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15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6.xml" ContentType="application/vnd.openxmlformats-officedocument.drawingml.chartshapes+xml"/>
  <Override PartName="/xl/drawings/drawing6.xml" ContentType="application/vnd.openxmlformats-officedocument.drawingml.chartshapes+xml"/>
  <Override PartName="/xl/drawings/drawing13.xml" ContentType="application/vnd.openxmlformats-officedocument.drawingml.chartshapes+xml"/>
  <Override PartName="/xl/drawings/drawing7.xml" ContentType="application/vnd.openxmlformats-officedocument.drawingml.chartshapes+xml"/>
  <Override PartName="/xl/drawings/drawing8.xml" ContentType="application/vnd.openxmlformats-officedocument.drawingml.chartshapes+xml"/>
  <Override PartName="/xl/drawings/drawing14.xml" ContentType="application/vnd.openxmlformats-officedocument.drawingml.chartshapes+xml"/>
  <Override PartName="/xl/drawings/drawing9.xml" ContentType="application/vnd.openxmlformats-officedocument.drawingml.chartshapes+xml"/>
  <Override PartName="/xl/drawings/drawing10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17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18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9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0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1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2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2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24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25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drawings/drawing26.xml" ContentType="application/vnd.openxmlformats-officedocument.drawing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27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28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29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30.xml" ContentType="application/vnd.openxmlformats-officedocument.drawing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drawings/drawing31.xml" ContentType="application/vnd.openxmlformats-officedocument.drawing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drawings/drawing32.xml" ContentType="application/vnd.openxmlformats-officedocument.drawing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drawings/drawing33.xml" ContentType="application/vnd.openxmlformats-officedocument.drawing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34.xml" ContentType="application/vnd.openxmlformats-officedocument.drawing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35.xml" ContentType="application/vnd.openxmlformats-officedocument.drawing+xml"/>
  <Override PartName="/xl/charts/chart38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8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8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8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6.xml" ContentType="application/vnd.openxmlformats-officedocument.drawing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drawings/drawing37.xml" ContentType="application/vnd.openxmlformats-officedocument.drawing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drawings/drawing38.xml" ContentType="application/vnd.openxmlformats-officedocument.drawing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375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0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omments6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365no-my.sharepoint.com/personal/morten_roe_animalia_no/Documents/0020_Midlertidig/DYRESLAG/STORFE/"/>
    </mc:Choice>
  </mc:AlternateContent>
  <xr:revisionPtr revIDLastSave="231" documentId="8_{B172B6AF-4D58-437D-86DC-88B9F520F569}" xr6:coauthVersionLast="47" xr6:coauthVersionMax="47" xr10:uidLastSave="{B2A043F5-704A-4BBD-B949-AC46B39BA22F}"/>
  <bookViews>
    <workbookView xWindow="-108" yWindow="-108" windowWidth="23256" windowHeight="12576" tabRatio="943" firstSheet="1" activeTab="1" xr2:uid="{00000000-000D-0000-FFFF-FFFF00000000}"/>
  </bookViews>
  <sheets>
    <sheet name="Ark1" sheetId="43" state="hidden" r:id="rId1"/>
    <sheet name="År" sheetId="2" r:id="rId2"/>
    <sheet name="Å" sheetId="72" r:id="rId3"/>
    <sheet name="Måned" sheetId="35" r:id="rId4"/>
    <sheet name="M" sheetId="73" r:id="rId5"/>
    <sheet name="Uke" sheetId="1" r:id="rId6"/>
    <sheet name="U" sheetId="70" r:id="rId7"/>
    <sheet name="Regioner" sheetId="6" r:id="rId8"/>
    <sheet name="R" sheetId="74" r:id="rId9"/>
    <sheet name="Organisasjon" sheetId="16" r:id="rId10"/>
    <sheet name="O" sheetId="75" r:id="rId11"/>
    <sheet name="Regorg" sheetId="44" r:id="rId12"/>
    <sheet name="RO" sheetId="85" r:id="rId13"/>
    <sheet name="Bedrifter" sheetId="45" r:id="rId14"/>
    <sheet name="B" sheetId="89" r:id="rId15"/>
    <sheet name="Slakteri" sheetId="46" r:id="rId16"/>
    <sheet name="S" sheetId="76" r:id="rId17"/>
    <sheet name="Klasse" sheetId="48" r:id="rId18"/>
    <sheet name="RNR" sheetId="101" state="hidden" r:id="rId19"/>
    <sheet name="KL" sheetId="77" r:id="rId20"/>
    <sheet name="Klasse_mnd" sheetId="64" r:id="rId21"/>
    <sheet name="KM" sheetId="100" r:id="rId22"/>
    <sheet name="KLM" sheetId="91" r:id="rId23"/>
    <sheet name="Vektgrupper" sheetId="50" r:id="rId24"/>
    <sheet name="VK" sheetId="88" r:id="rId25"/>
    <sheet name="Klasse Rase" sheetId="66" r:id="rId26"/>
    <sheet name="KR1" sheetId="99" r:id="rId27"/>
    <sheet name="Klasse Rase2" sheetId="71" r:id="rId28"/>
    <sheet name="KR2" sheetId="98" r:id="rId29"/>
    <sheet name="Fettgruppe" sheetId="49" r:id="rId30"/>
    <sheet name="FE" sheetId="83" r:id="rId31"/>
    <sheet name="Fett per mnd" sheetId="69" r:id="rId32"/>
    <sheet name="FE2" sheetId="97" r:id="rId33"/>
    <sheet name="Variant" sheetId="47" r:id="rId34"/>
    <sheet name="V" sheetId="86" r:id="rId35"/>
    <sheet name="Raser" sheetId="58" r:id="rId36"/>
    <sheet name="RA" sheetId="78" r:id="rId37"/>
    <sheet name="Typefe" sheetId="56" r:id="rId38"/>
    <sheet name="TF" sheetId="90" r:id="rId39"/>
    <sheet name="Typefe2" sheetId="95" r:id="rId40"/>
    <sheet name="TF2" sheetId="96" r:id="rId41"/>
    <sheet name="Rasetype" sheetId="57" r:id="rId42"/>
    <sheet name="RT" sheetId="80" r:id="rId43"/>
    <sheet name="Fylker" sheetId="79" r:id="rId44"/>
    <sheet name="FY" sheetId="51" r:id="rId45"/>
    <sheet name="Komm" sheetId="94" state="hidden" r:id="rId46"/>
    <sheet name="Alder" sheetId="59" r:id="rId47"/>
    <sheet name="A" sheetId="8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123Graph_ADIAGRAM1" localSheetId="47" hidden="1">Uke!#REF!</definedName>
    <definedName name="__123Graph_ADIAGRAM1" localSheetId="46" hidden="1">Uke!#REF!</definedName>
    <definedName name="__123Graph_ADIAGRAM1" localSheetId="14" hidden="1">Uke!#REF!</definedName>
    <definedName name="__123Graph_ADIAGRAM1" localSheetId="13" hidden="1">Uke!#REF!</definedName>
    <definedName name="__123Graph_ADIAGRAM1" localSheetId="30" hidden="1">Uke!#REF!</definedName>
    <definedName name="__123Graph_ADIAGRAM1" localSheetId="31" hidden="1">[1]Uke!#REF!</definedName>
    <definedName name="__123Graph_ADIAGRAM1" localSheetId="29" hidden="1">Uke!#REF!</definedName>
    <definedName name="__123Graph_ADIAGRAM1" localSheetId="44" hidden="1">Uke!#REF!</definedName>
    <definedName name="__123Graph_ADIAGRAM1" localSheetId="43" hidden="1">Uke!#REF!</definedName>
    <definedName name="__123Graph_ADIAGRAM1" localSheetId="19" hidden="1">Uke!#REF!</definedName>
    <definedName name="__123Graph_ADIAGRAM1" localSheetId="17" hidden="1">Uke!#REF!</definedName>
    <definedName name="__123Graph_ADIAGRAM1" localSheetId="25" hidden="1">[2]Uke!#REF!</definedName>
    <definedName name="__123Graph_ADIAGRAM1" localSheetId="27" hidden="1">[2]Uke!#REF!</definedName>
    <definedName name="__123Graph_ADIAGRAM1" localSheetId="20" hidden="1">[3]Uke!#REF!</definedName>
    <definedName name="__123Graph_ADIAGRAM1" localSheetId="4" hidden="1">M!#REF!</definedName>
    <definedName name="__123Graph_ADIAGRAM1" localSheetId="3" hidden="1">Måned!#REF!</definedName>
    <definedName name="__123Graph_ADIAGRAM1" localSheetId="10" hidden="1">Uke!#REF!</definedName>
    <definedName name="__123Graph_ADIAGRAM1" localSheetId="8" hidden="1">Uke!#REF!</definedName>
    <definedName name="__123Graph_ADIAGRAM1" localSheetId="36" hidden="1">Uke!#REF!</definedName>
    <definedName name="__123Graph_ADIAGRAM1" localSheetId="35" hidden="1">Uke!#REF!</definedName>
    <definedName name="__123Graph_ADIAGRAM1" localSheetId="41" hidden="1">Uke!#REF!</definedName>
    <definedName name="__123Graph_ADIAGRAM1" localSheetId="11" hidden="1">Uke!#REF!</definedName>
    <definedName name="__123Graph_ADIAGRAM1" localSheetId="12" hidden="1">Uke!#REF!</definedName>
    <definedName name="__123Graph_ADIAGRAM1" localSheetId="42" hidden="1">[4]Uke!#REF!</definedName>
    <definedName name="__123Graph_ADIAGRAM1" localSheetId="16" hidden="1">Uke!#REF!</definedName>
    <definedName name="__123Graph_ADIAGRAM1" localSheetId="15" hidden="1">Uke!#REF!</definedName>
    <definedName name="__123Graph_ADIAGRAM1" localSheetId="38" hidden="1">Uke!#REF!</definedName>
    <definedName name="__123Graph_ADIAGRAM1" localSheetId="6" hidden="1">U!#REF!</definedName>
    <definedName name="__123Graph_ADIAGRAM1" localSheetId="34" hidden="1">[5]Uke!#REF!</definedName>
    <definedName name="__123Graph_ADIAGRAM1" localSheetId="33" hidden="1">Uke!#REF!</definedName>
    <definedName name="__123Graph_ADIAGRAM1" localSheetId="23" hidden="1">Uke!#REF!</definedName>
    <definedName name="__123Graph_ADIAGRAM1" localSheetId="24" hidden="1">Uke!#REF!</definedName>
    <definedName name="__123Graph_ADIAGRAM1" localSheetId="2" hidden="1">Uke!#REF!</definedName>
    <definedName name="__123Graph_ADIAGRAM1" hidden="1">Uke!#REF!</definedName>
    <definedName name="__123Graph_ADIAGRAM2" localSheetId="47" hidden="1">Uke!#REF!</definedName>
    <definedName name="__123Graph_ADIAGRAM2" localSheetId="46" hidden="1">Uke!#REF!</definedName>
    <definedName name="__123Graph_ADIAGRAM2" localSheetId="14" hidden="1">Uke!#REF!</definedName>
    <definedName name="__123Graph_ADIAGRAM2" localSheetId="13" hidden="1">Uke!#REF!</definedName>
    <definedName name="__123Graph_ADIAGRAM2" localSheetId="30" hidden="1">Uke!#REF!</definedName>
    <definedName name="__123Graph_ADIAGRAM2" localSheetId="31" hidden="1">[1]Uke!#REF!</definedName>
    <definedName name="__123Graph_ADIAGRAM2" localSheetId="29" hidden="1">Uke!#REF!</definedName>
    <definedName name="__123Graph_ADIAGRAM2" localSheetId="44" hidden="1">Uke!#REF!</definedName>
    <definedName name="__123Graph_ADIAGRAM2" localSheetId="43" hidden="1">Uke!#REF!</definedName>
    <definedName name="__123Graph_ADIAGRAM2" localSheetId="19" hidden="1">Uke!#REF!</definedName>
    <definedName name="__123Graph_ADIAGRAM2" localSheetId="17" hidden="1">Uke!#REF!</definedName>
    <definedName name="__123Graph_ADIAGRAM2" localSheetId="25" hidden="1">[2]Uke!#REF!</definedName>
    <definedName name="__123Graph_ADIAGRAM2" localSheetId="27" hidden="1">[2]Uke!#REF!</definedName>
    <definedName name="__123Graph_ADIAGRAM2" localSheetId="20" hidden="1">[3]Uke!#REF!</definedName>
    <definedName name="__123Graph_ADIAGRAM2" localSheetId="4" hidden="1">M!#REF!</definedName>
    <definedName name="__123Graph_ADIAGRAM2" localSheetId="3" hidden="1">Måned!#REF!</definedName>
    <definedName name="__123Graph_ADIAGRAM2" localSheetId="10" hidden="1">Uke!#REF!</definedName>
    <definedName name="__123Graph_ADIAGRAM2" localSheetId="8" hidden="1">Uke!#REF!</definedName>
    <definedName name="__123Graph_ADIAGRAM2" localSheetId="36" hidden="1">Uke!#REF!</definedName>
    <definedName name="__123Graph_ADIAGRAM2" localSheetId="35" hidden="1">Uke!#REF!</definedName>
    <definedName name="__123Graph_ADIAGRAM2" localSheetId="41" hidden="1">Uke!#REF!</definedName>
    <definedName name="__123Graph_ADIAGRAM2" localSheetId="11" hidden="1">Uke!#REF!</definedName>
    <definedName name="__123Graph_ADIAGRAM2" localSheetId="12" hidden="1">Uke!#REF!</definedName>
    <definedName name="__123Graph_ADIAGRAM2" localSheetId="42" hidden="1">[4]Uke!#REF!</definedName>
    <definedName name="__123Graph_ADIAGRAM2" localSheetId="16" hidden="1">Uke!#REF!</definedName>
    <definedName name="__123Graph_ADIAGRAM2" localSheetId="15" hidden="1">Uke!#REF!</definedName>
    <definedName name="__123Graph_ADIAGRAM2" localSheetId="38" hidden="1">Uke!#REF!</definedName>
    <definedName name="__123Graph_ADIAGRAM2" localSheetId="6" hidden="1">U!#REF!</definedName>
    <definedName name="__123Graph_ADIAGRAM2" localSheetId="34" hidden="1">[5]Uke!#REF!</definedName>
    <definedName name="__123Graph_ADIAGRAM2" localSheetId="33" hidden="1">Uke!#REF!</definedName>
    <definedName name="__123Graph_ADIAGRAM2" localSheetId="23" hidden="1">Uke!#REF!</definedName>
    <definedName name="__123Graph_ADIAGRAM2" localSheetId="24" hidden="1">Uke!#REF!</definedName>
    <definedName name="__123Graph_ADIAGRAM2" localSheetId="2" hidden="1">Uke!#REF!</definedName>
    <definedName name="__123Graph_ADIAGRAM2" hidden="1">Uke!#REF!</definedName>
    <definedName name="__123Graph_ADIAGRAM3" localSheetId="47" hidden="1">Uke!#REF!</definedName>
    <definedName name="__123Graph_ADIAGRAM3" localSheetId="14" hidden="1">Uke!#REF!</definedName>
    <definedName name="__123Graph_ADIAGRAM3" localSheetId="30" hidden="1">Uke!#REF!</definedName>
    <definedName name="__123Graph_ADIAGRAM3" localSheetId="31" hidden="1">[1]Uke!#REF!</definedName>
    <definedName name="__123Graph_ADIAGRAM3" localSheetId="43" hidden="1">Uke!#REF!</definedName>
    <definedName name="__123Graph_ADIAGRAM3" localSheetId="19" hidden="1">Uke!#REF!</definedName>
    <definedName name="__123Graph_ADIAGRAM3" localSheetId="25" hidden="1">[2]Uke!#REF!</definedName>
    <definedName name="__123Graph_ADIAGRAM3" localSheetId="27" hidden="1">[2]Uke!#REF!</definedName>
    <definedName name="__123Graph_ADIAGRAM3" localSheetId="20" hidden="1">[3]Uke!#REF!</definedName>
    <definedName name="__123Graph_ADIAGRAM3" localSheetId="4" hidden="1">M!#REF!</definedName>
    <definedName name="__123Graph_ADIAGRAM3" localSheetId="3" hidden="1">Måned!#REF!</definedName>
    <definedName name="__123Graph_ADIAGRAM3" localSheetId="10" hidden="1">Uke!#REF!</definedName>
    <definedName name="__123Graph_ADIAGRAM3" localSheetId="8" hidden="1">Uke!#REF!</definedName>
    <definedName name="__123Graph_ADIAGRAM3" localSheetId="36" hidden="1">Uke!#REF!</definedName>
    <definedName name="__123Graph_ADIAGRAM3" localSheetId="12" hidden="1">Uke!#REF!</definedName>
    <definedName name="__123Graph_ADIAGRAM3" localSheetId="42" hidden="1">[4]Uke!#REF!</definedName>
    <definedName name="__123Graph_ADIAGRAM3" localSheetId="16" hidden="1">Uke!#REF!</definedName>
    <definedName name="__123Graph_ADIAGRAM3" localSheetId="38" hidden="1">Uke!#REF!</definedName>
    <definedName name="__123Graph_ADIAGRAM3" localSheetId="6" hidden="1">U!#REF!</definedName>
    <definedName name="__123Graph_ADIAGRAM3" localSheetId="34" hidden="1">[5]Uke!#REF!</definedName>
    <definedName name="__123Graph_ADIAGRAM3" localSheetId="24" hidden="1">Uke!#REF!</definedName>
    <definedName name="__123Graph_ADIAGRAM3" localSheetId="2" hidden="1">Uke!#REF!</definedName>
    <definedName name="__123Graph_ADIAGRAM3" hidden="1">Uke!#REF!</definedName>
    <definedName name="__123Graph_ADIAGRAM4" localSheetId="47" hidden="1">Uke!#REF!</definedName>
    <definedName name="__123Graph_ADIAGRAM4" localSheetId="46" hidden="1">Uke!#REF!</definedName>
    <definedName name="__123Graph_ADIAGRAM4" localSheetId="14" hidden="1">Uke!#REF!</definedName>
    <definedName name="__123Graph_ADIAGRAM4" localSheetId="13" hidden="1">Uke!#REF!</definedName>
    <definedName name="__123Graph_ADIAGRAM4" localSheetId="30" hidden="1">Uke!#REF!</definedName>
    <definedName name="__123Graph_ADIAGRAM4" localSheetId="31" hidden="1">[1]Uke!#REF!</definedName>
    <definedName name="__123Graph_ADIAGRAM4" localSheetId="29" hidden="1">Uke!#REF!</definedName>
    <definedName name="__123Graph_ADIAGRAM4" localSheetId="44" hidden="1">Uke!#REF!</definedName>
    <definedName name="__123Graph_ADIAGRAM4" localSheetId="43" hidden="1">Uke!#REF!</definedName>
    <definedName name="__123Graph_ADIAGRAM4" localSheetId="19" hidden="1">Uke!#REF!</definedName>
    <definedName name="__123Graph_ADIAGRAM4" localSheetId="17" hidden="1">Uke!#REF!</definedName>
    <definedName name="__123Graph_ADIAGRAM4" localSheetId="25" hidden="1">[2]Uke!#REF!</definedName>
    <definedName name="__123Graph_ADIAGRAM4" localSheetId="27" hidden="1">[2]Uke!#REF!</definedName>
    <definedName name="__123Graph_ADIAGRAM4" localSheetId="20" hidden="1">[3]Uke!#REF!</definedName>
    <definedName name="__123Graph_ADIAGRAM4" localSheetId="4" hidden="1">M!#REF!</definedName>
    <definedName name="__123Graph_ADIAGRAM4" localSheetId="3" hidden="1">Måned!#REF!</definedName>
    <definedName name="__123Graph_ADIAGRAM4" localSheetId="10" hidden="1">Uke!#REF!</definedName>
    <definedName name="__123Graph_ADIAGRAM4" localSheetId="8" hidden="1">Uke!#REF!</definedName>
    <definedName name="__123Graph_ADIAGRAM4" localSheetId="36" hidden="1">Uke!#REF!</definedName>
    <definedName name="__123Graph_ADIAGRAM4" localSheetId="35" hidden="1">Uke!#REF!</definedName>
    <definedName name="__123Graph_ADIAGRAM4" localSheetId="41" hidden="1">Uke!#REF!</definedName>
    <definedName name="__123Graph_ADIAGRAM4" localSheetId="11" hidden="1">Uke!#REF!</definedName>
    <definedName name="__123Graph_ADIAGRAM4" localSheetId="12" hidden="1">Uke!#REF!</definedName>
    <definedName name="__123Graph_ADIAGRAM4" localSheetId="42" hidden="1">[4]Uke!#REF!</definedName>
    <definedName name="__123Graph_ADIAGRAM4" localSheetId="16" hidden="1">Uke!#REF!</definedName>
    <definedName name="__123Graph_ADIAGRAM4" localSheetId="15" hidden="1">Uke!#REF!</definedName>
    <definedName name="__123Graph_ADIAGRAM4" localSheetId="38" hidden="1">Uke!#REF!</definedName>
    <definedName name="__123Graph_ADIAGRAM4" localSheetId="6" hidden="1">U!#REF!</definedName>
    <definedName name="__123Graph_ADIAGRAM4" localSheetId="34" hidden="1">[5]Uke!#REF!</definedName>
    <definedName name="__123Graph_ADIAGRAM4" localSheetId="33" hidden="1">Uke!#REF!</definedName>
    <definedName name="__123Graph_ADIAGRAM4" localSheetId="23" hidden="1">Uke!#REF!</definedName>
    <definedName name="__123Graph_ADIAGRAM4" localSheetId="24" hidden="1">Uke!#REF!</definedName>
    <definedName name="__123Graph_ADIAGRAM4" localSheetId="2" hidden="1">Uke!#REF!</definedName>
    <definedName name="__123Graph_ADIAGRAM4" hidden="1">Uke!#REF!</definedName>
    <definedName name="__123Graph_ADIAGRAM5" localSheetId="47" hidden="1">Uke!#REF!</definedName>
    <definedName name="__123Graph_ADIAGRAM5" localSheetId="46" hidden="1">Uke!#REF!</definedName>
    <definedName name="__123Graph_ADIAGRAM5" localSheetId="14" hidden="1">Uke!#REF!</definedName>
    <definedName name="__123Graph_ADIAGRAM5" localSheetId="13" hidden="1">Uke!#REF!</definedName>
    <definedName name="__123Graph_ADIAGRAM5" localSheetId="30" hidden="1">Uke!#REF!</definedName>
    <definedName name="__123Graph_ADIAGRAM5" localSheetId="31" hidden="1">[1]Uke!#REF!</definedName>
    <definedName name="__123Graph_ADIAGRAM5" localSheetId="29" hidden="1">Uke!#REF!</definedName>
    <definedName name="__123Graph_ADIAGRAM5" localSheetId="44" hidden="1">Uke!#REF!</definedName>
    <definedName name="__123Graph_ADIAGRAM5" localSheetId="43" hidden="1">Uke!#REF!</definedName>
    <definedName name="__123Graph_ADIAGRAM5" localSheetId="19" hidden="1">Uke!#REF!</definedName>
    <definedName name="__123Graph_ADIAGRAM5" localSheetId="17" hidden="1">Uke!#REF!</definedName>
    <definedName name="__123Graph_ADIAGRAM5" localSheetId="25" hidden="1">[2]Uke!#REF!</definedName>
    <definedName name="__123Graph_ADIAGRAM5" localSheetId="27" hidden="1">[2]Uke!#REF!</definedName>
    <definedName name="__123Graph_ADIAGRAM5" localSheetId="20" hidden="1">[3]Uke!#REF!</definedName>
    <definedName name="__123Graph_ADIAGRAM5" localSheetId="4" hidden="1">M!#REF!</definedName>
    <definedName name="__123Graph_ADIAGRAM5" localSheetId="3" hidden="1">Måned!#REF!</definedName>
    <definedName name="__123Graph_ADIAGRAM5" localSheetId="10" hidden="1">Uke!#REF!</definedName>
    <definedName name="__123Graph_ADIAGRAM5" localSheetId="8" hidden="1">Uke!#REF!</definedName>
    <definedName name="__123Graph_ADIAGRAM5" localSheetId="36" hidden="1">Uke!#REF!</definedName>
    <definedName name="__123Graph_ADIAGRAM5" localSheetId="35" hidden="1">Uke!#REF!</definedName>
    <definedName name="__123Graph_ADIAGRAM5" localSheetId="41" hidden="1">Uke!#REF!</definedName>
    <definedName name="__123Graph_ADIAGRAM5" localSheetId="11" hidden="1">Uke!#REF!</definedName>
    <definedName name="__123Graph_ADIAGRAM5" localSheetId="12" hidden="1">Uke!#REF!</definedName>
    <definedName name="__123Graph_ADIAGRAM5" localSheetId="42" hidden="1">[4]Uke!#REF!</definedName>
    <definedName name="__123Graph_ADIAGRAM5" localSheetId="16" hidden="1">Uke!#REF!</definedName>
    <definedName name="__123Graph_ADIAGRAM5" localSheetId="15" hidden="1">Uke!#REF!</definedName>
    <definedName name="__123Graph_ADIAGRAM5" localSheetId="38" hidden="1">Uke!#REF!</definedName>
    <definedName name="__123Graph_ADIAGRAM5" localSheetId="6" hidden="1">U!#REF!</definedName>
    <definedName name="__123Graph_ADIAGRAM5" localSheetId="34" hidden="1">[5]Uke!#REF!</definedName>
    <definedName name="__123Graph_ADIAGRAM5" localSheetId="33" hidden="1">Uke!#REF!</definedName>
    <definedName name="__123Graph_ADIAGRAM5" localSheetId="23" hidden="1">Uke!#REF!</definedName>
    <definedName name="__123Graph_ADIAGRAM5" localSheetId="24" hidden="1">Uke!#REF!</definedName>
    <definedName name="__123Graph_ADIAGRAM5" localSheetId="2" hidden="1">Uke!#REF!</definedName>
    <definedName name="__123Graph_ADIAGRAM5" hidden="1">Uke!#REF!</definedName>
    <definedName name="__123Graph_BDIAGRAM1" localSheetId="47" hidden="1">Uke!#REF!</definedName>
    <definedName name="__123Graph_BDIAGRAM1" localSheetId="46" hidden="1">Uke!#REF!</definedName>
    <definedName name="__123Graph_BDIAGRAM1" localSheetId="14" hidden="1">Uke!#REF!</definedName>
    <definedName name="__123Graph_BDIAGRAM1" localSheetId="13" hidden="1">Uke!#REF!</definedName>
    <definedName name="__123Graph_BDIAGRAM1" localSheetId="30" hidden="1">Uke!#REF!</definedName>
    <definedName name="__123Graph_BDIAGRAM1" localSheetId="31" hidden="1">[1]Uke!#REF!</definedName>
    <definedName name="__123Graph_BDIAGRAM1" localSheetId="29" hidden="1">Uke!#REF!</definedName>
    <definedName name="__123Graph_BDIAGRAM1" localSheetId="44" hidden="1">Uke!#REF!</definedName>
    <definedName name="__123Graph_BDIAGRAM1" localSheetId="43" hidden="1">Uke!#REF!</definedName>
    <definedName name="__123Graph_BDIAGRAM1" localSheetId="19" hidden="1">Uke!#REF!</definedName>
    <definedName name="__123Graph_BDIAGRAM1" localSheetId="17" hidden="1">Uke!#REF!</definedName>
    <definedName name="__123Graph_BDIAGRAM1" localSheetId="25" hidden="1">[2]Uke!#REF!</definedName>
    <definedName name="__123Graph_BDIAGRAM1" localSheetId="27" hidden="1">[2]Uke!#REF!</definedName>
    <definedName name="__123Graph_BDIAGRAM1" localSheetId="20" hidden="1">[3]Uke!#REF!</definedName>
    <definedName name="__123Graph_BDIAGRAM1" localSheetId="4" hidden="1">M!#REF!</definedName>
    <definedName name="__123Graph_BDIAGRAM1" localSheetId="3" hidden="1">Måned!#REF!</definedName>
    <definedName name="__123Graph_BDIAGRAM1" localSheetId="10" hidden="1">Uke!#REF!</definedName>
    <definedName name="__123Graph_BDIAGRAM1" localSheetId="8" hidden="1">Uke!#REF!</definedName>
    <definedName name="__123Graph_BDIAGRAM1" localSheetId="36" hidden="1">Uke!#REF!</definedName>
    <definedName name="__123Graph_BDIAGRAM1" localSheetId="35" hidden="1">Uke!#REF!</definedName>
    <definedName name="__123Graph_BDIAGRAM1" localSheetId="41" hidden="1">Uke!#REF!</definedName>
    <definedName name="__123Graph_BDIAGRAM1" localSheetId="11" hidden="1">Uke!#REF!</definedName>
    <definedName name="__123Graph_BDIAGRAM1" localSheetId="12" hidden="1">Uke!#REF!</definedName>
    <definedName name="__123Graph_BDIAGRAM1" localSheetId="42" hidden="1">[4]Uke!#REF!</definedName>
    <definedName name="__123Graph_BDIAGRAM1" localSheetId="16" hidden="1">Uke!#REF!</definedName>
    <definedName name="__123Graph_BDIAGRAM1" localSheetId="15" hidden="1">Uke!#REF!</definedName>
    <definedName name="__123Graph_BDIAGRAM1" localSheetId="38" hidden="1">Uke!#REF!</definedName>
    <definedName name="__123Graph_BDIAGRAM1" localSheetId="6" hidden="1">U!#REF!</definedName>
    <definedName name="__123Graph_BDIAGRAM1" localSheetId="34" hidden="1">[5]Uke!#REF!</definedName>
    <definedName name="__123Graph_BDIAGRAM1" localSheetId="33" hidden="1">Uke!#REF!</definedName>
    <definedName name="__123Graph_BDIAGRAM1" localSheetId="23" hidden="1">Uke!#REF!</definedName>
    <definedName name="__123Graph_BDIAGRAM1" localSheetId="24" hidden="1">Uke!#REF!</definedName>
    <definedName name="__123Graph_BDIAGRAM1" localSheetId="2" hidden="1">Uke!#REF!</definedName>
    <definedName name="__123Graph_BDIAGRAM1" hidden="1">Uke!#REF!</definedName>
    <definedName name="__123Graph_BDIAGRAM2" localSheetId="47" hidden="1">Uke!#REF!</definedName>
    <definedName name="__123Graph_BDIAGRAM2" localSheetId="46" hidden="1">Uke!#REF!</definedName>
    <definedName name="__123Graph_BDIAGRAM2" localSheetId="14" hidden="1">Uke!#REF!</definedName>
    <definedName name="__123Graph_BDIAGRAM2" localSheetId="13" hidden="1">Uke!#REF!</definedName>
    <definedName name="__123Graph_BDIAGRAM2" localSheetId="30" hidden="1">Uke!#REF!</definedName>
    <definedName name="__123Graph_BDIAGRAM2" localSheetId="31" hidden="1">[1]Uke!#REF!</definedName>
    <definedName name="__123Graph_BDIAGRAM2" localSheetId="29" hidden="1">Uke!#REF!</definedName>
    <definedName name="__123Graph_BDIAGRAM2" localSheetId="44" hidden="1">Uke!#REF!</definedName>
    <definedName name="__123Graph_BDIAGRAM2" localSheetId="43" hidden="1">Uke!#REF!</definedName>
    <definedName name="__123Graph_BDIAGRAM2" localSheetId="19" hidden="1">Uke!#REF!</definedName>
    <definedName name="__123Graph_BDIAGRAM2" localSheetId="17" hidden="1">Uke!#REF!</definedName>
    <definedName name="__123Graph_BDIAGRAM2" localSheetId="25" hidden="1">[2]Uke!#REF!</definedName>
    <definedName name="__123Graph_BDIAGRAM2" localSheetId="27" hidden="1">[2]Uke!#REF!</definedName>
    <definedName name="__123Graph_BDIAGRAM2" localSheetId="20" hidden="1">[3]Uke!#REF!</definedName>
    <definedName name="__123Graph_BDIAGRAM2" localSheetId="4" hidden="1">M!#REF!</definedName>
    <definedName name="__123Graph_BDIAGRAM2" localSheetId="3" hidden="1">Måned!#REF!</definedName>
    <definedName name="__123Graph_BDIAGRAM2" localSheetId="10" hidden="1">Uke!#REF!</definedName>
    <definedName name="__123Graph_BDIAGRAM2" localSheetId="8" hidden="1">Uke!#REF!</definedName>
    <definedName name="__123Graph_BDIAGRAM2" localSheetId="36" hidden="1">Uke!#REF!</definedName>
    <definedName name="__123Graph_BDIAGRAM2" localSheetId="35" hidden="1">Uke!#REF!</definedName>
    <definedName name="__123Graph_BDIAGRAM2" localSheetId="41" hidden="1">Uke!#REF!</definedName>
    <definedName name="__123Graph_BDIAGRAM2" localSheetId="11" hidden="1">Uke!#REF!</definedName>
    <definedName name="__123Graph_BDIAGRAM2" localSheetId="12" hidden="1">Uke!#REF!</definedName>
    <definedName name="__123Graph_BDIAGRAM2" localSheetId="42" hidden="1">[4]Uke!#REF!</definedName>
    <definedName name="__123Graph_BDIAGRAM2" localSheetId="16" hidden="1">Uke!#REF!</definedName>
    <definedName name="__123Graph_BDIAGRAM2" localSheetId="15" hidden="1">Uke!#REF!</definedName>
    <definedName name="__123Graph_BDIAGRAM2" localSheetId="38" hidden="1">Uke!#REF!</definedName>
    <definedName name="__123Graph_BDIAGRAM2" localSheetId="6" hidden="1">U!#REF!</definedName>
    <definedName name="__123Graph_BDIAGRAM2" localSheetId="34" hidden="1">[5]Uke!#REF!</definedName>
    <definedName name="__123Graph_BDIAGRAM2" localSheetId="33" hidden="1">Uke!#REF!</definedName>
    <definedName name="__123Graph_BDIAGRAM2" localSheetId="23" hidden="1">Uke!#REF!</definedName>
    <definedName name="__123Graph_BDIAGRAM2" localSheetId="24" hidden="1">Uke!#REF!</definedName>
    <definedName name="__123Graph_BDIAGRAM2" localSheetId="2" hidden="1">Uke!#REF!</definedName>
    <definedName name="__123Graph_BDIAGRAM2" hidden="1">Uke!#REF!</definedName>
    <definedName name="__123Graph_BDIAGRAM3" localSheetId="47" hidden="1">Uke!#REF!</definedName>
    <definedName name="__123Graph_BDIAGRAM3" localSheetId="14" hidden="1">Uke!#REF!</definedName>
    <definedName name="__123Graph_BDIAGRAM3" localSheetId="30" hidden="1">Uke!#REF!</definedName>
    <definedName name="__123Graph_BDIAGRAM3" localSheetId="31" hidden="1">[1]Uke!#REF!</definedName>
    <definedName name="__123Graph_BDIAGRAM3" localSheetId="43" hidden="1">Uke!#REF!</definedName>
    <definedName name="__123Graph_BDIAGRAM3" localSheetId="19" hidden="1">Uke!#REF!</definedName>
    <definedName name="__123Graph_BDIAGRAM3" localSheetId="25" hidden="1">[2]Uke!#REF!</definedName>
    <definedName name="__123Graph_BDIAGRAM3" localSheetId="27" hidden="1">[2]Uke!#REF!</definedName>
    <definedName name="__123Graph_BDIAGRAM3" localSheetId="20" hidden="1">[3]Uke!#REF!</definedName>
    <definedName name="__123Graph_BDIAGRAM3" localSheetId="4" hidden="1">M!#REF!</definedName>
    <definedName name="__123Graph_BDIAGRAM3" localSheetId="3" hidden="1">Måned!#REF!</definedName>
    <definedName name="__123Graph_BDIAGRAM3" localSheetId="10" hidden="1">Uke!#REF!</definedName>
    <definedName name="__123Graph_BDIAGRAM3" localSheetId="8" hidden="1">Uke!#REF!</definedName>
    <definedName name="__123Graph_BDIAGRAM3" localSheetId="36" hidden="1">Uke!#REF!</definedName>
    <definedName name="__123Graph_BDIAGRAM3" localSheetId="12" hidden="1">Uke!#REF!</definedName>
    <definedName name="__123Graph_BDIAGRAM3" localSheetId="42" hidden="1">[4]Uke!#REF!</definedName>
    <definedName name="__123Graph_BDIAGRAM3" localSheetId="16" hidden="1">Uke!#REF!</definedName>
    <definedName name="__123Graph_BDIAGRAM3" localSheetId="38" hidden="1">Uke!#REF!</definedName>
    <definedName name="__123Graph_BDIAGRAM3" localSheetId="6" hidden="1">U!#REF!</definedName>
    <definedName name="__123Graph_BDIAGRAM3" localSheetId="34" hidden="1">[5]Uke!#REF!</definedName>
    <definedName name="__123Graph_BDIAGRAM3" localSheetId="24" hidden="1">Uke!#REF!</definedName>
    <definedName name="__123Graph_BDIAGRAM3" localSheetId="2" hidden="1">Uke!#REF!</definedName>
    <definedName name="__123Graph_BDIAGRAM3" hidden="1">Uke!#REF!</definedName>
    <definedName name="__123Graph_BDIAGRAM4" localSheetId="47" hidden="1">Uke!#REF!</definedName>
    <definedName name="__123Graph_BDIAGRAM4" localSheetId="46" hidden="1">Uke!#REF!</definedName>
    <definedName name="__123Graph_BDIAGRAM4" localSheetId="14" hidden="1">Uke!#REF!</definedName>
    <definedName name="__123Graph_BDIAGRAM4" localSheetId="13" hidden="1">Uke!#REF!</definedName>
    <definedName name="__123Graph_BDIAGRAM4" localSheetId="30" hidden="1">Uke!#REF!</definedName>
    <definedName name="__123Graph_BDIAGRAM4" localSheetId="31" hidden="1">[1]Uke!#REF!</definedName>
    <definedName name="__123Graph_BDIAGRAM4" localSheetId="29" hidden="1">Uke!#REF!</definedName>
    <definedName name="__123Graph_BDIAGRAM4" localSheetId="44" hidden="1">Uke!#REF!</definedName>
    <definedName name="__123Graph_BDIAGRAM4" localSheetId="43" hidden="1">Uke!#REF!</definedName>
    <definedName name="__123Graph_BDIAGRAM4" localSheetId="19" hidden="1">Uke!#REF!</definedName>
    <definedName name="__123Graph_BDIAGRAM4" localSheetId="17" hidden="1">Uke!#REF!</definedName>
    <definedName name="__123Graph_BDIAGRAM4" localSheetId="25" hidden="1">[2]Uke!#REF!</definedName>
    <definedName name="__123Graph_BDIAGRAM4" localSheetId="27" hidden="1">[2]Uke!#REF!</definedName>
    <definedName name="__123Graph_BDIAGRAM4" localSheetId="20" hidden="1">[3]Uke!#REF!</definedName>
    <definedName name="__123Graph_BDIAGRAM4" localSheetId="4" hidden="1">M!#REF!</definedName>
    <definedName name="__123Graph_BDIAGRAM4" localSheetId="3" hidden="1">Måned!#REF!</definedName>
    <definedName name="__123Graph_BDIAGRAM4" localSheetId="10" hidden="1">Uke!#REF!</definedName>
    <definedName name="__123Graph_BDIAGRAM4" localSheetId="8" hidden="1">Uke!#REF!</definedName>
    <definedName name="__123Graph_BDIAGRAM4" localSheetId="36" hidden="1">Uke!#REF!</definedName>
    <definedName name="__123Graph_BDIAGRAM4" localSheetId="35" hidden="1">Uke!#REF!</definedName>
    <definedName name="__123Graph_BDIAGRAM4" localSheetId="41" hidden="1">Uke!#REF!</definedName>
    <definedName name="__123Graph_BDIAGRAM4" localSheetId="11" hidden="1">Uke!#REF!</definedName>
    <definedName name="__123Graph_BDIAGRAM4" localSheetId="12" hidden="1">Uke!#REF!</definedName>
    <definedName name="__123Graph_BDIAGRAM4" localSheetId="42" hidden="1">[4]Uke!#REF!</definedName>
    <definedName name="__123Graph_BDIAGRAM4" localSheetId="16" hidden="1">Uke!#REF!</definedName>
    <definedName name="__123Graph_BDIAGRAM4" localSheetId="15" hidden="1">Uke!#REF!</definedName>
    <definedName name="__123Graph_BDIAGRAM4" localSheetId="38" hidden="1">Uke!#REF!</definedName>
    <definedName name="__123Graph_BDIAGRAM4" localSheetId="6" hidden="1">U!#REF!</definedName>
    <definedName name="__123Graph_BDIAGRAM4" localSheetId="34" hidden="1">[5]Uke!#REF!</definedName>
    <definedName name="__123Graph_BDIAGRAM4" localSheetId="33" hidden="1">Uke!#REF!</definedName>
    <definedName name="__123Graph_BDIAGRAM4" localSheetId="23" hidden="1">Uke!#REF!</definedName>
    <definedName name="__123Graph_BDIAGRAM4" localSheetId="24" hidden="1">Uke!#REF!</definedName>
    <definedName name="__123Graph_BDIAGRAM4" localSheetId="2" hidden="1">Uke!#REF!</definedName>
    <definedName name="__123Graph_BDIAGRAM4" hidden="1">Uke!#REF!</definedName>
    <definedName name="__123Graph_CDIAGRAM5" localSheetId="47" hidden="1">Uke!#REF!</definedName>
    <definedName name="__123Graph_CDIAGRAM5" localSheetId="46" hidden="1">Uke!#REF!</definedName>
    <definedName name="__123Graph_CDIAGRAM5" localSheetId="14" hidden="1">Uke!#REF!</definedName>
    <definedName name="__123Graph_CDIAGRAM5" localSheetId="13" hidden="1">Uke!#REF!</definedName>
    <definedName name="__123Graph_CDIAGRAM5" localSheetId="30" hidden="1">Uke!#REF!</definedName>
    <definedName name="__123Graph_CDIAGRAM5" localSheetId="31" hidden="1">[1]Uke!#REF!</definedName>
    <definedName name="__123Graph_CDIAGRAM5" localSheetId="29" hidden="1">Uke!#REF!</definedName>
    <definedName name="__123Graph_CDIAGRAM5" localSheetId="44" hidden="1">Uke!#REF!</definedName>
    <definedName name="__123Graph_CDIAGRAM5" localSheetId="43" hidden="1">Uke!#REF!</definedName>
    <definedName name="__123Graph_CDIAGRAM5" localSheetId="19" hidden="1">Uke!#REF!</definedName>
    <definedName name="__123Graph_CDIAGRAM5" localSheetId="17" hidden="1">Uke!#REF!</definedName>
    <definedName name="__123Graph_CDIAGRAM5" localSheetId="25" hidden="1">[2]Uke!#REF!</definedName>
    <definedName name="__123Graph_CDIAGRAM5" localSheetId="27" hidden="1">[2]Uke!#REF!</definedName>
    <definedName name="__123Graph_CDIAGRAM5" localSheetId="20" hidden="1">[3]Uke!#REF!</definedName>
    <definedName name="__123Graph_CDIAGRAM5" localSheetId="4" hidden="1">M!#REF!</definedName>
    <definedName name="__123Graph_CDIAGRAM5" localSheetId="3" hidden="1">Måned!#REF!</definedName>
    <definedName name="__123Graph_CDIAGRAM5" localSheetId="10" hidden="1">Uke!#REF!</definedName>
    <definedName name="__123Graph_CDIAGRAM5" localSheetId="8" hidden="1">Uke!#REF!</definedName>
    <definedName name="__123Graph_CDIAGRAM5" localSheetId="36" hidden="1">Uke!#REF!</definedName>
    <definedName name="__123Graph_CDIAGRAM5" localSheetId="35" hidden="1">Uke!#REF!</definedName>
    <definedName name="__123Graph_CDIAGRAM5" localSheetId="41" hidden="1">Uke!#REF!</definedName>
    <definedName name="__123Graph_CDIAGRAM5" localSheetId="11" hidden="1">Uke!#REF!</definedName>
    <definedName name="__123Graph_CDIAGRAM5" localSheetId="12" hidden="1">Uke!#REF!</definedName>
    <definedName name="__123Graph_CDIAGRAM5" localSheetId="42" hidden="1">[4]Uke!#REF!</definedName>
    <definedName name="__123Graph_CDIAGRAM5" localSheetId="16" hidden="1">Uke!#REF!</definedName>
    <definedName name="__123Graph_CDIAGRAM5" localSheetId="15" hidden="1">Uke!#REF!</definedName>
    <definedName name="__123Graph_CDIAGRAM5" localSheetId="38" hidden="1">Uke!#REF!</definedName>
    <definedName name="__123Graph_CDIAGRAM5" localSheetId="6" hidden="1">U!#REF!</definedName>
    <definedName name="__123Graph_CDIAGRAM5" localSheetId="34" hidden="1">[5]Uke!#REF!</definedName>
    <definedName name="__123Graph_CDIAGRAM5" localSheetId="33" hidden="1">Uke!#REF!</definedName>
    <definedName name="__123Graph_CDIAGRAM5" localSheetId="23" hidden="1">Uke!#REF!</definedName>
    <definedName name="__123Graph_CDIAGRAM5" localSheetId="24" hidden="1">Uke!#REF!</definedName>
    <definedName name="__123Graph_CDIAGRAM5" localSheetId="2" hidden="1">Uke!#REF!</definedName>
    <definedName name="__123Graph_CDIAGRAM5" hidden="1">Uke!#REF!</definedName>
    <definedName name="__123Graph_XDIAGRAM1" localSheetId="47" hidden="1">Uke!#REF!</definedName>
    <definedName name="__123Graph_XDIAGRAM1" localSheetId="14" hidden="1">Uke!#REF!</definedName>
    <definedName name="__123Graph_XDIAGRAM1" localSheetId="30" hidden="1">Uke!#REF!</definedName>
    <definedName name="__123Graph_XDIAGRAM1" localSheetId="31" hidden="1">[1]Uke!#REF!</definedName>
    <definedName name="__123Graph_XDIAGRAM1" localSheetId="43" hidden="1">Uke!#REF!</definedName>
    <definedName name="__123Graph_XDIAGRAM1" localSheetId="19" hidden="1">Uke!#REF!</definedName>
    <definedName name="__123Graph_XDIAGRAM1" localSheetId="25" hidden="1">[2]Uke!#REF!</definedName>
    <definedName name="__123Graph_XDIAGRAM1" localSheetId="27" hidden="1">[2]Uke!#REF!</definedName>
    <definedName name="__123Graph_XDIAGRAM1" localSheetId="20" hidden="1">[3]Uke!#REF!</definedName>
    <definedName name="__123Graph_XDIAGRAM1" localSheetId="4" hidden="1">M!#REF!</definedName>
    <definedName name="__123Graph_XDIAGRAM1" localSheetId="3" hidden="1">Måned!#REF!</definedName>
    <definedName name="__123Graph_XDIAGRAM1" localSheetId="10" hidden="1">Uke!#REF!</definedName>
    <definedName name="__123Graph_XDIAGRAM1" localSheetId="8" hidden="1">Uke!#REF!</definedName>
    <definedName name="__123Graph_XDIAGRAM1" localSheetId="36" hidden="1">Uke!#REF!</definedName>
    <definedName name="__123Graph_XDIAGRAM1" localSheetId="12" hidden="1">Uke!#REF!</definedName>
    <definedName name="__123Graph_XDIAGRAM1" localSheetId="42" hidden="1">[4]Uke!#REF!</definedName>
    <definedName name="__123Graph_XDIAGRAM1" localSheetId="16" hidden="1">Uke!#REF!</definedName>
    <definedName name="__123Graph_XDIAGRAM1" localSheetId="38" hidden="1">Uke!#REF!</definedName>
    <definedName name="__123Graph_XDIAGRAM1" localSheetId="6" hidden="1">U!#REF!</definedName>
    <definedName name="__123Graph_XDIAGRAM1" localSheetId="34" hidden="1">[5]Uke!#REF!</definedName>
    <definedName name="__123Graph_XDIAGRAM1" localSheetId="24" hidden="1">Uke!#REF!</definedName>
    <definedName name="__123Graph_XDIAGRAM1" localSheetId="2" hidden="1">Uke!#REF!</definedName>
    <definedName name="__123Graph_XDIAGRAM1" hidden="1">Uke!#REF!</definedName>
    <definedName name="__123Graph_XDIAGRAM2" localSheetId="47" hidden="1">Uke!#REF!</definedName>
    <definedName name="__123Graph_XDIAGRAM2" localSheetId="14" hidden="1">Uke!#REF!</definedName>
    <definedName name="__123Graph_XDIAGRAM2" localSheetId="30" hidden="1">Uke!#REF!</definedName>
    <definedName name="__123Graph_XDIAGRAM2" localSheetId="31" hidden="1">[1]Uke!#REF!</definedName>
    <definedName name="__123Graph_XDIAGRAM2" localSheetId="43" hidden="1">Uke!#REF!</definedName>
    <definedName name="__123Graph_XDIAGRAM2" localSheetId="19" hidden="1">Uke!#REF!</definedName>
    <definedName name="__123Graph_XDIAGRAM2" localSheetId="25" hidden="1">[2]Uke!#REF!</definedName>
    <definedName name="__123Graph_XDIAGRAM2" localSheetId="27" hidden="1">[2]Uke!#REF!</definedName>
    <definedName name="__123Graph_XDIAGRAM2" localSheetId="20" hidden="1">[3]Uke!#REF!</definedName>
    <definedName name="__123Graph_XDIAGRAM2" localSheetId="4" hidden="1">M!#REF!</definedName>
    <definedName name="__123Graph_XDIAGRAM2" localSheetId="3" hidden="1">Måned!#REF!</definedName>
    <definedName name="__123Graph_XDIAGRAM2" localSheetId="10" hidden="1">Uke!#REF!</definedName>
    <definedName name="__123Graph_XDIAGRAM2" localSheetId="8" hidden="1">Uke!#REF!</definedName>
    <definedName name="__123Graph_XDIAGRAM2" localSheetId="36" hidden="1">Uke!#REF!</definedName>
    <definedName name="__123Graph_XDIAGRAM2" localSheetId="12" hidden="1">Uke!#REF!</definedName>
    <definedName name="__123Graph_XDIAGRAM2" localSheetId="42" hidden="1">[4]Uke!#REF!</definedName>
    <definedName name="__123Graph_XDIAGRAM2" localSheetId="16" hidden="1">Uke!#REF!</definedName>
    <definedName name="__123Graph_XDIAGRAM2" localSheetId="38" hidden="1">Uke!#REF!</definedName>
    <definedName name="__123Graph_XDIAGRAM2" localSheetId="6" hidden="1">U!#REF!</definedName>
    <definedName name="__123Graph_XDIAGRAM2" localSheetId="34" hidden="1">[5]Uke!#REF!</definedName>
    <definedName name="__123Graph_XDIAGRAM2" localSheetId="24" hidden="1">Uke!#REF!</definedName>
    <definedName name="__123Graph_XDIAGRAM2" localSheetId="2" hidden="1">Uke!#REF!</definedName>
    <definedName name="__123Graph_XDIAGRAM2" hidden="1">Uke!#REF!</definedName>
    <definedName name="__123Graph_XDIAGRAM3" localSheetId="47" hidden="1">Uke!#REF!</definedName>
    <definedName name="__123Graph_XDIAGRAM3" localSheetId="14" hidden="1">Uke!#REF!</definedName>
    <definedName name="__123Graph_XDIAGRAM3" localSheetId="30" hidden="1">Uke!#REF!</definedName>
    <definedName name="__123Graph_XDIAGRAM3" localSheetId="31" hidden="1">[1]Uke!#REF!</definedName>
    <definedName name="__123Graph_XDIAGRAM3" localSheetId="43" hidden="1">Uke!#REF!</definedName>
    <definedName name="__123Graph_XDIAGRAM3" localSheetId="19" hidden="1">Uke!#REF!</definedName>
    <definedName name="__123Graph_XDIAGRAM3" localSheetId="25" hidden="1">[2]Uke!#REF!</definedName>
    <definedName name="__123Graph_XDIAGRAM3" localSheetId="27" hidden="1">[2]Uke!#REF!</definedName>
    <definedName name="__123Graph_XDIAGRAM3" localSheetId="20" hidden="1">[3]Uke!#REF!</definedName>
    <definedName name="__123Graph_XDIAGRAM3" localSheetId="4" hidden="1">M!#REF!</definedName>
    <definedName name="__123Graph_XDIAGRAM3" localSheetId="3" hidden="1">Måned!#REF!</definedName>
    <definedName name="__123Graph_XDIAGRAM3" localSheetId="10" hidden="1">Uke!#REF!</definedName>
    <definedName name="__123Graph_XDIAGRAM3" localSheetId="8" hidden="1">Uke!#REF!</definedName>
    <definedName name="__123Graph_XDIAGRAM3" localSheetId="36" hidden="1">Uke!#REF!</definedName>
    <definedName name="__123Graph_XDIAGRAM3" localSheetId="12" hidden="1">Uke!#REF!</definedName>
    <definedName name="__123Graph_XDIAGRAM3" localSheetId="42" hidden="1">[4]Uke!#REF!</definedName>
    <definedName name="__123Graph_XDIAGRAM3" localSheetId="16" hidden="1">Uke!#REF!</definedName>
    <definedName name="__123Graph_XDIAGRAM3" localSheetId="38" hidden="1">Uke!#REF!</definedName>
    <definedName name="__123Graph_XDIAGRAM3" localSheetId="6" hidden="1">U!#REF!</definedName>
    <definedName name="__123Graph_XDIAGRAM3" localSheetId="34" hidden="1">[5]Uke!#REF!</definedName>
    <definedName name="__123Graph_XDIAGRAM3" localSheetId="24" hidden="1">Uke!#REF!</definedName>
    <definedName name="__123Graph_XDIAGRAM3" localSheetId="2" hidden="1">Uke!#REF!</definedName>
    <definedName name="__123Graph_XDIAGRAM3" hidden="1">Uke!#REF!</definedName>
    <definedName name="__123Graph_XDIAGRAM4" localSheetId="47" hidden="1">Uke!#REF!</definedName>
    <definedName name="__123Graph_XDIAGRAM4" localSheetId="14" hidden="1">Uke!#REF!</definedName>
    <definedName name="__123Graph_XDIAGRAM4" localSheetId="30" hidden="1">Uke!#REF!</definedName>
    <definedName name="__123Graph_XDIAGRAM4" localSheetId="31" hidden="1">[1]Uke!#REF!</definedName>
    <definedName name="__123Graph_XDIAGRAM4" localSheetId="43" hidden="1">Uke!#REF!</definedName>
    <definedName name="__123Graph_XDIAGRAM4" localSheetId="19" hidden="1">Uke!#REF!</definedName>
    <definedName name="__123Graph_XDIAGRAM4" localSheetId="25" hidden="1">[2]Uke!#REF!</definedName>
    <definedName name="__123Graph_XDIAGRAM4" localSheetId="27" hidden="1">[2]Uke!#REF!</definedName>
    <definedName name="__123Graph_XDIAGRAM4" localSheetId="20" hidden="1">[3]Uke!#REF!</definedName>
    <definedName name="__123Graph_XDIAGRAM4" localSheetId="4" hidden="1">M!#REF!</definedName>
    <definedName name="__123Graph_XDIAGRAM4" localSheetId="3" hidden="1">Måned!#REF!</definedName>
    <definedName name="__123Graph_XDIAGRAM4" localSheetId="10" hidden="1">Uke!#REF!</definedName>
    <definedName name="__123Graph_XDIAGRAM4" localSheetId="8" hidden="1">Uke!#REF!</definedName>
    <definedName name="__123Graph_XDIAGRAM4" localSheetId="36" hidden="1">Uke!#REF!</definedName>
    <definedName name="__123Graph_XDIAGRAM4" localSheetId="12" hidden="1">Uke!#REF!</definedName>
    <definedName name="__123Graph_XDIAGRAM4" localSheetId="42" hidden="1">[4]Uke!#REF!</definedName>
    <definedName name="__123Graph_XDIAGRAM4" localSheetId="16" hidden="1">Uke!#REF!</definedName>
    <definedName name="__123Graph_XDIAGRAM4" localSheetId="38" hidden="1">Uke!#REF!</definedName>
    <definedName name="__123Graph_XDIAGRAM4" localSheetId="6" hidden="1">U!#REF!</definedName>
    <definedName name="__123Graph_XDIAGRAM4" localSheetId="34" hidden="1">[5]Uke!#REF!</definedName>
    <definedName name="__123Graph_XDIAGRAM4" localSheetId="24" hidden="1">Uke!#REF!</definedName>
    <definedName name="__123Graph_XDIAGRAM4" localSheetId="2" hidden="1">Uke!#REF!</definedName>
    <definedName name="__123Graph_XDIAGRAM4" hidden="1">Uke!#REF!</definedName>
    <definedName name="__123Graph_XDIAGRAM5" localSheetId="47" hidden="1">Uke!#REF!</definedName>
    <definedName name="__123Graph_XDIAGRAM5" localSheetId="14" hidden="1">Uke!#REF!</definedName>
    <definedName name="__123Graph_XDIAGRAM5" localSheetId="30" hidden="1">Uke!#REF!</definedName>
    <definedName name="__123Graph_XDIAGRAM5" localSheetId="31" hidden="1">[1]Uke!#REF!</definedName>
    <definedName name="__123Graph_XDIAGRAM5" localSheetId="43" hidden="1">Uke!#REF!</definedName>
    <definedName name="__123Graph_XDIAGRAM5" localSheetId="19" hidden="1">Uke!#REF!</definedName>
    <definedName name="__123Graph_XDIAGRAM5" localSheetId="25" hidden="1">[2]Uke!#REF!</definedName>
    <definedName name="__123Graph_XDIAGRAM5" localSheetId="27" hidden="1">[2]Uke!#REF!</definedName>
    <definedName name="__123Graph_XDIAGRAM5" localSheetId="20" hidden="1">[3]Uke!#REF!</definedName>
    <definedName name="__123Graph_XDIAGRAM5" localSheetId="4" hidden="1">M!#REF!</definedName>
    <definedName name="__123Graph_XDIAGRAM5" localSheetId="3" hidden="1">Måned!#REF!</definedName>
    <definedName name="__123Graph_XDIAGRAM5" localSheetId="10" hidden="1">Uke!#REF!</definedName>
    <definedName name="__123Graph_XDIAGRAM5" localSheetId="8" hidden="1">Uke!#REF!</definedName>
    <definedName name="__123Graph_XDIAGRAM5" localSheetId="36" hidden="1">Uke!#REF!</definedName>
    <definedName name="__123Graph_XDIAGRAM5" localSheetId="12" hidden="1">Uke!#REF!</definedName>
    <definedName name="__123Graph_XDIAGRAM5" localSheetId="42" hidden="1">[4]Uke!#REF!</definedName>
    <definedName name="__123Graph_XDIAGRAM5" localSheetId="16" hidden="1">Uke!#REF!</definedName>
    <definedName name="__123Graph_XDIAGRAM5" localSheetId="38" hidden="1">Uke!#REF!</definedName>
    <definedName name="__123Graph_XDIAGRAM5" localSheetId="6" hidden="1">U!#REF!</definedName>
    <definedName name="__123Graph_XDIAGRAM5" localSheetId="34" hidden="1">[5]Uke!#REF!</definedName>
    <definedName name="__123Graph_XDIAGRAM5" localSheetId="24" hidden="1">Uke!#REF!</definedName>
    <definedName name="__123Graph_XDIAGRAM5" localSheetId="2" hidden="1">Uke!#REF!</definedName>
    <definedName name="__123Graph_XDIAGRAM5" hidden="1">Uke!#REF!</definedName>
    <definedName name="a" localSheetId="47" hidden="1">Uke!#REF!</definedName>
    <definedName name="a" localSheetId="46" hidden="1">Uke!#REF!</definedName>
    <definedName name="a" localSheetId="14" hidden="1">Uke!#REF!</definedName>
    <definedName name="a" localSheetId="30" hidden="1">Uke!#REF!</definedName>
    <definedName name="a" localSheetId="31" hidden="1">[1]Uke!#REF!</definedName>
    <definedName name="a" localSheetId="43" hidden="1">Uke!#REF!</definedName>
    <definedName name="a" localSheetId="19" hidden="1">Uke!#REF!</definedName>
    <definedName name="a" localSheetId="25" hidden="1">[2]Uke!#REF!</definedName>
    <definedName name="a" localSheetId="27" hidden="1">[2]Uke!#REF!</definedName>
    <definedName name="a" localSheetId="20" hidden="1">[3]Uke!#REF!</definedName>
    <definedName name="a" localSheetId="4" hidden="1">Uke!#REF!</definedName>
    <definedName name="a" localSheetId="10" hidden="1">Uke!#REF!</definedName>
    <definedName name="a" localSheetId="8" hidden="1">Uke!#REF!</definedName>
    <definedName name="a" localSheetId="36" hidden="1">Uke!#REF!</definedName>
    <definedName name="a" localSheetId="35" hidden="1">Uke!#REF!</definedName>
    <definedName name="a" localSheetId="41" hidden="1">Uke!#REF!</definedName>
    <definedName name="a" localSheetId="12" hidden="1">Uke!#REF!</definedName>
    <definedName name="a" localSheetId="42" hidden="1">[4]Uke!#REF!</definedName>
    <definedName name="a" localSheetId="16" hidden="1">Uke!#REF!</definedName>
    <definedName name="a" localSheetId="38" hidden="1">Uke!#REF!</definedName>
    <definedName name="a" localSheetId="6" hidden="1">U!#REF!</definedName>
    <definedName name="a" localSheetId="34" hidden="1">[5]Uke!#REF!</definedName>
    <definedName name="a" localSheetId="24" hidden="1">Uke!#REF!</definedName>
    <definedName name="a" localSheetId="2" hidden="1">Uke!#REF!</definedName>
    <definedName name="a" hidden="1">Uke!#REF!</definedName>
    <definedName name="Ark1">'Ark1'!$A$1:$AQ$1596</definedName>
    <definedName name="BBB" localSheetId="47" hidden="1">Uke!#REF!</definedName>
    <definedName name="BBB" localSheetId="46" hidden="1">Uke!#REF!</definedName>
    <definedName name="BBB" localSheetId="14" hidden="1">Uke!#REF!</definedName>
    <definedName name="BBB" localSheetId="30" hidden="1">Uke!#REF!</definedName>
    <definedName name="BBB" localSheetId="31" hidden="1">[1]Uke!#REF!</definedName>
    <definedName name="BBB" localSheetId="29" hidden="1">Uke!#REF!</definedName>
    <definedName name="BBB" localSheetId="44" hidden="1">Uke!#REF!</definedName>
    <definedName name="BBB" localSheetId="43" hidden="1">Uke!#REF!</definedName>
    <definedName name="BBB" localSheetId="19" hidden="1">Uke!#REF!</definedName>
    <definedName name="BBB" localSheetId="25" hidden="1">[2]Uke!#REF!</definedName>
    <definedName name="BBB" localSheetId="27" hidden="1">[2]Uke!#REF!</definedName>
    <definedName name="BBB" localSheetId="20" hidden="1">[3]Uke!#REF!</definedName>
    <definedName name="BBB" localSheetId="4" hidden="1">Uke!#REF!</definedName>
    <definedName name="BBB" localSheetId="10" hidden="1">Uke!#REF!</definedName>
    <definedName name="BBB" localSheetId="8" hidden="1">Uke!#REF!</definedName>
    <definedName name="BBB" localSheetId="36" hidden="1">Uke!#REF!</definedName>
    <definedName name="BBB" localSheetId="35" hidden="1">Uke!#REF!</definedName>
    <definedName name="BBB" localSheetId="41" hidden="1">Uke!#REF!</definedName>
    <definedName name="BBB" localSheetId="12" hidden="1">Uke!#REF!</definedName>
    <definedName name="BBB" localSheetId="42" hidden="1">[4]Uke!#REF!</definedName>
    <definedName name="BBB" localSheetId="16" hidden="1">Uke!#REF!</definedName>
    <definedName name="BBB" localSheetId="38" hidden="1">Uke!#REF!</definedName>
    <definedName name="BBB" localSheetId="6" hidden="1">U!#REF!</definedName>
    <definedName name="BBB" localSheetId="34" hidden="1">[5]Uke!#REF!</definedName>
    <definedName name="BBB" localSheetId="23" hidden="1">Uke!#REF!</definedName>
    <definedName name="BBB" localSheetId="24" hidden="1">Uke!#REF!</definedName>
    <definedName name="BBB" localSheetId="2" hidden="1">Uke!#REF!</definedName>
    <definedName name="BBB" hidden="1">Uke!#REF!</definedName>
    <definedName name="BNM" localSheetId="47" hidden="1">Uke!#REF!</definedName>
    <definedName name="BNM" localSheetId="46" hidden="1">Uke!#REF!</definedName>
    <definedName name="BNM" localSheetId="14" hidden="1">Uke!#REF!</definedName>
    <definedName name="BNM" localSheetId="30" hidden="1">Uke!#REF!</definedName>
    <definedName name="BNM" localSheetId="31" hidden="1">[1]Uke!#REF!</definedName>
    <definedName name="BNM" localSheetId="43" hidden="1">Uke!#REF!</definedName>
    <definedName name="BNM" localSheetId="19" hidden="1">Uke!#REF!</definedName>
    <definedName name="BNM" localSheetId="25" hidden="1">[2]Uke!#REF!</definedName>
    <definedName name="BNM" localSheetId="27" hidden="1">[2]Uke!#REF!</definedName>
    <definedName name="BNM" localSheetId="20" hidden="1">[3]Uke!#REF!</definedName>
    <definedName name="BNM" localSheetId="4" hidden="1">Uke!#REF!</definedName>
    <definedName name="BNM" localSheetId="10" hidden="1">Uke!#REF!</definedName>
    <definedName name="BNM" localSheetId="8" hidden="1">Uke!#REF!</definedName>
    <definedName name="BNM" localSheetId="36" hidden="1">Uke!#REF!</definedName>
    <definedName name="BNM" localSheetId="35" hidden="1">Uke!#REF!</definedName>
    <definedName name="BNM" localSheetId="41" hidden="1">Uke!#REF!</definedName>
    <definedName name="BNM" localSheetId="12" hidden="1">Uke!#REF!</definedName>
    <definedName name="BNM" localSheetId="42" hidden="1">[4]Uke!#REF!</definedName>
    <definedName name="BNM" localSheetId="16" hidden="1">Uke!#REF!</definedName>
    <definedName name="BNM" localSheetId="38" hidden="1">Uke!#REF!</definedName>
    <definedName name="BNM" localSheetId="6" hidden="1">U!#REF!</definedName>
    <definedName name="BNM" localSheetId="34" hidden="1">[5]Uke!#REF!</definedName>
    <definedName name="BNM" localSheetId="24" hidden="1">Uke!#REF!</definedName>
    <definedName name="BNM" localSheetId="2" hidden="1">Uke!#REF!</definedName>
    <definedName name="BNM" hidden="1">Uke!#REF!</definedName>
    <definedName name="cc" localSheetId="47" hidden="1">Uke!#REF!</definedName>
    <definedName name="cc" localSheetId="46" hidden="1">Uke!#REF!</definedName>
    <definedName name="cc" localSheetId="14" hidden="1">Uke!#REF!</definedName>
    <definedName name="cc" localSheetId="30" hidden="1">Uke!#REF!</definedName>
    <definedName name="cc" localSheetId="31" hidden="1">[1]Uke!#REF!</definedName>
    <definedName name="cc" localSheetId="43" hidden="1">Uke!#REF!</definedName>
    <definedName name="cc" localSheetId="19" hidden="1">Uke!#REF!</definedName>
    <definedName name="cc" localSheetId="25" hidden="1">[2]Uke!#REF!</definedName>
    <definedName name="cc" localSheetId="27" hidden="1">[2]Uke!#REF!</definedName>
    <definedName name="cc" localSheetId="20" hidden="1">[3]Uke!#REF!</definedName>
    <definedName name="cc" localSheetId="4" hidden="1">Uke!#REF!</definedName>
    <definedName name="cc" localSheetId="10" hidden="1">Uke!#REF!</definedName>
    <definedName name="cc" localSheetId="8" hidden="1">Uke!#REF!</definedName>
    <definedName name="cc" localSheetId="36" hidden="1">Uke!#REF!</definedName>
    <definedName name="cc" localSheetId="35" hidden="1">Uke!#REF!</definedName>
    <definedName name="cc" localSheetId="41" hidden="1">Uke!#REF!</definedName>
    <definedName name="cc" localSheetId="12" hidden="1">Uke!#REF!</definedName>
    <definedName name="cc" localSheetId="42" hidden="1">[4]Uke!#REF!</definedName>
    <definedName name="cc" localSheetId="16" hidden="1">Uke!#REF!</definedName>
    <definedName name="cc" localSheetId="38" hidden="1">Uke!#REF!</definedName>
    <definedName name="cc" localSheetId="6" hidden="1">U!#REF!</definedName>
    <definedName name="cc" localSheetId="34" hidden="1">[5]Uke!#REF!</definedName>
    <definedName name="cc" localSheetId="24" hidden="1">Uke!#REF!</definedName>
    <definedName name="cc" localSheetId="2" hidden="1">Uke!#REF!</definedName>
    <definedName name="cc" hidden="1">Uke!#REF!</definedName>
    <definedName name="CFE" localSheetId="47" hidden="1">Uke!#REF!</definedName>
    <definedName name="CFE" localSheetId="46" hidden="1">Uke!#REF!</definedName>
    <definedName name="CFE" localSheetId="14" hidden="1">Uke!#REF!</definedName>
    <definedName name="CFE" localSheetId="30" hidden="1">Uke!#REF!</definedName>
    <definedName name="CFE" localSheetId="31" hidden="1">[1]Uke!#REF!</definedName>
    <definedName name="CFE" localSheetId="44" hidden="1">Uke!#REF!</definedName>
    <definedName name="CFE" localSheetId="43" hidden="1">Uke!#REF!</definedName>
    <definedName name="CFE" localSheetId="19" hidden="1">Uke!#REF!</definedName>
    <definedName name="CFE" localSheetId="25" hidden="1">[2]Uke!#REF!</definedName>
    <definedName name="CFE" localSheetId="27" hidden="1">[2]Uke!#REF!</definedName>
    <definedName name="CFE" localSheetId="20" hidden="1">[3]Uke!#REF!</definedName>
    <definedName name="CFE" localSheetId="4" hidden="1">Uke!#REF!</definedName>
    <definedName name="CFE" localSheetId="10" hidden="1">Uke!#REF!</definedName>
    <definedName name="CFE" localSheetId="8" hidden="1">Uke!#REF!</definedName>
    <definedName name="CFE" localSheetId="36" hidden="1">Uke!#REF!</definedName>
    <definedName name="CFE" localSheetId="35" hidden="1">Uke!#REF!</definedName>
    <definedName name="CFE" localSheetId="41" hidden="1">Uke!#REF!</definedName>
    <definedName name="CFE" localSheetId="12" hidden="1">Uke!#REF!</definedName>
    <definedName name="CFE" localSheetId="42" hidden="1">[4]Uke!#REF!</definedName>
    <definedName name="CFE" localSheetId="16" hidden="1">Uke!#REF!</definedName>
    <definedName name="CFE" localSheetId="38" hidden="1">Uke!#REF!</definedName>
    <definedName name="CFE" localSheetId="6" hidden="1">U!#REF!</definedName>
    <definedName name="CFE" localSheetId="34" hidden="1">[5]Uke!#REF!</definedName>
    <definedName name="CFE" localSheetId="23" hidden="1">Uke!#REF!</definedName>
    <definedName name="CFE" localSheetId="24" hidden="1">Uke!#REF!</definedName>
    <definedName name="CFE" localSheetId="2" hidden="1">Uke!#REF!</definedName>
    <definedName name="CFE" hidden="1">Uke!#REF!</definedName>
    <definedName name="d" localSheetId="47" hidden="1">Uke!#REF!</definedName>
    <definedName name="d" localSheetId="46" hidden="1">Uke!#REF!</definedName>
    <definedName name="d" localSheetId="14" hidden="1">Uke!#REF!</definedName>
    <definedName name="d" localSheetId="30" hidden="1">Uke!#REF!</definedName>
    <definedName name="d" localSheetId="31" hidden="1">[1]Uke!#REF!</definedName>
    <definedName name="d" localSheetId="43" hidden="1">Uke!#REF!</definedName>
    <definedName name="d" localSheetId="19" hidden="1">Uke!#REF!</definedName>
    <definedName name="d" localSheetId="25" hidden="1">[2]Uke!#REF!</definedName>
    <definedName name="d" localSheetId="27" hidden="1">[2]Uke!#REF!</definedName>
    <definedName name="d" localSheetId="20" hidden="1">[3]Uke!#REF!</definedName>
    <definedName name="d" localSheetId="4" hidden="1">Uke!#REF!</definedName>
    <definedName name="d" localSheetId="10" hidden="1">Uke!#REF!</definedName>
    <definedName name="d" localSheetId="8" hidden="1">Uke!#REF!</definedName>
    <definedName name="d" localSheetId="36" hidden="1">Uke!#REF!</definedName>
    <definedName name="d" localSheetId="35" hidden="1">Uke!#REF!</definedName>
    <definedName name="d" localSheetId="41" hidden="1">Uke!#REF!</definedName>
    <definedName name="d" localSheetId="12" hidden="1">Uke!#REF!</definedName>
    <definedName name="d" localSheetId="42" hidden="1">[4]Uke!#REF!</definedName>
    <definedName name="d" localSheetId="16" hidden="1">Uke!#REF!</definedName>
    <definedName name="d" localSheetId="38" hidden="1">Uke!#REF!</definedName>
    <definedName name="d" localSheetId="6" hidden="1">U!#REF!</definedName>
    <definedName name="d" localSheetId="34" hidden="1">[5]Uke!#REF!</definedName>
    <definedName name="d" localSheetId="24" hidden="1">Uke!#REF!</definedName>
    <definedName name="d" localSheetId="2" hidden="1">Uke!#REF!</definedName>
    <definedName name="d" hidden="1">Uke!#REF!</definedName>
    <definedName name="DDD" localSheetId="47" hidden="1">Uke!#REF!</definedName>
    <definedName name="DDD" localSheetId="46" hidden="1">Uke!#REF!</definedName>
    <definedName name="DDD" localSheetId="14" hidden="1">Uke!#REF!</definedName>
    <definedName name="DDD" localSheetId="30" hidden="1">Uke!#REF!</definedName>
    <definedName name="DDD" localSheetId="31" hidden="1">[1]Uke!#REF!</definedName>
    <definedName name="DDD" localSheetId="29" hidden="1">Uke!#REF!</definedName>
    <definedName name="DDD" localSheetId="44" hidden="1">Uke!#REF!</definedName>
    <definedName name="DDD" localSheetId="43" hidden="1">Uke!#REF!</definedName>
    <definedName name="DDD" localSheetId="19" hidden="1">Uke!#REF!</definedName>
    <definedName name="DDD" localSheetId="17" hidden="1">Uke!#REF!</definedName>
    <definedName name="DDD" localSheetId="25" hidden="1">[2]Uke!#REF!</definedName>
    <definedName name="DDD" localSheetId="27" hidden="1">[2]Uke!#REF!</definedName>
    <definedName name="DDD" localSheetId="20" hidden="1">[3]Uke!#REF!</definedName>
    <definedName name="DDD" localSheetId="4" hidden="1">Uke!#REF!</definedName>
    <definedName name="DDD" localSheetId="10" hidden="1">Uke!#REF!</definedName>
    <definedName name="DDD" localSheetId="8" hidden="1">Uke!#REF!</definedName>
    <definedName name="DDD" localSheetId="36" hidden="1">Uke!#REF!</definedName>
    <definedName name="DDD" localSheetId="35" hidden="1">Uke!#REF!</definedName>
    <definedName name="DDD" localSheetId="41" hidden="1">Uke!#REF!</definedName>
    <definedName name="DDD" localSheetId="12" hidden="1">Uke!#REF!</definedName>
    <definedName name="DDD" localSheetId="42" hidden="1">[4]Uke!#REF!</definedName>
    <definedName name="DDD" localSheetId="16" hidden="1">Uke!#REF!</definedName>
    <definedName name="DDD" localSheetId="15" hidden="1">Uke!#REF!</definedName>
    <definedName name="DDD" localSheetId="38" hidden="1">Uke!#REF!</definedName>
    <definedName name="DDD" localSheetId="6" hidden="1">U!#REF!</definedName>
    <definedName name="DDD" localSheetId="34" hidden="1">[5]Uke!#REF!</definedName>
    <definedName name="DDD" localSheetId="33" hidden="1">Uke!#REF!</definedName>
    <definedName name="DDD" localSheetId="23" hidden="1">Uke!#REF!</definedName>
    <definedName name="DDD" localSheetId="24" hidden="1">Uke!#REF!</definedName>
    <definedName name="DDD" localSheetId="2" hidden="1">Uke!#REF!</definedName>
    <definedName name="DDD" hidden="1">Uke!#REF!</definedName>
    <definedName name="EEE" localSheetId="47" hidden="1">Uke!#REF!</definedName>
    <definedName name="EEE" localSheetId="46" hidden="1">Uke!#REF!</definedName>
    <definedName name="EEE" localSheetId="14" hidden="1">Uke!#REF!</definedName>
    <definedName name="EEE" localSheetId="30" hidden="1">Uke!#REF!</definedName>
    <definedName name="EEE" localSheetId="31" hidden="1">[1]Uke!#REF!</definedName>
    <definedName name="EEE" localSheetId="29" hidden="1">Uke!#REF!</definedName>
    <definedName name="EEE" localSheetId="44" hidden="1">Uke!#REF!</definedName>
    <definedName name="EEE" localSheetId="43" hidden="1">Uke!#REF!</definedName>
    <definedName name="EEE" localSheetId="19" hidden="1">Uke!#REF!</definedName>
    <definedName name="EEE" localSheetId="25" hidden="1">[2]Uke!#REF!</definedName>
    <definedName name="EEE" localSheetId="27" hidden="1">[2]Uke!#REF!</definedName>
    <definedName name="EEE" localSheetId="20" hidden="1">[3]Uke!#REF!</definedName>
    <definedName name="EEE" localSheetId="4" hidden="1">Uke!#REF!</definedName>
    <definedName name="EEE" localSheetId="10" hidden="1">Uke!#REF!</definedName>
    <definedName name="EEE" localSheetId="8" hidden="1">Uke!#REF!</definedName>
    <definedName name="EEE" localSheetId="36" hidden="1">Uke!#REF!</definedName>
    <definedName name="EEE" localSheetId="35" hidden="1">Uke!#REF!</definedName>
    <definedName name="EEE" localSheetId="41" hidden="1">Uke!#REF!</definedName>
    <definedName name="EEE" localSheetId="12" hidden="1">Uke!#REF!</definedName>
    <definedName name="EEE" localSheetId="42" hidden="1">[4]Uke!#REF!</definedName>
    <definedName name="EEE" localSheetId="16" hidden="1">Uke!#REF!</definedName>
    <definedName name="EEE" localSheetId="38" hidden="1">Uke!#REF!</definedName>
    <definedName name="EEE" localSheetId="6" hidden="1">U!#REF!</definedName>
    <definedName name="EEE" localSheetId="34" hidden="1">[5]Uke!#REF!</definedName>
    <definedName name="EEE" localSheetId="23" hidden="1">Uke!#REF!</definedName>
    <definedName name="EEE" localSheetId="24" hidden="1">Uke!#REF!</definedName>
    <definedName name="EEE" localSheetId="2" hidden="1">Uke!#REF!</definedName>
    <definedName name="EEE" hidden="1">Uke!#REF!</definedName>
    <definedName name="f" localSheetId="47" hidden="1">Uke!#REF!</definedName>
    <definedName name="f" localSheetId="46" hidden="1">Uke!#REF!</definedName>
    <definedName name="f" localSheetId="14" hidden="1">Uke!#REF!</definedName>
    <definedName name="f" localSheetId="30" hidden="1">Uke!#REF!</definedName>
    <definedName name="f" localSheetId="31" hidden="1">[1]Uke!#REF!</definedName>
    <definedName name="f" localSheetId="43" hidden="1">Uke!#REF!</definedName>
    <definedName name="f" localSheetId="19" hidden="1">Uke!#REF!</definedName>
    <definedName name="f" localSheetId="25" hidden="1">[2]Uke!#REF!</definedName>
    <definedName name="f" localSheetId="27" hidden="1">[2]Uke!#REF!</definedName>
    <definedName name="f" localSheetId="20" hidden="1">[3]Uke!#REF!</definedName>
    <definedName name="f" localSheetId="4" hidden="1">Uke!#REF!</definedName>
    <definedName name="f" localSheetId="10" hidden="1">Uke!#REF!</definedName>
    <definedName name="f" localSheetId="8" hidden="1">Uke!#REF!</definedName>
    <definedName name="f" localSheetId="36" hidden="1">Uke!#REF!</definedName>
    <definedName name="f" localSheetId="35" hidden="1">Uke!#REF!</definedName>
    <definedName name="f" localSheetId="41" hidden="1">Uke!#REF!</definedName>
    <definedName name="f" localSheetId="12" hidden="1">Uke!#REF!</definedName>
    <definedName name="f" localSheetId="42" hidden="1">[4]Uke!#REF!</definedName>
    <definedName name="f" localSheetId="16" hidden="1">Uke!#REF!</definedName>
    <definedName name="f" localSheetId="38" hidden="1">Uke!#REF!</definedName>
    <definedName name="f" localSheetId="6" hidden="1">U!#REF!</definedName>
    <definedName name="f" localSheetId="34" hidden="1">[5]Uke!#REF!</definedName>
    <definedName name="f" localSheetId="24" hidden="1">Uke!#REF!</definedName>
    <definedName name="f" localSheetId="2" hidden="1">Uke!#REF!</definedName>
    <definedName name="f" hidden="1">Uke!#REF!</definedName>
    <definedName name="FF" localSheetId="47" hidden="1">Uke!#REF!</definedName>
    <definedName name="FF" localSheetId="46" hidden="1">Uke!#REF!</definedName>
    <definedName name="FF" localSheetId="14" hidden="1">Uke!#REF!</definedName>
    <definedName name="FF" localSheetId="30" hidden="1">Uke!#REF!</definedName>
    <definedName name="FF" localSheetId="31" hidden="1">[1]Uke!#REF!</definedName>
    <definedName name="FF" localSheetId="43" hidden="1">Uke!#REF!</definedName>
    <definedName name="FF" localSheetId="19" hidden="1">Uke!#REF!</definedName>
    <definedName name="FF" localSheetId="25" hidden="1">[2]Uke!#REF!</definedName>
    <definedName name="FF" localSheetId="27" hidden="1">[2]Uke!#REF!</definedName>
    <definedName name="FF" localSheetId="20" hidden="1">[3]Uke!#REF!</definedName>
    <definedName name="FF" localSheetId="4" hidden="1">Uke!#REF!</definedName>
    <definedName name="FF" localSheetId="10" hidden="1">Uke!#REF!</definedName>
    <definedName name="FF" localSheetId="8" hidden="1">Uke!#REF!</definedName>
    <definedName name="FF" localSheetId="36" hidden="1">Uke!#REF!</definedName>
    <definedName name="FF" localSheetId="35" hidden="1">Uke!#REF!</definedName>
    <definedName name="FF" localSheetId="41" hidden="1">Uke!#REF!</definedName>
    <definedName name="FF" localSheetId="12" hidden="1">Uke!#REF!</definedName>
    <definedName name="FF" localSheetId="42" hidden="1">[4]Uke!#REF!</definedName>
    <definedName name="FF" localSheetId="16" hidden="1">Uke!#REF!</definedName>
    <definedName name="FF" localSheetId="38" hidden="1">Uke!#REF!</definedName>
    <definedName name="FF" localSheetId="6" hidden="1">U!#REF!</definedName>
    <definedName name="FF" localSheetId="34" hidden="1">[5]Uke!#REF!</definedName>
    <definedName name="FF" localSheetId="24" hidden="1">Uke!#REF!</definedName>
    <definedName name="FF" localSheetId="2" hidden="1">Uke!#REF!</definedName>
    <definedName name="FF" hidden="1">Uke!#REF!</definedName>
    <definedName name="fgfhg" localSheetId="47" hidden="1">Uke!#REF!</definedName>
    <definedName name="fgfhg" localSheetId="46" hidden="1">Uke!#REF!</definedName>
    <definedName name="fgfhg" localSheetId="14" hidden="1">Uke!#REF!</definedName>
    <definedName name="fgfhg" localSheetId="30" hidden="1">Uke!#REF!</definedName>
    <definedName name="fgfhg" localSheetId="31" hidden="1">[1]Uke!#REF!</definedName>
    <definedName name="fgfhg" localSheetId="43" hidden="1">Uke!#REF!</definedName>
    <definedName name="fgfhg" localSheetId="19" hidden="1">Uke!#REF!</definedName>
    <definedName name="fgfhg" localSheetId="25" hidden="1">[2]Uke!#REF!</definedName>
    <definedName name="fgfhg" localSheetId="27" hidden="1">[2]Uke!#REF!</definedName>
    <definedName name="fgfhg" localSheetId="20" hidden="1">[3]Uke!#REF!</definedName>
    <definedName name="fgfhg" localSheetId="4" hidden="1">Uke!#REF!</definedName>
    <definedName name="fgfhg" localSheetId="10" hidden="1">Uke!#REF!</definedName>
    <definedName name="fgfhg" localSheetId="8" hidden="1">Uke!#REF!</definedName>
    <definedName name="fgfhg" localSheetId="36" hidden="1">Uke!#REF!</definedName>
    <definedName name="fgfhg" localSheetId="12" hidden="1">Uke!#REF!</definedName>
    <definedName name="fgfhg" localSheetId="42" hidden="1">[4]Uke!#REF!</definedName>
    <definedName name="fgfhg" localSheetId="16" hidden="1">Uke!#REF!</definedName>
    <definedName name="fgfhg" localSheetId="38" hidden="1">Uke!#REF!</definedName>
    <definedName name="fgfhg" localSheetId="6" hidden="1">U!#REF!</definedName>
    <definedName name="fgfhg" localSheetId="34" hidden="1">[5]Uke!#REF!</definedName>
    <definedName name="fgfhg" localSheetId="24" hidden="1">Uke!#REF!</definedName>
    <definedName name="fgfhg" localSheetId="2" hidden="1">Uke!#REF!</definedName>
    <definedName name="fgfhg" hidden="1">Uke!#REF!</definedName>
    <definedName name="GGG" localSheetId="47" hidden="1">Uke!#REF!</definedName>
    <definedName name="GGG" localSheetId="46" hidden="1">Uke!#REF!</definedName>
    <definedName name="GGG" localSheetId="14" hidden="1">Uke!#REF!</definedName>
    <definedName name="GGG" localSheetId="30" hidden="1">Uke!#REF!</definedName>
    <definedName name="GGG" localSheetId="31" hidden="1">[1]Uke!#REF!</definedName>
    <definedName name="GGG" localSheetId="29" hidden="1">Uke!#REF!</definedName>
    <definedName name="GGG" localSheetId="44" hidden="1">Uke!#REF!</definedName>
    <definedName name="GGG" localSheetId="43" hidden="1">Uke!#REF!</definedName>
    <definedName name="GGG" localSheetId="19" hidden="1">Uke!#REF!</definedName>
    <definedName name="GGG" localSheetId="25" hidden="1">[2]Uke!#REF!</definedName>
    <definedName name="GGG" localSheetId="27" hidden="1">[2]Uke!#REF!</definedName>
    <definedName name="GGG" localSheetId="20" hidden="1">[3]Uke!#REF!</definedName>
    <definedName name="GGG" localSheetId="4" hidden="1">Uke!#REF!</definedName>
    <definedName name="GGG" localSheetId="10" hidden="1">Uke!#REF!</definedName>
    <definedName name="GGG" localSheetId="8" hidden="1">Uke!#REF!</definedName>
    <definedName name="GGG" localSheetId="36" hidden="1">Uke!#REF!</definedName>
    <definedName name="GGG" localSheetId="35" hidden="1">Uke!#REF!</definedName>
    <definedName name="GGG" localSheetId="41" hidden="1">Uke!#REF!</definedName>
    <definedName name="GGG" localSheetId="12" hidden="1">Uke!#REF!</definedName>
    <definedName name="GGG" localSheetId="42" hidden="1">[4]Uke!#REF!</definedName>
    <definedName name="GGG" localSheetId="16" hidden="1">Uke!#REF!</definedName>
    <definedName name="GGG" localSheetId="38" hidden="1">Uke!#REF!</definedName>
    <definedName name="GGG" localSheetId="6" hidden="1">U!#REF!</definedName>
    <definedName name="GGG" localSheetId="34" hidden="1">[5]Uke!#REF!</definedName>
    <definedName name="GGG" localSheetId="23" hidden="1">Uke!#REF!</definedName>
    <definedName name="GGG" localSheetId="24" hidden="1">Uke!#REF!</definedName>
    <definedName name="GGG" localSheetId="2" hidden="1">Uke!#REF!</definedName>
    <definedName name="GGG" hidden="1">Uke!#REF!</definedName>
    <definedName name="GH" localSheetId="47" hidden="1">Uke!#REF!</definedName>
    <definedName name="GH" localSheetId="46" hidden="1">Uke!#REF!</definedName>
    <definedName name="GH" localSheetId="14" hidden="1">Uke!#REF!</definedName>
    <definedName name="GH" localSheetId="30" hidden="1">Uke!#REF!</definedName>
    <definedName name="GH" localSheetId="31" hidden="1">[1]Uke!#REF!</definedName>
    <definedName name="GH" localSheetId="43" hidden="1">Uke!#REF!</definedName>
    <definedName name="GH" localSheetId="19" hidden="1">Uke!#REF!</definedName>
    <definedName name="GH" localSheetId="25" hidden="1">[2]Uke!#REF!</definedName>
    <definedName name="GH" localSheetId="27" hidden="1">[2]Uke!#REF!</definedName>
    <definedName name="GH" localSheetId="20" hidden="1">[3]Uke!#REF!</definedName>
    <definedName name="GH" localSheetId="4" hidden="1">Uke!#REF!</definedName>
    <definedName name="GH" localSheetId="10" hidden="1">Uke!#REF!</definedName>
    <definedName name="GH" localSheetId="8" hidden="1">Uke!#REF!</definedName>
    <definedName name="GH" localSheetId="36" hidden="1">Uke!#REF!</definedName>
    <definedName name="GH" localSheetId="35" hidden="1">Uke!#REF!</definedName>
    <definedName name="GH" localSheetId="41" hidden="1">Uke!#REF!</definedName>
    <definedName name="GH" localSheetId="12" hidden="1">Uke!#REF!</definedName>
    <definedName name="GH" localSheetId="42" hidden="1">[4]Uke!#REF!</definedName>
    <definedName name="GH" localSheetId="16" hidden="1">Uke!#REF!</definedName>
    <definedName name="GH" localSheetId="38" hidden="1">Uke!#REF!</definedName>
    <definedName name="GH" localSheetId="6" hidden="1">U!#REF!</definedName>
    <definedName name="GH" localSheetId="34" hidden="1">[5]Uke!#REF!</definedName>
    <definedName name="GH" localSheetId="24" hidden="1">Uke!#REF!</definedName>
    <definedName name="GH" localSheetId="2" hidden="1">Uke!#REF!</definedName>
    <definedName name="GH" hidden="1">Uke!#REF!</definedName>
    <definedName name="ghj" localSheetId="47" hidden="1">[6]Uke!#REF!</definedName>
    <definedName name="ghj" localSheetId="14" hidden="1">[6]Uke!#REF!</definedName>
    <definedName name="ghj" localSheetId="30" hidden="1">[6]Uke!#REF!</definedName>
    <definedName name="ghj" localSheetId="31" hidden="1">[1]Uke!#REF!</definedName>
    <definedName name="ghj" localSheetId="43" hidden="1">[6]Uke!#REF!</definedName>
    <definedName name="ghj" localSheetId="19" hidden="1">[6]Uke!#REF!</definedName>
    <definedName name="ghj" localSheetId="25" hidden="1">[2]Uke!#REF!</definedName>
    <definedName name="ghj" localSheetId="27" hidden="1">[2]Uke!#REF!</definedName>
    <definedName name="ghj" localSheetId="20" hidden="1">[3]Uke!#REF!</definedName>
    <definedName name="ghj" localSheetId="4" hidden="1">[6]Uke!#REF!</definedName>
    <definedName name="ghj" localSheetId="10" hidden="1">[6]Uke!#REF!</definedName>
    <definedName name="ghj" localSheetId="8" hidden="1">[6]Uke!#REF!</definedName>
    <definedName name="ghj" localSheetId="36" hidden="1">[6]Uke!#REF!</definedName>
    <definedName name="ghj" localSheetId="12" hidden="1">[6]Uke!#REF!</definedName>
    <definedName name="ghj" localSheetId="42" hidden="1">[4]Uke!#REF!</definedName>
    <definedName name="ghj" localSheetId="16" hidden="1">[6]Uke!#REF!</definedName>
    <definedName name="ghj" localSheetId="38" hidden="1">[6]Uke!#REF!</definedName>
    <definedName name="ghj" localSheetId="6" hidden="1">U!#REF!</definedName>
    <definedName name="ghj" localSheetId="34" hidden="1">[7]Uke!#REF!</definedName>
    <definedName name="ghj" localSheetId="24" hidden="1">[6]Uke!#REF!</definedName>
    <definedName name="ghj" localSheetId="2" hidden="1">[6]Uke!#REF!</definedName>
    <definedName name="ghj" hidden="1">[6]Uke!#REF!</definedName>
    <definedName name="GI" localSheetId="47" hidden="1">Uke!#REF!</definedName>
    <definedName name="GI" localSheetId="46" hidden="1">Uke!#REF!</definedName>
    <definedName name="GI" localSheetId="14" hidden="1">Uke!#REF!</definedName>
    <definedName name="GI" localSheetId="30" hidden="1">Uke!#REF!</definedName>
    <definedName name="GI" localSheetId="31" hidden="1">[1]Uke!#REF!</definedName>
    <definedName name="GI" localSheetId="43" hidden="1">Uke!#REF!</definedName>
    <definedName name="GI" localSheetId="19" hidden="1">Uke!#REF!</definedName>
    <definedName name="GI" localSheetId="25" hidden="1">[2]Uke!#REF!</definedName>
    <definedName name="GI" localSheetId="27" hidden="1">[2]Uke!#REF!</definedName>
    <definedName name="GI" localSheetId="20" hidden="1">[3]Uke!#REF!</definedName>
    <definedName name="GI" localSheetId="4" hidden="1">Uke!#REF!</definedName>
    <definedName name="GI" localSheetId="10" hidden="1">Uke!#REF!</definedName>
    <definedName name="GI" localSheetId="8" hidden="1">Uke!#REF!</definedName>
    <definedName name="GI" localSheetId="36" hidden="1">Uke!#REF!</definedName>
    <definedName name="GI" localSheetId="35" hidden="1">Uke!#REF!</definedName>
    <definedName name="GI" localSheetId="41" hidden="1">Uke!#REF!</definedName>
    <definedName name="GI" localSheetId="12" hidden="1">Uke!#REF!</definedName>
    <definedName name="GI" localSheetId="42" hidden="1">[4]Uke!#REF!</definedName>
    <definedName name="GI" localSheetId="16" hidden="1">Uke!#REF!</definedName>
    <definedName name="GI" localSheetId="38" hidden="1">Uke!#REF!</definedName>
    <definedName name="GI" localSheetId="6" hidden="1">U!#REF!</definedName>
    <definedName name="GI" localSheetId="34" hidden="1">[5]Uke!#REF!</definedName>
    <definedName name="GI" localSheetId="24" hidden="1">Uke!#REF!</definedName>
    <definedName name="GI" localSheetId="2" hidden="1">Uke!#REF!</definedName>
    <definedName name="GI" hidden="1">Uke!#REF!</definedName>
    <definedName name="HG" localSheetId="47" hidden="1">Uke!#REF!</definedName>
    <definedName name="HG" localSheetId="46" hidden="1">Uke!#REF!</definedName>
    <definedName name="HG" localSheetId="14" hidden="1">Uke!#REF!</definedName>
    <definedName name="HG" localSheetId="30" hidden="1">Uke!#REF!</definedName>
    <definedName name="HG" localSheetId="31" hidden="1">[1]Uke!#REF!</definedName>
    <definedName name="HG" localSheetId="43" hidden="1">Uke!#REF!</definedName>
    <definedName name="HG" localSheetId="19" hidden="1">Uke!#REF!</definedName>
    <definedName name="HG" localSheetId="25" hidden="1">[2]Uke!#REF!</definedName>
    <definedName name="HG" localSheetId="27" hidden="1">[2]Uke!#REF!</definedName>
    <definedName name="HG" localSheetId="20" hidden="1">[3]Uke!#REF!</definedName>
    <definedName name="HG" localSheetId="4" hidden="1">Uke!#REF!</definedName>
    <definedName name="HG" localSheetId="10" hidden="1">Uke!#REF!</definedName>
    <definedName name="HG" localSheetId="8" hidden="1">Uke!#REF!</definedName>
    <definedName name="HG" localSheetId="36" hidden="1">Uke!#REF!</definedName>
    <definedName name="HG" localSheetId="35" hidden="1">Uke!#REF!</definedName>
    <definedName name="HG" localSheetId="41" hidden="1">Uke!#REF!</definedName>
    <definedName name="HG" localSheetId="12" hidden="1">Uke!#REF!</definedName>
    <definedName name="HG" localSheetId="42" hidden="1">[4]Uke!#REF!</definedName>
    <definedName name="HG" localSheetId="16" hidden="1">Uke!#REF!</definedName>
    <definedName name="HG" localSheetId="38" hidden="1">Uke!#REF!</definedName>
    <definedName name="HG" localSheetId="6" hidden="1">U!#REF!</definedName>
    <definedName name="HG" localSheetId="34" hidden="1">[5]Uke!#REF!</definedName>
    <definedName name="HG" localSheetId="24" hidden="1">Uke!#REF!</definedName>
    <definedName name="HG" localSheetId="2" hidden="1">Uke!#REF!</definedName>
    <definedName name="HG" hidden="1">Uke!#REF!</definedName>
    <definedName name="HKJHKJH" localSheetId="47" hidden="1">Uke!#REF!</definedName>
    <definedName name="HKJHKJH" localSheetId="14" hidden="1">Uke!#REF!</definedName>
    <definedName name="HKJHKJH" localSheetId="30" hidden="1">Uke!#REF!</definedName>
    <definedName name="HKJHKJH" localSheetId="31" hidden="1">[1]Uke!#REF!</definedName>
    <definedName name="HKJHKJH" localSheetId="43" hidden="1">Uke!#REF!</definedName>
    <definedName name="HKJHKJH" localSheetId="19" hidden="1">Uke!#REF!</definedName>
    <definedName name="HKJHKJH" localSheetId="25" hidden="1">[2]Uke!#REF!</definedName>
    <definedName name="HKJHKJH" localSheetId="27" hidden="1">[2]Uke!#REF!</definedName>
    <definedName name="HKJHKJH" localSheetId="20" hidden="1">[3]Uke!#REF!</definedName>
    <definedName name="HKJHKJH" localSheetId="4" hidden="1">Uke!#REF!</definedName>
    <definedName name="HKJHKJH" localSheetId="10" hidden="1">Uke!#REF!</definedName>
    <definedName name="HKJHKJH" localSheetId="8" hidden="1">Uke!#REF!</definedName>
    <definedName name="HKJHKJH" localSheetId="36" hidden="1">Uke!#REF!</definedName>
    <definedName name="HKJHKJH" localSheetId="12" hidden="1">Uke!#REF!</definedName>
    <definedName name="HKJHKJH" localSheetId="42" hidden="1">[4]Uke!#REF!</definedName>
    <definedName name="HKJHKJH" localSheetId="16" hidden="1">Uke!#REF!</definedName>
    <definedName name="HKJHKJH" localSheetId="38" hidden="1">Uke!#REF!</definedName>
    <definedName name="HKJHKJH" localSheetId="6" hidden="1">U!#REF!</definedName>
    <definedName name="HKJHKJH" localSheetId="34" hidden="1">[5]Uke!#REF!</definedName>
    <definedName name="HKJHKJH" localSheetId="24" hidden="1">Uke!#REF!</definedName>
    <definedName name="HKJHKJH" localSheetId="2" hidden="1">Uke!#REF!</definedName>
    <definedName name="HKJHKJH" hidden="1">Uke!#REF!</definedName>
    <definedName name="HT" localSheetId="47" hidden="1">Uke!#REF!</definedName>
    <definedName name="HT" localSheetId="46" hidden="1">Uke!#REF!</definedName>
    <definedName name="HT" localSheetId="14" hidden="1">Uke!#REF!</definedName>
    <definedName name="HT" localSheetId="30" hidden="1">Uke!#REF!</definedName>
    <definedName name="HT" localSheetId="31" hidden="1">[1]Uke!#REF!</definedName>
    <definedName name="HT" localSheetId="43" hidden="1">Uke!#REF!</definedName>
    <definedName name="HT" localSheetId="19" hidden="1">Uke!#REF!</definedName>
    <definedName name="HT" localSheetId="25" hidden="1">[2]Uke!#REF!</definedName>
    <definedName name="HT" localSheetId="27" hidden="1">[2]Uke!#REF!</definedName>
    <definedName name="HT" localSheetId="20" hidden="1">[3]Uke!#REF!</definedName>
    <definedName name="HT" localSheetId="4" hidden="1">Uke!#REF!</definedName>
    <definedName name="HT" localSheetId="10" hidden="1">Uke!#REF!</definedName>
    <definedName name="HT" localSheetId="8" hidden="1">Uke!#REF!</definedName>
    <definedName name="HT" localSheetId="36" hidden="1">Uke!#REF!</definedName>
    <definedName name="HT" localSheetId="35" hidden="1">Uke!#REF!</definedName>
    <definedName name="HT" localSheetId="41" hidden="1">Uke!#REF!</definedName>
    <definedName name="HT" localSheetId="12" hidden="1">Uke!#REF!</definedName>
    <definedName name="HT" localSheetId="42" hidden="1">[4]Uke!#REF!</definedName>
    <definedName name="HT" localSheetId="16" hidden="1">Uke!#REF!</definedName>
    <definedName name="HT" localSheetId="38" hidden="1">Uke!#REF!</definedName>
    <definedName name="HT" localSheetId="6" hidden="1">U!#REF!</definedName>
    <definedName name="HT" localSheetId="34" hidden="1">[5]Uke!#REF!</definedName>
    <definedName name="HT" localSheetId="24" hidden="1">Uke!#REF!</definedName>
    <definedName name="HT" localSheetId="2" hidden="1">Uke!#REF!</definedName>
    <definedName name="HT" hidden="1">Uke!#REF!</definedName>
    <definedName name="JHK" localSheetId="47" hidden="1">Uke!#REF!</definedName>
    <definedName name="JHK" localSheetId="46" hidden="1">Uke!#REF!</definedName>
    <definedName name="JHK" localSheetId="14" hidden="1">Uke!#REF!</definedName>
    <definedName name="JHK" localSheetId="30" hidden="1">Uke!#REF!</definedName>
    <definedName name="JHK" localSheetId="31" hidden="1">[1]Uke!#REF!</definedName>
    <definedName name="JHK" localSheetId="43" hidden="1">Uke!#REF!</definedName>
    <definedName name="JHK" localSheetId="19" hidden="1">Uke!#REF!</definedName>
    <definedName name="JHK" localSheetId="25" hidden="1">[2]Uke!#REF!</definedName>
    <definedName name="JHK" localSheetId="27" hidden="1">[2]Uke!#REF!</definedName>
    <definedName name="JHK" localSheetId="20" hidden="1">[3]Uke!#REF!</definedName>
    <definedName name="JHK" localSheetId="4" hidden="1">Uke!#REF!</definedName>
    <definedName name="JHK" localSheetId="10" hidden="1">Uke!#REF!</definedName>
    <definedName name="JHK" localSheetId="8" hidden="1">Uke!#REF!</definedName>
    <definedName name="JHK" localSheetId="36" hidden="1">Uke!#REF!</definedName>
    <definedName name="JHK" localSheetId="35" hidden="1">Uke!#REF!</definedName>
    <definedName name="JHK" localSheetId="41" hidden="1">Uke!#REF!</definedName>
    <definedName name="JHK" localSheetId="12" hidden="1">Uke!#REF!</definedName>
    <definedName name="JHK" localSheetId="42" hidden="1">[4]Uke!#REF!</definedName>
    <definedName name="JHK" localSheetId="16" hidden="1">Uke!#REF!</definedName>
    <definedName name="JHK" localSheetId="38" hidden="1">Uke!#REF!</definedName>
    <definedName name="JHK" localSheetId="6" hidden="1">U!#REF!</definedName>
    <definedName name="JHK" localSheetId="34" hidden="1">[5]Uke!#REF!</definedName>
    <definedName name="JHK" localSheetId="24" hidden="1">Uke!#REF!</definedName>
    <definedName name="JHK" localSheetId="2" hidden="1">Uke!#REF!</definedName>
    <definedName name="JHK" hidden="1">Uke!#REF!</definedName>
    <definedName name="JK" localSheetId="47" hidden="1">Uke!#REF!</definedName>
    <definedName name="JK" localSheetId="14" hidden="1">Uke!#REF!</definedName>
    <definedName name="JK" localSheetId="30" hidden="1">Uke!#REF!</definedName>
    <definedName name="JK" localSheetId="31" hidden="1">[1]Uke!#REF!</definedName>
    <definedName name="JK" localSheetId="43" hidden="1">Uke!#REF!</definedName>
    <definedName name="JK" localSheetId="19" hidden="1">Uke!#REF!</definedName>
    <definedName name="JK" localSheetId="25" hidden="1">[2]Uke!#REF!</definedName>
    <definedName name="JK" localSheetId="27" hidden="1">[2]Uke!#REF!</definedName>
    <definedName name="JK" localSheetId="20" hidden="1">[3]Uke!#REF!</definedName>
    <definedName name="JK" localSheetId="4" hidden="1">Uke!#REF!</definedName>
    <definedName name="JK" localSheetId="10" hidden="1">Uke!#REF!</definedName>
    <definedName name="JK" localSheetId="8" hidden="1">Uke!#REF!</definedName>
    <definedName name="JK" localSheetId="36" hidden="1">Uke!#REF!</definedName>
    <definedName name="JK" localSheetId="12" hidden="1">Uke!#REF!</definedName>
    <definedName name="JK" localSheetId="42" hidden="1">[4]Uke!#REF!</definedName>
    <definedName name="JK" localSheetId="16" hidden="1">Uke!#REF!</definedName>
    <definedName name="JK" localSheetId="38" hidden="1">Uke!#REF!</definedName>
    <definedName name="JK" localSheetId="6" hidden="1">U!#REF!</definedName>
    <definedName name="JK" localSheetId="34" hidden="1">[5]Uke!#REF!</definedName>
    <definedName name="JK" localSheetId="24" hidden="1">Uke!#REF!</definedName>
    <definedName name="JK" localSheetId="2" hidden="1">Uke!#REF!</definedName>
    <definedName name="JK" hidden="1">Uke!#REF!</definedName>
    <definedName name="JLK" localSheetId="47" hidden="1">Uke!#REF!</definedName>
    <definedName name="JLK" localSheetId="46" hidden="1">Uke!#REF!</definedName>
    <definedName name="JLK" localSheetId="14" hidden="1">Uke!#REF!</definedName>
    <definedName name="JLK" localSheetId="30" hidden="1">Uke!#REF!</definedName>
    <definedName name="JLK" localSheetId="31" hidden="1">[1]Uke!#REF!</definedName>
    <definedName name="JLK" localSheetId="43" hidden="1">Uke!#REF!</definedName>
    <definedName name="JLK" localSheetId="19" hidden="1">Uke!#REF!</definedName>
    <definedName name="JLK" localSheetId="25" hidden="1">[2]Uke!#REF!</definedName>
    <definedName name="JLK" localSheetId="27" hidden="1">[2]Uke!#REF!</definedName>
    <definedName name="JLK" localSheetId="20" hidden="1">[3]Uke!#REF!</definedName>
    <definedName name="JLK" localSheetId="4" hidden="1">Uke!#REF!</definedName>
    <definedName name="JLK" localSheetId="10" hidden="1">Uke!#REF!</definedName>
    <definedName name="JLK" localSheetId="8" hidden="1">Uke!#REF!</definedName>
    <definedName name="JLK" localSheetId="36" hidden="1">Uke!#REF!</definedName>
    <definedName name="JLK" localSheetId="35" hidden="1">Uke!#REF!</definedName>
    <definedName name="JLK" localSheetId="41" hidden="1">Uke!#REF!</definedName>
    <definedName name="JLK" localSheetId="12" hidden="1">Uke!#REF!</definedName>
    <definedName name="JLK" localSheetId="42" hidden="1">[4]Uke!#REF!</definedName>
    <definedName name="JLK" localSheetId="16" hidden="1">Uke!#REF!</definedName>
    <definedName name="JLK" localSheetId="38" hidden="1">Uke!#REF!</definedName>
    <definedName name="JLK" localSheetId="6" hidden="1">U!#REF!</definedName>
    <definedName name="JLK" localSheetId="34" hidden="1">[5]Uke!#REF!</definedName>
    <definedName name="JLK" localSheetId="24" hidden="1">Uke!#REF!</definedName>
    <definedName name="JLK" localSheetId="2" hidden="1">Uke!#REF!</definedName>
    <definedName name="JLK" hidden="1">Uke!#REF!</definedName>
    <definedName name="JLKJ" localSheetId="47" hidden="1">Uke!#REF!</definedName>
    <definedName name="JLKJ" localSheetId="46" hidden="1">Uke!#REF!</definedName>
    <definedName name="JLKJ" localSheetId="14" hidden="1">Uke!#REF!</definedName>
    <definedName name="JLKJ" localSheetId="30" hidden="1">Uke!#REF!</definedName>
    <definedName name="JLKJ" localSheetId="31" hidden="1">[1]Uke!#REF!</definedName>
    <definedName name="JLKJ" localSheetId="43" hidden="1">Uke!#REF!</definedName>
    <definedName name="JLKJ" localSheetId="19" hidden="1">Uke!#REF!</definedName>
    <definedName name="JLKJ" localSheetId="25" hidden="1">[2]Uke!#REF!</definedName>
    <definedName name="JLKJ" localSheetId="27" hidden="1">[2]Uke!#REF!</definedName>
    <definedName name="JLKJ" localSheetId="20" hidden="1">[3]Uke!#REF!</definedName>
    <definedName name="JLKJ" localSheetId="4" hidden="1">Uke!#REF!</definedName>
    <definedName name="JLKJ" localSheetId="10" hidden="1">Uke!#REF!</definedName>
    <definedName name="JLKJ" localSheetId="8" hidden="1">Uke!#REF!</definedName>
    <definedName name="JLKJ" localSheetId="36" hidden="1">Uke!#REF!</definedName>
    <definedName name="JLKJ" localSheetId="35" hidden="1">Uke!#REF!</definedName>
    <definedName name="JLKJ" localSheetId="41" hidden="1">Uke!#REF!</definedName>
    <definedName name="JLKJ" localSheetId="12" hidden="1">Uke!#REF!</definedName>
    <definedName name="JLKJ" localSheetId="42" hidden="1">[4]Uke!#REF!</definedName>
    <definedName name="JLKJ" localSheetId="16" hidden="1">Uke!#REF!</definedName>
    <definedName name="JLKJ" localSheetId="38" hidden="1">Uke!#REF!</definedName>
    <definedName name="JLKJ" localSheetId="6" hidden="1">U!#REF!</definedName>
    <definedName name="JLKJ" localSheetId="34" hidden="1">[5]Uke!#REF!</definedName>
    <definedName name="JLKJ" localSheetId="24" hidden="1">Uke!#REF!</definedName>
    <definedName name="JLKJ" localSheetId="2" hidden="1">Uke!#REF!</definedName>
    <definedName name="JLKJ" hidden="1">Uke!#REF!</definedName>
    <definedName name="JLKJL" localSheetId="47" hidden="1">Uke!#REF!</definedName>
    <definedName name="JLKJL" localSheetId="14" hidden="1">Uke!#REF!</definedName>
    <definedName name="JLKJL" localSheetId="30" hidden="1">Uke!#REF!</definedName>
    <definedName name="JLKJL" localSheetId="31" hidden="1">[1]Uke!#REF!</definedName>
    <definedName name="JLKJL" localSheetId="43" hidden="1">Uke!#REF!</definedName>
    <definedName name="JLKJL" localSheetId="19" hidden="1">Uke!#REF!</definedName>
    <definedName name="JLKJL" localSheetId="25" hidden="1">[2]Uke!#REF!</definedName>
    <definedName name="JLKJL" localSheetId="27" hidden="1">[2]Uke!#REF!</definedName>
    <definedName name="JLKJL" localSheetId="20" hidden="1">[3]Uke!#REF!</definedName>
    <definedName name="JLKJL" localSheetId="4" hidden="1">Uke!#REF!</definedName>
    <definedName name="JLKJL" localSheetId="10" hidden="1">Uke!#REF!</definedName>
    <definedName name="JLKJL" localSheetId="8" hidden="1">Uke!#REF!</definedName>
    <definedName name="JLKJL" localSheetId="36" hidden="1">Uke!#REF!</definedName>
    <definedName name="JLKJL" localSheetId="12" hidden="1">Uke!#REF!</definedName>
    <definedName name="JLKJL" localSheetId="42" hidden="1">[4]Uke!#REF!</definedName>
    <definedName name="JLKJL" localSheetId="16" hidden="1">Uke!#REF!</definedName>
    <definedName name="JLKJL" localSheetId="38" hidden="1">Uke!#REF!</definedName>
    <definedName name="JLKJL" localSheetId="6" hidden="1">U!#REF!</definedName>
    <definedName name="JLKJL" localSheetId="34" hidden="1">[5]Uke!#REF!</definedName>
    <definedName name="JLKJL" localSheetId="24" hidden="1">Uke!#REF!</definedName>
    <definedName name="JLKJL" localSheetId="2" hidden="1">Uke!#REF!</definedName>
    <definedName name="JLKJL" hidden="1">Uke!#REF!</definedName>
    <definedName name="JLKJLK" localSheetId="47" hidden="1">Uke!#REF!</definedName>
    <definedName name="JLKJLK" localSheetId="46" hidden="1">Uke!#REF!</definedName>
    <definedName name="JLKJLK" localSheetId="14" hidden="1">Uke!#REF!</definedName>
    <definedName name="JLKJLK" localSheetId="30" hidden="1">Uke!#REF!</definedName>
    <definedName name="JLKJLK" localSheetId="31" hidden="1">[1]Uke!#REF!</definedName>
    <definedName name="JLKJLK" localSheetId="43" hidden="1">Uke!#REF!</definedName>
    <definedName name="JLKJLK" localSheetId="19" hidden="1">Uke!#REF!</definedName>
    <definedName name="JLKJLK" localSheetId="25" hidden="1">[2]Uke!#REF!</definedName>
    <definedName name="JLKJLK" localSheetId="27" hidden="1">[2]Uke!#REF!</definedName>
    <definedName name="JLKJLK" localSheetId="20" hidden="1">[3]Uke!#REF!</definedName>
    <definedName name="JLKJLK" localSheetId="4" hidden="1">Uke!#REF!</definedName>
    <definedName name="JLKJLK" localSheetId="10" hidden="1">Uke!#REF!</definedName>
    <definedName name="JLKJLK" localSheetId="8" hidden="1">Uke!#REF!</definedName>
    <definedName name="JLKJLK" localSheetId="36" hidden="1">Uke!#REF!</definedName>
    <definedName name="JLKJLK" localSheetId="35" hidden="1">Uke!#REF!</definedName>
    <definedName name="JLKJLK" localSheetId="41" hidden="1">Uke!#REF!</definedName>
    <definedName name="JLKJLK" localSheetId="12" hidden="1">Uke!#REF!</definedName>
    <definedName name="JLKJLK" localSheetId="42" hidden="1">[4]Uke!#REF!</definedName>
    <definedName name="JLKJLK" localSheetId="16" hidden="1">Uke!#REF!</definedName>
    <definedName name="JLKJLK" localSheetId="38" hidden="1">Uke!#REF!</definedName>
    <definedName name="JLKJLK" localSheetId="6" hidden="1">U!#REF!</definedName>
    <definedName name="JLKJLK" localSheetId="34" hidden="1">[5]Uke!#REF!</definedName>
    <definedName name="JLKJLK" localSheetId="24" hidden="1">Uke!#REF!</definedName>
    <definedName name="JLKJLK" localSheetId="2" hidden="1">Uke!#REF!</definedName>
    <definedName name="JLKJLK" hidden="1">Uke!#REF!</definedName>
    <definedName name="KJH" localSheetId="47" hidden="1">Uke!#REF!</definedName>
    <definedName name="KJH" localSheetId="46" hidden="1">Uke!#REF!</definedName>
    <definedName name="KJH" localSheetId="14" hidden="1">Uke!#REF!</definedName>
    <definedName name="KJH" localSheetId="30" hidden="1">Uke!#REF!</definedName>
    <definedName name="KJH" localSheetId="31" hidden="1">[1]Uke!#REF!</definedName>
    <definedName name="KJH" localSheetId="44" hidden="1">Uke!#REF!</definedName>
    <definedName name="KJH" localSheetId="43" hidden="1">Uke!#REF!</definedName>
    <definedName name="KJH" localSheetId="19" hidden="1">Uke!#REF!</definedName>
    <definedName name="KJH" localSheetId="25" hidden="1">[2]Uke!#REF!</definedName>
    <definedName name="KJH" localSheetId="27" hidden="1">[2]Uke!#REF!</definedName>
    <definedName name="KJH" localSheetId="20" hidden="1">[3]Uke!#REF!</definedName>
    <definedName name="KJH" localSheetId="4" hidden="1">Uke!#REF!</definedName>
    <definedName name="KJH" localSheetId="10" hidden="1">Uke!#REF!</definedName>
    <definedName name="KJH" localSheetId="8" hidden="1">Uke!#REF!</definedName>
    <definedName name="KJH" localSheetId="36" hidden="1">Uke!#REF!</definedName>
    <definedName name="KJH" localSheetId="35" hidden="1">Uke!#REF!</definedName>
    <definedName name="KJH" localSheetId="41" hidden="1">Uke!#REF!</definedName>
    <definedName name="KJH" localSheetId="12" hidden="1">Uke!#REF!</definedName>
    <definedName name="KJH" localSheetId="42" hidden="1">[4]Uke!#REF!</definedName>
    <definedName name="KJH" localSheetId="16" hidden="1">Uke!#REF!</definedName>
    <definedName name="KJH" localSheetId="38" hidden="1">Uke!#REF!</definedName>
    <definedName name="KJH" localSheetId="6" hidden="1">U!#REF!</definedName>
    <definedName name="KJH" localSheetId="34" hidden="1">[5]Uke!#REF!</definedName>
    <definedName name="KJH" localSheetId="23" hidden="1">Uke!#REF!</definedName>
    <definedName name="KJH" localSheetId="24" hidden="1">Uke!#REF!</definedName>
    <definedName name="KJH" localSheetId="2" hidden="1">Uke!#REF!</definedName>
    <definedName name="KJH" hidden="1">Uke!#REF!</definedName>
    <definedName name="KJHK" localSheetId="47" hidden="1">Uke!#REF!</definedName>
    <definedName name="KJHK" localSheetId="46" hidden="1">Uke!#REF!</definedName>
    <definedName name="KJHK" localSheetId="14" hidden="1">Uke!#REF!</definedName>
    <definedName name="KJHK" localSheetId="30" hidden="1">Uke!#REF!</definedName>
    <definedName name="KJHK" localSheetId="31" hidden="1">[1]Uke!#REF!</definedName>
    <definedName name="KJHK" localSheetId="43" hidden="1">Uke!#REF!</definedName>
    <definedName name="KJHK" localSheetId="19" hidden="1">Uke!#REF!</definedName>
    <definedName name="KJHK" localSheetId="25" hidden="1">[2]Uke!#REF!</definedName>
    <definedName name="KJHK" localSheetId="27" hidden="1">[2]Uke!#REF!</definedName>
    <definedName name="KJHK" localSheetId="20" hidden="1">[3]Uke!#REF!</definedName>
    <definedName name="KJHK" localSheetId="4" hidden="1">Uke!#REF!</definedName>
    <definedName name="KJHK" localSheetId="10" hidden="1">Uke!#REF!</definedName>
    <definedName name="KJHK" localSheetId="8" hidden="1">Uke!#REF!</definedName>
    <definedName name="KJHK" localSheetId="36" hidden="1">Uke!#REF!</definedName>
    <definedName name="KJHK" localSheetId="35" hidden="1">Uke!#REF!</definedName>
    <definedName name="KJHK" localSheetId="41" hidden="1">Uke!#REF!</definedName>
    <definedName name="KJHK" localSheetId="12" hidden="1">Uke!#REF!</definedName>
    <definedName name="KJHK" localSheetId="42" hidden="1">[4]Uke!#REF!</definedName>
    <definedName name="KJHK" localSheetId="16" hidden="1">Uke!#REF!</definedName>
    <definedName name="KJHK" localSheetId="38" hidden="1">Uke!#REF!</definedName>
    <definedName name="KJHK" localSheetId="6" hidden="1">U!#REF!</definedName>
    <definedName name="KJHK" localSheetId="34" hidden="1">[5]Uke!#REF!</definedName>
    <definedName name="KJHK" localSheetId="24" hidden="1">Uke!#REF!</definedName>
    <definedName name="KJHK" localSheetId="2" hidden="1">Uke!#REF!</definedName>
    <definedName name="KJHK" hidden="1">Uke!#REF!</definedName>
    <definedName name="KJLKJ" localSheetId="47" hidden="1">Uke!#REF!</definedName>
    <definedName name="KJLKJ" localSheetId="14" hidden="1">Uke!#REF!</definedName>
    <definedName name="KJLKJ" localSheetId="30" hidden="1">Uke!#REF!</definedName>
    <definedName name="KJLKJ" localSheetId="31" hidden="1">[1]Uke!#REF!</definedName>
    <definedName name="KJLKJ" localSheetId="43" hidden="1">Uke!#REF!</definedName>
    <definedName name="KJLKJ" localSheetId="19" hidden="1">Uke!#REF!</definedName>
    <definedName name="KJLKJ" localSheetId="25" hidden="1">[2]Uke!#REF!</definedName>
    <definedName name="KJLKJ" localSheetId="27" hidden="1">[2]Uke!#REF!</definedName>
    <definedName name="KJLKJ" localSheetId="20" hidden="1">[3]Uke!#REF!</definedName>
    <definedName name="KJLKJ" localSheetId="4" hidden="1">Uke!#REF!</definedName>
    <definedName name="KJLKJ" localSheetId="10" hidden="1">Uke!#REF!</definedName>
    <definedName name="KJLKJ" localSheetId="8" hidden="1">Uke!#REF!</definedName>
    <definedName name="KJLKJ" localSheetId="36" hidden="1">Uke!#REF!</definedName>
    <definedName name="KJLKJ" localSheetId="12" hidden="1">Uke!#REF!</definedName>
    <definedName name="KJLKJ" localSheetId="42" hidden="1">[4]Uke!#REF!</definedName>
    <definedName name="KJLKJ" localSheetId="16" hidden="1">Uke!#REF!</definedName>
    <definedName name="KJLKJ" localSheetId="38" hidden="1">Uke!#REF!</definedName>
    <definedName name="KJLKJ" localSheetId="6" hidden="1">U!#REF!</definedName>
    <definedName name="KJLKJ" localSheetId="34" hidden="1">[5]Uke!#REF!</definedName>
    <definedName name="KJLKJ" localSheetId="24" hidden="1">Uke!#REF!</definedName>
    <definedName name="KJLKJ" localSheetId="2" hidden="1">Uke!#REF!</definedName>
    <definedName name="KJLKJ" hidden="1">Uke!#REF!</definedName>
    <definedName name="kkk" localSheetId="47" hidden="1">Uke!#REF!</definedName>
    <definedName name="kkk" localSheetId="46" hidden="1">Uke!#REF!</definedName>
    <definedName name="kkk" localSheetId="14" hidden="1">Uke!#REF!</definedName>
    <definedName name="kkk" localSheetId="30" hidden="1">Uke!#REF!</definedName>
    <definedName name="kkk" localSheetId="31" hidden="1">[1]Uke!#REF!</definedName>
    <definedName name="kkk" localSheetId="43" hidden="1">Uke!#REF!</definedName>
    <definedName name="kkk" localSheetId="19" hidden="1">Uke!#REF!</definedName>
    <definedName name="kkk" localSheetId="25" hidden="1">[2]Uke!#REF!</definedName>
    <definedName name="kkk" localSheetId="27" hidden="1">[2]Uke!#REF!</definedName>
    <definedName name="kkk" localSheetId="20" hidden="1">[3]Uke!#REF!</definedName>
    <definedName name="kkk" localSheetId="4" hidden="1">Uke!#REF!</definedName>
    <definedName name="kkk" localSheetId="10" hidden="1">Uke!#REF!</definedName>
    <definedName name="kkk" localSheetId="8" hidden="1">Uke!#REF!</definedName>
    <definedName name="kkk" localSheetId="36" hidden="1">Uke!#REF!</definedName>
    <definedName name="kkk" localSheetId="35" hidden="1">Uke!#REF!</definedName>
    <definedName name="kkk" localSheetId="41" hidden="1">Uke!#REF!</definedName>
    <definedName name="kkk" localSheetId="12" hidden="1">Uke!#REF!</definedName>
    <definedName name="kkk" localSheetId="42" hidden="1">[4]Uke!#REF!</definedName>
    <definedName name="kkk" localSheetId="16" hidden="1">Uke!#REF!</definedName>
    <definedName name="kkk" localSheetId="38" hidden="1">Uke!#REF!</definedName>
    <definedName name="kkk" localSheetId="6" hidden="1">U!#REF!</definedName>
    <definedName name="kkk" localSheetId="34" hidden="1">[5]Uke!#REF!</definedName>
    <definedName name="kkk" localSheetId="24" hidden="1">Uke!#REF!</definedName>
    <definedName name="kkk" localSheetId="2" hidden="1">Uke!#REF!</definedName>
    <definedName name="kkk" hidden="1">Uke!#REF!</definedName>
    <definedName name="LKH" localSheetId="47" hidden="1">Uke!#REF!</definedName>
    <definedName name="LKH" localSheetId="46" hidden="1">Uke!#REF!</definedName>
    <definedName name="LKH" localSheetId="14" hidden="1">Uke!#REF!</definedName>
    <definedName name="LKH" localSheetId="30" hidden="1">Uke!#REF!</definedName>
    <definedName name="LKH" localSheetId="31" hidden="1">[1]Uke!#REF!</definedName>
    <definedName name="LKH" localSheetId="44" hidden="1">Uke!#REF!</definedName>
    <definedName name="LKH" localSheetId="43" hidden="1">Uke!#REF!</definedName>
    <definedName name="LKH" localSheetId="19" hidden="1">Uke!#REF!</definedName>
    <definedName name="LKH" localSheetId="25" hidden="1">[2]Uke!#REF!</definedName>
    <definedName name="LKH" localSheetId="27" hidden="1">[2]Uke!#REF!</definedName>
    <definedName name="LKH" localSheetId="20" hidden="1">[3]Uke!#REF!</definedName>
    <definedName name="LKH" localSheetId="4" hidden="1">Uke!#REF!</definedName>
    <definedName name="LKH" localSheetId="10" hidden="1">Uke!#REF!</definedName>
    <definedName name="LKH" localSheetId="8" hidden="1">Uke!#REF!</definedName>
    <definedName name="LKH" localSheetId="36" hidden="1">Uke!#REF!</definedName>
    <definedName name="LKH" localSheetId="35" hidden="1">Uke!#REF!</definedName>
    <definedName name="LKH" localSheetId="41" hidden="1">Uke!#REF!</definedName>
    <definedName name="LKH" localSheetId="12" hidden="1">Uke!#REF!</definedName>
    <definedName name="LKH" localSheetId="42" hidden="1">[4]Uke!#REF!</definedName>
    <definedName name="LKH" localSheetId="16" hidden="1">Uke!#REF!</definedName>
    <definedName name="LKH" localSheetId="38" hidden="1">Uke!#REF!</definedName>
    <definedName name="LKH" localSheetId="6" hidden="1">U!#REF!</definedName>
    <definedName name="LKH" localSheetId="34" hidden="1">[5]Uke!#REF!</definedName>
    <definedName name="LKH" localSheetId="23" hidden="1">Uke!#REF!</definedName>
    <definedName name="LKH" localSheetId="24" hidden="1">Uke!#REF!</definedName>
    <definedName name="LKH" localSheetId="2" hidden="1">Uke!#REF!</definedName>
    <definedName name="LKH" hidden="1">Uke!#REF!</definedName>
    <definedName name="lll" localSheetId="47" hidden="1">Uke!#REF!</definedName>
    <definedName name="lll" localSheetId="46" hidden="1">Uke!#REF!</definedName>
    <definedName name="lll" localSheetId="14" hidden="1">Uke!#REF!</definedName>
    <definedName name="lll" localSheetId="30" hidden="1">Uke!#REF!</definedName>
    <definedName name="lll" localSheetId="31" hidden="1">[1]Uke!#REF!</definedName>
    <definedName name="lll" localSheetId="43" hidden="1">Uke!#REF!</definedName>
    <definedName name="lll" localSheetId="19" hidden="1">Uke!#REF!</definedName>
    <definedName name="lll" localSheetId="25" hidden="1">[2]Uke!#REF!</definedName>
    <definedName name="lll" localSheetId="27" hidden="1">[2]Uke!#REF!</definedName>
    <definedName name="lll" localSheetId="20" hidden="1">[3]Uke!#REF!</definedName>
    <definedName name="lll" localSheetId="4" hidden="1">Uke!#REF!</definedName>
    <definedName name="lll" localSheetId="10" hidden="1">Uke!#REF!</definedName>
    <definedName name="lll" localSheetId="8" hidden="1">Uke!#REF!</definedName>
    <definedName name="lll" localSheetId="36" hidden="1">Uke!#REF!</definedName>
    <definedName name="lll" localSheetId="35" hidden="1">Uke!#REF!</definedName>
    <definedName name="lll" localSheetId="41" hidden="1">Uke!#REF!</definedName>
    <definedName name="lll" localSheetId="12" hidden="1">Uke!#REF!</definedName>
    <definedName name="lll" localSheetId="42" hidden="1">[4]Uke!#REF!</definedName>
    <definedName name="lll" localSheetId="16" hidden="1">Uke!#REF!</definedName>
    <definedName name="lll" localSheetId="38" hidden="1">Uke!#REF!</definedName>
    <definedName name="lll" localSheetId="6" hidden="1">U!#REF!</definedName>
    <definedName name="lll" localSheetId="34" hidden="1">[5]Uke!#REF!</definedName>
    <definedName name="lll" localSheetId="24" hidden="1">Uke!#REF!</definedName>
    <definedName name="lll" localSheetId="2" hidden="1">Uke!#REF!</definedName>
    <definedName name="lll" hidden="1">Uke!#REF!</definedName>
    <definedName name="MM" localSheetId="47" hidden="1">Uke!#REF!</definedName>
    <definedName name="MM" localSheetId="46" hidden="1">Uke!#REF!</definedName>
    <definedName name="MM" localSheetId="14" hidden="1">Uke!#REF!</definedName>
    <definedName name="MM" localSheetId="30" hidden="1">Uke!#REF!</definedName>
    <definedName name="MM" localSheetId="31" hidden="1">[1]Uke!#REF!</definedName>
    <definedName name="MM" localSheetId="43" hidden="1">Uke!#REF!</definedName>
    <definedName name="MM" localSheetId="19" hidden="1">Uke!#REF!</definedName>
    <definedName name="MM" localSheetId="25" hidden="1">[2]Uke!#REF!</definedName>
    <definedName name="MM" localSheetId="27" hidden="1">[2]Uke!#REF!</definedName>
    <definedName name="MM" localSheetId="20" hidden="1">[3]Uke!#REF!</definedName>
    <definedName name="MM" localSheetId="4" hidden="1">Uke!#REF!</definedName>
    <definedName name="MM" localSheetId="10" hidden="1">Uke!#REF!</definedName>
    <definedName name="MM" localSheetId="8" hidden="1">Uke!#REF!</definedName>
    <definedName name="MM" localSheetId="36" hidden="1">Uke!#REF!</definedName>
    <definedName name="MM" localSheetId="35" hidden="1">Uke!#REF!</definedName>
    <definedName name="MM" localSheetId="41" hidden="1">Uke!#REF!</definedName>
    <definedName name="MM" localSheetId="12" hidden="1">Uke!#REF!</definedName>
    <definedName name="MM" localSheetId="42" hidden="1">[4]Uke!#REF!</definedName>
    <definedName name="MM" localSheetId="16" hidden="1">Uke!#REF!</definedName>
    <definedName name="MM" localSheetId="38" hidden="1">Uke!#REF!</definedName>
    <definedName name="MM" localSheetId="6" hidden="1">U!#REF!</definedName>
    <definedName name="MM" localSheetId="34" hidden="1">[5]Uke!#REF!</definedName>
    <definedName name="MM" localSheetId="24" hidden="1">Uke!#REF!</definedName>
    <definedName name="MM" localSheetId="2" hidden="1">Uke!#REF!</definedName>
    <definedName name="MM" hidden="1">Uke!#REF!</definedName>
    <definedName name="mmm" localSheetId="47" hidden="1">Uke!#REF!</definedName>
    <definedName name="mmm" localSheetId="46" hidden="1">Uke!#REF!</definedName>
    <definedName name="mmm" localSheetId="14" hidden="1">Uke!#REF!</definedName>
    <definedName name="mmm" localSheetId="30" hidden="1">Uke!#REF!</definedName>
    <definedName name="mmm" localSheetId="31" hidden="1">[1]Uke!#REF!</definedName>
    <definedName name="mmm" localSheetId="43" hidden="1">Uke!#REF!</definedName>
    <definedName name="mmm" localSheetId="19" hidden="1">Uke!#REF!</definedName>
    <definedName name="mmm" localSheetId="25" hidden="1">[2]Uke!#REF!</definedName>
    <definedName name="mmm" localSheetId="27" hidden="1">[2]Uke!#REF!</definedName>
    <definedName name="mmm" localSheetId="20" hidden="1">[3]Uke!#REF!</definedName>
    <definedName name="mmm" localSheetId="4" hidden="1">Uke!#REF!</definedName>
    <definedName name="mmm" localSheetId="10" hidden="1">Uke!#REF!</definedName>
    <definedName name="mmm" localSheetId="8" hidden="1">Uke!#REF!</definedName>
    <definedName name="mmm" localSheetId="36" hidden="1">Uke!#REF!</definedName>
    <definedName name="mmm" localSheetId="35" hidden="1">Uke!#REF!</definedName>
    <definedName name="mmm" localSheetId="41" hidden="1">Uke!#REF!</definedName>
    <definedName name="mmm" localSheetId="12" hidden="1">Uke!#REF!</definedName>
    <definedName name="mmm" localSheetId="42" hidden="1">[4]Uke!#REF!</definedName>
    <definedName name="mmm" localSheetId="16" hidden="1">Uke!#REF!</definedName>
    <definedName name="mmm" localSheetId="38" hidden="1">Uke!#REF!</definedName>
    <definedName name="mmm" localSheetId="6" hidden="1">U!#REF!</definedName>
    <definedName name="mmm" localSheetId="34" hidden="1">[5]Uke!#REF!</definedName>
    <definedName name="mmm" localSheetId="24" hidden="1">Uke!#REF!</definedName>
    <definedName name="mmm" localSheetId="2" hidden="1">Uke!#REF!</definedName>
    <definedName name="mmm" hidden="1">Uke!#REF!</definedName>
    <definedName name="nn" localSheetId="47" hidden="1">Uke!#REF!</definedName>
    <definedName name="nn" localSheetId="46" hidden="1">Uke!#REF!</definedName>
    <definedName name="nn" localSheetId="14" hidden="1">Uke!#REF!</definedName>
    <definedName name="nn" localSheetId="30" hidden="1">Uke!#REF!</definedName>
    <definedName name="nn" localSheetId="31" hidden="1">[1]Uke!#REF!</definedName>
    <definedName name="nn" localSheetId="43" hidden="1">Uke!#REF!</definedName>
    <definedName name="nn" localSheetId="19" hidden="1">Uke!#REF!</definedName>
    <definedName name="nn" localSheetId="25" hidden="1">[2]Uke!#REF!</definedName>
    <definedName name="nn" localSheetId="27" hidden="1">[2]Uke!#REF!</definedName>
    <definedName name="nn" localSheetId="20" hidden="1">[3]Uke!#REF!</definedName>
    <definedName name="nn" localSheetId="4" hidden="1">Uke!#REF!</definedName>
    <definedName name="nn" localSheetId="10" hidden="1">Uke!#REF!</definedName>
    <definedName name="nn" localSheetId="8" hidden="1">Uke!#REF!</definedName>
    <definedName name="nn" localSheetId="36" hidden="1">Uke!#REF!</definedName>
    <definedName name="nn" localSheetId="35" hidden="1">Uke!#REF!</definedName>
    <definedName name="nn" localSheetId="41" hidden="1">Uke!#REF!</definedName>
    <definedName name="nn" localSheetId="12" hidden="1">Uke!#REF!</definedName>
    <definedName name="nn" localSheetId="42" hidden="1">[4]Uke!#REF!</definedName>
    <definedName name="nn" localSheetId="16" hidden="1">Uke!#REF!</definedName>
    <definedName name="nn" localSheetId="38" hidden="1">Uke!#REF!</definedName>
    <definedName name="nn" localSheetId="6" hidden="1">U!#REF!</definedName>
    <definedName name="nn" localSheetId="34" hidden="1">[5]Uke!#REF!</definedName>
    <definedName name="nn" localSheetId="24" hidden="1">Uke!#REF!</definedName>
    <definedName name="nn" localSheetId="2" hidden="1">Uke!#REF!</definedName>
    <definedName name="nn" hidden="1">Uke!#REF!</definedName>
    <definedName name="NVN" localSheetId="47" hidden="1">Uke!#REF!</definedName>
    <definedName name="NVN" localSheetId="46" hidden="1">Uke!#REF!</definedName>
    <definedName name="NVN" localSheetId="14" hidden="1">Uke!#REF!</definedName>
    <definedName name="NVN" localSheetId="30" hidden="1">Uke!#REF!</definedName>
    <definedName name="NVN" localSheetId="31" hidden="1">[1]Uke!#REF!</definedName>
    <definedName name="NVN" localSheetId="43" hidden="1">Uke!#REF!</definedName>
    <definedName name="NVN" localSheetId="19" hidden="1">Uke!#REF!</definedName>
    <definedName name="NVN" localSheetId="25" hidden="1">[2]Uke!#REF!</definedName>
    <definedName name="NVN" localSheetId="27" hidden="1">[2]Uke!#REF!</definedName>
    <definedName name="NVN" localSheetId="20" hidden="1">[3]Uke!#REF!</definedName>
    <definedName name="NVN" localSheetId="4" hidden="1">Uke!#REF!</definedName>
    <definedName name="NVN" localSheetId="10" hidden="1">Uke!#REF!</definedName>
    <definedName name="NVN" localSheetId="8" hidden="1">Uke!#REF!</definedName>
    <definedName name="NVN" localSheetId="36" hidden="1">Uke!#REF!</definedName>
    <definedName name="NVN" localSheetId="35" hidden="1">Uke!#REF!</definedName>
    <definedName name="NVN" localSheetId="41" hidden="1">Uke!#REF!</definedName>
    <definedName name="NVN" localSheetId="12" hidden="1">Uke!#REF!</definedName>
    <definedName name="NVN" localSheetId="42" hidden="1">[4]Uke!#REF!</definedName>
    <definedName name="NVN" localSheetId="16" hidden="1">Uke!#REF!</definedName>
    <definedName name="NVN" localSheetId="38" hidden="1">Uke!#REF!</definedName>
    <definedName name="NVN" localSheetId="6" hidden="1">U!#REF!</definedName>
    <definedName name="NVN" localSheetId="34" hidden="1">[5]Uke!#REF!</definedName>
    <definedName name="NVN" localSheetId="24" hidden="1">Uke!#REF!</definedName>
    <definedName name="NVN" localSheetId="2" hidden="1">Uke!#REF!</definedName>
    <definedName name="NVN" hidden="1">Uke!#REF!</definedName>
    <definedName name="q" localSheetId="47" hidden="1">Uke!#REF!</definedName>
    <definedName name="q" localSheetId="46" hidden="1">Uke!#REF!</definedName>
    <definedName name="q" localSheetId="14" hidden="1">Uke!#REF!</definedName>
    <definedName name="q" localSheetId="30" hidden="1">Uke!#REF!</definedName>
    <definedName name="q" localSheetId="31" hidden="1">[1]Uke!#REF!</definedName>
    <definedName name="q" localSheetId="43" hidden="1">Uke!#REF!</definedName>
    <definedName name="q" localSheetId="19" hidden="1">Uke!#REF!</definedName>
    <definedName name="q" localSheetId="25" hidden="1">[2]Uke!#REF!</definedName>
    <definedName name="q" localSheetId="27" hidden="1">[2]Uke!#REF!</definedName>
    <definedName name="q" localSheetId="20" hidden="1">[3]Uke!#REF!</definedName>
    <definedName name="q" localSheetId="4" hidden="1">Uke!#REF!</definedName>
    <definedName name="q" localSheetId="10" hidden="1">Uke!#REF!</definedName>
    <definedName name="q" localSheetId="8" hidden="1">Uke!#REF!</definedName>
    <definedName name="q" localSheetId="36" hidden="1">Uke!#REF!</definedName>
    <definedName name="q" localSheetId="35" hidden="1">Uke!#REF!</definedName>
    <definedName name="q" localSheetId="41" hidden="1">Uke!#REF!</definedName>
    <definedName name="q" localSheetId="12" hidden="1">Uke!#REF!</definedName>
    <definedName name="q" localSheetId="42" hidden="1">[4]Uke!#REF!</definedName>
    <definedName name="q" localSheetId="16" hidden="1">Uke!#REF!</definedName>
    <definedName name="q" localSheetId="38" hidden="1">Uke!#REF!</definedName>
    <definedName name="q" localSheetId="6" hidden="1">U!#REF!</definedName>
    <definedName name="q" localSheetId="34" hidden="1">[5]Uke!#REF!</definedName>
    <definedName name="q" localSheetId="24" hidden="1">Uke!#REF!</definedName>
    <definedName name="q" localSheetId="2" hidden="1">Uke!#REF!</definedName>
    <definedName name="q" hidden="1">Uke!#REF!</definedName>
    <definedName name="rr" localSheetId="47" hidden="1">Uke!#REF!</definedName>
    <definedName name="rr" localSheetId="46" hidden="1">Uke!#REF!</definedName>
    <definedName name="rr" localSheetId="14" hidden="1">Uke!#REF!</definedName>
    <definedName name="rr" localSheetId="30" hidden="1">Uke!#REF!</definedName>
    <definedName name="rr" localSheetId="31" hidden="1">[1]Uke!#REF!</definedName>
    <definedName name="rr" localSheetId="43" hidden="1">Uke!#REF!</definedName>
    <definedName name="rr" localSheetId="19" hidden="1">Uke!#REF!</definedName>
    <definedName name="rr" localSheetId="25" hidden="1">[2]Uke!#REF!</definedName>
    <definedName name="rr" localSheetId="27" hidden="1">[2]Uke!#REF!</definedName>
    <definedName name="rr" localSheetId="20" hidden="1">[3]Uke!#REF!</definedName>
    <definedName name="rr" localSheetId="4" hidden="1">Uke!#REF!</definedName>
    <definedName name="rr" localSheetId="10" hidden="1">Uke!#REF!</definedName>
    <definedName name="rr" localSheetId="8" hidden="1">Uke!#REF!</definedName>
    <definedName name="rr" localSheetId="36" hidden="1">Uke!#REF!</definedName>
    <definedName name="rr" localSheetId="35" hidden="1">Uke!#REF!</definedName>
    <definedName name="rr" localSheetId="41" hidden="1">Uke!#REF!</definedName>
    <definedName name="rr" localSheetId="12" hidden="1">Uke!#REF!</definedName>
    <definedName name="rr" localSheetId="42" hidden="1">[4]Uke!#REF!</definedName>
    <definedName name="rr" localSheetId="16" hidden="1">Uke!#REF!</definedName>
    <definedName name="rr" localSheetId="38" hidden="1">Uke!#REF!</definedName>
    <definedName name="rr" localSheetId="6" hidden="1">U!#REF!</definedName>
    <definedName name="rr" localSheetId="34" hidden="1">[5]Uke!#REF!</definedName>
    <definedName name="rr" localSheetId="24" hidden="1">Uke!#REF!</definedName>
    <definedName name="rr" localSheetId="2" hidden="1">Uke!#REF!</definedName>
    <definedName name="rr" hidden="1">Uke!#REF!</definedName>
    <definedName name="SSS" localSheetId="47" hidden="1">Uke!#REF!</definedName>
    <definedName name="SSS" localSheetId="46" hidden="1">Uke!#REF!</definedName>
    <definedName name="SSS" localSheetId="14" hidden="1">Uke!#REF!</definedName>
    <definedName name="SSS" localSheetId="30" hidden="1">Uke!#REF!</definedName>
    <definedName name="SSS" localSheetId="31" hidden="1">[1]Uke!#REF!</definedName>
    <definedName name="SSS" localSheetId="29" hidden="1">Uke!#REF!</definedName>
    <definedName name="SSS" localSheetId="44" hidden="1">Uke!#REF!</definedName>
    <definedName name="SSS" localSheetId="43" hidden="1">Uke!#REF!</definedName>
    <definedName name="SSS" localSheetId="19" hidden="1">Uke!#REF!</definedName>
    <definedName name="SSS" localSheetId="25" hidden="1">[2]Uke!#REF!</definedName>
    <definedName name="SSS" localSheetId="27" hidden="1">[2]Uke!#REF!</definedName>
    <definedName name="SSS" localSheetId="20" hidden="1">[3]Uke!#REF!</definedName>
    <definedName name="SSS" localSheetId="4" hidden="1">Uke!#REF!</definedName>
    <definedName name="SSS" localSheetId="10" hidden="1">Uke!#REF!</definedName>
    <definedName name="SSS" localSheetId="8" hidden="1">Uke!#REF!</definedName>
    <definedName name="SSS" localSheetId="36" hidden="1">Uke!#REF!</definedName>
    <definedName name="SSS" localSheetId="35" hidden="1">Uke!#REF!</definedName>
    <definedName name="SSS" localSheetId="41" hidden="1">Uke!#REF!</definedName>
    <definedName name="SSS" localSheetId="12" hidden="1">Uke!#REF!</definedName>
    <definedName name="SSS" localSheetId="42" hidden="1">[4]Uke!#REF!</definedName>
    <definedName name="SSS" localSheetId="16" hidden="1">Uke!#REF!</definedName>
    <definedName name="SSS" localSheetId="38" hidden="1">Uke!#REF!</definedName>
    <definedName name="SSS" localSheetId="6" hidden="1">U!#REF!</definedName>
    <definedName name="SSS" localSheetId="34" hidden="1">[5]Uke!#REF!</definedName>
    <definedName name="SSS" localSheetId="23" hidden="1">Uke!#REF!</definedName>
    <definedName name="SSS" localSheetId="24" hidden="1">Uke!#REF!</definedName>
    <definedName name="SSS" localSheetId="2" hidden="1">Uke!#REF!</definedName>
    <definedName name="SSS" hidden="1">Uke!#REF!</definedName>
    <definedName name="SSSS" localSheetId="47" hidden="1">Uke!#REF!</definedName>
    <definedName name="SSSS" localSheetId="46" hidden="1">Uke!#REF!</definedName>
    <definedName name="SSSS" localSheetId="14" hidden="1">Uke!#REF!</definedName>
    <definedName name="SSSS" localSheetId="30" hidden="1">Uke!#REF!</definedName>
    <definedName name="SSSS" localSheetId="31" hidden="1">[1]Uke!#REF!</definedName>
    <definedName name="SSSS" localSheetId="43" hidden="1">Uke!#REF!</definedName>
    <definedName name="SSSS" localSheetId="19" hidden="1">Uke!#REF!</definedName>
    <definedName name="SSSS" localSheetId="25" hidden="1">[2]Uke!#REF!</definedName>
    <definedName name="SSSS" localSheetId="27" hidden="1">[2]Uke!#REF!</definedName>
    <definedName name="SSSS" localSheetId="20" hidden="1">[3]Uke!#REF!</definedName>
    <definedName name="SSSS" localSheetId="4" hidden="1">Uke!#REF!</definedName>
    <definedName name="SSSS" localSheetId="10" hidden="1">Uke!#REF!</definedName>
    <definedName name="SSSS" localSheetId="8" hidden="1">Uke!#REF!</definedName>
    <definedName name="SSSS" localSheetId="36" hidden="1">Uke!#REF!</definedName>
    <definedName name="SSSS" localSheetId="35" hidden="1">Uke!#REF!</definedName>
    <definedName name="SSSS" localSheetId="41" hidden="1">Uke!#REF!</definedName>
    <definedName name="SSSS" localSheetId="12" hidden="1">Uke!#REF!</definedName>
    <definedName name="SSSS" localSheetId="42" hidden="1">[4]Uke!#REF!</definedName>
    <definedName name="SSSS" localSheetId="16" hidden="1">Uke!#REF!</definedName>
    <definedName name="SSSS" localSheetId="38" hidden="1">Uke!#REF!</definedName>
    <definedName name="SSSS" localSheetId="6" hidden="1">U!#REF!</definedName>
    <definedName name="SSSS" localSheetId="34" hidden="1">[5]Uke!#REF!</definedName>
    <definedName name="SSSS" localSheetId="24" hidden="1">Uke!#REF!</definedName>
    <definedName name="SSSS" localSheetId="2" hidden="1">Uke!#REF!</definedName>
    <definedName name="SSSS" hidden="1">Uke!#REF!</definedName>
    <definedName name="T" localSheetId="47" hidden="1">Uke!#REF!</definedName>
    <definedName name="T" localSheetId="46" hidden="1">Uke!#REF!</definedName>
    <definedName name="T" localSheetId="14" hidden="1">Uke!#REF!</definedName>
    <definedName name="T" localSheetId="30" hidden="1">Uke!#REF!</definedName>
    <definedName name="T" localSheetId="31" hidden="1">[1]Uke!#REF!</definedName>
    <definedName name="T" localSheetId="43" hidden="1">Uke!#REF!</definedName>
    <definedName name="T" localSheetId="19" hidden="1">Uke!#REF!</definedName>
    <definedName name="T" localSheetId="25" hidden="1">[2]Uke!#REF!</definedName>
    <definedName name="T" localSheetId="27" hidden="1">[2]Uke!#REF!</definedName>
    <definedName name="T" localSheetId="20" hidden="1">[3]Uke!#REF!</definedName>
    <definedName name="T" localSheetId="4" hidden="1">Uke!#REF!</definedName>
    <definedName name="T" localSheetId="10" hidden="1">Uke!#REF!</definedName>
    <definedName name="T" localSheetId="8" hidden="1">Uke!#REF!</definedName>
    <definedName name="T" localSheetId="36" hidden="1">Uke!#REF!</definedName>
    <definedName name="T" localSheetId="35" hidden="1">Uke!#REF!</definedName>
    <definedName name="T" localSheetId="41" hidden="1">Uke!#REF!</definedName>
    <definedName name="T" localSheetId="12" hidden="1">Uke!#REF!</definedName>
    <definedName name="T" localSheetId="42" hidden="1">[4]Uke!#REF!</definedName>
    <definedName name="T" localSheetId="16" hidden="1">Uke!#REF!</definedName>
    <definedName name="T" localSheetId="38" hidden="1">Uke!#REF!</definedName>
    <definedName name="T" localSheetId="6" hidden="1">U!#REF!</definedName>
    <definedName name="T" localSheetId="34" hidden="1">[5]Uke!#REF!</definedName>
    <definedName name="T" localSheetId="24" hidden="1">Uke!#REF!</definedName>
    <definedName name="T" localSheetId="2" hidden="1">Uke!#REF!</definedName>
    <definedName name="T" hidden="1">Uke!#REF!</definedName>
    <definedName name="TT" localSheetId="47" hidden="1">Uke!#REF!</definedName>
    <definedName name="TT" localSheetId="46" hidden="1">Uke!#REF!</definedName>
    <definedName name="TT" localSheetId="14" hidden="1">Uke!#REF!</definedName>
    <definedName name="TT" localSheetId="30" hidden="1">Uke!#REF!</definedName>
    <definedName name="TT" localSheetId="31" hidden="1">[1]Uke!#REF!</definedName>
    <definedName name="TT" localSheetId="43" hidden="1">Uke!#REF!</definedName>
    <definedName name="TT" localSheetId="19" hidden="1">Uke!#REF!</definedName>
    <definedName name="TT" localSheetId="25" hidden="1">[2]Uke!#REF!</definedName>
    <definedName name="TT" localSheetId="27" hidden="1">[2]Uke!#REF!</definedName>
    <definedName name="TT" localSheetId="20" hidden="1">[3]Uke!#REF!</definedName>
    <definedName name="TT" localSheetId="4" hidden="1">Uke!#REF!</definedName>
    <definedName name="TT" localSheetId="10" hidden="1">Uke!#REF!</definedName>
    <definedName name="TT" localSheetId="8" hidden="1">Uke!#REF!</definedName>
    <definedName name="TT" localSheetId="36" hidden="1">Uke!#REF!</definedName>
    <definedName name="TT" localSheetId="35" hidden="1">Uke!#REF!</definedName>
    <definedName name="TT" localSheetId="41" hidden="1">Uke!#REF!</definedName>
    <definedName name="TT" localSheetId="12" hidden="1">Uke!#REF!</definedName>
    <definedName name="TT" localSheetId="42" hidden="1">[4]Uke!#REF!</definedName>
    <definedName name="TT" localSheetId="16" hidden="1">Uke!#REF!</definedName>
    <definedName name="TT" localSheetId="38" hidden="1">Uke!#REF!</definedName>
    <definedName name="TT" localSheetId="6" hidden="1">U!#REF!</definedName>
    <definedName name="TT" localSheetId="34" hidden="1">[5]Uke!#REF!</definedName>
    <definedName name="TT" localSheetId="24" hidden="1">Uke!#REF!</definedName>
    <definedName name="TT" localSheetId="2" hidden="1">Uke!#REF!</definedName>
    <definedName name="TT" hidden="1">Uke!#REF!</definedName>
    <definedName name="TTT" localSheetId="47" hidden="1">Uke!#REF!</definedName>
    <definedName name="TTT" localSheetId="46" hidden="1">Uke!#REF!</definedName>
    <definedName name="TTT" localSheetId="14" hidden="1">Uke!#REF!</definedName>
    <definedName name="TTT" localSheetId="30" hidden="1">Uke!#REF!</definedName>
    <definedName name="TTT" localSheetId="31" hidden="1">[1]Uke!#REF!</definedName>
    <definedName name="TTT" localSheetId="29" hidden="1">Uke!#REF!</definedName>
    <definedName name="TTT" localSheetId="44" hidden="1">Uke!#REF!</definedName>
    <definedName name="TTT" localSheetId="43" hidden="1">Uke!#REF!</definedName>
    <definedName name="TTT" localSheetId="19" hidden="1">Uke!#REF!</definedName>
    <definedName name="TTT" localSheetId="25" hidden="1">[2]Uke!#REF!</definedName>
    <definedName name="TTT" localSheetId="27" hidden="1">[2]Uke!#REF!</definedName>
    <definedName name="TTT" localSheetId="20" hidden="1">[3]Uke!#REF!</definedName>
    <definedName name="TTT" localSheetId="4" hidden="1">Uke!#REF!</definedName>
    <definedName name="TTT" localSheetId="10" hidden="1">Uke!#REF!</definedName>
    <definedName name="TTT" localSheetId="8" hidden="1">Uke!#REF!</definedName>
    <definedName name="TTT" localSheetId="36" hidden="1">Uke!#REF!</definedName>
    <definedName name="TTT" localSheetId="35" hidden="1">Uke!#REF!</definedName>
    <definedName name="TTT" localSheetId="41" hidden="1">Uke!#REF!</definedName>
    <definedName name="TTT" localSheetId="12" hidden="1">Uke!#REF!</definedName>
    <definedName name="TTT" localSheetId="42" hidden="1">[4]Uke!#REF!</definedName>
    <definedName name="TTT" localSheetId="16" hidden="1">Uke!#REF!</definedName>
    <definedName name="TTT" localSheetId="38" hidden="1">Uke!#REF!</definedName>
    <definedName name="TTT" localSheetId="6" hidden="1">U!#REF!</definedName>
    <definedName name="TTT" localSheetId="34" hidden="1">[5]Uke!#REF!</definedName>
    <definedName name="TTT" localSheetId="23" hidden="1">Uke!#REF!</definedName>
    <definedName name="TTT" localSheetId="24" hidden="1">Uke!#REF!</definedName>
    <definedName name="TTT" localSheetId="2" hidden="1">Uke!#REF!</definedName>
    <definedName name="TTT" hidden="1">Uke!#REF!</definedName>
    <definedName name="u" localSheetId="47" hidden="1">Uke!#REF!</definedName>
    <definedName name="u" localSheetId="46" hidden="1">Uke!#REF!</definedName>
    <definedName name="u" localSheetId="14" hidden="1">Uke!#REF!</definedName>
    <definedName name="u" localSheetId="30" hidden="1">Uke!#REF!</definedName>
    <definedName name="u" localSheetId="31" hidden="1">[1]Uke!#REF!</definedName>
    <definedName name="u" localSheetId="43" hidden="1">Uke!#REF!</definedName>
    <definedName name="u" localSheetId="19" hidden="1">Uke!#REF!</definedName>
    <definedName name="u" localSheetId="25" hidden="1">[2]Uke!#REF!</definedName>
    <definedName name="u" localSheetId="27" hidden="1">[2]Uke!#REF!</definedName>
    <definedName name="u" localSheetId="20" hidden="1">[3]Uke!#REF!</definedName>
    <definedName name="u" localSheetId="4" hidden="1">Uke!#REF!</definedName>
    <definedName name="u" localSheetId="10" hidden="1">Uke!#REF!</definedName>
    <definedName name="u" localSheetId="8" hidden="1">Uke!#REF!</definedName>
    <definedName name="u" localSheetId="36" hidden="1">Uke!#REF!</definedName>
    <definedName name="u" localSheetId="35" hidden="1">Uke!#REF!</definedName>
    <definedName name="u" localSheetId="41" hidden="1">Uke!#REF!</definedName>
    <definedName name="u" localSheetId="12" hidden="1">Uke!#REF!</definedName>
    <definedName name="u" localSheetId="42" hidden="1">[4]Uke!#REF!</definedName>
    <definedName name="u" localSheetId="16" hidden="1">Uke!#REF!</definedName>
    <definedName name="u" localSheetId="38" hidden="1">Uke!#REF!</definedName>
    <definedName name="u" localSheetId="6" hidden="1">U!#REF!</definedName>
    <definedName name="u" localSheetId="34" hidden="1">[5]Uke!#REF!</definedName>
    <definedName name="u" localSheetId="24" hidden="1">Uke!#REF!</definedName>
    <definedName name="u" localSheetId="2" hidden="1">Uke!#REF!</definedName>
    <definedName name="u" hidden="1">Uke!#REF!</definedName>
    <definedName name="_xlnm.Print_Area" localSheetId="37">Typefe!$A$1:$AF$31</definedName>
    <definedName name="_xlnm.Print_Area" localSheetId="39">Typefe2!$A$1:$AF$25</definedName>
    <definedName name="_xlnm.Print_Area" localSheetId="2">Å!$A$1:$G$27</definedName>
    <definedName name="_xlnm.Print_Area" localSheetId="1">År!$A$2:$AH$36</definedName>
    <definedName name="v" localSheetId="47" hidden="1">Uke!#REF!</definedName>
    <definedName name="v" localSheetId="46" hidden="1">Uke!#REF!</definedName>
    <definedName name="v" localSheetId="14" hidden="1">Uke!#REF!</definedName>
    <definedName name="v" localSheetId="30" hidden="1">Uke!#REF!</definedName>
    <definedName name="v" localSheetId="31" hidden="1">[1]Uke!#REF!</definedName>
    <definedName name="v" localSheetId="43" hidden="1">Uke!#REF!</definedName>
    <definedName name="v" localSheetId="19" hidden="1">Uke!#REF!</definedName>
    <definedName name="v" localSheetId="25" hidden="1">[2]Uke!#REF!</definedName>
    <definedName name="v" localSheetId="27" hidden="1">[2]Uke!#REF!</definedName>
    <definedName name="v" localSheetId="20" hidden="1">[3]Uke!#REF!</definedName>
    <definedName name="v" localSheetId="4" hidden="1">Uke!#REF!</definedName>
    <definedName name="v" localSheetId="10" hidden="1">Uke!#REF!</definedName>
    <definedName name="v" localSheetId="8" hidden="1">Uke!#REF!</definedName>
    <definedName name="v" localSheetId="36" hidden="1">Uke!#REF!</definedName>
    <definedName name="v" localSheetId="35" hidden="1">Uke!#REF!</definedName>
    <definedName name="v" localSheetId="41" hidden="1">Uke!#REF!</definedName>
    <definedName name="v" localSheetId="12" hidden="1">Uke!#REF!</definedName>
    <definedName name="v" localSheetId="42" hidden="1">[4]Uke!#REF!</definedName>
    <definedName name="v" localSheetId="16" hidden="1">Uke!#REF!</definedName>
    <definedName name="v" localSheetId="38" hidden="1">Uke!#REF!</definedName>
    <definedName name="v" localSheetId="6" hidden="1">U!#REF!</definedName>
    <definedName name="v" localSheetId="34" hidden="1">[5]Uke!#REF!</definedName>
    <definedName name="v" localSheetId="24" hidden="1">Uke!#REF!</definedName>
    <definedName name="v" localSheetId="2" hidden="1">Uke!#REF!</definedName>
    <definedName name="v" hidden="1">Uke!#REF!</definedName>
    <definedName name="vv" localSheetId="47" hidden="1">Uke!#REF!</definedName>
    <definedName name="vv" localSheetId="46" hidden="1">Uke!#REF!</definedName>
    <definedName name="vv" localSheetId="14" hidden="1">Uke!#REF!</definedName>
    <definedName name="vv" localSheetId="30" hidden="1">Uke!#REF!</definedName>
    <definedName name="vv" localSheetId="31" hidden="1">[1]Uke!#REF!</definedName>
    <definedName name="vv" localSheetId="43" hidden="1">Uke!#REF!</definedName>
    <definedName name="vv" localSheetId="19" hidden="1">Uke!#REF!</definedName>
    <definedName name="vv" localSheetId="25" hidden="1">[2]Uke!#REF!</definedName>
    <definedName name="vv" localSheetId="27" hidden="1">[2]Uke!#REF!</definedName>
    <definedName name="vv" localSheetId="20" hidden="1">[3]Uke!#REF!</definedName>
    <definedName name="vv" localSheetId="4" hidden="1">Uke!#REF!</definedName>
    <definedName name="vv" localSheetId="10" hidden="1">Uke!#REF!</definedName>
    <definedName name="vv" localSheetId="8" hidden="1">Uke!#REF!</definedName>
    <definedName name="vv" localSheetId="36" hidden="1">Uke!#REF!</definedName>
    <definedName name="vv" localSheetId="35" hidden="1">Uke!#REF!</definedName>
    <definedName name="vv" localSheetId="41" hidden="1">Uke!#REF!</definedName>
    <definedName name="vv" localSheetId="12" hidden="1">Uke!#REF!</definedName>
    <definedName name="vv" localSheetId="42" hidden="1">[4]Uke!#REF!</definedName>
    <definedName name="vv" localSheetId="16" hidden="1">Uke!#REF!</definedName>
    <definedName name="vv" localSheetId="38" hidden="1">Uke!#REF!</definedName>
    <definedName name="vv" localSheetId="6" hidden="1">U!#REF!</definedName>
    <definedName name="vv" localSheetId="34" hidden="1">[5]Uke!#REF!</definedName>
    <definedName name="vv" localSheetId="24" hidden="1">Uke!#REF!</definedName>
    <definedName name="vv" localSheetId="2" hidden="1">Uke!#REF!</definedName>
    <definedName name="vv" hidden="1">Uke!#REF!</definedName>
    <definedName name="VVV" localSheetId="47" hidden="1">Uke!#REF!</definedName>
    <definedName name="VVV" localSheetId="46" hidden="1">Uke!#REF!</definedName>
    <definedName name="VVV" localSheetId="14" hidden="1">Uke!#REF!</definedName>
    <definedName name="VVV" localSheetId="30" hidden="1">Uke!#REF!</definedName>
    <definedName name="VVV" localSheetId="31" hidden="1">[1]Uke!#REF!</definedName>
    <definedName name="VVV" localSheetId="29" hidden="1">Uke!#REF!</definedName>
    <definedName name="VVV" localSheetId="44" hidden="1">Uke!#REF!</definedName>
    <definedName name="VVV" localSheetId="43" hidden="1">Uke!#REF!</definedName>
    <definedName name="VVV" localSheetId="19" hidden="1">Uke!#REF!</definedName>
    <definedName name="VVV" localSheetId="25" hidden="1">[2]Uke!#REF!</definedName>
    <definedName name="VVV" localSheetId="27" hidden="1">[2]Uke!#REF!</definedName>
    <definedName name="VVV" localSheetId="20" hidden="1">[3]Uke!#REF!</definedName>
    <definedName name="VVV" localSheetId="4" hidden="1">Uke!#REF!</definedName>
    <definedName name="VVV" localSheetId="10" hidden="1">Uke!#REF!</definedName>
    <definedName name="VVV" localSheetId="8" hidden="1">Uke!#REF!</definedName>
    <definedName name="VVV" localSheetId="36" hidden="1">Uke!#REF!</definedName>
    <definedName name="VVV" localSheetId="35" hidden="1">Uke!#REF!</definedName>
    <definedName name="VVV" localSheetId="41" hidden="1">Uke!#REF!</definedName>
    <definedName name="VVV" localSheetId="12" hidden="1">Uke!#REF!</definedName>
    <definedName name="VVV" localSheetId="42" hidden="1">[4]Uke!#REF!</definedName>
    <definedName name="VVV" localSheetId="16" hidden="1">Uke!#REF!</definedName>
    <definedName name="VVV" localSheetId="38" hidden="1">Uke!#REF!</definedName>
    <definedName name="VVV" localSheetId="6" hidden="1">U!#REF!</definedName>
    <definedName name="VVV" localSheetId="34" hidden="1">[5]Uke!#REF!</definedName>
    <definedName name="VVV" localSheetId="23" hidden="1">Uke!#REF!</definedName>
    <definedName name="VVV" localSheetId="24" hidden="1">Uke!#REF!</definedName>
    <definedName name="VVV" localSheetId="2" hidden="1">Uke!#REF!</definedName>
    <definedName name="VVV" hidden="1">Uke!#REF!</definedName>
    <definedName name="w" localSheetId="47" hidden="1">Uke!#REF!</definedName>
    <definedName name="w" localSheetId="46" hidden="1">Uke!#REF!</definedName>
    <definedName name="w" localSheetId="14" hidden="1">Uke!#REF!</definedName>
    <definedName name="w" localSheetId="30" hidden="1">Uke!#REF!</definedName>
    <definedName name="w" localSheetId="31" hidden="1">[1]Uke!#REF!</definedName>
    <definedName name="w" localSheetId="43" hidden="1">Uke!#REF!</definedName>
    <definedName name="w" localSheetId="19" hidden="1">Uke!#REF!</definedName>
    <definedName name="w" localSheetId="25" hidden="1">[2]Uke!#REF!</definedName>
    <definedName name="w" localSheetId="27" hidden="1">[2]Uke!#REF!</definedName>
    <definedName name="w" localSheetId="20" hidden="1">[3]Uke!#REF!</definedName>
    <definedName name="w" localSheetId="4" hidden="1">Uke!#REF!</definedName>
    <definedName name="w" localSheetId="10" hidden="1">Uke!#REF!</definedName>
    <definedName name="w" localSheetId="8" hidden="1">Uke!#REF!</definedName>
    <definedName name="w" localSheetId="36" hidden="1">Uke!#REF!</definedName>
    <definedName name="w" localSheetId="35" hidden="1">Uke!#REF!</definedName>
    <definedName name="w" localSheetId="41" hidden="1">Uke!#REF!</definedName>
    <definedName name="w" localSheetId="12" hidden="1">Uke!#REF!</definedName>
    <definedName name="w" localSheetId="42" hidden="1">[4]Uke!#REF!</definedName>
    <definedName name="w" localSheetId="16" hidden="1">Uke!#REF!</definedName>
    <definedName name="w" localSheetId="38" hidden="1">Uke!#REF!</definedName>
    <definedName name="w" localSheetId="6" hidden="1">U!#REF!</definedName>
    <definedName name="w" localSheetId="34" hidden="1">[5]Uke!#REF!</definedName>
    <definedName name="w" localSheetId="24" hidden="1">Uke!#REF!</definedName>
    <definedName name="w" localSheetId="2" hidden="1">Uke!#REF!</definedName>
    <definedName name="w" hidden="1">Uke!#REF!</definedName>
    <definedName name="XCV" localSheetId="47" hidden="1">Uke!#REF!</definedName>
    <definedName name="XCV" localSheetId="46" hidden="1">Uke!#REF!</definedName>
    <definedName name="XCV" localSheetId="14" hidden="1">Uke!#REF!</definedName>
    <definedName name="XCV" localSheetId="30" hidden="1">Uke!#REF!</definedName>
    <definedName name="XCV" localSheetId="31" hidden="1">[1]Uke!#REF!</definedName>
    <definedName name="XCV" localSheetId="44" hidden="1">Uke!#REF!</definedName>
    <definedName name="XCV" localSheetId="43" hidden="1">Uke!#REF!</definedName>
    <definedName name="XCV" localSheetId="19" hidden="1">Uke!#REF!</definedName>
    <definedName name="XCV" localSheetId="25" hidden="1">[2]Uke!#REF!</definedName>
    <definedName name="XCV" localSheetId="27" hidden="1">[2]Uke!#REF!</definedName>
    <definedName name="XCV" localSheetId="20" hidden="1">[3]Uke!#REF!</definedName>
    <definedName name="XCV" localSheetId="4" hidden="1">Uke!#REF!</definedName>
    <definedName name="XCV" localSheetId="10" hidden="1">Uke!#REF!</definedName>
    <definedName name="XCV" localSheetId="8" hidden="1">Uke!#REF!</definedName>
    <definedName name="XCV" localSheetId="36" hidden="1">Uke!#REF!</definedName>
    <definedName name="XCV" localSheetId="35" hidden="1">Uke!#REF!</definedName>
    <definedName name="XCV" localSheetId="41" hidden="1">Uke!#REF!</definedName>
    <definedName name="XCV" localSheetId="12" hidden="1">Uke!#REF!</definedName>
    <definedName name="XCV" localSheetId="42" hidden="1">[4]Uke!#REF!</definedName>
    <definedName name="XCV" localSheetId="16" hidden="1">Uke!#REF!</definedName>
    <definedName name="XCV" localSheetId="38" hidden="1">Uke!#REF!</definedName>
    <definedName name="XCV" localSheetId="6" hidden="1">U!#REF!</definedName>
    <definedName name="XCV" localSheetId="34" hidden="1">[5]Uke!#REF!</definedName>
    <definedName name="XCV" localSheetId="23" hidden="1">Uke!#REF!</definedName>
    <definedName name="XCV" localSheetId="24" hidden="1">Uke!#REF!</definedName>
    <definedName name="XCV" localSheetId="2" hidden="1">Uke!#REF!</definedName>
    <definedName name="XCV" hidden="1">Uke!#REF!</definedName>
    <definedName name="XGXGF" localSheetId="47" hidden="1">Uke!#REF!</definedName>
    <definedName name="XGXGF" localSheetId="46" hidden="1">Uke!#REF!</definedName>
    <definedName name="XGXGF" localSheetId="14" hidden="1">Uke!#REF!</definedName>
    <definedName name="XGXGF" localSheetId="30" hidden="1">Uke!#REF!</definedName>
    <definedName name="XGXGF" localSheetId="31" hidden="1">[1]Uke!#REF!</definedName>
    <definedName name="XGXGF" localSheetId="43" hidden="1">Uke!#REF!</definedName>
    <definedName name="XGXGF" localSheetId="19" hidden="1">Uke!#REF!</definedName>
    <definedName name="XGXGF" localSheetId="25" hidden="1">[2]Uke!#REF!</definedName>
    <definedName name="XGXGF" localSheetId="27" hidden="1">[2]Uke!#REF!</definedName>
    <definedName name="XGXGF" localSheetId="20" hidden="1">[3]Uke!#REF!</definedName>
    <definedName name="XGXGF" localSheetId="4" hidden="1">Uke!#REF!</definedName>
    <definedName name="XGXGF" localSheetId="10" hidden="1">Uke!#REF!</definedName>
    <definedName name="XGXGF" localSheetId="8" hidden="1">Uke!#REF!</definedName>
    <definedName name="XGXGF" localSheetId="36" hidden="1">Uke!#REF!</definedName>
    <definedName name="XGXGF" localSheetId="35" hidden="1">Uke!#REF!</definedName>
    <definedName name="XGXGF" localSheetId="41" hidden="1">Uke!#REF!</definedName>
    <definedName name="XGXGF" localSheetId="12" hidden="1">Uke!#REF!</definedName>
    <definedName name="XGXGF" localSheetId="42" hidden="1">[4]Uke!#REF!</definedName>
    <definedName name="XGXGF" localSheetId="16" hidden="1">Uke!#REF!</definedName>
    <definedName name="XGXGF" localSheetId="38" hidden="1">Uke!#REF!</definedName>
    <definedName name="XGXGF" localSheetId="6" hidden="1">U!#REF!</definedName>
    <definedName name="XGXGF" localSheetId="34" hidden="1">[5]Uke!#REF!</definedName>
    <definedName name="XGXGF" localSheetId="24" hidden="1">Uke!#REF!</definedName>
    <definedName name="XGXGF" localSheetId="2" hidden="1">Uke!#REF!</definedName>
    <definedName name="XGXGF" hidden="1">Uke!#REF!</definedName>
    <definedName name="XXX" localSheetId="47" hidden="1">Uke!#REF!</definedName>
    <definedName name="XXX" localSheetId="46" hidden="1">Uke!#REF!</definedName>
    <definedName name="XXX" localSheetId="14" hidden="1">Uke!#REF!</definedName>
    <definedName name="XXX" localSheetId="30" hidden="1">Uke!#REF!</definedName>
    <definedName name="XXX" localSheetId="31" hidden="1">[1]Uke!#REF!</definedName>
    <definedName name="XXX" localSheetId="29" hidden="1">Uke!#REF!</definedName>
    <definedName name="XXX" localSheetId="44" hidden="1">Uke!#REF!</definedName>
    <definedName name="XXX" localSheetId="43" hidden="1">Uke!#REF!</definedName>
    <definedName name="XXX" localSheetId="19" hidden="1">Uke!#REF!</definedName>
    <definedName name="XXX" localSheetId="17" hidden="1">Uke!#REF!</definedName>
    <definedName name="XXX" localSheetId="25" hidden="1">[2]Uke!#REF!</definedName>
    <definedName name="XXX" localSheetId="27" hidden="1">[2]Uke!#REF!</definedName>
    <definedName name="XXX" localSheetId="20" hidden="1">[3]Uke!#REF!</definedName>
    <definedName name="XXX" localSheetId="4" hidden="1">Uke!#REF!</definedName>
    <definedName name="XXX" localSheetId="10" hidden="1">Uke!#REF!</definedName>
    <definedName name="XXX" localSheetId="8" hidden="1">Uke!#REF!</definedName>
    <definedName name="XXX" localSheetId="36" hidden="1">Uke!#REF!</definedName>
    <definedName name="XXX" localSheetId="35" hidden="1">Uke!#REF!</definedName>
    <definedName name="XXX" localSheetId="41" hidden="1">Uke!#REF!</definedName>
    <definedName name="XXX" localSheetId="12" hidden="1">Uke!#REF!</definedName>
    <definedName name="XXX" localSheetId="42" hidden="1">[4]Uke!#REF!</definedName>
    <definedName name="XXX" localSheetId="16" hidden="1">Uke!#REF!</definedName>
    <definedName name="XXX" localSheetId="15" hidden="1">Uke!#REF!</definedName>
    <definedName name="XXX" localSheetId="38" hidden="1">Uke!#REF!</definedName>
    <definedName name="XXX" localSheetId="6" hidden="1">U!#REF!</definedName>
    <definedName name="XXX" localSheetId="34" hidden="1">[5]Uke!#REF!</definedName>
    <definedName name="XXX" localSheetId="33" hidden="1">Uke!#REF!</definedName>
    <definedName name="XXX" localSheetId="23" hidden="1">Uke!#REF!</definedName>
    <definedName name="XXX" localSheetId="24" hidden="1">Uke!#REF!</definedName>
    <definedName name="XXX" localSheetId="2" hidden="1">Uke!#REF!</definedName>
    <definedName name="XXX" hidden="1">Uke!#REF!</definedName>
    <definedName name="YUT" localSheetId="47" hidden="1">Uke!#REF!</definedName>
    <definedName name="YUT" localSheetId="46" hidden="1">Uke!#REF!</definedName>
    <definedName name="YUT" localSheetId="14" hidden="1">Uke!#REF!</definedName>
    <definedName name="YUT" localSheetId="30" hidden="1">Uke!#REF!</definedName>
    <definedName name="YUT" localSheetId="31" hidden="1">[1]Uke!#REF!</definedName>
    <definedName name="YUT" localSheetId="43" hidden="1">Uke!#REF!</definedName>
    <definedName name="YUT" localSheetId="19" hidden="1">Uke!#REF!</definedName>
    <definedName name="YUT" localSheetId="25" hidden="1">[2]Uke!#REF!</definedName>
    <definedName name="YUT" localSheetId="27" hidden="1">[2]Uke!#REF!</definedName>
    <definedName name="YUT" localSheetId="20" hidden="1">[3]Uke!#REF!</definedName>
    <definedName name="YUT" localSheetId="4" hidden="1">Uke!#REF!</definedName>
    <definedName name="YUT" localSheetId="10" hidden="1">Uke!#REF!</definedName>
    <definedName name="YUT" localSheetId="8" hidden="1">Uke!#REF!</definedName>
    <definedName name="YUT" localSheetId="36" hidden="1">Uke!#REF!</definedName>
    <definedName name="YUT" localSheetId="35" hidden="1">Uke!#REF!</definedName>
    <definedName name="YUT" localSheetId="41" hidden="1">Uke!#REF!</definedName>
    <definedName name="YUT" localSheetId="12" hidden="1">Uke!#REF!</definedName>
    <definedName name="YUT" localSheetId="42" hidden="1">[4]Uke!#REF!</definedName>
    <definedName name="YUT" localSheetId="16" hidden="1">Uke!#REF!</definedName>
    <definedName name="YUT" localSheetId="38" hidden="1">Uke!#REF!</definedName>
    <definedName name="YUT" localSheetId="6" hidden="1">U!#REF!</definedName>
    <definedName name="YUT" localSheetId="34" hidden="1">[5]Uke!#REF!</definedName>
    <definedName name="YUT" localSheetId="24" hidden="1">Uke!#REF!</definedName>
    <definedName name="YUT" localSheetId="2" hidden="1">Uke!#REF!</definedName>
    <definedName name="YUT" hidden="1">Uke!#REF!</definedName>
    <definedName name="YY" localSheetId="47" hidden="1">Uke!#REF!</definedName>
    <definedName name="YY" localSheetId="46" hidden="1">Uke!#REF!</definedName>
    <definedName name="YY" localSheetId="14" hidden="1">Uke!#REF!</definedName>
    <definedName name="YY" localSheetId="30" hidden="1">Uke!#REF!</definedName>
    <definedName name="YY" localSheetId="31" hidden="1">[1]Uke!#REF!</definedName>
    <definedName name="YY" localSheetId="43" hidden="1">Uke!#REF!</definedName>
    <definedName name="YY" localSheetId="19" hidden="1">Uke!#REF!</definedName>
    <definedName name="YY" localSheetId="25" hidden="1">[2]Uke!#REF!</definedName>
    <definedName name="YY" localSheetId="27" hidden="1">[2]Uke!#REF!</definedName>
    <definedName name="YY" localSheetId="20" hidden="1">[3]Uke!#REF!</definedName>
    <definedName name="YY" localSheetId="4" hidden="1">Uke!#REF!</definedName>
    <definedName name="YY" localSheetId="10" hidden="1">Uke!#REF!</definedName>
    <definedName name="YY" localSheetId="8" hidden="1">Uke!#REF!</definedName>
    <definedName name="YY" localSheetId="36" hidden="1">Uke!#REF!</definedName>
    <definedName name="YY" localSheetId="35" hidden="1">Uke!#REF!</definedName>
    <definedName name="YY" localSheetId="41" hidden="1">Uke!#REF!</definedName>
    <definedName name="YY" localSheetId="12" hidden="1">Uke!#REF!</definedName>
    <definedName name="YY" localSheetId="42" hidden="1">[4]Uke!#REF!</definedName>
    <definedName name="YY" localSheetId="16" hidden="1">Uke!#REF!</definedName>
    <definedName name="YY" localSheetId="38" hidden="1">Uke!#REF!</definedName>
    <definedName name="YY" localSheetId="6" hidden="1">U!#REF!</definedName>
    <definedName name="YY" localSheetId="34" hidden="1">[5]Uke!#REF!</definedName>
    <definedName name="YY" localSheetId="24" hidden="1">Uke!#REF!</definedName>
    <definedName name="YY" localSheetId="2" hidden="1">Uke!#REF!</definedName>
    <definedName name="YY" hidden="1">Uke!#REF!</definedName>
    <definedName name="YYY" localSheetId="47" hidden="1">Uke!#REF!</definedName>
    <definedName name="YYY" localSheetId="46" hidden="1">Uke!#REF!</definedName>
    <definedName name="YYY" localSheetId="14" hidden="1">Uke!#REF!</definedName>
    <definedName name="YYY" localSheetId="30" hidden="1">Uke!#REF!</definedName>
    <definedName name="YYY" localSheetId="31" hidden="1">[1]Uke!#REF!</definedName>
    <definedName name="YYY" localSheetId="43" hidden="1">Uke!#REF!</definedName>
    <definedName name="YYY" localSheetId="19" hidden="1">Uke!#REF!</definedName>
    <definedName name="YYY" localSheetId="25" hidden="1">[2]Uke!#REF!</definedName>
    <definedName name="YYY" localSheetId="27" hidden="1">[2]Uke!#REF!</definedName>
    <definedName name="YYY" localSheetId="20" hidden="1">[3]Uke!#REF!</definedName>
    <definedName name="YYY" localSheetId="4" hidden="1">Uke!#REF!</definedName>
    <definedName name="YYY" localSheetId="10" hidden="1">Uke!#REF!</definedName>
    <definedName name="YYY" localSheetId="8" hidden="1">Uke!#REF!</definedName>
    <definedName name="YYY" localSheetId="36" hidden="1">Uke!#REF!</definedName>
    <definedName name="YYY" localSheetId="35" hidden="1">Uke!#REF!</definedName>
    <definedName name="YYY" localSheetId="41" hidden="1">Uke!#REF!</definedName>
    <definedName name="YYY" localSheetId="12" hidden="1">Uke!#REF!</definedName>
    <definedName name="YYY" localSheetId="42" hidden="1">[4]Uke!#REF!</definedName>
    <definedName name="YYY" localSheetId="16" hidden="1">Uke!#REF!</definedName>
    <definedName name="YYY" localSheetId="38" hidden="1">Uke!#REF!</definedName>
    <definedName name="YYY" localSheetId="6" hidden="1">U!#REF!</definedName>
    <definedName name="YYY" localSheetId="34" hidden="1">[5]Uke!#REF!</definedName>
    <definedName name="YYY" localSheetId="24" hidden="1">Uke!#REF!</definedName>
    <definedName name="YYY" localSheetId="2" hidden="1">Uke!#REF!</definedName>
    <definedName name="YYY" hidden="1">Uke!#REF!</definedName>
    <definedName name="YYYY" localSheetId="47" hidden="1">Uke!#REF!</definedName>
    <definedName name="YYYY" localSheetId="46" hidden="1">Uke!#REF!</definedName>
    <definedName name="YYYY" localSheetId="14" hidden="1">Uke!#REF!</definedName>
    <definedName name="YYYY" localSheetId="30" hidden="1">Uke!#REF!</definedName>
    <definedName name="YYYY" localSheetId="31" hidden="1">[1]Uke!#REF!</definedName>
    <definedName name="YYYY" localSheetId="43" hidden="1">Uke!#REF!</definedName>
    <definedName name="YYYY" localSheetId="19" hidden="1">Uke!#REF!</definedName>
    <definedName name="YYYY" localSheetId="25" hidden="1">[2]Uke!#REF!</definedName>
    <definedName name="YYYY" localSheetId="27" hidden="1">[2]Uke!#REF!</definedName>
    <definedName name="YYYY" localSheetId="20" hidden="1">[3]Uke!#REF!</definedName>
    <definedName name="YYYY" localSheetId="4" hidden="1">Uke!#REF!</definedName>
    <definedName name="YYYY" localSheetId="10" hidden="1">Uke!#REF!</definedName>
    <definedName name="YYYY" localSheetId="8" hidden="1">Uke!#REF!</definedName>
    <definedName name="YYYY" localSheetId="36" hidden="1">Uke!#REF!</definedName>
    <definedName name="YYYY" localSheetId="35" hidden="1">Uke!#REF!</definedName>
    <definedName name="YYYY" localSheetId="41" hidden="1">Uke!#REF!</definedName>
    <definedName name="YYYY" localSheetId="12" hidden="1">Uke!#REF!</definedName>
    <definedName name="YYYY" localSheetId="42" hidden="1">[4]Uke!#REF!</definedName>
    <definedName name="YYYY" localSheetId="16" hidden="1">Uke!#REF!</definedName>
    <definedName name="YYYY" localSheetId="38" hidden="1">Uke!#REF!</definedName>
    <definedName name="YYYY" localSheetId="6" hidden="1">U!#REF!</definedName>
    <definedName name="YYYY" localSheetId="34" hidden="1">[5]Uke!#REF!</definedName>
    <definedName name="YYYY" localSheetId="24" hidden="1">Uke!#REF!</definedName>
    <definedName name="YYYY" localSheetId="2" hidden="1">Uke!#REF!</definedName>
    <definedName name="YYYY" hidden="1">Uke!#REF!</definedName>
    <definedName name="zz" localSheetId="47" hidden="1">Uke!#REF!</definedName>
    <definedName name="zz" localSheetId="46" hidden="1">Uke!#REF!</definedName>
    <definedName name="zz" localSheetId="14" hidden="1">Uke!#REF!</definedName>
    <definedName name="zz" localSheetId="30" hidden="1">Uke!#REF!</definedName>
    <definedName name="zz" localSheetId="31" hidden="1">[1]Uke!#REF!</definedName>
    <definedName name="zz" localSheetId="43" hidden="1">Uke!#REF!</definedName>
    <definedName name="zz" localSheetId="19" hidden="1">Uke!#REF!</definedName>
    <definedName name="zz" localSheetId="25" hidden="1">[2]Uke!#REF!</definedName>
    <definedName name="zz" localSheetId="27" hidden="1">[2]Uke!#REF!</definedName>
    <definedName name="zz" localSheetId="20" hidden="1">[3]Uke!#REF!</definedName>
    <definedName name="zz" localSheetId="4" hidden="1">Uke!#REF!</definedName>
    <definedName name="zz" localSheetId="10" hidden="1">Uke!#REF!</definedName>
    <definedName name="zz" localSheetId="8" hidden="1">Uke!#REF!</definedName>
    <definedName name="zz" localSheetId="36" hidden="1">Uke!#REF!</definedName>
    <definedName name="zz" localSheetId="35" hidden="1">Uke!#REF!</definedName>
    <definedName name="zz" localSheetId="41" hidden="1">Uke!#REF!</definedName>
    <definedName name="zz" localSheetId="12" hidden="1">Uke!#REF!</definedName>
    <definedName name="zz" localSheetId="42" hidden="1">[4]Uke!#REF!</definedName>
    <definedName name="zz" localSheetId="16" hidden="1">Uke!#REF!</definedName>
    <definedName name="zz" localSheetId="38" hidden="1">Uke!#REF!</definedName>
    <definedName name="zz" localSheetId="6" hidden="1">U!#REF!</definedName>
    <definedName name="zz" localSheetId="34" hidden="1">[5]Uke!#REF!</definedName>
    <definedName name="zz" localSheetId="24" hidden="1">Uke!#REF!</definedName>
    <definedName name="zz" localSheetId="2" hidden="1">Uke!#REF!</definedName>
    <definedName name="zz" hidden="1">Uke!#REF!</definedName>
    <definedName name="øøø" localSheetId="47" hidden="1">Uke!#REF!</definedName>
    <definedName name="øøø" localSheetId="46" hidden="1">Uke!#REF!</definedName>
    <definedName name="øøø" localSheetId="14" hidden="1">Uke!#REF!</definedName>
    <definedName name="øøø" localSheetId="30" hidden="1">Uke!#REF!</definedName>
    <definedName name="øøø" localSheetId="31" hidden="1">[1]Uke!#REF!</definedName>
    <definedName name="øøø" localSheetId="43" hidden="1">Uke!#REF!</definedName>
    <definedName name="øøø" localSheetId="19" hidden="1">Uke!#REF!</definedName>
    <definedName name="øøø" localSheetId="25" hidden="1">[2]Uke!#REF!</definedName>
    <definedName name="øøø" localSheetId="27" hidden="1">[2]Uke!#REF!</definedName>
    <definedName name="øøø" localSheetId="20" hidden="1">[3]Uke!#REF!</definedName>
    <definedName name="øøø" localSheetId="4" hidden="1">Uke!#REF!</definedName>
    <definedName name="øøø" localSheetId="10" hidden="1">Uke!#REF!</definedName>
    <definedName name="øøø" localSheetId="8" hidden="1">Uke!#REF!</definedName>
    <definedName name="øøø" localSheetId="36" hidden="1">Uke!#REF!</definedName>
    <definedName name="øøø" localSheetId="35" hidden="1">Uke!#REF!</definedName>
    <definedName name="øøø" localSheetId="41" hidden="1">Uke!#REF!</definedName>
    <definedName name="øøø" localSheetId="12" hidden="1">Uke!#REF!</definedName>
    <definedName name="øøø" localSheetId="42" hidden="1">[4]Uke!#REF!</definedName>
    <definedName name="øøø" localSheetId="16" hidden="1">Uke!#REF!</definedName>
    <definedName name="øøø" localSheetId="38" hidden="1">Uke!#REF!</definedName>
    <definedName name="øøø" localSheetId="6" hidden="1">U!#REF!</definedName>
    <definedName name="øøø" localSheetId="34" hidden="1">[5]Uke!#REF!</definedName>
    <definedName name="øøø" localSheetId="24" hidden="1">Uke!#REF!</definedName>
    <definedName name="øøø" localSheetId="2" hidden="1">Uke!#REF!</definedName>
    <definedName name="øøø" hidden="1">Uke!#REF!</definedName>
    <definedName name="aa" localSheetId="47" hidden="1">Uke!#REF!</definedName>
    <definedName name="aa" localSheetId="46" hidden="1">Uke!#REF!</definedName>
    <definedName name="aa" localSheetId="14" hidden="1">Uke!#REF!</definedName>
    <definedName name="aa" localSheetId="30" hidden="1">Uke!#REF!</definedName>
    <definedName name="aa" localSheetId="31" hidden="1">[1]Uke!#REF!</definedName>
    <definedName name="aa" localSheetId="29" hidden="1">Uke!#REF!</definedName>
    <definedName name="aa" localSheetId="44" hidden="1">Uke!#REF!</definedName>
    <definedName name="aa" localSheetId="43" hidden="1">Uke!#REF!</definedName>
    <definedName name="aa" localSheetId="19" hidden="1">Uke!#REF!</definedName>
    <definedName name="aa" localSheetId="17" hidden="1">Uke!#REF!</definedName>
    <definedName name="aa" localSheetId="25" hidden="1">[2]Uke!#REF!</definedName>
    <definedName name="aa" localSheetId="27" hidden="1">[2]Uke!#REF!</definedName>
    <definedName name="aa" localSheetId="20" hidden="1">[3]Uke!#REF!</definedName>
    <definedName name="aa" localSheetId="4" hidden="1">Uke!#REF!</definedName>
    <definedName name="aa" localSheetId="10" hidden="1">Uke!#REF!</definedName>
    <definedName name="aa" localSheetId="8" hidden="1">Uke!#REF!</definedName>
    <definedName name="aa" localSheetId="36" hidden="1">Uke!#REF!</definedName>
    <definedName name="aa" localSheetId="35" hidden="1">Uke!#REF!</definedName>
    <definedName name="aa" localSheetId="41" hidden="1">Uke!#REF!</definedName>
    <definedName name="aa" localSheetId="12" hidden="1">Uke!#REF!</definedName>
    <definedName name="aa" localSheetId="42" hidden="1">[4]Uke!#REF!</definedName>
    <definedName name="aa" localSheetId="16" hidden="1">Uke!#REF!</definedName>
    <definedName name="aa" localSheetId="38" hidden="1">Uke!#REF!</definedName>
    <definedName name="aa" localSheetId="6" hidden="1">U!#REF!</definedName>
    <definedName name="aa" localSheetId="34" hidden="1">[5]Uke!#REF!</definedName>
    <definedName name="aa" localSheetId="33" hidden="1">Uke!#REF!</definedName>
    <definedName name="aa" localSheetId="23" hidden="1">Uke!#REF!</definedName>
    <definedName name="aa" localSheetId="24" hidden="1">Uke!#REF!</definedName>
    <definedName name="aa" localSheetId="2" hidden="1">Uke!#REF!</definedName>
    <definedName name="aa" hidden="1">Uke!#REF!</definedName>
    <definedName name="aaa" localSheetId="47" hidden="1">Uke!#REF!</definedName>
    <definedName name="aaa" localSheetId="46" hidden="1">Uke!#REF!</definedName>
    <definedName name="aaa" localSheetId="14" hidden="1">Uke!#REF!</definedName>
    <definedName name="aaa" localSheetId="30" hidden="1">Uke!#REF!</definedName>
    <definedName name="aaa" localSheetId="31" hidden="1">[1]Uke!#REF!</definedName>
    <definedName name="aaa" localSheetId="29" hidden="1">Uke!#REF!</definedName>
    <definedName name="aaa" localSheetId="44" hidden="1">Uke!#REF!</definedName>
    <definedName name="aaa" localSheetId="43" hidden="1">Uke!#REF!</definedName>
    <definedName name="aaa" localSheetId="19" hidden="1">Uke!#REF!</definedName>
    <definedName name="aaa" localSheetId="17" hidden="1">Uke!#REF!</definedName>
    <definedName name="aaa" localSheetId="25" hidden="1">[2]Uke!#REF!</definedName>
    <definedName name="aaa" localSheetId="27" hidden="1">[2]Uke!#REF!</definedName>
    <definedName name="aaa" localSheetId="20" hidden="1">[3]Uke!#REF!</definedName>
    <definedName name="aaa" localSheetId="4" hidden="1">Uke!#REF!</definedName>
    <definedName name="aaa" localSheetId="10" hidden="1">Uke!#REF!</definedName>
    <definedName name="aaa" localSheetId="8" hidden="1">Uke!#REF!</definedName>
    <definedName name="aaa" localSheetId="36" hidden="1">Uke!#REF!</definedName>
    <definedName name="aaa" localSheetId="35" hidden="1">Uke!#REF!</definedName>
    <definedName name="aaa" localSheetId="41" hidden="1">Uke!#REF!</definedName>
    <definedName name="aaa" localSheetId="12" hidden="1">Uke!#REF!</definedName>
    <definedName name="aaa" localSheetId="42" hidden="1">[4]Uke!#REF!</definedName>
    <definedName name="aaa" localSheetId="16" hidden="1">Uke!#REF!</definedName>
    <definedName name="aaa" localSheetId="38" hidden="1">Uke!#REF!</definedName>
    <definedName name="aaa" localSheetId="6" hidden="1">U!#REF!</definedName>
    <definedName name="aaa" localSheetId="34" hidden="1">[5]Uke!#REF!</definedName>
    <definedName name="aaa" localSheetId="23" hidden="1">Uke!#REF!</definedName>
    <definedName name="aaa" localSheetId="24" hidden="1">Uke!#REF!</definedName>
    <definedName name="aaa" localSheetId="2" hidden="1">Uke!#REF!</definedName>
    <definedName name="aaa" hidden="1">Uke!#REF!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3" i="1" l="1"/>
  <c r="O25" i="6"/>
  <c r="P25" i="6"/>
  <c r="O26" i="6"/>
  <c r="P26" i="6"/>
  <c r="O27" i="6"/>
  <c r="P27" i="6"/>
  <c r="O28" i="6"/>
  <c r="P28" i="6"/>
  <c r="O21" i="6"/>
  <c r="P21" i="6"/>
  <c r="O22" i="6"/>
  <c r="P22" i="6"/>
  <c r="O23" i="6"/>
  <c r="P23" i="6"/>
  <c r="P20" i="6"/>
  <c r="O20" i="6"/>
  <c r="B83" i="58"/>
  <c r="C83" i="58"/>
  <c r="D83" i="58"/>
  <c r="E83" i="58"/>
  <c r="G83" i="58"/>
  <c r="R83" i="58" s="1"/>
  <c r="I83" i="58"/>
  <c r="K83" i="58"/>
  <c r="L83" i="58"/>
  <c r="O83" i="58"/>
  <c r="P83" i="58"/>
  <c r="T83" i="58"/>
  <c r="V83" i="58"/>
  <c r="Z83" i="58"/>
  <c r="AA83" i="58"/>
  <c r="AB83" i="58"/>
  <c r="AC83" i="58"/>
  <c r="AD83" i="58"/>
  <c r="AE83" i="58"/>
  <c r="B84" i="58"/>
  <c r="C84" i="58"/>
  <c r="D84" i="58"/>
  <c r="E84" i="58"/>
  <c r="G84" i="58"/>
  <c r="I84" i="58"/>
  <c r="K84" i="58"/>
  <c r="L84" i="58"/>
  <c r="T84" i="58"/>
  <c r="V84" i="58"/>
  <c r="Z84" i="58"/>
  <c r="AA84" i="58"/>
  <c r="AB84" i="58"/>
  <c r="AC84" i="58"/>
  <c r="AD84" i="58"/>
  <c r="AE84" i="58"/>
  <c r="B81" i="58"/>
  <c r="C81" i="58" s="1"/>
  <c r="D81" i="58"/>
  <c r="E81" i="58"/>
  <c r="G81" i="58"/>
  <c r="O81" i="58" s="1"/>
  <c r="I81" i="58"/>
  <c r="K81" i="58"/>
  <c r="L81" i="58"/>
  <c r="T81" i="58"/>
  <c r="V81" i="58"/>
  <c r="Z81" i="58"/>
  <c r="AA81" i="58"/>
  <c r="AB81" i="58"/>
  <c r="AC81" i="58"/>
  <c r="AD81" i="58"/>
  <c r="AE81" i="58"/>
  <c r="B82" i="58"/>
  <c r="C82" i="58" s="1"/>
  <c r="D82" i="58"/>
  <c r="E82" i="58"/>
  <c r="G82" i="58"/>
  <c r="P82" i="58" s="1"/>
  <c r="I82" i="58"/>
  <c r="K82" i="58"/>
  <c r="L82" i="58"/>
  <c r="O82" i="58"/>
  <c r="T82" i="58"/>
  <c r="V82" i="58"/>
  <c r="Z82" i="58"/>
  <c r="AA82" i="58"/>
  <c r="AB82" i="58"/>
  <c r="AC82" i="58"/>
  <c r="AD82" i="58"/>
  <c r="AE82" i="58"/>
  <c r="B122" i="58"/>
  <c r="C122" i="58" s="1"/>
  <c r="D122" i="58"/>
  <c r="E122" i="58"/>
  <c r="G122" i="58"/>
  <c r="O122" i="58" s="1"/>
  <c r="I122" i="58"/>
  <c r="K122" i="58"/>
  <c r="L122" i="58"/>
  <c r="R122" i="58"/>
  <c r="T122" i="58"/>
  <c r="V122" i="58"/>
  <c r="Z122" i="58"/>
  <c r="AA122" i="58"/>
  <c r="AB122" i="58"/>
  <c r="AC122" i="58"/>
  <c r="AD122" i="58"/>
  <c r="AE122" i="58"/>
  <c r="I26" i="79"/>
  <c r="K26" i="79"/>
  <c r="Q26" i="79"/>
  <c r="S26" i="79"/>
  <c r="U26" i="79"/>
  <c r="V26" i="79"/>
  <c r="W26" i="79"/>
  <c r="Y26" i="79"/>
  <c r="I27" i="79"/>
  <c r="K27" i="79"/>
  <c r="Q27" i="79"/>
  <c r="S27" i="79"/>
  <c r="U27" i="79"/>
  <c r="V27" i="79"/>
  <c r="W27" i="79"/>
  <c r="Y27" i="79"/>
  <c r="I28" i="79"/>
  <c r="K28" i="79"/>
  <c r="Q28" i="79"/>
  <c r="S28" i="79"/>
  <c r="U28" i="79"/>
  <c r="V28" i="79"/>
  <c r="W28" i="79"/>
  <c r="Y28" i="79"/>
  <c r="I29" i="79"/>
  <c r="K29" i="79"/>
  <c r="Q29" i="79"/>
  <c r="S29" i="79"/>
  <c r="U29" i="79"/>
  <c r="V29" i="79"/>
  <c r="W29" i="79"/>
  <c r="Y29" i="79"/>
  <c r="I30" i="79"/>
  <c r="K30" i="79"/>
  <c r="Q30" i="79"/>
  <c r="S30" i="79"/>
  <c r="U30" i="79"/>
  <c r="V30" i="79"/>
  <c r="W30" i="79"/>
  <c r="Y30" i="79"/>
  <c r="I31" i="79"/>
  <c r="K31" i="79"/>
  <c r="Q31" i="79"/>
  <c r="S31" i="79"/>
  <c r="U31" i="79"/>
  <c r="V31" i="79"/>
  <c r="W31" i="79"/>
  <c r="Y31" i="79"/>
  <c r="I32" i="79"/>
  <c r="K32" i="79"/>
  <c r="Q32" i="79"/>
  <c r="S32" i="79"/>
  <c r="U32" i="79"/>
  <c r="V32" i="79"/>
  <c r="W32" i="79"/>
  <c r="Y32" i="79"/>
  <c r="I33" i="79"/>
  <c r="K33" i="79"/>
  <c r="Q33" i="79"/>
  <c r="S33" i="79"/>
  <c r="U33" i="79"/>
  <c r="V33" i="79"/>
  <c r="W33" i="79"/>
  <c r="Y33" i="79"/>
  <c r="I34" i="79"/>
  <c r="K34" i="79"/>
  <c r="Q34" i="79"/>
  <c r="S34" i="79"/>
  <c r="U34" i="79"/>
  <c r="V34" i="79"/>
  <c r="W34" i="79"/>
  <c r="Y34" i="79"/>
  <c r="I35" i="79"/>
  <c r="K35" i="79"/>
  <c r="Q35" i="79"/>
  <c r="S35" i="79"/>
  <c r="U35" i="79"/>
  <c r="V35" i="79"/>
  <c r="W35" i="79"/>
  <c r="Y35" i="79"/>
  <c r="I36" i="79"/>
  <c r="K36" i="79"/>
  <c r="Q36" i="79"/>
  <c r="S36" i="79"/>
  <c r="U36" i="79"/>
  <c r="V36" i="79"/>
  <c r="W36" i="79"/>
  <c r="Y36" i="79"/>
  <c r="I37" i="79"/>
  <c r="K37" i="79"/>
  <c r="Q37" i="79"/>
  <c r="S37" i="79"/>
  <c r="U37" i="79"/>
  <c r="V37" i="79"/>
  <c r="W37" i="79"/>
  <c r="Y37" i="79"/>
  <c r="I38" i="79"/>
  <c r="K38" i="79"/>
  <c r="Q38" i="79"/>
  <c r="S38" i="79"/>
  <c r="U38" i="79"/>
  <c r="V38" i="79"/>
  <c r="W38" i="79"/>
  <c r="Y38" i="79"/>
  <c r="B46" i="79"/>
  <c r="C46" i="79"/>
  <c r="D46" i="79" s="1"/>
  <c r="E46" i="79"/>
  <c r="F46" i="79"/>
  <c r="N46" i="79" s="1"/>
  <c r="G46" i="79"/>
  <c r="I46" i="79"/>
  <c r="K46" i="79"/>
  <c r="Q46" i="79"/>
  <c r="S46" i="79"/>
  <c r="U46" i="79"/>
  <c r="V46" i="79"/>
  <c r="W46" i="79"/>
  <c r="Y46" i="79"/>
  <c r="Z46" i="79"/>
  <c r="AB46" i="79"/>
  <c r="AC46" i="79"/>
  <c r="AD46" i="79"/>
  <c r="B47" i="79"/>
  <c r="C47" i="79"/>
  <c r="D47" i="79" s="1"/>
  <c r="E47" i="79"/>
  <c r="F47" i="79"/>
  <c r="O47" i="79" s="1"/>
  <c r="G47" i="79"/>
  <c r="I47" i="79"/>
  <c r="K47" i="79"/>
  <c r="Q47" i="79"/>
  <c r="S47" i="79"/>
  <c r="U47" i="79"/>
  <c r="V47" i="79"/>
  <c r="W47" i="79"/>
  <c r="Y47" i="79"/>
  <c r="Z47" i="79"/>
  <c r="AB47" i="79"/>
  <c r="AC47" i="79"/>
  <c r="AD47" i="79"/>
  <c r="B48" i="79"/>
  <c r="C48" i="79"/>
  <c r="D48" i="79" s="1"/>
  <c r="E48" i="79"/>
  <c r="F48" i="79"/>
  <c r="N48" i="79" s="1"/>
  <c r="G48" i="79"/>
  <c r="I48" i="79"/>
  <c r="K48" i="79"/>
  <c r="Q48" i="79"/>
  <c r="S48" i="79"/>
  <c r="U48" i="79"/>
  <c r="V48" i="79"/>
  <c r="W48" i="79"/>
  <c r="Y48" i="79"/>
  <c r="Z48" i="79"/>
  <c r="AB48" i="79"/>
  <c r="AC48" i="79"/>
  <c r="AD48" i="79"/>
  <c r="B49" i="79"/>
  <c r="C49" i="79"/>
  <c r="D49" i="79" s="1"/>
  <c r="E49" i="79"/>
  <c r="F49" i="79"/>
  <c r="N49" i="79" s="1"/>
  <c r="G49" i="79"/>
  <c r="I49" i="79"/>
  <c r="K49" i="79"/>
  <c r="Q49" i="79"/>
  <c r="S49" i="79"/>
  <c r="U49" i="79"/>
  <c r="V49" i="79"/>
  <c r="W49" i="79"/>
  <c r="Y49" i="79"/>
  <c r="Z49" i="79"/>
  <c r="AB49" i="79"/>
  <c r="AC49" i="79"/>
  <c r="AD49" i="79"/>
  <c r="B50" i="79"/>
  <c r="C50" i="79"/>
  <c r="D50" i="79" s="1"/>
  <c r="E50" i="79"/>
  <c r="F50" i="79"/>
  <c r="O50" i="79" s="1"/>
  <c r="G50" i="79"/>
  <c r="I50" i="79"/>
  <c r="K50" i="79"/>
  <c r="Q50" i="79"/>
  <c r="S50" i="79"/>
  <c r="U50" i="79"/>
  <c r="V50" i="79"/>
  <c r="W50" i="79"/>
  <c r="Y50" i="79"/>
  <c r="Z50" i="79"/>
  <c r="AB50" i="79"/>
  <c r="AC50" i="79"/>
  <c r="AD50" i="79"/>
  <c r="B51" i="79"/>
  <c r="C51" i="79"/>
  <c r="D51" i="79" s="1"/>
  <c r="E51" i="79"/>
  <c r="F51" i="79"/>
  <c r="G51" i="79"/>
  <c r="I51" i="79"/>
  <c r="K51" i="79"/>
  <c r="Q51" i="79"/>
  <c r="S51" i="79"/>
  <c r="U51" i="79"/>
  <c r="V51" i="79"/>
  <c r="W51" i="79"/>
  <c r="Y51" i="79"/>
  <c r="Z51" i="79"/>
  <c r="AB51" i="79"/>
  <c r="AC51" i="79"/>
  <c r="AD51" i="79"/>
  <c r="B52" i="79"/>
  <c r="C52" i="79"/>
  <c r="D52" i="79" s="1"/>
  <c r="E52" i="79"/>
  <c r="F52" i="79"/>
  <c r="N52" i="79" s="1"/>
  <c r="G52" i="79"/>
  <c r="I52" i="79"/>
  <c r="K52" i="79"/>
  <c r="Q52" i="79"/>
  <c r="S52" i="79"/>
  <c r="U52" i="79"/>
  <c r="V52" i="79"/>
  <c r="W52" i="79"/>
  <c r="Y52" i="79"/>
  <c r="Z52" i="79"/>
  <c r="AB52" i="79"/>
  <c r="AC52" i="79"/>
  <c r="AD52" i="79"/>
  <c r="B53" i="79"/>
  <c r="C53" i="79"/>
  <c r="D53" i="79" s="1"/>
  <c r="E53" i="79"/>
  <c r="F53" i="79"/>
  <c r="N53" i="79" s="1"/>
  <c r="G53" i="79"/>
  <c r="I53" i="79"/>
  <c r="K53" i="79"/>
  <c r="Q53" i="79"/>
  <c r="S53" i="79"/>
  <c r="U53" i="79"/>
  <c r="V53" i="79"/>
  <c r="W53" i="79"/>
  <c r="Y53" i="79"/>
  <c r="Z53" i="79"/>
  <c r="AB53" i="79"/>
  <c r="AC53" i="79"/>
  <c r="AD53" i="79"/>
  <c r="I11" i="79"/>
  <c r="K11" i="79"/>
  <c r="Q11" i="79"/>
  <c r="S11" i="79"/>
  <c r="U11" i="79"/>
  <c r="V11" i="79"/>
  <c r="W11" i="79"/>
  <c r="I12" i="79"/>
  <c r="K12" i="79"/>
  <c r="Q12" i="79"/>
  <c r="S12" i="79"/>
  <c r="U12" i="79"/>
  <c r="V12" i="79"/>
  <c r="W12" i="79"/>
  <c r="I13" i="79"/>
  <c r="K13" i="79"/>
  <c r="Q13" i="79"/>
  <c r="S13" i="79"/>
  <c r="U13" i="79"/>
  <c r="V13" i="79"/>
  <c r="W13" i="79"/>
  <c r="X13" i="79" s="1"/>
  <c r="I14" i="79"/>
  <c r="K14" i="79"/>
  <c r="Q14" i="79"/>
  <c r="S14" i="79"/>
  <c r="U14" i="79"/>
  <c r="V14" i="79"/>
  <c r="W14" i="79"/>
  <c r="I15" i="79"/>
  <c r="K15" i="79"/>
  <c r="Q15" i="79"/>
  <c r="S15" i="79"/>
  <c r="U15" i="79"/>
  <c r="V15" i="79"/>
  <c r="W15" i="79"/>
  <c r="I16" i="79"/>
  <c r="K16" i="79"/>
  <c r="Q16" i="79"/>
  <c r="S16" i="79"/>
  <c r="U16" i="79"/>
  <c r="V16" i="79"/>
  <c r="W16" i="79"/>
  <c r="I17" i="79"/>
  <c r="K17" i="79"/>
  <c r="Q17" i="79"/>
  <c r="S17" i="79"/>
  <c r="U17" i="79"/>
  <c r="V17" i="79"/>
  <c r="W17" i="79"/>
  <c r="I18" i="79"/>
  <c r="K18" i="79"/>
  <c r="Q18" i="79"/>
  <c r="S18" i="79"/>
  <c r="U18" i="79"/>
  <c r="V18" i="79"/>
  <c r="W18" i="79"/>
  <c r="I19" i="79"/>
  <c r="K19" i="79"/>
  <c r="Q19" i="79"/>
  <c r="S19" i="79"/>
  <c r="U19" i="79"/>
  <c r="V19" i="79"/>
  <c r="W19" i="79"/>
  <c r="I20" i="79"/>
  <c r="K20" i="79"/>
  <c r="Q20" i="79"/>
  <c r="S20" i="79"/>
  <c r="U20" i="79"/>
  <c r="V20" i="79"/>
  <c r="W20" i="79"/>
  <c r="I21" i="79"/>
  <c r="K21" i="79"/>
  <c r="Q21" i="79"/>
  <c r="S21" i="79"/>
  <c r="U21" i="79"/>
  <c r="V21" i="79"/>
  <c r="W21" i="79"/>
  <c r="I22" i="79"/>
  <c r="K22" i="79"/>
  <c r="Q22" i="79"/>
  <c r="S22" i="79"/>
  <c r="U22" i="79"/>
  <c r="V22" i="79"/>
  <c r="W22" i="79"/>
  <c r="I23" i="79"/>
  <c r="K23" i="79"/>
  <c r="Q23" i="79"/>
  <c r="S23" i="79"/>
  <c r="U23" i="79"/>
  <c r="V23" i="79"/>
  <c r="W23" i="79"/>
  <c r="B31" i="79"/>
  <c r="C31" i="79"/>
  <c r="D31" i="79" s="1"/>
  <c r="E31" i="79"/>
  <c r="F31" i="79"/>
  <c r="N31" i="79" s="1"/>
  <c r="G31" i="79"/>
  <c r="Z31" i="79"/>
  <c r="AB31" i="79"/>
  <c r="AC31" i="79"/>
  <c r="AD31" i="79"/>
  <c r="B32" i="79"/>
  <c r="C32" i="79"/>
  <c r="D32" i="79" s="1"/>
  <c r="E32" i="79"/>
  <c r="F32" i="79"/>
  <c r="O32" i="79" s="1"/>
  <c r="G32" i="79"/>
  <c r="Z32" i="79"/>
  <c r="AB32" i="79"/>
  <c r="AC32" i="79"/>
  <c r="AD32" i="79"/>
  <c r="B33" i="79"/>
  <c r="C33" i="79"/>
  <c r="D33" i="79" s="1"/>
  <c r="E33" i="79"/>
  <c r="F33" i="79"/>
  <c r="N33" i="79" s="1"/>
  <c r="G33" i="79"/>
  <c r="Z33" i="79"/>
  <c r="AB33" i="79"/>
  <c r="AC33" i="79"/>
  <c r="AD33" i="79"/>
  <c r="B34" i="79"/>
  <c r="C34" i="79"/>
  <c r="D34" i="79" s="1"/>
  <c r="E34" i="79"/>
  <c r="F34" i="79"/>
  <c r="O34" i="79" s="1"/>
  <c r="G34" i="79"/>
  <c r="Z34" i="79"/>
  <c r="AB34" i="79"/>
  <c r="AC34" i="79"/>
  <c r="AD34" i="79"/>
  <c r="B35" i="79"/>
  <c r="C35" i="79"/>
  <c r="D35" i="79" s="1"/>
  <c r="E35" i="79"/>
  <c r="F35" i="79"/>
  <c r="O35" i="79" s="1"/>
  <c r="G35" i="79"/>
  <c r="Z35" i="79"/>
  <c r="AB35" i="79"/>
  <c r="AC35" i="79"/>
  <c r="AD35" i="79"/>
  <c r="B36" i="79"/>
  <c r="C36" i="79"/>
  <c r="D36" i="79" s="1"/>
  <c r="E36" i="79"/>
  <c r="F36" i="79"/>
  <c r="N36" i="79" s="1"/>
  <c r="G36" i="79"/>
  <c r="Z36" i="79"/>
  <c r="AB36" i="79"/>
  <c r="AC36" i="79"/>
  <c r="AD36" i="79"/>
  <c r="B37" i="79"/>
  <c r="C37" i="79"/>
  <c r="D37" i="79" s="1"/>
  <c r="E37" i="79"/>
  <c r="F37" i="79"/>
  <c r="N37" i="79" s="1"/>
  <c r="G37" i="79"/>
  <c r="Z37" i="79"/>
  <c r="AB37" i="79"/>
  <c r="AC37" i="79"/>
  <c r="AD37" i="79"/>
  <c r="B38" i="79"/>
  <c r="C38" i="79"/>
  <c r="D38" i="79" s="1"/>
  <c r="E38" i="79"/>
  <c r="F38" i="79"/>
  <c r="N38" i="79" s="1"/>
  <c r="G38" i="79"/>
  <c r="Z38" i="79"/>
  <c r="AB38" i="79"/>
  <c r="AC38" i="79"/>
  <c r="AD38" i="79"/>
  <c r="X84" i="58" l="1"/>
  <c r="O84" i="58"/>
  <c r="X83" i="58"/>
  <c r="P84" i="58"/>
  <c r="R84" i="58"/>
  <c r="X82" i="58"/>
  <c r="P122" i="58"/>
  <c r="R82" i="58"/>
  <c r="X81" i="58"/>
  <c r="R81" i="58"/>
  <c r="P81" i="58"/>
  <c r="X122" i="58"/>
  <c r="T23" i="79"/>
  <c r="T16" i="79"/>
  <c r="L23" i="79"/>
  <c r="L16" i="79"/>
  <c r="R31" i="79"/>
  <c r="R16" i="79"/>
  <c r="R23" i="79"/>
  <c r="R32" i="79"/>
  <c r="AF32" i="79"/>
  <c r="H35" i="79"/>
  <c r="AF51" i="79"/>
  <c r="H33" i="79"/>
  <c r="AG53" i="79"/>
  <c r="H34" i="79"/>
  <c r="N50" i="79"/>
  <c r="AF49" i="79"/>
  <c r="X32" i="79"/>
  <c r="L20" i="79"/>
  <c r="AE46" i="79"/>
  <c r="AE51" i="79"/>
  <c r="AF47" i="79"/>
  <c r="H31" i="79"/>
  <c r="AG48" i="79"/>
  <c r="AE52" i="79"/>
  <c r="T36" i="79"/>
  <c r="R35" i="79"/>
  <c r="T31" i="79"/>
  <c r="AG52" i="79"/>
  <c r="L36" i="79"/>
  <c r="N35" i="79"/>
  <c r="H38" i="79"/>
  <c r="H36" i="79"/>
  <c r="T33" i="79"/>
  <c r="N34" i="79"/>
  <c r="T38" i="79"/>
  <c r="L34" i="79"/>
  <c r="L33" i="79"/>
  <c r="R19" i="79"/>
  <c r="H37" i="79"/>
  <c r="AF46" i="79"/>
  <c r="N32" i="79"/>
  <c r="H32" i="79"/>
  <c r="O38" i="79"/>
  <c r="X34" i="79"/>
  <c r="L32" i="79"/>
  <c r="L38" i="79"/>
  <c r="O37" i="79"/>
  <c r="AG51" i="79"/>
  <c r="R34" i="79"/>
  <c r="R36" i="79"/>
  <c r="AG47" i="79"/>
  <c r="T34" i="79"/>
  <c r="L37" i="79"/>
  <c r="O33" i="79"/>
  <c r="AE34" i="79"/>
  <c r="AE53" i="79"/>
  <c r="AG50" i="79"/>
  <c r="AE48" i="79"/>
  <c r="N47" i="79"/>
  <c r="R38" i="79"/>
  <c r="X37" i="79"/>
  <c r="L35" i="79"/>
  <c r="AE50" i="79"/>
  <c r="X35" i="79"/>
  <c r="T32" i="79"/>
  <c r="O31" i="79"/>
  <c r="O48" i="79"/>
  <c r="AE47" i="79"/>
  <c r="X38" i="79"/>
  <c r="O36" i="79"/>
  <c r="X33" i="79"/>
  <c r="AF53" i="79"/>
  <c r="AG49" i="79"/>
  <c r="T37" i="79"/>
  <c r="X36" i="79"/>
  <c r="X31" i="79"/>
  <c r="L31" i="79"/>
  <c r="AE33" i="79"/>
  <c r="L21" i="79"/>
  <c r="L17" i="79"/>
  <c r="AF52" i="79"/>
  <c r="AE49" i="79"/>
  <c r="R37" i="79"/>
  <c r="T35" i="79"/>
  <c r="R33" i="79"/>
  <c r="T20" i="79"/>
  <c r="O49" i="79"/>
  <c r="AG46" i="79"/>
  <c r="O51" i="79"/>
  <c r="O52" i="79"/>
  <c r="N51" i="79"/>
  <c r="AF48" i="79"/>
  <c r="O53" i="79"/>
  <c r="AF50" i="79"/>
  <c r="O46" i="79"/>
  <c r="X12" i="79"/>
  <c r="R18" i="79"/>
  <c r="T19" i="79"/>
  <c r="L19" i="79"/>
  <c r="AF36" i="79"/>
  <c r="AE35" i="79"/>
  <c r="AF35" i="79"/>
  <c r="AF34" i="79"/>
  <c r="L18" i="79"/>
  <c r="AF31" i="79"/>
  <c r="AG38" i="79"/>
  <c r="R20" i="79"/>
  <c r="AF37" i="79"/>
  <c r="AE36" i="79"/>
  <c r="AG34" i="79"/>
  <c r="AG32" i="79"/>
  <c r="T21" i="79"/>
  <c r="R22" i="79"/>
  <c r="L22" i="79"/>
  <c r="T17" i="79"/>
  <c r="X11" i="79"/>
  <c r="AF38" i="79"/>
  <c r="AF33" i="79"/>
  <c r="AE32" i="79"/>
  <c r="AE31" i="79"/>
  <c r="AE38" i="79"/>
  <c r="AG36" i="79"/>
  <c r="AE37" i="79"/>
  <c r="T22" i="79"/>
  <c r="R21" i="79"/>
  <c r="T18" i="79"/>
  <c r="R17" i="79"/>
  <c r="AG31" i="79"/>
  <c r="AG37" i="79"/>
  <c r="AG35" i="79"/>
  <c r="AG33" i="79"/>
  <c r="B15" i="79" l="1"/>
  <c r="C15" i="79"/>
  <c r="D15" i="79" s="1"/>
  <c r="E15" i="79"/>
  <c r="F15" i="79"/>
  <c r="G15" i="79"/>
  <c r="AF15" i="79"/>
  <c r="Y15" i="79"/>
  <c r="Z15" i="79"/>
  <c r="AB15" i="79"/>
  <c r="AC15" i="79"/>
  <c r="AD15" i="79"/>
  <c r="B16" i="79"/>
  <c r="C16" i="79"/>
  <c r="D16" i="79" s="1"/>
  <c r="E16" i="79"/>
  <c r="F16" i="79"/>
  <c r="G16" i="79"/>
  <c r="H16" i="79" s="1"/>
  <c r="Y16" i="79"/>
  <c r="Z16" i="79"/>
  <c r="AB16" i="79"/>
  <c r="AC16" i="79"/>
  <c r="AD16" i="79"/>
  <c r="AE16" i="79"/>
  <c r="B17" i="79"/>
  <c r="C17" i="79"/>
  <c r="D17" i="79" s="1"/>
  <c r="E17" i="79"/>
  <c r="F17" i="79"/>
  <c r="G17" i="79"/>
  <c r="H17" i="79" s="1"/>
  <c r="Y17" i="79"/>
  <c r="Z17" i="79"/>
  <c r="AB17" i="79"/>
  <c r="AC17" i="79"/>
  <c r="AD17" i="79"/>
  <c r="B18" i="79"/>
  <c r="C18" i="79"/>
  <c r="D18" i="79" s="1"/>
  <c r="E18" i="79"/>
  <c r="F18" i="79"/>
  <c r="G18" i="79"/>
  <c r="H18" i="79" s="1"/>
  <c r="Y18" i="79"/>
  <c r="Z18" i="79"/>
  <c r="AB18" i="79"/>
  <c r="AC18" i="79"/>
  <c r="AD18" i="79"/>
  <c r="B19" i="79"/>
  <c r="C19" i="79"/>
  <c r="D19" i="79" s="1"/>
  <c r="E19" i="79"/>
  <c r="F19" i="79"/>
  <c r="G19" i="79"/>
  <c r="H19" i="79" s="1"/>
  <c r="AF19" i="79"/>
  <c r="Y19" i="79"/>
  <c r="Z19" i="79"/>
  <c r="AB19" i="79"/>
  <c r="AC19" i="79"/>
  <c r="AD19" i="79"/>
  <c r="B20" i="79"/>
  <c r="C20" i="79"/>
  <c r="D20" i="79" s="1"/>
  <c r="E20" i="79"/>
  <c r="F20" i="79"/>
  <c r="G20" i="79"/>
  <c r="H20" i="79" s="1"/>
  <c r="Y20" i="79"/>
  <c r="Z20" i="79"/>
  <c r="AB20" i="79"/>
  <c r="AC20" i="79"/>
  <c r="AD20" i="79"/>
  <c r="B21" i="79"/>
  <c r="C21" i="79"/>
  <c r="D21" i="79" s="1"/>
  <c r="E21" i="79"/>
  <c r="F21" i="79"/>
  <c r="G21" i="79"/>
  <c r="H21" i="79" s="1"/>
  <c r="Y21" i="79"/>
  <c r="Z21" i="79"/>
  <c r="AB21" i="79"/>
  <c r="AC21" i="79"/>
  <c r="AD21" i="79"/>
  <c r="B22" i="79"/>
  <c r="C22" i="79"/>
  <c r="D22" i="79" s="1"/>
  <c r="E22" i="79"/>
  <c r="F22" i="79"/>
  <c r="G22" i="79"/>
  <c r="H22" i="79" s="1"/>
  <c r="Y22" i="79"/>
  <c r="Z22" i="79"/>
  <c r="AB22" i="79"/>
  <c r="AC22" i="79"/>
  <c r="AD22" i="79"/>
  <c r="B23" i="79"/>
  <c r="C23" i="79"/>
  <c r="D23" i="79" s="1"/>
  <c r="E23" i="79"/>
  <c r="F23" i="79"/>
  <c r="G23" i="79"/>
  <c r="H23" i="79" s="1"/>
  <c r="Y23" i="79"/>
  <c r="Z23" i="79"/>
  <c r="AB23" i="79"/>
  <c r="AC23" i="79"/>
  <c r="AD23" i="79"/>
  <c r="Z11" i="16"/>
  <c r="Y11" i="16"/>
  <c r="X11" i="16"/>
  <c r="W11" i="16"/>
  <c r="V11" i="16"/>
  <c r="U11" i="16"/>
  <c r="T11" i="16"/>
  <c r="S11" i="16"/>
  <c r="Q11" i="16"/>
  <c r="P11" i="16"/>
  <c r="N11" i="16"/>
  <c r="M11" i="16"/>
  <c r="J11" i="16"/>
  <c r="I11" i="16"/>
  <c r="G11" i="16"/>
  <c r="F11" i="16"/>
  <c r="E11" i="16"/>
  <c r="C11" i="16"/>
  <c r="B11" i="16"/>
  <c r="B72" i="16"/>
  <c r="C72" i="16"/>
  <c r="E72" i="16"/>
  <c r="F72" i="16"/>
  <c r="G72" i="16"/>
  <c r="I72" i="16"/>
  <c r="J72" i="16"/>
  <c r="M72" i="16"/>
  <c r="N72" i="16"/>
  <c r="P72" i="16"/>
  <c r="Q72" i="16"/>
  <c r="S72" i="16"/>
  <c r="T72" i="16"/>
  <c r="U72" i="16"/>
  <c r="V72" i="16"/>
  <c r="W72" i="16"/>
  <c r="X72" i="16"/>
  <c r="Y72" i="16"/>
  <c r="Z72" i="16"/>
  <c r="B73" i="16"/>
  <c r="C73" i="16"/>
  <c r="E73" i="16"/>
  <c r="F73" i="16"/>
  <c r="G73" i="16"/>
  <c r="I73" i="16"/>
  <c r="J73" i="16"/>
  <c r="M73" i="16"/>
  <c r="N73" i="16"/>
  <c r="P73" i="16"/>
  <c r="Q73" i="16"/>
  <c r="S73" i="16"/>
  <c r="T73" i="16"/>
  <c r="U73" i="16"/>
  <c r="V73" i="16"/>
  <c r="W73" i="16"/>
  <c r="X73" i="16"/>
  <c r="Y73" i="16"/>
  <c r="Z73" i="16"/>
  <c r="B74" i="16"/>
  <c r="C74" i="16"/>
  <c r="E74" i="16"/>
  <c r="F74" i="16"/>
  <c r="G74" i="16"/>
  <c r="I74" i="16"/>
  <c r="J74" i="16"/>
  <c r="M74" i="16"/>
  <c r="N74" i="16"/>
  <c r="P74" i="16"/>
  <c r="Q74" i="16"/>
  <c r="S74" i="16"/>
  <c r="T74" i="16"/>
  <c r="U74" i="16"/>
  <c r="V74" i="16"/>
  <c r="W74" i="16"/>
  <c r="X74" i="16"/>
  <c r="Y74" i="16"/>
  <c r="Z74" i="16"/>
  <c r="B75" i="16"/>
  <c r="C75" i="16"/>
  <c r="E75" i="16"/>
  <c r="F75" i="16"/>
  <c r="G75" i="16"/>
  <c r="I75" i="16"/>
  <c r="J75" i="16"/>
  <c r="M75" i="16"/>
  <c r="N75" i="16"/>
  <c r="P75" i="16"/>
  <c r="Q75" i="16"/>
  <c r="S75" i="16"/>
  <c r="T75" i="16"/>
  <c r="U75" i="16"/>
  <c r="V75" i="16"/>
  <c r="W75" i="16"/>
  <c r="X75" i="16"/>
  <c r="Y75" i="16"/>
  <c r="Z75" i="16"/>
  <c r="Z10" i="16"/>
  <c r="Y10" i="16"/>
  <c r="X10" i="16"/>
  <c r="W10" i="16"/>
  <c r="V10" i="16"/>
  <c r="U10" i="16"/>
  <c r="T10" i="16"/>
  <c r="S10" i="16"/>
  <c r="Q10" i="16"/>
  <c r="P10" i="16"/>
  <c r="N10" i="16"/>
  <c r="M10" i="16"/>
  <c r="J10" i="16"/>
  <c r="I10" i="16"/>
  <c r="G10" i="16"/>
  <c r="F10" i="16"/>
  <c r="E10" i="16"/>
  <c r="C10" i="16"/>
  <c r="B10" i="16"/>
  <c r="B44" i="16"/>
  <c r="C44" i="16"/>
  <c r="E44" i="16"/>
  <c r="F44" i="16"/>
  <c r="G44" i="16"/>
  <c r="I44" i="16"/>
  <c r="J44" i="16"/>
  <c r="M44" i="16"/>
  <c r="N44" i="16"/>
  <c r="P44" i="16"/>
  <c r="Q44" i="16"/>
  <c r="S44" i="16"/>
  <c r="T44" i="16"/>
  <c r="U44" i="16"/>
  <c r="V44" i="16"/>
  <c r="W44" i="16"/>
  <c r="X44" i="16"/>
  <c r="Y44" i="16"/>
  <c r="Z44" i="16"/>
  <c r="B45" i="16"/>
  <c r="C45" i="16"/>
  <c r="E45" i="16"/>
  <c r="F45" i="16"/>
  <c r="G45" i="16"/>
  <c r="I45" i="16"/>
  <c r="J45" i="16"/>
  <c r="M45" i="16"/>
  <c r="N45" i="16"/>
  <c r="P45" i="16"/>
  <c r="Q45" i="16"/>
  <c r="S45" i="16"/>
  <c r="T45" i="16"/>
  <c r="U45" i="16"/>
  <c r="V45" i="16"/>
  <c r="W45" i="16"/>
  <c r="X45" i="16"/>
  <c r="Y45" i="16"/>
  <c r="Z45" i="16"/>
  <c r="B69" i="59"/>
  <c r="C69" i="59"/>
  <c r="D69" i="59" s="1"/>
  <c r="F69" i="59"/>
  <c r="H69" i="59"/>
  <c r="O69" i="59" s="1"/>
  <c r="I69" i="59"/>
  <c r="K69" i="59"/>
  <c r="L69" i="59"/>
  <c r="R69" i="59"/>
  <c r="S69" i="59"/>
  <c r="T69" i="59"/>
  <c r="U69" i="59"/>
  <c r="V69" i="59"/>
  <c r="W69" i="59"/>
  <c r="X69" i="59"/>
  <c r="B70" i="59"/>
  <c r="C70" i="59"/>
  <c r="E70" i="59" s="1"/>
  <c r="F70" i="59"/>
  <c r="H70" i="59"/>
  <c r="O70" i="59" s="1"/>
  <c r="I70" i="59"/>
  <c r="K70" i="59"/>
  <c r="L70" i="59"/>
  <c r="R70" i="59"/>
  <c r="S70" i="59"/>
  <c r="T70" i="59"/>
  <c r="U70" i="59"/>
  <c r="V70" i="59"/>
  <c r="W70" i="59"/>
  <c r="X70" i="59"/>
  <c r="B71" i="59"/>
  <c r="C71" i="59"/>
  <c r="D71" i="59" s="1"/>
  <c r="F71" i="59"/>
  <c r="H71" i="59"/>
  <c r="O71" i="59" s="1"/>
  <c r="I71" i="59"/>
  <c r="K71" i="59"/>
  <c r="L71" i="59"/>
  <c r="R71" i="59"/>
  <c r="S71" i="59"/>
  <c r="T71" i="59"/>
  <c r="U71" i="59"/>
  <c r="V71" i="59"/>
  <c r="W71" i="59"/>
  <c r="X71" i="59"/>
  <c r="B72" i="59"/>
  <c r="C72" i="59"/>
  <c r="D72" i="59" s="1"/>
  <c r="F72" i="59"/>
  <c r="H72" i="59"/>
  <c r="O72" i="59" s="1"/>
  <c r="I72" i="59"/>
  <c r="K72" i="59"/>
  <c r="L72" i="59"/>
  <c r="R72" i="59"/>
  <c r="S72" i="59"/>
  <c r="T72" i="59"/>
  <c r="U72" i="59"/>
  <c r="V72" i="59"/>
  <c r="W72" i="59"/>
  <c r="X72" i="59"/>
  <c r="B73" i="59"/>
  <c r="C73" i="59"/>
  <c r="D73" i="59" s="1"/>
  <c r="F73" i="59"/>
  <c r="H73" i="59"/>
  <c r="P73" i="59" s="1"/>
  <c r="I73" i="59"/>
  <c r="K73" i="59"/>
  <c r="L73" i="59"/>
  <c r="R73" i="59"/>
  <c r="S73" i="59"/>
  <c r="T73" i="59"/>
  <c r="U73" i="59"/>
  <c r="V73" i="59"/>
  <c r="W73" i="59"/>
  <c r="X73" i="59"/>
  <c r="B74" i="59"/>
  <c r="C74" i="59"/>
  <c r="E74" i="59" s="1"/>
  <c r="F74" i="59"/>
  <c r="H74" i="59"/>
  <c r="I74" i="59"/>
  <c r="K74" i="59"/>
  <c r="L74" i="59"/>
  <c r="R74" i="59"/>
  <c r="S74" i="59"/>
  <c r="T74" i="59"/>
  <c r="U74" i="59"/>
  <c r="V74" i="59"/>
  <c r="W74" i="59"/>
  <c r="X74" i="59"/>
  <c r="B75" i="59"/>
  <c r="C75" i="59"/>
  <c r="E75" i="59" s="1"/>
  <c r="F75" i="59"/>
  <c r="H75" i="59"/>
  <c r="I75" i="59"/>
  <c r="K75" i="59"/>
  <c r="L75" i="59"/>
  <c r="R75" i="59"/>
  <c r="S75" i="59"/>
  <c r="T75" i="59"/>
  <c r="U75" i="59"/>
  <c r="V75" i="59"/>
  <c r="W75" i="59"/>
  <c r="X75" i="59"/>
  <c r="B64" i="59"/>
  <c r="C64" i="59"/>
  <c r="D64" i="59" s="1"/>
  <c r="F64" i="59"/>
  <c r="H64" i="59"/>
  <c r="P64" i="59" s="1"/>
  <c r="I64" i="59"/>
  <c r="K64" i="59"/>
  <c r="L64" i="59"/>
  <c r="R64" i="59"/>
  <c r="S64" i="59"/>
  <c r="T64" i="59"/>
  <c r="U64" i="59"/>
  <c r="V64" i="59"/>
  <c r="W64" i="59"/>
  <c r="X64" i="59"/>
  <c r="B65" i="59"/>
  <c r="C65" i="59"/>
  <c r="E65" i="59" s="1"/>
  <c r="F65" i="59"/>
  <c r="H65" i="59"/>
  <c r="O65" i="59" s="1"/>
  <c r="I65" i="59"/>
  <c r="K65" i="59"/>
  <c r="L65" i="59"/>
  <c r="R65" i="59"/>
  <c r="S65" i="59"/>
  <c r="T65" i="59"/>
  <c r="U65" i="59"/>
  <c r="V65" i="59"/>
  <c r="W65" i="59"/>
  <c r="X65" i="59"/>
  <c r="B66" i="59"/>
  <c r="C66" i="59"/>
  <c r="D66" i="59" s="1"/>
  <c r="F66" i="59"/>
  <c r="H66" i="59"/>
  <c r="O66" i="59" s="1"/>
  <c r="I66" i="59"/>
  <c r="K66" i="59"/>
  <c r="L66" i="59"/>
  <c r="R66" i="59"/>
  <c r="S66" i="59"/>
  <c r="T66" i="59"/>
  <c r="U66" i="59"/>
  <c r="V66" i="59"/>
  <c r="W66" i="59"/>
  <c r="X66" i="59"/>
  <c r="B67" i="59"/>
  <c r="C67" i="59"/>
  <c r="E67" i="59" s="1"/>
  <c r="F67" i="59"/>
  <c r="H67" i="59"/>
  <c r="I67" i="59"/>
  <c r="K67" i="59"/>
  <c r="L67" i="59"/>
  <c r="R67" i="59"/>
  <c r="S67" i="59"/>
  <c r="T67" i="59"/>
  <c r="U67" i="59"/>
  <c r="V67" i="59"/>
  <c r="W67" i="59"/>
  <c r="X67" i="59"/>
  <c r="B68" i="59"/>
  <c r="C68" i="59"/>
  <c r="D68" i="59" s="1"/>
  <c r="F68" i="59"/>
  <c r="H68" i="59"/>
  <c r="O68" i="59" s="1"/>
  <c r="I68" i="59"/>
  <c r="K68" i="59"/>
  <c r="L68" i="59"/>
  <c r="R68" i="59"/>
  <c r="S68" i="59"/>
  <c r="T68" i="59"/>
  <c r="U68" i="59"/>
  <c r="V68" i="59"/>
  <c r="W68" i="59"/>
  <c r="X68" i="59"/>
  <c r="B63" i="59"/>
  <c r="C63" i="59"/>
  <c r="D63" i="59" s="1"/>
  <c r="F63" i="59"/>
  <c r="H63" i="59"/>
  <c r="P63" i="59" s="1"/>
  <c r="I63" i="59"/>
  <c r="K63" i="59"/>
  <c r="L63" i="59"/>
  <c r="R63" i="59"/>
  <c r="S63" i="59"/>
  <c r="T63" i="59"/>
  <c r="U63" i="59"/>
  <c r="V63" i="59"/>
  <c r="W63" i="59"/>
  <c r="X63" i="59"/>
  <c r="A11" i="58"/>
  <c r="A12" i="58" s="1"/>
  <c r="A13" i="58" s="1"/>
  <c r="A14" i="58" s="1"/>
  <c r="A15" i="58" s="1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A41" i="58" s="1"/>
  <c r="A42" i="58" s="1"/>
  <c r="A43" i="58" s="1"/>
  <c r="A44" i="58" s="1"/>
  <c r="A45" i="58" s="1"/>
  <c r="A46" i="58" s="1"/>
  <c r="C120" i="58"/>
  <c r="A49" i="58"/>
  <c r="A50" i="58" s="1"/>
  <c r="A51" i="58" s="1"/>
  <c r="A52" i="58" s="1"/>
  <c r="A53" i="58" s="1"/>
  <c r="A54" i="58" s="1"/>
  <c r="A55" i="58" s="1"/>
  <c r="A56" i="58" s="1"/>
  <c r="A57" i="58" s="1"/>
  <c r="A58" i="58" s="1"/>
  <c r="A59" i="58" s="1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A76" i="58" s="1"/>
  <c r="A77" i="58" s="1"/>
  <c r="A78" i="58" s="1"/>
  <c r="A79" i="58" s="1"/>
  <c r="A80" i="58" s="1"/>
  <c r="A81" i="58" s="1"/>
  <c r="A82" i="58" s="1"/>
  <c r="A83" i="58" s="1"/>
  <c r="A84" i="58" s="1"/>
  <c r="A87" i="58"/>
  <c r="A88" i="58" s="1"/>
  <c r="A89" i="58" s="1"/>
  <c r="A90" i="58" s="1"/>
  <c r="A91" i="58" s="1"/>
  <c r="A92" i="58" s="1"/>
  <c r="A93" i="58" s="1"/>
  <c r="A94" i="58" s="1"/>
  <c r="A95" i="58" s="1"/>
  <c r="A96" i="58" s="1"/>
  <c r="A97" i="58" s="1"/>
  <c r="A98" i="58" s="1"/>
  <c r="A99" i="58" s="1"/>
  <c r="A100" i="58" s="1"/>
  <c r="A101" i="58" s="1"/>
  <c r="A102" i="58" s="1"/>
  <c r="A103" i="58" s="1"/>
  <c r="A104" i="58" s="1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20" i="58" s="1"/>
  <c r="A119" i="58" l="1"/>
  <c r="A121" i="58" s="1"/>
  <c r="A122" i="58"/>
  <c r="N19" i="79"/>
  <c r="O19" i="79"/>
  <c r="N23" i="79"/>
  <c r="O23" i="79"/>
  <c r="N22" i="79"/>
  <c r="O22" i="79"/>
  <c r="N16" i="79"/>
  <c r="O16" i="79"/>
  <c r="O18" i="79"/>
  <c r="N18" i="79"/>
  <c r="N15" i="79"/>
  <c r="O15" i="79"/>
  <c r="N21" i="79"/>
  <c r="O21" i="79"/>
  <c r="N17" i="79"/>
  <c r="O17" i="79"/>
  <c r="N20" i="79"/>
  <c r="O20" i="79"/>
  <c r="AF21" i="79"/>
  <c r="AG22" i="79"/>
  <c r="AG20" i="79"/>
  <c r="AG17" i="79"/>
  <c r="AG18" i="79"/>
  <c r="AG19" i="79"/>
  <c r="AE22" i="79"/>
  <c r="AF16" i="79"/>
  <c r="AG23" i="79"/>
  <c r="AG21" i="79"/>
  <c r="AE20" i="79"/>
  <c r="AG15" i="79"/>
  <c r="AF23" i="79"/>
  <c r="AE21" i="79"/>
  <c r="AE17" i="79"/>
  <c r="AE15" i="79"/>
  <c r="AE18" i="79"/>
  <c r="AE23" i="79"/>
  <c r="AE19" i="79"/>
  <c r="AF17" i="79"/>
  <c r="AG16" i="79"/>
  <c r="AF22" i="79"/>
  <c r="AF20" i="79"/>
  <c r="AF18" i="79"/>
  <c r="AB72" i="16"/>
  <c r="AA72" i="16"/>
  <c r="AB75" i="16"/>
  <c r="AA74" i="16"/>
  <c r="AB74" i="16"/>
  <c r="AA73" i="16"/>
  <c r="AB73" i="16"/>
  <c r="AA45" i="16"/>
  <c r="AA44" i="16"/>
  <c r="AB44" i="16"/>
  <c r="AA75" i="16"/>
  <c r="AB45" i="16"/>
  <c r="P72" i="59"/>
  <c r="D70" i="59"/>
  <c r="Z69" i="59"/>
  <c r="AA73" i="59"/>
  <c r="Y69" i="59"/>
  <c r="Z63" i="59"/>
  <c r="O73" i="59"/>
  <c r="AA70" i="59"/>
  <c r="Y63" i="59"/>
  <c r="AA74" i="59"/>
  <c r="AA65" i="59"/>
  <c r="Y75" i="59"/>
  <c r="D65" i="59"/>
  <c r="Y64" i="59"/>
  <c r="Y67" i="59"/>
  <c r="Z66" i="59"/>
  <c r="P65" i="59"/>
  <c r="O64" i="59"/>
  <c r="Y72" i="59"/>
  <c r="AA72" i="59"/>
  <c r="Z71" i="59"/>
  <c r="P70" i="59"/>
  <c r="Z75" i="59"/>
  <c r="Y66" i="59"/>
  <c r="AA75" i="59"/>
  <c r="AA67" i="59"/>
  <c r="E66" i="59"/>
  <c r="D75" i="59"/>
  <c r="Y70" i="59"/>
  <c r="Z70" i="59"/>
  <c r="P74" i="59"/>
  <c r="Y73" i="59"/>
  <c r="O67" i="59"/>
  <c r="Y65" i="59"/>
  <c r="O74" i="59"/>
  <c r="Z72" i="59"/>
  <c r="E71" i="59"/>
  <c r="P67" i="59"/>
  <c r="Z67" i="59"/>
  <c r="P75" i="59"/>
  <c r="Y74" i="59"/>
  <c r="Y68" i="59"/>
  <c r="D67" i="59"/>
  <c r="O75" i="59"/>
  <c r="D74" i="59"/>
  <c r="Y71" i="59"/>
  <c r="Z73" i="59"/>
  <c r="E73" i="59"/>
  <c r="AA71" i="59"/>
  <c r="Z74" i="59"/>
  <c r="P71" i="59"/>
  <c r="AA69" i="59"/>
  <c r="E69" i="59"/>
  <c r="E72" i="59"/>
  <c r="P69" i="59"/>
  <c r="AA68" i="59"/>
  <c r="Z65" i="59"/>
  <c r="Z68" i="59"/>
  <c r="E68" i="59"/>
  <c r="P68" i="59"/>
  <c r="AA66" i="59"/>
  <c r="P66" i="59"/>
  <c r="AA64" i="59"/>
  <c r="Z64" i="59"/>
  <c r="E64" i="59"/>
  <c r="AA63" i="59"/>
  <c r="E63" i="59"/>
  <c r="O63" i="59"/>
  <c r="U2" i="64"/>
  <c r="U2" i="66"/>
  <c r="R2" i="56" l="1"/>
  <c r="B121" i="58"/>
  <c r="C121" i="58" s="1"/>
  <c r="D121" i="58"/>
  <c r="E121" i="58"/>
  <c r="G121" i="58"/>
  <c r="O121" i="58" s="1"/>
  <c r="I121" i="58"/>
  <c r="K121" i="58"/>
  <c r="L121" i="58"/>
  <c r="R121" i="58"/>
  <c r="T121" i="58"/>
  <c r="V121" i="58"/>
  <c r="Z121" i="58"/>
  <c r="AA121" i="58"/>
  <c r="AB121" i="58"/>
  <c r="AC121" i="58"/>
  <c r="AD121" i="58"/>
  <c r="AE121" i="58"/>
  <c r="B10" i="58"/>
  <c r="C10" i="58" s="1"/>
  <c r="D10" i="58"/>
  <c r="E10" i="58"/>
  <c r="G10" i="58"/>
  <c r="K10" i="58" s="1"/>
  <c r="Z10" i="58"/>
  <c r="AA10" i="58"/>
  <c r="AB10" i="58"/>
  <c r="AC10" i="58"/>
  <c r="AD10" i="58"/>
  <c r="AE10" i="58"/>
  <c r="B11" i="58"/>
  <c r="C11" i="58" s="1"/>
  <c r="D11" i="58"/>
  <c r="E11" i="58"/>
  <c r="G11" i="58"/>
  <c r="Z11" i="58"/>
  <c r="AA11" i="58"/>
  <c r="AB11" i="58"/>
  <c r="AC11" i="58"/>
  <c r="AD11" i="58"/>
  <c r="AE11" i="58"/>
  <c r="X85" i="58"/>
  <c r="D449" i="64"/>
  <c r="D464" i="64"/>
  <c r="P25" i="45"/>
  <c r="Q25" i="45"/>
  <c r="P26" i="45"/>
  <c r="Q26" i="45"/>
  <c r="P27" i="45"/>
  <c r="Q27" i="45"/>
  <c r="P28" i="45"/>
  <c r="Q28" i="45"/>
  <c r="P29" i="45"/>
  <c r="Q29" i="45"/>
  <c r="X121" i="58" l="1"/>
  <c r="P121" i="58"/>
  <c r="P10" i="58"/>
  <c r="V10" i="58"/>
  <c r="V11" i="58"/>
  <c r="T10" i="58"/>
  <c r="L10" i="58"/>
  <c r="R11" i="58"/>
  <c r="I10" i="58"/>
  <c r="P11" i="58"/>
  <c r="L11" i="58"/>
  <c r="O11" i="58"/>
  <c r="K11" i="58"/>
  <c r="R10" i="58"/>
  <c r="I11" i="58"/>
  <c r="T11" i="58"/>
  <c r="O10" i="58"/>
  <c r="X10" i="58" l="1"/>
  <c r="Y10" i="58"/>
  <c r="X11" i="58"/>
  <c r="Y11" i="58"/>
  <c r="G13" i="58" l="1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B45" i="58"/>
  <c r="C45" i="58" s="1"/>
  <c r="D45" i="58"/>
  <c r="E45" i="58"/>
  <c r="Z45" i="58"/>
  <c r="AA45" i="58"/>
  <c r="AB45" i="58"/>
  <c r="AC45" i="58"/>
  <c r="AD45" i="58"/>
  <c r="AE45" i="58"/>
  <c r="B46" i="58"/>
  <c r="C46" i="58" s="1"/>
  <c r="D46" i="58"/>
  <c r="E46" i="58"/>
  <c r="F46" i="58" s="1"/>
  <c r="Z46" i="58"/>
  <c r="AA46" i="58"/>
  <c r="AB46" i="58"/>
  <c r="AC46" i="58"/>
  <c r="AD46" i="58"/>
  <c r="AE46" i="58"/>
  <c r="S43" i="58" l="1"/>
  <c r="J43" i="58"/>
  <c r="U43" i="58"/>
  <c r="M43" i="58"/>
  <c r="S27" i="58"/>
  <c r="U27" i="58"/>
  <c r="M27" i="58"/>
  <c r="U26" i="58"/>
  <c r="M26" i="58"/>
  <c r="S26" i="58"/>
  <c r="S44" i="58"/>
  <c r="J44" i="58"/>
  <c r="U44" i="58"/>
  <c r="M44" i="58"/>
  <c r="H44" i="58"/>
  <c r="S20" i="58"/>
  <c r="U20" i="58"/>
  <c r="M20" i="58"/>
  <c r="U41" i="58"/>
  <c r="S41" i="58"/>
  <c r="M41" i="58"/>
  <c r="H46" i="58"/>
  <c r="S40" i="58"/>
  <c r="U40" i="58"/>
  <c r="M40" i="58"/>
  <c r="U24" i="58"/>
  <c r="M24" i="58"/>
  <c r="S24" i="58"/>
  <c r="U39" i="58"/>
  <c r="M39" i="58"/>
  <c r="S39" i="58"/>
  <c r="L29" i="58"/>
  <c r="L38" i="58"/>
  <c r="L30" i="58"/>
  <c r="L22" i="58"/>
  <c r="L14" i="58"/>
  <c r="L44" i="58"/>
  <c r="L20" i="58"/>
  <c r="J20" i="58"/>
  <c r="R43" i="58"/>
  <c r="R35" i="58"/>
  <c r="J27" i="58"/>
  <c r="L19" i="58"/>
  <c r="L21" i="58"/>
  <c r="L28" i="58"/>
  <c r="L42" i="58"/>
  <c r="L34" i="58"/>
  <c r="L26" i="58"/>
  <c r="J26" i="58"/>
  <c r="L18" i="58"/>
  <c r="L36" i="58"/>
  <c r="R41" i="58"/>
  <c r="J41" i="58"/>
  <c r="R33" i="58"/>
  <c r="L17" i="58"/>
  <c r="R37" i="58"/>
  <c r="L40" i="58"/>
  <c r="J40" i="58"/>
  <c r="L32" i="58"/>
  <c r="L24" i="58"/>
  <c r="J24" i="58"/>
  <c r="L16" i="58"/>
  <c r="R45" i="58"/>
  <c r="R39" i="58"/>
  <c r="J39" i="58"/>
  <c r="L23" i="58"/>
  <c r="L46" i="58"/>
  <c r="M46" i="58" s="1"/>
  <c r="AB4" i="58"/>
  <c r="K18" i="58"/>
  <c r="R29" i="58"/>
  <c r="K26" i="58"/>
  <c r="K44" i="58"/>
  <c r="I18" i="58"/>
  <c r="R16" i="58"/>
  <c r="K22" i="58"/>
  <c r="L27" i="58"/>
  <c r="I22" i="58"/>
  <c r="I20" i="58"/>
  <c r="K46" i="58"/>
  <c r="R14" i="58"/>
  <c r="R38" i="58"/>
  <c r="R40" i="58"/>
  <c r="K40" i="58"/>
  <c r="K38" i="58"/>
  <c r="T34" i="58"/>
  <c r="T30" i="58"/>
  <c r="I16" i="58"/>
  <c r="K34" i="58"/>
  <c r="K30" i="58"/>
  <c r="R27" i="58"/>
  <c r="I24" i="58"/>
  <c r="R18" i="58"/>
  <c r="R23" i="58"/>
  <c r="T20" i="58"/>
  <c r="R42" i="58"/>
  <c r="R20" i="58"/>
  <c r="R44" i="58"/>
  <c r="K42" i="58"/>
  <c r="R36" i="58"/>
  <c r="R32" i="58"/>
  <c r="T26" i="58"/>
  <c r="T22" i="58"/>
  <c r="K20" i="58"/>
  <c r="R46" i="58"/>
  <c r="S46" i="58" s="1"/>
  <c r="I44" i="58"/>
  <c r="I42" i="58"/>
  <c r="I40" i="58"/>
  <c r="I38" i="58"/>
  <c r="R34" i="58"/>
  <c r="R30" i="58"/>
  <c r="K28" i="58"/>
  <c r="R26" i="58"/>
  <c r="R25" i="58"/>
  <c r="R24" i="58"/>
  <c r="I28" i="58"/>
  <c r="L25" i="58"/>
  <c r="K24" i="58"/>
  <c r="R22" i="58"/>
  <c r="R21" i="58"/>
  <c r="R19" i="58"/>
  <c r="I46" i="58"/>
  <c r="J46" i="58" s="1"/>
  <c r="T44" i="58"/>
  <c r="T42" i="58"/>
  <c r="T40" i="58"/>
  <c r="T38" i="58"/>
  <c r="T36" i="58"/>
  <c r="I34" i="58"/>
  <c r="T32" i="58"/>
  <c r="R31" i="58"/>
  <c r="I30" i="58"/>
  <c r="I26" i="58"/>
  <c r="T14" i="58"/>
  <c r="R13" i="58"/>
  <c r="K36" i="58"/>
  <c r="K32" i="58"/>
  <c r="T28" i="58"/>
  <c r="T16" i="58"/>
  <c r="R15" i="58"/>
  <c r="K14" i="58"/>
  <c r="L13" i="58"/>
  <c r="T46" i="58"/>
  <c r="I36" i="58"/>
  <c r="I32" i="58"/>
  <c r="R28" i="58"/>
  <c r="T24" i="58"/>
  <c r="T18" i="58"/>
  <c r="R17" i="58"/>
  <c r="K16" i="58"/>
  <c r="L15" i="58"/>
  <c r="I14" i="58"/>
  <c r="L45" i="58"/>
  <c r="L43" i="58"/>
  <c r="L41" i="58"/>
  <c r="L39" i="58"/>
  <c r="L37" i="58"/>
  <c r="L35" i="58"/>
  <c r="L33" i="58"/>
  <c r="L31" i="58"/>
  <c r="K45" i="58"/>
  <c r="K43" i="58"/>
  <c r="K41" i="58"/>
  <c r="K39" i="58"/>
  <c r="K37" i="58"/>
  <c r="K35" i="58"/>
  <c r="K33" i="58"/>
  <c r="K31" i="58"/>
  <c r="K29" i="58"/>
  <c r="K27" i="58"/>
  <c r="K25" i="58"/>
  <c r="K23" i="58"/>
  <c r="K21" i="58"/>
  <c r="K19" i="58"/>
  <c r="K17" i="58"/>
  <c r="K15" i="58"/>
  <c r="K13" i="58"/>
  <c r="I45" i="58"/>
  <c r="I43" i="58"/>
  <c r="I41" i="58"/>
  <c r="I39" i="58"/>
  <c r="I37" i="58"/>
  <c r="I35" i="58"/>
  <c r="I33" i="58"/>
  <c r="I31" i="58"/>
  <c r="I29" i="58"/>
  <c r="I27" i="58"/>
  <c r="I25" i="58"/>
  <c r="I23" i="58"/>
  <c r="I21" i="58"/>
  <c r="I19" i="58"/>
  <c r="I17" i="58"/>
  <c r="I15" i="58"/>
  <c r="I13" i="58"/>
  <c r="T45" i="58"/>
  <c r="T43" i="58"/>
  <c r="T41" i="58"/>
  <c r="T39" i="58"/>
  <c r="T37" i="58"/>
  <c r="T35" i="58"/>
  <c r="T33" i="58"/>
  <c r="T31" i="58"/>
  <c r="T29" i="58"/>
  <c r="T27" i="58"/>
  <c r="T25" i="58"/>
  <c r="T23" i="58"/>
  <c r="T21" i="58"/>
  <c r="T19" i="58"/>
  <c r="T17" i="58"/>
  <c r="T15" i="58"/>
  <c r="T13" i="58"/>
  <c r="P45" i="58"/>
  <c r="O45" i="58"/>
  <c r="V45" i="58"/>
  <c r="P46" i="58"/>
  <c r="O46" i="58"/>
  <c r="V46" i="58"/>
  <c r="J11" i="46"/>
  <c r="L11" i="46"/>
  <c r="W11" i="46"/>
  <c r="X11" i="46"/>
  <c r="Y11" i="46"/>
  <c r="J12" i="46"/>
  <c r="L12" i="46"/>
  <c r="W12" i="46"/>
  <c r="X12" i="46"/>
  <c r="Y12" i="46"/>
  <c r="J13" i="46"/>
  <c r="L13" i="46"/>
  <c r="W13" i="46"/>
  <c r="X13" i="46"/>
  <c r="Y13" i="46"/>
  <c r="J14" i="46"/>
  <c r="L14" i="46"/>
  <c r="W14" i="46"/>
  <c r="X14" i="46"/>
  <c r="Y14" i="46"/>
  <c r="J15" i="46"/>
  <c r="L15" i="46"/>
  <c r="W15" i="46"/>
  <c r="X15" i="46"/>
  <c r="Y15" i="46"/>
  <c r="J16" i="46"/>
  <c r="L16" i="46"/>
  <c r="W16" i="46"/>
  <c r="X16" i="46"/>
  <c r="Y16" i="46"/>
  <c r="J17" i="46"/>
  <c r="L17" i="46"/>
  <c r="W17" i="46"/>
  <c r="X17" i="46"/>
  <c r="Y17" i="46"/>
  <c r="J18" i="46"/>
  <c r="L18" i="46"/>
  <c r="W18" i="46"/>
  <c r="X18" i="46"/>
  <c r="Y18" i="46"/>
  <c r="J19" i="46"/>
  <c r="L19" i="46"/>
  <c r="W19" i="46"/>
  <c r="X19" i="46"/>
  <c r="Y19" i="46"/>
  <c r="J20" i="46"/>
  <c r="L20" i="46"/>
  <c r="W20" i="46"/>
  <c r="X20" i="46"/>
  <c r="Y20" i="46"/>
  <c r="J21" i="46"/>
  <c r="L21" i="46"/>
  <c r="W21" i="46"/>
  <c r="X21" i="46"/>
  <c r="Y21" i="46"/>
  <c r="J22" i="46"/>
  <c r="L22" i="46"/>
  <c r="W22" i="46"/>
  <c r="X22" i="46"/>
  <c r="Y22" i="46"/>
  <c r="J23" i="46"/>
  <c r="L23" i="46"/>
  <c r="W23" i="46"/>
  <c r="X23" i="46"/>
  <c r="Y23" i="46"/>
  <c r="J24" i="46"/>
  <c r="L24" i="46"/>
  <c r="W24" i="46"/>
  <c r="X24" i="46"/>
  <c r="Y24" i="46"/>
  <c r="J25" i="46"/>
  <c r="L25" i="46"/>
  <c r="W25" i="46"/>
  <c r="X25" i="46"/>
  <c r="Y25" i="46"/>
  <c r="J26" i="46"/>
  <c r="L26" i="46"/>
  <c r="W26" i="46"/>
  <c r="X26" i="46"/>
  <c r="Y26" i="46"/>
  <c r="J27" i="46"/>
  <c r="L27" i="46"/>
  <c r="W27" i="46"/>
  <c r="X27" i="46"/>
  <c r="Y27" i="46"/>
  <c r="J28" i="46"/>
  <c r="L28" i="46"/>
  <c r="W28" i="46"/>
  <c r="X28" i="46"/>
  <c r="Y28" i="46"/>
  <c r="J29" i="46"/>
  <c r="L29" i="46"/>
  <c r="W29" i="46"/>
  <c r="X29" i="46"/>
  <c r="Y29" i="46"/>
  <c r="J30" i="46"/>
  <c r="L30" i="46"/>
  <c r="W30" i="46"/>
  <c r="X30" i="46"/>
  <c r="Y30" i="46"/>
  <c r="J31" i="46"/>
  <c r="L31" i="46"/>
  <c r="W31" i="46"/>
  <c r="X31" i="46"/>
  <c r="Y31" i="46"/>
  <c r="J32" i="46"/>
  <c r="L32" i="46"/>
  <c r="W32" i="46"/>
  <c r="X32" i="46"/>
  <c r="Y32" i="46"/>
  <c r="J33" i="46"/>
  <c r="L33" i="46"/>
  <c r="W33" i="46"/>
  <c r="X33" i="46"/>
  <c r="Y33" i="46"/>
  <c r="J34" i="46"/>
  <c r="L34" i="46"/>
  <c r="W34" i="46"/>
  <c r="X34" i="46"/>
  <c r="Y34" i="46"/>
  <c r="J35" i="46"/>
  <c r="L35" i="46"/>
  <c r="W35" i="46"/>
  <c r="X35" i="46"/>
  <c r="Y35" i="46"/>
  <c r="J36" i="46"/>
  <c r="L36" i="46"/>
  <c r="W36" i="46"/>
  <c r="X36" i="46"/>
  <c r="Y36" i="46"/>
  <c r="B38" i="46"/>
  <c r="C38" i="46"/>
  <c r="D38" i="46"/>
  <c r="E38" i="46" s="1"/>
  <c r="F38" i="46"/>
  <c r="G38" i="46"/>
  <c r="P38" i="46" s="1"/>
  <c r="J38" i="46"/>
  <c r="L38" i="46"/>
  <c r="M38" i="46"/>
  <c r="S38" i="46"/>
  <c r="U38" i="46"/>
  <c r="W38" i="46"/>
  <c r="X38" i="46"/>
  <c r="Y38" i="46"/>
  <c r="AA38" i="46"/>
  <c r="AB38" i="46"/>
  <c r="AC38" i="46"/>
  <c r="AD38" i="46"/>
  <c r="AE38" i="46"/>
  <c r="B39" i="46"/>
  <c r="C39" i="46"/>
  <c r="D39" i="46"/>
  <c r="E39" i="46" s="1"/>
  <c r="F39" i="46"/>
  <c r="G39" i="46"/>
  <c r="P39" i="46" s="1"/>
  <c r="J39" i="46"/>
  <c r="L39" i="46"/>
  <c r="M39" i="46"/>
  <c r="S39" i="46"/>
  <c r="U39" i="46"/>
  <c r="W39" i="46"/>
  <c r="X39" i="46"/>
  <c r="Y39" i="46"/>
  <c r="AA39" i="46"/>
  <c r="AB39" i="46"/>
  <c r="AC39" i="46"/>
  <c r="AD39" i="46"/>
  <c r="AE39" i="46"/>
  <c r="B40" i="46"/>
  <c r="C40" i="46"/>
  <c r="D40" i="46"/>
  <c r="E40" i="46" s="1"/>
  <c r="F40" i="46"/>
  <c r="G40" i="46"/>
  <c r="P40" i="46" s="1"/>
  <c r="J40" i="46"/>
  <c r="L40" i="46"/>
  <c r="M40" i="46"/>
  <c r="S40" i="46"/>
  <c r="U40" i="46"/>
  <c r="W40" i="46"/>
  <c r="X40" i="46"/>
  <c r="Y40" i="46"/>
  <c r="AA40" i="46"/>
  <c r="AB40" i="46"/>
  <c r="AC40" i="46"/>
  <c r="AD40" i="46"/>
  <c r="AE40" i="46"/>
  <c r="B41" i="46"/>
  <c r="C41" i="46"/>
  <c r="D41" i="46"/>
  <c r="E41" i="46" s="1"/>
  <c r="F41" i="46"/>
  <c r="G41" i="46"/>
  <c r="P41" i="46" s="1"/>
  <c r="J41" i="46"/>
  <c r="L41" i="46"/>
  <c r="M41" i="46"/>
  <c r="S41" i="46"/>
  <c r="U41" i="46"/>
  <c r="W41" i="46"/>
  <c r="X41" i="46"/>
  <c r="Y41" i="46"/>
  <c r="AA41" i="46"/>
  <c r="AB41" i="46"/>
  <c r="AC41" i="46"/>
  <c r="AD41" i="46"/>
  <c r="AE41" i="46"/>
  <c r="B42" i="46"/>
  <c r="C42" i="46"/>
  <c r="D42" i="46"/>
  <c r="E42" i="46" s="1"/>
  <c r="F42" i="46"/>
  <c r="G42" i="46"/>
  <c r="Q42" i="46" s="1"/>
  <c r="J42" i="46"/>
  <c r="L42" i="46"/>
  <c r="M42" i="46"/>
  <c r="S42" i="46"/>
  <c r="U42" i="46"/>
  <c r="W42" i="46"/>
  <c r="X42" i="46"/>
  <c r="Y42" i="46"/>
  <c r="AA42" i="46"/>
  <c r="AB42" i="46"/>
  <c r="AC42" i="46"/>
  <c r="AD42" i="46"/>
  <c r="AE42" i="46"/>
  <c r="B43" i="46"/>
  <c r="C43" i="46"/>
  <c r="D43" i="46"/>
  <c r="E43" i="46" s="1"/>
  <c r="F43" i="46"/>
  <c r="G43" i="46"/>
  <c r="P43" i="46" s="1"/>
  <c r="J43" i="46"/>
  <c r="L43" i="46"/>
  <c r="M43" i="46"/>
  <c r="S43" i="46"/>
  <c r="U43" i="46"/>
  <c r="W43" i="46"/>
  <c r="X43" i="46"/>
  <c r="Y43" i="46"/>
  <c r="AA43" i="46"/>
  <c r="AB43" i="46"/>
  <c r="AC43" i="46"/>
  <c r="AD43" i="46"/>
  <c r="AE43" i="46"/>
  <c r="B44" i="46"/>
  <c r="C44" i="46"/>
  <c r="D44" i="46"/>
  <c r="E44" i="46" s="1"/>
  <c r="F44" i="46"/>
  <c r="G44" i="46"/>
  <c r="P44" i="46" s="1"/>
  <c r="J44" i="46"/>
  <c r="L44" i="46"/>
  <c r="M44" i="46"/>
  <c r="S44" i="46"/>
  <c r="U44" i="46"/>
  <c r="W44" i="46"/>
  <c r="X44" i="46"/>
  <c r="Y44" i="46"/>
  <c r="AA44" i="46"/>
  <c r="AB44" i="46"/>
  <c r="AC44" i="46"/>
  <c r="AD44" i="46"/>
  <c r="AE44" i="46"/>
  <c r="B45" i="46"/>
  <c r="C45" i="46"/>
  <c r="D45" i="46"/>
  <c r="E45" i="46" s="1"/>
  <c r="F45" i="46"/>
  <c r="G45" i="46"/>
  <c r="P45" i="46" s="1"/>
  <c r="J45" i="46"/>
  <c r="L45" i="46"/>
  <c r="M45" i="46"/>
  <c r="S45" i="46"/>
  <c r="U45" i="46"/>
  <c r="W45" i="46"/>
  <c r="X45" i="46"/>
  <c r="Y45" i="46"/>
  <c r="AA45" i="46"/>
  <c r="AB45" i="46"/>
  <c r="AC45" i="46"/>
  <c r="AD45" i="46"/>
  <c r="AE45" i="46"/>
  <c r="A11" i="46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B10" i="46"/>
  <c r="C10" i="46"/>
  <c r="D10" i="46"/>
  <c r="E10" i="46" s="1"/>
  <c r="F10" i="46"/>
  <c r="G10" i="46"/>
  <c r="J10" i="46"/>
  <c r="L10" i="46"/>
  <c r="W10" i="46"/>
  <c r="X10" i="46"/>
  <c r="Y10" i="46"/>
  <c r="AA10" i="46"/>
  <c r="AB10" i="46"/>
  <c r="AC10" i="46"/>
  <c r="AD10" i="46"/>
  <c r="AE10" i="46"/>
  <c r="B11" i="46"/>
  <c r="C11" i="46"/>
  <c r="D11" i="46"/>
  <c r="E11" i="46" s="1"/>
  <c r="F11" i="46"/>
  <c r="G11" i="46"/>
  <c r="AA11" i="46"/>
  <c r="AB11" i="46"/>
  <c r="AC11" i="46"/>
  <c r="AD11" i="46"/>
  <c r="AE11" i="46"/>
  <c r="B70" i="16"/>
  <c r="C70" i="16"/>
  <c r="E70" i="16"/>
  <c r="F70" i="16"/>
  <c r="G70" i="16"/>
  <c r="I70" i="16"/>
  <c r="J70" i="16"/>
  <c r="P70" i="16"/>
  <c r="Q70" i="16"/>
  <c r="S70" i="16"/>
  <c r="T70" i="16"/>
  <c r="U70" i="16"/>
  <c r="V70" i="16"/>
  <c r="W70" i="16"/>
  <c r="X70" i="16"/>
  <c r="Y70" i="16"/>
  <c r="Z70" i="16"/>
  <c r="M70" i="16"/>
  <c r="N70" i="16"/>
  <c r="B71" i="16"/>
  <c r="C71" i="16"/>
  <c r="E71" i="16"/>
  <c r="F71" i="16"/>
  <c r="G71" i="16"/>
  <c r="I71" i="16"/>
  <c r="J71" i="16"/>
  <c r="P71" i="16"/>
  <c r="Q71" i="16"/>
  <c r="S71" i="16"/>
  <c r="T71" i="16"/>
  <c r="U71" i="16"/>
  <c r="V71" i="16"/>
  <c r="W71" i="16"/>
  <c r="X71" i="16"/>
  <c r="Y71" i="16"/>
  <c r="Z71" i="16"/>
  <c r="M71" i="16"/>
  <c r="N71" i="16"/>
  <c r="B43" i="16"/>
  <c r="C43" i="16"/>
  <c r="E43" i="16"/>
  <c r="F43" i="16"/>
  <c r="G43" i="16"/>
  <c r="I43" i="16"/>
  <c r="J43" i="16"/>
  <c r="P43" i="16"/>
  <c r="Q43" i="16"/>
  <c r="S43" i="16"/>
  <c r="T43" i="16"/>
  <c r="U43" i="16"/>
  <c r="V43" i="16"/>
  <c r="W43" i="16"/>
  <c r="X43" i="16"/>
  <c r="Y43" i="16"/>
  <c r="Z43" i="16"/>
  <c r="M43" i="16"/>
  <c r="N43" i="16"/>
  <c r="A34" i="2"/>
  <c r="B39" i="2" s="1"/>
  <c r="B34" i="2"/>
  <c r="F34" i="2"/>
  <c r="M34" i="2"/>
  <c r="I34" i="2"/>
  <c r="K34" i="2"/>
  <c r="P34" i="2"/>
  <c r="R34" i="2"/>
  <c r="T34" i="2"/>
  <c r="V34" i="2"/>
  <c r="X34" i="2"/>
  <c r="Z34" i="2"/>
  <c r="AA34" i="2"/>
  <c r="AE34" i="2"/>
  <c r="A35" i="2"/>
  <c r="B35" i="2"/>
  <c r="F35" i="2"/>
  <c r="M35" i="2"/>
  <c r="I35" i="2"/>
  <c r="K35" i="2"/>
  <c r="P35" i="2"/>
  <c r="R35" i="2"/>
  <c r="T35" i="2"/>
  <c r="U305" i="72" s="1"/>
  <c r="V35" i="2"/>
  <c r="X35" i="2"/>
  <c r="Z35" i="2"/>
  <c r="AA35" i="2"/>
  <c r="V258" i="72" s="1"/>
  <c r="AE35" i="2"/>
  <c r="H11" i="16" l="1"/>
  <c r="K10" i="16"/>
  <c r="K11" i="16"/>
  <c r="H10" i="16"/>
  <c r="Y46" i="58"/>
  <c r="U46" i="58"/>
  <c r="K12" i="46"/>
  <c r="K15" i="46"/>
  <c r="K16" i="46"/>
  <c r="K14" i="46"/>
  <c r="H11" i="46"/>
  <c r="K17" i="46"/>
  <c r="K13" i="46"/>
  <c r="K11" i="46"/>
  <c r="C35" i="2"/>
  <c r="G35" i="2"/>
  <c r="M10" i="46"/>
  <c r="N10" i="46" s="1"/>
  <c r="S11" i="46"/>
  <c r="T11" i="46" s="1"/>
  <c r="AB70" i="16"/>
  <c r="AF43" i="46"/>
  <c r="S35" i="2"/>
  <c r="AC34" i="2"/>
  <c r="AA71" i="16"/>
  <c r="K10" i="46"/>
  <c r="AH39" i="46"/>
  <c r="E35" i="2"/>
  <c r="AH45" i="46"/>
  <c r="Q43" i="46"/>
  <c r="AF42" i="46"/>
  <c r="AF39" i="46"/>
  <c r="X46" i="58"/>
  <c r="Q39" i="46"/>
  <c r="Y34" i="2"/>
  <c r="AC35" i="2"/>
  <c r="Q35" i="2"/>
  <c r="M39" i="2"/>
  <c r="AA70" i="16"/>
  <c r="AF38" i="46"/>
  <c r="AB43" i="16"/>
  <c r="AB71" i="16"/>
  <c r="AH43" i="46"/>
  <c r="Q11" i="46"/>
  <c r="Z10" i="46"/>
  <c r="M11" i="46"/>
  <c r="N11" i="46" s="1"/>
  <c r="P11" i="46"/>
  <c r="AF45" i="46"/>
  <c r="AH42" i="46"/>
  <c r="Z11" i="46"/>
  <c r="AF35" i="2"/>
  <c r="AA43" i="16"/>
  <c r="H10" i="46"/>
  <c r="N35" i="2"/>
  <c r="AH11" i="46"/>
  <c r="U11" i="46"/>
  <c r="V11" i="46" s="1"/>
  <c r="P42" i="46"/>
  <c r="AG42" i="46"/>
  <c r="AH41" i="46"/>
  <c r="AF41" i="46"/>
  <c r="Y45" i="58"/>
  <c r="X45" i="58"/>
  <c r="AH44" i="46"/>
  <c r="AH40" i="46"/>
  <c r="AH38" i="46"/>
  <c r="AF40" i="46"/>
  <c r="AF44" i="46"/>
  <c r="Q44" i="46"/>
  <c r="Q40" i="46"/>
  <c r="AG44" i="46"/>
  <c r="AG40" i="46"/>
  <c r="Q45" i="46"/>
  <c r="Q41" i="46"/>
  <c r="AG45" i="46"/>
  <c r="AG41" i="46"/>
  <c r="Q38" i="46"/>
  <c r="AG38" i="46"/>
  <c r="AG43" i="46"/>
  <c r="AG39" i="46"/>
  <c r="AH10" i="46"/>
  <c r="Q10" i="46"/>
  <c r="P10" i="46"/>
  <c r="U10" i="46"/>
  <c r="V10" i="46" s="1"/>
  <c r="S10" i="46"/>
  <c r="T10" i="46" s="1"/>
  <c r="U35" i="2"/>
  <c r="AF34" i="2"/>
  <c r="Y35" i="2"/>
  <c r="D268" i="64"/>
  <c r="AG35" i="2" l="1"/>
  <c r="AF10" i="46"/>
  <c r="AG10" i="46"/>
  <c r="AG11" i="46"/>
  <c r="AF11" i="46"/>
  <c r="R2" i="71"/>
  <c r="U61" i="16" l="1"/>
  <c r="V61" i="16"/>
  <c r="W61" i="16"/>
  <c r="U62" i="16"/>
  <c r="V62" i="16"/>
  <c r="W62" i="16"/>
  <c r="U63" i="16"/>
  <c r="V63" i="16"/>
  <c r="W63" i="16"/>
  <c r="U64" i="16"/>
  <c r="V64" i="16"/>
  <c r="W64" i="16"/>
  <c r="U65" i="16"/>
  <c r="V65" i="16"/>
  <c r="W65" i="16"/>
  <c r="U66" i="16"/>
  <c r="V66" i="16"/>
  <c r="W66" i="16"/>
  <c r="U67" i="16"/>
  <c r="V67" i="16"/>
  <c r="W67" i="16"/>
  <c r="U68" i="16"/>
  <c r="V68" i="16"/>
  <c r="W68" i="16"/>
  <c r="U69" i="16"/>
  <c r="V69" i="16"/>
  <c r="W69" i="16"/>
  <c r="W60" i="16"/>
  <c r="V60" i="16"/>
  <c r="U60" i="16"/>
  <c r="M47" i="16"/>
  <c r="N47" i="16"/>
  <c r="M48" i="16"/>
  <c r="N48" i="16"/>
  <c r="M49" i="16"/>
  <c r="N49" i="16"/>
  <c r="M50" i="16"/>
  <c r="N50" i="16"/>
  <c r="M51" i="16"/>
  <c r="N51" i="16"/>
  <c r="M52" i="16"/>
  <c r="N52" i="16"/>
  <c r="M53" i="16"/>
  <c r="N53" i="16"/>
  <c r="M54" i="16"/>
  <c r="N54" i="16"/>
  <c r="M55" i="16"/>
  <c r="N55" i="16"/>
  <c r="M56" i="16"/>
  <c r="N56" i="16"/>
  <c r="M57" i="16"/>
  <c r="N57" i="16"/>
  <c r="M58" i="16"/>
  <c r="N58" i="16"/>
  <c r="M59" i="16"/>
  <c r="N59" i="16"/>
  <c r="M60" i="16"/>
  <c r="N60" i="16"/>
  <c r="M61" i="16"/>
  <c r="N61" i="16"/>
  <c r="M62" i="16"/>
  <c r="N62" i="16"/>
  <c r="M63" i="16"/>
  <c r="N63" i="16"/>
  <c r="M64" i="16"/>
  <c r="N64" i="16"/>
  <c r="M65" i="16"/>
  <c r="N65" i="16"/>
  <c r="M66" i="16"/>
  <c r="N66" i="16"/>
  <c r="M67" i="16"/>
  <c r="N67" i="16"/>
  <c r="M68" i="16"/>
  <c r="N68" i="16"/>
  <c r="M69" i="16"/>
  <c r="N69" i="16"/>
  <c r="X2" i="69" l="1"/>
  <c r="D253" i="64" l="1"/>
  <c r="A39" i="46" l="1"/>
  <c r="A40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F15" i="46" l="1"/>
  <c r="G15" i="46"/>
  <c r="H15" i="46" s="1"/>
  <c r="AA15" i="46"/>
  <c r="AB15" i="46"/>
  <c r="AC15" i="46"/>
  <c r="AD15" i="46"/>
  <c r="AE15" i="46"/>
  <c r="F16" i="46"/>
  <c r="G16" i="46"/>
  <c r="H16" i="46" s="1"/>
  <c r="AA16" i="46"/>
  <c r="AB16" i="46"/>
  <c r="AC16" i="46"/>
  <c r="AD16" i="46"/>
  <c r="AE16" i="46"/>
  <c r="B36" i="46"/>
  <c r="C36" i="46"/>
  <c r="D36" i="46"/>
  <c r="E36" i="46" s="1"/>
  <c r="F36" i="46"/>
  <c r="G36" i="46"/>
  <c r="AA36" i="46"/>
  <c r="AB36" i="46"/>
  <c r="AC36" i="46"/>
  <c r="AD36" i="46"/>
  <c r="AE36" i="46"/>
  <c r="B68" i="16"/>
  <c r="C68" i="16"/>
  <c r="E68" i="16"/>
  <c r="F68" i="16"/>
  <c r="G68" i="16"/>
  <c r="I68" i="16"/>
  <c r="J68" i="16"/>
  <c r="P68" i="16"/>
  <c r="Q68" i="16"/>
  <c r="S68" i="16"/>
  <c r="T68" i="16"/>
  <c r="X68" i="16"/>
  <c r="Y68" i="16"/>
  <c r="Z68" i="16"/>
  <c r="B69" i="16"/>
  <c r="C69" i="16"/>
  <c r="E69" i="16"/>
  <c r="F69" i="16"/>
  <c r="G69" i="16"/>
  <c r="I69" i="16"/>
  <c r="J69" i="16"/>
  <c r="P69" i="16"/>
  <c r="Q69" i="16"/>
  <c r="S69" i="16"/>
  <c r="T69" i="16"/>
  <c r="X69" i="16"/>
  <c r="Y69" i="16"/>
  <c r="Z69" i="16"/>
  <c r="B42" i="16"/>
  <c r="C42" i="16"/>
  <c r="E42" i="16"/>
  <c r="F42" i="16"/>
  <c r="G42" i="16"/>
  <c r="I42" i="16"/>
  <c r="J42" i="16"/>
  <c r="P42" i="16"/>
  <c r="Q42" i="16"/>
  <c r="S42" i="16"/>
  <c r="T42" i="16"/>
  <c r="U42" i="16"/>
  <c r="V42" i="16"/>
  <c r="W42" i="16"/>
  <c r="X42" i="16"/>
  <c r="Y42" i="16"/>
  <c r="Z42" i="16"/>
  <c r="M42" i="16"/>
  <c r="N42" i="16"/>
  <c r="A33" i="2"/>
  <c r="B33" i="2"/>
  <c r="F33" i="2"/>
  <c r="G34" i="2" s="1"/>
  <c r="M33" i="2"/>
  <c r="N34" i="2" s="1"/>
  <c r="P33" i="2"/>
  <c r="Q34" i="2" s="1"/>
  <c r="R33" i="2"/>
  <c r="S34" i="2" s="1"/>
  <c r="T33" i="2"/>
  <c r="U34" i="2" s="1"/>
  <c r="V33" i="2"/>
  <c r="X33" i="2"/>
  <c r="I33" i="2"/>
  <c r="K33" i="2"/>
  <c r="Z33" i="2"/>
  <c r="AA33" i="2"/>
  <c r="AE33" i="2"/>
  <c r="B40" i="2"/>
  <c r="M40" i="2"/>
  <c r="M15" i="46" l="1"/>
  <c r="N15" i="46" s="1"/>
  <c r="S15" i="46"/>
  <c r="T15" i="46" s="1"/>
  <c r="U15" i="46"/>
  <c r="V15" i="46" s="1"/>
  <c r="Z15" i="46"/>
  <c r="M36" i="46"/>
  <c r="S36" i="46"/>
  <c r="U36" i="46"/>
  <c r="E34" i="2"/>
  <c r="C34" i="2"/>
  <c r="U16" i="46"/>
  <c r="V16" i="46" s="1"/>
  <c r="M16" i="46"/>
  <c r="N16" i="46" s="1"/>
  <c r="S16" i="46"/>
  <c r="T16" i="46" s="1"/>
  <c r="Z16" i="46"/>
  <c r="AN10" i="1"/>
  <c r="AN11" i="1" s="1"/>
  <c r="AN12" i="1" s="1"/>
  <c r="AN13" i="1" s="1"/>
  <c r="AN14" i="1" s="1"/>
  <c r="AN15" i="1" s="1"/>
  <c r="AN16" i="1" s="1"/>
  <c r="AN17" i="1" s="1"/>
  <c r="AN18" i="1" s="1"/>
  <c r="AN19" i="1" s="1"/>
  <c r="AN20" i="1" s="1"/>
  <c r="AN21" i="1" s="1"/>
  <c r="AN22" i="1" s="1"/>
  <c r="AN23" i="1" s="1"/>
  <c r="AN24" i="1" s="1"/>
  <c r="AN25" i="1" s="1"/>
  <c r="AN26" i="1" s="1"/>
  <c r="AN27" i="1" s="1"/>
  <c r="AN28" i="1" s="1"/>
  <c r="AN29" i="1" s="1"/>
  <c r="AN30" i="1" s="1"/>
  <c r="AN31" i="1" s="1"/>
  <c r="AN32" i="1" s="1"/>
  <c r="AN33" i="1" s="1"/>
  <c r="AN34" i="1" s="1"/>
  <c r="AN35" i="1" s="1"/>
  <c r="AN36" i="1" s="1"/>
  <c r="AN37" i="1" s="1"/>
  <c r="AN38" i="1" s="1"/>
  <c r="AN39" i="1" s="1"/>
  <c r="AN40" i="1" s="1"/>
  <c r="AN41" i="1" s="1"/>
  <c r="AN42" i="1" s="1"/>
  <c r="AN43" i="1" s="1"/>
  <c r="AN44" i="1" s="1"/>
  <c r="AN45" i="1" s="1"/>
  <c r="AN46" i="1" s="1"/>
  <c r="AN47" i="1" s="1"/>
  <c r="AN48" i="1" s="1"/>
  <c r="AN49" i="1" s="1"/>
  <c r="AN50" i="1" s="1"/>
  <c r="AN51" i="1" s="1"/>
  <c r="AN52" i="1" s="1"/>
  <c r="AN53" i="1" s="1"/>
  <c r="AN54" i="1" s="1"/>
  <c r="AN55" i="1" s="1"/>
  <c r="AN56" i="1" s="1"/>
  <c r="AN57" i="1" s="1"/>
  <c r="AN58" i="1" s="1"/>
  <c r="AN59" i="1" s="1"/>
  <c r="AN60" i="1" s="1"/>
  <c r="AN61" i="1" s="1"/>
  <c r="AB47" i="70"/>
  <c r="Q36" i="46"/>
  <c r="AF33" i="2"/>
  <c r="AG34" i="2" s="1"/>
  <c r="AB68" i="16"/>
  <c r="AB42" i="16"/>
  <c r="AA42" i="16"/>
  <c r="AA68" i="16"/>
  <c r="AA69" i="16"/>
  <c r="AB69" i="16"/>
  <c r="AC33" i="2"/>
  <c r="P36" i="46"/>
  <c r="U344" i="72"/>
  <c r="Y33" i="2"/>
  <c r="AH16" i="46"/>
  <c r="Q16" i="46"/>
  <c r="AH36" i="46"/>
  <c r="P16" i="46"/>
  <c r="AH15" i="46"/>
  <c r="Q15" i="46"/>
  <c r="P15" i="46"/>
  <c r="AF15" i="46" l="1"/>
  <c r="AG15" i="46"/>
  <c r="AG16" i="46"/>
  <c r="AG36" i="46"/>
  <c r="AF36" i="46"/>
  <c r="AF16" i="46"/>
  <c r="B44" i="50"/>
  <c r="C44" i="50"/>
  <c r="D44" i="50" s="1"/>
  <c r="E44" i="50"/>
  <c r="F44" i="50"/>
  <c r="M44" i="50" s="1"/>
  <c r="G44" i="50"/>
  <c r="I44" i="50"/>
  <c r="J44" i="50"/>
  <c r="O44" i="50"/>
  <c r="Q44" i="50"/>
  <c r="R44" i="50"/>
  <c r="S44" i="50"/>
  <c r="T44" i="50"/>
  <c r="U44" i="50"/>
  <c r="W44" i="50"/>
  <c r="X44" i="50"/>
  <c r="Y44" i="50"/>
  <c r="B45" i="50"/>
  <c r="C45" i="50"/>
  <c r="D45" i="50" s="1"/>
  <c r="E45" i="50"/>
  <c r="F45" i="50"/>
  <c r="M45" i="50" s="1"/>
  <c r="G45" i="50"/>
  <c r="I45" i="50"/>
  <c r="J45" i="50"/>
  <c r="O45" i="50"/>
  <c r="Q45" i="50"/>
  <c r="R45" i="50"/>
  <c r="S45" i="50"/>
  <c r="T45" i="50"/>
  <c r="U45" i="50"/>
  <c r="W45" i="50"/>
  <c r="X45" i="50"/>
  <c r="Y45" i="50"/>
  <c r="B46" i="50"/>
  <c r="C46" i="50"/>
  <c r="D46" i="50" s="1"/>
  <c r="E46" i="50"/>
  <c r="F46" i="50"/>
  <c r="G46" i="50"/>
  <c r="I46" i="50"/>
  <c r="J46" i="50"/>
  <c r="O46" i="50"/>
  <c r="Q46" i="50"/>
  <c r="R46" i="50"/>
  <c r="S46" i="50"/>
  <c r="T46" i="50"/>
  <c r="U46" i="50"/>
  <c r="W46" i="50"/>
  <c r="X46" i="50"/>
  <c r="Y46" i="50"/>
  <c r="B47" i="50"/>
  <c r="C47" i="50"/>
  <c r="D47" i="50" s="1"/>
  <c r="E47" i="50"/>
  <c r="F47" i="50"/>
  <c r="N47" i="50" s="1"/>
  <c r="G47" i="50"/>
  <c r="I47" i="50"/>
  <c r="J47" i="50"/>
  <c r="O47" i="50"/>
  <c r="Q47" i="50"/>
  <c r="R47" i="50"/>
  <c r="S47" i="50"/>
  <c r="T47" i="50"/>
  <c r="U47" i="50"/>
  <c r="W47" i="50"/>
  <c r="X47" i="50"/>
  <c r="Y47" i="50"/>
  <c r="B48" i="50"/>
  <c r="C48" i="50"/>
  <c r="D48" i="50" s="1"/>
  <c r="E48" i="50"/>
  <c r="F48" i="50"/>
  <c r="G48" i="50"/>
  <c r="I48" i="50"/>
  <c r="J48" i="50"/>
  <c r="O48" i="50"/>
  <c r="Q48" i="50"/>
  <c r="R48" i="50"/>
  <c r="S48" i="50"/>
  <c r="T48" i="50"/>
  <c r="U48" i="50"/>
  <c r="W48" i="50"/>
  <c r="X48" i="50"/>
  <c r="Y48" i="50"/>
  <c r="B49" i="50"/>
  <c r="C49" i="50"/>
  <c r="D49" i="50" s="1"/>
  <c r="E49" i="50"/>
  <c r="F49" i="50"/>
  <c r="M49" i="50" s="1"/>
  <c r="G49" i="50"/>
  <c r="I49" i="50"/>
  <c r="J49" i="50"/>
  <c r="O49" i="50"/>
  <c r="Q49" i="50"/>
  <c r="R49" i="50"/>
  <c r="S49" i="50"/>
  <c r="T49" i="50"/>
  <c r="U49" i="50"/>
  <c r="W49" i="50"/>
  <c r="X49" i="50"/>
  <c r="Y49" i="50"/>
  <c r="B50" i="50"/>
  <c r="C50" i="50"/>
  <c r="D50" i="50" s="1"/>
  <c r="E50" i="50"/>
  <c r="F50" i="50"/>
  <c r="N50" i="50" s="1"/>
  <c r="G50" i="50"/>
  <c r="I50" i="50"/>
  <c r="J50" i="50"/>
  <c r="O50" i="50"/>
  <c r="Q50" i="50"/>
  <c r="R50" i="50"/>
  <c r="S50" i="50"/>
  <c r="T50" i="50"/>
  <c r="U50" i="50"/>
  <c r="W50" i="50"/>
  <c r="X50" i="50"/>
  <c r="Y50" i="50"/>
  <c r="B51" i="50"/>
  <c r="C51" i="50"/>
  <c r="D51" i="50" s="1"/>
  <c r="E51" i="50"/>
  <c r="F51" i="50"/>
  <c r="N51" i="50" s="1"/>
  <c r="G51" i="50"/>
  <c r="I51" i="50"/>
  <c r="J51" i="50"/>
  <c r="O51" i="50"/>
  <c r="Q51" i="50"/>
  <c r="R51" i="50"/>
  <c r="S51" i="50"/>
  <c r="T51" i="50"/>
  <c r="U51" i="50"/>
  <c r="W51" i="50"/>
  <c r="X51" i="50"/>
  <c r="Y51" i="50"/>
  <c r="B29" i="50"/>
  <c r="C29" i="50"/>
  <c r="D29" i="50" s="1"/>
  <c r="E29" i="50"/>
  <c r="F29" i="50"/>
  <c r="N29" i="50" s="1"/>
  <c r="G29" i="50"/>
  <c r="I29" i="50"/>
  <c r="J29" i="50"/>
  <c r="K29" i="50" s="1"/>
  <c r="O29" i="50"/>
  <c r="Q29" i="50"/>
  <c r="R29" i="50"/>
  <c r="S29" i="50"/>
  <c r="T29" i="50"/>
  <c r="U29" i="50"/>
  <c r="W29" i="50"/>
  <c r="X29" i="50"/>
  <c r="Y29" i="50"/>
  <c r="B28" i="50"/>
  <c r="C28" i="50"/>
  <c r="D28" i="50" s="1"/>
  <c r="E28" i="50"/>
  <c r="F28" i="50"/>
  <c r="M28" i="50" s="1"/>
  <c r="G28" i="50"/>
  <c r="I28" i="50"/>
  <c r="J28" i="50"/>
  <c r="K28" i="50" s="1"/>
  <c r="O28" i="50"/>
  <c r="Q28" i="50"/>
  <c r="R28" i="50"/>
  <c r="S28" i="50"/>
  <c r="T28" i="50"/>
  <c r="U28" i="50"/>
  <c r="W28" i="50"/>
  <c r="X28" i="50"/>
  <c r="Y28" i="50"/>
  <c r="B27" i="50"/>
  <c r="C27" i="50"/>
  <c r="D27" i="50" s="1"/>
  <c r="E27" i="50"/>
  <c r="F27" i="50"/>
  <c r="G27" i="50"/>
  <c r="I27" i="50"/>
  <c r="J27" i="50"/>
  <c r="K27" i="50" s="1"/>
  <c r="O27" i="50"/>
  <c r="Q27" i="50"/>
  <c r="R27" i="50"/>
  <c r="S27" i="50"/>
  <c r="T27" i="50"/>
  <c r="U27" i="50"/>
  <c r="W27" i="50"/>
  <c r="X27" i="50"/>
  <c r="Y27" i="50"/>
  <c r="B26" i="50"/>
  <c r="C26" i="50"/>
  <c r="D26" i="50" s="1"/>
  <c r="E26" i="50"/>
  <c r="F26" i="50"/>
  <c r="M26" i="50" s="1"/>
  <c r="G26" i="50"/>
  <c r="H26" i="50" s="1"/>
  <c r="I26" i="50"/>
  <c r="J26" i="50"/>
  <c r="K26" i="50" s="1"/>
  <c r="O26" i="50"/>
  <c r="P26" i="50" s="1"/>
  <c r="Q26" i="50"/>
  <c r="R26" i="50"/>
  <c r="S26" i="50"/>
  <c r="T26" i="50"/>
  <c r="U26" i="50"/>
  <c r="W26" i="50"/>
  <c r="X26" i="50"/>
  <c r="Y26" i="50"/>
  <c r="B25" i="50"/>
  <c r="C25" i="50"/>
  <c r="D25" i="50" s="1"/>
  <c r="E25" i="50"/>
  <c r="F25" i="50"/>
  <c r="N25" i="50" s="1"/>
  <c r="G25" i="50"/>
  <c r="I25" i="50"/>
  <c r="J25" i="50"/>
  <c r="K25" i="50" s="1"/>
  <c r="O25" i="50"/>
  <c r="Q25" i="50"/>
  <c r="R25" i="50"/>
  <c r="S25" i="50"/>
  <c r="T25" i="50"/>
  <c r="U25" i="50"/>
  <c r="W25" i="50"/>
  <c r="X25" i="50"/>
  <c r="Y25" i="50"/>
  <c r="AB47" i="50" l="1"/>
  <c r="AA51" i="50"/>
  <c r="AA48" i="50"/>
  <c r="AA47" i="50"/>
  <c r="AC47" i="50"/>
  <c r="N44" i="50"/>
  <c r="AC29" i="50"/>
  <c r="AA50" i="50"/>
  <c r="AC45" i="50"/>
  <c r="AA45" i="50"/>
  <c r="AC44" i="50"/>
  <c r="AC46" i="50"/>
  <c r="N45" i="50"/>
  <c r="AB46" i="50"/>
  <c r="AB44" i="50"/>
  <c r="M29" i="50"/>
  <c r="M50" i="50"/>
  <c r="AA44" i="50"/>
  <c r="AA28" i="50"/>
  <c r="AB28" i="50"/>
  <c r="AC51" i="50"/>
  <c r="AB51" i="50"/>
  <c r="N46" i="50"/>
  <c r="AB29" i="50"/>
  <c r="AB48" i="50"/>
  <c r="AC50" i="50"/>
  <c r="P25" i="50"/>
  <c r="AC49" i="50"/>
  <c r="AA46" i="50"/>
  <c r="AC48" i="50"/>
  <c r="AC26" i="50"/>
  <c r="M51" i="50"/>
  <c r="AB50" i="50"/>
  <c r="M47" i="50"/>
  <c r="AA49" i="50"/>
  <c r="M48" i="50"/>
  <c r="N48" i="50"/>
  <c r="N49" i="50"/>
  <c r="M46" i="50"/>
  <c r="AB45" i="50"/>
  <c r="AB49" i="50"/>
  <c r="AC28" i="50"/>
  <c r="N28" i="50"/>
  <c r="AA29" i="50"/>
  <c r="AA27" i="50"/>
  <c r="AC27" i="50"/>
  <c r="AA26" i="50"/>
  <c r="N26" i="50"/>
  <c r="AB27" i="50"/>
  <c r="N27" i="50"/>
  <c r="M27" i="50"/>
  <c r="AB26" i="50"/>
  <c r="M25" i="50"/>
  <c r="AC25" i="50"/>
  <c r="H25" i="50"/>
  <c r="AA25" i="50"/>
  <c r="AB25" i="50"/>
  <c r="AD21" i="95" l="1"/>
  <c r="AC21" i="95"/>
  <c r="AB21" i="95"/>
  <c r="AA21" i="95"/>
  <c r="Z21" i="95"/>
  <c r="V21" i="95"/>
  <c r="U21" i="95"/>
  <c r="R21" i="95"/>
  <c r="P21" i="95"/>
  <c r="N21" i="95"/>
  <c r="L21" i="95"/>
  <c r="J21" i="95"/>
  <c r="H21" i="95"/>
  <c r="F21" i="95"/>
  <c r="E21" i="95"/>
  <c r="D21" i="95"/>
  <c r="B21" i="95"/>
  <c r="AD9" i="95"/>
  <c r="AC9" i="95"/>
  <c r="AB9" i="95"/>
  <c r="AA9" i="95"/>
  <c r="Z9" i="95"/>
  <c r="V9" i="95"/>
  <c r="U9" i="95"/>
  <c r="R9" i="95"/>
  <c r="P9" i="95"/>
  <c r="N9" i="95"/>
  <c r="L9" i="95"/>
  <c r="J9" i="95"/>
  <c r="H9" i="95"/>
  <c r="F9" i="95"/>
  <c r="E9" i="95"/>
  <c r="D9" i="95"/>
  <c r="B9" i="95"/>
  <c r="AD22" i="95"/>
  <c r="AC22" i="95"/>
  <c r="AB22" i="95"/>
  <c r="AA22" i="95"/>
  <c r="Z22" i="95"/>
  <c r="V22" i="95"/>
  <c r="U22" i="95"/>
  <c r="R22" i="95"/>
  <c r="P22" i="95"/>
  <c r="N22" i="95"/>
  <c r="L22" i="95"/>
  <c r="J22" i="95"/>
  <c r="H22" i="95"/>
  <c r="F22" i="95"/>
  <c r="E22" i="95"/>
  <c r="D22" i="95"/>
  <c r="B22" i="95"/>
  <c r="AD10" i="95"/>
  <c r="AC10" i="95"/>
  <c r="AB10" i="95"/>
  <c r="AA10" i="95"/>
  <c r="Z10" i="95"/>
  <c r="V10" i="95"/>
  <c r="U10" i="95"/>
  <c r="R10" i="95"/>
  <c r="P10" i="95"/>
  <c r="N10" i="95"/>
  <c r="L10" i="95"/>
  <c r="J10" i="95"/>
  <c r="H10" i="95"/>
  <c r="F10" i="95"/>
  <c r="E10" i="95"/>
  <c r="D10" i="95"/>
  <c r="B10" i="95"/>
  <c r="AD23" i="95"/>
  <c r="AC23" i="95"/>
  <c r="AB23" i="95"/>
  <c r="AA23" i="95"/>
  <c r="Z23" i="95"/>
  <c r="V23" i="95"/>
  <c r="U23" i="95"/>
  <c r="R23" i="95"/>
  <c r="P23" i="95"/>
  <c r="N23" i="95"/>
  <c r="L23" i="95"/>
  <c r="J23" i="95"/>
  <c r="H23" i="95"/>
  <c r="F23" i="95"/>
  <c r="E23" i="95"/>
  <c r="D23" i="95"/>
  <c r="B23" i="95"/>
  <c r="AD11" i="95"/>
  <c r="AC11" i="95"/>
  <c r="AB11" i="95"/>
  <c r="AA11" i="95"/>
  <c r="Z11" i="95"/>
  <c r="V11" i="95"/>
  <c r="U11" i="95"/>
  <c r="R11" i="95"/>
  <c r="P11" i="95"/>
  <c r="N11" i="95"/>
  <c r="L11" i="95"/>
  <c r="J11" i="95"/>
  <c r="H11" i="95"/>
  <c r="F11" i="95"/>
  <c r="E11" i="95"/>
  <c r="D11" i="95"/>
  <c r="B11" i="95"/>
  <c r="AD24" i="95"/>
  <c r="AC24" i="95"/>
  <c r="AB24" i="95"/>
  <c r="AA24" i="95"/>
  <c r="Z24" i="95"/>
  <c r="V24" i="95"/>
  <c r="U24" i="95"/>
  <c r="R24" i="95"/>
  <c r="P24" i="95"/>
  <c r="N24" i="95"/>
  <c r="L24" i="95"/>
  <c r="J24" i="95"/>
  <c r="H24" i="95"/>
  <c r="F24" i="95"/>
  <c r="E24" i="95"/>
  <c r="D24" i="95"/>
  <c r="B24" i="95"/>
  <c r="AD12" i="95"/>
  <c r="AC12" i="95"/>
  <c r="AB12" i="95"/>
  <c r="AA12" i="95"/>
  <c r="Z12" i="95"/>
  <c r="V12" i="95"/>
  <c r="U12" i="95"/>
  <c r="R12" i="95"/>
  <c r="P12" i="95"/>
  <c r="N12" i="95"/>
  <c r="L12" i="95"/>
  <c r="J12" i="95"/>
  <c r="H12" i="95"/>
  <c r="F12" i="95"/>
  <c r="E12" i="95"/>
  <c r="D12" i="95"/>
  <c r="B12" i="95"/>
  <c r="AD25" i="95"/>
  <c r="AC25" i="95"/>
  <c r="AB25" i="95"/>
  <c r="AA25" i="95"/>
  <c r="Z25" i="95"/>
  <c r="V25" i="95"/>
  <c r="U25" i="95"/>
  <c r="R25" i="95"/>
  <c r="P25" i="95"/>
  <c r="N25" i="95"/>
  <c r="L25" i="95"/>
  <c r="J25" i="95"/>
  <c r="H25" i="95"/>
  <c r="F25" i="95"/>
  <c r="E25" i="95"/>
  <c r="D25" i="95"/>
  <c r="B25" i="95"/>
  <c r="AD13" i="95"/>
  <c r="AC13" i="95"/>
  <c r="AB13" i="95"/>
  <c r="AA13" i="95"/>
  <c r="Z13" i="95"/>
  <c r="V13" i="95"/>
  <c r="U13" i="95"/>
  <c r="R13" i="95"/>
  <c r="P13" i="95"/>
  <c r="N13" i="95"/>
  <c r="L13" i="95"/>
  <c r="J13" i="95"/>
  <c r="H13" i="95"/>
  <c r="F13" i="95"/>
  <c r="E13" i="95"/>
  <c r="D13" i="95"/>
  <c r="B13" i="95"/>
  <c r="AD26" i="95"/>
  <c r="AC26" i="95"/>
  <c r="AB26" i="95"/>
  <c r="AA26" i="95"/>
  <c r="Z26" i="95"/>
  <c r="V26" i="95"/>
  <c r="U26" i="95"/>
  <c r="R26" i="95"/>
  <c r="P26" i="95"/>
  <c r="N26" i="95"/>
  <c r="L26" i="95"/>
  <c r="J26" i="95"/>
  <c r="H26" i="95"/>
  <c r="F26" i="95"/>
  <c r="E26" i="95"/>
  <c r="D26" i="95"/>
  <c r="B26" i="95"/>
  <c r="AD14" i="95"/>
  <c r="AC14" i="95"/>
  <c r="AB14" i="95"/>
  <c r="AA14" i="95"/>
  <c r="Z14" i="95"/>
  <c r="V14" i="95"/>
  <c r="U14" i="95"/>
  <c r="R14" i="95"/>
  <c r="P14" i="95"/>
  <c r="N14" i="95"/>
  <c r="L14" i="95"/>
  <c r="J14" i="95"/>
  <c r="H14" i="95"/>
  <c r="F14" i="95"/>
  <c r="E14" i="95"/>
  <c r="D14" i="95"/>
  <c r="B14" i="95"/>
  <c r="AD27" i="95"/>
  <c r="AC27" i="95"/>
  <c r="AB27" i="95"/>
  <c r="AA27" i="95"/>
  <c r="Z27" i="95"/>
  <c r="V27" i="95"/>
  <c r="U27" i="95"/>
  <c r="R27" i="95"/>
  <c r="P27" i="95"/>
  <c r="N27" i="95"/>
  <c r="L27" i="95"/>
  <c r="J27" i="95"/>
  <c r="H27" i="95"/>
  <c r="F27" i="95"/>
  <c r="E27" i="95"/>
  <c r="D27" i="95"/>
  <c r="B27" i="95"/>
  <c r="AD15" i="95"/>
  <c r="AC15" i="95"/>
  <c r="AB15" i="95"/>
  <c r="AA15" i="95"/>
  <c r="Z15" i="95"/>
  <c r="V15" i="95"/>
  <c r="U15" i="95"/>
  <c r="R15" i="95"/>
  <c r="P15" i="95"/>
  <c r="N15" i="95"/>
  <c r="L15" i="95"/>
  <c r="J15" i="95"/>
  <c r="H15" i="95"/>
  <c r="F15" i="95"/>
  <c r="E15" i="95"/>
  <c r="D15" i="95"/>
  <c r="B15" i="95"/>
  <c r="AD28" i="95"/>
  <c r="AC28" i="95"/>
  <c r="AB28" i="95"/>
  <c r="AA28" i="95"/>
  <c r="Z28" i="95"/>
  <c r="V28" i="95"/>
  <c r="U28" i="95"/>
  <c r="R28" i="95"/>
  <c r="P28" i="95"/>
  <c r="N28" i="95"/>
  <c r="L28" i="95"/>
  <c r="J28" i="95"/>
  <c r="H28" i="95"/>
  <c r="F28" i="95"/>
  <c r="E28" i="95"/>
  <c r="D28" i="95"/>
  <c r="B28" i="95"/>
  <c r="AD16" i="95"/>
  <c r="AC16" i="95"/>
  <c r="AB16" i="95"/>
  <c r="AA16" i="95"/>
  <c r="Z16" i="95"/>
  <c r="V16" i="95"/>
  <c r="U16" i="95"/>
  <c r="R16" i="95"/>
  <c r="P16" i="95"/>
  <c r="N16" i="95"/>
  <c r="L16" i="95"/>
  <c r="J16" i="95"/>
  <c r="H16" i="95"/>
  <c r="F16" i="95"/>
  <c r="E16" i="95"/>
  <c r="D16" i="95"/>
  <c r="B16" i="95"/>
  <c r="AD29" i="95"/>
  <c r="AC29" i="95"/>
  <c r="AB29" i="95"/>
  <c r="AA29" i="95"/>
  <c r="Z29" i="95"/>
  <c r="V29" i="95"/>
  <c r="U29" i="95"/>
  <c r="R29" i="95"/>
  <c r="P29" i="95"/>
  <c r="N29" i="95"/>
  <c r="L29" i="95"/>
  <c r="J29" i="95"/>
  <c r="H29" i="95"/>
  <c r="F29" i="95"/>
  <c r="E29" i="95"/>
  <c r="D29" i="95"/>
  <c r="B29" i="95"/>
  <c r="AD17" i="95"/>
  <c r="AC17" i="95"/>
  <c r="AB17" i="95"/>
  <c r="AA17" i="95"/>
  <c r="Z17" i="95"/>
  <c r="V17" i="95"/>
  <c r="U17" i="95"/>
  <c r="R17" i="95"/>
  <c r="P17" i="95"/>
  <c r="N17" i="95"/>
  <c r="L17" i="95"/>
  <c r="J17" i="95"/>
  <c r="H17" i="95"/>
  <c r="F17" i="95"/>
  <c r="E17" i="95"/>
  <c r="D17" i="95"/>
  <c r="B17" i="95"/>
  <c r="AD30" i="95"/>
  <c r="AC30" i="95"/>
  <c r="AB30" i="95"/>
  <c r="AA30" i="95"/>
  <c r="Z30" i="95"/>
  <c r="V30" i="95"/>
  <c r="U30" i="95"/>
  <c r="R30" i="95"/>
  <c r="P30" i="95"/>
  <c r="N30" i="95"/>
  <c r="L30" i="95"/>
  <c r="J30" i="95"/>
  <c r="H30" i="95"/>
  <c r="F30" i="95"/>
  <c r="X30" i="95" s="1"/>
  <c r="E30" i="95"/>
  <c r="D30" i="95"/>
  <c r="B30" i="95"/>
  <c r="AD18" i="95"/>
  <c r="AC18" i="95"/>
  <c r="AB18" i="95"/>
  <c r="AA18" i="95"/>
  <c r="Z18" i="95"/>
  <c r="V18" i="95"/>
  <c r="U18" i="95"/>
  <c r="R18" i="95"/>
  <c r="P18" i="95"/>
  <c r="N18" i="95"/>
  <c r="L18" i="95"/>
  <c r="J18" i="95"/>
  <c r="H18" i="95"/>
  <c r="F18" i="95"/>
  <c r="W18" i="95" s="1"/>
  <c r="E18" i="95"/>
  <c r="D18" i="95"/>
  <c r="B18" i="95"/>
  <c r="AD31" i="95"/>
  <c r="AC31" i="95"/>
  <c r="AB31" i="95"/>
  <c r="AA31" i="95"/>
  <c r="Z31" i="95"/>
  <c r="V31" i="95"/>
  <c r="U31" i="95"/>
  <c r="R31" i="95"/>
  <c r="P31" i="95"/>
  <c r="N31" i="95"/>
  <c r="L31" i="95"/>
  <c r="J31" i="95"/>
  <c r="H31" i="95"/>
  <c r="F31" i="95"/>
  <c r="W31" i="95" s="1"/>
  <c r="E31" i="95"/>
  <c r="D31" i="95"/>
  <c r="B31" i="95"/>
  <c r="AD19" i="95"/>
  <c r="AC19" i="95"/>
  <c r="AB19" i="95"/>
  <c r="AA19" i="95"/>
  <c r="Z19" i="95"/>
  <c r="V19" i="95"/>
  <c r="U19" i="95"/>
  <c r="R19" i="95"/>
  <c r="P19" i="95"/>
  <c r="N19" i="95"/>
  <c r="L19" i="95"/>
  <c r="J19" i="95"/>
  <c r="H19" i="95"/>
  <c r="F19" i="95"/>
  <c r="X19" i="95" s="1"/>
  <c r="E19" i="95"/>
  <c r="D19" i="95"/>
  <c r="B19" i="95"/>
  <c r="H4" i="95"/>
  <c r="X16" i="95" l="1"/>
  <c r="W16" i="95"/>
  <c r="W28" i="95"/>
  <c r="X28" i="95"/>
  <c r="T30" i="95"/>
  <c r="T15" i="95"/>
  <c r="U4" i="95"/>
  <c r="T26" i="95"/>
  <c r="T22" i="95"/>
  <c r="T21" i="95"/>
  <c r="T25" i="95"/>
  <c r="T23" i="95"/>
  <c r="T10" i="95"/>
  <c r="AE15" i="95"/>
  <c r="S22" i="95"/>
  <c r="AE9" i="95"/>
  <c r="S26" i="95"/>
  <c r="T13" i="95"/>
  <c r="T9" i="95"/>
  <c r="T16" i="95"/>
  <c r="I31" i="95"/>
  <c r="T19" i="95"/>
  <c r="T17" i="95"/>
  <c r="T18" i="95"/>
  <c r="T11" i="95"/>
  <c r="T27" i="95"/>
  <c r="S28" i="95"/>
  <c r="S24" i="95"/>
  <c r="T29" i="95"/>
  <c r="T28" i="95"/>
  <c r="S17" i="95"/>
  <c r="T14" i="95"/>
  <c r="T24" i="95"/>
  <c r="T12" i="95"/>
  <c r="X17" i="95"/>
  <c r="S29" i="95"/>
  <c r="S27" i="95"/>
  <c r="S25" i="95"/>
  <c r="S23" i="95"/>
  <c r="S21" i="95"/>
  <c r="AE19" i="95"/>
  <c r="S30" i="95"/>
  <c r="AE30" i="95"/>
  <c r="S31" i="95"/>
  <c r="AE31" i="95"/>
  <c r="W30" i="95"/>
  <c r="AE16" i="95"/>
  <c r="AE14" i="95"/>
  <c r="AE12" i="95"/>
  <c r="AE10" i="95"/>
  <c r="AE13" i="95"/>
  <c r="AE11" i="95"/>
  <c r="W29" i="95"/>
  <c r="AE29" i="95"/>
  <c r="AE27" i="95"/>
  <c r="AE25" i="95"/>
  <c r="AE21" i="95"/>
  <c r="S19" i="95"/>
  <c r="X31" i="95"/>
  <c r="AE17" i="95"/>
  <c r="X29" i="95"/>
  <c r="W19" i="95"/>
  <c r="T31" i="95"/>
  <c r="AE18" i="95"/>
  <c r="X18" i="95"/>
  <c r="AE28" i="95"/>
  <c r="AE26" i="95"/>
  <c r="AE24" i="95"/>
  <c r="AE23" i="95"/>
  <c r="AE22" i="95"/>
  <c r="S18" i="95"/>
  <c r="W17" i="95"/>
  <c r="S16" i="95"/>
  <c r="S15" i="95"/>
  <c r="S14" i="95"/>
  <c r="S13" i="95"/>
  <c r="S12" i="95"/>
  <c r="S11" i="95"/>
  <c r="S10" i="95"/>
  <c r="S9" i="95"/>
  <c r="D18" i="1" l="1"/>
  <c r="F18" i="1" s="1"/>
  <c r="N18" i="1" l="1"/>
  <c r="O18" i="1"/>
  <c r="AD18" i="1"/>
  <c r="S18" i="1"/>
  <c r="Z18" i="1"/>
  <c r="I18" i="1"/>
  <c r="AA18" i="1"/>
  <c r="K18" i="1"/>
  <c r="W18" i="1"/>
  <c r="AC18" i="1"/>
  <c r="Y18" i="1"/>
  <c r="U18" i="1"/>
  <c r="Q18" i="1"/>
  <c r="H18" i="1"/>
  <c r="AB18" i="1"/>
  <c r="B30" i="56"/>
  <c r="D30" i="56"/>
  <c r="E30" i="56"/>
  <c r="F30" i="56"/>
  <c r="H30" i="56"/>
  <c r="J30" i="56"/>
  <c r="L30" i="56"/>
  <c r="N30" i="56"/>
  <c r="P30" i="56"/>
  <c r="R30" i="56"/>
  <c r="U30" i="56"/>
  <c r="V30" i="56"/>
  <c r="Z30" i="56"/>
  <c r="AA30" i="56"/>
  <c r="AB30" i="56"/>
  <c r="AC30" i="56"/>
  <c r="AD30" i="56"/>
  <c r="B31" i="56"/>
  <c r="D31" i="56"/>
  <c r="E31" i="56"/>
  <c r="F31" i="56"/>
  <c r="H31" i="56"/>
  <c r="J31" i="56"/>
  <c r="L31" i="56"/>
  <c r="N31" i="56"/>
  <c r="P31" i="56"/>
  <c r="R31" i="56"/>
  <c r="U31" i="56"/>
  <c r="V31" i="56"/>
  <c r="Z31" i="56"/>
  <c r="AA31" i="56"/>
  <c r="AB31" i="56"/>
  <c r="AC31" i="56"/>
  <c r="AD31" i="56"/>
  <c r="B33" i="56"/>
  <c r="D33" i="56"/>
  <c r="E33" i="56"/>
  <c r="F33" i="56"/>
  <c r="H33" i="56"/>
  <c r="J33" i="56"/>
  <c r="L33" i="56"/>
  <c r="N33" i="56"/>
  <c r="P33" i="56"/>
  <c r="R33" i="56"/>
  <c r="U33" i="56"/>
  <c r="V33" i="56"/>
  <c r="Z33" i="56"/>
  <c r="AA33" i="56"/>
  <c r="AB33" i="56"/>
  <c r="AC33" i="56"/>
  <c r="AD33" i="56"/>
  <c r="B34" i="56"/>
  <c r="D34" i="56"/>
  <c r="E34" i="56"/>
  <c r="F34" i="56"/>
  <c r="H34" i="56"/>
  <c r="J34" i="56"/>
  <c r="L34" i="56"/>
  <c r="N34" i="56"/>
  <c r="P34" i="56"/>
  <c r="R34" i="56"/>
  <c r="U34" i="56"/>
  <c r="V34" i="56"/>
  <c r="Z34" i="56"/>
  <c r="AA34" i="56"/>
  <c r="AB34" i="56"/>
  <c r="AC34" i="56"/>
  <c r="AD34" i="56"/>
  <c r="B36" i="56"/>
  <c r="D36" i="56"/>
  <c r="E36" i="56"/>
  <c r="F36" i="56"/>
  <c r="H36" i="56"/>
  <c r="J36" i="56"/>
  <c r="L36" i="56"/>
  <c r="N36" i="56"/>
  <c r="P36" i="56"/>
  <c r="R36" i="56"/>
  <c r="U36" i="56"/>
  <c r="V36" i="56"/>
  <c r="Z36" i="56"/>
  <c r="AA36" i="56"/>
  <c r="AB36" i="56"/>
  <c r="AC36" i="56"/>
  <c r="AD36" i="56"/>
  <c r="B37" i="56"/>
  <c r="D37" i="56"/>
  <c r="E37" i="56"/>
  <c r="F37" i="56"/>
  <c r="H37" i="56"/>
  <c r="J37" i="56"/>
  <c r="L37" i="56"/>
  <c r="N37" i="56"/>
  <c r="P37" i="56"/>
  <c r="R37" i="56"/>
  <c r="U37" i="56"/>
  <c r="V37" i="56"/>
  <c r="Z37" i="56"/>
  <c r="AA37" i="56"/>
  <c r="AB37" i="56"/>
  <c r="AC37" i="56"/>
  <c r="AD37" i="56"/>
  <c r="B39" i="56"/>
  <c r="D39" i="56"/>
  <c r="E39" i="56"/>
  <c r="F39" i="56"/>
  <c r="H39" i="56"/>
  <c r="J39" i="56"/>
  <c r="L39" i="56"/>
  <c r="N39" i="56"/>
  <c r="P39" i="56"/>
  <c r="R39" i="56"/>
  <c r="U39" i="56"/>
  <c r="V39" i="56"/>
  <c r="Z39" i="56"/>
  <c r="AA39" i="56"/>
  <c r="AB39" i="56"/>
  <c r="AC39" i="56"/>
  <c r="AD39" i="56"/>
  <c r="B40" i="56"/>
  <c r="D40" i="56"/>
  <c r="E40" i="56"/>
  <c r="F40" i="56"/>
  <c r="H40" i="56"/>
  <c r="J40" i="56"/>
  <c r="L40" i="56"/>
  <c r="N40" i="56"/>
  <c r="P40" i="56"/>
  <c r="R40" i="56"/>
  <c r="U40" i="56"/>
  <c r="V40" i="56"/>
  <c r="Z40" i="56"/>
  <c r="AA40" i="56"/>
  <c r="AB40" i="56"/>
  <c r="AC40" i="56"/>
  <c r="AD40" i="56"/>
  <c r="AE18" i="1" l="1"/>
  <c r="T34" i="56"/>
  <c r="T39" i="56"/>
  <c r="T30" i="56"/>
  <c r="AE39" i="56"/>
  <c r="AE34" i="56"/>
  <c r="T33" i="56"/>
  <c r="S30" i="56"/>
  <c r="T40" i="56"/>
  <c r="T36" i="56"/>
  <c r="T31" i="56"/>
  <c r="S40" i="56"/>
  <c r="S36" i="56"/>
  <c r="AE40" i="56"/>
  <c r="T37" i="56"/>
  <c r="S37" i="56"/>
  <c r="AE36" i="56"/>
  <c r="S31" i="56"/>
  <c r="AE30" i="56"/>
  <c r="S39" i="56"/>
  <c r="AE37" i="56"/>
  <c r="S33" i="56"/>
  <c r="AE31" i="56"/>
  <c r="S34" i="56"/>
  <c r="AE33" i="56"/>
  <c r="B41" i="16" l="1"/>
  <c r="C41" i="16"/>
  <c r="E41" i="16"/>
  <c r="F41" i="16"/>
  <c r="G41" i="16"/>
  <c r="I41" i="16"/>
  <c r="J41" i="16"/>
  <c r="P41" i="16"/>
  <c r="Q41" i="16"/>
  <c r="S41" i="16"/>
  <c r="T41" i="16"/>
  <c r="U41" i="16"/>
  <c r="V41" i="16"/>
  <c r="W41" i="16"/>
  <c r="X41" i="16"/>
  <c r="Y41" i="16"/>
  <c r="Z41" i="16"/>
  <c r="M41" i="16"/>
  <c r="N41" i="16"/>
  <c r="B66" i="16"/>
  <c r="C66" i="16"/>
  <c r="E66" i="16"/>
  <c r="F66" i="16"/>
  <c r="G66" i="16"/>
  <c r="I66" i="16"/>
  <c r="J66" i="16"/>
  <c r="P66" i="16"/>
  <c r="Q66" i="16"/>
  <c r="S66" i="16"/>
  <c r="T66" i="16"/>
  <c r="X66" i="16"/>
  <c r="Y66" i="16"/>
  <c r="Z66" i="16"/>
  <c r="B67" i="16"/>
  <c r="C67" i="16"/>
  <c r="E67" i="16"/>
  <c r="F67" i="16"/>
  <c r="G67" i="16"/>
  <c r="I67" i="16"/>
  <c r="J67" i="16"/>
  <c r="P67" i="16"/>
  <c r="Q67" i="16"/>
  <c r="S67" i="16"/>
  <c r="T67" i="16"/>
  <c r="X67" i="16"/>
  <c r="Y67" i="16"/>
  <c r="Z67" i="16"/>
  <c r="A32" i="2"/>
  <c r="B32" i="2"/>
  <c r="F32" i="2"/>
  <c r="G33" i="2" s="1"/>
  <c r="M32" i="2"/>
  <c r="N33" i="2" s="1"/>
  <c r="P32" i="2"/>
  <c r="Q33" i="2" s="1"/>
  <c r="R32" i="2"/>
  <c r="S33" i="2" s="1"/>
  <c r="T32" i="2"/>
  <c r="U33" i="2" s="1"/>
  <c r="V32" i="2"/>
  <c r="X32" i="2"/>
  <c r="I32" i="2"/>
  <c r="K32" i="2"/>
  <c r="Z32" i="2"/>
  <c r="AA32" i="2"/>
  <c r="AE32" i="2"/>
  <c r="AT8" i="2"/>
  <c r="AT9" i="2" s="1"/>
  <c r="AT10" i="2" s="1"/>
  <c r="AT11" i="2" s="1"/>
  <c r="AT12" i="2" s="1"/>
  <c r="AT13" i="2" s="1"/>
  <c r="AT14" i="2" s="1"/>
  <c r="AT15" i="2" s="1"/>
  <c r="AT16" i="2" s="1"/>
  <c r="AT17" i="2" s="1"/>
  <c r="AT18" i="2" s="1"/>
  <c r="AT19" i="2" s="1"/>
  <c r="AT20" i="2" s="1"/>
  <c r="AT21" i="2" s="1"/>
  <c r="AT22" i="2" s="1"/>
  <c r="AT23" i="2" s="1"/>
  <c r="AT24" i="2" s="1"/>
  <c r="AT25" i="2" s="1"/>
  <c r="AT26" i="2" s="1"/>
  <c r="AT27" i="2" s="1"/>
  <c r="AT28" i="2" s="1"/>
  <c r="AT29" i="2" s="1"/>
  <c r="AT30" i="2" s="1"/>
  <c r="AT31" i="2" s="1"/>
  <c r="AT32" i="2" s="1"/>
  <c r="AT33" i="2" s="1"/>
  <c r="AT34" i="2" s="1"/>
  <c r="AT35" i="2" s="1"/>
  <c r="V276" i="72"/>
  <c r="E33" i="2" l="1"/>
  <c r="C33" i="2"/>
  <c r="AP8" i="2"/>
  <c r="AA41" i="16"/>
  <c r="AB41" i="16"/>
  <c r="T173" i="72"/>
  <c r="AS8" i="2"/>
  <c r="AS9" i="2" s="1"/>
  <c r="AS10" i="2" s="1"/>
  <c r="AS11" i="2" s="1"/>
  <c r="AS12" i="2" s="1"/>
  <c r="AS13" i="2" s="1"/>
  <c r="AS14" i="2" s="1"/>
  <c r="AS15" i="2" s="1"/>
  <c r="AS16" i="2" s="1"/>
  <c r="AS17" i="2" s="1"/>
  <c r="AS18" i="2" s="1"/>
  <c r="AS19" i="2" s="1"/>
  <c r="AS20" i="2" s="1"/>
  <c r="AS21" i="2" s="1"/>
  <c r="AS22" i="2" s="1"/>
  <c r="AS23" i="2" s="1"/>
  <c r="AS24" i="2" s="1"/>
  <c r="AS25" i="2" s="1"/>
  <c r="AS26" i="2" s="1"/>
  <c r="AS27" i="2" s="1"/>
  <c r="AS28" i="2" s="1"/>
  <c r="AS29" i="2" s="1"/>
  <c r="AS30" i="2" s="1"/>
  <c r="AS31" i="2" s="1"/>
  <c r="AS32" i="2" s="1"/>
  <c r="AS33" i="2" s="1"/>
  <c r="AS34" i="2" s="1"/>
  <c r="AS35" i="2" s="1"/>
  <c r="U75" i="72"/>
  <c r="AR8" i="2"/>
  <c r="AR9" i="2" s="1"/>
  <c r="AR10" i="2" s="1"/>
  <c r="AR11" i="2" s="1"/>
  <c r="AR12" i="2" s="1"/>
  <c r="AR13" i="2" s="1"/>
  <c r="AR14" i="2" s="1"/>
  <c r="AR15" i="2" s="1"/>
  <c r="AR16" i="2" s="1"/>
  <c r="AR17" i="2" s="1"/>
  <c r="AR18" i="2" s="1"/>
  <c r="AR19" i="2" s="1"/>
  <c r="AR20" i="2" s="1"/>
  <c r="AR21" i="2" s="1"/>
  <c r="AR22" i="2" s="1"/>
  <c r="AR23" i="2" s="1"/>
  <c r="AR24" i="2" s="1"/>
  <c r="AR25" i="2" s="1"/>
  <c r="AR26" i="2" s="1"/>
  <c r="AR27" i="2" s="1"/>
  <c r="AR28" i="2" s="1"/>
  <c r="AR29" i="2" s="1"/>
  <c r="AR30" i="2" s="1"/>
  <c r="AR31" i="2" s="1"/>
  <c r="AR32" i="2" s="1"/>
  <c r="AR33" i="2" s="1"/>
  <c r="AR34" i="2" s="1"/>
  <c r="AR35" i="2" s="1"/>
  <c r="AQ8" i="2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U307" i="72"/>
  <c r="Y32" i="2"/>
  <c r="AF32" i="2"/>
  <c r="AG33" i="2" s="1"/>
  <c r="AA66" i="16"/>
  <c r="AB66" i="16"/>
  <c r="AB67" i="16"/>
  <c r="AC32" i="2"/>
  <c r="AA67" i="16"/>
  <c r="Q369" i="75" l="1"/>
  <c r="Q368" i="75"/>
  <c r="Q360" i="73" l="1"/>
  <c r="P361" i="73"/>
  <c r="Q361" i="73" s="1"/>
  <c r="P362" i="73" l="1"/>
  <c r="P363" i="73" l="1"/>
  <c r="Q362" i="73"/>
  <c r="P364" i="73" l="1"/>
  <c r="Q364" i="73" s="1"/>
  <c r="Q363" i="73"/>
  <c r="AP9" i="2" l="1"/>
  <c r="AP10" i="2" s="1"/>
  <c r="AP11" i="2" s="1"/>
  <c r="AP12" i="2" s="1"/>
  <c r="AP13" i="2" s="1"/>
  <c r="AP14" i="2" s="1"/>
  <c r="AP15" i="2" s="1"/>
  <c r="AP16" i="2" s="1"/>
  <c r="AP17" i="2" s="1"/>
  <c r="AP18" i="2" s="1"/>
  <c r="AP19" i="2" s="1"/>
  <c r="AP20" i="2" s="1"/>
  <c r="AP21" i="2" s="1"/>
  <c r="AP22" i="2" s="1"/>
  <c r="AP23" i="2" s="1"/>
  <c r="AP24" i="2" s="1"/>
  <c r="AP25" i="2" s="1"/>
  <c r="AP26" i="2" s="1"/>
  <c r="AP27" i="2" s="1"/>
  <c r="AP28" i="2" s="1"/>
  <c r="AP29" i="2" s="1"/>
  <c r="AP30" i="2" s="1"/>
  <c r="AP31" i="2" s="1"/>
  <c r="AP32" i="2" s="1"/>
  <c r="AP33" i="2" s="1"/>
  <c r="AP34" i="2" s="1"/>
  <c r="AP35" i="2" s="1"/>
  <c r="R39" i="2" l="1"/>
  <c r="T39" i="2" l="1"/>
  <c r="X39" i="2" s="1"/>
  <c r="D27" i="1" l="1"/>
  <c r="F27" i="1" s="1"/>
  <c r="N27" i="1" l="1"/>
  <c r="O27" i="1"/>
  <c r="AD27" i="1"/>
  <c r="Z27" i="1"/>
  <c r="I27" i="1"/>
  <c r="AC27" i="1"/>
  <c r="Y27" i="1"/>
  <c r="U27" i="1"/>
  <c r="Q27" i="1"/>
  <c r="H27" i="1"/>
  <c r="AB27" i="1"/>
  <c r="AA27" i="1"/>
  <c r="W27" i="1"/>
  <c r="S27" i="1"/>
  <c r="K27" i="1"/>
  <c r="AE27" i="1" l="1"/>
  <c r="Q24" i="45" l="1"/>
  <c r="Q22" i="45"/>
  <c r="Q21" i="45"/>
  <c r="Q20" i="45"/>
  <c r="Q19" i="45"/>
  <c r="Q18" i="45"/>
  <c r="Q17" i="45"/>
  <c r="Q15" i="45"/>
  <c r="Q14" i="45"/>
  <c r="Q13" i="45"/>
  <c r="Q12" i="45"/>
  <c r="Q11" i="45"/>
  <c r="Q10" i="45"/>
  <c r="P24" i="45"/>
  <c r="P22" i="45"/>
  <c r="P21" i="45"/>
  <c r="P20" i="45"/>
  <c r="P19" i="45"/>
  <c r="P18" i="45"/>
  <c r="P17" i="45"/>
  <c r="P15" i="45"/>
  <c r="P14" i="45"/>
  <c r="P13" i="45"/>
  <c r="P12" i="45"/>
  <c r="P11" i="45"/>
  <c r="P10" i="45"/>
  <c r="B57" i="59" l="1"/>
  <c r="C57" i="59"/>
  <c r="F57" i="59"/>
  <c r="H57" i="59"/>
  <c r="O57" i="59" s="1"/>
  <c r="I57" i="59"/>
  <c r="K57" i="59"/>
  <c r="L57" i="59"/>
  <c r="R57" i="59"/>
  <c r="S57" i="59"/>
  <c r="T57" i="59"/>
  <c r="U57" i="59"/>
  <c r="V57" i="59"/>
  <c r="W57" i="59"/>
  <c r="X57" i="59"/>
  <c r="B58" i="59"/>
  <c r="C58" i="59"/>
  <c r="F58" i="59"/>
  <c r="H58" i="59"/>
  <c r="O58" i="59" s="1"/>
  <c r="I58" i="59"/>
  <c r="K58" i="59"/>
  <c r="L58" i="59"/>
  <c r="R58" i="59"/>
  <c r="S58" i="59"/>
  <c r="T58" i="59"/>
  <c r="U58" i="59"/>
  <c r="V58" i="59"/>
  <c r="W58" i="59"/>
  <c r="X58" i="59"/>
  <c r="B59" i="59"/>
  <c r="C59" i="59"/>
  <c r="D59" i="59" s="1"/>
  <c r="F59" i="59"/>
  <c r="H59" i="59"/>
  <c r="O59" i="59" s="1"/>
  <c r="I59" i="59"/>
  <c r="K59" i="59"/>
  <c r="L59" i="59"/>
  <c r="R59" i="59"/>
  <c r="S59" i="59"/>
  <c r="T59" i="59"/>
  <c r="U59" i="59"/>
  <c r="V59" i="59"/>
  <c r="W59" i="59"/>
  <c r="X59" i="59"/>
  <c r="B60" i="59"/>
  <c r="C60" i="59"/>
  <c r="D60" i="59" s="1"/>
  <c r="F60" i="59"/>
  <c r="H60" i="59"/>
  <c r="O60" i="59" s="1"/>
  <c r="I60" i="59"/>
  <c r="K60" i="59"/>
  <c r="L60" i="59"/>
  <c r="R60" i="59"/>
  <c r="S60" i="59"/>
  <c r="T60" i="59"/>
  <c r="U60" i="59"/>
  <c r="V60" i="59"/>
  <c r="W60" i="59"/>
  <c r="X60" i="59"/>
  <c r="B61" i="59"/>
  <c r="C61" i="59"/>
  <c r="D61" i="59" s="1"/>
  <c r="F61" i="59"/>
  <c r="H61" i="59"/>
  <c r="O61" i="59" s="1"/>
  <c r="I61" i="59"/>
  <c r="K61" i="59"/>
  <c r="L61" i="59"/>
  <c r="R61" i="59"/>
  <c r="S61" i="59"/>
  <c r="T61" i="59"/>
  <c r="U61" i="59"/>
  <c r="V61" i="59"/>
  <c r="W61" i="59"/>
  <c r="X61" i="59"/>
  <c r="B62" i="59"/>
  <c r="C62" i="59"/>
  <c r="F62" i="59"/>
  <c r="H62" i="59"/>
  <c r="O62" i="59" s="1"/>
  <c r="I62" i="59"/>
  <c r="K62" i="59"/>
  <c r="L62" i="59"/>
  <c r="R62" i="59"/>
  <c r="S62" i="59"/>
  <c r="T62" i="59"/>
  <c r="U62" i="59"/>
  <c r="V62" i="59"/>
  <c r="W62" i="59"/>
  <c r="X62" i="59"/>
  <c r="B48" i="59"/>
  <c r="C48" i="59"/>
  <c r="D48" i="59" s="1"/>
  <c r="F48" i="59"/>
  <c r="H48" i="59"/>
  <c r="O48" i="59" s="1"/>
  <c r="I48" i="59"/>
  <c r="K48" i="59"/>
  <c r="L48" i="59"/>
  <c r="R48" i="59"/>
  <c r="S48" i="59"/>
  <c r="T48" i="59"/>
  <c r="U48" i="59"/>
  <c r="V48" i="59"/>
  <c r="W48" i="59"/>
  <c r="X48" i="59"/>
  <c r="B49" i="59"/>
  <c r="C49" i="59"/>
  <c r="F49" i="59"/>
  <c r="H49" i="59"/>
  <c r="O49" i="59" s="1"/>
  <c r="I49" i="59"/>
  <c r="K49" i="59"/>
  <c r="L49" i="59"/>
  <c r="R49" i="59"/>
  <c r="S49" i="59"/>
  <c r="T49" i="59"/>
  <c r="U49" i="59"/>
  <c r="V49" i="59"/>
  <c r="W49" i="59"/>
  <c r="X49" i="59"/>
  <c r="B50" i="59"/>
  <c r="C50" i="59"/>
  <c r="D50" i="59" s="1"/>
  <c r="F50" i="59"/>
  <c r="H50" i="59"/>
  <c r="O50" i="59" s="1"/>
  <c r="I50" i="59"/>
  <c r="K50" i="59"/>
  <c r="L50" i="59"/>
  <c r="R50" i="59"/>
  <c r="S50" i="59"/>
  <c r="T50" i="59"/>
  <c r="U50" i="59"/>
  <c r="V50" i="59"/>
  <c r="W50" i="59"/>
  <c r="X50" i="59"/>
  <c r="B51" i="59"/>
  <c r="C51" i="59"/>
  <c r="D51" i="59" s="1"/>
  <c r="F51" i="59"/>
  <c r="H51" i="59"/>
  <c r="O51" i="59" s="1"/>
  <c r="I51" i="59"/>
  <c r="K51" i="59"/>
  <c r="L51" i="59"/>
  <c r="R51" i="59"/>
  <c r="S51" i="59"/>
  <c r="T51" i="59"/>
  <c r="U51" i="59"/>
  <c r="V51" i="59"/>
  <c r="W51" i="59"/>
  <c r="X51" i="59"/>
  <c r="B52" i="59"/>
  <c r="C52" i="59"/>
  <c r="D52" i="59" s="1"/>
  <c r="F52" i="59"/>
  <c r="H52" i="59"/>
  <c r="O52" i="59" s="1"/>
  <c r="I52" i="59"/>
  <c r="K52" i="59"/>
  <c r="L52" i="59"/>
  <c r="R52" i="59"/>
  <c r="S52" i="59"/>
  <c r="T52" i="59"/>
  <c r="U52" i="59"/>
  <c r="V52" i="59"/>
  <c r="W52" i="59"/>
  <c r="X52" i="59"/>
  <c r="B53" i="59"/>
  <c r="C53" i="59"/>
  <c r="F53" i="59"/>
  <c r="H53" i="59"/>
  <c r="O53" i="59" s="1"/>
  <c r="I53" i="59"/>
  <c r="K53" i="59"/>
  <c r="L53" i="59"/>
  <c r="R53" i="59"/>
  <c r="S53" i="59"/>
  <c r="T53" i="59"/>
  <c r="U53" i="59"/>
  <c r="V53" i="59"/>
  <c r="W53" i="59"/>
  <c r="X53" i="59"/>
  <c r="B54" i="59"/>
  <c r="C54" i="59"/>
  <c r="D54" i="59" s="1"/>
  <c r="F54" i="59"/>
  <c r="H54" i="59"/>
  <c r="O54" i="59" s="1"/>
  <c r="I54" i="59"/>
  <c r="K54" i="59"/>
  <c r="L54" i="59"/>
  <c r="R54" i="59"/>
  <c r="S54" i="59"/>
  <c r="T54" i="59"/>
  <c r="U54" i="59"/>
  <c r="V54" i="59"/>
  <c r="W54" i="59"/>
  <c r="X54" i="59"/>
  <c r="B55" i="59"/>
  <c r="C55" i="59"/>
  <c r="D55" i="59" s="1"/>
  <c r="F55" i="59"/>
  <c r="H55" i="59"/>
  <c r="O55" i="59" s="1"/>
  <c r="I55" i="59"/>
  <c r="K55" i="59"/>
  <c r="L55" i="59"/>
  <c r="R55" i="59"/>
  <c r="S55" i="59"/>
  <c r="T55" i="59"/>
  <c r="U55" i="59"/>
  <c r="V55" i="59"/>
  <c r="W55" i="59"/>
  <c r="X55" i="59"/>
  <c r="B56" i="59"/>
  <c r="C56" i="59"/>
  <c r="D56" i="59" s="1"/>
  <c r="F56" i="59"/>
  <c r="H56" i="59"/>
  <c r="O56" i="59" s="1"/>
  <c r="I56" i="59"/>
  <c r="K56" i="59"/>
  <c r="L56" i="59"/>
  <c r="R56" i="59"/>
  <c r="S56" i="59"/>
  <c r="T56" i="59"/>
  <c r="U56" i="59"/>
  <c r="V56" i="59"/>
  <c r="W56" i="59"/>
  <c r="X56" i="59"/>
  <c r="B38" i="59"/>
  <c r="C38" i="59"/>
  <c r="D38" i="59" s="1"/>
  <c r="F38" i="59"/>
  <c r="H38" i="59"/>
  <c r="P38" i="59" s="1"/>
  <c r="I38" i="59"/>
  <c r="K38" i="59"/>
  <c r="L38" i="59"/>
  <c r="R38" i="59"/>
  <c r="S38" i="59"/>
  <c r="T38" i="59"/>
  <c r="U38" i="59"/>
  <c r="V38" i="59"/>
  <c r="W38" i="59"/>
  <c r="X38" i="59"/>
  <c r="B39" i="59"/>
  <c r="C39" i="59"/>
  <c r="D39" i="59" s="1"/>
  <c r="F39" i="59"/>
  <c r="H39" i="59"/>
  <c r="O39" i="59" s="1"/>
  <c r="I39" i="59"/>
  <c r="K39" i="59"/>
  <c r="L39" i="59"/>
  <c r="R39" i="59"/>
  <c r="S39" i="59"/>
  <c r="T39" i="59"/>
  <c r="U39" i="59"/>
  <c r="V39" i="59"/>
  <c r="W39" i="59"/>
  <c r="X39" i="59"/>
  <c r="B40" i="59"/>
  <c r="C40" i="59"/>
  <c r="D40" i="59" s="1"/>
  <c r="F40" i="59"/>
  <c r="H40" i="59"/>
  <c r="O40" i="59" s="1"/>
  <c r="I40" i="59"/>
  <c r="K40" i="59"/>
  <c r="L40" i="59"/>
  <c r="R40" i="59"/>
  <c r="S40" i="59"/>
  <c r="T40" i="59"/>
  <c r="U40" i="59"/>
  <c r="V40" i="59"/>
  <c r="W40" i="59"/>
  <c r="X40" i="59"/>
  <c r="B41" i="59"/>
  <c r="C41" i="59"/>
  <c r="D41" i="59" s="1"/>
  <c r="F41" i="59"/>
  <c r="H41" i="59"/>
  <c r="I41" i="59"/>
  <c r="K41" i="59"/>
  <c r="L41" i="59"/>
  <c r="R41" i="59"/>
  <c r="S41" i="59"/>
  <c r="T41" i="59"/>
  <c r="U41" i="59"/>
  <c r="V41" i="59"/>
  <c r="W41" i="59"/>
  <c r="X41" i="59"/>
  <c r="B42" i="59"/>
  <c r="C42" i="59"/>
  <c r="D42" i="59" s="1"/>
  <c r="F42" i="59"/>
  <c r="H42" i="59"/>
  <c r="O42" i="59" s="1"/>
  <c r="I42" i="59"/>
  <c r="K42" i="59"/>
  <c r="L42" i="59"/>
  <c r="R42" i="59"/>
  <c r="S42" i="59"/>
  <c r="T42" i="59"/>
  <c r="U42" i="59"/>
  <c r="V42" i="59"/>
  <c r="W42" i="59"/>
  <c r="X42" i="59"/>
  <c r="B43" i="59"/>
  <c r="C43" i="59"/>
  <c r="D43" i="59" s="1"/>
  <c r="F43" i="59"/>
  <c r="H43" i="59"/>
  <c r="O43" i="59" s="1"/>
  <c r="I43" i="59"/>
  <c r="K43" i="59"/>
  <c r="L43" i="59"/>
  <c r="R43" i="59"/>
  <c r="S43" i="59"/>
  <c r="T43" i="59"/>
  <c r="U43" i="59"/>
  <c r="V43" i="59"/>
  <c r="W43" i="59"/>
  <c r="X43" i="59"/>
  <c r="B44" i="59"/>
  <c r="C44" i="59"/>
  <c r="F44" i="59"/>
  <c r="H44" i="59"/>
  <c r="O44" i="59" s="1"/>
  <c r="I44" i="59"/>
  <c r="K44" i="59"/>
  <c r="L44" i="59"/>
  <c r="R44" i="59"/>
  <c r="S44" i="59"/>
  <c r="T44" i="59"/>
  <c r="U44" i="59"/>
  <c r="V44" i="59"/>
  <c r="W44" i="59"/>
  <c r="X44" i="59"/>
  <c r="B45" i="59"/>
  <c r="C45" i="59"/>
  <c r="D45" i="59" s="1"/>
  <c r="F45" i="59"/>
  <c r="H45" i="59"/>
  <c r="O45" i="59" s="1"/>
  <c r="I45" i="59"/>
  <c r="K45" i="59"/>
  <c r="L45" i="59"/>
  <c r="R45" i="59"/>
  <c r="S45" i="59"/>
  <c r="T45" i="59"/>
  <c r="U45" i="59"/>
  <c r="V45" i="59"/>
  <c r="W45" i="59"/>
  <c r="X45" i="59"/>
  <c r="B46" i="59"/>
  <c r="C46" i="59"/>
  <c r="D46" i="59" s="1"/>
  <c r="F46" i="59"/>
  <c r="H46" i="59"/>
  <c r="O46" i="59" s="1"/>
  <c r="I46" i="59"/>
  <c r="K46" i="59"/>
  <c r="L46" i="59"/>
  <c r="R46" i="59"/>
  <c r="S46" i="59"/>
  <c r="T46" i="59"/>
  <c r="U46" i="59"/>
  <c r="V46" i="59"/>
  <c r="W46" i="59"/>
  <c r="X46" i="59"/>
  <c r="B47" i="59"/>
  <c r="C47" i="59"/>
  <c r="D47" i="59" s="1"/>
  <c r="F47" i="59"/>
  <c r="H47" i="59"/>
  <c r="O47" i="59" s="1"/>
  <c r="I47" i="59"/>
  <c r="K47" i="59"/>
  <c r="L47" i="59"/>
  <c r="R47" i="59"/>
  <c r="S47" i="59"/>
  <c r="T47" i="59"/>
  <c r="U47" i="59"/>
  <c r="V47" i="59"/>
  <c r="W47" i="59"/>
  <c r="X47" i="59"/>
  <c r="B19" i="59"/>
  <c r="C19" i="59"/>
  <c r="D19" i="59" s="1"/>
  <c r="F19" i="59"/>
  <c r="H19" i="59"/>
  <c r="O19" i="59" s="1"/>
  <c r="I19" i="59"/>
  <c r="K19" i="59"/>
  <c r="L19" i="59"/>
  <c r="R19" i="59"/>
  <c r="S19" i="59"/>
  <c r="T19" i="59"/>
  <c r="U19" i="59"/>
  <c r="V19" i="59"/>
  <c r="W19" i="59"/>
  <c r="X19" i="59"/>
  <c r="B20" i="59"/>
  <c r="C20" i="59"/>
  <c r="D20" i="59" s="1"/>
  <c r="F20" i="59"/>
  <c r="H20" i="59"/>
  <c r="O20" i="59" s="1"/>
  <c r="I20" i="59"/>
  <c r="K20" i="59"/>
  <c r="L20" i="59"/>
  <c r="R20" i="59"/>
  <c r="S20" i="59"/>
  <c r="T20" i="59"/>
  <c r="U20" i="59"/>
  <c r="V20" i="59"/>
  <c r="W20" i="59"/>
  <c r="X20" i="59"/>
  <c r="B21" i="59"/>
  <c r="C21" i="59"/>
  <c r="D21" i="59" s="1"/>
  <c r="F21" i="59"/>
  <c r="H21" i="59"/>
  <c r="O21" i="59" s="1"/>
  <c r="I21" i="59"/>
  <c r="K21" i="59"/>
  <c r="L21" i="59"/>
  <c r="R21" i="59"/>
  <c r="S21" i="59"/>
  <c r="T21" i="59"/>
  <c r="U21" i="59"/>
  <c r="V21" i="59"/>
  <c r="W21" i="59"/>
  <c r="X21" i="59"/>
  <c r="B22" i="59"/>
  <c r="C22" i="59"/>
  <c r="D22" i="59" s="1"/>
  <c r="F22" i="59"/>
  <c r="H22" i="59"/>
  <c r="O22" i="59" s="1"/>
  <c r="I22" i="59"/>
  <c r="K22" i="59"/>
  <c r="L22" i="59"/>
  <c r="R22" i="59"/>
  <c r="S22" i="59"/>
  <c r="T22" i="59"/>
  <c r="U22" i="59"/>
  <c r="V22" i="59"/>
  <c r="W22" i="59"/>
  <c r="X22" i="59"/>
  <c r="B23" i="59"/>
  <c r="C23" i="59"/>
  <c r="D23" i="59" s="1"/>
  <c r="F23" i="59"/>
  <c r="H23" i="59"/>
  <c r="P23" i="59" s="1"/>
  <c r="I23" i="59"/>
  <c r="K23" i="59"/>
  <c r="L23" i="59"/>
  <c r="R23" i="59"/>
  <c r="S23" i="59"/>
  <c r="T23" i="59"/>
  <c r="U23" i="59"/>
  <c r="V23" i="59"/>
  <c r="W23" i="59"/>
  <c r="X23" i="59"/>
  <c r="B24" i="59"/>
  <c r="C24" i="59"/>
  <c r="D24" i="59" s="1"/>
  <c r="F24" i="59"/>
  <c r="H24" i="59"/>
  <c r="O24" i="59" s="1"/>
  <c r="I24" i="59"/>
  <c r="K24" i="59"/>
  <c r="L24" i="59"/>
  <c r="R24" i="59"/>
  <c r="S24" i="59"/>
  <c r="T24" i="59"/>
  <c r="U24" i="59"/>
  <c r="V24" i="59"/>
  <c r="W24" i="59"/>
  <c r="X24" i="59"/>
  <c r="B25" i="59"/>
  <c r="C25" i="59"/>
  <c r="D25" i="59" s="1"/>
  <c r="F25" i="59"/>
  <c r="H25" i="59"/>
  <c r="O25" i="59" s="1"/>
  <c r="I25" i="59"/>
  <c r="K25" i="59"/>
  <c r="L25" i="59"/>
  <c r="R25" i="59"/>
  <c r="S25" i="59"/>
  <c r="T25" i="59"/>
  <c r="U25" i="59"/>
  <c r="V25" i="59"/>
  <c r="W25" i="59"/>
  <c r="X25" i="59"/>
  <c r="B26" i="59"/>
  <c r="C26" i="59"/>
  <c r="D26" i="59" s="1"/>
  <c r="F26" i="59"/>
  <c r="H26" i="59"/>
  <c r="O26" i="59" s="1"/>
  <c r="I26" i="59"/>
  <c r="K26" i="59"/>
  <c r="L26" i="59"/>
  <c r="R26" i="59"/>
  <c r="S26" i="59"/>
  <c r="T26" i="59"/>
  <c r="U26" i="59"/>
  <c r="V26" i="59"/>
  <c r="W26" i="59"/>
  <c r="X26" i="59"/>
  <c r="B27" i="59"/>
  <c r="C27" i="59"/>
  <c r="D27" i="59" s="1"/>
  <c r="F27" i="59"/>
  <c r="H27" i="59"/>
  <c r="O27" i="59" s="1"/>
  <c r="I27" i="59"/>
  <c r="J27" i="59" s="1"/>
  <c r="K27" i="59"/>
  <c r="L27" i="59"/>
  <c r="M27" i="59" s="1"/>
  <c r="R27" i="59"/>
  <c r="S27" i="59"/>
  <c r="T27" i="59"/>
  <c r="U27" i="59"/>
  <c r="V27" i="59"/>
  <c r="W27" i="59"/>
  <c r="X27" i="59"/>
  <c r="B28" i="59"/>
  <c r="C28" i="59"/>
  <c r="D28" i="59" s="1"/>
  <c r="F28" i="59"/>
  <c r="H28" i="59"/>
  <c r="O28" i="59" s="1"/>
  <c r="I28" i="59"/>
  <c r="J28" i="59" s="1"/>
  <c r="K28" i="59"/>
  <c r="L28" i="59"/>
  <c r="M28" i="59" s="1"/>
  <c r="R28" i="59"/>
  <c r="S28" i="59"/>
  <c r="T28" i="59"/>
  <c r="U28" i="59"/>
  <c r="V28" i="59"/>
  <c r="W28" i="59"/>
  <c r="X28" i="59"/>
  <c r="B29" i="59"/>
  <c r="C29" i="59"/>
  <c r="D29" i="59" s="1"/>
  <c r="F29" i="59"/>
  <c r="H29" i="59"/>
  <c r="O29" i="59" s="1"/>
  <c r="I29" i="59"/>
  <c r="J29" i="59" s="1"/>
  <c r="K29" i="59"/>
  <c r="L29" i="59"/>
  <c r="M29" i="59" s="1"/>
  <c r="R29" i="59"/>
  <c r="S29" i="59"/>
  <c r="T29" i="59"/>
  <c r="U29" i="59"/>
  <c r="V29" i="59"/>
  <c r="W29" i="59"/>
  <c r="X29" i="59"/>
  <c r="B30" i="59"/>
  <c r="C30" i="59"/>
  <c r="D30" i="59" s="1"/>
  <c r="F30" i="59"/>
  <c r="H30" i="59"/>
  <c r="O30" i="59" s="1"/>
  <c r="I30" i="59"/>
  <c r="J30" i="59" s="1"/>
  <c r="K30" i="59"/>
  <c r="L30" i="59"/>
  <c r="M30" i="59" s="1"/>
  <c r="R30" i="59"/>
  <c r="S30" i="59"/>
  <c r="T30" i="59"/>
  <c r="U30" i="59"/>
  <c r="V30" i="59"/>
  <c r="W30" i="59"/>
  <c r="X30" i="59"/>
  <c r="B31" i="59"/>
  <c r="C31" i="59"/>
  <c r="E31" i="59" s="1"/>
  <c r="F31" i="59"/>
  <c r="H31" i="59"/>
  <c r="P31" i="59" s="1"/>
  <c r="I31" i="59"/>
  <c r="J31" i="59" s="1"/>
  <c r="K31" i="59"/>
  <c r="L31" i="59"/>
  <c r="M31" i="59" s="1"/>
  <c r="R31" i="59"/>
  <c r="S31" i="59"/>
  <c r="T31" i="59"/>
  <c r="U31" i="59"/>
  <c r="V31" i="59"/>
  <c r="W31" i="59"/>
  <c r="X31" i="59"/>
  <c r="B32" i="59"/>
  <c r="C32" i="59"/>
  <c r="D32" i="59" s="1"/>
  <c r="F32" i="59"/>
  <c r="H32" i="59"/>
  <c r="O32" i="59" s="1"/>
  <c r="I32" i="59"/>
  <c r="J32" i="59" s="1"/>
  <c r="K32" i="59"/>
  <c r="L32" i="59"/>
  <c r="M32" i="59" s="1"/>
  <c r="R32" i="59"/>
  <c r="S32" i="59"/>
  <c r="T32" i="59"/>
  <c r="U32" i="59"/>
  <c r="V32" i="59"/>
  <c r="W32" i="59"/>
  <c r="X32" i="59"/>
  <c r="B33" i="59"/>
  <c r="C33" i="59"/>
  <c r="D33" i="59" s="1"/>
  <c r="F33" i="59"/>
  <c r="H33" i="59"/>
  <c r="O33" i="59" s="1"/>
  <c r="I33" i="59"/>
  <c r="J33" i="59" s="1"/>
  <c r="K33" i="59"/>
  <c r="L33" i="59"/>
  <c r="M33" i="59" s="1"/>
  <c r="R33" i="59"/>
  <c r="S33" i="59"/>
  <c r="T33" i="59"/>
  <c r="U33" i="59"/>
  <c r="V33" i="59"/>
  <c r="W33" i="59"/>
  <c r="X33" i="59"/>
  <c r="B34" i="59"/>
  <c r="C34" i="59"/>
  <c r="E34" i="59" s="1"/>
  <c r="F34" i="59"/>
  <c r="H34" i="59"/>
  <c r="O34" i="59" s="1"/>
  <c r="I34" i="59"/>
  <c r="J34" i="59" s="1"/>
  <c r="K34" i="59"/>
  <c r="L34" i="59"/>
  <c r="M34" i="59" s="1"/>
  <c r="R34" i="59"/>
  <c r="S34" i="59"/>
  <c r="T34" i="59"/>
  <c r="U34" i="59"/>
  <c r="V34" i="59"/>
  <c r="W34" i="59"/>
  <c r="X34" i="59"/>
  <c r="B35" i="59"/>
  <c r="C35" i="59"/>
  <c r="D35" i="59" s="1"/>
  <c r="F35" i="59"/>
  <c r="H35" i="59"/>
  <c r="O35" i="59" s="1"/>
  <c r="I35" i="59"/>
  <c r="J35" i="59" s="1"/>
  <c r="K35" i="59"/>
  <c r="L35" i="59"/>
  <c r="M35" i="59" s="1"/>
  <c r="R35" i="59"/>
  <c r="S35" i="59"/>
  <c r="T35" i="59"/>
  <c r="U35" i="59"/>
  <c r="V35" i="59"/>
  <c r="W35" i="59"/>
  <c r="X35" i="59"/>
  <c r="B36" i="59"/>
  <c r="C36" i="59"/>
  <c r="D36" i="59" s="1"/>
  <c r="F36" i="59"/>
  <c r="H36" i="59"/>
  <c r="O36" i="59" s="1"/>
  <c r="I36" i="59"/>
  <c r="J36" i="59" s="1"/>
  <c r="K36" i="59"/>
  <c r="L36" i="59"/>
  <c r="M36" i="59" s="1"/>
  <c r="R36" i="59"/>
  <c r="S36" i="59"/>
  <c r="T36" i="59"/>
  <c r="U36" i="59"/>
  <c r="V36" i="59"/>
  <c r="W36" i="59"/>
  <c r="X36" i="59"/>
  <c r="B12" i="59"/>
  <c r="C12" i="59"/>
  <c r="D12" i="59" s="1"/>
  <c r="F12" i="59"/>
  <c r="H12" i="59"/>
  <c r="I12" i="59"/>
  <c r="K12" i="59"/>
  <c r="L12" i="59"/>
  <c r="R12" i="59"/>
  <c r="S12" i="59"/>
  <c r="T12" i="59"/>
  <c r="U12" i="59"/>
  <c r="V12" i="59"/>
  <c r="W12" i="59"/>
  <c r="X12" i="59"/>
  <c r="B13" i="59"/>
  <c r="C13" i="59"/>
  <c r="D13" i="59" s="1"/>
  <c r="F13" i="59"/>
  <c r="H13" i="59"/>
  <c r="P13" i="59" s="1"/>
  <c r="I13" i="59"/>
  <c r="K13" i="59"/>
  <c r="L13" i="59"/>
  <c r="R13" i="59"/>
  <c r="S13" i="59"/>
  <c r="T13" i="59"/>
  <c r="U13" i="59"/>
  <c r="V13" i="59"/>
  <c r="W13" i="59"/>
  <c r="X13" i="59"/>
  <c r="B14" i="59"/>
  <c r="C14" i="59"/>
  <c r="D14" i="59" s="1"/>
  <c r="F14" i="59"/>
  <c r="H14" i="59"/>
  <c r="O14" i="59" s="1"/>
  <c r="I14" i="59"/>
  <c r="K14" i="59"/>
  <c r="L14" i="59"/>
  <c r="R14" i="59"/>
  <c r="S14" i="59"/>
  <c r="T14" i="59"/>
  <c r="U14" i="59"/>
  <c r="V14" i="59"/>
  <c r="W14" i="59"/>
  <c r="X14" i="59"/>
  <c r="B15" i="59"/>
  <c r="C15" i="59"/>
  <c r="E15" i="59" s="1"/>
  <c r="F15" i="59"/>
  <c r="H15" i="59"/>
  <c r="P15" i="59" s="1"/>
  <c r="I15" i="59"/>
  <c r="K15" i="59"/>
  <c r="L15" i="59"/>
  <c r="R15" i="59"/>
  <c r="S15" i="59"/>
  <c r="T15" i="59"/>
  <c r="U15" i="59"/>
  <c r="V15" i="59"/>
  <c r="W15" i="59"/>
  <c r="X15" i="59"/>
  <c r="B16" i="59"/>
  <c r="C16" i="59"/>
  <c r="E16" i="59" s="1"/>
  <c r="F16" i="59"/>
  <c r="H16" i="59"/>
  <c r="P16" i="59" s="1"/>
  <c r="I16" i="59"/>
  <c r="K16" i="59"/>
  <c r="L16" i="59"/>
  <c r="R16" i="59"/>
  <c r="S16" i="59"/>
  <c r="T16" i="59"/>
  <c r="U16" i="59"/>
  <c r="V16" i="59"/>
  <c r="W16" i="59"/>
  <c r="X16" i="59"/>
  <c r="B17" i="59"/>
  <c r="C17" i="59"/>
  <c r="D17" i="59" s="1"/>
  <c r="F17" i="59"/>
  <c r="H17" i="59"/>
  <c r="O17" i="59" s="1"/>
  <c r="I17" i="59"/>
  <c r="K17" i="59"/>
  <c r="L17" i="59"/>
  <c r="R17" i="59"/>
  <c r="S17" i="59"/>
  <c r="T17" i="59"/>
  <c r="U17" i="59"/>
  <c r="V17" i="59"/>
  <c r="W17" i="59"/>
  <c r="X17" i="59"/>
  <c r="B18" i="59"/>
  <c r="C18" i="59"/>
  <c r="D18" i="59" s="1"/>
  <c r="F18" i="59"/>
  <c r="H18" i="59"/>
  <c r="O18" i="59" s="1"/>
  <c r="I18" i="59"/>
  <c r="K18" i="59"/>
  <c r="L18" i="59"/>
  <c r="R18" i="59"/>
  <c r="S18" i="59"/>
  <c r="T18" i="59"/>
  <c r="U18" i="59"/>
  <c r="V18" i="59"/>
  <c r="W18" i="59"/>
  <c r="X18" i="59"/>
  <c r="X11" i="59"/>
  <c r="W11" i="59"/>
  <c r="V11" i="59"/>
  <c r="U11" i="59"/>
  <c r="T11" i="59"/>
  <c r="S11" i="59"/>
  <c r="R11" i="59"/>
  <c r="L11" i="59"/>
  <c r="K11" i="59"/>
  <c r="I11" i="59"/>
  <c r="H11" i="59"/>
  <c r="O11" i="59" s="1"/>
  <c r="F11" i="59"/>
  <c r="C11" i="59"/>
  <c r="B11" i="59"/>
  <c r="E57" i="59" l="1"/>
  <c r="D57" i="59"/>
  <c r="E53" i="59"/>
  <c r="D53" i="59"/>
  <c r="E62" i="59"/>
  <c r="D62" i="59"/>
  <c r="E58" i="59"/>
  <c r="D58" i="59"/>
  <c r="E49" i="59"/>
  <c r="D49" i="59"/>
  <c r="E44" i="59"/>
  <c r="D44" i="59"/>
  <c r="P51" i="59"/>
  <c r="Y57" i="59"/>
  <c r="P56" i="59"/>
  <c r="Y56" i="59"/>
  <c r="P57" i="59"/>
  <c r="P55" i="59"/>
  <c r="Z61" i="59"/>
  <c r="Z59" i="59"/>
  <c r="Y55" i="59"/>
  <c r="P50" i="59"/>
  <c r="AA60" i="59"/>
  <c r="P52" i="59"/>
  <c r="P58" i="59"/>
  <c r="Y61" i="59"/>
  <c r="Z56" i="59"/>
  <c r="AA56" i="59"/>
  <c r="AA55" i="59"/>
  <c r="Z48" i="59"/>
  <c r="AA57" i="59"/>
  <c r="E56" i="59"/>
  <c r="P54" i="59"/>
  <c r="Y52" i="59"/>
  <c r="AA51" i="59"/>
  <c r="P61" i="59"/>
  <c r="P60" i="59"/>
  <c r="Z52" i="59"/>
  <c r="Z49" i="59"/>
  <c r="Z57" i="59"/>
  <c r="E51" i="59"/>
  <c r="P48" i="59"/>
  <c r="Z62" i="59"/>
  <c r="Y48" i="59"/>
  <c r="P62" i="59"/>
  <c r="AA61" i="59"/>
  <c r="M20" i="59"/>
  <c r="Z50" i="59"/>
  <c r="E61" i="59"/>
  <c r="Z58" i="59"/>
  <c r="E55" i="59"/>
  <c r="P53" i="59"/>
  <c r="AA52" i="59"/>
  <c r="E52" i="59"/>
  <c r="P49" i="59"/>
  <c r="AA48" i="59"/>
  <c r="Y62" i="59"/>
  <c r="Z60" i="59"/>
  <c r="P59" i="59"/>
  <c r="Z55" i="59"/>
  <c r="Z54" i="59"/>
  <c r="E48" i="59"/>
  <c r="E60" i="59"/>
  <c r="Y38" i="59"/>
  <c r="Y60" i="59"/>
  <c r="Y59" i="59"/>
  <c r="Y58" i="59"/>
  <c r="AA59" i="59"/>
  <c r="AA62" i="59"/>
  <c r="E59" i="59"/>
  <c r="AA58" i="59"/>
  <c r="Z53" i="59"/>
  <c r="Y51" i="59"/>
  <c r="Y50" i="59"/>
  <c r="Y49" i="59"/>
  <c r="Z38" i="59"/>
  <c r="Y54" i="59"/>
  <c r="Y53" i="59"/>
  <c r="Z51" i="59"/>
  <c r="AA54" i="59"/>
  <c r="E54" i="59"/>
  <c r="AA53" i="59"/>
  <c r="E50" i="59"/>
  <c r="AA49" i="59"/>
  <c r="AA50" i="59"/>
  <c r="Y12" i="59"/>
  <c r="P34" i="59"/>
  <c r="Z15" i="59"/>
  <c r="E22" i="59"/>
  <c r="Y21" i="59"/>
  <c r="Z30" i="59"/>
  <c r="Y43" i="59"/>
  <c r="D34" i="59"/>
  <c r="Z22" i="59"/>
  <c r="E43" i="59"/>
  <c r="AA43" i="59"/>
  <c r="O23" i="59"/>
  <c r="Y19" i="59"/>
  <c r="Y47" i="59"/>
  <c r="P46" i="59"/>
  <c r="AA17" i="59"/>
  <c r="J12" i="59"/>
  <c r="P30" i="59"/>
  <c r="Z26" i="59"/>
  <c r="Z25" i="59"/>
  <c r="P39" i="59"/>
  <c r="Y33" i="59"/>
  <c r="Y28" i="59"/>
  <c r="P22" i="59"/>
  <c r="P44" i="59"/>
  <c r="P43" i="59"/>
  <c r="AA42" i="59"/>
  <c r="O38" i="59"/>
  <c r="AA38" i="59"/>
  <c r="J18" i="59"/>
  <c r="Z12" i="59"/>
  <c r="AA23" i="59"/>
  <c r="J21" i="59"/>
  <c r="Y16" i="59"/>
  <c r="P14" i="59"/>
  <c r="AA12" i="59"/>
  <c r="D31" i="59"/>
  <c r="Z29" i="59"/>
  <c r="J25" i="59"/>
  <c r="M24" i="59"/>
  <c r="Y39" i="59"/>
  <c r="Y29" i="59"/>
  <c r="P26" i="59"/>
  <c r="E23" i="59"/>
  <c r="AA22" i="59"/>
  <c r="Y20" i="59"/>
  <c r="P19" i="59"/>
  <c r="J23" i="59"/>
  <c r="Y46" i="59"/>
  <c r="AA39" i="59"/>
  <c r="E38" i="59"/>
  <c r="E30" i="59"/>
  <c r="Z23" i="59"/>
  <c r="E39" i="59"/>
  <c r="O13" i="59"/>
  <c r="M13" i="59"/>
  <c r="P12" i="59"/>
  <c r="Z34" i="59"/>
  <c r="Z32" i="59"/>
  <c r="J19" i="59"/>
  <c r="P47" i="59"/>
  <c r="Z47" i="59"/>
  <c r="E46" i="59"/>
  <c r="Z43" i="59"/>
  <c r="Y25" i="59"/>
  <c r="AA47" i="59"/>
  <c r="P45" i="59"/>
  <c r="Y40" i="59"/>
  <c r="M18" i="59"/>
  <c r="P17" i="59"/>
  <c r="O16" i="59"/>
  <c r="M16" i="59"/>
  <c r="AA16" i="59"/>
  <c r="Z14" i="59"/>
  <c r="J13" i="59"/>
  <c r="O12" i="59"/>
  <c r="Z36" i="59"/>
  <c r="AA30" i="59"/>
  <c r="P27" i="59"/>
  <c r="Y27" i="59"/>
  <c r="E27" i="59"/>
  <c r="AA26" i="59"/>
  <c r="E26" i="59"/>
  <c r="Z24" i="59"/>
  <c r="M26" i="59"/>
  <c r="E47" i="59"/>
  <c r="AA46" i="59"/>
  <c r="Z44" i="59"/>
  <c r="P42" i="59"/>
  <c r="Z41" i="59"/>
  <c r="Z39" i="59"/>
  <c r="O31" i="59"/>
  <c r="Z27" i="59"/>
  <c r="Y15" i="59"/>
  <c r="Y34" i="59"/>
  <c r="AA34" i="59"/>
  <c r="J26" i="59"/>
  <c r="Y22" i="59"/>
  <c r="M21" i="59"/>
  <c r="J24" i="59"/>
  <c r="J20" i="59"/>
  <c r="AA41" i="59"/>
  <c r="Y18" i="59"/>
  <c r="Y17" i="59"/>
  <c r="J14" i="59"/>
  <c r="Z35" i="59"/>
  <c r="AA35" i="59"/>
  <c r="Y30" i="59"/>
  <c r="M25" i="59"/>
  <c r="Z21" i="59"/>
  <c r="J17" i="59"/>
  <c r="Y42" i="59"/>
  <c r="Y41" i="59"/>
  <c r="P40" i="59"/>
  <c r="Z17" i="59"/>
  <c r="Y14" i="59"/>
  <c r="AA13" i="59"/>
  <c r="Z13" i="59"/>
  <c r="Y36" i="59"/>
  <c r="P35" i="59"/>
  <c r="Y35" i="59"/>
  <c r="E35" i="59"/>
  <c r="Z31" i="59"/>
  <c r="AA31" i="59"/>
  <c r="Z28" i="59"/>
  <c r="Y26" i="59"/>
  <c r="Y23" i="59"/>
  <c r="J22" i="59"/>
  <c r="AA19" i="59"/>
  <c r="M23" i="59"/>
  <c r="Y45" i="59"/>
  <c r="Y44" i="59"/>
  <c r="Z42" i="59"/>
  <c r="P41" i="59"/>
  <c r="E17" i="59"/>
  <c r="AA14" i="59"/>
  <c r="Z33" i="59"/>
  <c r="Y32" i="59"/>
  <c r="Y31" i="59"/>
  <c r="AA27" i="59"/>
  <c r="Z20" i="59"/>
  <c r="Z19" i="59"/>
  <c r="E19" i="59"/>
  <c r="M22" i="59"/>
  <c r="Z46" i="59"/>
  <c r="Z45" i="59"/>
  <c r="E42" i="59"/>
  <c r="Z40" i="59"/>
  <c r="AA45" i="59"/>
  <c r="O41" i="59"/>
  <c r="M19" i="59"/>
  <c r="E45" i="59"/>
  <c r="AA44" i="59"/>
  <c r="E41" i="59"/>
  <c r="AA40" i="59"/>
  <c r="E40" i="59"/>
  <c r="P36" i="59"/>
  <c r="E36" i="59"/>
  <c r="P32" i="59"/>
  <c r="E32" i="59"/>
  <c r="P28" i="59"/>
  <c r="E28" i="59"/>
  <c r="P24" i="59"/>
  <c r="E24" i="59"/>
  <c r="P20" i="59"/>
  <c r="E20" i="59"/>
  <c r="Y24" i="59"/>
  <c r="AA36" i="59"/>
  <c r="P33" i="59"/>
  <c r="E33" i="59"/>
  <c r="AA32" i="59"/>
  <c r="P29" i="59"/>
  <c r="E29" i="59"/>
  <c r="AA28" i="59"/>
  <c r="P25" i="59"/>
  <c r="E25" i="59"/>
  <c r="AA24" i="59"/>
  <c r="P21" i="59"/>
  <c r="E21" i="59"/>
  <c r="AA20" i="59"/>
  <c r="AA33" i="59"/>
  <c r="AA29" i="59"/>
  <c r="AA25" i="59"/>
  <c r="AA21" i="59"/>
  <c r="Z18" i="59"/>
  <c r="AA18" i="59"/>
  <c r="M17" i="59"/>
  <c r="Z16" i="59"/>
  <c r="D16" i="59"/>
  <c r="M15" i="59"/>
  <c r="M14" i="59"/>
  <c r="P18" i="59"/>
  <c r="E18" i="59"/>
  <c r="J16" i="59"/>
  <c r="M12" i="59"/>
  <c r="J15" i="59"/>
  <c r="E14" i="59"/>
  <c r="Y13" i="59"/>
  <c r="E13" i="59"/>
  <c r="AA15" i="59"/>
  <c r="O15" i="59"/>
  <c r="D15" i="59"/>
  <c r="E12" i="59"/>
  <c r="P11" i="59"/>
  <c r="I10" i="50" l="1"/>
  <c r="J10" i="50"/>
  <c r="O10" i="50"/>
  <c r="I11" i="50"/>
  <c r="J11" i="50"/>
  <c r="O11" i="50"/>
  <c r="I12" i="50"/>
  <c r="J12" i="50"/>
  <c r="O12" i="50"/>
  <c r="I13" i="50"/>
  <c r="J13" i="50"/>
  <c r="O13" i="50"/>
  <c r="I14" i="50"/>
  <c r="J14" i="50"/>
  <c r="O14" i="50"/>
  <c r="I15" i="50"/>
  <c r="J15" i="50"/>
  <c r="O15" i="50"/>
  <c r="I16" i="50"/>
  <c r="J16" i="50"/>
  <c r="O16" i="50"/>
  <c r="I17" i="50"/>
  <c r="J17" i="50"/>
  <c r="O17" i="50"/>
  <c r="I18" i="50"/>
  <c r="J18" i="50"/>
  <c r="O18" i="50"/>
  <c r="I19" i="50"/>
  <c r="J19" i="50"/>
  <c r="O19" i="50"/>
  <c r="I20" i="50"/>
  <c r="J20" i="50"/>
  <c r="O20" i="50"/>
  <c r="I21" i="50"/>
  <c r="J21" i="50"/>
  <c r="O21" i="50"/>
  <c r="I22" i="50"/>
  <c r="J22" i="50"/>
  <c r="K22" i="50" s="1"/>
  <c r="O22" i="50"/>
  <c r="I23" i="50"/>
  <c r="J23" i="50"/>
  <c r="K23" i="50" s="1"/>
  <c r="O23" i="50"/>
  <c r="I24" i="50"/>
  <c r="J24" i="50"/>
  <c r="K24" i="50" s="1"/>
  <c r="O24" i="50"/>
  <c r="B43" i="50"/>
  <c r="C43" i="50"/>
  <c r="D43" i="50" s="1"/>
  <c r="E43" i="50"/>
  <c r="F43" i="50"/>
  <c r="M43" i="50" s="1"/>
  <c r="G43" i="50"/>
  <c r="I43" i="50"/>
  <c r="J43" i="50"/>
  <c r="O43" i="50"/>
  <c r="Q43" i="50"/>
  <c r="R43" i="50"/>
  <c r="S43" i="50"/>
  <c r="T43" i="50"/>
  <c r="U43" i="50"/>
  <c r="W43" i="50"/>
  <c r="X43" i="50"/>
  <c r="Y43" i="50"/>
  <c r="B23" i="50"/>
  <c r="C23" i="50"/>
  <c r="D23" i="50" s="1"/>
  <c r="E23" i="50"/>
  <c r="F23" i="50"/>
  <c r="M23" i="50" s="1"/>
  <c r="G23" i="50"/>
  <c r="H23" i="50" s="1"/>
  <c r="Q23" i="50"/>
  <c r="R23" i="50"/>
  <c r="S23" i="50"/>
  <c r="T23" i="50"/>
  <c r="U23" i="50"/>
  <c r="W23" i="50"/>
  <c r="X23" i="50"/>
  <c r="Y23" i="50"/>
  <c r="B24" i="50"/>
  <c r="C24" i="50"/>
  <c r="D24" i="50" s="1"/>
  <c r="E24" i="50"/>
  <c r="F24" i="50"/>
  <c r="M24" i="50" s="1"/>
  <c r="G24" i="50"/>
  <c r="Q24" i="50"/>
  <c r="R24" i="50"/>
  <c r="S24" i="50"/>
  <c r="T24" i="50"/>
  <c r="U24" i="50"/>
  <c r="W24" i="50"/>
  <c r="X24" i="50"/>
  <c r="Y24" i="50"/>
  <c r="B22" i="50"/>
  <c r="C22" i="50"/>
  <c r="D22" i="50" s="1"/>
  <c r="E22" i="50"/>
  <c r="F22" i="50"/>
  <c r="M22" i="50" s="1"/>
  <c r="G22" i="50"/>
  <c r="Q22" i="50"/>
  <c r="R22" i="50"/>
  <c r="S22" i="50"/>
  <c r="T22" i="50"/>
  <c r="U22" i="50"/>
  <c r="W22" i="50"/>
  <c r="X22" i="50"/>
  <c r="Y22" i="50"/>
  <c r="K21" i="50" l="1"/>
  <c r="H22" i="50"/>
  <c r="H24" i="50"/>
  <c r="AB22" i="50"/>
  <c r="P23" i="50"/>
  <c r="AA24" i="50"/>
  <c r="P21" i="50"/>
  <c r="E11" i="59"/>
  <c r="D11" i="59"/>
  <c r="P24" i="50"/>
  <c r="AA43" i="50"/>
  <c r="AB43" i="50"/>
  <c r="P22" i="50"/>
  <c r="AA22" i="50"/>
  <c r="AC24" i="50"/>
  <c r="AA23" i="50"/>
  <c r="N23" i="50"/>
  <c r="N24" i="50"/>
  <c r="N43" i="50"/>
  <c r="AC43" i="50"/>
  <c r="AB23" i="50"/>
  <c r="N22" i="50"/>
  <c r="AC23" i="50"/>
  <c r="AC22" i="50"/>
  <c r="AB24" i="50"/>
  <c r="B39" i="50"/>
  <c r="C39" i="50"/>
  <c r="D39" i="50" s="1"/>
  <c r="E39" i="50"/>
  <c r="F39" i="50"/>
  <c r="G39" i="50"/>
  <c r="I39" i="50"/>
  <c r="J39" i="50"/>
  <c r="K17" i="50" s="1"/>
  <c r="O39" i="50"/>
  <c r="P17" i="50" s="1"/>
  <c r="Q39" i="50"/>
  <c r="R39" i="50"/>
  <c r="S39" i="50"/>
  <c r="T39" i="50"/>
  <c r="U39" i="50"/>
  <c r="W39" i="50"/>
  <c r="X39" i="50"/>
  <c r="Y39" i="50"/>
  <c r="B40" i="50"/>
  <c r="C40" i="50"/>
  <c r="D40" i="50" s="1"/>
  <c r="E40" i="50"/>
  <c r="F40" i="50"/>
  <c r="M40" i="50" s="1"/>
  <c r="G40" i="50"/>
  <c r="I40" i="50"/>
  <c r="J40" i="50"/>
  <c r="K18" i="50" s="1"/>
  <c r="O40" i="50"/>
  <c r="P18" i="50" s="1"/>
  <c r="Q40" i="50"/>
  <c r="R40" i="50"/>
  <c r="S40" i="50"/>
  <c r="T40" i="50"/>
  <c r="U40" i="50"/>
  <c r="W40" i="50"/>
  <c r="X40" i="50"/>
  <c r="Y40" i="50"/>
  <c r="B41" i="50"/>
  <c r="C41" i="50"/>
  <c r="D41" i="50" s="1"/>
  <c r="E41" i="50"/>
  <c r="F41" i="50"/>
  <c r="N41" i="50" s="1"/>
  <c r="G41" i="50"/>
  <c r="I41" i="50"/>
  <c r="J41" i="50"/>
  <c r="K19" i="50" s="1"/>
  <c r="O41" i="50"/>
  <c r="P19" i="50" s="1"/>
  <c r="Q41" i="50"/>
  <c r="R41" i="50"/>
  <c r="S41" i="50"/>
  <c r="T41" i="50"/>
  <c r="U41" i="50"/>
  <c r="W41" i="50"/>
  <c r="X41" i="50"/>
  <c r="Y41" i="50"/>
  <c r="B42" i="50"/>
  <c r="C42" i="50"/>
  <c r="D42" i="50" s="1"/>
  <c r="E42" i="50"/>
  <c r="F42" i="50"/>
  <c r="N42" i="50" s="1"/>
  <c r="G42" i="50"/>
  <c r="I42" i="50"/>
  <c r="J42" i="50"/>
  <c r="K20" i="50" s="1"/>
  <c r="O42" i="50"/>
  <c r="P20" i="50" s="1"/>
  <c r="Q42" i="50"/>
  <c r="R42" i="50"/>
  <c r="S42" i="50"/>
  <c r="T42" i="50"/>
  <c r="U42" i="50"/>
  <c r="W42" i="50"/>
  <c r="X42" i="50"/>
  <c r="Y42" i="50"/>
  <c r="B21" i="50"/>
  <c r="C21" i="50"/>
  <c r="D21" i="50" s="1"/>
  <c r="E21" i="50"/>
  <c r="F21" i="50"/>
  <c r="M21" i="50" s="1"/>
  <c r="G21" i="50"/>
  <c r="H21" i="50" s="1"/>
  <c r="Q21" i="50"/>
  <c r="R21" i="50"/>
  <c r="S21" i="50"/>
  <c r="T21" i="50"/>
  <c r="U21" i="50"/>
  <c r="W21" i="50"/>
  <c r="X21" i="50"/>
  <c r="Y21" i="50"/>
  <c r="B20" i="50"/>
  <c r="C20" i="50"/>
  <c r="D20" i="50" s="1"/>
  <c r="E20" i="50"/>
  <c r="F20" i="50"/>
  <c r="M20" i="50" s="1"/>
  <c r="G20" i="50"/>
  <c r="Q20" i="50"/>
  <c r="R20" i="50"/>
  <c r="S20" i="50"/>
  <c r="T20" i="50"/>
  <c r="U20" i="50"/>
  <c r="W20" i="50"/>
  <c r="X20" i="50"/>
  <c r="Y20" i="50"/>
  <c r="B18" i="50"/>
  <c r="C18" i="50"/>
  <c r="D18" i="50" s="1"/>
  <c r="E18" i="50"/>
  <c r="F18" i="50"/>
  <c r="M18" i="50" s="1"/>
  <c r="G18" i="50"/>
  <c r="Q18" i="50"/>
  <c r="R18" i="50"/>
  <c r="S18" i="50"/>
  <c r="T18" i="50"/>
  <c r="U18" i="50"/>
  <c r="W18" i="50"/>
  <c r="X18" i="50"/>
  <c r="Y18" i="50"/>
  <c r="B19" i="50"/>
  <c r="C19" i="50"/>
  <c r="D19" i="50" s="1"/>
  <c r="E19" i="50"/>
  <c r="F19" i="50"/>
  <c r="M19" i="50" s="1"/>
  <c r="G19" i="50"/>
  <c r="Q19" i="50"/>
  <c r="R19" i="50"/>
  <c r="S19" i="50"/>
  <c r="T19" i="50"/>
  <c r="U19" i="50"/>
  <c r="W19" i="50"/>
  <c r="X19" i="50"/>
  <c r="Y19" i="50"/>
  <c r="H20" i="50" l="1"/>
  <c r="H19" i="50"/>
  <c r="H18" i="50"/>
  <c r="AC19" i="50"/>
  <c r="AC42" i="50"/>
  <c r="M42" i="50"/>
  <c r="AC40" i="50"/>
  <c r="AB39" i="50"/>
  <c r="AB42" i="50"/>
  <c r="N40" i="50"/>
  <c r="AA18" i="50"/>
  <c r="AA20" i="50"/>
  <c r="AA41" i="50"/>
  <c r="AB41" i="50"/>
  <c r="AB40" i="50"/>
  <c r="AC39" i="50"/>
  <c r="M39" i="50"/>
  <c r="AA42" i="50"/>
  <c r="AA39" i="50"/>
  <c r="M41" i="50"/>
  <c r="AA40" i="50"/>
  <c r="AC41" i="50"/>
  <c r="N39" i="50"/>
  <c r="AC21" i="50"/>
  <c r="AA21" i="50"/>
  <c r="AB21" i="50"/>
  <c r="N21" i="50"/>
  <c r="AC20" i="50"/>
  <c r="AB20" i="50"/>
  <c r="N20" i="50"/>
  <c r="AC18" i="50"/>
  <c r="AA19" i="50"/>
  <c r="AB19" i="50"/>
  <c r="AB18" i="50"/>
  <c r="N19" i="50"/>
  <c r="N18" i="50"/>
  <c r="F46" i="46" l="1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Y25" i="79" l="1"/>
  <c r="M11" i="59"/>
  <c r="L11" i="79"/>
  <c r="R11" i="79"/>
  <c r="T11" i="79"/>
  <c r="L12" i="79"/>
  <c r="R12" i="79"/>
  <c r="T12" i="79"/>
  <c r="L13" i="79"/>
  <c r="R13" i="79"/>
  <c r="T13" i="79"/>
  <c r="L14" i="79"/>
  <c r="R14" i="79"/>
  <c r="T14" i="79"/>
  <c r="L15" i="79"/>
  <c r="R15" i="79"/>
  <c r="T15" i="79"/>
  <c r="B46" i="46" l="1"/>
  <c r="C46" i="46"/>
  <c r="D46" i="46"/>
  <c r="E46" i="46" s="1"/>
  <c r="G46" i="46"/>
  <c r="J46" i="46"/>
  <c r="K18" i="46" s="1"/>
  <c r="L46" i="46"/>
  <c r="M46" i="46"/>
  <c r="S46" i="46"/>
  <c r="U46" i="46"/>
  <c r="W46" i="46"/>
  <c r="X46" i="46"/>
  <c r="Y46" i="46"/>
  <c r="AA46" i="46"/>
  <c r="AB46" i="46"/>
  <c r="AC46" i="46"/>
  <c r="AD46" i="46"/>
  <c r="AE46" i="46"/>
  <c r="B47" i="46"/>
  <c r="C47" i="46"/>
  <c r="D47" i="46"/>
  <c r="E47" i="46" s="1"/>
  <c r="G47" i="46"/>
  <c r="J47" i="46"/>
  <c r="K19" i="46" s="1"/>
  <c r="L47" i="46"/>
  <c r="M47" i="46"/>
  <c r="S47" i="46"/>
  <c r="U47" i="46"/>
  <c r="W47" i="46"/>
  <c r="X47" i="46"/>
  <c r="Y47" i="46"/>
  <c r="AA47" i="46"/>
  <c r="AB47" i="46"/>
  <c r="AC47" i="46"/>
  <c r="AD47" i="46"/>
  <c r="AE47" i="46"/>
  <c r="B48" i="46"/>
  <c r="C48" i="46"/>
  <c r="D48" i="46"/>
  <c r="E48" i="46" s="1"/>
  <c r="G48" i="46"/>
  <c r="J48" i="46"/>
  <c r="K20" i="46" s="1"/>
  <c r="L48" i="46"/>
  <c r="M48" i="46"/>
  <c r="S48" i="46"/>
  <c r="U48" i="46"/>
  <c r="W48" i="46"/>
  <c r="X48" i="46"/>
  <c r="Y48" i="46"/>
  <c r="AA48" i="46"/>
  <c r="AB48" i="46"/>
  <c r="AC48" i="46"/>
  <c r="AD48" i="46"/>
  <c r="AE48" i="46"/>
  <c r="B49" i="46"/>
  <c r="C49" i="46"/>
  <c r="D49" i="46"/>
  <c r="E49" i="46" s="1"/>
  <c r="G49" i="46"/>
  <c r="J49" i="46"/>
  <c r="K21" i="46" s="1"/>
  <c r="L49" i="46"/>
  <c r="M49" i="46"/>
  <c r="S49" i="46"/>
  <c r="U49" i="46"/>
  <c r="W49" i="46"/>
  <c r="X49" i="46"/>
  <c r="Y49" i="46"/>
  <c r="AA49" i="46"/>
  <c r="AB49" i="46"/>
  <c r="AC49" i="46"/>
  <c r="AD49" i="46"/>
  <c r="AE49" i="46"/>
  <c r="B50" i="46"/>
  <c r="C50" i="46"/>
  <c r="D50" i="46"/>
  <c r="E50" i="46" s="1"/>
  <c r="G50" i="46"/>
  <c r="J50" i="46"/>
  <c r="K22" i="46" s="1"/>
  <c r="L50" i="46"/>
  <c r="M50" i="46"/>
  <c r="S50" i="46"/>
  <c r="U50" i="46"/>
  <c r="W50" i="46"/>
  <c r="X50" i="46"/>
  <c r="Y50" i="46"/>
  <c r="AA50" i="46"/>
  <c r="AB50" i="46"/>
  <c r="AC50" i="46"/>
  <c r="AD50" i="46"/>
  <c r="AE50" i="46"/>
  <c r="B51" i="46"/>
  <c r="C51" i="46"/>
  <c r="D51" i="46"/>
  <c r="E51" i="46" s="1"/>
  <c r="G51" i="46"/>
  <c r="J51" i="46"/>
  <c r="K23" i="46" s="1"/>
  <c r="L51" i="46"/>
  <c r="M51" i="46"/>
  <c r="S51" i="46"/>
  <c r="U51" i="46"/>
  <c r="W51" i="46"/>
  <c r="X51" i="46"/>
  <c r="Y51" i="46"/>
  <c r="AA51" i="46"/>
  <c r="AB51" i="46"/>
  <c r="AC51" i="46"/>
  <c r="AD51" i="46"/>
  <c r="AE51" i="46"/>
  <c r="B52" i="46"/>
  <c r="C52" i="46"/>
  <c r="D52" i="46"/>
  <c r="E52" i="46" s="1"/>
  <c r="G52" i="46"/>
  <c r="J52" i="46"/>
  <c r="K24" i="46" s="1"/>
  <c r="L52" i="46"/>
  <c r="M52" i="46"/>
  <c r="S52" i="46"/>
  <c r="U52" i="46"/>
  <c r="W52" i="46"/>
  <c r="X52" i="46"/>
  <c r="Y52" i="46"/>
  <c r="AA52" i="46"/>
  <c r="AB52" i="46"/>
  <c r="AC52" i="46"/>
  <c r="AD52" i="46"/>
  <c r="AE52" i="46"/>
  <c r="B53" i="46"/>
  <c r="C53" i="46"/>
  <c r="D53" i="46"/>
  <c r="E53" i="46" s="1"/>
  <c r="G53" i="46"/>
  <c r="J53" i="46"/>
  <c r="K25" i="46" s="1"/>
  <c r="L53" i="46"/>
  <c r="M53" i="46"/>
  <c r="S53" i="46"/>
  <c r="U53" i="46"/>
  <c r="W53" i="46"/>
  <c r="X53" i="46"/>
  <c r="Y53" i="46"/>
  <c r="AA53" i="46"/>
  <c r="AB53" i="46"/>
  <c r="AC53" i="46"/>
  <c r="AD53" i="46"/>
  <c r="AE53" i="46"/>
  <c r="B54" i="46"/>
  <c r="C54" i="46"/>
  <c r="D54" i="46"/>
  <c r="E54" i="46" s="1"/>
  <c r="G54" i="46"/>
  <c r="J54" i="46"/>
  <c r="K26" i="46" s="1"/>
  <c r="L54" i="46"/>
  <c r="M54" i="46"/>
  <c r="S54" i="46"/>
  <c r="U54" i="46"/>
  <c r="W54" i="46"/>
  <c r="X54" i="46"/>
  <c r="Y54" i="46"/>
  <c r="AA54" i="46"/>
  <c r="AB54" i="46"/>
  <c r="AC54" i="46"/>
  <c r="AD54" i="46"/>
  <c r="AE54" i="46"/>
  <c r="B55" i="46"/>
  <c r="C55" i="46"/>
  <c r="D55" i="46"/>
  <c r="E55" i="46" s="1"/>
  <c r="G55" i="46"/>
  <c r="J55" i="46"/>
  <c r="K27" i="46" s="1"/>
  <c r="L55" i="46"/>
  <c r="M55" i="46"/>
  <c r="S55" i="46"/>
  <c r="U55" i="46"/>
  <c r="W55" i="46"/>
  <c r="X55" i="46"/>
  <c r="Y55" i="46"/>
  <c r="AA55" i="46"/>
  <c r="AB55" i="46"/>
  <c r="AC55" i="46"/>
  <c r="AD55" i="46"/>
  <c r="AE55" i="46"/>
  <c r="B56" i="46"/>
  <c r="C56" i="46"/>
  <c r="D56" i="46"/>
  <c r="E56" i="46" s="1"/>
  <c r="G56" i="46"/>
  <c r="J56" i="46"/>
  <c r="K28" i="46" s="1"/>
  <c r="L56" i="46"/>
  <c r="M56" i="46"/>
  <c r="S56" i="46"/>
  <c r="U56" i="46"/>
  <c r="W56" i="46"/>
  <c r="X56" i="46"/>
  <c r="Y56" i="46"/>
  <c r="AA56" i="46"/>
  <c r="AB56" i="46"/>
  <c r="AC56" i="46"/>
  <c r="AD56" i="46"/>
  <c r="AE56" i="46"/>
  <c r="B57" i="46"/>
  <c r="C57" i="46"/>
  <c r="D57" i="46"/>
  <c r="E57" i="46" s="1"/>
  <c r="G57" i="46"/>
  <c r="J57" i="46"/>
  <c r="K29" i="46" s="1"/>
  <c r="L57" i="46"/>
  <c r="M57" i="46"/>
  <c r="S57" i="46"/>
  <c r="U57" i="46"/>
  <c r="W57" i="46"/>
  <c r="X57" i="46"/>
  <c r="Y57" i="46"/>
  <c r="AA57" i="46"/>
  <c r="AB57" i="46"/>
  <c r="AC57" i="46"/>
  <c r="AD57" i="46"/>
  <c r="AE57" i="46"/>
  <c r="B58" i="46"/>
  <c r="C58" i="46"/>
  <c r="D58" i="46"/>
  <c r="E58" i="46" s="1"/>
  <c r="G58" i="46"/>
  <c r="J58" i="46"/>
  <c r="K30" i="46" s="1"/>
  <c r="L58" i="46"/>
  <c r="M58" i="46"/>
  <c r="S58" i="46"/>
  <c r="U58" i="46"/>
  <c r="W58" i="46"/>
  <c r="X58" i="46"/>
  <c r="Y58" i="46"/>
  <c r="AA58" i="46"/>
  <c r="AB58" i="46"/>
  <c r="AC58" i="46"/>
  <c r="AD58" i="46"/>
  <c r="AE58" i="46"/>
  <c r="B59" i="46"/>
  <c r="C59" i="46"/>
  <c r="D59" i="46"/>
  <c r="E59" i="46" s="1"/>
  <c r="G59" i="46"/>
  <c r="J59" i="46"/>
  <c r="K31" i="46" s="1"/>
  <c r="L59" i="46"/>
  <c r="M59" i="46"/>
  <c r="S59" i="46"/>
  <c r="U59" i="46"/>
  <c r="W59" i="46"/>
  <c r="X59" i="46"/>
  <c r="Y59" i="46"/>
  <c r="AA59" i="46"/>
  <c r="AB59" i="46"/>
  <c r="AC59" i="46"/>
  <c r="AD59" i="46"/>
  <c r="AE59" i="46"/>
  <c r="B60" i="46"/>
  <c r="C60" i="46"/>
  <c r="D60" i="46"/>
  <c r="E60" i="46" s="1"/>
  <c r="G60" i="46"/>
  <c r="J60" i="46"/>
  <c r="K32" i="46" s="1"/>
  <c r="L60" i="46"/>
  <c r="M60" i="46"/>
  <c r="S60" i="46"/>
  <c r="U60" i="46"/>
  <c r="W60" i="46"/>
  <c r="X60" i="46"/>
  <c r="Y60" i="46"/>
  <c r="AA60" i="46"/>
  <c r="AB60" i="46"/>
  <c r="AC60" i="46"/>
  <c r="AD60" i="46"/>
  <c r="AE60" i="46"/>
  <c r="B61" i="46"/>
  <c r="C61" i="46"/>
  <c r="D61" i="46"/>
  <c r="E61" i="46" s="1"/>
  <c r="G61" i="46"/>
  <c r="J61" i="46"/>
  <c r="K33" i="46" s="1"/>
  <c r="L61" i="46"/>
  <c r="M61" i="46"/>
  <c r="S61" i="46"/>
  <c r="U61" i="46"/>
  <c r="W61" i="46"/>
  <c r="X61" i="46"/>
  <c r="Y61" i="46"/>
  <c r="AA61" i="46"/>
  <c r="AB61" i="46"/>
  <c r="AC61" i="46"/>
  <c r="AD61" i="46"/>
  <c r="AE61" i="46"/>
  <c r="B62" i="46"/>
  <c r="C62" i="46"/>
  <c r="D62" i="46"/>
  <c r="E62" i="46" s="1"/>
  <c r="G62" i="46"/>
  <c r="J62" i="46"/>
  <c r="K34" i="46" s="1"/>
  <c r="L62" i="46"/>
  <c r="M62" i="46"/>
  <c r="S62" i="46"/>
  <c r="U62" i="46"/>
  <c r="W62" i="46"/>
  <c r="X62" i="46"/>
  <c r="Y62" i="46"/>
  <c r="AA62" i="46"/>
  <c r="AB62" i="46"/>
  <c r="AC62" i="46"/>
  <c r="AD62" i="46"/>
  <c r="AE62" i="46"/>
  <c r="B63" i="46"/>
  <c r="C63" i="46"/>
  <c r="D63" i="46"/>
  <c r="E63" i="46" s="1"/>
  <c r="G63" i="46"/>
  <c r="J63" i="46"/>
  <c r="K35" i="46" s="1"/>
  <c r="L63" i="46"/>
  <c r="M63" i="46"/>
  <c r="S63" i="46"/>
  <c r="U63" i="46"/>
  <c r="W63" i="46"/>
  <c r="X63" i="46"/>
  <c r="Y63" i="46"/>
  <c r="AA63" i="46"/>
  <c r="AB63" i="46"/>
  <c r="AC63" i="46"/>
  <c r="AD63" i="46"/>
  <c r="AE63" i="46"/>
  <c r="B64" i="46"/>
  <c r="C64" i="46"/>
  <c r="D64" i="46"/>
  <c r="E64" i="46" s="1"/>
  <c r="G64" i="46"/>
  <c r="H36" i="46" s="1"/>
  <c r="J64" i="46"/>
  <c r="K36" i="46" s="1"/>
  <c r="L64" i="46"/>
  <c r="M64" i="46"/>
  <c r="N36" i="46" s="1"/>
  <c r="S64" i="46"/>
  <c r="T36" i="46" s="1"/>
  <c r="U64" i="46"/>
  <c r="V36" i="46" s="1"/>
  <c r="W64" i="46"/>
  <c r="X64" i="46"/>
  <c r="Y64" i="46"/>
  <c r="Z36" i="46" s="1"/>
  <c r="AA64" i="46"/>
  <c r="AB64" i="46"/>
  <c r="AC64" i="46"/>
  <c r="AD64" i="46"/>
  <c r="AE64" i="46"/>
  <c r="P20" i="44"/>
  <c r="Q20" i="44"/>
  <c r="P21" i="44"/>
  <c r="Q21" i="44"/>
  <c r="P22" i="44"/>
  <c r="Q22" i="44"/>
  <c r="P23" i="44"/>
  <c r="Q23" i="44"/>
  <c r="P24" i="44"/>
  <c r="Q24" i="44"/>
  <c r="P25" i="44"/>
  <c r="Q25" i="44"/>
  <c r="P26" i="44"/>
  <c r="Q26" i="44"/>
  <c r="Q19" i="44"/>
  <c r="P19" i="44"/>
  <c r="P11" i="44"/>
  <c r="Q11" i="44"/>
  <c r="P12" i="44"/>
  <c r="Q12" i="44"/>
  <c r="P13" i="44"/>
  <c r="Q13" i="44"/>
  <c r="P14" i="44"/>
  <c r="Q14" i="44"/>
  <c r="P15" i="44"/>
  <c r="Q15" i="44"/>
  <c r="P16" i="44"/>
  <c r="Q16" i="44"/>
  <c r="P17" i="44"/>
  <c r="Q17" i="44"/>
  <c r="Q10" i="44"/>
  <c r="P10" i="44"/>
  <c r="M40" i="16"/>
  <c r="N40" i="16"/>
  <c r="N39" i="16"/>
  <c r="M39" i="16"/>
  <c r="O16" i="6"/>
  <c r="P16" i="6"/>
  <c r="O17" i="6"/>
  <c r="P17" i="6"/>
  <c r="O18" i="6"/>
  <c r="P18" i="6"/>
  <c r="P15" i="6"/>
  <c r="O15" i="6"/>
  <c r="O11" i="6"/>
  <c r="P11" i="6"/>
  <c r="O12" i="6"/>
  <c r="P12" i="6"/>
  <c r="O13" i="6"/>
  <c r="P13" i="6"/>
  <c r="P10" i="6"/>
  <c r="O10" i="6"/>
  <c r="O9" i="50"/>
  <c r="P64" i="46" l="1"/>
  <c r="Q64" i="46"/>
  <c r="AH62" i="46"/>
  <c r="P62" i="46"/>
  <c r="Q62" i="46"/>
  <c r="P60" i="46"/>
  <c r="Q60" i="46"/>
  <c r="AH58" i="46"/>
  <c r="Q58" i="46"/>
  <c r="P58" i="46"/>
  <c r="P56" i="46"/>
  <c r="Q56" i="46"/>
  <c r="AH54" i="46"/>
  <c r="P54" i="46"/>
  <c r="Q54" i="46"/>
  <c r="P52" i="46"/>
  <c r="Q52" i="46"/>
  <c r="Q50" i="46"/>
  <c r="P50" i="46"/>
  <c r="P48" i="46"/>
  <c r="Q48" i="46"/>
  <c r="Q46" i="46"/>
  <c r="P46" i="46"/>
  <c r="Q63" i="46"/>
  <c r="P63" i="46"/>
  <c r="AH61" i="46"/>
  <c r="Q61" i="46"/>
  <c r="P61" i="46"/>
  <c r="Q59" i="46"/>
  <c r="P59" i="46"/>
  <c r="AH57" i="46"/>
  <c r="P57" i="46"/>
  <c r="Q57" i="46"/>
  <c r="Q55" i="46"/>
  <c r="P55" i="46"/>
  <c r="AH53" i="46"/>
  <c r="Q53" i="46"/>
  <c r="P53" i="46"/>
  <c r="Q51" i="46"/>
  <c r="P51" i="46"/>
  <c r="AH49" i="46"/>
  <c r="Q49" i="46"/>
  <c r="P49" i="46"/>
  <c r="Q47" i="46"/>
  <c r="P47" i="46"/>
  <c r="AG64" i="46"/>
  <c r="AG58" i="46"/>
  <c r="AH64" i="46"/>
  <c r="AH59" i="46"/>
  <c r="AH56" i="46"/>
  <c r="AG54" i="46"/>
  <c r="AG62" i="46"/>
  <c r="AF59" i="46"/>
  <c r="AH50" i="46"/>
  <c r="AH47" i="46"/>
  <c r="AG56" i="46"/>
  <c r="AF51" i="46"/>
  <c r="AF50" i="46"/>
  <c r="AG46" i="46"/>
  <c r="AH63" i="46"/>
  <c r="AH48" i="46"/>
  <c r="AF57" i="46"/>
  <c r="AG47" i="46"/>
  <c r="AH46" i="46"/>
  <c r="AH60" i="46"/>
  <c r="AH55" i="46"/>
  <c r="AH52" i="46"/>
  <c r="AF64" i="46"/>
  <c r="AF63" i="46"/>
  <c r="AF60" i="46"/>
  <c r="AF56" i="46"/>
  <c r="AF55" i="46"/>
  <c r="AF52" i="46"/>
  <c r="AG49" i="46"/>
  <c r="AF48" i="46"/>
  <c r="AG61" i="46"/>
  <c r="AG60" i="46"/>
  <c r="AG52" i="46"/>
  <c r="AH51" i="46"/>
  <c r="AG63" i="46"/>
  <c r="AG55" i="46"/>
  <c r="AF49" i="46"/>
  <c r="AG53" i="46"/>
  <c r="AG59" i="46"/>
  <c r="AG50" i="46"/>
  <c r="AG57" i="46"/>
  <c r="AF61" i="46"/>
  <c r="AF53" i="46"/>
  <c r="AG51" i="46"/>
  <c r="AF47" i="46"/>
  <c r="AF62" i="46"/>
  <c r="AF58" i="46"/>
  <c r="AF54" i="46"/>
  <c r="AG48" i="46"/>
  <c r="AF46" i="46"/>
  <c r="K30" i="2" l="1"/>
  <c r="K31" i="2"/>
  <c r="I30" i="2"/>
  <c r="I31" i="2"/>
  <c r="R63" i="87" l="1"/>
  <c r="R64" i="87" s="1"/>
  <c r="R65" i="87" s="1"/>
  <c r="R66" i="87" s="1"/>
  <c r="R67" i="87" s="1"/>
  <c r="R68" i="87" s="1"/>
  <c r="R69" i="87" s="1"/>
  <c r="X21" i="79" l="1"/>
  <c r="X23" i="79"/>
  <c r="X22" i="79"/>
  <c r="B47" i="16" l="1"/>
  <c r="C47" i="16"/>
  <c r="E47" i="16"/>
  <c r="F47" i="16"/>
  <c r="G47" i="16"/>
  <c r="I47" i="16"/>
  <c r="J47" i="16"/>
  <c r="P47" i="16"/>
  <c r="Q47" i="16"/>
  <c r="S47" i="16"/>
  <c r="T47" i="16"/>
  <c r="X47" i="16"/>
  <c r="Y47" i="16"/>
  <c r="Z47" i="16"/>
  <c r="B48" i="16"/>
  <c r="C48" i="16"/>
  <c r="E48" i="16"/>
  <c r="F48" i="16"/>
  <c r="G48" i="16"/>
  <c r="I48" i="16"/>
  <c r="J48" i="16"/>
  <c r="P48" i="16"/>
  <c r="Q48" i="16"/>
  <c r="S48" i="16"/>
  <c r="T48" i="16"/>
  <c r="X48" i="16"/>
  <c r="Y48" i="16"/>
  <c r="Z48" i="16"/>
  <c r="B49" i="16"/>
  <c r="C49" i="16"/>
  <c r="E49" i="16"/>
  <c r="F49" i="16"/>
  <c r="G49" i="16"/>
  <c r="I49" i="16"/>
  <c r="J49" i="16"/>
  <c r="P49" i="16"/>
  <c r="Q49" i="16"/>
  <c r="S49" i="16"/>
  <c r="T49" i="16"/>
  <c r="X49" i="16"/>
  <c r="Y49" i="16"/>
  <c r="Z49" i="16"/>
  <c r="B50" i="16"/>
  <c r="C50" i="16"/>
  <c r="E50" i="16"/>
  <c r="F50" i="16"/>
  <c r="G50" i="16"/>
  <c r="I50" i="16"/>
  <c r="J50" i="16"/>
  <c r="P50" i="16"/>
  <c r="Q50" i="16"/>
  <c r="S50" i="16"/>
  <c r="T50" i="16"/>
  <c r="X50" i="16"/>
  <c r="Y50" i="16"/>
  <c r="Z50" i="16"/>
  <c r="B51" i="16"/>
  <c r="C51" i="16"/>
  <c r="E51" i="16"/>
  <c r="F51" i="16"/>
  <c r="G51" i="16"/>
  <c r="I51" i="16"/>
  <c r="J51" i="16"/>
  <c r="P51" i="16"/>
  <c r="Q51" i="16"/>
  <c r="S51" i="16"/>
  <c r="T51" i="16"/>
  <c r="X51" i="16"/>
  <c r="Y51" i="16"/>
  <c r="Z51" i="16"/>
  <c r="B52" i="16"/>
  <c r="C52" i="16"/>
  <c r="E52" i="16"/>
  <c r="F52" i="16"/>
  <c r="G52" i="16"/>
  <c r="I52" i="16"/>
  <c r="J52" i="16"/>
  <c r="P52" i="16"/>
  <c r="Q52" i="16"/>
  <c r="S52" i="16"/>
  <c r="T52" i="16"/>
  <c r="X52" i="16"/>
  <c r="Y52" i="16"/>
  <c r="Z52" i="16"/>
  <c r="B53" i="16"/>
  <c r="C53" i="16"/>
  <c r="E53" i="16"/>
  <c r="F53" i="16"/>
  <c r="G53" i="16"/>
  <c r="I53" i="16"/>
  <c r="J53" i="16"/>
  <c r="P53" i="16"/>
  <c r="Q53" i="16"/>
  <c r="S53" i="16"/>
  <c r="T53" i="16"/>
  <c r="X53" i="16"/>
  <c r="Y53" i="16"/>
  <c r="Z53" i="16"/>
  <c r="B54" i="16"/>
  <c r="C54" i="16"/>
  <c r="E54" i="16"/>
  <c r="F54" i="16"/>
  <c r="G54" i="16"/>
  <c r="I54" i="16"/>
  <c r="J54" i="16"/>
  <c r="P54" i="16"/>
  <c r="Q54" i="16"/>
  <c r="S54" i="16"/>
  <c r="T54" i="16"/>
  <c r="X54" i="16"/>
  <c r="Y54" i="16"/>
  <c r="Z54" i="16"/>
  <c r="B55" i="16"/>
  <c r="C55" i="16"/>
  <c r="E55" i="16"/>
  <c r="F55" i="16"/>
  <c r="G55" i="16"/>
  <c r="I55" i="16"/>
  <c r="J55" i="16"/>
  <c r="P55" i="16"/>
  <c r="Q55" i="16"/>
  <c r="S55" i="16"/>
  <c r="T55" i="16"/>
  <c r="X55" i="16"/>
  <c r="Y55" i="16"/>
  <c r="Z55" i="16"/>
  <c r="B56" i="16"/>
  <c r="C56" i="16"/>
  <c r="E56" i="16"/>
  <c r="F56" i="16"/>
  <c r="G56" i="16"/>
  <c r="I56" i="16"/>
  <c r="J56" i="16"/>
  <c r="P56" i="16"/>
  <c r="Q56" i="16"/>
  <c r="S56" i="16"/>
  <c r="T56" i="16"/>
  <c r="X56" i="16"/>
  <c r="Y56" i="16"/>
  <c r="Z56" i="16"/>
  <c r="B57" i="16"/>
  <c r="C57" i="16"/>
  <c r="E57" i="16"/>
  <c r="F57" i="16"/>
  <c r="G57" i="16"/>
  <c r="I57" i="16"/>
  <c r="J57" i="16"/>
  <c r="P57" i="16"/>
  <c r="Q57" i="16"/>
  <c r="S57" i="16"/>
  <c r="T57" i="16"/>
  <c r="X57" i="16"/>
  <c r="Y57" i="16"/>
  <c r="Z57" i="16"/>
  <c r="B58" i="16"/>
  <c r="C58" i="16"/>
  <c r="E58" i="16"/>
  <c r="F58" i="16"/>
  <c r="G58" i="16"/>
  <c r="I58" i="16"/>
  <c r="J58" i="16"/>
  <c r="P58" i="16"/>
  <c r="Q58" i="16"/>
  <c r="S58" i="16"/>
  <c r="T58" i="16"/>
  <c r="X58" i="16"/>
  <c r="Y58" i="16"/>
  <c r="Z58" i="16"/>
  <c r="B59" i="16"/>
  <c r="C59" i="16"/>
  <c r="E59" i="16"/>
  <c r="F59" i="16"/>
  <c r="G59" i="16"/>
  <c r="I59" i="16"/>
  <c r="J59" i="16"/>
  <c r="P59" i="16"/>
  <c r="Q59" i="16"/>
  <c r="S59" i="16"/>
  <c r="T59" i="16"/>
  <c r="X59" i="16"/>
  <c r="Y59" i="16"/>
  <c r="Z59" i="16"/>
  <c r="B60" i="16"/>
  <c r="C60" i="16"/>
  <c r="E60" i="16"/>
  <c r="F60" i="16"/>
  <c r="G60" i="16"/>
  <c r="I60" i="16"/>
  <c r="J60" i="16"/>
  <c r="P60" i="16"/>
  <c r="Q60" i="16"/>
  <c r="AA60" i="16" s="1"/>
  <c r="S60" i="16"/>
  <c r="T60" i="16"/>
  <c r="X60" i="16"/>
  <c r="Y60" i="16"/>
  <c r="Z60" i="16"/>
  <c r="B61" i="16"/>
  <c r="C61" i="16"/>
  <c r="E61" i="16"/>
  <c r="F61" i="16"/>
  <c r="G61" i="16"/>
  <c r="I61" i="16"/>
  <c r="J61" i="16"/>
  <c r="P61" i="16"/>
  <c r="Q61" i="16"/>
  <c r="AA61" i="16" s="1"/>
  <c r="S61" i="16"/>
  <c r="T61" i="16"/>
  <c r="X61" i="16"/>
  <c r="Y61" i="16"/>
  <c r="Z61" i="16"/>
  <c r="B62" i="16"/>
  <c r="C62" i="16"/>
  <c r="E62" i="16"/>
  <c r="F62" i="16"/>
  <c r="G62" i="16"/>
  <c r="I62" i="16"/>
  <c r="J62" i="16"/>
  <c r="P62" i="16"/>
  <c r="Q62" i="16"/>
  <c r="AA62" i="16" s="1"/>
  <c r="S62" i="16"/>
  <c r="T62" i="16"/>
  <c r="X62" i="16"/>
  <c r="Y62" i="16"/>
  <c r="Z62" i="16"/>
  <c r="B63" i="16"/>
  <c r="C63" i="16"/>
  <c r="E63" i="16"/>
  <c r="F63" i="16"/>
  <c r="G63" i="16"/>
  <c r="I63" i="16"/>
  <c r="J63" i="16"/>
  <c r="P63" i="16"/>
  <c r="Q63" i="16"/>
  <c r="AA63" i="16" s="1"/>
  <c r="S63" i="16"/>
  <c r="T63" i="16"/>
  <c r="X63" i="16"/>
  <c r="Y63" i="16"/>
  <c r="Z63" i="16"/>
  <c r="B64" i="16"/>
  <c r="C64" i="16"/>
  <c r="E64" i="16"/>
  <c r="F64" i="16"/>
  <c r="G64" i="16"/>
  <c r="I64" i="16"/>
  <c r="J64" i="16"/>
  <c r="P64" i="16"/>
  <c r="Q64" i="16"/>
  <c r="AA64" i="16" s="1"/>
  <c r="S64" i="16"/>
  <c r="T64" i="16"/>
  <c r="X64" i="16"/>
  <c r="Y64" i="16"/>
  <c r="Z64" i="16"/>
  <c r="B65" i="16"/>
  <c r="C65" i="16"/>
  <c r="E65" i="16"/>
  <c r="F65" i="16"/>
  <c r="G65" i="16"/>
  <c r="I65" i="16"/>
  <c r="J65" i="16"/>
  <c r="P65" i="16"/>
  <c r="Q65" i="16"/>
  <c r="AA65" i="16" s="1"/>
  <c r="S65" i="16"/>
  <c r="T65" i="16"/>
  <c r="X65" i="16"/>
  <c r="Y65" i="16"/>
  <c r="Z65" i="16"/>
  <c r="B39" i="16"/>
  <c r="C39" i="16"/>
  <c r="E39" i="16"/>
  <c r="F39" i="16"/>
  <c r="G39" i="16"/>
  <c r="I39" i="16"/>
  <c r="J39" i="16"/>
  <c r="P39" i="16"/>
  <c r="Q39" i="16"/>
  <c r="S39" i="16"/>
  <c r="T39" i="16"/>
  <c r="U39" i="16"/>
  <c r="V39" i="16"/>
  <c r="W39" i="16"/>
  <c r="X39" i="16"/>
  <c r="Y39" i="16"/>
  <c r="Z39" i="16"/>
  <c r="B40" i="16"/>
  <c r="C40" i="16"/>
  <c r="E40" i="16"/>
  <c r="F40" i="16"/>
  <c r="G40" i="16"/>
  <c r="I40" i="16"/>
  <c r="J40" i="16"/>
  <c r="P40" i="16"/>
  <c r="Q40" i="16"/>
  <c r="S40" i="16"/>
  <c r="T40" i="16"/>
  <c r="U40" i="16"/>
  <c r="V40" i="16"/>
  <c r="W40" i="16"/>
  <c r="X40" i="16"/>
  <c r="Y40" i="16"/>
  <c r="Z40" i="16"/>
  <c r="A31" i="2"/>
  <c r="B31" i="2"/>
  <c r="F31" i="2"/>
  <c r="G32" i="2" s="1"/>
  <c r="M31" i="2"/>
  <c r="N32" i="2" s="1"/>
  <c r="P31" i="2"/>
  <c r="Q32" i="2" s="1"/>
  <c r="R31" i="2"/>
  <c r="S32" i="2" s="1"/>
  <c r="T31" i="2"/>
  <c r="U32" i="2" s="1"/>
  <c r="V31" i="2"/>
  <c r="X31" i="2"/>
  <c r="Z31" i="2"/>
  <c r="AA31" i="2"/>
  <c r="AE31" i="2"/>
  <c r="C32" i="2" l="1"/>
  <c r="E32" i="2"/>
  <c r="R40" i="2"/>
  <c r="AB62" i="16"/>
  <c r="AB63" i="16"/>
  <c r="AB39" i="16"/>
  <c r="AB50" i="16"/>
  <c r="AB40" i="16"/>
  <c r="AA39" i="16"/>
  <c r="AB60" i="16"/>
  <c r="AB64" i="16"/>
  <c r="AB61" i="16"/>
  <c r="AB65" i="16"/>
  <c r="AB57" i="16"/>
  <c r="AB47" i="16"/>
  <c r="AB51" i="16"/>
  <c r="AB58" i="16"/>
  <c r="AB55" i="16"/>
  <c r="AB52" i="16"/>
  <c r="AB48" i="16"/>
  <c r="AB54" i="16"/>
  <c r="AB59" i="16"/>
  <c r="AB56" i="16"/>
  <c r="AB53" i="16"/>
  <c r="AB49" i="16"/>
  <c r="AA40" i="16"/>
  <c r="AC31" i="2"/>
  <c r="Y31" i="2"/>
  <c r="AF31" i="2"/>
  <c r="AG32" i="2" s="1"/>
  <c r="T40" i="2" l="1"/>
  <c r="X40" i="2" s="1"/>
  <c r="A30" i="2" l="1"/>
  <c r="B30" i="2"/>
  <c r="F30" i="2"/>
  <c r="G31" i="2" s="1"/>
  <c r="M30" i="2"/>
  <c r="N31" i="2" s="1"/>
  <c r="P30" i="2"/>
  <c r="Q31" i="2" s="1"/>
  <c r="R30" i="2"/>
  <c r="S31" i="2" s="1"/>
  <c r="T30" i="2"/>
  <c r="U31" i="2" s="1"/>
  <c r="V30" i="2"/>
  <c r="X30" i="2"/>
  <c r="Z30" i="2"/>
  <c r="AA30" i="2"/>
  <c r="AE30" i="2"/>
  <c r="C31" i="2" l="1"/>
  <c r="E31" i="2"/>
  <c r="AC30" i="2"/>
  <c r="Y30" i="2"/>
  <c r="AF30" i="2"/>
  <c r="AG31" i="2" s="1"/>
  <c r="B14" i="64"/>
  <c r="B15" i="64"/>
  <c r="B16" i="64"/>
  <c r="B17" i="64"/>
  <c r="B18" i="64"/>
  <c r="B19" i="64"/>
  <c r="B20" i="64"/>
  <c r="B21" i="64"/>
  <c r="B22" i="64"/>
  <c r="B23" i="64"/>
  <c r="B24" i="64"/>
  <c r="B13" i="64"/>
  <c r="H14" i="64"/>
  <c r="H15" i="64"/>
  <c r="H16" i="64"/>
  <c r="H17" i="64"/>
  <c r="H18" i="64"/>
  <c r="H19" i="64"/>
  <c r="H20" i="64"/>
  <c r="H21" i="64"/>
  <c r="H22" i="64"/>
  <c r="H23" i="64"/>
  <c r="H24" i="64"/>
  <c r="X5" i="16"/>
  <c r="N20" i="64" l="1"/>
  <c r="M20" i="64"/>
  <c r="M18" i="64"/>
  <c r="N18" i="64"/>
  <c r="N24" i="64"/>
  <c r="M24" i="64"/>
  <c r="N16" i="64"/>
  <c r="M16" i="64"/>
  <c r="N23" i="64"/>
  <c r="M23" i="64"/>
  <c r="N15" i="64"/>
  <c r="M15" i="64"/>
  <c r="M17" i="64"/>
  <c r="N17" i="64"/>
  <c r="M14" i="64"/>
  <c r="N14" i="64"/>
  <c r="N19" i="64"/>
  <c r="M19" i="64"/>
  <c r="M22" i="64"/>
  <c r="N22" i="64"/>
  <c r="M21" i="64"/>
  <c r="N21" i="64"/>
  <c r="D20" i="44"/>
  <c r="D29" i="44" s="1"/>
  <c r="D21" i="44"/>
  <c r="D30" i="44" s="1"/>
  <c r="D22" i="44"/>
  <c r="D31" i="44" s="1"/>
  <c r="D23" i="44"/>
  <c r="D32" i="44" s="1"/>
  <c r="D24" i="44"/>
  <c r="D33" i="44" s="1"/>
  <c r="D25" i="44"/>
  <c r="D34" i="44" s="1"/>
  <c r="D26" i="44"/>
  <c r="D35" i="44" s="1"/>
  <c r="D19" i="44"/>
  <c r="D28" i="44" s="1"/>
  <c r="BR22" i="90" l="1"/>
  <c r="BQ22" i="90"/>
  <c r="BP22" i="90"/>
  <c r="BO22" i="90"/>
  <c r="BN22" i="90"/>
  <c r="BM22" i="90"/>
  <c r="BL22" i="90"/>
  <c r="BK22" i="90"/>
  <c r="BJ22" i="90"/>
  <c r="BI22" i="90"/>
  <c r="BH22" i="90"/>
  <c r="BG22" i="90"/>
  <c r="BF22" i="90"/>
  <c r="BE22" i="90"/>
  <c r="BA22" i="90"/>
  <c r="AY22" i="90"/>
  <c r="AX22" i="90"/>
  <c r="AV22" i="90"/>
  <c r="AT22" i="90"/>
  <c r="AR22" i="90"/>
  <c r="AP22" i="90"/>
  <c r="AO22" i="90"/>
  <c r="AN22" i="90"/>
  <c r="AL22" i="90"/>
  <c r="BR21" i="90"/>
  <c r="BQ21" i="90"/>
  <c r="BP21" i="90"/>
  <c r="BO21" i="90"/>
  <c r="BN21" i="90"/>
  <c r="BM21" i="90"/>
  <c r="BL21" i="90"/>
  <c r="BK21" i="90"/>
  <c r="BJ21" i="90"/>
  <c r="BI21" i="90"/>
  <c r="BH21" i="90"/>
  <c r="BG21" i="90"/>
  <c r="BF21" i="90"/>
  <c r="BE21" i="90"/>
  <c r="BA21" i="90"/>
  <c r="AY21" i="90"/>
  <c r="AX21" i="90"/>
  <c r="AV21" i="90"/>
  <c r="AT21" i="90"/>
  <c r="AR21" i="90"/>
  <c r="AP21" i="90"/>
  <c r="AO21" i="90"/>
  <c r="AN21" i="90"/>
  <c r="AL21" i="90"/>
  <c r="BR20" i="90"/>
  <c r="BQ20" i="90"/>
  <c r="BP20" i="90"/>
  <c r="BO20" i="90"/>
  <c r="BN20" i="90"/>
  <c r="BM20" i="90"/>
  <c r="BL20" i="90"/>
  <c r="BK20" i="90"/>
  <c r="BJ20" i="90"/>
  <c r="BI20" i="90"/>
  <c r="BH20" i="90"/>
  <c r="BG20" i="90"/>
  <c r="BF20" i="90"/>
  <c r="BE20" i="90"/>
  <c r="BA20" i="90"/>
  <c r="AY20" i="90"/>
  <c r="AX20" i="90"/>
  <c r="AV20" i="90"/>
  <c r="AT20" i="90"/>
  <c r="AR20" i="90"/>
  <c r="AP20" i="90"/>
  <c r="AO20" i="90"/>
  <c r="AN20" i="90"/>
  <c r="AL20" i="90"/>
  <c r="BR19" i="90"/>
  <c r="BQ19" i="90"/>
  <c r="BP19" i="90"/>
  <c r="BO19" i="90"/>
  <c r="BN19" i="90"/>
  <c r="BM19" i="90"/>
  <c r="BL19" i="90"/>
  <c r="BK19" i="90"/>
  <c r="BJ19" i="90"/>
  <c r="BI19" i="90"/>
  <c r="BH19" i="90"/>
  <c r="BG19" i="90"/>
  <c r="BF19" i="90"/>
  <c r="BE19" i="90"/>
  <c r="BA19" i="90"/>
  <c r="AY19" i="90"/>
  <c r="AX19" i="90"/>
  <c r="AV19" i="90"/>
  <c r="AT19" i="90"/>
  <c r="AR19" i="90"/>
  <c r="AP19" i="90"/>
  <c r="AO19" i="90"/>
  <c r="AN19" i="90"/>
  <c r="AL19" i="90"/>
  <c r="BR18" i="90"/>
  <c r="BQ18" i="90"/>
  <c r="BP18" i="90"/>
  <c r="BO18" i="90"/>
  <c r="BN18" i="90"/>
  <c r="BM18" i="90"/>
  <c r="BL18" i="90"/>
  <c r="BK18" i="90"/>
  <c r="BJ18" i="90"/>
  <c r="BI18" i="90"/>
  <c r="BH18" i="90"/>
  <c r="BG18" i="90"/>
  <c r="BF18" i="90"/>
  <c r="BE18" i="90"/>
  <c r="BA18" i="90"/>
  <c r="AY18" i="90"/>
  <c r="AX18" i="90"/>
  <c r="AV18" i="90"/>
  <c r="AT18" i="90"/>
  <c r="AR18" i="90"/>
  <c r="AP18" i="90"/>
  <c r="AO18" i="90"/>
  <c r="AN18" i="90"/>
  <c r="AL18" i="90"/>
  <c r="BR17" i="90"/>
  <c r="BQ17" i="90"/>
  <c r="BP17" i="90"/>
  <c r="BO17" i="90"/>
  <c r="BN17" i="90"/>
  <c r="BM17" i="90"/>
  <c r="BL17" i="90"/>
  <c r="BK17" i="90"/>
  <c r="BJ17" i="90"/>
  <c r="BI17" i="90"/>
  <c r="BH17" i="90"/>
  <c r="BG17" i="90"/>
  <c r="BF17" i="90"/>
  <c r="BE17" i="90"/>
  <c r="BA17" i="90"/>
  <c r="AY17" i="90"/>
  <c r="AX17" i="90"/>
  <c r="AV17" i="90"/>
  <c r="AT17" i="90"/>
  <c r="AR17" i="90"/>
  <c r="AP17" i="90"/>
  <c r="AO17" i="90"/>
  <c r="AN17" i="90"/>
  <c r="AL17" i="90"/>
  <c r="BR16" i="90"/>
  <c r="BQ16" i="90"/>
  <c r="BP16" i="90"/>
  <c r="BO16" i="90"/>
  <c r="BN16" i="90"/>
  <c r="BM16" i="90"/>
  <c r="BL16" i="90"/>
  <c r="BK16" i="90"/>
  <c r="BJ16" i="90"/>
  <c r="BI16" i="90"/>
  <c r="BH16" i="90"/>
  <c r="BG16" i="90"/>
  <c r="BF16" i="90"/>
  <c r="BE16" i="90"/>
  <c r="BA16" i="90"/>
  <c r="AY16" i="90"/>
  <c r="AX16" i="90"/>
  <c r="AV16" i="90"/>
  <c r="AT16" i="90"/>
  <c r="AR16" i="90"/>
  <c r="AP16" i="90"/>
  <c r="AO16" i="90"/>
  <c r="AN16" i="90"/>
  <c r="AL16" i="90"/>
  <c r="BR15" i="90"/>
  <c r="BQ15" i="90"/>
  <c r="BP15" i="90"/>
  <c r="BO15" i="90"/>
  <c r="BN15" i="90"/>
  <c r="BM15" i="90"/>
  <c r="BL15" i="90"/>
  <c r="BK15" i="90"/>
  <c r="BJ15" i="90"/>
  <c r="BI15" i="90"/>
  <c r="BH15" i="90"/>
  <c r="BG15" i="90"/>
  <c r="BF15" i="90"/>
  <c r="BE15" i="90"/>
  <c r="BA15" i="90"/>
  <c r="AY15" i="90"/>
  <c r="AX15" i="90"/>
  <c r="AV15" i="90"/>
  <c r="AT15" i="90"/>
  <c r="AR15" i="90"/>
  <c r="AP15" i="90"/>
  <c r="AO15" i="90"/>
  <c r="AN15" i="90"/>
  <c r="AL15" i="90"/>
  <c r="BR14" i="90"/>
  <c r="BQ14" i="90"/>
  <c r="BP14" i="90"/>
  <c r="BO14" i="90"/>
  <c r="BN14" i="90"/>
  <c r="BM14" i="90"/>
  <c r="BL14" i="90"/>
  <c r="BK14" i="90"/>
  <c r="BJ14" i="90"/>
  <c r="BI14" i="90"/>
  <c r="BH14" i="90"/>
  <c r="BG14" i="90"/>
  <c r="BF14" i="90"/>
  <c r="BE14" i="90"/>
  <c r="BA14" i="90"/>
  <c r="AY14" i="90"/>
  <c r="AX14" i="90"/>
  <c r="AV14" i="90"/>
  <c r="AT14" i="90"/>
  <c r="AR14" i="90"/>
  <c r="AP14" i="90"/>
  <c r="AO14" i="90"/>
  <c r="AN14" i="90"/>
  <c r="AL14" i="90"/>
  <c r="BR13" i="90"/>
  <c r="BQ13" i="90"/>
  <c r="BP13" i="90"/>
  <c r="BO13" i="90"/>
  <c r="BN13" i="90"/>
  <c r="BM13" i="90"/>
  <c r="BL13" i="90"/>
  <c r="BK13" i="90"/>
  <c r="BJ13" i="90"/>
  <c r="BI13" i="90"/>
  <c r="BH13" i="90"/>
  <c r="BG13" i="90"/>
  <c r="BF13" i="90"/>
  <c r="BE13" i="90"/>
  <c r="BA13" i="90"/>
  <c r="AY13" i="90"/>
  <c r="AX13" i="90"/>
  <c r="AV13" i="90"/>
  <c r="AT13" i="90"/>
  <c r="AR13" i="90"/>
  <c r="AP13" i="90"/>
  <c r="AO13" i="90"/>
  <c r="AN13" i="90"/>
  <c r="AL13" i="90"/>
  <c r="BR12" i="90"/>
  <c r="BQ12" i="90"/>
  <c r="BP12" i="90"/>
  <c r="BO12" i="90"/>
  <c r="BN12" i="90"/>
  <c r="BM12" i="90"/>
  <c r="BL12" i="90"/>
  <c r="BK12" i="90"/>
  <c r="BJ12" i="90"/>
  <c r="BI12" i="90"/>
  <c r="BH12" i="90"/>
  <c r="BG12" i="90"/>
  <c r="BF12" i="90"/>
  <c r="BE12" i="90"/>
  <c r="BA12" i="90"/>
  <c r="AY12" i="90"/>
  <c r="AX12" i="90"/>
  <c r="AV12" i="90"/>
  <c r="AT12" i="90"/>
  <c r="AR12" i="90"/>
  <c r="AP12" i="90"/>
  <c r="AO12" i="90"/>
  <c r="AN12" i="90"/>
  <c r="AL12" i="90"/>
  <c r="BR11" i="90"/>
  <c r="BQ11" i="90"/>
  <c r="BP11" i="90"/>
  <c r="BO11" i="90"/>
  <c r="BN11" i="90"/>
  <c r="BM11" i="90"/>
  <c r="BL11" i="90"/>
  <c r="BK11" i="90"/>
  <c r="BJ11" i="90"/>
  <c r="BI11" i="90"/>
  <c r="BH11" i="90"/>
  <c r="BG11" i="90"/>
  <c r="BF11" i="90"/>
  <c r="BE11" i="90"/>
  <c r="BA11" i="90"/>
  <c r="AY11" i="90"/>
  <c r="AX11" i="90"/>
  <c r="AV11" i="90"/>
  <c r="AT11" i="90"/>
  <c r="AR11" i="90"/>
  <c r="AP11" i="90"/>
  <c r="AO11" i="90"/>
  <c r="AN11" i="90"/>
  <c r="AL11" i="90"/>
  <c r="BR10" i="90"/>
  <c r="BQ10" i="90"/>
  <c r="BP10" i="90"/>
  <c r="BO10" i="90"/>
  <c r="BN10" i="90"/>
  <c r="BM10" i="90"/>
  <c r="BL10" i="90"/>
  <c r="BK10" i="90"/>
  <c r="BJ10" i="90"/>
  <c r="BI10" i="90"/>
  <c r="BH10" i="90"/>
  <c r="BG10" i="90"/>
  <c r="BF10" i="90"/>
  <c r="BE10" i="90"/>
  <c r="BA10" i="90"/>
  <c r="AY10" i="90"/>
  <c r="AZ10" i="90" s="1"/>
  <c r="AX10" i="90"/>
  <c r="AV10" i="90"/>
  <c r="AW10" i="90" s="1"/>
  <c r="AT10" i="90"/>
  <c r="AR10" i="90"/>
  <c r="AP10" i="90"/>
  <c r="AO10" i="90"/>
  <c r="AN10" i="90"/>
  <c r="AL10" i="90"/>
  <c r="BR9" i="90"/>
  <c r="BQ9" i="90"/>
  <c r="BP9" i="90"/>
  <c r="BO9" i="90"/>
  <c r="BN9" i="90"/>
  <c r="BM9" i="90"/>
  <c r="BL9" i="90"/>
  <c r="BK9" i="90"/>
  <c r="BJ9" i="90"/>
  <c r="BI9" i="90"/>
  <c r="BH9" i="90"/>
  <c r="BG9" i="90"/>
  <c r="BF9" i="90"/>
  <c r="BE9" i="90"/>
  <c r="BA9" i="90"/>
  <c r="AY9" i="90"/>
  <c r="AZ9" i="90" s="1"/>
  <c r="AX9" i="90"/>
  <c r="AV9" i="90"/>
  <c r="AT9" i="90"/>
  <c r="AR9" i="90"/>
  <c r="AS9" i="90" s="1"/>
  <c r="AP9" i="90"/>
  <c r="AO9" i="90"/>
  <c r="AN9" i="90"/>
  <c r="AL9" i="90"/>
  <c r="AR4" i="90"/>
  <c r="AS10" i="90" l="1"/>
  <c r="BD16" i="90"/>
  <c r="BD17" i="90"/>
  <c r="BD20" i="90"/>
  <c r="BD21" i="90"/>
  <c r="BS11" i="90"/>
  <c r="BS13" i="90"/>
  <c r="BB18" i="90"/>
  <c r="BS19" i="90"/>
  <c r="BB21" i="90"/>
  <c r="BB10" i="90"/>
  <c r="BB11" i="90"/>
  <c r="BB14" i="90"/>
  <c r="BB9" i="90"/>
  <c r="AQ9" i="90"/>
  <c r="BH4" i="90"/>
  <c r="BB15" i="90"/>
  <c r="BB12" i="90"/>
  <c r="BS14" i="90"/>
  <c r="BB19" i="90"/>
  <c r="BD12" i="90"/>
  <c r="BD13" i="90"/>
  <c r="BS15" i="90"/>
  <c r="BS17" i="90"/>
  <c r="BS18" i="90"/>
  <c r="BD22" i="90"/>
  <c r="BS22" i="90"/>
  <c r="BS9" i="90"/>
  <c r="BS10" i="90"/>
  <c r="BD14" i="90"/>
  <c r="BB16" i="90"/>
  <c r="BD18" i="90"/>
  <c r="BB20" i="90"/>
  <c r="BS21" i="90"/>
  <c r="AW9" i="90"/>
  <c r="AQ10" i="90"/>
  <c r="BD11" i="90"/>
  <c r="BS12" i="90"/>
  <c r="BB13" i="90"/>
  <c r="BD15" i="90"/>
  <c r="BS16" i="90"/>
  <c r="BB17" i="90"/>
  <c r="BD19" i="90"/>
  <c r="BS20" i="90"/>
  <c r="BD9" i="90"/>
  <c r="BD10" i="90"/>
  <c r="BB22" i="90"/>
  <c r="BC18" i="90" l="1"/>
  <c r="BC19" i="90"/>
  <c r="BC13" i="90"/>
  <c r="BC16" i="90"/>
  <c r="BC17" i="90"/>
  <c r="BC12" i="90"/>
  <c r="BC9" i="90"/>
  <c r="BC20" i="90"/>
  <c r="BC10" i="90"/>
  <c r="BC14" i="90"/>
  <c r="BC11" i="90"/>
  <c r="BC15" i="90"/>
  <c r="AJ22" i="89" l="1"/>
  <c r="AI22" i="89"/>
  <c r="AH22" i="89"/>
  <c r="AG22" i="89"/>
  <c r="AF22" i="89"/>
  <c r="AE22" i="89"/>
  <c r="AB22" i="89"/>
  <c r="AA22" i="89"/>
  <c r="AJ21" i="89"/>
  <c r="AI21" i="89"/>
  <c r="AH21" i="89"/>
  <c r="AG21" i="89"/>
  <c r="AF21" i="89"/>
  <c r="AE21" i="89"/>
  <c r="AB21" i="89"/>
  <c r="AA21" i="89"/>
  <c r="AJ20" i="89"/>
  <c r="AI20" i="89"/>
  <c r="AH20" i="89"/>
  <c r="AG20" i="89"/>
  <c r="AF20" i="89"/>
  <c r="AE20" i="89"/>
  <c r="AB20" i="89"/>
  <c r="AA20" i="89"/>
  <c r="AJ19" i="89"/>
  <c r="AI19" i="89"/>
  <c r="AH19" i="89"/>
  <c r="AG19" i="89"/>
  <c r="AF19" i="89"/>
  <c r="AE19" i="89"/>
  <c r="AB19" i="89"/>
  <c r="AA19" i="89"/>
  <c r="AJ18" i="89"/>
  <c r="AI18" i="89"/>
  <c r="AH18" i="89"/>
  <c r="AG18" i="89"/>
  <c r="AF18" i="89"/>
  <c r="AE18" i="89"/>
  <c r="AB18" i="89"/>
  <c r="AA18" i="89"/>
  <c r="AJ17" i="89"/>
  <c r="AI17" i="89"/>
  <c r="AH17" i="89"/>
  <c r="AG17" i="89"/>
  <c r="AF17" i="89"/>
  <c r="AE17" i="89"/>
  <c r="AB17" i="89"/>
  <c r="AA17" i="89"/>
  <c r="AJ15" i="89"/>
  <c r="AI15" i="89"/>
  <c r="AH15" i="89"/>
  <c r="AG15" i="89"/>
  <c r="AF15" i="89"/>
  <c r="AE15" i="89"/>
  <c r="AB15" i="89"/>
  <c r="AA15" i="89"/>
  <c r="AJ14" i="89"/>
  <c r="AI14" i="89"/>
  <c r="AH14" i="89"/>
  <c r="AG14" i="89"/>
  <c r="AF14" i="89"/>
  <c r="AE14" i="89"/>
  <c r="AB14" i="89"/>
  <c r="AA14" i="89"/>
  <c r="AJ13" i="89"/>
  <c r="AI13" i="89"/>
  <c r="AH13" i="89"/>
  <c r="AG13" i="89"/>
  <c r="AF13" i="89"/>
  <c r="AE13" i="89"/>
  <c r="AB13" i="89"/>
  <c r="AA13" i="89"/>
  <c r="AJ12" i="89"/>
  <c r="AI12" i="89"/>
  <c r="AH12" i="89"/>
  <c r="AG12" i="89"/>
  <c r="AF12" i="89"/>
  <c r="AE12" i="89"/>
  <c r="AB12" i="89"/>
  <c r="AA12" i="89"/>
  <c r="AJ11" i="89"/>
  <c r="AI11" i="89"/>
  <c r="AH11" i="89"/>
  <c r="AG11" i="89"/>
  <c r="AF11" i="89"/>
  <c r="AE11" i="89"/>
  <c r="AB11" i="89"/>
  <c r="AA11" i="89"/>
  <c r="AJ10" i="89"/>
  <c r="AI10" i="89"/>
  <c r="AH10" i="89"/>
  <c r="AG10" i="89"/>
  <c r="AF10" i="89"/>
  <c r="AE10" i="89"/>
  <c r="AB10" i="89"/>
  <c r="AA10" i="89"/>
  <c r="AJ8" i="89"/>
  <c r="AI8" i="89"/>
  <c r="AH8" i="89"/>
  <c r="AG8" i="89"/>
  <c r="AF8" i="89"/>
  <c r="AE8" i="89"/>
  <c r="AB8" i="89"/>
  <c r="AA8" i="89"/>
  <c r="AJ7" i="89"/>
  <c r="AI7" i="89"/>
  <c r="AH7" i="89"/>
  <c r="AG7" i="89"/>
  <c r="AF7" i="89"/>
  <c r="AE7" i="89"/>
  <c r="AB7" i="89"/>
  <c r="AA7" i="89"/>
  <c r="AJ6" i="89"/>
  <c r="AI6" i="89"/>
  <c r="AH6" i="89"/>
  <c r="AG6" i="89"/>
  <c r="AF6" i="89"/>
  <c r="AE6" i="89"/>
  <c r="AB6" i="89"/>
  <c r="AA6" i="89"/>
  <c r="AJ5" i="89"/>
  <c r="AI5" i="89"/>
  <c r="AH5" i="89"/>
  <c r="AG5" i="89"/>
  <c r="AF5" i="89"/>
  <c r="AE5" i="89"/>
  <c r="AB5" i="89"/>
  <c r="AA5" i="89"/>
  <c r="AJ4" i="89"/>
  <c r="AI4" i="89"/>
  <c r="AH4" i="89"/>
  <c r="AG4" i="89"/>
  <c r="AF4" i="89"/>
  <c r="AE4" i="89"/>
  <c r="AB4" i="89"/>
  <c r="AA4" i="89"/>
  <c r="AJ3" i="89"/>
  <c r="AI3" i="89"/>
  <c r="AH3" i="89"/>
  <c r="AG3" i="89"/>
  <c r="AF3" i="89"/>
  <c r="AE3" i="89"/>
  <c r="AB3" i="89"/>
  <c r="AA3" i="89"/>
  <c r="D16" i="6" l="1"/>
  <c r="D26" i="6" s="1"/>
  <c r="D17" i="6"/>
  <c r="D27" i="6" s="1"/>
  <c r="D18" i="6"/>
  <c r="D28" i="6" s="1"/>
  <c r="D15" i="6"/>
  <c r="D25" i="6" s="1"/>
  <c r="D21" i="6" l="1"/>
  <c r="D20" i="6"/>
  <c r="D23" i="6"/>
  <c r="D22" i="6"/>
  <c r="D16" i="47" l="1"/>
  <c r="D21" i="47" s="1"/>
  <c r="D17" i="47"/>
  <c r="D22" i="47" s="1"/>
  <c r="D18" i="47"/>
  <c r="D23" i="47" s="1"/>
  <c r="D15" i="47"/>
  <c r="D20" i="47" s="1"/>
  <c r="B21" i="47" l="1"/>
  <c r="C21" i="47"/>
  <c r="E21" i="47"/>
  <c r="F21" i="47"/>
  <c r="G21" i="47"/>
  <c r="I21" i="47"/>
  <c r="J21" i="47"/>
  <c r="L21" i="47"/>
  <c r="M21" i="47"/>
  <c r="P21" i="47"/>
  <c r="Q21" i="47"/>
  <c r="R21" i="47"/>
  <c r="S21" i="47"/>
  <c r="T21" i="47"/>
  <c r="W21" i="47"/>
  <c r="X21" i="47"/>
  <c r="Y21" i="47"/>
  <c r="B15" i="47"/>
  <c r="C15" i="47"/>
  <c r="E15" i="47"/>
  <c r="F15" i="47"/>
  <c r="G15" i="47"/>
  <c r="I15" i="47"/>
  <c r="J15" i="47"/>
  <c r="L15" i="47"/>
  <c r="M15" i="47"/>
  <c r="P15" i="47"/>
  <c r="Q15" i="47"/>
  <c r="R15" i="47"/>
  <c r="S15" i="47"/>
  <c r="T15" i="47"/>
  <c r="W15" i="47"/>
  <c r="X15" i="47"/>
  <c r="Y15" i="47"/>
  <c r="V21" i="47" l="1"/>
  <c r="U21" i="47"/>
  <c r="U15" i="47"/>
  <c r="V15" i="47"/>
  <c r="Z21" i="47"/>
  <c r="AB21" i="47"/>
  <c r="Z15" i="47"/>
  <c r="AB15" i="47"/>
  <c r="AA12" i="46" l="1"/>
  <c r="AA13" i="46"/>
  <c r="AA14" i="46"/>
  <c r="AA17" i="46"/>
  <c r="AA18" i="46"/>
  <c r="AA19" i="46"/>
  <c r="AA20" i="46"/>
  <c r="AA21" i="46"/>
  <c r="AA22" i="46"/>
  <c r="AA23" i="46"/>
  <c r="AA24" i="46"/>
  <c r="AA25" i="46"/>
  <c r="AA26" i="46"/>
  <c r="AA27" i="46"/>
  <c r="AA28" i="46"/>
  <c r="AA29" i="46"/>
  <c r="AA30" i="46"/>
  <c r="AA31" i="46"/>
  <c r="AA32" i="46"/>
  <c r="AA33" i="46"/>
  <c r="AA34" i="46"/>
  <c r="AA35" i="46"/>
  <c r="G4" i="71" l="1"/>
  <c r="O142" i="76" l="1"/>
  <c r="O143" i="76" s="1"/>
  <c r="O144" i="76" s="1"/>
  <c r="O145" i="76" s="1"/>
  <c r="O146" i="76" s="1"/>
  <c r="O147" i="76" s="1"/>
  <c r="O109" i="76"/>
  <c r="O110" i="76" s="1"/>
  <c r="O111" i="76" s="1"/>
  <c r="O112" i="76" s="1"/>
  <c r="O113" i="76" s="1"/>
  <c r="O114" i="76" s="1"/>
  <c r="B37" i="16" l="1"/>
  <c r="C37" i="16"/>
  <c r="E37" i="16"/>
  <c r="F37" i="16"/>
  <c r="G37" i="16"/>
  <c r="I37" i="16"/>
  <c r="J37" i="16"/>
  <c r="P37" i="16"/>
  <c r="Q37" i="16"/>
  <c r="S37" i="16"/>
  <c r="T37" i="16"/>
  <c r="U37" i="16"/>
  <c r="V37" i="16"/>
  <c r="W37" i="16"/>
  <c r="X37" i="16"/>
  <c r="Y37" i="16"/>
  <c r="Z37" i="16"/>
  <c r="B38" i="16"/>
  <c r="C38" i="16"/>
  <c r="E38" i="16"/>
  <c r="F38" i="16"/>
  <c r="G38" i="16"/>
  <c r="I38" i="16"/>
  <c r="J38" i="16"/>
  <c r="P38" i="16"/>
  <c r="Q38" i="16"/>
  <c r="S38" i="16"/>
  <c r="T38" i="16"/>
  <c r="U38" i="16"/>
  <c r="V38" i="16"/>
  <c r="W38" i="16"/>
  <c r="X38" i="16"/>
  <c r="Y38" i="16"/>
  <c r="Z38" i="16"/>
  <c r="R10" i="16" l="1"/>
  <c r="R11" i="16"/>
  <c r="AB37" i="16"/>
  <c r="AB38" i="16"/>
  <c r="AA37" i="16"/>
  <c r="AA38" i="16"/>
  <c r="H240" i="64"/>
  <c r="E240" i="64"/>
  <c r="C240" i="64"/>
  <c r="B240" i="64"/>
  <c r="C21" i="64"/>
  <c r="E21" i="64"/>
  <c r="C22" i="64"/>
  <c r="E22" i="64"/>
  <c r="J22" i="64"/>
  <c r="C23" i="64"/>
  <c r="E23" i="64"/>
  <c r="G23" i="64"/>
  <c r="C24" i="64"/>
  <c r="E24" i="64"/>
  <c r="V24" i="64"/>
  <c r="C14" i="64"/>
  <c r="E14" i="64"/>
  <c r="G14" i="64"/>
  <c r="C15" i="64"/>
  <c r="E15" i="64"/>
  <c r="G15" i="64"/>
  <c r="C16" i="64"/>
  <c r="E16" i="64"/>
  <c r="G16" i="64"/>
  <c r="C17" i="64"/>
  <c r="E17" i="64"/>
  <c r="J17" i="64"/>
  <c r="C18" i="64"/>
  <c r="E18" i="64"/>
  <c r="G18" i="64"/>
  <c r="C19" i="64"/>
  <c r="E19" i="64"/>
  <c r="G19" i="64"/>
  <c r="C20" i="64"/>
  <c r="E20" i="64"/>
  <c r="H13" i="64"/>
  <c r="E13" i="64"/>
  <c r="C13" i="64"/>
  <c r="AD45" i="79"/>
  <c r="AC45" i="79"/>
  <c r="AB45" i="79"/>
  <c r="Z45" i="79"/>
  <c r="Y45" i="79"/>
  <c r="W45" i="79"/>
  <c r="V45" i="79"/>
  <c r="U45" i="79"/>
  <c r="S45" i="79"/>
  <c r="T30" i="79" s="1"/>
  <c r="Q45" i="79"/>
  <c r="R30" i="79" s="1"/>
  <c r="K45" i="79"/>
  <c r="L30" i="79" s="1"/>
  <c r="I45" i="79"/>
  <c r="G45" i="79"/>
  <c r="F45" i="79"/>
  <c r="E45" i="79"/>
  <c r="C45" i="79"/>
  <c r="D45" i="79" s="1"/>
  <c r="B45" i="79"/>
  <c r="AD44" i="79"/>
  <c r="AC44" i="79"/>
  <c r="AB44" i="79"/>
  <c r="Z44" i="79"/>
  <c r="Y44" i="79"/>
  <c r="W44" i="79"/>
  <c r="V44" i="79"/>
  <c r="U44" i="79"/>
  <c r="S44" i="79"/>
  <c r="T29" i="79" s="1"/>
  <c r="Q44" i="79"/>
  <c r="R29" i="79" s="1"/>
  <c r="K44" i="79"/>
  <c r="L29" i="79" s="1"/>
  <c r="I44" i="79"/>
  <c r="G44" i="79"/>
  <c r="F44" i="79"/>
  <c r="E44" i="79"/>
  <c r="C44" i="79"/>
  <c r="D44" i="79" s="1"/>
  <c r="B44" i="79"/>
  <c r="AD43" i="79"/>
  <c r="AC43" i="79"/>
  <c r="AB43" i="79"/>
  <c r="Z43" i="79"/>
  <c r="Y43" i="79"/>
  <c r="W43" i="79"/>
  <c r="V43" i="79"/>
  <c r="U43" i="79"/>
  <c r="S43" i="79"/>
  <c r="T28" i="79" s="1"/>
  <c r="Q43" i="79"/>
  <c r="R28" i="79" s="1"/>
  <c r="K43" i="79"/>
  <c r="L28" i="79" s="1"/>
  <c r="I43" i="79"/>
  <c r="G43" i="79"/>
  <c r="F43" i="79"/>
  <c r="E43" i="79"/>
  <c r="C43" i="79"/>
  <c r="D43" i="79" s="1"/>
  <c r="B43" i="79"/>
  <c r="AD42" i="79"/>
  <c r="AC42" i="79"/>
  <c r="AB42" i="79"/>
  <c r="Z42" i="79"/>
  <c r="Y42" i="79"/>
  <c r="W42" i="79"/>
  <c r="V42" i="79"/>
  <c r="U42" i="79"/>
  <c r="S42" i="79"/>
  <c r="T27" i="79" s="1"/>
  <c r="Q42" i="79"/>
  <c r="R27" i="79" s="1"/>
  <c r="K42" i="79"/>
  <c r="L27" i="79" s="1"/>
  <c r="I42" i="79"/>
  <c r="G42" i="79"/>
  <c r="F42" i="79"/>
  <c r="E42" i="79"/>
  <c r="C42" i="79"/>
  <c r="D42" i="79" s="1"/>
  <c r="B42" i="79"/>
  <c r="AD41" i="79"/>
  <c r="AC41" i="79"/>
  <c r="AB41" i="79"/>
  <c r="Z41" i="79"/>
  <c r="Y41" i="79"/>
  <c r="W41" i="79"/>
  <c r="V41" i="79"/>
  <c r="U41" i="79"/>
  <c r="S41" i="79"/>
  <c r="T26" i="79" s="1"/>
  <c r="Q41" i="79"/>
  <c r="R26" i="79" s="1"/>
  <c r="K41" i="79"/>
  <c r="L26" i="79" s="1"/>
  <c r="I41" i="79"/>
  <c r="G41" i="79"/>
  <c r="F41" i="79"/>
  <c r="E41" i="79"/>
  <c r="C41" i="79"/>
  <c r="D41" i="79" s="1"/>
  <c r="B41" i="79"/>
  <c r="AD40" i="79"/>
  <c r="AC40" i="79"/>
  <c r="AB40" i="79"/>
  <c r="Z40" i="79"/>
  <c r="Y40" i="79"/>
  <c r="W40" i="79"/>
  <c r="X14" i="79" s="1"/>
  <c r="V40" i="79"/>
  <c r="U40" i="79"/>
  <c r="S40" i="79"/>
  <c r="Q40" i="79"/>
  <c r="K40" i="79"/>
  <c r="I40" i="79"/>
  <c r="G40" i="79"/>
  <c r="F40" i="79"/>
  <c r="E40" i="79"/>
  <c r="C40" i="79"/>
  <c r="D40" i="79" s="1"/>
  <c r="B40" i="79"/>
  <c r="AD30" i="79"/>
  <c r="AC30" i="79"/>
  <c r="AB30" i="79"/>
  <c r="Z30" i="79"/>
  <c r="G30" i="79"/>
  <c r="F30" i="79"/>
  <c r="E30" i="79"/>
  <c r="C30" i="79"/>
  <c r="D30" i="79" s="1"/>
  <c r="B30" i="79"/>
  <c r="AD29" i="79"/>
  <c r="AC29" i="79"/>
  <c r="AB29" i="79"/>
  <c r="Z29" i="79"/>
  <c r="G29" i="79"/>
  <c r="H29" i="79" s="1"/>
  <c r="F29" i="79"/>
  <c r="E29" i="79"/>
  <c r="C29" i="79"/>
  <c r="D29" i="79" s="1"/>
  <c r="B29" i="79"/>
  <c r="AD28" i="79"/>
  <c r="AC28" i="79"/>
  <c r="AB28" i="79"/>
  <c r="Z28" i="79"/>
  <c r="G28" i="79"/>
  <c r="F28" i="79"/>
  <c r="E28" i="79"/>
  <c r="C28" i="79"/>
  <c r="D28" i="79" s="1"/>
  <c r="B28" i="79"/>
  <c r="AD27" i="79"/>
  <c r="AC27" i="79"/>
  <c r="AB27" i="79"/>
  <c r="Z27" i="79"/>
  <c r="G27" i="79"/>
  <c r="F27" i="79"/>
  <c r="E27" i="79"/>
  <c r="C27" i="79"/>
  <c r="D27" i="79" s="1"/>
  <c r="B27" i="79"/>
  <c r="AD26" i="79"/>
  <c r="AC26" i="79"/>
  <c r="AB26" i="79"/>
  <c r="Z26" i="79"/>
  <c r="G26" i="79"/>
  <c r="F26" i="79"/>
  <c r="E26" i="79"/>
  <c r="C26" i="79"/>
  <c r="D26" i="79" s="1"/>
  <c r="B26" i="79"/>
  <c r="AD25" i="79"/>
  <c r="AC25" i="79"/>
  <c r="AB25" i="79"/>
  <c r="Z25" i="79"/>
  <c r="W25" i="79"/>
  <c r="V25" i="79"/>
  <c r="U25" i="79"/>
  <c r="S25" i="79"/>
  <c r="Q25" i="79"/>
  <c r="K25" i="79"/>
  <c r="I25" i="79"/>
  <c r="G25" i="79"/>
  <c r="F25" i="79"/>
  <c r="E25" i="79"/>
  <c r="C25" i="79"/>
  <c r="D25" i="79" s="1"/>
  <c r="B25" i="79"/>
  <c r="AD14" i="79"/>
  <c r="AC14" i="79"/>
  <c r="AB14" i="79"/>
  <c r="Z14" i="79"/>
  <c r="Y14" i="79"/>
  <c r="G14" i="79"/>
  <c r="F14" i="79"/>
  <c r="E14" i="79"/>
  <c r="C14" i="79"/>
  <c r="D14" i="79" s="1"/>
  <c r="B14" i="79"/>
  <c r="AD13" i="79"/>
  <c r="AC13" i="79"/>
  <c r="AB13" i="79"/>
  <c r="Z13" i="79"/>
  <c r="Y13" i="79"/>
  <c r="G13" i="79"/>
  <c r="F13" i="79"/>
  <c r="E13" i="79"/>
  <c r="C13" i="79"/>
  <c r="D13" i="79" s="1"/>
  <c r="B13" i="79"/>
  <c r="AD12" i="79"/>
  <c r="AC12" i="79"/>
  <c r="AB12" i="79"/>
  <c r="Z12" i="79"/>
  <c r="Y12" i="79"/>
  <c r="G12" i="79"/>
  <c r="F12" i="79"/>
  <c r="E12" i="79"/>
  <c r="C12" i="79"/>
  <c r="D12" i="79" s="1"/>
  <c r="B12" i="79"/>
  <c r="AD11" i="79"/>
  <c r="AC11" i="79"/>
  <c r="AB11" i="79"/>
  <c r="Z11" i="79"/>
  <c r="Y11" i="79"/>
  <c r="G11" i="79"/>
  <c r="H11" i="79" s="1"/>
  <c r="F11" i="79"/>
  <c r="E11" i="79"/>
  <c r="C11" i="79"/>
  <c r="D11" i="79" s="1"/>
  <c r="B11" i="79"/>
  <c r="AD10" i="79"/>
  <c r="AC10" i="79"/>
  <c r="AB10" i="79"/>
  <c r="Z10" i="79"/>
  <c r="Y10" i="79"/>
  <c r="W10" i="79"/>
  <c r="V10" i="79"/>
  <c r="U10" i="79"/>
  <c r="S10" i="79"/>
  <c r="Q10" i="79"/>
  <c r="K10" i="79"/>
  <c r="I10" i="79"/>
  <c r="G10" i="79"/>
  <c r="F10" i="79"/>
  <c r="E10" i="79"/>
  <c r="C10" i="79"/>
  <c r="D10" i="79" s="1"/>
  <c r="B10" i="79"/>
  <c r="K4" i="79"/>
  <c r="V2" i="79"/>
  <c r="H13" i="79" l="1"/>
  <c r="H26" i="79"/>
  <c r="H27" i="79"/>
  <c r="H12" i="79"/>
  <c r="H28" i="79"/>
  <c r="H14" i="79"/>
  <c r="O30" i="79"/>
  <c r="N30" i="79"/>
  <c r="H15" i="79"/>
  <c r="H30" i="79"/>
  <c r="X15" i="79"/>
  <c r="X26" i="79"/>
  <c r="X16" i="79"/>
  <c r="X27" i="79"/>
  <c r="N26" i="79"/>
  <c r="O26" i="79"/>
  <c r="X17" i="79"/>
  <c r="X28" i="79"/>
  <c r="N27" i="79"/>
  <c r="O27" i="79"/>
  <c r="X18" i="79"/>
  <c r="X29" i="79"/>
  <c r="N28" i="79"/>
  <c r="O28" i="79"/>
  <c r="X19" i="79"/>
  <c r="X30" i="79"/>
  <c r="N29" i="79"/>
  <c r="O29" i="79"/>
  <c r="N14" i="79"/>
  <c r="O14" i="79"/>
  <c r="N11" i="79"/>
  <c r="O11" i="79"/>
  <c r="N12" i="79"/>
  <c r="O12" i="79"/>
  <c r="X20" i="79"/>
  <c r="N13" i="79"/>
  <c r="O13" i="79"/>
  <c r="N13" i="64"/>
  <c r="M13" i="64"/>
  <c r="Z240" i="64"/>
  <c r="M240" i="64"/>
  <c r="N240" i="64"/>
  <c r="X25" i="79"/>
  <c r="L25" i="79"/>
  <c r="R25" i="79"/>
  <c r="T25" i="79"/>
  <c r="H25" i="79"/>
  <c r="R10" i="79"/>
  <c r="T10" i="79"/>
  <c r="H10" i="79"/>
  <c r="L10" i="79"/>
  <c r="O42" i="79"/>
  <c r="N42" i="79"/>
  <c r="N45" i="79"/>
  <c r="O45" i="79"/>
  <c r="N25" i="79"/>
  <c r="O25" i="79"/>
  <c r="N43" i="79"/>
  <c r="O43" i="79"/>
  <c r="N41" i="79"/>
  <c r="O41" i="79"/>
  <c r="N10" i="79"/>
  <c r="O10" i="79"/>
  <c r="O40" i="79"/>
  <c r="N40" i="79"/>
  <c r="O44" i="79"/>
  <c r="N44" i="79"/>
  <c r="Y4" i="79"/>
  <c r="AE41" i="79"/>
  <c r="AE45" i="79"/>
  <c r="AE40" i="79"/>
  <c r="AE44" i="79"/>
  <c r="AE42" i="79"/>
  <c r="Z13" i="64"/>
  <c r="H11" i="64"/>
  <c r="AE43" i="79"/>
  <c r="X22" i="64"/>
  <c r="Z19" i="64"/>
  <c r="W22" i="64"/>
  <c r="T22" i="64"/>
  <c r="S22" i="64"/>
  <c r="W21" i="64"/>
  <c r="S21" i="64"/>
  <c r="P21" i="64"/>
  <c r="X10" i="79"/>
  <c r="X19" i="64"/>
  <c r="V19" i="64"/>
  <c r="Q19" i="64"/>
  <c r="AC19" i="64" s="1"/>
  <c r="AD15" i="64"/>
  <c r="U19" i="64"/>
  <c r="W18" i="64"/>
  <c r="X17" i="64"/>
  <c r="Z15" i="64"/>
  <c r="U15" i="64"/>
  <c r="AE10" i="79"/>
  <c r="AE14" i="79"/>
  <c r="AF11" i="79"/>
  <c r="AF26" i="79"/>
  <c r="AE29" i="79"/>
  <c r="AE12" i="79"/>
  <c r="AE25" i="79"/>
  <c r="AE27" i="79"/>
  <c r="AE30" i="79"/>
  <c r="AG40" i="79"/>
  <c r="X23" i="64"/>
  <c r="AD19" i="64"/>
  <c r="Y19" i="64"/>
  <c r="T19" i="64"/>
  <c r="J19" i="64"/>
  <c r="Y15" i="64"/>
  <c r="T23" i="64"/>
  <c r="S17" i="64"/>
  <c r="Q15" i="64"/>
  <c r="W19" i="64"/>
  <c r="S19" i="64"/>
  <c r="P19" i="64"/>
  <c r="W15" i="64"/>
  <c r="S15" i="64"/>
  <c r="J15" i="64"/>
  <c r="AD23" i="64"/>
  <c r="Z23" i="64"/>
  <c r="V23" i="64"/>
  <c r="Q23" i="64"/>
  <c r="AG44" i="79"/>
  <c r="V15" i="64"/>
  <c r="Y23" i="64"/>
  <c r="U23" i="64"/>
  <c r="U18" i="64"/>
  <c r="X15" i="64"/>
  <c r="T15" i="64"/>
  <c r="P15" i="64"/>
  <c r="W23" i="64"/>
  <c r="S23" i="64"/>
  <c r="AG41" i="79"/>
  <c r="G20" i="64"/>
  <c r="AD20" i="64" s="1"/>
  <c r="P20" i="64"/>
  <c r="P24" i="64"/>
  <c r="Y24" i="64"/>
  <c r="Z24" i="64"/>
  <c r="U24" i="64"/>
  <c r="AF13" i="79"/>
  <c r="AG27" i="79"/>
  <c r="AG30" i="79"/>
  <c r="AF30" i="79"/>
  <c r="K19" i="64"/>
  <c r="Q18" i="64"/>
  <c r="AC18" i="64" s="1"/>
  <c r="Q14" i="64"/>
  <c r="AC14" i="64" s="1"/>
  <c r="AG13" i="79"/>
  <c r="G24" i="64"/>
  <c r="AD24" i="64" s="1"/>
  <c r="AG43" i="79"/>
  <c r="AF44" i="79"/>
  <c r="W16" i="64"/>
  <c r="X24" i="64"/>
  <c r="S24" i="64"/>
  <c r="K24" i="64"/>
  <c r="P23" i="64"/>
  <c r="Q22" i="64"/>
  <c r="AC22" i="64" s="1"/>
  <c r="AG11" i="79"/>
  <c r="AG26" i="79"/>
  <c r="AF45" i="79"/>
  <c r="U14" i="64"/>
  <c r="W24" i="64"/>
  <c r="J24" i="64"/>
  <c r="J23" i="64"/>
  <c r="P22" i="64"/>
  <c r="AG28" i="79"/>
  <c r="AG10" i="79"/>
  <c r="AF10" i="79"/>
  <c r="AE11" i="79"/>
  <c r="AG12" i="79"/>
  <c r="AF12" i="79"/>
  <c r="AE13" i="79"/>
  <c r="AG14" i="79"/>
  <c r="AF14" i="79"/>
  <c r="AG25" i="79"/>
  <c r="AF25" i="79"/>
  <c r="AE26" i="79"/>
  <c r="AF27" i="79"/>
  <c r="AF40" i="79"/>
  <c r="AG42" i="79"/>
  <c r="AG45" i="79"/>
  <c r="AF28" i="79"/>
  <c r="AG29" i="79"/>
  <c r="AF29" i="79"/>
  <c r="AF41" i="79"/>
  <c r="AF42" i="79"/>
  <c r="W13" i="64"/>
  <c r="S20" i="64"/>
  <c r="X18" i="64"/>
  <c r="S18" i="64"/>
  <c r="J18" i="64"/>
  <c r="Z17" i="64"/>
  <c r="T17" i="64"/>
  <c r="AD16" i="64"/>
  <c r="Y16" i="64"/>
  <c r="P16" i="64"/>
  <c r="K15" i="64"/>
  <c r="W14" i="64"/>
  <c r="K23" i="64"/>
  <c r="G240" i="64"/>
  <c r="S240" i="64"/>
  <c r="T240" i="64"/>
  <c r="K13" i="64"/>
  <c r="W17" i="64"/>
  <c r="Q17" i="64"/>
  <c r="AC17" i="64" s="1"/>
  <c r="V16" i="64"/>
  <c r="Y14" i="64"/>
  <c r="T14" i="64"/>
  <c r="P14" i="64"/>
  <c r="K240" i="64"/>
  <c r="W240" i="64"/>
  <c r="S13" i="64"/>
  <c r="W20" i="64"/>
  <c r="Y18" i="64"/>
  <c r="T18" i="64"/>
  <c r="P18" i="64"/>
  <c r="V17" i="64"/>
  <c r="P17" i="64"/>
  <c r="Z16" i="64"/>
  <c r="S16" i="64"/>
  <c r="X14" i="64"/>
  <c r="S14" i="64"/>
  <c r="J14" i="64"/>
  <c r="P240" i="64"/>
  <c r="X240" i="64"/>
  <c r="Q240" i="64"/>
  <c r="U240" i="64"/>
  <c r="Y240" i="64"/>
  <c r="J240" i="64"/>
  <c r="V240" i="64"/>
  <c r="Z21" i="64"/>
  <c r="V21" i="64"/>
  <c r="K21" i="64"/>
  <c r="T24" i="64"/>
  <c r="Q24" i="64"/>
  <c r="AC24" i="64" s="1"/>
  <c r="Z22" i="64"/>
  <c r="V22" i="64"/>
  <c r="K22" i="64"/>
  <c r="G22" i="64"/>
  <c r="AD22" i="64" s="1"/>
  <c r="Y21" i="64"/>
  <c r="U21" i="64"/>
  <c r="J21" i="64"/>
  <c r="G21" i="64"/>
  <c r="AD21" i="64" s="1"/>
  <c r="Y22" i="64"/>
  <c r="U22" i="64"/>
  <c r="X21" i="64"/>
  <c r="T21" i="64"/>
  <c r="Q21" i="64"/>
  <c r="Y20" i="64"/>
  <c r="U20" i="64"/>
  <c r="J20" i="64"/>
  <c r="K17" i="64"/>
  <c r="G17" i="64"/>
  <c r="AD17" i="64" s="1"/>
  <c r="U16" i="64"/>
  <c r="J16" i="64"/>
  <c r="X20" i="64"/>
  <c r="T20" i="64"/>
  <c r="Q20" i="64"/>
  <c r="AD18" i="64"/>
  <c r="Z18" i="64"/>
  <c r="V18" i="64"/>
  <c r="K18" i="64"/>
  <c r="Y17" i="64"/>
  <c r="U17" i="64"/>
  <c r="X16" i="64"/>
  <c r="T16" i="64"/>
  <c r="Q16" i="64"/>
  <c r="AD14" i="64"/>
  <c r="Z14" i="64"/>
  <c r="V14" i="64"/>
  <c r="K14" i="64"/>
  <c r="Z20" i="64"/>
  <c r="V20" i="64"/>
  <c r="K20" i="64"/>
  <c r="K16" i="64"/>
  <c r="G13" i="64"/>
  <c r="P13" i="64"/>
  <c r="T13" i="64"/>
  <c r="X13" i="64"/>
  <c r="Q13" i="64"/>
  <c r="U13" i="64"/>
  <c r="Y13" i="64"/>
  <c r="J13" i="64"/>
  <c r="V13" i="64"/>
  <c r="AF43" i="79"/>
  <c r="AE28" i="79"/>
  <c r="AA19" i="64" l="1"/>
  <c r="AA24" i="64"/>
  <c r="AA23" i="64"/>
  <c r="AC23" i="64"/>
  <c r="AA22" i="64"/>
  <c r="AA21" i="64"/>
  <c r="AC21" i="64"/>
  <c r="AC20" i="64"/>
  <c r="AA20" i="64"/>
  <c r="AA18" i="64"/>
  <c r="AA17" i="64"/>
  <c r="AA16" i="64"/>
  <c r="AC16" i="64"/>
  <c r="AA15" i="64"/>
  <c r="AC15" i="64"/>
  <c r="AA14" i="64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8" i="2"/>
  <c r="B28" i="2"/>
  <c r="F28" i="2"/>
  <c r="M28" i="2"/>
  <c r="P28" i="2"/>
  <c r="R28" i="2"/>
  <c r="T28" i="2"/>
  <c r="V28" i="2"/>
  <c r="X28" i="2"/>
  <c r="Z28" i="2"/>
  <c r="AA28" i="2"/>
  <c r="AE28" i="2"/>
  <c r="B29" i="2"/>
  <c r="F29" i="2"/>
  <c r="G30" i="2" s="1"/>
  <c r="M29" i="2"/>
  <c r="N30" i="2" s="1"/>
  <c r="P29" i="2"/>
  <c r="Q30" i="2" s="1"/>
  <c r="R29" i="2"/>
  <c r="S30" i="2" s="1"/>
  <c r="T29" i="2"/>
  <c r="U30" i="2" s="1"/>
  <c r="V29" i="2"/>
  <c r="X29" i="2"/>
  <c r="Z29" i="2"/>
  <c r="AA29" i="2"/>
  <c r="AE29" i="2"/>
  <c r="E30" i="2" l="1"/>
  <c r="C30" i="2"/>
  <c r="AC28" i="2"/>
  <c r="S29" i="2"/>
  <c r="C29" i="2"/>
  <c r="G29" i="2"/>
  <c r="U29" i="2"/>
  <c r="AC29" i="2"/>
  <c r="Q29" i="2"/>
  <c r="Y28" i="2"/>
  <c r="N29" i="2"/>
  <c r="Y29" i="2"/>
  <c r="E29" i="2"/>
  <c r="AF28" i="2"/>
  <c r="AF29" i="2"/>
  <c r="AG30" i="2" s="1"/>
  <c r="B457" i="71"/>
  <c r="D457" i="71"/>
  <c r="B458" i="71"/>
  <c r="D458" i="71"/>
  <c r="B459" i="71"/>
  <c r="D459" i="71"/>
  <c r="B460" i="71"/>
  <c r="D460" i="71"/>
  <c r="B461" i="71"/>
  <c r="D461" i="71"/>
  <c r="B462" i="71"/>
  <c r="D462" i="71"/>
  <c r="B463" i="71"/>
  <c r="D463" i="71"/>
  <c r="B464" i="71"/>
  <c r="D464" i="71"/>
  <c r="B465" i="71"/>
  <c r="D465" i="71"/>
  <c r="B466" i="71"/>
  <c r="D466" i="71"/>
  <c r="B467" i="71"/>
  <c r="D467" i="71"/>
  <c r="B468" i="71"/>
  <c r="D468" i="71"/>
  <c r="B469" i="71"/>
  <c r="D469" i="71"/>
  <c r="B470" i="71"/>
  <c r="D470" i="71"/>
  <c r="D456" i="71"/>
  <c r="C456" i="71"/>
  <c r="C457" i="71" s="1"/>
  <c r="C458" i="71" s="1"/>
  <c r="C459" i="71" s="1"/>
  <c r="C460" i="71" s="1"/>
  <c r="C461" i="71" s="1"/>
  <c r="C462" i="71" s="1"/>
  <c r="C463" i="71" s="1"/>
  <c r="C464" i="71" s="1"/>
  <c r="C465" i="71" s="1"/>
  <c r="C466" i="71" s="1"/>
  <c r="C467" i="71" s="1"/>
  <c r="C468" i="71" s="1"/>
  <c r="C469" i="71" s="1"/>
  <c r="C470" i="71" s="1"/>
  <c r="AG29" i="2" l="1"/>
  <c r="C25" i="35" l="1"/>
  <c r="C38" i="35" s="1"/>
  <c r="C26" i="35"/>
  <c r="C39" i="35" s="1"/>
  <c r="C27" i="35"/>
  <c r="C40" i="35" s="1"/>
  <c r="C28" i="35"/>
  <c r="C41" i="35" s="1"/>
  <c r="C29" i="35"/>
  <c r="C42" i="35" s="1"/>
  <c r="C30" i="35"/>
  <c r="C43" i="35" s="1"/>
  <c r="C31" i="35"/>
  <c r="C44" i="35" s="1"/>
  <c r="C32" i="35"/>
  <c r="C45" i="35" s="1"/>
  <c r="C33" i="35"/>
  <c r="C46" i="35" s="1"/>
  <c r="C34" i="35"/>
  <c r="C47" i="35" s="1"/>
  <c r="C35" i="35"/>
  <c r="C48" i="35" s="1"/>
  <c r="C24" i="35"/>
  <c r="C37" i="35" s="1"/>
  <c r="B16" i="46" l="1"/>
  <c r="C16" i="46"/>
  <c r="D16" i="46"/>
  <c r="E16" i="46" s="1"/>
  <c r="AB11" i="16" l="1"/>
  <c r="AB10" i="16"/>
  <c r="B227" i="71" l="1"/>
  <c r="B228" i="71"/>
  <c r="B229" i="71"/>
  <c r="B230" i="71"/>
  <c r="B231" i="71"/>
  <c r="B232" i="71"/>
  <c r="B233" i="71"/>
  <c r="B234" i="71"/>
  <c r="B235" i="71"/>
  <c r="B236" i="71"/>
  <c r="B237" i="71"/>
  <c r="B238" i="71"/>
  <c r="B239" i="71"/>
  <c r="B240" i="71"/>
  <c r="B182" i="71"/>
  <c r="B183" i="71"/>
  <c r="B184" i="71"/>
  <c r="B185" i="71"/>
  <c r="B186" i="71"/>
  <c r="B187" i="71"/>
  <c r="B188" i="71"/>
  <c r="B189" i="71"/>
  <c r="B190" i="71"/>
  <c r="B191" i="71"/>
  <c r="B192" i="71"/>
  <c r="B193" i="71"/>
  <c r="B194" i="71"/>
  <c r="B195" i="71"/>
  <c r="B159" i="71"/>
  <c r="B160" i="71"/>
  <c r="B161" i="71"/>
  <c r="B162" i="71"/>
  <c r="B163" i="71"/>
  <c r="B164" i="71"/>
  <c r="B165" i="71"/>
  <c r="B166" i="71"/>
  <c r="B167" i="71"/>
  <c r="B168" i="71"/>
  <c r="B169" i="71"/>
  <c r="B170" i="71"/>
  <c r="B171" i="71"/>
  <c r="B172" i="71"/>
  <c r="B142" i="71" l="1"/>
  <c r="H4" i="66" l="1"/>
  <c r="B249" i="71"/>
  <c r="C249" i="71"/>
  <c r="E249" i="71"/>
  <c r="G249" i="71"/>
  <c r="B250" i="71"/>
  <c r="C250" i="71"/>
  <c r="E250" i="71"/>
  <c r="G250" i="71"/>
  <c r="B251" i="71"/>
  <c r="C251" i="71"/>
  <c r="E251" i="71"/>
  <c r="G251" i="71"/>
  <c r="B252" i="71"/>
  <c r="C252" i="71"/>
  <c r="E252" i="71"/>
  <c r="G252" i="71"/>
  <c r="B253" i="71"/>
  <c r="C253" i="71"/>
  <c r="E253" i="71"/>
  <c r="G253" i="71"/>
  <c r="H253" i="71"/>
  <c r="B254" i="71"/>
  <c r="C254" i="71"/>
  <c r="E254" i="71"/>
  <c r="G254" i="71"/>
  <c r="B255" i="71"/>
  <c r="C255" i="71"/>
  <c r="E255" i="71"/>
  <c r="G255" i="71"/>
  <c r="B256" i="71"/>
  <c r="C256" i="71"/>
  <c r="E256" i="71"/>
  <c r="G256" i="71"/>
  <c r="B112" i="71"/>
  <c r="C112" i="71"/>
  <c r="C135" i="71" s="1"/>
  <c r="E112" i="71"/>
  <c r="G112" i="71"/>
  <c r="B113" i="71"/>
  <c r="C113" i="71"/>
  <c r="C136" i="71" s="1"/>
  <c r="G113" i="71"/>
  <c r="B114" i="71"/>
  <c r="C114" i="71"/>
  <c r="C137" i="71" s="1"/>
  <c r="G114" i="71"/>
  <c r="B115" i="71"/>
  <c r="C115" i="71"/>
  <c r="C138" i="71" s="1"/>
  <c r="G115" i="71"/>
  <c r="B116" i="71"/>
  <c r="C116" i="71"/>
  <c r="C139" i="71" s="1"/>
  <c r="G116" i="71"/>
  <c r="H116" i="71"/>
  <c r="B117" i="71"/>
  <c r="C117" i="71"/>
  <c r="C140" i="71" s="1"/>
  <c r="G117" i="71"/>
  <c r="B118" i="71"/>
  <c r="C118" i="71"/>
  <c r="C141" i="71" s="1"/>
  <c r="G118" i="71"/>
  <c r="B119" i="71"/>
  <c r="C119" i="71"/>
  <c r="C142" i="71" s="1"/>
  <c r="G119" i="71"/>
  <c r="G792" i="71"/>
  <c r="E792" i="71"/>
  <c r="C792" i="71"/>
  <c r="B792" i="71"/>
  <c r="G769" i="71"/>
  <c r="C769" i="71"/>
  <c r="B769" i="71"/>
  <c r="G746" i="71"/>
  <c r="E746" i="71"/>
  <c r="C746" i="71"/>
  <c r="B746" i="71"/>
  <c r="G723" i="71"/>
  <c r="C723" i="71"/>
  <c r="B723" i="71"/>
  <c r="G700" i="71"/>
  <c r="C700" i="71"/>
  <c r="B700" i="71"/>
  <c r="G677" i="71"/>
  <c r="E677" i="71"/>
  <c r="C677" i="71"/>
  <c r="B677" i="71"/>
  <c r="G654" i="71"/>
  <c r="E654" i="71"/>
  <c r="C654" i="71"/>
  <c r="B654" i="71"/>
  <c r="G631" i="71"/>
  <c r="E631" i="71"/>
  <c r="C631" i="71"/>
  <c r="B631" i="71"/>
  <c r="G608" i="71"/>
  <c r="E608" i="71"/>
  <c r="C608" i="71"/>
  <c r="B608" i="71"/>
  <c r="G585" i="71"/>
  <c r="E585" i="71"/>
  <c r="C585" i="71"/>
  <c r="B585" i="71"/>
  <c r="G562" i="71"/>
  <c r="E562" i="71"/>
  <c r="C562" i="71"/>
  <c r="B562" i="71"/>
  <c r="G539" i="71"/>
  <c r="E539" i="71"/>
  <c r="C539" i="71"/>
  <c r="B539" i="71"/>
  <c r="G516" i="71"/>
  <c r="E516" i="71"/>
  <c r="C516" i="71"/>
  <c r="B516" i="71"/>
  <c r="G493" i="71"/>
  <c r="E493" i="71"/>
  <c r="C493" i="71"/>
  <c r="B493" i="71"/>
  <c r="G470" i="71"/>
  <c r="G447" i="71"/>
  <c r="C447" i="71"/>
  <c r="B447" i="71"/>
  <c r="G424" i="71"/>
  <c r="E424" i="71"/>
  <c r="C424" i="71"/>
  <c r="B424" i="71"/>
  <c r="G401" i="71"/>
  <c r="C401" i="71"/>
  <c r="B401" i="71"/>
  <c r="G378" i="71"/>
  <c r="E378" i="71"/>
  <c r="C378" i="71"/>
  <c r="B378" i="71"/>
  <c r="G355" i="71"/>
  <c r="E355" i="71"/>
  <c r="C355" i="71"/>
  <c r="B355" i="71"/>
  <c r="G332" i="71"/>
  <c r="E332" i="71"/>
  <c r="C332" i="71"/>
  <c r="B332" i="71"/>
  <c r="G309" i="71"/>
  <c r="E309" i="71"/>
  <c r="C309" i="71"/>
  <c r="B309" i="71"/>
  <c r="G286" i="71"/>
  <c r="E286" i="71"/>
  <c r="C286" i="71"/>
  <c r="B286" i="71"/>
  <c r="G263" i="71"/>
  <c r="E263" i="71"/>
  <c r="C263" i="71"/>
  <c r="B263" i="71"/>
  <c r="G240" i="71"/>
  <c r="E240" i="71"/>
  <c r="C240" i="71"/>
  <c r="G217" i="71"/>
  <c r="C217" i="71"/>
  <c r="B217" i="71"/>
  <c r="G195" i="71"/>
  <c r="C195" i="71"/>
  <c r="G172" i="71"/>
  <c r="C172" i="71"/>
  <c r="G149" i="71"/>
  <c r="B149" i="71"/>
  <c r="G126" i="71"/>
  <c r="C126" i="71"/>
  <c r="C149" i="71" s="1"/>
  <c r="B126" i="71"/>
  <c r="G103" i="71"/>
  <c r="C103" i="71"/>
  <c r="B103" i="71"/>
  <c r="G80" i="71"/>
  <c r="C80" i="71"/>
  <c r="G62" i="71"/>
  <c r="G44" i="71"/>
  <c r="G26" i="71"/>
  <c r="C26" i="71"/>
  <c r="C44" i="71" s="1"/>
  <c r="C62" i="71" s="1"/>
  <c r="G791" i="71"/>
  <c r="E791" i="71"/>
  <c r="C791" i="71"/>
  <c r="B791" i="71"/>
  <c r="G768" i="71"/>
  <c r="E768" i="71"/>
  <c r="C768" i="71"/>
  <c r="B768" i="71"/>
  <c r="G745" i="71"/>
  <c r="E745" i="71"/>
  <c r="C745" i="71"/>
  <c r="B745" i="71"/>
  <c r="G722" i="71"/>
  <c r="C722" i="71"/>
  <c r="B722" i="71"/>
  <c r="G699" i="71"/>
  <c r="C699" i="71"/>
  <c r="B699" i="71"/>
  <c r="G676" i="71"/>
  <c r="E676" i="71"/>
  <c r="C676" i="71"/>
  <c r="B676" i="71"/>
  <c r="G653" i="71"/>
  <c r="E653" i="71"/>
  <c r="C653" i="71"/>
  <c r="B653" i="71"/>
  <c r="G630" i="71"/>
  <c r="E630" i="71"/>
  <c r="C630" i="71"/>
  <c r="B630" i="71"/>
  <c r="G607" i="71"/>
  <c r="E607" i="71"/>
  <c r="C607" i="71"/>
  <c r="B607" i="71"/>
  <c r="G584" i="71"/>
  <c r="E584" i="71"/>
  <c r="C584" i="71"/>
  <c r="B584" i="71"/>
  <c r="G561" i="71"/>
  <c r="E561" i="71"/>
  <c r="C561" i="71"/>
  <c r="B561" i="71"/>
  <c r="G538" i="71"/>
  <c r="E538" i="71"/>
  <c r="C538" i="71"/>
  <c r="B538" i="71"/>
  <c r="G515" i="71"/>
  <c r="E515" i="71"/>
  <c r="C515" i="71"/>
  <c r="B515" i="71"/>
  <c r="G492" i="71"/>
  <c r="E492" i="71"/>
  <c r="C492" i="71"/>
  <c r="B492" i="71"/>
  <c r="G469" i="71"/>
  <c r="G446" i="71"/>
  <c r="C446" i="71"/>
  <c r="B446" i="71"/>
  <c r="G423" i="71"/>
  <c r="E423" i="71"/>
  <c r="C423" i="71"/>
  <c r="B423" i="71"/>
  <c r="G400" i="71"/>
  <c r="C400" i="71"/>
  <c r="B400" i="71"/>
  <c r="G377" i="71"/>
  <c r="E377" i="71"/>
  <c r="C377" i="71"/>
  <c r="B377" i="71"/>
  <c r="G354" i="71"/>
  <c r="E354" i="71"/>
  <c r="C354" i="71"/>
  <c r="B354" i="71"/>
  <c r="G331" i="71"/>
  <c r="E331" i="71"/>
  <c r="C331" i="71"/>
  <c r="B331" i="71"/>
  <c r="G308" i="71"/>
  <c r="E308" i="71"/>
  <c r="C308" i="71"/>
  <c r="B308" i="71"/>
  <c r="G285" i="71"/>
  <c r="E285" i="71"/>
  <c r="C285" i="71"/>
  <c r="B285" i="71"/>
  <c r="G262" i="71"/>
  <c r="E262" i="71"/>
  <c r="C262" i="71"/>
  <c r="B262" i="71"/>
  <c r="G239" i="71"/>
  <c r="E239" i="71"/>
  <c r="C239" i="71"/>
  <c r="G216" i="71"/>
  <c r="C216" i="71"/>
  <c r="B216" i="71"/>
  <c r="G194" i="71"/>
  <c r="C194" i="71"/>
  <c r="G171" i="71"/>
  <c r="C171" i="71"/>
  <c r="G148" i="71"/>
  <c r="B148" i="71"/>
  <c r="G125" i="71"/>
  <c r="C125" i="71"/>
  <c r="C148" i="71" s="1"/>
  <c r="B125" i="71"/>
  <c r="G102" i="71"/>
  <c r="C102" i="71"/>
  <c r="B102" i="71"/>
  <c r="G79" i="71"/>
  <c r="C79" i="71"/>
  <c r="G61" i="71"/>
  <c r="G43" i="71"/>
  <c r="G25" i="71"/>
  <c r="C25" i="71"/>
  <c r="C43" i="71" s="1"/>
  <c r="C61" i="71" s="1"/>
  <c r="G790" i="71"/>
  <c r="E790" i="71"/>
  <c r="C790" i="71"/>
  <c r="B790" i="71"/>
  <c r="G767" i="71"/>
  <c r="E767" i="71"/>
  <c r="E769" i="71" s="1"/>
  <c r="C767" i="71"/>
  <c r="B767" i="71"/>
  <c r="G744" i="71"/>
  <c r="E744" i="71"/>
  <c r="C744" i="71"/>
  <c r="B744" i="71"/>
  <c r="G721" i="71"/>
  <c r="C721" i="71"/>
  <c r="B721" i="71"/>
  <c r="G698" i="71"/>
  <c r="C698" i="71"/>
  <c r="B698" i="71"/>
  <c r="G675" i="71"/>
  <c r="E675" i="71"/>
  <c r="C675" i="71"/>
  <c r="B675" i="71"/>
  <c r="G652" i="71"/>
  <c r="E652" i="71"/>
  <c r="C652" i="71"/>
  <c r="B652" i="71"/>
  <c r="G629" i="71"/>
  <c r="E629" i="71"/>
  <c r="C629" i="71"/>
  <c r="B629" i="71"/>
  <c r="G606" i="71"/>
  <c r="E606" i="71"/>
  <c r="C606" i="71"/>
  <c r="B606" i="71"/>
  <c r="G583" i="71"/>
  <c r="E583" i="71"/>
  <c r="C583" i="71"/>
  <c r="B583" i="71"/>
  <c r="G560" i="71"/>
  <c r="E560" i="71"/>
  <c r="C560" i="71"/>
  <c r="B560" i="71"/>
  <c r="G537" i="71"/>
  <c r="E537" i="71"/>
  <c r="C537" i="71"/>
  <c r="B537" i="71"/>
  <c r="G514" i="71"/>
  <c r="E514" i="71"/>
  <c r="C514" i="71"/>
  <c r="B514" i="71"/>
  <c r="G491" i="71"/>
  <c r="E491" i="71"/>
  <c r="C491" i="71"/>
  <c r="B491" i="71"/>
  <c r="G468" i="71"/>
  <c r="G445" i="71"/>
  <c r="C445" i="71"/>
  <c r="B445" i="71"/>
  <c r="G422" i="71"/>
  <c r="E422" i="71"/>
  <c r="C422" i="71"/>
  <c r="B422" i="71"/>
  <c r="G399" i="71"/>
  <c r="C399" i="71"/>
  <c r="B399" i="71"/>
  <c r="G376" i="71"/>
  <c r="E376" i="71"/>
  <c r="C376" i="71"/>
  <c r="B376" i="71"/>
  <c r="G353" i="71"/>
  <c r="E353" i="71"/>
  <c r="C353" i="71"/>
  <c r="B353" i="71"/>
  <c r="G330" i="71"/>
  <c r="E330" i="71"/>
  <c r="C330" i="71"/>
  <c r="B330" i="71"/>
  <c r="G307" i="71"/>
  <c r="E307" i="71"/>
  <c r="C307" i="71"/>
  <c r="B307" i="71"/>
  <c r="G284" i="71"/>
  <c r="E284" i="71"/>
  <c r="C284" i="71"/>
  <c r="B284" i="71"/>
  <c r="G261" i="71"/>
  <c r="E261" i="71"/>
  <c r="C261" i="71"/>
  <c r="B261" i="71"/>
  <c r="G238" i="71"/>
  <c r="E238" i="71"/>
  <c r="C238" i="71"/>
  <c r="G215" i="71"/>
  <c r="C215" i="71"/>
  <c r="B215" i="71"/>
  <c r="G193" i="71"/>
  <c r="C193" i="71"/>
  <c r="G170" i="71"/>
  <c r="C170" i="71"/>
  <c r="G147" i="71"/>
  <c r="B147" i="71"/>
  <c r="G124" i="71"/>
  <c r="C124" i="71"/>
  <c r="C147" i="71" s="1"/>
  <c r="B124" i="71"/>
  <c r="G101" i="71"/>
  <c r="C101" i="71"/>
  <c r="B101" i="71"/>
  <c r="G78" i="71"/>
  <c r="C78" i="71"/>
  <c r="G60" i="71"/>
  <c r="G42" i="71"/>
  <c r="G24" i="71"/>
  <c r="C24" i="71"/>
  <c r="C42" i="71" s="1"/>
  <c r="C60" i="71" s="1"/>
  <c r="G789" i="71"/>
  <c r="E789" i="71"/>
  <c r="C789" i="71"/>
  <c r="B789" i="71"/>
  <c r="G766" i="71"/>
  <c r="E766" i="71"/>
  <c r="C766" i="71"/>
  <c r="B766" i="71"/>
  <c r="G743" i="71"/>
  <c r="E743" i="71"/>
  <c r="C743" i="71"/>
  <c r="B743" i="71"/>
  <c r="G720" i="71"/>
  <c r="C720" i="71"/>
  <c r="B720" i="71"/>
  <c r="G697" i="71"/>
  <c r="C697" i="71"/>
  <c r="B697" i="71"/>
  <c r="G674" i="71"/>
  <c r="E674" i="71"/>
  <c r="C674" i="71"/>
  <c r="B674" i="71"/>
  <c r="G651" i="71"/>
  <c r="E651" i="71"/>
  <c r="C651" i="71"/>
  <c r="B651" i="71"/>
  <c r="G628" i="71"/>
  <c r="E628" i="71"/>
  <c r="C628" i="71"/>
  <c r="B628" i="71"/>
  <c r="G605" i="71"/>
  <c r="E605" i="71"/>
  <c r="C605" i="71"/>
  <c r="B605" i="71"/>
  <c r="G582" i="71"/>
  <c r="E582" i="71"/>
  <c r="C582" i="71"/>
  <c r="B582" i="71"/>
  <c r="G559" i="71"/>
  <c r="E559" i="71"/>
  <c r="C559" i="71"/>
  <c r="B559" i="71"/>
  <c r="G536" i="71"/>
  <c r="E536" i="71"/>
  <c r="C536" i="71"/>
  <c r="B536" i="71"/>
  <c r="G513" i="71"/>
  <c r="E513" i="71"/>
  <c r="C513" i="71"/>
  <c r="B513" i="71"/>
  <c r="G490" i="71"/>
  <c r="E490" i="71"/>
  <c r="C490" i="71"/>
  <c r="B490" i="71"/>
  <c r="G467" i="71"/>
  <c r="G444" i="71"/>
  <c r="C444" i="71"/>
  <c r="B444" i="71"/>
  <c r="G421" i="71"/>
  <c r="E421" i="71"/>
  <c r="C421" i="71"/>
  <c r="B421" i="71"/>
  <c r="G398" i="71"/>
  <c r="C398" i="71"/>
  <c r="B398" i="71"/>
  <c r="G375" i="71"/>
  <c r="E375" i="71"/>
  <c r="C375" i="71"/>
  <c r="B375" i="71"/>
  <c r="G352" i="71"/>
  <c r="E352" i="71"/>
  <c r="C352" i="71"/>
  <c r="B352" i="71"/>
  <c r="G329" i="71"/>
  <c r="E329" i="71"/>
  <c r="C329" i="71"/>
  <c r="B329" i="71"/>
  <c r="G306" i="71"/>
  <c r="E306" i="71"/>
  <c r="C306" i="71"/>
  <c r="B306" i="71"/>
  <c r="G283" i="71"/>
  <c r="E283" i="71"/>
  <c r="C283" i="71"/>
  <c r="B283" i="71"/>
  <c r="G260" i="71"/>
  <c r="E260" i="71"/>
  <c r="C260" i="71"/>
  <c r="B260" i="71"/>
  <c r="G237" i="71"/>
  <c r="E237" i="71"/>
  <c r="C237" i="71"/>
  <c r="G214" i="71"/>
  <c r="C214" i="71"/>
  <c r="B214" i="71"/>
  <c r="G192" i="71"/>
  <c r="C192" i="71"/>
  <c r="G169" i="71"/>
  <c r="C169" i="71"/>
  <c r="G146" i="71"/>
  <c r="B146" i="71"/>
  <c r="G123" i="71"/>
  <c r="C123" i="71"/>
  <c r="C146" i="71" s="1"/>
  <c r="B123" i="71"/>
  <c r="G100" i="71"/>
  <c r="C100" i="71"/>
  <c r="B100" i="71"/>
  <c r="G77" i="71"/>
  <c r="C77" i="71"/>
  <c r="G59" i="71"/>
  <c r="G41" i="71"/>
  <c r="G23" i="71"/>
  <c r="C23" i="71"/>
  <c r="C41" i="71" s="1"/>
  <c r="C59" i="71" s="1"/>
  <c r="G788" i="71"/>
  <c r="E788" i="71"/>
  <c r="C788" i="71"/>
  <c r="B788" i="71"/>
  <c r="G765" i="71"/>
  <c r="E765" i="71"/>
  <c r="C765" i="71"/>
  <c r="B765" i="71"/>
  <c r="G742" i="71"/>
  <c r="E742" i="71"/>
  <c r="C742" i="71"/>
  <c r="B742" i="71"/>
  <c r="G719" i="71"/>
  <c r="C719" i="71"/>
  <c r="B719" i="71"/>
  <c r="G696" i="71"/>
  <c r="C696" i="71"/>
  <c r="B696" i="71"/>
  <c r="G673" i="71"/>
  <c r="E673" i="71"/>
  <c r="C673" i="71"/>
  <c r="B673" i="71"/>
  <c r="G650" i="71"/>
  <c r="E650" i="71"/>
  <c r="C650" i="71"/>
  <c r="B650" i="71"/>
  <c r="G627" i="71"/>
  <c r="E627" i="71"/>
  <c r="C627" i="71"/>
  <c r="B627" i="71"/>
  <c r="G604" i="71"/>
  <c r="E604" i="71"/>
  <c r="C604" i="71"/>
  <c r="B604" i="71"/>
  <c r="G581" i="71"/>
  <c r="E581" i="71"/>
  <c r="C581" i="71"/>
  <c r="B581" i="71"/>
  <c r="G558" i="71"/>
  <c r="E558" i="71"/>
  <c r="C558" i="71"/>
  <c r="B558" i="71"/>
  <c r="G535" i="71"/>
  <c r="E535" i="71"/>
  <c r="C535" i="71"/>
  <c r="B535" i="71"/>
  <c r="G512" i="71"/>
  <c r="E512" i="71"/>
  <c r="C512" i="71"/>
  <c r="B512" i="71"/>
  <c r="G489" i="71"/>
  <c r="E489" i="71"/>
  <c r="C489" i="71"/>
  <c r="B489" i="71"/>
  <c r="G466" i="71"/>
  <c r="G443" i="71"/>
  <c r="C443" i="71"/>
  <c r="B443" i="71"/>
  <c r="G420" i="71"/>
  <c r="E420" i="71"/>
  <c r="C420" i="71"/>
  <c r="B420" i="71"/>
  <c r="G397" i="71"/>
  <c r="C397" i="71"/>
  <c r="B397" i="71"/>
  <c r="G374" i="71"/>
  <c r="E374" i="71"/>
  <c r="C374" i="71"/>
  <c r="B374" i="71"/>
  <c r="G351" i="71"/>
  <c r="E351" i="71"/>
  <c r="C351" i="71"/>
  <c r="B351" i="71"/>
  <c r="G328" i="71"/>
  <c r="E328" i="71"/>
  <c r="C328" i="71"/>
  <c r="B328" i="71"/>
  <c r="G305" i="71"/>
  <c r="E305" i="71"/>
  <c r="C305" i="71"/>
  <c r="B305" i="71"/>
  <c r="G282" i="71"/>
  <c r="E282" i="71"/>
  <c r="C282" i="71"/>
  <c r="B282" i="71"/>
  <c r="G259" i="71"/>
  <c r="E259" i="71"/>
  <c r="C259" i="71"/>
  <c r="B259" i="71"/>
  <c r="G236" i="71"/>
  <c r="E236" i="71"/>
  <c r="C236" i="71"/>
  <c r="G213" i="71"/>
  <c r="C213" i="71"/>
  <c r="B213" i="71"/>
  <c r="G191" i="71"/>
  <c r="C191" i="71"/>
  <c r="G168" i="71"/>
  <c r="C168" i="71"/>
  <c r="G145" i="71"/>
  <c r="B145" i="71"/>
  <c r="G122" i="71"/>
  <c r="C122" i="71"/>
  <c r="C145" i="71" s="1"/>
  <c r="B122" i="71"/>
  <c r="G99" i="71"/>
  <c r="C99" i="71"/>
  <c r="B99" i="71"/>
  <c r="G76" i="71"/>
  <c r="C76" i="71"/>
  <c r="G58" i="71"/>
  <c r="G40" i="71"/>
  <c r="G22" i="71"/>
  <c r="C22" i="71"/>
  <c r="C40" i="71" s="1"/>
  <c r="C58" i="71" s="1"/>
  <c r="G787" i="71"/>
  <c r="E787" i="71"/>
  <c r="C787" i="71"/>
  <c r="B787" i="71"/>
  <c r="G764" i="71"/>
  <c r="E764" i="71"/>
  <c r="C764" i="71"/>
  <c r="B764" i="71"/>
  <c r="G741" i="71"/>
  <c r="E741" i="71"/>
  <c r="C741" i="71"/>
  <c r="B741" i="71"/>
  <c r="G718" i="71"/>
  <c r="C718" i="71"/>
  <c r="B718" i="71"/>
  <c r="G695" i="71"/>
  <c r="C695" i="71"/>
  <c r="B695" i="71"/>
  <c r="G672" i="71"/>
  <c r="E672" i="71"/>
  <c r="C672" i="71"/>
  <c r="B672" i="71"/>
  <c r="G649" i="71"/>
  <c r="E649" i="71"/>
  <c r="C649" i="71"/>
  <c r="B649" i="71"/>
  <c r="G626" i="71"/>
  <c r="E626" i="71"/>
  <c r="C626" i="71"/>
  <c r="B626" i="71"/>
  <c r="G603" i="71"/>
  <c r="E603" i="71"/>
  <c r="C603" i="71"/>
  <c r="B603" i="71"/>
  <c r="G580" i="71"/>
  <c r="E580" i="71"/>
  <c r="C580" i="71"/>
  <c r="B580" i="71"/>
  <c r="G557" i="71"/>
  <c r="E557" i="71"/>
  <c r="C557" i="71"/>
  <c r="B557" i="71"/>
  <c r="G534" i="71"/>
  <c r="E534" i="71"/>
  <c r="C534" i="71"/>
  <c r="B534" i="71"/>
  <c r="G511" i="71"/>
  <c r="E511" i="71"/>
  <c r="C511" i="71"/>
  <c r="B511" i="71"/>
  <c r="G488" i="71"/>
  <c r="E488" i="71"/>
  <c r="C488" i="71"/>
  <c r="B488" i="71"/>
  <c r="G465" i="71"/>
  <c r="G442" i="71"/>
  <c r="C442" i="71"/>
  <c r="B442" i="71"/>
  <c r="G419" i="71"/>
  <c r="E419" i="71"/>
  <c r="C419" i="71"/>
  <c r="B419" i="71"/>
  <c r="G396" i="71"/>
  <c r="C396" i="71"/>
  <c r="B396" i="71"/>
  <c r="G373" i="71"/>
  <c r="E373" i="71"/>
  <c r="C373" i="71"/>
  <c r="B373" i="71"/>
  <c r="G350" i="71"/>
  <c r="E350" i="71"/>
  <c r="C350" i="71"/>
  <c r="B350" i="71"/>
  <c r="G327" i="71"/>
  <c r="E327" i="71"/>
  <c r="C327" i="71"/>
  <c r="B327" i="71"/>
  <c r="G304" i="71"/>
  <c r="E304" i="71"/>
  <c r="C304" i="71"/>
  <c r="B304" i="71"/>
  <c r="G281" i="71"/>
  <c r="E281" i="71"/>
  <c r="C281" i="71"/>
  <c r="B281" i="71"/>
  <c r="G258" i="71"/>
  <c r="E258" i="71"/>
  <c r="C258" i="71"/>
  <c r="B258" i="71"/>
  <c r="G235" i="71"/>
  <c r="E235" i="71"/>
  <c r="C235" i="71"/>
  <c r="G212" i="71"/>
  <c r="C212" i="71"/>
  <c r="B212" i="71"/>
  <c r="G190" i="71"/>
  <c r="C190" i="71"/>
  <c r="G167" i="71"/>
  <c r="C167" i="71"/>
  <c r="G144" i="71"/>
  <c r="B144" i="71"/>
  <c r="G121" i="71"/>
  <c r="C121" i="71"/>
  <c r="C144" i="71" s="1"/>
  <c r="B121" i="71"/>
  <c r="G98" i="71"/>
  <c r="C98" i="71"/>
  <c r="B98" i="71"/>
  <c r="G75" i="71"/>
  <c r="C75" i="71"/>
  <c r="G57" i="71"/>
  <c r="G39" i="71"/>
  <c r="G21" i="71"/>
  <c r="C21" i="71"/>
  <c r="C39" i="71" s="1"/>
  <c r="C57" i="71" s="1"/>
  <c r="G786" i="71"/>
  <c r="E786" i="71"/>
  <c r="C786" i="71"/>
  <c r="B786" i="71"/>
  <c r="G763" i="71"/>
  <c r="E763" i="71"/>
  <c r="C763" i="71"/>
  <c r="B763" i="71"/>
  <c r="G740" i="71"/>
  <c r="E740" i="71"/>
  <c r="C740" i="71"/>
  <c r="B740" i="71"/>
  <c r="G717" i="71"/>
  <c r="C717" i="71"/>
  <c r="B717" i="71"/>
  <c r="G694" i="71"/>
  <c r="C694" i="71"/>
  <c r="B694" i="71"/>
  <c r="G671" i="71"/>
  <c r="E671" i="71"/>
  <c r="C671" i="71"/>
  <c r="B671" i="71"/>
  <c r="G648" i="71"/>
  <c r="E648" i="71"/>
  <c r="C648" i="71"/>
  <c r="B648" i="71"/>
  <c r="G625" i="71"/>
  <c r="E625" i="71"/>
  <c r="C625" i="71"/>
  <c r="B625" i="71"/>
  <c r="G602" i="71"/>
  <c r="E602" i="71"/>
  <c r="C602" i="71"/>
  <c r="B602" i="71"/>
  <c r="G579" i="71"/>
  <c r="E579" i="71"/>
  <c r="C579" i="71"/>
  <c r="B579" i="71"/>
  <c r="G556" i="71"/>
  <c r="E556" i="71"/>
  <c r="C556" i="71"/>
  <c r="B556" i="71"/>
  <c r="G533" i="71"/>
  <c r="E533" i="71"/>
  <c r="C533" i="71"/>
  <c r="B533" i="71"/>
  <c r="G510" i="71"/>
  <c r="E510" i="71"/>
  <c r="C510" i="71"/>
  <c r="B510" i="71"/>
  <c r="G487" i="71"/>
  <c r="E487" i="71"/>
  <c r="C487" i="71"/>
  <c r="B487" i="71"/>
  <c r="G464" i="71"/>
  <c r="G441" i="71"/>
  <c r="C441" i="71"/>
  <c r="B441" i="71"/>
  <c r="G418" i="71"/>
  <c r="E418" i="71"/>
  <c r="C418" i="71"/>
  <c r="B418" i="71"/>
  <c r="G395" i="71"/>
  <c r="C395" i="71"/>
  <c r="B395" i="71"/>
  <c r="G372" i="71"/>
  <c r="E372" i="71"/>
  <c r="C372" i="71"/>
  <c r="B372" i="71"/>
  <c r="G349" i="71"/>
  <c r="E349" i="71"/>
  <c r="C349" i="71"/>
  <c r="B349" i="71"/>
  <c r="G326" i="71"/>
  <c r="E326" i="71"/>
  <c r="C326" i="71"/>
  <c r="B326" i="71"/>
  <c r="G303" i="71"/>
  <c r="E303" i="71"/>
  <c r="C303" i="71"/>
  <c r="B303" i="71"/>
  <c r="G280" i="71"/>
  <c r="E280" i="71"/>
  <c r="C280" i="71"/>
  <c r="B280" i="71"/>
  <c r="G257" i="71"/>
  <c r="E257" i="71"/>
  <c r="C257" i="71"/>
  <c r="B257" i="71"/>
  <c r="G234" i="71"/>
  <c r="E234" i="71"/>
  <c r="C234" i="71"/>
  <c r="G211" i="71"/>
  <c r="C211" i="71"/>
  <c r="B211" i="71"/>
  <c r="G189" i="71"/>
  <c r="C189" i="71"/>
  <c r="G166" i="71"/>
  <c r="C166" i="71"/>
  <c r="G143" i="71"/>
  <c r="B143" i="71"/>
  <c r="G120" i="71"/>
  <c r="C120" i="71"/>
  <c r="C143" i="71" s="1"/>
  <c r="B120" i="71"/>
  <c r="G97" i="71"/>
  <c r="C97" i="71"/>
  <c r="B97" i="71"/>
  <c r="G74" i="71"/>
  <c r="C74" i="71"/>
  <c r="G56" i="71"/>
  <c r="G38" i="71"/>
  <c r="G20" i="71"/>
  <c r="C20" i="71"/>
  <c r="C38" i="71" s="1"/>
  <c r="C56" i="71" s="1"/>
  <c r="G785" i="71"/>
  <c r="E785" i="71"/>
  <c r="C785" i="71"/>
  <c r="B785" i="71"/>
  <c r="G762" i="71"/>
  <c r="E762" i="71"/>
  <c r="C762" i="71"/>
  <c r="B762" i="71"/>
  <c r="G739" i="71"/>
  <c r="E739" i="71"/>
  <c r="C739" i="71"/>
  <c r="B739" i="71"/>
  <c r="G716" i="71"/>
  <c r="C716" i="71"/>
  <c r="B716" i="71"/>
  <c r="G693" i="71"/>
  <c r="C693" i="71"/>
  <c r="B693" i="71"/>
  <c r="G670" i="71"/>
  <c r="E670" i="71"/>
  <c r="C670" i="71"/>
  <c r="B670" i="71"/>
  <c r="G647" i="71"/>
  <c r="E647" i="71"/>
  <c r="C647" i="71"/>
  <c r="B647" i="71"/>
  <c r="G624" i="71"/>
  <c r="E624" i="71"/>
  <c r="C624" i="71"/>
  <c r="B624" i="71"/>
  <c r="G601" i="71"/>
  <c r="E601" i="71"/>
  <c r="C601" i="71"/>
  <c r="B601" i="71"/>
  <c r="G578" i="71"/>
  <c r="E578" i="71"/>
  <c r="C578" i="71"/>
  <c r="B578" i="71"/>
  <c r="G555" i="71"/>
  <c r="E555" i="71"/>
  <c r="C555" i="71"/>
  <c r="B555" i="71"/>
  <c r="G532" i="71"/>
  <c r="E532" i="71"/>
  <c r="C532" i="71"/>
  <c r="B532" i="71"/>
  <c r="G509" i="71"/>
  <c r="E509" i="71"/>
  <c r="C509" i="71"/>
  <c r="B509" i="71"/>
  <c r="G486" i="71"/>
  <c r="E486" i="71"/>
  <c r="C486" i="71"/>
  <c r="B486" i="71"/>
  <c r="G463" i="71"/>
  <c r="G440" i="71"/>
  <c r="C440" i="71"/>
  <c r="B440" i="71"/>
  <c r="G417" i="71"/>
  <c r="E417" i="71"/>
  <c r="C417" i="71"/>
  <c r="B417" i="71"/>
  <c r="G394" i="71"/>
  <c r="C394" i="71"/>
  <c r="B394" i="71"/>
  <c r="G371" i="71"/>
  <c r="E371" i="71"/>
  <c r="C371" i="71"/>
  <c r="B371" i="71"/>
  <c r="G348" i="71"/>
  <c r="E348" i="71"/>
  <c r="C348" i="71"/>
  <c r="B348" i="71"/>
  <c r="G325" i="71"/>
  <c r="E325" i="71"/>
  <c r="C325" i="71"/>
  <c r="B325" i="71"/>
  <c r="G302" i="71"/>
  <c r="E302" i="71"/>
  <c r="C302" i="71"/>
  <c r="B302" i="71"/>
  <c r="G279" i="71"/>
  <c r="E279" i="71"/>
  <c r="C279" i="71"/>
  <c r="B279" i="71"/>
  <c r="G233" i="71"/>
  <c r="E233" i="71"/>
  <c r="C233" i="71"/>
  <c r="G210" i="71"/>
  <c r="C210" i="71"/>
  <c r="B210" i="71"/>
  <c r="G188" i="71"/>
  <c r="C188" i="71"/>
  <c r="G165" i="71"/>
  <c r="C165" i="71"/>
  <c r="G142" i="71"/>
  <c r="G96" i="71"/>
  <c r="C96" i="71"/>
  <c r="B96" i="71"/>
  <c r="G73" i="71"/>
  <c r="C73" i="71"/>
  <c r="G55" i="71"/>
  <c r="G37" i="71"/>
  <c r="G19" i="71"/>
  <c r="C19" i="71"/>
  <c r="C37" i="71" s="1"/>
  <c r="C55" i="71" s="1"/>
  <c r="G784" i="71"/>
  <c r="E784" i="71"/>
  <c r="C784" i="71"/>
  <c r="B784" i="71"/>
  <c r="G761" i="71"/>
  <c r="E761" i="71"/>
  <c r="C761" i="71"/>
  <c r="B761" i="71"/>
  <c r="G738" i="71"/>
  <c r="E738" i="71"/>
  <c r="C738" i="71"/>
  <c r="B738" i="71"/>
  <c r="G715" i="71"/>
  <c r="C715" i="71"/>
  <c r="B715" i="71"/>
  <c r="G692" i="71"/>
  <c r="C692" i="71"/>
  <c r="B692" i="71"/>
  <c r="G669" i="71"/>
  <c r="E669" i="71"/>
  <c r="C669" i="71"/>
  <c r="B669" i="71"/>
  <c r="G646" i="71"/>
  <c r="E646" i="71"/>
  <c r="C646" i="71"/>
  <c r="B646" i="71"/>
  <c r="G623" i="71"/>
  <c r="E623" i="71"/>
  <c r="C623" i="71"/>
  <c r="B623" i="71"/>
  <c r="G600" i="71"/>
  <c r="E600" i="71"/>
  <c r="C600" i="71"/>
  <c r="B600" i="71"/>
  <c r="G577" i="71"/>
  <c r="E577" i="71"/>
  <c r="C577" i="71"/>
  <c r="B577" i="71"/>
  <c r="G554" i="71"/>
  <c r="E554" i="71"/>
  <c r="C554" i="71"/>
  <c r="B554" i="71"/>
  <c r="G531" i="71"/>
  <c r="E531" i="71"/>
  <c r="C531" i="71"/>
  <c r="B531" i="71"/>
  <c r="G508" i="71"/>
  <c r="E508" i="71"/>
  <c r="C508" i="71"/>
  <c r="B508" i="71"/>
  <c r="G485" i="71"/>
  <c r="E485" i="71"/>
  <c r="C485" i="71"/>
  <c r="B485" i="71"/>
  <c r="G462" i="71"/>
  <c r="G439" i="71"/>
  <c r="C439" i="71"/>
  <c r="B439" i="71"/>
  <c r="G416" i="71"/>
  <c r="E416" i="71"/>
  <c r="C416" i="71"/>
  <c r="B416" i="71"/>
  <c r="G393" i="71"/>
  <c r="C393" i="71"/>
  <c r="B393" i="71"/>
  <c r="G370" i="71"/>
  <c r="E370" i="71"/>
  <c r="C370" i="71"/>
  <c r="B370" i="71"/>
  <c r="G347" i="71"/>
  <c r="E347" i="71"/>
  <c r="C347" i="71"/>
  <c r="B347" i="71"/>
  <c r="G324" i="71"/>
  <c r="E324" i="71"/>
  <c r="C324" i="71"/>
  <c r="B324" i="71"/>
  <c r="G301" i="71"/>
  <c r="E301" i="71"/>
  <c r="C301" i="71"/>
  <c r="B301" i="71"/>
  <c r="G278" i="71"/>
  <c r="E278" i="71"/>
  <c r="C278" i="71"/>
  <c r="B278" i="71"/>
  <c r="G232" i="71"/>
  <c r="E232" i="71"/>
  <c r="C232" i="71"/>
  <c r="G209" i="71"/>
  <c r="C209" i="71"/>
  <c r="B209" i="71"/>
  <c r="G187" i="71"/>
  <c r="C187" i="71"/>
  <c r="G164" i="71"/>
  <c r="C164" i="71"/>
  <c r="G141" i="71"/>
  <c r="B141" i="71"/>
  <c r="G95" i="71"/>
  <c r="C95" i="71"/>
  <c r="B95" i="71"/>
  <c r="G72" i="71"/>
  <c r="C72" i="71"/>
  <c r="G54" i="71"/>
  <c r="G36" i="71"/>
  <c r="G18" i="71"/>
  <c r="C18" i="71"/>
  <c r="C36" i="71" s="1"/>
  <c r="C54" i="71" s="1"/>
  <c r="G783" i="71"/>
  <c r="E783" i="71"/>
  <c r="C783" i="71"/>
  <c r="B783" i="71"/>
  <c r="G760" i="71"/>
  <c r="E760" i="71"/>
  <c r="C760" i="71"/>
  <c r="B760" i="71"/>
  <c r="G737" i="71"/>
  <c r="E737" i="71"/>
  <c r="C737" i="71"/>
  <c r="B737" i="71"/>
  <c r="G714" i="71"/>
  <c r="C714" i="71"/>
  <c r="B714" i="71"/>
  <c r="G691" i="71"/>
  <c r="C691" i="71"/>
  <c r="B691" i="71"/>
  <c r="G668" i="71"/>
  <c r="E668" i="71"/>
  <c r="C668" i="71"/>
  <c r="B668" i="71"/>
  <c r="G645" i="71"/>
  <c r="E645" i="71"/>
  <c r="C645" i="71"/>
  <c r="B645" i="71"/>
  <c r="G622" i="71"/>
  <c r="E622" i="71"/>
  <c r="C622" i="71"/>
  <c r="B622" i="71"/>
  <c r="G599" i="71"/>
  <c r="E599" i="71"/>
  <c r="C599" i="71"/>
  <c r="B599" i="71"/>
  <c r="G576" i="71"/>
  <c r="E576" i="71"/>
  <c r="C576" i="71"/>
  <c r="B576" i="71"/>
  <c r="G553" i="71"/>
  <c r="E553" i="71"/>
  <c r="C553" i="71"/>
  <c r="B553" i="71"/>
  <c r="G530" i="71"/>
  <c r="E530" i="71"/>
  <c r="C530" i="71"/>
  <c r="B530" i="71"/>
  <c r="G507" i="71"/>
  <c r="E507" i="71"/>
  <c r="C507" i="71"/>
  <c r="B507" i="71"/>
  <c r="G484" i="71"/>
  <c r="E484" i="71"/>
  <c r="C484" i="71"/>
  <c r="B484" i="71"/>
  <c r="G461" i="71"/>
  <c r="G438" i="71"/>
  <c r="C438" i="71"/>
  <c r="B438" i="71"/>
  <c r="G415" i="71"/>
  <c r="E415" i="71"/>
  <c r="C415" i="71"/>
  <c r="B415" i="71"/>
  <c r="G392" i="71"/>
  <c r="C392" i="71"/>
  <c r="B392" i="71"/>
  <c r="G369" i="71"/>
  <c r="E369" i="71"/>
  <c r="C369" i="71"/>
  <c r="B369" i="71"/>
  <c r="G346" i="71"/>
  <c r="E346" i="71"/>
  <c r="C346" i="71"/>
  <c r="B346" i="71"/>
  <c r="G323" i="71"/>
  <c r="E323" i="71"/>
  <c r="C323" i="71"/>
  <c r="B323" i="71"/>
  <c r="G300" i="71"/>
  <c r="E300" i="71"/>
  <c r="C300" i="71"/>
  <c r="B300" i="71"/>
  <c r="G277" i="71"/>
  <c r="E277" i="71"/>
  <c r="C277" i="71"/>
  <c r="B277" i="71"/>
  <c r="G231" i="71"/>
  <c r="E231" i="71"/>
  <c r="C231" i="71"/>
  <c r="G208" i="71"/>
  <c r="C208" i="71"/>
  <c r="B208" i="71"/>
  <c r="G186" i="71"/>
  <c r="C186" i="71"/>
  <c r="G163" i="71"/>
  <c r="C163" i="71"/>
  <c r="G140" i="71"/>
  <c r="B140" i="71"/>
  <c r="G94" i="71"/>
  <c r="C94" i="71"/>
  <c r="B94" i="71"/>
  <c r="G71" i="71"/>
  <c r="C71" i="71"/>
  <c r="G53" i="71"/>
  <c r="G35" i="71"/>
  <c r="G17" i="71"/>
  <c r="C17" i="71"/>
  <c r="C35" i="71" s="1"/>
  <c r="C53" i="71" s="1"/>
  <c r="H782" i="71"/>
  <c r="G782" i="71"/>
  <c r="E782" i="71"/>
  <c r="C782" i="71"/>
  <c r="B782" i="71"/>
  <c r="H759" i="71"/>
  <c r="G759" i="71"/>
  <c r="E759" i="71"/>
  <c r="C759" i="71"/>
  <c r="B759" i="71"/>
  <c r="H736" i="71"/>
  <c r="G736" i="71"/>
  <c r="E736" i="71"/>
  <c r="C736" i="71"/>
  <c r="B736" i="71"/>
  <c r="H713" i="71"/>
  <c r="G713" i="71"/>
  <c r="C713" i="71"/>
  <c r="B713" i="71"/>
  <c r="H690" i="71"/>
  <c r="G690" i="71"/>
  <c r="C690" i="71"/>
  <c r="B690" i="71"/>
  <c r="H667" i="71"/>
  <c r="G667" i="71"/>
  <c r="E667" i="71"/>
  <c r="C667" i="71"/>
  <c r="B667" i="71"/>
  <c r="H644" i="71"/>
  <c r="G644" i="71"/>
  <c r="E644" i="71"/>
  <c r="C644" i="71"/>
  <c r="B644" i="71"/>
  <c r="H621" i="71"/>
  <c r="G621" i="71"/>
  <c r="E621" i="71"/>
  <c r="C621" i="71"/>
  <c r="B621" i="71"/>
  <c r="H598" i="71"/>
  <c r="G598" i="71"/>
  <c r="E598" i="71"/>
  <c r="C598" i="71"/>
  <c r="B598" i="71"/>
  <c r="H575" i="71"/>
  <c r="G575" i="71"/>
  <c r="E575" i="71"/>
  <c r="C575" i="71"/>
  <c r="B575" i="71"/>
  <c r="H552" i="71"/>
  <c r="G552" i="71"/>
  <c r="E552" i="71"/>
  <c r="C552" i="71"/>
  <c r="B552" i="71"/>
  <c r="H529" i="71"/>
  <c r="G529" i="71"/>
  <c r="E529" i="71"/>
  <c r="C529" i="71"/>
  <c r="B529" i="71"/>
  <c r="H506" i="71"/>
  <c r="G506" i="71"/>
  <c r="E506" i="71"/>
  <c r="C506" i="71"/>
  <c r="B506" i="71"/>
  <c r="H483" i="71"/>
  <c r="G483" i="71"/>
  <c r="E483" i="71"/>
  <c r="C483" i="71"/>
  <c r="B483" i="71"/>
  <c r="H460" i="71"/>
  <c r="G460" i="71"/>
  <c r="H437" i="71"/>
  <c r="G437" i="71"/>
  <c r="C437" i="71"/>
  <c r="B437" i="71"/>
  <c r="H414" i="71"/>
  <c r="G414" i="71"/>
  <c r="E414" i="71"/>
  <c r="C414" i="71"/>
  <c r="B414" i="71"/>
  <c r="H391" i="71"/>
  <c r="G391" i="71"/>
  <c r="C391" i="71"/>
  <c r="B391" i="71"/>
  <c r="H368" i="71"/>
  <c r="G368" i="71"/>
  <c r="E368" i="71"/>
  <c r="C368" i="71"/>
  <c r="B368" i="71"/>
  <c r="H345" i="71"/>
  <c r="G345" i="71"/>
  <c r="E345" i="71"/>
  <c r="C345" i="71"/>
  <c r="B345" i="71"/>
  <c r="H322" i="71"/>
  <c r="G322" i="71"/>
  <c r="E322" i="71"/>
  <c r="C322" i="71"/>
  <c r="B322" i="71"/>
  <c r="H299" i="71"/>
  <c r="G299" i="71"/>
  <c r="E299" i="71"/>
  <c r="C299" i="71"/>
  <c r="B299" i="71"/>
  <c r="H276" i="71"/>
  <c r="G276" i="71"/>
  <c r="E276" i="71"/>
  <c r="C276" i="71"/>
  <c r="B276" i="71"/>
  <c r="H230" i="71"/>
  <c r="G230" i="71"/>
  <c r="E230" i="71"/>
  <c r="C230" i="71"/>
  <c r="H207" i="71"/>
  <c r="G207" i="71"/>
  <c r="C207" i="71"/>
  <c r="B207" i="71"/>
  <c r="H185" i="71"/>
  <c r="G185" i="71"/>
  <c r="C185" i="71"/>
  <c r="H162" i="71"/>
  <c r="G162" i="71"/>
  <c r="C162" i="71"/>
  <c r="H139" i="71"/>
  <c r="G139" i="71"/>
  <c r="B139" i="71"/>
  <c r="H93" i="71"/>
  <c r="G93" i="71"/>
  <c r="C93" i="71"/>
  <c r="B93" i="71"/>
  <c r="H70" i="71"/>
  <c r="G70" i="71"/>
  <c r="C70" i="71"/>
  <c r="H52" i="71"/>
  <c r="G52" i="71"/>
  <c r="H34" i="71"/>
  <c r="G34" i="71"/>
  <c r="H16" i="71"/>
  <c r="G16" i="71"/>
  <c r="C16" i="71"/>
  <c r="C34" i="71" s="1"/>
  <c r="C52" i="71" s="1"/>
  <c r="G781" i="71"/>
  <c r="E781" i="71"/>
  <c r="C781" i="71"/>
  <c r="B781" i="71"/>
  <c r="G758" i="71"/>
  <c r="E758" i="71"/>
  <c r="C758" i="71"/>
  <c r="B758" i="71"/>
  <c r="G735" i="71"/>
  <c r="E735" i="71"/>
  <c r="C735" i="71"/>
  <c r="B735" i="71"/>
  <c r="G712" i="71"/>
  <c r="C712" i="71"/>
  <c r="B712" i="71"/>
  <c r="G689" i="71"/>
  <c r="C689" i="71"/>
  <c r="B689" i="71"/>
  <c r="G666" i="71"/>
  <c r="E666" i="71"/>
  <c r="C666" i="71"/>
  <c r="B666" i="71"/>
  <c r="G643" i="71"/>
  <c r="E643" i="71"/>
  <c r="C643" i="71"/>
  <c r="B643" i="71"/>
  <c r="G620" i="71"/>
  <c r="E620" i="71"/>
  <c r="C620" i="71"/>
  <c r="B620" i="71"/>
  <c r="G597" i="71"/>
  <c r="E597" i="71"/>
  <c r="C597" i="71"/>
  <c r="B597" i="71"/>
  <c r="G574" i="71"/>
  <c r="E574" i="71"/>
  <c r="C574" i="71"/>
  <c r="B574" i="71"/>
  <c r="G551" i="71"/>
  <c r="E551" i="71"/>
  <c r="C551" i="71"/>
  <c r="B551" i="71"/>
  <c r="G528" i="71"/>
  <c r="E528" i="71"/>
  <c r="C528" i="71"/>
  <c r="B528" i="71"/>
  <c r="G505" i="71"/>
  <c r="E505" i="71"/>
  <c r="C505" i="71"/>
  <c r="B505" i="71"/>
  <c r="G482" i="71"/>
  <c r="E482" i="71"/>
  <c r="C482" i="71"/>
  <c r="B482" i="71"/>
  <c r="G459" i="71"/>
  <c r="G436" i="71"/>
  <c r="C436" i="71"/>
  <c r="B436" i="71"/>
  <c r="G413" i="71"/>
  <c r="E413" i="71"/>
  <c r="C413" i="71"/>
  <c r="B413" i="71"/>
  <c r="G390" i="71"/>
  <c r="C390" i="71"/>
  <c r="B390" i="71"/>
  <c r="G367" i="71"/>
  <c r="E367" i="71"/>
  <c r="C367" i="71"/>
  <c r="B367" i="71"/>
  <c r="G344" i="71"/>
  <c r="E344" i="71"/>
  <c r="C344" i="71"/>
  <c r="B344" i="71"/>
  <c r="G321" i="71"/>
  <c r="E321" i="71"/>
  <c r="C321" i="71"/>
  <c r="B321" i="71"/>
  <c r="G298" i="71"/>
  <c r="E298" i="71"/>
  <c r="C298" i="71"/>
  <c r="B298" i="71"/>
  <c r="G275" i="71"/>
  <c r="E275" i="71"/>
  <c r="C275" i="71"/>
  <c r="B275" i="71"/>
  <c r="G229" i="71"/>
  <c r="E229" i="71"/>
  <c r="C229" i="71"/>
  <c r="G206" i="71"/>
  <c r="C206" i="71"/>
  <c r="B206" i="71"/>
  <c r="G184" i="71"/>
  <c r="C184" i="71"/>
  <c r="G161" i="71"/>
  <c r="C161" i="71"/>
  <c r="G138" i="71"/>
  <c r="B138" i="71"/>
  <c r="G92" i="71"/>
  <c r="C92" i="71"/>
  <c r="B92" i="71"/>
  <c r="G69" i="71"/>
  <c r="C69" i="71"/>
  <c r="G51" i="71"/>
  <c r="G33" i="71"/>
  <c r="G15" i="71"/>
  <c r="C15" i="71"/>
  <c r="C33" i="71" s="1"/>
  <c r="C51" i="71" s="1"/>
  <c r="G780" i="71"/>
  <c r="E780" i="71"/>
  <c r="C780" i="71"/>
  <c r="B780" i="71"/>
  <c r="G757" i="71"/>
  <c r="E757" i="71"/>
  <c r="C757" i="71"/>
  <c r="B757" i="71"/>
  <c r="G734" i="71"/>
  <c r="E734" i="71"/>
  <c r="C734" i="71"/>
  <c r="B734" i="71"/>
  <c r="G711" i="71"/>
  <c r="C711" i="71"/>
  <c r="B711" i="71"/>
  <c r="G688" i="71"/>
  <c r="C688" i="71"/>
  <c r="B688" i="71"/>
  <c r="G665" i="71"/>
  <c r="E665" i="71"/>
  <c r="C665" i="71"/>
  <c r="B665" i="71"/>
  <c r="G642" i="71"/>
  <c r="E642" i="71"/>
  <c r="C642" i="71"/>
  <c r="B642" i="71"/>
  <c r="G619" i="71"/>
  <c r="E619" i="71"/>
  <c r="C619" i="71"/>
  <c r="B619" i="71"/>
  <c r="G596" i="71"/>
  <c r="E596" i="71"/>
  <c r="C596" i="71"/>
  <c r="B596" i="71"/>
  <c r="G573" i="71"/>
  <c r="E573" i="71"/>
  <c r="C573" i="71"/>
  <c r="B573" i="71"/>
  <c r="G550" i="71"/>
  <c r="E550" i="71"/>
  <c r="C550" i="71"/>
  <c r="B550" i="71"/>
  <c r="G527" i="71"/>
  <c r="E527" i="71"/>
  <c r="C527" i="71"/>
  <c r="B527" i="71"/>
  <c r="G504" i="71"/>
  <c r="E504" i="71"/>
  <c r="C504" i="71"/>
  <c r="B504" i="71"/>
  <c r="G481" i="71"/>
  <c r="E481" i="71"/>
  <c r="C481" i="71"/>
  <c r="B481" i="71"/>
  <c r="G458" i="71"/>
  <c r="G435" i="71"/>
  <c r="C435" i="71"/>
  <c r="B435" i="71"/>
  <c r="G412" i="71"/>
  <c r="E412" i="71"/>
  <c r="C412" i="71"/>
  <c r="B412" i="71"/>
  <c r="G389" i="71"/>
  <c r="C389" i="71"/>
  <c r="B389" i="71"/>
  <c r="G366" i="71"/>
  <c r="E366" i="71"/>
  <c r="C366" i="71"/>
  <c r="B366" i="71"/>
  <c r="G343" i="71"/>
  <c r="E343" i="71"/>
  <c r="C343" i="71"/>
  <c r="B343" i="71"/>
  <c r="G320" i="71"/>
  <c r="E320" i="71"/>
  <c r="C320" i="71"/>
  <c r="B320" i="71"/>
  <c r="G297" i="71"/>
  <c r="E297" i="71"/>
  <c r="C297" i="71"/>
  <c r="B297" i="71"/>
  <c r="G274" i="71"/>
  <c r="E274" i="71"/>
  <c r="C274" i="71"/>
  <c r="B274" i="71"/>
  <c r="G228" i="71"/>
  <c r="E228" i="71"/>
  <c r="C228" i="71"/>
  <c r="G205" i="71"/>
  <c r="C205" i="71"/>
  <c r="B205" i="71"/>
  <c r="G183" i="71"/>
  <c r="C183" i="71"/>
  <c r="G160" i="71"/>
  <c r="C160" i="71"/>
  <c r="G137" i="71"/>
  <c r="B137" i="71"/>
  <c r="G91" i="71"/>
  <c r="C91" i="71"/>
  <c r="B91" i="71"/>
  <c r="G68" i="71"/>
  <c r="C68" i="71"/>
  <c r="G50" i="71"/>
  <c r="G32" i="71"/>
  <c r="G14" i="71"/>
  <c r="C14" i="71"/>
  <c r="C32" i="71" s="1"/>
  <c r="C50" i="71" s="1"/>
  <c r="G779" i="71"/>
  <c r="E779" i="71"/>
  <c r="C779" i="71"/>
  <c r="B779" i="71"/>
  <c r="G756" i="71"/>
  <c r="E756" i="71"/>
  <c r="C756" i="71"/>
  <c r="B756" i="71"/>
  <c r="G733" i="71"/>
  <c r="E733" i="71"/>
  <c r="C733" i="71"/>
  <c r="B733" i="71"/>
  <c r="G710" i="71"/>
  <c r="C710" i="71"/>
  <c r="B710" i="71"/>
  <c r="G687" i="71"/>
  <c r="C687" i="71"/>
  <c r="B687" i="71"/>
  <c r="G664" i="71"/>
  <c r="E664" i="71"/>
  <c r="C664" i="71"/>
  <c r="B664" i="71"/>
  <c r="G641" i="71"/>
  <c r="E641" i="71"/>
  <c r="C641" i="71"/>
  <c r="B641" i="71"/>
  <c r="G618" i="71"/>
  <c r="E618" i="71"/>
  <c r="C618" i="71"/>
  <c r="B618" i="71"/>
  <c r="G595" i="71"/>
  <c r="E595" i="71"/>
  <c r="C595" i="71"/>
  <c r="B595" i="71"/>
  <c r="G572" i="71"/>
  <c r="E572" i="71"/>
  <c r="C572" i="71"/>
  <c r="B572" i="71"/>
  <c r="G549" i="71"/>
  <c r="E549" i="71"/>
  <c r="C549" i="71"/>
  <c r="B549" i="71"/>
  <c r="G526" i="71"/>
  <c r="E526" i="71"/>
  <c r="C526" i="71"/>
  <c r="B526" i="71"/>
  <c r="G503" i="71"/>
  <c r="E503" i="71"/>
  <c r="C503" i="71"/>
  <c r="B503" i="71"/>
  <c r="G480" i="71"/>
  <c r="E480" i="71"/>
  <c r="C480" i="71"/>
  <c r="B480" i="71"/>
  <c r="G457" i="71"/>
  <c r="G434" i="71"/>
  <c r="C434" i="71"/>
  <c r="B434" i="71"/>
  <c r="G411" i="71"/>
  <c r="E411" i="71"/>
  <c r="C411" i="71"/>
  <c r="B411" i="71"/>
  <c r="G388" i="71"/>
  <c r="C388" i="71"/>
  <c r="B388" i="71"/>
  <c r="G365" i="71"/>
  <c r="E365" i="71"/>
  <c r="C365" i="71"/>
  <c r="B365" i="71"/>
  <c r="G342" i="71"/>
  <c r="E342" i="71"/>
  <c r="C342" i="71"/>
  <c r="B342" i="71"/>
  <c r="G319" i="71"/>
  <c r="E319" i="71"/>
  <c r="C319" i="71"/>
  <c r="B319" i="71"/>
  <c r="G296" i="71"/>
  <c r="E296" i="71"/>
  <c r="C296" i="71"/>
  <c r="B296" i="71"/>
  <c r="G273" i="71"/>
  <c r="E273" i="71"/>
  <c r="C273" i="71"/>
  <c r="B273" i="71"/>
  <c r="G227" i="71"/>
  <c r="E227" i="71"/>
  <c r="C227" i="71"/>
  <c r="G204" i="71"/>
  <c r="C204" i="71"/>
  <c r="B204" i="71"/>
  <c r="G182" i="71"/>
  <c r="C182" i="71"/>
  <c r="G159" i="71"/>
  <c r="C159" i="71"/>
  <c r="G136" i="71"/>
  <c r="B136" i="71"/>
  <c r="G90" i="71"/>
  <c r="C90" i="71"/>
  <c r="B90" i="71"/>
  <c r="G67" i="71"/>
  <c r="C67" i="71"/>
  <c r="G49" i="71"/>
  <c r="G31" i="71"/>
  <c r="G13" i="71"/>
  <c r="C13" i="71"/>
  <c r="C31" i="71" s="1"/>
  <c r="C49" i="71" s="1"/>
  <c r="G778" i="71"/>
  <c r="E778" i="71"/>
  <c r="C778" i="71"/>
  <c r="B778" i="71"/>
  <c r="G755" i="71"/>
  <c r="E755" i="71"/>
  <c r="C755" i="71"/>
  <c r="B755" i="71"/>
  <c r="G732" i="71"/>
  <c r="E732" i="71"/>
  <c r="C732" i="71"/>
  <c r="B732" i="71"/>
  <c r="G709" i="71"/>
  <c r="E709" i="71"/>
  <c r="C709" i="71"/>
  <c r="B709" i="71"/>
  <c r="G686" i="71"/>
  <c r="E686" i="71"/>
  <c r="C686" i="71"/>
  <c r="B686" i="71"/>
  <c r="G663" i="71"/>
  <c r="E663" i="71"/>
  <c r="C663" i="71"/>
  <c r="B663" i="71"/>
  <c r="G640" i="71"/>
  <c r="E640" i="71"/>
  <c r="C640" i="71"/>
  <c r="B640" i="71"/>
  <c r="G617" i="71"/>
  <c r="E617" i="71"/>
  <c r="C617" i="71"/>
  <c r="B617" i="71"/>
  <c r="G594" i="71"/>
  <c r="E594" i="71"/>
  <c r="C594" i="71"/>
  <c r="B594" i="71"/>
  <c r="G571" i="71"/>
  <c r="E571" i="71"/>
  <c r="C571" i="71"/>
  <c r="B571" i="71"/>
  <c r="G548" i="71"/>
  <c r="E548" i="71"/>
  <c r="C548" i="71"/>
  <c r="B548" i="71"/>
  <c r="G525" i="71"/>
  <c r="E525" i="71"/>
  <c r="C525" i="71"/>
  <c r="B525" i="71"/>
  <c r="G502" i="71"/>
  <c r="E502" i="71"/>
  <c r="C502" i="71"/>
  <c r="B502" i="71"/>
  <c r="G479" i="71"/>
  <c r="E479" i="71"/>
  <c r="C479" i="71"/>
  <c r="B479" i="71"/>
  <c r="G456" i="71"/>
  <c r="E456" i="71"/>
  <c r="B456" i="71"/>
  <c r="G433" i="71"/>
  <c r="E433" i="71"/>
  <c r="C433" i="71"/>
  <c r="B433" i="71"/>
  <c r="G410" i="71"/>
  <c r="E410" i="71"/>
  <c r="C410" i="71"/>
  <c r="B410" i="71"/>
  <c r="G387" i="71"/>
  <c r="E387" i="71"/>
  <c r="C387" i="71"/>
  <c r="B387" i="71"/>
  <c r="G364" i="71"/>
  <c r="E364" i="71"/>
  <c r="C364" i="71"/>
  <c r="B364" i="71"/>
  <c r="G341" i="71"/>
  <c r="E341" i="71"/>
  <c r="C341" i="71"/>
  <c r="B341" i="71"/>
  <c r="G318" i="71"/>
  <c r="E318" i="71"/>
  <c r="C318" i="71"/>
  <c r="B318" i="71"/>
  <c r="G295" i="71"/>
  <c r="E295" i="71"/>
  <c r="C295" i="71"/>
  <c r="B295" i="71"/>
  <c r="G272" i="71"/>
  <c r="E272" i="71"/>
  <c r="C272" i="71"/>
  <c r="B272" i="71"/>
  <c r="G226" i="71"/>
  <c r="E226" i="71"/>
  <c r="C226" i="71"/>
  <c r="B226" i="71"/>
  <c r="G203" i="71"/>
  <c r="E203" i="71"/>
  <c r="C203" i="71"/>
  <c r="B203" i="71"/>
  <c r="G181" i="71"/>
  <c r="E181" i="71"/>
  <c r="C181" i="71"/>
  <c r="B181" i="71"/>
  <c r="G158" i="71"/>
  <c r="E158" i="71"/>
  <c r="C158" i="71"/>
  <c r="B158" i="71"/>
  <c r="G135" i="71"/>
  <c r="E135" i="71"/>
  <c r="B135" i="71"/>
  <c r="G89" i="71"/>
  <c r="E89" i="71"/>
  <c r="C89" i="71"/>
  <c r="B89" i="71"/>
  <c r="G66" i="71"/>
  <c r="E66" i="71"/>
  <c r="C66" i="71"/>
  <c r="B66" i="71"/>
  <c r="G48" i="71"/>
  <c r="E48" i="71"/>
  <c r="B48" i="71"/>
  <c r="G30" i="71"/>
  <c r="E30" i="71"/>
  <c r="B30" i="71"/>
  <c r="G12" i="71"/>
  <c r="E12" i="71"/>
  <c r="C12" i="71"/>
  <c r="C30" i="71" s="1"/>
  <c r="C48" i="71" s="1"/>
  <c r="B12" i="71"/>
  <c r="S48" i="71" l="1"/>
  <c r="R48" i="71"/>
  <c r="S135" i="71"/>
  <c r="R135" i="71"/>
  <c r="S341" i="71"/>
  <c r="R341" i="71"/>
  <c r="S502" i="71"/>
  <c r="R502" i="71"/>
  <c r="S594" i="71"/>
  <c r="R594" i="71"/>
  <c r="S49" i="71"/>
  <c r="R49" i="71"/>
  <c r="S388" i="71"/>
  <c r="R388" i="71"/>
  <c r="S480" i="71"/>
  <c r="R480" i="71"/>
  <c r="S549" i="71"/>
  <c r="R549" i="71"/>
  <c r="S664" i="71"/>
  <c r="R664" i="71"/>
  <c r="S68" i="71"/>
  <c r="R68" i="71"/>
  <c r="S734" i="71"/>
  <c r="R734" i="71"/>
  <c r="S780" i="71"/>
  <c r="R780" i="71"/>
  <c r="S413" i="71"/>
  <c r="R413" i="71"/>
  <c r="S482" i="71"/>
  <c r="R482" i="71"/>
  <c r="S551" i="71"/>
  <c r="R551" i="71"/>
  <c r="S207" i="71"/>
  <c r="R207" i="71"/>
  <c r="S552" i="71"/>
  <c r="R552" i="71"/>
  <c r="S35" i="71"/>
  <c r="R35" i="71"/>
  <c r="S186" i="71"/>
  <c r="R186" i="71"/>
  <c r="S438" i="71"/>
  <c r="R438" i="71"/>
  <c r="S691" i="71"/>
  <c r="R691" i="71"/>
  <c r="S95" i="71"/>
  <c r="R95" i="71"/>
  <c r="S232" i="71"/>
  <c r="R232" i="71"/>
  <c r="S301" i="71"/>
  <c r="R301" i="71"/>
  <c r="S347" i="71"/>
  <c r="R347" i="71"/>
  <c r="S37" i="71"/>
  <c r="R37" i="71"/>
  <c r="S394" i="71"/>
  <c r="R394" i="71"/>
  <c r="S417" i="71"/>
  <c r="R417" i="71"/>
  <c r="S509" i="71"/>
  <c r="R509" i="71"/>
  <c r="S578" i="71"/>
  <c r="R578" i="71"/>
  <c r="S624" i="71"/>
  <c r="R624" i="71"/>
  <c r="S670" i="71"/>
  <c r="R670" i="71"/>
  <c r="S20" i="71"/>
  <c r="R20" i="71"/>
  <c r="S189" i="71"/>
  <c r="R189" i="71"/>
  <c r="S98" i="71"/>
  <c r="R98" i="71"/>
  <c r="S741" i="71"/>
  <c r="R741" i="71"/>
  <c r="S787" i="71"/>
  <c r="R787" i="71"/>
  <c r="S122" i="71"/>
  <c r="R122" i="71"/>
  <c r="S259" i="71"/>
  <c r="R259" i="71"/>
  <c r="S305" i="71"/>
  <c r="R305" i="71"/>
  <c r="S351" i="71"/>
  <c r="R351" i="71"/>
  <c r="S41" i="71"/>
  <c r="R41" i="71"/>
  <c r="S421" i="71"/>
  <c r="R421" i="71"/>
  <c r="S490" i="71"/>
  <c r="R490" i="71"/>
  <c r="S536" i="71"/>
  <c r="R536" i="71"/>
  <c r="S559" i="71"/>
  <c r="R559" i="71"/>
  <c r="S605" i="71"/>
  <c r="R605" i="71"/>
  <c r="S651" i="71"/>
  <c r="R651" i="71"/>
  <c r="S24" i="71"/>
  <c r="R24" i="71"/>
  <c r="S147" i="71"/>
  <c r="R147" i="71"/>
  <c r="S445" i="71"/>
  <c r="R445" i="71"/>
  <c r="S722" i="71"/>
  <c r="R722" i="71"/>
  <c r="S768" i="71"/>
  <c r="R768" i="71"/>
  <c r="S62" i="71"/>
  <c r="R62" i="71"/>
  <c r="S126" i="71"/>
  <c r="R126" i="71"/>
  <c r="S263" i="71"/>
  <c r="R263" i="71"/>
  <c r="S309" i="71"/>
  <c r="R309" i="71"/>
  <c r="S355" i="71"/>
  <c r="R355" i="71"/>
  <c r="S792" i="71"/>
  <c r="R792" i="71"/>
  <c r="S30" i="71"/>
  <c r="R30" i="71"/>
  <c r="S89" i="71"/>
  <c r="R89" i="71"/>
  <c r="S158" i="71"/>
  <c r="R158" i="71"/>
  <c r="S272" i="71"/>
  <c r="R272" i="71"/>
  <c r="S364" i="71"/>
  <c r="R364" i="71"/>
  <c r="S387" i="71"/>
  <c r="R387" i="71"/>
  <c r="S410" i="71"/>
  <c r="R410" i="71"/>
  <c r="S525" i="71"/>
  <c r="R525" i="71"/>
  <c r="S617" i="71"/>
  <c r="R617" i="71"/>
  <c r="S709" i="71"/>
  <c r="R709" i="71"/>
  <c r="S90" i="71"/>
  <c r="R90" i="71"/>
  <c r="S159" i="71"/>
  <c r="R159" i="71"/>
  <c r="S227" i="71"/>
  <c r="R227" i="71"/>
  <c r="S273" i="71"/>
  <c r="R273" i="71"/>
  <c r="S296" i="71"/>
  <c r="R296" i="71"/>
  <c r="S319" i="71"/>
  <c r="R319" i="71"/>
  <c r="S342" i="71"/>
  <c r="R342" i="71"/>
  <c r="S365" i="71"/>
  <c r="R365" i="71"/>
  <c r="S32" i="71"/>
  <c r="R32" i="71"/>
  <c r="S137" i="71"/>
  <c r="R137" i="71"/>
  <c r="S183" i="71"/>
  <c r="R183" i="71"/>
  <c r="S435" i="71"/>
  <c r="R435" i="71"/>
  <c r="S688" i="71"/>
  <c r="R688" i="71"/>
  <c r="S92" i="71"/>
  <c r="R92" i="71"/>
  <c r="S161" i="71"/>
  <c r="R161" i="71"/>
  <c r="S229" i="71"/>
  <c r="R229" i="71"/>
  <c r="S275" i="71"/>
  <c r="R275" i="71"/>
  <c r="S298" i="71"/>
  <c r="R298" i="71"/>
  <c r="S321" i="71"/>
  <c r="R321" i="71"/>
  <c r="S344" i="71"/>
  <c r="R344" i="71"/>
  <c r="S367" i="71"/>
  <c r="R367" i="71"/>
  <c r="S162" i="71"/>
  <c r="R162" i="71"/>
  <c r="S276" i="71"/>
  <c r="R276" i="71"/>
  <c r="S368" i="71"/>
  <c r="R368" i="71"/>
  <c r="S391" i="71"/>
  <c r="R391" i="71"/>
  <c r="S483" i="71"/>
  <c r="R483" i="71"/>
  <c r="S575" i="71"/>
  <c r="R575" i="71"/>
  <c r="S667" i="71"/>
  <c r="R667" i="71"/>
  <c r="S690" i="71"/>
  <c r="R690" i="71"/>
  <c r="S713" i="71"/>
  <c r="R713" i="71"/>
  <c r="S53" i="71"/>
  <c r="R53" i="71"/>
  <c r="S392" i="71"/>
  <c r="R392" i="71"/>
  <c r="S415" i="71"/>
  <c r="R415" i="71"/>
  <c r="S461" i="71"/>
  <c r="R461" i="71"/>
  <c r="S484" i="71"/>
  <c r="R484" i="71"/>
  <c r="S507" i="71"/>
  <c r="R507" i="71"/>
  <c r="S530" i="71"/>
  <c r="R530" i="71"/>
  <c r="S553" i="71"/>
  <c r="R553" i="71"/>
  <c r="S576" i="71"/>
  <c r="R576" i="71"/>
  <c r="S599" i="71"/>
  <c r="R599" i="71"/>
  <c r="S622" i="71"/>
  <c r="R622" i="71"/>
  <c r="S645" i="71"/>
  <c r="R645" i="71"/>
  <c r="S668" i="71"/>
  <c r="R668" i="71"/>
  <c r="S18" i="71"/>
  <c r="R18" i="71"/>
  <c r="S72" i="71"/>
  <c r="R72" i="71"/>
  <c r="S209" i="71"/>
  <c r="R209" i="71"/>
  <c r="S715" i="71"/>
  <c r="R715" i="71"/>
  <c r="S738" i="71"/>
  <c r="R738" i="71"/>
  <c r="S761" i="71"/>
  <c r="R761" i="71"/>
  <c r="S784" i="71"/>
  <c r="R784" i="71"/>
  <c r="S55" i="71"/>
  <c r="R55" i="71"/>
  <c r="S165" i="71"/>
  <c r="R165" i="71"/>
  <c r="S233" i="71"/>
  <c r="R233" i="71"/>
  <c r="S279" i="71"/>
  <c r="R279" i="71"/>
  <c r="S302" i="71"/>
  <c r="R302" i="71"/>
  <c r="S325" i="71"/>
  <c r="R325" i="71"/>
  <c r="S348" i="71"/>
  <c r="R348" i="71"/>
  <c r="S371" i="71"/>
  <c r="R371" i="71"/>
  <c r="S38" i="71"/>
  <c r="R38" i="71"/>
  <c r="S395" i="71"/>
  <c r="R395" i="71"/>
  <c r="S418" i="71"/>
  <c r="R418" i="71"/>
  <c r="S464" i="71"/>
  <c r="R464" i="71"/>
  <c r="S487" i="71"/>
  <c r="R487" i="71"/>
  <c r="S510" i="71"/>
  <c r="R510" i="71"/>
  <c r="S533" i="71"/>
  <c r="R533" i="71"/>
  <c r="S556" i="71"/>
  <c r="R556" i="71"/>
  <c r="S579" i="71"/>
  <c r="R579" i="71"/>
  <c r="S602" i="71"/>
  <c r="R602" i="71"/>
  <c r="S625" i="71"/>
  <c r="R625" i="71"/>
  <c r="S648" i="71"/>
  <c r="R648" i="71"/>
  <c r="S671" i="71"/>
  <c r="R671" i="71"/>
  <c r="S21" i="71"/>
  <c r="R21" i="71"/>
  <c r="S75" i="71"/>
  <c r="R75" i="71"/>
  <c r="S144" i="71"/>
  <c r="R144" i="71"/>
  <c r="S190" i="71"/>
  <c r="R190" i="71"/>
  <c r="S442" i="71"/>
  <c r="R442" i="71"/>
  <c r="S695" i="71"/>
  <c r="R695" i="71"/>
  <c r="S99" i="71"/>
  <c r="R99" i="71"/>
  <c r="S213" i="71"/>
  <c r="R213" i="71"/>
  <c r="S719" i="71"/>
  <c r="R719" i="71"/>
  <c r="S742" i="71"/>
  <c r="R742" i="71"/>
  <c r="S765" i="71"/>
  <c r="R765" i="71"/>
  <c r="S788" i="71"/>
  <c r="R788" i="71"/>
  <c r="S59" i="71"/>
  <c r="R59" i="71"/>
  <c r="S123" i="71"/>
  <c r="R123" i="71"/>
  <c r="S169" i="71"/>
  <c r="R169" i="71"/>
  <c r="S237" i="71"/>
  <c r="R237" i="71"/>
  <c r="S260" i="71"/>
  <c r="R260" i="71"/>
  <c r="S283" i="71"/>
  <c r="R283" i="71"/>
  <c r="S306" i="71"/>
  <c r="R306" i="71"/>
  <c r="S329" i="71"/>
  <c r="R329" i="71"/>
  <c r="S352" i="71"/>
  <c r="R352" i="71"/>
  <c r="S375" i="71"/>
  <c r="R375" i="71"/>
  <c r="S42" i="71"/>
  <c r="R42" i="71"/>
  <c r="S399" i="71"/>
  <c r="R399" i="71"/>
  <c r="S422" i="71"/>
  <c r="R422" i="71"/>
  <c r="S468" i="71"/>
  <c r="R468" i="71"/>
  <c r="S491" i="71"/>
  <c r="R491" i="71"/>
  <c r="S514" i="71"/>
  <c r="R514" i="71"/>
  <c r="S537" i="71"/>
  <c r="R537" i="71"/>
  <c r="S560" i="71"/>
  <c r="R560" i="71"/>
  <c r="S583" i="71"/>
  <c r="R583" i="71"/>
  <c r="S606" i="71"/>
  <c r="R606" i="71"/>
  <c r="S629" i="71"/>
  <c r="R629" i="71"/>
  <c r="S652" i="71"/>
  <c r="R652" i="71"/>
  <c r="S675" i="71"/>
  <c r="R675" i="71"/>
  <c r="S25" i="71"/>
  <c r="R25" i="71"/>
  <c r="S79" i="71"/>
  <c r="R79" i="71"/>
  <c r="S148" i="71"/>
  <c r="R148" i="71"/>
  <c r="S194" i="71"/>
  <c r="R194" i="71"/>
  <c r="S446" i="71"/>
  <c r="R446" i="71"/>
  <c r="S699" i="71"/>
  <c r="R699" i="71"/>
  <c r="S103" i="71"/>
  <c r="R103" i="71"/>
  <c r="S217" i="71"/>
  <c r="R217" i="71"/>
  <c r="S723" i="71"/>
  <c r="R723" i="71"/>
  <c r="S746" i="71"/>
  <c r="R746" i="71"/>
  <c r="S117" i="71"/>
  <c r="R117" i="71"/>
  <c r="S116" i="71"/>
  <c r="R116" i="71"/>
  <c r="S112" i="71"/>
  <c r="R112" i="71"/>
  <c r="S66" i="71"/>
  <c r="R66" i="71"/>
  <c r="S226" i="71"/>
  <c r="R226" i="71"/>
  <c r="S686" i="71"/>
  <c r="R686" i="71"/>
  <c r="S778" i="71"/>
  <c r="R778" i="71"/>
  <c r="S411" i="71"/>
  <c r="R411" i="71"/>
  <c r="S503" i="71"/>
  <c r="R503" i="71"/>
  <c r="S595" i="71"/>
  <c r="R595" i="71"/>
  <c r="S641" i="71"/>
  <c r="R641" i="71"/>
  <c r="S14" i="71"/>
  <c r="R14" i="71"/>
  <c r="S205" i="71"/>
  <c r="R205" i="71"/>
  <c r="S711" i="71"/>
  <c r="R711" i="71"/>
  <c r="S390" i="71"/>
  <c r="R390" i="71"/>
  <c r="S528" i="71"/>
  <c r="R528" i="71"/>
  <c r="S597" i="71"/>
  <c r="R597" i="71"/>
  <c r="S666" i="71"/>
  <c r="R666" i="71"/>
  <c r="S52" i="71"/>
  <c r="R52" i="71"/>
  <c r="S230" i="71"/>
  <c r="R230" i="71"/>
  <c r="S345" i="71"/>
  <c r="R345" i="71"/>
  <c r="S782" i="71"/>
  <c r="R782" i="71"/>
  <c r="S140" i="71"/>
  <c r="R140" i="71"/>
  <c r="S278" i="71"/>
  <c r="R278" i="71"/>
  <c r="S324" i="71"/>
  <c r="R324" i="71"/>
  <c r="S370" i="71"/>
  <c r="R370" i="71"/>
  <c r="S463" i="71"/>
  <c r="R463" i="71"/>
  <c r="S486" i="71"/>
  <c r="R486" i="71"/>
  <c r="S555" i="71"/>
  <c r="R555" i="71"/>
  <c r="S601" i="71"/>
  <c r="R601" i="71"/>
  <c r="S647" i="71"/>
  <c r="R647" i="71"/>
  <c r="S74" i="71"/>
  <c r="R74" i="71"/>
  <c r="S143" i="71"/>
  <c r="R143" i="71"/>
  <c r="S441" i="71"/>
  <c r="R441" i="71"/>
  <c r="S694" i="71"/>
  <c r="R694" i="71"/>
  <c r="S212" i="71"/>
  <c r="R212" i="71"/>
  <c r="S718" i="71"/>
  <c r="R718" i="71"/>
  <c r="S764" i="71"/>
  <c r="R764" i="71"/>
  <c r="S58" i="71"/>
  <c r="R58" i="71"/>
  <c r="S168" i="71"/>
  <c r="R168" i="71"/>
  <c r="S236" i="71"/>
  <c r="R236" i="71"/>
  <c r="S282" i="71"/>
  <c r="R282" i="71"/>
  <c r="S328" i="71"/>
  <c r="R328" i="71"/>
  <c r="S374" i="71"/>
  <c r="R374" i="71"/>
  <c r="S398" i="71"/>
  <c r="R398" i="71"/>
  <c r="S467" i="71"/>
  <c r="R467" i="71"/>
  <c r="S513" i="71"/>
  <c r="R513" i="71"/>
  <c r="S582" i="71"/>
  <c r="R582" i="71"/>
  <c r="S628" i="71"/>
  <c r="R628" i="71"/>
  <c r="S674" i="71"/>
  <c r="R674" i="71"/>
  <c r="S78" i="71"/>
  <c r="R78" i="71"/>
  <c r="S193" i="71"/>
  <c r="R193" i="71"/>
  <c r="S698" i="71"/>
  <c r="R698" i="71"/>
  <c r="S102" i="71"/>
  <c r="R102" i="71"/>
  <c r="S216" i="71"/>
  <c r="R216" i="71"/>
  <c r="S745" i="71"/>
  <c r="R745" i="71"/>
  <c r="S791" i="71"/>
  <c r="R791" i="71"/>
  <c r="S172" i="71"/>
  <c r="R172" i="71"/>
  <c r="S240" i="71"/>
  <c r="R240" i="71"/>
  <c r="S286" i="71"/>
  <c r="R286" i="71"/>
  <c r="S332" i="71"/>
  <c r="R332" i="71"/>
  <c r="S378" i="71"/>
  <c r="R378" i="71"/>
  <c r="S769" i="71"/>
  <c r="R769" i="71"/>
  <c r="S115" i="71"/>
  <c r="R115" i="71"/>
  <c r="S12" i="71"/>
  <c r="R12" i="71"/>
  <c r="S181" i="71"/>
  <c r="R181" i="71"/>
  <c r="S295" i="71"/>
  <c r="R295" i="71"/>
  <c r="S433" i="71"/>
  <c r="R433" i="71"/>
  <c r="S456" i="71"/>
  <c r="R456" i="71"/>
  <c r="S548" i="71"/>
  <c r="R548" i="71"/>
  <c r="S640" i="71"/>
  <c r="R640" i="71"/>
  <c r="S732" i="71"/>
  <c r="R732" i="71"/>
  <c r="S13" i="71"/>
  <c r="R13" i="71"/>
  <c r="S67" i="71"/>
  <c r="R67" i="71"/>
  <c r="S204" i="71"/>
  <c r="R204" i="71"/>
  <c r="S710" i="71"/>
  <c r="R710" i="71"/>
  <c r="S733" i="71"/>
  <c r="R733" i="71"/>
  <c r="S756" i="71"/>
  <c r="R756" i="71"/>
  <c r="S779" i="71"/>
  <c r="R779" i="71"/>
  <c r="S50" i="71"/>
  <c r="R50" i="71"/>
  <c r="S389" i="71"/>
  <c r="R389" i="71"/>
  <c r="S412" i="71"/>
  <c r="R412" i="71"/>
  <c r="S458" i="71"/>
  <c r="R458" i="71"/>
  <c r="S481" i="71"/>
  <c r="R481" i="71"/>
  <c r="S504" i="71"/>
  <c r="R504" i="71"/>
  <c r="S527" i="71"/>
  <c r="R527" i="71"/>
  <c r="S550" i="71"/>
  <c r="R550" i="71"/>
  <c r="S573" i="71"/>
  <c r="R573" i="71"/>
  <c r="S596" i="71"/>
  <c r="R596" i="71"/>
  <c r="S619" i="71"/>
  <c r="R619" i="71"/>
  <c r="S642" i="71"/>
  <c r="R642" i="71"/>
  <c r="S665" i="71"/>
  <c r="R665" i="71"/>
  <c r="S15" i="71"/>
  <c r="R15" i="71"/>
  <c r="S69" i="71"/>
  <c r="R69" i="71"/>
  <c r="S206" i="71"/>
  <c r="R206" i="71"/>
  <c r="S712" i="71"/>
  <c r="R712" i="71"/>
  <c r="S735" i="71"/>
  <c r="R735" i="71"/>
  <c r="S758" i="71"/>
  <c r="R758" i="71"/>
  <c r="S781" i="71"/>
  <c r="R781" i="71"/>
  <c r="S34" i="71"/>
  <c r="R34" i="71"/>
  <c r="S139" i="71"/>
  <c r="R139" i="71"/>
  <c r="S299" i="71"/>
  <c r="R299" i="71"/>
  <c r="S414" i="71"/>
  <c r="R414" i="71"/>
  <c r="S437" i="71"/>
  <c r="R437" i="71"/>
  <c r="S506" i="71"/>
  <c r="R506" i="71"/>
  <c r="S598" i="71"/>
  <c r="R598" i="71"/>
  <c r="S736" i="71"/>
  <c r="R736" i="71"/>
  <c r="S94" i="71"/>
  <c r="R94" i="71"/>
  <c r="S163" i="71"/>
  <c r="R163" i="71"/>
  <c r="S231" i="71"/>
  <c r="R231" i="71"/>
  <c r="S277" i="71"/>
  <c r="R277" i="71"/>
  <c r="S300" i="71"/>
  <c r="R300" i="71"/>
  <c r="S323" i="71"/>
  <c r="R323" i="71"/>
  <c r="S346" i="71"/>
  <c r="R346" i="71"/>
  <c r="S369" i="71"/>
  <c r="R369" i="71"/>
  <c r="S36" i="71"/>
  <c r="R36" i="71"/>
  <c r="S141" i="71"/>
  <c r="R141" i="71"/>
  <c r="S187" i="71"/>
  <c r="R187" i="71"/>
  <c r="S439" i="71"/>
  <c r="R439" i="71"/>
  <c r="S692" i="71"/>
  <c r="R692" i="71"/>
  <c r="S96" i="71"/>
  <c r="R96" i="71"/>
  <c r="S210" i="71"/>
  <c r="R210" i="71"/>
  <c r="S716" i="71"/>
  <c r="R716" i="71"/>
  <c r="S739" i="71"/>
  <c r="R739" i="71"/>
  <c r="S762" i="71"/>
  <c r="R762" i="71"/>
  <c r="S785" i="71"/>
  <c r="R785" i="71"/>
  <c r="S56" i="71"/>
  <c r="R56" i="71"/>
  <c r="S120" i="71"/>
  <c r="R120" i="71"/>
  <c r="S166" i="71"/>
  <c r="R166" i="71"/>
  <c r="S234" i="71"/>
  <c r="R234" i="71"/>
  <c r="S257" i="71"/>
  <c r="R257" i="71"/>
  <c r="S280" i="71"/>
  <c r="R280" i="71"/>
  <c r="S303" i="71"/>
  <c r="R303" i="71"/>
  <c r="S326" i="71"/>
  <c r="R326" i="71"/>
  <c r="S349" i="71"/>
  <c r="R349" i="71"/>
  <c r="S372" i="71"/>
  <c r="R372" i="71"/>
  <c r="S39" i="71"/>
  <c r="R39" i="71"/>
  <c r="S396" i="71"/>
  <c r="R396" i="71"/>
  <c r="S419" i="71"/>
  <c r="R419" i="71"/>
  <c r="S465" i="71"/>
  <c r="R465" i="71"/>
  <c r="S488" i="71"/>
  <c r="R488" i="71"/>
  <c r="S511" i="71"/>
  <c r="R511" i="71"/>
  <c r="S534" i="71"/>
  <c r="R534" i="71"/>
  <c r="S557" i="71"/>
  <c r="R557" i="71"/>
  <c r="S580" i="71"/>
  <c r="R580" i="71"/>
  <c r="S603" i="71"/>
  <c r="R603" i="71"/>
  <c r="S626" i="71"/>
  <c r="R626" i="71"/>
  <c r="S649" i="71"/>
  <c r="R649" i="71"/>
  <c r="S672" i="71"/>
  <c r="R672" i="71"/>
  <c r="S22" i="71"/>
  <c r="R22" i="71"/>
  <c r="S76" i="71"/>
  <c r="R76" i="71"/>
  <c r="S145" i="71"/>
  <c r="R145" i="71"/>
  <c r="S191" i="71"/>
  <c r="R191" i="71"/>
  <c r="S443" i="71"/>
  <c r="R443" i="71"/>
  <c r="S696" i="71"/>
  <c r="R696" i="71"/>
  <c r="S100" i="71"/>
  <c r="R100" i="71"/>
  <c r="S214" i="71"/>
  <c r="R214" i="71"/>
  <c r="S720" i="71"/>
  <c r="R720" i="71"/>
  <c r="S743" i="71"/>
  <c r="R743" i="71"/>
  <c r="S766" i="71"/>
  <c r="R766" i="71"/>
  <c r="S789" i="71"/>
  <c r="R789" i="71"/>
  <c r="S60" i="71"/>
  <c r="R60" i="71"/>
  <c r="S124" i="71"/>
  <c r="R124" i="71"/>
  <c r="S170" i="71"/>
  <c r="R170" i="71"/>
  <c r="S238" i="71"/>
  <c r="R238" i="71"/>
  <c r="S261" i="71"/>
  <c r="R261" i="71"/>
  <c r="S284" i="71"/>
  <c r="R284" i="71"/>
  <c r="S307" i="71"/>
  <c r="R307" i="71"/>
  <c r="S330" i="71"/>
  <c r="R330" i="71"/>
  <c r="S353" i="71"/>
  <c r="R353" i="71"/>
  <c r="S376" i="71"/>
  <c r="R376" i="71"/>
  <c r="S43" i="71"/>
  <c r="R43" i="71"/>
  <c r="S400" i="71"/>
  <c r="R400" i="71"/>
  <c r="S423" i="71"/>
  <c r="R423" i="71"/>
  <c r="S469" i="71"/>
  <c r="R469" i="71"/>
  <c r="S492" i="71"/>
  <c r="R492" i="71"/>
  <c r="S515" i="71"/>
  <c r="R515" i="71"/>
  <c r="S538" i="71"/>
  <c r="R538" i="71"/>
  <c r="S561" i="71"/>
  <c r="R561" i="71"/>
  <c r="S584" i="71"/>
  <c r="R584" i="71"/>
  <c r="S607" i="71"/>
  <c r="R607" i="71"/>
  <c r="S630" i="71"/>
  <c r="R630" i="71"/>
  <c r="S653" i="71"/>
  <c r="R653" i="71"/>
  <c r="S676" i="71"/>
  <c r="R676" i="71"/>
  <c r="S26" i="71"/>
  <c r="R26" i="71"/>
  <c r="S80" i="71"/>
  <c r="R80" i="71"/>
  <c r="S149" i="71"/>
  <c r="R149" i="71"/>
  <c r="S195" i="71"/>
  <c r="R195" i="71"/>
  <c r="S447" i="71"/>
  <c r="R447" i="71"/>
  <c r="S700" i="71"/>
  <c r="R700" i="71"/>
  <c r="S118" i="71"/>
  <c r="R118" i="71"/>
  <c r="S113" i="71"/>
  <c r="R113" i="71"/>
  <c r="S256" i="71"/>
  <c r="R256" i="71"/>
  <c r="S255" i="71"/>
  <c r="R255" i="71"/>
  <c r="S254" i="71"/>
  <c r="R254" i="71"/>
  <c r="S457" i="71"/>
  <c r="R457" i="71"/>
  <c r="S526" i="71"/>
  <c r="R526" i="71"/>
  <c r="S572" i="71"/>
  <c r="R572" i="71"/>
  <c r="S618" i="71"/>
  <c r="R618" i="71"/>
  <c r="S757" i="71"/>
  <c r="R757" i="71"/>
  <c r="S51" i="71"/>
  <c r="R51" i="71"/>
  <c r="S459" i="71"/>
  <c r="R459" i="71"/>
  <c r="S505" i="71"/>
  <c r="R505" i="71"/>
  <c r="S574" i="71"/>
  <c r="R574" i="71"/>
  <c r="S620" i="71"/>
  <c r="R620" i="71"/>
  <c r="S643" i="71"/>
  <c r="R643" i="71"/>
  <c r="S16" i="71"/>
  <c r="R16" i="71"/>
  <c r="S185" i="71"/>
  <c r="R185" i="71"/>
  <c r="S460" i="71"/>
  <c r="R460" i="71"/>
  <c r="S644" i="71"/>
  <c r="R644" i="71"/>
  <c r="S164" i="71"/>
  <c r="R164" i="71"/>
  <c r="S532" i="71"/>
  <c r="R532" i="71"/>
  <c r="S203" i="71"/>
  <c r="R203" i="71"/>
  <c r="S318" i="71"/>
  <c r="R318" i="71"/>
  <c r="S479" i="71"/>
  <c r="R479" i="71"/>
  <c r="S571" i="71"/>
  <c r="R571" i="71"/>
  <c r="S663" i="71"/>
  <c r="R663" i="71"/>
  <c r="S755" i="71"/>
  <c r="R755" i="71"/>
  <c r="S31" i="71"/>
  <c r="R31" i="71"/>
  <c r="S136" i="71"/>
  <c r="R136" i="71"/>
  <c r="S182" i="71"/>
  <c r="R182" i="71"/>
  <c r="S434" i="71"/>
  <c r="R434" i="71"/>
  <c r="S687" i="71"/>
  <c r="R687" i="71"/>
  <c r="S91" i="71"/>
  <c r="R91" i="71"/>
  <c r="S160" i="71"/>
  <c r="R160" i="71"/>
  <c r="S228" i="71"/>
  <c r="R228" i="71"/>
  <c r="S274" i="71"/>
  <c r="R274" i="71"/>
  <c r="S297" i="71"/>
  <c r="R297" i="71"/>
  <c r="S320" i="71"/>
  <c r="R320" i="71"/>
  <c r="S343" i="71"/>
  <c r="R343" i="71"/>
  <c r="S366" i="71"/>
  <c r="R366" i="71"/>
  <c r="S33" i="71"/>
  <c r="R33" i="71"/>
  <c r="S138" i="71"/>
  <c r="R138" i="71"/>
  <c r="S184" i="71"/>
  <c r="R184" i="71"/>
  <c r="S436" i="71"/>
  <c r="R436" i="71"/>
  <c r="S689" i="71"/>
  <c r="R689" i="71"/>
  <c r="S70" i="71"/>
  <c r="R70" i="71"/>
  <c r="S93" i="71"/>
  <c r="R93" i="71"/>
  <c r="S322" i="71"/>
  <c r="R322" i="71"/>
  <c r="S529" i="71"/>
  <c r="R529" i="71"/>
  <c r="S621" i="71"/>
  <c r="R621" i="71"/>
  <c r="S759" i="71"/>
  <c r="R759" i="71"/>
  <c r="S17" i="71"/>
  <c r="R17" i="71"/>
  <c r="S71" i="71"/>
  <c r="R71" i="71"/>
  <c r="S208" i="71"/>
  <c r="R208" i="71"/>
  <c r="S714" i="71"/>
  <c r="R714" i="71"/>
  <c r="S737" i="71"/>
  <c r="R737" i="71"/>
  <c r="S760" i="71"/>
  <c r="R760" i="71"/>
  <c r="S783" i="71"/>
  <c r="R783" i="71"/>
  <c r="S54" i="71"/>
  <c r="R54" i="71"/>
  <c r="S393" i="71"/>
  <c r="R393" i="71"/>
  <c r="S416" i="71"/>
  <c r="R416" i="71"/>
  <c r="S462" i="71"/>
  <c r="R462" i="71"/>
  <c r="S485" i="71"/>
  <c r="R485" i="71"/>
  <c r="S508" i="71"/>
  <c r="R508" i="71"/>
  <c r="S531" i="71"/>
  <c r="R531" i="71"/>
  <c r="S554" i="71"/>
  <c r="R554" i="71"/>
  <c r="S577" i="71"/>
  <c r="R577" i="71"/>
  <c r="S600" i="71"/>
  <c r="R600" i="71"/>
  <c r="S623" i="71"/>
  <c r="R623" i="71"/>
  <c r="S646" i="71"/>
  <c r="R646" i="71"/>
  <c r="S669" i="71"/>
  <c r="R669" i="71"/>
  <c r="S19" i="71"/>
  <c r="R19" i="71"/>
  <c r="S73" i="71"/>
  <c r="R73" i="71"/>
  <c r="S142" i="71"/>
  <c r="R142" i="71"/>
  <c r="S188" i="71"/>
  <c r="R188" i="71"/>
  <c r="S440" i="71"/>
  <c r="R440" i="71"/>
  <c r="S693" i="71"/>
  <c r="R693" i="71"/>
  <c r="S97" i="71"/>
  <c r="R97" i="71"/>
  <c r="S211" i="71"/>
  <c r="R211" i="71"/>
  <c r="S717" i="71"/>
  <c r="R717" i="71"/>
  <c r="S740" i="71"/>
  <c r="R740" i="71"/>
  <c r="S763" i="71"/>
  <c r="R763" i="71"/>
  <c r="S786" i="71"/>
  <c r="R786" i="71"/>
  <c r="S57" i="71"/>
  <c r="R57" i="71"/>
  <c r="S121" i="71"/>
  <c r="R121" i="71"/>
  <c r="S167" i="71"/>
  <c r="R167" i="71"/>
  <c r="S235" i="71"/>
  <c r="R235" i="71"/>
  <c r="S258" i="71"/>
  <c r="R258" i="71"/>
  <c r="S281" i="71"/>
  <c r="R281" i="71"/>
  <c r="S304" i="71"/>
  <c r="R304" i="71"/>
  <c r="S327" i="71"/>
  <c r="R327" i="71"/>
  <c r="S350" i="71"/>
  <c r="R350" i="71"/>
  <c r="S373" i="71"/>
  <c r="R373" i="71"/>
  <c r="S40" i="71"/>
  <c r="R40" i="71"/>
  <c r="S397" i="71"/>
  <c r="R397" i="71"/>
  <c r="S420" i="71"/>
  <c r="R420" i="71"/>
  <c r="S466" i="71"/>
  <c r="R466" i="71"/>
  <c r="S489" i="71"/>
  <c r="R489" i="71"/>
  <c r="S512" i="71"/>
  <c r="R512" i="71"/>
  <c r="S535" i="71"/>
  <c r="R535" i="71"/>
  <c r="S558" i="71"/>
  <c r="R558" i="71"/>
  <c r="S581" i="71"/>
  <c r="R581" i="71"/>
  <c r="S604" i="71"/>
  <c r="R604" i="71"/>
  <c r="S627" i="71"/>
  <c r="R627" i="71"/>
  <c r="S650" i="71"/>
  <c r="R650" i="71"/>
  <c r="S673" i="71"/>
  <c r="R673" i="71"/>
  <c r="S23" i="71"/>
  <c r="R23" i="71"/>
  <c r="S77" i="71"/>
  <c r="R77" i="71"/>
  <c r="S146" i="71"/>
  <c r="R146" i="71"/>
  <c r="S192" i="71"/>
  <c r="R192" i="71"/>
  <c r="S444" i="71"/>
  <c r="R444" i="71"/>
  <c r="S697" i="71"/>
  <c r="R697" i="71"/>
  <c r="S101" i="71"/>
  <c r="R101" i="71"/>
  <c r="S215" i="71"/>
  <c r="R215" i="71"/>
  <c r="S721" i="71"/>
  <c r="R721" i="71"/>
  <c r="S744" i="71"/>
  <c r="R744" i="71"/>
  <c r="S767" i="71"/>
  <c r="R767" i="71"/>
  <c r="S790" i="71"/>
  <c r="R790" i="71"/>
  <c r="S61" i="71"/>
  <c r="R61" i="71"/>
  <c r="S125" i="71"/>
  <c r="R125" i="71"/>
  <c r="S171" i="71"/>
  <c r="R171" i="71"/>
  <c r="S239" i="71"/>
  <c r="R239" i="71"/>
  <c r="S262" i="71"/>
  <c r="R262" i="71"/>
  <c r="S285" i="71"/>
  <c r="R285" i="71"/>
  <c r="S308" i="71"/>
  <c r="R308" i="71"/>
  <c r="S331" i="71"/>
  <c r="R331" i="71"/>
  <c r="S354" i="71"/>
  <c r="R354" i="71"/>
  <c r="S377" i="71"/>
  <c r="R377" i="71"/>
  <c r="S44" i="71"/>
  <c r="R44" i="71"/>
  <c r="S401" i="71"/>
  <c r="R401" i="71"/>
  <c r="S424" i="71"/>
  <c r="R424" i="71"/>
  <c r="S470" i="71"/>
  <c r="R470" i="71"/>
  <c r="S493" i="71"/>
  <c r="R493" i="71"/>
  <c r="S516" i="71"/>
  <c r="R516" i="71"/>
  <c r="S539" i="71"/>
  <c r="R539" i="71"/>
  <c r="S562" i="71"/>
  <c r="R562" i="71"/>
  <c r="S585" i="71"/>
  <c r="R585" i="71"/>
  <c r="S608" i="71"/>
  <c r="R608" i="71"/>
  <c r="S631" i="71"/>
  <c r="R631" i="71"/>
  <c r="S654" i="71"/>
  <c r="R654" i="71"/>
  <c r="S677" i="71"/>
  <c r="R677" i="71"/>
  <c r="S119" i="71"/>
  <c r="R119" i="71"/>
  <c r="S114" i="71"/>
  <c r="R114" i="71"/>
  <c r="S253" i="71"/>
  <c r="R253" i="71"/>
  <c r="S252" i="71"/>
  <c r="R252" i="71"/>
  <c r="S251" i="71"/>
  <c r="R251" i="71"/>
  <c r="S250" i="71"/>
  <c r="R250" i="71"/>
  <c r="S249" i="71"/>
  <c r="R249" i="71"/>
  <c r="U732" i="71"/>
  <c r="T571" i="71"/>
  <c r="L687" i="71"/>
  <c r="V226" i="71"/>
  <c r="V341" i="71"/>
  <c r="H502" i="71"/>
  <c r="U526" i="71"/>
  <c r="V595" i="71"/>
  <c r="T205" i="71"/>
  <c r="V390" i="71"/>
  <c r="V459" i="71"/>
  <c r="X345" i="71"/>
  <c r="O232" i="71"/>
  <c r="T301" i="71"/>
  <c r="V347" i="71"/>
  <c r="L370" i="71"/>
  <c r="T394" i="71"/>
  <c r="O417" i="71"/>
  <c r="K463" i="71"/>
  <c r="V532" i="71"/>
  <c r="Q555" i="71"/>
  <c r="T578" i="71"/>
  <c r="V624" i="71"/>
  <c r="Q647" i="71"/>
  <c r="T670" i="71"/>
  <c r="X212" i="71"/>
  <c r="U741" i="71"/>
  <c r="X259" i="71"/>
  <c r="O282" i="71"/>
  <c r="L305" i="71"/>
  <c r="F328" i="71"/>
  <c r="N351" i="71"/>
  <c r="O513" i="71"/>
  <c r="W536" i="71"/>
  <c r="O605" i="71"/>
  <c r="W628" i="71"/>
  <c r="W651" i="71"/>
  <c r="O698" i="71"/>
  <c r="V722" i="71"/>
  <c r="O240" i="71"/>
  <c r="V309" i="71"/>
  <c r="O332" i="71"/>
  <c r="J355" i="71"/>
  <c r="V769" i="71"/>
  <c r="Y792" i="71"/>
  <c r="O433" i="71"/>
  <c r="X640" i="71"/>
  <c r="P318" i="71"/>
  <c r="V479" i="71"/>
  <c r="H663" i="71"/>
  <c r="P755" i="71"/>
  <c r="K434" i="71"/>
  <c r="F274" i="71"/>
  <c r="Y274" i="71" s="1"/>
  <c r="U594" i="71"/>
  <c r="V411" i="71"/>
  <c r="V457" i="71"/>
  <c r="L503" i="71"/>
  <c r="X503" i="71" s="1"/>
  <c r="Q572" i="71"/>
  <c r="U618" i="71"/>
  <c r="U780" i="71"/>
  <c r="V574" i="71"/>
  <c r="H643" i="71"/>
  <c r="U230" i="71"/>
  <c r="U460" i="71"/>
  <c r="V278" i="71"/>
  <c r="O364" i="71"/>
  <c r="K387" i="71"/>
  <c r="P410" i="71"/>
  <c r="F525" i="71"/>
  <c r="Y525" i="71" s="1"/>
  <c r="V227" i="71"/>
  <c r="N365" i="71"/>
  <c r="O435" i="71"/>
  <c r="U688" i="71"/>
  <c r="U275" i="71"/>
  <c r="O276" i="71"/>
  <c r="L368" i="71"/>
  <c r="V391" i="71"/>
  <c r="U690" i="71"/>
  <c r="N392" i="71"/>
  <c r="V484" i="71"/>
  <c r="V530" i="71"/>
  <c r="V576" i="71"/>
  <c r="Q645" i="71"/>
  <c r="T668" i="71"/>
  <c r="V209" i="71"/>
  <c r="V715" i="71"/>
  <c r="H738" i="71"/>
  <c r="U325" i="71"/>
  <c r="V348" i="71"/>
  <c r="T395" i="71"/>
  <c r="Q418" i="71"/>
  <c r="P487" i="71"/>
  <c r="Q602" i="71"/>
  <c r="N625" i="71"/>
  <c r="Y671" i="71"/>
  <c r="L442" i="71"/>
  <c r="X442" i="71" s="1"/>
  <c r="O695" i="71"/>
  <c r="W260" i="71"/>
  <c r="U283" i="71"/>
  <c r="W329" i="71"/>
  <c r="W352" i="71"/>
  <c r="K375" i="71"/>
  <c r="K468" i="71"/>
  <c r="Q699" i="71"/>
  <c r="V217" i="71"/>
  <c r="W204" i="71"/>
  <c r="Q710" i="71"/>
  <c r="Q733" i="71"/>
  <c r="V756" i="71"/>
  <c r="V779" i="71"/>
  <c r="Q458" i="71"/>
  <c r="U596" i="71"/>
  <c r="O619" i="71"/>
  <c r="L642" i="71"/>
  <c r="X665" i="71"/>
  <c r="O206" i="71"/>
  <c r="O712" i="71"/>
  <c r="O735" i="71"/>
  <c r="V299" i="71"/>
  <c r="U414" i="71"/>
  <c r="U598" i="71"/>
  <c r="V277" i="71"/>
  <c r="F300" i="71"/>
  <c r="T323" i="71"/>
  <c r="V346" i="71"/>
  <c r="P439" i="71"/>
  <c r="L692" i="71"/>
  <c r="W210" i="71"/>
  <c r="V716" i="71"/>
  <c r="N762" i="71"/>
  <c r="N257" i="71"/>
  <c r="L280" i="71"/>
  <c r="X280" i="71" s="1"/>
  <c r="Y303" i="71"/>
  <c r="W372" i="71"/>
  <c r="T396" i="71"/>
  <c r="N534" i="71"/>
  <c r="V557" i="71"/>
  <c r="N580" i="71"/>
  <c r="T649" i="71"/>
  <c r="J672" i="71"/>
  <c r="J696" i="71"/>
  <c r="Y214" i="71"/>
  <c r="W720" i="71"/>
  <c r="T766" i="71"/>
  <c r="K789" i="71"/>
  <c r="T307" i="71"/>
  <c r="V330" i="71"/>
  <c r="P353" i="71"/>
  <c r="Q400" i="71"/>
  <c r="N676" i="71"/>
  <c r="F256" i="71"/>
  <c r="F255" i="71"/>
  <c r="Y255" i="71" s="1"/>
  <c r="L254" i="71"/>
  <c r="X297" i="71"/>
  <c r="X689" i="71"/>
  <c r="V529" i="71"/>
  <c r="V621" i="71"/>
  <c r="V759" i="71"/>
  <c r="W208" i="71"/>
  <c r="P714" i="71"/>
  <c r="Y737" i="71"/>
  <c r="V760" i="71"/>
  <c r="T393" i="71"/>
  <c r="O416" i="71"/>
  <c r="V623" i="71"/>
  <c r="X646" i="71"/>
  <c r="X669" i="71"/>
  <c r="V440" i="71"/>
  <c r="O693" i="71"/>
  <c r="V211" i="71"/>
  <c r="Y740" i="71"/>
  <c r="H281" i="71"/>
  <c r="K327" i="71"/>
  <c r="X350" i="71"/>
  <c r="X535" i="71"/>
  <c r="W581" i="71"/>
  <c r="W673" i="71"/>
  <c r="W697" i="71"/>
  <c r="Y215" i="71"/>
  <c r="N790" i="71"/>
  <c r="K285" i="71"/>
  <c r="T308" i="71"/>
  <c r="N377" i="71"/>
  <c r="V401" i="71"/>
  <c r="V493" i="71"/>
  <c r="V585" i="71"/>
  <c r="V677" i="71"/>
  <c r="L253" i="71"/>
  <c r="X253" i="71" s="1"/>
  <c r="J252" i="71"/>
  <c r="F251" i="71"/>
  <c r="Y251" i="71" s="1"/>
  <c r="J250" i="71"/>
  <c r="P49" i="71"/>
  <c r="O185" i="71"/>
  <c r="U95" i="71"/>
  <c r="X74" i="71"/>
  <c r="P122" i="71"/>
  <c r="F24" i="71"/>
  <c r="Y62" i="71"/>
  <c r="F159" i="71"/>
  <c r="Y159" i="71" s="1"/>
  <c r="T32" i="71"/>
  <c r="O137" i="71"/>
  <c r="U92" i="71"/>
  <c r="U161" i="71"/>
  <c r="V72" i="71"/>
  <c r="O55" i="71"/>
  <c r="V165" i="71"/>
  <c r="V38" i="71"/>
  <c r="N75" i="71"/>
  <c r="H144" i="71"/>
  <c r="T190" i="71"/>
  <c r="W169" i="71"/>
  <c r="K42" i="71"/>
  <c r="K194" i="71"/>
  <c r="F117" i="71"/>
  <c r="Y117" i="71" s="1"/>
  <c r="K116" i="71"/>
  <c r="J112" i="71"/>
  <c r="N35" i="71"/>
  <c r="K164" i="71"/>
  <c r="W143" i="71"/>
  <c r="X78" i="71"/>
  <c r="L193" i="71"/>
  <c r="V126" i="71"/>
  <c r="H115" i="71"/>
  <c r="K48" i="71"/>
  <c r="H135" i="71"/>
  <c r="H69" i="71"/>
  <c r="P34" i="71"/>
  <c r="Q139" i="71"/>
  <c r="L94" i="71"/>
  <c r="X94" i="71" s="1"/>
  <c r="H163" i="71"/>
  <c r="V36" i="71"/>
  <c r="Q187" i="71"/>
  <c r="V96" i="71"/>
  <c r="V120" i="71"/>
  <c r="T166" i="71"/>
  <c r="F22" i="71"/>
  <c r="Y22" i="71" s="1"/>
  <c r="N76" i="71"/>
  <c r="Y100" i="71"/>
  <c r="Y60" i="71"/>
  <c r="F124" i="71"/>
  <c r="F118" i="71"/>
  <c r="Y118" i="71" s="1"/>
  <c r="H113" i="71"/>
  <c r="O181" i="71"/>
  <c r="O68" i="71"/>
  <c r="P52" i="71"/>
  <c r="T41" i="71"/>
  <c r="F158" i="71"/>
  <c r="Y158" i="71" s="1"/>
  <c r="P136" i="71"/>
  <c r="N182" i="71"/>
  <c r="P91" i="71"/>
  <c r="L160" i="71"/>
  <c r="X160" i="71" s="1"/>
  <c r="L93" i="71"/>
  <c r="X93" i="71" s="1"/>
  <c r="U17" i="71"/>
  <c r="F54" i="71"/>
  <c r="Y54" i="71" s="1"/>
  <c r="V73" i="71"/>
  <c r="U142" i="71"/>
  <c r="F97" i="71"/>
  <c r="X57" i="71"/>
  <c r="X121" i="71"/>
  <c r="F23" i="71"/>
  <c r="Y23" i="71" s="1"/>
  <c r="W77" i="71"/>
  <c r="O192" i="71"/>
  <c r="Y101" i="71"/>
  <c r="T125" i="71"/>
  <c r="H119" i="71"/>
  <c r="J114" i="71"/>
  <c r="I26" i="71"/>
  <c r="M26" i="71"/>
  <c r="H657" i="71"/>
  <c r="H680" i="71"/>
  <c r="H703" i="71"/>
  <c r="H726" i="71"/>
  <c r="H772" i="71"/>
  <c r="H749" i="71"/>
  <c r="H611" i="71"/>
  <c r="H634" i="71"/>
  <c r="H588" i="71"/>
  <c r="H565" i="71"/>
  <c r="H542" i="71"/>
  <c r="H519" i="71"/>
  <c r="H496" i="71"/>
  <c r="H473" i="71"/>
  <c r="Q256" i="71"/>
  <c r="N255" i="71"/>
  <c r="L252" i="71"/>
  <c r="X252" i="71" s="1"/>
  <c r="H450" i="71"/>
  <c r="P250" i="71"/>
  <c r="H427" i="71"/>
  <c r="H404" i="71"/>
  <c r="P256" i="71"/>
  <c r="H381" i="71"/>
  <c r="L256" i="71"/>
  <c r="V256" i="71"/>
  <c r="H256" i="71"/>
  <c r="T254" i="71"/>
  <c r="L119" i="71"/>
  <c r="X119" i="71" s="1"/>
  <c r="U251" i="71"/>
  <c r="H358" i="71"/>
  <c r="O251" i="71"/>
  <c r="N251" i="71"/>
  <c r="V250" i="71"/>
  <c r="L250" i="71"/>
  <c r="U255" i="71"/>
  <c r="V251" i="71"/>
  <c r="H251" i="71"/>
  <c r="Q250" i="71"/>
  <c r="H250" i="71"/>
  <c r="H335" i="71"/>
  <c r="H289" i="71"/>
  <c r="O254" i="71"/>
  <c r="K254" i="71"/>
  <c r="T251" i="71"/>
  <c r="L251" i="71"/>
  <c r="X251" i="71" s="1"/>
  <c r="U250" i="71"/>
  <c r="O250" i="71"/>
  <c r="K250" i="71"/>
  <c r="F250" i="71"/>
  <c r="Y250" i="71" s="1"/>
  <c r="X254" i="71"/>
  <c r="H254" i="71"/>
  <c r="P251" i="71"/>
  <c r="K251" i="71"/>
  <c r="T250" i="71"/>
  <c r="N250" i="71"/>
  <c r="H312" i="71"/>
  <c r="T253" i="71"/>
  <c r="V252" i="71"/>
  <c r="N254" i="71"/>
  <c r="K253" i="71"/>
  <c r="P252" i="71"/>
  <c r="H243" i="71"/>
  <c r="H266" i="71"/>
  <c r="T255" i="71"/>
  <c r="H114" i="71"/>
  <c r="X256" i="71"/>
  <c r="T256" i="71"/>
  <c r="N256" i="71"/>
  <c r="J256" i="71"/>
  <c r="V255" i="71"/>
  <c r="O255" i="71"/>
  <c r="H255" i="71"/>
  <c r="U254" i="71"/>
  <c r="N253" i="71"/>
  <c r="Q252" i="71"/>
  <c r="H252" i="71"/>
  <c r="L249" i="71"/>
  <c r="X249" i="71" s="1"/>
  <c r="L255" i="71"/>
  <c r="X255" i="71" s="1"/>
  <c r="U252" i="71"/>
  <c r="O252" i="71"/>
  <c r="K252" i="71"/>
  <c r="F252" i="71"/>
  <c r="Y252" i="71" s="1"/>
  <c r="V249" i="71"/>
  <c r="P114" i="71"/>
  <c r="Y256" i="71"/>
  <c r="U256" i="71"/>
  <c r="O256" i="71"/>
  <c r="K256" i="71"/>
  <c r="P255" i="71"/>
  <c r="K255" i="71"/>
  <c r="T252" i="71"/>
  <c r="N252" i="71"/>
  <c r="P249" i="71"/>
  <c r="Q253" i="71"/>
  <c r="J253" i="71"/>
  <c r="F253" i="71"/>
  <c r="Y253" i="71" s="1"/>
  <c r="U249" i="71"/>
  <c r="O249" i="71"/>
  <c r="K249" i="71"/>
  <c r="F249" i="71"/>
  <c r="Y249" i="71" s="1"/>
  <c r="Q254" i="71"/>
  <c r="J254" i="71"/>
  <c r="F254" i="71"/>
  <c r="Y254" i="71" s="1"/>
  <c r="V253" i="71"/>
  <c r="P253" i="71"/>
  <c r="T249" i="71"/>
  <c r="N249" i="71"/>
  <c r="J249" i="71"/>
  <c r="Q255" i="71"/>
  <c r="J255" i="71"/>
  <c r="V254" i="71"/>
  <c r="P254" i="71"/>
  <c r="W254" i="71" s="1"/>
  <c r="U253" i="71"/>
  <c r="O253" i="71"/>
  <c r="Q251" i="71"/>
  <c r="J251" i="71"/>
  <c r="Q249" i="71"/>
  <c r="H249" i="71"/>
  <c r="H220" i="71"/>
  <c r="H117" i="71"/>
  <c r="P112" i="71"/>
  <c r="H197" i="71"/>
  <c r="P119" i="71"/>
  <c r="Q114" i="71"/>
  <c r="V117" i="71"/>
  <c r="U117" i="71"/>
  <c r="V114" i="71"/>
  <c r="L114" i="71"/>
  <c r="X114" i="71" s="1"/>
  <c r="H175" i="71"/>
  <c r="O116" i="71"/>
  <c r="H152" i="71"/>
  <c r="O117" i="71"/>
  <c r="N116" i="71"/>
  <c r="U114" i="71"/>
  <c r="O114" i="71"/>
  <c r="K114" i="71"/>
  <c r="F114" i="71"/>
  <c r="Y114" i="71" s="1"/>
  <c r="U118" i="71"/>
  <c r="N117" i="71"/>
  <c r="T114" i="71"/>
  <c r="N114" i="71"/>
  <c r="N118" i="71"/>
  <c r="P118" i="71"/>
  <c r="K118" i="71"/>
  <c r="K115" i="71"/>
  <c r="G83" i="71"/>
  <c r="V118" i="71"/>
  <c r="O118" i="71"/>
  <c r="H118" i="71"/>
  <c r="T118" i="71"/>
  <c r="L118" i="71"/>
  <c r="X118" i="71" s="1"/>
  <c r="T117" i="71"/>
  <c r="L117" i="71"/>
  <c r="U116" i="71"/>
  <c r="L116" i="71"/>
  <c r="X116" i="71" s="1"/>
  <c r="T115" i="71"/>
  <c r="P117" i="71"/>
  <c r="K117" i="71"/>
  <c r="T116" i="71"/>
  <c r="N115" i="71"/>
  <c r="H129" i="71"/>
  <c r="V113" i="71"/>
  <c r="P113" i="71"/>
  <c r="V112" i="71"/>
  <c r="L112" i="71"/>
  <c r="X112" i="71" s="1"/>
  <c r="V119" i="71"/>
  <c r="Q118" i="71"/>
  <c r="J118" i="71"/>
  <c r="L113" i="71"/>
  <c r="X113" i="71" s="1"/>
  <c r="Q112" i="71"/>
  <c r="H112" i="71"/>
  <c r="G106" i="71"/>
  <c r="U119" i="71"/>
  <c r="O119" i="71"/>
  <c r="K119" i="71"/>
  <c r="F119" i="71"/>
  <c r="Y119" i="71" s="1"/>
  <c r="Q115" i="71"/>
  <c r="J115" i="71"/>
  <c r="F115" i="71"/>
  <c r="Y115" i="71" s="1"/>
  <c r="U113" i="71"/>
  <c r="O113" i="71"/>
  <c r="K113" i="71"/>
  <c r="F113" i="71"/>
  <c r="Y113" i="71" s="1"/>
  <c r="T119" i="71"/>
  <c r="N119" i="71"/>
  <c r="J119" i="71"/>
  <c r="Q116" i="71"/>
  <c r="J116" i="71"/>
  <c r="F116" i="71"/>
  <c r="Y116" i="71" s="1"/>
  <c r="V115" i="71"/>
  <c r="P115" i="71"/>
  <c r="T113" i="71"/>
  <c r="N113" i="71"/>
  <c r="J113" i="71"/>
  <c r="U112" i="71"/>
  <c r="O112" i="71"/>
  <c r="K112" i="71"/>
  <c r="F112" i="71"/>
  <c r="Y112" i="71" s="1"/>
  <c r="Q119" i="71"/>
  <c r="Q117" i="71"/>
  <c r="J117" i="71"/>
  <c r="V116" i="71"/>
  <c r="P116" i="71"/>
  <c r="U115" i="71"/>
  <c r="O115" i="71"/>
  <c r="L115" i="71"/>
  <c r="X115" i="71" s="1"/>
  <c r="Q113" i="71"/>
  <c r="T112" i="71"/>
  <c r="N112" i="71"/>
  <c r="G64" i="71"/>
  <c r="G28" i="71"/>
  <c r="G46" i="71"/>
  <c r="G10" i="71"/>
  <c r="I207" i="71"/>
  <c r="W692" i="71"/>
  <c r="P571" i="71"/>
  <c r="F277" i="71"/>
  <c r="Y277" i="71" s="1"/>
  <c r="T580" i="71"/>
  <c r="U137" i="71"/>
  <c r="N214" i="71"/>
  <c r="U298" i="71"/>
  <c r="L277" i="71"/>
  <c r="X277" i="71" s="1"/>
  <c r="X351" i="71"/>
  <c r="F48" i="71"/>
  <c r="Y48" i="71" s="1"/>
  <c r="L458" i="71"/>
  <c r="X458" i="71" s="1"/>
  <c r="F642" i="71"/>
  <c r="O375" i="71"/>
  <c r="P48" i="71"/>
  <c r="P642" i="71"/>
  <c r="F375" i="71"/>
  <c r="J433" i="71"/>
  <c r="K465" i="71"/>
  <c r="H330" i="71"/>
  <c r="H642" i="71"/>
  <c r="F692" i="71"/>
  <c r="T465" i="71"/>
  <c r="U58" i="71"/>
  <c r="O330" i="71"/>
  <c r="V331" i="71"/>
  <c r="F434" i="71"/>
  <c r="Y434" i="71" s="1"/>
  <c r="F555" i="71"/>
  <c r="Y555" i="71" s="1"/>
  <c r="U57" i="71"/>
  <c r="J214" i="71"/>
  <c r="F651" i="71"/>
  <c r="F364" i="71"/>
  <c r="J410" i="71"/>
  <c r="F548" i="71"/>
  <c r="Y548" i="71" s="1"/>
  <c r="H755" i="71"/>
  <c r="U643" i="71"/>
  <c r="T714" i="71"/>
  <c r="H278" i="71"/>
  <c r="H555" i="71"/>
  <c r="N143" i="71"/>
  <c r="F395" i="71"/>
  <c r="Y395" i="71" s="1"/>
  <c r="K604" i="71"/>
  <c r="F192" i="71"/>
  <c r="W355" i="71"/>
  <c r="T755" i="71"/>
  <c r="T35" i="71"/>
  <c r="P278" i="71"/>
  <c r="K555" i="71"/>
  <c r="U226" i="71"/>
  <c r="Y663" i="71"/>
  <c r="O780" i="71"/>
  <c r="H231" i="71"/>
  <c r="V369" i="71"/>
  <c r="P187" i="71"/>
  <c r="J600" i="71"/>
  <c r="Q257" i="71"/>
  <c r="V75" i="71"/>
  <c r="J557" i="71"/>
  <c r="V305" i="71"/>
  <c r="J398" i="71"/>
  <c r="U697" i="71"/>
  <c r="O24" i="71"/>
  <c r="X377" i="71"/>
  <c r="O516" i="71"/>
  <c r="F341" i="71"/>
  <c r="U548" i="71"/>
  <c r="H67" i="71"/>
  <c r="O710" i="71"/>
  <c r="L137" i="71"/>
  <c r="X137" i="71" s="1"/>
  <c r="U231" i="71"/>
  <c r="W144" i="71"/>
  <c r="O557" i="71"/>
  <c r="K192" i="71"/>
  <c r="N398" i="71"/>
  <c r="J125" i="71"/>
  <c r="J308" i="71"/>
  <c r="Q676" i="71"/>
  <c r="X263" i="71"/>
  <c r="F332" i="71"/>
  <c r="T67" i="71"/>
  <c r="F618" i="71"/>
  <c r="Y618" i="71" s="1"/>
  <c r="P391" i="71"/>
  <c r="K57" i="71"/>
  <c r="F605" i="71"/>
  <c r="Y605" i="71" s="1"/>
  <c r="V646" i="71"/>
  <c r="U640" i="71"/>
  <c r="Q388" i="71"/>
  <c r="V274" i="71"/>
  <c r="L92" i="71"/>
  <c r="X92" i="71" s="1"/>
  <c r="L275" i="71"/>
  <c r="X275" i="71" s="1"/>
  <c r="L34" i="71"/>
  <c r="X34" i="71" s="1"/>
  <c r="L52" i="71"/>
  <c r="O93" i="71"/>
  <c r="J139" i="71"/>
  <c r="L185" i="71"/>
  <c r="X185" i="71" s="1"/>
  <c r="U600" i="71"/>
  <c r="J646" i="71"/>
  <c r="T281" i="71"/>
  <c r="J443" i="71"/>
  <c r="T443" i="71"/>
  <c r="O466" i="71"/>
  <c r="F466" i="71"/>
  <c r="Y466" i="71" s="1"/>
  <c r="T512" i="71"/>
  <c r="K512" i="71"/>
  <c r="K467" i="71"/>
  <c r="F467" i="71"/>
  <c r="Y467" i="71" s="1"/>
  <c r="N537" i="71"/>
  <c r="Q537" i="71"/>
  <c r="H423" i="71"/>
  <c r="F608" i="71"/>
  <c r="V387" i="71"/>
  <c r="H433" i="71"/>
  <c r="F640" i="71"/>
  <c r="K67" i="71"/>
  <c r="H756" i="71"/>
  <c r="O92" i="71"/>
  <c r="P275" i="71"/>
  <c r="V34" i="71"/>
  <c r="F52" i="71"/>
  <c r="Y52" i="71" s="1"/>
  <c r="V52" i="71"/>
  <c r="F139" i="71"/>
  <c r="Y139" i="71" s="1"/>
  <c r="P139" i="71"/>
  <c r="L299" i="71"/>
  <c r="O414" i="71"/>
  <c r="K231" i="71"/>
  <c r="F370" i="71"/>
  <c r="H600" i="71"/>
  <c r="F646" i="71"/>
  <c r="Q646" i="71"/>
  <c r="V738" i="71"/>
  <c r="F96" i="71"/>
  <c r="Y96" i="71" s="1"/>
  <c r="J555" i="71"/>
  <c r="K143" i="71"/>
  <c r="Y695" i="71"/>
  <c r="P305" i="71"/>
  <c r="O558" i="71"/>
  <c r="F558" i="71"/>
  <c r="Y558" i="71" s="1"/>
  <c r="F100" i="71"/>
  <c r="T100" i="71"/>
  <c r="F147" i="71"/>
  <c r="Q170" i="71"/>
  <c r="N170" i="71"/>
  <c r="Q194" i="71"/>
  <c r="F194" i="71"/>
  <c r="Y194" i="71"/>
  <c r="H194" i="71"/>
  <c r="Q423" i="71"/>
  <c r="J62" i="71"/>
  <c r="J447" i="71"/>
  <c r="T447" i="71"/>
  <c r="T768" i="71"/>
  <c r="H768" i="71"/>
  <c r="N172" i="71"/>
  <c r="T539" i="71"/>
  <c r="Q539" i="71"/>
  <c r="P433" i="71"/>
  <c r="V594" i="71"/>
  <c r="Q756" i="71"/>
  <c r="P458" i="71"/>
  <c r="H92" i="71"/>
  <c r="H275" i="71"/>
  <c r="F17" i="71"/>
  <c r="Y17" i="71" s="1"/>
  <c r="F691" i="71"/>
  <c r="J278" i="71"/>
  <c r="V439" i="71"/>
  <c r="F600" i="71"/>
  <c r="Y600" i="71" s="1"/>
  <c r="L600" i="71"/>
  <c r="X600" i="71" s="1"/>
  <c r="U96" i="71"/>
  <c r="U555" i="71"/>
  <c r="O97" i="71"/>
  <c r="F143" i="71"/>
  <c r="X143" i="71"/>
  <c r="F234" i="71"/>
  <c r="U786" i="71"/>
  <c r="O281" i="71"/>
  <c r="F282" i="71"/>
  <c r="Y282" i="71" s="1"/>
  <c r="Y742" i="71"/>
  <c r="O742" i="71"/>
  <c r="F742" i="71"/>
  <c r="T60" i="71"/>
  <c r="F60" i="71"/>
  <c r="U194" i="71"/>
  <c r="U262" i="71"/>
  <c r="F262" i="71"/>
  <c r="U285" i="71"/>
  <c r="J285" i="71"/>
  <c r="W285" i="71"/>
  <c r="Q768" i="71"/>
  <c r="U608" i="71"/>
  <c r="N723" i="71"/>
  <c r="X723" i="71"/>
  <c r="Y24" i="71"/>
  <c r="J330" i="71"/>
  <c r="X330" i="71"/>
  <c r="O30" i="71"/>
  <c r="U30" i="71"/>
  <c r="V66" i="71"/>
  <c r="V480" i="71"/>
  <c r="H480" i="71"/>
  <c r="U228" i="71"/>
  <c r="H228" i="71"/>
  <c r="P711" i="71"/>
  <c r="J326" i="71"/>
  <c r="N441" i="71"/>
  <c r="L441" i="71"/>
  <c r="X441" i="71" s="1"/>
  <c r="N510" i="71"/>
  <c r="F510" i="71"/>
  <c r="Y510" i="71" s="1"/>
  <c r="K510" i="71"/>
  <c r="T304" i="71"/>
  <c r="N304" i="71"/>
  <c r="P445" i="71"/>
  <c r="J445" i="71"/>
  <c r="P721" i="71"/>
  <c r="J721" i="71"/>
  <c r="H721" i="71"/>
  <c r="K469" i="71"/>
  <c r="F469" i="71"/>
  <c r="Y469" i="71" s="1"/>
  <c r="U424" i="71"/>
  <c r="T424" i="71"/>
  <c r="V686" i="71"/>
  <c r="J686" i="71"/>
  <c r="U207" i="71"/>
  <c r="V438" i="71"/>
  <c r="P438" i="71"/>
  <c r="J371" i="71"/>
  <c r="T371" i="71"/>
  <c r="X650" i="71"/>
  <c r="U650" i="71"/>
  <c r="K650" i="71"/>
  <c r="H650" i="71"/>
  <c r="T788" i="71"/>
  <c r="Q560" i="71"/>
  <c r="F560" i="71"/>
  <c r="J571" i="71"/>
  <c r="U712" i="71"/>
  <c r="W645" i="71"/>
  <c r="P645" i="71"/>
  <c r="P737" i="71"/>
  <c r="F783" i="71"/>
  <c r="Y783" i="71" s="1"/>
  <c r="U54" i="71"/>
  <c r="L54" i="71"/>
  <c r="X54" i="71" s="1"/>
  <c r="J54" i="71"/>
  <c r="O187" i="71"/>
  <c r="L187" i="71"/>
  <c r="X187" i="71" s="1"/>
  <c r="F187" i="71"/>
  <c r="Y187" i="71" s="1"/>
  <c r="V187" i="71"/>
  <c r="J187" i="71"/>
  <c r="T37" i="71"/>
  <c r="J418" i="71"/>
  <c r="H418" i="71"/>
  <c r="U510" i="71"/>
  <c r="O190" i="71"/>
  <c r="F419" i="71"/>
  <c r="Y419" i="71" s="1"/>
  <c r="O419" i="71"/>
  <c r="W650" i="71"/>
  <c r="K788" i="71"/>
  <c r="U237" i="71"/>
  <c r="H237" i="71"/>
  <c r="O237" i="71"/>
  <c r="K237" i="71"/>
  <c r="O560" i="71"/>
  <c r="H606" i="71"/>
  <c r="T606" i="71"/>
  <c r="K606" i="71"/>
  <c r="V25" i="71"/>
  <c r="J25" i="71"/>
  <c r="O25" i="71"/>
  <c r="H25" i="71"/>
  <c r="T203" i="71"/>
  <c r="K203" i="71"/>
  <c r="O272" i="71"/>
  <c r="K272" i="71"/>
  <c r="X295" i="71"/>
  <c r="Y295" i="71"/>
  <c r="H295" i="71"/>
  <c r="T502" i="71"/>
  <c r="K502" i="71"/>
  <c r="V502" i="71"/>
  <c r="O69" i="71"/>
  <c r="L69" i="71"/>
  <c r="X69" i="71" s="1"/>
  <c r="P390" i="71"/>
  <c r="L390" i="71"/>
  <c r="X390" i="71" s="1"/>
  <c r="F482" i="71"/>
  <c r="Y482" i="71" s="1"/>
  <c r="P207" i="71"/>
  <c r="T667" i="71"/>
  <c r="J667" i="71"/>
  <c r="F667" i="71"/>
  <c r="V186" i="71"/>
  <c r="P186" i="71"/>
  <c r="X369" i="71"/>
  <c r="P36" i="71"/>
  <c r="T36" i="71"/>
  <c r="K36" i="71"/>
  <c r="F508" i="71"/>
  <c r="Y508" i="71" s="1"/>
  <c r="V142" i="71"/>
  <c r="F142" i="71"/>
  <c r="Y142" i="71" s="1"/>
  <c r="K142" i="71"/>
  <c r="W670" i="71"/>
  <c r="N670" i="71"/>
  <c r="J670" i="71"/>
  <c r="X374" i="71"/>
  <c r="X582" i="71"/>
  <c r="N582" i="71"/>
  <c r="N102" i="71"/>
  <c r="W102" i="71"/>
  <c r="O354" i="71"/>
  <c r="U354" i="71"/>
  <c r="L354" i="71"/>
  <c r="W562" i="71"/>
  <c r="K66" i="71"/>
  <c r="V203" i="71"/>
  <c r="J272" i="71"/>
  <c r="J295" i="71"/>
  <c r="U159" i="71"/>
  <c r="K159" i="71"/>
  <c r="L228" i="71"/>
  <c r="X228" i="71" s="1"/>
  <c r="H711" i="71"/>
  <c r="J390" i="71"/>
  <c r="X643" i="71"/>
  <c r="P643" i="71"/>
  <c r="Q230" i="71"/>
  <c r="P230" i="71"/>
  <c r="F230" i="71"/>
  <c r="Y230" i="71" s="1"/>
  <c r="P414" i="71"/>
  <c r="H369" i="71"/>
  <c r="Y369" i="71"/>
  <c r="V164" i="71"/>
  <c r="T164" i="71"/>
  <c r="P164" i="71"/>
  <c r="X738" i="71"/>
  <c r="Y738" i="71"/>
  <c r="H142" i="71"/>
  <c r="V463" i="71"/>
  <c r="F463" i="71"/>
  <c r="Y463" i="71" s="1"/>
  <c r="U463" i="71"/>
  <c r="Y326" i="71"/>
  <c r="J510" i="71"/>
  <c r="O648" i="71"/>
  <c r="L648" i="71"/>
  <c r="X672" i="71"/>
  <c r="N672" i="71"/>
  <c r="T23" i="71"/>
  <c r="K421" i="71"/>
  <c r="O421" i="71"/>
  <c r="X124" i="71"/>
  <c r="L124" i="71"/>
  <c r="Y124" i="71"/>
  <c r="T469" i="71"/>
  <c r="U561" i="71"/>
  <c r="N561" i="71"/>
  <c r="W103" i="71"/>
  <c r="V332" i="71"/>
  <c r="Q332" i="71"/>
  <c r="H332" i="71"/>
  <c r="K332" i="71"/>
  <c r="X332" i="71"/>
  <c r="J332" i="71"/>
  <c r="J424" i="71"/>
  <c r="F12" i="71"/>
  <c r="Y12" i="71" s="1"/>
  <c r="O48" i="71"/>
  <c r="V48" i="71"/>
  <c r="J48" i="71"/>
  <c r="T48" i="71"/>
  <c r="P226" i="71"/>
  <c r="J226" i="71"/>
  <c r="U272" i="71"/>
  <c r="P295" i="71"/>
  <c r="O410" i="71"/>
  <c r="K410" i="71"/>
  <c r="F410" i="71"/>
  <c r="Y410" i="71" s="1"/>
  <c r="T410" i="71"/>
  <c r="N273" i="71"/>
  <c r="V710" i="71"/>
  <c r="J710" i="71"/>
  <c r="O320" i="71"/>
  <c r="O412" i="71"/>
  <c r="F30" i="71"/>
  <c r="Y30" i="71" s="1"/>
  <c r="H48" i="71"/>
  <c r="F66" i="71"/>
  <c r="Y66" i="71" s="1"/>
  <c r="F203" i="71"/>
  <c r="H226" i="71"/>
  <c r="T295" i="71"/>
  <c r="O387" i="71"/>
  <c r="F387" i="71"/>
  <c r="Y387" i="71" s="1"/>
  <c r="H410" i="71"/>
  <c r="V410" i="71"/>
  <c r="F502" i="71"/>
  <c r="Y502" i="71" s="1"/>
  <c r="U502" i="71"/>
  <c r="H571" i="71"/>
  <c r="N663" i="71"/>
  <c r="U686" i="71"/>
  <c r="O755" i="71"/>
  <c r="J755" i="71"/>
  <c r="V13" i="71"/>
  <c r="T159" i="71"/>
  <c r="T434" i="71"/>
  <c r="H710" i="71"/>
  <c r="Y642" i="71"/>
  <c r="W642" i="71"/>
  <c r="J642" i="71"/>
  <c r="Q642" i="71"/>
  <c r="U711" i="71"/>
  <c r="L459" i="71"/>
  <c r="L207" i="71"/>
  <c r="X207" i="71" s="1"/>
  <c r="L230" i="71"/>
  <c r="J414" i="71"/>
  <c r="V667" i="71"/>
  <c r="U163" i="71"/>
  <c r="F186" i="71"/>
  <c r="Y186" i="71" s="1"/>
  <c r="K300" i="71"/>
  <c r="V300" i="71"/>
  <c r="O369" i="71"/>
  <c r="H645" i="71"/>
  <c r="V714" i="71"/>
  <c r="K714" i="71"/>
  <c r="H187" i="71"/>
  <c r="F462" i="71"/>
  <c r="Y462" i="71" s="1"/>
  <c r="O738" i="71"/>
  <c r="J37" i="71"/>
  <c r="T210" i="71"/>
  <c r="V325" i="71"/>
  <c r="K325" i="71"/>
  <c r="H325" i="71"/>
  <c r="N418" i="71"/>
  <c r="L625" i="71"/>
  <c r="H625" i="71"/>
  <c r="X144" i="71"/>
  <c r="U144" i="71"/>
  <c r="K144" i="71"/>
  <c r="F603" i="71"/>
  <c r="Y603" i="71" s="1"/>
  <c r="O22" i="71"/>
  <c r="U22" i="71"/>
  <c r="K22" i="71"/>
  <c r="H22" i="71"/>
  <c r="F374" i="71"/>
  <c r="T696" i="71"/>
  <c r="J719" i="71"/>
  <c r="X719" i="71"/>
  <c r="Q100" i="71"/>
  <c r="U100" i="71"/>
  <c r="H100" i="71"/>
  <c r="K100" i="71"/>
  <c r="Y237" i="71"/>
  <c r="U606" i="71"/>
  <c r="F675" i="71"/>
  <c r="T675" i="71"/>
  <c r="Q25" i="71"/>
  <c r="F354" i="71"/>
  <c r="J745" i="71"/>
  <c r="U745" i="71"/>
  <c r="H745" i="71"/>
  <c r="U332" i="71"/>
  <c r="N631" i="71"/>
  <c r="W631" i="71"/>
  <c r="Y646" i="71"/>
  <c r="U143" i="71"/>
  <c r="W57" i="71"/>
  <c r="U465" i="71"/>
  <c r="Q557" i="71"/>
  <c r="P397" i="71"/>
  <c r="V397" i="71"/>
  <c r="T420" i="71"/>
  <c r="F420" i="71"/>
  <c r="Y420" i="71" s="1"/>
  <c r="T604" i="71"/>
  <c r="Y41" i="71"/>
  <c r="J41" i="71"/>
  <c r="V192" i="71"/>
  <c r="U192" i="71"/>
  <c r="J192" i="71"/>
  <c r="Q192" i="71"/>
  <c r="V375" i="71"/>
  <c r="U375" i="71"/>
  <c r="J375" i="71"/>
  <c r="Q375" i="71"/>
  <c r="X697" i="71"/>
  <c r="K697" i="71"/>
  <c r="V125" i="71"/>
  <c r="W125" i="71"/>
  <c r="V308" i="71"/>
  <c r="W308" i="71"/>
  <c r="T433" i="71"/>
  <c r="U67" i="71"/>
  <c r="V92" i="71"/>
  <c r="V275" i="71"/>
  <c r="L141" i="71"/>
  <c r="X141" i="71" s="1"/>
  <c r="Q278" i="71"/>
  <c r="Q600" i="71"/>
  <c r="H646" i="71"/>
  <c r="O646" i="71"/>
  <c r="K55" i="71"/>
  <c r="K96" i="71"/>
  <c r="H143" i="71"/>
  <c r="U234" i="71"/>
  <c r="H57" i="71"/>
  <c r="H465" i="71"/>
  <c r="H557" i="71"/>
  <c r="L580" i="71"/>
  <c r="J649" i="71"/>
  <c r="H695" i="71"/>
  <c r="K328" i="71"/>
  <c r="T328" i="71"/>
  <c r="J604" i="71"/>
  <c r="N41" i="71"/>
  <c r="H192" i="71"/>
  <c r="X192" i="71"/>
  <c r="H375" i="71"/>
  <c r="X375" i="71"/>
  <c r="V467" i="71"/>
  <c r="U467" i="71"/>
  <c r="H697" i="71"/>
  <c r="H125" i="71"/>
  <c r="V148" i="71"/>
  <c r="Y262" i="71"/>
  <c r="H308" i="71"/>
  <c r="H331" i="71"/>
  <c r="K377" i="71"/>
  <c r="Y377" i="71"/>
  <c r="Q653" i="71"/>
  <c r="N653" i="71"/>
  <c r="N263" i="71"/>
  <c r="H355" i="71"/>
  <c r="K608" i="71"/>
  <c r="T608" i="71"/>
  <c r="Q330" i="71"/>
  <c r="T194" i="71"/>
  <c r="N456" i="71"/>
  <c r="U135" i="71"/>
  <c r="H181" i="71"/>
  <c r="N203" i="71"/>
  <c r="K135" i="71"/>
  <c r="V135" i="71"/>
  <c r="J181" i="71"/>
  <c r="T181" i="71"/>
  <c r="H203" i="71"/>
  <c r="P203" i="71"/>
  <c r="Y203" i="71"/>
  <c r="F272" i="71"/>
  <c r="Y272" i="71" s="1"/>
  <c r="F295" i="71"/>
  <c r="K295" i="71"/>
  <c r="V295" i="71"/>
  <c r="H318" i="71"/>
  <c r="U318" i="71"/>
  <c r="J364" i="71"/>
  <c r="U364" i="71"/>
  <c r="H387" i="71"/>
  <c r="P387" i="71"/>
  <c r="N410" i="71"/>
  <c r="F433" i="71"/>
  <c r="Y433" i="71" s="1"/>
  <c r="K433" i="71"/>
  <c r="V433" i="71"/>
  <c r="J456" i="71"/>
  <c r="T456" i="71"/>
  <c r="K548" i="71"/>
  <c r="F571" i="71"/>
  <c r="Y571" i="71" s="1"/>
  <c r="K571" i="71"/>
  <c r="V571" i="71"/>
  <c r="J594" i="71"/>
  <c r="T663" i="71"/>
  <c r="J663" i="71"/>
  <c r="V663" i="71"/>
  <c r="K663" i="71"/>
  <c r="F663" i="71"/>
  <c r="X663" i="71"/>
  <c r="K732" i="71"/>
  <c r="X732" i="71"/>
  <c r="L550" i="71"/>
  <c r="X550" i="71" s="1"/>
  <c r="U550" i="71"/>
  <c r="F550" i="71"/>
  <c r="Y550" i="71" s="1"/>
  <c r="X298" i="71"/>
  <c r="Y298" i="71"/>
  <c r="O298" i="71"/>
  <c r="V298" i="71"/>
  <c r="H298" i="71"/>
  <c r="Q298" i="71"/>
  <c r="J298" i="71"/>
  <c r="F298" i="71"/>
  <c r="P551" i="71"/>
  <c r="H551" i="71"/>
  <c r="V551" i="71"/>
  <c r="L574" i="71"/>
  <c r="X574" i="71" s="1"/>
  <c r="U574" i="71"/>
  <c r="F574" i="71"/>
  <c r="Y574" i="71" s="1"/>
  <c r="U758" i="71"/>
  <c r="F758" i="71"/>
  <c r="Y758" i="71" s="1"/>
  <c r="T53" i="71"/>
  <c r="F188" i="71"/>
  <c r="Y188" i="71" s="1"/>
  <c r="K601" i="71"/>
  <c r="O601" i="71"/>
  <c r="H601" i="71"/>
  <c r="U601" i="71"/>
  <c r="V647" i="71"/>
  <c r="X647" i="71"/>
  <c r="O647" i="71"/>
  <c r="H647" i="71"/>
  <c r="W647" i="71"/>
  <c r="K647" i="71"/>
  <c r="U647" i="71"/>
  <c r="J647" i="71"/>
  <c r="N647" i="71"/>
  <c r="F647" i="71"/>
  <c r="X211" i="71"/>
  <c r="T211" i="71"/>
  <c r="J211" i="71"/>
  <c r="L211" i="71"/>
  <c r="Y211" i="71"/>
  <c r="K211" i="71"/>
  <c r="P211" i="71"/>
  <c r="F211" i="71"/>
  <c r="V602" i="71"/>
  <c r="O602" i="71"/>
  <c r="H602" i="71"/>
  <c r="K602" i="71"/>
  <c r="U602" i="71"/>
  <c r="J602" i="71"/>
  <c r="N602" i="71"/>
  <c r="F602" i="71"/>
  <c r="Y602" i="71" s="1"/>
  <c r="V167" i="71"/>
  <c r="J167" i="71"/>
  <c r="N167" i="71"/>
  <c r="T167" i="71"/>
  <c r="U373" i="71"/>
  <c r="F373" i="71"/>
  <c r="Q553" i="71"/>
  <c r="J553" i="71"/>
  <c r="P553" i="71"/>
  <c r="H553" i="71"/>
  <c r="V553" i="71"/>
  <c r="L553" i="71"/>
  <c r="F553" i="71"/>
  <c r="Y553" i="71" s="1"/>
  <c r="V531" i="71"/>
  <c r="P531" i="71"/>
  <c r="T486" i="71"/>
  <c r="N486" i="71"/>
  <c r="F235" i="71"/>
  <c r="O235" i="71"/>
  <c r="V559" i="71"/>
  <c r="Q559" i="71"/>
  <c r="J559" i="71"/>
  <c r="O559" i="71"/>
  <c r="H559" i="71"/>
  <c r="U559" i="71"/>
  <c r="K559" i="71"/>
  <c r="F559" i="71"/>
  <c r="Y559" i="71" s="1"/>
  <c r="N559" i="71"/>
  <c r="V492" i="71"/>
  <c r="J492" i="71"/>
  <c r="W492" i="71"/>
  <c r="H492" i="71"/>
  <c r="Q492" i="71"/>
  <c r="T492" i="71"/>
  <c r="K30" i="71"/>
  <c r="H66" i="71"/>
  <c r="P66" i="71"/>
  <c r="N48" i="71"/>
  <c r="J66" i="71"/>
  <c r="T66" i="71"/>
  <c r="F135" i="71"/>
  <c r="Y135" i="71" s="1"/>
  <c r="F181" i="71"/>
  <c r="Y181" i="71" s="1"/>
  <c r="K181" i="71"/>
  <c r="V181" i="71"/>
  <c r="J203" i="71"/>
  <c r="T272" i="71"/>
  <c r="N295" i="71"/>
  <c r="J318" i="71"/>
  <c r="V318" i="71"/>
  <c r="K364" i="71"/>
  <c r="X364" i="71"/>
  <c r="J387" i="71"/>
  <c r="T387" i="71"/>
  <c r="N433" i="71"/>
  <c r="F456" i="71"/>
  <c r="Y456" i="71" s="1"/>
  <c r="K456" i="71"/>
  <c r="V456" i="71"/>
  <c r="N571" i="71"/>
  <c r="U206" i="71"/>
  <c r="J206" i="71"/>
  <c r="P206" i="71"/>
  <c r="I206" i="71"/>
  <c r="L206" i="71"/>
  <c r="X206" i="71" s="1"/>
  <c r="F206" i="71"/>
  <c r="Y206" i="71" s="1"/>
  <c r="O436" i="71"/>
  <c r="H436" i="71"/>
  <c r="U436" i="71"/>
  <c r="L620" i="71"/>
  <c r="H620" i="71"/>
  <c r="O620" i="71"/>
  <c r="W323" i="71"/>
  <c r="Y323" i="71"/>
  <c r="J323" i="71"/>
  <c r="U323" i="71"/>
  <c r="H323" i="71"/>
  <c r="F461" i="71"/>
  <c r="Y461" i="71" s="1"/>
  <c r="U232" i="71"/>
  <c r="J232" i="71"/>
  <c r="Q232" i="71"/>
  <c r="H232" i="71"/>
  <c r="L232" i="71"/>
  <c r="X232" i="71" s="1"/>
  <c r="F232" i="71"/>
  <c r="Y232" i="71" s="1"/>
  <c r="U416" i="71"/>
  <c r="J416" i="71"/>
  <c r="Q416" i="71"/>
  <c r="H416" i="71"/>
  <c r="L416" i="71"/>
  <c r="X416" i="71" s="1"/>
  <c r="F416" i="71"/>
  <c r="Y416" i="71" s="1"/>
  <c r="O233" i="71"/>
  <c r="K233" i="71"/>
  <c r="U279" i="71"/>
  <c r="F279" i="71"/>
  <c r="Y279" i="71" s="1"/>
  <c r="V238" i="71"/>
  <c r="Q238" i="71"/>
  <c r="J238" i="71"/>
  <c r="X238" i="71"/>
  <c r="O238" i="71"/>
  <c r="H238" i="71"/>
  <c r="U238" i="71"/>
  <c r="K238" i="71"/>
  <c r="F238" i="71"/>
  <c r="W238" i="71"/>
  <c r="N238" i="71"/>
  <c r="T135" i="71"/>
  <c r="N181" i="71"/>
  <c r="W664" i="71"/>
  <c r="Q664" i="71"/>
  <c r="L50" i="71"/>
  <c r="X50" i="71" s="1"/>
  <c r="H50" i="71"/>
  <c r="U50" i="71"/>
  <c r="X324" i="71"/>
  <c r="U324" i="71"/>
  <c r="J324" i="71"/>
  <c r="Q324" i="71"/>
  <c r="H324" i="71"/>
  <c r="Y324" i="71"/>
  <c r="L324" i="71"/>
  <c r="F324" i="71"/>
  <c r="K20" i="71"/>
  <c r="O20" i="71"/>
  <c r="F20" i="71"/>
  <c r="Y20" i="71" s="1"/>
  <c r="N66" i="71"/>
  <c r="P181" i="71"/>
  <c r="W203" i="71"/>
  <c r="O203" i="71"/>
  <c r="X203" i="71"/>
  <c r="T364" i="71"/>
  <c r="N387" i="71"/>
  <c r="H456" i="71"/>
  <c r="P456" i="71"/>
  <c r="P663" i="71"/>
  <c r="F732" i="71"/>
  <c r="F778" i="71"/>
  <c r="Y778" i="71" s="1"/>
  <c r="V733" i="71"/>
  <c r="J733" i="71"/>
  <c r="T733" i="71"/>
  <c r="H733" i="71"/>
  <c r="V91" i="71"/>
  <c r="J91" i="71"/>
  <c r="U91" i="71"/>
  <c r="H91" i="71"/>
  <c r="X735" i="71"/>
  <c r="U735" i="71"/>
  <c r="P735" i="71"/>
  <c r="H735" i="71"/>
  <c r="Y735" i="71"/>
  <c r="L735" i="71"/>
  <c r="L16" i="71"/>
  <c r="X16" i="71" s="1"/>
  <c r="O16" i="71"/>
  <c r="V575" i="71"/>
  <c r="T575" i="71"/>
  <c r="O553" i="71"/>
  <c r="O95" i="71"/>
  <c r="V95" i="71"/>
  <c r="H95" i="71"/>
  <c r="Q95" i="71"/>
  <c r="J95" i="71"/>
  <c r="F95" i="71"/>
  <c r="Y95" i="71" s="1"/>
  <c r="O324" i="71"/>
  <c r="O99" i="71"/>
  <c r="Y99" i="71"/>
  <c r="F99" i="71"/>
  <c r="U145" i="71"/>
  <c r="K145" i="71"/>
  <c r="T145" i="71"/>
  <c r="H145" i="71"/>
  <c r="Y145" i="71"/>
  <c r="F145" i="71"/>
  <c r="Q145" i="71"/>
  <c r="V422" i="71"/>
  <c r="Q422" i="71"/>
  <c r="J422" i="71"/>
  <c r="O422" i="71"/>
  <c r="H422" i="71"/>
  <c r="U422" i="71"/>
  <c r="K422" i="71"/>
  <c r="F422" i="71"/>
  <c r="Y422" i="71" s="1"/>
  <c r="N422" i="71"/>
  <c r="K640" i="71"/>
  <c r="N755" i="71"/>
  <c r="J13" i="71"/>
  <c r="Q67" i="71"/>
  <c r="N90" i="71"/>
  <c r="J457" i="71"/>
  <c r="N710" i="71"/>
  <c r="O160" i="71"/>
  <c r="L320" i="71"/>
  <c r="X320" i="71" s="1"/>
  <c r="L412" i="71"/>
  <c r="X412" i="71" s="1"/>
  <c r="O711" i="71"/>
  <c r="Q390" i="71"/>
  <c r="O643" i="71"/>
  <c r="U34" i="71"/>
  <c r="J52" i="71"/>
  <c r="Q52" i="71"/>
  <c r="L391" i="71"/>
  <c r="X391" i="71" s="1"/>
  <c r="V414" i="71"/>
  <c r="Q667" i="71"/>
  <c r="L17" i="71"/>
  <c r="Q94" i="71"/>
  <c r="T163" i="71"/>
  <c r="L186" i="71"/>
  <c r="T231" i="71"/>
  <c r="U369" i="71"/>
  <c r="J507" i="71"/>
  <c r="Y645" i="71"/>
  <c r="L737" i="71"/>
  <c r="P209" i="71"/>
  <c r="O278" i="71"/>
  <c r="Q370" i="71"/>
  <c r="U738" i="71"/>
  <c r="J96" i="71"/>
  <c r="Q96" i="71"/>
  <c r="N210" i="71"/>
  <c r="Q325" i="71"/>
  <c r="N394" i="71"/>
  <c r="J463" i="71"/>
  <c r="Q463" i="71"/>
  <c r="W326" i="71"/>
  <c r="K326" i="71"/>
  <c r="T326" i="71"/>
  <c r="O327" i="71"/>
  <c r="Y327" i="71"/>
  <c r="N764" i="71"/>
  <c r="L764" i="71"/>
  <c r="X764" i="71" s="1"/>
  <c r="J764" i="71"/>
  <c r="T764" i="71"/>
  <c r="T306" i="71"/>
  <c r="J306" i="71"/>
  <c r="X306" i="71"/>
  <c r="Y329" i="71"/>
  <c r="K329" i="71"/>
  <c r="O329" i="71"/>
  <c r="F329" i="71"/>
  <c r="T490" i="71"/>
  <c r="N490" i="71"/>
  <c r="J490" i="71"/>
  <c r="W353" i="71"/>
  <c r="V353" i="71"/>
  <c r="J353" i="71"/>
  <c r="Q353" i="71"/>
  <c r="H353" i="71"/>
  <c r="X353" i="71"/>
  <c r="L353" i="71"/>
  <c r="K514" i="71"/>
  <c r="T514" i="71"/>
  <c r="F514" i="71"/>
  <c r="Y514" i="71" s="1"/>
  <c r="U698" i="71"/>
  <c r="J698" i="71"/>
  <c r="T698" i="71"/>
  <c r="H698" i="71"/>
  <c r="Y698" i="71"/>
  <c r="J584" i="71"/>
  <c r="X584" i="71"/>
  <c r="N584" i="71"/>
  <c r="K149" i="71"/>
  <c r="T149" i="71"/>
  <c r="U149" i="71"/>
  <c r="F149" i="71"/>
  <c r="Q13" i="71"/>
  <c r="Q457" i="71"/>
  <c r="O52" i="71"/>
  <c r="U391" i="71"/>
  <c r="X667" i="71"/>
  <c r="Q17" i="71"/>
  <c r="Q186" i="71"/>
  <c r="Q507" i="71"/>
  <c r="Q737" i="71"/>
  <c r="Y692" i="71"/>
  <c r="N96" i="71"/>
  <c r="U371" i="71"/>
  <c r="N463" i="71"/>
  <c r="V166" i="71"/>
  <c r="J166" i="71"/>
  <c r="Q648" i="71"/>
  <c r="T763" i="71"/>
  <c r="F763" i="71"/>
  <c r="Y763" i="71" s="1"/>
  <c r="U190" i="71"/>
  <c r="J190" i="71"/>
  <c r="J258" i="71"/>
  <c r="N258" i="71"/>
  <c r="H216" i="71"/>
  <c r="Q216" i="71"/>
  <c r="X216" i="71"/>
  <c r="O446" i="71"/>
  <c r="U446" i="71"/>
  <c r="Y446" i="71"/>
  <c r="F446" i="71"/>
  <c r="T80" i="71"/>
  <c r="Q80" i="71"/>
  <c r="V378" i="71"/>
  <c r="H378" i="71"/>
  <c r="Q378" i="71"/>
  <c r="F755" i="71"/>
  <c r="Y755" i="71" s="1"/>
  <c r="K755" i="71"/>
  <c r="V755" i="71"/>
  <c r="H13" i="71"/>
  <c r="T13" i="71"/>
  <c r="F67" i="71"/>
  <c r="Y67" i="71" s="1"/>
  <c r="H457" i="71"/>
  <c r="T457" i="71"/>
  <c r="Q480" i="71"/>
  <c r="F710" i="71"/>
  <c r="Y710" i="71" s="1"/>
  <c r="K710" i="71"/>
  <c r="U710" i="71"/>
  <c r="H320" i="71"/>
  <c r="H412" i="71"/>
  <c r="O642" i="71"/>
  <c r="L711" i="71"/>
  <c r="X711" i="71" s="1"/>
  <c r="F390" i="71"/>
  <c r="Y390" i="71" s="1"/>
  <c r="L643" i="71"/>
  <c r="Y643" i="71"/>
  <c r="O207" i="71"/>
  <c r="F414" i="71"/>
  <c r="Y414" i="71" s="1"/>
  <c r="L414" i="71"/>
  <c r="X414" i="71" s="1"/>
  <c r="N667" i="71"/>
  <c r="J17" i="71"/>
  <c r="J186" i="71"/>
  <c r="F231" i="71"/>
  <c r="Y231" i="71" s="1"/>
  <c r="F369" i="71"/>
  <c r="J369" i="71"/>
  <c r="Q369" i="71"/>
  <c r="T392" i="71"/>
  <c r="H507" i="71"/>
  <c r="L645" i="71"/>
  <c r="F141" i="71"/>
  <c r="Y141" i="71" s="1"/>
  <c r="I209" i="71"/>
  <c r="F278" i="71"/>
  <c r="Y278" i="71" s="1"/>
  <c r="L278" i="71"/>
  <c r="O600" i="71"/>
  <c r="U646" i="71"/>
  <c r="F738" i="71"/>
  <c r="J738" i="71"/>
  <c r="Q738" i="71"/>
  <c r="F55" i="71"/>
  <c r="Y55" i="71" s="1"/>
  <c r="H96" i="71"/>
  <c r="O96" i="71"/>
  <c r="Q142" i="71"/>
  <c r="J210" i="71"/>
  <c r="F325" i="71"/>
  <c r="Y325" i="71" s="1"/>
  <c r="J394" i="71"/>
  <c r="H463" i="71"/>
  <c r="O463" i="71"/>
  <c r="V555" i="71"/>
  <c r="O555" i="71"/>
  <c r="N555" i="71"/>
  <c r="V143" i="71"/>
  <c r="Q143" i="71"/>
  <c r="J143" i="71"/>
  <c r="O143" i="71"/>
  <c r="N166" i="71"/>
  <c r="Q280" i="71"/>
  <c r="F326" i="71"/>
  <c r="Q326" i="71"/>
  <c r="V418" i="71"/>
  <c r="U418" i="71"/>
  <c r="K418" i="71"/>
  <c r="F418" i="71"/>
  <c r="Y418" i="71" s="1"/>
  <c r="O418" i="71"/>
  <c r="V510" i="71"/>
  <c r="O510" i="71"/>
  <c r="H510" i="71"/>
  <c r="Q510" i="71"/>
  <c r="F648" i="71"/>
  <c r="O763" i="71"/>
  <c r="T75" i="71"/>
  <c r="X75" i="71"/>
  <c r="J75" i="71"/>
  <c r="L75" i="71"/>
  <c r="H190" i="71"/>
  <c r="T258" i="71"/>
  <c r="U281" i="71"/>
  <c r="J281" i="71"/>
  <c r="J741" i="71"/>
  <c r="T741" i="71"/>
  <c r="K283" i="71"/>
  <c r="T283" i="71"/>
  <c r="F283" i="71"/>
  <c r="X674" i="71"/>
  <c r="T674" i="71"/>
  <c r="X43" i="71"/>
  <c r="P43" i="71"/>
  <c r="J43" i="71"/>
  <c r="W43" i="71"/>
  <c r="V102" i="71"/>
  <c r="X102" i="71"/>
  <c r="Q102" i="71"/>
  <c r="J102" i="71"/>
  <c r="O102" i="71"/>
  <c r="H102" i="71"/>
  <c r="U102" i="71"/>
  <c r="K102" i="71"/>
  <c r="F102" i="71"/>
  <c r="W700" i="71"/>
  <c r="F700" i="71"/>
  <c r="O700" i="71"/>
  <c r="Q57" i="71"/>
  <c r="Q144" i="71"/>
  <c r="Q465" i="71"/>
  <c r="N557" i="71"/>
  <c r="K603" i="71"/>
  <c r="U649" i="71"/>
  <c r="W695" i="71"/>
  <c r="T351" i="71"/>
  <c r="K374" i="71"/>
  <c r="W374" i="71"/>
  <c r="K420" i="71"/>
  <c r="U420" i="71"/>
  <c r="U512" i="71"/>
  <c r="K558" i="71"/>
  <c r="Q604" i="71"/>
  <c r="Q650" i="71"/>
  <c r="N719" i="71"/>
  <c r="K23" i="71"/>
  <c r="J467" i="71"/>
  <c r="Q467" i="71"/>
  <c r="Q697" i="71"/>
  <c r="P789" i="71"/>
  <c r="K60" i="71"/>
  <c r="W60" i="71"/>
  <c r="K124" i="71"/>
  <c r="V124" i="71"/>
  <c r="U147" i="71"/>
  <c r="Q193" i="71"/>
  <c r="N330" i="71"/>
  <c r="W330" i="71"/>
  <c r="P468" i="71"/>
  <c r="L560" i="71"/>
  <c r="Q606" i="71"/>
  <c r="W721" i="71"/>
  <c r="N25" i="71"/>
  <c r="V285" i="71"/>
  <c r="X285" i="71"/>
  <c r="O285" i="71"/>
  <c r="H285" i="71"/>
  <c r="Q285" i="71"/>
  <c r="W699" i="71"/>
  <c r="Y745" i="71"/>
  <c r="T745" i="71"/>
  <c r="W26" i="71"/>
  <c r="T62" i="71"/>
  <c r="H62" i="71"/>
  <c r="U62" i="71"/>
  <c r="X172" i="71"/>
  <c r="H172" i="71"/>
  <c r="V355" i="71"/>
  <c r="T355" i="71"/>
  <c r="N447" i="71"/>
  <c r="Q603" i="71"/>
  <c r="W328" i="71"/>
  <c r="Q374" i="71"/>
  <c r="Q420" i="71"/>
  <c r="Q558" i="71"/>
  <c r="U696" i="71"/>
  <c r="W742" i="71"/>
  <c r="Q23" i="71"/>
  <c r="N467" i="71"/>
  <c r="Q60" i="71"/>
  <c r="P124" i="71"/>
  <c r="V560" i="71"/>
  <c r="Q148" i="71"/>
  <c r="L148" i="71"/>
  <c r="W148" i="71"/>
  <c r="L515" i="71"/>
  <c r="X515" i="71" s="1"/>
  <c r="X447" i="71"/>
  <c r="T516" i="71"/>
  <c r="H516" i="71"/>
  <c r="U516" i="71"/>
  <c r="X631" i="71"/>
  <c r="H631" i="71"/>
  <c r="V625" i="71"/>
  <c r="F57" i="71"/>
  <c r="F144" i="71"/>
  <c r="F465" i="71"/>
  <c r="Y465" i="71" s="1"/>
  <c r="T534" i="71"/>
  <c r="F557" i="71"/>
  <c r="Y557" i="71" s="1"/>
  <c r="K557" i="71"/>
  <c r="U557" i="71"/>
  <c r="H603" i="71"/>
  <c r="U603" i="71"/>
  <c r="F695" i="71"/>
  <c r="Q22" i="71"/>
  <c r="H374" i="71"/>
  <c r="U374" i="71"/>
  <c r="H420" i="71"/>
  <c r="F512" i="71"/>
  <c r="Y512" i="71" s="1"/>
  <c r="H558" i="71"/>
  <c r="U558" i="71"/>
  <c r="F604" i="71"/>
  <c r="Y604" i="71" s="1"/>
  <c r="F650" i="71"/>
  <c r="H742" i="71"/>
  <c r="F788" i="71"/>
  <c r="Y788" i="71" s="1"/>
  <c r="J23" i="71"/>
  <c r="N192" i="71"/>
  <c r="W192" i="71"/>
  <c r="T214" i="71"/>
  <c r="N375" i="71"/>
  <c r="W375" i="71"/>
  <c r="T398" i="71"/>
  <c r="H467" i="71"/>
  <c r="O467" i="71"/>
  <c r="F697" i="71"/>
  <c r="J60" i="71"/>
  <c r="J124" i="71"/>
  <c r="T124" i="71"/>
  <c r="F330" i="71"/>
  <c r="K330" i="71"/>
  <c r="U330" i="71"/>
  <c r="H560" i="71"/>
  <c r="Y560" i="71"/>
  <c r="F606" i="71"/>
  <c r="Y606" i="71" s="1"/>
  <c r="F25" i="71"/>
  <c r="Y25" i="71" s="1"/>
  <c r="K25" i="71"/>
  <c r="U25" i="71"/>
  <c r="H148" i="71"/>
  <c r="F285" i="71"/>
  <c r="N285" i="71"/>
  <c r="Q331" i="71"/>
  <c r="L331" i="71"/>
  <c r="W331" i="71"/>
  <c r="V515" i="71"/>
  <c r="H699" i="71"/>
  <c r="O745" i="71"/>
  <c r="O62" i="71"/>
  <c r="W172" i="71"/>
  <c r="W240" i="71"/>
  <c r="F240" i="71"/>
  <c r="Q355" i="71"/>
  <c r="H447" i="71"/>
  <c r="J516" i="71"/>
  <c r="Y516" i="71"/>
  <c r="Q125" i="71"/>
  <c r="Q308" i="71"/>
  <c r="N332" i="71"/>
  <c r="W332" i="71"/>
  <c r="O89" i="71"/>
  <c r="T89" i="71"/>
  <c r="K89" i="71"/>
  <c r="F89" i="71"/>
  <c r="Y89" i="71" s="1"/>
  <c r="N89" i="71"/>
  <c r="P617" i="71"/>
  <c r="J617" i="71"/>
  <c r="N617" i="71"/>
  <c r="W709" i="71"/>
  <c r="O709" i="71"/>
  <c r="X709" i="71"/>
  <c r="P709" i="71"/>
  <c r="J709" i="71"/>
  <c r="N709" i="71"/>
  <c r="Y709" i="71"/>
  <c r="V31" i="71"/>
  <c r="V296" i="71"/>
  <c r="V342" i="71"/>
  <c r="U342" i="71"/>
  <c r="N342" i="71"/>
  <c r="H342" i="71"/>
  <c r="O342" i="71"/>
  <c r="X342" i="71"/>
  <c r="V549" i="71"/>
  <c r="T549" i="71"/>
  <c r="J549" i="71"/>
  <c r="Q549" i="71"/>
  <c r="V641" i="71"/>
  <c r="Q641" i="71"/>
  <c r="H641" i="71"/>
  <c r="T641" i="71"/>
  <c r="V14" i="71"/>
  <c r="O14" i="71"/>
  <c r="H14" i="71"/>
  <c r="P14" i="71"/>
  <c r="V183" i="71"/>
  <c r="O183" i="71"/>
  <c r="H183" i="71"/>
  <c r="P183" i="71"/>
  <c r="X343" i="71"/>
  <c r="U343" i="71"/>
  <c r="L343" i="71"/>
  <c r="O343" i="71"/>
  <c r="Q366" i="71"/>
  <c r="H366" i="71"/>
  <c r="V366" i="71"/>
  <c r="L504" i="71"/>
  <c r="X504" i="71" s="1"/>
  <c r="P527" i="71"/>
  <c r="H527" i="71"/>
  <c r="U527" i="71"/>
  <c r="X734" i="71"/>
  <c r="U734" i="71"/>
  <c r="V734" i="71"/>
  <c r="V15" i="71"/>
  <c r="L15" i="71"/>
  <c r="X15" i="71" s="1"/>
  <c r="U15" i="71"/>
  <c r="P33" i="71"/>
  <c r="J33" i="71"/>
  <c r="F33" i="71"/>
  <c r="Y33" i="71" s="1"/>
  <c r="V33" i="71"/>
  <c r="P184" i="71"/>
  <c r="O184" i="71"/>
  <c r="X344" i="71"/>
  <c r="O344" i="71"/>
  <c r="Y344" i="71"/>
  <c r="P367" i="71"/>
  <c r="O367" i="71"/>
  <c r="O528" i="71"/>
  <c r="X666" i="71"/>
  <c r="U666" i="71"/>
  <c r="V666" i="71"/>
  <c r="P322" i="71"/>
  <c r="J322" i="71"/>
  <c r="F322" i="71"/>
  <c r="Y322" i="71" s="1"/>
  <c r="V322" i="71"/>
  <c r="V483" i="71"/>
  <c r="L483" i="71"/>
  <c r="P483" i="71"/>
  <c r="P552" i="71"/>
  <c r="J552" i="71"/>
  <c r="O552" i="71"/>
  <c r="X644" i="71"/>
  <c r="U644" i="71"/>
  <c r="L644" i="71"/>
  <c r="Q644" i="71"/>
  <c r="Q690" i="71"/>
  <c r="X736" i="71"/>
  <c r="Y736" i="71"/>
  <c r="Q736" i="71"/>
  <c r="L736" i="71"/>
  <c r="U736" i="71"/>
  <c r="U782" i="71"/>
  <c r="J782" i="71"/>
  <c r="T782" i="71"/>
  <c r="V71" i="71"/>
  <c r="N71" i="71"/>
  <c r="T71" i="71"/>
  <c r="Q599" i="71"/>
  <c r="J599" i="71"/>
  <c r="O599" i="71"/>
  <c r="Q18" i="71"/>
  <c r="L18" i="71"/>
  <c r="X18" i="71" s="1"/>
  <c r="F18" i="71"/>
  <c r="Y18" i="71" s="1"/>
  <c r="O18" i="71"/>
  <c r="Q554" i="71"/>
  <c r="L554" i="71"/>
  <c r="X554" i="71" s="1"/>
  <c r="F554" i="71"/>
  <c r="Y554" i="71" s="1"/>
  <c r="O554" i="71"/>
  <c r="Q784" i="71"/>
  <c r="J784" i="71"/>
  <c r="O784" i="71"/>
  <c r="V19" i="71"/>
  <c r="Q19" i="71"/>
  <c r="K19" i="71"/>
  <c r="F19" i="71"/>
  <c r="Y19" i="71" s="1"/>
  <c r="N19" i="71"/>
  <c r="W302" i="71"/>
  <c r="J302" i="71"/>
  <c r="V509" i="71"/>
  <c r="F509" i="71"/>
  <c r="Y509" i="71" s="1"/>
  <c r="Q509" i="71"/>
  <c r="V739" i="71"/>
  <c r="W739" i="71"/>
  <c r="O739" i="71"/>
  <c r="J739" i="71"/>
  <c r="N739" i="71"/>
  <c r="X739" i="71"/>
  <c r="V785" i="71"/>
  <c r="U785" i="71"/>
  <c r="K785" i="71"/>
  <c r="Q785" i="71"/>
  <c r="V56" i="71"/>
  <c r="O56" i="71"/>
  <c r="J56" i="71"/>
  <c r="N56" i="71"/>
  <c r="X349" i="71"/>
  <c r="J349" i="71"/>
  <c r="Q464" i="71"/>
  <c r="K464" i="71"/>
  <c r="P464" i="71"/>
  <c r="T579" i="71"/>
  <c r="K579" i="71"/>
  <c r="P579" i="71"/>
  <c r="V694" i="71"/>
  <c r="W694" i="71"/>
  <c r="O694" i="71"/>
  <c r="J694" i="71"/>
  <c r="N694" i="71"/>
  <c r="X694" i="71"/>
  <c r="V21" i="71"/>
  <c r="O21" i="71"/>
  <c r="J21" i="71"/>
  <c r="N21" i="71"/>
  <c r="V98" i="71"/>
  <c r="U98" i="71"/>
  <c r="N98" i="71"/>
  <c r="H98" i="71"/>
  <c r="O98" i="71"/>
  <c r="X98" i="71"/>
  <c r="U511" i="71"/>
  <c r="K511" i="71"/>
  <c r="Q511" i="71"/>
  <c r="Q787" i="71"/>
  <c r="H787" i="71"/>
  <c r="U787" i="71"/>
  <c r="P40" i="71"/>
  <c r="V40" i="71"/>
  <c r="Y168" i="71"/>
  <c r="N168" i="71"/>
  <c r="X191" i="71"/>
  <c r="Q191" i="71"/>
  <c r="H191" i="71"/>
  <c r="U191" i="71"/>
  <c r="V236" i="71"/>
  <c r="W236" i="71"/>
  <c r="O236" i="71"/>
  <c r="J236" i="71"/>
  <c r="N236" i="71"/>
  <c r="X236" i="71"/>
  <c r="Y627" i="71"/>
  <c r="J627" i="71"/>
  <c r="X59" i="71"/>
  <c r="W59" i="71"/>
  <c r="F59" i="71"/>
  <c r="Q59" i="71"/>
  <c r="Y123" i="71"/>
  <c r="N123" i="71"/>
  <c r="X146" i="71"/>
  <c r="Q146" i="71"/>
  <c r="H146" i="71"/>
  <c r="U146" i="71"/>
  <c r="V743" i="71"/>
  <c r="X743" i="71"/>
  <c r="Q743" i="71"/>
  <c r="K743" i="71"/>
  <c r="F743" i="71"/>
  <c r="N743" i="71"/>
  <c r="W743" i="71"/>
  <c r="Q376" i="71"/>
  <c r="K376" i="71"/>
  <c r="P376" i="71"/>
  <c r="P491" i="71"/>
  <c r="J491" i="71"/>
  <c r="T491" i="71"/>
  <c r="Y583" i="71"/>
  <c r="P583" i="71"/>
  <c r="Y744" i="71"/>
  <c r="P744" i="71"/>
  <c r="H744" i="71"/>
  <c r="O744" i="71"/>
  <c r="F744" i="71"/>
  <c r="V744" i="71"/>
  <c r="K79" i="71"/>
  <c r="U79" i="71"/>
  <c r="V171" i="71"/>
  <c r="K171" i="71"/>
  <c r="L171" i="71"/>
  <c r="H239" i="71"/>
  <c r="O617" i="71"/>
  <c r="V12" i="71"/>
  <c r="N12" i="71"/>
  <c r="H12" i="71"/>
  <c r="P12" i="71"/>
  <c r="H89" i="71"/>
  <c r="P89" i="71"/>
  <c r="O158" i="71"/>
  <c r="V158" i="71"/>
  <c r="N158" i="71"/>
  <c r="H158" i="71"/>
  <c r="P158" i="71"/>
  <c r="W341" i="71"/>
  <c r="O341" i="71"/>
  <c r="X341" i="71"/>
  <c r="P341" i="71"/>
  <c r="J341" i="71"/>
  <c r="N341" i="71"/>
  <c r="Y341" i="71"/>
  <c r="T479" i="71"/>
  <c r="K479" i="71"/>
  <c r="F479" i="71"/>
  <c r="Y479" i="71" s="1"/>
  <c r="O479" i="71"/>
  <c r="N479" i="71"/>
  <c r="O525" i="71"/>
  <c r="V525" i="71"/>
  <c r="N525" i="71"/>
  <c r="H525" i="71"/>
  <c r="P525" i="71"/>
  <c r="H617" i="71"/>
  <c r="T617" i="71"/>
  <c r="H709" i="71"/>
  <c r="T709" i="71"/>
  <c r="O778" i="71"/>
  <c r="V778" i="71"/>
  <c r="N778" i="71"/>
  <c r="H778" i="71"/>
  <c r="P778" i="71"/>
  <c r="H31" i="71"/>
  <c r="V182" i="71"/>
  <c r="Q182" i="71"/>
  <c r="H182" i="71"/>
  <c r="T182" i="71"/>
  <c r="V204" i="71"/>
  <c r="Q204" i="71"/>
  <c r="H296" i="71"/>
  <c r="J342" i="71"/>
  <c r="Q342" i="71"/>
  <c r="Y342" i="71"/>
  <c r="V365" i="71"/>
  <c r="Q365" i="71"/>
  <c r="H365" i="71"/>
  <c r="T365" i="71"/>
  <c r="V526" i="71"/>
  <c r="Q526" i="71"/>
  <c r="K526" i="71"/>
  <c r="F526" i="71"/>
  <c r="Y526" i="71" s="1"/>
  <c r="N526" i="71"/>
  <c r="H549" i="71"/>
  <c r="V618" i="71"/>
  <c r="O618" i="71"/>
  <c r="J618" i="71"/>
  <c r="N618" i="71"/>
  <c r="J641" i="71"/>
  <c r="W641" i="71"/>
  <c r="J14" i="71"/>
  <c r="Q14" i="71"/>
  <c r="J183" i="71"/>
  <c r="Q183" i="71"/>
  <c r="P274" i="71"/>
  <c r="J274" i="71"/>
  <c r="O274" i="71"/>
  <c r="H343" i="71"/>
  <c r="P343" i="71"/>
  <c r="O366" i="71"/>
  <c r="V435" i="71"/>
  <c r="L435" i="71"/>
  <c r="P435" i="71"/>
  <c r="H504" i="71"/>
  <c r="V527" i="71"/>
  <c r="O596" i="71"/>
  <c r="U619" i="71"/>
  <c r="P619" i="71"/>
  <c r="X688" i="71"/>
  <c r="Y688" i="71"/>
  <c r="H688" i="71"/>
  <c r="H734" i="71"/>
  <c r="O734" i="71"/>
  <c r="W734" i="71"/>
  <c r="H15" i="71"/>
  <c r="H33" i="71"/>
  <c r="O33" i="71"/>
  <c r="L161" i="71"/>
  <c r="X161" i="71" s="1"/>
  <c r="H184" i="71"/>
  <c r="U184" i="71"/>
  <c r="H344" i="71"/>
  <c r="H367" i="71"/>
  <c r="U367" i="71"/>
  <c r="V482" i="71"/>
  <c r="O482" i="71"/>
  <c r="H482" i="71"/>
  <c r="P482" i="71"/>
  <c r="H528" i="71"/>
  <c r="H666" i="71"/>
  <c r="O666" i="71"/>
  <c r="W666" i="71"/>
  <c r="V758" i="71"/>
  <c r="O758" i="71"/>
  <c r="J758" i="71"/>
  <c r="U276" i="71"/>
  <c r="X299" i="71"/>
  <c r="Y299" i="71"/>
  <c r="O299" i="71"/>
  <c r="O322" i="71"/>
  <c r="O460" i="71"/>
  <c r="U483" i="71"/>
  <c r="T506" i="71"/>
  <c r="L506" i="71"/>
  <c r="X506" i="71" s="1"/>
  <c r="F506" i="71"/>
  <c r="Y506" i="71" s="1"/>
  <c r="N506" i="71"/>
  <c r="Q552" i="71"/>
  <c r="V644" i="71"/>
  <c r="X690" i="71"/>
  <c r="V713" i="71"/>
  <c r="T713" i="71"/>
  <c r="N713" i="71"/>
  <c r="V736" i="71"/>
  <c r="H71" i="71"/>
  <c r="U71" i="71"/>
  <c r="V94" i="71"/>
  <c r="O94" i="71"/>
  <c r="J94" i="71"/>
  <c r="F94" i="71"/>
  <c r="Y94" i="71" s="1"/>
  <c r="U94" i="71"/>
  <c r="U277" i="71"/>
  <c r="H277" i="71"/>
  <c r="O277" i="71"/>
  <c r="V392" i="71"/>
  <c r="V461" i="71"/>
  <c r="O461" i="71"/>
  <c r="H461" i="71"/>
  <c r="P461" i="71"/>
  <c r="H599" i="71"/>
  <c r="U599" i="71"/>
  <c r="V668" i="71"/>
  <c r="K668" i="71"/>
  <c r="X691" i="71"/>
  <c r="Y691" i="71"/>
  <c r="O691" i="71"/>
  <c r="H691" i="71"/>
  <c r="Q691" i="71"/>
  <c r="O783" i="71"/>
  <c r="H783" i="71"/>
  <c r="Q783" i="71"/>
  <c r="H18" i="71"/>
  <c r="P18" i="71"/>
  <c r="K301" i="71"/>
  <c r="Y347" i="71"/>
  <c r="P347" i="71"/>
  <c r="X370" i="71"/>
  <c r="U370" i="71"/>
  <c r="V370" i="71"/>
  <c r="V462" i="71"/>
  <c r="O462" i="71"/>
  <c r="H462" i="71"/>
  <c r="P462" i="71"/>
  <c r="Q508" i="71"/>
  <c r="J508" i="71"/>
  <c r="O508" i="71"/>
  <c r="H554" i="71"/>
  <c r="P554" i="71"/>
  <c r="P623" i="71"/>
  <c r="H784" i="71"/>
  <c r="U784" i="71"/>
  <c r="H19" i="71"/>
  <c r="O19" i="71"/>
  <c r="V188" i="71"/>
  <c r="U188" i="71"/>
  <c r="N188" i="71"/>
  <c r="H188" i="71"/>
  <c r="O188" i="71"/>
  <c r="V279" i="71"/>
  <c r="O279" i="71"/>
  <c r="J279" i="71"/>
  <c r="N279" i="71"/>
  <c r="N302" i="71"/>
  <c r="V417" i="71"/>
  <c r="F417" i="71"/>
  <c r="Y417" i="71" s="1"/>
  <c r="Q417" i="71"/>
  <c r="H509" i="71"/>
  <c r="U509" i="71"/>
  <c r="V693" i="71"/>
  <c r="W693" i="71"/>
  <c r="F693" i="71"/>
  <c r="Q693" i="71"/>
  <c r="H739" i="71"/>
  <c r="Q739" i="71"/>
  <c r="Y739" i="71"/>
  <c r="H785" i="71"/>
  <c r="H56" i="71"/>
  <c r="Q56" i="71"/>
  <c r="W74" i="71"/>
  <c r="N74" i="71"/>
  <c r="V97" i="71"/>
  <c r="Q97" i="71"/>
  <c r="H97" i="71"/>
  <c r="U97" i="71"/>
  <c r="V234" i="71"/>
  <c r="W234" i="71"/>
  <c r="O234" i="71"/>
  <c r="J234" i="71"/>
  <c r="N234" i="71"/>
  <c r="X234" i="71"/>
  <c r="P349" i="71"/>
  <c r="L395" i="71"/>
  <c r="X395" i="71" s="1"/>
  <c r="V395" i="71"/>
  <c r="H464" i="71"/>
  <c r="V464" i="71"/>
  <c r="J579" i="71"/>
  <c r="V579" i="71"/>
  <c r="H694" i="71"/>
  <c r="Q694" i="71"/>
  <c r="Y694" i="71"/>
  <c r="V786" i="71"/>
  <c r="Q786" i="71"/>
  <c r="K786" i="71"/>
  <c r="F786" i="71"/>
  <c r="Y786" i="71" s="1"/>
  <c r="N786" i="71"/>
  <c r="H21" i="71"/>
  <c r="Q21" i="71"/>
  <c r="J98" i="71"/>
  <c r="Q98" i="71"/>
  <c r="Y98" i="71"/>
  <c r="X235" i="71"/>
  <c r="U235" i="71"/>
  <c r="K235" i="71"/>
  <c r="Q235" i="71"/>
  <c r="V373" i="71"/>
  <c r="W373" i="71"/>
  <c r="O373" i="71"/>
  <c r="J373" i="71"/>
  <c r="N373" i="71"/>
  <c r="X373" i="71"/>
  <c r="U419" i="71"/>
  <c r="K419" i="71"/>
  <c r="Q419" i="71"/>
  <c r="H511" i="71"/>
  <c r="V534" i="71"/>
  <c r="V718" i="71"/>
  <c r="K787" i="71"/>
  <c r="L40" i="71"/>
  <c r="V58" i="71"/>
  <c r="X58" i="71"/>
  <c r="Q58" i="71"/>
  <c r="K58" i="71"/>
  <c r="F58" i="71"/>
  <c r="N58" i="71"/>
  <c r="W58" i="71"/>
  <c r="L122" i="71"/>
  <c r="J168" i="71"/>
  <c r="K191" i="71"/>
  <c r="W191" i="71"/>
  <c r="H236" i="71"/>
  <c r="Q236" i="71"/>
  <c r="Y236" i="71"/>
  <c r="Y259" i="71"/>
  <c r="N259" i="71"/>
  <c r="Q282" i="71"/>
  <c r="H282" i="71"/>
  <c r="U282" i="71"/>
  <c r="Q466" i="71"/>
  <c r="H466" i="71"/>
  <c r="U466" i="71"/>
  <c r="Y535" i="71"/>
  <c r="J535" i="71"/>
  <c r="N627" i="71"/>
  <c r="H59" i="71"/>
  <c r="U59" i="71"/>
  <c r="J123" i="71"/>
  <c r="K146" i="71"/>
  <c r="W146" i="71"/>
  <c r="F513" i="71"/>
  <c r="Y513" i="71" s="1"/>
  <c r="Q513" i="71"/>
  <c r="V651" i="71"/>
  <c r="U651" i="71"/>
  <c r="N651" i="71"/>
  <c r="H651" i="71"/>
  <c r="O651" i="71"/>
  <c r="X651" i="71"/>
  <c r="H743" i="71"/>
  <c r="O743" i="71"/>
  <c r="Y743" i="71"/>
  <c r="Q24" i="71"/>
  <c r="K24" i="71"/>
  <c r="P24" i="71"/>
  <c r="P42" i="71"/>
  <c r="V147" i="71"/>
  <c r="W147" i="71"/>
  <c r="O147" i="71"/>
  <c r="J147" i="71"/>
  <c r="N147" i="71"/>
  <c r="X147" i="71"/>
  <c r="O307" i="71"/>
  <c r="F307" i="71"/>
  <c r="V307" i="71"/>
  <c r="H376" i="71"/>
  <c r="V376" i="71"/>
  <c r="K491" i="71"/>
  <c r="V491" i="71"/>
  <c r="V537" i="71"/>
  <c r="K583" i="71"/>
  <c r="Y675" i="71"/>
  <c r="V675" i="71"/>
  <c r="J675" i="71"/>
  <c r="K744" i="71"/>
  <c r="W744" i="71"/>
  <c r="V790" i="71"/>
  <c r="Q790" i="71"/>
  <c r="K790" i="71"/>
  <c r="F790" i="71"/>
  <c r="Y790" i="71" s="1"/>
  <c r="O790" i="71"/>
  <c r="H790" i="71"/>
  <c r="T790" i="71"/>
  <c r="O79" i="71"/>
  <c r="O171" i="71"/>
  <c r="Q239" i="71"/>
  <c r="V400" i="71"/>
  <c r="T400" i="71"/>
  <c r="J400" i="71"/>
  <c r="Y538" i="71"/>
  <c r="V538" i="71"/>
  <c r="V607" i="71"/>
  <c r="Q607" i="71"/>
  <c r="V195" i="71"/>
  <c r="Q195" i="71"/>
  <c r="H195" i="71"/>
  <c r="V654" i="71"/>
  <c r="Q654" i="71"/>
  <c r="H654" i="71"/>
  <c r="I162" i="71"/>
  <c r="O12" i="71"/>
  <c r="J12" i="71"/>
  <c r="T12" i="71"/>
  <c r="V30" i="71"/>
  <c r="N30" i="71"/>
  <c r="H30" i="71"/>
  <c r="P30" i="71"/>
  <c r="J89" i="71"/>
  <c r="U89" i="71"/>
  <c r="J158" i="71"/>
  <c r="T158" i="71"/>
  <c r="H341" i="71"/>
  <c r="T341" i="71"/>
  <c r="H479" i="71"/>
  <c r="P479" i="71"/>
  <c r="J525" i="71"/>
  <c r="T525" i="71"/>
  <c r="O548" i="71"/>
  <c r="V548" i="71"/>
  <c r="N548" i="71"/>
  <c r="H548" i="71"/>
  <c r="P548" i="71"/>
  <c r="O594" i="71"/>
  <c r="T594" i="71"/>
  <c r="K594" i="71"/>
  <c r="F594" i="71"/>
  <c r="Y594" i="71" s="1"/>
  <c r="N594" i="71"/>
  <c r="K617" i="71"/>
  <c r="U617" i="71"/>
  <c r="W640" i="71"/>
  <c r="V640" i="71"/>
  <c r="N640" i="71"/>
  <c r="H640" i="71"/>
  <c r="P640" i="71"/>
  <c r="Y640" i="71"/>
  <c r="W686" i="71"/>
  <c r="O686" i="71"/>
  <c r="Y686" i="71"/>
  <c r="T686" i="71"/>
  <c r="K686" i="71"/>
  <c r="F686" i="71"/>
  <c r="N686" i="71"/>
  <c r="X686" i="71"/>
  <c r="K709" i="71"/>
  <c r="U709" i="71"/>
  <c r="W732" i="71"/>
  <c r="O732" i="71"/>
  <c r="V732" i="71"/>
  <c r="N732" i="71"/>
  <c r="H732" i="71"/>
  <c r="P732" i="71"/>
  <c r="Y732" i="71"/>
  <c r="J778" i="71"/>
  <c r="T778" i="71"/>
  <c r="Q31" i="71"/>
  <c r="V90" i="71"/>
  <c r="Q90" i="71"/>
  <c r="H90" i="71"/>
  <c r="T90" i="71"/>
  <c r="V159" i="71"/>
  <c r="O159" i="71"/>
  <c r="J159" i="71"/>
  <c r="N159" i="71"/>
  <c r="J182" i="71"/>
  <c r="H204" i="71"/>
  <c r="V273" i="71"/>
  <c r="T273" i="71"/>
  <c r="J273" i="71"/>
  <c r="Q273" i="71"/>
  <c r="Q296" i="71"/>
  <c r="K342" i="71"/>
  <c r="T342" i="71"/>
  <c r="J365" i="71"/>
  <c r="W365" i="71"/>
  <c r="V434" i="71"/>
  <c r="U434" i="71"/>
  <c r="N434" i="71"/>
  <c r="H434" i="71"/>
  <c r="O434" i="71"/>
  <c r="H526" i="71"/>
  <c r="O526" i="71"/>
  <c r="V572" i="71"/>
  <c r="H618" i="71"/>
  <c r="Q618" i="71"/>
  <c r="X641" i="71"/>
  <c r="V664" i="71"/>
  <c r="H664" i="71"/>
  <c r="L14" i="71"/>
  <c r="U14" i="71"/>
  <c r="V68" i="71"/>
  <c r="L68" i="71"/>
  <c r="X68" i="71" s="1"/>
  <c r="P68" i="71"/>
  <c r="P160" i="71"/>
  <c r="H160" i="71"/>
  <c r="U160" i="71"/>
  <c r="L183" i="71"/>
  <c r="X183" i="71" s="1"/>
  <c r="U183" i="71"/>
  <c r="H274" i="71"/>
  <c r="Q274" i="71"/>
  <c r="V343" i="71"/>
  <c r="J366" i="71"/>
  <c r="P366" i="71"/>
  <c r="H435" i="71"/>
  <c r="U435" i="71"/>
  <c r="V458" i="71"/>
  <c r="O458" i="71"/>
  <c r="J458" i="71"/>
  <c r="F458" i="71"/>
  <c r="Y458" i="71" s="1"/>
  <c r="U458" i="71"/>
  <c r="O504" i="71"/>
  <c r="L527" i="71"/>
  <c r="X527" i="71" s="1"/>
  <c r="V550" i="71"/>
  <c r="O550" i="71"/>
  <c r="H550" i="71"/>
  <c r="P550" i="71"/>
  <c r="H596" i="71"/>
  <c r="H619" i="71"/>
  <c r="V619" i="71"/>
  <c r="L688" i="71"/>
  <c r="J734" i="71"/>
  <c r="P734" i="71"/>
  <c r="Y734" i="71"/>
  <c r="H780" i="71"/>
  <c r="O15" i="71"/>
  <c r="Q33" i="71"/>
  <c r="H161" i="71"/>
  <c r="L184" i="71"/>
  <c r="V184" i="71"/>
  <c r="L344" i="71"/>
  <c r="L367" i="71"/>
  <c r="V367" i="71"/>
  <c r="P459" i="71"/>
  <c r="O459" i="71"/>
  <c r="J482" i="71"/>
  <c r="Q482" i="71"/>
  <c r="L528" i="71"/>
  <c r="X528" i="71" s="1"/>
  <c r="P574" i="71"/>
  <c r="J574" i="71"/>
  <c r="O574" i="71"/>
  <c r="J666" i="71"/>
  <c r="P666" i="71"/>
  <c r="Y666" i="71"/>
  <c r="H712" i="71"/>
  <c r="H758" i="71"/>
  <c r="P758" i="71"/>
  <c r="U139" i="71"/>
  <c r="L139" i="71"/>
  <c r="X139" i="71" s="1"/>
  <c r="V139" i="71"/>
  <c r="P299" i="71"/>
  <c r="Q322" i="71"/>
  <c r="X368" i="71"/>
  <c r="Y368" i="71"/>
  <c r="O368" i="71"/>
  <c r="Q506" i="71"/>
  <c r="L552" i="71"/>
  <c r="X552" i="71" s="1"/>
  <c r="U552" i="71"/>
  <c r="O644" i="71"/>
  <c r="W644" i="71"/>
  <c r="U713" i="71"/>
  <c r="O736" i="71"/>
  <c r="W736" i="71"/>
  <c r="V35" i="71"/>
  <c r="K71" i="71"/>
  <c r="H94" i="71"/>
  <c r="P277" i="71"/>
  <c r="W300" i="71"/>
  <c r="N300" i="71"/>
  <c r="P300" i="71"/>
  <c r="J392" i="71"/>
  <c r="H415" i="71"/>
  <c r="J461" i="71"/>
  <c r="Q461" i="71"/>
  <c r="L599" i="71"/>
  <c r="J691" i="71"/>
  <c r="U691" i="71"/>
  <c r="X737" i="71"/>
  <c r="V737" i="71"/>
  <c r="O737" i="71"/>
  <c r="J737" i="71"/>
  <c r="F737" i="71"/>
  <c r="U737" i="71"/>
  <c r="J783" i="71"/>
  <c r="U783" i="71"/>
  <c r="J18" i="71"/>
  <c r="U18" i="71"/>
  <c r="O141" i="71"/>
  <c r="H141" i="71"/>
  <c r="Q141" i="71"/>
  <c r="H370" i="71"/>
  <c r="O370" i="71"/>
  <c r="W370" i="71"/>
  <c r="J462" i="71"/>
  <c r="Q462" i="71"/>
  <c r="H508" i="71"/>
  <c r="U508" i="71"/>
  <c r="J554" i="71"/>
  <c r="U554" i="71"/>
  <c r="X692" i="71"/>
  <c r="Q692" i="71"/>
  <c r="J692" i="71"/>
  <c r="O692" i="71"/>
  <c r="L784" i="71"/>
  <c r="X784" i="71" s="1"/>
  <c r="J19" i="71"/>
  <c r="T19" i="71"/>
  <c r="J188" i="71"/>
  <c r="Q188" i="71"/>
  <c r="V233" i="71"/>
  <c r="F233" i="71"/>
  <c r="Y233" i="71" s="1"/>
  <c r="Q233" i="71"/>
  <c r="H279" i="71"/>
  <c r="Q279" i="71"/>
  <c r="T302" i="71"/>
  <c r="V371" i="71"/>
  <c r="X371" i="71"/>
  <c r="Q371" i="71"/>
  <c r="K371" i="71"/>
  <c r="F371" i="71"/>
  <c r="N371" i="71"/>
  <c r="W371" i="71"/>
  <c r="H417" i="71"/>
  <c r="U417" i="71"/>
  <c r="K509" i="71"/>
  <c r="J578" i="71"/>
  <c r="H693" i="71"/>
  <c r="U693" i="71"/>
  <c r="K739" i="71"/>
  <c r="T739" i="71"/>
  <c r="J762" i="71"/>
  <c r="K56" i="71"/>
  <c r="T56" i="71"/>
  <c r="J74" i="71"/>
  <c r="K97" i="71"/>
  <c r="H234" i="71"/>
  <c r="Q234" i="71"/>
  <c r="Y234" i="71"/>
  <c r="W257" i="71"/>
  <c r="X257" i="71"/>
  <c r="L257" i="71"/>
  <c r="V257" i="71"/>
  <c r="O280" i="71"/>
  <c r="F280" i="71"/>
  <c r="Y280" i="71" s="1"/>
  <c r="V280" i="71"/>
  <c r="W349" i="71"/>
  <c r="Y372" i="71"/>
  <c r="P372" i="71"/>
  <c r="J395" i="71"/>
  <c r="Q441" i="71"/>
  <c r="J441" i="71"/>
  <c r="P441" i="71"/>
  <c r="L464" i="71"/>
  <c r="K487" i="71"/>
  <c r="L579" i="71"/>
  <c r="X579" i="71" s="1"/>
  <c r="K694" i="71"/>
  <c r="T694" i="71"/>
  <c r="V763" i="71"/>
  <c r="J763" i="71"/>
  <c r="H786" i="71"/>
  <c r="O786" i="71"/>
  <c r="K21" i="71"/>
  <c r="T21" i="71"/>
  <c r="K98" i="71"/>
  <c r="T98" i="71"/>
  <c r="H235" i="71"/>
  <c r="W235" i="71"/>
  <c r="X304" i="71"/>
  <c r="L304" i="71"/>
  <c r="V304" i="71"/>
  <c r="X327" i="71"/>
  <c r="W327" i="71"/>
  <c r="F327" i="71"/>
  <c r="Q327" i="71"/>
  <c r="H373" i="71"/>
  <c r="Q373" i="71"/>
  <c r="Y373" i="71"/>
  <c r="V396" i="71"/>
  <c r="N396" i="71"/>
  <c r="H419" i="71"/>
  <c r="L488" i="71"/>
  <c r="X488" i="71" s="1"/>
  <c r="J534" i="71"/>
  <c r="X534" i="71"/>
  <c r="V580" i="71"/>
  <c r="V649" i="71"/>
  <c r="X649" i="71"/>
  <c r="Q649" i="71"/>
  <c r="K649" i="71"/>
  <c r="F649" i="71"/>
  <c r="N649" i="71"/>
  <c r="W649" i="71"/>
  <c r="L718" i="71"/>
  <c r="X718" i="71" s="1"/>
  <c r="V741" i="71"/>
  <c r="X741" i="71"/>
  <c r="Q741" i="71"/>
  <c r="K741" i="71"/>
  <c r="F741" i="71"/>
  <c r="N741" i="71"/>
  <c r="W741" i="71"/>
  <c r="H58" i="71"/>
  <c r="O58" i="71"/>
  <c r="Y58" i="71"/>
  <c r="T76" i="71"/>
  <c r="X99" i="71"/>
  <c r="U99" i="71"/>
  <c r="K99" i="71"/>
  <c r="Q99" i="71"/>
  <c r="V122" i="71"/>
  <c r="T168" i="71"/>
  <c r="Y191" i="71"/>
  <c r="P213" i="71"/>
  <c r="L213" i="71"/>
  <c r="K236" i="71"/>
  <c r="T236" i="71"/>
  <c r="J259" i="71"/>
  <c r="K282" i="71"/>
  <c r="V328" i="71"/>
  <c r="U328" i="71"/>
  <c r="N328" i="71"/>
  <c r="H328" i="71"/>
  <c r="O328" i="71"/>
  <c r="X328" i="71"/>
  <c r="K466" i="71"/>
  <c r="V512" i="71"/>
  <c r="O512" i="71"/>
  <c r="J512" i="71"/>
  <c r="N512" i="71"/>
  <c r="N535" i="71"/>
  <c r="T627" i="71"/>
  <c r="V696" i="71"/>
  <c r="X696" i="71"/>
  <c r="Q696" i="71"/>
  <c r="K696" i="71"/>
  <c r="F696" i="71"/>
  <c r="N696" i="71"/>
  <c r="W696" i="71"/>
  <c r="V788" i="71"/>
  <c r="U788" i="71"/>
  <c r="N788" i="71"/>
  <c r="H788" i="71"/>
  <c r="O788" i="71"/>
  <c r="K59" i="71"/>
  <c r="Y59" i="71"/>
  <c r="T123" i="71"/>
  <c r="Y146" i="71"/>
  <c r="V283" i="71"/>
  <c r="W283" i="71"/>
  <c r="O283" i="71"/>
  <c r="J283" i="71"/>
  <c r="N283" i="71"/>
  <c r="X283" i="71"/>
  <c r="F421" i="71"/>
  <c r="Y421" i="71" s="1"/>
  <c r="Q421" i="71"/>
  <c r="H513" i="71"/>
  <c r="U513" i="71"/>
  <c r="Y582" i="71"/>
  <c r="T582" i="71"/>
  <c r="U605" i="71"/>
  <c r="K605" i="71"/>
  <c r="Q605" i="71"/>
  <c r="J651" i="71"/>
  <c r="Q651" i="71"/>
  <c r="Y651" i="71"/>
  <c r="Y674" i="71"/>
  <c r="J674" i="71"/>
  <c r="J743" i="71"/>
  <c r="T743" i="71"/>
  <c r="J766" i="71"/>
  <c r="H24" i="71"/>
  <c r="V24" i="71"/>
  <c r="X42" i="71"/>
  <c r="H147" i="71"/>
  <c r="Q147" i="71"/>
  <c r="Y147" i="71"/>
  <c r="X170" i="71"/>
  <c r="L170" i="71"/>
  <c r="V170" i="71"/>
  <c r="O193" i="71"/>
  <c r="F193" i="71"/>
  <c r="V193" i="71"/>
  <c r="J307" i="71"/>
  <c r="Y307" i="71"/>
  <c r="L376" i="71"/>
  <c r="W376" i="71"/>
  <c r="L491" i="71"/>
  <c r="X491" i="71" s="1"/>
  <c r="V514" i="71"/>
  <c r="U514" i="71"/>
  <c r="N514" i="71"/>
  <c r="H514" i="71"/>
  <c r="O514" i="71"/>
  <c r="H537" i="71"/>
  <c r="X537" i="71"/>
  <c r="X583" i="71"/>
  <c r="L675" i="71"/>
  <c r="L744" i="71"/>
  <c r="J790" i="71"/>
  <c r="U790" i="71"/>
  <c r="Q61" i="71"/>
  <c r="K61" i="71"/>
  <c r="P61" i="71"/>
  <c r="Y79" i="71"/>
  <c r="U171" i="71"/>
  <c r="W239" i="71"/>
  <c r="V377" i="71"/>
  <c r="W377" i="71"/>
  <c r="O377" i="71"/>
  <c r="J377" i="71"/>
  <c r="U377" i="71"/>
  <c r="F377" i="71"/>
  <c r="Q377" i="71"/>
  <c r="H400" i="71"/>
  <c r="L538" i="71"/>
  <c r="V561" i="71"/>
  <c r="X561" i="71"/>
  <c r="Q561" i="71"/>
  <c r="K561" i="71"/>
  <c r="F561" i="71"/>
  <c r="T561" i="71"/>
  <c r="J561" i="71"/>
  <c r="Y561" i="71"/>
  <c r="O561" i="71"/>
  <c r="H561" i="71"/>
  <c r="W561" i="71"/>
  <c r="H607" i="71"/>
  <c r="V653" i="71"/>
  <c r="W653" i="71"/>
  <c r="O653" i="71"/>
  <c r="J653" i="71"/>
  <c r="U653" i="71"/>
  <c r="F653" i="71"/>
  <c r="T653" i="71"/>
  <c r="K653" i="71"/>
  <c r="X653" i="71"/>
  <c r="V791" i="71"/>
  <c r="H791" i="71"/>
  <c r="Q791" i="71"/>
  <c r="V80" i="71"/>
  <c r="W80" i="71"/>
  <c r="N80" i="71"/>
  <c r="X80" i="71"/>
  <c r="J80" i="71"/>
  <c r="W195" i="71"/>
  <c r="V286" i="71"/>
  <c r="H286" i="71"/>
  <c r="W286" i="71"/>
  <c r="Q286" i="71"/>
  <c r="V539" i="71"/>
  <c r="W539" i="71"/>
  <c r="N539" i="71"/>
  <c r="X539" i="71"/>
  <c r="J539" i="71"/>
  <c r="W654" i="71"/>
  <c r="V746" i="71"/>
  <c r="H746" i="71"/>
  <c r="W746" i="71"/>
  <c r="Q746" i="71"/>
  <c r="K12" i="71"/>
  <c r="U12" i="71"/>
  <c r="J30" i="71"/>
  <c r="T30" i="71"/>
  <c r="V89" i="71"/>
  <c r="O135" i="71"/>
  <c r="P135" i="71"/>
  <c r="J135" i="71"/>
  <c r="N135" i="71"/>
  <c r="K158" i="71"/>
  <c r="U158" i="71"/>
  <c r="O226" i="71"/>
  <c r="T226" i="71"/>
  <c r="K226" i="71"/>
  <c r="F226" i="71"/>
  <c r="Y226" i="71" s="1"/>
  <c r="N226" i="71"/>
  <c r="V272" i="71"/>
  <c r="N272" i="71"/>
  <c r="H272" i="71"/>
  <c r="P272" i="71"/>
  <c r="W318" i="71"/>
  <c r="O318" i="71"/>
  <c r="Y318" i="71"/>
  <c r="T318" i="71"/>
  <c r="K318" i="71"/>
  <c r="F318" i="71"/>
  <c r="N318" i="71"/>
  <c r="X318" i="71"/>
  <c r="K341" i="71"/>
  <c r="U341" i="71"/>
  <c r="W364" i="71"/>
  <c r="V364" i="71"/>
  <c r="N364" i="71"/>
  <c r="H364" i="71"/>
  <c r="P364" i="71"/>
  <c r="Y364" i="71"/>
  <c r="J479" i="71"/>
  <c r="U479" i="71"/>
  <c r="O502" i="71"/>
  <c r="P502" i="71"/>
  <c r="J502" i="71"/>
  <c r="N502" i="71"/>
  <c r="K525" i="71"/>
  <c r="U525" i="71"/>
  <c r="J548" i="71"/>
  <c r="T548" i="71"/>
  <c r="H594" i="71"/>
  <c r="P594" i="71"/>
  <c r="F617" i="71"/>
  <c r="Y617" i="71" s="1"/>
  <c r="V617" i="71"/>
  <c r="J640" i="71"/>
  <c r="T640" i="71"/>
  <c r="H686" i="71"/>
  <c r="P686" i="71"/>
  <c r="F709" i="71"/>
  <c r="V709" i="71"/>
  <c r="J732" i="71"/>
  <c r="T732" i="71"/>
  <c r="K778" i="71"/>
  <c r="U778" i="71"/>
  <c r="V67" i="71"/>
  <c r="O67" i="71"/>
  <c r="J67" i="71"/>
  <c r="N67" i="71"/>
  <c r="J90" i="71"/>
  <c r="H159" i="71"/>
  <c r="Q159" i="71"/>
  <c r="H273" i="71"/>
  <c r="W296" i="71"/>
  <c r="F342" i="71"/>
  <c r="W342" i="71"/>
  <c r="X365" i="71"/>
  <c r="V388" i="71"/>
  <c r="H388" i="71"/>
  <c r="J434" i="71"/>
  <c r="Q434" i="71"/>
  <c r="J526" i="71"/>
  <c r="T526" i="71"/>
  <c r="N549" i="71"/>
  <c r="H572" i="71"/>
  <c r="K618" i="71"/>
  <c r="T618" i="71"/>
  <c r="N641" i="71"/>
  <c r="F14" i="71"/>
  <c r="Y14" i="71" s="1"/>
  <c r="O50" i="71"/>
  <c r="H68" i="71"/>
  <c r="U68" i="71"/>
  <c r="Q91" i="71"/>
  <c r="L91" i="71"/>
  <c r="F91" i="71"/>
  <c r="Y91" i="71" s="1"/>
  <c r="O91" i="71"/>
  <c r="H137" i="71"/>
  <c r="V160" i="71"/>
  <c r="F183" i="71"/>
  <c r="Y183" i="71" s="1"/>
  <c r="O228" i="71"/>
  <c r="L274" i="71"/>
  <c r="X274" i="71" s="1"/>
  <c r="U274" i="71"/>
  <c r="M343" i="71"/>
  <c r="Y343" i="71"/>
  <c r="F366" i="71"/>
  <c r="Y366" i="71" s="1"/>
  <c r="L366" i="71"/>
  <c r="X366" i="71" s="1"/>
  <c r="U366" i="71"/>
  <c r="H458" i="71"/>
  <c r="U504" i="71"/>
  <c r="O527" i="71"/>
  <c r="J550" i="71"/>
  <c r="Q550" i="71"/>
  <c r="L596" i="71"/>
  <c r="X596" i="71" s="1"/>
  <c r="L619" i="71"/>
  <c r="X619" i="71" s="1"/>
  <c r="X642" i="71"/>
  <c r="U642" i="71"/>
  <c r="V642" i="71"/>
  <c r="O688" i="71"/>
  <c r="F734" i="71"/>
  <c r="L734" i="71"/>
  <c r="Q734" i="71"/>
  <c r="L780" i="71"/>
  <c r="X780" i="71" s="1"/>
  <c r="P15" i="71"/>
  <c r="L33" i="71"/>
  <c r="X33" i="71" s="1"/>
  <c r="U33" i="71"/>
  <c r="O161" i="71"/>
  <c r="Q206" i="71"/>
  <c r="M206" i="71"/>
  <c r="H206" i="71"/>
  <c r="V206" i="71"/>
  <c r="U344" i="71"/>
  <c r="U390" i="71"/>
  <c r="H390" i="71"/>
  <c r="O390" i="71"/>
  <c r="L436" i="71"/>
  <c r="X436" i="71" s="1"/>
  <c r="H459" i="71"/>
  <c r="U459" i="71"/>
  <c r="L482" i="71"/>
  <c r="U482" i="71"/>
  <c r="U528" i="71"/>
  <c r="U551" i="71"/>
  <c r="L551" i="71"/>
  <c r="X551" i="71" s="1"/>
  <c r="O551" i="71"/>
  <c r="H574" i="71"/>
  <c r="Q574" i="71"/>
  <c r="F666" i="71"/>
  <c r="L666" i="71"/>
  <c r="Q666" i="71"/>
  <c r="L712" i="71"/>
  <c r="X712" i="71" s="1"/>
  <c r="L758" i="71"/>
  <c r="Q758" i="71"/>
  <c r="U93" i="71"/>
  <c r="O139" i="71"/>
  <c r="V230" i="71"/>
  <c r="O230" i="71"/>
  <c r="J230" i="71"/>
  <c r="L276" i="71"/>
  <c r="U299" i="71"/>
  <c r="L322" i="71"/>
  <c r="U322" i="71"/>
  <c r="U368" i="71"/>
  <c r="L460" i="71"/>
  <c r="X460" i="71" s="1"/>
  <c r="O483" i="71"/>
  <c r="J506" i="71"/>
  <c r="U506" i="71"/>
  <c r="F552" i="71"/>
  <c r="Y552" i="71" s="1"/>
  <c r="V552" i="71"/>
  <c r="T621" i="71"/>
  <c r="F644" i="71"/>
  <c r="J644" i="71"/>
  <c r="P644" i="71"/>
  <c r="Y644" i="71"/>
  <c r="L690" i="71"/>
  <c r="F736" i="71"/>
  <c r="J736" i="71"/>
  <c r="P736" i="71"/>
  <c r="N782" i="71"/>
  <c r="V17" i="71"/>
  <c r="O17" i="71"/>
  <c r="H17" i="71"/>
  <c r="P17" i="71"/>
  <c r="J35" i="71"/>
  <c r="H53" i="71"/>
  <c r="O71" i="71"/>
  <c r="P94" i="71"/>
  <c r="V163" i="71"/>
  <c r="N163" i="71"/>
  <c r="U186" i="71"/>
  <c r="H186" i="71"/>
  <c r="O186" i="71"/>
  <c r="O231" i="71"/>
  <c r="J231" i="71"/>
  <c r="N231" i="71"/>
  <c r="J277" i="71"/>
  <c r="Q277" i="71"/>
  <c r="J300" i="71"/>
  <c r="T300" i="71"/>
  <c r="U415" i="71"/>
  <c r="L461" i="71"/>
  <c r="U461" i="71"/>
  <c r="U507" i="71"/>
  <c r="L507" i="71"/>
  <c r="X507" i="71" s="1"/>
  <c r="F507" i="71"/>
  <c r="Y507" i="71" s="1"/>
  <c r="O507" i="71"/>
  <c r="P530" i="71"/>
  <c r="F599" i="71"/>
  <c r="Y599" i="71" s="1"/>
  <c r="V622" i="71"/>
  <c r="P622" i="71"/>
  <c r="X645" i="71"/>
  <c r="V645" i="71"/>
  <c r="O645" i="71"/>
  <c r="J645" i="71"/>
  <c r="F645" i="71"/>
  <c r="U645" i="71"/>
  <c r="P668" i="71"/>
  <c r="L691" i="71"/>
  <c r="W691" i="71"/>
  <c r="H737" i="71"/>
  <c r="W737" i="71"/>
  <c r="L783" i="71"/>
  <c r="X783" i="71" s="1"/>
  <c r="V18" i="71"/>
  <c r="O54" i="71"/>
  <c r="H54" i="71"/>
  <c r="Q54" i="71"/>
  <c r="J141" i="71"/>
  <c r="U141" i="71"/>
  <c r="M347" i="71"/>
  <c r="J370" i="71"/>
  <c r="P370" i="71"/>
  <c r="Y370" i="71"/>
  <c r="L462" i="71"/>
  <c r="X462" i="71" s="1"/>
  <c r="U462" i="71"/>
  <c r="L508" i="71"/>
  <c r="X508" i="71" s="1"/>
  <c r="V554" i="71"/>
  <c r="H692" i="71"/>
  <c r="U692" i="71"/>
  <c r="P715" i="71"/>
  <c r="F784" i="71"/>
  <c r="Y784" i="71" s="1"/>
  <c r="U19" i="71"/>
  <c r="N37" i="71"/>
  <c r="V55" i="71"/>
  <c r="Q55" i="71"/>
  <c r="H55" i="71"/>
  <c r="U55" i="71"/>
  <c r="K188" i="71"/>
  <c r="T188" i="71"/>
  <c r="H233" i="71"/>
  <c r="U233" i="71"/>
  <c r="K279" i="71"/>
  <c r="T279" i="71"/>
  <c r="X302" i="71"/>
  <c r="H371" i="71"/>
  <c r="O371" i="71"/>
  <c r="Y371" i="71"/>
  <c r="K417" i="71"/>
  <c r="J486" i="71"/>
  <c r="O509" i="71"/>
  <c r="N578" i="71"/>
  <c r="V601" i="71"/>
  <c r="F601" i="71"/>
  <c r="Y601" i="71" s="1"/>
  <c r="Q601" i="71"/>
  <c r="K693" i="71"/>
  <c r="Y693" i="71"/>
  <c r="F739" i="71"/>
  <c r="U739" i="71"/>
  <c r="T762" i="71"/>
  <c r="F785" i="71"/>
  <c r="Y785" i="71" s="1"/>
  <c r="O785" i="71"/>
  <c r="V20" i="71"/>
  <c r="Q20" i="71"/>
  <c r="H20" i="71"/>
  <c r="U20" i="71"/>
  <c r="F56" i="71"/>
  <c r="Y56" i="71" s="1"/>
  <c r="U56" i="71"/>
  <c r="T74" i="71"/>
  <c r="Y97" i="71"/>
  <c r="K234" i="71"/>
  <c r="T234" i="71"/>
  <c r="H257" i="71"/>
  <c r="H280" i="71"/>
  <c r="V326" i="71"/>
  <c r="U326" i="71"/>
  <c r="N326" i="71"/>
  <c r="H326" i="71"/>
  <c r="O326" i="71"/>
  <c r="X326" i="71"/>
  <c r="K372" i="71"/>
  <c r="O395" i="71"/>
  <c r="H441" i="71"/>
  <c r="V441" i="71"/>
  <c r="F464" i="71"/>
  <c r="Y464" i="71" s="1"/>
  <c r="O464" i="71"/>
  <c r="F579" i="71"/>
  <c r="Y579" i="71" s="1"/>
  <c r="O579" i="71"/>
  <c r="W648" i="71"/>
  <c r="V648" i="71"/>
  <c r="H648" i="71"/>
  <c r="Y648" i="71"/>
  <c r="F694" i="71"/>
  <c r="U694" i="71"/>
  <c r="L763" i="71"/>
  <c r="X763" i="71" s="1"/>
  <c r="J786" i="71"/>
  <c r="T786" i="71"/>
  <c r="F21" i="71"/>
  <c r="Y21" i="71" s="1"/>
  <c r="U21" i="71"/>
  <c r="F98" i="71"/>
  <c r="W98" i="71"/>
  <c r="V190" i="71"/>
  <c r="Q190" i="71"/>
  <c r="K190" i="71"/>
  <c r="F190" i="71"/>
  <c r="Y190" i="71" s="1"/>
  <c r="N190" i="71"/>
  <c r="Y235" i="71"/>
  <c r="X258" i="71"/>
  <c r="L258" i="71"/>
  <c r="V258" i="71"/>
  <c r="V281" i="71"/>
  <c r="Q281" i="71"/>
  <c r="K281" i="71"/>
  <c r="F281" i="71"/>
  <c r="Y281" i="71" s="1"/>
  <c r="N281" i="71"/>
  <c r="J304" i="71"/>
  <c r="H327" i="71"/>
  <c r="U327" i="71"/>
  <c r="K373" i="71"/>
  <c r="T373" i="71"/>
  <c r="J396" i="71"/>
  <c r="V465" i="71"/>
  <c r="O465" i="71"/>
  <c r="J465" i="71"/>
  <c r="N465" i="71"/>
  <c r="V488" i="71"/>
  <c r="F511" i="71"/>
  <c r="Y511" i="71" s="1"/>
  <c r="O511" i="71"/>
  <c r="L534" i="71"/>
  <c r="J580" i="71"/>
  <c r="X580" i="71"/>
  <c r="H649" i="71"/>
  <c r="O649" i="71"/>
  <c r="Y649" i="71"/>
  <c r="V672" i="71"/>
  <c r="T672" i="71"/>
  <c r="X695" i="71"/>
  <c r="U695" i="71"/>
  <c r="K695" i="71"/>
  <c r="Q695" i="71"/>
  <c r="H741" i="71"/>
  <c r="O741" i="71"/>
  <c r="Y741" i="71"/>
  <c r="V764" i="71"/>
  <c r="F787" i="71"/>
  <c r="Y787" i="71" s="1"/>
  <c r="O787" i="71"/>
  <c r="J58" i="71"/>
  <c r="T58" i="71"/>
  <c r="J76" i="71"/>
  <c r="H99" i="71"/>
  <c r="W99" i="71"/>
  <c r="V145" i="71"/>
  <c r="W145" i="71"/>
  <c r="O145" i="71"/>
  <c r="J145" i="71"/>
  <c r="N145" i="71"/>
  <c r="X145" i="71"/>
  <c r="X168" i="71"/>
  <c r="F191" i="71"/>
  <c r="O191" i="71"/>
  <c r="V213" i="71"/>
  <c r="F236" i="71"/>
  <c r="U236" i="71"/>
  <c r="T259" i="71"/>
  <c r="J328" i="71"/>
  <c r="Q328" i="71"/>
  <c r="Y328" i="71"/>
  <c r="Y351" i="71"/>
  <c r="J351" i="71"/>
  <c r="V420" i="71"/>
  <c r="O420" i="71"/>
  <c r="J420" i="71"/>
  <c r="N420" i="71"/>
  <c r="N443" i="71"/>
  <c r="H512" i="71"/>
  <c r="Q512" i="71"/>
  <c r="T535" i="71"/>
  <c r="V604" i="71"/>
  <c r="U604" i="71"/>
  <c r="N604" i="71"/>
  <c r="H604" i="71"/>
  <c r="O604" i="71"/>
  <c r="X627" i="71"/>
  <c r="H696" i="71"/>
  <c r="O696" i="71"/>
  <c r="Y696" i="71"/>
  <c r="Y719" i="71"/>
  <c r="T719" i="71"/>
  <c r="X742" i="71"/>
  <c r="U742" i="71"/>
  <c r="K742" i="71"/>
  <c r="Q742" i="71"/>
  <c r="J788" i="71"/>
  <c r="Q788" i="71"/>
  <c r="V23" i="71"/>
  <c r="U23" i="71"/>
  <c r="N23" i="71"/>
  <c r="H23" i="71"/>
  <c r="O23" i="71"/>
  <c r="O59" i="71"/>
  <c r="V100" i="71"/>
  <c r="W100" i="71"/>
  <c r="O100" i="71"/>
  <c r="J100" i="71"/>
  <c r="N100" i="71"/>
  <c r="X100" i="71"/>
  <c r="X123" i="71"/>
  <c r="F146" i="71"/>
  <c r="O146" i="71"/>
  <c r="X237" i="71"/>
  <c r="W237" i="71"/>
  <c r="F237" i="71"/>
  <c r="Q237" i="71"/>
  <c r="H283" i="71"/>
  <c r="Q283" i="71"/>
  <c r="Y283" i="71"/>
  <c r="Y306" i="71"/>
  <c r="N306" i="71"/>
  <c r="X329" i="71"/>
  <c r="Q329" i="71"/>
  <c r="H329" i="71"/>
  <c r="U329" i="71"/>
  <c r="H421" i="71"/>
  <c r="U421" i="71"/>
  <c r="K513" i="71"/>
  <c r="J582" i="71"/>
  <c r="H605" i="71"/>
  <c r="K651" i="71"/>
  <c r="T651" i="71"/>
  <c r="N674" i="71"/>
  <c r="U743" i="71"/>
  <c r="N766" i="71"/>
  <c r="L24" i="71"/>
  <c r="X24" i="71" s="1"/>
  <c r="V60" i="71"/>
  <c r="U60" i="71"/>
  <c r="N60" i="71"/>
  <c r="H60" i="71"/>
  <c r="O60" i="71"/>
  <c r="X60" i="71"/>
  <c r="K147" i="71"/>
  <c r="T147" i="71"/>
  <c r="H170" i="71"/>
  <c r="H193" i="71"/>
  <c r="Y193" i="71"/>
  <c r="L307" i="71"/>
  <c r="F376" i="71"/>
  <c r="O376" i="71"/>
  <c r="Y376" i="71"/>
  <c r="F491" i="71"/>
  <c r="Y491" i="71" s="1"/>
  <c r="O491" i="71"/>
  <c r="J514" i="71"/>
  <c r="Q514" i="71"/>
  <c r="L537" i="71"/>
  <c r="V606" i="71"/>
  <c r="O606" i="71"/>
  <c r="J606" i="71"/>
  <c r="N606" i="71"/>
  <c r="O675" i="71"/>
  <c r="V721" i="71"/>
  <c r="L721" i="71"/>
  <c r="X721" i="71"/>
  <c r="N721" i="71"/>
  <c r="Q721" i="71"/>
  <c r="Q744" i="71"/>
  <c r="W61" i="71"/>
  <c r="F79" i="71"/>
  <c r="F171" i="71"/>
  <c r="Y171" i="71"/>
  <c r="V216" i="71"/>
  <c r="T216" i="71"/>
  <c r="J216" i="71"/>
  <c r="N216" i="71"/>
  <c r="W216" i="71"/>
  <c r="K262" i="71"/>
  <c r="O262" i="71"/>
  <c r="H377" i="71"/>
  <c r="T377" i="71"/>
  <c r="N400" i="71"/>
  <c r="H653" i="71"/>
  <c r="Y653" i="71"/>
  <c r="V676" i="71"/>
  <c r="T676" i="71"/>
  <c r="J676" i="71"/>
  <c r="X676" i="71"/>
  <c r="W676" i="71"/>
  <c r="H676" i="71"/>
  <c r="V768" i="71"/>
  <c r="N768" i="71"/>
  <c r="J768" i="71"/>
  <c r="W791" i="71"/>
  <c r="V44" i="71"/>
  <c r="P44" i="71"/>
  <c r="L44" i="71"/>
  <c r="H80" i="71"/>
  <c r="V240" i="71"/>
  <c r="U240" i="71"/>
  <c r="N240" i="71"/>
  <c r="H240" i="71"/>
  <c r="T240" i="71"/>
  <c r="K240" i="71"/>
  <c r="Y240" i="71"/>
  <c r="Q240" i="71"/>
  <c r="J240" i="71"/>
  <c r="X240" i="71"/>
  <c r="V470" i="71"/>
  <c r="Q470" i="71"/>
  <c r="H470" i="71"/>
  <c r="H539" i="71"/>
  <c r="V700" i="71"/>
  <c r="U700" i="71"/>
  <c r="N700" i="71"/>
  <c r="H700" i="71"/>
  <c r="T700" i="71"/>
  <c r="K700" i="71"/>
  <c r="Y700" i="71"/>
  <c r="Q700" i="71"/>
  <c r="J700" i="71"/>
  <c r="X700" i="71"/>
  <c r="O640" i="71"/>
  <c r="V469" i="71"/>
  <c r="U469" i="71"/>
  <c r="N469" i="71"/>
  <c r="H469" i="71"/>
  <c r="O469" i="71"/>
  <c r="V584" i="71"/>
  <c r="W584" i="71"/>
  <c r="Q584" i="71"/>
  <c r="V26" i="71"/>
  <c r="Q26" i="71"/>
  <c r="V103" i="71"/>
  <c r="Q103" i="71"/>
  <c r="V149" i="71"/>
  <c r="W149" i="71"/>
  <c r="O149" i="71"/>
  <c r="J149" i="71"/>
  <c r="N149" i="71"/>
  <c r="X149" i="71"/>
  <c r="V263" i="71"/>
  <c r="Q263" i="71"/>
  <c r="H263" i="71"/>
  <c r="T263" i="71"/>
  <c r="V424" i="71"/>
  <c r="X424" i="71"/>
  <c r="Q424" i="71"/>
  <c r="K424" i="71"/>
  <c r="F424" i="71"/>
  <c r="N424" i="71"/>
  <c r="W424" i="71"/>
  <c r="V562" i="71"/>
  <c r="Q562" i="71"/>
  <c r="V608" i="71"/>
  <c r="W608" i="71"/>
  <c r="O608" i="71"/>
  <c r="J608" i="71"/>
  <c r="N608" i="71"/>
  <c r="X608" i="71"/>
  <c r="V723" i="71"/>
  <c r="Q723" i="71"/>
  <c r="H723" i="71"/>
  <c r="T723" i="71"/>
  <c r="U48" i="71"/>
  <c r="O66" i="71"/>
  <c r="U66" i="71"/>
  <c r="U181" i="71"/>
  <c r="U203" i="71"/>
  <c r="W295" i="71"/>
  <c r="O295" i="71"/>
  <c r="U295" i="71"/>
  <c r="U387" i="71"/>
  <c r="U410" i="71"/>
  <c r="U433" i="71"/>
  <c r="U456" i="71"/>
  <c r="O571" i="71"/>
  <c r="U571" i="71"/>
  <c r="W663" i="71"/>
  <c r="O663" i="71"/>
  <c r="U663" i="71"/>
  <c r="U755" i="71"/>
  <c r="N13" i="71"/>
  <c r="N457" i="71"/>
  <c r="T710" i="71"/>
  <c r="N733" i="71"/>
  <c r="U320" i="71"/>
  <c r="U412" i="71"/>
  <c r="V711" i="71"/>
  <c r="U69" i="71"/>
  <c r="P92" i="71"/>
  <c r="O275" i="71"/>
  <c r="L298" i="71"/>
  <c r="P298" i="71"/>
  <c r="W298" i="71"/>
  <c r="U620" i="71"/>
  <c r="V643" i="71"/>
  <c r="V735" i="71"/>
  <c r="U16" i="71"/>
  <c r="O34" i="71"/>
  <c r="U52" i="71"/>
  <c r="U185" i="71"/>
  <c r="V207" i="71"/>
  <c r="O391" i="71"/>
  <c r="Q414" i="71"/>
  <c r="Q575" i="71"/>
  <c r="N323" i="71"/>
  <c r="L369" i="71"/>
  <c r="P369" i="71"/>
  <c r="W369" i="71"/>
  <c r="U553" i="71"/>
  <c r="L95" i="71"/>
  <c r="X95" i="71" s="1"/>
  <c r="P95" i="71"/>
  <c r="U187" i="71"/>
  <c r="U278" i="71"/>
  <c r="W324" i="71"/>
  <c r="L646" i="71"/>
  <c r="P646" i="71"/>
  <c r="W646" i="71"/>
  <c r="L738" i="71"/>
  <c r="P738" i="71"/>
  <c r="W738" i="71"/>
  <c r="T96" i="71"/>
  <c r="O142" i="71"/>
  <c r="X210" i="71"/>
  <c r="O325" i="71"/>
  <c r="T463" i="71"/>
  <c r="T555" i="71"/>
  <c r="T647" i="71"/>
  <c r="Y647" i="71"/>
  <c r="X670" i="71"/>
  <c r="T143" i="71"/>
  <c r="Y143" i="71"/>
  <c r="O211" i="71"/>
  <c r="T418" i="71"/>
  <c r="T510" i="71"/>
  <c r="T602" i="71"/>
  <c r="Q625" i="71"/>
  <c r="O57" i="71"/>
  <c r="Y57" i="71"/>
  <c r="O144" i="71"/>
  <c r="Y144" i="71"/>
  <c r="X167" i="71"/>
  <c r="T557" i="71"/>
  <c r="O603" i="71"/>
  <c r="O374" i="71"/>
  <c r="Y374" i="71"/>
  <c r="O650" i="71"/>
  <c r="Y650" i="71"/>
  <c r="X41" i="71"/>
  <c r="T192" i="71"/>
  <c r="Y192" i="71"/>
  <c r="X214" i="71"/>
  <c r="T375" i="71"/>
  <c r="Y375" i="71"/>
  <c r="T467" i="71"/>
  <c r="T559" i="71"/>
  <c r="O697" i="71"/>
  <c r="Y697" i="71"/>
  <c r="O124" i="71"/>
  <c r="T238" i="71"/>
  <c r="Y238" i="71"/>
  <c r="T330" i="71"/>
  <c r="Y330" i="71"/>
  <c r="N353" i="71"/>
  <c r="T422" i="71"/>
  <c r="V698" i="71"/>
  <c r="X698" i="71"/>
  <c r="Q698" i="71"/>
  <c r="K698" i="71"/>
  <c r="F698" i="71"/>
  <c r="N698" i="71"/>
  <c r="W698" i="71"/>
  <c r="V194" i="71"/>
  <c r="W194" i="71"/>
  <c r="O194" i="71"/>
  <c r="J194" i="71"/>
  <c r="N194" i="71"/>
  <c r="X194" i="71"/>
  <c r="V354" i="71"/>
  <c r="K354" i="71"/>
  <c r="Y354" i="71"/>
  <c r="K446" i="71"/>
  <c r="J469" i="71"/>
  <c r="Q469" i="71"/>
  <c r="H584" i="71"/>
  <c r="T584" i="71"/>
  <c r="V699" i="71"/>
  <c r="L722" i="71"/>
  <c r="V745" i="71"/>
  <c r="X745" i="71"/>
  <c r="Q745" i="71"/>
  <c r="K745" i="71"/>
  <c r="F745" i="71"/>
  <c r="N745" i="71"/>
  <c r="W745" i="71"/>
  <c r="H26" i="71"/>
  <c r="V62" i="71"/>
  <c r="X62" i="71"/>
  <c r="Q62" i="71"/>
  <c r="K62" i="71"/>
  <c r="F62" i="71"/>
  <c r="N62" i="71"/>
  <c r="W62" i="71"/>
  <c r="H103" i="71"/>
  <c r="H149" i="71"/>
  <c r="Q149" i="71"/>
  <c r="Y149" i="71"/>
  <c r="V172" i="71"/>
  <c r="T172" i="71"/>
  <c r="J172" i="71"/>
  <c r="Q172" i="71"/>
  <c r="J263" i="71"/>
  <c r="W263" i="71"/>
  <c r="H424" i="71"/>
  <c r="O424" i="71"/>
  <c r="Y424" i="71"/>
  <c r="V447" i="71"/>
  <c r="W447" i="71"/>
  <c r="Q447" i="71"/>
  <c r="V516" i="71"/>
  <c r="X516" i="71"/>
  <c r="Q516" i="71"/>
  <c r="K516" i="71"/>
  <c r="F516" i="71"/>
  <c r="N516" i="71"/>
  <c r="W516" i="71"/>
  <c r="H562" i="71"/>
  <c r="H608" i="71"/>
  <c r="Q608" i="71"/>
  <c r="Y608" i="71"/>
  <c r="V631" i="71"/>
  <c r="T631" i="71"/>
  <c r="J631" i="71"/>
  <c r="Q631" i="71"/>
  <c r="J723" i="71"/>
  <c r="W723" i="71"/>
  <c r="O456" i="71"/>
  <c r="T25" i="71"/>
  <c r="T102" i="71"/>
  <c r="Y102" i="71"/>
  <c r="N125" i="71"/>
  <c r="X125" i="71"/>
  <c r="T285" i="71"/>
  <c r="Y285" i="71"/>
  <c r="N308" i="71"/>
  <c r="X308" i="71"/>
  <c r="N492" i="71"/>
  <c r="X492" i="71"/>
  <c r="T332" i="71"/>
  <c r="Y332" i="71"/>
  <c r="N355" i="71"/>
  <c r="X355" i="71"/>
  <c r="W378" i="71"/>
  <c r="L49" i="71"/>
  <c r="V49" i="71"/>
  <c r="L136" i="71"/>
  <c r="V136" i="71"/>
  <c r="L227" i="71"/>
  <c r="X227" i="71" s="1"/>
  <c r="L319" i="71"/>
  <c r="X319" i="71" s="1"/>
  <c r="P319" i="71"/>
  <c r="V319" i="71"/>
  <c r="L411" i="71"/>
  <c r="X411" i="71" s="1"/>
  <c r="P411" i="71"/>
  <c r="P503" i="71"/>
  <c r="V503" i="71"/>
  <c r="P595" i="71"/>
  <c r="P687" i="71"/>
  <c r="V687" i="71"/>
  <c r="K32" i="71"/>
  <c r="N32" i="71"/>
  <c r="N205" i="71"/>
  <c r="K297" i="71"/>
  <c r="T297" i="71"/>
  <c r="L12" i="71"/>
  <c r="X12" i="71" s="1"/>
  <c r="Q12" i="71"/>
  <c r="L30" i="71"/>
  <c r="Q30" i="71"/>
  <c r="L48" i="71"/>
  <c r="X48" i="71" s="1"/>
  <c r="Q48" i="71"/>
  <c r="L66" i="71"/>
  <c r="Q66" i="71"/>
  <c r="L89" i="71"/>
  <c r="X89" i="71" s="1"/>
  <c r="Q89" i="71"/>
  <c r="L135" i="71"/>
  <c r="Q135" i="71"/>
  <c r="L158" i="71"/>
  <c r="Q158" i="71"/>
  <c r="L181" i="71"/>
  <c r="X181" i="71" s="1"/>
  <c r="Q181" i="71"/>
  <c r="L203" i="71"/>
  <c r="Q203" i="71"/>
  <c r="L226" i="71"/>
  <c r="X226" i="71" s="1"/>
  <c r="Q226" i="71"/>
  <c r="L272" i="71"/>
  <c r="X272" i="71" s="1"/>
  <c r="Q272" i="71"/>
  <c r="L295" i="71"/>
  <c r="Q295" i="71"/>
  <c r="L318" i="71"/>
  <c r="Q318" i="71"/>
  <c r="L341" i="71"/>
  <c r="Q341" i="71"/>
  <c r="L364" i="71"/>
  <c r="Q364" i="71"/>
  <c r="L387" i="71"/>
  <c r="X387" i="71" s="1"/>
  <c r="Q387" i="71"/>
  <c r="L410" i="71"/>
  <c r="X410" i="71" s="1"/>
  <c r="Q410" i="71"/>
  <c r="L433" i="71"/>
  <c r="X433" i="71" s="1"/>
  <c r="Q433" i="71"/>
  <c r="L456" i="71"/>
  <c r="Q456" i="71"/>
  <c r="L479" i="71"/>
  <c r="X479" i="71" s="1"/>
  <c r="Q479" i="71"/>
  <c r="L502" i="71"/>
  <c r="X502" i="71" s="1"/>
  <c r="Q502" i="71"/>
  <c r="L525" i="71"/>
  <c r="X525" i="71" s="1"/>
  <c r="Q525" i="71"/>
  <c r="L548" i="71"/>
  <c r="X548" i="71" s="1"/>
  <c r="Q548" i="71"/>
  <c r="L571" i="71"/>
  <c r="Q571" i="71"/>
  <c r="L594" i="71"/>
  <c r="X594" i="71" s="1"/>
  <c r="Q594" i="71"/>
  <c r="L617" i="71"/>
  <c r="Q617" i="71"/>
  <c r="L640" i="71"/>
  <c r="Q640" i="71"/>
  <c r="L663" i="71"/>
  <c r="Q663" i="71"/>
  <c r="L686" i="71"/>
  <c r="Q686" i="71"/>
  <c r="L709" i="71"/>
  <c r="Q709" i="71"/>
  <c r="L732" i="71"/>
  <c r="Q732" i="71"/>
  <c r="L755" i="71"/>
  <c r="X755" i="71" s="1"/>
  <c r="Q755" i="71"/>
  <c r="L778" i="71"/>
  <c r="X778" i="71" s="1"/>
  <c r="Q778" i="71"/>
  <c r="F13" i="71"/>
  <c r="Y13" i="71" s="1"/>
  <c r="K13" i="71"/>
  <c r="O13" i="71"/>
  <c r="U13" i="71"/>
  <c r="J31" i="71"/>
  <c r="N31" i="71"/>
  <c r="T31" i="71"/>
  <c r="H49" i="71"/>
  <c r="Q49" i="71"/>
  <c r="L67" i="71"/>
  <c r="P67" i="71"/>
  <c r="F90" i="71"/>
  <c r="Y90" i="71" s="1"/>
  <c r="K90" i="71"/>
  <c r="O90" i="71"/>
  <c r="U90" i="71"/>
  <c r="H136" i="71"/>
  <c r="Q136" i="71"/>
  <c r="L159" i="71"/>
  <c r="P159" i="71"/>
  <c r="F182" i="71"/>
  <c r="Y182" i="71" s="1"/>
  <c r="K182" i="71"/>
  <c r="O182" i="71"/>
  <c r="U182" i="71"/>
  <c r="J204" i="71"/>
  <c r="N204" i="71"/>
  <c r="T204" i="71"/>
  <c r="X204" i="71"/>
  <c r="H227" i="71"/>
  <c r="Q227" i="71"/>
  <c r="F273" i="71"/>
  <c r="Y273" i="71" s="1"/>
  <c r="K273" i="71"/>
  <c r="O273" i="71"/>
  <c r="U273" i="71"/>
  <c r="J296" i="71"/>
  <c r="N296" i="71"/>
  <c r="T296" i="71"/>
  <c r="X296" i="71"/>
  <c r="H319" i="71"/>
  <c r="Q319" i="71"/>
  <c r="L342" i="71"/>
  <c r="P342" i="71"/>
  <c r="F365" i="71"/>
  <c r="K365" i="71"/>
  <c r="O365" i="71"/>
  <c r="U365" i="71"/>
  <c r="Y365" i="71"/>
  <c r="J388" i="71"/>
  <c r="N388" i="71"/>
  <c r="T388" i="71"/>
  <c r="H411" i="71"/>
  <c r="Q411" i="71"/>
  <c r="L434" i="71"/>
  <c r="P434" i="71"/>
  <c r="F457" i="71"/>
  <c r="Y457" i="71" s="1"/>
  <c r="K457" i="71"/>
  <c r="O457" i="71"/>
  <c r="U457" i="71"/>
  <c r="J480" i="71"/>
  <c r="N480" i="71"/>
  <c r="T480" i="71"/>
  <c r="H503" i="71"/>
  <c r="Q503" i="71"/>
  <c r="L526" i="71"/>
  <c r="P526" i="71"/>
  <c r="F549" i="71"/>
  <c r="Y549" i="71" s="1"/>
  <c r="K549" i="71"/>
  <c r="O549" i="71"/>
  <c r="U549" i="71"/>
  <c r="J572" i="71"/>
  <c r="N572" i="71"/>
  <c r="T572" i="71"/>
  <c r="H595" i="71"/>
  <c r="Q595" i="71"/>
  <c r="W595" i="71"/>
  <c r="L618" i="71"/>
  <c r="P618" i="71"/>
  <c r="F641" i="71"/>
  <c r="K641" i="71"/>
  <c r="O641" i="71"/>
  <c r="U641" i="71"/>
  <c r="Y641" i="71"/>
  <c r="J664" i="71"/>
  <c r="N664" i="71"/>
  <c r="T664" i="71"/>
  <c r="X664" i="71"/>
  <c r="H687" i="71"/>
  <c r="Q687" i="71"/>
  <c r="W687" i="71"/>
  <c r="L710" i="71"/>
  <c r="X710" i="71" s="1"/>
  <c r="P710" i="71"/>
  <c r="F733" i="71"/>
  <c r="Y733" i="71" s="1"/>
  <c r="K733" i="71"/>
  <c r="O733" i="71"/>
  <c r="U733" i="71"/>
  <c r="J756" i="71"/>
  <c r="N756" i="71"/>
  <c r="T756" i="71"/>
  <c r="H779" i="71"/>
  <c r="Q779" i="71"/>
  <c r="K14" i="71"/>
  <c r="N14" i="71"/>
  <c r="T14" i="71"/>
  <c r="H32" i="71"/>
  <c r="L32" i="71"/>
  <c r="X32" i="71" s="1"/>
  <c r="O32" i="71"/>
  <c r="U32" i="71"/>
  <c r="P50" i="71"/>
  <c r="V50" i="71"/>
  <c r="F68" i="71"/>
  <c r="Y68" i="71" s="1"/>
  <c r="J68" i="71"/>
  <c r="Q68" i="71"/>
  <c r="K91" i="71"/>
  <c r="N91" i="71"/>
  <c r="T91" i="71"/>
  <c r="P137" i="71"/>
  <c r="V137" i="71"/>
  <c r="F160" i="71"/>
  <c r="Y160" i="71" s="1"/>
  <c r="J160" i="71"/>
  <c r="Q160" i="71"/>
  <c r="K183" i="71"/>
  <c r="N183" i="71"/>
  <c r="T183" i="71"/>
  <c r="H205" i="71"/>
  <c r="I205" i="71" s="1"/>
  <c r="L205" i="71"/>
  <c r="X205" i="71" s="1"/>
  <c r="O205" i="71"/>
  <c r="U205" i="71"/>
  <c r="P228" i="71"/>
  <c r="V228" i="71"/>
  <c r="K274" i="71"/>
  <c r="N274" i="71"/>
  <c r="T274" i="71"/>
  <c r="H297" i="71"/>
  <c r="L297" i="71"/>
  <c r="O297" i="71"/>
  <c r="U297" i="71"/>
  <c r="Y297" i="71"/>
  <c r="P320" i="71"/>
  <c r="V320" i="71"/>
  <c r="F343" i="71"/>
  <c r="J343" i="71"/>
  <c r="Q343" i="71"/>
  <c r="W343" i="71"/>
  <c r="K366" i="71"/>
  <c r="N366" i="71"/>
  <c r="T366" i="71"/>
  <c r="H389" i="71"/>
  <c r="L389" i="71"/>
  <c r="X389" i="71" s="1"/>
  <c r="O389" i="71"/>
  <c r="U389" i="71"/>
  <c r="P412" i="71"/>
  <c r="V412" i="71"/>
  <c r="F435" i="71"/>
  <c r="Y435" i="71" s="1"/>
  <c r="J435" i="71"/>
  <c r="Q435" i="71"/>
  <c r="K458" i="71"/>
  <c r="N458" i="71"/>
  <c r="T458" i="71"/>
  <c r="H481" i="71"/>
  <c r="L481" i="71"/>
  <c r="X481" i="71" s="1"/>
  <c r="O481" i="71"/>
  <c r="U481" i="71"/>
  <c r="P504" i="71"/>
  <c r="V504" i="71"/>
  <c r="F527" i="71"/>
  <c r="Y527" i="71" s="1"/>
  <c r="J527" i="71"/>
  <c r="Q527" i="71"/>
  <c r="K550" i="71"/>
  <c r="N550" i="71"/>
  <c r="T550" i="71"/>
  <c r="H573" i="71"/>
  <c r="L573" i="71"/>
  <c r="X573" i="71" s="1"/>
  <c r="O573" i="71"/>
  <c r="U573" i="71"/>
  <c r="P596" i="71"/>
  <c r="V596" i="71"/>
  <c r="F619" i="71"/>
  <c r="Y619" i="71" s="1"/>
  <c r="J619" i="71"/>
  <c r="Q619" i="71"/>
  <c r="K642" i="71"/>
  <c r="N642" i="71"/>
  <c r="T642" i="71"/>
  <c r="H665" i="71"/>
  <c r="L665" i="71"/>
  <c r="O665" i="71"/>
  <c r="U665" i="71"/>
  <c r="Y665" i="71"/>
  <c r="P688" i="71"/>
  <c r="V688" i="71"/>
  <c r="F711" i="71"/>
  <c r="Y711" i="71" s="1"/>
  <c r="J711" i="71"/>
  <c r="Q711" i="71"/>
  <c r="K734" i="71"/>
  <c r="N734" i="71"/>
  <c r="T734" i="71"/>
  <c r="H757" i="71"/>
  <c r="L757" i="71"/>
  <c r="X757" i="71" s="1"/>
  <c r="O757" i="71"/>
  <c r="U757" i="71"/>
  <c r="P780" i="71"/>
  <c r="V780" i="71"/>
  <c r="F15" i="71"/>
  <c r="Y15" i="71" s="1"/>
  <c r="J15" i="71"/>
  <c r="Q15" i="71"/>
  <c r="K33" i="71"/>
  <c r="N33" i="71"/>
  <c r="T33" i="71"/>
  <c r="H51" i="71"/>
  <c r="L51" i="71"/>
  <c r="X51" i="71" s="1"/>
  <c r="O51" i="71"/>
  <c r="U51" i="71"/>
  <c r="P69" i="71"/>
  <c r="V69" i="71"/>
  <c r="F92" i="71"/>
  <c r="Y92" i="71" s="1"/>
  <c r="J92" i="71"/>
  <c r="Q92" i="71"/>
  <c r="H138" i="71"/>
  <c r="L138" i="71"/>
  <c r="X138" i="71" s="1"/>
  <c r="O138" i="71"/>
  <c r="U138" i="71"/>
  <c r="P161" i="71"/>
  <c r="V161" i="71"/>
  <c r="F184" i="71"/>
  <c r="Y184" i="71" s="1"/>
  <c r="J184" i="71"/>
  <c r="Q184" i="71"/>
  <c r="K206" i="71"/>
  <c r="N206" i="71"/>
  <c r="T206" i="71"/>
  <c r="H229" i="71"/>
  <c r="L229" i="71"/>
  <c r="X229" i="71" s="1"/>
  <c r="O229" i="71"/>
  <c r="U229" i="71"/>
  <c r="F275" i="71"/>
  <c r="Y275" i="71" s="1"/>
  <c r="J275" i="71"/>
  <c r="Q275" i="71"/>
  <c r="K298" i="71"/>
  <c r="N298" i="71"/>
  <c r="T298" i="71"/>
  <c r="H321" i="71"/>
  <c r="L321" i="71"/>
  <c r="X321" i="71" s="1"/>
  <c r="O321" i="71"/>
  <c r="U321" i="71"/>
  <c r="M344" i="71"/>
  <c r="P344" i="71"/>
  <c r="V344" i="71"/>
  <c r="F367" i="71"/>
  <c r="Y367" i="71" s="1"/>
  <c r="J367" i="71"/>
  <c r="Q367" i="71"/>
  <c r="K390" i="71"/>
  <c r="N390" i="71"/>
  <c r="T390" i="71"/>
  <c r="H413" i="71"/>
  <c r="L413" i="71"/>
  <c r="X413" i="71" s="1"/>
  <c r="O413" i="71"/>
  <c r="U413" i="71"/>
  <c r="P436" i="71"/>
  <c r="V436" i="71"/>
  <c r="F459" i="71"/>
  <c r="Y459" i="71" s="1"/>
  <c r="J459" i="71"/>
  <c r="Q459" i="71"/>
  <c r="K482" i="71"/>
  <c r="N482" i="71"/>
  <c r="T482" i="71"/>
  <c r="H505" i="71"/>
  <c r="L505" i="71"/>
  <c r="X505" i="71" s="1"/>
  <c r="O505" i="71"/>
  <c r="U505" i="71"/>
  <c r="P528" i="71"/>
  <c r="V528" i="71"/>
  <c r="F551" i="71"/>
  <c r="Y551" i="71" s="1"/>
  <c r="J551" i="71"/>
  <c r="Q551" i="71"/>
  <c r="K574" i="71"/>
  <c r="N574" i="71"/>
  <c r="T574" i="71"/>
  <c r="H597" i="71"/>
  <c r="L597" i="71"/>
  <c r="X597" i="71" s="1"/>
  <c r="O597" i="71"/>
  <c r="U597" i="71"/>
  <c r="P620" i="71"/>
  <c r="V620" i="71"/>
  <c r="F643" i="71"/>
  <c r="J643" i="71"/>
  <c r="Q643" i="71"/>
  <c r="W643" i="71"/>
  <c r="K666" i="71"/>
  <c r="N666" i="71"/>
  <c r="T666" i="71"/>
  <c r="H689" i="71"/>
  <c r="L689" i="71"/>
  <c r="O689" i="71"/>
  <c r="U689" i="71"/>
  <c r="Y689" i="71"/>
  <c r="P712" i="71"/>
  <c r="V712" i="71"/>
  <c r="F735" i="71"/>
  <c r="J735" i="71"/>
  <c r="Q735" i="71"/>
  <c r="W735" i="71"/>
  <c r="K758" i="71"/>
  <c r="N758" i="71"/>
  <c r="T758" i="71"/>
  <c r="H781" i="71"/>
  <c r="L781" i="71"/>
  <c r="X781" i="71" s="1"/>
  <c r="O781" i="71"/>
  <c r="U781" i="71"/>
  <c r="P16" i="71"/>
  <c r="V16" i="71"/>
  <c r="F34" i="71"/>
  <c r="Y34" i="71" s="1"/>
  <c r="J34" i="71"/>
  <c r="Q34" i="71"/>
  <c r="K52" i="71"/>
  <c r="N52" i="71"/>
  <c r="T52" i="71"/>
  <c r="L70" i="71"/>
  <c r="X70" i="71" s="1"/>
  <c r="O70" i="71"/>
  <c r="U70" i="71"/>
  <c r="P93" i="71"/>
  <c r="V93" i="71"/>
  <c r="K139" i="71"/>
  <c r="N139" i="71"/>
  <c r="T139" i="71"/>
  <c r="L162" i="71"/>
  <c r="X162" i="71" s="1"/>
  <c r="O162" i="71"/>
  <c r="U162" i="71"/>
  <c r="P185" i="71"/>
  <c r="V185" i="71"/>
  <c r="F207" i="71"/>
  <c r="Y207" i="71" s="1"/>
  <c r="J207" i="71"/>
  <c r="Q207" i="71"/>
  <c r="K230" i="71"/>
  <c r="N230" i="71"/>
  <c r="T230" i="71"/>
  <c r="P276" i="71"/>
  <c r="V276" i="71"/>
  <c r="F299" i="71"/>
  <c r="J299" i="71"/>
  <c r="Q299" i="71"/>
  <c r="W299" i="71"/>
  <c r="K322" i="71"/>
  <c r="N322" i="71"/>
  <c r="T322" i="71"/>
  <c r="L345" i="71"/>
  <c r="O345" i="71"/>
  <c r="U345" i="71"/>
  <c r="Y345" i="71"/>
  <c r="P368" i="71"/>
  <c r="V368" i="71"/>
  <c r="F391" i="71"/>
  <c r="Y391" i="71" s="1"/>
  <c r="J391" i="71"/>
  <c r="Q391" i="71"/>
  <c r="K414" i="71"/>
  <c r="N414" i="71"/>
  <c r="T414" i="71"/>
  <c r="L437" i="71"/>
  <c r="X437" i="71" s="1"/>
  <c r="O437" i="71"/>
  <c r="U437" i="71"/>
  <c r="P460" i="71"/>
  <c r="V460" i="71"/>
  <c r="F483" i="71"/>
  <c r="Y483" i="71" s="1"/>
  <c r="J483" i="71"/>
  <c r="Q483" i="71"/>
  <c r="V506" i="71"/>
  <c r="P506" i="71"/>
  <c r="K506" i="71"/>
  <c r="O506" i="71"/>
  <c r="T529" i="71"/>
  <c r="F575" i="71"/>
  <c r="Y575" i="71" s="1"/>
  <c r="J575" i="71"/>
  <c r="N575" i="71"/>
  <c r="L598" i="71"/>
  <c r="X598" i="71" s="1"/>
  <c r="Q598" i="71"/>
  <c r="N621" i="71"/>
  <c r="U621" i="71"/>
  <c r="Y667" i="71"/>
  <c r="U667" i="71"/>
  <c r="O667" i="71"/>
  <c r="L667" i="71"/>
  <c r="K667" i="71"/>
  <c r="P667" i="71"/>
  <c r="W667" i="71"/>
  <c r="T690" i="71"/>
  <c r="Y690" i="71"/>
  <c r="K713" i="71"/>
  <c r="O713" i="71"/>
  <c r="Q759" i="71"/>
  <c r="F782" i="71"/>
  <c r="Y782" i="71" s="1"/>
  <c r="K782" i="71"/>
  <c r="O782" i="71"/>
  <c r="F35" i="71"/>
  <c r="Y35" i="71" s="1"/>
  <c r="K35" i="71"/>
  <c r="P35" i="71"/>
  <c r="J53" i="71"/>
  <c r="N53" i="71"/>
  <c r="U53" i="71"/>
  <c r="Q71" i="71"/>
  <c r="J71" i="71"/>
  <c r="F71" i="71"/>
  <c r="Y71" i="71" s="1"/>
  <c r="L71" i="71"/>
  <c r="X71" i="71" s="1"/>
  <c r="P71" i="71"/>
  <c r="H140" i="71"/>
  <c r="T140" i="71"/>
  <c r="K163" i="71"/>
  <c r="O163" i="71"/>
  <c r="I208" i="71"/>
  <c r="T208" i="71"/>
  <c r="V231" i="71"/>
  <c r="P231" i="71"/>
  <c r="L231" i="71"/>
  <c r="Q231" i="71"/>
  <c r="Y300" i="71"/>
  <c r="U300" i="71"/>
  <c r="O300" i="71"/>
  <c r="L300" i="71"/>
  <c r="H300" i="71"/>
  <c r="Q300" i="71"/>
  <c r="X300" i="71"/>
  <c r="F323" i="71"/>
  <c r="K323" i="71"/>
  <c r="O323" i="71"/>
  <c r="H346" i="71"/>
  <c r="M346" i="71"/>
  <c r="T346" i="71"/>
  <c r="Y346" i="71"/>
  <c r="F392" i="71"/>
  <c r="Y392" i="71" s="1"/>
  <c r="K392" i="71"/>
  <c r="P392" i="71"/>
  <c r="J415" i="71"/>
  <c r="N415" i="71"/>
  <c r="K438" i="71"/>
  <c r="T438" i="71"/>
  <c r="P484" i="71"/>
  <c r="K530" i="71"/>
  <c r="T530" i="71"/>
  <c r="P576" i="71"/>
  <c r="K622" i="71"/>
  <c r="T622" i="71"/>
  <c r="U714" i="71"/>
  <c r="O714" i="71"/>
  <c r="L714" i="71"/>
  <c r="H714" i="71"/>
  <c r="Q714" i="71"/>
  <c r="J714" i="71"/>
  <c r="F714" i="71"/>
  <c r="Y714" i="71" s="1"/>
  <c r="N714" i="71"/>
  <c r="P760" i="71"/>
  <c r="Q36" i="71"/>
  <c r="J36" i="71"/>
  <c r="F36" i="71"/>
  <c r="Y36" i="71" s="1"/>
  <c r="U36" i="71"/>
  <c r="O36" i="71"/>
  <c r="L36" i="71"/>
  <c r="X36" i="71" s="1"/>
  <c r="H36" i="71"/>
  <c r="N36" i="71"/>
  <c r="P72" i="71"/>
  <c r="K209" i="71"/>
  <c r="T209" i="71"/>
  <c r="N301" i="71"/>
  <c r="K393" i="71"/>
  <c r="L13" i="71"/>
  <c r="P13" i="71"/>
  <c r="F31" i="71"/>
  <c r="Y31" i="71" s="1"/>
  <c r="K31" i="71"/>
  <c r="O31" i="71"/>
  <c r="U31" i="71"/>
  <c r="J49" i="71"/>
  <c r="N49" i="71"/>
  <c r="T49" i="71"/>
  <c r="L90" i="71"/>
  <c r="P90" i="71"/>
  <c r="J136" i="71"/>
  <c r="N136" i="71"/>
  <c r="T136" i="71"/>
  <c r="L182" i="71"/>
  <c r="P182" i="71"/>
  <c r="F204" i="71"/>
  <c r="K204" i="71"/>
  <c r="O204" i="71"/>
  <c r="U204" i="71"/>
  <c r="Y204" i="71"/>
  <c r="J227" i="71"/>
  <c r="N227" i="71"/>
  <c r="T227" i="71"/>
  <c r="L273" i="71"/>
  <c r="X273" i="71" s="1"/>
  <c r="P273" i="71"/>
  <c r="F296" i="71"/>
  <c r="K296" i="71"/>
  <c r="O296" i="71"/>
  <c r="U296" i="71"/>
  <c r="Y296" i="71"/>
  <c r="J319" i="71"/>
  <c r="N319" i="71"/>
  <c r="T319" i="71"/>
  <c r="L365" i="71"/>
  <c r="P365" i="71"/>
  <c r="F388" i="71"/>
  <c r="Y388" i="71" s="1"/>
  <c r="K388" i="71"/>
  <c r="O388" i="71"/>
  <c r="U388" i="71"/>
  <c r="J411" i="71"/>
  <c r="N411" i="71"/>
  <c r="T411" i="71"/>
  <c r="L457" i="71"/>
  <c r="X457" i="71" s="1"/>
  <c r="P457" i="71"/>
  <c r="F480" i="71"/>
  <c r="Y480" i="71" s="1"/>
  <c r="K480" i="71"/>
  <c r="O480" i="71"/>
  <c r="U480" i="71"/>
  <c r="J503" i="71"/>
  <c r="N503" i="71"/>
  <c r="T503" i="71"/>
  <c r="L549" i="71"/>
  <c r="P549" i="71"/>
  <c r="F572" i="71"/>
  <c r="Y572" i="71" s="1"/>
  <c r="K572" i="71"/>
  <c r="O572" i="71"/>
  <c r="U572" i="71"/>
  <c r="J595" i="71"/>
  <c r="N595" i="71"/>
  <c r="T595" i="71"/>
  <c r="X595" i="71"/>
  <c r="L641" i="71"/>
  <c r="P641" i="71"/>
  <c r="F664" i="71"/>
  <c r="K664" i="71"/>
  <c r="O664" i="71"/>
  <c r="U664" i="71"/>
  <c r="Y664" i="71"/>
  <c r="J687" i="71"/>
  <c r="N687" i="71"/>
  <c r="T687" i="71"/>
  <c r="X687" i="71"/>
  <c r="L733" i="71"/>
  <c r="X733" i="71" s="1"/>
  <c r="P733" i="71"/>
  <c r="F756" i="71"/>
  <c r="Y756" i="71" s="1"/>
  <c r="K756" i="71"/>
  <c r="O756" i="71"/>
  <c r="U756" i="71"/>
  <c r="J779" i="71"/>
  <c r="N779" i="71"/>
  <c r="T779" i="71"/>
  <c r="P32" i="71"/>
  <c r="V32" i="71"/>
  <c r="F50" i="71"/>
  <c r="Y50" i="71" s="1"/>
  <c r="J50" i="71"/>
  <c r="Q50" i="71"/>
  <c r="K68" i="71"/>
  <c r="N68" i="71"/>
  <c r="T68" i="71"/>
  <c r="F137" i="71"/>
  <c r="Y137" i="71" s="1"/>
  <c r="J137" i="71"/>
  <c r="Q137" i="71"/>
  <c r="K160" i="71"/>
  <c r="N160" i="71"/>
  <c r="T160" i="71"/>
  <c r="P205" i="71"/>
  <c r="V205" i="71"/>
  <c r="F228" i="71"/>
  <c r="Y228" i="71" s="1"/>
  <c r="J228" i="71"/>
  <c r="Q228" i="71"/>
  <c r="P297" i="71"/>
  <c r="V297" i="71"/>
  <c r="F320" i="71"/>
  <c r="Y320" i="71" s="1"/>
  <c r="J320" i="71"/>
  <c r="Q320" i="71"/>
  <c r="K343" i="71"/>
  <c r="N343" i="71"/>
  <c r="T343" i="71"/>
  <c r="P389" i="71"/>
  <c r="V389" i="71"/>
  <c r="F412" i="71"/>
  <c r="Y412" i="71" s="1"/>
  <c r="J412" i="71"/>
  <c r="Q412" i="71"/>
  <c r="K435" i="71"/>
  <c r="N435" i="71"/>
  <c r="T435" i="71"/>
  <c r="P481" i="71"/>
  <c r="V481" i="71"/>
  <c r="F504" i="71"/>
  <c r="Y504" i="71" s="1"/>
  <c r="J504" i="71"/>
  <c r="Q504" i="71"/>
  <c r="K527" i="71"/>
  <c r="N527" i="71"/>
  <c r="T527" i="71"/>
  <c r="P573" i="71"/>
  <c r="V573" i="71"/>
  <c r="F596" i="71"/>
  <c r="Y596" i="71" s="1"/>
  <c r="J596" i="71"/>
  <c r="Q596" i="71"/>
  <c r="K619" i="71"/>
  <c r="N619" i="71"/>
  <c r="T619" i="71"/>
  <c r="P665" i="71"/>
  <c r="V665" i="71"/>
  <c r="F688" i="71"/>
  <c r="J688" i="71"/>
  <c r="Q688" i="71"/>
  <c r="W688" i="71"/>
  <c r="K711" i="71"/>
  <c r="N711" i="71"/>
  <c r="T711" i="71"/>
  <c r="P757" i="71"/>
  <c r="V757" i="71"/>
  <c r="F780" i="71"/>
  <c r="Y780" i="71" s="1"/>
  <c r="J780" i="71"/>
  <c r="Q780" i="71"/>
  <c r="K15" i="71"/>
  <c r="N15" i="71"/>
  <c r="T15" i="71"/>
  <c r="P51" i="71"/>
  <c r="V51" i="71"/>
  <c r="F69" i="71"/>
  <c r="Y69" i="71" s="1"/>
  <c r="J69" i="71"/>
  <c r="Q69" i="71"/>
  <c r="K92" i="71"/>
  <c r="N92" i="71"/>
  <c r="T92" i="71"/>
  <c r="P138" i="71"/>
  <c r="V138" i="71"/>
  <c r="F161" i="71"/>
  <c r="Y161" i="71" s="1"/>
  <c r="J161" i="71"/>
  <c r="Q161" i="71"/>
  <c r="K184" i="71"/>
  <c r="N184" i="71"/>
  <c r="T184" i="71"/>
  <c r="P229" i="71"/>
  <c r="V229" i="71"/>
  <c r="K275" i="71"/>
  <c r="N275" i="71"/>
  <c r="T275" i="71"/>
  <c r="P321" i="71"/>
  <c r="V321" i="71"/>
  <c r="F344" i="71"/>
  <c r="J344" i="71"/>
  <c r="Q344" i="71"/>
  <c r="W344" i="71"/>
  <c r="K367" i="71"/>
  <c r="N367" i="71"/>
  <c r="T367" i="71"/>
  <c r="P413" i="71"/>
  <c r="V413" i="71"/>
  <c r="F436" i="71"/>
  <c r="Y436" i="71" s="1"/>
  <c r="J436" i="71"/>
  <c r="Q436" i="71"/>
  <c r="K459" i="71"/>
  <c r="N459" i="71"/>
  <c r="T459" i="71"/>
  <c r="P505" i="71"/>
  <c r="V505" i="71"/>
  <c r="F528" i="71"/>
  <c r="Y528" i="71" s="1"/>
  <c r="J528" i="71"/>
  <c r="Q528" i="71"/>
  <c r="K551" i="71"/>
  <c r="N551" i="71"/>
  <c r="T551" i="71"/>
  <c r="P597" i="71"/>
  <c r="V597" i="71"/>
  <c r="F620" i="71"/>
  <c r="Y620" i="71" s="1"/>
  <c r="J620" i="71"/>
  <c r="Q620" i="71"/>
  <c r="K643" i="71"/>
  <c r="N643" i="71"/>
  <c r="T643" i="71"/>
  <c r="P689" i="71"/>
  <c r="V689" i="71"/>
  <c r="F712" i="71"/>
  <c r="Y712" i="71" s="1"/>
  <c r="J712" i="71"/>
  <c r="Q712" i="71"/>
  <c r="K735" i="71"/>
  <c r="N735" i="71"/>
  <c r="T735" i="71"/>
  <c r="P781" i="71"/>
  <c r="V781" i="71"/>
  <c r="F16" i="71"/>
  <c r="Y16" i="71" s="1"/>
  <c r="J16" i="71"/>
  <c r="Q16" i="71"/>
  <c r="K34" i="71"/>
  <c r="N34" i="71"/>
  <c r="T34" i="71"/>
  <c r="P70" i="71"/>
  <c r="V70" i="71"/>
  <c r="F93" i="71"/>
  <c r="Y93" i="71" s="1"/>
  <c r="J93" i="71"/>
  <c r="Q93" i="71"/>
  <c r="P162" i="71"/>
  <c r="V162" i="71"/>
  <c r="F185" i="71"/>
  <c r="Y185" i="71" s="1"/>
  <c r="J185" i="71"/>
  <c r="Q185" i="71"/>
  <c r="K207" i="71"/>
  <c r="N207" i="71"/>
  <c r="T207" i="71"/>
  <c r="F276" i="71"/>
  <c r="Y276" i="71" s="1"/>
  <c r="J276" i="71"/>
  <c r="Q276" i="71"/>
  <c r="K299" i="71"/>
  <c r="N299" i="71"/>
  <c r="T299" i="71"/>
  <c r="M345" i="71"/>
  <c r="P345" i="71"/>
  <c r="V345" i="71"/>
  <c r="F368" i="71"/>
  <c r="J368" i="71"/>
  <c r="Q368" i="71"/>
  <c r="W368" i="71"/>
  <c r="K391" i="71"/>
  <c r="N391" i="71"/>
  <c r="T391" i="71"/>
  <c r="P437" i="71"/>
  <c r="V437" i="71"/>
  <c r="F460" i="71"/>
  <c r="Y460" i="71" s="1"/>
  <c r="J460" i="71"/>
  <c r="Q460" i="71"/>
  <c r="K483" i="71"/>
  <c r="N483" i="71"/>
  <c r="T483" i="71"/>
  <c r="N529" i="71"/>
  <c r="U529" i="71"/>
  <c r="U575" i="71"/>
  <c r="O575" i="71"/>
  <c r="L575" i="71"/>
  <c r="K575" i="71"/>
  <c r="P575" i="71"/>
  <c r="T598" i="71"/>
  <c r="K621" i="71"/>
  <c r="O621" i="71"/>
  <c r="F690" i="71"/>
  <c r="J690" i="71"/>
  <c r="N690" i="71"/>
  <c r="Q713" i="71"/>
  <c r="J713" i="71"/>
  <c r="F713" i="71"/>
  <c r="Y713" i="71" s="1"/>
  <c r="L713" i="71"/>
  <c r="X713" i="71" s="1"/>
  <c r="P713" i="71"/>
  <c r="T759" i="71"/>
  <c r="V782" i="71"/>
  <c r="P782" i="71"/>
  <c r="L782" i="71"/>
  <c r="Q782" i="71"/>
  <c r="U35" i="71"/>
  <c r="O35" i="71"/>
  <c r="L35" i="71"/>
  <c r="H35" i="71"/>
  <c r="Q35" i="71"/>
  <c r="F53" i="71"/>
  <c r="Y53" i="71" s="1"/>
  <c r="K53" i="71"/>
  <c r="O53" i="71"/>
  <c r="J140" i="71"/>
  <c r="N140" i="71"/>
  <c r="U140" i="71"/>
  <c r="Q163" i="71"/>
  <c r="J163" i="71"/>
  <c r="F163" i="71"/>
  <c r="Y163" i="71" s="1"/>
  <c r="L163" i="71"/>
  <c r="X163" i="71" s="1"/>
  <c r="P163" i="71"/>
  <c r="J208" i="71"/>
  <c r="N208" i="71"/>
  <c r="V208" i="71"/>
  <c r="V323" i="71"/>
  <c r="P323" i="71"/>
  <c r="L323" i="71"/>
  <c r="Q323" i="71"/>
  <c r="X323" i="71"/>
  <c r="N346" i="71"/>
  <c r="U346" i="71"/>
  <c r="U392" i="71"/>
  <c r="O392" i="71"/>
  <c r="L392" i="71"/>
  <c r="H392" i="71"/>
  <c r="Q392" i="71"/>
  <c r="F415" i="71"/>
  <c r="Y415" i="71" s="1"/>
  <c r="K415" i="71"/>
  <c r="O415" i="71"/>
  <c r="K484" i="71"/>
  <c r="T484" i="71"/>
  <c r="K576" i="71"/>
  <c r="T576" i="71"/>
  <c r="W668" i="71"/>
  <c r="Q668" i="71"/>
  <c r="J668" i="71"/>
  <c r="F668" i="71"/>
  <c r="Y668" i="71"/>
  <c r="U668" i="71"/>
  <c r="O668" i="71"/>
  <c r="L668" i="71"/>
  <c r="H668" i="71"/>
  <c r="N668" i="71"/>
  <c r="X668" i="71"/>
  <c r="K760" i="71"/>
  <c r="T760" i="71"/>
  <c r="K72" i="71"/>
  <c r="T72" i="71"/>
  <c r="U164" i="71"/>
  <c r="O164" i="71"/>
  <c r="L164" i="71"/>
  <c r="X164" i="71" s="1"/>
  <c r="H164" i="71"/>
  <c r="Q164" i="71"/>
  <c r="J164" i="71"/>
  <c r="F164" i="71"/>
  <c r="Y164" i="71" s="1"/>
  <c r="N164" i="71"/>
  <c r="M209" i="71"/>
  <c r="N393" i="71"/>
  <c r="L31" i="71"/>
  <c r="P31" i="71"/>
  <c r="F49" i="71"/>
  <c r="Y49" i="71" s="1"/>
  <c r="K49" i="71"/>
  <c r="O49" i="71"/>
  <c r="U49" i="71"/>
  <c r="F136" i="71"/>
  <c r="Y136" i="71" s="1"/>
  <c r="K136" i="71"/>
  <c r="O136" i="71"/>
  <c r="U136" i="71"/>
  <c r="L204" i="71"/>
  <c r="P204" i="71"/>
  <c r="F227" i="71"/>
  <c r="Y227" i="71" s="1"/>
  <c r="K227" i="71"/>
  <c r="O227" i="71"/>
  <c r="U227" i="71"/>
  <c r="L296" i="71"/>
  <c r="P296" i="71"/>
  <c r="F319" i="71"/>
  <c r="Y319" i="71" s="1"/>
  <c r="K319" i="71"/>
  <c r="O319" i="71"/>
  <c r="U319" i="71"/>
  <c r="L388" i="71"/>
  <c r="P388" i="71"/>
  <c r="F411" i="71"/>
  <c r="Y411" i="71" s="1"/>
  <c r="K411" i="71"/>
  <c r="O411" i="71"/>
  <c r="U411" i="71"/>
  <c r="L480" i="71"/>
  <c r="X480" i="71" s="1"/>
  <c r="P480" i="71"/>
  <c r="F503" i="71"/>
  <c r="Y503" i="71" s="1"/>
  <c r="K503" i="71"/>
  <c r="O503" i="71"/>
  <c r="U503" i="71"/>
  <c r="L572" i="71"/>
  <c r="P572" i="71"/>
  <c r="F595" i="71"/>
  <c r="K595" i="71"/>
  <c r="O595" i="71"/>
  <c r="U595" i="71"/>
  <c r="Y595" i="71"/>
  <c r="L664" i="71"/>
  <c r="P664" i="71"/>
  <c r="F687" i="71"/>
  <c r="K687" i="71"/>
  <c r="O687" i="71"/>
  <c r="U687" i="71"/>
  <c r="Y687" i="71"/>
  <c r="L756" i="71"/>
  <c r="P756" i="71"/>
  <c r="F779" i="71"/>
  <c r="Y779" i="71" s="1"/>
  <c r="K779" i="71"/>
  <c r="O779" i="71"/>
  <c r="U779" i="71"/>
  <c r="F32" i="71"/>
  <c r="Y32" i="71" s="1"/>
  <c r="J32" i="71"/>
  <c r="Q32" i="71"/>
  <c r="K50" i="71"/>
  <c r="N50" i="71"/>
  <c r="T50" i="71"/>
  <c r="K137" i="71"/>
  <c r="N137" i="71"/>
  <c r="T137" i="71"/>
  <c r="F205" i="71"/>
  <c r="Y205" i="71" s="1"/>
  <c r="J205" i="71"/>
  <c r="Q205" i="71"/>
  <c r="K228" i="71"/>
  <c r="N228" i="71"/>
  <c r="T228" i="71"/>
  <c r="F297" i="71"/>
  <c r="J297" i="71"/>
  <c r="Q297" i="71"/>
  <c r="W297" i="71"/>
  <c r="K320" i="71"/>
  <c r="N320" i="71"/>
  <c r="T320" i="71"/>
  <c r="F389" i="71"/>
  <c r="Y389" i="71" s="1"/>
  <c r="J389" i="71"/>
  <c r="Q389" i="71"/>
  <c r="K412" i="71"/>
  <c r="N412" i="71"/>
  <c r="T412" i="71"/>
  <c r="F481" i="71"/>
  <c r="Y481" i="71" s="1"/>
  <c r="J481" i="71"/>
  <c r="Q481" i="71"/>
  <c r="K504" i="71"/>
  <c r="N504" i="71"/>
  <c r="T504" i="71"/>
  <c r="F573" i="71"/>
  <c r="Y573" i="71" s="1"/>
  <c r="J573" i="71"/>
  <c r="Q573" i="71"/>
  <c r="K596" i="71"/>
  <c r="N596" i="71"/>
  <c r="T596" i="71"/>
  <c r="F665" i="71"/>
  <c r="J665" i="71"/>
  <c r="Q665" i="71"/>
  <c r="W665" i="71"/>
  <c r="K688" i="71"/>
  <c r="N688" i="71"/>
  <c r="T688" i="71"/>
  <c r="F757" i="71"/>
  <c r="Y757" i="71" s="1"/>
  <c r="J757" i="71"/>
  <c r="Q757" i="71"/>
  <c r="K780" i="71"/>
  <c r="N780" i="71"/>
  <c r="T780" i="71"/>
  <c r="F51" i="71"/>
  <c r="Y51" i="71" s="1"/>
  <c r="J51" i="71"/>
  <c r="Q51" i="71"/>
  <c r="K69" i="71"/>
  <c r="N69" i="71"/>
  <c r="T69" i="71"/>
  <c r="F138" i="71"/>
  <c r="Y138" i="71" s="1"/>
  <c r="J138" i="71"/>
  <c r="Q138" i="71"/>
  <c r="K161" i="71"/>
  <c r="N161" i="71"/>
  <c r="T161" i="71"/>
  <c r="F229" i="71"/>
  <c r="Y229" i="71" s="1"/>
  <c r="J229" i="71"/>
  <c r="Q229" i="71"/>
  <c r="F321" i="71"/>
  <c r="Y321" i="71" s="1"/>
  <c r="J321" i="71"/>
  <c r="Q321" i="71"/>
  <c r="K344" i="71"/>
  <c r="N344" i="71"/>
  <c r="T344" i="71"/>
  <c r="F413" i="71"/>
  <c r="Y413" i="71" s="1"/>
  <c r="J413" i="71"/>
  <c r="Q413" i="71"/>
  <c r="K436" i="71"/>
  <c r="N436" i="71"/>
  <c r="T436" i="71"/>
  <c r="F505" i="71"/>
  <c r="Y505" i="71" s="1"/>
  <c r="J505" i="71"/>
  <c r="Q505" i="71"/>
  <c r="K528" i="71"/>
  <c r="N528" i="71"/>
  <c r="T528" i="71"/>
  <c r="F597" i="71"/>
  <c r="Y597" i="71" s="1"/>
  <c r="J597" i="71"/>
  <c r="Q597" i="71"/>
  <c r="K620" i="71"/>
  <c r="N620" i="71"/>
  <c r="T620" i="71"/>
  <c r="F689" i="71"/>
  <c r="J689" i="71"/>
  <c r="Q689" i="71"/>
  <c r="W689" i="71"/>
  <c r="K712" i="71"/>
  <c r="N712" i="71"/>
  <c r="T712" i="71"/>
  <c r="F781" i="71"/>
  <c r="Y781" i="71" s="1"/>
  <c r="J781" i="71"/>
  <c r="Q781" i="71"/>
  <c r="K16" i="71"/>
  <c r="N16" i="71"/>
  <c r="T16" i="71"/>
  <c r="F70" i="71"/>
  <c r="Y70" i="71" s="1"/>
  <c r="J70" i="71"/>
  <c r="Q70" i="71"/>
  <c r="K93" i="71"/>
  <c r="N93" i="71"/>
  <c r="T93" i="71"/>
  <c r="F162" i="71"/>
  <c r="Y162" i="71" s="1"/>
  <c r="J162" i="71"/>
  <c r="Q162" i="71"/>
  <c r="K185" i="71"/>
  <c r="N185" i="71"/>
  <c r="T185" i="71"/>
  <c r="K276" i="71"/>
  <c r="N276" i="71"/>
  <c r="T276" i="71"/>
  <c r="F345" i="71"/>
  <c r="J345" i="71"/>
  <c r="Q345" i="71"/>
  <c r="W345" i="71"/>
  <c r="K368" i="71"/>
  <c r="N368" i="71"/>
  <c r="T368" i="71"/>
  <c r="F437" i="71"/>
  <c r="Y437" i="71" s="1"/>
  <c r="J437" i="71"/>
  <c r="Q437" i="71"/>
  <c r="K460" i="71"/>
  <c r="N460" i="71"/>
  <c r="T460" i="71"/>
  <c r="K529" i="71"/>
  <c r="O529" i="71"/>
  <c r="F598" i="71"/>
  <c r="Y598" i="71" s="1"/>
  <c r="J598" i="71"/>
  <c r="N598" i="71"/>
  <c r="Q621" i="71"/>
  <c r="J621" i="71"/>
  <c r="F621" i="71"/>
  <c r="Y621" i="71" s="1"/>
  <c r="L621" i="71"/>
  <c r="X621" i="71" s="1"/>
  <c r="P621" i="71"/>
  <c r="V690" i="71"/>
  <c r="P690" i="71"/>
  <c r="K690" i="71"/>
  <c r="O690" i="71"/>
  <c r="W690" i="71"/>
  <c r="F759" i="71"/>
  <c r="Y759" i="71" s="1"/>
  <c r="J759" i="71"/>
  <c r="N759" i="71"/>
  <c r="V53" i="71"/>
  <c r="P53" i="71"/>
  <c r="L53" i="71"/>
  <c r="Q53" i="71"/>
  <c r="F140" i="71"/>
  <c r="Y140" i="71" s="1"/>
  <c r="K140" i="71"/>
  <c r="O140" i="71"/>
  <c r="F208" i="71"/>
  <c r="K208" i="71"/>
  <c r="P208" i="71"/>
  <c r="K346" i="71"/>
  <c r="O346" i="71"/>
  <c r="T415" i="71"/>
  <c r="V415" i="71"/>
  <c r="P415" i="71"/>
  <c r="L415" i="71"/>
  <c r="Q415" i="71"/>
  <c r="U438" i="71"/>
  <c r="O438" i="71"/>
  <c r="L438" i="71"/>
  <c r="H438" i="71"/>
  <c r="Q438" i="71"/>
  <c r="J438" i="71"/>
  <c r="F438" i="71"/>
  <c r="Y438" i="71" s="1"/>
  <c r="N438" i="71"/>
  <c r="U530" i="71"/>
  <c r="O530" i="71"/>
  <c r="L530" i="71"/>
  <c r="H530" i="71"/>
  <c r="Q530" i="71"/>
  <c r="J530" i="71"/>
  <c r="F530" i="71"/>
  <c r="Y530" i="71" s="1"/>
  <c r="N530" i="71"/>
  <c r="U622" i="71"/>
  <c r="O622" i="71"/>
  <c r="L622" i="71"/>
  <c r="H622" i="71"/>
  <c r="Q622" i="71"/>
  <c r="J622" i="71"/>
  <c r="F622" i="71"/>
  <c r="Y622" i="71" s="1"/>
  <c r="N622" i="71"/>
  <c r="W209" i="71"/>
  <c r="Q209" i="71"/>
  <c r="J209" i="71"/>
  <c r="F209" i="71"/>
  <c r="Y209" i="71"/>
  <c r="U209" i="71"/>
  <c r="O209" i="71"/>
  <c r="L209" i="71"/>
  <c r="H209" i="71"/>
  <c r="N209" i="71"/>
  <c r="X209" i="71"/>
  <c r="W301" i="71"/>
  <c r="Q301" i="71"/>
  <c r="J301" i="71"/>
  <c r="F301" i="71"/>
  <c r="V301" i="71"/>
  <c r="P301" i="71"/>
  <c r="Y301" i="71"/>
  <c r="U301" i="71"/>
  <c r="O301" i="71"/>
  <c r="L301" i="71"/>
  <c r="H301" i="71"/>
  <c r="X301" i="71"/>
  <c r="P227" i="71"/>
  <c r="L595" i="71"/>
  <c r="L779" i="71"/>
  <c r="P779" i="71"/>
  <c r="K205" i="71"/>
  <c r="N297" i="71"/>
  <c r="K389" i="71"/>
  <c r="N389" i="71"/>
  <c r="T389" i="71"/>
  <c r="K481" i="71"/>
  <c r="N481" i="71"/>
  <c r="T481" i="71"/>
  <c r="K573" i="71"/>
  <c r="N573" i="71"/>
  <c r="T573" i="71"/>
  <c r="K665" i="71"/>
  <c r="N665" i="71"/>
  <c r="T665" i="71"/>
  <c r="K757" i="71"/>
  <c r="N757" i="71"/>
  <c r="T757" i="71"/>
  <c r="K51" i="71"/>
  <c r="N51" i="71"/>
  <c r="T51" i="71"/>
  <c r="K138" i="71"/>
  <c r="N138" i="71"/>
  <c r="T138" i="71"/>
  <c r="K229" i="71"/>
  <c r="N229" i="71"/>
  <c r="T229" i="71"/>
  <c r="K321" i="71"/>
  <c r="N321" i="71"/>
  <c r="T321" i="71"/>
  <c r="K413" i="71"/>
  <c r="N413" i="71"/>
  <c r="T413" i="71"/>
  <c r="K505" i="71"/>
  <c r="N505" i="71"/>
  <c r="T505" i="71"/>
  <c r="K597" i="71"/>
  <c r="N597" i="71"/>
  <c r="T597" i="71"/>
  <c r="K689" i="71"/>
  <c r="N689" i="71"/>
  <c r="T689" i="71"/>
  <c r="K781" i="71"/>
  <c r="N781" i="71"/>
  <c r="T781" i="71"/>
  <c r="K70" i="71"/>
  <c r="N70" i="71"/>
  <c r="T70" i="71"/>
  <c r="K162" i="71"/>
  <c r="N162" i="71"/>
  <c r="T162" i="71"/>
  <c r="K345" i="71"/>
  <c r="N345" i="71"/>
  <c r="T345" i="71"/>
  <c r="K437" i="71"/>
  <c r="N437" i="71"/>
  <c r="T437" i="71"/>
  <c r="Q529" i="71"/>
  <c r="J529" i="71"/>
  <c r="F529" i="71"/>
  <c r="Y529" i="71" s="1"/>
  <c r="L529" i="71"/>
  <c r="X529" i="71" s="1"/>
  <c r="P529" i="71"/>
  <c r="V598" i="71"/>
  <c r="P598" i="71"/>
  <c r="K598" i="71"/>
  <c r="O598" i="71"/>
  <c r="U759" i="71"/>
  <c r="O759" i="71"/>
  <c r="L759" i="71"/>
  <c r="X759" i="71" s="1"/>
  <c r="K759" i="71"/>
  <c r="P759" i="71"/>
  <c r="V140" i="71"/>
  <c r="P140" i="71"/>
  <c r="L140" i="71"/>
  <c r="Q140" i="71"/>
  <c r="Y208" i="71"/>
  <c r="U208" i="71"/>
  <c r="O208" i="71"/>
  <c r="L208" i="71"/>
  <c r="H208" i="71"/>
  <c r="M208" i="71"/>
  <c r="Q208" i="71"/>
  <c r="X208" i="71"/>
  <c r="W346" i="71"/>
  <c r="Q346" i="71"/>
  <c r="J346" i="71"/>
  <c r="F346" i="71"/>
  <c r="L346" i="71"/>
  <c r="P346" i="71"/>
  <c r="X346" i="71"/>
  <c r="Q484" i="71"/>
  <c r="J484" i="71"/>
  <c r="F484" i="71"/>
  <c r="Y484" i="71" s="1"/>
  <c r="U484" i="71"/>
  <c r="O484" i="71"/>
  <c r="L484" i="71"/>
  <c r="X484" i="71" s="1"/>
  <c r="H484" i="71"/>
  <c r="N484" i="71"/>
  <c r="Q576" i="71"/>
  <c r="J576" i="71"/>
  <c r="F576" i="71"/>
  <c r="Y576" i="71" s="1"/>
  <c r="U576" i="71"/>
  <c r="O576" i="71"/>
  <c r="L576" i="71"/>
  <c r="H576" i="71"/>
  <c r="N576" i="71"/>
  <c r="Q760" i="71"/>
  <c r="J760" i="71"/>
  <c r="F760" i="71"/>
  <c r="Y760" i="71" s="1"/>
  <c r="U760" i="71"/>
  <c r="O760" i="71"/>
  <c r="L760" i="71"/>
  <c r="H760" i="71"/>
  <c r="N760" i="71"/>
  <c r="U72" i="71"/>
  <c r="O72" i="71"/>
  <c r="L72" i="71"/>
  <c r="W72" i="71" s="1"/>
  <c r="H72" i="71"/>
  <c r="Q72" i="71"/>
  <c r="J72" i="71"/>
  <c r="F72" i="71"/>
  <c r="Y72" i="71" s="1"/>
  <c r="N72" i="71"/>
  <c r="Q393" i="71"/>
  <c r="J393" i="71"/>
  <c r="F393" i="71"/>
  <c r="Y393" i="71" s="1"/>
  <c r="V393" i="71"/>
  <c r="P393" i="71"/>
  <c r="U393" i="71"/>
  <c r="O393" i="71"/>
  <c r="L393" i="71"/>
  <c r="X393" i="71" s="1"/>
  <c r="H393" i="71"/>
  <c r="K552" i="71"/>
  <c r="N552" i="71"/>
  <c r="T552" i="71"/>
  <c r="K644" i="71"/>
  <c r="N644" i="71"/>
  <c r="T644" i="71"/>
  <c r="K736" i="71"/>
  <c r="N736" i="71"/>
  <c r="T736" i="71"/>
  <c r="K17" i="71"/>
  <c r="N17" i="71"/>
  <c r="T17" i="71"/>
  <c r="K94" i="71"/>
  <c r="N94" i="71"/>
  <c r="T94" i="71"/>
  <c r="K186" i="71"/>
  <c r="N186" i="71"/>
  <c r="T186" i="71"/>
  <c r="K277" i="71"/>
  <c r="N277" i="71"/>
  <c r="T277" i="71"/>
  <c r="K369" i="71"/>
  <c r="N369" i="71"/>
  <c r="T369" i="71"/>
  <c r="K461" i="71"/>
  <c r="N461" i="71"/>
  <c r="T461" i="71"/>
  <c r="P507" i="71"/>
  <c r="V507" i="71"/>
  <c r="K553" i="71"/>
  <c r="N553" i="71"/>
  <c r="T553" i="71"/>
  <c r="P599" i="71"/>
  <c r="V599" i="71"/>
  <c r="K645" i="71"/>
  <c r="N645" i="71"/>
  <c r="T645" i="71"/>
  <c r="P691" i="71"/>
  <c r="V691" i="71"/>
  <c r="K737" i="71"/>
  <c r="N737" i="71"/>
  <c r="T737" i="71"/>
  <c r="P783" i="71"/>
  <c r="V783" i="71"/>
  <c r="K18" i="71"/>
  <c r="N18" i="71"/>
  <c r="T18" i="71"/>
  <c r="P54" i="71"/>
  <c r="V54" i="71"/>
  <c r="K95" i="71"/>
  <c r="N95" i="71"/>
  <c r="T95" i="71"/>
  <c r="P141" i="71"/>
  <c r="V141" i="71"/>
  <c r="K187" i="71"/>
  <c r="N187" i="71"/>
  <c r="T187" i="71"/>
  <c r="P232" i="71"/>
  <c r="V232" i="71"/>
  <c r="K278" i="71"/>
  <c r="N278" i="71"/>
  <c r="T278" i="71"/>
  <c r="P324" i="71"/>
  <c r="V324" i="71"/>
  <c r="F347" i="71"/>
  <c r="J347" i="71"/>
  <c r="Q347" i="71"/>
  <c r="W347" i="71"/>
  <c r="K370" i="71"/>
  <c r="N370" i="71"/>
  <c r="T370" i="71"/>
  <c r="P416" i="71"/>
  <c r="V416" i="71"/>
  <c r="F439" i="71"/>
  <c r="Y439" i="71" s="1"/>
  <c r="J439" i="71"/>
  <c r="Q439" i="71"/>
  <c r="K462" i="71"/>
  <c r="N462" i="71"/>
  <c r="T462" i="71"/>
  <c r="H485" i="71"/>
  <c r="L485" i="71"/>
  <c r="X485" i="71" s="1"/>
  <c r="O485" i="71"/>
  <c r="U485" i="71"/>
  <c r="P508" i="71"/>
  <c r="V508" i="71"/>
  <c r="F531" i="71"/>
  <c r="Y531" i="71" s="1"/>
  <c r="J531" i="71"/>
  <c r="Q531" i="71"/>
  <c r="K554" i="71"/>
  <c r="N554" i="71"/>
  <c r="T554" i="71"/>
  <c r="H577" i="71"/>
  <c r="L577" i="71"/>
  <c r="X577" i="71" s="1"/>
  <c r="O577" i="71"/>
  <c r="U577" i="71"/>
  <c r="P600" i="71"/>
  <c r="V600" i="71"/>
  <c r="F623" i="71"/>
  <c r="Y623" i="71" s="1"/>
  <c r="J623" i="71"/>
  <c r="Q623" i="71"/>
  <c r="K646" i="71"/>
  <c r="N646" i="71"/>
  <c r="T646" i="71"/>
  <c r="H669" i="71"/>
  <c r="L669" i="71"/>
  <c r="O669" i="71"/>
  <c r="U669" i="71"/>
  <c r="Y669" i="71"/>
  <c r="P692" i="71"/>
  <c r="V692" i="71"/>
  <c r="F715" i="71"/>
  <c r="Y715" i="71" s="1"/>
  <c r="J715" i="71"/>
  <c r="Q715" i="71"/>
  <c r="K738" i="71"/>
  <c r="N738" i="71"/>
  <c r="T738" i="71"/>
  <c r="H761" i="71"/>
  <c r="L761" i="71"/>
  <c r="X761" i="71" s="1"/>
  <c r="O761" i="71"/>
  <c r="U761" i="71"/>
  <c r="P784" i="71"/>
  <c r="V784" i="71"/>
  <c r="L19" i="71"/>
  <c r="P19" i="71"/>
  <c r="F37" i="71"/>
  <c r="Y37" i="71" s="1"/>
  <c r="K37" i="71"/>
  <c r="O37" i="71"/>
  <c r="U37" i="71"/>
  <c r="J55" i="71"/>
  <c r="N55" i="71"/>
  <c r="T55" i="71"/>
  <c r="H73" i="71"/>
  <c r="Q73" i="71"/>
  <c r="W73" i="71"/>
  <c r="L96" i="71"/>
  <c r="X96" i="71" s="1"/>
  <c r="P96" i="71"/>
  <c r="J142" i="71"/>
  <c r="N142" i="71"/>
  <c r="T142" i="71"/>
  <c r="H165" i="71"/>
  <c r="Q165" i="71"/>
  <c r="L188" i="71"/>
  <c r="P188" i="71"/>
  <c r="F210" i="71"/>
  <c r="K210" i="71"/>
  <c r="O210" i="71"/>
  <c r="U210" i="71"/>
  <c r="Y210" i="71"/>
  <c r="J233" i="71"/>
  <c r="N233" i="71"/>
  <c r="T233" i="71"/>
  <c r="L279" i="71"/>
  <c r="P279" i="71"/>
  <c r="F302" i="71"/>
  <c r="K302" i="71"/>
  <c r="O302" i="71"/>
  <c r="U302" i="71"/>
  <c r="Y302" i="71"/>
  <c r="J325" i="71"/>
  <c r="N325" i="71"/>
  <c r="T325" i="71"/>
  <c r="H348" i="71"/>
  <c r="Q348" i="71"/>
  <c r="W348" i="71"/>
  <c r="L371" i="71"/>
  <c r="P371" i="71"/>
  <c r="F394" i="71"/>
  <c r="Y394" i="71" s="1"/>
  <c r="K394" i="71"/>
  <c r="O394" i="71"/>
  <c r="U394" i="71"/>
  <c r="J417" i="71"/>
  <c r="N417" i="71"/>
  <c r="T417" i="71"/>
  <c r="H440" i="71"/>
  <c r="Q440" i="71"/>
  <c r="L463" i="71"/>
  <c r="P463" i="71"/>
  <c r="F486" i="71"/>
  <c r="Y486" i="71" s="1"/>
  <c r="K486" i="71"/>
  <c r="O486" i="71"/>
  <c r="U486" i="71"/>
  <c r="J509" i="71"/>
  <c r="N509" i="71"/>
  <c r="T509" i="71"/>
  <c r="H532" i="71"/>
  <c r="Q532" i="71"/>
  <c r="L555" i="71"/>
  <c r="P555" i="71"/>
  <c r="F578" i="71"/>
  <c r="Y578" i="71" s="1"/>
  <c r="K578" i="71"/>
  <c r="O578" i="71"/>
  <c r="U578" i="71"/>
  <c r="J601" i="71"/>
  <c r="N601" i="71"/>
  <c r="T601" i="71"/>
  <c r="H624" i="71"/>
  <c r="Q624" i="71"/>
  <c r="L647" i="71"/>
  <c r="P647" i="71"/>
  <c r="F670" i="71"/>
  <c r="K670" i="71"/>
  <c r="O670" i="71"/>
  <c r="U670" i="71"/>
  <c r="Y670" i="71"/>
  <c r="J693" i="71"/>
  <c r="N693" i="71"/>
  <c r="T693" i="71"/>
  <c r="X693" i="71"/>
  <c r="H716" i="71"/>
  <c r="Q716" i="71"/>
  <c r="L739" i="71"/>
  <c r="P739" i="71"/>
  <c r="F762" i="71"/>
  <c r="Y762" i="71" s="1"/>
  <c r="K762" i="71"/>
  <c r="O762" i="71"/>
  <c r="U762" i="71"/>
  <c r="J785" i="71"/>
  <c r="N785" i="71"/>
  <c r="T785" i="71"/>
  <c r="J20" i="71"/>
  <c r="N20" i="71"/>
  <c r="T20" i="71"/>
  <c r="H38" i="71"/>
  <c r="Q38" i="71"/>
  <c r="L56" i="71"/>
  <c r="P56" i="71"/>
  <c r="F74" i="71"/>
  <c r="K74" i="71"/>
  <c r="O74" i="71"/>
  <c r="U74" i="71"/>
  <c r="Y74" i="71"/>
  <c r="J97" i="71"/>
  <c r="N97" i="71"/>
  <c r="T97" i="71"/>
  <c r="H120" i="71"/>
  <c r="Q120" i="71"/>
  <c r="W120" i="71"/>
  <c r="L143" i="71"/>
  <c r="P143" i="71"/>
  <c r="F166" i="71"/>
  <c r="Y166" i="71" s="1"/>
  <c r="K166" i="71"/>
  <c r="O166" i="71"/>
  <c r="H189" i="71"/>
  <c r="O189" i="71"/>
  <c r="V189" i="71"/>
  <c r="W211" i="71"/>
  <c r="Q211" i="71"/>
  <c r="H211" i="71"/>
  <c r="N211" i="71"/>
  <c r="U211" i="71"/>
  <c r="J257" i="71"/>
  <c r="P257" i="71"/>
  <c r="K280" i="71"/>
  <c r="P280" i="71"/>
  <c r="J303" i="71"/>
  <c r="O303" i="71"/>
  <c r="V303" i="71"/>
  <c r="L349" i="71"/>
  <c r="Q349" i="71"/>
  <c r="F372" i="71"/>
  <c r="L372" i="71"/>
  <c r="Q372" i="71"/>
  <c r="K395" i="71"/>
  <c r="P395" i="71"/>
  <c r="U441" i="71"/>
  <c r="O441" i="71"/>
  <c r="K441" i="71"/>
  <c r="F441" i="71"/>
  <c r="Y441" i="71" s="1"/>
  <c r="T441" i="71"/>
  <c r="T464" i="71"/>
  <c r="N464" i="71"/>
  <c r="J464" i="71"/>
  <c r="U464" i="71"/>
  <c r="F487" i="71"/>
  <c r="Y487" i="71" s="1"/>
  <c r="L487" i="71"/>
  <c r="X487" i="71" s="1"/>
  <c r="T487" i="71"/>
  <c r="H533" i="71"/>
  <c r="N533" i="71"/>
  <c r="V533" i="71"/>
  <c r="H556" i="71"/>
  <c r="O556" i="71"/>
  <c r="V556" i="71"/>
  <c r="Q579" i="71"/>
  <c r="H579" i="71"/>
  <c r="N579" i="71"/>
  <c r="U579" i="71"/>
  <c r="J625" i="71"/>
  <c r="P625" i="71"/>
  <c r="K648" i="71"/>
  <c r="P648" i="71"/>
  <c r="J671" i="71"/>
  <c r="O671" i="71"/>
  <c r="V671" i="71"/>
  <c r="L717" i="71"/>
  <c r="X717" i="71" s="1"/>
  <c r="Q717" i="71"/>
  <c r="F740" i="71"/>
  <c r="L740" i="71"/>
  <c r="Q740" i="71"/>
  <c r="K763" i="71"/>
  <c r="P763" i="71"/>
  <c r="J39" i="71"/>
  <c r="T39" i="71"/>
  <c r="W75" i="71"/>
  <c r="Q75" i="71"/>
  <c r="H75" i="71"/>
  <c r="Y75" i="71"/>
  <c r="U75" i="71"/>
  <c r="O75" i="71"/>
  <c r="K75" i="71"/>
  <c r="F75" i="71"/>
  <c r="P75" i="71"/>
  <c r="N121" i="71"/>
  <c r="L167" i="71"/>
  <c r="J212" i="71"/>
  <c r="T212" i="71"/>
  <c r="W258" i="71"/>
  <c r="Q258" i="71"/>
  <c r="H258" i="71"/>
  <c r="Y258" i="71"/>
  <c r="U258" i="71"/>
  <c r="O258" i="71"/>
  <c r="K258" i="71"/>
  <c r="F258" i="71"/>
  <c r="P258" i="71"/>
  <c r="Y304" i="71"/>
  <c r="U304" i="71"/>
  <c r="O304" i="71"/>
  <c r="K304" i="71"/>
  <c r="F304" i="71"/>
  <c r="W304" i="71"/>
  <c r="Q304" i="71"/>
  <c r="H304" i="71"/>
  <c r="P304" i="71"/>
  <c r="N350" i="71"/>
  <c r="L396" i="71"/>
  <c r="X396" i="71" s="1"/>
  <c r="J442" i="71"/>
  <c r="T442" i="71"/>
  <c r="J488" i="71"/>
  <c r="T488" i="71"/>
  <c r="W534" i="71"/>
  <c r="Q534" i="71"/>
  <c r="H534" i="71"/>
  <c r="Y534" i="71"/>
  <c r="U534" i="71"/>
  <c r="O534" i="71"/>
  <c r="K534" i="71"/>
  <c r="F534" i="71"/>
  <c r="P534" i="71"/>
  <c r="Y580" i="71"/>
  <c r="U580" i="71"/>
  <c r="O580" i="71"/>
  <c r="K580" i="71"/>
  <c r="F580" i="71"/>
  <c r="W580" i="71"/>
  <c r="Q580" i="71"/>
  <c r="H580" i="71"/>
  <c r="P580" i="71"/>
  <c r="N626" i="71"/>
  <c r="L672" i="71"/>
  <c r="J718" i="71"/>
  <c r="T718" i="71"/>
  <c r="U764" i="71"/>
  <c r="O764" i="71"/>
  <c r="K764" i="71"/>
  <c r="F764" i="71"/>
  <c r="Y764" i="71" s="1"/>
  <c r="Q764" i="71"/>
  <c r="H764" i="71"/>
  <c r="P764" i="71"/>
  <c r="W122" i="71"/>
  <c r="Q122" i="71"/>
  <c r="H122" i="71"/>
  <c r="Y122" i="71"/>
  <c r="U122" i="71"/>
  <c r="O122" i="71"/>
  <c r="K122" i="71"/>
  <c r="F122" i="71"/>
  <c r="X122" i="71"/>
  <c r="T122" i="71"/>
  <c r="N122" i="71"/>
  <c r="J122" i="71"/>
  <c r="W305" i="71"/>
  <c r="Q305" i="71"/>
  <c r="H305" i="71"/>
  <c r="Y305" i="71"/>
  <c r="U305" i="71"/>
  <c r="O305" i="71"/>
  <c r="K305" i="71"/>
  <c r="F305" i="71"/>
  <c r="X305" i="71"/>
  <c r="T305" i="71"/>
  <c r="N305" i="71"/>
  <c r="J305" i="71"/>
  <c r="K347" i="71"/>
  <c r="N347" i="71"/>
  <c r="T347" i="71"/>
  <c r="X347" i="71"/>
  <c r="K439" i="71"/>
  <c r="N439" i="71"/>
  <c r="T439" i="71"/>
  <c r="P485" i="71"/>
  <c r="V485" i="71"/>
  <c r="K531" i="71"/>
  <c r="N531" i="71"/>
  <c r="T531" i="71"/>
  <c r="P577" i="71"/>
  <c r="V577" i="71"/>
  <c r="K623" i="71"/>
  <c r="N623" i="71"/>
  <c r="T623" i="71"/>
  <c r="P669" i="71"/>
  <c r="V669" i="71"/>
  <c r="K715" i="71"/>
  <c r="N715" i="71"/>
  <c r="T715" i="71"/>
  <c r="P761" i="71"/>
  <c r="V761" i="71"/>
  <c r="L37" i="71"/>
  <c r="X37" i="71" s="1"/>
  <c r="P37" i="71"/>
  <c r="V37" i="71"/>
  <c r="J73" i="71"/>
  <c r="N73" i="71"/>
  <c r="T73" i="71"/>
  <c r="X73" i="71"/>
  <c r="J165" i="71"/>
  <c r="N165" i="71"/>
  <c r="T165" i="71"/>
  <c r="L210" i="71"/>
  <c r="P210" i="71"/>
  <c r="V210" i="71"/>
  <c r="L302" i="71"/>
  <c r="P302" i="71"/>
  <c r="V302" i="71"/>
  <c r="J348" i="71"/>
  <c r="N348" i="71"/>
  <c r="T348" i="71"/>
  <c r="X348" i="71"/>
  <c r="L394" i="71"/>
  <c r="X394" i="71" s="1"/>
  <c r="P394" i="71"/>
  <c r="V394" i="71"/>
  <c r="J440" i="71"/>
  <c r="N440" i="71"/>
  <c r="T440" i="71"/>
  <c r="L486" i="71"/>
  <c r="X486" i="71" s="1"/>
  <c r="P486" i="71"/>
  <c r="V486" i="71"/>
  <c r="J532" i="71"/>
  <c r="N532" i="71"/>
  <c r="T532" i="71"/>
  <c r="L578" i="71"/>
  <c r="X578" i="71" s="1"/>
  <c r="P578" i="71"/>
  <c r="V578" i="71"/>
  <c r="J624" i="71"/>
  <c r="N624" i="71"/>
  <c r="T624" i="71"/>
  <c r="L670" i="71"/>
  <c r="P670" i="71"/>
  <c r="V670" i="71"/>
  <c r="J716" i="71"/>
  <c r="N716" i="71"/>
  <c r="T716" i="71"/>
  <c r="L762" i="71"/>
  <c r="X762" i="71" s="1"/>
  <c r="P762" i="71"/>
  <c r="V762" i="71"/>
  <c r="J38" i="71"/>
  <c r="N38" i="71"/>
  <c r="T38" i="71"/>
  <c r="L74" i="71"/>
  <c r="P74" i="71"/>
  <c r="V74" i="71"/>
  <c r="J120" i="71"/>
  <c r="N120" i="71"/>
  <c r="T120" i="71"/>
  <c r="X120" i="71"/>
  <c r="U166" i="71"/>
  <c r="L166" i="71"/>
  <c r="X166" i="71" s="1"/>
  <c r="P166" i="71"/>
  <c r="K189" i="71"/>
  <c r="P189" i="71"/>
  <c r="K303" i="71"/>
  <c r="P303" i="71"/>
  <c r="X303" i="71"/>
  <c r="Y349" i="71"/>
  <c r="U349" i="71"/>
  <c r="O349" i="71"/>
  <c r="K349" i="71"/>
  <c r="F349" i="71"/>
  <c r="T349" i="71"/>
  <c r="X372" i="71"/>
  <c r="T372" i="71"/>
  <c r="N372" i="71"/>
  <c r="J372" i="71"/>
  <c r="U372" i="71"/>
  <c r="Q487" i="71"/>
  <c r="H487" i="71"/>
  <c r="N487" i="71"/>
  <c r="U487" i="71"/>
  <c r="J533" i="71"/>
  <c r="P533" i="71"/>
  <c r="K556" i="71"/>
  <c r="P556" i="71"/>
  <c r="K671" i="71"/>
  <c r="P671" i="71"/>
  <c r="X671" i="71"/>
  <c r="U717" i="71"/>
  <c r="O717" i="71"/>
  <c r="K717" i="71"/>
  <c r="F717" i="71"/>
  <c r="Y717" i="71" s="1"/>
  <c r="T717" i="71"/>
  <c r="X740" i="71"/>
  <c r="T740" i="71"/>
  <c r="N740" i="71"/>
  <c r="J740" i="71"/>
  <c r="U740" i="71"/>
  <c r="L39" i="71"/>
  <c r="X39" i="71" s="1"/>
  <c r="V39" i="71"/>
  <c r="Y121" i="71"/>
  <c r="U121" i="71"/>
  <c r="O121" i="71"/>
  <c r="K121" i="71"/>
  <c r="F121" i="71"/>
  <c r="W121" i="71"/>
  <c r="Q121" i="71"/>
  <c r="H121" i="71"/>
  <c r="P121" i="71"/>
  <c r="L212" i="71"/>
  <c r="V212" i="71"/>
  <c r="W350" i="71"/>
  <c r="Q350" i="71"/>
  <c r="H350" i="71"/>
  <c r="Y350" i="71"/>
  <c r="U350" i="71"/>
  <c r="O350" i="71"/>
  <c r="K350" i="71"/>
  <c r="F350" i="71"/>
  <c r="P350" i="71"/>
  <c r="V442" i="71"/>
  <c r="Q626" i="71"/>
  <c r="H626" i="71"/>
  <c r="U626" i="71"/>
  <c r="O626" i="71"/>
  <c r="K626" i="71"/>
  <c r="F626" i="71"/>
  <c r="Y626" i="71" s="1"/>
  <c r="P626" i="71"/>
  <c r="K507" i="71"/>
  <c r="N507" i="71"/>
  <c r="T507" i="71"/>
  <c r="K599" i="71"/>
  <c r="N599" i="71"/>
  <c r="T599" i="71"/>
  <c r="K691" i="71"/>
  <c r="N691" i="71"/>
  <c r="T691" i="71"/>
  <c r="K783" i="71"/>
  <c r="N783" i="71"/>
  <c r="T783" i="71"/>
  <c r="K54" i="71"/>
  <c r="N54" i="71"/>
  <c r="T54" i="71"/>
  <c r="K141" i="71"/>
  <c r="N141" i="71"/>
  <c r="T141" i="71"/>
  <c r="K232" i="71"/>
  <c r="N232" i="71"/>
  <c r="T232" i="71"/>
  <c r="K324" i="71"/>
  <c r="N324" i="71"/>
  <c r="T324" i="71"/>
  <c r="H347" i="71"/>
  <c r="L347" i="71"/>
  <c r="O347" i="71"/>
  <c r="U347" i="71"/>
  <c r="K416" i="71"/>
  <c r="N416" i="71"/>
  <c r="T416" i="71"/>
  <c r="H439" i="71"/>
  <c r="L439" i="71"/>
  <c r="O439" i="71"/>
  <c r="U439" i="71"/>
  <c r="F485" i="71"/>
  <c r="Y485" i="71" s="1"/>
  <c r="J485" i="71"/>
  <c r="Q485" i="71"/>
  <c r="K508" i="71"/>
  <c r="N508" i="71"/>
  <c r="T508" i="71"/>
  <c r="H531" i="71"/>
  <c r="L531" i="71"/>
  <c r="O531" i="71"/>
  <c r="U531" i="71"/>
  <c r="F577" i="71"/>
  <c r="Y577" i="71" s="1"/>
  <c r="J577" i="71"/>
  <c r="Q577" i="71"/>
  <c r="K600" i="71"/>
  <c r="N600" i="71"/>
  <c r="T600" i="71"/>
  <c r="H623" i="71"/>
  <c r="L623" i="71"/>
  <c r="O623" i="71"/>
  <c r="U623" i="71"/>
  <c r="F669" i="71"/>
  <c r="J669" i="71"/>
  <c r="Q669" i="71"/>
  <c r="W669" i="71"/>
  <c r="K692" i="71"/>
  <c r="N692" i="71"/>
  <c r="T692" i="71"/>
  <c r="H715" i="71"/>
  <c r="L715" i="71"/>
  <c r="O715" i="71"/>
  <c r="U715" i="71"/>
  <c r="F761" i="71"/>
  <c r="Y761" i="71" s="1"/>
  <c r="J761" i="71"/>
  <c r="Q761" i="71"/>
  <c r="K784" i="71"/>
  <c r="N784" i="71"/>
  <c r="T784" i="71"/>
  <c r="H37" i="71"/>
  <c r="Q37" i="71"/>
  <c r="L55" i="71"/>
  <c r="X55" i="71" s="1"/>
  <c r="P55" i="71"/>
  <c r="F73" i="71"/>
  <c r="K73" i="71"/>
  <c r="O73" i="71"/>
  <c r="U73" i="71"/>
  <c r="Y73" i="71"/>
  <c r="L142" i="71"/>
  <c r="P142" i="71"/>
  <c r="F165" i="71"/>
  <c r="Y165" i="71" s="1"/>
  <c r="K165" i="71"/>
  <c r="O165" i="71"/>
  <c r="U165" i="71"/>
  <c r="H210" i="71"/>
  <c r="Q210" i="71"/>
  <c r="L233" i="71"/>
  <c r="P233" i="71"/>
  <c r="H302" i="71"/>
  <c r="Q302" i="71"/>
  <c r="L325" i="71"/>
  <c r="X325" i="71" s="1"/>
  <c r="P325" i="71"/>
  <c r="F348" i="71"/>
  <c r="K348" i="71"/>
  <c r="O348" i="71"/>
  <c r="U348" i="71"/>
  <c r="Y348" i="71"/>
  <c r="H394" i="71"/>
  <c r="Q394" i="71"/>
  <c r="L417" i="71"/>
  <c r="P417" i="71"/>
  <c r="F440" i="71"/>
  <c r="Y440" i="71" s="1"/>
  <c r="K440" i="71"/>
  <c r="O440" i="71"/>
  <c r="U440" i="71"/>
  <c r="H486" i="71"/>
  <c r="Q486" i="71"/>
  <c r="L509" i="71"/>
  <c r="P509" i="71"/>
  <c r="F532" i="71"/>
  <c r="Y532" i="71" s="1"/>
  <c r="K532" i="71"/>
  <c r="O532" i="71"/>
  <c r="U532" i="71"/>
  <c r="H578" i="71"/>
  <c r="Q578" i="71"/>
  <c r="L601" i="71"/>
  <c r="P601" i="71"/>
  <c r="F624" i="71"/>
  <c r="Y624" i="71" s="1"/>
  <c r="K624" i="71"/>
  <c r="O624" i="71"/>
  <c r="U624" i="71"/>
  <c r="H670" i="71"/>
  <c r="Q670" i="71"/>
  <c r="L693" i="71"/>
  <c r="P693" i="71"/>
  <c r="F716" i="71"/>
  <c r="Y716" i="71" s="1"/>
  <c r="K716" i="71"/>
  <c r="O716" i="71"/>
  <c r="U716" i="71"/>
  <c r="H762" i="71"/>
  <c r="Q762" i="71"/>
  <c r="L785" i="71"/>
  <c r="P785" i="71"/>
  <c r="L20" i="71"/>
  <c r="P20" i="71"/>
  <c r="F38" i="71"/>
  <c r="Y38" i="71" s="1"/>
  <c r="K38" i="71"/>
  <c r="O38" i="71"/>
  <c r="U38" i="71"/>
  <c r="H74" i="71"/>
  <c r="Q74" i="71"/>
  <c r="L97" i="71"/>
  <c r="P97" i="71"/>
  <c r="F120" i="71"/>
  <c r="K120" i="71"/>
  <c r="O120" i="71"/>
  <c r="U120" i="71"/>
  <c r="Y120" i="71"/>
  <c r="H166" i="71"/>
  <c r="Q166" i="71"/>
  <c r="F189" i="71"/>
  <c r="Y189" i="71" s="1"/>
  <c r="L189" i="71"/>
  <c r="X189" i="71" s="1"/>
  <c r="Q189" i="71"/>
  <c r="Y257" i="71"/>
  <c r="U257" i="71"/>
  <c r="O257" i="71"/>
  <c r="K257" i="71"/>
  <c r="F257" i="71"/>
  <c r="T257" i="71"/>
  <c r="T280" i="71"/>
  <c r="N280" i="71"/>
  <c r="J280" i="71"/>
  <c r="U280" i="71"/>
  <c r="F303" i="71"/>
  <c r="L303" i="71"/>
  <c r="T303" i="71"/>
  <c r="H349" i="71"/>
  <c r="N349" i="71"/>
  <c r="V349" i="71"/>
  <c r="H372" i="71"/>
  <c r="O372" i="71"/>
  <c r="V372" i="71"/>
  <c r="Q395" i="71"/>
  <c r="H395" i="71"/>
  <c r="N395" i="71"/>
  <c r="U395" i="71"/>
  <c r="J487" i="71"/>
  <c r="O487" i="71"/>
  <c r="V487" i="71"/>
  <c r="L533" i="71"/>
  <c r="X533" i="71" s="1"/>
  <c r="Q533" i="71"/>
  <c r="F556" i="71"/>
  <c r="Y556" i="71" s="1"/>
  <c r="L556" i="71"/>
  <c r="Q556" i="71"/>
  <c r="U625" i="71"/>
  <c r="O625" i="71"/>
  <c r="K625" i="71"/>
  <c r="F625" i="71"/>
  <c r="Y625" i="71" s="1"/>
  <c r="T625" i="71"/>
  <c r="X648" i="71"/>
  <c r="T648" i="71"/>
  <c r="N648" i="71"/>
  <c r="J648" i="71"/>
  <c r="U648" i="71"/>
  <c r="F671" i="71"/>
  <c r="L671" i="71"/>
  <c r="T671" i="71"/>
  <c r="H717" i="71"/>
  <c r="N717" i="71"/>
  <c r="V717" i="71"/>
  <c r="H740" i="71"/>
  <c r="O740" i="71"/>
  <c r="V740" i="71"/>
  <c r="Q763" i="71"/>
  <c r="H763" i="71"/>
  <c r="N763" i="71"/>
  <c r="U763" i="71"/>
  <c r="N39" i="71"/>
  <c r="J121" i="71"/>
  <c r="T121" i="71"/>
  <c r="W167" i="71"/>
  <c r="Q167" i="71"/>
  <c r="H167" i="71"/>
  <c r="Y167" i="71"/>
  <c r="U167" i="71"/>
  <c r="O167" i="71"/>
  <c r="K167" i="71"/>
  <c r="F167" i="71"/>
  <c r="P167" i="71"/>
  <c r="N212" i="71"/>
  <c r="J350" i="71"/>
  <c r="T350" i="71"/>
  <c r="U396" i="71"/>
  <c r="O396" i="71"/>
  <c r="K396" i="71"/>
  <c r="F396" i="71"/>
  <c r="Y396" i="71" s="1"/>
  <c r="Q396" i="71"/>
  <c r="H396" i="71"/>
  <c r="P396" i="71"/>
  <c r="N442" i="71"/>
  <c r="N488" i="71"/>
  <c r="J626" i="71"/>
  <c r="T626" i="71"/>
  <c r="Y672" i="71"/>
  <c r="U672" i="71"/>
  <c r="O672" i="71"/>
  <c r="K672" i="71"/>
  <c r="F672" i="71"/>
  <c r="W672" i="71"/>
  <c r="Q672" i="71"/>
  <c r="H672" i="71"/>
  <c r="P672" i="71"/>
  <c r="N718" i="71"/>
  <c r="W40" i="71"/>
  <c r="Q40" i="71"/>
  <c r="H40" i="71"/>
  <c r="Y40" i="71"/>
  <c r="U40" i="71"/>
  <c r="O40" i="71"/>
  <c r="K40" i="71"/>
  <c r="F40" i="71"/>
  <c r="X40" i="71"/>
  <c r="T40" i="71"/>
  <c r="N40" i="71"/>
  <c r="J40" i="71"/>
  <c r="W213" i="71"/>
  <c r="Q213" i="71"/>
  <c r="H213" i="71"/>
  <c r="Y213" i="71"/>
  <c r="U213" i="71"/>
  <c r="O213" i="71"/>
  <c r="K213" i="71"/>
  <c r="F213" i="71"/>
  <c r="X213" i="71"/>
  <c r="T213" i="71"/>
  <c r="N213" i="71"/>
  <c r="J213" i="71"/>
  <c r="Q397" i="71"/>
  <c r="H397" i="71"/>
  <c r="U397" i="71"/>
  <c r="O397" i="71"/>
  <c r="K397" i="71"/>
  <c r="F397" i="71"/>
  <c r="Y397" i="71" s="1"/>
  <c r="T397" i="71"/>
  <c r="N397" i="71"/>
  <c r="J397" i="71"/>
  <c r="K485" i="71"/>
  <c r="N485" i="71"/>
  <c r="T485" i="71"/>
  <c r="K577" i="71"/>
  <c r="N577" i="71"/>
  <c r="T577" i="71"/>
  <c r="K669" i="71"/>
  <c r="N669" i="71"/>
  <c r="T669" i="71"/>
  <c r="K761" i="71"/>
  <c r="N761" i="71"/>
  <c r="T761" i="71"/>
  <c r="L73" i="71"/>
  <c r="P73" i="71"/>
  <c r="L165" i="71"/>
  <c r="P165" i="71"/>
  <c r="L348" i="71"/>
  <c r="P348" i="71"/>
  <c r="L440" i="71"/>
  <c r="P440" i="71"/>
  <c r="L532" i="71"/>
  <c r="P532" i="71"/>
  <c r="L624" i="71"/>
  <c r="P624" i="71"/>
  <c r="L716" i="71"/>
  <c r="P716" i="71"/>
  <c r="L38" i="71"/>
  <c r="P38" i="71"/>
  <c r="L120" i="71"/>
  <c r="P120" i="71"/>
  <c r="T189" i="71"/>
  <c r="N189" i="71"/>
  <c r="J189" i="71"/>
  <c r="U189" i="71"/>
  <c r="W303" i="71"/>
  <c r="Q303" i="71"/>
  <c r="H303" i="71"/>
  <c r="N303" i="71"/>
  <c r="U303" i="71"/>
  <c r="U533" i="71"/>
  <c r="O533" i="71"/>
  <c r="K533" i="71"/>
  <c r="F533" i="71"/>
  <c r="Y533" i="71" s="1"/>
  <c r="T533" i="71"/>
  <c r="T556" i="71"/>
  <c r="N556" i="71"/>
  <c r="J556" i="71"/>
  <c r="U556" i="71"/>
  <c r="W671" i="71"/>
  <c r="Q671" i="71"/>
  <c r="H671" i="71"/>
  <c r="N671" i="71"/>
  <c r="U671" i="71"/>
  <c r="J717" i="71"/>
  <c r="P717" i="71"/>
  <c r="K740" i="71"/>
  <c r="P740" i="71"/>
  <c r="W740" i="71"/>
  <c r="U39" i="71"/>
  <c r="O39" i="71"/>
  <c r="K39" i="71"/>
  <c r="F39" i="71"/>
  <c r="Y39" i="71" s="1"/>
  <c r="Q39" i="71"/>
  <c r="H39" i="71"/>
  <c r="P39" i="71"/>
  <c r="L121" i="71"/>
  <c r="V121" i="71"/>
  <c r="Y212" i="71"/>
  <c r="U212" i="71"/>
  <c r="O212" i="71"/>
  <c r="K212" i="71"/>
  <c r="F212" i="71"/>
  <c r="W212" i="71"/>
  <c r="Q212" i="71"/>
  <c r="H212" i="71"/>
  <c r="P212" i="71"/>
  <c r="L350" i="71"/>
  <c r="V350" i="71"/>
  <c r="Q442" i="71"/>
  <c r="H442" i="71"/>
  <c r="U442" i="71"/>
  <c r="O442" i="71"/>
  <c r="K442" i="71"/>
  <c r="F442" i="71"/>
  <c r="Y442" i="71" s="1"/>
  <c r="P442" i="71"/>
  <c r="U488" i="71"/>
  <c r="O488" i="71"/>
  <c r="K488" i="71"/>
  <c r="F488" i="71"/>
  <c r="Y488" i="71" s="1"/>
  <c r="Q488" i="71"/>
  <c r="H488" i="71"/>
  <c r="P488" i="71"/>
  <c r="L626" i="71"/>
  <c r="X626" i="71" s="1"/>
  <c r="V626" i="71"/>
  <c r="Q718" i="71"/>
  <c r="H718" i="71"/>
  <c r="U718" i="71"/>
  <c r="O718" i="71"/>
  <c r="K718" i="71"/>
  <c r="F718" i="71"/>
  <c r="Y718" i="71" s="1"/>
  <c r="P718" i="71"/>
  <c r="L397" i="71"/>
  <c r="L76" i="71"/>
  <c r="X76" i="71" s="1"/>
  <c r="P76" i="71"/>
  <c r="V76" i="71"/>
  <c r="L168" i="71"/>
  <c r="P168" i="71"/>
  <c r="V168" i="71"/>
  <c r="L259" i="71"/>
  <c r="P259" i="71"/>
  <c r="V259" i="71"/>
  <c r="L351" i="71"/>
  <c r="P351" i="71"/>
  <c r="V351" i="71"/>
  <c r="L443" i="71"/>
  <c r="X443" i="71" s="1"/>
  <c r="P443" i="71"/>
  <c r="V443" i="71"/>
  <c r="J489" i="71"/>
  <c r="N489" i="71"/>
  <c r="T489" i="71"/>
  <c r="L535" i="71"/>
  <c r="P535" i="71"/>
  <c r="V535" i="71"/>
  <c r="J581" i="71"/>
  <c r="N581" i="71"/>
  <c r="T581" i="71"/>
  <c r="X581" i="71"/>
  <c r="L627" i="71"/>
  <c r="P627" i="71"/>
  <c r="V627" i="71"/>
  <c r="J673" i="71"/>
  <c r="N673" i="71"/>
  <c r="T673" i="71"/>
  <c r="X673" i="71"/>
  <c r="L719" i="71"/>
  <c r="P719" i="71"/>
  <c r="V719" i="71"/>
  <c r="J765" i="71"/>
  <c r="N765" i="71"/>
  <c r="T765" i="71"/>
  <c r="L41" i="71"/>
  <c r="P41" i="71"/>
  <c r="V41" i="71"/>
  <c r="J77" i="71"/>
  <c r="N77" i="71"/>
  <c r="T77" i="71"/>
  <c r="X77" i="71"/>
  <c r="L123" i="71"/>
  <c r="P123" i="71"/>
  <c r="V123" i="71"/>
  <c r="J169" i="71"/>
  <c r="N169" i="71"/>
  <c r="T169" i="71"/>
  <c r="X169" i="71"/>
  <c r="L214" i="71"/>
  <c r="P214" i="71"/>
  <c r="V214" i="71"/>
  <c r="J260" i="71"/>
  <c r="N260" i="71"/>
  <c r="T260" i="71"/>
  <c r="X260" i="71"/>
  <c r="L306" i="71"/>
  <c r="P306" i="71"/>
  <c r="V306" i="71"/>
  <c r="J352" i="71"/>
  <c r="N352" i="71"/>
  <c r="T352" i="71"/>
  <c r="X352" i="71"/>
  <c r="L398" i="71"/>
  <c r="X398" i="71" s="1"/>
  <c r="P398" i="71"/>
  <c r="V398" i="71"/>
  <c r="J444" i="71"/>
  <c r="N444" i="71"/>
  <c r="T444" i="71"/>
  <c r="L490" i="71"/>
  <c r="X490" i="71" s="1"/>
  <c r="P490" i="71"/>
  <c r="V490" i="71"/>
  <c r="J536" i="71"/>
  <c r="N536" i="71"/>
  <c r="T536" i="71"/>
  <c r="X536" i="71"/>
  <c r="L582" i="71"/>
  <c r="P582" i="71"/>
  <c r="V582" i="71"/>
  <c r="J628" i="71"/>
  <c r="N628" i="71"/>
  <c r="T628" i="71"/>
  <c r="X628" i="71"/>
  <c r="L674" i="71"/>
  <c r="P674" i="71"/>
  <c r="V674" i="71"/>
  <c r="J720" i="71"/>
  <c r="N720" i="71"/>
  <c r="T720" i="71"/>
  <c r="X720" i="71"/>
  <c r="L766" i="71"/>
  <c r="X766" i="71" s="1"/>
  <c r="P766" i="71"/>
  <c r="V766" i="71"/>
  <c r="T789" i="71"/>
  <c r="N789" i="71"/>
  <c r="J789" i="71"/>
  <c r="U789" i="71"/>
  <c r="W42" i="71"/>
  <c r="Q42" i="71"/>
  <c r="H42" i="71"/>
  <c r="N42" i="71"/>
  <c r="U42" i="71"/>
  <c r="J78" i="71"/>
  <c r="P78" i="71"/>
  <c r="W78" i="71"/>
  <c r="K101" i="71"/>
  <c r="P101" i="71"/>
  <c r="W101" i="71"/>
  <c r="K215" i="71"/>
  <c r="P215" i="71"/>
  <c r="X215" i="71"/>
  <c r="Y261" i="71"/>
  <c r="U261" i="71"/>
  <c r="O261" i="71"/>
  <c r="K261" i="71"/>
  <c r="F261" i="71"/>
  <c r="T261" i="71"/>
  <c r="X284" i="71"/>
  <c r="T284" i="71"/>
  <c r="N284" i="71"/>
  <c r="J284" i="71"/>
  <c r="U284" i="71"/>
  <c r="Q399" i="71"/>
  <c r="H399" i="71"/>
  <c r="N399" i="71"/>
  <c r="U399" i="71"/>
  <c r="Y629" i="71"/>
  <c r="U629" i="71"/>
  <c r="O629" i="71"/>
  <c r="K629" i="71"/>
  <c r="F629" i="71"/>
  <c r="T629" i="71"/>
  <c r="X652" i="71"/>
  <c r="T652" i="71"/>
  <c r="N652" i="71"/>
  <c r="J652" i="71"/>
  <c r="U652" i="71"/>
  <c r="Q767" i="71"/>
  <c r="H767" i="71"/>
  <c r="N767" i="71"/>
  <c r="U767" i="71"/>
  <c r="Y630" i="71"/>
  <c r="U630" i="71"/>
  <c r="O630" i="71"/>
  <c r="K630" i="71"/>
  <c r="F630" i="71"/>
  <c r="X630" i="71"/>
  <c r="T630" i="71"/>
  <c r="N630" i="71"/>
  <c r="J630" i="71"/>
  <c r="W630" i="71"/>
  <c r="Q630" i="71"/>
  <c r="H630" i="71"/>
  <c r="L57" i="71"/>
  <c r="P57" i="71"/>
  <c r="V57" i="71"/>
  <c r="L144" i="71"/>
  <c r="P144" i="71"/>
  <c r="V144" i="71"/>
  <c r="L235" i="71"/>
  <c r="P235" i="71"/>
  <c r="V235" i="71"/>
  <c r="L327" i="71"/>
  <c r="P327" i="71"/>
  <c r="V327" i="71"/>
  <c r="L419" i="71"/>
  <c r="P419" i="71"/>
  <c r="V419" i="71"/>
  <c r="L511" i="71"/>
  <c r="P511" i="71"/>
  <c r="V511" i="71"/>
  <c r="L603" i="71"/>
  <c r="P603" i="71"/>
  <c r="V603" i="71"/>
  <c r="L695" i="71"/>
  <c r="P695" i="71"/>
  <c r="V695" i="71"/>
  <c r="L787" i="71"/>
  <c r="P787" i="71"/>
  <c r="V787" i="71"/>
  <c r="L22" i="71"/>
  <c r="P22" i="71"/>
  <c r="V22" i="71"/>
  <c r="H76" i="71"/>
  <c r="Q76" i="71"/>
  <c r="L99" i="71"/>
  <c r="P99" i="71"/>
  <c r="V99" i="71"/>
  <c r="H168" i="71"/>
  <c r="Q168" i="71"/>
  <c r="W168" i="71"/>
  <c r="L191" i="71"/>
  <c r="P191" i="71"/>
  <c r="V191" i="71"/>
  <c r="H259" i="71"/>
  <c r="Q259" i="71"/>
  <c r="W259" i="71"/>
  <c r="L282" i="71"/>
  <c r="X282" i="71" s="1"/>
  <c r="P282" i="71"/>
  <c r="V282" i="71"/>
  <c r="H351" i="71"/>
  <c r="Q351" i="71"/>
  <c r="W351" i="71"/>
  <c r="L374" i="71"/>
  <c r="P374" i="71"/>
  <c r="V374" i="71"/>
  <c r="H443" i="71"/>
  <c r="Q443" i="71"/>
  <c r="L466" i="71"/>
  <c r="P466" i="71"/>
  <c r="V466" i="71"/>
  <c r="F489" i="71"/>
  <c r="Y489" i="71" s="1"/>
  <c r="K489" i="71"/>
  <c r="O489" i="71"/>
  <c r="U489" i="71"/>
  <c r="H535" i="71"/>
  <c r="Q535" i="71"/>
  <c r="W535" i="71"/>
  <c r="L558" i="71"/>
  <c r="X558" i="71" s="1"/>
  <c r="P558" i="71"/>
  <c r="V558" i="71"/>
  <c r="F581" i="71"/>
  <c r="K581" i="71"/>
  <c r="O581" i="71"/>
  <c r="U581" i="71"/>
  <c r="Y581" i="71"/>
  <c r="H627" i="71"/>
  <c r="Q627" i="71"/>
  <c r="W627" i="71"/>
  <c r="L650" i="71"/>
  <c r="P650" i="71"/>
  <c r="V650" i="71"/>
  <c r="F673" i="71"/>
  <c r="K673" i="71"/>
  <c r="O673" i="71"/>
  <c r="U673" i="71"/>
  <c r="Y673" i="71"/>
  <c r="H719" i="71"/>
  <c r="Q719" i="71"/>
  <c r="W719" i="71"/>
  <c r="L742" i="71"/>
  <c r="P742" i="71"/>
  <c r="V742" i="71"/>
  <c r="F765" i="71"/>
  <c r="Y765" i="71" s="1"/>
  <c r="K765" i="71"/>
  <c r="O765" i="71"/>
  <c r="U765" i="71"/>
  <c r="H41" i="71"/>
  <c r="Q41" i="71"/>
  <c r="W41" i="71"/>
  <c r="L59" i="71"/>
  <c r="P59" i="71"/>
  <c r="V59" i="71"/>
  <c r="F77" i="71"/>
  <c r="K77" i="71"/>
  <c r="O77" i="71"/>
  <c r="U77" i="71"/>
  <c r="Y77" i="71"/>
  <c r="H123" i="71"/>
  <c r="Q123" i="71"/>
  <c r="W123" i="71"/>
  <c r="L146" i="71"/>
  <c r="P146" i="71"/>
  <c r="V146" i="71"/>
  <c r="F169" i="71"/>
  <c r="K169" i="71"/>
  <c r="O169" i="71"/>
  <c r="U169" i="71"/>
  <c r="Y169" i="71"/>
  <c r="H214" i="71"/>
  <c r="Q214" i="71"/>
  <c r="W214" i="71"/>
  <c r="L237" i="71"/>
  <c r="P237" i="71"/>
  <c r="V237" i="71"/>
  <c r="F260" i="71"/>
  <c r="K260" i="71"/>
  <c r="O260" i="71"/>
  <c r="U260" i="71"/>
  <c r="Y260" i="71"/>
  <c r="H306" i="71"/>
  <c r="Q306" i="71"/>
  <c r="W306" i="71"/>
  <c r="L329" i="71"/>
  <c r="P329" i="71"/>
  <c r="V329" i="71"/>
  <c r="F352" i="71"/>
  <c r="K352" i="71"/>
  <c r="O352" i="71"/>
  <c r="U352" i="71"/>
  <c r="Y352" i="71"/>
  <c r="H398" i="71"/>
  <c r="Q398" i="71"/>
  <c r="L421" i="71"/>
  <c r="X421" i="71" s="1"/>
  <c r="P421" i="71"/>
  <c r="V421" i="71"/>
  <c r="F444" i="71"/>
  <c r="Y444" i="71" s="1"/>
  <c r="K444" i="71"/>
  <c r="O444" i="71"/>
  <c r="U444" i="71"/>
  <c r="H490" i="71"/>
  <c r="Q490" i="71"/>
  <c r="L513" i="71"/>
  <c r="P513" i="71"/>
  <c r="V513" i="71"/>
  <c r="F536" i="71"/>
  <c r="K536" i="71"/>
  <c r="O536" i="71"/>
  <c r="U536" i="71"/>
  <c r="Y536" i="71"/>
  <c r="H582" i="71"/>
  <c r="Q582" i="71"/>
  <c r="W582" i="71"/>
  <c r="L605" i="71"/>
  <c r="X605" i="71" s="1"/>
  <c r="P605" i="71"/>
  <c r="V605" i="71"/>
  <c r="F628" i="71"/>
  <c r="K628" i="71"/>
  <c r="O628" i="71"/>
  <c r="U628" i="71"/>
  <c r="Y628" i="71"/>
  <c r="H674" i="71"/>
  <c r="Q674" i="71"/>
  <c r="W674" i="71"/>
  <c r="L697" i="71"/>
  <c r="P697" i="71"/>
  <c r="V697" i="71"/>
  <c r="F720" i="71"/>
  <c r="K720" i="71"/>
  <c r="O720" i="71"/>
  <c r="U720" i="71"/>
  <c r="Y720" i="71"/>
  <c r="H766" i="71"/>
  <c r="Q766" i="71"/>
  <c r="H789" i="71"/>
  <c r="O789" i="71"/>
  <c r="V789" i="71"/>
  <c r="J42" i="71"/>
  <c r="O42" i="71"/>
  <c r="V42" i="71"/>
  <c r="L78" i="71"/>
  <c r="Q78" i="71"/>
  <c r="F101" i="71"/>
  <c r="L101" i="71"/>
  <c r="Q101" i="71"/>
  <c r="Y170" i="71"/>
  <c r="U170" i="71"/>
  <c r="O170" i="71"/>
  <c r="K170" i="71"/>
  <c r="F170" i="71"/>
  <c r="T170" i="71"/>
  <c r="X193" i="71"/>
  <c r="T193" i="71"/>
  <c r="N193" i="71"/>
  <c r="J193" i="71"/>
  <c r="U193" i="71"/>
  <c r="F215" i="71"/>
  <c r="L215" i="71"/>
  <c r="T215" i="71"/>
  <c r="H261" i="71"/>
  <c r="N261" i="71"/>
  <c r="V261" i="71"/>
  <c r="H284" i="71"/>
  <c r="O284" i="71"/>
  <c r="V284" i="71"/>
  <c r="W307" i="71"/>
  <c r="Q307" i="71"/>
  <c r="H307" i="71"/>
  <c r="N307" i="71"/>
  <c r="U307" i="71"/>
  <c r="J399" i="71"/>
  <c r="O399" i="71"/>
  <c r="V399" i="71"/>
  <c r="L445" i="71"/>
  <c r="W445" i="71" s="1"/>
  <c r="Q445" i="71"/>
  <c r="F468" i="71"/>
  <c r="Y468" i="71" s="1"/>
  <c r="L468" i="71"/>
  <c r="Q468" i="71"/>
  <c r="Y537" i="71"/>
  <c r="U537" i="71"/>
  <c r="O537" i="71"/>
  <c r="K537" i="71"/>
  <c r="F537" i="71"/>
  <c r="T537" i="71"/>
  <c r="X560" i="71"/>
  <c r="T560" i="71"/>
  <c r="N560" i="71"/>
  <c r="J560" i="71"/>
  <c r="U560" i="71"/>
  <c r="F583" i="71"/>
  <c r="L583" i="71"/>
  <c r="T583" i="71"/>
  <c r="H629" i="71"/>
  <c r="N629" i="71"/>
  <c r="V629" i="71"/>
  <c r="H652" i="71"/>
  <c r="O652" i="71"/>
  <c r="V652" i="71"/>
  <c r="W675" i="71"/>
  <c r="Q675" i="71"/>
  <c r="H675" i="71"/>
  <c r="N675" i="71"/>
  <c r="U675" i="71"/>
  <c r="J767" i="71"/>
  <c r="O767" i="71"/>
  <c r="V767" i="71"/>
  <c r="L43" i="71"/>
  <c r="Q43" i="71"/>
  <c r="F61" i="71"/>
  <c r="L61" i="71"/>
  <c r="X79" i="71"/>
  <c r="T79" i="71"/>
  <c r="N79" i="71"/>
  <c r="J79" i="71"/>
  <c r="W79" i="71"/>
  <c r="Q79" i="71"/>
  <c r="H79" i="71"/>
  <c r="P79" i="71"/>
  <c r="Y239" i="71"/>
  <c r="U239" i="71"/>
  <c r="O239" i="71"/>
  <c r="K239" i="71"/>
  <c r="F239" i="71"/>
  <c r="X239" i="71"/>
  <c r="T239" i="71"/>
  <c r="N239" i="71"/>
  <c r="J239" i="71"/>
  <c r="P239" i="71"/>
  <c r="X262" i="71"/>
  <c r="T262" i="71"/>
  <c r="N262" i="71"/>
  <c r="J262" i="71"/>
  <c r="W262" i="71"/>
  <c r="Q262" i="71"/>
  <c r="H262" i="71"/>
  <c r="P262" i="71"/>
  <c r="U423" i="71"/>
  <c r="O423" i="71"/>
  <c r="K423" i="71"/>
  <c r="F423" i="71"/>
  <c r="Y423" i="71" s="1"/>
  <c r="T423" i="71"/>
  <c r="N423" i="71"/>
  <c r="J423" i="71"/>
  <c r="P423" i="71"/>
  <c r="X446" i="71"/>
  <c r="T446" i="71"/>
  <c r="N446" i="71"/>
  <c r="J446" i="71"/>
  <c r="W446" i="71"/>
  <c r="Q446" i="71"/>
  <c r="H446" i="71"/>
  <c r="P446" i="71"/>
  <c r="F538" i="71"/>
  <c r="O538" i="71"/>
  <c r="L630" i="71"/>
  <c r="Y722" i="71"/>
  <c r="U722" i="71"/>
  <c r="O722" i="71"/>
  <c r="K722" i="71"/>
  <c r="F722" i="71"/>
  <c r="X722" i="71"/>
  <c r="T722" i="71"/>
  <c r="N722" i="71"/>
  <c r="J722" i="71"/>
  <c r="W722" i="71"/>
  <c r="Q722" i="71"/>
  <c r="H722" i="71"/>
  <c r="L489" i="71"/>
  <c r="X489" i="71" s="1"/>
  <c r="P489" i="71"/>
  <c r="V489" i="71"/>
  <c r="L581" i="71"/>
  <c r="P581" i="71"/>
  <c r="V581" i="71"/>
  <c r="L673" i="71"/>
  <c r="P673" i="71"/>
  <c r="V673" i="71"/>
  <c r="L765" i="71"/>
  <c r="P765" i="71"/>
  <c r="V765" i="71"/>
  <c r="L77" i="71"/>
  <c r="P77" i="71"/>
  <c r="V77" i="71"/>
  <c r="L169" i="71"/>
  <c r="P169" i="71"/>
  <c r="V169" i="71"/>
  <c r="L260" i="71"/>
  <c r="P260" i="71"/>
  <c r="V260" i="71"/>
  <c r="L352" i="71"/>
  <c r="P352" i="71"/>
  <c r="V352" i="71"/>
  <c r="L444" i="71"/>
  <c r="P444" i="71"/>
  <c r="V444" i="71"/>
  <c r="L536" i="71"/>
  <c r="P536" i="71"/>
  <c r="V536" i="71"/>
  <c r="L628" i="71"/>
  <c r="P628" i="71"/>
  <c r="V628" i="71"/>
  <c r="L720" i="71"/>
  <c r="P720" i="71"/>
  <c r="V720" i="71"/>
  <c r="Y78" i="71"/>
  <c r="U78" i="71"/>
  <c r="O78" i="71"/>
  <c r="K78" i="71"/>
  <c r="F78" i="71"/>
  <c r="T78" i="71"/>
  <c r="X101" i="71"/>
  <c r="T101" i="71"/>
  <c r="N101" i="71"/>
  <c r="J101" i="71"/>
  <c r="U101" i="71"/>
  <c r="W215" i="71"/>
  <c r="Q215" i="71"/>
  <c r="H215" i="71"/>
  <c r="N215" i="71"/>
  <c r="U215" i="71"/>
  <c r="J261" i="71"/>
  <c r="P261" i="71"/>
  <c r="W261" i="71"/>
  <c r="K284" i="71"/>
  <c r="P284" i="71"/>
  <c r="W284" i="71"/>
  <c r="K399" i="71"/>
  <c r="P399" i="71"/>
  <c r="U445" i="71"/>
  <c r="O445" i="71"/>
  <c r="K445" i="71"/>
  <c r="F445" i="71"/>
  <c r="Y445" i="71" s="1"/>
  <c r="T445" i="71"/>
  <c r="T468" i="71"/>
  <c r="N468" i="71"/>
  <c r="J468" i="71"/>
  <c r="U468" i="71"/>
  <c r="W583" i="71"/>
  <c r="Q583" i="71"/>
  <c r="H583" i="71"/>
  <c r="N583" i="71"/>
  <c r="U583" i="71"/>
  <c r="J629" i="71"/>
  <c r="P629" i="71"/>
  <c r="W629" i="71"/>
  <c r="K652" i="71"/>
  <c r="P652" i="71"/>
  <c r="W652" i="71"/>
  <c r="K767" i="71"/>
  <c r="P767" i="71"/>
  <c r="Y43" i="71"/>
  <c r="U43" i="71"/>
  <c r="O43" i="71"/>
  <c r="K43" i="71"/>
  <c r="F43" i="71"/>
  <c r="T43" i="71"/>
  <c r="Y61" i="71"/>
  <c r="X61" i="71"/>
  <c r="T61" i="71"/>
  <c r="N61" i="71"/>
  <c r="J61" i="71"/>
  <c r="U61" i="71"/>
  <c r="U515" i="71"/>
  <c r="O515" i="71"/>
  <c r="K515" i="71"/>
  <c r="F515" i="71"/>
  <c r="Y515" i="71" s="1"/>
  <c r="T515" i="71"/>
  <c r="N515" i="71"/>
  <c r="J515" i="71"/>
  <c r="P515" i="71"/>
  <c r="X538" i="71"/>
  <c r="T538" i="71"/>
  <c r="N538" i="71"/>
  <c r="J538" i="71"/>
  <c r="W538" i="71"/>
  <c r="Q538" i="71"/>
  <c r="H538" i="71"/>
  <c r="P538" i="71"/>
  <c r="P630" i="71"/>
  <c r="L234" i="71"/>
  <c r="P234" i="71"/>
  <c r="L326" i="71"/>
  <c r="P326" i="71"/>
  <c r="L418" i="71"/>
  <c r="P418" i="71"/>
  <c r="L510" i="71"/>
  <c r="P510" i="71"/>
  <c r="L602" i="71"/>
  <c r="P602" i="71"/>
  <c r="L694" i="71"/>
  <c r="P694" i="71"/>
  <c r="L786" i="71"/>
  <c r="P786" i="71"/>
  <c r="L21" i="71"/>
  <c r="P21" i="71"/>
  <c r="J57" i="71"/>
  <c r="N57" i="71"/>
  <c r="T57" i="71"/>
  <c r="L98" i="71"/>
  <c r="P98" i="71"/>
  <c r="J144" i="71"/>
  <c r="N144" i="71"/>
  <c r="T144" i="71"/>
  <c r="L190" i="71"/>
  <c r="P190" i="71"/>
  <c r="J235" i="71"/>
  <c r="N235" i="71"/>
  <c r="T235" i="71"/>
  <c r="L281" i="71"/>
  <c r="P281" i="71"/>
  <c r="J327" i="71"/>
  <c r="N327" i="71"/>
  <c r="T327" i="71"/>
  <c r="L373" i="71"/>
  <c r="P373" i="71"/>
  <c r="J419" i="71"/>
  <c r="N419" i="71"/>
  <c r="T419" i="71"/>
  <c r="L465" i="71"/>
  <c r="P465" i="71"/>
  <c r="J511" i="71"/>
  <c r="N511" i="71"/>
  <c r="T511" i="71"/>
  <c r="L557" i="71"/>
  <c r="P557" i="71"/>
  <c r="J603" i="71"/>
  <c r="N603" i="71"/>
  <c r="T603" i="71"/>
  <c r="L649" i="71"/>
  <c r="P649" i="71"/>
  <c r="J695" i="71"/>
  <c r="N695" i="71"/>
  <c r="T695" i="71"/>
  <c r="L741" i="71"/>
  <c r="P741" i="71"/>
  <c r="J787" i="71"/>
  <c r="N787" i="71"/>
  <c r="T787" i="71"/>
  <c r="J22" i="71"/>
  <c r="N22" i="71"/>
  <c r="T22" i="71"/>
  <c r="L58" i="71"/>
  <c r="P58" i="71"/>
  <c r="F76" i="71"/>
  <c r="Y76" i="71" s="1"/>
  <c r="K76" i="71"/>
  <c r="O76" i="71"/>
  <c r="U76" i="71"/>
  <c r="J99" i="71"/>
  <c r="N99" i="71"/>
  <c r="T99" i="71"/>
  <c r="L145" i="71"/>
  <c r="P145" i="71"/>
  <c r="F168" i="71"/>
  <c r="K168" i="71"/>
  <c r="O168" i="71"/>
  <c r="U168" i="71"/>
  <c r="J191" i="71"/>
  <c r="N191" i="71"/>
  <c r="T191" i="71"/>
  <c r="L236" i="71"/>
  <c r="P236" i="71"/>
  <c r="F259" i="71"/>
  <c r="K259" i="71"/>
  <c r="O259" i="71"/>
  <c r="U259" i="71"/>
  <c r="J282" i="71"/>
  <c r="N282" i="71"/>
  <c r="T282" i="71"/>
  <c r="L328" i="71"/>
  <c r="P328" i="71"/>
  <c r="F351" i="71"/>
  <c r="K351" i="71"/>
  <c r="O351" i="71"/>
  <c r="U351" i="71"/>
  <c r="J374" i="71"/>
  <c r="N374" i="71"/>
  <c r="T374" i="71"/>
  <c r="L420" i="71"/>
  <c r="P420" i="71"/>
  <c r="F443" i="71"/>
  <c r="Y443" i="71" s="1"/>
  <c r="K443" i="71"/>
  <c r="O443" i="71"/>
  <c r="U443" i="71"/>
  <c r="J466" i="71"/>
  <c r="N466" i="71"/>
  <c r="T466" i="71"/>
  <c r="H489" i="71"/>
  <c r="Q489" i="71"/>
  <c r="L512" i="71"/>
  <c r="P512" i="71"/>
  <c r="F535" i="71"/>
  <c r="K535" i="71"/>
  <c r="O535" i="71"/>
  <c r="U535" i="71"/>
  <c r="J558" i="71"/>
  <c r="N558" i="71"/>
  <c r="T558" i="71"/>
  <c r="H581" i="71"/>
  <c r="Q581" i="71"/>
  <c r="L604" i="71"/>
  <c r="X604" i="71" s="1"/>
  <c r="P604" i="71"/>
  <c r="F627" i="71"/>
  <c r="K627" i="71"/>
  <c r="O627" i="71"/>
  <c r="U627" i="71"/>
  <c r="J650" i="71"/>
  <c r="N650" i="71"/>
  <c r="T650" i="71"/>
  <c r="H673" i="71"/>
  <c r="Q673" i="71"/>
  <c r="L696" i="71"/>
  <c r="P696" i="71"/>
  <c r="F719" i="71"/>
  <c r="K719" i="71"/>
  <c r="O719" i="71"/>
  <c r="U719" i="71"/>
  <c r="J742" i="71"/>
  <c r="N742" i="71"/>
  <c r="T742" i="71"/>
  <c r="H765" i="71"/>
  <c r="Q765" i="71"/>
  <c r="L788" i="71"/>
  <c r="P788" i="71"/>
  <c r="L23" i="71"/>
  <c r="P23" i="71"/>
  <c r="F41" i="71"/>
  <c r="K41" i="71"/>
  <c r="O41" i="71"/>
  <c r="U41" i="71"/>
  <c r="J59" i="71"/>
  <c r="N59" i="71"/>
  <c r="T59" i="71"/>
  <c r="H77" i="71"/>
  <c r="Q77" i="71"/>
  <c r="L100" i="71"/>
  <c r="P100" i="71"/>
  <c r="F123" i="71"/>
  <c r="K123" i="71"/>
  <c r="O123" i="71"/>
  <c r="U123" i="71"/>
  <c r="J146" i="71"/>
  <c r="N146" i="71"/>
  <c r="T146" i="71"/>
  <c r="H169" i="71"/>
  <c r="Q169" i="71"/>
  <c r="L192" i="71"/>
  <c r="P192" i="71"/>
  <c r="F214" i="71"/>
  <c r="K214" i="71"/>
  <c r="O214" i="71"/>
  <c r="U214" i="71"/>
  <c r="J237" i="71"/>
  <c r="N237" i="71"/>
  <c r="T237" i="71"/>
  <c r="H260" i="71"/>
  <c r="Q260" i="71"/>
  <c r="L283" i="71"/>
  <c r="P283" i="71"/>
  <c r="F306" i="71"/>
  <c r="K306" i="71"/>
  <c r="O306" i="71"/>
  <c r="U306" i="71"/>
  <c r="J329" i="71"/>
  <c r="N329" i="71"/>
  <c r="T329" i="71"/>
  <c r="H352" i="71"/>
  <c r="Q352" i="71"/>
  <c r="L375" i="71"/>
  <c r="P375" i="71"/>
  <c r="F398" i="71"/>
  <c r="Y398" i="71" s="1"/>
  <c r="K398" i="71"/>
  <c r="O398" i="71"/>
  <c r="U398" i="71"/>
  <c r="J421" i="71"/>
  <c r="N421" i="71"/>
  <c r="T421" i="71"/>
  <c r="H444" i="71"/>
  <c r="Q444" i="71"/>
  <c r="L467" i="71"/>
  <c r="P467" i="71"/>
  <c r="F490" i="71"/>
  <c r="Y490" i="71" s="1"/>
  <c r="K490" i="71"/>
  <c r="O490" i="71"/>
  <c r="U490" i="71"/>
  <c r="J513" i="71"/>
  <c r="N513" i="71"/>
  <c r="T513" i="71"/>
  <c r="H536" i="71"/>
  <c r="Q536" i="71"/>
  <c r="L559" i="71"/>
  <c r="P559" i="71"/>
  <c r="F582" i="71"/>
  <c r="K582" i="71"/>
  <c r="O582" i="71"/>
  <c r="U582" i="71"/>
  <c r="J605" i="71"/>
  <c r="N605" i="71"/>
  <c r="T605" i="71"/>
  <c r="H628" i="71"/>
  <c r="Q628" i="71"/>
  <c r="L651" i="71"/>
  <c r="P651" i="71"/>
  <c r="F674" i="71"/>
  <c r="K674" i="71"/>
  <c r="O674" i="71"/>
  <c r="U674" i="71"/>
  <c r="J697" i="71"/>
  <c r="N697" i="71"/>
  <c r="T697" i="71"/>
  <c r="H720" i="71"/>
  <c r="Q720" i="71"/>
  <c r="L743" i="71"/>
  <c r="P743" i="71"/>
  <c r="F766" i="71"/>
  <c r="Y766" i="71" s="1"/>
  <c r="K766" i="71"/>
  <c r="O766" i="71"/>
  <c r="U766" i="71"/>
  <c r="F789" i="71"/>
  <c r="Y789" i="71" s="1"/>
  <c r="L789" i="71"/>
  <c r="Q789" i="71"/>
  <c r="T24" i="71"/>
  <c r="N24" i="71"/>
  <c r="J24" i="71"/>
  <c r="U24" i="71"/>
  <c r="F42" i="71"/>
  <c r="L42" i="71"/>
  <c r="T42" i="71"/>
  <c r="Y42" i="71"/>
  <c r="H78" i="71"/>
  <c r="N78" i="71"/>
  <c r="V78" i="71"/>
  <c r="H101" i="71"/>
  <c r="O101" i="71"/>
  <c r="V101" i="71"/>
  <c r="W124" i="71"/>
  <c r="Q124" i="71"/>
  <c r="H124" i="71"/>
  <c r="N124" i="71"/>
  <c r="U124" i="71"/>
  <c r="J170" i="71"/>
  <c r="P170" i="71"/>
  <c r="W170" i="71"/>
  <c r="K193" i="71"/>
  <c r="P193" i="71"/>
  <c r="W193" i="71"/>
  <c r="J215" i="71"/>
  <c r="O215" i="71"/>
  <c r="V215" i="71"/>
  <c r="L261" i="71"/>
  <c r="Q261" i="71"/>
  <c r="X261" i="71"/>
  <c r="F284" i="71"/>
  <c r="L284" i="71"/>
  <c r="Q284" i="71"/>
  <c r="Y284" i="71"/>
  <c r="K307" i="71"/>
  <c r="P307" i="71"/>
  <c r="X307" i="71"/>
  <c r="Y353" i="71"/>
  <c r="U353" i="71"/>
  <c r="O353" i="71"/>
  <c r="K353" i="71"/>
  <c r="F353" i="71"/>
  <c r="T353" i="71"/>
  <c r="X376" i="71"/>
  <c r="T376" i="71"/>
  <c r="N376" i="71"/>
  <c r="J376" i="71"/>
  <c r="U376" i="71"/>
  <c r="F399" i="71"/>
  <c r="Y399" i="71" s="1"/>
  <c r="L399" i="71"/>
  <c r="X399" i="71" s="1"/>
  <c r="T399" i="71"/>
  <c r="H445" i="71"/>
  <c r="N445" i="71"/>
  <c r="V445" i="71"/>
  <c r="H468" i="71"/>
  <c r="O468" i="71"/>
  <c r="V468" i="71"/>
  <c r="Q491" i="71"/>
  <c r="H491" i="71"/>
  <c r="N491" i="71"/>
  <c r="U491" i="71"/>
  <c r="J537" i="71"/>
  <c r="P537" i="71"/>
  <c r="W537" i="71"/>
  <c r="K560" i="71"/>
  <c r="P560" i="71"/>
  <c r="W560" i="71"/>
  <c r="J583" i="71"/>
  <c r="O583" i="71"/>
  <c r="V583" i="71"/>
  <c r="L629" i="71"/>
  <c r="Q629" i="71"/>
  <c r="X629" i="71"/>
  <c r="F652" i="71"/>
  <c r="L652" i="71"/>
  <c r="Q652" i="71"/>
  <c r="Y652" i="71"/>
  <c r="K675" i="71"/>
  <c r="P675" i="71"/>
  <c r="X675" i="71"/>
  <c r="Y721" i="71"/>
  <c r="U721" i="71"/>
  <c r="O721" i="71"/>
  <c r="K721" i="71"/>
  <c r="F721" i="71"/>
  <c r="T721" i="71"/>
  <c r="X744" i="71"/>
  <c r="T744" i="71"/>
  <c r="N744" i="71"/>
  <c r="J744" i="71"/>
  <c r="U744" i="71"/>
  <c r="F767" i="71"/>
  <c r="Y767" i="71" s="1"/>
  <c r="L767" i="71"/>
  <c r="T767" i="71"/>
  <c r="H43" i="71"/>
  <c r="N43" i="71"/>
  <c r="V43" i="71"/>
  <c r="H61" i="71"/>
  <c r="O61" i="71"/>
  <c r="V61" i="71"/>
  <c r="L79" i="71"/>
  <c r="V79" i="71"/>
  <c r="Y148" i="71"/>
  <c r="U148" i="71"/>
  <c r="O148" i="71"/>
  <c r="K148" i="71"/>
  <c r="F148" i="71"/>
  <c r="X148" i="71"/>
  <c r="T148" i="71"/>
  <c r="N148" i="71"/>
  <c r="J148" i="71"/>
  <c r="P148" i="71"/>
  <c r="X171" i="71"/>
  <c r="T171" i="71"/>
  <c r="N171" i="71"/>
  <c r="J171" i="71"/>
  <c r="W171" i="71"/>
  <c r="Q171" i="71"/>
  <c r="H171" i="71"/>
  <c r="P171" i="71"/>
  <c r="L239" i="71"/>
  <c r="V239" i="71"/>
  <c r="L262" i="71"/>
  <c r="V262" i="71"/>
  <c r="Y331" i="71"/>
  <c r="U331" i="71"/>
  <c r="O331" i="71"/>
  <c r="K331" i="71"/>
  <c r="F331" i="71"/>
  <c r="X331" i="71"/>
  <c r="T331" i="71"/>
  <c r="N331" i="71"/>
  <c r="J331" i="71"/>
  <c r="P331" i="71"/>
  <c r="X354" i="71"/>
  <c r="T354" i="71"/>
  <c r="N354" i="71"/>
  <c r="J354" i="71"/>
  <c r="W354" i="71"/>
  <c r="Q354" i="71"/>
  <c r="H354" i="71"/>
  <c r="P354" i="71"/>
  <c r="L423" i="71"/>
  <c r="V423" i="71"/>
  <c r="L446" i="71"/>
  <c r="V446" i="71"/>
  <c r="H515" i="71"/>
  <c r="Q515" i="71"/>
  <c r="K538" i="71"/>
  <c r="U538" i="71"/>
  <c r="V630" i="71"/>
  <c r="P722" i="71"/>
  <c r="Y44" i="71"/>
  <c r="U44" i="71"/>
  <c r="O44" i="71"/>
  <c r="K44" i="71"/>
  <c r="F44" i="71"/>
  <c r="X44" i="71"/>
  <c r="T44" i="71"/>
  <c r="N44" i="71"/>
  <c r="J44" i="71"/>
  <c r="W44" i="71"/>
  <c r="Q44" i="71"/>
  <c r="H44" i="71"/>
  <c r="L60" i="71"/>
  <c r="P60" i="71"/>
  <c r="L147" i="71"/>
  <c r="P147" i="71"/>
  <c r="L238" i="71"/>
  <c r="P238" i="71"/>
  <c r="L330" i="71"/>
  <c r="P330" i="71"/>
  <c r="L422" i="71"/>
  <c r="P422" i="71"/>
  <c r="L514" i="71"/>
  <c r="P514" i="71"/>
  <c r="L606" i="71"/>
  <c r="P606" i="71"/>
  <c r="L698" i="71"/>
  <c r="P698" i="71"/>
  <c r="L790" i="71"/>
  <c r="X790" i="71" s="1"/>
  <c r="P790" i="71"/>
  <c r="L25" i="71"/>
  <c r="P25" i="71"/>
  <c r="L102" i="71"/>
  <c r="P102" i="71"/>
  <c r="F125" i="71"/>
  <c r="K125" i="71"/>
  <c r="O125" i="71"/>
  <c r="U125" i="71"/>
  <c r="Y125" i="71"/>
  <c r="L194" i="71"/>
  <c r="P194" i="71"/>
  <c r="F216" i="71"/>
  <c r="K216" i="71"/>
  <c r="O216" i="71"/>
  <c r="U216" i="71"/>
  <c r="Y216" i="71"/>
  <c r="L285" i="71"/>
  <c r="P285" i="71"/>
  <c r="F308" i="71"/>
  <c r="K308" i="71"/>
  <c r="O308" i="71"/>
  <c r="U308" i="71"/>
  <c r="Y308" i="71"/>
  <c r="L377" i="71"/>
  <c r="P377" i="71"/>
  <c r="F400" i="71"/>
  <c r="Y400" i="71" s="1"/>
  <c r="K400" i="71"/>
  <c r="O400" i="71"/>
  <c r="U400" i="71"/>
  <c r="L469" i="71"/>
  <c r="P469" i="71"/>
  <c r="F492" i="71"/>
  <c r="K492" i="71"/>
  <c r="O492" i="71"/>
  <c r="U492" i="71"/>
  <c r="Y492" i="71"/>
  <c r="L561" i="71"/>
  <c r="P561" i="71"/>
  <c r="F584" i="71"/>
  <c r="K584" i="71"/>
  <c r="O584" i="71"/>
  <c r="U584" i="71"/>
  <c r="Y584" i="71"/>
  <c r="J607" i="71"/>
  <c r="N607" i="71"/>
  <c r="T607" i="71"/>
  <c r="L653" i="71"/>
  <c r="P653" i="71"/>
  <c r="F676" i="71"/>
  <c r="K676" i="71"/>
  <c r="O676" i="71"/>
  <c r="U676" i="71"/>
  <c r="Y676" i="71"/>
  <c r="J699" i="71"/>
  <c r="N699" i="71"/>
  <c r="T699" i="71"/>
  <c r="X699" i="71"/>
  <c r="L745" i="71"/>
  <c r="P745" i="71"/>
  <c r="F768" i="71"/>
  <c r="Y768" i="71" s="1"/>
  <c r="K768" i="71"/>
  <c r="O768" i="71"/>
  <c r="U768" i="71"/>
  <c r="J791" i="71"/>
  <c r="N791" i="71"/>
  <c r="T791" i="71"/>
  <c r="X791" i="71"/>
  <c r="J26" i="71"/>
  <c r="N26" i="71"/>
  <c r="T26" i="71"/>
  <c r="X26" i="71"/>
  <c r="L62" i="71"/>
  <c r="P62" i="71"/>
  <c r="F80" i="71"/>
  <c r="K80" i="71"/>
  <c r="O80" i="71"/>
  <c r="U80" i="71"/>
  <c r="Y80" i="71"/>
  <c r="J103" i="71"/>
  <c r="N103" i="71"/>
  <c r="T103" i="71"/>
  <c r="X103" i="71"/>
  <c r="H126" i="71"/>
  <c r="Q126" i="71"/>
  <c r="W126" i="71"/>
  <c r="L149" i="71"/>
  <c r="P149" i="71"/>
  <c r="F172" i="71"/>
  <c r="K172" i="71"/>
  <c r="O172" i="71"/>
  <c r="U172" i="71"/>
  <c r="Y172" i="71"/>
  <c r="J195" i="71"/>
  <c r="N195" i="71"/>
  <c r="T195" i="71"/>
  <c r="X195" i="71"/>
  <c r="H217" i="71"/>
  <c r="Q217" i="71"/>
  <c r="W217" i="71"/>
  <c r="L240" i="71"/>
  <c r="P240" i="71"/>
  <c r="F263" i="71"/>
  <c r="K263" i="71"/>
  <c r="O263" i="71"/>
  <c r="U263" i="71"/>
  <c r="Y263" i="71"/>
  <c r="J286" i="71"/>
  <c r="N286" i="71"/>
  <c r="T286" i="71"/>
  <c r="X286" i="71"/>
  <c r="H309" i="71"/>
  <c r="Q309" i="71"/>
  <c r="W309" i="71"/>
  <c r="L332" i="71"/>
  <c r="P332" i="71"/>
  <c r="F355" i="71"/>
  <c r="K355" i="71"/>
  <c r="O355" i="71"/>
  <c r="U355" i="71"/>
  <c r="Y355" i="71"/>
  <c r="J378" i="71"/>
  <c r="N378" i="71"/>
  <c r="T378" i="71"/>
  <c r="X378" i="71"/>
  <c r="H401" i="71"/>
  <c r="Q401" i="71"/>
  <c r="W401" i="71"/>
  <c r="L424" i="71"/>
  <c r="P424" i="71"/>
  <c r="F447" i="71"/>
  <c r="K447" i="71"/>
  <c r="O447" i="71"/>
  <c r="U447" i="71"/>
  <c r="Y447" i="71"/>
  <c r="J470" i="71"/>
  <c r="N470" i="71"/>
  <c r="T470" i="71"/>
  <c r="H493" i="71"/>
  <c r="Q493" i="71"/>
  <c r="W493" i="71"/>
  <c r="L516" i="71"/>
  <c r="P516" i="71"/>
  <c r="F539" i="71"/>
  <c r="K539" i="71"/>
  <c r="O539" i="71"/>
  <c r="U539" i="71"/>
  <c r="Y539" i="71"/>
  <c r="J562" i="71"/>
  <c r="N562" i="71"/>
  <c r="T562" i="71"/>
  <c r="X562" i="71"/>
  <c r="H585" i="71"/>
  <c r="Q585" i="71"/>
  <c r="W585" i="71"/>
  <c r="L608" i="71"/>
  <c r="P608" i="71"/>
  <c r="F631" i="71"/>
  <c r="K631" i="71"/>
  <c r="O631" i="71"/>
  <c r="U631" i="71"/>
  <c r="Y631" i="71"/>
  <c r="J654" i="71"/>
  <c r="N654" i="71"/>
  <c r="T654" i="71"/>
  <c r="X654" i="71"/>
  <c r="H677" i="71"/>
  <c r="Q677" i="71"/>
  <c r="W677" i="71"/>
  <c r="L700" i="71"/>
  <c r="P700" i="71"/>
  <c r="F723" i="71"/>
  <c r="K723" i="71"/>
  <c r="O723" i="71"/>
  <c r="U723" i="71"/>
  <c r="Y723" i="71"/>
  <c r="J746" i="71"/>
  <c r="N746" i="71"/>
  <c r="T746" i="71"/>
  <c r="X746" i="71"/>
  <c r="H769" i="71"/>
  <c r="Q769" i="71"/>
  <c r="H792" i="71"/>
  <c r="O792" i="71"/>
  <c r="V792" i="71"/>
  <c r="L125" i="71"/>
  <c r="P125" i="71"/>
  <c r="L216" i="71"/>
  <c r="P216" i="71"/>
  <c r="L308" i="71"/>
  <c r="P308" i="71"/>
  <c r="L400" i="71"/>
  <c r="X400" i="71" s="1"/>
  <c r="P400" i="71"/>
  <c r="L492" i="71"/>
  <c r="P492" i="71"/>
  <c r="L584" i="71"/>
  <c r="P584" i="71"/>
  <c r="F607" i="71"/>
  <c r="Y607" i="71" s="1"/>
  <c r="K607" i="71"/>
  <c r="O607" i="71"/>
  <c r="U607" i="71"/>
  <c r="L676" i="71"/>
  <c r="P676" i="71"/>
  <c r="F699" i="71"/>
  <c r="K699" i="71"/>
  <c r="O699" i="71"/>
  <c r="U699" i="71"/>
  <c r="Y699" i="71"/>
  <c r="L768" i="71"/>
  <c r="P768" i="71"/>
  <c r="F791" i="71"/>
  <c r="K791" i="71"/>
  <c r="O791" i="71"/>
  <c r="U791" i="71"/>
  <c r="Y791" i="71"/>
  <c r="F26" i="71"/>
  <c r="K26" i="71"/>
  <c r="O26" i="71"/>
  <c r="U26" i="71"/>
  <c r="Y26" i="71"/>
  <c r="L80" i="71"/>
  <c r="P80" i="71"/>
  <c r="F103" i="71"/>
  <c r="K103" i="71"/>
  <c r="O103" i="71"/>
  <c r="U103" i="71"/>
  <c r="Y103" i="71"/>
  <c r="J126" i="71"/>
  <c r="N126" i="71"/>
  <c r="T126" i="71"/>
  <c r="X126" i="71"/>
  <c r="L172" i="71"/>
  <c r="P172" i="71"/>
  <c r="F195" i="71"/>
  <c r="K195" i="71"/>
  <c r="O195" i="71"/>
  <c r="U195" i="71"/>
  <c r="Y195" i="71"/>
  <c r="J217" i="71"/>
  <c r="N217" i="71"/>
  <c r="T217" i="71"/>
  <c r="X217" i="71"/>
  <c r="L263" i="71"/>
  <c r="P263" i="71"/>
  <c r="F286" i="71"/>
  <c r="K286" i="71"/>
  <c r="O286" i="71"/>
  <c r="U286" i="71"/>
  <c r="Y286" i="71"/>
  <c r="J309" i="71"/>
  <c r="N309" i="71"/>
  <c r="T309" i="71"/>
  <c r="X309" i="71"/>
  <c r="L355" i="71"/>
  <c r="P355" i="71"/>
  <c r="F378" i="71"/>
  <c r="K378" i="71"/>
  <c r="O378" i="71"/>
  <c r="U378" i="71"/>
  <c r="Y378" i="71"/>
  <c r="J401" i="71"/>
  <c r="N401" i="71"/>
  <c r="T401" i="71"/>
  <c r="X401" i="71"/>
  <c r="L447" i="71"/>
  <c r="P447" i="71"/>
  <c r="F470" i="71"/>
  <c r="Y470" i="71" s="1"/>
  <c r="K470" i="71"/>
  <c r="O470" i="71"/>
  <c r="U470" i="71"/>
  <c r="J493" i="71"/>
  <c r="N493" i="71"/>
  <c r="T493" i="71"/>
  <c r="X493" i="71"/>
  <c r="L539" i="71"/>
  <c r="P539" i="71"/>
  <c r="F562" i="71"/>
  <c r="K562" i="71"/>
  <c r="O562" i="71"/>
  <c r="U562" i="71"/>
  <c r="Y562" i="71"/>
  <c r="J585" i="71"/>
  <c r="N585" i="71"/>
  <c r="T585" i="71"/>
  <c r="X585" i="71"/>
  <c r="L631" i="71"/>
  <c r="P631" i="71"/>
  <c r="F654" i="71"/>
  <c r="K654" i="71"/>
  <c r="O654" i="71"/>
  <c r="U654" i="71"/>
  <c r="Y654" i="71"/>
  <c r="J677" i="71"/>
  <c r="N677" i="71"/>
  <c r="T677" i="71"/>
  <c r="X677" i="71"/>
  <c r="L723" i="71"/>
  <c r="P723" i="71"/>
  <c r="F746" i="71"/>
  <c r="K746" i="71"/>
  <c r="O746" i="71"/>
  <c r="U746" i="71"/>
  <c r="Y746" i="71"/>
  <c r="J769" i="71"/>
  <c r="N769" i="71"/>
  <c r="T769" i="71"/>
  <c r="K792" i="71"/>
  <c r="P792" i="71"/>
  <c r="W792" i="71"/>
  <c r="L607" i="71"/>
  <c r="P607" i="71"/>
  <c r="L699" i="71"/>
  <c r="P699" i="71"/>
  <c r="L791" i="71"/>
  <c r="P791" i="71"/>
  <c r="L26" i="71"/>
  <c r="P26" i="71"/>
  <c r="L103" i="71"/>
  <c r="P103" i="71"/>
  <c r="F126" i="71"/>
  <c r="K126" i="71"/>
  <c r="O126" i="71"/>
  <c r="U126" i="71"/>
  <c r="Y126" i="71"/>
  <c r="L195" i="71"/>
  <c r="P195" i="71"/>
  <c r="F217" i="71"/>
  <c r="K217" i="71"/>
  <c r="O217" i="71"/>
  <c r="U217" i="71"/>
  <c r="Y217" i="71"/>
  <c r="L286" i="71"/>
  <c r="P286" i="71"/>
  <c r="F309" i="71"/>
  <c r="K309" i="71"/>
  <c r="O309" i="71"/>
  <c r="U309" i="71"/>
  <c r="Y309" i="71"/>
  <c r="L378" i="71"/>
  <c r="P378" i="71"/>
  <c r="F401" i="71"/>
  <c r="K401" i="71"/>
  <c r="O401" i="71"/>
  <c r="U401" i="71"/>
  <c r="Y401" i="71"/>
  <c r="L470" i="71"/>
  <c r="P470" i="71"/>
  <c r="F493" i="71"/>
  <c r="K493" i="71"/>
  <c r="O493" i="71"/>
  <c r="U493" i="71"/>
  <c r="Y493" i="71"/>
  <c r="L562" i="71"/>
  <c r="P562" i="71"/>
  <c r="F585" i="71"/>
  <c r="K585" i="71"/>
  <c r="O585" i="71"/>
  <c r="U585" i="71"/>
  <c r="Y585" i="71"/>
  <c r="L654" i="71"/>
  <c r="P654" i="71"/>
  <c r="F677" i="71"/>
  <c r="K677" i="71"/>
  <c r="O677" i="71"/>
  <c r="U677" i="71"/>
  <c r="Y677" i="71"/>
  <c r="L746" i="71"/>
  <c r="P746" i="71"/>
  <c r="F769" i="71"/>
  <c r="Y769" i="71" s="1"/>
  <c r="K769" i="71"/>
  <c r="O769" i="71"/>
  <c r="U769" i="71"/>
  <c r="F792" i="71"/>
  <c r="L792" i="71"/>
  <c r="Q792" i="71"/>
  <c r="L126" i="71"/>
  <c r="P126" i="71"/>
  <c r="L217" i="71"/>
  <c r="P217" i="71"/>
  <c r="L309" i="71"/>
  <c r="P309" i="71"/>
  <c r="L401" i="71"/>
  <c r="P401" i="71"/>
  <c r="L493" i="71"/>
  <c r="P493" i="71"/>
  <c r="L585" i="71"/>
  <c r="P585" i="71"/>
  <c r="L677" i="71"/>
  <c r="P677" i="71"/>
  <c r="L769" i="71"/>
  <c r="P769" i="71"/>
  <c r="X792" i="71"/>
  <c r="T792" i="71"/>
  <c r="N792" i="71"/>
  <c r="J792" i="71"/>
  <c r="U792" i="71"/>
  <c r="I16" i="71"/>
  <c r="W596" i="71" l="1"/>
  <c r="X72" i="71"/>
  <c r="W76" i="71"/>
  <c r="W325" i="71"/>
  <c r="W320" i="71"/>
  <c r="W282" i="71"/>
  <c r="W319" i="71"/>
  <c r="W594" i="71"/>
  <c r="W272" i="71"/>
  <c r="W280" i="71"/>
  <c r="W166" i="71"/>
  <c r="I24" i="71"/>
  <c r="M24" i="71"/>
  <c r="W24" i="71"/>
  <c r="W94" i="71"/>
  <c r="W400" i="71"/>
  <c r="W96" i="71"/>
  <c r="W97" i="71"/>
  <c r="X97" i="71"/>
  <c r="W503" i="71"/>
  <c r="M25" i="71"/>
  <c r="I25" i="71"/>
  <c r="W25" i="71"/>
  <c r="X25" i="71"/>
  <c r="W141" i="71"/>
  <c r="W399" i="71"/>
  <c r="W136" i="71"/>
  <c r="W456" i="71"/>
  <c r="W49" i="71"/>
  <c r="W160" i="71"/>
  <c r="W442" i="71"/>
  <c r="W714" i="71"/>
  <c r="W626" i="71"/>
  <c r="W571" i="71"/>
  <c r="X571" i="71"/>
  <c r="W95" i="71"/>
  <c r="W398" i="71"/>
  <c r="W504" i="71"/>
  <c r="W790" i="71"/>
  <c r="W250" i="71"/>
  <c r="W253" i="71"/>
  <c r="W52" i="71"/>
  <c r="W93" i="71"/>
  <c r="W91" i="71"/>
  <c r="W718" i="71"/>
  <c r="M205" i="71"/>
  <c r="W206" i="71"/>
  <c r="W321" i="71"/>
  <c r="W207" i="71"/>
  <c r="M207" i="71"/>
  <c r="W205" i="71"/>
  <c r="W599" i="71"/>
  <c r="X599" i="71"/>
  <c r="W412" i="71"/>
  <c r="W597" i="71"/>
  <c r="W617" i="71"/>
  <c r="W30" i="71"/>
  <c r="W606" i="71"/>
  <c r="W444" i="71"/>
  <c r="X456" i="71"/>
  <c r="W711" i="71"/>
  <c r="X617" i="71"/>
  <c r="W112" i="71"/>
  <c r="W458" i="71"/>
  <c r="W607" i="71"/>
  <c r="X607" i="71"/>
  <c r="X444" i="71"/>
  <c r="W515" i="71"/>
  <c r="X606" i="71"/>
  <c r="W66" i="71"/>
  <c r="W710" i="71"/>
  <c r="W548" i="71"/>
  <c r="W233" i="71"/>
  <c r="X233" i="71"/>
  <c r="X66" i="71"/>
  <c r="W366" i="71"/>
  <c r="W579" i="71"/>
  <c r="W605" i="71"/>
  <c r="W600" i="71"/>
  <c r="W158" i="71"/>
  <c r="W712" i="71"/>
  <c r="W249" i="71"/>
  <c r="W56" i="71"/>
  <c r="W135" i="71"/>
  <c r="W717" i="71"/>
  <c r="W505" i="71"/>
  <c r="X56" i="71"/>
  <c r="W502" i="71"/>
  <c r="W256" i="71"/>
  <c r="W713" i="71"/>
  <c r="W165" i="71"/>
  <c r="X165" i="71"/>
  <c r="W549" i="71"/>
  <c r="X549" i="71"/>
  <c r="W113" i="71"/>
  <c r="W598" i="71"/>
  <c r="X158" i="71"/>
  <c r="W479" i="71"/>
  <c r="W533" i="71"/>
  <c r="W227" i="71"/>
  <c r="X250" i="71"/>
  <c r="W55" i="71"/>
  <c r="W507" i="71"/>
  <c r="W506" i="71"/>
  <c r="W602" i="71"/>
  <c r="X135" i="71"/>
  <c r="W457" i="71"/>
  <c r="W625" i="71"/>
  <c r="W480" i="71"/>
  <c r="W273" i="71"/>
  <c r="X625" i="71"/>
  <c r="W226" i="71"/>
  <c r="W733" i="71"/>
  <c r="X30" i="71"/>
  <c r="X602" i="71"/>
  <c r="W228" i="71"/>
  <c r="X445" i="71"/>
  <c r="W37" i="71"/>
  <c r="W603" i="71"/>
  <c r="X603" i="71"/>
  <c r="W604" i="71"/>
  <c r="W190" i="71"/>
  <c r="W189" i="71"/>
  <c r="X190" i="71"/>
  <c r="M23" i="71"/>
  <c r="I23" i="71"/>
  <c r="I20" i="71"/>
  <c r="I17" i="71"/>
  <c r="I18" i="71"/>
  <c r="M14" i="71"/>
  <c r="I12" i="71"/>
  <c r="M15" i="71"/>
  <c r="I19" i="71"/>
  <c r="M21" i="71"/>
  <c r="M22" i="71"/>
  <c r="I21" i="71"/>
  <c r="I15" i="71"/>
  <c r="I13" i="71"/>
  <c r="I22" i="71"/>
  <c r="I14" i="71"/>
  <c r="M20" i="71"/>
  <c r="X17" i="71"/>
  <c r="M17" i="71"/>
  <c r="M12" i="71"/>
  <c r="M13" i="71"/>
  <c r="M19" i="71"/>
  <c r="M18" i="71"/>
  <c r="M16" i="71"/>
  <c r="W252" i="71"/>
  <c r="I164" i="71"/>
  <c r="W119" i="71"/>
  <c r="W251" i="71"/>
  <c r="W255" i="71"/>
  <c r="W117" i="71"/>
  <c r="W114" i="71"/>
  <c r="W116" i="71"/>
  <c r="W118" i="71"/>
  <c r="X117" i="71"/>
  <c r="W278" i="71"/>
  <c r="W115" i="71"/>
  <c r="W230" i="71"/>
  <c r="I163" i="71"/>
  <c r="W277" i="71"/>
  <c r="W16" i="71"/>
  <c r="W764" i="71"/>
  <c r="W162" i="71"/>
  <c r="W137" i="71"/>
  <c r="W275" i="71"/>
  <c r="W487" i="71"/>
  <c r="W621" i="71"/>
  <c r="W69" i="71"/>
  <c r="W185" i="71"/>
  <c r="W757" i="71"/>
  <c r="W483" i="71"/>
  <c r="W367" i="71"/>
  <c r="W781" i="71"/>
  <c r="W413" i="71"/>
  <c r="W34" i="71"/>
  <c r="W436" i="71"/>
  <c r="W138" i="71"/>
  <c r="W482" i="71"/>
  <c r="W187" i="71"/>
  <c r="W765" i="71"/>
  <c r="W468" i="71"/>
  <c r="W38" i="71"/>
  <c r="W624" i="71"/>
  <c r="W440" i="71"/>
  <c r="W441" i="71"/>
  <c r="W464" i="71"/>
  <c r="W574" i="71"/>
  <c r="W553" i="71"/>
  <c r="W530" i="71"/>
  <c r="W437" i="71"/>
  <c r="W161" i="71"/>
  <c r="W443" i="71"/>
  <c r="W715" i="71"/>
  <c r="W485" i="71"/>
  <c r="W395" i="71"/>
  <c r="X530" i="71"/>
  <c r="M161" i="71"/>
  <c r="W92" i="71"/>
  <c r="W54" i="71"/>
  <c r="X49" i="71"/>
  <c r="W17" i="71"/>
  <c r="W435" i="71"/>
  <c r="W186" i="71"/>
  <c r="W789" i="71"/>
  <c r="W397" i="71"/>
  <c r="W35" i="71"/>
  <c r="W391" i="71"/>
  <c r="X52" i="71"/>
  <c r="X230" i="71"/>
  <c r="W390" i="71"/>
  <c r="W488" i="71"/>
  <c r="W71" i="71"/>
  <c r="W460" i="71"/>
  <c r="W528" i="71"/>
  <c r="W50" i="71"/>
  <c r="X553" i="71"/>
  <c r="W322" i="71"/>
  <c r="W620" i="71"/>
  <c r="W551" i="71"/>
  <c r="W459" i="71"/>
  <c r="X35" i="71"/>
  <c r="W53" i="71"/>
  <c r="W70" i="71"/>
  <c r="X186" i="71"/>
  <c r="W531" i="71"/>
  <c r="W784" i="71"/>
  <c r="W622" i="71"/>
  <c r="W575" i="71"/>
  <c r="W184" i="71"/>
  <c r="W15" i="71"/>
  <c r="X278" i="71"/>
  <c r="X620" i="71"/>
  <c r="W461" i="71"/>
  <c r="X459" i="71"/>
  <c r="X322" i="71"/>
  <c r="X184" i="71"/>
  <c r="W183" i="71"/>
  <c r="W414" i="71"/>
  <c r="W761" i="71"/>
  <c r="W232" i="71"/>
  <c r="W163" i="71"/>
  <c r="W139" i="71"/>
  <c r="I160" i="71"/>
  <c r="X758" i="71"/>
  <c r="X464" i="71"/>
  <c r="W140" i="71"/>
  <c r="W756" i="71"/>
  <c r="W388" i="71"/>
  <c r="I161" i="71"/>
  <c r="W550" i="71"/>
  <c r="W14" i="71"/>
  <c r="X435" i="71"/>
  <c r="X397" i="71"/>
  <c r="W763" i="71"/>
  <c r="W556" i="71"/>
  <c r="W577" i="71"/>
  <c r="W783" i="71"/>
  <c r="W780" i="71"/>
  <c r="W231" i="71"/>
  <c r="W411" i="71"/>
  <c r="W276" i="71"/>
  <c r="W619" i="71"/>
  <c r="W22" i="71"/>
  <c r="W511" i="71"/>
  <c r="W416" i="71"/>
  <c r="W229" i="71"/>
  <c r="W779" i="71"/>
  <c r="X622" i="71"/>
  <c r="W51" i="71"/>
  <c r="W32" i="71"/>
  <c r="W527" i="71"/>
  <c r="W769" i="71"/>
  <c r="W491" i="71"/>
  <c r="W766" i="71"/>
  <c r="W490" i="71"/>
  <c r="W716" i="71"/>
  <c r="W532" i="71"/>
  <c r="W396" i="71"/>
  <c r="W20" i="71"/>
  <c r="W508" i="71"/>
  <c r="X760" i="71"/>
  <c r="W415" i="71"/>
  <c r="X53" i="71"/>
  <c r="W392" i="71"/>
  <c r="X136" i="71"/>
  <c r="X231" i="71"/>
  <c r="W68" i="71"/>
  <c r="X91" i="71"/>
  <c r="X276" i="71"/>
  <c r="W274" i="71"/>
  <c r="W554" i="71"/>
  <c r="X483" i="71"/>
  <c r="W33" i="71"/>
  <c r="W18" i="71"/>
  <c r="X576" i="71"/>
  <c r="W573" i="71"/>
  <c r="W481" i="71"/>
  <c r="W389" i="71"/>
  <c r="M164" i="71"/>
  <c r="X482" i="71"/>
  <c r="X367" i="71"/>
  <c r="X14" i="71"/>
  <c r="W423" i="71"/>
  <c r="W767" i="71"/>
  <c r="W787" i="71"/>
  <c r="W419" i="71"/>
  <c r="W39" i="71"/>
  <c r="W509" i="71"/>
  <c r="W142" i="71"/>
  <c r="W623" i="71"/>
  <c r="X140" i="71"/>
  <c r="X438" i="71"/>
  <c r="W31" i="71"/>
  <c r="W164" i="71"/>
  <c r="X392" i="71"/>
  <c r="X714" i="71"/>
  <c r="W462" i="71"/>
  <c r="W552" i="71"/>
  <c r="X461" i="71"/>
  <c r="W758" i="71"/>
  <c r="W470" i="71"/>
  <c r="X769" i="71"/>
  <c r="X559" i="71"/>
  <c r="W559" i="71"/>
  <c r="X467" i="71"/>
  <c r="W467" i="71"/>
  <c r="X23" i="71"/>
  <c r="W23" i="71"/>
  <c r="X281" i="71"/>
  <c r="W281" i="71"/>
  <c r="X767" i="71"/>
  <c r="X468" i="71"/>
  <c r="X423" i="71"/>
  <c r="X22" i="71"/>
  <c r="X556" i="71"/>
  <c r="W785" i="71"/>
  <c r="W601" i="71"/>
  <c r="W417" i="71"/>
  <c r="X532" i="71"/>
  <c r="X509" i="71"/>
  <c r="X279" i="71"/>
  <c r="W279" i="71"/>
  <c r="X142" i="71"/>
  <c r="W394" i="71"/>
  <c r="W760" i="71"/>
  <c r="W576" i="71"/>
  <c r="W484" i="71"/>
  <c r="W759" i="71"/>
  <c r="W529" i="71"/>
  <c r="X415" i="71"/>
  <c r="W572" i="71"/>
  <c r="M163" i="71"/>
  <c r="X782" i="71"/>
  <c r="M162" i="71"/>
  <c r="X90" i="71"/>
  <c r="W90" i="71"/>
  <c r="W762" i="71"/>
  <c r="X618" i="71"/>
  <c r="W618" i="71"/>
  <c r="W387" i="71"/>
  <c r="W12" i="71"/>
  <c r="W469" i="71"/>
  <c r="X469" i="71"/>
  <c r="W422" i="71"/>
  <c r="X422" i="71"/>
  <c r="X557" i="71"/>
  <c r="W557" i="71"/>
  <c r="X786" i="71"/>
  <c r="W786" i="71"/>
  <c r="X418" i="71"/>
  <c r="W418" i="71"/>
  <c r="X511" i="71"/>
  <c r="X624" i="71"/>
  <c r="X787" i="71"/>
  <c r="X601" i="71"/>
  <c r="X19" i="71"/>
  <c r="W19" i="71"/>
  <c r="W393" i="71"/>
  <c r="X779" i="71"/>
  <c r="W182" i="71"/>
  <c r="X182" i="71"/>
  <c r="X572" i="71"/>
  <c r="W755" i="71"/>
  <c r="W181" i="71"/>
  <c r="W782" i="71"/>
  <c r="X465" i="71"/>
  <c r="W465" i="71"/>
  <c r="X789" i="71"/>
  <c r="X765" i="71"/>
  <c r="W489" i="71"/>
  <c r="X419" i="71"/>
  <c r="X716" i="71"/>
  <c r="X715" i="71"/>
  <c r="X623" i="71"/>
  <c r="X531" i="71"/>
  <c r="X439" i="71"/>
  <c r="X463" i="71"/>
  <c r="W463" i="71"/>
  <c r="W439" i="71"/>
  <c r="W578" i="71"/>
  <c r="W36" i="71"/>
  <c r="X434" i="71"/>
  <c r="W434" i="71"/>
  <c r="X67" i="71"/>
  <c r="W67" i="71"/>
  <c r="W89" i="71"/>
  <c r="W433" i="71"/>
  <c r="W48" i="71"/>
  <c r="W778" i="71"/>
  <c r="M160" i="71"/>
  <c r="W768" i="71"/>
  <c r="X768" i="71"/>
  <c r="X470" i="71"/>
  <c r="X514" i="71"/>
  <c r="W514" i="71"/>
  <c r="X788" i="71"/>
  <c r="W788" i="71"/>
  <c r="X512" i="71"/>
  <c r="W512" i="71"/>
  <c r="X420" i="71"/>
  <c r="W420" i="71"/>
  <c r="X21" i="71"/>
  <c r="W21" i="71"/>
  <c r="X510" i="71"/>
  <c r="W510" i="71"/>
  <c r="W513" i="71"/>
  <c r="W421" i="71"/>
  <c r="W558" i="71"/>
  <c r="W466" i="71"/>
  <c r="X513" i="71"/>
  <c r="X466" i="71"/>
  <c r="X38" i="71"/>
  <c r="X440" i="71"/>
  <c r="X20" i="71"/>
  <c r="X785" i="71"/>
  <c r="X555" i="71"/>
  <c r="W555" i="71"/>
  <c r="X417" i="71"/>
  <c r="X188" i="71"/>
  <c r="W188" i="71"/>
  <c r="W486" i="71"/>
  <c r="W438" i="71"/>
  <c r="X575" i="71"/>
  <c r="X13" i="71"/>
  <c r="W13" i="71"/>
  <c r="X756" i="71"/>
  <c r="X526" i="71"/>
  <c r="W526" i="71"/>
  <c r="X388" i="71"/>
  <c r="X159" i="71"/>
  <c r="W159" i="71"/>
  <c r="X31" i="71"/>
  <c r="W410" i="71"/>
  <c r="W525" i="71"/>
  <c r="H540" i="69" l="1"/>
  <c r="U540" i="69" s="1"/>
  <c r="E540" i="69"/>
  <c r="C540" i="69"/>
  <c r="B540" i="69"/>
  <c r="H539" i="69"/>
  <c r="E539" i="69"/>
  <c r="C539" i="69"/>
  <c r="B539" i="69"/>
  <c r="H538" i="69"/>
  <c r="E538" i="69"/>
  <c r="C538" i="69"/>
  <c r="B538" i="69"/>
  <c r="H537" i="69"/>
  <c r="W537" i="69" s="1"/>
  <c r="E537" i="69"/>
  <c r="C537" i="69"/>
  <c r="B537" i="69"/>
  <c r="H536" i="69"/>
  <c r="Q536" i="69" s="1"/>
  <c r="E536" i="69"/>
  <c r="C536" i="69"/>
  <c r="B536" i="69"/>
  <c r="H535" i="69"/>
  <c r="E535" i="69"/>
  <c r="C535" i="69"/>
  <c r="B535" i="69"/>
  <c r="H534" i="69"/>
  <c r="E534" i="69"/>
  <c r="C534" i="69"/>
  <c r="B534" i="69"/>
  <c r="H533" i="69"/>
  <c r="E533" i="69"/>
  <c r="C533" i="69"/>
  <c r="B533" i="69"/>
  <c r="H532" i="69"/>
  <c r="E532" i="69"/>
  <c r="C532" i="69"/>
  <c r="B532" i="69"/>
  <c r="H531" i="69"/>
  <c r="E531" i="69"/>
  <c r="C531" i="69"/>
  <c r="B531" i="69"/>
  <c r="H530" i="69"/>
  <c r="E530" i="69"/>
  <c r="C530" i="69"/>
  <c r="B530" i="69"/>
  <c r="H529" i="69"/>
  <c r="S529" i="69" s="1"/>
  <c r="E529" i="69"/>
  <c r="C529" i="69"/>
  <c r="B529" i="69"/>
  <c r="H521" i="69"/>
  <c r="Q521" i="69" s="1"/>
  <c r="E521" i="69"/>
  <c r="C521" i="69"/>
  <c r="B521" i="69"/>
  <c r="H520" i="69"/>
  <c r="E520" i="69"/>
  <c r="C520" i="69"/>
  <c r="B520" i="69"/>
  <c r="H519" i="69"/>
  <c r="E519" i="69"/>
  <c r="C519" i="69"/>
  <c r="B519" i="69"/>
  <c r="H518" i="69"/>
  <c r="S518" i="69" s="1"/>
  <c r="E518" i="69"/>
  <c r="C518" i="69"/>
  <c r="B518" i="69"/>
  <c r="H517" i="69"/>
  <c r="E517" i="69"/>
  <c r="C517" i="69"/>
  <c r="B517" i="69"/>
  <c r="H516" i="69"/>
  <c r="E516" i="69"/>
  <c r="C516" i="69"/>
  <c r="B516" i="69"/>
  <c r="H515" i="69"/>
  <c r="E515" i="69"/>
  <c r="C515" i="69"/>
  <c r="B515" i="69"/>
  <c r="H514" i="69"/>
  <c r="S514" i="69" s="1"/>
  <c r="E514" i="69"/>
  <c r="C514" i="69"/>
  <c r="B514" i="69"/>
  <c r="H513" i="69"/>
  <c r="E513" i="69"/>
  <c r="C513" i="69"/>
  <c r="B513" i="69"/>
  <c r="H512" i="69"/>
  <c r="U512" i="69" s="1"/>
  <c r="E512" i="69"/>
  <c r="C512" i="69"/>
  <c r="B512" i="69"/>
  <c r="H511" i="69"/>
  <c r="E511" i="69"/>
  <c r="C511" i="69"/>
  <c r="B511" i="69"/>
  <c r="H510" i="69"/>
  <c r="E510" i="69"/>
  <c r="C510" i="69"/>
  <c r="B510" i="69"/>
  <c r="H502" i="69"/>
  <c r="W502" i="69" s="1"/>
  <c r="E502" i="69"/>
  <c r="C502" i="69"/>
  <c r="B502" i="69"/>
  <c r="H501" i="69"/>
  <c r="E501" i="69"/>
  <c r="C501" i="69"/>
  <c r="B501" i="69"/>
  <c r="H500" i="69"/>
  <c r="U500" i="69" s="1"/>
  <c r="E500" i="69"/>
  <c r="C500" i="69"/>
  <c r="B500" i="69"/>
  <c r="H499" i="69"/>
  <c r="E499" i="69"/>
  <c r="C499" i="69"/>
  <c r="B499" i="69"/>
  <c r="H498" i="69"/>
  <c r="E498" i="69"/>
  <c r="C498" i="69"/>
  <c r="B498" i="69"/>
  <c r="H497" i="69"/>
  <c r="S497" i="69" s="1"/>
  <c r="E497" i="69"/>
  <c r="C497" i="69"/>
  <c r="B497" i="69"/>
  <c r="H496" i="69"/>
  <c r="T496" i="69" s="1"/>
  <c r="E496" i="69"/>
  <c r="C496" i="69"/>
  <c r="B496" i="69"/>
  <c r="H495" i="69"/>
  <c r="E495" i="69"/>
  <c r="C495" i="69"/>
  <c r="B495" i="69"/>
  <c r="H494" i="69"/>
  <c r="E494" i="69"/>
  <c r="C494" i="69"/>
  <c r="B494" i="69"/>
  <c r="H493" i="69"/>
  <c r="E493" i="69"/>
  <c r="C493" i="69"/>
  <c r="B493" i="69"/>
  <c r="H492" i="69"/>
  <c r="E492" i="69"/>
  <c r="C492" i="69"/>
  <c r="B492" i="69"/>
  <c r="H491" i="69"/>
  <c r="W491" i="69" s="1"/>
  <c r="E491" i="69"/>
  <c r="C491" i="69"/>
  <c r="B491" i="69"/>
  <c r="H483" i="69"/>
  <c r="E483" i="69"/>
  <c r="C483" i="69"/>
  <c r="B483" i="69"/>
  <c r="H482" i="69"/>
  <c r="W482" i="69" s="1"/>
  <c r="E482" i="69"/>
  <c r="C482" i="69"/>
  <c r="B482" i="69"/>
  <c r="H481" i="69"/>
  <c r="E481" i="69"/>
  <c r="C481" i="69"/>
  <c r="B481" i="69"/>
  <c r="H480" i="69"/>
  <c r="E480" i="69"/>
  <c r="C480" i="69"/>
  <c r="B480" i="69"/>
  <c r="H479" i="69"/>
  <c r="E479" i="69"/>
  <c r="C479" i="69"/>
  <c r="B479" i="69"/>
  <c r="H478" i="69"/>
  <c r="E478" i="69"/>
  <c r="C478" i="69"/>
  <c r="B478" i="69"/>
  <c r="H477" i="69"/>
  <c r="E477" i="69"/>
  <c r="C477" i="69"/>
  <c r="B477" i="69"/>
  <c r="H476" i="69"/>
  <c r="V476" i="69" s="1"/>
  <c r="E476" i="69"/>
  <c r="C476" i="69"/>
  <c r="B476" i="69"/>
  <c r="H475" i="69"/>
  <c r="E475" i="69"/>
  <c r="C475" i="69"/>
  <c r="B475" i="69"/>
  <c r="H474" i="69"/>
  <c r="E474" i="69"/>
  <c r="C474" i="69"/>
  <c r="B474" i="69"/>
  <c r="H473" i="69"/>
  <c r="T473" i="69" s="1"/>
  <c r="E473" i="69"/>
  <c r="C473" i="69"/>
  <c r="B473" i="69"/>
  <c r="H472" i="69"/>
  <c r="E472" i="69"/>
  <c r="C472" i="69"/>
  <c r="B472" i="69"/>
  <c r="H464" i="69"/>
  <c r="R464" i="69" s="1"/>
  <c r="E464" i="69"/>
  <c r="C464" i="69"/>
  <c r="B464" i="69"/>
  <c r="H463" i="69"/>
  <c r="E463" i="69"/>
  <c r="C463" i="69"/>
  <c r="B463" i="69"/>
  <c r="H462" i="69"/>
  <c r="E462" i="69"/>
  <c r="C462" i="69"/>
  <c r="B462" i="69"/>
  <c r="H461" i="69"/>
  <c r="T461" i="69" s="1"/>
  <c r="E461" i="69"/>
  <c r="C461" i="69"/>
  <c r="B461" i="69"/>
  <c r="H460" i="69"/>
  <c r="W460" i="69" s="1"/>
  <c r="E460" i="69"/>
  <c r="C460" i="69"/>
  <c r="B460" i="69"/>
  <c r="H459" i="69"/>
  <c r="E459" i="69"/>
  <c r="C459" i="69"/>
  <c r="B459" i="69"/>
  <c r="H458" i="69"/>
  <c r="W458" i="69" s="1"/>
  <c r="E458" i="69"/>
  <c r="C458" i="69"/>
  <c r="B458" i="69"/>
  <c r="H457" i="69"/>
  <c r="E457" i="69"/>
  <c r="C457" i="69"/>
  <c r="B457" i="69"/>
  <c r="H456" i="69"/>
  <c r="E456" i="69"/>
  <c r="C456" i="69"/>
  <c r="B456" i="69"/>
  <c r="H455" i="69"/>
  <c r="J455" i="69" s="1"/>
  <c r="E455" i="69"/>
  <c r="C455" i="69"/>
  <c r="B455" i="69"/>
  <c r="H454" i="69"/>
  <c r="E454" i="69"/>
  <c r="C454" i="69"/>
  <c r="B454" i="69"/>
  <c r="H453" i="69"/>
  <c r="E453" i="69"/>
  <c r="C453" i="69"/>
  <c r="B453" i="69"/>
  <c r="H445" i="69"/>
  <c r="E445" i="69"/>
  <c r="C445" i="69"/>
  <c r="B445" i="69"/>
  <c r="H444" i="69"/>
  <c r="E444" i="69"/>
  <c r="C444" i="69"/>
  <c r="B444" i="69"/>
  <c r="H443" i="69"/>
  <c r="V443" i="69" s="1"/>
  <c r="E443" i="69"/>
  <c r="C443" i="69"/>
  <c r="B443" i="69"/>
  <c r="H442" i="69"/>
  <c r="S442" i="69" s="1"/>
  <c r="E442" i="69"/>
  <c r="C442" i="69"/>
  <c r="B442" i="69"/>
  <c r="H441" i="69"/>
  <c r="T441" i="69" s="1"/>
  <c r="E441" i="69"/>
  <c r="C441" i="69"/>
  <c r="B441" i="69"/>
  <c r="H440" i="69"/>
  <c r="E440" i="69"/>
  <c r="C440" i="69"/>
  <c r="B440" i="69"/>
  <c r="H439" i="69"/>
  <c r="E439" i="69"/>
  <c r="C439" i="69"/>
  <c r="B439" i="69"/>
  <c r="H438" i="69"/>
  <c r="S438" i="69" s="1"/>
  <c r="E438" i="69"/>
  <c r="C438" i="69"/>
  <c r="B438" i="69"/>
  <c r="H437" i="69"/>
  <c r="E437" i="69"/>
  <c r="C437" i="69"/>
  <c r="B437" i="69"/>
  <c r="H436" i="69"/>
  <c r="K436" i="69" s="1"/>
  <c r="E436" i="69"/>
  <c r="C436" i="69"/>
  <c r="B436" i="69"/>
  <c r="H435" i="69"/>
  <c r="G435" i="69" s="1"/>
  <c r="E435" i="69"/>
  <c r="C435" i="69"/>
  <c r="B435" i="69"/>
  <c r="H434" i="69"/>
  <c r="T434" i="69" s="1"/>
  <c r="E434" i="69"/>
  <c r="C434" i="69"/>
  <c r="B434" i="69"/>
  <c r="H426" i="69"/>
  <c r="W426" i="69" s="1"/>
  <c r="E426" i="69"/>
  <c r="C426" i="69"/>
  <c r="B426" i="69"/>
  <c r="H425" i="69"/>
  <c r="E425" i="69"/>
  <c r="C425" i="69"/>
  <c r="B425" i="69"/>
  <c r="H424" i="69"/>
  <c r="Q424" i="69" s="1"/>
  <c r="E424" i="69"/>
  <c r="C424" i="69"/>
  <c r="B424" i="69"/>
  <c r="H423" i="69"/>
  <c r="R423" i="69" s="1"/>
  <c r="E423" i="69"/>
  <c r="C423" i="69"/>
  <c r="B423" i="69"/>
  <c r="H422" i="69"/>
  <c r="Q422" i="69" s="1"/>
  <c r="E422" i="69"/>
  <c r="C422" i="69"/>
  <c r="B422" i="69"/>
  <c r="H421" i="69"/>
  <c r="G421" i="69" s="1"/>
  <c r="E421" i="69"/>
  <c r="C421" i="69"/>
  <c r="B421" i="69"/>
  <c r="H420" i="69"/>
  <c r="E420" i="69"/>
  <c r="C420" i="69"/>
  <c r="B420" i="69"/>
  <c r="H419" i="69"/>
  <c r="G419" i="69" s="1"/>
  <c r="Z419" i="69" s="1"/>
  <c r="E419" i="69"/>
  <c r="C419" i="69"/>
  <c r="B419" i="69"/>
  <c r="H418" i="69"/>
  <c r="W418" i="69" s="1"/>
  <c r="E418" i="69"/>
  <c r="C418" i="69"/>
  <c r="B418" i="69"/>
  <c r="H417" i="69"/>
  <c r="E417" i="69"/>
  <c r="C417" i="69"/>
  <c r="B417" i="69"/>
  <c r="H416" i="69"/>
  <c r="Q416" i="69" s="1"/>
  <c r="E416" i="69"/>
  <c r="C416" i="69"/>
  <c r="B416" i="69"/>
  <c r="H415" i="69"/>
  <c r="E415" i="69"/>
  <c r="C415" i="69"/>
  <c r="B415" i="69"/>
  <c r="H407" i="69"/>
  <c r="R407" i="69" s="1"/>
  <c r="E407" i="69"/>
  <c r="C407" i="69"/>
  <c r="B407" i="69"/>
  <c r="H406" i="69"/>
  <c r="Q406" i="69" s="1"/>
  <c r="E406" i="69"/>
  <c r="C406" i="69"/>
  <c r="B406" i="69"/>
  <c r="H405" i="69"/>
  <c r="E405" i="69"/>
  <c r="C405" i="69"/>
  <c r="B405" i="69"/>
  <c r="H404" i="69"/>
  <c r="R404" i="69" s="1"/>
  <c r="E404" i="69"/>
  <c r="C404" i="69"/>
  <c r="B404" i="69"/>
  <c r="H403" i="69"/>
  <c r="E403" i="69"/>
  <c r="C403" i="69"/>
  <c r="B403" i="69"/>
  <c r="H402" i="69"/>
  <c r="W402" i="69" s="1"/>
  <c r="E402" i="69"/>
  <c r="C402" i="69"/>
  <c r="B402" i="69"/>
  <c r="H401" i="69"/>
  <c r="E401" i="69"/>
  <c r="C401" i="69"/>
  <c r="B401" i="69"/>
  <c r="H400" i="69"/>
  <c r="E400" i="69"/>
  <c r="C400" i="69"/>
  <c r="B400" i="69"/>
  <c r="H399" i="69"/>
  <c r="E399" i="69"/>
  <c r="C399" i="69"/>
  <c r="B399" i="69"/>
  <c r="H398" i="69"/>
  <c r="E398" i="69"/>
  <c r="C398" i="69"/>
  <c r="B398" i="69"/>
  <c r="H397" i="69"/>
  <c r="G397" i="69" s="1"/>
  <c r="Z397" i="69" s="1"/>
  <c r="E397" i="69"/>
  <c r="C397" i="69"/>
  <c r="B397" i="69"/>
  <c r="H396" i="69"/>
  <c r="E396" i="69"/>
  <c r="C396" i="69"/>
  <c r="B396" i="69"/>
  <c r="H388" i="69"/>
  <c r="W388" i="69" s="1"/>
  <c r="E388" i="69"/>
  <c r="C388" i="69"/>
  <c r="B388" i="69"/>
  <c r="H387" i="69"/>
  <c r="E387" i="69"/>
  <c r="C387" i="69"/>
  <c r="B387" i="69"/>
  <c r="H386" i="69"/>
  <c r="R386" i="69" s="1"/>
  <c r="E386" i="69"/>
  <c r="C386" i="69"/>
  <c r="B386" i="69"/>
  <c r="H385" i="69"/>
  <c r="R385" i="69" s="1"/>
  <c r="E385" i="69"/>
  <c r="C385" i="69"/>
  <c r="B385" i="69"/>
  <c r="H384" i="69"/>
  <c r="W384" i="69" s="1"/>
  <c r="E384" i="69"/>
  <c r="C384" i="69"/>
  <c r="B384" i="69"/>
  <c r="H383" i="69"/>
  <c r="R383" i="69" s="1"/>
  <c r="E383" i="69"/>
  <c r="C383" i="69"/>
  <c r="B383" i="69"/>
  <c r="H382" i="69"/>
  <c r="V382" i="69" s="1"/>
  <c r="E382" i="69"/>
  <c r="C382" i="69"/>
  <c r="B382" i="69"/>
  <c r="H381" i="69"/>
  <c r="E381" i="69"/>
  <c r="C381" i="69"/>
  <c r="B381" i="69"/>
  <c r="H380" i="69"/>
  <c r="W380" i="69" s="1"/>
  <c r="E380" i="69"/>
  <c r="C380" i="69"/>
  <c r="B380" i="69"/>
  <c r="H379" i="69"/>
  <c r="K379" i="69" s="1"/>
  <c r="E379" i="69"/>
  <c r="C379" i="69"/>
  <c r="B379" i="69"/>
  <c r="H378" i="69"/>
  <c r="E378" i="69"/>
  <c r="C378" i="69"/>
  <c r="B378" i="69"/>
  <c r="H377" i="69"/>
  <c r="W377" i="69" s="1"/>
  <c r="E377" i="69"/>
  <c r="C377" i="69"/>
  <c r="B377" i="69"/>
  <c r="H369" i="69"/>
  <c r="E369" i="69"/>
  <c r="C369" i="69"/>
  <c r="B369" i="69"/>
  <c r="H368" i="69"/>
  <c r="E368" i="69"/>
  <c r="C368" i="69"/>
  <c r="B368" i="69"/>
  <c r="H367" i="69"/>
  <c r="E367" i="69"/>
  <c r="C367" i="69"/>
  <c r="B367" i="69"/>
  <c r="H366" i="69"/>
  <c r="E366" i="69"/>
  <c r="C366" i="69"/>
  <c r="B366" i="69"/>
  <c r="H365" i="69"/>
  <c r="E365" i="69"/>
  <c r="C365" i="69"/>
  <c r="B365" i="69"/>
  <c r="H364" i="69"/>
  <c r="Q364" i="69" s="1"/>
  <c r="E364" i="69"/>
  <c r="C364" i="69"/>
  <c r="B364" i="69"/>
  <c r="H363" i="69"/>
  <c r="E363" i="69"/>
  <c r="C363" i="69"/>
  <c r="B363" i="69"/>
  <c r="H362" i="69"/>
  <c r="V362" i="69" s="1"/>
  <c r="E362" i="69"/>
  <c r="C362" i="69"/>
  <c r="B362" i="69"/>
  <c r="H361" i="69"/>
  <c r="E361" i="69"/>
  <c r="C361" i="69"/>
  <c r="B361" i="69"/>
  <c r="H360" i="69"/>
  <c r="E360" i="69"/>
  <c r="C360" i="69"/>
  <c r="B360" i="69"/>
  <c r="H359" i="69"/>
  <c r="E359" i="69"/>
  <c r="C359" i="69"/>
  <c r="B359" i="69"/>
  <c r="H358" i="69"/>
  <c r="E358" i="69"/>
  <c r="C358" i="69"/>
  <c r="B358" i="69"/>
  <c r="H350" i="69"/>
  <c r="R350" i="69" s="1"/>
  <c r="E350" i="69"/>
  <c r="C350" i="69"/>
  <c r="B350" i="69"/>
  <c r="H349" i="69"/>
  <c r="T349" i="69" s="1"/>
  <c r="E349" i="69"/>
  <c r="C349" i="69"/>
  <c r="B349" i="69"/>
  <c r="H348" i="69"/>
  <c r="K348" i="69" s="1"/>
  <c r="E348" i="69"/>
  <c r="C348" i="69"/>
  <c r="B348" i="69"/>
  <c r="H347" i="69"/>
  <c r="T347" i="69" s="1"/>
  <c r="E347" i="69"/>
  <c r="C347" i="69"/>
  <c r="B347" i="69"/>
  <c r="H346" i="69"/>
  <c r="E346" i="69"/>
  <c r="C346" i="69"/>
  <c r="B346" i="69"/>
  <c r="H345" i="69"/>
  <c r="E345" i="69"/>
  <c r="C345" i="69"/>
  <c r="B345" i="69"/>
  <c r="H344" i="69"/>
  <c r="E344" i="69"/>
  <c r="C344" i="69"/>
  <c r="B344" i="69"/>
  <c r="H343" i="69"/>
  <c r="U343" i="69" s="1"/>
  <c r="E343" i="69"/>
  <c r="C343" i="69"/>
  <c r="B343" i="69"/>
  <c r="H342" i="69"/>
  <c r="E342" i="69"/>
  <c r="C342" i="69"/>
  <c r="B342" i="69"/>
  <c r="H341" i="69"/>
  <c r="E341" i="69"/>
  <c r="C341" i="69"/>
  <c r="B341" i="69"/>
  <c r="H340" i="69"/>
  <c r="R340" i="69" s="1"/>
  <c r="E340" i="69"/>
  <c r="C340" i="69"/>
  <c r="B340" i="69"/>
  <c r="H339" i="69"/>
  <c r="G339" i="69" s="1"/>
  <c r="E339" i="69"/>
  <c r="C339" i="69"/>
  <c r="B339" i="69"/>
  <c r="H331" i="69"/>
  <c r="V331" i="69" s="1"/>
  <c r="E331" i="69"/>
  <c r="C331" i="69"/>
  <c r="B331" i="69"/>
  <c r="H330" i="69"/>
  <c r="E330" i="69"/>
  <c r="C330" i="69"/>
  <c r="B330" i="69"/>
  <c r="H329" i="69"/>
  <c r="W329" i="69" s="1"/>
  <c r="E329" i="69"/>
  <c r="C329" i="69"/>
  <c r="B329" i="69"/>
  <c r="H328" i="69"/>
  <c r="E328" i="69"/>
  <c r="C328" i="69"/>
  <c r="B328" i="69"/>
  <c r="H327" i="69"/>
  <c r="E327" i="69"/>
  <c r="C327" i="69"/>
  <c r="B327" i="69"/>
  <c r="H326" i="69"/>
  <c r="E326" i="69"/>
  <c r="C326" i="69"/>
  <c r="B326" i="69"/>
  <c r="H325" i="69"/>
  <c r="E325" i="69"/>
  <c r="C325" i="69"/>
  <c r="B325" i="69"/>
  <c r="H324" i="69"/>
  <c r="W324" i="69" s="1"/>
  <c r="E324" i="69"/>
  <c r="C324" i="69"/>
  <c r="B324" i="69"/>
  <c r="H323" i="69"/>
  <c r="P323" i="69" s="1"/>
  <c r="E323" i="69"/>
  <c r="C323" i="69"/>
  <c r="B323" i="69"/>
  <c r="H322" i="69"/>
  <c r="E322" i="69"/>
  <c r="C322" i="69"/>
  <c r="B322" i="69"/>
  <c r="H321" i="69"/>
  <c r="S321" i="69" s="1"/>
  <c r="E321" i="69"/>
  <c r="C321" i="69"/>
  <c r="B321" i="69"/>
  <c r="H320" i="69"/>
  <c r="E320" i="69"/>
  <c r="C320" i="69"/>
  <c r="B320" i="69"/>
  <c r="H312" i="69"/>
  <c r="E312" i="69"/>
  <c r="C312" i="69"/>
  <c r="B312" i="69"/>
  <c r="H311" i="69"/>
  <c r="S311" i="69" s="1"/>
  <c r="E311" i="69"/>
  <c r="C311" i="69"/>
  <c r="B311" i="69"/>
  <c r="H310" i="69"/>
  <c r="E310" i="69"/>
  <c r="C310" i="69"/>
  <c r="B310" i="69"/>
  <c r="H309" i="69"/>
  <c r="E309" i="69"/>
  <c r="C309" i="69"/>
  <c r="B309" i="69"/>
  <c r="H308" i="69"/>
  <c r="E308" i="69"/>
  <c r="C308" i="69"/>
  <c r="B308" i="69"/>
  <c r="H307" i="69"/>
  <c r="P307" i="69" s="1"/>
  <c r="E307" i="69"/>
  <c r="C307" i="69"/>
  <c r="B307" i="69"/>
  <c r="H306" i="69"/>
  <c r="V306" i="69" s="1"/>
  <c r="E306" i="69"/>
  <c r="C306" i="69"/>
  <c r="B306" i="69"/>
  <c r="H305" i="69"/>
  <c r="E305" i="69"/>
  <c r="C305" i="69"/>
  <c r="B305" i="69"/>
  <c r="H304" i="69"/>
  <c r="E304" i="69"/>
  <c r="C304" i="69"/>
  <c r="B304" i="69"/>
  <c r="H303" i="69"/>
  <c r="S303" i="69" s="1"/>
  <c r="E303" i="69"/>
  <c r="C303" i="69"/>
  <c r="B303" i="69"/>
  <c r="H302" i="69"/>
  <c r="W302" i="69" s="1"/>
  <c r="E302" i="69"/>
  <c r="C302" i="69"/>
  <c r="B302" i="69"/>
  <c r="H301" i="69"/>
  <c r="E301" i="69"/>
  <c r="C301" i="69"/>
  <c r="B301" i="69"/>
  <c r="H293" i="69"/>
  <c r="P293" i="69" s="1"/>
  <c r="E293" i="69"/>
  <c r="C293" i="69"/>
  <c r="B293" i="69"/>
  <c r="H292" i="69"/>
  <c r="U292" i="69" s="1"/>
  <c r="E292" i="69"/>
  <c r="C292" i="69"/>
  <c r="B292" i="69"/>
  <c r="H291" i="69"/>
  <c r="W291" i="69" s="1"/>
  <c r="E291" i="69"/>
  <c r="C291" i="69"/>
  <c r="B291" i="69"/>
  <c r="H290" i="69"/>
  <c r="R290" i="69" s="1"/>
  <c r="E290" i="69"/>
  <c r="C290" i="69"/>
  <c r="B290" i="69"/>
  <c r="H289" i="69"/>
  <c r="P289" i="69" s="1"/>
  <c r="E289" i="69"/>
  <c r="C289" i="69"/>
  <c r="B289" i="69"/>
  <c r="H288" i="69"/>
  <c r="K288" i="69" s="1"/>
  <c r="E288" i="69"/>
  <c r="C288" i="69"/>
  <c r="B288" i="69"/>
  <c r="H287" i="69"/>
  <c r="E287" i="69"/>
  <c r="C287" i="69"/>
  <c r="B287" i="69"/>
  <c r="H286" i="69"/>
  <c r="E286" i="69"/>
  <c r="C286" i="69"/>
  <c r="B286" i="69"/>
  <c r="H285" i="69"/>
  <c r="P285" i="69" s="1"/>
  <c r="E285" i="69"/>
  <c r="C285" i="69"/>
  <c r="B285" i="69"/>
  <c r="H284" i="69"/>
  <c r="R284" i="69" s="1"/>
  <c r="E284" i="69"/>
  <c r="C284" i="69"/>
  <c r="B284" i="69"/>
  <c r="H283" i="69"/>
  <c r="S283" i="69" s="1"/>
  <c r="E283" i="69"/>
  <c r="C283" i="69"/>
  <c r="B283" i="69"/>
  <c r="H282" i="69"/>
  <c r="E282" i="69"/>
  <c r="C282" i="69"/>
  <c r="B282" i="69"/>
  <c r="H274" i="69"/>
  <c r="Q274" i="69" s="1"/>
  <c r="E274" i="69"/>
  <c r="C274" i="69"/>
  <c r="B274" i="69"/>
  <c r="H273" i="69"/>
  <c r="S273" i="69" s="1"/>
  <c r="E273" i="69"/>
  <c r="C273" i="69"/>
  <c r="B273" i="69"/>
  <c r="H272" i="69"/>
  <c r="W272" i="69" s="1"/>
  <c r="E272" i="69"/>
  <c r="C272" i="69"/>
  <c r="B272" i="69"/>
  <c r="H271" i="69"/>
  <c r="S271" i="69" s="1"/>
  <c r="E271" i="69"/>
  <c r="C271" i="69"/>
  <c r="B271" i="69"/>
  <c r="H270" i="69"/>
  <c r="R270" i="69" s="1"/>
  <c r="E270" i="69"/>
  <c r="C270" i="69"/>
  <c r="B270" i="69"/>
  <c r="H269" i="69"/>
  <c r="T269" i="69" s="1"/>
  <c r="E269" i="69"/>
  <c r="C269" i="69"/>
  <c r="B269" i="69"/>
  <c r="H268" i="69"/>
  <c r="W268" i="69" s="1"/>
  <c r="E268" i="69"/>
  <c r="C268" i="69"/>
  <c r="B268" i="69"/>
  <c r="H267" i="69"/>
  <c r="S267" i="69" s="1"/>
  <c r="E267" i="69"/>
  <c r="C267" i="69"/>
  <c r="B267" i="69"/>
  <c r="H266" i="69"/>
  <c r="E266" i="69"/>
  <c r="C266" i="69"/>
  <c r="B266" i="69"/>
  <c r="H265" i="69"/>
  <c r="E265" i="69"/>
  <c r="C265" i="69"/>
  <c r="B265" i="69"/>
  <c r="H264" i="69"/>
  <c r="E264" i="69"/>
  <c r="C264" i="69"/>
  <c r="B264" i="69"/>
  <c r="H263" i="69"/>
  <c r="E263" i="69"/>
  <c r="C263" i="69"/>
  <c r="B263" i="69"/>
  <c r="H254" i="69"/>
  <c r="E254" i="69"/>
  <c r="C254" i="69"/>
  <c r="B254" i="69"/>
  <c r="H253" i="69"/>
  <c r="E253" i="69"/>
  <c r="C253" i="69"/>
  <c r="B253" i="69"/>
  <c r="H252" i="69"/>
  <c r="E252" i="69"/>
  <c r="C252" i="69"/>
  <c r="B252" i="69"/>
  <c r="H251" i="69"/>
  <c r="E251" i="69"/>
  <c r="C251" i="69"/>
  <c r="B251" i="69"/>
  <c r="H250" i="69"/>
  <c r="E250" i="69"/>
  <c r="C250" i="69"/>
  <c r="B250" i="69"/>
  <c r="H249" i="69"/>
  <c r="E249" i="69"/>
  <c r="C249" i="69"/>
  <c r="B249" i="69"/>
  <c r="H248" i="69"/>
  <c r="E248" i="69"/>
  <c r="C248" i="69"/>
  <c r="B248" i="69"/>
  <c r="H247" i="69"/>
  <c r="E247" i="69"/>
  <c r="C247" i="69"/>
  <c r="B247" i="69"/>
  <c r="H246" i="69"/>
  <c r="E246" i="69"/>
  <c r="C246" i="69"/>
  <c r="B246" i="69"/>
  <c r="H245" i="69"/>
  <c r="E245" i="69"/>
  <c r="C245" i="69"/>
  <c r="B245" i="69"/>
  <c r="H244" i="69"/>
  <c r="E244" i="69"/>
  <c r="C244" i="69"/>
  <c r="B244" i="69"/>
  <c r="H243" i="69"/>
  <c r="E243" i="69"/>
  <c r="C243" i="69"/>
  <c r="B243" i="69"/>
  <c r="H235" i="69"/>
  <c r="E235" i="69"/>
  <c r="C235" i="69"/>
  <c r="B235" i="69"/>
  <c r="H234" i="69"/>
  <c r="E234" i="69"/>
  <c r="C234" i="69"/>
  <c r="B234" i="69"/>
  <c r="H233" i="69"/>
  <c r="E233" i="69"/>
  <c r="C233" i="69"/>
  <c r="B233" i="69"/>
  <c r="H232" i="69"/>
  <c r="E232" i="69"/>
  <c r="C232" i="69"/>
  <c r="B232" i="69"/>
  <c r="H231" i="69"/>
  <c r="E231" i="69"/>
  <c r="C231" i="69"/>
  <c r="B231" i="69"/>
  <c r="H230" i="69"/>
  <c r="E230" i="69"/>
  <c r="C230" i="69"/>
  <c r="B230" i="69"/>
  <c r="H229" i="69"/>
  <c r="E229" i="69"/>
  <c r="C229" i="69"/>
  <c r="B229" i="69"/>
  <c r="H228" i="69"/>
  <c r="E228" i="69"/>
  <c r="C228" i="69"/>
  <c r="B228" i="69"/>
  <c r="H227" i="69"/>
  <c r="E227" i="69"/>
  <c r="C227" i="69"/>
  <c r="B227" i="69"/>
  <c r="H226" i="69"/>
  <c r="E226" i="69"/>
  <c r="C226" i="69"/>
  <c r="B226" i="69"/>
  <c r="H225" i="69"/>
  <c r="E225" i="69"/>
  <c r="C225" i="69"/>
  <c r="B225" i="69"/>
  <c r="H224" i="69"/>
  <c r="E224" i="69"/>
  <c r="C224" i="69"/>
  <c r="B224" i="69"/>
  <c r="H216" i="69"/>
  <c r="E216" i="69"/>
  <c r="C216" i="69"/>
  <c r="B216" i="69"/>
  <c r="H215" i="69"/>
  <c r="E215" i="69"/>
  <c r="C215" i="69"/>
  <c r="B215" i="69"/>
  <c r="H214" i="69"/>
  <c r="E214" i="69"/>
  <c r="C214" i="69"/>
  <c r="B214" i="69"/>
  <c r="H213" i="69"/>
  <c r="E213" i="69"/>
  <c r="C213" i="69"/>
  <c r="B213" i="69"/>
  <c r="H212" i="69"/>
  <c r="E212" i="69"/>
  <c r="C212" i="69"/>
  <c r="B212" i="69"/>
  <c r="H211" i="69"/>
  <c r="E211" i="69"/>
  <c r="C211" i="69"/>
  <c r="B211" i="69"/>
  <c r="H210" i="69"/>
  <c r="E210" i="69"/>
  <c r="C210" i="69"/>
  <c r="B210" i="69"/>
  <c r="H209" i="69"/>
  <c r="E209" i="69"/>
  <c r="C209" i="69"/>
  <c r="B209" i="69"/>
  <c r="H208" i="69"/>
  <c r="E208" i="69"/>
  <c r="C208" i="69"/>
  <c r="B208" i="69"/>
  <c r="H207" i="69"/>
  <c r="E207" i="69"/>
  <c r="C207" i="69"/>
  <c r="B207" i="69"/>
  <c r="H206" i="69"/>
  <c r="E206" i="69"/>
  <c r="C206" i="69"/>
  <c r="B206" i="69"/>
  <c r="H205" i="69"/>
  <c r="E205" i="69"/>
  <c r="C205" i="69"/>
  <c r="B205" i="69"/>
  <c r="H197" i="69"/>
  <c r="E197" i="69"/>
  <c r="C197" i="69"/>
  <c r="B197" i="69"/>
  <c r="H196" i="69"/>
  <c r="E196" i="69"/>
  <c r="C196" i="69"/>
  <c r="B196" i="69"/>
  <c r="H195" i="69"/>
  <c r="E195" i="69"/>
  <c r="C195" i="69"/>
  <c r="B195" i="69"/>
  <c r="H194" i="69"/>
  <c r="E194" i="69"/>
  <c r="C194" i="69"/>
  <c r="B194" i="69"/>
  <c r="H193" i="69"/>
  <c r="E193" i="69"/>
  <c r="C193" i="69"/>
  <c r="B193" i="69"/>
  <c r="H192" i="69"/>
  <c r="E192" i="69"/>
  <c r="C192" i="69"/>
  <c r="B192" i="69"/>
  <c r="H191" i="69"/>
  <c r="E191" i="69"/>
  <c r="C191" i="69"/>
  <c r="B191" i="69"/>
  <c r="H190" i="69"/>
  <c r="E190" i="69"/>
  <c r="C190" i="69"/>
  <c r="B190" i="69"/>
  <c r="H189" i="69"/>
  <c r="E189" i="69"/>
  <c r="C189" i="69"/>
  <c r="B189" i="69"/>
  <c r="H188" i="69"/>
  <c r="E188" i="69"/>
  <c r="C188" i="69"/>
  <c r="B188" i="69"/>
  <c r="H187" i="69"/>
  <c r="E187" i="69"/>
  <c r="C187" i="69"/>
  <c r="B187" i="69"/>
  <c r="H186" i="69"/>
  <c r="E186" i="69"/>
  <c r="C186" i="69"/>
  <c r="B186" i="69"/>
  <c r="H178" i="69"/>
  <c r="E178" i="69"/>
  <c r="C178" i="69"/>
  <c r="B178" i="69"/>
  <c r="H177" i="69"/>
  <c r="E177" i="69"/>
  <c r="C177" i="69"/>
  <c r="B177" i="69"/>
  <c r="H176" i="69"/>
  <c r="E176" i="69"/>
  <c r="C176" i="69"/>
  <c r="B176" i="69"/>
  <c r="H175" i="69"/>
  <c r="E175" i="69"/>
  <c r="C175" i="69"/>
  <c r="B175" i="69"/>
  <c r="H174" i="69"/>
  <c r="E174" i="69"/>
  <c r="C174" i="69"/>
  <c r="B174" i="69"/>
  <c r="H173" i="69"/>
  <c r="E173" i="69"/>
  <c r="C173" i="69"/>
  <c r="B173" i="69"/>
  <c r="H172" i="69"/>
  <c r="E172" i="69"/>
  <c r="C172" i="69"/>
  <c r="B172" i="69"/>
  <c r="H171" i="69"/>
  <c r="E171" i="69"/>
  <c r="C171" i="69"/>
  <c r="B171" i="69"/>
  <c r="H170" i="69"/>
  <c r="E170" i="69"/>
  <c r="C170" i="69"/>
  <c r="B170" i="69"/>
  <c r="H169" i="69"/>
  <c r="E169" i="69"/>
  <c r="C169" i="69"/>
  <c r="B169" i="69"/>
  <c r="H168" i="69"/>
  <c r="E168" i="69"/>
  <c r="C168" i="69"/>
  <c r="B168" i="69"/>
  <c r="H167" i="69"/>
  <c r="E167" i="69"/>
  <c r="C167" i="69"/>
  <c r="B167" i="69"/>
  <c r="H159" i="69"/>
  <c r="E159" i="69"/>
  <c r="C159" i="69"/>
  <c r="B159" i="69"/>
  <c r="H158" i="69"/>
  <c r="E158" i="69"/>
  <c r="C158" i="69"/>
  <c r="B158" i="69"/>
  <c r="H157" i="69"/>
  <c r="E157" i="69"/>
  <c r="C157" i="69"/>
  <c r="B157" i="69"/>
  <c r="H156" i="69"/>
  <c r="E156" i="69"/>
  <c r="C156" i="69"/>
  <c r="B156" i="69"/>
  <c r="H155" i="69"/>
  <c r="E155" i="69"/>
  <c r="C155" i="69"/>
  <c r="B155" i="69"/>
  <c r="H154" i="69"/>
  <c r="E154" i="69"/>
  <c r="C154" i="69"/>
  <c r="B154" i="69"/>
  <c r="H153" i="69"/>
  <c r="E153" i="69"/>
  <c r="C153" i="69"/>
  <c r="B153" i="69"/>
  <c r="H152" i="69"/>
  <c r="E152" i="69"/>
  <c r="C152" i="69"/>
  <c r="B152" i="69"/>
  <c r="H151" i="69"/>
  <c r="E151" i="69"/>
  <c r="C151" i="69"/>
  <c r="B151" i="69"/>
  <c r="H150" i="69"/>
  <c r="E150" i="69"/>
  <c r="C150" i="69"/>
  <c r="B150" i="69"/>
  <c r="H149" i="69"/>
  <c r="E149" i="69"/>
  <c r="C149" i="69"/>
  <c r="B149" i="69"/>
  <c r="H148" i="69"/>
  <c r="E148" i="69"/>
  <c r="C148" i="69"/>
  <c r="B148" i="69"/>
  <c r="H144" i="69"/>
  <c r="E144" i="69"/>
  <c r="C144" i="69"/>
  <c r="B144" i="69"/>
  <c r="H143" i="69"/>
  <c r="E143" i="69"/>
  <c r="C143" i="69"/>
  <c r="B143" i="69"/>
  <c r="H142" i="69"/>
  <c r="E142" i="69"/>
  <c r="C142" i="69"/>
  <c r="B142" i="69"/>
  <c r="H141" i="69"/>
  <c r="E141" i="69"/>
  <c r="C141" i="69"/>
  <c r="B141" i="69"/>
  <c r="H140" i="69"/>
  <c r="E140" i="69"/>
  <c r="C140" i="69"/>
  <c r="B140" i="69"/>
  <c r="H139" i="69"/>
  <c r="E139" i="69"/>
  <c r="C139" i="69"/>
  <c r="B139" i="69"/>
  <c r="H138" i="69"/>
  <c r="E138" i="69"/>
  <c r="C138" i="69"/>
  <c r="B138" i="69"/>
  <c r="H137" i="69"/>
  <c r="E137" i="69"/>
  <c r="C137" i="69"/>
  <c r="B137" i="69"/>
  <c r="H136" i="69"/>
  <c r="E136" i="69"/>
  <c r="C136" i="69"/>
  <c r="B136" i="69"/>
  <c r="H135" i="69"/>
  <c r="E135" i="69"/>
  <c r="C135" i="69"/>
  <c r="B135" i="69"/>
  <c r="H134" i="69"/>
  <c r="E134" i="69"/>
  <c r="C134" i="69"/>
  <c r="B134" i="69"/>
  <c r="H133" i="69"/>
  <c r="E133" i="69"/>
  <c r="C133" i="69"/>
  <c r="B133" i="69"/>
  <c r="H129" i="69"/>
  <c r="E129" i="69"/>
  <c r="C129" i="69"/>
  <c r="B129" i="69"/>
  <c r="H128" i="69"/>
  <c r="E128" i="69"/>
  <c r="C128" i="69"/>
  <c r="B128" i="69"/>
  <c r="H127" i="69"/>
  <c r="E127" i="69"/>
  <c r="C127" i="69"/>
  <c r="B127" i="69"/>
  <c r="H126" i="69"/>
  <c r="E126" i="69"/>
  <c r="C126" i="69"/>
  <c r="B126" i="69"/>
  <c r="H125" i="69"/>
  <c r="E125" i="69"/>
  <c r="C125" i="69"/>
  <c r="B125" i="69"/>
  <c r="H124" i="69"/>
  <c r="E124" i="69"/>
  <c r="C124" i="69"/>
  <c r="B124" i="69"/>
  <c r="H123" i="69"/>
  <c r="E123" i="69"/>
  <c r="C123" i="69"/>
  <c r="B123" i="69"/>
  <c r="H122" i="69"/>
  <c r="E122" i="69"/>
  <c r="C122" i="69"/>
  <c r="B122" i="69"/>
  <c r="H121" i="69"/>
  <c r="E121" i="69"/>
  <c r="C121" i="69"/>
  <c r="B121" i="69"/>
  <c r="H120" i="69"/>
  <c r="E120" i="69"/>
  <c r="C120" i="69"/>
  <c r="B120" i="69"/>
  <c r="H119" i="69"/>
  <c r="E119" i="69"/>
  <c r="C119" i="69"/>
  <c r="B119" i="69"/>
  <c r="H118" i="69"/>
  <c r="E118" i="69"/>
  <c r="C118" i="69"/>
  <c r="B118" i="69"/>
  <c r="H114" i="69"/>
  <c r="E114" i="69"/>
  <c r="C114" i="69"/>
  <c r="B114" i="69"/>
  <c r="H113" i="69"/>
  <c r="E113" i="69"/>
  <c r="C113" i="69"/>
  <c r="B113" i="69"/>
  <c r="H112" i="69"/>
  <c r="E112" i="69"/>
  <c r="C112" i="69"/>
  <c r="B112" i="69"/>
  <c r="H111" i="69"/>
  <c r="E111" i="69"/>
  <c r="C111" i="69"/>
  <c r="B111" i="69"/>
  <c r="H110" i="69"/>
  <c r="E110" i="69"/>
  <c r="C110" i="69"/>
  <c r="B110" i="69"/>
  <c r="H109" i="69"/>
  <c r="E109" i="69"/>
  <c r="C109" i="69"/>
  <c r="B109" i="69"/>
  <c r="H108" i="69"/>
  <c r="E108" i="69"/>
  <c r="C108" i="69"/>
  <c r="B108" i="69"/>
  <c r="H107" i="69"/>
  <c r="E107" i="69"/>
  <c r="C107" i="69"/>
  <c r="B107" i="69"/>
  <c r="H106" i="69"/>
  <c r="E106" i="69"/>
  <c r="C106" i="69"/>
  <c r="B106" i="69"/>
  <c r="H105" i="69"/>
  <c r="E105" i="69"/>
  <c r="C105" i="69"/>
  <c r="B105" i="69"/>
  <c r="H104" i="69"/>
  <c r="E104" i="69"/>
  <c r="C104" i="69"/>
  <c r="B104" i="69"/>
  <c r="H103" i="69"/>
  <c r="E103" i="69"/>
  <c r="C103" i="69"/>
  <c r="B103" i="69"/>
  <c r="H99" i="69"/>
  <c r="E99" i="69"/>
  <c r="C99" i="69"/>
  <c r="B99" i="69"/>
  <c r="H98" i="69"/>
  <c r="E98" i="69"/>
  <c r="C98" i="69"/>
  <c r="B98" i="69"/>
  <c r="H97" i="69"/>
  <c r="E97" i="69"/>
  <c r="C97" i="69"/>
  <c r="B97" i="69"/>
  <c r="H96" i="69"/>
  <c r="E96" i="69"/>
  <c r="C96" i="69"/>
  <c r="B96" i="69"/>
  <c r="H95" i="69"/>
  <c r="E95" i="69"/>
  <c r="C95" i="69"/>
  <c r="B95" i="69"/>
  <c r="H94" i="69"/>
  <c r="E94" i="69"/>
  <c r="C94" i="69"/>
  <c r="B94" i="69"/>
  <c r="H93" i="69"/>
  <c r="E93" i="69"/>
  <c r="C93" i="69"/>
  <c r="B93" i="69"/>
  <c r="H92" i="69"/>
  <c r="E92" i="69"/>
  <c r="C92" i="69"/>
  <c r="B92" i="69"/>
  <c r="H91" i="69"/>
  <c r="E91" i="69"/>
  <c r="C91" i="69"/>
  <c r="B91" i="69"/>
  <c r="H90" i="69"/>
  <c r="E90" i="69"/>
  <c r="C90" i="69"/>
  <c r="B90" i="69"/>
  <c r="H89" i="69"/>
  <c r="E89" i="69"/>
  <c r="C89" i="69"/>
  <c r="B89" i="69"/>
  <c r="H88" i="69"/>
  <c r="E88" i="69"/>
  <c r="C88" i="69"/>
  <c r="B88" i="69"/>
  <c r="H84" i="69"/>
  <c r="E84" i="69"/>
  <c r="C84" i="69"/>
  <c r="B84" i="69"/>
  <c r="H83" i="69"/>
  <c r="E83" i="69"/>
  <c r="C83" i="69"/>
  <c r="B83" i="69"/>
  <c r="H82" i="69"/>
  <c r="E82" i="69"/>
  <c r="C82" i="69"/>
  <c r="B82" i="69"/>
  <c r="H81" i="69"/>
  <c r="E81" i="69"/>
  <c r="C81" i="69"/>
  <c r="B81" i="69"/>
  <c r="H80" i="69"/>
  <c r="E80" i="69"/>
  <c r="C80" i="69"/>
  <c r="B80" i="69"/>
  <c r="H79" i="69"/>
  <c r="E79" i="69"/>
  <c r="C79" i="69"/>
  <c r="B79" i="69"/>
  <c r="H78" i="69"/>
  <c r="E78" i="69"/>
  <c r="C78" i="69"/>
  <c r="B78" i="69"/>
  <c r="H77" i="69"/>
  <c r="E77" i="69"/>
  <c r="C77" i="69"/>
  <c r="B77" i="69"/>
  <c r="H76" i="69"/>
  <c r="E76" i="69"/>
  <c r="C76" i="69"/>
  <c r="B76" i="69"/>
  <c r="H75" i="69"/>
  <c r="E75" i="69"/>
  <c r="C75" i="69"/>
  <c r="B75" i="69"/>
  <c r="H74" i="69"/>
  <c r="E74" i="69"/>
  <c r="C74" i="69"/>
  <c r="B74" i="69"/>
  <c r="H73" i="69"/>
  <c r="E73" i="69"/>
  <c r="C73" i="69"/>
  <c r="B73" i="69"/>
  <c r="H69" i="69"/>
  <c r="E69" i="69"/>
  <c r="C69" i="69"/>
  <c r="B69" i="69"/>
  <c r="H68" i="69"/>
  <c r="E68" i="69"/>
  <c r="C68" i="69"/>
  <c r="B68" i="69"/>
  <c r="H67" i="69"/>
  <c r="E67" i="69"/>
  <c r="C67" i="69"/>
  <c r="B67" i="69"/>
  <c r="H66" i="69"/>
  <c r="E66" i="69"/>
  <c r="C66" i="69"/>
  <c r="B66" i="69"/>
  <c r="H65" i="69"/>
  <c r="E65" i="69"/>
  <c r="C65" i="69"/>
  <c r="B65" i="69"/>
  <c r="H64" i="69"/>
  <c r="E64" i="69"/>
  <c r="C64" i="69"/>
  <c r="B64" i="69"/>
  <c r="H63" i="69"/>
  <c r="E63" i="69"/>
  <c r="C63" i="69"/>
  <c r="B63" i="69"/>
  <c r="H62" i="69"/>
  <c r="E62" i="69"/>
  <c r="C62" i="69"/>
  <c r="B62" i="69"/>
  <c r="H61" i="69"/>
  <c r="E61" i="69"/>
  <c r="C61" i="69"/>
  <c r="B61" i="69"/>
  <c r="H60" i="69"/>
  <c r="E60" i="69"/>
  <c r="C60" i="69"/>
  <c r="B60" i="69"/>
  <c r="H59" i="69"/>
  <c r="E59" i="69"/>
  <c r="C59" i="69"/>
  <c r="B59" i="69"/>
  <c r="H58" i="69"/>
  <c r="E58" i="69"/>
  <c r="C58" i="69"/>
  <c r="B58" i="69"/>
  <c r="H54" i="69"/>
  <c r="E54" i="69"/>
  <c r="C54" i="69"/>
  <c r="B54" i="69"/>
  <c r="H53" i="69"/>
  <c r="E53" i="69"/>
  <c r="C53" i="69"/>
  <c r="B53" i="69"/>
  <c r="H52" i="69"/>
  <c r="E52" i="69"/>
  <c r="C52" i="69"/>
  <c r="B52" i="69"/>
  <c r="H51" i="69"/>
  <c r="E51" i="69"/>
  <c r="C51" i="69"/>
  <c r="B51" i="69"/>
  <c r="H50" i="69"/>
  <c r="E50" i="69"/>
  <c r="C50" i="69"/>
  <c r="B50" i="69"/>
  <c r="H49" i="69"/>
  <c r="E49" i="69"/>
  <c r="C49" i="69"/>
  <c r="B49" i="69"/>
  <c r="H48" i="69"/>
  <c r="E48" i="69"/>
  <c r="C48" i="69"/>
  <c r="B48" i="69"/>
  <c r="H47" i="69"/>
  <c r="E47" i="69"/>
  <c r="C47" i="69"/>
  <c r="B47" i="69"/>
  <c r="H46" i="69"/>
  <c r="E46" i="69"/>
  <c r="C46" i="69"/>
  <c r="B46" i="69"/>
  <c r="H45" i="69"/>
  <c r="E45" i="69"/>
  <c r="C45" i="69"/>
  <c r="B45" i="69"/>
  <c r="H44" i="69"/>
  <c r="E44" i="69"/>
  <c r="C44" i="69"/>
  <c r="B44" i="69"/>
  <c r="H43" i="69"/>
  <c r="E43" i="69"/>
  <c r="C43" i="69"/>
  <c r="B43" i="69"/>
  <c r="H39" i="69"/>
  <c r="E39" i="69"/>
  <c r="C39" i="69"/>
  <c r="B39" i="69"/>
  <c r="H38" i="69"/>
  <c r="E38" i="69"/>
  <c r="C38" i="69"/>
  <c r="B38" i="69"/>
  <c r="H37" i="69"/>
  <c r="E37" i="69"/>
  <c r="C37" i="69"/>
  <c r="B37" i="69"/>
  <c r="H36" i="69"/>
  <c r="E36" i="69"/>
  <c r="C36" i="69"/>
  <c r="B36" i="69"/>
  <c r="H35" i="69"/>
  <c r="E35" i="69"/>
  <c r="C35" i="69"/>
  <c r="B35" i="69"/>
  <c r="H34" i="69"/>
  <c r="E34" i="69"/>
  <c r="C34" i="69"/>
  <c r="B34" i="69"/>
  <c r="H33" i="69"/>
  <c r="E33" i="69"/>
  <c r="C33" i="69"/>
  <c r="B33" i="69"/>
  <c r="H32" i="69"/>
  <c r="E32" i="69"/>
  <c r="C32" i="69"/>
  <c r="B32" i="69"/>
  <c r="H31" i="69"/>
  <c r="E31" i="69"/>
  <c r="C31" i="69"/>
  <c r="B31" i="69"/>
  <c r="H30" i="69"/>
  <c r="E30" i="69"/>
  <c r="C30" i="69"/>
  <c r="B30" i="69"/>
  <c r="H29" i="69"/>
  <c r="E29" i="69"/>
  <c r="C29" i="69"/>
  <c r="B29" i="69"/>
  <c r="H28" i="69"/>
  <c r="E28" i="69"/>
  <c r="C28" i="69"/>
  <c r="B28" i="69"/>
  <c r="H24" i="69"/>
  <c r="E24" i="69"/>
  <c r="C24" i="69"/>
  <c r="B24" i="69"/>
  <c r="H23" i="69"/>
  <c r="E23" i="69"/>
  <c r="C23" i="69"/>
  <c r="B23" i="69"/>
  <c r="H22" i="69"/>
  <c r="E22" i="69"/>
  <c r="C22" i="69"/>
  <c r="B22" i="69"/>
  <c r="H21" i="69"/>
  <c r="E21" i="69"/>
  <c r="C21" i="69"/>
  <c r="B21" i="69"/>
  <c r="H20" i="69"/>
  <c r="E20" i="69"/>
  <c r="C20" i="69"/>
  <c r="B20" i="69"/>
  <c r="H19" i="69"/>
  <c r="E19" i="69"/>
  <c r="C19" i="69"/>
  <c r="B19" i="69"/>
  <c r="H18" i="69"/>
  <c r="E18" i="69"/>
  <c r="C18" i="69"/>
  <c r="B18" i="69"/>
  <c r="H17" i="69"/>
  <c r="E17" i="69"/>
  <c r="C17" i="69"/>
  <c r="B17" i="69"/>
  <c r="H16" i="69"/>
  <c r="E16" i="69"/>
  <c r="C16" i="69"/>
  <c r="B16" i="69"/>
  <c r="H15" i="69"/>
  <c r="E15" i="69"/>
  <c r="C15" i="69"/>
  <c r="B15" i="69"/>
  <c r="H14" i="69"/>
  <c r="E14" i="69"/>
  <c r="C14" i="69"/>
  <c r="B14" i="69"/>
  <c r="H13" i="69"/>
  <c r="E13" i="69"/>
  <c r="C13" i="69"/>
  <c r="B13" i="69"/>
  <c r="H4" i="69"/>
  <c r="BE528" i="69"/>
  <c r="BF528" i="69" s="1"/>
  <c r="BG528" i="69" s="1"/>
  <c r="BH528" i="69" s="1"/>
  <c r="BI528" i="69" s="1"/>
  <c r="BJ528" i="69" s="1"/>
  <c r="BK528" i="69" s="1"/>
  <c r="BL528" i="69" s="1"/>
  <c r="BM528" i="69" s="1"/>
  <c r="BN528" i="69" s="1"/>
  <c r="BO528" i="69" s="1"/>
  <c r="BE527" i="69"/>
  <c r="BF527" i="69" s="1"/>
  <c r="BG527" i="69" s="1"/>
  <c r="BH527" i="69" s="1"/>
  <c r="BI527" i="69" s="1"/>
  <c r="BJ527" i="69" s="1"/>
  <c r="BK527" i="69" s="1"/>
  <c r="BL527" i="69" s="1"/>
  <c r="BM527" i="69" s="1"/>
  <c r="BN527" i="69" s="1"/>
  <c r="BO527" i="69" s="1"/>
  <c r="BE526" i="69"/>
  <c r="BF526" i="69" s="1"/>
  <c r="BG526" i="69" s="1"/>
  <c r="BH526" i="69" s="1"/>
  <c r="BI526" i="69" s="1"/>
  <c r="BJ526" i="69" s="1"/>
  <c r="BK526" i="69" s="1"/>
  <c r="BL526" i="69" s="1"/>
  <c r="BM526" i="69" s="1"/>
  <c r="BN526" i="69" s="1"/>
  <c r="BO526" i="69" s="1"/>
  <c r="BE524" i="69"/>
  <c r="BF524" i="69" s="1"/>
  <c r="BG524" i="69" s="1"/>
  <c r="BH524" i="69" s="1"/>
  <c r="BI524" i="69" s="1"/>
  <c r="BJ524" i="69" s="1"/>
  <c r="BK524" i="69" s="1"/>
  <c r="BL524" i="69" s="1"/>
  <c r="BM524" i="69" s="1"/>
  <c r="BN524" i="69" s="1"/>
  <c r="BO524" i="69" s="1"/>
  <c r="D524" i="69"/>
  <c r="BE522" i="69"/>
  <c r="BF522" i="69" s="1"/>
  <c r="BG522" i="69" s="1"/>
  <c r="BH522" i="69" s="1"/>
  <c r="BI522" i="69" s="1"/>
  <c r="BJ522" i="69" s="1"/>
  <c r="BK522" i="69" s="1"/>
  <c r="BL522" i="69" s="1"/>
  <c r="BM522" i="69" s="1"/>
  <c r="BN522" i="69" s="1"/>
  <c r="BO522" i="69" s="1"/>
  <c r="BC522" i="69"/>
  <c r="BC524" i="69" s="1"/>
  <c r="BC526" i="69" s="1"/>
  <c r="BC527" i="69" s="1"/>
  <c r="BC528" i="69" s="1"/>
  <c r="BE509" i="69"/>
  <c r="BF509" i="69" s="1"/>
  <c r="BG509" i="69" s="1"/>
  <c r="BH509" i="69" s="1"/>
  <c r="BI509" i="69" s="1"/>
  <c r="BJ509" i="69" s="1"/>
  <c r="BK509" i="69" s="1"/>
  <c r="BL509" i="69" s="1"/>
  <c r="BM509" i="69" s="1"/>
  <c r="BN509" i="69" s="1"/>
  <c r="BO509" i="69" s="1"/>
  <c r="BE508" i="69"/>
  <c r="BF508" i="69" s="1"/>
  <c r="BG508" i="69" s="1"/>
  <c r="BH508" i="69" s="1"/>
  <c r="BI508" i="69" s="1"/>
  <c r="BJ508" i="69" s="1"/>
  <c r="BK508" i="69" s="1"/>
  <c r="BL508" i="69" s="1"/>
  <c r="BM508" i="69" s="1"/>
  <c r="BN508" i="69" s="1"/>
  <c r="BO508" i="69" s="1"/>
  <c r="BE507" i="69"/>
  <c r="BF507" i="69" s="1"/>
  <c r="BG507" i="69" s="1"/>
  <c r="BH507" i="69" s="1"/>
  <c r="BI507" i="69" s="1"/>
  <c r="BJ507" i="69" s="1"/>
  <c r="BK507" i="69" s="1"/>
  <c r="BL507" i="69" s="1"/>
  <c r="BM507" i="69" s="1"/>
  <c r="BN507" i="69" s="1"/>
  <c r="BO507" i="69" s="1"/>
  <c r="BE505" i="69"/>
  <c r="BF505" i="69" s="1"/>
  <c r="BG505" i="69" s="1"/>
  <c r="BH505" i="69" s="1"/>
  <c r="BI505" i="69" s="1"/>
  <c r="BJ505" i="69" s="1"/>
  <c r="BK505" i="69" s="1"/>
  <c r="BL505" i="69" s="1"/>
  <c r="BM505" i="69" s="1"/>
  <c r="BN505" i="69" s="1"/>
  <c r="BO505" i="69" s="1"/>
  <c r="D505" i="69"/>
  <c r="BE503" i="69"/>
  <c r="BF503" i="69" s="1"/>
  <c r="BG503" i="69" s="1"/>
  <c r="BH503" i="69" s="1"/>
  <c r="BI503" i="69" s="1"/>
  <c r="BJ503" i="69" s="1"/>
  <c r="BK503" i="69" s="1"/>
  <c r="BL503" i="69" s="1"/>
  <c r="BM503" i="69" s="1"/>
  <c r="BN503" i="69" s="1"/>
  <c r="BO503" i="69" s="1"/>
  <c r="BC503" i="69"/>
  <c r="BC505" i="69" s="1"/>
  <c r="BC507" i="69" s="1"/>
  <c r="BC508" i="69" s="1"/>
  <c r="BC509" i="69" s="1"/>
  <c r="F502" i="69"/>
  <c r="F521" i="69" s="1"/>
  <c r="F501" i="69"/>
  <c r="F520" i="69" s="1"/>
  <c r="F500" i="69"/>
  <c r="F519" i="69" s="1"/>
  <c r="F499" i="69"/>
  <c r="F518" i="69" s="1"/>
  <c r="F498" i="69"/>
  <c r="F517" i="69" s="1"/>
  <c r="F497" i="69"/>
  <c r="F516" i="69" s="1"/>
  <c r="F496" i="69"/>
  <c r="F515" i="69" s="1"/>
  <c r="F495" i="69"/>
  <c r="F514" i="69" s="1"/>
  <c r="F494" i="69"/>
  <c r="F513" i="69" s="1"/>
  <c r="F493" i="69"/>
  <c r="F512" i="69" s="1"/>
  <c r="F492" i="69"/>
  <c r="F511" i="69" s="1"/>
  <c r="F491" i="69"/>
  <c r="F510" i="69" s="1"/>
  <c r="BE490" i="69"/>
  <c r="BF490" i="69" s="1"/>
  <c r="BG490" i="69" s="1"/>
  <c r="BH490" i="69" s="1"/>
  <c r="BI490" i="69" s="1"/>
  <c r="BJ490" i="69" s="1"/>
  <c r="BK490" i="69" s="1"/>
  <c r="BL490" i="69" s="1"/>
  <c r="BM490" i="69" s="1"/>
  <c r="BN490" i="69" s="1"/>
  <c r="BO490" i="69" s="1"/>
  <c r="BE489" i="69"/>
  <c r="BF489" i="69" s="1"/>
  <c r="BG489" i="69" s="1"/>
  <c r="BH489" i="69" s="1"/>
  <c r="BI489" i="69" s="1"/>
  <c r="BJ489" i="69" s="1"/>
  <c r="BK489" i="69" s="1"/>
  <c r="BL489" i="69" s="1"/>
  <c r="BM489" i="69" s="1"/>
  <c r="BN489" i="69" s="1"/>
  <c r="BO489" i="69" s="1"/>
  <c r="BE488" i="69"/>
  <c r="BF488" i="69" s="1"/>
  <c r="BG488" i="69" s="1"/>
  <c r="BH488" i="69" s="1"/>
  <c r="BI488" i="69" s="1"/>
  <c r="BJ488" i="69" s="1"/>
  <c r="BK488" i="69" s="1"/>
  <c r="BL488" i="69" s="1"/>
  <c r="BM488" i="69" s="1"/>
  <c r="BN488" i="69" s="1"/>
  <c r="BO488" i="69" s="1"/>
  <c r="BE486" i="69"/>
  <c r="BF486" i="69" s="1"/>
  <c r="BG486" i="69" s="1"/>
  <c r="BH486" i="69" s="1"/>
  <c r="BI486" i="69" s="1"/>
  <c r="BJ486" i="69" s="1"/>
  <c r="BK486" i="69" s="1"/>
  <c r="BL486" i="69" s="1"/>
  <c r="BM486" i="69" s="1"/>
  <c r="BN486" i="69" s="1"/>
  <c r="BO486" i="69" s="1"/>
  <c r="D486" i="69"/>
  <c r="BE484" i="69"/>
  <c r="BF484" i="69" s="1"/>
  <c r="BG484" i="69" s="1"/>
  <c r="BH484" i="69" s="1"/>
  <c r="BI484" i="69" s="1"/>
  <c r="BJ484" i="69" s="1"/>
  <c r="BK484" i="69" s="1"/>
  <c r="BL484" i="69" s="1"/>
  <c r="BM484" i="69" s="1"/>
  <c r="BN484" i="69" s="1"/>
  <c r="BO484" i="69" s="1"/>
  <c r="BC484" i="69"/>
  <c r="BC486" i="69" s="1"/>
  <c r="BC488" i="69" s="1"/>
  <c r="BC489" i="69" s="1"/>
  <c r="BC490" i="69" s="1"/>
  <c r="BE471" i="69"/>
  <c r="BF471" i="69" s="1"/>
  <c r="BG471" i="69" s="1"/>
  <c r="BH471" i="69" s="1"/>
  <c r="BI471" i="69" s="1"/>
  <c r="BJ471" i="69" s="1"/>
  <c r="BK471" i="69" s="1"/>
  <c r="BL471" i="69" s="1"/>
  <c r="BM471" i="69" s="1"/>
  <c r="BN471" i="69" s="1"/>
  <c r="BO471" i="69" s="1"/>
  <c r="BE470" i="69"/>
  <c r="BF470" i="69" s="1"/>
  <c r="BG470" i="69" s="1"/>
  <c r="BH470" i="69" s="1"/>
  <c r="BI470" i="69" s="1"/>
  <c r="BJ470" i="69" s="1"/>
  <c r="BK470" i="69" s="1"/>
  <c r="BL470" i="69" s="1"/>
  <c r="BM470" i="69" s="1"/>
  <c r="BN470" i="69" s="1"/>
  <c r="BO470" i="69" s="1"/>
  <c r="BE469" i="69"/>
  <c r="BF469" i="69" s="1"/>
  <c r="BG469" i="69" s="1"/>
  <c r="BH469" i="69" s="1"/>
  <c r="BI469" i="69" s="1"/>
  <c r="BJ469" i="69" s="1"/>
  <c r="BK469" i="69" s="1"/>
  <c r="BL469" i="69" s="1"/>
  <c r="BM469" i="69" s="1"/>
  <c r="BN469" i="69" s="1"/>
  <c r="BO469" i="69" s="1"/>
  <c r="BE467" i="69"/>
  <c r="BF467" i="69" s="1"/>
  <c r="BG467" i="69" s="1"/>
  <c r="BH467" i="69" s="1"/>
  <c r="BI467" i="69" s="1"/>
  <c r="BJ467" i="69" s="1"/>
  <c r="BK467" i="69" s="1"/>
  <c r="BL467" i="69" s="1"/>
  <c r="BM467" i="69" s="1"/>
  <c r="BN467" i="69" s="1"/>
  <c r="BO467" i="69" s="1"/>
  <c r="D467" i="69"/>
  <c r="BE465" i="69"/>
  <c r="BF465" i="69" s="1"/>
  <c r="BG465" i="69" s="1"/>
  <c r="BH465" i="69" s="1"/>
  <c r="BI465" i="69" s="1"/>
  <c r="BJ465" i="69" s="1"/>
  <c r="BK465" i="69" s="1"/>
  <c r="BL465" i="69" s="1"/>
  <c r="BM465" i="69" s="1"/>
  <c r="BN465" i="69" s="1"/>
  <c r="BO465" i="69" s="1"/>
  <c r="BC465" i="69"/>
  <c r="BC467" i="69" s="1"/>
  <c r="BC469" i="69" s="1"/>
  <c r="BC470" i="69" s="1"/>
  <c r="BC471" i="69" s="1"/>
  <c r="BE452" i="69"/>
  <c r="BF452" i="69" s="1"/>
  <c r="BG452" i="69" s="1"/>
  <c r="BH452" i="69" s="1"/>
  <c r="BI452" i="69" s="1"/>
  <c r="BJ452" i="69" s="1"/>
  <c r="BK452" i="69" s="1"/>
  <c r="BL452" i="69" s="1"/>
  <c r="BM452" i="69" s="1"/>
  <c r="BN452" i="69" s="1"/>
  <c r="BO452" i="69" s="1"/>
  <c r="BE451" i="69"/>
  <c r="BF451" i="69" s="1"/>
  <c r="BG451" i="69" s="1"/>
  <c r="BH451" i="69" s="1"/>
  <c r="BI451" i="69" s="1"/>
  <c r="BJ451" i="69" s="1"/>
  <c r="BK451" i="69" s="1"/>
  <c r="BL451" i="69" s="1"/>
  <c r="BM451" i="69" s="1"/>
  <c r="BN451" i="69" s="1"/>
  <c r="BO451" i="69" s="1"/>
  <c r="BE450" i="69"/>
  <c r="BF450" i="69" s="1"/>
  <c r="BG450" i="69" s="1"/>
  <c r="BH450" i="69" s="1"/>
  <c r="BI450" i="69" s="1"/>
  <c r="BJ450" i="69" s="1"/>
  <c r="BK450" i="69" s="1"/>
  <c r="BL450" i="69" s="1"/>
  <c r="BM450" i="69" s="1"/>
  <c r="BN450" i="69" s="1"/>
  <c r="BO450" i="69" s="1"/>
  <c r="BE448" i="69"/>
  <c r="BF448" i="69" s="1"/>
  <c r="BG448" i="69" s="1"/>
  <c r="BH448" i="69" s="1"/>
  <c r="BI448" i="69" s="1"/>
  <c r="BJ448" i="69" s="1"/>
  <c r="BK448" i="69" s="1"/>
  <c r="BL448" i="69" s="1"/>
  <c r="BM448" i="69" s="1"/>
  <c r="BN448" i="69" s="1"/>
  <c r="BO448" i="69" s="1"/>
  <c r="D448" i="69"/>
  <c r="BE446" i="69"/>
  <c r="BF446" i="69" s="1"/>
  <c r="BG446" i="69" s="1"/>
  <c r="BH446" i="69" s="1"/>
  <c r="BI446" i="69" s="1"/>
  <c r="BJ446" i="69" s="1"/>
  <c r="BK446" i="69" s="1"/>
  <c r="BL446" i="69" s="1"/>
  <c r="BM446" i="69" s="1"/>
  <c r="BN446" i="69" s="1"/>
  <c r="BO446" i="69" s="1"/>
  <c r="BC446" i="69"/>
  <c r="BC448" i="69" s="1"/>
  <c r="BC450" i="69" s="1"/>
  <c r="BC451" i="69" s="1"/>
  <c r="BC452" i="69" s="1"/>
  <c r="BE433" i="69"/>
  <c r="BF433" i="69" s="1"/>
  <c r="BG433" i="69" s="1"/>
  <c r="BH433" i="69" s="1"/>
  <c r="BI433" i="69" s="1"/>
  <c r="BJ433" i="69" s="1"/>
  <c r="BK433" i="69" s="1"/>
  <c r="BL433" i="69" s="1"/>
  <c r="BM433" i="69" s="1"/>
  <c r="BN433" i="69" s="1"/>
  <c r="BO433" i="69" s="1"/>
  <c r="BE432" i="69"/>
  <c r="BF432" i="69" s="1"/>
  <c r="BG432" i="69" s="1"/>
  <c r="BH432" i="69" s="1"/>
  <c r="BI432" i="69" s="1"/>
  <c r="BJ432" i="69" s="1"/>
  <c r="BK432" i="69" s="1"/>
  <c r="BL432" i="69" s="1"/>
  <c r="BM432" i="69" s="1"/>
  <c r="BN432" i="69" s="1"/>
  <c r="BO432" i="69" s="1"/>
  <c r="BE431" i="69"/>
  <c r="BF431" i="69" s="1"/>
  <c r="BG431" i="69" s="1"/>
  <c r="BH431" i="69" s="1"/>
  <c r="BI431" i="69" s="1"/>
  <c r="BJ431" i="69" s="1"/>
  <c r="BK431" i="69" s="1"/>
  <c r="BL431" i="69" s="1"/>
  <c r="BM431" i="69" s="1"/>
  <c r="BN431" i="69" s="1"/>
  <c r="BO431" i="69" s="1"/>
  <c r="BE429" i="69"/>
  <c r="BF429" i="69" s="1"/>
  <c r="BG429" i="69" s="1"/>
  <c r="BH429" i="69" s="1"/>
  <c r="BI429" i="69" s="1"/>
  <c r="BJ429" i="69" s="1"/>
  <c r="BK429" i="69" s="1"/>
  <c r="BL429" i="69" s="1"/>
  <c r="BM429" i="69" s="1"/>
  <c r="BN429" i="69" s="1"/>
  <c r="BO429" i="69" s="1"/>
  <c r="D429" i="69"/>
  <c r="BE427" i="69"/>
  <c r="BF427" i="69" s="1"/>
  <c r="BG427" i="69" s="1"/>
  <c r="BH427" i="69" s="1"/>
  <c r="BI427" i="69" s="1"/>
  <c r="BJ427" i="69" s="1"/>
  <c r="BK427" i="69" s="1"/>
  <c r="BL427" i="69" s="1"/>
  <c r="BM427" i="69" s="1"/>
  <c r="BN427" i="69" s="1"/>
  <c r="BO427" i="69" s="1"/>
  <c r="BC427" i="69"/>
  <c r="BC429" i="69" s="1"/>
  <c r="BC431" i="69" s="1"/>
  <c r="BC432" i="69" s="1"/>
  <c r="BC433" i="69" s="1"/>
  <c r="BE414" i="69"/>
  <c r="BF414" i="69" s="1"/>
  <c r="BG414" i="69" s="1"/>
  <c r="BH414" i="69" s="1"/>
  <c r="BI414" i="69" s="1"/>
  <c r="BJ414" i="69" s="1"/>
  <c r="BK414" i="69" s="1"/>
  <c r="BL414" i="69" s="1"/>
  <c r="BM414" i="69" s="1"/>
  <c r="BN414" i="69" s="1"/>
  <c r="BO414" i="69" s="1"/>
  <c r="BE413" i="69"/>
  <c r="BF413" i="69" s="1"/>
  <c r="BG413" i="69" s="1"/>
  <c r="BH413" i="69" s="1"/>
  <c r="BI413" i="69" s="1"/>
  <c r="BJ413" i="69" s="1"/>
  <c r="BK413" i="69" s="1"/>
  <c r="BL413" i="69" s="1"/>
  <c r="BM413" i="69" s="1"/>
  <c r="BN413" i="69" s="1"/>
  <c r="BO413" i="69" s="1"/>
  <c r="BE412" i="69"/>
  <c r="BF412" i="69" s="1"/>
  <c r="BG412" i="69" s="1"/>
  <c r="BH412" i="69" s="1"/>
  <c r="BI412" i="69" s="1"/>
  <c r="BJ412" i="69" s="1"/>
  <c r="BK412" i="69" s="1"/>
  <c r="BL412" i="69" s="1"/>
  <c r="BM412" i="69" s="1"/>
  <c r="BN412" i="69" s="1"/>
  <c r="BO412" i="69" s="1"/>
  <c r="BE410" i="69"/>
  <c r="BF410" i="69" s="1"/>
  <c r="BG410" i="69" s="1"/>
  <c r="BH410" i="69" s="1"/>
  <c r="BI410" i="69" s="1"/>
  <c r="BJ410" i="69" s="1"/>
  <c r="BK410" i="69" s="1"/>
  <c r="BL410" i="69" s="1"/>
  <c r="BM410" i="69" s="1"/>
  <c r="BN410" i="69" s="1"/>
  <c r="BO410" i="69" s="1"/>
  <c r="D410" i="69"/>
  <c r="BE408" i="69"/>
  <c r="BF408" i="69" s="1"/>
  <c r="BG408" i="69" s="1"/>
  <c r="BH408" i="69" s="1"/>
  <c r="BI408" i="69" s="1"/>
  <c r="BJ408" i="69" s="1"/>
  <c r="BK408" i="69" s="1"/>
  <c r="BL408" i="69" s="1"/>
  <c r="BM408" i="69" s="1"/>
  <c r="BN408" i="69" s="1"/>
  <c r="BO408" i="69" s="1"/>
  <c r="BC408" i="69"/>
  <c r="BC410" i="69" s="1"/>
  <c r="BC412" i="69" s="1"/>
  <c r="BC413" i="69" s="1"/>
  <c r="BC414" i="69" s="1"/>
  <c r="BE395" i="69"/>
  <c r="BF395" i="69" s="1"/>
  <c r="BG395" i="69" s="1"/>
  <c r="BH395" i="69" s="1"/>
  <c r="BI395" i="69" s="1"/>
  <c r="BJ395" i="69" s="1"/>
  <c r="BK395" i="69" s="1"/>
  <c r="BL395" i="69" s="1"/>
  <c r="BM395" i="69" s="1"/>
  <c r="BN395" i="69" s="1"/>
  <c r="BO395" i="69" s="1"/>
  <c r="BE394" i="69"/>
  <c r="BF394" i="69" s="1"/>
  <c r="BG394" i="69" s="1"/>
  <c r="BH394" i="69" s="1"/>
  <c r="BI394" i="69" s="1"/>
  <c r="BJ394" i="69" s="1"/>
  <c r="BK394" i="69" s="1"/>
  <c r="BL394" i="69" s="1"/>
  <c r="BM394" i="69" s="1"/>
  <c r="BN394" i="69" s="1"/>
  <c r="BO394" i="69" s="1"/>
  <c r="BE393" i="69"/>
  <c r="BF393" i="69" s="1"/>
  <c r="BG393" i="69" s="1"/>
  <c r="BH393" i="69" s="1"/>
  <c r="BI393" i="69" s="1"/>
  <c r="BJ393" i="69" s="1"/>
  <c r="BK393" i="69" s="1"/>
  <c r="BL393" i="69" s="1"/>
  <c r="BM393" i="69" s="1"/>
  <c r="BN393" i="69" s="1"/>
  <c r="BO393" i="69" s="1"/>
  <c r="BE391" i="69"/>
  <c r="BF391" i="69" s="1"/>
  <c r="BG391" i="69" s="1"/>
  <c r="BH391" i="69" s="1"/>
  <c r="BI391" i="69" s="1"/>
  <c r="BJ391" i="69" s="1"/>
  <c r="BK391" i="69" s="1"/>
  <c r="BL391" i="69" s="1"/>
  <c r="BM391" i="69" s="1"/>
  <c r="BN391" i="69" s="1"/>
  <c r="BO391" i="69" s="1"/>
  <c r="D391" i="69"/>
  <c r="BE389" i="69"/>
  <c r="BF389" i="69" s="1"/>
  <c r="BG389" i="69" s="1"/>
  <c r="BH389" i="69" s="1"/>
  <c r="BI389" i="69" s="1"/>
  <c r="BJ389" i="69" s="1"/>
  <c r="BK389" i="69" s="1"/>
  <c r="BL389" i="69" s="1"/>
  <c r="BM389" i="69" s="1"/>
  <c r="BN389" i="69" s="1"/>
  <c r="BO389" i="69" s="1"/>
  <c r="BC389" i="69"/>
  <c r="BC391" i="69" s="1"/>
  <c r="BC393" i="69" s="1"/>
  <c r="BC394" i="69" s="1"/>
  <c r="BC395" i="69" s="1"/>
  <c r="BE376" i="69"/>
  <c r="BF376" i="69" s="1"/>
  <c r="BG376" i="69" s="1"/>
  <c r="BH376" i="69" s="1"/>
  <c r="BI376" i="69" s="1"/>
  <c r="BJ376" i="69" s="1"/>
  <c r="BK376" i="69" s="1"/>
  <c r="BL376" i="69" s="1"/>
  <c r="BM376" i="69" s="1"/>
  <c r="BN376" i="69" s="1"/>
  <c r="BO376" i="69" s="1"/>
  <c r="BE375" i="69"/>
  <c r="BF375" i="69" s="1"/>
  <c r="BG375" i="69" s="1"/>
  <c r="BH375" i="69" s="1"/>
  <c r="BI375" i="69" s="1"/>
  <c r="BJ375" i="69" s="1"/>
  <c r="BK375" i="69" s="1"/>
  <c r="BL375" i="69" s="1"/>
  <c r="BM375" i="69" s="1"/>
  <c r="BN375" i="69" s="1"/>
  <c r="BO375" i="69" s="1"/>
  <c r="BE374" i="69"/>
  <c r="BF374" i="69" s="1"/>
  <c r="BG374" i="69" s="1"/>
  <c r="BH374" i="69" s="1"/>
  <c r="BI374" i="69" s="1"/>
  <c r="BJ374" i="69" s="1"/>
  <c r="BK374" i="69" s="1"/>
  <c r="BL374" i="69" s="1"/>
  <c r="BM374" i="69" s="1"/>
  <c r="BN374" i="69" s="1"/>
  <c r="BO374" i="69" s="1"/>
  <c r="BE372" i="69"/>
  <c r="BF372" i="69" s="1"/>
  <c r="BG372" i="69" s="1"/>
  <c r="BH372" i="69" s="1"/>
  <c r="BI372" i="69" s="1"/>
  <c r="BJ372" i="69" s="1"/>
  <c r="BK372" i="69" s="1"/>
  <c r="BL372" i="69" s="1"/>
  <c r="BM372" i="69" s="1"/>
  <c r="BN372" i="69" s="1"/>
  <c r="BO372" i="69" s="1"/>
  <c r="D372" i="69"/>
  <c r="BE370" i="69"/>
  <c r="BF370" i="69" s="1"/>
  <c r="BG370" i="69" s="1"/>
  <c r="BH370" i="69" s="1"/>
  <c r="BI370" i="69" s="1"/>
  <c r="BJ370" i="69" s="1"/>
  <c r="BK370" i="69" s="1"/>
  <c r="BL370" i="69" s="1"/>
  <c r="BM370" i="69" s="1"/>
  <c r="BN370" i="69" s="1"/>
  <c r="BO370" i="69" s="1"/>
  <c r="BC370" i="69"/>
  <c r="BC372" i="69" s="1"/>
  <c r="BC374" i="69" s="1"/>
  <c r="BC375" i="69" s="1"/>
  <c r="BC376" i="69" s="1"/>
  <c r="BE357" i="69"/>
  <c r="BF357" i="69" s="1"/>
  <c r="BG357" i="69" s="1"/>
  <c r="BH357" i="69" s="1"/>
  <c r="BI357" i="69" s="1"/>
  <c r="BJ357" i="69" s="1"/>
  <c r="BK357" i="69" s="1"/>
  <c r="BL357" i="69" s="1"/>
  <c r="BM357" i="69" s="1"/>
  <c r="BN357" i="69" s="1"/>
  <c r="BO357" i="69" s="1"/>
  <c r="BE356" i="69"/>
  <c r="BF356" i="69" s="1"/>
  <c r="BG356" i="69" s="1"/>
  <c r="BH356" i="69" s="1"/>
  <c r="BI356" i="69" s="1"/>
  <c r="BJ356" i="69" s="1"/>
  <c r="BK356" i="69" s="1"/>
  <c r="BL356" i="69" s="1"/>
  <c r="BM356" i="69" s="1"/>
  <c r="BN356" i="69" s="1"/>
  <c r="BO356" i="69" s="1"/>
  <c r="BE355" i="69"/>
  <c r="BF355" i="69" s="1"/>
  <c r="BG355" i="69" s="1"/>
  <c r="BH355" i="69" s="1"/>
  <c r="BI355" i="69" s="1"/>
  <c r="BJ355" i="69" s="1"/>
  <c r="BK355" i="69" s="1"/>
  <c r="BL355" i="69" s="1"/>
  <c r="BM355" i="69" s="1"/>
  <c r="BN355" i="69" s="1"/>
  <c r="BO355" i="69" s="1"/>
  <c r="BE353" i="69"/>
  <c r="BF353" i="69" s="1"/>
  <c r="BG353" i="69" s="1"/>
  <c r="BH353" i="69" s="1"/>
  <c r="BI353" i="69" s="1"/>
  <c r="BJ353" i="69" s="1"/>
  <c r="BK353" i="69" s="1"/>
  <c r="BL353" i="69" s="1"/>
  <c r="BM353" i="69" s="1"/>
  <c r="BN353" i="69" s="1"/>
  <c r="BO353" i="69" s="1"/>
  <c r="D353" i="69"/>
  <c r="BE351" i="69"/>
  <c r="BF351" i="69" s="1"/>
  <c r="BG351" i="69" s="1"/>
  <c r="BH351" i="69" s="1"/>
  <c r="BI351" i="69" s="1"/>
  <c r="BJ351" i="69" s="1"/>
  <c r="BK351" i="69" s="1"/>
  <c r="BL351" i="69" s="1"/>
  <c r="BM351" i="69" s="1"/>
  <c r="BN351" i="69" s="1"/>
  <c r="BO351" i="69" s="1"/>
  <c r="BC351" i="69"/>
  <c r="BC353" i="69" s="1"/>
  <c r="BC355" i="69" s="1"/>
  <c r="BC356" i="69" s="1"/>
  <c r="BC357" i="69" s="1"/>
  <c r="BE338" i="69"/>
  <c r="BF338" i="69" s="1"/>
  <c r="BG338" i="69" s="1"/>
  <c r="BH338" i="69" s="1"/>
  <c r="BI338" i="69" s="1"/>
  <c r="BJ338" i="69" s="1"/>
  <c r="BK338" i="69" s="1"/>
  <c r="BL338" i="69" s="1"/>
  <c r="BM338" i="69" s="1"/>
  <c r="BN338" i="69" s="1"/>
  <c r="BO338" i="69" s="1"/>
  <c r="BE337" i="69"/>
  <c r="BF337" i="69" s="1"/>
  <c r="BG337" i="69" s="1"/>
  <c r="BH337" i="69" s="1"/>
  <c r="BI337" i="69" s="1"/>
  <c r="BJ337" i="69" s="1"/>
  <c r="BK337" i="69" s="1"/>
  <c r="BL337" i="69" s="1"/>
  <c r="BM337" i="69" s="1"/>
  <c r="BN337" i="69" s="1"/>
  <c r="BO337" i="69" s="1"/>
  <c r="BE336" i="69"/>
  <c r="BF336" i="69" s="1"/>
  <c r="BG336" i="69" s="1"/>
  <c r="BH336" i="69" s="1"/>
  <c r="BI336" i="69" s="1"/>
  <c r="BJ336" i="69" s="1"/>
  <c r="BK336" i="69" s="1"/>
  <c r="BL336" i="69" s="1"/>
  <c r="BM336" i="69" s="1"/>
  <c r="BN336" i="69" s="1"/>
  <c r="BO336" i="69" s="1"/>
  <c r="BE334" i="69"/>
  <c r="BF334" i="69" s="1"/>
  <c r="BG334" i="69" s="1"/>
  <c r="BH334" i="69" s="1"/>
  <c r="BI334" i="69" s="1"/>
  <c r="BJ334" i="69" s="1"/>
  <c r="BK334" i="69" s="1"/>
  <c r="BL334" i="69" s="1"/>
  <c r="BM334" i="69" s="1"/>
  <c r="BN334" i="69" s="1"/>
  <c r="BO334" i="69" s="1"/>
  <c r="D334" i="69"/>
  <c r="BE332" i="69"/>
  <c r="BF332" i="69" s="1"/>
  <c r="BG332" i="69" s="1"/>
  <c r="BH332" i="69" s="1"/>
  <c r="BI332" i="69" s="1"/>
  <c r="BJ332" i="69" s="1"/>
  <c r="BK332" i="69" s="1"/>
  <c r="BL332" i="69" s="1"/>
  <c r="BM332" i="69" s="1"/>
  <c r="BN332" i="69" s="1"/>
  <c r="BO332" i="69" s="1"/>
  <c r="BC332" i="69"/>
  <c r="BC334" i="69" s="1"/>
  <c r="BC336" i="69" s="1"/>
  <c r="BC337" i="69" s="1"/>
  <c r="BC338" i="69" s="1"/>
  <c r="BE319" i="69"/>
  <c r="BF319" i="69" s="1"/>
  <c r="BG319" i="69" s="1"/>
  <c r="BH319" i="69" s="1"/>
  <c r="BI319" i="69" s="1"/>
  <c r="BJ319" i="69" s="1"/>
  <c r="BK319" i="69" s="1"/>
  <c r="BL319" i="69" s="1"/>
  <c r="BM319" i="69" s="1"/>
  <c r="BN319" i="69" s="1"/>
  <c r="BO319" i="69" s="1"/>
  <c r="BE318" i="69"/>
  <c r="BF318" i="69" s="1"/>
  <c r="BG318" i="69" s="1"/>
  <c r="BH318" i="69" s="1"/>
  <c r="BI318" i="69" s="1"/>
  <c r="BJ318" i="69" s="1"/>
  <c r="BK318" i="69" s="1"/>
  <c r="BL318" i="69" s="1"/>
  <c r="BM318" i="69" s="1"/>
  <c r="BN318" i="69" s="1"/>
  <c r="BO318" i="69" s="1"/>
  <c r="BE317" i="69"/>
  <c r="BF317" i="69" s="1"/>
  <c r="BG317" i="69" s="1"/>
  <c r="BH317" i="69" s="1"/>
  <c r="BI317" i="69" s="1"/>
  <c r="BJ317" i="69" s="1"/>
  <c r="BK317" i="69" s="1"/>
  <c r="BL317" i="69" s="1"/>
  <c r="BM317" i="69" s="1"/>
  <c r="BN317" i="69" s="1"/>
  <c r="BO317" i="69" s="1"/>
  <c r="BE315" i="69"/>
  <c r="BF315" i="69" s="1"/>
  <c r="BG315" i="69" s="1"/>
  <c r="BH315" i="69" s="1"/>
  <c r="BI315" i="69" s="1"/>
  <c r="BJ315" i="69" s="1"/>
  <c r="BK315" i="69" s="1"/>
  <c r="BL315" i="69" s="1"/>
  <c r="BM315" i="69" s="1"/>
  <c r="BN315" i="69" s="1"/>
  <c r="BO315" i="69" s="1"/>
  <c r="D315" i="69"/>
  <c r="BE313" i="69"/>
  <c r="BF313" i="69" s="1"/>
  <c r="BG313" i="69" s="1"/>
  <c r="BH313" i="69" s="1"/>
  <c r="BI313" i="69" s="1"/>
  <c r="BJ313" i="69" s="1"/>
  <c r="BK313" i="69" s="1"/>
  <c r="BL313" i="69" s="1"/>
  <c r="BM313" i="69" s="1"/>
  <c r="BN313" i="69" s="1"/>
  <c r="BO313" i="69" s="1"/>
  <c r="BC313" i="69"/>
  <c r="BC315" i="69" s="1"/>
  <c r="BC317" i="69" s="1"/>
  <c r="BC318" i="69" s="1"/>
  <c r="BC319" i="69" s="1"/>
  <c r="BE300" i="69"/>
  <c r="BF300" i="69" s="1"/>
  <c r="BG300" i="69" s="1"/>
  <c r="BH300" i="69" s="1"/>
  <c r="BI300" i="69" s="1"/>
  <c r="BJ300" i="69" s="1"/>
  <c r="BK300" i="69" s="1"/>
  <c r="BL300" i="69" s="1"/>
  <c r="BM300" i="69" s="1"/>
  <c r="BN300" i="69" s="1"/>
  <c r="BO300" i="69" s="1"/>
  <c r="BE299" i="69"/>
  <c r="BF299" i="69" s="1"/>
  <c r="BG299" i="69" s="1"/>
  <c r="BH299" i="69" s="1"/>
  <c r="BI299" i="69" s="1"/>
  <c r="BJ299" i="69" s="1"/>
  <c r="BK299" i="69" s="1"/>
  <c r="BL299" i="69" s="1"/>
  <c r="BM299" i="69" s="1"/>
  <c r="BN299" i="69" s="1"/>
  <c r="BO299" i="69" s="1"/>
  <c r="BE298" i="69"/>
  <c r="BF298" i="69" s="1"/>
  <c r="BG298" i="69" s="1"/>
  <c r="BH298" i="69" s="1"/>
  <c r="BI298" i="69" s="1"/>
  <c r="BJ298" i="69" s="1"/>
  <c r="BK298" i="69" s="1"/>
  <c r="BL298" i="69" s="1"/>
  <c r="BM298" i="69" s="1"/>
  <c r="BN298" i="69" s="1"/>
  <c r="BO298" i="69" s="1"/>
  <c r="BE296" i="69"/>
  <c r="BF296" i="69" s="1"/>
  <c r="BG296" i="69" s="1"/>
  <c r="BH296" i="69" s="1"/>
  <c r="BI296" i="69" s="1"/>
  <c r="BJ296" i="69" s="1"/>
  <c r="BK296" i="69" s="1"/>
  <c r="BL296" i="69" s="1"/>
  <c r="BM296" i="69" s="1"/>
  <c r="BN296" i="69" s="1"/>
  <c r="BO296" i="69" s="1"/>
  <c r="D296" i="69"/>
  <c r="BE294" i="69"/>
  <c r="BF294" i="69" s="1"/>
  <c r="BG294" i="69" s="1"/>
  <c r="BH294" i="69" s="1"/>
  <c r="BI294" i="69" s="1"/>
  <c r="BJ294" i="69" s="1"/>
  <c r="BK294" i="69" s="1"/>
  <c r="BL294" i="69" s="1"/>
  <c r="BM294" i="69" s="1"/>
  <c r="BN294" i="69" s="1"/>
  <c r="BO294" i="69" s="1"/>
  <c r="BC294" i="69"/>
  <c r="BC296" i="69" s="1"/>
  <c r="BC298" i="69" s="1"/>
  <c r="BC299" i="69" s="1"/>
  <c r="BC300" i="69" s="1"/>
  <c r="BE281" i="69"/>
  <c r="BF281" i="69" s="1"/>
  <c r="BG281" i="69" s="1"/>
  <c r="BH281" i="69" s="1"/>
  <c r="BI281" i="69" s="1"/>
  <c r="BJ281" i="69" s="1"/>
  <c r="BK281" i="69" s="1"/>
  <c r="BL281" i="69" s="1"/>
  <c r="BM281" i="69" s="1"/>
  <c r="BN281" i="69" s="1"/>
  <c r="BO281" i="69" s="1"/>
  <c r="BE280" i="69"/>
  <c r="BF280" i="69" s="1"/>
  <c r="BG280" i="69" s="1"/>
  <c r="BH280" i="69" s="1"/>
  <c r="BI280" i="69" s="1"/>
  <c r="BJ280" i="69" s="1"/>
  <c r="BK280" i="69" s="1"/>
  <c r="BL280" i="69" s="1"/>
  <c r="BM280" i="69" s="1"/>
  <c r="BN280" i="69" s="1"/>
  <c r="BO280" i="69" s="1"/>
  <c r="BE279" i="69"/>
  <c r="BF279" i="69" s="1"/>
  <c r="BG279" i="69" s="1"/>
  <c r="BH279" i="69" s="1"/>
  <c r="BI279" i="69" s="1"/>
  <c r="BJ279" i="69" s="1"/>
  <c r="BK279" i="69" s="1"/>
  <c r="BL279" i="69" s="1"/>
  <c r="BM279" i="69" s="1"/>
  <c r="BN279" i="69" s="1"/>
  <c r="BO279" i="69" s="1"/>
  <c r="BE277" i="69"/>
  <c r="BF277" i="69" s="1"/>
  <c r="BG277" i="69" s="1"/>
  <c r="BH277" i="69" s="1"/>
  <c r="BI277" i="69" s="1"/>
  <c r="BJ277" i="69" s="1"/>
  <c r="BK277" i="69" s="1"/>
  <c r="BL277" i="69" s="1"/>
  <c r="BM277" i="69" s="1"/>
  <c r="BN277" i="69" s="1"/>
  <c r="BO277" i="69" s="1"/>
  <c r="D277" i="69"/>
  <c r="BE275" i="69"/>
  <c r="BF275" i="69" s="1"/>
  <c r="BG275" i="69" s="1"/>
  <c r="BH275" i="69" s="1"/>
  <c r="BI275" i="69" s="1"/>
  <c r="BJ275" i="69" s="1"/>
  <c r="BK275" i="69" s="1"/>
  <c r="BL275" i="69" s="1"/>
  <c r="BM275" i="69" s="1"/>
  <c r="BN275" i="69" s="1"/>
  <c r="BO275" i="69" s="1"/>
  <c r="BC275" i="69"/>
  <c r="BC277" i="69" s="1"/>
  <c r="BC279" i="69" s="1"/>
  <c r="BC280" i="69" s="1"/>
  <c r="BC281" i="69" s="1"/>
  <c r="BE262" i="69"/>
  <c r="BF262" i="69" s="1"/>
  <c r="BG262" i="69" s="1"/>
  <c r="BH262" i="69" s="1"/>
  <c r="BI262" i="69" s="1"/>
  <c r="BJ262" i="69" s="1"/>
  <c r="BK262" i="69" s="1"/>
  <c r="BL262" i="69" s="1"/>
  <c r="BM262" i="69" s="1"/>
  <c r="BN262" i="69" s="1"/>
  <c r="BO262" i="69" s="1"/>
  <c r="BE261" i="69"/>
  <c r="BF261" i="69" s="1"/>
  <c r="BG261" i="69" s="1"/>
  <c r="BH261" i="69" s="1"/>
  <c r="BI261" i="69" s="1"/>
  <c r="BJ261" i="69" s="1"/>
  <c r="BK261" i="69" s="1"/>
  <c r="BL261" i="69" s="1"/>
  <c r="BM261" i="69" s="1"/>
  <c r="BN261" i="69" s="1"/>
  <c r="BO261" i="69" s="1"/>
  <c r="BE260" i="69"/>
  <c r="BF260" i="69" s="1"/>
  <c r="BG260" i="69" s="1"/>
  <c r="BH260" i="69" s="1"/>
  <c r="BI260" i="69" s="1"/>
  <c r="BJ260" i="69" s="1"/>
  <c r="BK260" i="69" s="1"/>
  <c r="BL260" i="69" s="1"/>
  <c r="BM260" i="69" s="1"/>
  <c r="BN260" i="69" s="1"/>
  <c r="BO260" i="69" s="1"/>
  <c r="BE258" i="69"/>
  <c r="BF258" i="69" s="1"/>
  <c r="BG258" i="69" s="1"/>
  <c r="BH258" i="69" s="1"/>
  <c r="BI258" i="69" s="1"/>
  <c r="BJ258" i="69" s="1"/>
  <c r="BK258" i="69" s="1"/>
  <c r="BL258" i="69" s="1"/>
  <c r="BM258" i="69" s="1"/>
  <c r="BN258" i="69" s="1"/>
  <c r="BO258" i="69" s="1"/>
  <c r="D258" i="69"/>
  <c r="BE256" i="69"/>
  <c r="BF256" i="69" s="1"/>
  <c r="BG256" i="69" s="1"/>
  <c r="BH256" i="69" s="1"/>
  <c r="BI256" i="69" s="1"/>
  <c r="BJ256" i="69" s="1"/>
  <c r="BK256" i="69" s="1"/>
  <c r="BL256" i="69" s="1"/>
  <c r="BM256" i="69" s="1"/>
  <c r="BN256" i="69" s="1"/>
  <c r="BO256" i="69" s="1"/>
  <c r="BC256" i="69"/>
  <c r="BC258" i="69" s="1"/>
  <c r="BC260" i="69" s="1"/>
  <c r="BC261" i="69" s="1"/>
  <c r="BC262" i="69" s="1"/>
  <c r="D238" i="69"/>
  <c r="D219" i="69"/>
  <c r="D200" i="69"/>
  <c r="D181" i="69"/>
  <c r="D162" i="69"/>
  <c r="D146" i="69"/>
  <c r="D131" i="69"/>
  <c r="D116" i="69"/>
  <c r="D101" i="69"/>
  <c r="D86" i="69"/>
  <c r="D71" i="69"/>
  <c r="D56" i="69"/>
  <c r="D41" i="69"/>
  <c r="D26" i="69"/>
  <c r="D11" i="69"/>
  <c r="N13" i="69" l="1"/>
  <c r="M13" i="69"/>
  <c r="N14" i="69"/>
  <c r="M14" i="69"/>
  <c r="N15" i="69"/>
  <c r="M15" i="69"/>
  <c r="N16" i="69"/>
  <c r="M16" i="69"/>
  <c r="N17" i="69"/>
  <c r="M17" i="69"/>
  <c r="N18" i="69"/>
  <c r="M18" i="69"/>
  <c r="N19" i="69"/>
  <c r="M19" i="69"/>
  <c r="N20" i="69"/>
  <c r="M20" i="69"/>
  <c r="N21" i="69"/>
  <c r="M21" i="69"/>
  <c r="N22" i="69"/>
  <c r="M22" i="69"/>
  <c r="N23" i="69"/>
  <c r="M23" i="69"/>
  <c r="N24" i="69"/>
  <c r="M24" i="69"/>
  <c r="N28" i="69"/>
  <c r="M28" i="69"/>
  <c r="N29" i="69"/>
  <c r="M29" i="69"/>
  <c r="N30" i="69"/>
  <c r="M30" i="69"/>
  <c r="N31" i="69"/>
  <c r="M31" i="69"/>
  <c r="N32" i="69"/>
  <c r="M32" i="69"/>
  <c r="N33" i="69"/>
  <c r="M33" i="69"/>
  <c r="N34" i="69"/>
  <c r="M34" i="69"/>
  <c r="N35" i="69"/>
  <c r="M35" i="69"/>
  <c r="N36" i="69"/>
  <c r="M36" i="69"/>
  <c r="N37" i="69"/>
  <c r="M37" i="69"/>
  <c r="N38" i="69"/>
  <c r="M38" i="69"/>
  <c r="N39" i="69"/>
  <c r="M39" i="69"/>
  <c r="N43" i="69"/>
  <c r="M43" i="69"/>
  <c r="N44" i="69"/>
  <c r="M44" i="69"/>
  <c r="N45" i="69"/>
  <c r="M45" i="69"/>
  <c r="N46" i="69"/>
  <c r="M46" i="69"/>
  <c r="N47" i="69"/>
  <c r="M47" i="69"/>
  <c r="N48" i="69"/>
  <c r="M48" i="69"/>
  <c r="N49" i="69"/>
  <c r="M49" i="69"/>
  <c r="N50" i="69"/>
  <c r="M50" i="69"/>
  <c r="N51" i="69"/>
  <c r="M51" i="69"/>
  <c r="N52" i="69"/>
  <c r="M52" i="69"/>
  <c r="N53" i="69"/>
  <c r="M53" i="69"/>
  <c r="N54" i="69"/>
  <c r="M54" i="69"/>
  <c r="N58" i="69"/>
  <c r="M58" i="69"/>
  <c r="N59" i="69"/>
  <c r="M59" i="69"/>
  <c r="N60" i="69"/>
  <c r="M60" i="69"/>
  <c r="N61" i="69"/>
  <c r="M61" i="69"/>
  <c r="N62" i="69"/>
  <c r="M62" i="69"/>
  <c r="N63" i="69"/>
  <c r="M63" i="69"/>
  <c r="N64" i="69"/>
  <c r="M64" i="69"/>
  <c r="N65" i="69"/>
  <c r="M65" i="69"/>
  <c r="N66" i="69"/>
  <c r="M66" i="69"/>
  <c r="N67" i="69"/>
  <c r="M67" i="69"/>
  <c r="N68" i="69"/>
  <c r="M68" i="69"/>
  <c r="N69" i="69"/>
  <c r="M69" i="69"/>
  <c r="N73" i="69"/>
  <c r="M73" i="69"/>
  <c r="N74" i="69"/>
  <c r="M74" i="69"/>
  <c r="N75" i="69"/>
  <c r="M75" i="69"/>
  <c r="N76" i="69"/>
  <c r="M76" i="69"/>
  <c r="N77" i="69"/>
  <c r="M77" i="69"/>
  <c r="N78" i="69"/>
  <c r="M78" i="69"/>
  <c r="N79" i="69"/>
  <c r="M79" i="69"/>
  <c r="N80" i="69"/>
  <c r="M80" i="69"/>
  <c r="N81" i="69"/>
  <c r="M81" i="69"/>
  <c r="N82" i="69"/>
  <c r="M82" i="69"/>
  <c r="N83" i="69"/>
  <c r="M83" i="69"/>
  <c r="N84" i="69"/>
  <c r="M84" i="69"/>
  <c r="N88" i="69"/>
  <c r="M88" i="69"/>
  <c r="N89" i="69"/>
  <c r="M89" i="69"/>
  <c r="N90" i="69"/>
  <c r="M90" i="69"/>
  <c r="N91" i="69"/>
  <c r="M91" i="69"/>
  <c r="N92" i="69"/>
  <c r="M92" i="69"/>
  <c r="N93" i="69"/>
  <c r="M93" i="69"/>
  <c r="N94" i="69"/>
  <c r="M94" i="69"/>
  <c r="N95" i="69"/>
  <c r="M95" i="69"/>
  <c r="N96" i="69"/>
  <c r="M96" i="69"/>
  <c r="N97" i="69"/>
  <c r="M97" i="69"/>
  <c r="N98" i="69"/>
  <c r="M98" i="69"/>
  <c r="N99" i="69"/>
  <c r="M99" i="69"/>
  <c r="N103" i="69"/>
  <c r="M103" i="69"/>
  <c r="N104" i="69"/>
  <c r="M104" i="69"/>
  <c r="N105" i="69"/>
  <c r="M105" i="69"/>
  <c r="N106" i="69"/>
  <c r="M106" i="69"/>
  <c r="N107" i="69"/>
  <c r="M107" i="69"/>
  <c r="N108" i="69"/>
  <c r="M108" i="69"/>
  <c r="N109" i="69"/>
  <c r="M109" i="69"/>
  <c r="N110" i="69"/>
  <c r="M110" i="69"/>
  <c r="N111" i="69"/>
  <c r="M111" i="69"/>
  <c r="N112" i="69"/>
  <c r="M112" i="69"/>
  <c r="N113" i="69"/>
  <c r="M113" i="69"/>
  <c r="N114" i="69"/>
  <c r="M114" i="69"/>
  <c r="N118" i="69"/>
  <c r="M118" i="69"/>
  <c r="N119" i="69"/>
  <c r="M119" i="69"/>
  <c r="N120" i="69"/>
  <c r="M120" i="69"/>
  <c r="N121" i="69"/>
  <c r="M121" i="69"/>
  <c r="N122" i="69"/>
  <c r="M122" i="69"/>
  <c r="N123" i="69"/>
  <c r="M123" i="69"/>
  <c r="N124" i="69"/>
  <c r="M124" i="69"/>
  <c r="N125" i="69"/>
  <c r="M125" i="69"/>
  <c r="N126" i="69"/>
  <c r="M126" i="69"/>
  <c r="N127" i="69"/>
  <c r="M127" i="69"/>
  <c r="N128" i="69"/>
  <c r="M128" i="69"/>
  <c r="N129" i="69"/>
  <c r="M129" i="69"/>
  <c r="N133" i="69"/>
  <c r="M133" i="69"/>
  <c r="N134" i="69"/>
  <c r="M134" i="69"/>
  <c r="N135" i="69"/>
  <c r="M135" i="69"/>
  <c r="N136" i="69"/>
  <c r="M136" i="69"/>
  <c r="N137" i="69"/>
  <c r="M137" i="69"/>
  <c r="N138" i="69"/>
  <c r="M138" i="69"/>
  <c r="N139" i="69"/>
  <c r="M139" i="69"/>
  <c r="N140" i="69"/>
  <c r="M140" i="69"/>
  <c r="N141" i="69"/>
  <c r="M141" i="69"/>
  <c r="N142" i="69"/>
  <c r="M142" i="69"/>
  <c r="N143" i="69"/>
  <c r="M143" i="69"/>
  <c r="N144" i="69"/>
  <c r="M144" i="69"/>
  <c r="N148" i="69"/>
  <c r="M148" i="69"/>
  <c r="N149" i="69"/>
  <c r="M149" i="69"/>
  <c r="N150" i="69"/>
  <c r="M150" i="69"/>
  <c r="N151" i="69"/>
  <c r="M151" i="69"/>
  <c r="N152" i="69"/>
  <c r="M152" i="69"/>
  <c r="N153" i="69"/>
  <c r="M153" i="69"/>
  <c r="N154" i="69"/>
  <c r="M154" i="69"/>
  <c r="N155" i="69"/>
  <c r="M155" i="69"/>
  <c r="N156" i="69"/>
  <c r="M156" i="69"/>
  <c r="N157" i="69"/>
  <c r="M157" i="69"/>
  <c r="N158" i="69"/>
  <c r="M158" i="69"/>
  <c r="N159" i="69"/>
  <c r="M159" i="69"/>
  <c r="N167" i="69"/>
  <c r="M167" i="69"/>
  <c r="N168" i="69"/>
  <c r="M168" i="69"/>
  <c r="N169" i="69"/>
  <c r="M169" i="69"/>
  <c r="N170" i="69"/>
  <c r="M170" i="69"/>
  <c r="N171" i="69"/>
  <c r="M171" i="69"/>
  <c r="N172" i="69"/>
  <c r="M172" i="69"/>
  <c r="N173" i="69"/>
  <c r="M173" i="69"/>
  <c r="N174" i="69"/>
  <c r="M174" i="69"/>
  <c r="N175" i="69"/>
  <c r="M175" i="69"/>
  <c r="N176" i="69"/>
  <c r="M176" i="69"/>
  <c r="N177" i="69"/>
  <c r="M177" i="69"/>
  <c r="N178" i="69"/>
  <c r="M178" i="69"/>
  <c r="N186" i="69"/>
  <c r="M186" i="69"/>
  <c r="N187" i="69"/>
  <c r="M187" i="69"/>
  <c r="N188" i="69"/>
  <c r="M188" i="69"/>
  <c r="N189" i="69"/>
  <c r="M189" i="69"/>
  <c r="N190" i="69"/>
  <c r="M190" i="69"/>
  <c r="N191" i="69"/>
  <c r="M191" i="69"/>
  <c r="N192" i="69"/>
  <c r="M192" i="69"/>
  <c r="N193" i="69"/>
  <c r="M193" i="69"/>
  <c r="N194" i="69"/>
  <c r="M194" i="69"/>
  <c r="N195" i="69"/>
  <c r="M195" i="69"/>
  <c r="N196" i="69"/>
  <c r="M196" i="69"/>
  <c r="N197" i="69"/>
  <c r="M197" i="69"/>
  <c r="N205" i="69"/>
  <c r="M205" i="69"/>
  <c r="N206" i="69"/>
  <c r="M206" i="69"/>
  <c r="N207" i="69"/>
  <c r="M207" i="69"/>
  <c r="N208" i="69"/>
  <c r="M208" i="69"/>
  <c r="N209" i="69"/>
  <c r="M209" i="69"/>
  <c r="N210" i="69"/>
  <c r="M210" i="69"/>
  <c r="N211" i="69"/>
  <c r="M211" i="69"/>
  <c r="N212" i="69"/>
  <c r="M212" i="69"/>
  <c r="N213" i="69"/>
  <c r="M213" i="69"/>
  <c r="N214" i="69"/>
  <c r="M214" i="69"/>
  <c r="N215" i="69"/>
  <c r="M215" i="69"/>
  <c r="N216" i="69"/>
  <c r="M216" i="69"/>
  <c r="N224" i="69"/>
  <c r="M224" i="69"/>
  <c r="N225" i="69"/>
  <c r="M225" i="69"/>
  <c r="N226" i="69"/>
  <c r="M226" i="69"/>
  <c r="N227" i="69"/>
  <c r="M227" i="69"/>
  <c r="N228" i="69"/>
  <c r="M228" i="69"/>
  <c r="N229" i="69"/>
  <c r="M229" i="69"/>
  <c r="N230" i="69"/>
  <c r="M230" i="69"/>
  <c r="N231" i="69"/>
  <c r="M231" i="69"/>
  <c r="N232" i="69"/>
  <c r="M232" i="69"/>
  <c r="N233" i="69"/>
  <c r="M233" i="69"/>
  <c r="N234" i="69"/>
  <c r="M234" i="69"/>
  <c r="N235" i="69"/>
  <c r="M235" i="69"/>
  <c r="N243" i="69"/>
  <c r="M243" i="69"/>
  <c r="N244" i="69"/>
  <c r="M244" i="69"/>
  <c r="N245" i="69"/>
  <c r="M245" i="69"/>
  <c r="N246" i="69"/>
  <c r="M246" i="69"/>
  <c r="N247" i="69"/>
  <c r="M247" i="69"/>
  <c r="N248" i="69"/>
  <c r="M248" i="69"/>
  <c r="N249" i="69"/>
  <c r="M249" i="69"/>
  <c r="N250" i="69"/>
  <c r="M250" i="69"/>
  <c r="N251" i="69"/>
  <c r="M251" i="69"/>
  <c r="N252" i="69"/>
  <c r="M252" i="69"/>
  <c r="N253" i="69"/>
  <c r="M253" i="69"/>
  <c r="N254" i="69"/>
  <c r="M254" i="69"/>
  <c r="W22" i="69"/>
  <c r="G14" i="69"/>
  <c r="W17" i="69"/>
  <c r="R15" i="69"/>
  <c r="W18" i="69"/>
  <c r="W21" i="69"/>
  <c r="W29" i="69"/>
  <c r="W33" i="69"/>
  <c r="W35" i="69"/>
  <c r="W37" i="69"/>
  <c r="W39" i="69"/>
  <c r="W43" i="69"/>
  <c r="S44" i="69"/>
  <c r="W45" i="69"/>
  <c r="W46" i="69"/>
  <c r="W47" i="69"/>
  <c r="S48" i="69"/>
  <c r="W49" i="69"/>
  <c r="W50" i="69"/>
  <c r="W51" i="69"/>
  <c r="S52" i="69"/>
  <c r="W53" i="69"/>
  <c r="S58" i="69"/>
  <c r="W59" i="69"/>
  <c r="W60" i="69"/>
  <c r="W61" i="69"/>
  <c r="S62" i="69"/>
  <c r="W63" i="69"/>
  <c r="S64" i="69"/>
  <c r="W65" i="69"/>
  <c r="S66" i="69"/>
  <c r="W67" i="69"/>
  <c r="W69" i="69"/>
  <c r="W73" i="69"/>
  <c r="S74" i="69"/>
  <c r="W75" i="69"/>
  <c r="W76" i="69"/>
  <c r="R77" i="69"/>
  <c r="S80" i="69"/>
  <c r="S82" i="69"/>
  <c r="J83" i="69"/>
  <c r="W84" i="69"/>
  <c r="G89" i="69"/>
  <c r="Z89" i="69" s="1"/>
  <c r="W90" i="69"/>
  <c r="W92" i="69"/>
  <c r="W93" i="69"/>
  <c r="S94" i="69"/>
  <c r="G95" i="69"/>
  <c r="Z95" i="69" s="1"/>
  <c r="V98" i="69"/>
  <c r="T103" i="69"/>
  <c r="W107" i="69"/>
  <c r="K108" i="69"/>
  <c r="P111" i="69"/>
  <c r="T119" i="69"/>
  <c r="R123" i="69"/>
  <c r="V124" i="69"/>
  <c r="G125" i="69"/>
  <c r="Z125" i="69" s="1"/>
  <c r="T126" i="69"/>
  <c r="S129" i="69"/>
  <c r="K134" i="69"/>
  <c r="V138" i="69"/>
  <c r="T140" i="69"/>
  <c r="V148" i="69"/>
  <c r="V150" i="69"/>
  <c r="S151" i="69"/>
  <c r="T152" i="69"/>
  <c r="S153" i="69"/>
  <c r="W154" i="69"/>
  <c r="S155" i="69"/>
  <c r="S159" i="69"/>
  <c r="J168" i="69"/>
  <c r="W172" i="69"/>
  <c r="V174" i="69"/>
  <c r="R178" i="69"/>
  <c r="W186" i="69"/>
  <c r="S187" i="69"/>
  <c r="P193" i="69"/>
  <c r="Y193" i="69" s="1"/>
  <c r="W194" i="69"/>
  <c r="S195" i="69"/>
  <c r="W196" i="69"/>
  <c r="S197" i="69"/>
  <c r="K206" i="69"/>
  <c r="P207" i="69"/>
  <c r="Y207" i="69" s="1"/>
  <c r="V214" i="69"/>
  <c r="S225" i="69"/>
  <c r="P227" i="69"/>
  <c r="S229" i="69"/>
  <c r="W230" i="69"/>
  <c r="S231" i="69"/>
  <c r="V232" i="69"/>
  <c r="S233" i="69"/>
  <c r="V234" i="69"/>
  <c r="T246" i="69"/>
  <c r="R247" i="69"/>
  <c r="W248" i="69"/>
  <c r="R249" i="69"/>
  <c r="I250" i="69"/>
  <c r="W252" i="69"/>
  <c r="K97" i="69"/>
  <c r="T380" i="69"/>
  <c r="U475" i="69"/>
  <c r="K496" i="69"/>
  <c r="V496" i="69"/>
  <c r="Q272" i="69"/>
  <c r="I496" i="69"/>
  <c r="K172" i="69"/>
  <c r="R288" i="69"/>
  <c r="R417" i="69"/>
  <c r="U212" i="69"/>
  <c r="U340" i="69"/>
  <c r="G288" i="69"/>
  <c r="Z288" i="69" s="1"/>
  <c r="G59" i="69"/>
  <c r="Z59" i="69" s="1"/>
  <c r="V126" i="69"/>
  <c r="V348" i="69"/>
  <c r="Q445" i="69"/>
  <c r="V59" i="69"/>
  <c r="G347" i="69"/>
  <c r="Z347" i="69" s="1"/>
  <c r="U13" i="69"/>
  <c r="G33" i="69"/>
  <c r="Z33" i="69" s="1"/>
  <c r="R119" i="69"/>
  <c r="K186" i="69"/>
  <c r="W231" i="69"/>
  <c r="G232" i="69"/>
  <c r="Z232" i="69" s="1"/>
  <c r="V272" i="69"/>
  <c r="P329" i="69"/>
  <c r="K422" i="69"/>
  <c r="J482" i="69"/>
  <c r="R186" i="69"/>
  <c r="G272" i="69"/>
  <c r="Z272" i="69" s="1"/>
  <c r="S329" i="69"/>
  <c r="T482" i="69"/>
  <c r="Q33" i="69"/>
  <c r="G45" i="69"/>
  <c r="Z45" i="69" s="1"/>
  <c r="P94" i="69"/>
  <c r="T194" i="69"/>
  <c r="G329" i="69"/>
  <c r="Z329" i="69" s="1"/>
  <c r="G343" i="69"/>
  <c r="Z343" i="69" s="1"/>
  <c r="T348" i="69"/>
  <c r="G479" i="69"/>
  <c r="Z479" i="69" s="1"/>
  <c r="I119" i="69"/>
  <c r="G186" i="69"/>
  <c r="Z186" i="69" s="1"/>
  <c r="J194" i="69"/>
  <c r="V383" i="69"/>
  <c r="G384" i="69"/>
  <c r="Z384" i="69" s="1"/>
  <c r="U441" i="69"/>
  <c r="G15" i="69"/>
  <c r="Z15" i="69" s="1"/>
  <c r="K33" i="69"/>
  <c r="G63" i="69"/>
  <c r="Z63" i="69" s="1"/>
  <c r="G103" i="69"/>
  <c r="Z103" i="69" s="1"/>
  <c r="G123" i="69"/>
  <c r="Z123" i="69" s="1"/>
  <c r="G136" i="69"/>
  <c r="Z136" i="69" s="1"/>
  <c r="G154" i="69"/>
  <c r="Z154" i="69" s="1"/>
  <c r="G196" i="69"/>
  <c r="Z196" i="69" s="1"/>
  <c r="U234" i="69"/>
  <c r="G249" i="69"/>
  <c r="Z249" i="69" s="1"/>
  <c r="G383" i="69"/>
  <c r="Z383" i="69" s="1"/>
  <c r="W15" i="69"/>
  <c r="G126" i="69"/>
  <c r="Z126" i="69" s="1"/>
  <c r="G140" i="69"/>
  <c r="Z140" i="69" s="1"/>
  <c r="V156" i="69"/>
  <c r="R196" i="69"/>
  <c r="G212" i="69"/>
  <c r="Z212" i="69" s="1"/>
  <c r="G234" i="69"/>
  <c r="Z234" i="69" s="1"/>
  <c r="T250" i="69"/>
  <c r="G268" i="69"/>
  <c r="Z268" i="69" s="1"/>
  <c r="G274" i="69"/>
  <c r="Z274" i="69" s="1"/>
  <c r="W321" i="69"/>
  <c r="G324" i="69"/>
  <c r="Z324" i="69" s="1"/>
  <c r="K383" i="69"/>
  <c r="Q400" i="69"/>
  <c r="S537" i="69"/>
  <c r="Q53" i="69"/>
  <c r="Q83" i="69"/>
  <c r="V380" i="69"/>
  <c r="K437" i="69"/>
  <c r="J438" i="69"/>
  <c r="K460" i="69"/>
  <c r="Q532" i="69"/>
  <c r="Y289" i="69"/>
  <c r="J13" i="69"/>
  <c r="J15" i="69"/>
  <c r="P24" i="69"/>
  <c r="Y24" i="69" s="1"/>
  <c r="K37" i="69"/>
  <c r="V63" i="69"/>
  <c r="P84" i="69"/>
  <c r="Y84" i="69" s="1"/>
  <c r="S107" i="69"/>
  <c r="V122" i="69"/>
  <c r="I126" i="69"/>
  <c r="V134" i="69"/>
  <c r="T168" i="69"/>
  <c r="W207" i="69"/>
  <c r="I230" i="69"/>
  <c r="W233" i="69"/>
  <c r="V268" i="69"/>
  <c r="J306" i="69"/>
  <c r="V324" i="69"/>
  <c r="W341" i="69"/>
  <c r="U350" i="69"/>
  <c r="I380" i="69"/>
  <c r="Q382" i="69"/>
  <c r="K388" i="69"/>
  <c r="T418" i="69"/>
  <c r="I426" i="69"/>
  <c r="V435" i="69"/>
  <c r="R437" i="69"/>
  <c r="K438" i="69"/>
  <c r="I443" i="69"/>
  <c r="P479" i="69"/>
  <c r="Y479" i="69" s="1"/>
  <c r="P491" i="69"/>
  <c r="J502" i="69"/>
  <c r="U534" i="69"/>
  <c r="U21" i="69"/>
  <c r="V43" i="69"/>
  <c r="K107" i="69"/>
  <c r="T134" i="69"/>
  <c r="S227" i="69"/>
  <c r="I246" i="69"/>
  <c r="K302" i="69"/>
  <c r="I388" i="69"/>
  <c r="J418" i="69"/>
  <c r="K435" i="69"/>
  <c r="R500" i="69"/>
  <c r="K15" i="69"/>
  <c r="G43" i="69"/>
  <c r="Z43" i="69" s="1"/>
  <c r="Q45" i="69"/>
  <c r="G53" i="69"/>
  <c r="K59" i="69"/>
  <c r="Q75" i="69"/>
  <c r="G107" i="69"/>
  <c r="Z107" i="69" s="1"/>
  <c r="U140" i="69"/>
  <c r="R154" i="69"/>
  <c r="I172" i="69"/>
  <c r="I186" i="69"/>
  <c r="V190" i="69"/>
  <c r="K196" i="69"/>
  <c r="K230" i="69"/>
  <c r="R274" i="69"/>
  <c r="G284" i="69"/>
  <c r="Z284" i="69" s="1"/>
  <c r="Q288" i="69"/>
  <c r="R306" i="69"/>
  <c r="I340" i="69"/>
  <c r="J380" i="69"/>
  <c r="R384" i="69"/>
  <c r="G437" i="69"/>
  <c r="Z437" i="69" s="1"/>
  <c r="V437" i="69"/>
  <c r="G438" i="69"/>
  <c r="Z438" i="69" s="1"/>
  <c r="P438" i="69"/>
  <c r="U443" i="69"/>
  <c r="T479" i="69"/>
  <c r="Q494" i="69"/>
  <c r="P497" i="69"/>
  <c r="X497" i="69" s="1"/>
  <c r="G500" i="69"/>
  <c r="Z500" i="69" s="1"/>
  <c r="G81" i="69"/>
  <c r="Z81" i="69" s="1"/>
  <c r="R81" i="69"/>
  <c r="W312" i="69"/>
  <c r="V312" i="69"/>
  <c r="G312" i="69"/>
  <c r="Z312" i="69" s="1"/>
  <c r="Q312" i="69"/>
  <c r="J312" i="69"/>
  <c r="V358" i="69"/>
  <c r="J358" i="69"/>
  <c r="W54" i="69"/>
  <c r="S54" i="69"/>
  <c r="G120" i="69"/>
  <c r="Z120" i="69" s="1"/>
  <c r="U120" i="69"/>
  <c r="K120" i="69"/>
  <c r="W228" i="69"/>
  <c r="T228" i="69"/>
  <c r="J228" i="69"/>
  <c r="V266" i="69"/>
  <c r="W322" i="69"/>
  <c r="Q322" i="69"/>
  <c r="G322" i="69"/>
  <c r="Z322" i="69" s="1"/>
  <c r="K322" i="69"/>
  <c r="J322" i="69"/>
  <c r="R401" i="69"/>
  <c r="V403" i="69"/>
  <c r="G403" i="69"/>
  <c r="Z403" i="69" s="1"/>
  <c r="R403" i="69"/>
  <c r="V474" i="69"/>
  <c r="G474" i="69"/>
  <c r="Z474" i="69" s="1"/>
  <c r="R474" i="69"/>
  <c r="K474" i="69"/>
  <c r="W235" i="69"/>
  <c r="S235" i="69"/>
  <c r="P235" i="69"/>
  <c r="Q264" i="69"/>
  <c r="G264" i="69"/>
  <c r="Z264" i="69" s="1"/>
  <c r="R264" i="69"/>
  <c r="K264" i="69"/>
  <c r="J282" i="69"/>
  <c r="K282" i="69"/>
  <c r="P68" i="69"/>
  <c r="Y68" i="69" s="1"/>
  <c r="S68" i="69"/>
  <c r="V170" i="69"/>
  <c r="J170" i="69"/>
  <c r="S287" i="69"/>
  <c r="W287" i="69"/>
  <c r="V322" i="69"/>
  <c r="V367" i="69"/>
  <c r="V368" i="69"/>
  <c r="G387" i="69"/>
  <c r="Z387" i="69" s="1"/>
  <c r="V387" i="69"/>
  <c r="K387" i="69"/>
  <c r="T453" i="69"/>
  <c r="I453" i="69"/>
  <c r="G456" i="69"/>
  <c r="Z456" i="69" s="1"/>
  <c r="P456" i="69"/>
  <c r="Y456" i="69" s="1"/>
  <c r="U478" i="69"/>
  <c r="Q478" i="69"/>
  <c r="J478" i="69"/>
  <c r="I478" i="69"/>
  <c r="R480" i="69"/>
  <c r="J480" i="69"/>
  <c r="V480" i="69"/>
  <c r="I480" i="69"/>
  <c r="V492" i="69"/>
  <c r="U492" i="69"/>
  <c r="I492" i="69"/>
  <c r="P16" i="69"/>
  <c r="Y16" i="69" s="1"/>
  <c r="T127" i="69"/>
  <c r="W127" i="69"/>
  <c r="P127" i="69"/>
  <c r="Y127" i="69" s="1"/>
  <c r="V158" i="69"/>
  <c r="K158" i="69"/>
  <c r="G245" i="69"/>
  <c r="Z245" i="69" s="1"/>
  <c r="R245" i="69"/>
  <c r="Q245" i="69"/>
  <c r="W266" i="69"/>
  <c r="Q266" i="69"/>
  <c r="G266" i="69"/>
  <c r="Z266" i="69" s="1"/>
  <c r="K266" i="69"/>
  <c r="J266" i="69"/>
  <c r="G320" i="69"/>
  <c r="Z320" i="69" s="1"/>
  <c r="R320" i="69"/>
  <c r="Q320" i="69"/>
  <c r="V328" i="69"/>
  <c r="V462" i="69"/>
  <c r="G462" i="69"/>
  <c r="Z462" i="69" s="1"/>
  <c r="K462" i="69"/>
  <c r="R79" i="69"/>
  <c r="K79" i="69"/>
  <c r="J96" i="69"/>
  <c r="U112" i="69"/>
  <c r="G112" i="69"/>
  <c r="Z112" i="69" s="1"/>
  <c r="J112" i="69"/>
  <c r="V142" i="69"/>
  <c r="T142" i="69"/>
  <c r="K142" i="69"/>
  <c r="G144" i="69"/>
  <c r="Z144" i="69" s="1"/>
  <c r="K192" i="69"/>
  <c r="G378" i="69"/>
  <c r="Z378" i="69" s="1"/>
  <c r="Q378" i="69"/>
  <c r="G425" i="69"/>
  <c r="Z425" i="69" s="1"/>
  <c r="V425" i="69"/>
  <c r="K425" i="69"/>
  <c r="U480" i="69"/>
  <c r="S495" i="69"/>
  <c r="W495" i="69"/>
  <c r="S499" i="69"/>
  <c r="W499" i="69"/>
  <c r="V45" i="69"/>
  <c r="G97" i="69"/>
  <c r="Z97" i="69" s="1"/>
  <c r="P97" i="69"/>
  <c r="Y97" i="69" s="1"/>
  <c r="K119" i="69"/>
  <c r="K126" i="69"/>
  <c r="V154" i="69"/>
  <c r="V196" i="69"/>
  <c r="V343" i="69"/>
  <c r="V384" i="69"/>
  <c r="K426" i="69"/>
  <c r="W438" i="69"/>
  <c r="G458" i="69"/>
  <c r="Z458" i="69" s="1"/>
  <c r="V460" i="69"/>
  <c r="G496" i="69"/>
  <c r="Z496" i="69" s="1"/>
  <c r="T502" i="69"/>
  <c r="U532" i="69"/>
  <c r="P15" i="69"/>
  <c r="P20" i="69"/>
  <c r="Y20" i="69" s="1"/>
  <c r="V33" i="69"/>
  <c r="J43" i="69"/>
  <c r="J45" i="69"/>
  <c r="W52" i="69"/>
  <c r="J63" i="69"/>
  <c r="W74" i="69"/>
  <c r="G75" i="69"/>
  <c r="Z75" i="69" s="1"/>
  <c r="T97" i="69"/>
  <c r="J140" i="69"/>
  <c r="I154" i="69"/>
  <c r="P155" i="69"/>
  <c r="G172" i="69"/>
  <c r="Z172" i="69" s="1"/>
  <c r="R172" i="69"/>
  <c r="V186" i="69"/>
  <c r="S193" i="69"/>
  <c r="I196" i="69"/>
  <c r="P197" i="69"/>
  <c r="Y197" i="69" s="1"/>
  <c r="K212" i="69"/>
  <c r="G230" i="69"/>
  <c r="Z230" i="69" s="1"/>
  <c r="R230" i="69"/>
  <c r="K234" i="69"/>
  <c r="J268" i="69"/>
  <c r="P311" i="69"/>
  <c r="X311" i="69" s="1"/>
  <c r="J324" i="69"/>
  <c r="I343" i="69"/>
  <c r="R347" i="69"/>
  <c r="I350" i="69"/>
  <c r="V359" i="69"/>
  <c r="S379" i="69"/>
  <c r="G380" i="69"/>
  <c r="Z380" i="69" s="1"/>
  <c r="K380" i="69"/>
  <c r="J382" i="69"/>
  <c r="I384" i="69"/>
  <c r="G388" i="69"/>
  <c r="Z388" i="69" s="1"/>
  <c r="R388" i="69"/>
  <c r="J402" i="69"/>
  <c r="K423" i="69"/>
  <c r="G426" i="69"/>
  <c r="Z426" i="69" s="1"/>
  <c r="R426" i="69"/>
  <c r="I479" i="69"/>
  <c r="U496" i="69"/>
  <c r="U15" i="69"/>
  <c r="J33" i="69"/>
  <c r="Q43" i="69"/>
  <c r="K45" i="69"/>
  <c r="Q63" i="69"/>
  <c r="I97" i="69"/>
  <c r="W97" i="69"/>
  <c r="T111" i="69"/>
  <c r="J122" i="69"/>
  <c r="U126" i="69"/>
  <c r="K154" i="69"/>
  <c r="V172" i="69"/>
  <c r="V230" i="69"/>
  <c r="P265" i="69"/>
  <c r="Y265" i="69" s="1"/>
  <c r="Q268" i="69"/>
  <c r="J272" i="69"/>
  <c r="J274" i="69"/>
  <c r="Q284" i="69"/>
  <c r="W311" i="69"/>
  <c r="Q324" i="69"/>
  <c r="K329" i="69"/>
  <c r="K341" i="69"/>
  <c r="K343" i="69"/>
  <c r="R380" i="69"/>
  <c r="K384" i="69"/>
  <c r="V388" i="69"/>
  <c r="T402" i="69"/>
  <c r="V426" i="69"/>
  <c r="J445" i="69"/>
  <c r="R458" i="69"/>
  <c r="T110" i="69"/>
  <c r="R124" i="69"/>
  <c r="G498" i="69"/>
  <c r="Z498" i="69" s="1"/>
  <c r="T498" i="69"/>
  <c r="J17" i="69"/>
  <c r="V17" i="69"/>
  <c r="J21" i="69"/>
  <c r="V21" i="69"/>
  <c r="J29" i="69"/>
  <c r="V29" i="69"/>
  <c r="G37" i="69"/>
  <c r="Z37" i="69" s="1"/>
  <c r="Q37" i="69"/>
  <c r="U43" i="69"/>
  <c r="S50" i="69"/>
  <c r="G51" i="69"/>
  <c r="Z51" i="69" s="1"/>
  <c r="U63" i="69"/>
  <c r="Q65" i="69"/>
  <c r="K69" i="69"/>
  <c r="Q73" i="69"/>
  <c r="P76" i="69"/>
  <c r="W82" i="69"/>
  <c r="G83" i="69"/>
  <c r="Z83" i="69" s="1"/>
  <c r="R83" i="69"/>
  <c r="Q89" i="69"/>
  <c r="J93" i="69"/>
  <c r="V93" i="69"/>
  <c r="Q95" i="69"/>
  <c r="U96" i="69"/>
  <c r="P99" i="69"/>
  <c r="Y99" i="69" s="1"/>
  <c r="G108" i="69"/>
  <c r="Z108" i="69" s="1"/>
  <c r="U108" i="69"/>
  <c r="I110" i="69"/>
  <c r="U110" i="69"/>
  <c r="T112" i="69"/>
  <c r="V120" i="69"/>
  <c r="G122" i="69"/>
  <c r="Z122" i="69" s="1"/>
  <c r="K122" i="69"/>
  <c r="I124" i="69"/>
  <c r="G138" i="69"/>
  <c r="Z138" i="69" s="1"/>
  <c r="G148" i="69"/>
  <c r="Z148" i="69" s="1"/>
  <c r="W152" i="69"/>
  <c r="R152" i="69"/>
  <c r="I152" i="69"/>
  <c r="V152" i="69"/>
  <c r="K152" i="69"/>
  <c r="G152" i="69"/>
  <c r="Z152" i="69" s="1"/>
  <c r="S157" i="69"/>
  <c r="W157" i="69"/>
  <c r="G158" i="69"/>
  <c r="Z158" i="69" s="1"/>
  <c r="U158" i="69"/>
  <c r="I158" i="69"/>
  <c r="W168" i="69"/>
  <c r="R168" i="69"/>
  <c r="I168" i="69"/>
  <c r="V168" i="69"/>
  <c r="K168" i="69"/>
  <c r="G168" i="69"/>
  <c r="Z168" i="69" s="1"/>
  <c r="U170" i="69"/>
  <c r="I170" i="69"/>
  <c r="S191" i="69"/>
  <c r="W191" i="69"/>
  <c r="P211" i="69"/>
  <c r="Y211" i="69" s="1"/>
  <c r="W211" i="69"/>
  <c r="S211" i="69"/>
  <c r="P215" i="69"/>
  <c r="Y215" i="69" s="1"/>
  <c r="W215" i="69"/>
  <c r="S215" i="69"/>
  <c r="G226" i="69"/>
  <c r="Z226" i="69" s="1"/>
  <c r="V226" i="69"/>
  <c r="T254" i="69"/>
  <c r="I254" i="69"/>
  <c r="R304" i="69"/>
  <c r="G304" i="69"/>
  <c r="Z304" i="69" s="1"/>
  <c r="Q304" i="69"/>
  <c r="J304" i="69"/>
  <c r="W344" i="69"/>
  <c r="Q344" i="69"/>
  <c r="T344" i="69"/>
  <c r="K344" i="69"/>
  <c r="G344" i="69"/>
  <c r="Z344" i="69" s="1"/>
  <c r="J344" i="69"/>
  <c r="V344" i="69"/>
  <c r="I344" i="69"/>
  <c r="T439" i="69"/>
  <c r="I439" i="69"/>
  <c r="V457" i="69"/>
  <c r="J457" i="69"/>
  <c r="U457" i="69"/>
  <c r="I457" i="69"/>
  <c r="T457" i="69"/>
  <c r="W124" i="69"/>
  <c r="T124" i="69"/>
  <c r="J124" i="69"/>
  <c r="P159" i="69"/>
  <c r="W159" i="69"/>
  <c r="K17" i="69"/>
  <c r="K21" i="69"/>
  <c r="K29" i="69"/>
  <c r="U37" i="69"/>
  <c r="Q69" i="69"/>
  <c r="S76" i="69"/>
  <c r="R89" i="69"/>
  <c r="K93" i="69"/>
  <c r="R95" i="69"/>
  <c r="V96" i="69"/>
  <c r="T99" i="69"/>
  <c r="V108" i="69"/>
  <c r="K110" i="69"/>
  <c r="V110" i="69"/>
  <c r="W122" i="69"/>
  <c r="R122" i="69"/>
  <c r="Q122" i="69"/>
  <c r="K124" i="69"/>
  <c r="P135" i="69"/>
  <c r="Y135" i="69" s="1"/>
  <c r="S135" i="69"/>
  <c r="P139" i="69"/>
  <c r="S139" i="69"/>
  <c r="P143" i="69"/>
  <c r="S143" i="69"/>
  <c r="S149" i="69"/>
  <c r="W149" i="69"/>
  <c r="K150" i="69"/>
  <c r="U150" i="69"/>
  <c r="G150" i="69"/>
  <c r="Z150" i="69" s="1"/>
  <c r="J152" i="69"/>
  <c r="W176" i="69"/>
  <c r="V176" i="69"/>
  <c r="K176" i="69"/>
  <c r="G176" i="69"/>
  <c r="Z176" i="69" s="1"/>
  <c r="T176" i="69"/>
  <c r="J176" i="69"/>
  <c r="R176" i="69"/>
  <c r="I176" i="69"/>
  <c r="W188" i="69"/>
  <c r="V188" i="69"/>
  <c r="K188" i="69"/>
  <c r="G188" i="69"/>
  <c r="Z188" i="69" s="1"/>
  <c r="T188" i="69"/>
  <c r="J188" i="69"/>
  <c r="R188" i="69"/>
  <c r="I188" i="69"/>
  <c r="U326" i="69"/>
  <c r="J326" i="69"/>
  <c r="R344" i="69"/>
  <c r="T369" i="69"/>
  <c r="K369" i="69"/>
  <c r="S369" i="69"/>
  <c r="R420" i="69"/>
  <c r="G420" i="69"/>
  <c r="Z420" i="69" s="1"/>
  <c r="J420" i="69"/>
  <c r="U17" i="69"/>
  <c r="U29" i="69"/>
  <c r="U93" i="69"/>
  <c r="P151" i="69"/>
  <c r="W151" i="69"/>
  <c r="V178" i="69"/>
  <c r="J178" i="69"/>
  <c r="U178" i="69"/>
  <c r="I178" i="69"/>
  <c r="S189" i="69"/>
  <c r="W189" i="69"/>
  <c r="U214" i="69"/>
  <c r="G214" i="69"/>
  <c r="Z214" i="69" s="1"/>
  <c r="K214" i="69"/>
  <c r="S15" i="69"/>
  <c r="T16" i="69"/>
  <c r="G17" i="69"/>
  <c r="Q17" i="69"/>
  <c r="T20" i="69"/>
  <c r="G21" i="69"/>
  <c r="Z21" i="69" s="1"/>
  <c r="Q21" i="69"/>
  <c r="T24" i="69"/>
  <c r="G29" i="69"/>
  <c r="Z29" i="69" s="1"/>
  <c r="Q29" i="69"/>
  <c r="U33" i="69"/>
  <c r="J37" i="69"/>
  <c r="V37" i="69"/>
  <c r="K43" i="69"/>
  <c r="U45" i="69"/>
  <c r="Q51" i="69"/>
  <c r="P54" i="69"/>
  <c r="Y54" i="69" s="1"/>
  <c r="Q59" i="69"/>
  <c r="K63" i="69"/>
  <c r="W64" i="69"/>
  <c r="G65" i="69"/>
  <c r="Z65" i="69" s="1"/>
  <c r="W68" i="69"/>
  <c r="G69" i="69"/>
  <c r="Z69" i="69" s="1"/>
  <c r="V69" i="69"/>
  <c r="G73" i="69"/>
  <c r="Z73" i="69" s="1"/>
  <c r="S84" i="69"/>
  <c r="S90" i="69"/>
  <c r="G93" i="69"/>
  <c r="Z93" i="69" s="1"/>
  <c r="Q93" i="69"/>
  <c r="W94" i="69"/>
  <c r="S97" i="69"/>
  <c r="G99" i="69"/>
  <c r="Z99" i="69" s="1"/>
  <c r="P107" i="69"/>
  <c r="Y107" i="69" s="1"/>
  <c r="G110" i="69"/>
  <c r="Z110" i="69" s="1"/>
  <c r="K112" i="69"/>
  <c r="I122" i="69"/>
  <c r="T122" i="69"/>
  <c r="G124" i="69"/>
  <c r="Z124" i="69" s="1"/>
  <c r="Q124" i="69"/>
  <c r="V128" i="69"/>
  <c r="W133" i="69"/>
  <c r="U134" i="69"/>
  <c r="I134" i="69"/>
  <c r="G134" i="69"/>
  <c r="Z134" i="69" s="1"/>
  <c r="W135" i="69"/>
  <c r="W139" i="69"/>
  <c r="U142" i="69"/>
  <c r="I142" i="69"/>
  <c r="G142" i="69"/>
  <c r="Z142" i="69" s="1"/>
  <c r="W143" i="69"/>
  <c r="Q152" i="69"/>
  <c r="K156" i="69"/>
  <c r="U156" i="69"/>
  <c r="G156" i="69"/>
  <c r="Z156" i="69" s="1"/>
  <c r="T158" i="69"/>
  <c r="Q168" i="69"/>
  <c r="R170" i="69"/>
  <c r="Q176" i="69"/>
  <c r="Q188" i="69"/>
  <c r="W292" i="69"/>
  <c r="Q292" i="69"/>
  <c r="G292" i="69"/>
  <c r="Z292" i="69" s="1"/>
  <c r="K292" i="69"/>
  <c r="V292" i="69"/>
  <c r="J292" i="69"/>
  <c r="R308" i="69"/>
  <c r="G308" i="69"/>
  <c r="Z308" i="69" s="1"/>
  <c r="Q308" i="69"/>
  <c r="K308" i="69"/>
  <c r="V326" i="69"/>
  <c r="U328" i="69"/>
  <c r="J328" i="69"/>
  <c r="Q398" i="69"/>
  <c r="K398" i="69"/>
  <c r="I398" i="69"/>
  <c r="U398" i="69"/>
  <c r="K140" i="69"/>
  <c r="J154" i="69"/>
  <c r="T154" i="69"/>
  <c r="W155" i="69"/>
  <c r="Q172" i="69"/>
  <c r="J186" i="69"/>
  <c r="T186" i="69"/>
  <c r="G190" i="69"/>
  <c r="Z190" i="69" s="1"/>
  <c r="G192" i="69"/>
  <c r="Z192" i="69" s="1"/>
  <c r="U192" i="69"/>
  <c r="W193" i="69"/>
  <c r="G194" i="69"/>
  <c r="Z194" i="69" s="1"/>
  <c r="K194" i="69"/>
  <c r="V194" i="69"/>
  <c r="J196" i="69"/>
  <c r="T196" i="69"/>
  <c r="W197" i="69"/>
  <c r="G206" i="69"/>
  <c r="Z206" i="69" s="1"/>
  <c r="U206" i="69"/>
  <c r="W227" i="69"/>
  <c r="G228" i="69"/>
  <c r="Z228" i="69" s="1"/>
  <c r="K228" i="69"/>
  <c r="V228" i="69"/>
  <c r="J230" i="69"/>
  <c r="T230" i="69"/>
  <c r="G247" i="69"/>
  <c r="Z247" i="69" s="1"/>
  <c r="T265" i="69"/>
  <c r="U268" i="69"/>
  <c r="U272" i="69"/>
  <c r="R282" i="69"/>
  <c r="G290" i="69"/>
  <c r="Z290" i="69" s="1"/>
  <c r="G302" i="69"/>
  <c r="Z302" i="69" s="1"/>
  <c r="Q302" i="69"/>
  <c r="K306" i="69"/>
  <c r="K312" i="69"/>
  <c r="U322" i="69"/>
  <c r="K324" i="69"/>
  <c r="J340" i="69"/>
  <c r="V340" i="69"/>
  <c r="G341" i="69"/>
  <c r="Z341" i="69" s="1"/>
  <c r="P341" i="69"/>
  <c r="Y341" i="69" s="1"/>
  <c r="T343" i="69"/>
  <c r="R345" i="69"/>
  <c r="G345" i="69"/>
  <c r="Z345" i="69" s="1"/>
  <c r="K345" i="69"/>
  <c r="G348" i="69"/>
  <c r="Z348" i="69" s="1"/>
  <c r="U348" i="69"/>
  <c r="I348" i="69"/>
  <c r="R358" i="69"/>
  <c r="T377" i="69"/>
  <c r="R377" i="69"/>
  <c r="G377" i="69"/>
  <c r="Z377" i="69" s="1"/>
  <c r="I377" i="69"/>
  <c r="P381" i="69"/>
  <c r="Y381" i="69" s="1"/>
  <c r="V381" i="69"/>
  <c r="G381" i="69"/>
  <c r="Z381" i="69" s="1"/>
  <c r="R399" i="69"/>
  <c r="K399" i="69"/>
  <c r="V444" i="69"/>
  <c r="W444" i="69"/>
  <c r="G444" i="69"/>
  <c r="Z444" i="69" s="1"/>
  <c r="R444" i="69"/>
  <c r="P444" i="69"/>
  <c r="Y444" i="69" s="1"/>
  <c r="V192" i="69"/>
  <c r="Q194" i="69"/>
  <c r="V206" i="69"/>
  <c r="Q228" i="69"/>
  <c r="V282" i="69"/>
  <c r="U302" i="69"/>
  <c r="S341" i="69"/>
  <c r="R366" i="69"/>
  <c r="G366" i="69"/>
  <c r="Z366" i="69" s="1"/>
  <c r="Q368" i="69"/>
  <c r="G368" i="69"/>
  <c r="Z368" i="69" s="1"/>
  <c r="I368" i="69"/>
  <c r="P377" i="69"/>
  <c r="Y377" i="69" s="1"/>
  <c r="R381" i="69"/>
  <c r="G434" i="69"/>
  <c r="Z434" i="69" s="1"/>
  <c r="K434" i="69"/>
  <c r="U434" i="69"/>
  <c r="J434" i="69"/>
  <c r="V473" i="69"/>
  <c r="J473" i="69"/>
  <c r="U473" i="69"/>
  <c r="I473" i="69"/>
  <c r="W515" i="69"/>
  <c r="Q515" i="69"/>
  <c r="J515" i="69"/>
  <c r="Q154" i="69"/>
  <c r="J172" i="69"/>
  <c r="T172" i="69"/>
  <c r="Q186" i="69"/>
  <c r="I194" i="69"/>
  <c r="R194" i="69"/>
  <c r="Q196" i="69"/>
  <c r="S207" i="69"/>
  <c r="W225" i="69"/>
  <c r="I228" i="69"/>
  <c r="R228" i="69"/>
  <c r="Q230" i="69"/>
  <c r="I265" i="69"/>
  <c r="U266" i="69"/>
  <c r="K268" i="69"/>
  <c r="K272" i="69"/>
  <c r="J302" i="69"/>
  <c r="V302" i="69"/>
  <c r="U312" i="69"/>
  <c r="U324" i="69"/>
  <c r="I341" i="69"/>
  <c r="T341" i="69"/>
  <c r="T358" i="69"/>
  <c r="I358" i="69"/>
  <c r="K358" i="69"/>
  <c r="G358" i="69"/>
  <c r="Z358" i="69" s="1"/>
  <c r="J362" i="69"/>
  <c r="Q362" i="69"/>
  <c r="V386" i="69"/>
  <c r="J386" i="69"/>
  <c r="U386" i="69"/>
  <c r="I386" i="69"/>
  <c r="G405" i="69"/>
  <c r="Z405" i="69" s="1"/>
  <c r="V405" i="69"/>
  <c r="T459" i="69"/>
  <c r="J459" i="69"/>
  <c r="I459" i="69"/>
  <c r="P493" i="69"/>
  <c r="Y493" i="69" s="1"/>
  <c r="G493" i="69"/>
  <c r="Z493" i="69" s="1"/>
  <c r="R493" i="69"/>
  <c r="J350" i="69"/>
  <c r="V350" i="69"/>
  <c r="Q380" i="69"/>
  <c r="J384" i="69"/>
  <c r="T384" i="69"/>
  <c r="R387" i="69"/>
  <c r="J388" i="69"/>
  <c r="T388" i="69"/>
  <c r="G401" i="69"/>
  <c r="Z401" i="69" s="1"/>
  <c r="V401" i="69"/>
  <c r="G402" i="69"/>
  <c r="Z402" i="69" s="1"/>
  <c r="K402" i="69"/>
  <c r="V402" i="69"/>
  <c r="G404" i="69"/>
  <c r="Z404" i="69" s="1"/>
  <c r="G406" i="69"/>
  <c r="Z406" i="69" s="1"/>
  <c r="G417" i="69"/>
  <c r="Z417" i="69" s="1"/>
  <c r="V417" i="69"/>
  <c r="G418" i="69"/>
  <c r="Z418" i="69" s="1"/>
  <c r="K418" i="69"/>
  <c r="V418" i="69"/>
  <c r="R425" i="69"/>
  <c r="J426" i="69"/>
  <c r="T426" i="69"/>
  <c r="G436" i="69"/>
  <c r="Z436" i="69" s="1"/>
  <c r="Q436" i="69"/>
  <c r="T443" i="69"/>
  <c r="Q455" i="69"/>
  <c r="G476" i="69"/>
  <c r="Z476" i="69" s="1"/>
  <c r="S479" i="69"/>
  <c r="G482" i="69"/>
  <c r="Z482" i="69" s="1"/>
  <c r="K482" i="69"/>
  <c r="V482" i="69"/>
  <c r="V491" i="69"/>
  <c r="R492" i="69"/>
  <c r="G494" i="69"/>
  <c r="Z494" i="69" s="1"/>
  <c r="U494" i="69"/>
  <c r="G502" i="69"/>
  <c r="Z502" i="69" s="1"/>
  <c r="K502" i="69"/>
  <c r="V502" i="69"/>
  <c r="Q402" i="69"/>
  <c r="Q418" i="69"/>
  <c r="Q482" i="69"/>
  <c r="Q502" i="69"/>
  <c r="J534" i="69"/>
  <c r="Q384" i="69"/>
  <c r="Q388" i="69"/>
  <c r="K401" i="69"/>
  <c r="I402" i="69"/>
  <c r="R402" i="69"/>
  <c r="K417" i="69"/>
  <c r="I418" i="69"/>
  <c r="R418" i="69"/>
  <c r="Q426" i="69"/>
  <c r="V438" i="69"/>
  <c r="J443" i="69"/>
  <c r="K479" i="69"/>
  <c r="W479" i="69"/>
  <c r="I482" i="69"/>
  <c r="R482" i="69"/>
  <c r="K491" i="69"/>
  <c r="J492" i="69"/>
  <c r="I502" i="69"/>
  <c r="R502" i="69"/>
  <c r="J532" i="69"/>
  <c r="Q534" i="69"/>
  <c r="W31" i="69"/>
  <c r="Q31" i="69"/>
  <c r="G31" i="69"/>
  <c r="Z31" i="69" s="1"/>
  <c r="V31" i="69"/>
  <c r="K31" i="69"/>
  <c r="U31" i="69"/>
  <c r="J31" i="69"/>
  <c r="R31" i="69"/>
  <c r="T14" i="69"/>
  <c r="Q14" i="69"/>
  <c r="J14" i="69"/>
  <c r="W14" i="69"/>
  <c r="I14" i="69"/>
  <c r="W19" i="69"/>
  <c r="Q19" i="69"/>
  <c r="G19" i="69"/>
  <c r="Z19" i="69" s="1"/>
  <c r="V19" i="69"/>
  <c r="K19" i="69"/>
  <c r="U19" i="69"/>
  <c r="J19" i="69"/>
  <c r="S14" i="69"/>
  <c r="R19" i="69"/>
  <c r="W23" i="69"/>
  <c r="Q23" i="69"/>
  <c r="G23" i="69"/>
  <c r="Z23" i="69" s="1"/>
  <c r="V23" i="69"/>
  <c r="K23" i="69"/>
  <c r="U23" i="69"/>
  <c r="J23" i="69"/>
  <c r="R23" i="69"/>
  <c r="R35" i="69"/>
  <c r="R39" i="69"/>
  <c r="R47" i="69"/>
  <c r="R49" i="69"/>
  <c r="R61" i="69"/>
  <c r="R67" i="69"/>
  <c r="W91" i="69"/>
  <c r="Q91" i="69"/>
  <c r="G91" i="69"/>
  <c r="Z91" i="69" s="1"/>
  <c r="U91" i="69"/>
  <c r="W104" i="69"/>
  <c r="T104" i="69"/>
  <c r="K104" i="69"/>
  <c r="G104" i="69"/>
  <c r="Z104" i="69" s="1"/>
  <c r="Q104" i="69"/>
  <c r="V105" i="69"/>
  <c r="W106" i="69"/>
  <c r="T106" i="69"/>
  <c r="K106" i="69"/>
  <c r="G106" i="69"/>
  <c r="Z106" i="69" s="1"/>
  <c r="Q106" i="69"/>
  <c r="W114" i="69"/>
  <c r="V114" i="69"/>
  <c r="Q114" i="69"/>
  <c r="I114" i="69"/>
  <c r="R114" i="69"/>
  <c r="W118" i="69"/>
  <c r="R118" i="69"/>
  <c r="J118" i="69"/>
  <c r="Q118" i="69"/>
  <c r="P173" i="69"/>
  <c r="Y173" i="69" s="1"/>
  <c r="W173" i="69"/>
  <c r="W208" i="69"/>
  <c r="V208" i="69"/>
  <c r="Q208" i="69"/>
  <c r="I208" i="69"/>
  <c r="R208" i="69"/>
  <c r="W210" i="69"/>
  <c r="R210" i="69"/>
  <c r="J210" i="69"/>
  <c r="Q210" i="69"/>
  <c r="W216" i="69"/>
  <c r="V216" i="69"/>
  <c r="Q216" i="69"/>
  <c r="I216" i="69"/>
  <c r="R216" i="69"/>
  <c r="W224" i="69"/>
  <c r="R224" i="69"/>
  <c r="J224" i="69"/>
  <c r="Q224" i="69"/>
  <c r="W251" i="69"/>
  <c r="U251" i="69"/>
  <c r="J251" i="69"/>
  <c r="V251" i="69"/>
  <c r="W253" i="69"/>
  <c r="V253" i="69"/>
  <c r="K253" i="69"/>
  <c r="U253" i="69"/>
  <c r="W286" i="69"/>
  <c r="V286" i="69"/>
  <c r="K286" i="69"/>
  <c r="U286" i="69"/>
  <c r="W310" i="69"/>
  <c r="V310" i="69"/>
  <c r="K310" i="69"/>
  <c r="U310" i="69"/>
  <c r="W330" i="69"/>
  <c r="R330" i="69"/>
  <c r="J330" i="69"/>
  <c r="U330" i="69"/>
  <c r="K330" i="69"/>
  <c r="T330" i="69"/>
  <c r="W342" i="69"/>
  <c r="T342" i="69"/>
  <c r="K342" i="69"/>
  <c r="G342" i="69"/>
  <c r="Z342" i="69" s="1"/>
  <c r="R342" i="69"/>
  <c r="I342" i="69"/>
  <c r="U342" i="69"/>
  <c r="W346" i="69"/>
  <c r="V346" i="69"/>
  <c r="Q346" i="69"/>
  <c r="I346" i="69"/>
  <c r="U346" i="69"/>
  <c r="K346" i="69"/>
  <c r="T346" i="69"/>
  <c r="W360" i="69"/>
  <c r="V360" i="69"/>
  <c r="Q360" i="69"/>
  <c r="I360" i="69"/>
  <c r="U360" i="69"/>
  <c r="K360" i="69"/>
  <c r="T360" i="69"/>
  <c r="W396" i="69"/>
  <c r="V396" i="69"/>
  <c r="Q396" i="69"/>
  <c r="I396" i="69"/>
  <c r="U396" i="69"/>
  <c r="K396" i="69"/>
  <c r="T396" i="69"/>
  <c r="V415" i="69"/>
  <c r="G415" i="69"/>
  <c r="Z415" i="69" s="1"/>
  <c r="K415" i="69"/>
  <c r="V463" i="69"/>
  <c r="J463" i="69"/>
  <c r="Q463" i="69"/>
  <c r="V472" i="69"/>
  <c r="G472" i="69"/>
  <c r="Z472" i="69" s="1"/>
  <c r="K472" i="69"/>
  <c r="W477" i="69"/>
  <c r="J477" i="69"/>
  <c r="R477" i="69"/>
  <c r="V477" i="69"/>
  <c r="W510" i="69"/>
  <c r="V510" i="69"/>
  <c r="Q510" i="69"/>
  <c r="I510" i="69"/>
  <c r="U510" i="69"/>
  <c r="K510" i="69"/>
  <c r="W511" i="69"/>
  <c r="P511" i="69"/>
  <c r="Y511" i="69" s="1"/>
  <c r="Q519" i="69"/>
  <c r="U519" i="69"/>
  <c r="P519" i="69"/>
  <c r="T30" i="69"/>
  <c r="T34" i="69"/>
  <c r="J35" i="69"/>
  <c r="U35" i="69"/>
  <c r="T38" i="69"/>
  <c r="J39" i="69"/>
  <c r="U39" i="69"/>
  <c r="J47" i="69"/>
  <c r="U47" i="69"/>
  <c r="J49" i="69"/>
  <c r="U49" i="69"/>
  <c r="R51" i="69"/>
  <c r="R53" i="69"/>
  <c r="P60" i="69"/>
  <c r="Y60" i="69" s="1"/>
  <c r="J61" i="69"/>
  <c r="U61" i="69"/>
  <c r="R65" i="69"/>
  <c r="J67" i="69"/>
  <c r="U67" i="69"/>
  <c r="R73" i="69"/>
  <c r="R75" i="69"/>
  <c r="W77" i="69"/>
  <c r="Q77" i="69"/>
  <c r="G77" i="69"/>
  <c r="Z77" i="69" s="1"/>
  <c r="U77" i="69"/>
  <c r="W81" i="69"/>
  <c r="V81" i="69"/>
  <c r="K81" i="69"/>
  <c r="U81" i="69"/>
  <c r="J91" i="69"/>
  <c r="V91" i="69"/>
  <c r="W98" i="69"/>
  <c r="T98" i="69"/>
  <c r="K98" i="69"/>
  <c r="G98" i="69"/>
  <c r="Z98" i="69" s="1"/>
  <c r="Q98" i="69"/>
  <c r="W103" i="69"/>
  <c r="K103" i="69"/>
  <c r="I104" i="69"/>
  <c r="R104" i="69"/>
  <c r="I106" i="69"/>
  <c r="R106" i="69"/>
  <c r="J114" i="69"/>
  <c r="T114" i="69"/>
  <c r="I118" i="69"/>
  <c r="T118" i="69"/>
  <c r="G121" i="69"/>
  <c r="Z121" i="69" s="1"/>
  <c r="S123" i="69"/>
  <c r="I123" i="69"/>
  <c r="T123" i="69"/>
  <c r="P125" i="69"/>
  <c r="W128" i="69"/>
  <c r="T128" i="69"/>
  <c r="K128" i="69"/>
  <c r="G128" i="69"/>
  <c r="Z128" i="69" s="1"/>
  <c r="Q128" i="69"/>
  <c r="W136" i="69"/>
  <c r="V136" i="69"/>
  <c r="Q136" i="69"/>
  <c r="I136" i="69"/>
  <c r="R136" i="69"/>
  <c r="W138" i="69"/>
  <c r="R138" i="69"/>
  <c r="J138" i="69"/>
  <c r="Q138" i="69"/>
  <c r="W144" i="69"/>
  <c r="V144" i="69"/>
  <c r="Q144" i="69"/>
  <c r="I144" i="69"/>
  <c r="R144" i="69"/>
  <c r="W148" i="69"/>
  <c r="R148" i="69"/>
  <c r="J148" i="69"/>
  <c r="Q148" i="69"/>
  <c r="S173" i="69"/>
  <c r="W174" i="69"/>
  <c r="T174" i="69"/>
  <c r="K174" i="69"/>
  <c r="G174" i="69"/>
  <c r="Z174" i="69" s="1"/>
  <c r="Q174" i="69"/>
  <c r="W187" i="69"/>
  <c r="W190" i="69"/>
  <c r="R190" i="69"/>
  <c r="J190" i="69"/>
  <c r="Q190" i="69"/>
  <c r="J208" i="69"/>
  <c r="T208" i="69"/>
  <c r="I210" i="69"/>
  <c r="T210" i="69"/>
  <c r="J216" i="69"/>
  <c r="T216" i="69"/>
  <c r="I224" i="69"/>
  <c r="T224" i="69"/>
  <c r="W226" i="69"/>
  <c r="R226" i="69"/>
  <c r="J226" i="69"/>
  <c r="Q226" i="69"/>
  <c r="W229" i="69"/>
  <c r="W232" i="69"/>
  <c r="R232" i="69"/>
  <c r="J232" i="69"/>
  <c r="Q232" i="69"/>
  <c r="W247" i="69"/>
  <c r="U247" i="69"/>
  <c r="J247" i="69"/>
  <c r="V247" i="69"/>
  <c r="W249" i="69"/>
  <c r="V249" i="69"/>
  <c r="K249" i="69"/>
  <c r="U249" i="69"/>
  <c r="K251" i="69"/>
  <c r="P252" i="69"/>
  <c r="Y252" i="69" s="1"/>
  <c r="J253" i="69"/>
  <c r="P269" i="69"/>
  <c r="Y269" i="69" s="1"/>
  <c r="W269" i="69"/>
  <c r="W270" i="69"/>
  <c r="Q270" i="69"/>
  <c r="G270" i="69"/>
  <c r="Z270" i="69" s="1"/>
  <c r="U270" i="69"/>
  <c r="P273" i="69"/>
  <c r="Y273" i="69" s="1"/>
  <c r="W283" i="69"/>
  <c r="J286" i="69"/>
  <c r="W290" i="69"/>
  <c r="U290" i="69"/>
  <c r="J290" i="69"/>
  <c r="V290" i="69"/>
  <c r="P303" i="69"/>
  <c r="X303" i="69" s="1"/>
  <c r="S307" i="69"/>
  <c r="X307" i="69" s="1"/>
  <c r="J310" i="69"/>
  <c r="I330" i="69"/>
  <c r="V330" i="69"/>
  <c r="J342" i="69"/>
  <c r="V342" i="69"/>
  <c r="J346" i="69"/>
  <c r="U349" i="69"/>
  <c r="G349" i="69"/>
  <c r="Z349" i="69" s="1"/>
  <c r="V349" i="69"/>
  <c r="I349" i="69"/>
  <c r="J360" i="69"/>
  <c r="T361" i="69"/>
  <c r="V363" i="69"/>
  <c r="W364" i="69"/>
  <c r="T364" i="69"/>
  <c r="K364" i="69"/>
  <c r="G364" i="69"/>
  <c r="Z364" i="69" s="1"/>
  <c r="R364" i="69"/>
  <c r="I364" i="69"/>
  <c r="U364" i="69"/>
  <c r="W366" i="69"/>
  <c r="V366" i="69"/>
  <c r="Q366" i="69"/>
  <c r="I366" i="69"/>
  <c r="U366" i="69"/>
  <c r="K366" i="69"/>
  <c r="T366" i="69"/>
  <c r="W378" i="69"/>
  <c r="R378" i="69"/>
  <c r="J378" i="69"/>
  <c r="U378" i="69"/>
  <c r="K378" i="69"/>
  <c r="T378" i="69"/>
  <c r="J396" i="69"/>
  <c r="W404" i="69"/>
  <c r="V404" i="69"/>
  <c r="Q404" i="69"/>
  <c r="I404" i="69"/>
  <c r="T404" i="69"/>
  <c r="J404" i="69"/>
  <c r="U404" i="69"/>
  <c r="W406" i="69"/>
  <c r="R406" i="69"/>
  <c r="J406" i="69"/>
  <c r="U406" i="69"/>
  <c r="K406" i="69"/>
  <c r="T406" i="69"/>
  <c r="R415" i="69"/>
  <c r="W416" i="69"/>
  <c r="T416" i="69"/>
  <c r="K416" i="69"/>
  <c r="G416" i="69"/>
  <c r="Z416" i="69" s="1"/>
  <c r="V416" i="69"/>
  <c r="R416" i="69"/>
  <c r="K419" i="69"/>
  <c r="R419" i="69"/>
  <c r="R421" i="69"/>
  <c r="V421" i="69"/>
  <c r="W424" i="69"/>
  <c r="T424" i="69"/>
  <c r="K424" i="69"/>
  <c r="G424" i="69"/>
  <c r="Z424" i="69" s="1"/>
  <c r="U424" i="69"/>
  <c r="J424" i="69"/>
  <c r="R424" i="69"/>
  <c r="V440" i="69"/>
  <c r="R440" i="69"/>
  <c r="P440" i="69"/>
  <c r="Y440" i="69" s="1"/>
  <c r="G440" i="69"/>
  <c r="Z440" i="69" s="1"/>
  <c r="I463" i="69"/>
  <c r="R472" i="69"/>
  <c r="I477" i="69"/>
  <c r="W483" i="69"/>
  <c r="K483" i="69"/>
  <c r="R483" i="69"/>
  <c r="G483" i="69"/>
  <c r="Z483" i="69" s="1"/>
  <c r="W498" i="69"/>
  <c r="V498" i="69"/>
  <c r="Q498" i="69"/>
  <c r="I498" i="69"/>
  <c r="U498" i="69"/>
  <c r="K498" i="69"/>
  <c r="J498" i="69"/>
  <c r="J510" i="69"/>
  <c r="S511" i="69"/>
  <c r="V512" i="69"/>
  <c r="T512" i="69"/>
  <c r="K512" i="69"/>
  <c r="G512" i="69"/>
  <c r="Z512" i="69" s="1"/>
  <c r="R512" i="69"/>
  <c r="I512" i="69"/>
  <c r="Q512" i="69"/>
  <c r="W512" i="69"/>
  <c r="R513" i="69"/>
  <c r="W513" i="69"/>
  <c r="J519" i="69"/>
  <c r="U530" i="69"/>
  <c r="Q530" i="69"/>
  <c r="W533" i="69"/>
  <c r="S533" i="69"/>
  <c r="H71" i="69"/>
  <c r="Q13" i="69"/>
  <c r="W16" i="69"/>
  <c r="W20" i="69"/>
  <c r="W24" i="69"/>
  <c r="I30" i="69"/>
  <c r="W30" i="69"/>
  <c r="I34" i="69"/>
  <c r="W34" i="69"/>
  <c r="K35" i="69"/>
  <c r="V35" i="69"/>
  <c r="I38" i="69"/>
  <c r="W38" i="69"/>
  <c r="K39" i="69"/>
  <c r="V39" i="69"/>
  <c r="W44" i="69"/>
  <c r="P46" i="69"/>
  <c r="K47" i="69"/>
  <c r="V47" i="69"/>
  <c r="K49" i="69"/>
  <c r="V49" i="69"/>
  <c r="J51" i="69"/>
  <c r="U51" i="69"/>
  <c r="J53" i="69"/>
  <c r="U53" i="69"/>
  <c r="R59" i="69"/>
  <c r="S60" i="69"/>
  <c r="K61" i="69"/>
  <c r="V61" i="69"/>
  <c r="P64" i="69"/>
  <c r="J65" i="69"/>
  <c r="U65" i="69"/>
  <c r="K67" i="69"/>
  <c r="V67" i="69"/>
  <c r="R69" i="69"/>
  <c r="J73" i="69"/>
  <c r="U73" i="69"/>
  <c r="J75" i="69"/>
  <c r="U75" i="69"/>
  <c r="J77" i="69"/>
  <c r="V77" i="69"/>
  <c r="S78" i="69"/>
  <c r="W78" i="69"/>
  <c r="W79" i="69"/>
  <c r="Q79" i="69"/>
  <c r="G79" i="69"/>
  <c r="Z79" i="69" s="1"/>
  <c r="U79" i="69"/>
  <c r="J81" i="69"/>
  <c r="W89" i="69"/>
  <c r="U89" i="69"/>
  <c r="J89" i="69"/>
  <c r="V89" i="69"/>
  <c r="K91" i="69"/>
  <c r="W95" i="69"/>
  <c r="V95" i="69"/>
  <c r="K95" i="69"/>
  <c r="U95" i="69"/>
  <c r="W96" i="69"/>
  <c r="T96" i="69"/>
  <c r="K96" i="69"/>
  <c r="G96" i="69"/>
  <c r="Z96" i="69" s="1"/>
  <c r="Q96" i="69"/>
  <c r="I98" i="69"/>
  <c r="R98" i="69"/>
  <c r="P103" i="69"/>
  <c r="J104" i="69"/>
  <c r="U104" i="69"/>
  <c r="J106" i="69"/>
  <c r="U106" i="69"/>
  <c r="W108" i="69"/>
  <c r="R108" i="69"/>
  <c r="J108" i="69"/>
  <c r="Q108" i="69"/>
  <c r="W111" i="69"/>
  <c r="S111" i="69"/>
  <c r="G111" i="69"/>
  <c r="Z111" i="69" s="1"/>
  <c r="K114" i="69"/>
  <c r="U114" i="69"/>
  <c r="K118" i="69"/>
  <c r="U118" i="69"/>
  <c r="W120" i="69"/>
  <c r="R120" i="69"/>
  <c r="J120" i="69"/>
  <c r="Q120" i="69"/>
  <c r="P121" i="69"/>
  <c r="K123" i="69"/>
  <c r="W123" i="69"/>
  <c r="T125" i="69"/>
  <c r="I128" i="69"/>
  <c r="R128" i="69"/>
  <c r="J136" i="69"/>
  <c r="T136" i="69"/>
  <c r="I138" i="69"/>
  <c r="T138" i="69"/>
  <c r="J144" i="69"/>
  <c r="T144" i="69"/>
  <c r="I148" i="69"/>
  <c r="T148" i="69"/>
  <c r="W150" i="69"/>
  <c r="R150" i="69"/>
  <c r="J150" i="69"/>
  <c r="Q150" i="69"/>
  <c r="W153" i="69"/>
  <c r="W156" i="69"/>
  <c r="R156" i="69"/>
  <c r="J156" i="69"/>
  <c r="Q156" i="69"/>
  <c r="P169" i="69"/>
  <c r="Y169" i="69" s="1"/>
  <c r="W169" i="69"/>
  <c r="I174" i="69"/>
  <c r="R174" i="69"/>
  <c r="P177" i="69"/>
  <c r="Y177" i="69" s="1"/>
  <c r="W177" i="69"/>
  <c r="I190" i="69"/>
  <c r="T190" i="69"/>
  <c r="W192" i="69"/>
  <c r="R192" i="69"/>
  <c r="J192" i="69"/>
  <c r="Q192" i="69"/>
  <c r="W195" i="69"/>
  <c r="W206" i="69"/>
  <c r="R206" i="69"/>
  <c r="J206" i="69"/>
  <c r="Q206" i="69"/>
  <c r="K208" i="69"/>
  <c r="U208" i="69"/>
  <c r="K210" i="69"/>
  <c r="U210" i="69"/>
  <c r="W212" i="69"/>
  <c r="V212" i="69"/>
  <c r="Q212" i="69"/>
  <c r="I212" i="69"/>
  <c r="R212" i="69"/>
  <c r="W214" i="69"/>
  <c r="R214" i="69"/>
  <c r="J214" i="69"/>
  <c r="Q214" i="69"/>
  <c r="K216" i="69"/>
  <c r="U216" i="69"/>
  <c r="K224" i="69"/>
  <c r="U224" i="69"/>
  <c r="I226" i="69"/>
  <c r="T226" i="69"/>
  <c r="I232" i="69"/>
  <c r="T232" i="69"/>
  <c r="W234" i="69"/>
  <c r="R234" i="69"/>
  <c r="J234" i="69"/>
  <c r="Q234" i="69"/>
  <c r="W245" i="69"/>
  <c r="V245" i="69"/>
  <c r="K245" i="69"/>
  <c r="U245" i="69"/>
  <c r="K247" i="69"/>
  <c r="P248" i="69"/>
  <c r="Y248" i="69" s="1"/>
  <c r="J249" i="69"/>
  <c r="Q251" i="69"/>
  <c r="Q253" i="69"/>
  <c r="I269" i="69"/>
  <c r="J270" i="69"/>
  <c r="V270" i="69"/>
  <c r="W273" i="69"/>
  <c r="W284" i="69"/>
  <c r="V284" i="69"/>
  <c r="K284" i="69"/>
  <c r="U284" i="69"/>
  <c r="Q286" i="69"/>
  <c r="K290" i="69"/>
  <c r="S291" i="69"/>
  <c r="W303" i="69"/>
  <c r="W307" i="69"/>
  <c r="Q310" i="69"/>
  <c r="W320" i="69"/>
  <c r="U320" i="69"/>
  <c r="J320" i="69"/>
  <c r="V320" i="69"/>
  <c r="S325" i="69"/>
  <c r="W326" i="69"/>
  <c r="T326" i="69"/>
  <c r="K326" i="69"/>
  <c r="G326" i="69"/>
  <c r="Z326" i="69" s="1"/>
  <c r="Q326" i="69"/>
  <c r="W328" i="69"/>
  <c r="T328" i="69"/>
  <c r="K328" i="69"/>
  <c r="G328" i="69"/>
  <c r="Z328" i="69" s="1"/>
  <c r="Q328" i="69"/>
  <c r="U347" i="69"/>
  <c r="V347" i="69"/>
  <c r="K347" i="69"/>
  <c r="K349" i="69"/>
  <c r="K361" i="69"/>
  <c r="J364" i="69"/>
  <c r="V364" i="69"/>
  <c r="J366" i="69"/>
  <c r="I378" i="69"/>
  <c r="V378" i="69"/>
  <c r="P379" i="69"/>
  <c r="G379" i="69"/>
  <c r="Z379" i="69" s="1"/>
  <c r="R379" i="69"/>
  <c r="V379" i="69"/>
  <c r="W385" i="69"/>
  <c r="K385" i="69"/>
  <c r="V385" i="69"/>
  <c r="G385" i="69"/>
  <c r="Z385" i="69" s="1"/>
  <c r="R397" i="69"/>
  <c r="V397" i="69"/>
  <c r="W400" i="69"/>
  <c r="T400" i="69"/>
  <c r="K400" i="69"/>
  <c r="G400" i="69"/>
  <c r="Z400" i="69" s="1"/>
  <c r="U400" i="69"/>
  <c r="J400" i="69"/>
  <c r="R400" i="69"/>
  <c r="K404" i="69"/>
  <c r="I406" i="69"/>
  <c r="V406" i="69"/>
  <c r="V407" i="69"/>
  <c r="G407" i="69"/>
  <c r="Z407" i="69" s="1"/>
  <c r="I416" i="69"/>
  <c r="U416" i="69"/>
  <c r="V419" i="69"/>
  <c r="K421" i="69"/>
  <c r="W422" i="69"/>
  <c r="R422" i="69"/>
  <c r="J422" i="69"/>
  <c r="V422" i="69"/>
  <c r="G422" i="69"/>
  <c r="Z422" i="69" s="1"/>
  <c r="T422" i="69"/>
  <c r="I424" i="69"/>
  <c r="V424" i="69"/>
  <c r="W440" i="69"/>
  <c r="V441" i="69"/>
  <c r="Q441" i="69"/>
  <c r="J441" i="69"/>
  <c r="W454" i="69"/>
  <c r="R454" i="69"/>
  <c r="G454" i="69"/>
  <c r="Z454" i="69" s="1"/>
  <c r="V461" i="69"/>
  <c r="U461" i="69"/>
  <c r="J461" i="69"/>
  <c r="I461" i="69"/>
  <c r="T463" i="69"/>
  <c r="P483" i="69"/>
  <c r="W500" i="69"/>
  <c r="V500" i="69"/>
  <c r="Q500" i="69"/>
  <c r="I500" i="69"/>
  <c r="T500" i="69"/>
  <c r="J500" i="69"/>
  <c r="S501" i="69"/>
  <c r="P501" i="69"/>
  <c r="Y501" i="69" s="1"/>
  <c r="R510" i="69"/>
  <c r="J512" i="69"/>
  <c r="J513" i="69"/>
  <c r="W517" i="69"/>
  <c r="J517" i="69"/>
  <c r="U517" i="69"/>
  <c r="P517" i="69"/>
  <c r="Y517" i="69" s="1"/>
  <c r="W519" i="69"/>
  <c r="P521" i="69"/>
  <c r="Y521" i="69" s="1"/>
  <c r="U521" i="69"/>
  <c r="W521" i="69"/>
  <c r="J530" i="69"/>
  <c r="J538" i="69"/>
  <c r="U538" i="69"/>
  <c r="H41" i="69"/>
  <c r="H101" i="69"/>
  <c r="I13" i="69"/>
  <c r="T13" i="69"/>
  <c r="I16" i="69"/>
  <c r="R17" i="69"/>
  <c r="I20" i="69"/>
  <c r="R21" i="69"/>
  <c r="I24" i="69"/>
  <c r="R29" i="69"/>
  <c r="P30" i="69"/>
  <c r="R33" i="69"/>
  <c r="P34" i="69"/>
  <c r="Y34" i="69" s="1"/>
  <c r="G35" i="69"/>
  <c r="Z35" i="69" s="1"/>
  <c r="Q35" i="69"/>
  <c r="R37" i="69"/>
  <c r="P38" i="69"/>
  <c r="G39" i="69"/>
  <c r="Z39" i="69" s="1"/>
  <c r="Q39" i="69"/>
  <c r="R43" i="69"/>
  <c r="R45" i="69"/>
  <c r="S46" i="69"/>
  <c r="G47" i="69"/>
  <c r="Z47" i="69" s="1"/>
  <c r="Q47" i="69"/>
  <c r="W48" i="69"/>
  <c r="G49" i="69"/>
  <c r="Z49" i="69" s="1"/>
  <c r="Q49" i="69"/>
  <c r="P50" i="69"/>
  <c r="K51" i="69"/>
  <c r="V51" i="69"/>
  <c r="K53" i="69"/>
  <c r="V53" i="69"/>
  <c r="J59" i="69"/>
  <c r="U59" i="69"/>
  <c r="G61" i="69"/>
  <c r="Z61" i="69" s="1"/>
  <c r="Q61" i="69"/>
  <c r="R63" i="69"/>
  <c r="K65" i="69"/>
  <c r="V65" i="69"/>
  <c r="G67" i="69"/>
  <c r="Z67" i="69" s="1"/>
  <c r="Q67" i="69"/>
  <c r="J69" i="69"/>
  <c r="U69" i="69"/>
  <c r="K73" i="69"/>
  <c r="V73" i="69"/>
  <c r="K75" i="69"/>
  <c r="V75" i="69"/>
  <c r="K77" i="69"/>
  <c r="J79" i="69"/>
  <c r="V79" i="69"/>
  <c r="W80" i="69"/>
  <c r="P80" i="69"/>
  <c r="Q81" i="69"/>
  <c r="W83" i="69"/>
  <c r="V83" i="69"/>
  <c r="K83" i="69"/>
  <c r="U83" i="69"/>
  <c r="K89" i="69"/>
  <c r="P90" i="69"/>
  <c r="R91" i="69"/>
  <c r="J95" i="69"/>
  <c r="I96" i="69"/>
  <c r="R96" i="69"/>
  <c r="J98" i="69"/>
  <c r="U98" i="69"/>
  <c r="S103" i="69"/>
  <c r="V104" i="69"/>
  <c r="V106" i="69"/>
  <c r="I108" i="69"/>
  <c r="T108" i="69"/>
  <c r="W110" i="69"/>
  <c r="R110" i="69"/>
  <c r="J110" i="69"/>
  <c r="Q110" i="69"/>
  <c r="K111" i="69"/>
  <c r="W112" i="69"/>
  <c r="V112" i="69"/>
  <c r="Q112" i="69"/>
  <c r="I112" i="69"/>
  <c r="R112" i="69"/>
  <c r="V113" i="69"/>
  <c r="G114" i="69"/>
  <c r="Z114" i="69" s="1"/>
  <c r="G118" i="69"/>
  <c r="Z118" i="69" s="1"/>
  <c r="V118" i="69"/>
  <c r="W119" i="69"/>
  <c r="P119" i="69"/>
  <c r="Y119" i="69" s="1"/>
  <c r="G119" i="69"/>
  <c r="Z119" i="69" s="1"/>
  <c r="S119" i="69"/>
  <c r="I120" i="69"/>
  <c r="T120" i="69"/>
  <c r="T121" i="69"/>
  <c r="P123" i="69"/>
  <c r="Y123" i="69" s="1"/>
  <c r="W126" i="69"/>
  <c r="R126" i="69"/>
  <c r="J126" i="69"/>
  <c r="Q126" i="69"/>
  <c r="J128" i="69"/>
  <c r="U128" i="69"/>
  <c r="W134" i="69"/>
  <c r="R134" i="69"/>
  <c r="J134" i="69"/>
  <c r="Q134" i="69"/>
  <c r="K136" i="69"/>
  <c r="U136" i="69"/>
  <c r="K138" i="69"/>
  <c r="U138" i="69"/>
  <c r="W140" i="69"/>
  <c r="V140" i="69"/>
  <c r="Q140" i="69"/>
  <c r="I140" i="69"/>
  <c r="R140" i="69"/>
  <c r="W142" i="69"/>
  <c r="R142" i="69"/>
  <c r="J142" i="69"/>
  <c r="Q142" i="69"/>
  <c r="K144" i="69"/>
  <c r="U144" i="69"/>
  <c r="K148" i="69"/>
  <c r="U148" i="69"/>
  <c r="I150" i="69"/>
  <c r="T150" i="69"/>
  <c r="I156" i="69"/>
  <c r="T156" i="69"/>
  <c r="W158" i="69"/>
  <c r="R158" i="69"/>
  <c r="J158" i="69"/>
  <c r="Q158" i="69"/>
  <c r="S169" i="69"/>
  <c r="W170" i="69"/>
  <c r="T170" i="69"/>
  <c r="K170" i="69"/>
  <c r="G170" i="69"/>
  <c r="Z170" i="69" s="1"/>
  <c r="Q170" i="69"/>
  <c r="J174" i="69"/>
  <c r="U174" i="69"/>
  <c r="S177" i="69"/>
  <c r="W178" i="69"/>
  <c r="T178" i="69"/>
  <c r="K178" i="69"/>
  <c r="G178" i="69"/>
  <c r="Z178" i="69" s="1"/>
  <c r="Q178" i="69"/>
  <c r="P189" i="69"/>
  <c r="K190" i="69"/>
  <c r="U190" i="69"/>
  <c r="I192" i="69"/>
  <c r="T192" i="69"/>
  <c r="I206" i="69"/>
  <c r="T206" i="69"/>
  <c r="G208" i="69"/>
  <c r="Z208" i="69" s="1"/>
  <c r="G210" i="69"/>
  <c r="Z210" i="69" s="1"/>
  <c r="V210" i="69"/>
  <c r="J212" i="69"/>
  <c r="T212" i="69"/>
  <c r="I214" i="69"/>
  <c r="T214" i="69"/>
  <c r="G216" i="69"/>
  <c r="Z216" i="69" s="1"/>
  <c r="G224" i="69"/>
  <c r="Z224" i="69" s="1"/>
  <c r="V224" i="69"/>
  <c r="K226" i="69"/>
  <c r="U226" i="69"/>
  <c r="P231" i="69"/>
  <c r="K232" i="69"/>
  <c r="U232" i="69"/>
  <c r="I234" i="69"/>
  <c r="T234" i="69"/>
  <c r="J245" i="69"/>
  <c r="Q247" i="69"/>
  <c r="Q249" i="69"/>
  <c r="G251" i="69"/>
  <c r="Z251" i="69" s="1"/>
  <c r="R251" i="69"/>
  <c r="G253" i="69"/>
  <c r="Z253" i="69" s="1"/>
  <c r="R253" i="69"/>
  <c r="W264" i="69"/>
  <c r="U264" i="69"/>
  <c r="J264" i="69"/>
  <c r="V264" i="69"/>
  <c r="W265" i="69"/>
  <c r="K270" i="69"/>
  <c r="W274" i="69"/>
  <c r="V274" i="69"/>
  <c r="K274" i="69"/>
  <c r="U274" i="69"/>
  <c r="W282" i="69"/>
  <c r="Q282" i="69"/>
  <c r="G282" i="69"/>
  <c r="Z282" i="69" s="1"/>
  <c r="U282" i="69"/>
  <c r="J284" i="69"/>
  <c r="G286" i="69"/>
  <c r="Z286" i="69" s="1"/>
  <c r="R286" i="69"/>
  <c r="W288" i="69"/>
  <c r="U288" i="69"/>
  <c r="J288" i="69"/>
  <c r="V288" i="69"/>
  <c r="Q290" i="69"/>
  <c r="W304" i="69"/>
  <c r="V304" i="69"/>
  <c r="K304" i="69"/>
  <c r="U304" i="69"/>
  <c r="W306" i="69"/>
  <c r="Q306" i="69"/>
  <c r="G306" i="69"/>
  <c r="Z306" i="69" s="1"/>
  <c r="U306" i="69"/>
  <c r="W308" i="69"/>
  <c r="U308" i="69"/>
  <c r="J308" i="69"/>
  <c r="V308" i="69"/>
  <c r="G310" i="69"/>
  <c r="Z310" i="69" s="1"/>
  <c r="R310" i="69"/>
  <c r="K320" i="69"/>
  <c r="I326" i="69"/>
  <c r="R326" i="69"/>
  <c r="I328" i="69"/>
  <c r="R328" i="69"/>
  <c r="G330" i="69"/>
  <c r="Z330" i="69" s="1"/>
  <c r="Q330" i="69"/>
  <c r="T339" i="69"/>
  <c r="P339" i="69"/>
  <c r="Q342" i="69"/>
  <c r="G346" i="69"/>
  <c r="Z346" i="69" s="1"/>
  <c r="R346" i="69"/>
  <c r="I347" i="69"/>
  <c r="R349" i="69"/>
  <c r="G360" i="69"/>
  <c r="Z360" i="69" s="1"/>
  <c r="R360" i="69"/>
  <c r="S361" i="69"/>
  <c r="W362" i="69"/>
  <c r="T362" i="69"/>
  <c r="K362" i="69"/>
  <c r="G362" i="69"/>
  <c r="Z362" i="69" s="1"/>
  <c r="R362" i="69"/>
  <c r="I362" i="69"/>
  <c r="U362" i="69"/>
  <c r="T365" i="69"/>
  <c r="K365" i="69"/>
  <c r="S365" i="69"/>
  <c r="W368" i="69"/>
  <c r="R368" i="69"/>
  <c r="J368" i="69"/>
  <c r="U368" i="69"/>
  <c r="K368" i="69"/>
  <c r="T368" i="69"/>
  <c r="I379" i="69"/>
  <c r="W382" i="69"/>
  <c r="T382" i="69"/>
  <c r="K382" i="69"/>
  <c r="G382" i="69"/>
  <c r="Z382" i="69" s="1"/>
  <c r="R382" i="69"/>
  <c r="I382" i="69"/>
  <c r="U382" i="69"/>
  <c r="P385" i="69"/>
  <c r="Y385" i="69" s="1"/>
  <c r="G396" i="69"/>
  <c r="Z396" i="69" s="1"/>
  <c r="R396" i="69"/>
  <c r="K397" i="69"/>
  <c r="W398" i="69"/>
  <c r="R398" i="69"/>
  <c r="J398" i="69"/>
  <c r="V398" i="69"/>
  <c r="G398" i="69"/>
  <c r="Z398" i="69" s="1"/>
  <c r="T398" i="69"/>
  <c r="I400" i="69"/>
  <c r="V400" i="69"/>
  <c r="R405" i="69"/>
  <c r="K405" i="69"/>
  <c r="K407" i="69"/>
  <c r="J416" i="69"/>
  <c r="W420" i="69"/>
  <c r="V420" i="69"/>
  <c r="Q420" i="69"/>
  <c r="I420" i="69"/>
  <c r="U420" i="69"/>
  <c r="K420" i="69"/>
  <c r="T420" i="69"/>
  <c r="I422" i="69"/>
  <c r="U422" i="69"/>
  <c r="W436" i="69"/>
  <c r="T436" i="69"/>
  <c r="R436" i="69"/>
  <c r="J436" i="69"/>
  <c r="U436" i="69"/>
  <c r="I436" i="69"/>
  <c r="V436" i="69"/>
  <c r="I441" i="69"/>
  <c r="W456" i="69"/>
  <c r="K456" i="69"/>
  <c r="R456" i="69"/>
  <c r="V456" i="69"/>
  <c r="Q461" i="69"/>
  <c r="U463" i="69"/>
  <c r="V464" i="69"/>
  <c r="G464" i="69"/>
  <c r="Z464" i="69" s="1"/>
  <c r="K464" i="69"/>
  <c r="V475" i="69"/>
  <c r="T475" i="69"/>
  <c r="I475" i="69"/>
  <c r="Q475" i="69"/>
  <c r="J475" i="69"/>
  <c r="V483" i="69"/>
  <c r="W494" i="69"/>
  <c r="R494" i="69"/>
  <c r="J494" i="69"/>
  <c r="T494" i="69"/>
  <c r="I494" i="69"/>
  <c r="V494" i="69"/>
  <c r="K494" i="69"/>
  <c r="R498" i="69"/>
  <c r="K500" i="69"/>
  <c r="G510" i="69"/>
  <c r="Z510" i="69" s="1"/>
  <c r="T510" i="69"/>
  <c r="Q517" i="69"/>
  <c r="J521" i="69"/>
  <c r="Q538" i="69"/>
  <c r="R93" i="69"/>
  <c r="R97" i="69"/>
  <c r="T107" i="69"/>
  <c r="U122" i="69"/>
  <c r="U124" i="69"/>
  <c r="U152" i="69"/>
  <c r="U154" i="69"/>
  <c r="U168" i="69"/>
  <c r="U172" i="69"/>
  <c r="U176" i="69"/>
  <c r="U186" i="69"/>
  <c r="U188" i="69"/>
  <c r="U194" i="69"/>
  <c r="U196" i="69"/>
  <c r="U228" i="69"/>
  <c r="U230" i="69"/>
  <c r="R266" i="69"/>
  <c r="R268" i="69"/>
  <c r="R272" i="69"/>
  <c r="R292" i="69"/>
  <c r="R302" i="69"/>
  <c r="R312" i="69"/>
  <c r="R322" i="69"/>
  <c r="R324" i="69"/>
  <c r="T329" i="69"/>
  <c r="W340" i="69"/>
  <c r="T340" i="69"/>
  <c r="K340" i="69"/>
  <c r="G340" i="69"/>
  <c r="Z340" i="69" s="1"/>
  <c r="Q340" i="69"/>
  <c r="U345" i="69"/>
  <c r="T345" i="69"/>
  <c r="I345" i="69"/>
  <c r="V345" i="69"/>
  <c r="W348" i="69"/>
  <c r="R348" i="69"/>
  <c r="J348" i="69"/>
  <c r="Q348" i="69"/>
  <c r="W350" i="69"/>
  <c r="T350" i="69"/>
  <c r="K350" i="69"/>
  <c r="G350" i="69"/>
  <c r="Z350" i="69" s="1"/>
  <c r="Q350" i="69"/>
  <c r="W381" i="69"/>
  <c r="K381" i="69"/>
  <c r="W386" i="69"/>
  <c r="T386" i="69"/>
  <c r="K386" i="69"/>
  <c r="G386" i="69"/>
  <c r="Z386" i="69" s="1"/>
  <c r="Q386" i="69"/>
  <c r="V399" i="69"/>
  <c r="G399" i="69"/>
  <c r="Z399" i="69" s="1"/>
  <c r="K403" i="69"/>
  <c r="V423" i="69"/>
  <c r="G423" i="69"/>
  <c r="Z423" i="69" s="1"/>
  <c r="W434" i="69"/>
  <c r="V434" i="69"/>
  <c r="Q434" i="69"/>
  <c r="I434" i="69"/>
  <c r="R434" i="69"/>
  <c r="R435" i="69"/>
  <c r="V439" i="69"/>
  <c r="U439" i="69"/>
  <c r="J439" i="69"/>
  <c r="Q439" i="69"/>
  <c r="V453" i="69"/>
  <c r="U453" i="69"/>
  <c r="J453" i="69"/>
  <c r="Q453" i="69"/>
  <c r="V459" i="69"/>
  <c r="Q459" i="69"/>
  <c r="U459" i="69"/>
  <c r="R460" i="69"/>
  <c r="G460" i="69"/>
  <c r="Z460" i="69" s="1"/>
  <c r="P460" i="69"/>
  <c r="Y460" i="69" s="1"/>
  <c r="K476" i="69"/>
  <c r="R476" i="69"/>
  <c r="W478" i="69"/>
  <c r="T478" i="69"/>
  <c r="K478" i="69"/>
  <c r="G478" i="69"/>
  <c r="Z478" i="69" s="1"/>
  <c r="V478" i="69"/>
  <c r="R478" i="69"/>
  <c r="P515" i="69"/>
  <c r="Y515" i="69" s="1"/>
  <c r="U515" i="69"/>
  <c r="W529" i="69"/>
  <c r="P529" i="69"/>
  <c r="X529" i="69" s="1"/>
  <c r="J536" i="69"/>
  <c r="U536" i="69"/>
  <c r="Q540" i="69"/>
  <c r="J540" i="69"/>
  <c r="R341" i="69"/>
  <c r="R343" i="69"/>
  <c r="U344" i="69"/>
  <c r="Q358" i="69"/>
  <c r="U380" i="69"/>
  <c r="U384" i="69"/>
  <c r="U388" i="69"/>
  <c r="U402" i="69"/>
  <c r="U418" i="69"/>
  <c r="U426" i="69"/>
  <c r="V445" i="69"/>
  <c r="T445" i="69"/>
  <c r="I445" i="69"/>
  <c r="U445" i="69"/>
  <c r="V455" i="69"/>
  <c r="T455" i="69"/>
  <c r="I455" i="69"/>
  <c r="U455" i="69"/>
  <c r="R462" i="69"/>
  <c r="W480" i="69"/>
  <c r="T480" i="69"/>
  <c r="K480" i="69"/>
  <c r="G480" i="69"/>
  <c r="Z480" i="69" s="1"/>
  <c r="Q480" i="69"/>
  <c r="W492" i="69"/>
  <c r="T492" i="69"/>
  <c r="K492" i="69"/>
  <c r="G492" i="69"/>
  <c r="Z492" i="69" s="1"/>
  <c r="Q492" i="69"/>
  <c r="W496" i="69"/>
  <c r="R496" i="69"/>
  <c r="J496" i="69"/>
  <c r="Q496" i="69"/>
  <c r="Q443" i="69"/>
  <c r="Q457" i="69"/>
  <c r="Q473" i="69"/>
  <c r="R479" i="69"/>
  <c r="U482" i="69"/>
  <c r="U502" i="69"/>
  <c r="U28" i="69"/>
  <c r="Q28" i="69"/>
  <c r="J28" i="69"/>
  <c r="V28" i="69"/>
  <c r="R28" i="69"/>
  <c r="K28" i="69"/>
  <c r="G28" i="69"/>
  <c r="Z28" i="69" s="1"/>
  <c r="U36" i="69"/>
  <c r="Q36" i="69"/>
  <c r="J36" i="69"/>
  <c r="V36" i="69"/>
  <c r="R36" i="69"/>
  <c r="K36" i="69"/>
  <c r="G36" i="69"/>
  <c r="Z36" i="69" s="1"/>
  <c r="U88" i="69"/>
  <c r="Q88" i="69"/>
  <c r="J88" i="69"/>
  <c r="T88" i="69"/>
  <c r="I88" i="69"/>
  <c r="V88" i="69"/>
  <c r="R88" i="69"/>
  <c r="K88" i="69"/>
  <c r="G88" i="69"/>
  <c r="Z88" i="69" s="1"/>
  <c r="G13" i="69"/>
  <c r="Z13" i="69" s="1"/>
  <c r="K13" i="69"/>
  <c r="R13" i="69"/>
  <c r="V13" i="69"/>
  <c r="P14" i="69"/>
  <c r="T15" i="69"/>
  <c r="I15" i="69"/>
  <c r="Q15" i="69"/>
  <c r="V15" i="69"/>
  <c r="I18" i="69"/>
  <c r="T18" i="69"/>
  <c r="I22" i="69"/>
  <c r="T22" i="69"/>
  <c r="P28" i="69"/>
  <c r="W28" i="69"/>
  <c r="U30" i="69"/>
  <c r="Q30" i="69"/>
  <c r="J30" i="69"/>
  <c r="V30" i="69"/>
  <c r="R30" i="69"/>
  <c r="K30" i="69"/>
  <c r="G30" i="69"/>
  <c r="Z30" i="69" s="1"/>
  <c r="S30" i="69"/>
  <c r="P32" i="69"/>
  <c r="Y32" i="69" s="1"/>
  <c r="W32" i="69"/>
  <c r="U34" i="69"/>
  <c r="Q34" i="69"/>
  <c r="J34" i="69"/>
  <c r="V34" i="69"/>
  <c r="R34" i="69"/>
  <c r="K34" i="69"/>
  <c r="G34" i="69"/>
  <c r="Z34" i="69" s="1"/>
  <c r="S34" i="69"/>
  <c r="P36" i="69"/>
  <c r="Y36" i="69" s="1"/>
  <c r="W36" i="69"/>
  <c r="U38" i="69"/>
  <c r="Q38" i="69"/>
  <c r="J38" i="69"/>
  <c r="V38" i="69"/>
  <c r="R38" i="69"/>
  <c r="K38" i="69"/>
  <c r="G38" i="69"/>
  <c r="Z38" i="69" s="1"/>
  <c r="S38" i="69"/>
  <c r="P44" i="69"/>
  <c r="Y44" i="69" s="1"/>
  <c r="P48" i="69"/>
  <c r="Y48" i="69" s="1"/>
  <c r="P52" i="69"/>
  <c r="Y52" i="69" s="1"/>
  <c r="U60" i="69"/>
  <c r="Q60" i="69"/>
  <c r="J60" i="69"/>
  <c r="T60" i="69"/>
  <c r="I60" i="69"/>
  <c r="V60" i="69"/>
  <c r="R60" i="69"/>
  <c r="K60" i="69"/>
  <c r="G60" i="69"/>
  <c r="Z60" i="69" s="1"/>
  <c r="U64" i="69"/>
  <c r="Q64" i="69"/>
  <c r="J64" i="69"/>
  <c r="T64" i="69"/>
  <c r="I64" i="69"/>
  <c r="V64" i="69"/>
  <c r="R64" i="69"/>
  <c r="K64" i="69"/>
  <c r="G64" i="69"/>
  <c r="Z64" i="69" s="1"/>
  <c r="U68" i="69"/>
  <c r="Q68" i="69"/>
  <c r="J68" i="69"/>
  <c r="T68" i="69"/>
  <c r="I68" i="69"/>
  <c r="V68" i="69"/>
  <c r="R68" i="69"/>
  <c r="K68" i="69"/>
  <c r="G68" i="69"/>
  <c r="Z68" i="69" s="1"/>
  <c r="P74" i="69"/>
  <c r="Y74" i="69" s="1"/>
  <c r="P78" i="69"/>
  <c r="Y78" i="69" s="1"/>
  <c r="P82" i="69"/>
  <c r="Y82" i="69" s="1"/>
  <c r="S88" i="69"/>
  <c r="U90" i="69"/>
  <c r="Q90" i="69"/>
  <c r="J90" i="69"/>
  <c r="T90" i="69"/>
  <c r="I90" i="69"/>
  <c r="V90" i="69"/>
  <c r="R90" i="69"/>
  <c r="K90" i="69"/>
  <c r="G90" i="69"/>
  <c r="Z90" i="69" s="1"/>
  <c r="S92" i="69"/>
  <c r="U94" i="69"/>
  <c r="Q94" i="69"/>
  <c r="J94" i="69"/>
  <c r="T94" i="69"/>
  <c r="I94" i="69"/>
  <c r="V94" i="69"/>
  <c r="R94" i="69"/>
  <c r="K94" i="69"/>
  <c r="G94" i="69"/>
  <c r="Z94" i="69" s="1"/>
  <c r="U129" i="69"/>
  <c r="Q129" i="69"/>
  <c r="J129" i="69"/>
  <c r="V129" i="69"/>
  <c r="R129" i="69"/>
  <c r="K129" i="69"/>
  <c r="G129" i="69"/>
  <c r="Z129" i="69" s="1"/>
  <c r="W129" i="69"/>
  <c r="P129" i="69"/>
  <c r="T129" i="69"/>
  <c r="I129" i="69"/>
  <c r="U137" i="69"/>
  <c r="Q137" i="69"/>
  <c r="J137" i="69"/>
  <c r="T137" i="69"/>
  <c r="I137" i="69"/>
  <c r="V137" i="69"/>
  <c r="R137" i="69"/>
  <c r="K137" i="69"/>
  <c r="G137" i="69"/>
  <c r="Z137" i="69" s="1"/>
  <c r="S137" i="69"/>
  <c r="P137" i="69"/>
  <c r="Y137" i="69" s="1"/>
  <c r="W137" i="69"/>
  <c r="U141" i="69"/>
  <c r="Q141" i="69"/>
  <c r="J141" i="69"/>
  <c r="T141" i="69"/>
  <c r="I141" i="69"/>
  <c r="V141" i="69"/>
  <c r="R141" i="69"/>
  <c r="K141" i="69"/>
  <c r="G141" i="69"/>
  <c r="Z141" i="69" s="1"/>
  <c r="S141" i="69"/>
  <c r="P141" i="69"/>
  <c r="Y141" i="69" s="1"/>
  <c r="W141" i="69"/>
  <c r="U205" i="69"/>
  <c r="Q205" i="69"/>
  <c r="J205" i="69"/>
  <c r="T205" i="69"/>
  <c r="I205" i="69"/>
  <c r="V205" i="69"/>
  <c r="R205" i="69"/>
  <c r="K205" i="69"/>
  <c r="G205" i="69"/>
  <c r="Z205" i="69" s="1"/>
  <c r="S205" i="69"/>
  <c r="P205" i="69"/>
  <c r="Y205" i="69" s="1"/>
  <c r="W205" i="69"/>
  <c r="U209" i="69"/>
  <c r="Q209" i="69"/>
  <c r="J209" i="69"/>
  <c r="T209" i="69"/>
  <c r="I209" i="69"/>
  <c r="V209" i="69"/>
  <c r="R209" i="69"/>
  <c r="K209" i="69"/>
  <c r="G209" i="69"/>
  <c r="Z209" i="69" s="1"/>
  <c r="S209" i="69"/>
  <c r="P209" i="69"/>
  <c r="W209" i="69"/>
  <c r="U213" i="69"/>
  <c r="Q213" i="69"/>
  <c r="J213" i="69"/>
  <c r="T213" i="69"/>
  <c r="I213" i="69"/>
  <c r="V213" i="69"/>
  <c r="R213" i="69"/>
  <c r="K213" i="69"/>
  <c r="G213" i="69"/>
  <c r="Z213" i="69" s="1"/>
  <c r="S213" i="69"/>
  <c r="P213" i="69"/>
  <c r="Y213" i="69" s="1"/>
  <c r="W213" i="69"/>
  <c r="S28" i="69"/>
  <c r="S32" i="69"/>
  <c r="S36" i="69"/>
  <c r="U58" i="69"/>
  <c r="Q58" i="69"/>
  <c r="J58" i="69"/>
  <c r="T58" i="69"/>
  <c r="I58" i="69"/>
  <c r="V58" i="69"/>
  <c r="R58" i="69"/>
  <c r="K58" i="69"/>
  <c r="G58" i="69"/>
  <c r="Z58" i="69" s="1"/>
  <c r="U62" i="69"/>
  <c r="Q62" i="69"/>
  <c r="J62" i="69"/>
  <c r="T62" i="69"/>
  <c r="I62" i="69"/>
  <c r="V62" i="69"/>
  <c r="R62" i="69"/>
  <c r="K62" i="69"/>
  <c r="G62" i="69"/>
  <c r="Z62" i="69" s="1"/>
  <c r="U66" i="69"/>
  <c r="Q66" i="69"/>
  <c r="J66" i="69"/>
  <c r="T66" i="69"/>
  <c r="I66" i="69"/>
  <c r="V66" i="69"/>
  <c r="R66" i="69"/>
  <c r="K66" i="69"/>
  <c r="G66" i="69"/>
  <c r="Z66" i="69" s="1"/>
  <c r="U167" i="69"/>
  <c r="Q167" i="69"/>
  <c r="J167" i="69"/>
  <c r="T167" i="69"/>
  <c r="I167" i="69"/>
  <c r="V167" i="69"/>
  <c r="R167" i="69"/>
  <c r="K167" i="69"/>
  <c r="G167" i="69"/>
  <c r="Z167" i="69" s="1"/>
  <c r="S167" i="69"/>
  <c r="P167" i="69"/>
  <c r="Y167" i="69" s="1"/>
  <c r="W167" i="69"/>
  <c r="P13" i="69"/>
  <c r="S13" i="69"/>
  <c r="W13" i="69"/>
  <c r="V14" i="69"/>
  <c r="R14" i="69"/>
  <c r="K14" i="69"/>
  <c r="Z14" i="69"/>
  <c r="U14" i="69"/>
  <c r="U16" i="69"/>
  <c r="Q16" i="69"/>
  <c r="J16" i="69"/>
  <c r="V16" i="69"/>
  <c r="R16" i="69"/>
  <c r="K16" i="69"/>
  <c r="G16" i="69"/>
  <c r="Z16" i="69" s="1"/>
  <c r="S16" i="69"/>
  <c r="P18" i="69"/>
  <c r="U20" i="69"/>
  <c r="Q20" i="69"/>
  <c r="J20" i="69"/>
  <c r="V20" i="69"/>
  <c r="R20" i="69"/>
  <c r="K20" i="69"/>
  <c r="G20" i="69"/>
  <c r="Z20" i="69" s="1"/>
  <c r="S20" i="69"/>
  <c r="P22" i="69"/>
  <c r="Y22" i="69" s="1"/>
  <c r="U24" i="69"/>
  <c r="Q24" i="69"/>
  <c r="J24" i="69"/>
  <c r="V24" i="69"/>
  <c r="R24" i="69"/>
  <c r="K24" i="69"/>
  <c r="G24" i="69"/>
  <c r="S24" i="69"/>
  <c r="U46" i="69"/>
  <c r="Q46" i="69"/>
  <c r="J46" i="69"/>
  <c r="T46" i="69"/>
  <c r="I46" i="69"/>
  <c r="V46" i="69"/>
  <c r="R46" i="69"/>
  <c r="K46" i="69"/>
  <c r="G46" i="69"/>
  <c r="Z46" i="69" s="1"/>
  <c r="U50" i="69"/>
  <c r="Q50" i="69"/>
  <c r="J50" i="69"/>
  <c r="T50" i="69"/>
  <c r="I50" i="69"/>
  <c r="V50" i="69"/>
  <c r="R50" i="69"/>
  <c r="K50" i="69"/>
  <c r="G50" i="69"/>
  <c r="Z50" i="69" s="1"/>
  <c r="U54" i="69"/>
  <c r="Q54" i="69"/>
  <c r="J54" i="69"/>
  <c r="T54" i="69"/>
  <c r="I54" i="69"/>
  <c r="V54" i="69"/>
  <c r="R54" i="69"/>
  <c r="K54" i="69"/>
  <c r="G54" i="69"/>
  <c r="Z54" i="69" s="1"/>
  <c r="W58" i="69"/>
  <c r="W62" i="69"/>
  <c r="W66" i="69"/>
  <c r="U76" i="69"/>
  <c r="Q76" i="69"/>
  <c r="J76" i="69"/>
  <c r="T76" i="69"/>
  <c r="I76" i="69"/>
  <c r="V76" i="69"/>
  <c r="R76" i="69"/>
  <c r="K76" i="69"/>
  <c r="G76" i="69"/>
  <c r="Z76" i="69" s="1"/>
  <c r="U80" i="69"/>
  <c r="Q80" i="69"/>
  <c r="J80" i="69"/>
  <c r="T80" i="69"/>
  <c r="I80" i="69"/>
  <c r="V80" i="69"/>
  <c r="R80" i="69"/>
  <c r="K80" i="69"/>
  <c r="G80" i="69"/>
  <c r="Z80" i="69" s="1"/>
  <c r="U84" i="69"/>
  <c r="Q84" i="69"/>
  <c r="J84" i="69"/>
  <c r="T84" i="69"/>
  <c r="I84" i="69"/>
  <c r="V84" i="69"/>
  <c r="R84" i="69"/>
  <c r="K84" i="69"/>
  <c r="G84" i="69"/>
  <c r="Z84" i="69" s="1"/>
  <c r="W88" i="69"/>
  <c r="U109" i="69"/>
  <c r="Q109" i="69"/>
  <c r="J109" i="69"/>
  <c r="S109" i="69"/>
  <c r="K109" i="69"/>
  <c r="W109" i="69"/>
  <c r="R109" i="69"/>
  <c r="I109" i="69"/>
  <c r="T109" i="69"/>
  <c r="P109" i="69"/>
  <c r="Y109" i="69" s="1"/>
  <c r="G109" i="69"/>
  <c r="Z109" i="69" s="1"/>
  <c r="U305" i="69"/>
  <c r="Q305" i="69"/>
  <c r="J305" i="69"/>
  <c r="T305" i="69"/>
  <c r="I305" i="69"/>
  <c r="V305" i="69"/>
  <c r="R305" i="69"/>
  <c r="K305" i="69"/>
  <c r="G305" i="69"/>
  <c r="Z305" i="69" s="1"/>
  <c r="S305" i="69"/>
  <c r="P305" i="69"/>
  <c r="Y305" i="69" s="1"/>
  <c r="W305" i="69"/>
  <c r="V535" i="69"/>
  <c r="R535" i="69"/>
  <c r="K535" i="69"/>
  <c r="G535" i="69"/>
  <c r="Z535" i="69" s="1"/>
  <c r="U535" i="69"/>
  <c r="Q535" i="69"/>
  <c r="J535" i="69"/>
  <c r="T535" i="69"/>
  <c r="I535" i="69"/>
  <c r="S535" i="69"/>
  <c r="P535" i="69"/>
  <c r="Y535" i="69" s="1"/>
  <c r="W535" i="69"/>
  <c r="U32" i="69"/>
  <c r="Q32" i="69"/>
  <c r="J32" i="69"/>
  <c r="V32" i="69"/>
  <c r="R32" i="69"/>
  <c r="K32" i="69"/>
  <c r="G32" i="69"/>
  <c r="Z32" i="69" s="1"/>
  <c r="U92" i="69"/>
  <c r="Q92" i="69"/>
  <c r="J92" i="69"/>
  <c r="T92" i="69"/>
  <c r="I92" i="69"/>
  <c r="V92" i="69"/>
  <c r="R92" i="69"/>
  <c r="K92" i="69"/>
  <c r="G92" i="69"/>
  <c r="Z92" i="69" s="1"/>
  <c r="U171" i="69"/>
  <c r="Q171" i="69"/>
  <c r="J171" i="69"/>
  <c r="T171" i="69"/>
  <c r="I171" i="69"/>
  <c r="V171" i="69"/>
  <c r="R171" i="69"/>
  <c r="K171" i="69"/>
  <c r="G171" i="69"/>
  <c r="Z171" i="69" s="1"/>
  <c r="S171" i="69"/>
  <c r="P171" i="69"/>
  <c r="Y171" i="69" s="1"/>
  <c r="W171" i="69"/>
  <c r="U175" i="69"/>
  <c r="Q175" i="69"/>
  <c r="J175" i="69"/>
  <c r="T175" i="69"/>
  <c r="I175" i="69"/>
  <c r="V175" i="69"/>
  <c r="R175" i="69"/>
  <c r="K175" i="69"/>
  <c r="G175" i="69"/>
  <c r="Z175" i="69" s="1"/>
  <c r="S175" i="69"/>
  <c r="P175" i="69"/>
  <c r="Y175" i="69" s="1"/>
  <c r="W175" i="69"/>
  <c r="U243" i="69"/>
  <c r="Q243" i="69"/>
  <c r="J243" i="69"/>
  <c r="T243" i="69"/>
  <c r="I243" i="69"/>
  <c r="V243" i="69"/>
  <c r="R243" i="69"/>
  <c r="K243" i="69"/>
  <c r="G243" i="69"/>
  <c r="Z243" i="69" s="1"/>
  <c r="S243" i="69"/>
  <c r="P243" i="69"/>
  <c r="W243" i="69"/>
  <c r="U18" i="69"/>
  <c r="Q18" i="69"/>
  <c r="J18" i="69"/>
  <c r="V18" i="69"/>
  <c r="R18" i="69"/>
  <c r="K18" i="69"/>
  <c r="G18" i="69"/>
  <c r="Z18" i="69" s="1"/>
  <c r="S18" i="69"/>
  <c r="U22" i="69"/>
  <c r="Q22" i="69"/>
  <c r="J22" i="69"/>
  <c r="V22" i="69"/>
  <c r="R22" i="69"/>
  <c r="K22" i="69"/>
  <c r="G22" i="69"/>
  <c r="Z22" i="69" s="1"/>
  <c r="S22" i="69"/>
  <c r="I28" i="69"/>
  <c r="T28" i="69"/>
  <c r="I32" i="69"/>
  <c r="T32" i="69"/>
  <c r="I36" i="69"/>
  <c r="T36" i="69"/>
  <c r="U44" i="69"/>
  <c r="Q44" i="69"/>
  <c r="J44" i="69"/>
  <c r="T44" i="69"/>
  <c r="I44" i="69"/>
  <c r="V44" i="69"/>
  <c r="R44" i="69"/>
  <c r="K44" i="69"/>
  <c r="G44" i="69"/>
  <c r="Z44" i="69" s="1"/>
  <c r="U48" i="69"/>
  <c r="Q48" i="69"/>
  <c r="J48" i="69"/>
  <c r="T48" i="69"/>
  <c r="I48" i="69"/>
  <c r="V48" i="69"/>
  <c r="R48" i="69"/>
  <c r="K48" i="69"/>
  <c r="G48" i="69"/>
  <c r="Z48" i="69" s="1"/>
  <c r="U52" i="69"/>
  <c r="Q52" i="69"/>
  <c r="J52" i="69"/>
  <c r="T52" i="69"/>
  <c r="I52" i="69"/>
  <c r="V52" i="69"/>
  <c r="R52" i="69"/>
  <c r="K52" i="69"/>
  <c r="G52" i="69"/>
  <c r="P58" i="69"/>
  <c r="Y58" i="69" s="1"/>
  <c r="P62" i="69"/>
  <c r="P66" i="69"/>
  <c r="U74" i="69"/>
  <c r="Q74" i="69"/>
  <c r="J74" i="69"/>
  <c r="T74" i="69"/>
  <c r="I74" i="69"/>
  <c r="V74" i="69"/>
  <c r="R74" i="69"/>
  <c r="K74" i="69"/>
  <c r="G74" i="69"/>
  <c r="Z74" i="69" s="1"/>
  <c r="U78" i="69"/>
  <c r="Q78" i="69"/>
  <c r="J78" i="69"/>
  <c r="T78" i="69"/>
  <c r="I78" i="69"/>
  <c r="V78" i="69"/>
  <c r="R78" i="69"/>
  <c r="K78" i="69"/>
  <c r="G78" i="69"/>
  <c r="Z78" i="69" s="1"/>
  <c r="U82" i="69"/>
  <c r="Q82" i="69"/>
  <c r="J82" i="69"/>
  <c r="T82" i="69"/>
  <c r="I82" i="69"/>
  <c r="V82" i="69"/>
  <c r="R82" i="69"/>
  <c r="K82" i="69"/>
  <c r="G82" i="69"/>
  <c r="Z82" i="69" s="1"/>
  <c r="P88" i="69"/>
  <c r="Y88" i="69" s="1"/>
  <c r="P92" i="69"/>
  <c r="Y92" i="69" s="1"/>
  <c r="U105" i="69"/>
  <c r="Q105" i="69"/>
  <c r="J105" i="69"/>
  <c r="S105" i="69"/>
  <c r="K105" i="69"/>
  <c r="W105" i="69"/>
  <c r="R105" i="69"/>
  <c r="I105" i="69"/>
  <c r="T105" i="69"/>
  <c r="P105" i="69"/>
  <c r="Y105" i="69" s="1"/>
  <c r="G105" i="69"/>
  <c r="Z105" i="69" s="1"/>
  <c r="V109" i="69"/>
  <c r="U113" i="69"/>
  <c r="Q113" i="69"/>
  <c r="J113" i="69"/>
  <c r="S113" i="69"/>
  <c r="K113" i="69"/>
  <c r="W113" i="69"/>
  <c r="R113" i="69"/>
  <c r="I113" i="69"/>
  <c r="T113" i="69"/>
  <c r="P113" i="69"/>
  <c r="Y113" i="69" s="1"/>
  <c r="G113" i="69"/>
  <c r="Z113" i="69" s="1"/>
  <c r="U263" i="69"/>
  <c r="Q263" i="69"/>
  <c r="J263" i="69"/>
  <c r="V263" i="69"/>
  <c r="R263" i="69"/>
  <c r="K263" i="69"/>
  <c r="G263" i="69"/>
  <c r="Z263" i="69" s="1"/>
  <c r="W263" i="69"/>
  <c r="P263" i="69"/>
  <c r="T263" i="69"/>
  <c r="I263" i="69"/>
  <c r="S263" i="69"/>
  <c r="I17" i="69"/>
  <c r="T17" i="69"/>
  <c r="I19" i="69"/>
  <c r="T19" i="69"/>
  <c r="I21" i="69"/>
  <c r="T21" i="69"/>
  <c r="I23" i="69"/>
  <c r="T23" i="69"/>
  <c r="I29" i="69"/>
  <c r="T29" i="69"/>
  <c r="I31" i="69"/>
  <c r="T31" i="69"/>
  <c r="I33" i="69"/>
  <c r="T33" i="69"/>
  <c r="I35" i="69"/>
  <c r="T35" i="69"/>
  <c r="I37" i="69"/>
  <c r="T37" i="69"/>
  <c r="I39" i="69"/>
  <c r="T39" i="69"/>
  <c r="I43" i="69"/>
  <c r="T43" i="69"/>
  <c r="I45" i="69"/>
  <c r="T45" i="69"/>
  <c r="I47" i="69"/>
  <c r="T47" i="69"/>
  <c r="I49" i="69"/>
  <c r="T49" i="69"/>
  <c r="I51" i="69"/>
  <c r="T51" i="69"/>
  <c r="I53" i="69"/>
  <c r="T53" i="69"/>
  <c r="I59" i="69"/>
  <c r="T59" i="69"/>
  <c r="I61" i="69"/>
  <c r="T61" i="69"/>
  <c r="I63" i="69"/>
  <c r="T63" i="69"/>
  <c r="I65" i="69"/>
  <c r="T65" i="69"/>
  <c r="I67" i="69"/>
  <c r="T67" i="69"/>
  <c r="I69" i="69"/>
  <c r="T69" i="69"/>
  <c r="I73" i="69"/>
  <c r="T73" i="69"/>
  <c r="I75" i="69"/>
  <c r="T75" i="69"/>
  <c r="I77" i="69"/>
  <c r="T77" i="69"/>
  <c r="I79" i="69"/>
  <c r="T79" i="69"/>
  <c r="I81" i="69"/>
  <c r="T81" i="69"/>
  <c r="I83" i="69"/>
  <c r="T83" i="69"/>
  <c r="I89" i="69"/>
  <c r="T89" i="69"/>
  <c r="I91" i="69"/>
  <c r="T91" i="69"/>
  <c r="I93" i="69"/>
  <c r="T93" i="69"/>
  <c r="I95" i="69"/>
  <c r="T95" i="69"/>
  <c r="U97" i="69"/>
  <c r="Q97" i="69"/>
  <c r="J97" i="69"/>
  <c r="V97" i="69"/>
  <c r="K99" i="69"/>
  <c r="S99" i="69"/>
  <c r="I103" i="69"/>
  <c r="R103" i="69"/>
  <c r="I107" i="69"/>
  <c r="R107" i="69"/>
  <c r="I111" i="69"/>
  <c r="R111" i="69"/>
  <c r="U119" i="69"/>
  <c r="Q119" i="69"/>
  <c r="J119" i="69"/>
  <c r="V119" i="69"/>
  <c r="K121" i="69"/>
  <c r="S121" i="69"/>
  <c r="U123" i="69"/>
  <c r="Q123" i="69"/>
  <c r="J123" i="69"/>
  <c r="V123" i="69"/>
  <c r="K125" i="69"/>
  <c r="S125" i="69"/>
  <c r="I127" i="69"/>
  <c r="P133" i="69"/>
  <c r="Y133" i="69" s="1"/>
  <c r="U151" i="69"/>
  <c r="Q151" i="69"/>
  <c r="J151" i="69"/>
  <c r="T151" i="69"/>
  <c r="I151" i="69"/>
  <c r="V151" i="69"/>
  <c r="R151" i="69"/>
  <c r="K151" i="69"/>
  <c r="G151" i="69"/>
  <c r="Z151" i="69" s="1"/>
  <c r="U155" i="69"/>
  <c r="Q155" i="69"/>
  <c r="J155" i="69"/>
  <c r="T155" i="69"/>
  <c r="I155" i="69"/>
  <c r="V155" i="69"/>
  <c r="R155" i="69"/>
  <c r="K155" i="69"/>
  <c r="G155" i="69"/>
  <c r="Z155" i="69" s="1"/>
  <c r="U159" i="69"/>
  <c r="Q159" i="69"/>
  <c r="J159" i="69"/>
  <c r="T159" i="69"/>
  <c r="I159" i="69"/>
  <c r="V159" i="69"/>
  <c r="R159" i="69"/>
  <c r="K159" i="69"/>
  <c r="G159" i="69"/>
  <c r="Z159" i="69" s="1"/>
  <c r="U189" i="69"/>
  <c r="Q189" i="69"/>
  <c r="J189" i="69"/>
  <c r="T189" i="69"/>
  <c r="I189" i="69"/>
  <c r="V189" i="69"/>
  <c r="R189" i="69"/>
  <c r="K189" i="69"/>
  <c r="G189" i="69"/>
  <c r="Z189" i="69" s="1"/>
  <c r="U193" i="69"/>
  <c r="Q193" i="69"/>
  <c r="J193" i="69"/>
  <c r="T193" i="69"/>
  <c r="I193" i="69"/>
  <c r="V193" i="69"/>
  <c r="R193" i="69"/>
  <c r="K193" i="69"/>
  <c r="G193" i="69"/>
  <c r="Z193" i="69" s="1"/>
  <c r="U197" i="69"/>
  <c r="Q197" i="69"/>
  <c r="J197" i="69"/>
  <c r="T197" i="69"/>
  <c r="I197" i="69"/>
  <c r="V197" i="69"/>
  <c r="R197" i="69"/>
  <c r="K197" i="69"/>
  <c r="G197" i="69"/>
  <c r="Z197" i="69" s="1"/>
  <c r="U227" i="69"/>
  <c r="Q227" i="69"/>
  <c r="J227" i="69"/>
  <c r="T227" i="69"/>
  <c r="I227" i="69"/>
  <c r="V227" i="69"/>
  <c r="R227" i="69"/>
  <c r="K227" i="69"/>
  <c r="G227" i="69"/>
  <c r="Z227" i="69" s="1"/>
  <c r="U231" i="69"/>
  <c r="Q231" i="69"/>
  <c r="J231" i="69"/>
  <c r="T231" i="69"/>
  <c r="I231" i="69"/>
  <c r="V231" i="69"/>
  <c r="R231" i="69"/>
  <c r="K231" i="69"/>
  <c r="G231" i="69"/>
  <c r="Z231" i="69" s="1"/>
  <c r="U235" i="69"/>
  <c r="Q235" i="69"/>
  <c r="J235" i="69"/>
  <c r="T235" i="69"/>
  <c r="I235" i="69"/>
  <c r="V235" i="69"/>
  <c r="R235" i="69"/>
  <c r="K235" i="69"/>
  <c r="G235" i="69"/>
  <c r="Z235" i="69" s="1"/>
  <c r="U244" i="69"/>
  <c r="Q244" i="69"/>
  <c r="V244" i="69"/>
  <c r="R244" i="69"/>
  <c r="K244" i="69"/>
  <c r="G244" i="69"/>
  <c r="Z244" i="69" s="1"/>
  <c r="T244" i="69"/>
  <c r="J244" i="69"/>
  <c r="S244" i="69"/>
  <c r="I244" i="69"/>
  <c r="W244" i="69"/>
  <c r="P244" i="69"/>
  <c r="U301" i="69"/>
  <c r="Q301" i="69"/>
  <c r="J301" i="69"/>
  <c r="T301" i="69"/>
  <c r="I301" i="69"/>
  <c r="V301" i="69"/>
  <c r="R301" i="69"/>
  <c r="K301" i="69"/>
  <c r="G301" i="69"/>
  <c r="Z301" i="69" s="1"/>
  <c r="S301" i="69"/>
  <c r="P301" i="69"/>
  <c r="Y301" i="69" s="1"/>
  <c r="W301" i="69"/>
  <c r="U99" i="69"/>
  <c r="Q99" i="69"/>
  <c r="J99" i="69"/>
  <c r="V99" i="69"/>
  <c r="U121" i="69"/>
  <c r="Q121" i="69"/>
  <c r="J121" i="69"/>
  <c r="V121" i="69"/>
  <c r="U125" i="69"/>
  <c r="Q125" i="69"/>
  <c r="J125" i="69"/>
  <c r="V125" i="69"/>
  <c r="U133" i="69"/>
  <c r="Q133" i="69"/>
  <c r="J133" i="69"/>
  <c r="V133" i="69"/>
  <c r="R133" i="69"/>
  <c r="K133" i="69"/>
  <c r="G133" i="69"/>
  <c r="Z133" i="69" s="1"/>
  <c r="S133" i="69"/>
  <c r="U149" i="69"/>
  <c r="Q149" i="69"/>
  <c r="J149" i="69"/>
  <c r="T149" i="69"/>
  <c r="I149" i="69"/>
  <c r="V149" i="69"/>
  <c r="R149" i="69"/>
  <c r="K149" i="69"/>
  <c r="G149" i="69"/>
  <c r="Z149" i="69" s="1"/>
  <c r="U153" i="69"/>
  <c r="Q153" i="69"/>
  <c r="J153" i="69"/>
  <c r="T153" i="69"/>
  <c r="I153" i="69"/>
  <c r="V153" i="69"/>
  <c r="R153" i="69"/>
  <c r="K153" i="69"/>
  <c r="G153" i="69"/>
  <c r="Z153" i="69" s="1"/>
  <c r="U157" i="69"/>
  <c r="Q157" i="69"/>
  <c r="J157" i="69"/>
  <c r="T157" i="69"/>
  <c r="I157" i="69"/>
  <c r="V157" i="69"/>
  <c r="R157" i="69"/>
  <c r="K157" i="69"/>
  <c r="G157" i="69"/>
  <c r="Z157" i="69" s="1"/>
  <c r="U187" i="69"/>
  <c r="Q187" i="69"/>
  <c r="J187" i="69"/>
  <c r="T187" i="69"/>
  <c r="I187" i="69"/>
  <c r="V187" i="69"/>
  <c r="R187" i="69"/>
  <c r="K187" i="69"/>
  <c r="G187" i="69"/>
  <c r="Z187" i="69" s="1"/>
  <c r="U191" i="69"/>
  <c r="Q191" i="69"/>
  <c r="J191" i="69"/>
  <c r="T191" i="69"/>
  <c r="I191" i="69"/>
  <c r="V191" i="69"/>
  <c r="R191" i="69"/>
  <c r="K191" i="69"/>
  <c r="G191" i="69"/>
  <c r="Z191" i="69" s="1"/>
  <c r="U195" i="69"/>
  <c r="Q195" i="69"/>
  <c r="J195" i="69"/>
  <c r="T195" i="69"/>
  <c r="I195" i="69"/>
  <c r="V195" i="69"/>
  <c r="R195" i="69"/>
  <c r="K195" i="69"/>
  <c r="G195" i="69"/>
  <c r="Z195" i="69" s="1"/>
  <c r="U225" i="69"/>
  <c r="Q225" i="69"/>
  <c r="J225" i="69"/>
  <c r="T225" i="69"/>
  <c r="I225" i="69"/>
  <c r="V225" i="69"/>
  <c r="R225" i="69"/>
  <c r="K225" i="69"/>
  <c r="G225" i="69"/>
  <c r="Z225" i="69" s="1"/>
  <c r="U229" i="69"/>
  <c r="Q229" i="69"/>
  <c r="J229" i="69"/>
  <c r="T229" i="69"/>
  <c r="I229" i="69"/>
  <c r="V229" i="69"/>
  <c r="R229" i="69"/>
  <c r="K229" i="69"/>
  <c r="G229" i="69"/>
  <c r="Z229" i="69" s="1"/>
  <c r="U233" i="69"/>
  <c r="Q233" i="69"/>
  <c r="J233" i="69"/>
  <c r="T233" i="69"/>
  <c r="I233" i="69"/>
  <c r="V233" i="69"/>
  <c r="R233" i="69"/>
  <c r="K233" i="69"/>
  <c r="G233" i="69"/>
  <c r="Z233" i="69" s="1"/>
  <c r="U267" i="69"/>
  <c r="Q267" i="69"/>
  <c r="J267" i="69"/>
  <c r="V267" i="69"/>
  <c r="R267" i="69"/>
  <c r="K267" i="69"/>
  <c r="G267" i="69"/>
  <c r="Z267" i="69" s="1"/>
  <c r="W267" i="69"/>
  <c r="P267" i="69"/>
  <c r="X267" i="69" s="1"/>
  <c r="T267" i="69"/>
  <c r="I267" i="69"/>
  <c r="U309" i="69"/>
  <c r="Q309" i="69"/>
  <c r="J309" i="69"/>
  <c r="T309" i="69"/>
  <c r="I309" i="69"/>
  <c r="V309" i="69"/>
  <c r="R309" i="69"/>
  <c r="K309" i="69"/>
  <c r="G309" i="69"/>
  <c r="Z309" i="69" s="1"/>
  <c r="S309" i="69"/>
  <c r="P309" i="69"/>
  <c r="Y309" i="69" s="1"/>
  <c r="W309" i="69"/>
  <c r="P17" i="69"/>
  <c r="S17" i="69"/>
  <c r="P19" i="69"/>
  <c r="Y19" i="69" s="1"/>
  <c r="S19" i="69"/>
  <c r="P21" i="69"/>
  <c r="S21" i="69"/>
  <c r="P23" i="69"/>
  <c r="Y23" i="69" s="1"/>
  <c r="S23" i="69"/>
  <c r="P29" i="69"/>
  <c r="Y29" i="69" s="1"/>
  <c r="S29" i="69"/>
  <c r="P31" i="69"/>
  <c r="S31" i="69"/>
  <c r="P33" i="69"/>
  <c r="Y33" i="69" s="1"/>
  <c r="S33" i="69"/>
  <c r="P35" i="69"/>
  <c r="Y35" i="69" s="1"/>
  <c r="S35" i="69"/>
  <c r="P37" i="69"/>
  <c r="Y37" i="69" s="1"/>
  <c r="S37" i="69"/>
  <c r="P39" i="69"/>
  <c r="S39" i="69"/>
  <c r="P43" i="69"/>
  <c r="Y43" i="69" s="1"/>
  <c r="S43" i="69"/>
  <c r="P45" i="69"/>
  <c r="S45" i="69"/>
  <c r="P47" i="69"/>
  <c r="Y47" i="69" s="1"/>
  <c r="S47" i="69"/>
  <c r="P49" i="69"/>
  <c r="S49" i="69"/>
  <c r="P51" i="69"/>
  <c r="S51" i="69"/>
  <c r="P53" i="69"/>
  <c r="Y53" i="69" s="1"/>
  <c r="S53" i="69"/>
  <c r="P59" i="69"/>
  <c r="Y59" i="69" s="1"/>
  <c r="S59" i="69"/>
  <c r="P61" i="69"/>
  <c r="S61" i="69"/>
  <c r="P63" i="69"/>
  <c r="Y63" i="69" s="1"/>
  <c r="S63" i="69"/>
  <c r="P65" i="69"/>
  <c r="Y65" i="69" s="1"/>
  <c r="S65" i="69"/>
  <c r="P67" i="69"/>
  <c r="Y67" i="69" s="1"/>
  <c r="S67" i="69"/>
  <c r="P69" i="69"/>
  <c r="Y69" i="69" s="1"/>
  <c r="S69" i="69"/>
  <c r="P73" i="69"/>
  <c r="Y73" i="69" s="1"/>
  <c r="S73" i="69"/>
  <c r="P75" i="69"/>
  <c r="Y75" i="69" s="1"/>
  <c r="S75" i="69"/>
  <c r="P77" i="69"/>
  <c r="Y77" i="69" s="1"/>
  <c r="S77" i="69"/>
  <c r="P79" i="69"/>
  <c r="Y79" i="69" s="1"/>
  <c r="S79" i="69"/>
  <c r="P81" i="69"/>
  <c r="Y81" i="69" s="1"/>
  <c r="S81" i="69"/>
  <c r="P83" i="69"/>
  <c r="Y83" i="69" s="1"/>
  <c r="S83" i="69"/>
  <c r="P89" i="69"/>
  <c r="Y89" i="69" s="1"/>
  <c r="S89" i="69"/>
  <c r="P91" i="69"/>
  <c r="S91" i="69"/>
  <c r="P93" i="69"/>
  <c r="S93" i="69"/>
  <c r="P95" i="69"/>
  <c r="Y95" i="69" s="1"/>
  <c r="S95" i="69"/>
  <c r="I99" i="69"/>
  <c r="R99" i="69"/>
  <c r="W99" i="69"/>
  <c r="U103" i="69"/>
  <c r="Q103" i="69"/>
  <c r="J103" i="69"/>
  <c r="V103" i="69"/>
  <c r="U107" i="69"/>
  <c r="Q107" i="69"/>
  <c r="J107" i="69"/>
  <c r="V107" i="69"/>
  <c r="U111" i="69"/>
  <c r="Q111" i="69"/>
  <c r="J111" i="69"/>
  <c r="V111" i="69"/>
  <c r="I121" i="69"/>
  <c r="R121" i="69"/>
  <c r="W121" i="69"/>
  <c r="I125" i="69"/>
  <c r="R125" i="69"/>
  <c r="W125" i="69"/>
  <c r="U127" i="69"/>
  <c r="Q127" i="69"/>
  <c r="J127" i="69"/>
  <c r="V127" i="69"/>
  <c r="R127" i="69"/>
  <c r="K127" i="69"/>
  <c r="G127" i="69"/>
  <c r="Z127" i="69" s="1"/>
  <c r="S127" i="69"/>
  <c r="I133" i="69"/>
  <c r="T133" i="69"/>
  <c r="U135" i="69"/>
  <c r="Q135" i="69"/>
  <c r="J135" i="69"/>
  <c r="T135" i="69"/>
  <c r="I135" i="69"/>
  <c r="V135" i="69"/>
  <c r="R135" i="69"/>
  <c r="K135" i="69"/>
  <c r="G135" i="69"/>
  <c r="Z135" i="69" s="1"/>
  <c r="U139" i="69"/>
  <c r="Q139" i="69"/>
  <c r="J139" i="69"/>
  <c r="T139" i="69"/>
  <c r="I139" i="69"/>
  <c r="V139" i="69"/>
  <c r="R139" i="69"/>
  <c r="K139" i="69"/>
  <c r="G139" i="69"/>
  <c r="Z139" i="69" s="1"/>
  <c r="U143" i="69"/>
  <c r="Q143" i="69"/>
  <c r="J143" i="69"/>
  <c r="T143" i="69"/>
  <c r="I143" i="69"/>
  <c r="V143" i="69"/>
  <c r="R143" i="69"/>
  <c r="K143" i="69"/>
  <c r="G143" i="69"/>
  <c r="Z143" i="69" s="1"/>
  <c r="P149" i="69"/>
  <c r="Y149" i="69" s="1"/>
  <c r="P153" i="69"/>
  <c r="P157" i="69"/>
  <c r="U169" i="69"/>
  <c r="Q169" i="69"/>
  <c r="J169" i="69"/>
  <c r="T169" i="69"/>
  <c r="I169" i="69"/>
  <c r="V169" i="69"/>
  <c r="R169" i="69"/>
  <c r="K169" i="69"/>
  <c r="G169" i="69"/>
  <c r="Z169" i="69" s="1"/>
  <c r="U173" i="69"/>
  <c r="Q173" i="69"/>
  <c r="J173" i="69"/>
  <c r="T173" i="69"/>
  <c r="I173" i="69"/>
  <c r="V173" i="69"/>
  <c r="R173" i="69"/>
  <c r="K173" i="69"/>
  <c r="G173" i="69"/>
  <c r="Z173" i="69" s="1"/>
  <c r="U177" i="69"/>
  <c r="Q177" i="69"/>
  <c r="J177" i="69"/>
  <c r="T177" i="69"/>
  <c r="I177" i="69"/>
  <c r="V177" i="69"/>
  <c r="R177" i="69"/>
  <c r="K177" i="69"/>
  <c r="G177" i="69"/>
  <c r="Z177" i="69" s="1"/>
  <c r="P187" i="69"/>
  <c r="Y187" i="69" s="1"/>
  <c r="P191" i="69"/>
  <c r="Y191" i="69" s="1"/>
  <c r="P195" i="69"/>
  <c r="Y195" i="69" s="1"/>
  <c r="U207" i="69"/>
  <c r="Q207" i="69"/>
  <c r="J207" i="69"/>
  <c r="T207" i="69"/>
  <c r="I207" i="69"/>
  <c r="V207" i="69"/>
  <c r="R207" i="69"/>
  <c r="K207" i="69"/>
  <c r="G207" i="69"/>
  <c r="Z207" i="69" s="1"/>
  <c r="U211" i="69"/>
  <c r="Q211" i="69"/>
  <c r="J211" i="69"/>
  <c r="T211" i="69"/>
  <c r="I211" i="69"/>
  <c r="V211" i="69"/>
  <c r="R211" i="69"/>
  <c r="K211" i="69"/>
  <c r="G211" i="69"/>
  <c r="Z211" i="69" s="1"/>
  <c r="U215" i="69"/>
  <c r="Q215" i="69"/>
  <c r="J215" i="69"/>
  <c r="T215" i="69"/>
  <c r="I215" i="69"/>
  <c r="V215" i="69"/>
  <c r="R215" i="69"/>
  <c r="K215" i="69"/>
  <c r="G215" i="69"/>
  <c r="Z215" i="69" s="1"/>
  <c r="P225" i="69"/>
  <c r="Y225" i="69" s="1"/>
  <c r="P229" i="69"/>
  <c r="P233" i="69"/>
  <c r="Y233" i="69" s="1"/>
  <c r="U271" i="69"/>
  <c r="Q271" i="69"/>
  <c r="J271" i="69"/>
  <c r="V271" i="69"/>
  <c r="R271" i="69"/>
  <c r="K271" i="69"/>
  <c r="G271" i="69"/>
  <c r="Z271" i="69" s="1"/>
  <c r="W271" i="69"/>
  <c r="P271" i="69"/>
  <c r="X271" i="69" s="1"/>
  <c r="T271" i="69"/>
  <c r="I271" i="69"/>
  <c r="U246" i="69"/>
  <c r="Q246" i="69"/>
  <c r="J246" i="69"/>
  <c r="V246" i="69"/>
  <c r="R246" i="69"/>
  <c r="K246" i="69"/>
  <c r="G246" i="69"/>
  <c r="Z246" i="69" s="1"/>
  <c r="S246" i="69"/>
  <c r="U250" i="69"/>
  <c r="Q250" i="69"/>
  <c r="J250" i="69"/>
  <c r="V250" i="69"/>
  <c r="R250" i="69"/>
  <c r="K250" i="69"/>
  <c r="G250" i="69"/>
  <c r="Z250" i="69" s="1"/>
  <c r="S250" i="69"/>
  <c r="U254" i="69"/>
  <c r="Q254" i="69"/>
  <c r="J254" i="69"/>
  <c r="V254" i="69"/>
  <c r="R254" i="69"/>
  <c r="K254" i="69"/>
  <c r="G254" i="69"/>
  <c r="Z254" i="69" s="1"/>
  <c r="S254" i="69"/>
  <c r="U285" i="69"/>
  <c r="Q285" i="69"/>
  <c r="J285" i="69"/>
  <c r="T285" i="69"/>
  <c r="I285" i="69"/>
  <c r="V285" i="69"/>
  <c r="R285" i="69"/>
  <c r="K285" i="69"/>
  <c r="G285" i="69"/>
  <c r="Z285" i="69" s="1"/>
  <c r="U289" i="69"/>
  <c r="Q289" i="69"/>
  <c r="J289" i="69"/>
  <c r="T289" i="69"/>
  <c r="I289" i="69"/>
  <c r="V289" i="69"/>
  <c r="R289" i="69"/>
  <c r="K289" i="69"/>
  <c r="G289" i="69"/>
  <c r="Z289" i="69" s="1"/>
  <c r="U293" i="69"/>
  <c r="Q293" i="69"/>
  <c r="J293" i="69"/>
  <c r="T293" i="69"/>
  <c r="I293" i="69"/>
  <c r="V293" i="69"/>
  <c r="R293" i="69"/>
  <c r="K293" i="69"/>
  <c r="G293" i="69"/>
  <c r="Z293" i="69" s="1"/>
  <c r="U323" i="69"/>
  <c r="Q323" i="69"/>
  <c r="J323" i="69"/>
  <c r="T323" i="69"/>
  <c r="I323" i="69"/>
  <c r="V323" i="69"/>
  <c r="R323" i="69"/>
  <c r="K323" i="69"/>
  <c r="G323" i="69"/>
  <c r="Z323" i="69" s="1"/>
  <c r="U327" i="69"/>
  <c r="Q327" i="69"/>
  <c r="J327" i="69"/>
  <c r="S327" i="69"/>
  <c r="K327" i="69"/>
  <c r="W327" i="69"/>
  <c r="R327" i="69"/>
  <c r="I327" i="69"/>
  <c r="T327" i="69"/>
  <c r="P327" i="69"/>
  <c r="Y327" i="69" s="1"/>
  <c r="G327" i="69"/>
  <c r="Z327" i="69" s="1"/>
  <c r="P246" i="69"/>
  <c r="W246" i="69"/>
  <c r="U248" i="69"/>
  <c r="Q248" i="69"/>
  <c r="J248" i="69"/>
  <c r="V248" i="69"/>
  <c r="R248" i="69"/>
  <c r="K248" i="69"/>
  <c r="G248" i="69"/>
  <c r="Z248" i="69" s="1"/>
  <c r="S248" i="69"/>
  <c r="P250" i="69"/>
  <c r="Y250" i="69" s="1"/>
  <c r="W250" i="69"/>
  <c r="U252" i="69"/>
  <c r="Q252" i="69"/>
  <c r="J252" i="69"/>
  <c r="V252" i="69"/>
  <c r="R252" i="69"/>
  <c r="K252" i="69"/>
  <c r="G252" i="69"/>
  <c r="Z252" i="69" s="1"/>
  <c r="S252" i="69"/>
  <c r="P254" i="69"/>
  <c r="Y254" i="69" s="1"/>
  <c r="W254" i="69"/>
  <c r="U283" i="69"/>
  <c r="Q283" i="69"/>
  <c r="J283" i="69"/>
  <c r="T283" i="69"/>
  <c r="I283" i="69"/>
  <c r="V283" i="69"/>
  <c r="R283" i="69"/>
  <c r="K283" i="69"/>
  <c r="G283" i="69"/>
  <c r="Z283" i="69" s="1"/>
  <c r="S285" i="69"/>
  <c r="X285" i="69" s="1"/>
  <c r="U287" i="69"/>
  <c r="Q287" i="69"/>
  <c r="J287" i="69"/>
  <c r="T287" i="69"/>
  <c r="I287" i="69"/>
  <c r="V287" i="69"/>
  <c r="R287" i="69"/>
  <c r="K287" i="69"/>
  <c r="G287" i="69"/>
  <c r="Z287" i="69" s="1"/>
  <c r="S289" i="69"/>
  <c r="X289" i="69" s="1"/>
  <c r="U291" i="69"/>
  <c r="Q291" i="69"/>
  <c r="J291" i="69"/>
  <c r="T291" i="69"/>
  <c r="I291" i="69"/>
  <c r="V291" i="69"/>
  <c r="R291" i="69"/>
  <c r="K291" i="69"/>
  <c r="G291" i="69"/>
  <c r="Z291" i="69" s="1"/>
  <c r="S293" i="69"/>
  <c r="X293" i="69" s="1"/>
  <c r="U321" i="69"/>
  <c r="Q321" i="69"/>
  <c r="J321" i="69"/>
  <c r="T321" i="69"/>
  <c r="I321" i="69"/>
  <c r="V321" i="69"/>
  <c r="R321" i="69"/>
  <c r="K321" i="69"/>
  <c r="G321" i="69"/>
  <c r="Z321" i="69" s="1"/>
  <c r="S323" i="69"/>
  <c r="X323" i="69" s="1"/>
  <c r="U325" i="69"/>
  <c r="V325" i="69"/>
  <c r="Q325" i="69"/>
  <c r="J325" i="69"/>
  <c r="T325" i="69"/>
  <c r="I325" i="69"/>
  <c r="W325" i="69"/>
  <c r="R325" i="69"/>
  <c r="K325" i="69"/>
  <c r="G325" i="69"/>
  <c r="Z325" i="69" s="1"/>
  <c r="V327" i="69"/>
  <c r="U331" i="69"/>
  <c r="Q331" i="69"/>
  <c r="J331" i="69"/>
  <c r="S331" i="69"/>
  <c r="K331" i="69"/>
  <c r="W331" i="69"/>
  <c r="R331" i="69"/>
  <c r="I331" i="69"/>
  <c r="T331" i="69"/>
  <c r="P331" i="69"/>
  <c r="Y331" i="69" s="1"/>
  <c r="G331" i="69"/>
  <c r="Z331" i="69" s="1"/>
  <c r="P96" i="69"/>
  <c r="Y96" i="69" s="1"/>
  <c r="S96" i="69"/>
  <c r="P98" i="69"/>
  <c r="Y98" i="69" s="1"/>
  <c r="S98" i="69"/>
  <c r="P104" i="69"/>
  <c r="Y104" i="69" s="1"/>
  <c r="S104" i="69"/>
  <c r="P106" i="69"/>
  <c r="S106" i="69"/>
  <c r="P108" i="69"/>
  <c r="Y108" i="69" s="1"/>
  <c r="S108" i="69"/>
  <c r="P110" i="69"/>
  <c r="Y110" i="69" s="1"/>
  <c r="S110" i="69"/>
  <c r="P112" i="69"/>
  <c r="S112" i="69"/>
  <c r="P114" i="69"/>
  <c r="Y114" i="69" s="1"/>
  <c r="S114" i="69"/>
  <c r="P118" i="69"/>
  <c r="Y118" i="69" s="1"/>
  <c r="S118" i="69"/>
  <c r="P120" i="69"/>
  <c r="S120" i="69"/>
  <c r="P122" i="69"/>
  <c r="Y122" i="69" s="1"/>
  <c r="S122" i="69"/>
  <c r="P124" i="69"/>
  <c r="Y124" i="69" s="1"/>
  <c r="S124" i="69"/>
  <c r="P126" i="69"/>
  <c r="Y126" i="69" s="1"/>
  <c r="S126" i="69"/>
  <c r="P128" i="69"/>
  <c r="Y128" i="69" s="1"/>
  <c r="S128" i="69"/>
  <c r="P134" i="69"/>
  <c r="S134" i="69"/>
  <c r="P136" i="69"/>
  <c r="S136" i="69"/>
  <c r="P138" i="69"/>
  <c r="Y138" i="69" s="1"/>
  <c r="S138" i="69"/>
  <c r="P140" i="69"/>
  <c r="S140" i="69"/>
  <c r="P142" i="69"/>
  <c r="S142" i="69"/>
  <c r="P144" i="69"/>
  <c r="S144" i="69"/>
  <c r="P148" i="69"/>
  <c r="S148" i="69"/>
  <c r="P150" i="69"/>
  <c r="Y150" i="69" s="1"/>
  <c r="S150" i="69"/>
  <c r="P152" i="69"/>
  <c r="Y152" i="69" s="1"/>
  <c r="S152" i="69"/>
  <c r="P154" i="69"/>
  <c r="S154" i="69"/>
  <c r="P156" i="69"/>
  <c r="Y156" i="69" s="1"/>
  <c r="S156" i="69"/>
  <c r="P158" i="69"/>
  <c r="Y158" i="69" s="1"/>
  <c r="S158" i="69"/>
  <c r="P168" i="69"/>
  <c r="S168" i="69"/>
  <c r="P170" i="69"/>
  <c r="S170" i="69"/>
  <c r="P172" i="69"/>
  <c r="S172" i="69"/>
  <c r="P174" i="69"/>
  <c r="S174" i="69"/>
  <c r="P176" i="69"/>
  <c r="S176" i="69"/>
  <c r="P178" i="69"/>
  <c r="Y178" i="69" s="1"/>
  <c r="S178" i="69"/>
  <c r="P186" i="69"/>
  <c r="S186" i="69"/>
  <c r="P188" i="69"/>
  <c r="Y188" i="69" s="1"/>
  <c r="S188" i="69"/>
  <c r="P190" i="69"/>
  <c r="Y190" i="69" s="1"/>
  <c r="S190" i="69"/>
  <c r="P192" i="69"/>
  <c r="S192" i="69"/>
  <c r="P194" i="69"/>
  <c r="Y194" i="69" s="1"/>
  <c r="S194" i="69"/>
  <c r="P196" i="69"/>
  <c r="Y196" i="69" s="1"/>
  <c r="S196" i="69"/>
  <c r="P206" i="69"/>
  <c r="S206" i="69"/>
  <c r="P208" i="69"/>
  <c r="S208" i="69"/>
  <c r="P210" i="69"/>
  <c r="Y210" i="69" s="1"/>
  <c r="S210" i="69"/>
  <c r="P212" i="69"/>
  <c r="S212" i="69"/>
  <c r="P214" i="69"/>
  <c r="S214" i="69"/>
  <c r="P216" i="69"/>
  <c r="Y216" i="69" s="1"/>
  <c r="S216" i="69"/>
  <c r="P224" i="69"/>
  <c r="Y224" i="69" s="1"/>
  <c r="S224" i="69"/>
  <c r="P226" i="69"/>
  <c r="Y226" i="69" s="1"/>
  <c r="S226" i="69"/>
  <c r="P228" i="69"/>
  <c r="Y228" i="69" s="1"/>
  <c r="S228" i="69"/>
  <c r="P230" i="69"/>
  <c r="Y230" i="69" s="1"/>
  <c r="S230" i="69"/>
  <c r="P232" i="69"/>
  <c r="Y232" i="69" s="1"/>
  <c r="S232" i="69"/>
  <c r="P234" i="69"/>
  <c r="Y234" i="69" s="1"/>
  <c r="S234" i="69"/>
  <c r="I248" i="69"/>
  <c r="T248" i="69"/>
  <c r="I252" i="69"/>
  <c r="T252" i="69"/>
  <c r="U265" i="69"/>
  <c r="Q265" i="69"/>
  <c r="J265" i="69"/>
  <c r="V265" i="69"/>
  <c r="R265" i="69"/>
  <c r="K265" i="69"/>
  <c r="G265" i="69"/>
  <c r="Z265" i="69" s="1"/>
  <c r="S265" i="69"/>
  <c r="U269" i="69"/>
  <c r="Q269" i="69"/>
  <c r="J269" i="69"/>
  <c r="V269" i="69"/>
  <c r="R269" i="69"/>
  <c r="K269" i="69"/>
  <c r="G269" i="69"/>
  <c r="Z269" i="69" s="1"/>
  <c r="S269" i="69"/>
  <c r="U273" i="69"/>
  <c r="Q273" i="69"/>
  <c r="J273" i="69"/>
  <c r="T273" i="69"/>
  <c r="I273" i="69"/>
  <c r="V273" i="69"/>
  <c r="R273" i="69"/>
  <c r="K273" i="69"/>
  <c r="G273" i="69"/>
  <c r="Z273" i="69" s="1"/>
  <c r="P283" i="69"/>
  <c r="W285" i="69"/>
  <c r="P287" i="69"/>
  <c r="W289" i="69"/>
  <c r="P291" i="69"/>
  <c r="Y291" i="69" s="1"/>
  <c r="W293" i="69"/>
  <c r="U303" i="69"/>
  <c r="Q303" i="69"/>
  <c r="J303" i="69"/>
  <c r="T303" i="69"/>
  <c r="I303" i="69"/>
  <c r="V303" i="69"/>
  <c r="R303" i="69"/>
  <c r="K303" i="69"/>
  <c r="G303" i="69"/>
  <c r="Z303" i="69" s="1"/>
  <c r="U307" i="69"/>
  <c r="Q307" i="69"/>
  <c r="J307" i="69"/>
  <c r="T307" i="69"/>
  <c r="I307" i="69"/>
  <c r="V307" i="69"/>
  <c r="R307" i="69"/>
  <c r="K307" i="69"/>
  <c r="G307" i="69"/>
  <c r="Z307" i="69" s="1"/>
  <c r="U311" i="69"/>
  <c r="Q311" i="69"/>
  <c r="J311" i="69"/>
  <c r="T311" i="69"/>
  <c r="I311" i="69"/>
  <c r="V311" i="69"/>
  <c r="R311" i="69"/>
  <c r="K311" i="69"/>
  <c r="G311" i="69"/>
  <c r="Z311" i="69" s="1"/>
  <c r="P321" i="69"/>
  <c r="W323" i="69"/>
  <c r="P325" i="69"/>
  <c r="I245" i="69"/>
  <c r="T245" i="69"/>
  <c r="I247" i="69"/>
  <c r="T247" i="69"/>
  <c r="I249" i="69"/>
  <c r="T249" i="69"/>
  <c r="I251" i="69"/>
  <c r="T251" i="69"/>
  <c r="I253" i="69"/>
  <c r="T253" i="69"/>
  <c r="I264" i="69"/>
  <c r="T264" i="69"/>
  <c r="I266" i="69"/>
  <c r="T266" i="69"/>
  <c r="I268" i="69"/>
  <c r="T268" i="69"/>
  <c r="I270" i="69"/>
  <c r="T270" i="69"/>
  <c r="I272" i="69"/>
  <c r="T272" i="69"/>
  <c r="I274" i="69"/>
  <c r="T274" i="69"/>
  <c r="I282" i="69"/>
  <c r="T282" i="69"/>
  <c r="I284" i="69"/>
  <c r="T284" i="69"/>
  <c r="I286" i="69"/>
  <c r="T286" i="69"/>
  <c r="I288" i="69"/>
  <c r="T288" i="69"/>
  <c r="I290" i="69"/>
  <c r="T290" i="69"/>
  <c r="I292" i="69"/>
  <c r="T292" i="69"/>
  <c r="I302" i="69"/>
  <c r="T302" i="69"/>
  <c r="I304" i="69"/>
  <c r="T304" i="69"/>
  <c r="I306" i="69"/>
  <c r="T306" i="69"/>
  <c r="I308" i="69"/>
  <c r="T308" i="69"/>
  <c r="I310" i="69"/>
  <c r="T310" i="69"/>
  <c r="I312" i="69"/>
  <c r="T312" i="69"/>
  <c r="I320" i="69"/>
  <c r="T320" i="69"/>
  <c r="I322" i="69"/>
  <c r="T322" i="69"/>
  <c r="I324" i="69"/>
  <c r="T324" i="69"/>
  <c r="I329" i="69"/>
  <c r="R329" i="69"/>
  <c r="K339" i="69"/>
  <c r="S339" i="69"/>
  <c r="U341" i="69"/>
  <c r="Q341" i="69"/>
  <c r="J341" i="69"/>
  <c r="V341" i="69"/>
  <c r="U359" i="69"/>
  <c r="Q359" i="69"/>
  <c r="J359" i="69"/>
  <c r="S359" i="69"/>
  <c r="K359" i="69"/>
  <c r="W359" i="69"/>
  <c r="R359" i="69"/>
  <c r="I359" i="69"/>
  <c r="T359" i="69"/>
  <c r="P359" i="69"/>
  <c r="G359" i="69"/>
  <c r="Z359" i="69" s="1"/>
  <c r="U339" i="69"/>
  <c r="Q339" i="69"/>
  <c r="J339" i="69"/>
  <c r="V339" i="69"/>
  <c r="U367" i="69"/>
  <c r="Q367" i="69"/>
  <c r="J367" i="69"/>
  <c r="S367" i="69"/>
  <c r="K367" i="69"/>
  <c r="W367" i="69"/>
  <c r="R367" i="69"/>
  <c r="I367" i="69"/>
  <c r="T367" i="69"/>
  <c r="P367" i="69"/>
  <c r="G367" i="69"/>
  <c r="Z367" i="69" s="1"/>
  <c r="P245" i="69"/>
  <c r="Y245" i="69" s="1"/>
  <c r="S245" i="69"/>
  <c r="P247" i="69"/>
  <c r="S247" i="69"/>
  <c r="P249" i="69"/>
  <c r="Y249" i="69" s="1"/>
  <c r="S249" i="69"/>
  <c r="P251" i="69"/>
  <c r="Y251" i="69" s="1"/>
  <c r="S251" i="69"/>
  <c r="P253" i="69"/>
  <c r="S253" i="69"/>
  <c r="P264" i="69"/>
  <c r="Y264" i="69" s="1"/>
  <c r="S264" i="69"/>
  <c r="P266" i="69"/>
  <c r="S266" i="69"/>
  <c r="P268" i="69"/>
  <c r="Y268" i="69" s="1"/>
  <c r="S268" i="69"/>
  <c r="P270" i="69"/>
  <c r="Y270" i="69" s="1"/>
  <c r="S270" i="69"/>
  <c r="P272" i="69"/>
  <c r="S272" i="69"/>
  <c r="P274" i="69"/>
  <c r="S274" i="69"/>
  <c r="P282" i="69"/>
  <c r="Y282" i="69" s="1"/>
  <c r="S282" i="69"/>
  <c r="P284" i="69"/>
  <c r="S284" i="69"/>
  <c r="P286" i="69"/>
  <c r="Y286" i="69" s="1"/>
  <c r="S286" i="69"/>
  <c r="P288" i="69"/>
  <c r="Y288" i="69" s="1"/>
  <c r="S288" i="69"/>
  <c r="P290" i="69"/>
  <c r="Y290" i="69" s="1"/>
  <c r="S290" i="69"/>
  <c r="P292" i="69"/>
  <c r="Y292" i="69" s="1"/>
  <c r="S292" i="69"/>
  <c r="P302" i="69"/>
  <c r="S302" i="69"/>
  <c r="P304" i="69"/>
  <c r="S304" i="69"/>
  <c r="P306" i="69"/>
  <c r="S306" i="69"/>
  <c r="P308" i="69"/>
  <c r="Y308" i="69" s="1"/>
  <c r="S308" i="69"/>
  <c r="P310" i="69"/>
  <c r="S310" i="69"/>
  <c r="P312" i="69"/>
  <c r="Y312" i="69" s="1"/>
  <c r="S312" i="69"/>
  <c r="P320" i="69"/>
  <c r="Y320" i="69" s="1"/>
  <c r="S320" i="69"/>
  <c r="P322" i="69"/>
  <c r="S322" i="69"/>
  <c r="P324" i="69"/>
  <c r="S324" i="69"/>
  <c r="U329" i="69"/>
  <c r="Q329" i="69"/>
  <c r="J329" i="69"/>
  <c r="V329" i="69"/>
  <c r="I339" i="69"/>
  <c r="R339" i="69"/>
  <c r="W339" i="69"/>
  <c r="U363" i="69"/>
  <c r="Q363" i="69"/>
  <c r="J363" i="69"/>
  <c r="S363" i="69"/>
  <c r="K363" i="69"/>
  <c r="W363" i="69"/>
  <c r="R363" i="69"/>
  <c r="I363" i="69"/>
  <c r="T363" i="69"/>
  <c r="P363" i="69"/>
  <c r="G363" i="69"/>
  <c r="Z363" i="69" s="1"/>
  <c r="P343" i="69"/>
  <c r="Y343" i="69" s="1"/>
  <c r="S343" i="69"/>
  <c r="W343" i="69"/>
  <c r="P345" i="69"/>
  <c r="Y345" i="69" s="1"/>
  <c r="S345" i="69"/>
  <c r="W345" i="69"/>
  <c r="P347" i="69"/>
  <c r="Y347" i="69" s="1"/>
  <c r="S347" i="69"/>
  <c r="W347" i="69"/>
  <c r="P349" i="69"/>
  <c r="Y349" i="69" s="1"/>
  <c r="S349" i="69"/>
  <c r="W349" i="69"/>
  <c r="I361" i="69"/>
  <c r="R361" i="69"/>
  <c r="W361" i="69"/>
  <c r="I365" i="69"/>
  <c r="R365" i="69"/>
  <c r="W365" i="69"/>
  <c r="I369" i="69"/>
  <c r="R369" i="69"/>
  <c r="W369" i="69"/>
  <c r="U377" i="69"/>
  <c r="Q377" i="69"/>
  <c r="J377" i="69"/>
  <c r="V377" i="69"/>
  <c r="T383" i="69"/>
  <c r="I383" i="69"/>
  <c r="U383" i="69"/>
  <c r="Q383" i="69"/>
  <c r="J383" i="69"/>
  <c r="S383" i="69"/>
  <c r="P326" i="69"/>
  <c r="Y326" i="69" s="1"/>
  <c r="S326" i="69"/>
  <c r="P328" i="69"/>
  <c r="Y328" i="69" s="1"/>
  <c r="S328" i="69"/>
  <c r="P330" i="69"/>
  <c r="S330" i="69"/>
  <c r="P340" i="69"/>
  <c r="S340" i="69"/>
  <c r="P342" i="69"/>
  <c r="S342" i="69"/>
  <c r="J343" i="69"/>
  <c r="Q343" i="69"/>
  <c r="P344" i="69"/>
  <c r="S344" i="69"/>
  <c r="J345" i="69"/>
  <c r="Q345" i="69"/>
  <c r="P346" i="69"/>
  <c r="Y346" i="69" s="1"/>
  <c r="S346" i="69"/>
  <c r="J347" i="69"/>
  <c r="Q347" i="69"/>
  <c r="P348" i="69"/>
  <c r="Y348" i="69" s="1"/>
  <c r="S348" i="69"/>
  <c r="J349" i="69"/>
  <c r="Q349" i="69"/>
  <c r="P350" i="69"/>
  <c r="Y350" i="69" s="1"/>
  <c r="S350" i="69"/>
  <c r="W358" i="69"/>
  <c r="S358" i="69"/>
  <c r="P358" i="69"/>
  <c r="Y358" i="69" s="1"/>
  <c r="U358" i="69"/>
  <c r="G361" i="69"/>
  <c r="Z361" i="69" s="1"/>
  <c r="P361" i="69"/>
  <c r="Y361" i="69" s="1"/>
  <c r="G365" i="69"/>
  <c r="Z365" i="69" s="1"/>
  <c r="P365" i="69"/>
  <c r="Y365" i="69" s="1"/>
  <c r="G369" i="69"/>
  <c r="Z369" i="69" s="1"/>
  <c r="P369" i="69"/>
  <c r="K377" i="69"/>
  <c r="S377" i="69"/>
  <c r="T379" i="69"/>
  <c r="U379" i="69"/>
  <c r="Q379" i="69"/>
  <c r="J379" i="69"/>
  <c r="W379" i="69"/>
  <c r="T381" i="69"/>
  <c r="I381" i="69"/>
  <c r="U381" i="69"/>
  <c r="Q381" i="69"/>
  <c r="J381" i="69"/>
  <c r="S381" i="69"/>
  <c r="P383" i="69"/>
  <c r="W383" i="69"/>
  <c r="T385" i="69"/>
  <c r="I385" i="69"/>
  <c r="U385" i="69"/>
  <c r="Q385" i="69"/>
  <c r="J385" i="69"/>
  <c r="S385" i="69"/>
  <c r="U361" i="69"/>
  <c r="Q361" i="69"/>
  <c r="J361" i="69"/>
  <c r="V361" i="69"/>
  <c r="U365" i="69"/>
  <c r="Q365" i="69"/>
  <c r="J365" i="69"/>
  <c r="V365" i="69"/>
  <c r="U369" i="69"/>
  <c r="Q369" i="69"/>
  <c r="J369" i="69"/>
  <c r="V369" i="69"/>
  <c r="T442" i="69"/>
  <c r="I442" i="69"/>
  <c r="U442" i="69"/>
  <c r="Q442" i="69"/>
  <c r="J442" i="69"/>
  <c r="W442" i="69"/>
  <c r="P442" i="69"/>
  <c r="Y442" i="69" s="1"/>
  <c r="V442" i="69"/>
  <c r="K442" i="69"/>
  <c r="R442" i="69"/>
  <c r="G442" i="69"/>
  <c r="Z442" i="69" s="1"/>
  <c r="U481" i="69"/>
  <c r="Q481" i="69"/>
  <c r="J481" i="69"/>
  <c r="S481" i="69"/>
  <c r="K481" i="69"/>
  <c r="W481" i="69"/>
  <c r="R481" i="69"/>
  <c r="I481" i="69"/>
  <c r="T481" i="69"/>
  <c r="P481" i="69"/>
  <c r="Y481" i="69" s="1"/>
  <c r="G481" i="69"/>
  <c r="Z481" i="69" s="1"/>
  <c r="V481" i="69"/>
  <c r="P360" i="69"/>
  <c r="Y360" i="69" s="1"/>
  <c r="S360" i="69"/>
  <c r="P362" i="69"/>
  <c r="S362" i="69"/>
  <c r="P364" i="69"/>
  <c r="Y364" i="69" s="1"/>
  <c r="S364" i="69"/>
  <c r="P366" i="69"/>
  <c r="S366" i="69"/>
  <c r="P368" i="69"/>
  <c r="Y368" i="69" s="1"/>
  <c r="S368" i="69"/>
  <c r="P378" i="69"/>
  <c r="S378" i="69"/>
  <c r="P380" i="69"/>
  <c r="Y380" i="69" s="1"/>
  <c r="S380" i="69"/>
  <c r="P382" i="69"/>
  <c r="S382" i="69"/>
  <c r="P384" i="69"/>
  <c r="Y384" i="69" s="1"/>
  <c r="S384" i="69"/>
  <c r="P386" i="69"/>
  <c r="S386" i="69"/>
  <c r="J387" i="69"/>
  <c r="Q387" i="69"/>
  <c r="U387" i="69"/>
  <c r="P388" i="69"/>
  <c r="Y388" i="69" s="1"/>
  <c r="S388" i="69"/>
  <c r="P396" i="69"/>
  <c r="Y396" i="69" s="1"/>
  <c r="S396" i="69"/>
  <c r="J397" i="69"/>
  <c r="Q397" i="69"/>
  <c r="U397" i="69"/>
  <c r="P398" i="69"/>
  <c r="Y398" i="69" s="1"/>
  <c r="S398" i="69"/>
  <c r="J399" i="69"/>
  <c r="Q399" i="69"/>
  <c r="U399" i="69"/>
  <c r="P400" i="69"/>
  <c r="S400" i="69"/>
  <c r="J401" i="69"/>
  <c r="Q401" i="69"/>
  <c r="U401" i="69"/>
  <c r="P402" i="69"/>
  <c r="Y402" i="69" s="1"/>
  <c r="S402" i="69"/>
  <c r="J403" i="69"/>
  <c r="Q403" i="69"/>
  <c r="U403" i="69"/>
  <c r="P404" i="69"/>
  <c r="Y404" i="69" s="1"/>
  <c r="S404" i="69"/>
  <c r="J405" i="69"/>
  <c r="Q405" i="69"/>
  <c r="U405" i="69"/>
  <c r="P406" i="69"/>
  <c r="Y406" i="69" s="1"/>
  <c r="S406" i="69"/>
  <c r="J407" i="69"/>
  <c r="Q407" i="69"/>
  <c r="U407" i="69"/>
  <c r="J415" i="69"/>
  <c r="Q415" i="69"/>
  <c r="U415" i="69"/>
  <c r="P416" i="69"/>
  <c r="Y416" i="69" s="1"/>
  <c r="S416" i="69"/>
  <c r="J417" i="69"/>
  <c r="Q417" i="69"/>
  <c r="U417" i="69"/>
  <c r="P418" i="69"/>
  <c r="Y418" i="69" s="1"/>
  <c r="S418" i="69"/>
  <c r="J419" i="69"/>
  <c r="Q419" i="69"/>
  <c r="U419" i="69"/>
  <c r="P420" i="69"/>
  <c r="S420" i="69"/>
  <c r="J421" i="69"/>
  <c r="Q421" i="69"/>
  <c r="U421" i="69"/>
  <c r="P422" i="69"/>
  <c r="Y422" i="69" s="1"/>
  <c r="S422" i="69"/>
  <c r="J423" i="69"/>
  <c r="Q423" i="69"/>
  <c r="U423" i="69"/>
  <c r="P424" i="69"/>
  <c r="Y424" i="69" s="1"/>
  <c r="S424" i="69"/>
  <c r="J425" i="69"/>
  <c r="Q425" i="69"/>
  <c r="U425" i="69"/>
  <c r="P426" i="69"/>
  <c r="S426" i="69"/>
  <c r="P434" i="69"/>
  <c r="S434" i="69"/>
  <c r="J435" i="69"/>
  <c r="Q435" i="69"/>
  <c r="U435" i="69"/>
  <c r="P436" i="69"/>
  <c r="Y436" i="69" s="1"/>
  <c r="S436" i="69"/>
  <c r="J437" i="69"/>
  <c r="Q437" i="69"/>
  <c r="U437" i="69"/>
  <c r="T438" i="69"/>
  <c r="I438" i="69"/>
  <c r="U438" i="69"/>
  <c r="Q438" i="69"/>
  <c r="R438" i="69"/>
  <c r="K440" i="69"/>
  <c r="K444" i="69"/>
  <c r="P454" i="69"/>
  <c r="T456" i="69"/>
  <c r="I456" i="69"/>
  <c r="U456" i="69"/>
  <c r="Q456" i="69"/>
  <c r="J456" i="69"/>
  <c r="S456" i="69"/>
  <c r="P458" i="69"/>
  <c r="Y458" i="69" s="1"/>
  <c r="T460" i="69"/>
  <c r="I460" i="69"/>
  <c r="U460" i="69"/>
  <c r="Q460" i="69"/>
  <c r="J460" i="69"/>
  <c r="S460" i="69"/>
  <c r="P387" i="69"/>
  <c r="S387" i="69"/>
  <c r="W387" i="69"/>
  <c r="P397" i="69"/>
  <c r="S397" i="69"/>
  <c r="W397" i="69"/>
  <c r="P399" i="69"/>
  <c r="S399" i="69"/>
  <c r="W399" i="69"/>
  <c r="P401" i="69"/>
  <c r="S401" i="69"/>
  <c r="W401" i="69"/>
  <c r="P403" i="69"/>
  <c r="S403" i="69"/>
  <c r="W403" i="69"/>
  <c r="P405" i="69"/>
  <c r="Y405" i="69" s="1"/>
  <c r="S405" i="69"/>
  <c r="W405" i="69"/>
  <c r="P407" i="69"/>
  <c r="Y407" i="69" s="1"/>
  <c r="S407" i="69"/>
  <c r="W407" i="69"/>
  <c r="P415" i="69"/>
  <c r="Y415" i="69" s="1"/>
  <c r="S415" i="69"/>
  <c r="W415" i="69"/>
  <c r="P417" i="69"/>
  <c r="S417" i="69"/>
  <c r="W417" i="69"/>
  <c r="P419" i="69"/>
  <c r="S419" i="69"/>
  <c r="W419" i="69"/>
  <c r="P421" i="69"/>
  <c r="S421" i="69"/>
  <c r="W421" i="69"/>
  <c r="P423" i="69"/>
  <c r="Y423" i="69" s="1"/>
  <c r="S423" i="69"/>
  <c r="W423" i="69"/>
  <c r="P425" i="69"/>
  <c r="S425" i="69"/>
  <c r="W425" i="69"/>
  <c r="P435" i="69"/>
  <c r="Y435" i="69" s="1"/>
  <c r="S435" i="69"/>
  <c r="W435" i="69"/>
  <c r="P437" i="69"/>
  <c r="Y437" i="69" s="1"/>
  <c r="S437" i="69"/>
  <c r="W437" i="69"/>
  <c r="T454" i="69"/>
  <c r="I454" i="69"/>
  <c r="U454" i="69"/>
  <c r="Q454" i="69"/>
  <c r="J454" i="69"/>
  <c r="S454" i="69"/>
  <c r="T458" i="69"/>
  <c r="I458" i="69"/>
  <c r="U458" i="69"/>
  <c r="Q458" i="69"/>
  <c r="J458" i="69"/>
  <c r="S458" i="69"/>
  <c r="T520" i="69"/>
  <c r="I520" i="69"/>
  <c r="V520" i="69"/>
  <c r="R520" i="69"/>
  <c r="K520" i="69"/>
  <c r="G520" i="69"/>
  <c r="Z520" i="69" s="1"/>
  <c r="W520" i="69"/>
  <c r="P520" i="69"/>
  <c r="U520" i="69"/>
  <c r="J520" i="69"/>
  <c r="Q520" i="69"/>
  <c r="S520" i="69"/>
  <c r="I387" i="69"/>
  <c r="T387" i="69"/>
  <c r="I397" i="69"/>
  <c r="T397" i="69"/>
  <c r="I399" i="69"/>
  <c r="T399" i="69"/>
  <c r="I401" i="69"/>
  <c r="T401" i="69"/>
  <c r="I403" i="69"/>
  <c r="T403" i="69"/>
  <c r="I405" i="69"/>
  <c r="T405" i="69"/>
  <c r="I407" i="69"/>
  <c r="T407" i="69"/>
  <c r="I415" i="69"/>
  <c r="T415" i="69"/>
  <c r="I417" i="69"/>
  <c r="T417" i="69"/>
  <c r="I419" i="69"/>
  <c r="T419" i="69"/>
  <c r="I421" i="69"/>
  <c r="T421" i="69"/>
  <c r="I423" i="69"/>
  <c r="T423" i="69"/>
  <c r="I425" i="69"/>
  <c r="T425" i="69"/>
  <c r="I435" i="69"/>
  <c r="T435" i="69"/>
  <c r="I437" i="69"/>
  <c r="T437" i="69"/>
  <c r="T440" i="69"/>
  <c r="I440" i="69"/>
  <c r="U440" i="69"/>
  <c r="Q440" i="69"/>
  <c r="J440" i="69"/>
  <c r="S440" i="69"/>
  <c r="T444" i="69"/>
  <c r="I444" i="69"/>
  <c r="U444" i="69"/>
  <c r="Q444" i="69"/>
  <c r="J444" i="69"/>
  <c r="S444" i="69"/>
  <c r="K454" i="69"/>
  <c r="V454" i="69"/>
  <c r="K458" i="69"/>
  <c r="V458" i="69"/>
  <c r="T516" i="69"/>
  <c r="I516" i="69"/>
  <c r="V516" i="69"/>
  <c r="R516" i="69"/>
  <c r="K516" i="69"/>
  <c r="G516" i="69"/>
  <c r="Z516" i="69" s="1"/>
  <c r="W516" i="69"/>
  <c r="P516" i="69"/>
  <c r="U516" i="69"/>
  <c r="J516" i="69"/>
  <c r="Q516" i="69"/>
  <c r="S516" i="69"/>
  <c r="P439" i="69"/>
  <c r="Y439" i="69" s="1"/>
  <c r="S439" i="69"/>
  <c r="W439" i="69"/>
  <c r="P441" i="69"/>
  <c r="S441" i="69"/>
  <c r="W441" i="69"/>
  <c r="P443" i="69"/>
  <c r="Y443" i="69" s="1"/>
  <c r="S443" i="69"/>
  <c r="W443" i="69"/>
  <c r="P445" i="69"/>
  <c r="Y445" i="69" s="1"/>
  <c r="S445" i="69"/>
  <c r="W445" i="69"/>
  <c r="P453" i="69"/>
  <c r="S453" i="69"/>
  <c r="W453" i="69"/>
  <c r="P455" i="69"/>
  <c r="Y455" i="69" s="1"/>
  <c r="S455" i="69"/>
  <c r="W455" i="69"/>
  <c r="P457" i="69"/>
  <c r="S457" i="69"/>
  <c r="W457" i="69"/>
  <c r="P459" i="69"/>
  <c r="Y459" i="69" s="1"/>
  <c r="S459" i="69"/>
  <c r="W459" i="69"/>
  <c r="P461" i="69"/>
  <c r="S461" i="69"/>
  <c r="W461" i="69"/>
  <c r="J462" i="69"/>
  <c r="Q462" i="69"/>
  <c r="U462" i="69"/>
  <c r="P463" i="69"/>
  <c r="S463" i="69"/>
  <c r="W463" i="69"/>
  <c r="J464" i="69"/>
  <c r="Q464" i="69"/>
  <c r="U464" i="69"/>
  <c r="J472" i="69"/>
  <c r="Q472" i="69"/>
  <c r="U472" i="69"/>
  <c r="P473" i="69"/>
  <c r="Y473" i="69" s="1"/>
  <c r="S473" i="69"/>
  <c r="W473" i="69"/>
  <c r="J474" i="69"/>
  <c r="Q474" i="69"/>
  <c r="U474" i="69"/>
  <c r="P475" i="69"/>
  <c r="S475" i="69"/>
  <c r="W475" i="69"/>
  <c r="J476" i="69"/>
  <c r="Q476" i="69"/>
  <c r="U476" i="69"/>
  <c r="U477" i="69"/>
  <c r="Q477" i="69"/>
  <c r="P477" i="69"/>
  <c r="Y477" i="69" s="1"/>
  <c r="T477" i="69"/>
  <c r="U491" i="69"/>
  <c r="Q491" i="69"/>
  <c r="J491" i="69"/>
  <c r="T491" i="69"/>
  <c r="I491" i="69"/>
  <c r="S491" i="69"/>
  <c r="U497" i="69"/>
  <c r="Q497" i="69"/>
  <c r="J497" i="69"/>
  <c r="T497" i="69"/>
  <c r="I497" i="69"/>
  <c r="V497" i="69"/>
  <c r="R497" i="69"/>
  <c r="K497" i="69"/>
  <c r="G497" i="69"/>
  <c r="Z497" i="69" s="1"/>
  <c r="U501" i="69"/>
  <c r="Q501" i="69"/>
  <c r="J501" i="69"/>
  <c r="T501" i="69"/>
  <c r="I501" i="69"/>
  <c r="V501" i="69"/>
  <c r="R501" i="69"/>
  <c r="K501" i="69"/>
  <c r="G501" i="69"/>
  <c r="Z501" i="69" s="1"/>
  <c r="V539" i="69"/>
  <c r="R539" i="69"/>
  <c r="K539" i="69"/>
  <c r="G539" i="69"/>
  <c r="Z539" i="69" s="1"/>
  <c r="U539" i="69"/>
  <c r="Q539" i="69"/>
  <c r="J539" i="69"/>
  <c r="T539" i="69"/>
  <c r="I539" i="69"/>
  <c r="S539" i="69"/>
  <c r="P539" i="69"/>
  <c r="Y539" i="69" s="1"/>
  <c r="W539" i="69"/>
  <c r="P462" i="69"/>
  <c r="Y462" i="69" s="1"/>
  <c r="S462" i="69"/>
  <c r="W462" i="69"/>
  <c r="P464" i="69"/>
  <c r="Y464" i="69" s="1"/>
  <c r="S464" i="69"/>
  <c r="W464" i="69"/>
  <c r="P472" i="69"/>
  <c r="S472" i="69"/>
  <c r="W472" i="69"/>
  <c r="P474" i="69"/>
  <c r="S474" i="69"/>
  <c r="W474" i="69"/>
  <c r="P476" i="69"/>
  <c r="S476" i="69"/>
  <c r="W476" i="69"/>
  <c r="U493" i="69"/>
  <c r="Q493" i="69"/>
  <c r="J493" i="69"/>
  <c r="T493" i="69"/>
  <c r="I493" i="69"/>
  <c r="V493" i="69"/>
  <c r="S493" i="69"/>
  <c r="U495" i="69"/>
  <c r="Q495" i="69"/>
  <c r="J495" i="69"/>
  <c r="T495" i="69"/>
  <c r="I495" i="69"/>
  <c r="V495" i="69"/>
  <c r="R495" i="69"/>
  <c r="K495" i="69"/>
  <c r="G495" i="69"/>
  <c r="Z495" i="69" s="1"/>
  <c r="U499" i="69"/>
  <c r="Q499" i="69"/>
  <c r="J499" i="69"/>
  <c r="T499" i="69"/>
  <c r="I499" i="69"/>
  <c r="V499" i="69"/>
  <c r="R499" i="69"/>
  <c r="K499" i="69"/>
  <c r="G499" i="69"/>
  <c r="Z499" i="69" s="1"/>
  <c r="V531" i="69"/>
  <c r="R531" i="69"/>
  <c r="K531" i="69"/>
  <c r="G531" i="69"/>
  <c r="Z531" i="69" s="1"/>
  <c r="U531" i="69"/>
  <c r="Q531" i="69"/>
  <c r="J531" i="69"/>
  <c r="T531" i="69"/>
  <c r="I531" i="69"/>
  <c r="S531" i="69"/>
  <c r="P531" i="69"/>
  <c r="Y531" i="69" s="1"/>
  <c r="W531" i="69"/>
  <c r="G439" i="69"/>
  <c r="Z439" i="69" s="1"/>
  <c r="K439" i="69"/>
  <c r="R439" i="69"/>
  <c r="G441" i="69"/>
  <c r="Z441" i="69" s="1"/>
  <c r="K441" i="69"/>
  <c r="R441" i="69"/>
  <c r="G443" i="69"/>
  <c r="Z443" i="69" s="1"/>
  <c r="K443" i="69"/>
  <c r="R443" i="69"/>
  <c r="G445" i="69"/>
  <c r="Z445" i="69" s="1"/>
  <c r="K445" i="69"/>
  <c r="R445" i="69"/>
  <c r="G453" i="69"/>
  <c r="Z453" i="69" s="1"/>
  <c r="K453" i="69"/>
  <c r="R453" i="69"/>
  <c r="G455" i="69"/>
  <c r="Z455" i="69" s="1"/>
  <c r="K455" i="69"/>
  <c r="R455" i="69"/>
  <c r="G457" i="69"/>
  <c r="Z457" i="69" s="1"/>
  <c r="K457" i="69"/>
  <c r="R457" i="69"/>
  <c r="G459" i="69"/>
  <c r="Z459" i="69" s="1"/>
  <c r="K459" i="69"/>
  <c r="R459" i="69"/>
  <c r="G461" i="69"/>
  <c r="Z461" i="69" s="1"/>
  <c r="K461" i="69"/>
  <c r="R461" i="69"/>
  <c r="I462" i="69"/>
  <c r="T462" i="69"/>
  <c r="G463" i="69"/>
  <c r="Z463" i="69" s="1"/>
  <c r="K463" i="69"/>
  <c r="R463" i="69"/>
  <c r="I464" i="69"/>
  <c r="T464" i="69"/>
  <c r="I472" i="69"/>
  <c r="T472" i="69"/>
  <c r="G473" i="69"/>
  <c r="Z473" i="69" s="1"/>
  <c r="K473" i="69"/>
  <c r="R473" i="69"/>
  <c r="I474" i="69"/>
  <c r="T474" i="69"/>
  <c r="G475" i="69"/>
  <c r="Z475" i="69" s="1"/>
  <c r="K475" i="69"/>
  <c r="R475" i="69"/>
  <c r="I476" i="69"/>
  <c r="T476" i="69"/>
  <c r="G477" i="69"/>
  <c r="Z477" i="69" s="1"/>
  <c r="K477" i="69"/>
  <c r="S477" i="69"/>
  <c r="U479" i="69"/>
  <c r="Q479" i="69"/>
  <c r="J479" i="69"/>
  <c r="V479" i="69"/>
  <c r="U483" i="69"/>
  <c r="Q483" i="69"/>
  <c r="J483" i="69"/>
  <c r="T483" i="69"/>
  <c r="I483" i="69"/>
  <c r="S483" i="69"/>
  <c r="G491" i="69"/>
  <c r="Z491" i="69" s="1"/>
  <c r="R491" i="69"/>
  <c r="K493" i="69"/>
  <c r="W493" i="69"/>
  <c r="P495" i="69"/>
  <c r="Y495" i="69" s="1"/>
  <c r="W497" i="69"/>
  <c r="P499" i="69"/>
  <c r="Y499" i="69" s="1"/>
  <c r="W501" i="69"/>
  <c r="U511" i="69"/>
  <c r="Q511" i="69"/>
  <c r="J511" i="69"/>
  <c r="T511" i="69"/>
  <c r="I511" i="69"/>
  <c r="V511" i="69"/>
  <c r="R511" i="69"/>
  <c r="K511" i="69"/>
  <c r="G511" i="69"/>
  <c r="Z511" i="69" s="1"/>
  <c r="T514" i="69"/>
  <c r="I514" i="69"/>
  <c r="V514" i="69"/>
  <c r="R514" i="69"/>
  <c r="K514" i="69"/>
  <c r="G514" i="69"/>
  <c r="Z514" i="69" s="1"/>
  <c r="W514" i="69"/>
  <c r="P514" i="69"/>
  <c r="U514" i="69"/>
  <c r="J514" i="69"/>
  <c r="Q514" i="69"/>
  <c r="T518" i="69"/>
  <c r="I518" i="69"/>
  <c r="V518" i="69"/>
  <c r="R518" i="69"/>
  <c r="K518" i="69"/>
  <c r="G518" i="69"/>
  <c r="Z518" i="69" s="1"/>
  <c r="W518" i="69"/>
  <c r="P518" i="69"/>
  <c r="U518" i="69"/>
  <c r="J518" i="69"/>
  <c r="Q518" i="69"/>
  <c r="T513" i="69"/>
  <c r="I513" i="69"/>
  <c r="Q513" i="69"/>
  <c r="V513" i="69"/>
  <c r="P533" i="69"/>
  <c r="P537" i="69"/>
  <c r="K513" i="69"/>
  <c r="S513" i="69"/>
  <c r="P478" i="69"/>
  <c r="Y478" i="69" s="1"/>
  <c r="S478" i="69"/>
  <c r="P480" i="69"/>
  <c r="Y480" i="69" s="1"/>
  <c r="S480" i="69"/>
  <c r="P482" i="69"/>
  <c r="Y482" i="69" s="1"/>
  <c r="S482" i="69"/>
  <c r="P492" i="69"/>
  <c r="Y492" i="69" s="1"/>
  <c r="S492" i="69"/>
  <c r="P494" i="69"/>
  <c r="S494" i="69"/>
  <c r="P496" i="69"/>
  <c r="S496" i="69"/>
  <c r="P498" i="69"/>
  <c r="Y498" i="69" s="1"/>
  <c r="S498" i="69"/>
  <c r="P500" i="69"/>
  <c r="Y500" i="69" s="1"/>
  <c r="S500" i="69"/>
  <c r="P502" i="69"/>
  <c r="S502" i="69"/>
  <c r="P510" i="69"/>
  <c r="Y510" i="69" s="1"/>
  <c r="S510" i="69"/>
  <c r="P512" i="69"/>
  <c r="Y512" i="69" s="1"/>
  <c r="S512" i="69"/>
  <c r="G513" i="69"/>
  <c r="Z513" i="69" s="1"/>
  <c r="P513" i="69"/>
  <c r="Y513" i="69" s="1"/>
  <c r="U513" i="69"/>
  <c r="V515" i="69"/>
  <c r="R515" i="69"/>
  <c r="K515" i="69"/>
  <c r="G515" i="69"/>
  <c r="Z515" i="69" s="1"/>
  <c r="T515" i="69"/>
  <c r="I515" i="69"/>
  <c r="S515" i="69"/>
  <c r="V517" i="69"/>
  <c r="R517" i="69"/>
  <c r="K517" i="69"/>
  <c r="G517" i="69"/>
  <c r="Z517" i="69" s="1"/>
  <c r="T517" i="69"/>
  <c r="I517" i="69"/>
  <c r="S517" i="69"/>
  <c r="V519" i="69"/>
  <c r="R519" i="69"/>
  <c r="K519" i="69"/>
  <c r="G519" i="69"/>
  <c r="Z519" i="69" s="1"/>
  <c r="T519" i="69"/>
  <c r="I519" i="69"/>
  <c r="S519" i="69"/>
  <c r="V521" i="69"/>
  <c r="R521" i="69"/>
  <c r="K521" i="69"/>
  <c r="G521" i="69"/>
  <c r="Z521" i="69" s="1"/>
  <c r="T521" i="69"/>
  <c r="I521" i="69"/>
  <c r="S521" i="69"/>
  <c r="V529" i="69"/>
  <c r="R529" i="69"/>
  <c r="K529" i="69"/>
  <c r="G529" i="69"/>
  <c r="Z529" i="69" s="1"/>
  <c r="U529" i="69"/>
  <c r="Q529" i="69"/>
  <c r="J529" i="69"/>
  <c r="T529" i="69"/>
  <c r="I529" i="69"/>
  <c r="V533" i="69"/>
  <c r="R533" i="69"/>
  <c r="K533" i="69"/>
  <c r="G533" i="69"/>
  <c r="Z533" i="69" s="1"/>
  <c r="U533" i="69"/>
  <c r="Q533" i="69"/>
  <c r="J533" i="69"/>
  <c r="T533" i="69"/>
  <c r="I533" i="69"/>
  <c r="V537" i="69"/>
  <c r="R537" i="69"/>
  <c r="K537" i="69"/>
  <c r="G537" i="69"/>
  <c r="Z537" i="69" s="1"/>
  <c r="U537" i="69"/>
  <c r="Q537" i="69"/>
  <c r="J537" i="69"/>
  <c r="T537" i="69"/>
  <c r="I537" i="69"/>
  <c r="G530" i="69"/>
  <c r="Z530" i="69" s="1"/>
  <c r="K530" i="69"/>
  <c r="R530" i="69"/>
  <c r="V530" i="69"/>
  <c r="G532" i="69"/>
  <c r="Z532" i="69" s="1"/>
  <c r="K532" i="69"/>
  <c r="R532" i="69"/>
  <c r="V532" i="69"/>
  <c r="G534" i="69"/>
  <c r="Z534" i="69" s="1"/>
  <c r="K534" i="69"/>
  <c r="R534" i="69"/>
  <c r="V534" i="69"/>
  <c r="G536" i="69"/>
  <c r="Z536" i="69" s="1"/>
  <c r="K536" i="69"/>
  <c r="R536" i="69"/>
  <c r="V536" i="69"/>
  <c r="G538" i="69"/>
  <c r="Z538" i="69" s="1"/>
  <c r="K538" i="69"/>
  <c r="R538" i="69"/>
  <c r="V538" i="69"/>
  <c r="G540" i="69"/>
  <c r="Z540" i="69" s="1"/>
  <c r="K540" i="69"/>
  <c r="R540" i="69"/>
  <c r="V540" i="69"/>
  <c r="P530" i="69"/>
  <c r="S530" i="69"/>
  <c r="W530" i="69"/>
  <c r="P532" i="69"/>
  <c r="Y532" i="69" s="1"/>
  <c r="S532" i="69"/>
  <c r="W532" i="69"/>
  <c r="P534" i="69"/>
  <c r="S534" i="69"/>
  <c r="W534" i="69"/>
  <c r="P536" i="69"/>
  <c r="S536" i="69"/>
  <c r="W536" i="69"/>
  <c r="P538" i="69"/>
  <c r="Y538" i="69" s="1"/>
  <c r="S538" i="69"/>
  <c r="W538" i="69"/>
  <c r="P540" i="69"/>
  <c r="Y540" i="69" s="1"/>
  <c r="S540" i="69"/>
  <c r="W540" i="69"/>
  <c r="I530" i="69"/>
  <c r="T530" i="69"/>
  <c r="I532" i="69"/>
  <c r="T532" i="69"/>
  <c r="I534" i="69"/>
  <c r="T534" i="69"/>
  <c r="I536" i="69"/>
  <c r="T536" i="69"/>
  <c r="I538" i="69"/>
  <c r="T538" i="69"/>
  <c r="I540" i="69"/>
  <c r="T540" i="69"/>
  <c r="Z52" i="69"/>
  <c r="Z24" i="69"/>
  <c r="H56" i="69"/>
  <c r="H86" i="69"/>
  <c r="H116" i="69"/>
  <c r="H131" i="69"/>
  <c r="H146" i="69"/>
  <c r="H200" i="69"/>
  <c r="Y323" i="69"/>
  <c r="H448" i="69"/>
  <c r="Z17" i="69"/>
  <c r="Z53" i="69"/>
  <c r="H11" i="69"/>
  <c r="H26" i="69"/>
  <c r="H162" i="69"/>
  <c r="H181" i="69"/>
  <c r="H219" i="69"/>
  <c r="Y285" i="69"/>
  <c r="H429" i="69"/>
  <c r="Z435" i="69"/>
  <c r="Y111" i="69"/>
  <c r="H238" i="69"/>
  <c r="Y293" i="69"/>
  <c r="Y307" i="69"/>
  <c r="H258" i="69"/>
  <c r="H334" i="69"/>
  <c r="Z339" i="69"/>
  <c r="H277" i="69"/>
  <c r="H296" i="69"/>
  <c r="H315" i="69"/>
  <c r="H353" i="69"/>
  <c r="H372" i="69"/>
  <c r="H410" i="69"/>
  <c r="H467" i="69"/>
  <c r="H505" i="69"/>
  <c r="H391" i="69"/>
  <c r="H486" i="69"/>
  <c r="Z421" i="69"/>
  <c r="H524" i="69"/>
  <c r="X153" i="69" l="1"/>
  <c r="X62" i="69"/>
  <c r="X444" i="69"/>
  <c r="X159" i="69"/>
  <c r="X273" i="69"/>
  <c r="X66" i="69"/>
  <c r="X229" i="69"/>
  <c r="X111" i="69"/>
  <c r="X64" i="69"/>
  <c r="X521" i="69"/>
  <c r="X233" i="69"/>
  <c r="X99" i="69"/>
  <c r="X129" i="69"/>
  <c r="X207" i="69"/>
  <c r="X193" i="69"/>
  <c r="X537" i="69"/>
  <c r="Y497" i="69"/>
  <c r="X252" i="69"/>
  <c r="X369" i="69"/>
  <c r="X383" i="69"/>
  <c r="X52" i="69"/>
  <c r="Y271" i="69"/>
  <c r="X274" i="69"/>
  <c r="X235" i="69"/>
  <c r="Y235" i="69"/>
  <c r="Y369" i="69"/>
  <c r="X19" i="69"/>
  <c r="Y274" i="69"/>
  <c r="X234" i="69"/>
  <c r="X254" i="69"/>
  <c r="X23" i="69"/>
  <c r="X533" i="69"/>
  <c r="X269" i="69"/>
  <c r="X539" i="69"/>
  <c r="X538" i="69"/>
  <c r="X228" i="69"/>
  <c r="Y267" i="69"/>
  <c r="X270" i="69"/>
  <c r="Y533" i="69"/>
  <c r="X249" i="69"/>
  <c r="X531" i="69"/>
  <c r="X516" i="69"/>
  <c r="X230" i="69"/>
  <c r="Y516" i="69"/>
  <c r="X247" i="69"/>
  <c r="X535" i="69"/>
  <c r="Y247" i="69"/>
  <c r="X268" i="69"/>
  <c r="X532" i="69"/>
  <c r="X245" i="69"/>
  <c r="X264" i="69"/>
  <c r="X265" i="69"/>
  <c r="X263" i="69"/>
  <c r="X226" i="69"/>
  <c r="X491" i="69"/>
  <c r="X510" i="69"/>
  <c r="Y491" i="69"/>
  <c r="X243" i="69"/>
  <c r="Y243" i="69"/>
  <c r="Y529" i="69"/>
  <c r="X388" i="69"/>
  <c r="Y159" i="69"/>
  <c r="X445" i="69"/>
  <c r="X502" i="69"/>
  <c r="X312" i="69"/>
  <c r="X144" i="69"/>
  <c r="X331" i="69"/>
  <c r="X350" i="69"/>
  <c r="X24" i="69"/>
  <c r="X407" i="69"/>
  <c r="X540" i="69"/>
  <c r="X39" i="69"/>
  <c r="X216" i="69"/>
  <c r="Y502" i="69"/>
  <c r="X426" i="69"/>
  <c r="Y39" i="69"/>
  <c r="X178" i="69"/>
  <c r="X197" i="69"/>
  <c r="X464" i="69"/>
  <c r="X483" i="69"/>
  <c r="X69" i="69"/>
  <c r="X114" i="69"/>
  <c r="Y426" i="69"/>
  <c r="X54" i="69"/>
  <c r="X84" i="69"/>
  <c r="Y483" i="69"/>
  <c r="Y144" i="69"/>
  <c r="Y129" i="69"/>
  <c r="X143" i="69"/>
  <c r="X253" i="69"/>
  <c r="X177" i="69"/>
  <c r="X68" i="69"/>
  <c r="X215" i="69"/>
  <c r="Y253" i="69"/>
  <c r="X520" i="69"/>
  <c r="X196" i="69"/>
  <c r="Y520" i="69"/>
  <c r="X330" i="69"/>
  <c r="X482" i="69"/>
  <c r="Y311" i="69"/>
  <c r="X128" i="69"/>
  <c r="X38" i="69"/>
  <c r="Y330" i="69"/>
  <c r="X82" i="69"/>
  <c r="X515" i="69"/>
  <c r="X368" i="69"/>
  <c r="X463" i="69"/>
  <c r="X425" i="69"/>
  <c r="X387" i="69"/>
  <c r="X83" i="69"/>
  <c r="X53" i="69"/>
  <c r="X501" i="69"/>
  <c r="Y38" i="69"/>
  <c r="Y143" i="69"/>
  <c r="Y463" i="69"/>
  <c r="Y425" i="69"/>
  <c r="X158" i="69"/>
  <c r="Y387" i="69"/>
  <c r="X98" i="69"/>
  <c r="X349" i="69"/>
  <c r="X292" i="69"/>
  <c r="X406" i="69"/>
  <c r="X22" i="69"/>
  <c r="X195" i="69"/>
  <c r="X113" i="69"/>
  <c r="X517" i="69"/>
  <c r="X272" i="69"/>
  <c r="X214" i="69"/>
  <c r="X157" i="69"/>
  <c r="X16" i="69"/>
  <c r="X20" i="69"/>
  <c r="Y214" i="69"/>
  <c r="X51" i="69"/>
  <c r="X519" i="69"/>
  <c r="Y519" i="69"/>
  <c r="X443" i="69"/>
  <c r="X424" i="69"/>
  <c r="Y51" i="69"/>
  <c r="X127" i="69"/>
  <c r="Y272" i="69"/>
  <c r="X500" i="69"/>
  <c r="X456" i="69"/>
  <c r="X481" i="69"/>
  <c r="X310" i="69"/>
  <c r="X367" i="69"/>
  <c r="X176" i="69"/>
  <c r="X142" i="69"/>
  <c r="X112" i="69"/>
  <c r="X37" i="69"/>
  <c r="Y367" i="69"/>
  <c r="Y310" i="69"/>
  <c r="X329" i="69"/>
  <c r="Y176" i="69"/>
  <c r="Y142" i="69"/>
  <c r="X97" i="69"/>
  <c r="Y537" i="69"/>
  <c r="Y112" i="69"/>
  <c r="X291" i="69"/>
  <c r="X462" i="69"/>
  <c r="X251" i="69"/>
  <c r="Y66" i="69"/>
  <c r="Y157" i="69"/>
  <c r="X81" i="69"/>
  <c r="X67" i="69"/>
  <c r="X48" i="69"/>
  <c r="X384" i="69"/>
  <c r="X385" i="69"/>
  <c r="X290" i="69"/>
  <c r="X405" i="69"/>
  <c r="Y229" i="69"/>
  <c r="X47" i="69"/>
  <c r="X141" i="69"/>
  <c r="X44" i="69"/>
  <c r="X156" i="69"/>
  <c r="X479" i="69"/>
  <c r="X248" i="69"/>
  <c r="Y329" i="69"/>
  <c r="X348" i="69"/>
  <c r="X309" i="69"/>
  <c r="X536" i="69"/>
  <c r="X404" i="69"/>
  <c r="X386" i="69"/>
  <c r="Y386" i="69"/>
  <c r="X366" i="69"/>
  <c r="X347" i="69"/>
  <c r="X109" i="69"/>
  <c r="X213" i="69"/>
  <c r="X50" i="69"/>
  <c r="X499" i="69"/>
  <c r="X175" i="69"/>
  <c r="X328" i="69"/>
  <c r="X21" i="69"/>
  <c r="X232" i="69"/>
  <c r="X194" i="69"/>
  <c r="X36" i="69"/>
  <c r="Y21" i="69"/>
  <c r="X461" i="69"/>
  <c r="X126" i="69"/>
  <c r="X96" i="69"/>
  <c r="Y536" i="69"/>
  <c r="X364" i="69"/>
  <c r="X286" i="69"/>
  <c r="X172" i="69"/>
  <c r="X480" i="69"/>
  <c r="X423" i="69"/>
  <c r="Y366" i="69"/>
  <c r="Y518" i="69"/>
  <c r="X518" i="69"/>
  <c r="Y461" i="69"/>
  <c r="X225" i="69"/>
  <c r="X139" i="69"/>
  <c r="X442" i="69"/>
  <c r="X211" i="69"/>
  <c r="X94" i="69"/>
  <c r="Y94" i="69"/>
  <c r="X103" i="69"/>
  <c r="X123" i="69"/>
  <c r="X107" i="69"/>
  <c r="X173" i="69"/>
  <c r="Y103" i="69"/>
  <c r="X174" i="69"/>
  <c r="X301" i="69"/>
  <c r="X244" i="69"/>
  <c r="X205" i="69"/>
  <c r="X137" i="69"/>
  <c r="X231" i="69"/>
  <c r="Y231" i="69"/>
  <c r="Y64" i="69"/>
  <c r="X191" i="69"/>
  <c r="X15" i="69"/>
  <c r="X250" i="69"/>
  <c r="X169" i="69"/>
  <c r="X135" i="69"/>
  <c r="Y139" i="69"/>
  <c r="X435" i="69"/>
  <c r="X417" i="69"/>
  <c r="X403" i="69"/>
  <c r="X422" i="69"/>
  <c r="X346" i="69"/>
  <c r="X322" i="69"/>
  <c r="X304" i="69"/>
  <c r="X284" i="69"/>
  <c r="X212" i="69"/>
  <c r="Y212" i="69"/>
  <c r="X154" i="69"/>
  <c r="X327" i="69"/>
  <c r="X95" i="69"/>
  <c r="X79" i="69"/>
  <c r="X365" i="69"/>
  <c r="X361" i="69"/>
  <c r="X339" i="69"/>
  <c r="Y174" i="69"/>
  <c r="X421" i="69"/>
  <c r="X34" i="69"/>
  <c r="X379" i="69"/>
  <c r="Y80" i="69"/>
  <c r="X80" i="69"/>
  <c r="X473" i="69"/>
  <c r="X415" i="69"/>
  <c r="X93" i="69"/>
  <c r="X89" i="69"/>
  <c r="X73" i="69"/>
  <c r="X63" i="69"/>
  <c r="X59" i="69"/>
  <c r="X43" i="69"/>
  <c r="X33" i="69"/>
  <c r="X29" i="69"/>
  <c r="Y50" i="69"/>
  <c r="Y403" i="69"/>
  <c r="X149" i="69"/>
  <c r="X436" i="69"/>
  <c r="X498" i="69"/>
  <c r="X308" i="69"/>
  <c r="Y284" i="69"/>
  <c r="X150" i="69"/>
  <c r="X441" i="69"/>
  <c r="Y441" i="69"/>
  <c r="X35" i="69"/>
  <c r="X125" i="69"/>
  <c r="Y125" i="69"/>
  <c r="X65" i="69"/>
  <c r="Y155" i="69"/>
  <c r="X155" i="69"/>
  <c r="X140" i="69"/>
  <c r="Y140" i="69"/>
  <c r="X110" i="69"/>
  <c r="Y322" i="69"/>
  <c r="X49" i="69"/>
  <c r="X460" i="69"/>
  <c r="X90" i="69"/>
  <c r="Y49" i="69"/>
  <c r="X478" i="69"/>
  <c r="X377" i="69"/>
  <c r="X187" i="69"/>
  <c r="X58" i="69"/>
  <c r="X513" i="69"/>
  <c r="X459" i="69"/>
  <c r="X360" i="69"/>
  <c r="X342" i="69"/>
  <c r="X210" i="69"/>
  <c r="X305" i="69"/>
  <c r="X209" i="69"/>
  <c r="Y303" i="69"/>
  <c r="X454" i="69"/>
  <c r="X105" i="69"/>
  <c r="X119" i="69"/>
  <c r="X124" i="69"/>
  <c r="X192" i="69"/>
  <c r="Y192" i="69"/>
  <c r="X345" i="69"/>
  <c r="X288" i="69"/>
  <c r="Y154" i="69"/>
  <c r="X455" i="69"/>
  <c r="X92" i="69"/>
  <c r="X32" i="69"/>
  <c r="X440" i="69"/>
  <c r="X341" i="69"/>
  <c r="X28" i="69"/>
  <c r="X396" i="69"/>
  <c r="X358" i="69"/>
  <c r="X326" i="69"/>
  <c r="X474" i="69"/>
  <c r="X399" i="69"/>
  <c r="X420" i="69"/>
  <c r="X402" i="69"/>
  <c r="X224" i="69"/>
  <c r="X206" i="69"/>
  <c r="X190" i="69"/>
  <c r="X186" i="69"/>
  <c r="X168" i="69"/>
  <c r="X148" i="69"/>
  <c r="X134" i="69"/>
  <c r="Y90" i="69"/>
  <c r="X60" i="69"/>
  <c r="Y379" i="69"/>
  <c r="Y206" i="69"/>
  <c r="X78" i="69"/>
  <c r="X171" i="69"/>
  <c r="Y421" i="69"/>
  <c r="Y420" i="69"/>
  <c r="Y383" i="69"/>
  <c r="Y62" i="69"/>
  <c r="X512" i="69"/>
  <c r="X416" i="69"/>
  <c r="Y474" i="69"/>
  <c r="Y454" i="69"/>
  <c r="X439" i="69"/>
  <c r="Y399" i="69"/>
  <c r="Y209" i="69"/>
  <c r="X138" i="69"/>
  <c r="X104" i="69"/>
  <c r="Y168" i="69"/>
  <c r="X118" i="69"/>
  <c r="X108" i="69"/>
  <c r="X400" i="69"/>
  <c r="Y400" i="69"/>
  <c r="X77" i="69"/>
  <c r="X133" i="69"/>
  <c r="X380" i="69"/>
  <c r="Y186" i="69"/>
  <c r="X494" i="69"/>
  <c r="Y494" i="69"/>
  <c r="Y362" i="69"/>
  <c r="X362" i="69"/>
  <c r="X120" i="69"/>
  <c r="Y120" i="69"/>
  <c r="X324" i="69"/>
  <c r="Y324" i="69"/>
  <c r="Y28" i="69"/>
  <c r="X477" i="69"/>
  <c r="X325" i="69"/>
  <c r="Y325" i="69"/>
  <c r="Y302" i="69"/>
  <c r="X302" i="69"/>
  <c r="Q4" i="69"/>
  <c r="X492" i="69"/>
  <c r="X458" i="69"/>
  <c r="X381" i="69"/>
  <c r="Y304" i="69"/>
  <c r="X282" i="69"/>
  <c r="Y170" i="69"/>
  <c r="X170" i="69"/>
  <c r="Y339" i="69"/>
  <c r="Y263" i="69"/>
  <c r="Y106" i="69"/>
  <c r="X106" i="69"/>
  <c r="X74" i="69"/>
  <c r="X152" i="69"/>
  <c r="Y31" i="69"/>
  <c r="X31" i="69"/>
  <c r="Y18" i="69"/>
  <c r="X18" i="69"/>
  <c r="Y15" i="69"/>
  <c r="X17" i="69"/>
  <c r="Y17" i="69"/>
  <c r="Y148" i="69"/>
  <c r="X75" i="69"/>
  <c r="Y476" i="69"/>
  <c r="X476" i="69"/>
  <c r="Y453" i="69"/>
  <c r="X453" i="69"/>
  <c r="Y378" i="69"/>
  <c r="X378" i="69"/>
  <c r="X475" i="69"/>
  <c r="Y189" i="69"/>
  <c r="X189" i="69"/>
  <c r="X121" i="69"/>
  <c r="Y121" i="69"/>
  <c r="Y61" i="69"/>
  <c r="X61" i="69"/>
  <c r="Y46" i="69"/>
  <c r="X46" i="69"/>
  <c r="Y14" i="69"/>
  <c r="X14" i="69"/>
  <c r="X45" i="69"/>
  <c r="Y45" i="69"/>
  <c r="X530" i="69"/>
  <c r="Y530" i="69"/>
  <c r="Y514" i="69"/>
  <c r="X514" i="69"/>
  <c r="X457" i="69"/>
  <c r="Y457" i="69"/>
  <c r="X434" i="69"/>
  <c r="Y434" i="69"/>
  <c r="Y382" i="69"/>
  <c r="X382" i="69"/>
  <c r="X359" i="69"/>
  <c r="Y359" i="69"/>
  <c r="X306" i="69"/>
  <c r="Y306" i="69"/>
  <c r="Y283" i="69"/>
  <c r="X283" i="69"/>
  <c r="X398" i="69"/>
  <c r="X246" i="69"/>
  <c r="Y246" i="69"/>
  <c r="Y534" i="69"/>
  <c r="X534" i="69"/>
  <c r="Y438" i="69"/>
  <c r="X438" i="69"/>
  <c r="X363" i="69"/>
  <c r="Y363" i="69"/>
  <c r="Y340" i="69"/>
  <c r="X340" i="69"/>
  <c r="X287" i="69"/>
  <c r="Y287" i="69"/>
  <c r="X493" i="69"/>
  <c r="Y417" i="69"/>
  <c r="X495" i="69"/>
  <c r="X511" i="69"/>
  <c r="X437" i="69"/>
  <c r="Y342" i="69"/>
  <c r="Y475" i="69"/>
  <c r="X343" i="69"/>
  <c r="Y227" i="69"/>
  <c r="X227" i="69"/>
  <c r="X151" i="69"/>
  <c r="Y151" i="69"/>
  <c r="Y91" i="69"/>
  <c r="X91" i="69"/>
  <c r="Y244" i="69"/>
  <c r="X167" i="69"/>
  <c r="X418" i="69"/>
  <c r="X188" i="69"/>
  <c r="Y172" i="69"/>
  <c r="X122" i="69"/>
  <c r="Y134" i="69"/>
  <c r="Y93" i="69"/>
  <c r="X88" i="69"/>
  <c r="Y401" i="69"/>
  <c r="X401" i="69"/>
  <c r="X266" i="69"/>
  <c r="Y266" i="69"/>
  <c r="X472" i="69"/>
  <c r="Y472" i="69"/>
  <c r="Y419" i="69"/>
  <c r="X419" i="69"/>
  <c r="X397" i="69"/>
  <c r="Y397" i="69"/>
  <c r="Y344" i="69"/>
  <c r="X344" i="69"/>
  <c r="X321" i="69"/>
  <c r="Y321" i="69"/>
  <c r="X496" i="69"/>
  <c r="Y496" i="69"/>
  <c r="X320" i="69"/>
  <c r="Y208" i="69"/>
  <c r="X208" i="69"/>
  <c r="X136" i="69"/>
  <c r="Y136" i="69"/>
  <c r="Y76" i="69"/>
  <c r="X76" i="69"/>
  <c r="Y153" i="69"/>
  <c r="X30" i="69"/>
  <c r="Y30" i="69"/>
  <c r="X13" i="69"/>
  <c r="Y13" i="69"/>
  <c r="D163" i="66" l="1"/>
  <c r="B165" i="66"/>
  <c r="C165" i="66"/>
  <c r="E165" i="66"/>
  <c r="F165" i="66" s="1"/>
  <c r="H165" i="66"/>
  <c r="I165" i="66"/>
  <c r="B166" i="66"/>
  <c r="C166" i="66"/>
  <c r="E166" i="66"/>
  <c r="F166" i="66" s="1"/>
  <c r="H166" i="66"/>
  <c r="I166" i="66"/>
  <c r="B167" i="66"/>
  <c r="C167" i="66"/>
  <c r="E167" i="66"/>
  <c r="F167" i="66" s="1"/>
  <c r="H167" i="66"/>
  <c r="I167" i="66"/>
  <c r="B168" i="66"/>
  <c r="C168" i="66"/>
  <c r="E168" i="66"/>
  <c r="F168" i="66" s="1"/>
  <c r="H168" i="66"/>
  <c r="I168" i="66"/>
  <c r="B169" i="66"/>
  <c r="C169" i="66"/>
  <c r="E169" i="66"/>
  <c r="F169" i="66" s="1"/>
  <c r="H169" i="66"/>
  <c r="I169" i="66"/>
  <c r="B170" i="66"/>
  <c r="C170" i="66"/>
  <c r="E170" i="66"/>
  <c r="F170" i="66" s="1"/>
  <c r="H170" i="66"/>
  <c r="I170" i="66"/>
  <c r="B171" i="66"/>
  <c r="C171" i="66"/>
  <c r="E171" i="66"/>
  <c r="F171" i="66" s="1"/>
  <c r="H171" i="66"/>
  <c r="I171" i="66"/>
  <c r="D125" i="66"/>
  <c r="D87" i="66"/>
  <c r="N168" i="66" l="1"/>
  <c r="M168" i="66"/>
  <c r="N171" i="66"/>
  <c r="M171" i="66"/>
  <c r="N167" i="66"/>
  <c r="M167" i="66"/>
  <c r="N170" i="66"/>
  <c r="M170" i="66"/>
  <c r="N166" i="66"/>
  <c r="M166" i="66"/>
  <c r="N169" i="66"/>
  <c r="M169" i="66"/>
  <c r="N165" i="66"/>
  <c r="M165" i="66"/>
  <c r="G167" i="66"/>
  <c r="Y167" i="66" s="1"/>
  <c r="G170" i="66"/>
  <c r="Y170" i="66" s="1"/>
  <c r="G166" i="66"/>
  <c r="Y166" i="66" s="1"/>
  <c r="G168" i="66"/>
  <c r="Y168" i="66" s="1"/>
  <c r="G171" i="66"/>
  <c r="Y171" i="66" s="1"/>
  <c r="G169" i="66"/>
  <c r="Y169" i="66" s="1"/>
  <c r="G165" i="66"/>
  <c r="Y165" i="66" s="1"/>
  <c r="T165" i="66"/>
  <c r="R165" i="66"/>
  <c r="K165" i="66"/>
  <c r="V165" i="66"/>
  <c r="T167" i="66"/>
  <c r="W167" i="66"/>
  <c r="P165" i="66"/>
  <c r="O167" i="66"/>
  <c r="W171" i="66"/>
  <c r="U165" i="66"/>
  <c r="W165" i="66"/>
  <c r="S165" i="66"/>
  <c r="O165" i="66"/>
  <c r="W169" i="66"/>
  <c r="R171" i="66"/>
  <c r="W170" i="66"/>
  <c r="R169" i="66"/>
  <c r="R170" i="66"/>
  <c r="O169" i="66"/>
  <c r="O168" i="66"/>
  <c r="W166" i="66"/>
  <c r="O166" i="66"/>
  <c r="W168" i="66"/>
  <c r="R167" i="66"/>
  <c r="T166" i="66"/>
  <c r="O171" i="66"/>
  <c r="O170" i="66"/>
  <c r="R168" i="66"/>
  <c r="R166" i="66"/>
  <c r="T171" i="66"/>
  <c r="T170" i="66"/>
  <c r="T169" i="66"/>
  <c r="T168" i="66"/>
  <c r="V171" i="66"/>
  <c r="S171" i="66"/>
  <c r="P171" i="66"/>
  <c r="V170" i="66"/>
  <c r="S170" i="66"/>
  <c r="P170" i="66"/>
  <c r="V169" i="66"/>
  <c r="S169" i="66"/>
  <c r="P169" i="66"/>
  <c r="V168" i="66"/>
  <c r="S168" i="66"/>
  <c r="P168" i="66"/>
  <c r="V167" i="66"/>
  <c r="S167" i="66"/>
  <c r="P167" i="66"/>
  <c r="V166" i="66"/>
  <c r="S166" i="66"/>
  <c r="P166" i="66"/>
  <c r="U171" i="66"/>
  <c r="K171" i="66"/>
  <c r="U170" i="66"/>
  <c r="K170" i="66"/>
  <c r="U169" i="66"/>
  <c r="K169" i="66"/>
  <c r="U168" i="66"/>
  <c r="K168" i="66"/>
  <c r="U167" i="66"/>
  <c r="K167" i="66"/>
  <c r="U166" i="66"/>
  <c r="K166" i="66"/>
  <c r="X165" i="66" l="1"/>
  <c r="X166" i="66"/>
  <c r="X167" i="66"/>
  <c r="X170" i="66"/>
  <c r="X171" i="66"/>
  <c r="X168" i="66"/>
  <c r="X169" i="66"/>
  <c r="D49" i="66"/>
  <c r="D11" i="66" l="1"/>
  <c r="F286" i="64" l="1"/>
  <c r="F301" i="64" s="1"/>
  <c r="F318" i="64" s="1"/>
  <c r="F335" i="64" s="1"/>
  <c r="F352" i="64" s="1"/>
  <c r="F287" i="64"/>
  <c r="F302" i="64" s="1"/>
  <c r="F319" i="64" s="1"/>
  <c r="F336" i="64" s="1"/>
  <c r="F353" i="64" s="1"/>
  <c r="F288" i="64"/>
  <c r="F303" i="64" s="1"/>
  <c r="F320" i="64" s="1"/>
  <c r="F337" i="64" s="1"/>
  <c r="F354" i="64" s="1"/>
  <c r="F289" i="64"/>
  <c r="F304" i="64" s="1"/>
  <c r="F321" i="64" s="1"/>
  <c r="F338" i="64" s="1"/>
  <c r="F355" i="64" s="1"/>
  <c r="F290" i="64"/>
  <c r="F305" i="64" s="1"/>
  <c r="F322" i="64" s="1"/>
  <c r="F339" i="64" s="1"/>
  <c r="F356" i="64" s="1"/>
  <c r="F291" i="64"/>
  <c r="F306" i="64" s="1"/>
  <c r="F323" i="64" s="1"/>
  <c r="F340" i="64" s="1"/>
  <c r="F357" i="64" s="1"/>
  <c r="F292" i="64"/>
  <c r="F307" i="64" s="1"/>
  <c r="F324" i="64" s="1"/>
  <c r="F341" i="64" s="1"/>
  <c r="F358" i="64" s="1"/>
  <c r="F293" i="64"/>
  <c r="F308" i="64" s="1"/>
  <c r="F325" i="64" s="1"/>
  <c r="F342" i="64" s="1"/>
  <c r="F359" i="64" s="1"/>
  <c r="F294" i="64"/>
  <c r="F309" i="64" s="1"/>
  <c r="F326" i="64" s="1"/>
  <c r="F343" i="64" s="1"/>
  <c r="F360" i="64" s="1"/>
  <c r="F295" i="64"/>
  <c r="F310" i="64" s="1"/>
  <c r="F327" i="64" s="1"/>
  <c r="F344" i="64" s="1"/>
  <c r="F361" i="64" s="1"/>
  <c r="F296" i="64"/>
  <c r="F311" i="64" s="1"/>
  <c r="F328" i="64" s="1"/>
  <c r="F345" i="64" s="1"/>
  <c r="F362" i="64" s="1"/>
  <c r="F285" i="64"/>
  <c r="F300" i="64" s="1"/>
  <c r="F317" i="64" s="1"/>
  <c r="F334" i="64" s="1"/>
  <c r="F351" i="64" s="1"/>
  <c r="B20" i="47" l="1"/>
  <c r="C20" i="47"/>
  <c r="E20" i="47"/>
  <c r="F20" i="47"/>
  <c r="G20" i="47"/>
  <c r="I20" i="47"/>
  <c r="J20" i="47"/>
  <c r="L20" i="47"/>
  <c r="M20" i="47"/>
  <c r="P20" i="47"/>
  <c r="Q20" i="47"/>
  <c r="R20" i="47"/>
  <c r="S20" i="47"/>
  <c r="T20" i="47"/>
  <c r="W20" i="47"/>
  <c r="X20" i="47"/>
  <c r="Y20" i="47"/>
  <c r="U20" i="47" l="1"/>
  <c r="V20" i="47"/>
  <c r="AB20" i="47"/>
  <c r="Z20" i="47"/>
  <c r="D221" i="64"/>
  <c r="D206" i="64"/>
  <c r="D191" i="64"/>
  <c r="D176" i="64"/>
  <c r="D413" i="64"/>
  <c r="D403" i="64"/>
  <c r="D404" i="64"/>
  <c r="D405" i="64"/>
  <c r="D406" i="64"/>
  <c r="D407" i="64"/>
  <c r="D408" i="64"/>
  <c r="D409" i="64"/>
  <c r="D410" i="64"/>
  <c r="D411" i="64"/>
  <c r="D412" i="64"/>
  <c r="D402" i="64"/>
  <c r="D161" i="64"/>
  <c r="D11" i="64"/>
  <c r="D26" i="64"/>
  <c r="D41" i="64"/>
  <c r="D56" i="64"/>
  <c r="D71" i="64"/>
  <c r="D146" i="64"/>
  <c r="D369" i="64"/>
  <c r="D370" i="64" s="1"/>
  <c r="D371" i="64" s="1"/>
  <c r="D372" i="64" s="1"/>
  <c r="D373" i="64" s="1"/>
  <c r="D374" i="64" s="1"/>
  <c r="D375" i="64" s="1"/>
  <c r="D376" i="64" s="1"/>
  <c r="D377" i="64" s="1"/>
  <c r="D378" i="64" s="1"/>
  <c r="D379" i="64" s="1"/>
  <c r="D131" i="64"/>
  <c r="B133" i="64"/>
  <c r="C133" i="64"/>
  <c r="E133" i="64"/>
  <c r="H133" i="64"/>
  <c r="B134" i="64"/>
  <c r="C134" i="64"/>
  <c r="E134" i="64"/>
  <c r="H134" i="64"/>
  <c r="D116" i="64"/>
  <c r="D101" i="64"/>
  <c r="D86" i="64"/>
  <c r="M134" i="64" l="1"/>
  <c r="N134" i="64"/>
  <c r="N133" i="64"/>
  <c r="M133" i="64"/>
  <c r="G133" i="64"/>
  <c r="AD133" i="64" s="1"/>
  <c r="G134" i="64"/>
  <c r="AD134" i="64" s="1"/>
  <c r="U134" i="64"/>
  <c r="Y134" i="64"/>
  <c r="Q134" i="64"/>
  <c r="AC134" i="64" s="1"/>
  <c r="X133" i="64"/>
  <c r="W134" i="64"/>
  <c r="S134" i="64"/>
  <c r="K134" i="64"/>
  <c r="Z133" i="64"/>
  <c r="U133" i="64"/>
  <c r="K133" i="64"/>
  <c r="Z134" i="64"/>
  <c r="V134" i="64"/>
  <c r="J134" i="64"/>
  <c r="Y133" i="64"/>
  <c r="T133" i="64"/>
  <c r="J133" i="64"/>
  <c r="X134" i="64"/>
  <c r="T134" i="64"/>
  <c r="P134" i="64"/>
  <c r="V133" i="64"/>
  <c r="Q133" i="64"/>
  <c r="AC133" i="64" s="1"/>
  <c r="W133" i="64"/>
  <c r="S133" i="64"/>
  <c r="P133" i="64"/>
  <c r="AA134" i="64" l="1"/>
  <c r="AA133" i="64"/>
  <c r="B546" i="66" l="1"/>
  <c r="B547" i="66"/>
  <c r="B548" i="66"/>
  <c r="B549" i="66"/>
  <c r="B550" i="66"/>
  <c r="B551" i="66"/>
  <c r="B552" i="66"/>
  <c r="B553" i="66"/>
  <c r="B554" i="66"/>
  <c r="B555" i="66"/>
  <c r="B556" i="66"/>
  <c r="B557" i="66"/>
  <c r="B558" i="66"/>
  <c r="B559" i="66"/>
  <c r="B560" i="66"/>
  <c r="B561" i="66"/>
  <c r="B562" i="66"/>
  <c r="B563" i="66"/>
  <c r="B564" i="66"/>
  <c r="B565" i="66"/>
  <c r="B566" i="66"/>
  <c r="B567" i="66"/>
  <c r="B568" i="66"/>
  <c r="B569" i="66"/>
  <c r="B570" i="66"/>
  <c r="B571" i="66"/>
  <c r="B572" i="66"/>
  <c r="B573" i="66"/>
  <c r="B574" i="66"/>
  <c r="B575" i="66"/>
  <c r="B576" i="66"/>
  <c r="B577" i="66"/>
  <c r="B578" i="66"/>
  <c r="B579" i="66"/>
  <c r="B545" i="66"/>
  <c r="B508" i="66"/>
  <c r="B509" i="66"/>
  <c r="B510" i="66"/>
  <c r="B511" i="66"/>
  <c r="B512" i="66"/>
  <c r="B513" i="66"/>
  <c r="B514" i="66"/>
  <c r="B515" i="66"/>
  <c r="B516" i="66"/>
  <c r="B517" i="66"/>
  <c r="B518" i="66"/>
  <c r="B519" i="66"/>
  <c r="B520" i="66"/>
  <c r="B521" i="66"/>
  <c r="B522" i="66"/>
  <c r="B523" i="66"/>
  <c r="B524" i="66"/>
  <c r="B525" i="66"/>
  <c r="B526" i="66"/>
  <c r="B527" i="66"/>
  <c r="B528" i="66"/>
  <c r="B529" i="66"/>
  <c r="B530" i="66"/>
  <c r="B531" i="66"/>
  <c r="B532" i="66"/>
  <c r="B533" i="66"/>
  <c r="B534" i="66"/>
  <c r="B535" i="66"/>
  <c r="B536" i="66"/>
  <c r="B537" i="66"/>
  <c r="B538" i="66"/>
  <c r="B539" i="66"/>
  <c r="B540" i="66"/>
  <c r="B541" i="66"/>
  <c r="B507" i="66"/>
  <c r="B470" i="66"/>
  <c r="B471" i="66"/>
  <c r="B472" i="66"/>
  <c r="B473" i="66"/>
  <c r="B474" i="66"/>
  <c r="B475" i="66"/>
  <c r="B476" i="66"/>
  <c r="B477" i="66"/>
  <c r="B478" i="66"/>
  <c r="B479" i="66"/>
  <c r="B480" i="66"/>
  <c r="B481" i="66"/>
  <c r="B482" i="66"/>
  <c r="B483" i="66"/>
  <c r="B484" i="66"/>
  <c r="B485" i="66"/>
  <c r="B486" i="66"/>
  <c r="B487" i="66"/>
  <c r="B488" i="66"/>
  <c r="B489" i="66"/>
  <c r="B490" i="66"/>
  <c r="B491" i="66"/>
  <c r="B492" i="66"/>
  <c r="B493" i="66"/>
  <c r="B494" i="66"/>
  <c r="B495" i="66"/>
  <c r="B496" i="66"/>
  <c r="B497" i="66"/>
  <c r="B498" i="66"/>
  <c r="B499" i="66"/>
  <c r="B500" i="66"/>
  <c r="B501" i="66"/>
  <c r="B502" i="66"/>
  <c r="B503" i="66"/>
  <c r="B469" i="66"/>
  <c r="B432" i="66"/>
  <c r="B433" i="66"/>
  <c r="B434" i="66"/>
  <c r="B435" i="66"/>
  <c r="B436" i="66"/>
  <c r="B437" i="66"/>
  <c r="B438" i="66"/>
  <c r="B439" i="66"/>
  <c r="B440" i="66"/>
  <c r="B441" i="66"/>
  <c r="B442" i="66"/>
  <c r="B443" i="66"/>
  <c r="B444" i="66"/>
  <c r="B445" i="66"/>
  <c r="B446" i="66"/>
  <c r="B447" i="66"/>
  <c r="B448" i="66"/>
  <c r="B449" i="66"/>
  <c r="B450" i="66"/>
  <c r="B451" i="66"/>
  <c r="B452" i="66"/>
  <c r="B453" i="66"/>
  <c r="B454" i="66"/>
  <c r="B455" i="66"/>
  <c r="B456" i="66"/>
  <c r="B457" i="66"/>
  <c r="B458" i="66"/>
  <c r="B459" i="66"/>
  <c r="B460" i="66"/>
  <c r="B461" i="66"/>
  <c r="B462" i="66"/>
  <c r="B463" i="66"/>
  <c r="B464" i="66"/>
  <c r="B465" i="66"/>
  <c r="B431" i="66"/>
  <c r="B394" i="66"/>
  <c r="B395" i="66"/>
  <c r="B396" i="66"/>
  <c r="B397" i="66"/>
  <c r="B398" i="66"/>
  <c r="B399" i="66"/>
  <c r="B400" i="66"/>
  <c r="B401" i="66"/>
  <c r="B402" i="66"/>
  <c r="B403" i="66"/>
  <c r="B404" i="66"/>
  <c r="B405" i="66"/>
  <c r="B406" i="66"/>
  <c r="B407" i="66"/>
  <c r="B408" i="66"/>
  <c r="B409" i="66"/>
  <c r="B410" i="66"/>
  <c r="B411" i="66"/>
  <c r="B412" i="66"/>
  <c r="B413" i="66"/>
  <c r="B414" i="66"/>
  <c r="B415" i="66"/>
  <c r="B416" i="66"/>
  <c r="B417" i="66"/>
  <c r="B418" i="66"/>
  <c r="B419" i="66"/>
  <c r="B420" i="66"/>
  <c r="B421" i="66"/>
  <c r="B422" i="66"/>
  <c r="B423" i="66"/>
  <c r="B424" i="66"/>
  <c r="B425" i="66"/>
  <c r="B426" i="66"/>
  <c r="B427" i="66"/>
  <c r="B393" i="66"/>
  <c r="B356" i="66"/>
  <c r="B357" i="66"/>
  <c r="B358" i="66"/>
  <c r="B359" i="66"/>
  <c r="B360" i="66"/>
  <c r="B361" i="66"/>
  <c r="B362" i="66"/>
  <c r="B363" i="66"/>
  <c r="B364" i="66"/>
  <c r="B365" i="66"/>
  <c r="B366" i="66"/>
  <c r="B367" i="66"/>
  <c r="B368" i="66"/>
  <c r="B369" i="66"/>
  <c r="B370" i="66"/>
  <c r="B371" i="66"/>
  <c r="B372" i="66"/>
  <c r="B373" i="66"/>
  <c r="B374" i="66"/>
  <c r="B375" i="66"/>
  <c r="B376" i="66"/>
  <c r="B377" i="66"/>
  <c r="B378" i="66"/>
  <c r="B379" i="66"/>
  <c r="B380" i="66"/>
  <c r="B381" i="66"/>
  <c r="B382" i="66"/>
  <c r="B383" i="66"/>
  <c r="B384" i="66"/>
  <c r="B385" i="66"/>
  <c r="B386" i="66"/>
  <c r="B387" i="66"/>
  <c r="B388" i="66"/>
  <c r="B389" i="66"/>
  <c r="B355" i="66"/>
  <c r="B318" i="66"/>
  <c r="B319" i="66"/>
  <c r="B320" i="66"/>
  <c r="B321" i="66"/>
  <c r="B322" i="66"/>
  <c r="B323" i="66"/>
  <c r="B324" i="66"/>
  <c r="B325" i="66"/>
  <c r="B326" i="66"/>
  <c r="B327" i="66"/>
  <c r="B328" i="66"/>
  <c r="B329" i="66"/>
  <c r="B330" i="66"/>
  <c r="B331" i="66"/>
  <c r="B332" i="66"/>
  <c r="B333" i="66"/>
  <c r="B334" i="66"/>
  <c r="B335" i="66"/>
  <c r="B336" i="66"/>
  <c r="B337" i="66"/>
  <c r="B338" i="66"/>
  <c r="B339" i="66"/>
  <c r="B340" i="66"/>
  <c r="B341" i="66"/>
  <c r="B342" i="66"/>
  <c r="B343" i="66"/>
  <c r="B344" i="66"/>
  <c r="B345" i="66"/>
  <c r="B346" i="66"/>
  <c r="B347" i="66"/>
  <c r="B348" i="66"/>
  <c r="B349" i="66"/>
  <c r="B350" i="66"/>
  <c r="B351" i="66"/>
  <c r="B317" i="66"/>
  <c r="B280" i="66"/>
  <c r="B281" i="66"/>
  <c r="B282" i="66"/>
  <c r="B283" i="66"/>
  <c r="B284" i="66"/>
  <c r="B285" i="66"/>
  <c r="B286" i="66"/>
  <c r="B287" i="66"/>
  <c r="B288" i="66"/>
  <c r="B289" i="66"/>
  <c r="B290" i="66"/>
  <c r="B291" i="66"/>
  <c r="B292" i="66"/>
  <c r="B293" i="66"/>
  <c r="B294" i="66"/>
  <c r="B295" i="66"/>
  <c r="B296" i="66"/>
  <c r="B297" i="66"/>
  <c r="B298" i="66"/>
  <c r="B299" i="66"/>
  <c r="B300" i="66"/>
  <c r="B301" i="66"/>
  <c r="B302" i="66"/>
  <c r="B303" i="66"/>
  <c r="B304" i="66"/>
  <c r="B305" i="66"/>
  <c r="B306" i="66"/>
  <c r="B307" i="66"/>
  <c r="B308" i="66"/>
  <c r="B309" i="66"/>
  <c r="B310" i="66"/>
  <c r="B311" i="66"/>
  <c r="B312" i="66"/>
  <c r="B313" i="66"/>
  <c r="B279" i="66"/>
  <c r="B242" i="66"/>
  <c r="B243" i="66"/>
  <c r="B244" i="66"/>
  <c r="B245" i="66"/>
  <c r="B246" i="66"/>
  <c r="B247" i="66"/>
  <c r="B248" i="66"/>
  <c r="B249" i="66"/>
  <c r="B250" i="66"/>
  <c r="B251" i="66"/>
  <c r="B252" i="66"/>
  <c r="B253" i="66"/>
  <c r="B254" i="66"/>
  <c r="B255" i="66"/>
  <c r="B256" i="66"/>
  <c r="B257" i="66"/>
  <c r="B258" i="66"/>
  <c r="B259" i="66"/>
  <c r="B260" i="66"/>
  <c r="B261" i="66"/>
  <c r="B262" i="66"/>
  <c r="B263" i="66"/>
  <c r="B264" i="66"/>
  <c r="B265" i="66"/>
  <c r="B266" i="66"/>
  <c r="B267" i="66"/>
  <c r="B268" i="66"/>
  <c r="B269" i="66"/>
  <c r="B270" i="66"/>
  <c r="B271" i="66"/>
  <c r="B272" i="66"/>
  <c r="B273" i="66"/>
  <c r="B274" i="66"/>
  <c r="B275" i="66"/>
  <c r="B241" i="66"/>
  <c r="B204" i="66"/>
  <c r="B205" i="66"/>
  <c r="B206" i="66"/>
  <c r="B207" i="66"/>
  <c r="B208" i="66"/>
  <c r="B209" i="66"/>
  <c r="B210" i="66"/>
  <c r="B211" i="66"/>
  <c r="B212" i="66"/>
  <c r="B213" i="66"/>
  <c r="B214" i="66"/>
  <c r="B215" i="66"/>
  <c r="B216" i="66"/>
  <c r="B217" i="66"/>
  <c r="B218" i="66"/>
  <c r="B219" i="66"/>
  <c r="B220" i="66"/>
  <c r="B221" i="66"/>
  <c r="B222" i="66"/>
  <c r="B223" i="66"/>
  <c r="B224" i="66"/>
  <c r="B225" i="66"/>
  <c r="B226" i="66"/>
  <c r="B227" i="66"/>
  <c r="B228" i="66"/>
  <c r="B229" i="66"/>
  <c r="B230" i="66"/>
  <c r="B231" i="66"/>
  <c r="B232" i="66"/>
  <c r="B233" i="66"/>
  <c r="B234" i="66"/>
  <c r="B235" i="66"/>
  <c r="B236" i="66"/>
  <c r="B237" i="66"/>
  <c r="B203" i="66"/>
  <c r="C576" i="66"/>
  <c r="E576" i="66"/>
  <c r="F576" i="66" s="1"/>
  <c r="H576" i="66"/>
  <c r="C577" i="66"/>
  <c r="E577" i="66"/>
  <c r="F577" i="66" s="1"/>
  <c r="H577" i="66"/>
  <c r="C578" i="66"/>
  <c r="E578" i="66"/>
  <c r="F578" i="66" s="1"/>
  <c r="H578" i="66"/>
  <c r="C579" i="66"/>
  <c r="E579" i="66"/>
  <c r="F579" i="66" s="1"/>
  <c r="H579" i="66"/>
  <c r="J174" i="66"/>
  <c r="J178" i="66"/>
  <c r="J181" i="66"/>
  <c r="J194" i="66"/>
  <c r="J195" i="66"/>
  <c r="J197" i="66"/>
  <c r="N579" i="66" l="1"/>
  <c r="M579" i="66"/>
  <c r="N576" i="66"/>
  <c r="M576" i="66"/>
  <c r="N578" i="66"/>
  <c r="M578" i="66"/>
  <c r="N577" i="66"/>
  <c r="M577" i="66"/>
  <c r="V579" i="66"/>
  <c r="K576" i="66"/>
  <c r="W577" i="66"/>
  <c r="J193" i="66"/>
  <c r="J180" i="66"/>
  <c r="U576" i="66"/>
  <c r="T576" i="66"/>
  <c r="Y576" i="66"/>
  <c r="P576" i="66"/>
  <c r="W576" i="66"/>
  <c r="I576" i="66"/>
  <c r="S579" i="66"/>
  <c r="V576" i="66"/>
  <c r="S576" i="66"/>
  <c r="O576" i="66"/>
  <c r="G576" i="66"/>
  <c r="X576" i="66"/>
  <c r="R576" i="66"/>
  <c r="G577" i="66"/>
  <c r="Y577" i="66"/>
  <c r="T577" i="66"/>
  <c r="P577" i="66"/>
  <c r="K578" i="66"/>
  <c r="P578" i="66"/>
  <c r="T578" i="66"/>
  <c r="W578" i="66"/>
  <c r="I579" i="66"/>
  <c r="O579" i="66"/>
  <c r="T579" i="66"/>
  <c r="X579" i="66"/>
  <c r="G579" i="66"/>
  <c r="P579" i="66"/>
  <c r="K579" i="66"/>
  <c r="W579" i="66"/>
  <c r="R579" i="66"/>
  <c r="Y579" i="66"/>
  <c r="U577" i="66"/>
  <c r="I577" i="66"/>
  <c r="U578" i="66"/>
  <c r="I578" i="66"/>
  <c r="X577" i="66"/>
  <c r="R577" i="66"/>
  <c r="K577" i="66"/>
  <c r="V578" i="66"/>
  <c r="S578" i="66"/>
  <c r="O578" i="66"/>
  <c r="G578" i="66"/>
  <c r="Y578" i="66" s="1"/>
  <c r="U579" i="66"/>
  <c r="R578" i="66"/>
  <c r="V577" i="66"/>
  <c r="S577" i="66"/>
  <c r="O577" i="66"/>
  <c r="J168" i="66"/>
  <c r="Q168" i="66"/>
  <c r="J169" i="66"/>
  <c r="J166" i="66"/>
  <c r="J165" i="66"/>
  <c r="J170" i="66"/>
  <c r="J167" i="66"/>
  <c r="J171" i="66"/>
  <c r="B172" i="66"/>
  <c r="B173" i="66"/>
  <c r="B174" i="66"/>
  <c r="B175" i="66"/>
  <c r="B176" i="66"/>
  <c r="B177" i="66"/>
  <c r="B178" i="66"/>
  <c r="B179" i="66"/>
  <c r="B180" i="66"/>
  <c r="B181" i="66"/>
  <c r="B182" i="66"/>
  <c r="B183" i="66"/>
  <c r="B184" i="66"/>
  <c r="B185" i="66"/>
  <c r="B186" i="66"/>
  <c r="B187" i="66"/>
  <c r="B188" i="66"/>
  <c r="B189" i="66"/>
  <c r="B190" i="66"/>
  <c r="B191" i="66"/>
  <c r="B192" i="66"/>
  <c r="B193" i="66"/>
  <c r="B194" i="66"/>
  <c r="B195" i="66"/>
  <c r="B196" i="66"/>
  <c r="B197" i="66"/>
  <c r="B198" i="66"/>
  <c r="B199" i="66"/>
  <c r="Q167" i="66" l="1"/>
  <c r="Q166" i="66"/>
  <c r="Q170" i="66"/>
  <c r="Q171" i="66"/>
  <c r="Q169" i="66"/>
  <c r="Q165" i="66"/>
  <c r="X578" i="66"/>
  <c r="J11" i="59"/>
  <c r="D5" i="59"/>
  <c r="V2" i="59"/>
  <c r="AE119" i="58"/>
  <c r="AD119" i="58"/>
  <c r="AC119" i="58"/>
  <c r="AB119" i="58"/>
  <c r="AA119" i="58"/>
  <c r="Z119" i="58"/>
  <c r="V119" i="58"/>
  <c r="T119" i="58"/>
  <c r="R119" i="58"/>
  <c r="L119" i="58"/>
  <c r="K119" i="58"/>
  <c r="I119" i="58"/>
  <c r="G119" i="58"/>
  <c r="E119" i="58"/>
  <c r="D119" i="58"/>
  <c r="B119" i="58"/>
  <c r="C119" i="58" s="1"/>
  <c r="AE118" i="58"/>
  <c r="AD118" i="58"/>
  <c r="AC118" i="58"/>
  <c r="AB118" i="58"/>
  <c r="AA118" i="58"/>
  <c r="Z118" i="58"/>
  <c r="V118" i="58"/>
  <c r="T118" i="58"/>
  <c r="R118" i="58"/>
  <c r="L118" i="58"/>
  <c r="K118" i="58"/>
  <c r="I118" i="58"/>
  <c r="G118" i="58"/>
  <c r="E118" i="58"/>
  <c r="D118" i="58"/>
  <c r="B118" i="58"/>
  <c r="C118" i="58" s="1"/>
  <c r="AE117" i="58"/>
  <c r="AD117" i="58"/>
  <c r="AC117" i="58"/>
  <c r="AB117" i="58"/>
  <c r="AA117" i="58"/>
  <c r="Z117" i="58"/>
  <c r="V117" i="58"/>
  <c r="T117" i="58"/>
  <c r="R117" i="58"/>
  <c r="L117" i="58"/>
  <c r="K117" i="58"/>
  <c r="I117" i="58"/>
  <c r="G117" i="58"/>
  <c r="E117" i="58"/>
  <c r="D117" i="58"/>
  <c r="B117" i="58"/>
  <c r="C117" i="58" s="1"/>
  <c r="AE116" i="58"/>
  <c r="AD116" i="58"/>
  <c r="AC116" i="58"/>
  <c r="AB116" i="58"/>
  <c r="AA116" i="58"/>
  <c r="Z116" i="58"/>
  <c r="V116" i="58"/>
  <c r="T116" i="58"/>
  <c r="R116" i="58"/>
  <c r="L116" i="58"/>
  <c r="K116" i="58"/>
  <c r="I116" i="58"/>
  <c r="G116" i="58"/>
  <c r="E116" i="58"/>
  <c r="D116" i="58"/>
  <c r="B116" i="58"/>
  <c r="C116" i="58" s="1"/>
  <c r="AE115" i="58"/>
  <c r="AD115" i="58"/>
  <c r="AC115" i="58"/>
  <c r="AB115" i="58"/>
  <c r="AA115" i="58"/>
  <c r="Z115" i="58"/>
  <c r="V115" i="58"/>
  <c r="T115" i="58"/>
  <c r="R115" i="58"/>
  <c r="L115" i="58"/>
  <c r="K115" i="58"/>
  <c r="I115" i="58"/>
  <c r="G115" i="58"/>
  <c r="E115" i="58"/>
  <c r="D115" i="58"/>
  <c r="B115" i="58"/>
  <c r="C115" i="58" s="1"/>
  <c r="AE114" i="58"/>
  <c r="AD114" i="58"/>
  <c r="AC114" i="58"/>
  <c r="AB114" i="58"/>
  <c r="AA114" i="58"/>
  <c r="Z114" i="58"/>
  <c r="V114" i="58"/>
  <c r="T114" i="58"/>
  <c r="R114" i="58"/>
  <c r="L114" i="58"/>
  <c r="K114" i="58"/>
  <c r="I114" i="58"/>
  <c r="G114" i="58"/>
  <c r="E114" i="58"/>
  <c r="D114" i="58"/>
  <c r="B114" i="58"/>
  <c r="C114" i="58" s="1"/>
  <c r="AE113" i="58"/>
  <c r="AD113" i="58"/>
  <c r="AC113" i="58"/>
  <c r="AB113" i="58"/>
  <c r="AA113" i="58"/>
  <c r="Z113" i="58"/>
  <c r="V113" i="58"/>
  <c r="T113" i="58"/>
  <c r="R113" i="58"/>
  <c r="L113" i="58"/>
  <c r="K113" i="58"/>
  <c r="I113" i="58"/>
  <c r="G113" i="58"/>
  <c r="E113" i="58"/>
  <c r="D113" i="58"/>
  <c r="B113" i="58"/>
  <c r="C113" i="58" s="1"/>
  <c r="AE112" i="58"/>
  <c r="AD112" i="58"/>
  <c r="AC112" i="58"/>
  <c r="AB112" i="58"/>
  <c r="AA112" i="58"/>
  <c r="Z112" i="58"/>
  <c r="V112" i="58"/>
  <c r="T112" i="58"/>
  <c r="R112" i="58"/>
  <c r="L112" i="58"/>
  <c r="K112" i="58"/>
  <c r="I112" i="58"/>
  <c r="G112" i="58"/>
  <c r="E112" i="58"/>
  <c r="D112" i="58"/>
  <c r="B112" i="58"/>
  <c r="C112" i="58" s="1"/>
  <c r="AE111" i="58"/>
  <c r="AD111" i="58"/>
  <c r="AC111" i="58"/>
  <c r="AB111" i="58"/>
  <c r="AA111" i="58"/>
  <c r="Z111" i="58"/>
  <c r="V111" i="58"/>
  <c r="T111" i="58"/>
  <c r="R111" i="58"/>
  <c r="L111" i="58"/>
  <c r="K111" i="58"/>
  <c r="I111" i="58"/>
  <c r="G111" i="58"/>
  <c r="E111" i="58"/>
  <c r="D111" i="58"/>
  <c r="B111" i="58"/>
  <c r="C111" i="58" s="1"/>
  <c r="AE110" i="58"/>
  <c r="AD110" i="58"/>
  <c r="AC110" i="58"/>
  <c r="AB110" i="58"/>
  <c r="AA110" i="58"/>
  <c r="Z110" i="58"/>
  <c r="V110" i="58"/>
  <c r="T110" i="58"/>
  <c r="R110" i="58"/>
  <c r="L110" i="58"/>
  <c r="K110" i="58"/>
  <c r="I110" i="58"/>
  <c r="G110" i="58"/>
  <c r="E110" i="58"/>
  <c r="D110" i="58"/>
  <c r="B110" i="58"/>
  <c r="C110" i="58" s="1"/>
  <c r="AE109" i="58"/>
  <c r="AD109" i="58"/>
  <c r="AC109" i="58"/>
  <c r="AB109" i="58"/>
  <c r="AA109" i="58"/>
  <c r="Z109" i="58"/>
  <c r="V109" i="58"/>
  <c r="T109" i="58"/>
  <c r="R109" i="58"/>
  <c r="L109" i="58"/>
  <c r="K109" i="58"/>
  <c r="I109" i="58"/>
  <c r="G109" i="58"/>
  <c r="E109" i="58"/>
  <c r="D109" i="58"/>
  <c r="B109" i="58"/>
  <c r="C109" i="58" s="1"/>
  <c r="AE108" i="58"/>
  <c r="AD108" i="58"/>
  <c r="AC108" i="58"/>
  <c r="AB108" i="58"/>
  <c r="AA108" i="58"/>
  <c r="Z108" i="58"/>
  <c r="V108" i="58"/>
  <c r="T108" i="58"/>
  <c r="R108" i="58"/>
  <c r="L108" i="58"/>
  <c r="K108" i="58"/>
  <c r="I108" i="58"/>
  <c r="G108" i="58"/>
  <c r="E108" i="58"/>
  <c r="D108" i="58"/>
  <c r="B108" i="58"/>
  <c r="C108" i="58" s="1"/>
  <c r="AE107" i="58"/>
  <c r="AD107" i="58"/>
  <c r="AC107" i="58"/>
  <c r="AB107" i="58"/>
  <c r="AA107" i="58"/>
  <c r="Z107" i="58"/>
  <c r="V107" i="58"/>
  <c r="T107" i="58"/>
  <c r="R107" i="58"/>
  <c r="L107" i="58"/>
  <c r="K107" i="58"/>
  <c r="I107" i="58"/>
  <c r="G107" i="58"/>
  <c r="E107" i="58"/>
  <c r="D107" i="58"/>
  <c r="B107" i="58"/>
  <c r="C107" i="58" s="1"/>
  <c r="AE106" i="58"/>
  <c r="AD106" i="58"/>
  <c r="AC106" i="58"/>
  <c r="AB106" i="58"/>
  <c r="AA106" i="58"/>
  <c r="Z106" i="58"/>
  <c r="V106" i="58"/>
  <c r="T106" i="58"/>
  <c r="R106" i="58"/>
  <c r="L106" i="58"/>
  <c r="K106" i="58"/>
  <c r="I106" i="58"/>
  <c r="G106" i="58"/>
  <c r="E106" i="58"/>
  <c r="D106" i="58"/>
  <c r="B106" i="58"/>
  <c r="C106" i="58" s="1"/>
  <c r="AE105" i="58"/>
  <c r="AD105" i="58"/>
  <c r="AC105" i="58"/>
  <c r="AB105" i="58"/>
  <c r="AA105" i="58"/>
  <c r="Z105" i="58"/>
  <c r="V105" i="58"/>
  <c r="T105" i="58"/>
  <c r="R105" i="58"/>
  <c r="L105" i="58"/>
  <c r="K105" i="58"/>
  <c r="I105" i="58"/>
  <c r="G105" i="58"/>
  <c r="E105" i="58"/>
  <c r="D105" i="58"/>
  <c r="B105" i="58"/>
  <c r="C105" i="58" s="1"/>
  <c r="AE104" i="58"/>
  <c r="AD104" i="58"/>
  <c r="AC104" i="58"/>
  <c r="AB104" i="58"/>
  <c r="AA104" i="58"/>
  <c r="Z104" i="58"/>
  <c r="V104" i="58"/>
  <c r="T104" i="58"/>
  <c r="R104" i="58"/>
  <c r="L104" i="58"/>
  <c r="K104" i="58"/>
  <c r="I104" i="58"/>
  <c r="G104" i="58"/>
  <c r="E104" i="58"/>
  <c r="D104" i="58"/>
  <c r="B104" i="58"/>
  <c r="C104" i="58" s="1"/>
  <c r="AE103" i="58"/>
  <c r="AD103" i="58"/>
  <c r="AC103" i="58"/>
  <c r="AB103" i="58"/>
  <c r="AA103" i="58"/>
  <c r="Z103" i="58"/>
  <c r="V103" i="58"/>
  <c r="T103" i="58"/>
  <c r="R103" i="58"/>
  <c r="L103" i="58"/>
  <c r="K103" i="58"/>
  <c r="I103" i="58"/>
  <c r="G103" i="58"/>
  <c r="E103" i="58"/>
  <c r="D103" i="58"/>
  <c r="B103" i="58"/>
  <c r="C103" i="58" s="1"/>
  <c r="AE102" i="58"/>
  <c r="AD102" i="58"/>
  <c r="AC102" i="58"/>
  <c r="AB102" i="58"/>
  <c r="AA102" i="58"/>
  <c r="Z102" i="58"/>
  <c r="V102" i="58"/>
  <c r="T102" i="58"/>
  <c r="R102" i="58"/>
  <c r="L102" i="58"/>
  <c r="K102" i="58"/>
  <c r="I102" i="58"/>
  <c r="G102" i="58"/>
  <c r="E102" i="58"/>
  <c r="D102" i="58"/>
  <c r="B102" i="58"/>
  <c r="C102" i="58" s="1"/>
  <c r="AE101" i="58"/>
  <c r="AD101" i="58"/>
  <c r="AC101" i="58"/>
  <c r="AB101" i="58"/>
  <c r="AA101" i="58"/>
  <c r="Z101" i="58"/>
  <c r="V101" i="58"/>
  <c r="T101" i="58"/>
  <c r="R101" i="58"/>
  <c r="L101" i="58"/>
  <c r="K101" i="58"/>
  <c r="I101" i="58"/>
  <c r="G101" i="58"/>
  <c r="E101" i="58"/>
  <c r="D101" i="58"/>
  <c r="B101" i="58"/>
  <c r="C101" i="58" s="1"/>
  <c r="AE100" i="58"/>
  <c r="AD100" i="58"/>
  <c r="AC100" i="58"/>
  <c r="AB100" i="58"/>
  <c r="AA100" i="58"/>
  <c r="Z100" i="58"/>
  <c r="V100" i="58"/>
  <c r="T100" i="58"/>
  <c r="R100" i="58"/>
  <c r="L100" i="58"/>
  <c r="K100" i="58"/>
  <c r="I100" i="58"/>
  <c r="G100" i="58"/>
  <c r="E100" i="58"/>
  <c r="D100" i="58"/>
  <c r="B100" i="58"/>
  <c r="C100" i="58" s="1"/>
  <c r="AE99" i="58"/>
  <c r="AD99" i="58"/>
  <c r="AC99" i="58"/>
  <c r="AB99" i="58"/>
  <c r="AA99" i="58"/>
  <c r="Z99" i="58"/>
  <c r="V99" i="58"/>
  <c r="T99" i="58"/>
  <c r="R99" i="58"/>
  <c r="L99" i="58"/>
  <c r="K99" i="58"/>
  <c r="I99" i="58"/>
  <c r="G99" i="58"/>
  <c r="E99" i="58"/>
  <c r="D99" i="58"/>
  <c r="B99" i="58"/>
  <c r="C99" i="58" s="1"/>
  <c r="AE98" i="58"/>
  <c r="AD98" i="58"/>
  <c r="AC98" i="58"/>
  <c r="AB98" i="58"/>
  <c r="AA98" i="58"/>
  <c r="Z98" i="58"/>
  <c r="V98" i="58"/>
  <c r="T98" i="58"/>
  <c r="R98" i="58"/>
  <c r="L98" i="58"/>
  <c r="K98" i="58"/>
  <c r="I98" i="58"/>
  <c r="G98" i="58"/>
  <c r="E98" i="58"/>
  <c r="D98" i="58"/>
  <c r="B98" i="58"/>
  <c r="C98" i="58" s="1"/>
  <c r="AE97" i="58"/>
  <c r="AD97" i="58"/>
  <c r="AC97" i="58"/>
  <c r="AB97" i="58"/>
  <c r="AA97" i="58"/>
  <c r="Z97" i="58"/>
  <c r="V97" i="58"/>
  <c r="T97" i="58"/>
  <c r="R97" i="58"/>
  <c r="L97" i="58"/>
  <c r="K97" i="58"/>
  <c r="I97" i="58"/>
  <c r="G97" i="58"/>
  <c r="E97" i="58"/>
  <c r="D97" i="58"/>
  <c r="B97" i="58"/>
  <c r="C97" i="58" s="1"/>
  <c r="AE96" i="58"/>
  <c r="AD96" i="58"/>
  <c r="AC96" i="58"/>
  <c r="AB96" i="58"/>
  <c r="AA96" i="58"/>
  <c r="Z96" i="58"/>
  <c r="V96" i="58"/>
  <c r="T96" i="58"/>
  <c r="R96" i="58"/>
  <c r="L96" i="58"/>
  <c r="K96" i="58"/>
  <c r="I96" i="58"/>
  <c r="G96" i="58"/>
  <c r="E96" i="58"/>
  <c r="D96" i="58"/>
  <c r="B96" i="58"/>
  <c r="C96" i="58" s="1"/>
  <c r="AE95" i="58"/>
  <c r="AD95" i="58"/>
  <c r="AC95" i="58"/>
  <c r="AB95" i="58"/>
  <c r="AA95" i="58"/>
  <c r="Z95" i="58"/>
  <c r="V95" i="58"/>
  <c r="T95" i="58"/>
  <c r="R95" i="58"/>
  <c r="L95" i="58"/>
  <c r="K95" i="58"/>
  <c r="I95" i="58"/>
  <c r="G95" i="58"/>
  <c r="E95" i="58"/>
  <c r="D95" i="58"/>
  <c r="B95" i="58"/>
  <c r="C95" i="58" s="1"/>
  <c r="AE94" i="58"/>
  <c r="AD94" i="58"/>
  <c r="AC94" i="58"/>
  <c r="AB94" i="58"/>
  <c r="AA94" i="58"/>
  <c r="Z94" i="58"/>
  <c r="V94" i="58"/>
  <c r="T94" i="58"/>
  <c r="R94" i="58"/>
  <c r="L94" i="58"/>
  <c r="K94" i="58"/>
  <c r="I94" i="58"/>
  <c r="G94" i="58"/>
  <c r="E94" i="58"/>
  <c r="D94" i="58"/>
  <c r="B94" i="58"/>
  <c r="C94" i="58" s="1"/>
  <c r="AE93" i="58"/>
  <c r="AD93" i="58"/>
  <c r="AC93" i="58"/>
  <c r="AB93" i="58"/>
  <c r="AA93" i="58"/>
  <c r="Z93" i="58"/>
  <c r="V93" i="58"/>
  <c r="T93" i="58"/>
  <c r="R93" i="58"/>
  <c r="L93" i="58"/>
  <c r="K93" i="58"/>
  <c r="I93" i="58"/>
  <c r="G93" i="58"/>
  <c r="E93" i="58"/>
  <c r="D93" i="58"/>
  <c r="B93" i="58"/>
  <c r="C93" i="58" s="1"/>
  <c r="AE92" i="58"/>
  <c r="AD92" i="58"/>
  <c r="AC92" i="58"/>
  <c r="AB92" i="58"/>
  <c r="AA92" i="58"/>
  <c r="Z92" i="58"/>
  <c r="V92" i="58"/>
  <c r="T92" i="58"/>
  <c r="R92" i="58"/>
  <c r="L92" i="58"/>
  <c r="K92" i="58"/>
  <c r="I92" i="58"/>
  <c r="G92" i="58"/>
  <c r="E92" i="58"/>
  <c r="D92" i="58"/>
  <c r="B92" i="58"/>
  <c r="C92" i="58" s="1"/>
  <c r="AE91" i="58"/>
  <c r="AD91" i="58"/>
  <c r="AC91" i="58"/>
  <c r="AB91" i="58"/>
  <c r="AA91" i="58"/>
  <c r="Z91" i="58"/>
  <c r="V91" i="58"/>
  <c r="T91" i="58"/>
  <c r="R91" i="58"/>
  <c r="L91" i="58"/>
  <c r="K91" i="58"/>
  <c r="I91" i="58"/>
  <c r="G91" i="58"/>
  <c r="E91" i="58"/>
  <c r="D91" i="58"/>
  <c r="B91" i="58"/>
  <c r="C91" i="58" s="1"/>
  <c r="AE90" i="58"/>
  <c r="AD90" i="58"/>
  <c r="AC90" i="58"/>
  <c r="AB90" i="58"/>
  <c r="AA90" i="58"/>
  <c r="Z90" i="58"/>
  <c r="V90" i="58"/>
  <c r="T90" i="58"/>
  <c r="R90" i="58"/>
  <c r="L90" i="58"/>
  <c r="K90" i="58"/>
  <c r="I90" i="58"/>
  <c r="G90" i="58"/>
  <c r="E90" i="58"/>
  <c r="D90" i="58"/>
  <c r="B90" i="58"/>
  <c r="C90" i="58" s="1"/>
  <c r="AE89" i="58"/>
  <c r="AD89" i="58"/>
  <c r="AC89" i="58"/>
  <c r="AB89" i="58"/>
  <c r="AA89" i="58"/>
  <c r="Z89" i="58"/>
  <c r="V89" i="58"/>
  <c r="T89" i="58"/>
  <c r="R89" i="58"/>
  <c r="L89" i="58"/>
  <c r="K89" i="58"/>
  <c r="I89" i="58"/>
  <c r="G89" i="58"/>
  <c r="E89" i="58"/>
  <c r="D89" i="58"/>
  <c r="B89" i="58"/>
  <c r="C89" i="58" s="1"/>
  <c r="AE88" i="58"/>
  <c r="AD88" i="58"/>
  <c r="AC88" i="58"/>
  <c r="AB88" i="58"/>
  <c r="AA88" i="58"/>
  <c r="Z88" i="58"/>
  <c r="V88" i="58"/>
  <c r="T88" i="58"/>
  <c r="R88" i="58"/>
  <c r="L88" i="58"/>
  <c r="K88" i="58"/>
  <c r="I88" i="58"/>
  <c r="G88" i="58"/>
  <c r="E88" i="58"/>
  <c r="D88" i="58"/>
  <c r="B88" i="58"/>
  <c r="C88" i="58" s="1"/>
  <c r="AE87" i="58"/>
  <c r="AD87" i="58"/>
  <c r="AC87" i="58"/>
  <c r="AB87" i="58"/>
  <c r="AA87" i="58"/>
  <c r="Z87" i="58"/>
  <c r="V87" i="58"/>
  <c r="T87" i="58"/>
  <c r="R87" i="58"/>
  <c r="L87" i="58"/>
  <c r="K87" i="58"/>
  <c r="I87" i="58"/>
  <c r="G87" i="58"/>
  <c r="E87" i="58"/>
  <c r="D87" i="58"/>
  <c r="B87" i="58"/>
  <c r="C87" i="58" s="1"/>
  <c r="AE86" i="58"/>
  <c r="AD86" i="58"/>
  <c r="AC86" i="58"/>
  <c r="AB86" i="58"/>
  <c r="AA86" i="58"/>
  <c r="Z86" i="58"/>
  <c r="V86" i="58"/>
  <c r="T86" i="58"/>
  <c r="R86" i="58"/>
  <c r="L86" i="58"/>
  <c r="K86" i="58"/>
  <c r="I86" i="58"/>
  <c r="G86" i="58"/>
  <c r="E86" i="58"/>
  <c r="D86" i="58"/>
  <c r="B86" i="58"/>
  <c r="C86" i="58" s="1"/>
  <c r="F45" i="58"/>
  <c r="H43" i="58"/>
  <c r="AE80" i="58"/>
  <c r="AD80" i="58"/>
  <c r="AC80" i="58"/>
  <c r="AB80" i="58"/>
  <c r="AA80" i="58"/>
  <c r="Z80" i="58"/>
  <c r="V80" i="58"/>
  <c r="T80" i="58"/>
  <c r="L80" i="58"/>
  <c r="K80" i="58"/>
  <c r="I80" i="58"/>
  <c r="G80" i="58"/>
  <c r="E80" i="58"/>
  <c r="D80" i="58"/>
  <c r="B80" i="58"/>
  <c r="C80" i="58" s="1"/>
  <c r="AE79" i="58"/>
  <c r="AD79" i="58"/>
  <c r="AC79" i="58"/>
  <c r="AB79" i="58"/>
  <c r="AA79" i="58"/>
  <c r="Z79" i="58"/>
  <c r="V79" i="58"/>
  <c r="T79" i="58"/>
  <c r="L79" i="58"/>
  <c r="K79" i="58"/>
  <c r="I79" i="58"/>
  <c r="G79" i="58"/>
  <c r="H41" i="58" s="1"/>
  <c r="E79" i="58"/>
  <c r="D79" i="58"/>
  <c r="B79" i="58"/>
  <c r="C79" i="58" s="1"/>
  <c r="AE78" i="58"/>
  <c r="AD78" i="58"/>
  <c r="AC78" i="58"/>
  <c r="AB78" i="58"/>
  <c r="AA78" i="58"/>
  <c r="Z78" i="58"/>
  <c r="V78" i="58"/>
  <c r="T78" i="58"/>
  <c r="L78" i="58"/>
  <c r="K78" i="58"/>
  <c r="I78" i="58"/>
  <c r="G78" i="58"/>
  <c r="H40" i="58" s="1"/>
  <c r="E78" i="58"/>
  <c r="D78" i="58"/>
  <c r="B78" i="58"/>
  <c r="C78" i="58" s="1"/>
  <c r="AE77" i="58"/>
  <c r="AD77" i="58"/>
  <c r="AC77" i="58"/>
  <c r="AB77" i="58"/>
  <c r="AA77" i="58"/>
  <c r="Z77" i="58"/>
  <c r="V77" i="58"/>
  <c r="T77" i="58"/>
  <c r="L77" i="58"/>
  <c r="K77" i="58"/>
  <c r="I77" i="58"/>
  <c r="G77" i="58"/>
  <c r="H39" i="58" s="1"/>
  <c r="E77" i="58"/>
  <c r="D77" i="58"/>
  <c r="B77" i="58"/>
  <c r="C77" i="58" s="1"/>
  <c r="AE76" i="58"/>
  <c r="AD76" i="58"/>
  <c r="AC76" i="58"/>
  <c r="AB76" i="58"/>
  <c r="AA76" i="58"/>
  <c r="Z76" i="58"/>
  <c r="V76" i="58"/>
  <c r="T76" i="58"/>
  <c r="L76" i="58"/>
  <c r="K76" i="58"/>
  <c r="I76" i="58"/>
  <c r="G76" i="58"/>
  <c r="E76" i="58"/>
  <c r="D76" i="58"/>
  <c r="B76" i="58"/>
  <c r="C76" i="58" s="1"/>
  <c r="AE75" i="58"/>
  <c r="AD75" i="58"/>
  <c r="AC75" i="58"/>
  <c r="AB75" i="58"/>
  <c r="AA75" i="58"/>
  <c r="Z75" i="58"/>
  <c r="V75" i="58"/>
  <c r="T75" i="58"/>
  <c r="L75" i="58"/>
  <c r="K75" i="58"/>
  <c r="I75" i="58"/>
  <c r="G75" i="58"/>
  <c r="E75" i="58"/>
  <c r="D75" i="58"/>
  <c r="B75" i="58"/>
  <c r="C75" i="58" s="1"/>
  <c r="AE74" i="58"/>
  <c r="AD74" i="58"/>
  <c r="AC74" i="58"/>
  <c r="AB74" i="58"/>
  <c r="AA74" i="58"/>
  <c r="Z74" i="58"/>
  <c r="V74" i="58"/>
  <c r="T74" i="58"/>
  <c r="L74" i="58"/>
  <c r="K74" i="58"/>
  <c r="I74" i="58"/>
  <c r="G74" i="58"/>
  <c r="E74" i="58"/>
  <c r="D74" i="58"/>
  <c r="B74" i="58"/>
  <c r="C74" i="58" s="1"/>
  <c r="AE73" i="58"/>
  <c r="AD73" i="58"/>
  <c r="AC73" i="58"/>
  <c r="AB73" i="58"/>
  <c r="AA73" i="58"/>
  <c r="Z73" i="58"/>
  <c r="V73" i="58"/>
  <c r="T73" i="58"/>
  <c r="L73" i="58"/>
  <c r="K73" i="58"/>
  <c r="I73" i="58"/>
  <c r="G73" i="58"/>
  <c r="E73" i="58"/>
  <c r="D73" i="58"/>
  <c r="B73" i="58"/>
  <c r="C73" i="58" s="1"/>
  <c r="AE72" i="58"/>
  <c r="AD72" i="58"/>
  <c r="AC72" i="58"/>
  <c r="AB72" i="58"/>
  <c r="AA72" i="58"/>
  <c r="Z72" i="58"/>
  <c r="V72" i="58"/>
  <c r="T72" i="58"/>
  <c r="L72" i="58"/>
  <c r="K72" i="58"/>
  <c r="I72" i="58"/>
  <c r="G72" i="58"/>
  <c r="E72" i="58"/>
  <c r="D72" i="58"/>
  <c r="B72" i="58"/>
  <c r="C72" i="58" s="1"/>
  <c r="AE71" i="58"/>
  <c r="AD71" i="58"/>
  <c r="AC71" i="58"/>
  <c r="AB71" i="58"/>
  <c r="AA71" i="58"/>
  <c r="Z71" i="58"/>
  <c r="V71" i="58"/>
  <c r="T71" i="58"/>
  <c r="L71" i="58"/>
  <c r="K71" i="58"/>
  <c r="I71" i="58"/>
  <c r="G71" i="58"/>
  <c r="E71" i="58"/>
  <c r="D71" i="58"/>
  <c r="B71" i="58"/>
  <c r="C71" i="58" s="1"/>
  <c r="AE70" i="58"/>
  <c r="AD70" i="58"/>
  <c r="AC70" i="58"/>
  <c r="AB70" i="58"/>
  <c r="AA70" i="58"/>
  <c r="Z70" i="58"/>
  <c r="V70" i="58"/>
  <c r="T70" i="58"/>
  <c r="L70" i="58"/>
  <c r="K70" i="58"/>
  <c r="I70" i="58"/>
  <c r="G70" i="58"/>
  <c r="E70" i="58"/>
  <c r="D70" i="58"/>
  <c r="B70" i="58"/>
  <c r="C70" i="58" s="1"/>
  <c r="AE69" i="58"/>
  <c r="AD69" i="58"/>
  <c r="AC69" i="58"/>
  <c r="AB69" i="58"/>
  <c r="AA69" i="58"/>
  <c r="Z69" i="58"/>
  <c r="V69" i="58"/>
  <c r="T69" i="58"/>
  <c r="L69" i="58"/>
  <c r="K69" i="58"/>
  <c r="I69" i="58"/>
  <c r="G69" i="58"/>
  <c r="E69" i="58"/>
  <c r="D69" i="58"/>
  <c r="B69" i="58"/>
  <c r="C69" i="58" s="1"/>
  <c r="AE68" i="58"/>
  <c r="AD68" i="58"/>
  <c r="AC68" i="58"/>
  <c r="AB68" i="58"/>
  <c r="AA68" i="58"/>
  <c r="Z68" i="58"/>
  <c r="V68" i="58"/>
  <c r="T68" i="58"/>
  <c r="L68" i="58"/>
  <c r="K68" i="58"/>
  <c r="I68" i="58"/>
  <c r="G68" i="58"/>
  <c r="E68" i="58"/>
  <c r="D68" i="58"/>
  <c r="B68" i="58"/>
  <c r="C68" i="58" s="1"/>
  <c r="AE67" i="58"/>
  <c r="AD67" i="58"/>
  <c r="AC67" i="58"/>
  <c r="AB67" i="58"/>
  <c r="AA67" i="58"/>
  <c r="Z67" i="58"/>
  <c r="V67" i="58"/>
  <c r="T67" i="58"/>
  <c r="L67" i="58"/>
  <c r="K67" i="58"/>
  <c r="I67" i="58"/>
  <c r="G67" i="58"/>
  <c r="E67" i="58"/>
  <c r="D67" i="58"/>
  <c r="B67" i="58"/>
  <c r="C67" i="58" s="1"/>
  <c r="AE66" i="58"/>
  <c r="AD66" i="58"/>
  <c r="AC66" i="58"/>
  <c r="AB66" i="58"/>
  <c r="AA66" i="58"/>
  <c r="Z66" i="58"/>
  <c r="V66" i="58"/>
  <c r="T66" i="58"/>
  <c r="L66" i="58"/>
  <c r="K66" i="58"/>
  <c r="I66" i="58"/>
  <c r="G66" i="58"/>
  <c r="E66" i="58"/>
  <c r="D66" i="58"/>
  <c r="B66" i="58"/>
  <c r="C66" i="58" s="1"/>
  <c r="AE65" i="58"/>
  <c r="AD65" i="58"/>
  <c r="AC65" i="58"/>
  <c r="AB65" i="58"/>
  <c r="AA65" i="58"/>
  <c r="Z65" i="58"/>
  <c r="V65" i="58"/>
  <c r="T65" i="58"/>
  <c r="L65" i="58"/>
  <c r="K65" i="58"/>
  <c r="I65" i="58"/>
  <c r="G65" i="58"/>
  <c r="H27" i="58" s="1"/>
  <c r="E65" i="58"/>
  <c r="D65" i="58"/>
  <c r="B65" i="58"/>
  <c r="C65" i="58" s="1"/>
  <c r="AE64" i="58"/>
  <c r="AD64" i="58"/>
  <c r="AC64" i="58"/>
  <c r="AB64" i="58"/>
  <c r="AA64" i="58"/>
  <c r="Z64" i="58"/>
  <c r="V64" i="58"/>
  <c r="T64" i="58"/>
  <c r="L64" i="58"/>
  <c r="K64" i="58"/>
  <c r="I64" i="58"/>
  <c r="G64" i="58"/>
  <c r="H26" i="58" s="1"/>
  <c r="E64" i="58"/>
  <c r="D64" i="58"/>
  <c r="B64" i="58"/>
  <c r="C64" i="58" s="1"/>
  <c r="AE63" i="58"/>
  <c r="AD63" i="58"/>
  <c r="AC63" i="58"/>
  <c r="AB63" i="58"/>
  <c r="AA63" i="58"/>
  <c r="Z63" i="58"/>
  <c r="V63" i="58"/>
  <c r="T63" i="58"/>
  <c r="L63" i="58"/>
  <c r="K63" i="58"/>
  <c r="I63" i="58"/>
  <c r="G63" i="58"/>
  <c r="E63" i="58"/>
  <c r="D63" i="58"/>
  <c r="B63" i="58"/>
  <c r="C63" i="58" s="1"/>
  <c r="AE62" i="58"/>
  <c r="AD62" i="58"/>
  <c r="AC62" i="58"/>
  <c r="AB62" i="58"/>
  <c r="AA62" i="58"/>
  <c r="Z62" i="58"/>
  <c r="V62" i="58"/>
  <c r="T62" i="58"/>
  <c r="L62" i="58"/>
  <c r="K62" i="58"/>
  <c r="I62" i="58"/>
  <c r="G62" i="58"/>
  <c r="H24" i="58" s="1"/>
  <c r="E62" i="58"/>
  <c r="D62" i="58"/>
  <c r="B62" i="58"/>
  <c r="C62" i="58" s="1"/>
  <c r="AE61" i="58"/>
  <c r="AD61" i="58"/>
  <c r="AC61" i="58"/>
  <c r="AB61" i="58"/>
  <c r="AA61" i="58"/>
  <c r="Z61" i="58"/>
  <c r="V61" i="58"/>
  <c r="T61" i="58"/>
  <c r="L61" i="58"/>
  <c r="K61" i="58"/>
  <c r="I61" i="58"/>
  <c r="G61" i="58"/>
  <c r="E61" i="58"/>
  <c r="D61" i="58"/>
  <c r="B61" i="58"/>
  <c r="C61" i="58" s="1"/>
  <c r="AE60" i="58"/>
  <c r="AD60" i="58"/>
  <c r="AC60" i="58"/>
  <c r="AB60" i="58"/>
  <c r="AA60" i="58"/>
  <c r="Z60" i="58"/>
  <c r="V60" i="58"/>
  <c r="T60" i="58"/>
  <c r="L60" i="58"/>
  <c r="K60" i="58"/>
  <c r="I60" i="58"/>
  <c r="G60" i="58"/>
  <c r="E60" i="58"/>
  <c r="D60" i="58"/>
  <c r="B60" i="58"/>
  <c r="C60" i="58" s="1"/>
  <c r="AE59" i="58"/>
  <c r="AD59" i="58"/>
  <c r="AC59" i="58"/>
  <c r="AB59" i="58"/>
  <c r="AA59" i="58"/>
  <c r="Z59" i="58"/>
  <c r="V59" i="58"/>
  <c r="T59" i="58"/>
  <c r="L59" i="58"/>
  <c r="K59" i="58"/>
  <c r="I59" i="58"/>
  <c r="G59" i="58"/>
  <c r="E59" i="58"/>
  <c r="D59" i="58"/>
  <c r="B59" i="58"/>
  <c r="C59" i="58" s="1"/>
  <c r="AE58" i="58"/>
  <c r="AD58" i="58"/>
  <c r="AC58" i="58"/>
  <c r="AB58" i="58"/>
  <c r="AA58" i="58"/>
  <c r="Z58" i="58"/>
  <c r="V58" i="58"/>
  <c r="T58" i="58"/>
  <c r="L58" i="58"/>
  <c r="K58" i="58"/>
  <c r="I58" i="58"/>
  <c r="G58" i="58"/>
  <c r="H20" i="58" s="1"/>
  <c r="E58" i="58"/>
  <c r="D58" i="58"/>
  <c r="B58" i="58"/>
  <c r="C58" i="58" s="1"/>
  <c r="AE57" i="58"/>
  <c r="AD57" i="58"/>
  <c r="AC57" i="58"/>
  <c r="AB57" i="58"/>
  <c r="AA57" i="58"/>
  <c r="Z57" i="58"/>
  <c r="V57" i="58"/>
  <c r="T57" i="58"/>
  <c r="L57" i="58"/>
  <c r="K57" i="58"/>
  <c r="I57" i="58"/>
  <c r="G57" i="58"/>
  <c r="E57" i="58"/>
  <c r="D57" i="58"/>
  <c r="B57" i="58"/>
  <c r="C57" i="58" s="1"/>
  <c r="AE56" i="58"/>
  <c r="AD56" i="58"/>
  <c r="AC56" i="58"/>
  <c r="AB56" i="58"/>
  <c r="AA56" i="58"/>
  <c r="Z56" i="58"/>
  <c r="V56" i="58"/>
  <c r="T56" i="58"/>
  <c r="L56" i="58"/>
  <c r="K56" i="58"/>
  <c r="I56" i="58"/>
  <c r="G56" i="58"/>
  <c r="E56" i="58"/>
  <c r="D56" i="58"/>
  <c r="B56" i="58"/>
  <c r="C56" i="58" s="1"/>
  <c r="AE55" i="58"/>
  <c r="AD55" i="58"/>
  <c r="AC55" i="58"/>
  <c r="AB55" i="58"/>
  <c r="AA55" i="58"/>
  <c r="Z55" i="58"/>
  <c r="V55" i="58"/>
  <c r="T55" i="58"/>
  <c r="L55" i="58"/>
  <c r="K55" i="58"/>
  <c r="I55" i="58"/>
  <c r="G55" i="58"/>
  <c r="E55" i="58"/>
  <c r="D55" i="58"/>
  <c r="B55" i="58"/>
  <c r="C55" i="58" s="1"/>
  <c r="AE54" i="58"/>
  <c r="AD54" i="58"/>
  <c r="AC54" i="58"/>
  <c r="AB54" i="58"/>
  <c r="AA54" i="58"/>
  <c r="Z54" i="58"/>
  <c r="V54" i="58"/>
  <c r="T54" i="58"/>
  <c r="L54" i="58"/>
  <c r="K54" i="58"/>
  <c r="I54" i="58"/>
  <c r="G54" i="58"/>
  <c r="E54" i="58"/>
  <c r="D54" i="58"/>
  <c r="B54" i="58"/>
  <c r="C54" i="58" s="1"/>
  <c r="AE53" i="58"/>
  <c r="AD53" i="58"/>
  <c r="AC53" i="58"/>
  <c r="AB53" i="58"/>
  <c r="AA53" i="58"/>
  <c r="Z53" i="58"/>
  <c r="V53" i="58"/>
  <c r="T53" i="58"/>
  <c r="L53" i="58"/>
  <c r="K53" i="58"/>
  <c r="I53" i="58"/>
  <c r="G53" i="58"/>
  <c r="E53" i="58"/>
  <c r="D53" i="58"/>
  <c r="B53" i="58"/>
  <c r="C53" i="58" s="1"/>
  <c r="AE52" i="58"/>
  <c r="AD52" i="58"/>
  <c r="AC52" i="58"/>
  <c r="AB52" i="58"/>
  <c r="AA52" i="58"/>
  <c r="Z52" i="58"/>
  <c r="V52" i="58"/>
  <c r="T52" i="58"/>
  <c r="L52" i="58"/>
  <c r="K52" i="58"/>
  <c r="I52" i="58"/>
  <c r="G52" i="58"/>
  <c r="E52" i="58"/>
  <c r="D52" i="58"/>
  <c r="B52" i="58"/>
  <c r="C52" i="58" s="1"/>
  <c r="AE51" i="58"/>
  <c r="AD51" i="58"/>
  <c r="AC51" i="58"/>
  <c r="AB51" i="58"/>
  <c r="AA51" i="58"/>
  <c r="Z51" i="58"/>
  <c r="V51" i="58"/>
  <c r="T51" i="58"/>
  <c r="L51" i="58"/>
  <c r="K51" i="58"/>
  <c r="I51" i="58"/>
  <c r="G51" i="58"/>
  <c r="E51" i="58"/>
  <c r="D51" i="58"/>
  <c r="B51" i="58"/>
  <c r="C51" i="58" s="1"/>
  <c r="AE50" i="58"/>
  <c r="AD50" i="58"/>
  <c r="AC50" i="58"/>
  <c r="AB50" i="58"/>
  <c r="AA50" i="58"/>
  <c r="Z50" i="58"/>
  <c r="V50" i="58"/>
  <c r="T50" i="58"/>
  <c r="L50" i="58"/>
  <c r="K50" i="58"/>
  <c r="I50" i="58"/>
  <c r="G50" i="58"/>
  <c r="E50" i="58"/>
  <c r="D50" i="58"/>
  <c r="B50" i="58"/>
  <c r="C50" i="58" s="1"/>
  <c r="AE49" i="58"/>
  <c r="AD49" i="58"/>
  <c r="AC49" i="58"/>
  <c r="AB49" i="58"/>
  <c r="AA49" i="58"/>
  <c r="Z49" i="58"/>
  <c r="V49" i="58"/>
  <c r="T49" i="58"/>
  <c r="L49" i="58"/>
  <c r="K49" i="58"/>
  <c r="I49" i="58"/>
  <c r="G49" i="58"/>
  <c r="E49" i="58"/>
  <c r="F11" i="58" s="1"/>
  <c r="D49" i="58"/>
  <c r="B49" i="58"/>
  <c r="C49" i="58" s="1"/>
  <c r="AE48" i="58"/>
  <c r="AD48" i="58"/>
  <c r="AC48" i="58"/>
  <c r="AB48" i="58"/>
  <c r="AA48" i="58"/>
  <c r="Z48" i="58"/>
  <c r="V48" i="58"/>
  <c r="T48" i="58"/>
  <c r="L48" i="58"/>
  <c r="K48" i="58"/>
  <c r="I48" i="58"/>
  <c r="G48" i="58"/>
  <c r="E48" i="58"/>
  <c r="F10" i="58" s="1"/>
  <c r="D48" i="58"/>
  <c r="B48" i="58"/>
  <c r="C48" i="58" s="1"/>
  <c r="AE44" i="58"/>
  <c r="AD44" i="58"/>
  <c r="AC44" i="58"/>
  <c r="AB44" i="58"/>
  <c r="AA44" i="58"/>
  <c r="Z44" i="58"/>
  <c r="E44" i="58"/>
  <c r="F44" i="58" s="1"/>
  <c r="D44" i="58"/>
  <c r="B44" i="58"/>
  <c r="C44" i="58" s="1"/>
  <c r="AE43" i="58"/>
  <c r="AD43" i="58"/>
  <c r="AC43" i="58"/>
  <c r="AB43" i="58"/>
  <c r="AA43" i="58"/>
  <c r="Z43" i="58"/>
  <c r="E43" i="58"/>
  <c r="D43" i="58"/>
  <c r="B43" i="58"/>
  <c r="C43" i="58" s="1"/>
  <c r="A726" i="71" s="1"/>
  <c r="AE42" i="58"/>
  <c r="AD42" i="58"/>
  <c r="AC42" i="58"/>
  <c r="AB42" i="58"/>
  <c r="AA42" i="58"/>
  <c r="Z42" i="58"/>
  <c r="E42" i="58"/>
  <c r="D42" i="58"/>
  <c r="B42" i="58"/>
  <c r="C42" i="58" s="1"/>
  <c r="A703" i="71" s="1"/>
  <c r="AE41" i="58"/>
  <c r="AD41" i="58"/>
  <c r="AC41" i="58"/>
  <c r="AB41" i="58"/>
  <c r="AA41" i="58"/>
  <c r="Z41" i="58"/>
  <c r="E41" i="58"/>
  <c r="D41" i="58"/>
  <c r="B41" i="58"/>
  <c r="C41" i="58" s="1"/>
  <c r="A680" i="71" s="1"/>
  <c r="AE40" i="58"/>
  <c r="AD40" i="58"/>
  <c r="AC40" i="58"/>
  <c r="AB40" i="58"/>
  <c r="AA40" i="58"/>
  <c r="Z40" i="58"/>
  <c r="E40" i="58"/>
  <c r="D40" i="58"/>
  <c r="B40" i="58"/>
  <c r="C40" i="58" s="1"/>
  <c r="A657" i="71" s="1"/>
  <c r="AE39" i="58"/>
  <c r="AD39" i="58"/>
  <c r="AC39" i="58"/>
  <c r="AB39" i="58"/>
  <c r="AA39" i="58"/>
  <c r="Z39" i="58"/>
  <c r="E39" i="58"/>
  <c r="D39" i="58"/>
  <c r="B39" i="58"/>
  <c r="C39" i="58" s="1"/>
  <c r="A634" i="71" s="1"/>
  <c r="AE38" i="58"/>
  <c r="AD38" i="58"/>
  <c r="AC38" i="58"/>
  <c r="AB38" i="58"/>
  <c r="AA38" i="58"/>
  <c r="Z38" i="58"/>
  <c r="E38" i="58"/>
  <c r="D38" i="58"/>
  <c r="B38" i="58"/>
  <c r="C38" i="58" s="1"/>
  <c r="A611" i="71" s="1"/>
  <c r="AE37" i="58"/>
  <c r="AD37" i="58"/>
  <c r="AC37" i="58"/>
  <c r="AB37" i="58"/>
  <c r="AA37" i="58"/>
  <c r="Z37" i="58"/>
  <c r="E37" i="58"/>
  <c r="D37" i="58"/>
  <c r="B37" i="58"/>
  <c r="C37" i="58" s="1"/>
  <c r="A588" i="71" s="1"/>
  <c r="AE36" i="58"/>
  <c r="AD36" i="58"/>
  <c r="AC36" i="58"/>
  <c r="AB36" i="58"/>
  <c r="AA36" i="58"/>
  <c r="Z36" i="58"/>
  <c r="E36" i="58"/>
  <c r="D36" i="58"/>
  <c r="B36" i="58"/>
  <c r="C36" i="58" s="1"/>
  <c r="A565" i="71" s="1"/>
  <c r="AE35" i="58"/>
  <c r="AD35" i="58"/>
  <c r="AC35" i="58"/>
  <c r="AB35" i="58"/>
  <c r="AA35" i="58"/>
  <c r="Z35" i="58"/>
  <c r="E35" i="58"/>
  <c r="D35" i="58"/>
  <c r="B35" i="58"/>
  <c r="C35" i="58" s="1"/>
  <c r="A542" i="71" s="1"/>
  <c r="AE34" i="58"/>
  <c r="AD34" i="58"/>
  <c r="AC34" i="58"/>
  <c r="AB34" i="58"/>
  <c r="AA34" i="58"/>
  <c r="Z34" i="58"/>
  <c r="E34" i="58"/>
  <c r="D34" i="58"/>
  <c r="B34" i="58"/>
  <c r="C34" i="58" s="1"/>
  <c r="A519" i="71" s="1"/>
  <c r="AE33" i="58"/>
  <c r="AD33" i="58"/>
  <c r="AC33" i="58"/>
  <c r="AB33" i="58"/>
  <c r="AA33" i="58"/>
  <c r="Z33" i="58"/>
  <c r="E33" i="58"/>
  <c r="D33" i="58"/>
  <c r="B33" i="58"/>
  <c r="C33" i="58" s="1"/>
  <c r="A496" i="71" s="1"/>
  <c r="AE32" i="58"/>
  <c r="AD32" i="58"/>
  <c r="AC32" i="58"/>
  <c r="AB32" i="58"/>
  <c r="AA32" i="58"/>
  <c r="Z32" i="58"/>
  <c r="E32" i="58"/>
  <c r="D32" i="58"/>
  <c r="B32" i="58"/>
  <c r="C32" i="58" s="1"/>
  <c r="AE31" i="58"/>
  <c r="AD31" i="58"/>
  <c r="AC31" i="58"/>
  <c r="AB31" i="58"/>
  <c r="AA31" i="58"/>
  <c r="Z31" i="58"/>
  <c r="E31" i="58"/>
  <c r="D31" i="58"/>
  <c r="B31" i="58"/>
  <c r="C31" i="58" s="1"/>
  <c r="A450" i="71" s="1"/>
  <c r="AE30" i="58"/>
  <c r="AD30" i="58"/>
  <c r="AC30" i="58"/>
  <c r="AB30" i="58"/>
  <c r="AA30" i="58"/>
  <c r="Z30" i="58"/>
  <c r="E30" i="58"/>
  <c r="D30" i="58"/>
  <c r="B30" i="58"/>
  <c r="C30" i="58" s="1"/>
  <c r="A427" i="71" s="1"/>
  <c r="AE29" i="58"/>
  <c r="AD29" i="58"/>
  <c r="AC29" i="58"/>
  <c r="AB29" i="58"/>
  <c r="AA29" i="58"/>
  <c r="Z29" i="58"/>
  <c r="E29" i="58"/>
  <c r="D29" i="58"/>
  <c r="B29" i="58"/>
  <c r="C29" i="58" s="1"/>
  <c r="A404" i="71" s="1"/>
  <c r="AE28" i="58"/>
  <c r="AD28" i="58"/>
  <c r="AC28" i="58"/>
  <c r="AB28" i="58"/>
  <c r="AA28" i="58"/>
  <c r="Z28" i="58"/>
  <c r="E28" i="58"/>
  <c r="D28" i="58"/>
  <c r="B28" i="58"/>
  <c r="C28" i="58" s="1"/>
  <c r="A381" i="71" s="1"/>
  <c r="AE27" i="58"/>
  <c r="AD27" i="58"/>
  <c r="AC27" i="58"/>
  <c r="AB27" i="58"/>
  <c r="AA27" i="58"/>
  <c r="Z27" i="58"/>
  <c r="E27" i="58"/>
  <c r="D27" i="58"/>
  <c r="B27" i="58"/>
  <c r="C27" i="58" s="1"/>
  <c r="A358" i="71" s="1"/>
  <c r="AE26" i="58"/>
  <c r="AD26" i="58"/>
  <c r="AC26" i="58"/>
  <c r="AB26" i="58"/>
  <c r="AA26" i="58"/>
  <c r="Z26" i="58"/>
  <c r="E26" i="58"/>
  <c r="D26" i="58"/>
  <c r="B26" i="58"/>
  <c r="C26" i="58" s="1"/>
  <c r="A335" i="71" s="1"/>
  <c r="AE25" i="58"/>
  <c r="AD25" i="58"/>
  <c r="AC25" i="58"/>
  <c r="AB25" i="58"/>
  <c r="AA25" i="58"/>
  <c r="Z25" i="58"/>
  <c r="E25" i="58"/>
  <c r="D25" i="58"/>
  <c r="B25" i="58"/>
  <c r="C25" i="58" s="1"/>
  <c r="A312" i="71" s="1"/>
  <c r="AE24" i="58"/>
  <c r="AD24" i="58"/>
  <c r="AC24" i="58"/>
  <c r="AB24" i="58"/>
  <c r="AA24" i="58"/>
  <c r="Z24" i="58"/>
  <c r="E24" i="58"/>
  <c r="D24" i="58"/>
  <c r="B24" i="58"/>
  <c r="C24" i="58" s="1"/>
  <c r="A289" i="71" s="1"/>
  <c r="AE23" i="58"/>
  <c r="AD23" i="58"/>
  <c r="AC23" i="58"/>
  <c r="AB23" i="58"/>
  <c r="AA23" i="58"/>
  <c r="Z23" i="58"/>
  <c r="E23" i="58"/>
  <c r="D23" i="58"/>
  <c r="B23" i="58"/>
  <c r="C23" i="58" s="1"/>
  <c r="A266" i="71" s="1"/>
  <c r="AE22" i="58"/>
  <c r="AD22" i="58"/>
  <c r="AC22" i="58"/>
  <c r="AB22" i="58"/>
  <c r="AA22" i="58"/>
  <c r="Z22" i="58"/>
  <c r="E22" i="58"/>
  <c r="D22" i="58"/>
  <c r="B22" i="58"/>
  <c r="C22" i="58" s="1"/>
  <c r="AE21" i="58"/>
  <c r="AD21" i="58"/>
  <c r="AC21" i="58"/>
  <c r="AB21" i="58"/>
  <c r="AA21" i="58"/>
  <c r="Z21" i="58"/>
  <c r="E21" i="58"/>
  <c r="D21" i="58"/>
  <c r="B21" i="58"/>
  <c r="C21" i="58" s="1"/>
  <c r="AE20" i="58"/>
  <c r="AD20" i="58"/>
  <c r="AC20" i="58"/>
  <c r="AB20" i="58"/>
  <c r="AA20" i="58"/>
  <c r="Z20" i="58"/>
  <c r="E20" i="58"/>
  <c r="D20" i="58"/>
  <c r="B20" i="58"/>
  <c r="C20" i="58" s="1"/>
  <c r="AE19" i="58"/>
  <c r="AD19" i="58"/>
  <c r="AC19" i="58"/>
  <c r="AB19" i="58"/>
  <c r="AA19" i="58"/>
  <c r="Z19" i="58"/>
  <c r="E19" i="58"/>
  <c r="D19" i="58"/>
  <c r="B19" i="58"/>
  <c r="C19" i="58" s="1"/>
  <c r="AE18" i="58"/>
  <c r="AD18" i="58"/>
  <c r="AC18" i="58"/>
  <c r="AB18" i="58"/>
  <c r="AA18" i="58"/>
  <c r="Z18" i="58"/>
  <c r="E18" i="58"/>
  <c r="D18" i="58"/>
  <c r="B18" i="58"/>
  <c r="C18" i="58" s="1"/>
  <c r="AE17" i="58"/>
  <c r="AD17" i="58"/>
  <c r="AC17" i="58"/>
  <c r="AB17" i="58"/>
  <c r="AA17" i="58"/>
  <c r="Z17" i="58"/>
  <c r="E17" i="58"/>
  <c r="D17" i="58"/>
  <c r="B17" i="58"/>
  <c r="C17" i="58" s="1"/>
  <c r="AE16" i="58"/>
  <c r="AD16" i="58"/>
  <c r="AC16" i="58"/>
  <c r="AB16" i="58"/>
  <c r="AA16" i="58"/>
  <c r="Z16" i="58"/>
  <c r="E16" i="58"/>
  <c r="D16" i="58"/>
  <c r="B16" i="58"/>
  <c r="C16" i="58" s="1"/>
  <c r="AE15" i="58"/>
  <c r="AD15" i="58"/>
  <c r="AC15" i="58"/>
  <c r="AB15" i="58"/>
  <c r="AA15" i="58"/>
  <c r="Z15" i="58"/>
  <c r="E15" i="58"/>
  <c r="D15" i="58"/>
  <c r="B15" i="58"/>
  <c r="C15" i="58" s="1"/>
  <c r="AE14" i="58"/>
  <c r="AD14" i="58"/>
  <c r="AC14" i="58"/>
  <c r="AB14" i="58"/>
  <c r="AA14" i="58"/>
  <c r="Z14" i="58"/>
  <c r="E14" i="58"/>
  <c r="D14" i="58"/>
  <c r="B14" i="58"/>
  <c r="C14" i="58" s="1"/>
  <c r="AE13" i="58"/>
  <c r="AD13" i="58"/>
  <c r="AC13" i="58"/>
  <c r="AB13" i="58"/>
  <c r="AA13" i="58"/>
  <c r="Z13" i="58"/>
  <c r="E13" i="58"/>
  <c r="D13" i="58"/>
  <c r="B13" i="58"/>
  <c r="C13" i="58" s="1"/>
  <c r="AE12" i="58"/>
  <c r="AD12" i="58"/>
  <c r="AC12" i="58"/>
  <c r="AB12" i="58"/>
  <c r="AA12" i="58"/>
  <c r="Z12" i="58"/>
  <c r="G12" i="58"/>
  <c r="E12" i="58"/>
  <c r="F12" i="58" s="1"/>
  <c r="D12" i="58"/>
  <c r="B12" i="58"/>
  <c r="C12" i="58" s="1"/>
  <c r="E4" i="58"/>
  <c r="K2" i="58"/>
  <c r="AD35" i="57"/>
  <c r="AC35" i="57"/>
  <c r="AB35" i="57"/>
  <c r="AA35" i="57"/>
  <c r="Z35" i="57"/>
  <c r="Y35" i="57"/>
  <c r="X35" i="57"/>
  <c r="T35" i="57"/>
  <c r="R35" i="57"/>
  <c r="P35" i="57"/>
  <c r="J35" i="57"/>
  <c r="I35" i="57"/>
  <c r="G35" i="57"/>
  <c r="F35" i="57"/>
  <c r="E35" i="57"/>
  <c r="D35" i="57"/>
  <c r="B35" i="57"/>
  <c r="C35" i="57" s="1"/>
  <c r="AD34" i="57"/>
  <c r="AC34" i="57"/>
  <c r="AB34" i="57"/>
  <c r="AA34" i="57"/>
  <c r="Z34" i="57"/>
  <c r="Y34" i="57"/>
  <c r="X34" i="57"/>
  <c r="T34" i="57"/>
  <c r="R34" i="57"/>
  <c r="P34" i="57"/>
  <c r="J34" i="57"/>
  <c r="I34" i="57"/>
  <c r="G34" i="57"/>
  <c r="F34" i="57"/>
  <c r="E34" i="57"/>
  <c r="D34" i="57"/>
  <c r="B34" i="57"/>
  <c r="C34" i="57" s="1"/>
  <c r="AD33" i="57"/>
  <c r="AC33" i="57"/>
  <c r="AB33" i="57"/>
  <c r="AA33" i="57"/>
  <c r="Z33" i="57"/>
  <c r="Y33" i="57"/>
  <c r="X33" i="57"/>
  <c r="T33" i="57"/>
  <c r="R33" i="57"/>
  <c r="P33" i="57"/>
  <c r="J33" i="57"/>
  <c r="I33" i="57"/>
  <c r="G33" i="57"/>
  <c r="F33" i="57"/>
  <c r="E33" i="57"/>
  <c r="D33" i="57"/>
  <c r="B33" i="57"/>
  <c r="C33" i="57" s="1"/>
  <c r="AD32" i="57"/>
  <c r="AC32" i="57"/>
  <c r="AB32" i="57"/>
  <c r="AA32" i="57"/>
  <c r="Z32" i="57"/>
  <c r="Y32" i="57"/>
  <c r="X32" i="57"/>
  <c r="T32" i="57"/>
  <c r="R32" i="57"/>
  <c r="P32" i="57"/>
  <c r="J32" i="57"/>
  <c r="I32" i="57"/>
  <c r="G32" i="57"/>
  <c r="F32" i="57"/>
  <c r="E32" i="57"/>
  <c r="D32" i="57"/>
  <c r="B32" i="57"/>
  <c r="C32" i="57" s="1"/>
  <c r="AD31" i="57"/>
  <c r="AC31" i="57"/>
  <c r="AB31" i="57"/>
  <c r="AA31" i="57"/>
  <c r="Z31" i="57"/>
  <c r="Y31" i="57"/>
  <c r="X31" i="57"/>
  <c r="T31" i="57"/>
  <c r="R31" i="57"/>
  <c r="P31" i="57"/>
  <c r="J31" i="57"/>
  <c r="I31" i="57"/>
  <c r="G31" i="57"/>
  <c r="F31" i="57"/>
  <c r="E31" i="57"/>
  <c r="D31" i="57"/>
  <c r="B31" i="57"/>
  <c r="C31" i="57" s="1"/>
  <c r="AD30" i="57"/>
  <c r="AC30" i="57"/>
  <c r="AB30" i="57"/>
  <c r="AA30" i="57"/>
  <c r="Z30" i="57"/>
  <c r="Y30" i="57"/>
  <c r="X30" i="57"/>
  <c r="T30" i="57"/>
  <c r="R30" i="57"/>
  <c r="P30" i="57"/>
  <c r="J30" i="57"/>
  <c r="I30" i="57"/>
  <c r="G30" i="57"/>
  <c r="F30" i="57"/>
  <c r="E30" i="57"/>
  <c r="D30" i="57"/>
  <c r="B30" i="57"/>
  <c r="C30" i="57" s="1"/>
  <c r="AD29" i="57"/>
  <c r="AC29" i="57"/>
  <c r="AB29" i="57"/>
  <c r="AA29" i="57"/>
  <c r="Z29" i="57"/>
  <c r="Y29" i="57"/>
  <c r="X29" i="57"/>
  <c r="T29" i="57"/>
  <c r="R29" i="57"/>
  <c r="P29" i="57"/>
  <c r="J29" i="57"/>
  <c r="I29" i="57"/>
  <c r="G29" i="57"/>
  <c r="F29" i="57"/>
  <c r="E29" i="57"/>
  <c r="D29" i="57"/>
  <c r="B29" i="57"/>
  <c r="C29" i="57" s="1"/>
  <c r="AD28" i="57"/>
  <c r="AC28" i="57"/>
  <c r="AB28" i="57"/>
  <c r="AA28" i="57"/>
  <c r="Z28" i="57"/>
  <c r="Y28" i="57"/>
  <c r="X28" i="57"/>
  <c r="T28" i="57"/>
  <c r="R28" i="57"/>
  <c r="P28" i="57"/>
  <c r="J28" i="57"/>
  <c r="I28" i="57"/>
  <c r="G28" i="57"/>
  <c r="F28" i="57"/>
  <c r="E28" i="57"/>
  <c r="D28" i="57"/>
  <c r="B28" i="57"/>
  <c r="C28" i="57" s="1"/>
  <c r="AD26" i="57"/>
  <c r="AC26" i="57"/>
  <c r="AB26" i="57"/>
  <c r="AA26" i="57"/>
  <c r="Z26" i="57"/>
  <c r="Y26" i="57"/>
  <c r="X26" i="57"/>
  <c r="T26" i="57"/>
  <c r="R26" i="57"/>
  <c r="P26" i="57"/>
  <c r="J26" i="57"/>
  <c r="I26" i="57"/>
  <c r="G26" i="57"/>
  <c r="F26" i="57"/>
  <c r="E26" i="57"/>
  <c r="D26" i="57"/>
  <c r="B26" i="57"/>
  <c r="C26" i="57" s="1"/>
  <c r="AD25" i="57"/>
  <c r="AC25" i="57"/>
  <c r="AB25" i="57"/>
  <c r="AA25" i="57"/>
  <c r="Z25" i="57"/>
  <c r="Y25" i="57"/>
  <c r="X25" i="57"/>
  <c r="T25" i="57"/>
  <c r="R25" i="57"/>
  <c r="P25" i="57"/>
  <c r="J25" i="57"/>
  <c r="I25" i="57"/>
  <c r="G25" i="57"/>
  <c r="F25" i="57"/>
  <c r="E25" i="57"/>
  <c r="D25" i="57"/>
  <c r="B25" i="57"/>
  <c r="C25" i="57" s="1"/>
  <c r="AD24" i="57"/>
  <c r="AC24" i="57"/>
  <c r="AB24" i="57"/>
  <c r="AA24" i="57"/>
  <c r="Z24" i="57"/>
  <c r="Y24" i="57"/>
  <c r="X24" i="57"/>
  <c r="T24" i="57"/>
  <c r="R24" i="57"/>
  <c r="P24" i="57"/>
  <c r="J24" i="57"/>
  <c r="I24" i="57"/>
  <c r="G24" i="57"/>
  <c r="F24" i="57"/>
  <c r="E24" i="57"/>
  <c r="D24" i="57"/>
  <c r="B24" i="57"/>
  <c r="C24" i="57" s="1"/>
  <c r="AD23" i="57"/>
  <c r="AC23" i="57"/>
  <c r="AB23" i="57"/>
  <c r="AA23" i="57"/>
  <c r="Z23" i="57"/>
  <c r="Y23" i="57"/>
  <c r="X23" i="57"/>
  <c r="T23" i="57"/>
  <c r="R23" i="57"/>
  <c r="P23" i="57"/>
  <c r="J23" i="57"/>
  <c r="I23" i="57"/>
  <c r="G23" i="57"/>
  <c r="F23" i="57"/>
  <c r="E23" i="57"/>
  <c r="D23" i="57"/>
  <c r="B23" i="57"/>
  <c r="C23" i="57" s="1"/>
  <c r="AD22" i="57"/>
  <c r="AC22" i="57"/>
  <c r="AB22" i="57"/>
  <c r="AA22" i="57"/>
  <c r="Z22" i="57"/>
  <c r="Y22" i="57"/>
  <c r="X22" i="57"/>
  <c r="T22" i="57"/>
  <c r="R22" i="57"/>
  <c r="P22" i="57"/>
  <c r="J22" i="57"/>
  <c r="I22" i="57"/>
  <c r="G22" i="57"/>
  <c r="F22" i="57"/>
  <c r="E22" i="57"/>
  <c r="D22" i="57"/>
  <c r="B22" i="57"/>
  <c r="C22" i="57" s="1"/>
  <c r="AD21" i="57"/>
  <c r="AC21" i="57"/>
  <c r="AB21" i="57"/>
  <c r="AA21" i="57"/>
  <c r="Z21" i="57"/>
  <c r="Y21" i="57"/>
  <c r="X21" i="57"/>
  <c r="T21" i="57"/>
  <c r="R21" i="57"/>
  <c r="P21" i="57"/>
  <c r="J21" i="57"/>
  <c r="I21" i="57"/>
  <c r="G21" i="57"/>
  <c r="F21" i="57"/>
  <c r="E21" i="57"/>
  <c r="D21" i="57"/>
  <c r="B21" i="57"/>
  <c r="C21" i="57" s="1"/>
  <c r="AD20" i="57"/>
  <c r="AC20" i="57"/>
  <c r="AB20" i="57"/>
  <c r="AA20" i="57"/>
  <c r="Z20" i="57"/>
  <c r="Y20" i="57"/>
  <c r="X20" i="57"/>
  <c r="T20" i="57"/>
  <c r="R20" i="57"/>
  <c r="P20" i="57"/>
  <c r="J20" i="57"/>
  <c r="I20" i="57"/>
  <c r="G20" i="57"/>
  <c r="F20" i="57"/>
  <c r="E20" i="57"/>
  <c r="D20" i="57"/>
  <c r="B20" i="57"/>
  <c r="C20" i="57" s="1"/>
  <c r="AD19" i="57"/>
  <c r="AC19" i="57"/>
  <c r="AB19" i="57"/>
  <c r="AA19" i="57"/>
  <c r="Z19" i="57"/>
  <c r="Y19" i="57"/>
  <c r="X19" i="57"/>
  <c r="T19" i="57"/>
  <c r="R19" i="57"/>
  <c r="P19" i="57"/>
  <c r="J19" i="57"/>
  <c r="I19" i="57"/>
  <c r="G19" i="57"/>
  <c r="F19" i="57"/>
  <c r="E19" i="57"/>
  <c r="D19" i="57"/>
  <c r="B19" i="57"/>
  <c r="C19" i="57" s="1"/>
  <c r="AD17" i="57"/>
  <c r="AC17" i="57"/>
  <c r="AB17" i="57"/>
  <c r="AA17" i="57"/>
  <c r="Z17" i="57"/>
  <c r="Y17" i="57"/>
  <c r="X17" i="57"/>
  <c r="T17" i="57"/>
  <c r="R17" i="57"/>
  <c r="P17" i="57"/>
  <c r="J17" i="57"/>
  <c r="I17" i="57"/>
  <c r="G17" i="57"/>
  <c r="F17" i="57"/>
  <c r="E17" i="57"/>
  <c r="D17" i="57"/>
  <c r="B17" i="57"/>
  <c r="C17" i="57" s="1"/>
  <c r="AD16" i="57"/>
  <c r="AC16" i="57"/>
  <c r="AB16" i="57"/>
  <c r="AA16" i="57"/>
  <c r="Z16" i="57"/>
  <c r="Y16" i="57"/>
  <c r="X16" i="57"/>
  <c r="T16" i="57"/>
  <c r="R16" i="57"/>
  <c r="P16" i="57"/>
  <c r="J16" i="57"/>
  <c r="I16" i="57"/>
  <c r="G16" i="57"/>
  <c r="F16" i="57"/>
  <c r="E16" i="57"/>
  <c r="D16" i="57"/>
  <c r="B16" i="57"/>
  <c r="C16" i="57" s="1"/>
  <c r="AD15" i="57"/>
  <c r="AC15" i="57"/>
  <c r="AB15" i="57"/>
  <c r="AA15" i="57"/>
  <c r="Z15" i="57"/>
  <c r="Y15" i="57"/>
  <c r="X15" i="57"/>
  <c r="T15" i="57"/>
  <c r="R15" i="57"/>
  <c r="P15" i="57"/>
  <c r="J15" i="57"/>
  <c r="I15" i="57"/>
  <c r="G15" i="57"/>
  <c r="F15" i="57"/>
  <c r="E15" i="57"/>
  <c r="D15" i="57"/>
  <c r="B15" i="57"/>
  <c r="C15" i="57" s="1"/>
  <c r="AD14" i="57"/>
  <c r="AC14" i="57"/>
  <c r="AB14" i="57"/>
  <c r="AA14" i="57"/>
  <c r="Z14" i="57"/>
  <c r="Y14" i="57"/>
  <c r="X14" i="57"/>
  <c r="T14" i="57"/>
  <c r="R14" i="57"/>
  <c r="P14" i="57"/>
  <c r="J14" i="57"/>
  <c r="I14" i="57"/>
  <c r="G14" i="57"/>
  <c r="F14" i="57"/>
  <c r="E14" i="57"/>
  <c r="D14" i="57"/>
  <c r="B14" i="57"/>
  <c r="C14" i="57" s="1"/>
  <c r="AD13" i="57"/>
  <c r="AC13" i="57"/>
  <c r="AB13" i="57"/>
  <c r="AA13" i="57"/>
  <c r="Z13" i="57"/>
  <c r="Y13" i="57"/>
  <c r="X13" i="57"/>
  <c r="T13" i="57"/>
  <c r="R13" i="57"/>
  <c r="P13" i="57"/>
  <c r="J13" i="57"/>
  <c r="I13" i="57"/>
  <c r="G13" i="57"/>
  <c r="F13" i="57"/>
  <c r="E13" i="57"/>
  <c r="D13" i="57"/>
  <c r="B13" i="57"/>
  <c r="C13" i="57" s="1"/>
  <c r="AD12" i="57"/>
  <c r="AC12" i="57"/>
  <c r="AB12" i="57"/>
  <c r="AA12" i="57"/>
  <c r="Z12" i="57"/>
  <c r="Y12" i="57"/>
  <c r="X12" i="57"/>
  <c r="T12" i="57"/>
  <c r="R12" i="57"/>
  <c r="P12" i="57"/>
  <c r="J12" i="57"/>
  <c r="I12" i="57"/>
  <c r="G12" i="57"/>
  <c r="F12" i="57"/>
  <c r="E12" i="57"/>
  <c r="D12" i="57"/>
  <c r="B12" i="57"/>
  <c r="C12" i="57" s="1"/>
  <c r="AD11" i="57"/>
  <c r="AC11" i="57"/>
  <c r="AB11" i="57"/>
  <c r="AA11" i="57"/>
  <c r="Z11" i="57"/>
  <c r="Y11" i="57"/>
  <c r="X11" i="57"/>
  <c r="T11" i="57"/>
  <c r="R11" i="57"/>
  <c r="P11" i="57"/>
  <c r="J11" i="57"/>
  <c r="I11" i="57"/>
  <c r="G11" i="57"/>
  <c r="F11" i="57"/>
  <c r="E11" i="57"/>
  <c r="D11" i="57"/>
  <c r="B11" i="57"/>
  <c r="C11" i="57" s="1"/>
  <c r="AD10" i="57"/>
  <c r="AC10" i="57"/>
  <c r="AB10" i="57"/>
  <c r="AA10" i="57"/>
  <c r="Z10" i="57"/>
  <c r="Y10" i="57"/>
  <c r="X10" i="57"/>
  <c r="T10" i="57"/>
  <c r="R10" i="57"/>
  <c r="P10" i="57"/>
  <c r="J10" i="57"/>
  <c r="I10" i="57"/>
  <c r="G10" i="57"/>
  <c r="F10" i="57"/>
  <c r="E10" i="57"/>
  <c r="D10" i="57"/>
  <c r="B10" i="57"/>
  <c r="C10" i="57" s="1"/>
  <c r="H4" i="57"/>
  <c r="X2" i="57"/>
  <c r="AD28" i="56"/>
  <c r="AC28" i="56"/>
  <c r="AB28" i="56"/>
  <c r="AA28" i="56"/>
  <c r="Z28" i="56"/>
  <c r="V28" i="56"/>
  <c r="U28" i="56"/>
  <c r="R28" i="56"/>
  <c r="P28" i="56"/>
  <c r="N28" i="56"/>
  <c r="L28" i="56"/>
  <c r="J28" i="56"/>
  <c r="H28" i="56"/>
  <c r="F28" i="56"/>
  <c r="E28" i="56"/>
  <c r="D28" i="56"/>
  <c r="B28" i="56"/>
  <c r="AD27" i="56"/>
  <c r="AC27" i="56"/>
  <c r="AB27" i="56"/>
  <c r="AA27" i="56"/>
  <c r="Z27" i="56"/>
  <c r="V27" i="56"/>
  <c r="U27" i="56"/>
  <c r="R27" i="56"/>
  <c r="P27" i="56"/>
  <c r="N27" i="56"/>
  <c r="L27" i="56"/>
  <c r="J27" i="56"/>
  <c r="H27" i="56"/>
  <c r="F27" i="56"/>
  <c r="E27" i="56"/>
  <c r="D27" i="56"/>
  <c r="B27" i="56"/>
  <c r="AD25" i="56"/>
  <c r="AC25" i="56"/>
  <c r="AB25" i="56"/>
  <c r="AA25" i="56"/>
  <c r="Z25" i="56"/>
  <c r="V25" i="56"/>
  <c r="U25" i="56"/>
  <c r="R25" i="56"/>
  <c r="P25" i="56"/>
  <c r="N25" i="56"/>
  <c r="L25" i="56"/>
  <c r="J25" i="56"/>
  <c r="H25" i="56"/>
  <c r="F25" i="56"/>
  <c r="E25" i="56"/>
  <c r="D25" i="56"/>
  <c r="B25" i="56"/>
  <c r="AD24" i="56"/>
  <c r="AC24" i="56"/>
  <c r="AB24" i="56"/>
  <c r="AA24" i="56"/>
  <c r="Z24" i="56"/>
  <c r="V24" i="56"/>
  <c r="U24" i="56"/>
  <c r="R24" i="56"/>
  <c r="P24" i="56"/>
  <c r="N24" i="56"/>
  <c r="L24" i="56"/>
  <c r="J24" i="56"/>
  <c r="H24" i="56"/>
  <c r="F24" i="56"/>
  <c r="E24" i="56"/>
  <c r="D24" i="56"/>
  <c r="B24" i="56"/>
  <c r="AD22" i="56"/>
  <c r="AC22" i="56"/>
  <c r="AB22" i="56"/>
  <c r="AA22" i="56"/>
  <c r="Z22" i="56"/>
  <c r="V22" i="56"/>
  <c r="U22" i="56"/>
  <c r="R22" i="56"/>
  <c r="P22" i="56"/>
  <c r="N22" i="56"/>
  <c r="L22" i="56"/>
  <c r="J22" i="56"/>
  <c r="H22" i="56"/>
  <c r="F22" i="56"/>
  <c r="E22" i="56"/>
  <c r="D22" i="56"/>
  <c r="B22" i="56"/>
  <c r="AD21" i="56"/>
  <c r="AC21" i="56"/>
  <c r="AB21" i="56"/>
  <c r="AA21" i="56"/>
  <c r="Z21" i="56"/>
  <c r="V21" i="56"/>
  <c r="U21" i="56"/>
  <c r="R21" i="56"/>
  <c r="P21" i="56"/>
  <c r="N21" i="56"/>
  <c r="L21" i="56"/>
  <c r="J21" i="56"/>
  <c r="H21" i="56"/>
  <c r="F21" i="56"/>
  <c r="E21" i="56"/>
  <c r="D21" i="56"/>
  <c r="B21" i="56"/>
  <c r="AD19" i="56"/>
  <c r="AC19" i="56"/>
  <c r="AB19" i="56"/>
  <c r="AA19" i="56"/>
  <c r="Z19" i="56"/>
  <c r="V19" i="56"/>
  <c r="U19" i="56"/>
  <c r="R19" i="56"/>
  <c r="P19" i="56"/>
  <c r="N19" i="56"/>
  <c r="L19" i="56"/>
  <c r="J19" i="56"/>
  <c r="H19" i="56"/>
  <c r="F19" i="56"/>
  <c r="E19" i="56"/>
  <c r="D19" i="56"/>
  <c r="B19" i="56"/>
  <c r="AD18" i="56"/>
  <c r="AC18" i="56"/>
  <c r="AB18" i="56"/>
  <c r="AA18" i="56"/>
  <c r="Z18" i="56"/>
  <c r="V18" i="56"/>
  <c r="U18" i="56"/>
  <c r="R18" i="56"/>
  <c r="P18" i="56"/>
  <c r="N18" i="56"/>
  <c r="L18" i="56"/>
  <c r="J18" i="56"/>
  <c r="H18" i="56"/>
  <c r="F18" i="56"/>
  <c r="E18" i="56"/>
  <c r="D18" i="56"/>
  <c r="B18" i="56"/>
  <c r="AD16" i="56"/>
  <c r="AC16" i="56"/>
  <c r="AB16" i="56"/>
  <c r="AA16" i="56"/>
  <c r="Z16" i="56"/>
  <c r="V16" i="56"/>
  <c r="U16" i="56"/>
  <c r="R16" i="56"/>
  <c r="P16" i="56"/>
  <c r="N16" i="56"/>
  <c r="L16" i="56"/>
  <c r="J16" i="56"/>
  <c r="H16" i="56"/>
  <c r="F16" i="56"/>
  <c r="E16" i="56"/>
  <c r="D16" i="56"/>
  <c r="B16" i="56"/>
  <c r="AD15" i="56"/>
  <c r="AC15" i="56"/>
  <c r="AB15" i="56"/>
  <c r="AA15" i="56"/>
  <c r="Z15" i="56"/>
  <c r="V15" i="56"/>
  <c r="U15" i="56"/>
  <c r="R15" i="56"/>
  <c r="P15" i="56"/>
  <c r="N15" i="56"/>
  <c r="L15" i="56"/>
  <c r="J15" i="56"/>
  <c r="H15" i="56"/>
  <c r="F15" i="56"/>
  <c r="E15" i="56"/>
  <c r="D15" i="56"/>
  <c r="B15" i="56"/>
  <c r="AD13" i="56"/>
  <c r="AC13" i="56"/>
  <c r="AB13" i="56"/>
  <c r="AA13" i="56"/>
  <c r="Z13" i="56"/>
  <c r="V13" i="56"/>
  <c r="U13" i="56"/>
  <c r="R13" i="56"/>
  <c r="P13" i="56"/>
  <c r="N13" i="56"/>
  <c r="L13" i="56"/>
  <c r="J13" i="56"/>
  <c r="H13" i="56"/>
  <c r="F13" i="56"/>
  <c r="E13" i="56"/>
  <c r="D13" i="56"/>
  <c r="B13" i="56"/>
  <c r="AD12" i="56"/>
  <c r="AC12" i="56"/>
  <c r="AB12" i="56"/>
  <c r="AA12" i="56"/>
  <c r="Z12" i="56"/>
  <c r="V12" i="56"/>
  <c r="U12" i="56"/>
  <c r="R12" i="56"/>
  <c r="P12" i="56"/>
  <c r="N12" i="56"/>
  <c r="L12" i="56"/>
  <c r="J12" i="56"/>
  <c r="H12" i="56"/>
  <c r="F12" i="56"/>
  <c r="E12" i="56"/>
  <c r="D12" i="56"/>
  <c r="B12" i="56"/>
  <c r="AD10" i="56"/>
  <c r="AC10" i="56"/>
  <c r="AB10" i="56"/>
  <c r="AA10" i="56"/>
  <c r="Z10" i="56"/>
  <c r="V10" i="56"/>
  <c r="U10" i="56"/>
  <c r="R10" i="56"/>
  <c r="P10" i="56"/>
  <c r="N10" i="56"/>
  <c r="L10" i="56"/>
  <c r="J10" i="56"/>
  <c r="H10" i="56"/>
  <c r="F10" i="56"/>
  <c r="E10" i="56"/>
  <c r="D10" i="56"/>
  <c r="B10" i="56"/>
  <c r="AD9" i="56"/>
  <c r="AC9" i="56"/>
  <c r="AB9" i="56"/>
  <c r="AA9" i="56"/>
  <c r="Z9" i="56"/>
  <c r="V9" i="56"/>
  <c r="U9" i="56"/>
  <c r="R9" i="56"/>
  <c r="P9" i="56"/>
  <c r="N9" i="56"/>
  <c r="L9" i="56"/>
  <c r="J9" i="56"/>
  <c r="H9" i="56"/>
  <c r="F9" i="56"/>
  <c r="E9" i="56"/>
  <c r="D9" i="56"/>
  <c r="B9" i="56"/>
  <c r="H4" i="56"/>
  <c r="H477" i="64"/>
  <c r="Q477" i="64" s="1"/>
  <c r="E477" i="64"/>
  <c r="C477" i="64"/>
  <c r="B477" i="64"/>
  <c r="H476" i="64"/>
  <c r="E476" i="64"/>
  <c r="C476" i="64"/>
  <c r="B476" i="64"/>
  <c r="H475" i="64"/>
  <c r="E475" i="64"/>
  <c r="C475" i="64"/>
  <c r="B475" i="64"/>
  <c r="H474" i="64"/>
  <c r="T474" i="64" s="1"/>
  <c r="E474" i="64"/>
  <c r="C474" i="64"/>
  <c r="B474" i="64"/>
  <c r="H473" i="64"/>
  <c r="S473" i="64" s="1"/>
  <c r="E473" i="64"/>
  <c r="C473" i="64"/>
  <c r="B473" i="64"/>
  <c r="H472" i="64"/>
  <c r="U472" i="64" s="1"/>
  <c r="E472" i="64"/>
  <c r="C472" i="64"/>
  <c r="B472" i="64"/>
  <c r="H471" i="64"/>
  <c r="X471" i="64" s="1"/>
  <c r="E471" i="64"/>
  <c r="C471" i="64"/>
  <c r="B471" i="64"/>
  <c r="H470" i="64"/>
  <c r="E470" i="64"/>
  <c r="C470" i="64"/>
  <c r="B470" i="64"/>
  <c r="H469" i="64"/>
  <c r="E469" i="64"/>
  <c r="C469" i="64"/>
  <c r="B469" i="64"/>
  <c r="H468" i="64"/>
  <c r="G468" i="64" s="1"/>
  <c r="E468" i="64"/>
  <c r="C468" i="64"/>
  <c r="B468" i="64"/>
  <c r="H467" i="64"/>
  <c r="W467" i="64" s="1"/>
  <c r="E467" i="64"/>
  <c r="C467" i="64"/>
  <c r="B467" i="64"/>
  <c r="H466" i="64"/>
  <c r="E466" i="64"/>
  <c r="C466" i="64"/>
  <c r="B466" i="64"/>
  <c r="H462" i="64"/>
  <c r="K462" i="64" s="1"/>
  <c r="E462" i="64"/>
  <c r="C462" i="64"/>
  <c r="B462" i="64"/>
  <c r="H461" i="64"/>
  <c r="E461" i="64"/>
  <c r="C461" i="64"/>
  <c r="B461" i="64"/>
  <c r="H460" i="64"/>
  <c r="E460" i="64"/>
  <c r="C460" i="64"/>
  <c r="B460" i="64"/>
  <c r="H459" i="64"/>
  <c r="T459" i="64" s="1"/>
  <c r="E459" i="64"/>
  <c r="C459" i="64"/>
  <c r="B459" i="64"/>
  <c r="H458" i="64"/>
  <c r="S458" i="64" s="1"/>
  <c r="E458" i="64"/>
  <c r="C458" i="64"/>
  <c r="B458" i="64"/>
  <c r="H457" i="64"/>
  <c r="E457" i="64"/>
  <c r="C457" i="64"/>
  <c r="B457" i="64"/>
  <c r="H456" i="64"/>
  <c r="X456" i="64" s="1"/>
  <c r="E456" i="64"/>
  <c r="C456" i="64"/>
  <c r="B456" i="64"/>
  <c r="H455" i="64"/>
  <c r="E455" i="64"/>
  <c r="C455" i="64"/>
  <c r="B455" i="64"/>
  <c r="H454" i="64"/>
  <c r="E454" i="64"/>
  <c r="C454" i="64"/>
  <c r="B454" i="64"/>
  <c r="H453" i="64"/>
  <c r="E453" i="64"/>
  <c r="C453" i="64"/>
  <c r="B453" i="64"/>
  <c r="H452" i="64"/>
  <c r="E452" i="64"/>
  <c r="C452" i="64"/>
  <c r="B452" i="64"/>
  <c r="H451" i="64"/>
  <c r="E451" i="64"/>
  <c r="C451" i="64"/>
  <c r="B451" i="64"/>
  <c r="H447" i="64"/>
  <c r="T447" i="64" s="1"/>
  <c r="E447" i="64"/>
  <c r="C447" i="64"/>
  <c r="B447" i="64"/>
  <c r="H446" i="64"/>
  <c r="Q446" i="64" s="1"/>
  <c r="E446" i="64"/>
  <c r="C446" i="64"/>
  <c r="B446" i="64"/>
  <c r="H445" i="64"/>
  <c r="E445" i="64"/>
  <c r="C445" i="64"/>
  <c r="B445" i="64"/>
  <c r="H444" i="64"/>
  <c r="E444" i="64"/>
  <c r="C444" i="64"/>
  <c r="B444" i="64"/>
  <c r="H443" i="64"/>
  <c r="E443" i="64"/>
  <c r="C443" i="64"/>
  <c r="B443" i="64"/>
  <c r="H442" i="64"/>
  <c r="Y442" i="64" s="1"/>
  <c r="E442" i="64"/>
  <c r="C442" i="64"/>
  <c r="B442" i="64"/>
  <c r="H441" i="64"/>
  <c r="E441" i="64"/>
  <c r="C441" i="64"/>
  <c r="B441" i="64"/>
  <c r="H440" i="64"/>
  <c r="E440" i="64"/>
  <c r="C440" i="64"/>
  <c r="B440" i="64"/>
  <c r="H439" i="64"/>
  <c r="E439" i="64"/>
  <c r="C439" i="64"/>
  <c r="B439" i="64"/>
  <c r="H438" i="64"/>
  <c r="Z438" i="64" s="1"/>
  <c r="E438" i="64"/>
  <c r="C438" i="64"/>
  <c r="B438" i="64"/>
  <c r="H437" i="64"/>
  <c r="E437" i="64"/>
  <c r="C437" i="64"/>
  <c r="B437" i="64"/>
  <c r="H436" i="64"/>
  <c r="E436" i="64"/>
  <c r="C436" i="64"/>
  <c r="B436" i="64"/>
  <c r="H430" i="64"/>
  <c r="E430" i="64"/>
  <c r="C430" i="64"/>
  <c r="B430" i="64"/>
  <c r="H429" i="64"/>
  <c r="S429" i="64" s="1"/>
  <c r="E429" i="64"/>
  <c r="C429" i="64"/>
  <c r="B429" i="64"/>
  <c r="H428" i="64"/>
  <c r="U428" i="64" s="1"/>
  <c r="E428" i="64"/>
  <c r="C428" i="64"/>
  <c r="B428" i="64"/>
  <c r="H427" i="64"/>
  <c r="E427" i="64"/>
  <c r="C427" i="64"/>
  <c r="B427" i="64"/>
  <c r="H426" i="64"/>
  <c r="V426" i="64" s="1"/>
  <c r="E426" i="64"/>
  <c r="C426" i="64"/>
  <c r="B426" i="64"/>
  <c r="H425" i="64"/>
  <c r="E425" i="64"/>
  <c r="C425" i="64"/>
  <c r="B425" i="64"/>
  <c r="H424" i="64"/>
  <c r="X424" i="64" s="1"/>
  <c r="E424" i="64"/>
  <c r="C424" i="64"/>
  <c r="B424" i="64"/>
  <c r="H423" i="64"/>
  <c r="E423" i="64"/>
  <c r="C423" i="64"/>
  <c r="B423" i="64"/>
  <c r="H422" i="64"/>
  <c r="T422" i="64" s="1"/>
  <c r="E422" i="64"/>
  <c r="C422" i="64"/>
  <c r="B422" i="64"/>
  <c r="H421" i="64"/>
  <c r="E421" i="64"/>
  <c r="C421" i="64"/>
  <c r="B421" i="64"/>
  <c r="H420" i="64"/>
  <c r="U420" i="64" s="1"/>
  <c r="E420" i="64"/>
  <c r="C420" i="64"/>
  <c r="B420" i="64"/>
  <c r="H419" i="64"/>
  <c r="E419" i="64"/>
  <c r="C419" i="64"/>
  <c r="B419" i="64"/>
  <c r="H413" i="64"/>
  <c r="E413" i="64"/>
  <c r="C413" i="64"/>
  <c r="B413" i="64"/>
  <c r="H412" i="64"/>
  <c r="W412" i="64" s="1"/>
  <c r="E412" i="64"/>
  <c r="C412" i="64"/>
  <c r="B412" i="64"/>
  <c r="H411" i="64"/>
  <c r="E411" i="64"/>
  <c r="C411" i="64"/>
  <c r="B411" i="64"/>
  <c r="H410" i="64"/>
  <c r="V410" i="64" s="1"/>
  <c r="E410" i="64"/>
  <c r="C410" i="64"/>
  <c r="B410" i="64"/>
  <c r="H409" i="64"/>
  <c r="E409" i="64"/>
  <c r="C409" i="64"/>
  <c r="B409" i="64"/>
  <c r="H408" i="64"/>
  <c r="E408" i="64"/>
  <c r="C408" i="64"/>
  <c r="B408" i="64"/>
  <c r="H407" i="64"/>
  <c r="V407" i="64" s="1"/>
  <c r="E407" i="64"/>
  <c r="C407" i="64"/>
  <c r="B407" i="64"/>
  <c r="H406" i="64"/>
  <c r="E406" i="64"/>
  <c r="C406" i="64"/>
  <c r="B406" i="64"/>
  <c r="H405" i="64"/>
  <c r="E405" i="64"/>
  <c r="C405" i="64"/>
  <c r="B405" i="64"/>
  <c r="H404" i="64"/>
  <c r="G404" i="64" s="1"/>
  <c r="E404" i="64"/>
  <c r="C404" i="64"/>
  <c r="B404" i="64"/>
  <c r="H403" i="64"/>
  <c r="J403" i="64" s="1"/>
  <c r="E403" i="64"/>
  <c r="C403" i="64"/>
  <c r="B403" i="64"/>
  <c r="H402" i="64"/>
  <c r="Q402" i="64" s="1"/>
  <c r="E402" i="64"/>
  <c r="C402" i="64"/>
  <c r="B402" i="64"/>
  <c r="H396" i="64"/>
  <c r="E396" i="64"/>
  <c r="C396" i="64"/>
  <c r="B396" i="64"/>
  <c r="H395" i="64"/>
  <c r="G395" i="64" s="1"/>
  <c r="E395" i="64"/>
  <c r="C395" i="64"/>
  <c r="B395" i="64"/>
  <c r="H394" i="64"/>
  <c r="E394" i="64"/>
  <c r="C394" i="64"/>
  <c r="B394" i="64"/>
  <c r="H393" i="64"/>
  <c r="Y393" i="64" s="1"/>
  <c r="E393" i="64"/>
  <c r="C393" i="64"/>
  <c r="B393" i="64"/>
  <c r="H392" i="64"/>
  <c r="G392" i="64" s="1"/>
  <c r="E392" i="64"/>
  <c r="C392" i="64"/>
  <c r="B392" i="64"/>
  <c r="H391" i="64"/>
  <c r="S391" i="64" s="1"/>
  <c r="E391" i="64"/>
  <c r="C391" i="64"/>
  <c r="B391" i="64"/>
  <c r="H390" i="64"/>
  <c r="W390" i="64" s="1"/>
  <c r="E390" i="64"/>
  <c r="C390" i="64"/>
  <c r="B390" i="64"/>
  <c r="H389" i="64"/>
  <c r="Z389" i="64" s="1"/>
  <c r="E389" i="64"/>
  <c r="C389" i="64"/>
  <c r="B389" i="64"/>
  <c r="H388" i="64"/>
  <c r="Y388" i="64" s="1"/>
  <c r="E388" i="64"/>
  <c r="C388" i="64"/>
  <c r="B388" i="64"/>
  <c r="H387" i="64"/>
  <c r="E387" i="64"/>
  <c r="C387" i="64"/>
  <c r="B387" i="64"/>
  <c r="H386" i="64"/>
  <c r="E386" i="64"/>
  <c r="C386" i="64"/>
  <c r="B386" i="64"/>
  <c r="H385" i="64"/>
  <c r="T385" i="64" s="1"/>
  <c r="E385" i="64"/>
  <c r="C385" i="64"/>
  <c r="B385" i="64"/>
  <c r="H379" i="64"/>
  <c r="E379" i="64"/>
  <c r="C379" i="64"/>
  <c r="B379" i="64"/>
  <c r="H378" i="64"/>
  <c r="E378" i="64"/>
  <c r="C378" i="64"/>
  <c r="B378" i="64"/>
  <c r="H377" i="64"/>
  <c r="E377" i="64"/>
  <c r="C377" i="64"/>
  <c r="B377" i="64"/>
  <c r="H376" i="64"/>
  <c r="E376" i="64"/>
  <c r="C376" i="64"/>
  <c r="B376" i="64"/>
  <c r="H375" i="64"/>
  <c r="E375" i="64"/>
  <c r="C375" i="64"/>
  <c r="B375" i="64"/>
  <c r="H374" i="64"/>
  <c r="E374" i="64"/>
  <c r="C374" i="64"/>
  <c r="B374" i="64"/>
  <c r="H373" i="64"/>
  <c r="E373" i="64"/>
  <c r="C373" i="64"/>
  <c r="B373" i="64"/>
  <c r="H372" i="64"/>
  <c r="E372" i="64"/>
  <c r="C372" i="64"/>
  <c r="B372" i="64"/>
  <c r="H371" i="64"/>
  <c r="U371" i="64" s="1"/>
  <c r="E371" i="64"/>
  <c r="C371" i="64"/>
  <c r="B371" i="64"/>
  <c r="H370" i="64"/>
  <c r="E370" i="64"/>
  <c r="C370" i="64"/>
  <c r="B370" i="64"/>
  <c r="H369" i="64"/>
  <c r="I134" i="64" s="1"/>
  <c r="E369" i="64"/>
  <c r="C369" i="64"/>
  <c r="B369" i="64"/>
  <c r="H368" i="64"/>
  <c r="I133" i="64" s="1"/>
  <c r="E368" i="64"/>
  <c r="C368" i="64"/>
  <c r="B368" i="64"/>
  <c r="H362" i="64"/>
  <c r="E362" i="64"/>
  <c r="C362" i="64"/>
  <c r="B362" i="64"/>
  <c r="H361" i="64"/>
  <c r="T361" i="64" s="1"/>
  <c r="E361" i="64"/>
  <c r="C361" i="64"/>
  <c r="B361" i="64"/>
  <c r="H360" i="64"/>
  <c r="E360" i="64"/>
  <c r="C360" i="64"/>
  <c r="B360" i="64"/>
  <c r="H359" i="64"/>
  <c r="E359" i="64"/>
  <c r="C359" i="64"/>
  <c r="B359" i="64"/>
  <c r="H358" i="64"/>
  <c r="E358" i="64"/>
  <c r="C358" i="64"/>
  <c r="B358" i="64"/>
  <c r="H357" i="64"/>
  <c r="E357" i="64"/>
  <c r="C357" i="64"/>
  <c r="B357" i="64"/>
  <c r="H356" i="64"/>
  <c r="E356" i="64"/>
  <c r="C356" i="64"/>
  <c r="B356" i="64"/>
  <c r="H355" i="64"/>
  <c r="E355" i="64"/>
  <c r="C355" i="64"/>
  <c r="B355" i="64"/>
  <c r="H354" i="64"/>
  <c r="X354" i="64" s="1"/>
  <c r="E354" i="64"/>
  <c r="C354" i="64"/>
  <c r="B354" i="64"/>
  <c r="H353" i="64"/>
  <c r="E353" i="64"/>
  <c r="C353" i="64"/>
  <c r="B353" i="64"/>
  <c r="H352" i="64"/>
  <c r="E352" i="64"/>
  <c r="C352" i="64"/>
  <c r="B352" i="64"/>
  <c r="H351" i="64"/>
  <c r="E351" i="64"/>
  <c r="D351" i="64"/>
  <c r="D352" i="64" s="1"/>
  <c r="D353" i="64" s="1"/>
  <c r="D354" i="64" s="1"/>
  <c r="D355" i="64" s="1"/>
  <c r="D356" i="64" s="1"/>
  <c r="D357" i="64" s="1"/>
  <c r="D358" i="64" s="1"/>
  <c r="D359" i="64" s="1"/>
  <c r="D360" i="64" s="1"/>
  <c r="D361" i="64" s="1"/>
  <c r="D362" i="64" s="1"/>
  <c r="C351" i="64"/>
  <c r="B351" i="64"/>
  <c r="H345" i="64"/>
  <c r="E345" i="64"/>
  <c r="C345" i="64"/>
  <c r="B345" i="64"/>
  <c r="H344" i="64"/>
  <c r="E344" i="64"/>
  <c r="C344" i="64"/>
  <c r="B344" i="64"/>
  <c r="H343" i="64"/>
  <c r="X343" i="64" s="1"/>
  <c r="E343" i="64"/>
  <c r="C343" i="64"/>
  <c r="B343" i="64"/>
  <c r="H342" i="64"/>
  <c r="E342" i="64"/>
  <c r="C342" i="64"/>
  <c r="B342" i="64"/>
  <c r="H341" i="64"/>
  <c r="E341" i="64"/>
  <c r="C341" i="64"/>
  <c r="B341" i="64"/>
  <c r="H340" i="64"/>
  <c r="W340" i="64" s="1"/>
  <c r="E340" i="64"/>
  <c r="C340" i="64"/>
  <c r="B340" i="64"/>
  <c r="H339" i="64"/>
  <c r="Z339" i="64" s="1"/>
  <c r="E339" i="64"/>
  <c r="C339" i="64"/>
  <c r="B339" i="64"/>
  <c r="H338" i="64"/>
  <c r="V338" i="64" s="1"/>
  <c r="E338" i="64"/>
  <c r="C338" i="64"/>
  <c r="B338" i="64"/>
  <c r="H337" i="64"/>
  <c r="E337" i="64"/>
  <c r="C337" i="64"/>
  <c r="B337" i="64"/>
  <c r="H336" i="64"/>
  <c r="E336" i="64"/>
  <c r="C336" i="64"/>
  <c r="B336" i="64"/>
  <c r="H335" i="64"/>
  <c r="E335" i="64"/>
  <c r="C335" i="64"/>
  <c r="B335" i="64"/>
  <c r="H334" i="64"/>
  <c r="E334" i="64"/>
  <c r="D334" i="64"/>
  <c r="D335" i="64" s="1"/>
  <c r="D336" i="64" s="1"/>
  <c r="D337" i="64" s="1"/>
  <c r="D338" i="64" s="1"/>
  <c r="D339" i="64" s="1"/>
  <c r="D340" i="64" s="1"/>
  <c r="D341" i="64" s="1"/>
  <c r="D342" i="64" s="1"/>
  <c r="D343" i="64" s="1"/>
  <c r="D344" i="64" s="1"/>
  <c r="D345" i="64" s="1"/>
  <c r="C334" i="64"/>
  <c r="B334" i="64"/>
  <c r="H328" i="64"/>
  <c r="X328" i="64" s="1"/>
  <c r="E328" i="64"/>
  <c r="C328" i="64"/>
  <c r="B328" i="64"/>
  <c r="H327" i="64"/>
  <c r="E327" i="64"/>
  <c r="C327" i="64"/>
  <c r="B327" i="64"/>
  <c r="H326" i="64"/>
  <c r="E326" i="64"/>
  <c r="C326" i="64"/>
  <c r="B326" i="64"/>
  <c r="H325" i="64"/>
  <c r="E325" i="64"/>
  <c r="C325" i="64"/>
  <c r="B325" i="64"/>
  <c r="H324" i="64"/>
  <c r="E324" i="64"/>
  <c r="C324" i="64"/>
  <c r="B324" i="64"/>
  <c r="H323" i="64"/>
  <c r="E323" i="64"/>
  <c r="C323" i="64"/>
  <c r="B323" i="64"/>
  <c r="H322" i="64"/>
  <c r="E322" i="64"/>
  <c r="C322" i="64"/>
  <c r="B322" i="64"/>
  <c r="H321" i="64"/>
  <c r="Y321" i="64" s="1"/>
  <c r="E321" i="64"/>
  <c r="C321" i="64"/>
  <c r="B321" i="64"/>
  <c r="H320" i="64"/>
  <c r="G320" i="64" s="1"/>
  <c r="E320" i="64"/>
  <c r="C320" i="64"/>
  <c r="B320" i="64"/>
  <c r="H319" i="64"/>
  <c r="S319" i="64" s="1"/>
  <c r="E319" i="64"/>
  <c r="C319" i="64"/>
  <c r="B319" i="64"/>
  <c r="H318" i="64"/>
  <c r="E318" i="64"/>
  <c r="C318" i="64"/>
  <c r="B318" i="64"/>
  <c r="H317" i="64"/>
  <c r="E317" i="64"/>
  <c r="D317" i="64"/>
  <c r="D318" i="64" s="1"/>
  <c r="D319" i="64" s="1"/>
  <c r="D320" i="64" s="1"/>
  <c r="D321" i="64" s="1"/>
  <c r="D322" i="64" s="1"/>
  <c r="D323" i="64" s="1"/>
  <c r="D324" i="64" s="1"/>
  <c r="D325" i="64" s="1"/>
  <c r="D326" i="64" s="1"/>
  <c r="D327" i="64" s="1"/>
  <c r="D328" i="64" s="1"/>
  <c r="C317" i="64"/>
  <c r="B317" i="64"/>
  <c r="H311" i="64"/>
  <c r="G311" i="64" s="1"/>
  <c r="E311" i="64"/>
  <c r="C311" i="64"/>
  <c r="B311" i="64"/>
  <c r="H310" i="64"/>
  <c r="E310" i="64"/>
  <c r="C310" i="64"/>
  <c r="B310" i="64"/>
  <c r="H309" i="64"/>
  <c r="E309" i="64"/>
  <c r="C309" i="64"/>
  <c r="B309" i="64"/>
  <c r="H308" i="64"/>
  <c r="E308" i="64"/>
  <c r="C308" i="64"/>
  <c r="B308" i="64"/>
  <c r="H307" i="64"/>
  <c r="E307" i="64"/>
  <c r="C307" i="64"/>
  <c r="B307" i="64"/>
  <c r="H306" i="64"/>
  <c r="S306" i="64" s="1"/>
  <c r="E306" i="64"/>
  <c r="C306" i="64"/>
  <c r="B306" i="64"/>
  <c r="H305" i="64"/>
  <c r="E305" i="64"/>
  <c r="C305" i="64"/>
  <c r="B305" i="64"/>
  <c r="H304" i="64"/>
  <c r="Q304" i="64" s="1"/>
  <c r="E304" i="64"/>
  <c r="C304" i="64"/>
  <c r="B304" i="64"/>
  <c r="H303" i="64"/>
  <c r="E303" i="64"/>
  <c r="C303" i="64"/>
  <c r="B303" i="64"/>
  <c r="H302" i="64"/>
  <c r="W302" i="64" s="1"/>
  <c r="E302" i="64"/>
  <c r="C302" i="64"/>
  <c r="B302" i="64"/>
  <c r="H301" i="64"/>
  <c r="W301" i="64" s="1"/>
  <c r="E301" i="64"/>
  <c r="C301" i="64"/>
  <c r="B301" i="64"/>
  <c r="H300" i="64"/>
  <c r="E300" i="64"/>
  <c r="D300" i="64"/>
  <c r="C300" i="64"/>
  <c r="B300" i="64"/>
  <c r="H296" i="64"/>
  <c r="E296" i="64"/>
  <c r="C296" i="64"/>
  <c r="B296" i="64"/>
  <c r="H295" i="64"/>
  <c r="E295" i="64"/>
  <c r="C295" i="64"/>
  <c r="B295" i="64"/>
  <c r="H294" i="64"/>
  <c r="E294" i="64"/>
  <c r="C294" i="64"/>
  <c r="B294" i="64"/>
  <c r="H293" i="64"/>
  <c r="E293" i="64"/>
  <c r="C293" i="64"/>
  <c r="B293" i="64"/>
  <c r="H292" i="64"/>
  <c r="Y292" i="64" s="1"/>
  <c r="E292" i="64"/>
  <c r="C292" i="64"/>
  <c r="B292" i="64"/>
  <c r="H291" i="64"/>
  <c r="E291" i="64"/>
  <c r="C291" i="64"/>
  <c r="B291" i="64"/>
  <c r="H290" i="64"/>
  <c r="E290" i="64"/>
  <c r="C290" i="64"/>
  <c r="B290" i="64"/>
  <c r="H289" i="64"/>
  <c r="E289" i="64"/>
  <c r="C289" i="64"/>
  <c r="B289" i="64"/>
  <c r="H288" i="64"/>
  <c r="E288" i="64"/>
  <c r="C288" i="64"/>
  <c r="B288" i="64"/>
  <c r="H287" i="64"/>
  <c r="G287" i="64" s="1"/>
  <c r="E287" i="64"/>
  <c r="C287" i="64"/>
  <c r="B287" i="64"/>
  <c r="H286" i="64"/>
  <c r="E286" i="64"/>
  <c r="C286" i="64"/>
  <c r="B286" i="64"/>
  <c r="H285" i="64"/>
  <c r="J285" i="64" s="1"/>
  <c r="E285" i="64"/>
  <c r="D285" i="64"/>
  <c r="C285" i="64"/>
  <c r="B285" i="64"/>
  <c r="H281" i="64"/>
  <c r="E281" i="64"/>
  <c r="C281" i="64"/>
  <c r="B281" i="64"/>
  <c r="H280" i="64"/>
  <c r="P280" i="64" s="1"/>
  <c r="E280" i="64"/>
  <c r="C280" i="64"/>
  <c r="B280" i="64"/>
  <c r="H279" i="64"/>
  <c r="G279" i="64" s="1"/>
  <c r="E279" i="64"/>
  <c r="C279" i="64"/>
  <c r="B279" i="64"/>
  <c r="H278" i="64"/>
  <c r="E278" i="64"/>
  <c r="C278" i="64"/>
  <c r="B278" i="64"/>
  <c r="H277" i="64"/>
  <c r="E277" i="64"/>
  <c r="C277" i="64"/>
  <c r="B277" i="64"/>
  <c r="H276" i="64"/>
  <c r="S276" i="64" s="1"/>
  <c r="E276" i="64"/>
  <c r="C276" i="64"/>
  <c r="B276" i="64"/>
  <c r="H275" i="64"/>
  <c r="T275" i="64" s="1"/>
  <c r="E275" i="64"/>
  <c r="C275" i="64"/>
  <c r="B275" i="64"/>
  <c r="H274" i="64"/>
  <c r="E274" i="64"/>
  <c r="C274" i="64"/>
  <c r="B274" i="64"/>
  <c r="H273" i="64"/>
  <c r="U273" i="64" s="1"/>
  <c r="E273" i="64"/>
  <c r="C273" i="64"/>
  <c r="B273" i="64"/>
  <c r="H272" i="64"/>
  <c r="T272" i="64" s="1"/>
  <c r="E272" i="64"/>
  <c r="C272" i="64"/>
  <c r="B272" i="64"/>
  <c r="H271" i="64"/>
  <c r="S271" i="64" s="1"/>
  <c r="E271" i="64"/>
  <c r="C271" i="64"/>
  <c r="B271" i="64"/>
  <c r="H270" i="64"/>
  <c r="E270" i="64"/>
  <c r="C270" i="64"/>
  <c r="B270" i="64"/>
  <c r="H266" i="64"/>
  <c r="E266" i="64"/>
  <c r="C266" i="64"/>
  <c r="B266" i="64"/>
  <c r="H265" i="64"/>
  <c r="E265" i="64"/>
  <c r="C265" i="64"/>
  <c r="B265" i="64"/>
  <c r="H264" i="64"/>
  <c r="E264" i="64"/>
  <c r="C264" i="64"/>
  <c r="B264" i="64"/>
  <c r="H263" i="64"/>
  <c r="E263" i="64"/>
  <c r="C263" i="64"/>
  <c r="B263" i="64"/>
  <c r="H262" i="64"/>
  <c r="E262" i="64"/>
  <c r="C262" i="64"/>
  <c r="B262" i="64"/>
  <c r="H261" i="64"/>
  <c r="E261" i="64"/>
  <c r="C261" i="64"/>
  <c r="B261" i="64"/>
  <c r="H260" i="64"/>
  <c r="E260" i="64"/>
  <c r="C260" i="64"/>
  <c r="B260" i="64"/>
  <c r="H259" i="64"/>
  <c r="E259" i="64"/>
  <c r="C259" i="64"/>
  <c r="B259" i="64"/>
  <c r="H258" i="64"/>
  <c r="E258" i="64"/>
  <c r="C258" i="64"/>
  <c r="B258" i="64"/>
  <c r="H257" i="64"/>
  <c r="E257" i="64"/>
  <c r="C257" i="64"/>
  <c r="B257" i="64"/>
  <c r="H256" i="64"/>
  <c r="E256" i="64"/>
  <c r="C256" i="64"/>
  <c r="B256" i="64"/>
  <c r="H255" i="64"/>
  <c r="E255" i="64"/>
  <c r="C255" i="64"/>
  <c r="B255" i="64"/>
  <c r="H251" i="64"/>
  <c r="E251" i="64"/>
  <c r="D251" i="64"/>
  <c r="C251" i="64"/>
  <c r="B251" i="64"/>
  <c r="H250" i="64"/>
  <c r="E250" i="64"/>
  <c r="D250" i="64"/>
  <c r="C250" i="64"/>
  <c r="B250" i="64"/>
  <c r="H249" i="64"/>
  <c r="E249" i="64"/>
  <c r="D249" i="64"/>
  <c r="C249" i="64"/>
  <c r="B249" i="64"/>
  <c r="H248" i="64"/>
  <c r="E248" i="64"/>
  <c r="D248" i="64"/>
  <c r="C248" i="64"/>
  <c r="B248" i="64"/>
  <c r="H247" i="64"/>
  <c r="E247" i="64"/>
  <c r="D247" i="64"/>
  <c r="C247" i="64"/>
  <c r="B247" i="64"/>
  <c r="H246" i="64"/>
  <c r="E246" i="64"/>
  <c r="D246" i="64"/>
  <c r="C246" i="64"/>
  <c r="B246" i="64"/>
  <c r="H245" i="64"/>
  <c r="E245" i="64"/>
  <c r="D245" i="64"/>
  <c r="C245" i="64"/>
  <c r="B245" i="64"/>
  <c r="H244" i="64"/>
  <c r="E244" i="64"/>
  <c r="D244" i="64"/>
  <c r="C244" i="64"/>
  <c r="B244" i="64"/>
  <c r="H243" i="64"/>
  <c r="E243" i="64"/>
  <c r="D243" i="64"/>
  <c r="C243" i="64"/>
  <c r="B243" i="64"/>
  <c r="H242" i="64"/>
  <c r="E242" i="64"/>
  <c r="D242" i="64"/>
  <c r="C242" i="64"/>
  <c r="B242" i="64"/>
  <c r="H241" i="64"/>
  <c r="E241" i="64"/>
  <c r="D241" i="64"/>
  <c r="C241" i="64"/>
  <c r="B241" i="64"/>
  <c r="D240" i="64"/>
  <c r="D238" i="64" s="1"/>
  <c r="H234" i="64"/>
  <c r="E234" i="64"/>
  <c r="C234" i="64"/>
  <c r="B234" i="64"/>
  <c r="H233" i="64"/>
  <c r="E233" i="64"/>
  <c r="C233" i="64"/>
  <c r="B233" i="64"/>
  <c r="H232" i="64"/>
  <c r="E232" i="64"/>
  <c r="C232" i="64"/>
  <c r="B232" i="64"/>
  <c r="H231" i="64"/>
  <c r="E231" i="64"/>
  <c r="C231" i="64"/>
  <c r="B231" i="64"/>
  <c r="H230" i="64"/>
  <c r="E230" i="64"/>
  <c r="C230" i="64"/>
  <c r="B230" i="64"/>
  <c r="H229" i="64"/>
  <c r="E229" i="64"/>
  <c r="C229" i="64"/>
  <c r="B229" i="64"/>
  <c r="H228" i="64"/>
  <c r="E228" i="64"/>
  <c r="C228" i="64"/>
  <c r="B228" i="64"/>
  <c r="H227" i="64"/>
  <c r="E227" i="64"/>
  <c r="C227" i="64"/>
  <c r="B227" i="64"/>
  <c r="H226" i="64"/>
  <c r="E226" i="64"/>
  <c r="C226" i="64"/>
  <c r="B226" i="64"/>
  <c r="H225" i="64"/>
  <c r="E225" i="64"/>
  <c r="C225" i="64"/>
  <c r="B225" i="64"/>
  <c r="H224" i="64"/>
  <c r="E224" i="64"/>
  <c r="C224" i="64"/>
  <c r="B224" i="64"/>
  <c r="H223" i="64"/>
  <c r="E223" i="64"/>
  <c r="C223" i="64"/>
  <c r="B223" i="64"/>
  <c r="H219" i="64"/>
  <c r="E219" i="64"/>
  <c r="C219" i="64"/>
  <c r="B219" i="64"/>
  <c r="H218" i="64"/>
  <c r="E218" i="64"/>
  <c r="C218" i="64"/>
  <c r="B218" i="64"/>
  <c r="H217" i="64"/>
  <c r="E217" i="64"/>
  <c r="C217" i="64"/>
  <c r="B217" i="64"/>
  <c r="H216" i="64"/>
  <c r="E216" i="64"/>
  <c r="C216" i="64"/>
  <c r="B216" i="64"/>
  <c r="H215" i="64"/>
  <c r="E215" i="64"/>
  <c r="C215" i="64"/>
  <c r="B215" i="64"/>
  <c r="H214" i="64"/>
  <c r="E214" i="64"/>
  <c r="C214" i="64"/>
  <c r="B214" i="64"/>
  <c r="H213" i="64"/>
  <c r="E213" i="64"/>
  <c r="C213" i="64"/>
  <c r="B213" i="64"/>
  <c r="H212" i="64"/>
  <c r="E212" i="64"/>
  <c r="C212" i="64"/>
  <c r="B212" i="64"/>
  <c r="H211" i="64"/>
  <c r="E211" i="64"/>
  <c r="C211" i="64"/>
  <c r="B211" i="64"/>
  <c r="H210" i="64"/>
  <c r="E210" i="64"/>
  <c r="C210" i="64"/>
  <c r="B210" i="64"/>
  <c r="H209" i="64"/>
  <c r="E209" i="64"/>
  <c r="C209" i="64"/>
  <c r="B209" i="64"/>
  <c r="H208" i="64"/>
  <c r="E208" i="64"/>
  <c r="C208" i="64"/>
  <c r="B208" i="64"/>
  <c r="H204" i="64"/>
  <c r="E204" i="64"/>
  <c r="C204" i="64"/>
  <c r="B204" i="64"/>
  <c r="H203" i="64"/>
  <c r="E203" i="64"/>
  <c r="C203" i="64"/>
  <c r="B203" i="64"/>
  <c r="H202" i="64"/>
  <c r="E202" i="64"/>
  <c r="C202" i="64"/>
  <c r="B202" i="64"/>
  <c r="H201" i="64"/>
  <c r="E201" i="64"/>
  <c r="C201" i="64"/>
  <c r="B201" i="64"/>
  <c r="H200" i="64"/>
  <c r="E200" i="64"/>
  <c r="C200" i="64"/>
  <c r="B200" i="64"/>
  <c r="H199" i="64"/>
  <c r="E199" i="64"/>
  <c r="C199" i="64"/>
  <c r="B199" i="64"/>
  <c r="H198" i="64"/>
  <c r="E198" i="64"/>
  <c r="C198" i="64"/>
  <c r="B198" i="64"/>
  <c r="H197" i="64"/>
  <c r="E197" i="64"/>
  <c r="C197" i="64"/>
  <c r="B197" i="64"/>
  <c r="H196" i="64"/>
  <c r="E196" i="64"/>
  <c r="C196" i="64"/>
  <c r="B196" i="64"/>
  <c r="H195" i="64"/>
  <c r="E195" i="64"/>
  <c r="C195" i="64"/>
  <c r="B195" i="64"/>
  <c r="H194" i="64"/>
  <c r="E194" i="64"/>
  <c r="C194" i="64"/>
  <c r="B194" i="64"/>
  <c r="H193" i="64"/>
  <c r="E193" i="64"/>
  <c r="C193" i="64"/>
  <c r="B193" i="64"/>
  <c r="H189" i="64"/>
  <c r="E189" i="64"/>
  <c r="C189" i="64"/>
  <c r="B189" i="64"/>
  <c r="H188" i="64"/>
  <c r="E188" i="64"/>
  <c r="C188" i="64"/>
  <c r="B188" i="64"/>
  <c r="H187" i="64"/>
  <c r="E187" i="64"/>
  <c r="C187" i="64"/>
  <c r="B187" i="64"/>
  <c r="H186" i="64"/>
  <c r="E186" i="64"/>
  <c r="C186" i="64"/>
  <c r="B186" i="64"/>
  <c r="H185" i="64"/>
  <c r="E185" i="64"/>
  <c r="C185" i="64"/>
  <c r="B185" i="64"/>
  <c r="H184" i="64"/>
  <c r="E184" i="64"/>
  <c r="C184" i="64"/>
  <c r="B184" i="64"/>
  <c r="H183" i="64"/>
  <c r="E183" i="64"/>
  <c r="C183" i="64"/>
  <c r="B183" i="64"/>
  <c r="H182" i="64"/>
  <c r="E182" i="64"/>
  <c r="C182" i="64"/>
  <c r="B182" i="64"/>
  <c r="H181" i="64"/>
  <c r="E181" i="64"/>
  <c r="C181" i="64"/>
  <c r="B181" i="64"/>
  <c r="H180" i="64"/>
  <c r="E180" i="64"/>
  <c r="C180" i="64"/>
  <c r="B180" i="64"/>
  <c r="H179" i="64"/>
  <c r="E179" i="64"/>
  <c r="C179" i="64"/>
  <c r="B179" i="64"/>
  <c r="H178" i="64"/>
  <c r="E178" i="64"/>
  <c r="C178" i="64"/>
  <c r="B178" i="64"/>
  <c r="H174" i="64"/>
  <c r="E174" i="64"/>
  <c r="C174" i="64"/>
  <c r="B174" i="64"/>
  <c r="H173" i="64"/>
  <c r="E173" i="64"/>
  <c r="C173" i="64"/>
  <c r="B173" i="64"/>
  <c r="H172" i="64"/>
  <c r="E172" i="64"/>
  <c r="C172" i="64"/>
  <c r="B172" i="64"/>
  <c r="H171" i="64"/>
  <c r="E171" i="64"/>
  <c r="C171" i="64"/>
  <c r="B171" i="64"/>
  <c r="H170" i="64"/>
  <c r="E170" i="64"/>
  <c r="C170" i="64"/>
  <c r="B170" i="64"/>
  <c r="H169" i="64"/>
  <c r="E169" i="64"/>
  <c r="C169" i="64"/>
  <c r="B169" i="64"/>
  <c r="H168" i="64"/>
  <c r="E168" i="64"/>
  <c r="C168" i="64"/>
  <c r="B168" i="64"/>
  <c r="H167" i="64"/>
  <c r="E167" i="64"/>
  <c r="C167" i="64"/>
  <c r="B167" i="64"/>
  <c r="H166" i="64"/>
  <c r="E166" i="64"/>
  <c r="C166" i="64"/>
  <c r="B166" i="64"/>
  <c r="H165" i="64"/>
  <c r="E165" i="64"/>
  <c r="C165" i="64"/>
  <c r="B165" i="64"/>
  <c r="H164" i="64"/>
  <c r="E164" i="64"/>
  <c r="C164" i="64"/>
  <c r="B164" i="64"/>
  <c r="H163" i="64"/>
  <c r="E163" i="64"/>
  <c r="C163" i="64"/>
  <c r="B163" i="64"/>
  <c r="H159" i="64"/>
  <c r="E159" i="64"/>
  <c r="C159" i="64"/>
  <c r="B159" i="64"/>
  <c r="H158" i="64"/>
  <c r="E158" i="64"/>
  <c r="C158" i="64"/>
  <c r="B158" i="64"/>
  <c r="H157" i="64"/>
  <c r="E157" i="64"/>
  <c r="C157" i="64"/>
  <c r="B157" i="64"/>
  <c r="H156" i="64"/>
  <c r="E156" i="64"/>
  <c r="C156" i="64"/>
  <c r="B156" i="64"/>
  <c r="H155" i="64"/>
  <c r="E155" i="64"/>
  <c r="C155" i="64"/>
  <c r="B155" i="64"/>
  <c r="H154" i="64"/>
  <c r="E154" i="64"/>
  <c r="C154" i="64"/>
  <c r="B154" i="64"/>
  <c r="H153" i="64"/>
  <c r="E153" i="64"/>
  <c r="C153" i="64"/>
  <c r="B153" i="64"/>
  <c r="H152" i="64"/>
  <c r="E152" i="64"/>
  <c r="C152" i="64"/>
  <c r="B152" i="64"/>
  <c r="H151" i="64"/>
  <c r="E151" i="64"/>
  <c r="C151" i="64"/>
  <c r="B151" i="64"/>
  <c r="H150" i="64"/>
  <c r="E150" i="64"/>
  <c r="C150" i="64"/>
  <c r="B150" i="64"/>
  <c r="H149" i="64"/>
  <c r="E149" i="64"/>
  <c r="C149" i="64"/>
  <c r="B149" i="64"/>
  <c r="H148" i="64"/>
  <c r="E148" i="64"/>
  <c r="C148" i="64"/>
  <c r="B148" i="64"/>
  <c r="H144" i="64"/>
  <c r="E144" i="64"/>
  <c r="C144" i="64"/>
  <c r="B144" i="64"/>
  <c r="H143" i="64"/>
  <c r="E143" i="64"/>
  <c r="C143" i="64"/>
  <c r="B143" i="64"/>
  <c r="H142" i="64"/>
  <c r="E142" i="64"/>
  <c r="C142" i="64"/>
  <c r="B142" i="64"/>
  <c r="H141" i="64"/>
  <c r="E141" i="64"/>
  <c r="C141" i="64"/>
  <c r="B141" i="64"/>
  <c r="H140" i="64"/>
  <c r="E140" i="64"/>
  <c r="C140" i="64"/>
  <c r="B140" i="64"/>
  <c r="H139" i="64"/>
  <c r="E139" i="64"/>
  <c r="C139" i="64"/>
  <c r="B139" i="64"/>
  <c r="H138" i="64"/>
  <c r="E138" i="64"/>
  <c r="C138" i="64"/>
  <c r="B138" i="64"/>
  <c r="H137" i="64"/>
  <c r="E137" i="64"/>
  <c r="C137" i="64"/>
  <c r="B137" i="64"/>
  <c r="H136" i="64"/>
  <c r="E136" i="64"/>
  <c r="C136" i="64"/>
  <c r="B136" i="64"/>
  <c r="H135" i="64"/>
  <c r="E135" i="64"/>
  <c r="C135" i="64"/>
  <c r="B135" i="64"/>
  <c r="H129" i="64"/>
  <c r="E129" i="64"/>
  <c r="C129" i="64"/>
  <c r="B129" i="64"/>
  <c r="H128" i="64"/>
  <c r="E128" i="64"/>
  <c r="C128" i="64"/>
  <c r="B128" i="64"/>
  <c r="H127" i="64"/>
  <c r="E127" i="64"/>
  <c r="C127" i="64"/>
  <c r="B127" i="64"/>
  <c r="H126" i="64"/>
  <c r="E126" i="64"/>
  <c r="C126" i="64"/>
  <c r="B126" i="64"/>
  <c r="H125" i="64"/>
  <c r="E125" i="64"/>
  <c r="C125" i="64"/>
  <c r="B125" i="64"/>
  <c r="H124" i="64"/>
  <c r="E124" i="64"/>
  <c r="C124" i="64"/>
  <c r="B124" i="64"/>
  <c r="H123" i="64"/>
  <c r="E123" i="64"/>
  <c r="C123" i="64"/>
  <c r="B123" i="64"/>
  <c r="H122" i="64"/>
  <c r="E122" i="64"/>
  <c r="C122" i="64"/>
  <c r="B122" i="64"/>
  <c r="H121" i="64"/>
  <c r="E121" i="64"/>
  <c r="C121" i="64"/>
  <c r="B121" i="64"/>
  <c r="H120" i="64"/>
  <c r="E120" i="64"/>
  <c r="C120" i="64"/>
  <c r="B120" i="64"/>
  <c r="H119" i="64"/>
  <c r="E119" i="64"/>
  <c r="C119" i="64"/>
  <c r="B119" i="64"/>
  <c r="H118" i="64"/>
  <c r="E118" i="64"/>
  <c r="C118" i="64"/>
  <c r="B118" i="64"/>
  <c r="H114" i="64"/>
  <c r="E114" i="64"/>
  <c r="C114" i="64"/>
  <c r="B114" i="64"/>
  <c r="H113" i="64"/>
  <c r="E113" i="64"/>
  <c r="C113" i="64"/>
  <c r="B113" i="64"/>
  <c r="H112" i="64"/>
  <c r="E112" i="64"/>
  <c r="C112" i="64"/>
  <c r="B112" i="64"/>
  <c r="H111" i="64"/>
  <c r="E111" i="64"/>
  <c r="C111" i="64"/>
  <c r="B111" i="64"/>
  <c r="H110" i="64"/>
  <c r="E110" i="64"/>
  <c r="C110" i="64"/>
  <c r="B110" i="64"/>
  <c r="H109" i="64"/>
  <c r="E109" i="64"/>
  <c r="C109" i="64"/>
  <c r="B109" i="64"/>
  <c r="H108" i="64"/>
  <c r="E108" i="64"/>
  <c r="C108" i="64"/>
  <c r="B108" i="64"/>
  <c r="H107" i="64"/>
  <c r="E107" i="64"/>
  <c r="C107" i="64"/>
  <c r="B107" i="64"/>
  <c r="H106" i="64"/>
  <c r="E106" i="64"/>
  <c r="C106" i="64"/>
  <c r="B106" i="64"/>
  <c r="H105" i="64"/>
  <c r="E105" i="64"/>
  <c r="C105" i="64"/>
  <c r="B105" i="64"/>
  <c r="H104" i="64"/>
  <c r="E104" i="64"/>
  <c r="C104" i="64"/>
  <c r="B104" i="64"/>
  <c r="H103" i="64"/>
  <c r="E103" i="64"/>
  <c r="C103" i="64"/>
  <c r="B103" i="64"/>
  <c r="H99" i="64"/>
  <c r="E99" i="64"/>
  <c r="C99" i="64"/>
  <c r="B99" i="64"/>
  <c r="H98" i="64"/>
  <c r="E98" i="64"/>
  <c r="C98" i="64"/>
  <c r="B98" i="64"/>
  <c r="H97" i="64"/>
  <c r="E97" i="64"/>
  <c r="C97" i="64"/>
  <c r="B97" i="64"/>
  <c r="H96" i="64"/>
  <c r="E96" i="64"/>
  <c r="C96" i="64"/>
  <c r="B96" i="64"/>
  <c r="H95" i="64"/>
  <c r="E95" i="64"/>
  <c r="C95" i="64"/>
  <c r="B95" i="64"/>
  <c r="H94" i="64"/>
  <c r="E94" i="64"/>
  <c r="C94" i="64"/>
  <c r="B94" i="64"/>
  <c r="H93" i="64"/>
  <c r="E93" i="64"/>
  <c r="C93" i="64"/>
  <c r="B93" i="64"/>
  <c r="H92" i="64"/>
  <c r="E92" i="64"/>
  <c r="C92" i="64"/>
  <c r="B92" i="64"/>
  <c r="H91" i="64"/>
  <c r="E91" i="64"/>
  <c r="C91" i="64"/>
  <c r="B91" i="64"/>
  <c r="H90" i="64"/>
  <c r="E90" i="64"/>
  <c r="C90" i="64"/>
  <c r="B90" i="64"/>
  <c r="H89" i="64"/>
  <c r="E89" i="64"/>
  <c r="C89" i="64"/>
  <c r="B89" i="64"/>
  <c r="H88" i="64"/>
  <c r="E88" i="64"/>
  <c r="C88" i="64"/>
  <c r="B88" i="64"/>
  <c r="H84" i="64"/>
  <c r="E84" i="64"/>
  <c r="C84" i="64"/>
  <c r="B84" i="64"/>
  <c r="H83" i="64"/>
  <c r="E83" i="64"/>
  <c r="C83" i="64"/>
  <c r="B83" i="64"/>
  <c r="H82" i="64"/>
  <c r="E82" i="64"/>
  <c r="C82" i="64"/>
  <c r="B82" i="64"/>
  <c r="H81" i="64"/>
  <c r="E81" i="64"/>
  <c r="C81" i="64"/>
  <c r="B81" i="64"/>
  <c r="H80" i="64"/>
  <c r="E80" i="64"/>
  <c r="C80" i="64"/>
  <c r="B80" i="64"/>
  <c r="H79" i="64"/>
  <c r="E79" i="64"/>
  <c r="C79" i="64"/>
  <c r="B79" i="64"/>
  <c r="H78" i="64"/>
  <c r="E78" i="64"/>
  <c r="C78" i="64"/>
  <c r="B78" i="64"/>
  <c r="H77" i="64"/>
  <c r="E77" i="64"/>
  <c r="C77" i="64"/>
  <c r="B77" i="64"/>
  <c r="H76" i="64"/>
  <c r="E76" i="64"/>
  <c r="C76" i="64"/>
  <c r="B76" i="64"/>
  <c r="H75" i="64"/>
  <c r="E75" i="64"/>
  <c r="C75" i="64"/>
  <c r="B75" i="64"/>
  <c r="H74" i="64"/>
  <c r="E74" i="64"/>
  <c r="C74" i="64"/>
  <c r="B74" i="64"/>
  <c r="H73" i="64"/>
  <c r="E73" i="64"/>
  <c r="C73" i="64"/>
  <c r="B73" i="64"/>
  <c r="H69" i="64"/>
  <c r="E69" i="64"/>
  <c r="C69" i="64"/>
  <c r="B69" i="64"/>
  <c r="H68" i="64"/>
  <c r="E68" i="64"/>
  <c r="C68" i="64"/>
  <c r="B68" i="64"/>
  <c r="H67" i="64"/>
  <c r="E67" i="64"/>
  <c r="C67" i="64"/>
  <c r="B67" i="64"/>
  <c r="H66" i="64"/>
  <c r="E66" i="64"/>
  <c r="C66" i="64"/>
  <c r="B66" i="64"/>
  <c r="H65" i="64"/>
  <c r="E65" i="64"/>
  <c r="C65" i="64"/>
  <c r="B65" i="64"/>
  <c r="H64" i="64"/>
  <c r="E64" i="64"/>
  <c r="C64" i="64"/>
  <c r="B64" i="64"/>
  <c r="H63" i="64"/>
  <c r="E63" i="64"/>
  <c r="C63" i="64"/>
  <c r="B63" i="64"/>
  <c r="H62" i="64"/>
  <c r="E62" i="64"/>
  <c r="C62" i="64"/>
  <c r="B62" i="64"/>
  <c r="H61" i="64"/>
  <c r="E61" i="64"/>
  <c r="C61" i="64"/>
  <c r="B61" i="64"/>
  <c r="H60" i="64"/>
  <c r="E60" i="64"/>
  <c r="C60" i="64"/>
  <c r="B60" i="64"/>
  <c r="H59" i="64"/>
  <c r="E59" i="64"/>
  <c r="C59" i="64"/>
  <c r="B59" i="64"/>
  <c r="H58" i="64"/>
  <c r="E58" i="64"/>
  <c r="C58" i="64"/>
  <c r="B58" i="64"/>
  <c r="H54" i="64"/>
  <c r="E54" i="64"/>
  <c r="C54" i="64"/>
  <c r="B54" i="64"/>
  <c r="H53" i="64"/>
  <c r="E53" i="64"/>
  <c r="C53" i="64"/>
  <c r="B53" i="64"/>
  <c r="H52" i="64"/>
  <c r="E52" i="64"/>
  <c r="C52" i="64"/>
  <c r="B52" i="64"/>
  <c r="H51" i="64"/>
  <c r="E51" i="64"/>
  <c r="C51" i="64"/>
  <c r="B51" i="64"/>
  <c r="H50" i="64"/>
  <c r="E50" i="64"/>
  <c r="C50" i="64"/>
  <c r="B50" i="64"/>
  <c r="H49" i="64"/>
  <c r="E49" i="64"/>
  <c r="C49" i="64"/>
  <c r="B49" i="64"/>
  <c r="H48" i="64"/>
  <c r="E48" i="64"/>
  <c r="C48" i="64"/>
  <c r="B48" i="64"/>
  <c r="H47" i="64"/>
  <c r="E47" i="64"/>
  <c r="C47" i="64"/>
  <c r="B47" i="64"/>
  <c r="H46" i="64"/>
  <c r="E46" i="64"/>
  <c r="C46" i="64"/>
  <c r="B46" i="64"/>
  <c r="H45" i="64"/>
  <c r="E45" i="64"/>
  <c r="C45" i="64"/>
  <c r="B45" i="64"/>
  <c r="H44" i="64"/>
  <c r="E44" i="64"/>
  <c r="C44" i="64"/>
  <c r="B44" i="64"/>
  <c r="H43" i="64"/>
  <c r="E43" i="64"/>
  <c r="C43" i="64"/>
  <c r="B43" i="64"/>
  <c r="H39" i="64"/>
  <c r="F39" i="64"/>
  <c r="F54" i="64" s="1"/>
  <c r="F69" i="64" s="1"/>
  <c r="F84" i="64" s="1"/>
  <c r="F99" i="64" s="1"/>
  <c r="F114" i="64" s="1"/>
  <c r="F129" i="64" s="1"/>
  <c r="F144" i="64" s="1"/>
  <c r="E39" i="64"/>
  <c r="C39" i="64"/>
  <c r="B39" i="64"/>
  <c r="H38" i="64"/>
  <c r="F38" i="64"/>
  <c r="F53" i="64" s="1"/>
  <c r="F68" i="64" s="1"/>
  <c r="F83" i="64" s="1"/>
  <c r="F98" i="64" s="1"/>
  <c r="F113" i="64" s="1"/>
  <c r="F128" i="64" s="1"/>
  <c r="F143" i="64" s="1"/>
  <c r="E38" i="64"/>
  <c r="C38" i="64"/>
  <c r="B38" i="64"/>
  <c r="H37" i="64"/>
  <c r="F37" i="64"/>
  <c r="F52" i="64" s="1"/>
  <c r="F67" i="64" s="1"/>
  <c r="F82" i="64" s="1"/>
  <c r="F97" i="64" s="1"/>
  <c r="F112" i="64" s="1"/>
  <c r="F127" i="64" s="1"/>
  <c r="F142" i="64" s="1"/>
  <c r="E37" i="64"/>
  <c r="C37" i="64"/>
  <c r="B37" i="64"/>
  <c r="H36" i="64"/>
  <c r="F36" i="64"/>
  <c r="F51" i="64" s="1"/>
  <c r="F66" i="64" s="1"/>
  <c r="F81" i="64" s="1"/>
  <c r="F96" i="64" s="1"/>
  <c r="F111" i="64" s="1"/>
  <c r="F126" i="64" s="1"/>
  <c r="F141" i="64" s="1"/>
  <c r="E36" i="64"/>
  <c r="C36" i="64"/>
  <c r="B36" i="64"/>
  <c r="H35" i="64"/>
  <c r="F35" i="64"/>
  <c r="F50" i="64" s="1"/>
  <c r="F65" i="64" s="1"/>
  <c r="F80" i="64" s="1"/>
  <c r="F95" i="64" s="1"/>
  <c r="F110" i="64" s="1"/>
  <c r="F125" i="64" s="1"/>
  <c r="F140" i="64" s="1"/>
  <c r="E35" i="64"/>
  <c r="C35" i="64"/>
  <c r="B35" i="64"/>
  <c r="H34" i="64"/>
  <c r="F34" i="64"/>
  <c r="F49" i="64" s="1"/>
  <c r="F64" i="64" s="1"/>
  <c r="F79" i="64" s="1"/>
  <c r="F94" i="64" s="1"/>
  <c r="F109" i="64" s="1"/>
  <c r="F124" i="64" s="1"/>
  <c r="F139" i="64" s="1"/>
  <c r="E34" i="64"/>
  <c r="C34" i="64"/>
  <c r="B34" i="64"/>
  <c r="H33" i="64"/>
  <c r="F33" i="64"/>
  <c r="F48" i="64" s="1"/>
  <c r="F63" i="64" s="1"/>
  <c r="F78" i="64" s="1"/>
  <c r="F93" i="64" s="1"/>
  <c r="F108" i="64" s="1"/>
  <c r="F123" i="64" s="1"/>
  <c r="F138" i="64" s="1"/>
  <c r="E33" i="64"/>
  <c r="C33" i="64"/>
  <c r="B33" i="64"/>
  <c r="H32" i="64"/>
  <c r="F32" i="64"/>
  <c r="F47" i="64" s="1"/>
  <c r="F62" i="64" s="1"/>
  <c r="F77" i="64" s="1"/>
  <c r="F92" i="64" s="1"/>
  <c r="F107" i="64" s="1"/>
  <c r="F122" i="64" s="1"/>
  <c r="F137" i="64" s="1"/>
  <c r="E32" i="64"/>
  <c r="C32" i="64"/>
  <c r="B32" i="64"/>
  <c r="H31" i="64"/>
  <c r="F31" i="64"/>
  <c r="F46" i="64" s="1"/>
  <c r="F61" i="64" s="1"/>
  <c r="F76" i="64" s="1"/>
  <c r="F91" i="64" s="1"/>
  <c r="F106" i="64" s="1"/>
  <c r="F121" i="64" s="1"/>
  <c r="F136" i="64" s="1"/>
  <c r="E31" i="64"/>
  <c r="C31" i="64"/>
  <c r="B31" i="64"/>
  <c r="H30" i="64"/>
  <c r="F30" i="64"/>
  <c r="F45" i="64" s="1"/>
  <c r="F60" i="64" s="1"/>
  <c r="F75" i="64" s="1"/>
  <c r="F90" i="64" s="1"/>
  <c r="F105" i="64" s="1"/>
  <c r="F120" i="64" s="1"/>
  <c r="F135" i="64" s="1"/>
  <c r="E30" i="64"/>
  <c r="C30" i="64"/>
  <c r="B30" i="64"/>
  <c r="H29" i="64"/>
  <c r="F29" i="64"/>
  <c r="F44" i="64" s="1"/>
  <c r="F59" i="64" s="1"/>
  <c r="F74" i="64" s="1"/>
  <c r="F89" i="64" s="1"/>
  <c r="F104" i="64" s="1"/>
  <c r="F119" i="64" s="1"/>
  <c r="E29" i="64"/>
  <c r="C29" i="64"/>
  <c r="B29" i="64"/>
  <c r="H28" i="64"/>
  <c r="F28" i="64"/>
  <c r="F43" i="64" s="1"/>
  <c r="F58" i="64" s="1"/>
  <c r="F73" i="64" s="1"/>
  <c r="F88" i="64" s="1"/>
  <c r="F103" i="64" s="1"/>
  <c r="F118" i="64" s="1"/>
  <c r="E28" i="64"/>
  <c r="C28" i="64"/>
  <c r="B28" i="64"/>
  <c r="P29" i="50"/>
  <c r="H29" i="50"/>
  <c r="P28" i="50"/>
  <c r="H28" i="50"/>
  <c r="P27" i="50"/>
  <c r="H27" i="50"/>
  <c r="Y38" i="50"/>
  <c r="X38" i="50"/>
  <c r="W38" i="50"/>
  <c r="U38" i="50"/>
  <c r="T38" i="50"/>
  <c r="S38" i="50"/>
  <c r="R38" i="50"/>
  <c r="Q38" i="50"/>
  <c r="O38" i="50"/>
  <c r="P16" i="50" s="1"/>
  <c r="J38" i="50"/>
  <c r="K16" i="50" s="1"/>
  <c r="I38" i="50"/>
  <c r="G38" i="50"/>
  <c r="F38" i="50"/>
  <c r="E38" i="50"/>
  <c r="C38" i="50"/>
  <c r="D38" i="50" s="1"/>
  <c r="B38" i="50"/>
  <c r="Y37" i="50"/>
  <c r="X37" i="50"/>
  <c r="W37" i="50"/>
  <c r="U37" i="50"/>
  <c r="T37" i="50"/>
  <c r="S37" i="50"/>
  <c r="R37" i="50"/>
  <c r="Q37" i="50"/>
  <c r="O37" i="50"/>
  <c r="P15" i="50" s="1"/>
  <c r="J37" i="50"/>
  <c r="K15" i="50" s="1"/>
  <c r="I37" i="50"/>
  <c r="G37" i="50"/>
  <c r="F37" i="50"/>
  <c r="E37" i="50"/>
  <c r="C37" i="50"/>
  <c r="D37" i="50" s="1"/>
  <c r="B37" i="50"/>
  <c r="Y36" i="50"/>
  <c r="X36" i="50"/>
  <c r="W36" i="50"/>
  <c r="U36" i="50"/>
  <c r="T36" i="50"/>
  <c r="S36" i="50"/>
  <c r="R36" i="50"/>
  <c r="Q36" i="50"/>
  <c r="O36" i="50"/>
  <c r="P14" i="50" s="1"/>
  <c r="J36" i="50"/>
  <c r="K14" i="50" s="1"/>
  <c r="I36" i="50"/>
  <c r="G36" i="50"/>
  <c r="F36" i="50"/>
  <c r="E36" i="50"/>
  <c r="C36" i="50"/>
  <c r="D36" i="50" s="1"/>
  <c r="B36" i="50"/>
  <c r="Y35" i="50"/>
  <c r="X35" i="50"/>
  <c r="W35" i="50"/>
  <c r="U35" i="50"/>
  <c r="T35" i="50"/>
  <c r="S35" i="50"/>
  <c r="R35" i="50"/>
  <c r="Q35" i="50"/>
  <c r="O35" i="50"/>
  <c r="P13" i="50" s="1"/>
  <c r="J35" i="50"/>
  <c r="K13" i="50" s="1"/>
  <c r="I35" i="50"/>
  <c r="G35" i="50"/>
  <c r="F35" i="50"/>
  <c r="E35" i="50"/>
  <c r="C35" i="50"/>
  <c r="D35" i="50" s="1"/>
  <c r="B35" i="50"/>
  <c r="Y34" i="50"/>
  <c r="X34" i="50"/>
  <c r="W34" i="50"/>
  <c r="U34" i="50"/>
  <c r="T34" i="50"/>
  <c r="S34" i="50"/>
  <c r="R34" i="50"/>
  <c r="Q34" i="50"/>
  <c r="O34" i="50"/>
  <c r="P12" i="50" s="1"/>
  <c r="J34" i="50"/>
  <c r="K12" i="50" s="1"/>
  <c r="I34" i="50"/>
  <c r="G34" i="50"/>
  <c r="F34" i="50"/>
  <c r="E34" i="50"/>
  <c r="C34" i="50"/>
  <c r="D34" i="50" s="1"/>
  <c r="B34" i="50"/>
  <c r="Y33" i="50"/>
  <c r="X33" i="50"/>
  <c r="W33" i="50"/>
  <c r="U33" i="50"/>
  <c r="T33" i="50"/>
  <c r="S33" i="50"/>
  <c r="R33" i="50"/>
  <c r="Q33" i="50"/>
  <c r="O33" i="50"/>
  <c r="P11" i="50" s="1"/>
  <c r="J33" i="50"/>
  <c r="K11" i="50" s="1"/>
  <c r="I33" i="50"/>
  <c r="G33" i="50"/>
  <c r="F33" i="50"/>
  <c r="E33" i="50"/>
  <c r="C33" i="50"/>
  <c r="D33" i="50" s="1"/>
  <c r="B33" i="50"/>
  <c r="Y32" i="50"/>
  <c r="X32" i="50"/>
  <c r="W32" i="50"/>
  <c r="U32" i="50"/>
  <c r="T32" i="50"/>
  <c r="S32" i="50"/>
  <c r="R32" i="50"/>
  <c r="Q32" i="50"/>
  <c r="O32" i="50"/>
  <c r="P10" i="50" s="1"/>
  <c r="J32" i="50"/>
  <c r="K10" i="50" s="1"/>
  <c r="I32" i="50"/>
  <c r="G32" i="50"/>
  <c r="F32" i="50"/>
  <c r="E32" i="50"/>
  <c r="C32" i="50"/>
  <c r="D32" i="50" s="1"/>
  <c r="B32" i="50"/>
  <c r="Y31" i="50"/>
  <c r="X31" i="50"/>
  <c r="W31" i="50"/>
  <c r="U31" i="50"/>
  <c r="T31" i="50"/>
  <c r="S31" i="50"/>
  <c r="R31" i="50"/>
  <c r="Q31" i="50"/>
  <c r="O31" i="50"/>
  <c r="P9" i="50" s="1"/>
  <c r="J31" i="50"/>
  <c r="I31" i="50"/>
  <c r="G31" i="50"/>
  <c r="F31" i="50"/>
  <c r="E31" i="50"/>
  <c r="C31" i="50"/>
  <c r="D31" i="50" s="1"/>
  <c r="B31" i="50"/>
  <c r="Y17" i="50"/>
  <c r="X17" i="50"/>
  <c r="W17" i="50"/>
  <c r="U17" i="50"/>
  <c r="T17" i="50"/>
  <c r="S17" i="50"/>
  <c r="R17" i="50"/>
  <c r="Q17" i="50"/>
  <c r="G17" i="50"/>
  <c r="H17" i="50" s="1"/>
  <c r="F17" i="50"/>
  <c r="E17" i="50"/>
  <c r="C17" i="50"/>
  <c r="D17" i="50" s="1"/>
  <c r="B17" i="50"/>
  <c r="Y16" i="50"/>
  <c r="X16" i="50"/>
  <c r="W16" i="50"/>
  <c r="U16" i="50"/>
  <c r="T16" i="50"/>
  <c r="S16" i="50"/>
  <c r="R16" i="50"/>
  <c r="Q16" i="50"/>
  <c r="G16" i="50"/>
  <c r="F16" i="50"/>
  <c r="E16" i="50"/>
  <c r="C16" i="50"/>
  <c r="D16" i="50" s="1"/>
  <c r="B16" i="50"/>
  <c r="Y15" i="50"/>
  <c r="X15" i="50"/>
  <c r="W15" i="50"/>
  <c r="U15" i="50"/>
  <c r="T15" i="50"/>
  <c r="S15" i="50"/>
  <c r="R15" i="50"/>
  <c r="Q15" i="50"/>
  <c r="G15" i="50"/>
  <c r="F15" i="50"/>
  <c r="E15" i="50"/>
  <c r="C15" i="50"/>
  <c r="D15" i="50" s="1"/>
  <c r="B15" i="50"/>
  <c r="Y14" i="50"/>
  <c r="X14" i="50"/>
  <c r="W14" i="50"/>
  <c r="U14" i="50"/>
  <c r="T14" i="50"/>
  <c r="S14" i="50"/>
  <c r="R14" i="50"/>
  <c r="Q14" i="50"/>
  <c r="G14" i="50"/>
  <c r="F14" i="50"/>
  <c r="E14" i="50"/>
  <c r="C14" i="50"/>
  <c r="D14" i="50" s="1"/>
  <c r="B14" i="50"/>
  <c r="Y13" i="50"/>
  <c r="X13" i="50"/>
  <c r="W13" i="50"/>
  <c r="U13" i="50"/>
  <c r="T13" i="50"/>
  <c r="S13" i="50"/>
  <c r="R13" i="50"/>
  <c r="Q13" i="50"/>
  <c r="G13" i="50"/>
  <c r="F13" i="50"/>
  <c r="E13" i="50"/>
  <c r="C13" i="50"/>
  <c r="D13" i="50" s="1"/>
  <c r="B13" i="50"/>
  <c r="Y12" i="50"/>
  <c r="X12" i="50"/>
  <c r="W12" i="50"/>
  <c r="U12" i="50"/>
  <c r="T12" i="50"/>
  <c r="S12" i="50"/>
  <c r="R12" i="50"/>
  <c r="Q12" i="50"/>
  <c r="G12" i="50"/>
  <c r="F12" i="50"/>
  <c r="E12" i="50"/>
  <c r="C12" i="50"/>
  <c r="D12" i="50" s="1"/>
  <c r="B12" i="50"/>
  <c r="Y11" i="50"/>
  <c r="X11" i="50"/>
  <c r="W11" i="50"/>
  <c r="U11" i="50"/>
  <c r="T11" i="50"/>
  <c r="S11" i="50"/>
  <c r="R11" i="50"/>
  <c r="Q11" i="50"/>
  <c r="G11" i="50"/>
  <c r="F11" i="50"/>
  <c r="E11" i="50"/>
  <c r="C11" i="50"/>
  <c r="D11" i="50" s="1"/>
  <c r="B11" i="50"/>
  <c r="Y10" i="50"/>
  <c r="X10" i="50"/>
  <c r="W10" i="50"/>
  <c r="U10" i="50"/>
  <c r="T10" i="50"/>
  <c r="S10" i="50"/>
  <c r="R10" i="50"/>
  <c r="Q10" i="50"/>
  <c r="G10" i="50"/>
  <c r="H10" i="50" s="1"/>
  <c r="F10" i="50"/>
  <c r="E10" i="50"/>
  <c r="C10" i="50"/>
  <c r="D10" i="50" s="1"/>
  <c r="B10" i="50"/>
  <c r="Y9" i="50"/>
  <c r="X9" i="50"/>
  <c r="W9" i="50"/>
  <c r="U9" i="50"/>
  <c r="T9" i="50"/>
  <c r="S9" i="50"/>
  <c r="R9" i="50"/>
  <c r="Q9" i="50"/>
  <c r="J9" i="50"/>
  <c r="I9" i="50"/>
  <c r="G9" i="50"/>
  <c r="F9" i="50"/>
  <c r="E9" i="50"/>
  <c r="C9" i="50"/>
  <c r="D9" i="50" s="1"/>
  <c r="B9" i="50"/>
  <c r="H4" i="50"/>
  <c r="S2" i="50"/>
  <c r="X55" i="49"/>
  <c r="W55" i="49"/>
  <c r="V55" i="49"/>
  <c r="U55" i="49"/>
  <c r="T55" i="49"/>
  <c r="S55" i="49"/>
  <c r="Q55" i="49"/>
  <c r="L55" i="49"/>
  <c r="K55" i="49"/>
  <c r="I55" i="49"/>
  <c r="G55" i="49"/>
  <c r="F55" i="49"/>
  <c r="C55" i="49"/>
  <c r="B55" i="49"/>
  <c r="X54" i="49"/>
  <c r="W54" i="49"/>
  <c r="V54" i="49"/>
  <c r="U54" i="49"/>
  <c r="T54" i="49"/>
  <c r="S54" i="49"/>
  <c r="Q54" i="49"/>
  <c r="L54" i="49"/>
  <c r="K54" i="49"/>
  <c r="I54" i="49"/>
  <c r="G54" i="49"/>
  <c r="F54" i="49"/>
  <c r="C54" i="49"/>
  <c r="B54" i="49"/>
  <c r="X53" i="49"/>
  <c r="W53" i="49"/>
  <c r="V53" i="49"/>
  <c r="U53" i="49"/>
  <c r="T53" i="49"/>
  <c r="S53" i="49"/>
  <c r="Q53" i="49"/>
  <c r="L53" i="49"/>
  <c r="K53" i="49"/>
  <c r="I53" i="49"/>
  <c r="G53" i="49"/>
  <c r="F53" i="49"/>
  <c r="C53" i="49"/>
  <c r="B53" i="49"/>
  <c r="X52" i="49"/>
  <c r="W52" i="49"/>
  <c r="V52" i="49"/>
  <c r="U52" i="49"/>
  <c r="T52" i="49"/>
  <c r="S52" i="49"/>
  <c r="Q52" i="49"/>
  <c r="L52" i="49"/>
  <c r="K52" i="49"/>
  <c r="I52" i="49"/>
  <c r="G52" i="49"/>
  <c r="F52" i="49"/>
  <c r="C52" i="49"/>
  <c r="B52" i="49"/>
  <c r="X51" i="49"/>
  <c r="W51" i="49"/>
  <c r="V51" i="49"/>
  <c r="U51" i="49"/>
  <c r="T51" i="49"/>
  <c r="S51" i="49"/>
  <c r="Q51" i="49"/>
  <c r="L51" i="49"/>
  <c r="K51" i="49"/>
  <c r="I51" i="49"/>
  <c r="G51" i="49"/>
  <c r="F51" i="49"/>
  <c r="C51" i="49"/>
  <c r="B51" i="49"/>
  <c r="X50" i="49"/>
  <c r="W50" i="49"/>
  <c r="V50" i="49"/>
  <c r="U50" i="49"/>
  <c r="T50" i="49"/>
  <c r="S50" i="49"/>
  <c r="Q50" i="49"/>
  <c r="L50" i="49"/>
  <c r="K50" i="49"/>
  <c r="I50" i="49"/>
  <c r="G50" i="49"/>
  <c r="F50" i="49"/>
  <c r="C50" i="49"/>
  <c r="B50" i="49"/>
  <c r="X49" i="49"/>
  <c r="W49" i="49"/>
  <c r="V49" i="49"/>
  <c r="U49" i="49"/>
  <c r="T49" i="49"/>
  <c r="S49" i="49"/>
  <c r="Q49" i="49"/>
  <c r="L49" i="49"/>
  <c r="K49" i="49"/>
  <c r="I49" i="49"/>
  <c r="G49" i="49"/>
  <c r="F49" i="49"/>
  <c r="C49" i="49"/>
  <c r="B49" i="49"/>
  <c r="X48" i="49"/>
  <c r="W48" i="49"/>
  <c r="V48" i="49"/>
  <c r="U48" i="49"/>
  <c r="T48" i="49"/>
  <c r="S48" i="49"/>
  <c r="Q48" i="49"/>
  <c r="L48" i="49"/>
  <c r="K48" i="49"/>
  <c r="I48" i="49"/>
  <c r="G48" i="49"/>
  <c r="F48" i="49"/>
  <c r="C48" i="49"/>
  <c r="B48" i="49"/>
  <c r="X47" i="49"/>
  <c r="W47" i="49"/>
  <c r="V47" i="49"/>
  <c r="U47" i="49"/>
  <c r="T47" i="49"/>
  <c r="S47" i="49"/>
  <c r="Q47" i="49"/>
  <c r="L47" i="49"/>
  <c r="K47" i="49"/>
  <c r="I47" i="49"/>
  <c r="G47" i="49"/>
  <c r="F47" i="49"/>
  <c r="C47" i="49"/>
  <c r="B47" i="49"/>
  <c r="X46" i="49"/>
  <c r="W46" i="49"/>
  <c r="V46" i="49"/>
  <c r="U46" i="49"/>
  <c r="T46" i="49"/>
  <c r="S46" i="49"/>
  <c r="Q46" i="49"/>
  <c r="L46" i="49"/>
  <c r="K46" i="49"/>
  <c r="I46" i="49"/>
  <c r="G46" i="49"/>
  <c r="F46" i="49"/>
  <c r="C46" i="49"/>
  <c r="B46" i="49"/>
  <c r="X45" i="49"/>
  <c r="W45" i="49"/>
  <c r="V45" i="49"/>
  <c r="U45" i="49"/>
  <c r="T45" i="49"/>
  <c r="S45" i="49"/>
  <c r="Q45" i="49"/>
  <c r="L45" i="49"/>
  <c r="K45" i="49"/>
  <c r="I45" i="49"/>
  <c r="G45" i="49"/>
  <c r="F45" i="49"/>
  <c r="C45" i="49"/>
  <c r="B45" i="49"/>
  <c r="X44" i="49"/>
  <c r="W44" i="49"/>
  <c r="V44" i="49"/>
  <c r="U44" i="49"/>
  <c r="T44" i="49"/>
  <c r="S44" i="49"/>
  <c r="Q44" i="49"/>
  <c r="L44" i="49"/>
  <c r="K44" i="49"/>
  <c r="I44" i="49"/>
  <c r="G44" i="49"/>
  <c r="F44" i="49"/>
  <c r="C44" i="49"/>
  <c r="B44" i="49"/>
  <c r="X43" i="49"/>
  <c r="W43" i="49"/>
  <c r="V43" i="49"/>
  <c r="U43" i="49"/>
  <c r="T43" i="49"/>
  <c r="S43" i="49"/>
  <c r="Q43" i="49"/>
  <c r="L43" i="49"/>
  <c r="K43" i="49"/>
  <c r="I43" i="49"/>
  <c r="G43" i="49"/>
  <c r="F43" i="49"/>
  <c r="C43" i="49"/>
  <c r="B43" i="49"/>
  <c r="X42" i="49"/>
  <c r="W42" i="49"/>
  <c r="V42" i="49"/>
  <c r="U42" i="49"/>
  <c r="T42" i="49"/>
  <c r="S42" i="49"/>
  <c r="Q42" i="49"/>
  <c r="L42" i="49"/>
  <c r="K42" i="49"/>
  <c r="I42" i="49"/>
  <c r="G42" i="49"/>
  <c r="F42" i="49"/>
  <c r="C42" i="49"/>
  <c r="B42" i="49"/>
  <c r="X41" i="49"/>
  <c r="W41" i="49"/>
  <c r="V41" i="49"/>
  <c r="U41" i="49"/>
  <c r="T41" i="49"/>
  <c r="S41" i="49"/>
  <c r="Q41" i="49"/>
  <c r="L41" i="49"/>
  <c r="K41" i="49"/>
  <c r="I41" i="49"/>
  <c r="G41" i="49"/>
  <c r="F41" i="49"/>
  <c r="C41" i="49"/>
  <c r="B41" i="49"/>
  <c r="X39" i="49"/>
  <c r="W39" i="49"/>
  <c r="V39" i="49"/>
  <c r="U39" i="49"/>
  <c r="T39" i="49"/>
  <c r="S39" i="49"/>
  <c r="Q39" i="49"/>
  <c r="P524" i="69" s="1"/>
  <c r="L39" i="49"/>
  <c r="K39" i="49"/>
  <c r="I39" i="49"/>
  <c r="G39" i="49"/>
  <c r="F39" i="49"/>
  <c r="C39" i="49"/>
  <c r="B39" i="49"/>
  <c r="X38" i="49"/>
  <c r="W38" i="49"/>
  <c r="V38" i="49"/>
  <c r="U38" i="49"/>
  <c r="T38" i="49"/>
  <c r="S38" i="49"/>
  <c r="Q38" i="49"/>
  <c r="P505" i="69" s="1"/>
  <c r="L38" i="49"/>
  <c r="K38" i="49"/>
  <c r="I38" i="49"/>
  <c r="G38" i="49"/>
  <c r="F38" i="49"/>
  <c r="C38" i="49"/>
  <c r="B38" i="49"/>
  <c r="X37" i="49"/>
  <c r="W37" i="49"/>
  <c r="V37" i="49"/>
  <c r="U37" i="49"/>
  <c r="T37" i="49"/>
  <c r="S37" i="49"/>
  <c r="Q37" i="49"/>
  <c r="P486" i="69" s="1"/>
  <c r="L37" i="49"/>
  <c r="K37" i="49"/>
  <c r="I37" i="49"/>
  <c r="G37" i="49"/>
  <c r="F37" i="49"/>
  <c r="C37" i="49"/>
  <c r="B37" i="49"/>
  <c r="X36" i="49"/>
  <c r="W36" i="49"/>
  <c r="V36" i="49"/>
  <c r="U36" i="49"/>
  <c r="T36" i="49"/>
  <c r="S36" i="49"/>
  <c r="Q36" i="49"/>
  <c r="P467" i="69" s="1"/>
  <c r="L36" i="49"/>
  <c r="K36" i="49"/>
  <c r="I36" i="49"/>
  <c r="G36" i="49"/>
  <c r="F36" i="49"/>
  <c r="C36" i="49"/>
  <c r="B36" i="49"/>
  <c r="X35" i="49"/>
  <c r="W35" i="49"/>
  <c r="V35" i="49"/>
  <c r="U35" i="49"/>
  <c r="T35" i="49"/>
  <c r="S35" i="49"/>
  <c r="Q35" i="49"/>
  <c r="P448" i="69" s="1"/>
  <c r="L35" i="49"/>
  <c r="K35" i="49"/>
  <c r="I35" i="49"/>
  <c r="G35" i="49"/>
  <c r="F35" i="49"/>
  <c r="C35" i="49"/>
  <c r="B35" i="49"/>
  <c r="X34" i="49"/>
  <c r="W34" i="49"/>
  <c r="V34" i="49"/>
  <c r="U34" i="49"/>
  <c r="T34" i="49"/>
  <c r="S34" i="49"/>
  <c r="Q34" i="49"/>
  <c r="P429" i="69" s="1"/>
  <c r="L34" i="49"/>
  <c r="K34" i="49"/>
  <c r="I34" i="49"/>
  <c r="G34" i="49"/>
  <c r="F34" i="49"/>
  <c r="C34" i="49"/>
  <c r="B34" i="49"/>
  <c r="X33" i="49"/>
  <c r="W33" i="49"/>
  <c r="V33" i="49"/>
  <c r="U33" i="49"/>
  <c r="T33" i="49"/>
  <c r="S33" i="49"/>
  <c r="Q33" i="49"/>
  <c r="P410" i="69" s="1"/>
  <c r="L33" i="49"/>
  <c r="K33" i="49"/>
  <c r="I33" i="49"/>
  <c r="G33" i="49"/>
  <c r="F33" i="49"/>
  <c r="C33" i="49"/>
  <c r="B33" i="49"/>
  <c r="X32" i="49"/>
  <c r="W32" i="49"/>
  <c r="V32" i="49"/>
  <c r="U32" i="49"/>
  <c r="T32" i="49"/>
  <c r="S32" i="49"/>
  <c r="Q32" i="49"/>
  <c r="P391" i="69" s="1"/>
  <c r="L32" i="49"/>
  <c r="K32" i="49"/>
  <c r="I32" i="49"/>
  <c r="G32" i="49"/>
  <c r="F32" i="49"/>
  <c r="C32" i="49"/>
  <c r="B32" i="49"/>
  <c r="X31" i="49"/>
  <c r="W31" i="49"/>
  <c r="V31" i="49"/>
  <c r="U31" i="49"/>
  <c r="T31" i="49"/>
  <c r="S31" i="49"/>
  <c r="Q31" i="49"/>
  <c r="P372" i="69" s="1"/>
  <c r="L31" i="49"/>
  <c r="K31" i="49"/>
  <c r="I31" i="49"/>
  <c r="G31" i="49"/>
  <c r="F31" i="49"/>
  <c r="C31" i="49"/>
  <c r="B31" i="49"/>
  <c r="X30" i="49"/>
  <c r="W30" i="49"/>
  <c r="V30" i="49"/>
  <c r="U30" i="49"/>
  <c r="T30" i="49"/>
  <c r="S30" i="49"/>
  <c r="Q30" i="49"/>
  <c r="P353" i="69" s="1"/>
  <c r="L30" i="49"/>
  <c r="K30" i="49"/>
  <c r="I30" i="49"/>
  <c r="G30" i="49"/>
  <c r="F30" i="49"/>
  <c r="C30" i="49"/>
  <c r="B30" i="49"/>
  <c r="X29" i="49"/>
  <c r="W29" i="49"/>
  <c r="V29" i="49"/>
  <c r="U29" i="49"/>
  <c r="T29" i="49"/>
  <c r="S29" i="49"/>
  <c r="Q29" i="49"/>
  <c r="P334" i="69" s="1"/>
  <c r="L29" i="49"/>
  <c r="K29" i="49"/>
  <c r="I29" i="49"/>
  <c r="G29" i="49"/>
  <c r="F29" i="49"/>
  <c r="C29" i="49"/>
  <c r="B29" i="49"/>
  <c r="X28" i="49"/>
  <c r="W28" i="49"/>
  <c r="V28" i="49"/>
  <c r="U28" i="49"/>
  <c r="T28" i="49"/>
  <c r="S28" i="49"/>
  <c r="Q28" i="49"/>
  <c r="P315" i="69" s="1"/>
  <c r="L28" i="49"/>
  <c r="K28" i="49"/>
  <c r="I28" i="49"/>
  <c r="G28" i="49"/>
  <c r="F28" i="49"/>
  <c r="C28" i="49"/>
  <c r="B28" i="49"/>
  <c r="X27" i="49"/>
  <c r="W27" i="49"/>
  <c r="V27" i="49"/>
  <c r="U27" i="49"/>
  <c r="T27" i="49"/>
  <c r="S27" i="49"/>
  <c r="Q27" i="49"/>
  <c r="P296" i="69" s="1"/>
  <c r="L27" i="49"/>
  <c r="K27" i="49"/>
  <c r="I27" i="49"/>
  <c r="G27" i="49"/>
  <c r="F27" i="49"/>
  <c r="C27" i="49"/>
  <c r="B27" i="49"/>
  <c r="X26" i="49"/>
  <c r="W26" i="49"/>
  <c r="V26" i="49"/>
  <c r="U26" i="49"/>
  <c r="T26" i="49"/>
  <c r="S26" i="49"/>
  <c r="Q26" i="49"/>
  <c r="P277" i="69" s="1"/>
  <c r="L26" i="49"/>
  <c r="K26" i="49"/>
  <c r="I26" i="49"/>
  <c r="G26" i="49"/>
  <c r="F26" i="49"/>
  <c r="C26" i="49"/>
  <c r="B26" i="49"/>
  <c r="X25" i="49"/>
  <c r="W25" i="49"/>
  <c r="V25" i="49"/>
  <c r="U25" i="49"/>
  <c r="T25" i="49"/>
  <c r="S25" i="49"/>
  <c r="Q25" i="49"/>
  <c r="P258" i="69" s="1"/>
  <c r="L25" i="49"/>
  <c r="K25" i="49"/>
  <c r="I25" i="49"/>
  <c r="G25" i="49"/>
  <c r="F25" i="49"/>
  <c r="C25" i="49"/>
  <c r="B25" i="49"/>
  <c r="X23" i="49"/>
  <c r="W23" i="49"/>
  <c r="V23" i="49"/>
  <c r="U23" i="49"/>
  <c r="T23" i="49"/>
  <c r="S23" i="49"/>
  <c r="Q23" i="49"/>
  <c r="P238" i="69" s="1"/>
  <c r="L23" i="49"/>
  <c r="K23" i="49"/>
  <c r="I23" i="49"/>
  <c r="G23" i="49"/>
  <c r="F23" i="49"/>
  <c r="C23" i="49"/>
  <c r="B23" i="49"/>
  <c r="X22" i="49"/>
  <c r="W22" i="49"/>
  <c r="V22" i="49"/>
  <c r="U22" i="49"/>
  <c r="T22" i="49"/>
  <c r="S22" i="49"/>
  <c r="Q22" i="49"/>
  <c r="P219" i="69" s="1"/>
  <c r="L22" i="49"/>
  <c r="K22" i="49"/>
  <c r="I22" i="49"/>
  <c r="G22" i="49"/>
  <c r="F22" i="49"/>
  <c r="C22" i="49"/>
  <c r="B22" i="49"/>
  <c r="X21" i="49"/>
  <c r="W21" i="49"/>
  <c r="V21" i="49"/>
  <c r="U21" i="49"/>
  <c r="T21" i="49"/>
  <c r="S21" i="49"/>
  <c r="Q21" i="49"/>
  <c r="P200" i="69" s="1"/>
  <c r="L21" i="49"/>
  <c r="K21" i="49"/>
  <c r="I21" i="49"/>
  <c r="G21" i="49"/>
  <c r="F21" i="49"/>
  <c r="C21" i="49"/>
  <c r="B21" i="49"/>
  <c r="X20" i="49"/>
  <c r="W20" i="49"/>
  <c r="V20" i="49"/>
  <c r="U20" i="49"/>
  <c r="T20" i="49"/>
  <c r="S20" i="49"/>
  <c r="Q20" i="49"/>
  <c r="P181" i="69" s="1"/>
  <c r="L20" i="49"/>
  <c r="K20" i="49"/>
  <c r="I20" i="49"/>
  <c r="G20" i="49"/>
  <c r="F20" i="49"/>
  <c r="C20" i="49"/>
  <c r="B20" i="49"/>
  <c r="X19" i="49"/>
  <c r="W19" i="49"/>
  <c r="V19" i="49"/>
  <c r="U19" i="49"/>
  <c r="T19" i="49"/>
  <c r="S19" i="49"/>
  <c r="Q19" i="49"/>
  <c r="P162" i="69" s="1"/>
  <c r="L19" i="49"/>
  <c r="K19" i="49"/>
  <c r="I19" i="49"/>
  <c r="G19" i="49"/>
  <c r="F19" i="49"/>
  <c r="C19" i="49"/>
  <c r="B19" i="49"/>
  <c r="X18" i="49"/>
  <c r="W18" i="49"/>
  <c r="V18" i="49"/>
  <c r="U18" i="49"/>
  <c r="T18" i="49"/>
  <c r="S18" i="49"/>
  <c r="Q18" i="49"/>
  <c r="P146" i="69" s="1"/>
  <c r="L18" i="49"/>
  <c r="K18" i="49"/>
  <c r="I18" i="49"/>
  <c r="G18" i="49"/>
  <c r="F18" i="49"/>
  <c r="C18" i="49"/>
  <c r="B18" i="49"/>
  <c r="X17" i="49"/>
  <c r="W17" i="49"/>
  <c r="V17" i="49"/>
  <c r="U17" i="49"/>
  <c r="T17" i="49"/>
  <c r="S17" i="49"/>
  <c r="Q17" i="49"/>
  <c r="P131" i="69" s="1"/>
  <c r="L17" i="49"/>
  <c r="K17" i="49"/>
  <c r="I17" i="49"/>
  <c r="G17" i="49"/>
  <c r="F17" i="49"/>
  <c r="C17" i="49"/>
  <c r="B17" i="49"/>
  <c r="X16" i="49"/>
  <c r="W16" i="49"/>
  <c r="V16" i="49"/>
  <c r="U16" i="49"/>
  <c r="T16" i="49"/>
  <c r="S16" i="49"/>
  <c r="Q16" i="49"/>
  <c r="P116" i="69" s="1"/>
  <c r="L16" i="49"/>
  <c r="K16" i="49"/>
  <c r="I16" i="49"/>
  <c r="G16" i="49"/>
  <c r="F16" i="49"/>
  <c r="C16" i="49"/>
  <c r="B16" i="49"/>
  <c r="X15" i="49"/>
  <c r="W15" i="49"/>
  <c r="V15" i="49"/>
  <c r="U15" i="49"/>
  <c r="T15" i="49"/>
  <c r="S15" i="49"/>
  <c r="Q15" i="49"/>
  <c r="P101" i="69" s="1"/>
  <c r="L15" i="49"/>
  <c r="K15" i="49"/>
  <c r="I15" i="49"/>
  <c r="G15" i="49"/>
  <c r="F15" i="49"/>
  <c r="C15" i="49"/>
  <c r="B15" i="49"/>
  <c r="X14" i="49"/>
  <c r="W14" i="49"/>
  <c r="V14" i="49"/>
  <c r="U14" i="49"/>
  <c r="T14" i="49"/>
  <c r="S14" i="49"/>
  <c r="Q14" i="49"/>
  <c r="P86" i="69" s="1"/>
  <c r="L14" i="49"/>
  <c r="K14" i="49"/>
  <c r="I14" i="49"/>
  <c r="G14" i="49"/>
  <c r="F14" i="49"/>
  <c r="C14" i="49"/>
  <c r="B14" i="49"/>
  <c r="X13" i="49"/>
  <c r="W13" i="49"/>
  <c r="V13" i="49"/>
  <c r="U13" i="49"/>
  <c r="T13" i="49"/>
  <c r="S13" i="49"/>
  <c r="Q13" i="49"/>
  <c r="P71" i="69" s="1"/>
  <c r="L13" i="49"/>
  <c r="K13" i="49"/>
  <c r="I13" i="49"/>
  <c r="G13" i="49"/>
  <c r="F13" i="49"/>
  <c r="C13" i="49"/>
  <c r="B13" i="49"/>
  <c r="X12" i="49"/>
  <c r="W12" i="49"/>
  <c r="V12" i="49"/>
  <c r="U12" i="49"/>
  <c r="T12" i="49"/>
  <c r="S12" i="49"/>
  <c r="Q12" i="49"/>
  <c r="P56" i="69" s="1"/>
  <c r="L12" i="49"/>
  <c r="K12" i="49"/>
  <c r="I12" i="49"/>
  <c r="G12" i="49"/>
  <c r="F12" i="49"/>
  <c r="C12" i="49"/>
  <c r="B12" i="49"/>
  <c r="X11" i="49"/>
  <c r="W11" i="49"/>
  <c r="V11" i="49"/>
  <c r="U11" i="49"/>
  <c r="T11" i="49"/>
  <c r="S11" i="49"/>
  <c r="Q11" i="49"/>
  <c r="P41" i="69" s="1"/>
  <c r="L11" i="49"/>
  <c r="K11" i="49"/>
  <c r="I11" i="49"/>
  <c r="G11" i="49"/>
  <c r="F11" i="49"/>
  <c r="C11" i="49"/>
  <c r="B11" i="49"/>
  <c r="X10" i="49"/>
  <c r="W10" i="49"/>
  <c r="V10" i="49"/>
  <c r="U10" i="49"/>
  <c r="T10" i="49"/>
  <c r="S10" i="49"/>
  <c r="Q10" i="49"/>
  <c r="P26" i="69" s="1"/>
  <c r="L10" i="49"/>
  <c r="K10" i="49"/>
  <c r="I10" i="49"/>
  <c r="G10" i="49"/>
  <c r="F10" i="49"/>
  <c r="C10" i="49"/>
  <c r="B10" i="49"/>
  <c r="X9" i="49"/>
  <c r="W9" i="49"/>
  <c r="V9" i="49"/>
  <c r="U9" i="49"/>
  <c r="T9" i="49"/>
  <c r="S9" i="49"/>
  <c r="Q9" i="49"/>
  <c r="P11" i="69" s="1"/>
  <c r="L9" i="49"/>
  <c r="K9" i="49"/>
  <c r="I9" i="49"/>
  <c r="G9" i="49"/>
  <c r="F9" i="49"/>
  <c r="C9" i="49"/>
  <c r="B9" i="49"/>
  <c r="I4" i="49"/>
  <c r="T2" i="49"/>
  <c r="H575" i="66"/>
  <c r="E575" i="66"/>
  <c r="F575" i="66" s="1"/>
  <c r="C575" i="66"/>
  <c r="H574" i="66"/>
  <c r="E574" i="66"/>
  <c r="F574" i="66" s="1"/>
  <c r="C574" i="66"/>
  <c r="H573" i="66"/>
  <c r="E573" i="66"/>
  <c r="F573" i="66" s="1"/>
  <c r="C573" i="66"/>
  <c r="H572" i="66"/>
  <c r="E572" i="66"/>
  <c r="F572" i="66" s="1"/>
  <c r="C572" i="66"/>
  <c r="H571" i="66"/>
  <c r="E571" i="66"/>
  <c r="F571" i="66" s="1"/>
  <c r="C571" i="66"/>
  <c r="H570" i="66"/>
  <c r="E570" i="66"/>
  <c r="F570" i="66" s="1"/>
  <c r="C570" i="66"/>
  <c r="H569" i="66"/>
  <c r="E569" i="66"/>
  <c r="F569" i="66" s="1"/>
  <c r="C569" i="66"/>
  <c r="H568" i="66"/>
  <c r="E568" i="66"/>
  <c r="F568" i="66" s="1"/>
  <c r="C568" i="66"/>
  <c r="H567" i="66"/>
  <c r="E567" i="66"/>
  <c r="F567" i="66" s="1"/>
  <c r="C567" i="66"/>
  <c r="H566" i="66"/>
  <c r="E566" i="66"/>
  <c r="F566" i="66" s="1"/>
  <c r="C566" i="66"/>
  <c r="H565" i="66"/>
  <c r="E565" i="66"/>
  <c r="F565" i="66" s="1"/>
  <c r="C565" i="66"/>
  <c r="H564" i="66"/>
  <c r="E564" i="66"/>
  <c r="F564" i="66" s="1"/>
  <c r="C564" i="66"/>
  <c r="H563" i="66"/>
  <c r="E563" i="66"/>
  <c r="F563" i="66" s="1"/>
  <c r="C563" i="66"/>
  <c r="H562" i="66"/>
  <c r="E562" i="66"/>
  <c r="F562" i="66" s="1"/>
  <c r="C562" i="66"/>
  <c r="H561" i="66"/>
  <c r="E561" i="66"/>
  <c r="F561" i="66" s="1"/>
  <c r="C561" i="66"/>
  <c r="H560" i="66"/>
  <c r="E560" i="66"/>
  <c r="F560" i="66" s="1"/>
  <c r="C560" i="66"/>
  <c r="H559" i="66"/>
  <c r="E559" i="66"/>
  <c r="F559" i="66" s="1"/>
  <c r="C559" i="66"/>
  <c r="H558" i="66"/>
  <c r="E558" i="66"/>
  <c r="F558" i="66" s="1"/>
  <c r="C558" i="66"/>
  <c r="H557" i="66"/>
  <c r="E557" i="66"/>
  <c r="F557" i="66" s="1"/>
  <c r="C557" i="66"/>
  <c r="H556" i="66"/>
  <c r="E556" i="66"/>
  <c r="F556" i="66" s="1"/>
  <c r="C556" i="66"/>
  <c r="H555" i="66"/>
  <c r="E555" i="66"/>
  <c r="F555" i="66" s="1"/>
  <c r="C555" i="66"/>
  <c r="H554" i="66"/>
  <c r="E554" i="66"/>
  <c r="F554" i="66" s="1"/>
  <c r="C554" i="66"/>
  <c r="H553" i="66"/>
  <c r="E553" i="66"/>
  <c r="F553" i="66" s="1"/>
  <c r="C553" i="66"/>
  <c r="H552" i="66"/>
  <c r="E552" i="66"/>
  <c r="F552" i="66" s="1"/>
  <c r="C552" i="66"/>
  <c r="H551" i="66"/>
  <c r="E551" i="66"/>
  <c r="F551" i="66" s="1"/>
  <c r="C551" i="66"/>
  <c r="H550" i="66"/>
  <c r="E550" i="66"/>
  <c r="F550" i="66" s="1"/>
  <c r="C550" i="66"/>
  <c r="H549" i="66"/>
  <c r="E549" i="66"/>
  <c r="F549" i="66" s="1"/>
  <c r="C549" i="66"/>
  <c r="H548" i="66"/>
  <c r="E548" i="66"/>
  <c r="F548" i="66" s="1"/>
  <c r="C548" i="66"/>
  <c r="H547" i="66"/>
  <c r="E547" i="66"/>
  <c r="F547" i="66" s="1"/>
  <c r="C547" i="66"/>
  <c r="H546" i="66"/>
  <c r="E546" i="66"/>
  <c r="F546" i="66" s="1"/>
  <c r="C546" i="66"/>
  <c r="H545" i="66"/>
  <c r="E545" i="66"/>
  <c r="F545" i="66" s="1"/>
  <c r="C545" i="66"/>
  <c r="H541" i="66"/>
  <c r="E541" i="66"/>
  <c r="F541" i="66" s="1"/>
  <c r="C541" i="66"/>
  <c r="H540" i="66"/>
  <c r="E540" i="66"/>
  <c r="F540" i="66" s="1"/>
  <c r="C540" i="66"/>
  <c r="H539" i="66"/>
  <c r="E539" i="66"/>
  <c r="F539" i="66" s="1"/>
  <c r="C539" i="66"/>
  <c r="H538" i="66"/>
  <c r="E538" i="66"/>
  <c r="F538" i="66" s="1"/>
  <c r="C538" i="66"/>
  <c r="H537" i="66"/>
  <c r="E537" i="66"/>
  <c r="F537" i="66" s="1"/>
  <c r="C537" i="66"/>
  <c r="H536" i="66"/>
  <c r="E536" i="66"/>
  <c r="F536" i="66" s="1"/>
  <c r="C536" i="66"/>
  <c r="H535" i="66"/>
  <c r="E535" i="66"/>
  <c r="F535" i="66" s="1"/>
  <c r="C535" i="66"/>
  <c r="H534" i="66"/>
  <c r="E534" i="66"/>
  <c r="F534" i="66" s="1"/>
  <c r="C534" i="66"/>
  <c r="H533" i="66"/>
  <c r="E533" i="66"/>
  <c r="F533" i="66" s="1"/>
  <c r="C533" i="66"/>
  <c r="H532" i="66"/>
  <c r="E532" i="66"/>
  <c r="F532" i="66" s="1"/>
  <c r="C532" i="66"/>
  <c r="H531" i="66"/>
  <c r="E531" i="66"/>
  <c r="F531" i="66" s="1"/>
  <c r="C531" i="66"/>
  <c r="H530" i="66"/>
  <c r="E530" i="66"/>
  <c r="F530" i="66" s="1"/>
  <c r="C530" i="66"/>
  <c r="H529" i="66"/>
  <c r="E529" i="66"/>
  <c r="F529" i="66" s="1"/>
  <c r="C529" i="66"/>
  <c r="H528" i="66"/>
  <c r="E528" i="66"/>
  <c r="F528" i="66" s="1"/>
  <c r="C528" i="66"/>
  <c r="H527" i="66"/>
  <c r="E527" i="66"/>
  <c r="F527" i="66" s="1"/>
  <c r="C527" i="66"/>
  <c r="H526" i="66"/>
  <c r="E526" i="66"/>
  <c r="F526" i="66" s="1"/>
  <c r="C526" i="66"/>
  <c r="H525" i="66"/>
  <c r="E525" i="66"/>
  <c r="F525" i="66" s="1"/>
  <c r="C525" i="66"/>
  <c r="H524" i="66"/>
  <c r="E524" i="66"/>
  <c r="F524" i="66" s="1"/>
  <c r="C524" i="66"/>
  <c r="H523" i="66"/>
  <c r="E523" i="66"/>
  <c r="F523" i="66" s="1"/>
  <c r="C523" i="66"/>
  <c r="H522" i="66"/>
  <c r="E522" i="66"/>
  <c r="F522" i="66" s="1"/>
  <c r="C522" i="66"/>
  <c r="H521" i="66"/>
  <c r="E521" i="66"/>
  <c r="F521" i="66" s="1"/>
  <c r="C521" i="66"/>
  <c r="H520" i="66"/>
  <c r="E520" i="66"/>
  <c r="F520" i="66" s="1"/>
  <c r="C520" i="66"/>
  <c r="H519" i="66"/>
  <c r="E519" i="66"/>
  <c r="F519" i="66" s="1"/>
  <c r="C519" i="66"/>
  <c r="H518" i="66"/>
  <c r="E518" i="66"/>
  <c r="F518" i="66" s="1"/>
  <c r="C518" i="66"/>
  <c r="H517" i="66"/>
  <c r="E517" i="66"/>
  <c r="F517" i="66" s="1"/>
  <c r="C517" i="66"/>
  <c r="H516" i="66"/>
  <c r="E516" i="66"/>
  <c r="F516" i="66" s="1"/>
  <c r="C516" i="66"/>
  <c r="H515" i="66"/>
  <c r="E515" i="66"/>
  <c r="F515" i="66" s="1"/>
  <c r="C515" i="66"/>
  <c r="H514" i="66"/>
  <c r="E514" i="66"/>
  <c r="F514" i="66" s="1"/>
  <c r="C514" i="66"/>
  <c r="H513" i="66"/>
  <c r="E513" i="66"/>
  <c r="F513" i="66" s="1"/>
  <c r="C513" i="66"/>
  <c r="H512" i="66"/>
  <c r="E512" i="66"/>
  <c r="F512" i="66" s="1"/>
  <c r="C512" i="66"/>
  <c r="H511" i="66"/>
  <c r="E511" i="66"/>
  <c r="F511" i="66" s="1"/>
  <c r="C511" i="66"/>
  <c r="H510" i="66"/>
  <c r="E510" i="66"/>
  <c r="F510" i="66" s="1"/>
  <c r="C510" i="66"/>
  <c r="H509" i="66"/>
  <c r="E509" i="66"/>
  <c r="F509" i="66" s="1"/>
  <c r="C509" i="66"/>
  <c r="H508" i="66"/>
  <c r="E508" i="66"/>
  <c r="F508" i="66" s="1"/>
  <c r="C508" i="66"/>
  <c r="H507" i="66"/>
  <c r="E507" i="66"/>
  <c r="F507" i="66" s="1"/>
  <c r="C507" i="66"/>
  <c r="H503" i="66"/>
  <c r="E503" i="66"/>
  <c r="F503" i="66" s="1"/>
  <c r="C503" i="66"/>
  <c r="H502" i="66"/>
  <c r="E502" i="66"/>
  <c r="F502" i="66" s="1"/>
  <c r="C502" i="66"/>
  <c r="H501" i="66"/>
  <c r="E501" i="66"/>
  <c r="F501" i="66" s="1"/>
  <c r="C501" i="66"/>
  <c r="H500" i="66"/>
  <c r="E500" i="66"/>
  <c r="F500" i="66" s="1"/>
  <c r="C500" i="66"/>
  <c r="H499" i="66"/>
  <c r="E499" i="66"/>
  <c r="F499" i="66" s="1"/>
  <c r="C499" i="66"/>
  <c r="H498" i="66"/>
  <c r="E498" i="66"/>
  <c r="F498" i="66" s="1"/>
  <c r="C498" i="66"/>
  <c r="H497" i="66"/>
  <c r="E497" i="66"/>
  <c r="F497" i="66" s="1"/>
  <c r="C497" i="66"/>
  <c r="H496" i="66"/>
  <c r="E496" i="66"/>
  <c r="F496" i="66" s="1"/>
  <c r="C496" i="66"/>
  <c r="H495" i="66"/>
  <c r="E495" i="66"/>
  <c r="F495" i="66" s="1"/>
  <c r="C495" i="66"/>
  <c r="H494" i="66"/>
  <c r="E494" i="66"/>
  <c r="F494" i="66" s="1"/>
  <c r="C494" i="66"/>
  <c r="H493" i="66"/>
  <c r="E493" i="66"/>
  <c r="F493" i="66" s="1"/>
  <c r="C493" i="66"/>
  <c r="H492" i="66"/>
  <c r="E492" i="66"/>
  <c r="F492" i="66" s="1"/>
  <c r="C492" i="66"/>
  <c r="H491" i="66"/>
  <c r="E491" i="66"/>
  <c r="F491" i="66" s="1"/>
  <c r="C491" i="66"/>
  <c r="H490" i="66"/>
  <c r="E490" i="66"/>
  <c r="F490" i="66" s="1"/>
  <c r="C490" i="66"/>
  <c r="H489" i="66"/>
  <c r="E489" i="66"/>
  <c r="F489" i="66" s="1"/>
  <c r="C489" i="66"/>
  <c r="H488" i="66"/>
  <c r="E488" i="66"/>
  <c r="F488" i="66" s="1"/>
  <c r="C488" i="66"/>
  <c r="H487" i="66"/>
  <c r="E487" i="66"/>
  <c r="F487" i="66" s="1"/>
  <c r="C487" i="66"/>
  <c r="H486" i="66"/>
  <c r="E486" i="66"/>
  <c r="F486" i="66" s="1"/>
  <c r="C486" i="66"/>
  <c r="H485" i="66"/>
  <c r="E485" i="66"/>
  <c r="F485" i="66" s="1"/>
  <c r="C485" i="66"/>
  <c r="H484" i="66"/>
  <c r="E484" i="66"/>
  <c r="F484" i="66" s="1"/>
  <c r="C484" i="66"/>
  <c r="H483" i="66"/>
  <c r="E483" i="66"/>
  <c r="F483" i="66" s="1"/>
  <c r="C483" i="66"/>
  <c r="H482" i="66"/>
  <c r="E482" i="66"/>
  <c r="F482" i="66" s="1"/>
  <c r="C482" i="66"/>
  <c r="H481" i="66"/>
  <c r="E481" i="66"/>
  <c r="F481" i="66" s="1"/>
  <c r="C481" i="66"/>
  <c r="H480" i="66"/>
  <c r="E480" i="66"/>
  <c r="F480" i="66" s="1"/>
  <c r="C480" i="66"/>
  <c r="H479" i="66"/>
  <c r="E479" i="66"/>
  <c r="F479" i="66" s="1"/>
  <c r="C479" i="66"/>
  <c r="H478" i="66"/>
  <c r="E478" i="66"/>
  <c r="F478" i="66" s="1"/>
  <c r="C478" i="66"/>
  <c r="H477" i="66"/>
  <c r="E477" i="66"/>
  <c r="F477" i="66" s="1"/>
  <c r="C477" i="66"/>
  <c r="H476" i="66"/>
  <c r="E476" i="66"/>
  <c r="F476" i="66" s="1"/>
  <c r="C476" i="66"/>
  <c r="H475" i="66"/>
  <c r="E475" i="66"/>
  <c r="F475" i="66" s="1"/>
  <c r="C475" i="66"/>
  <c r="H474" i="66"/>
  <c r="E474" i="66"/>
  <c r="F474" i="66" s="1"/>
  <c r="C474" i="66"/>
  <c r="H473" i="66"/>
  <c r="E473" i="66"/>
  <c r="F473" i="66" s="1"/>
  <c r="C473" i="66"/>
  <c r="H472" i="66"/>
  <c r="E472" i="66"/>
  <c r="F472" i="66" s="1"/>
  <c r="C472" i="66"/>
  <c r="H471" i="66"/>
  <c r="E471" i="66"/>
  <c r="F471" i="66" s="1"/>
  <c r="C471" i="66"/>
  <c r="H470" i="66"/>
  <c r="E470" i="66"/>
  <c r="F470" i="66" s="1"/>
  <c r="C470" i="66"/>
  <c r="H469" i="66"/>
  <c r="E469" i="66"/>
  <c r="F469" i="66" s="1"/>
  <c r="C469" i="66"/>
  <c r="H465" i="66"/>
  <c r="E465" i="66"/>
  <c r="F465" i="66" s="1"/>
  <c r="C465" i="66"/>
  <c r="H464" i="66"/>
  <c r="E464" i="66"/>
  <c r="F464" i="66" s="1"/>
  <c r="C464" i="66"/>
  <c r="H463" i="66"/>
  <c r="E463" i="66"/>
  <c r="F463" i="66" s="1"/>
  <c r="C463" i="66"/>
  <c r="H462" i="66"/>
  <c r="E462" i="66"/>
  <c r="F462" i="66" s="1"/>
  <c r="C462" i="66"/>
  <c r="H461" i="66"/>
  <c r="E461" i="66"/>
  <c r="F461" i="66" s="1"/>
  <c r="C461" i="66"/>
  <c r="H460" i="66"/>
  <c r="E460" i="66"/>
  <c r="F460" i="66" s="1"/>
  <c r="C460" i="66"/>
  <c r="H459" i="66"/>
  <c r="E459" i="66"/>
  <c r="F459" i="66" s="1"/>
  <c r="C459" i="66"/>
  <c r="H458" i="66"/>
  <c r="E458" i="66"/>
  <c r="F458" i="66" s="1"/>
  <c r="C458" i="66"/>
  <c r="H457" i="66"/>
  <c r="E457" i="66"/>
  <c r="F457" i="66" s="1"/>
  <c r="C457" i="66"/>
  <c r="H456" i="66"/>
  <c r="E456" i="66"/>
  <c r="F456" i="66" s="1"/>
  <c r="C456" i="66"/>
  <c r="H455" i="66"/>
  <c r="E455" i="66"/>
  <c r="F455" i="66" s="1"/>
  <c r="C455" i="66"/>
  <c r="H454" i="66"/>
  <c r="E454" i="66"/>
  <c r="F454" i="66" s="1"/>
  <c r="C454" i="66"/>
  <c r="H453" i="66"/>
  <c r="E453" i="66"/>
  <c r="F453" i="66" s="1"/>
  <c r="C453" i="66"/>
  <c r="H452" i="66"/>
  <c r="E452" i="66"/>
  <c r="F452" i="66" s="1"/>
  <c r="C452" i="66"/>
  <c r="H451" i="66"/>
  <c r="E451" i="66"/>
  <c r="F451" i="66" s="1"/>
  <c r="C451" i="66"/>
  <c r="H450" i="66"/>
  <c r="E450" i="66"/>
  <c r="F450" i="66" s="1"/>
  <c r="C450" i="66"/>
  <c r="H449" i="66"/>
  <c r="E449" i="66"/>
  <c r="F449" i="66" s="1"/>
  <c r="C449" i="66"/>
  <c r="H448" i="66"/>
  <c r="E448" i="66"/>
  <c r="F448" i="66" s="1"/>
  <c r="C448" i="66"/>
  <c r="H447" i="66"/>
  <c r="E447" i="66"/>
  <c r="F447" i="66" s="1"/>
  <c r="C447" i="66"/>
  <c r="H446" i="66"/>
  <c r="E446" i="66"/>
  <c r="F446" i="66" s="1"/>
  <c r="C446" i="66"/>
  <c r="H445" i="66"/>
  <c r="E445" i="66"/>
  <c r="F445" i="66" s="1"/>
  <c r="C445" i="66"/>
  <c r="H444" i="66"/>
  <c r="E444" i="66"/>
  <c r="F444" i="66" s="1"/>
  <c r="C444" i="66"/>
  <c r="H443" i="66"/>
  <c r="E443" i="66"/>
  <c r="F443" i="66" s="1"/>
  <c r="C443" i="66"/>
  <c r="H442" i="66"/>
  <c r="E442" i="66"/>
  <c r="F442" i="66" s="1"/>
  <c r="C442" i="66"/>
  <c r="H441" i="66"/>
  <c r="E441" i="66"/>
  <c r="F441" i="66" s="1"/>
  <c r="C441" i="66"/>
  <c r="H440" i="66"/>
  <c r="E440" i="66"/>
  <c r="F440" i="66" s="1"/>
  <c r="C440" i="66"/>
  <c r="H439" i="66"/>
  <c r="E439" i="66"/>
  <c r="F439" i="66" s="1"/>
  <c r="C439" i="66"/>
  <c r="H438" i="66"/>
  <c r="E438" i="66"/>
  <c r="F438" i="66" s="1"/>
  <c r="C438" i="66"/>
  <c r="H437" i="66"/>
  <c r="E437" i="66"/>
  <c r="F437" i="66" s="1"/>
  <c r="C437" i="66"/>
  <c r="H436" i="66"/>
  <c r="E436" i="66"/>
  <c r="F436" i="66" s="1"/>
  <c r="C436" i="66"/>
  <c r="H435" i="66"/>
  <c r="E435" i="66"/>
  <c r="F435" i="66" s="1"/>
  <c r="C435" i="66"/>
  <c r="H434" i="66"/>
  <c r="E434" i="66"/>
  <c r="F434" i="66" s="1"/>
  <c r="C434" i="66"/>
  <c r="H433" i="66"/>
  <c r="E433" i="66"/>
  <c r="F433" i="66" s="1"/>
  <c r="C433" i="66"/>
  <c r="H432" i="66"/>
  <c r="E432" i="66"/>
  <c r="F432" i="66" s="1"/>
  <c r="C432" i="66"/>
  <c r="H431" i="66"/>
  <c r="E431" i="66"/>
  <c r="F431" i="66" s="1"/>
  <c r="C431" i="66"/>
  <c r="H427" i="66"/>
  <c r="E427" i="66"/>
  <c r="F427" i="66" s="1"/>
  <c r="C427" i="66"/>
  <c r="H426" i="66"/>
  <c r="E426" i="66"/>
  <c r="F426" i="66" s="1"/>
  <c r="C426" i="66"/>
  <c r="H425" i="66"/>
  <c r="E425" i="66"/>
  <c r="F425" i="66" s="1"/>
  <c r="C425" i="66"/>
  <c r="H424" i="66"/>
  <c r="E424" i="66"/>
  <c r="F424" i="66" s="1"/>
  <c r="C424" i="66"/>
  <c r="H423" i="66"/>
  <c r="E423" i="66"/>
  <c r="F423" i="66" s="1"/>
  <c r="C423" i="66"/>
  <c r="H422" i="66"/>
  <c r="E422" i="66"/>
  <c r="F422" i="66" s="1"/>
  <c r="C422" i="66"/>
  <c r="H421" i="66"/>
  <c r="E421" i="66"/>
  <c r="F421" i="66" s="1"/>
  <c r="C421" i="66"/>
  <c r="H420" i="66"/>
  <c r="E420" i="66"/>
  <c r="F420" i="66" s="1"/>
  <c r="C420" i="66"/>
  <c r="H419" i="66"/>
  <c r="E419" i="66"/>
  <c r="F419" i="66" s="1"/>
  <c r="C419" i="66"/>
  <c r="H418" i="66"/>
  <c r="E418" i="66"/>
  <c r="F418" i="66" s="1"/>
  <c r="C418" i="66"/>
  <c r="H417" i="66"/>
  <c r="E417" i="66"/>
  <c r="F417" i="66" s="1"/>
  <c r="C417" i="66"/>
  <c r="H416" i="66"/>
  <c r="E416" i="66"/>
  <c r="F416" i="66" s="1"/>
  <c r="C416" i="66"/>
  <c r="H415" i="66"/>
  <c r="E415" i="66"/>
  <c r="F415" i="66" s="1"/>
  <c r="C415" i="66"/>
  <c r="H414" i="66"/>
  <c r="E414" i="66"/>
  <c r="F414" i="66" s="1"/>
  <c r="C414" i="66"/>
  <c r="H413" i="66"/>
  <c r="E413" i="66"/>
  <c r="F413" i="66" s="1"/>
  <c r="C413" i="66"/>
  <c r="H412" i="66"/>
  <c r="E412" i="66"/>
  <c r="F412" i="66" s="1"/>
  <c r="C412" i="66"/>
  <c r="H411" i="66"/>
  <c r="E411" i="66"/>
  <c r="F411" i="66" s="1"/>
  <c r="C411" i="66"/>
  <c r="H410" i="66"/>
  <c r="E410" i="66"/>
  <c r="F410" i="66" s="1"/>
  <c r="C410" i="66"/>
  <c r="H409" i="66"/>
  <c r="E409" i="66"/>
  <c r="F409" i="66" s="1"/>
  <c r="C409" i="66"/>
  <c r="H408" i="66"/>
  <c r="E408" i="66"/>
  <c r="F408" i="66" s="1"/>
  <c r="C408" i="66"/>
  <c r="H407" i="66"/>
  <c r="E407" i="66"/>
  <c r="F407" i="66" s="1"/>
  <c r="C407" i="66"/>
  <c r="H406" i="66"/>
  <c r="E406" i="66"/>
  <c r="F406" i="66" s="1"/>
  <c r="C406" i="66"/>
  <c r="H405" i="66"/>
  <c r="E405" i="66"/>
  <c r="F405" i="66" s="1"/>
  <c r="C405" i="66"/>
  <c r="H404" i="66"/>
  <c r="E404" i="66"/>
  <c r="F404" i="66" s="1"/>
  <c r="C404" i="66"/>
  <c r="H403" i="66"/>
  <c r="E403" i="66"/>
  <c r="F403" i="66" s="1"/>
  <c r="C403" i="66"/>
  <c r="H402" i="66"/>
  <c r="E402" i="66"/>
  <c r="F402" i="66" s="1"/>
  <c r="C402" i="66"/>
  <c r="H401" i="66"/>
  <c r="E401" i="66"/>
  <c r="F401" i="66" s="1"/>
  <c r="C401" i="66"/>
  <c r="H400" i="66"/>
  <c r="E400" i="66"/>
  <c r="F400" i="66" s="1"/>
  <c r="C400" i="66"/>
  <c r="H399" i="66"/>
  <c r="E399" i="66"/>
  <c r="F399" i="66" s="1"/>
  <c r="C399" i="66"/>
  <c r="H398" i="66"/>
  <c r="E398" i="66"/>
  <c r="F398" i="66" s="1"/>
  <c r="C398" i="66"/>
  <c r="H397" i="66"/>
  <c r="E397" i="66"/>
  <c r="F397" i="66" s="1"/>
  <c r="C397" i="66"/>
  <c r="H396" i="66"/>
  <c r="E396" i="66"/>
  <c r="F396" i="66" s="1"/>
  <c r="C396" i="66"/>
  <c r="H395" i="66"/>
  <c r="E395" i="66"/>
  <c r="F395" i="66" s="1"/>
  <c r="C395" i="66"/>
  <c r="H394" i="66"/>
  <c r="E394" i="66"/>
  <c r="F394" i="66" s="1"/>
  <c r="C394" i="66"/>
  <c r="H393" i="66"/>
  <c r="E393" i="66"/>
  <c r="F393" i="66" s="1"/>
  <c r="C393" i="66"/>
  <c r="H389" i="66"/>
  <c r="E389" i="66"/>
  <c r="F389" i="66" s="1"/>
  <c r="C389" i="66"/>
  <c r="H388" i="66"/>
  <c r="E388" i="66"/>
  <c r="F388" i="66" s="1"/>
  <c r="C388" i="66"/>
  <c r="H387" i="66"/>
  <c r="E387" i="66"/>
  <c r="F387" i="66" s="1"/>
  <c r="C387" i="66"/>
  <c r="H386" i="66"/>
  <c r="E386" i="66"/>
  <c r="F386" i="66" s="1"/>
  <c r="C386" i="66"/>
  <c r="H385" i="66"/>
  <c r="E385" i="66"/>
  <c r="F385" i="66" s="1"/>
  <c r="C385" i="66"/>
  <c r="H384" i="66"/>
  <c r="E384" i="66"/>
  <c r="F384" i="66" s="1"/>
  <c r="C384" i="66"/>
  <c r="H383" i="66"/>
  <c r="E383" i="66"/>
  <c r="F383" i="66" s="1"/>
  <c r="C383" i="66"/>
  <c r="H382" i="66"/>
  <c r="E382" i="66"/>
  <c r="F382" i="66" s="1"/>
  <c r="C382" i="66"/>
  <c r="H381" i="66"/>
  <c r="E381" i="66"/>
  <c r="F381" i="66" s="1"/>
  <c r="C381" i="66"/>
  <c r="H380" i="66"/>
  <c r="E380" i="66"/>
  <c r="F380" i="66" s="1"/>
  <c r="C380" i="66"/>
  <c r="H379" i="66"/>
  <c r="E379" i="66"/>
  <c r="F379" i="66" s="1"/>
  <c r="C379" i="66"/>
  <c r="H378" i="66"/>
  <c r="E378" i="66"/>
  <c r="F378" i="66" s="1"/>
  <c r="C378" i="66"/>
  <c r="H377" i="66"/>
  <c r="E377" i="66"/>
  <c r="F377" i="66" s="1"/>
  <c r="C377" i="66"/>
  <c r="H376" i="66"/>
  <c r="E376" i="66"/>
  <c r="F376" i="66" s="1"/>
  <c r="C376" i="66"/>
  <c r="H375" i="66"/>
  <c r="E375" i="66"/>
  <c r="F375" i="66" s="1"/>
  <c r="C375" i="66"/>
  <c r="H374" i="66"/>
  <c r="E374" i="66"/>
  <c r="F374" i="66" s="1"/>
  <c r="C374" i="66"/>
  <c r="H373" i="66"/>
  <c r="E373" i="66"/>
  <c r="F373" i="66" s="1"/>
  <c r="C373" i="66"/>
  <c r="H372" i="66"/>
  <c r="E372" i="66"/>
  <c r="F372" i="66" s="1"/>
  <c r="C372" i="66"/>
  <c r="H371" i="66"/>
  <c r="E371" i="66"/>
  <c r="F371" i="66" s="1"/>
  <c r="C371" i="66"/>
  <c r="H370" i="66"/>
  <c r="E370" i="66"/>
  <c r="F370" i="66" s="1"/>
  <c r="C370" i="66"/>
  <c r="H369" i="66"/>
  <c r="E369" i="66"/>
  <c r="F369" i="66" s="1"/>
  <c r="C369" i="66"/>
  <c r="H368" i="66"/>
  <c r="E368" i="66"/>
  <c r="F368" i="66" s="1"/>
  <c r="C368" i="66"/>
  <c r="H367" i="66"/>
  <c r="E367" i="66"/>
  <c r="F367" i="66" s="1"/>
  <c r="C367" i="66"/>
  <c r="H366" i="66"/>
  <c r="E366" i="66"/>
  <c r="F366" i="66" s="1"/>
  <c r="C366" i="66"/>
  <c r="H365" i="66"/>
  <c r="E365" i="66"/>
  <c r="F365" i="66" s="1"/>
  <c r="C365" i="66"/>
  <c r="H364" i="66"/>
  <c r="E364" i="66"/>
  <c r="F364" i="66" s="1"/>
  <c r="C364" i="66"/>
  <c r="H363" i="66"/>
  <c r="E363" i="66"/>
  <c r="F363" i="66" s="1"/>
  <c r="C363" i="66"/>
  <c r="H362" i="66"/>
  <c r="E362" i="66"/>
  <c r="F362" i="66" s="1"/>
  <c r="C362" i="66"/>
  <c r="H361" i="66"/>
  <c r="E361" i="66"/>
  <c r="F361" i="66" s="1"/>
  <c r="C361" i="66"/>
  <c r="H360" i="66"/>
  <c r="E360" i="66"/>
  <c r="F360" i="66" s="1"/>
  <c r="C360" i="66"/>
  <c r="H359" i="66"/>
  <c r="E359" i="66"/>
  <c r="F359" i="66" s="1"/>
  <c r="C359" i="66"/>
  <c r="H358" i="66"/>
  <c r="E358" i="66"/>
  <c r="F358" i="66" s="1"/>
  <c r="C358" i="66"/>
  <c r="H357" i="66"/>
  <c r="E357" i="66"/>
  <c r="F357" i="66" s="1"/>
  <c r="C357" i="66"/>
  <c r="H356" i="66"/>
  <c r="E356" i="66"/>
  <c r="F356" i="66" s="1"/>
  <c r="C356" i="66"/>
  <c r="H355" i="66"/>
  <c r="E355" i="66"/>
  <c r="F355" i="66" s="1"/>
  <c r="C355" i="66"/>
  <c r="H351" i="66"/>
  <c r="E351" i="66"/>
  <c r="F351" i="66" s="1"/>
  <c r="C351" i="66"/>
  <c r="H350" i="66"/>
  <c r="E350" i="66"/>
  <c r="F350" i="66" s="1"/>
  <c r="C350" i="66"/>
  <c r="H349" i="66"/>
  <c r="E349" i="66"/>
  <c r="F349" i="66" s="1"/>
  <c r="C349" i="66"/>
  <c r="H348" i="66"/>
  <c r="E348" i="66"/>
  <c r="F348" i="66" s="1"/>
  <c r="C348" i="66"/>
  <c r="H347" i="66"/>
  <c r="E347" i="66"/>
  <c r="F347" i="66" s="1"/>
  <c r="C347" i="66"/>
  <c r="H346" i="66"/>
  <c r="E346" i="66"/>
  <c r="F346" i="66" s="1"/>
  <c r="C346" i="66"/>
  <c r="H345" i="66"/>
  <c r="E345" i="66"/>
  <c r="F345" i="66" s="1"/>
  <c r="C345" i="66"/>
  <c r="H344" i="66"/>
  <c r="E344" i="66"/>
  <c r="F344" i="66" s="1"/>
  <c r="C344" i="66"/>
  <c r="H343" i="66"/>
  <c r="E343" i="66"/>
  <c r="F343" i="66" s="1"/>
  <c r="C343" i="66"/>
  <c r="H342" i="66"/>
  <c r="E342" i="66"/>
  <c r="F342" i="66" s="1"/>
  <c r="C342" i="66"/>
  <c r="H341" i="66"/>
  <c r="E341" i="66"/>
  <c r="F341" i="66" s="1"/>
  <c r="C341" i="66"/>
  <c r="H340" i="66"/>
  <c r="E340" i="66"/>
  <c r="F340" i="66" s="1"/>
  <c r="C340" i="66"/>
  <c r="H339" i="66"/>
  <c r="E339" i="66"/>
  <c r="F339" i="66" s="1"/>
  <c r="C339" i="66"/>
  <c r="H338" i="66"/>
  <c r="E338" i="66"/>
  <c r="F338" i="66" s="1"/>
  <c r="C338" i="66"/>
  <c r="H337" i="66"/>
  <c r="E337" i="66"/>
  <c r="F337" i="66" s="1"/>
  <c r="C337" i="66"/>
  <c r="H336" i="66"/>
  <c r="E336" i="66"/>
  <c r="F336" i="66" s="1"/>
  <c r="C336" i="66"/>
  <c r="H335" i="66"/>
  <c r="E335" i="66"/>
  <c r="F335" i="66" s="1"/>
  <c r="C335" i="66"/>
  <c r="H334" i="66"/>
  <c r="E334" i="66"/>
  <c r="F334" i="66" s="1"/>
  <c r="C334" i="66"/>
  <c r="H333" i="66"/>
  <c r="E333" i="66"/>
  <c r="F333" i="66" s="1"/>
  <c r="C333" i="66"/>
  <c r="H332" i="66"/>
  <c r="E332" i="66"/>
  <c r="F332" i="66" s="1"/>
  <c r="C332" i="66"/>
  <c r="H331" i="66"/>
  <c r="E331" i="66"/>
  <c r="F331" i="66" s="1"/>
  <c r="C331" i="66"/>
  <c r="H330" i="66"/>
  <c r="E330" i="66"/>
  <c r="F330" i="66" s="1"/>
  <c r="C330" i="66"/>
  <c r="H329" i="66"/>
  <c r="E329" i="66"/>
  <c r="F329" i="66" s="1"/>
  <c r="C329" i="66"/>
  <c r="H328" i="66"/>
  <c r="E328" i="66"/>
  <c r="F328" i="66" s="1"/>
  <c r="C328" i="66"/>
  <c r="H327" i="66"/>
  <c r="E327" i="66"/>
  <c r="F327" i="66" s="1"/>
  <c r="C327" i="66"/>
  <c r="H326" i="66"/>
  <c r="E326" i="66"/>
  <c r="F326" i="66" s="1"/>
  <c r="C326" i="66"/>
  <c r="H325" i="66"/>
  <c r="E325" i="66"/>
  <c r="F325" i="66" s="1"/>
  <c r="C325" i="66"/>
  <c r="H324" i="66"/>
  <c r="E324" i="66"/>
  <c r="F324" i="66" s="1"/>
  <c r="C324" i="66"/>
  <c r="H323" i="66"/>
  <c r="E323" i="66"/>
  <c r="F323" i="66" s="1"/>
  <c r="C323" i="66"/>
  <c r="H322" i="66"/>
  <c r="E322" i="66"/>
  <c r="F322" i="66" s="1"/>
  <c r="C322" i="66"/>
  <c r="H321" i="66"/>
  <c r="E321" i="66"/>
  <c r="F321" i="66" s="1"/>
  <c r="C321" i="66"/>
  <c r="H320" i="66"/>
  <c r="E320" i="66"/>
  <c r="F320" i="66" s="1"/>
  <c r="C320" i="66"/>
  <c r="H319" i="66"/>
  <c r="E319" i="66"/>
  <c r="F319" i="66" s="1"/>
  <c r="C319" i="66"/>
  <c r="H318" i="66"/>
  <c r="E318" i="66"/>
  <c r="F318" i="66" s="1"/>
  <c r="C318" i="66"/>
  <c r="H317" i="66"/>
  <c r="E317" i="66"/>
  <c r="F317" i="66" s="1"/>
  <c r="C317" i="66"/>
  <c r="H313" i="66"/>
  <c r="E313" i="66"/>
  <c r="F313" i="66" s="1"/>
  <c r="C313" i="66"/>
  <c r="H312" i="66"/>
  <c r="E312" i="66"/>
  <c r="F312" i="66" s="1"/>
  <c r="C312" i="66"/>
  <c r="H311" i="66"/>
  <c r="E311" i="66"/>
  <c r="F311" i="66" s="1"/>
  <c r="C311" i="66"/>
  <c r="H310" i="66"/>
  <c r="E310" i="66"/>
  <c r="F310" i="66" s="1"/>
  <c r="C310" i="66"/>
  <c r="H309" i="66"/>
  <c r="E309" i="66"/>
  <c r="F309" i="66" s="1"/>
  <c r="C309" i="66"/>
  <c r="H308" i="66"/>
  <c r="E308" i="66"/>
  <c r="F308" i="66" s="1"/>
  <c r="C308" i="66"/>
  <c r="H307" i="66"/>
  <c r="E307" i="66"/>
  <c r="F307" i="66" s="1"/>
  <c r="C307" i="66"/>
  <c r="H306" i="66"/>
  <c r="E306" i="66"/>
  <c r="F306" i="66" s="1"/>
  <c r="C306" i="66"/>
  <c r="H305" i="66"/>
  <c r="E305" i="66"/>
  <c r="F305" i="66" s="1"/>
  <c r="C305" i="66"/>
  <c r="H304" i="66"/>
  <c r="E304" i="66"/>
  <c r="F304" i="66" s="1"/>
  <c r="C304" i="66"/>
  <c r="H303" i="66"/>
  <c r="E303" i="66"/>
  <c r="F303" i="66" s="1"/>
  <c r="C303" i="66"/>
  <c r="H302" i="66"/>
  <c r="E302" i="66"/>
  <c r="F302" i="66" s="1"/>
  <c r="C302" i="66"/>
  <c r="H301" i="66"/>
  <c r="E301" i="66"/>
  <c r="F301" i="66" s="1"/>
  <c r="C301" i="66"/>
  <c r="H300" i="66"/>
  <c r="E300" i="66"/>
  <c r="F300" i="66" s="1"/>
  <c r="C300" i="66"/>
  <c r="H299" i="66"/>
  <c r="E299" i="66"/>
  <c r="F299" i="66" s="1"/>
  <c r="C299" i="66"/>
  <c r="H298" i="66"/>
  <c r="E298" i="66"/>
  <c r="F298" i="66" s="1"/>
  <c r="C298" i="66"/>
  <c r="H297" i="66"/>
  <c r="E297" i="66"/>
  <c r="F297" i="66" s="1"/>
  <c r="C297" i="66"/>
  <c r="H296" i="66"/>
  <c r="E296" i="66"/>
  <c r="F296" i="66" s="1"/>
  <c r="C296" i="66"/>
  <c r="H295" i="66"/>
  <c r="E295" i="66"/>
  <c r="F295" i="66" s="1"/>
  <c r="C295" i="66"/>
  <c r="H294" i="66"/>
  <c r="E294" i="66"/>
  <c r="F294" i="66" s="1"/>
  <c r="C294" i="66"/>
  <c r="H293" i="66"/>
  <c r="E293" i="66"/>
  <c r="F293" i="66" s="1"/>
  <c r="C293" i="66"/>
  <c r="H292" i="66"/>
  <c r="E292" i="66"/>
  <c r="F292" i="66" s="1"/>
  <c r="C292" i="66"/>
  <c r="H291" i="66"/>
  <c r="E291" i="66"/>
  <c r="F291" i="66" s="1"/>
  <c r="C291" i="66"/>
  <c r="H290" i="66"/>
  <c r="E290" i="66"/>
  <c r="F290" i="66" s="1"/>
  <c r="C290" i="66"/>
  <c r="H289" i="66"/>
  <c r="E289" i="66"/>
  <c r="F289" i="66" s="1"/>
  <c r="C289" i="66"/>
  <c r="H288" i="66"/>
  <c r="E288" i="66"/>
  <c r="F288" i="66" s="1"/>
  <c r="C288" i="66"/>
  <c r="H287" i="66"/>
  <c r="E287" i="66"/>
  <c r="F287" i="66" s="1"/>
  <c r="C287" i="66"/>
  <c r="H286" i="66"/>
  <c r="E286" i="66"/>
  <c r="F286" i="66" s="1"/>
  <c r="C286" i="66"/>
  <c r="H285" i="66"/>
  <c r="E285" i="66"/>
  <c r="F285" i="66" s="1"/>
  <c r="C285" i="66"/>
  <c r="H284" i="66"/>
  <c r="E284" i="66"/>
  <c r="F284" i="66" s="1"/>
  <c r="C284" i="66"/>
  <c r="H283" i="66"/>
  <c r="E283" i="66"/>
  <c r="F283" i="66" s="1"/>
  <c r="C283" i="66"/>
  <c r="H282" i="66"/>
  <c r="E282" i="66"/>
  <c r="F282" i="66" s="1"/>
  <c r="C282" i="66"/>
  <c r="H281" i="66"/>
  <c r="E281" i="66"/>
  <c r="F281" i="66" s="1"/>
  <c r="C281" i="66"/>
  <c r="H280" i="66"/>
  <c r="E280" i="66"/>
  <c r="F280" i="66" s="1"/>
  <c r="C280" i="66"/>
  <c r="H279" i="66"/>
  <c r="E279" i="66"/>
  <c r="F279" i="66" s="1"/>
  <c r="C279" i="66"/>
  <c r="H275" i="66"/>
  <c r="E275" i="66"/>
  <c r="F275" i="66" s="1"/>
  <c r="C275" i="66"/>
  <c r="H274" i="66"/>
  <c r="E274" i="66"/>
  <c r="F274" i="66" s="1"/>
  <c r="C274" i="66"/>
  <c r="H273" i="66"/>
  <c r="E273" i="66"/>
  <c r="F273" i="66" s="1"/>
  <c r="C273" i="66"/>
  <c r="H272" i="66"/>
  <c r="E272" i="66"/>
  <c r="F272" i="66" s="1"/>
  <c r="C272" i="66"/>
  <c r="H271" i="66"/>
  <c r="E271" i="66"/>
  <c r="F271" i="66" s="1"/>
  <c r="C271" i="66"/>
  <c r="H270" i="66"/>
  <c r="E270" i="66"/>
  <c r="F270" i="66" s="1"/>
  <c r="C270" i="66"/>
  <c r="H269" i="66"/>
  <c r="E269" i="66"/>
  <c r="F269" i="66" s="1"/>
  <c r="C269" i="66"/>
  <c r="H268" i="66"/>
  <c r="E268" i="66"/>
  <c r="F268" i="66" s="1"/>
  <c r="C268" i="66"/>
  <c r="H267" i="66"/>
  <c r="E267" i="66"/>
  <c r="F267" i="66" s="1"/>
  <c r="C267" i="66"/>
  <c r="H266" i="66"/>
  <c r="E266" i="66"/>
  <c r="F266" i="66" s="1"/>
  <c r="C266" i="66"/>
  <c r="H265" i="66"/>
  <c r="E265" i="66"/>
  <c r="F265" i="66" s="1"/>
  <c r="C265" i="66"/>
  <c r="H264" i="66"/>
  <c r="E264" i="66"/>
  <c r="F264" i="66" s="1"/>
  <c r="C264" i="66"/>
  <c r="H263" i="66"/>
  <c r="E263" i="66"/>
  <c r="F263" i="66" s="1"/>
  <c r="C263" i="66"/>
  <c r="H262" i="66"/>
  <c r="E262" i="66"/>
  <c r="F262" i="66" s="1"/>
  <c r="C262" i="66"/>
  <c r="H261" i="66"/>
  <c r="E261" i="66"/>
  <c r="F261" i="66" s="1"/>
  <c r="C261" i="66"/>
  <c r="H260" i="66"/>
  <c r="E260" i="66"/>
  <c r="F260" i="66" s="1"/>
  <c r="C260" i="66"/>
  <c r="H259" i="66"/>
  <c r="E259" i="66"/>
  <c r="F259" i="66" s="1"/>
  <c r="C259" i="66"/>
  <c r="H258" i="66"/>
  <c r="E258" i="66"/>
  <c r="F258" i="66" s="1"/>
  <c r="C258" i="66"/>
  <c r="H257" i="66"/>
  <c r="E257" i="66"/>
  <c r="F257" i="66" s="1"/>
  <c r="C257" i="66"/>
  <c r="H256" i="66"/>
  <c r="E256" i="66"/>
  <c r="F256" i="66" s="1"/>
  <c r="C256" i="66"/>
  <c r="H255" i="66"/>
  <c r="E255" i="66"/>
  <c r="F255" i="66" s="1"/>
  <c r="C255" i="66"/>
  <c r="H254" i="66"/>
  <c r="E254" i="66"/>
  <c r="F254" i="66" s="1"/>
  <c r="C254" i="66"/>
  <c r="H253" i="66"/>
  <c r="E253" i="66"/>
  <c r="F253" i="66" s="1"/>
  <c r="C253" i="66"/>
  <c r="H252" i="66"/>
  <c r="E252" i="66"/>
  <c r="F252" i="66" s="1"/>
  <c r="C252" i="66"/>
  <c r="H251" i="66"/>
  <c r="E251" i="66"/>
  <c r="F251" i="66" s="1"/>
  <c r="C251" i="66"/>
  <c r="H250" i="66"/>
  <c r="E250" i="66"/>
  <c r="F250" i="66" s="1"/>
  <c r="C250" i="66"/>
  <c r="H249" i="66"/>
  <c r="E249" i="66"/>
  <c r="F249" i="66" s="1"/>
  <c r="C249" i="66"/>
  <c r="H248" i="66"/>
  <c r="E248" i="66"/>
  <c r="F248" i="66" s="1"/>
  <c r="C248" i="66"/>
  <c r="H247" i="66"/>
  <c r="E247" i="66"/>
  <c r="F247" i="66" s="1"/>
  <c r="C247" i="66"/>
  <c r="H246" i="66"/>
  <c r="E246" i="66"/>
  <c r="F246" i="66" s="1"/>
  <c r="C246" i="66"/>
  <c r="H245" i="66"/>
  <c r="E245" i="66"/>
  <c r="F245" i="66" s="1"/>
  <c r="C245" i="66"/>
  <c r="H244" i="66"/>
  <c r="E244" i="66"/>
  <c r="F244" i="66" s="1"/>
  <c r="C244" i="66"/>
  <c r="H243" i="66"/>
  <c r="E243" i="66"/>
  <c r="F243" i="66" s="1"/>
  <c r="C243" i="66"/>
  <c r="H242" i="66"/>
  <c r="E242" i="66"/>
  <c r="F242" i="66" s="1"/>
  <c r="C242" i="66"/>
  <c r="H241" i="66"/>
  <c r="E241" i="66"/>
  <c r="F241" i="66" s="1"/>
  <c r="C241" i="66"/>
  <c r="H237" i="66"/>
  <c r="E237" i="66"/>
  <c r="F237" i="66" s="1"/>
  <c r="C237" i="66"/>
  <c r="H236" i="66"/>
  <c r="E236" i="66"/>
  <c r="F236" i="66" s="1"/>
  <c r="C236" i="66"/>
  <c r="H235" i="66"/>
  <c r="E235" i="66"/>
  <c r="F235" i="66" s="1"/>
  <c r="C235" i="66"/>
  <c r="H234" i="66"/>
  <c r="E234" i="66"/>
  <c r="F234" i="66" s="1"/>
  <c r="C234" i="66"/>
  <c r="H233" i="66"/>
  <c r="E233" i="66"/>
  <c r="F233" i="66" s="1"/>
  <c r="C233" i="66"/>
  <c r="H232" i="66"/>
  <c r="E232" i="66"/>
  <c r="F232" i="66" s="1"/>
  <c r="C232" i="66"/>
  <c r="H231" i="66"/>
  <c r="E231" i="66"/>
  <c r="F231" i="66" s="1"/>
  <c r="C231" i="66"/>
  <c r="H230" i="66"/>
  <c r="E230" i="66"/>
  <c r="F230" i="66" s="1"/>
  <c r="C230" i="66"/>
  <c r="H229" i="66"/>
  <c r="E229" i="66"/>
  <c r="F229" i="66" s="1"/>
  <c r="C229" i="66"/>
  <c r="H228" i="66"/>
  <c r="E228" i="66"/>
  <c r="F228" i="66" s="1"/>
  <c r="C228" i="66"/>
  <c r="H227" i="66"/>
  <c r="E227" i="66"/>
  <c r="F227" i="66" s="1"/>
  <c r="C227" i="66"/>
  <c r="H226" i="66"/>
  <c r="E226" i="66"/>
  <c r="F226" i="66" s="1"/>
  <c r="C226" i="66"/>
  <c r="H225" i="66"/>
  <c r="E225" i="66"/>
  <c r="F225" i="66" s="1"/>
  <c r="C225" i="66"/>
  <c r="H224" i="66"/>
  <c r="E224" i="66"/>
  <c r="F224" i="66" s="1"/>
  <c r="C224" i="66"/>
  <c r="H223" i="66"/>
  <c r="E223" i="66"/>
  <c r="F223" i="66" s="1"/>
  <c r="C223" i="66"/>
  <c r="H222" i="66"/>
  <c r="E222" i="66"/>
  <c r="F222" i="66" s="1"/>
  <c r="C222" i="66"/>
  <c r="H221" i="66"/>
  <c r="E221" i="66"/>
  <c r="F221" i="66" s="1"/>
  <c r="C221" i="66"/>
  <c r="H220" i="66"/>
  <c r="E220" i="66"/>
  <c r="F220" i="66" s="1"/>
  <c r="C220" i="66"/>
  <c r="H219" i="66"/>
  <c r="E219" i="66"/>
  <c r="F219" i="66" s="1"/>
  <c r="C219" i="66"/>
  <c r="H218" i="66"/>
  <c r="E218" i="66"/>
  <c r="F218" i="66" s="1"/>
  <c r="C218" i="66"/>
  <c r="H217" i="66"/>
  <c r="E217" i="66"/>
  <c r="F217" i="66" s="1"/>
  <c r="C217" i="66"/>
  <c r="H216" i="66"/>
  <c r="E216" i="66"/>
  <c r="F216" i="66" s="1"/>
  <c r="C216" i="66"/>
  <c r="H215" i="66"/>
  <c r="E215" i="66"/>
  <c r="F215" i="66" s="1"/>
  <c r="C215" i="66"/>
  <c r="H214" i="66"/>
  <c r="E214" i="66"/>
  <c r="F214" i="66" s="1"/>
  <c r="C214" i="66"/>
  <c r="H213" i="66"/>
  <c r="E213" i="66"/>
  <c r="F213" i="66" s="1"/>
  <c r="C213" i="66"/>
  <c r="H212" i="66"/>
  <c r="E212" i="66"/>
  <c r="F212" i="66" s="1"/>
  <c r="C212" i="66"/>
  <c r="H211" i="66"/>
  <c r="E211" i="66"/>
  <c r="F211" i="66" s="1"/>
  <c r="C211" i="66"/>
  <c r="H210" i="66"/>
  <c r="E210" i="66"/>
  <c r="F210" i="66" s="1"/>
  <c r="C210" i="66"/>
  <c r="H209" i="66"/>
  <c r="E209" i="66"/>
  <c r="F209" i="66" s="1"/>
  <c r="C209" i="66"/>
  <c r="H208" i="66"/>
  <c r="E208" i="66"/>
  <c r="F208" i="66" s="1"/>
  <c r="C208" i="66"/>
  <c r="H207" i="66"/>
  <c r="E207" i="66"/>
  <c r="F207" i="66" s="1"/>
  <c r="C207" i="66"/>
  <c r="H206" i="66"/>
  <c r="E206" i="66"/>
  <c r="F206" i="66" s="1"/>
  <c r="C206" i="66"/>
  <c r="H205" i="66"/>
  <c r="E205" i="66"/>
  <c r="F205" i="66" s="1"/>
  <c r="C205" i="66"/>
  <c r="H204" i="66"/>
  <c r="E204" i="66"/>
  <c r="F204" i="66" s="1"/>
  <c r="C204" i="66"/>
  <c r="H203" i="66"/>
  <c r="E203" i="66"/>
  <c r="F203" i="66" s="1"/>
  <c r="C203" i="66"/>
  <c r="I199" i="66"/>
  <c r="J199" i="66" s="1"/>
  <c r="H199" i="66"/>
  <c r="E199" i="66"/>
  <c r="F199" i="66" s="1"/>
  <c r="C199" i="66"/>
  <c r="I198" i="66"/>
  <c r="J198" i="66" s="1"/>
  <c r="H198" i="66"/>
  <c r="E198" i="66"/>
  <c r="F198" i="66" s="1"/>
  <c r="C198" i="66"/>
  <c r="I197" i="66"/>
  <c r="H197" i="66"/>
  <c r="E197" i="66"/>
  <c r="F197" i="66" s="1"/>
  <c r="C197" i="66"/>
  <c r="I196" i="66"/>
  <c r="J196" i="66" s="1"/>
  <c r="H196" i="66"/>
  <c r="E196" i="66"/>
  <c r="F196" i="66" s="1"/>
  <c r="C196" i="66"/>
  <c r="I195" i="66"/>
  <c r="H195" i="66"/>
  <c r="E195" i="66"/>
  <c r="F195" i="66" s="1"/>
  <c r="C195" i="66"/>
  <c r="I194" i="66"/>
  <c r="H194" i="66"/>
  <c r="E194" i="66"/>
  <c r="F194" i="66" s="1"/>
  <c r="C194" i="66"/>
  <c r="I193" i="66"/>
  <c r="H193" i="66"/>
  <c r="E193" i="66"/>
  <c r="F193" i="66" s="1"/>
  <c r="C193" i="66"/>
  <c r="I192" i="66"/>
  <c r="J192" i="66" s="1"/>
  <c r="H192" i="66"/>
  <c r="E192" i="66"/>
  <c r="F192" i="66" s="1"/>
  <c r="C192" i="66"/>
  <c r="I191" i="66"/>
  <c r="J191" i="66" s="1"/>
  <c r="H191" i="66"/>
  <c r="E191" i="66"/>
  <c r="F191" i="66" s="1"/>
  <c r="C191" i="66"/>
  <c r="I190" i="66"/>
  <c r="J190" i="66" s="1"/>
  <c r="H190" i="66"/>
  <c r="E190" i="66"/>
  <c r="F190" i="66" s="1"/>
  <c r="C190" i="66"/>
  <c r="I189" i="66"/>
  <c r="J189" i="66" s="1"/>
  <c r="H189" i="66"/>
  <c r="E189" i="66"/>
  <c r="F189" i="66" s="1"/>
  <c r="C189" i="66"/>
  <c r="I188" i="66"/>
  <c r="J188" i="66" s="1"/>
  <c r="H188" i="66"/>
  <c r="E188" i="66"/>
  <c r="F188" i="66" s="1"/>
  <c r="C188" i="66"/>
  <c r="I187" i="66"/>
  <c r="J187" i="66" s="1"/>
  <c r="H187" i="66"/>
  <c r="E187" i="66"/>
  <c r="F187" i="66" s="1"/>
  <c r="C187" i="66"/>
  <c r="I186" i="66"/>
  <c r="J186" i="66" s="1"/>
  <c r="H186" i="66"/>
  <c r="E186" i="66"/>
  <c r="F186" i="66" s="1"/>
  <c r="C186" i="66"/>
  <c r="I185" i="66"/>
  <c r="J185" i="66" s="1"/>
  <c r="H185" i="66"/>
  <c r="E185" i="66"/>
  <c r="F185" i="66" s="1"/>
  <c r="C185" i="66"/>
  <c r="I184" i="66"/>
  <c r="J184" i="66" s="1"/>
  <c r="H184" i="66"/>
  <c r="E184" i="66"/>
  <c r="F184" i="66" s="1"/>
  <c r="C184" i="66"/>
  <c r="I183" i="66"/>
  <c r="J183" i="66" s="1"/>
  <c r="H183" i="66"/>
  <c r="E183" i="66"/>
  <c r="F183" i="66" s="1"/>
  <c r="C183" i="66"/>
  <c r="I182" i="66"/>
  <c r="J182" i="66" s="1"/>
  <c r="H182" i="66"/>
  <c r="E182" i="66"/>
  <c r="F182" i="66" s="1"/>
  <c r="C182" i="66"/>
  <c r="I181" i="66"/>
  <c r="H181" i="66"/>
  <c r="E181" i="66"/>
  <c r="F181" i="66" s="1"/>
  <c r="C181" i="66"/>
  <c r="I180" i="66"/>
  <c r="H180" i="66"/>
  <c r="E180" i="66"/>
  <c r="F180" i="66" s="1"/>
  <c r="C180" i="66"/>
  <c r="I179" i="66"/>
  <c r="J179" i="66" s="1"/>
  <c r="H179" i="66"/>
  <c r="E179" i="66"/>
  <c r="F179" i="66" s="1"/>
  <c r="C179" i="66"/>
  <c r="I178" i="66"/>
  <c r="H178" i="66"/>
  <c r="E178" i="66"/>
  <c r="F178" i="66" s="1"/>
  <c r="C178" i="66"/>
  <c r="I177" i="66"/>
  <c r="J177" i="66" s="1"/>
  <c r="H177" i="66"/>
  <c r="E177" i="66"/>
  <c r="F177" i="66" s="1"/>
  <c r="C177" i="66"/>
  <c r="I176" i="66"/>
  <c r="J176" i="66" s="1"/>
  <c r="H176" i="66"/>
  <c r="E176" i="66"/>
  <c r="F176" i="66" s="1"/>
  <c r="C176" i="66"/>
  <c r="I175" i="66"/>
  <c r="J175" i="66" s="1"/>
  <c r="H175" i="66"/>
  <c r="E175" i="66"/>
  <c r="F175" i="66" s="1"/>
  <c r="C175" i="66"/>
  <c r="I174" i="66"/>
  <c r="H174" i="66"/>
  <c r="E174" i="66"/>
  <c r="F174" i="66" s="1"/>
  <c r="C174" i="66"/>
  <c r="I173" i="66"/>
  <c r="J173" i="66" s="1"/>
  <c r="H173" i="66"/>
  <c r="E173" i="66"/>
  <c r="F173" i="66" s="1"/>
  <c r="C173" i="66"/>
  <c r="I172" i="66"/>
  <c r="J172" i="66" s="1"/>
  <c r="H172" i="66"/>
  <c r="E172" i="66"/>
  <c r="F172" i="66" s="1"/>
  <c r="C172" i="66"/>
  <c r="H161" i="66"/>
  <c r="E161" i="66"/>
  <c r="F161" i="66" s="1"/>
  <c r="C161" i="66"/>
  <c r="B161" i="66"/>
  <c r="H160" i="66"/>
  <c r="E160" i="66"/>
  <c r="F160" i="66" s="1"/>
  <c r="C160" i="66"/>
  <c r="B160" i="66"/>
  <c r="H159" i="66"/>
  <c r="E159" i="66"/>
  <c r="F159" i="66" s="1"/>
  <c r="C159" i="66"/>
  <c r="B159" i="66"/>
  <c r="H158" i="66"/>
  <c r="E158" i="66"/>
  <c r="F158" i="66" s="1"/>
  <c r="C158" i="66"/>
  <c r="B158" i="66"/>
  <c r="H157" i="66"/>
  <c r="E157" i="66"/>
  <c r="F157" i="66" s="1"/>
  <c r="C157" i="66"/>
  <c r="B157" i="66"/>
  <c r="H156" i="66"/>
  <c r="E156" i="66"/>
  <c r="F156" i="66" s="1"/>
  <c r="C156" i="66"/>
  <c r="B156" i="66"/>
  <c r="H155" i="66"/>
  <c r="E155" i="66"/>
  <c r="F155" i="66" s="1"/>
  <c r="C155" i="66"/>
  <c r="B155" i="66"/>
  <c r="H154" i="66"/>
  <c r="E154" i="66"/>
  <c r="F154" i="66" s="1"/>
  <c r="C154" i="66"/>
  <c r="B154" i="66"/>
  <c r="H153" i="66"/>
  <c r="E153" i="66"/>
  <c r="F153" i="66" s="1"/>
  <c r="C153" i="66"/>
  <c r="B153" i="66"/>
  <c r="H152" i="66"/>
  <c r="E152" i="66"/>
  <c r="F152" i="66" s="1"/>
  <c r="C152" i="66"/>
  <c r="B152" i="66"/>
  <c r="H151" i="66"/>
  <c r="E151" i="66"/>
  <c r="F151" i="66" s="1"/>
  <c r="C151" i="66"/>
  <c r="B151" i="66"/>
  <c r="H150" i="66"/>
  <c r="E150" i="66"/>
  <c r="F150" i="66" s="1"/>
  <c r="C150" i="66"/>
  <c r="B150" i="66"/>
  <c r="H149" i="66"/>
  <c r="E149" i="66"/>
  <c r="F149" i="66" s="1"/>
  <c r="C149" i="66"/>
  <c r="B149" i="66"/>
  <c r="H148" i="66"/>
  <c r="E148" i="66"/>
  <c r="F148" i="66" s="1"/>
  <c r="C148" i="66"/>
  <c r="B148" i="66"/>
  <c r="H147" i="66"/>
  <c r="E147" i="66"/>
  <c r="F147" i="66" s="1"/>
  <c r="C147" i="66"/>
  <c r="B147" i="66"/>
  <c r="H146" i="66"/>
  <c r="E146" i="66"/>
  <c r="F146" i="66" s="1"/>
  <c r="C146" i="66"/>
  <c r="B146" i="66"/>
  <c r="H145" i="66"/>
  <c r="E145" i="66"/>
  <c r="F145" i="66" s="1"/>
  <c r="C145" i="66"/>
  <c r="B145" i="66"/>
  <c r="H144" i="66"/>
  <c r="E144" i="66"/>
  <c r="F144" i="66" s="1"/>
  <c r="C144" i="66"/>
  <c r="B144" i="66"/>
  <c r="H143" i="66"/>
  <c r="E143" i="66"/>
  <c r="F143" i="66" s="1"/>
  <c r="C143" i="66"/>
  <c r="B143" i="66"/>
  <c r="H142" i="66"/>
  <c r="E142" i="66"/>
  <c r="F142" i="66" s="1"/>
  <c r="C142" i="66"/>
  <c r="B142" i="66"/>
  <c r="H141" i="66"/>
  <c r="E141" i="66"/>
  <c r="F141" i="66" s="1"/>
  <c r="C141" i="66"/>
  <c r="B141" i="66"/>
  <c r="H140" i="66"/>
  <c r="E140" i="66"/>
  <c r="F140" i="66" s="1"/>
  <c r="C140" i="66"/>
  <c r="B140" i="66"/>
  <c r="H139" i="66"/>
  <c r="E139" i="66"/>
  <c r="F139" i="66" s="1"/>
  <c r="C139" i="66"/>
  <c r="B139" i="66"/>
  <c r="H138" i="66"/>
  <c r="E138" i="66"/>
  <c r="F138" i="66" s="1"/>
  <c r="C138" i="66"/>
  <c r="B138" i="66"/>
  <c r="H137" i="66"/>
  <c r="E137" i="66"/>
  <c r="F137" i="66" s="1"/>
  <c r="C137" i="66"/>
  <c r="B137" i="66"/>
  <c r="H136" i="66"/>
  <c r="E136" i="66"/>
  <c r="F136" i="66" s="1"/>
  <c r="C136" i="66"/>
  <c r="B136" i="66"/>
  <c r="H135" i="66"/>
  <c r="E135" i="66"/>
  <c r="F135" i="66" s="1"/>
  <c r="C135" i="66"/>
  <c r="B135" i="66"/>
  <c r="H134" i="66"/>
  <c r="E134" i="66"/>
  <c r="F134" i="66" s="1"/>
  <c r="C134" i="66"/>
  <c r="B134" i="66"/>
  <c r="H133" i="66"/>
  <c r="E133" i="66"/>
  <c r="F133" i="66" s="1"/>
  <c r="C133" i="66"/>
  <c r="B133" i="66"/>
  <c r="H132" i="66"/>
  <c r="E132" i="66"/>
  <c r="F132" i="66" s="1"/>
  <c r="C132" i="66"/>
  <c r="B132" i="66"/>
  <c r="H131" i="66"/>
  <c r="E131" i="66"/>
  <c r="F131" i="66" s="1"/>
  <c r="C131" i="66"/>
  <c r="B131" i="66"/>
  <c r="H130" i="66"/>
  <c r="E130" i="66"/>
  <c r="F130" i="66" s="1"/>
  <c r="C130" i="66"/>
  <c r="B130" i="66"/>
  <c r="H129" i="66"/>
  <c r="E129" i="66"/>
  <c r="F129" i="66" s="1"/>
  <c r="C129" i="66"/>
  <c r="B129" i="66"/>
  <c r="H128" i="66"/>
  <c r="E128" i="66"/>
  <c r="F128" i="66" s="1"/>
  <c r="C128" i="66"/>
  <c r="B128" i="66"/>
  <c r="H127" i="66"/>
  <c r="E127" i="66"/>
  <c r="F127" i="66" s="1"/>
  <c r="C127" i="66"/>
  <c r="B127" i="66"/>
  <c r="H123" i="66"/>
  <c r="E123" i="66"/>
  <c r="F123" i="66" s="1"/>
  <c r="C123" i="66"/>
  <c r="B123" i="66"/>
  <c r="H122" i="66"/>
  <c r="E122" i="66"/>
  <c r="F122" i="66" s="1"/>
  <c r="C122" i="66"/>
  <c r="B122" i="66"/>
  <c r="H121" i="66"/>
  <c r="E121" i="66"/>
  <c r="F121" i="66" s="1"/>
  <c r="C121" i="66"/>
  <c r="B121" i="66"/>
  <c r="H120" i="66"/>
  <c r="E120" i="66"/>
  <c r="F120" i="66" s="1"/>
  <c r="C120" i="66"/>
  <c r="B120" i="66"/>
  <c r="H119" i="66"/>
  <c r="E119" i="66"/>
  <c r="F119" i="66" s="1"/>
  <c r="C119" i="66"/>
  <c r="B119" i="66"/>
  <c r="H118" i="66"/>
  <c r="E118" i="66"/>
  <c r="F118" i="66" s="1"/>
  <c r="C118" i="66"/>
  <c r="B118" i="66"/>
  <c r="H117" i="66"/>
  <c r="E117" i="66"/>
  <c r="F117" i="66" s="1"/>
  <c r="C117" i="66"/>
  <c r="B117" i="66"/>
  <c r="H116" i="66"/>
  <c r="E116" i="66"/>
  <c r="F116" i="66" s="1"/>
  <c r="C116" i="66"/>
  <c r="B116" i="66"/>
  <c r="H115" i="66"/>
  <c r="E115" i="66"/>
  <c r="F115" i="66" s="1"/>
  <c r="C115" i="66"/>
  <c r="B115" i="66"/>
  <c r="H114" i="66"/>
  <c r="E114" i="66"/>
  <c r="F114" i="66" s="1"/>
  <c r="C114" i="66"/>
  <c r="B114" i="66"/>
  <c r="H113" i="66"/>
  <c r="E113" i="66"/>
  <c r="F113" i="66" s="1"/>
  <c r="C113" i="66"/>
  <c r="B113" i="66"/>
  <c r="H112" i="66"/>
  <c r="E112" i="66"/>
  <c r="F112" i="66" s="1"/>
  <c r="C112" i="66"/>
  <c r="B112" i="66"/>
  <c r="H111" i="66"/>
  <c r="E111" i="66"/>
  <c r="F111" i="66" s="1"/>
  <c r="C111" i="66"/>
  <c r="B111" i="66"/>
  <c r="H110" i="66"/>
  <c r="E110" i="66"/>
  <c r="F110" i="66" s="1"/>
  <c r="C110" i="66"/>
  <c r="B110" i="66"/>
  <c r="H109" i="66"/>
  <c r="E109" i="66"/>
  <c r="F109" i="66" s="1"/>
  <c r="C109" i="66"/>
  <c r="B109" i="66"/>
  <c r="H108" i="66"/>
  <c r="E108" i="66"/>
  <c r="F108" i="66" s="1"/>
  <c r="C108" i="66"/>
  <c r="B108" i="66"/>
  <c r="H107" i="66"/>
  <c r="E107" i="66"/>
  <c r="F107" i="66" s="1"/>
  <c r="C107" i="66"/>
  <c r="B107" i="66"/>
  <c r="H106" i="66"/>
  <c r="E106" i="66"/>
  <c r="F106" i="66" s="1"/>
  <c r="C106" i="66"/>
  <c r="B106" i="66"/>
  <c r="H105" i="66"/>
  <c r="E105" i="66"/>
  <c r="F105" i="66" s="1"/>
  <c r="C105" i="66"/>
  <c r="B105" i="66"/>
  <c r="H104" i="66"/>
  <c r="E104" i="66"/>
  <c r="F104" i="66" s="1"/>
  <c r="C104" i="66"/>
  <c r="B104" i="66"/>
  <c r="H103" i="66"/>
  <c r="E103" i="66"/>
  <c r="F103" i="66" s="1"/>
  <c r="C103" i="66"/>
  <c r="B103" i="66"/>
  <c r="H102" i="66"/>
  <c r="E102" i="66"/>
  <c r="F102" i="66" s="1"/>
  <c r="C102" i="66"/>
  <c r="B102" i="66"/>
  <c r="H101" i="66"/>
  <c r="E101" i="66"/>
  <c r="F101" i="66" s="1"/>
  <c r="C101" i="66"/>
  <c r="B101" i="66"/>
  <c r="H100" i="66"/>
  <c r="E100" i="66"/>
  <c r="F100" i="66" s="1"/>
  <c r="C100" i="66"/>
  <c r="B100" i="66"/>
  <c r="H99" i="66"/>
  <c r="E99" i="66"/>
  <c r="F99" i="66" s="1"/>
  <c r="C99" i="66"/>
  <c r="B99" i="66"/>
  <c r="H98" i="66"/>
  <c r="E98" i="66"/>
  <c r="F98" i="66" s="1"/>
  <c r="C98" i="66"/>
  <c r="B98" i="66"/>
  <c r="H97" i="66"/>
  <c r="E97" i="66"/>
  <c r="F97" i="66" s="1"/>
  <c r="C97" i="66"/>
  <c r="B97" i="66"/>
  <c r="H96" i="66"/>
  <c r="E96" i="66"/>
  <c r="F96" i="66" s="1"/>
  <c r="C96" i="66"/>
  <c r="B96" i="66"/>
  <c r="H95" i="66"/>
  <c r="E95" i="66"/>
  <c r="F95" i="66" s="1"/>
  <c r="C95" i="66"/>
  <c r="B95" i="66"/>
  <c r="H94" i="66"/>
  <c r="E94" i="66"/>
  <c r="F94" i="66" s="1"/>
  <c r="C94" i="66"/>
  <c r="B94" i="66"/>
  <c r="H93" i="66"/>
  <c r="E93" i="66"/>
  <c r="F93" i="66" s="1"/>
  <c r="C93" i="66"/>
  <c r="B93" i="66"/>
  <c r="H92" i="66"/>
  <c r="E92" i="66"/>
  <c r="F92" i="66" s="1"/>
  <c r="C92" i="66"/>
  <c r="B92" i="66"/>
  <c r="H91" i="66"/>
  <c r="E91" i="66"/>
  <c r="F91" i="66" s="1"/>
  <c r="C91" i="66"/>
  <c r="B91" i="66"/>
  <c r="H90" i="66"/>
  <c r="E90" i="66"/>
  <c r="F90" i="66" s="1"/>
  <c r="C90" i="66"/>
  <c r="B90" i="66"/>
  <c r="H89" i="66"/>
  <c r="E89" i="66"/>
  <c r="F89" i="66" s="1"/>
  <c r="C89" i="66"/>
  <c r="B89" i="66"/>
  <c r="H85" i="66"/>
  <c r="E85" i="66"/>
  <c r="F85" i="66" s="1"/>
  <c r="C85" i="66"/>
  <c r="B85" i="66"/>
  <c r="H84" i="66"/>
  <c r="E84" i="66"/>
  <c r="F84" i="66" s="1"/>
  <c r="C84" i="66"/>
  <c r="B84" i="66"/>
  <c r="H83" i="66"/>
  <c r="E83" i="66"/>
  <c r="F83" i="66" s="1"/>
  <c r="C83" i="66"/>
  <c r="B83" i="66"/>
  <c r="H82" i="66"/>
  <c r="E82" i="66"/>
  <c r="F82" i="66" s="1"/>
  <c r="C82" i="66"/>
  <c r="B82" i="66"/>
  <c r="H81" i="66"/>
  <c r="E81" i="66"/>
  <c r="F81" i="66" s="1"/>
  <c r="C81" i="66"/>
  <c r="B81" i="66"/>
  <c r="H80" i="66"/>
  <c r="E80" i="66"/>
  <c r="F80" i="66" s="1"/>
  <c r="C80" i="66"/>
  <c r="B80" i="66"/>
  <c r="H79" i="66"/>
  <c r="E79" i="66"/>
  <c r="F79" i="66" s="1"/>
  <c r="C79" i="66"/>
  <c r="B79" i="66"/>
  <c r="H78" i="66"/>
  <c r="E78" i="66"/>
  <c r="F78" i="66" s="1"/>
  <c r="C78" i="66"/>
  <c r="B78" i="66"/>
  <c r="H77" i="66"/>
  <c r="E77" i="66"/>
  <c r="F77" i="66" s="1"/>
  <c r="C77" i="66"/>
  <c r="B77" i="66"/>
  <c r="H76" i="66"/>
  <c r="E76" i="66"/>
  <c r="F76" i="66" s="1"/>
  <c r="C76" i="66"/>
  <c r="B76" i="66"/>
  <c r="H75" i="66"/>
  <c r="E75" i="66"/>
  <c r="F75" i="66" s="1"/>
  <c r="C75" i="66"/>
  <c r="B75" i="66"/>
  <c r="H74" i="66"/>
  <c r="E74" i="66"/>
  <c r="F74" i="66" s="1"/>
  <c r="C74" i="66"/>
  <c r="B74" i="66"/>
  <c r="H73" i="66"/>
  <c r="E73" i="66"/>
  <c r="F73" i="66" s="1"/>
  <c r="C73" i="66"/>
  <c r="B73" i="66"/>
  <c r="H72" i="66"/>
  <c r="E72" i="66"/>
  <c r="F72" i="66" s="1"/>
  <c r="C72" i="66"/>
  <c r="B72" i="66"/>
  <c r="H71" i="66"/>
  <c r="E71" i="66"/>
  <c r="F71" i="66" s="1"/>
  <c r="C71" i="66"/>
  <c r="B71" i="66"/>
  <c r="H70" i="66"/>
  <c r="E70" i="66"/>
  <c r="F70" i="66" s="1"/>
  <c r="C70" i="66"/>
  <c r="B70" i="66"/>
  <c r="H69" i="66"/>
  <c r="E69" i="66"/>
  <c r="F69" i="66" s="1"/>
  <c r="C69" i="66"/>
  <c r="B69" i="66"/>
  <c r="H68" i="66"/>
  <c r="E68" i="66"/>
  <c r="F68" i="66" s="1"/>
  <c r="C68" i="66"/>
  <c r="B68" i="66"/>
  <c r="H67" i="66"/>
  <c r="E67" i="66"/>
  <c r="F67" i="66" s="1"/>
  <c r="C67" i="66"/>
  <c r="B67" i="66"/>
  <c r="H66" i="66"/>
  <c r="E66" i="66"/>
  <c r="F66" i="66" s="1"/>
  <c r="C66" i="66"/>
  <c r="B66" i="66"/>
  <c r="H65" i="66"/>
  <c r="E65" i="66"/>
  <c r="F65" i="66" s="1"/>
  <c r="C65" i="66"/>
  <c r="B65" i="66"/>
  <c r="H64" i="66"/>
  <c r="E64" i="66"/>
  <c r="F64" i="66" s="1"/>
  <c r="C64" i="66"/>
  <c r="B64" i="66"/>
  <c r="H63" i="66"/>
  <c r="E63" i="66"/>
  <c r="F63" i="66" s="1"/>
  <c r="C63" i="66"/>
  <c r="B63" i="66"/>
  <c r="H62" i="66"/>
  <c r="E62" i="66"/>
  <c r="F62" i="66" s="1"/>
  <c r="C62" i="66"/>
  <c r="B62" i="66"/>
  <c r="H61" i="66"/>
  <c r="E61" i="66"/>
  <c r="F61" i="66" s="1"/>
  <c r="C61" i="66"/>
  <c r="B61" i="66"/>
  <c r="H60" i="66"/>
  <c r="E60" i="66"/>
  <c r="F60" i="66" s="1"/>
  <c r="C60" i="66"/>
  <c r="B60" i="66"/>
  <c r="H59" i="66"/>
  <c r="E59" i="66"/>
  <c r="F59" i="66" s="1"/>
  <c r="C59" i="66"/>
  <c r="B59" i="66"/>
  <c r="H58" i="66"/>
  <c r="E58" i="66"/>
  <c r="F58" i="66" s="1"/>
  <c r="C58" i="66"/>
  <c r="B58" i="66"/>
  <c r="H57" i="66"/>
  <c r="E57" i="66"/>
  <c r="F57" i="66" s="1"/>
  <c r="C57" i="66"/>
  <c r="B57" i="66"/>
  <c r="H56" i="66"/>
  <c r="E56" i="66"/>
  <c r="F56" i="66" s="1"/>
  <c r="C56" i="66"/>
  <c r="B56" i="66"/>
  <c r="H55" i="66"/>
  <c r="E55" i="66"/>
  <c r="F55" i="66" s="1"/>
  <c r="C55" i="66"/>
  <c r="B55" i="66"/>
  <c r="H54" i="66"/>
  <c r="E54" i="66"/>
  <c r="F54" i="66" s="1"/>
  <c r="C54" i="66"/>
  <c r="B54" i="66"/>
  <c r="H53" i="66"/>
  <c r="E53" i="66"/>
  <c r="F53" i="66" s="1"/>
  <c r="C53" i="66"/>
  <c r="B53" i="66"/>
  <c r="H52" i="66"/>
  <c r="E52" i="66"/>
  <c r="F52" i="66" s="1"/>
  <c r="C52" i="66"/>
  <c r="B52" i="66"/>
  <c r="H51" i="66"/>
  <c r="E51" i="66"/>
  <c r="F51" i="66" s="1"/>
  <c r="C51" i="66"/>
  <c r="B51" i="66"/>
  <c r="H47" i="66"/>
  <c r="E47" i="66"/>
  <c r="F47" i="66" s="1"/>
  <c r="C47" i="66"/>
  <c r="B47" i="66"/>
  <c r="H46" i="66"/>
  <c r="E46" i="66"/>
  <c r="F46" i="66" s="1"/>
  <c r="C46" i="66"/>
  <c r="B46" i="66"/>
  <c r="H45" i="66"/>
  <c r="E45" i="66"/>
  <c r="F45" i="66" s="1"/>
  <c r="C45" i="66"/>
  <c r="B45" i="66"/>
  <c r="H44" i="66"/>
  <c r="E44" i="66"/>
  <c r="F44" i="66" s="1"/>
  <c r="C44" i="66"/>
  <c r="B44" i="66"/>
  <c r="H43" i="66"/>
  <c r="E43" i="66"/>
  <c r="F43" i="66" s="1"/>
  <c r="C43" i="66"/>
  <c r="B43" i="66"/>
  <c r="H42" i="66"/>
  <c r="E42" i="66"/>
  <c r="F42" i="66" s="1"/>
  <c r="C42" i="66"/>
  <c r="B42" i="66"/>
  <c r="H41" i="66"/>
  <c r="E41" i="66"/>
  <c r="F41" i="66" s="1"/>
  <c r="C41" i="66"/>
  <c r="B41" i="66"/>
  <c r="H40" i="66"/>
  <c r="E40" i="66"/>
  <c r="F40" i="66" s="1"/>
  <c r="C40" i="66"/>
  <c r="B40" i="66"/>
  <c r="H39" i="66"/>
  <c r="E39" i="66"/>
  <c r="F39" i="66" s="1"/>
  <c r="C39" i="66"/>
  <c r="B39" i="66"/>
  <c r="H38" i="66"/>
  <c r="E38" i="66"/>
  <c r="F38" i="66" s="1"/>
  <c r="C38" i="66"/>
  <c r="B38" i="66"/>
  <c r="H37" i="66"/>
  <c r="E37" i="66"/>
  <c r="F37" i="66" s="1"/>
  <c r="C37" i="66"/>
  <c r="B37" i="66"/>
  <c r="H36" i="66"/>
  <c r="E36" i="66"/>
  <c r="F36" i="66" s="1"/>
  <c r="C36" i="66"/>
  <c r="B36" i="66"/>
  <c r="H35" i="66"/>
  <c r="E35" i="66"/>
  <c r="F35" i="66" s="1"/>
  <c r="C35" i="66"/>
  <c r="B35" i="66"/>
  <c r="H34" i="66"/>
  <c r="E34" i="66"/>
  <c r="F34" i="66" s="1"/>
  <c r="C34" i="66"/>
  <c r="B34" i="66"/>
  <c r="H33" i="66"/>
  <c r="E33" i="66"/>
  <c r="F33" i="66" s="1"/>
  <c r="C33" i="66"/>
  <c r="B33" i="66"/>
  <c r="H32" i="66"/>
  <c r="E32" i="66"/>
  <c r="F32" i="66" s="1"/>
  <c r="C32" i="66"/>
  <c r="B32" i="66"/>
  <c r="H31" i="66"/>
  <c r="E31" i="66"/>
  <c r="F31" i="66" s="1"/>
  <c r="C31" i="66"/>
  <c r="B31" i="66"/>
  <c r="H30" i="66"/>
  <c r="E30" i="66"/>
  <c r="F30" i="66" s="1"/>
  <c r="C30" i="66"/>
  <c r="B30" i="66"/>
  <c r="H29" i="66"/>
  <c r="E29" i="66"/>
  <c r="F29" i="66" s="1"/>
  <c r="C29" i="66"/>
  <c r="B29" i="66"/>
  <c r="H28" i="66"/>
  <c r="E28" i="66"/>
  <c r="F28" i="66" s="1"/>
  <c r="C28" i="66"/>
  <c r="B28" i="66"/>
  <c r="H27" i="66"/>
  <c r="E27" i="66"/>
  <c r="F27" i="66" s="1"/>
  <c r="C27" i="66"/>
  <c r="B27" i="66"/>
  <c r="H26" i="66"/>
  <c r="E26" i="66"/>
  <c r="F26" i="66" s="1"/>
  <c r="C26" i="66"/>
  <c r="B26" i="66"/>
  <c r="H25" i="66"/>
  <c r="E25" i="66"/>
  <c r="F25" i="66" s="1"/>
  <c r="C25" i="66"/>
  <c r="B25" i="66"/>
  <c r="H24" i="66"/>
  <c r="E24" i="66"/>
  <c r="F24" i="66" s="1"/>
  <c r="C24" i="66"/>
  <c r="B24" i="66"/>
  <c r="H23" i="66"/>
  <c r="E23" i="66"/>
  <c r="F23" i="66" s="1"/>
  <c r="C23" i="66"/>
  <c r="B23" i="66"/>
  <c r="H22" i="66"/>
  <c r="E22" i="66"/>
  <c r="F22" i="66" s="1"/>
  <c r="C22" i="66"/>
  <c r="B22" i="66"/>
  <c r="H21" i="66"/>
  <c r="E21" i="66"/>
  <c r="F21" i="66" s="1"/>
  <c r="C21" i="66"/>
  <c r="B21" i="66"/>
  <c r="H20" i="66"/>
  <c r="E20" i="66"/>
  <c r="F20" i="66" s="1"/>
  <c r="C20" i="66"/>
  <c r="B20" i="66"/>
  <c r="H19" i="66"/>
  <c r="E19" i="66"/>
  <c r="F19" i="66" s="1"/>
  <c r="C19" i="66"/>
  <c r="B19" i="66"/>
  <c r="H18" i="66"/>
  <c r="E18" i="66"/>
  <c r="F18" i="66" s="1"/>
  <c r="C18" i="66"/>
  <c r="B18" i="66"/>
  <c r="H17" i="66"/>
  <c r="E17" i="66"/>
  <c r="F17" i="66" s="1"/>
  <c r="C17" i="66"/>
  <c r="B17" i="66"/>
  <c r="H16" i="66"/>
  <c r="E16" i="66"/>
  <c r="F16" i="66" s="1"/>
  <c r="C16" i="66"/>
  <c r="B16" i="66"/>
  <c r="H15" i="66"/>
  <c r="E15" i="66"/>
  <c r="F15" i="66" s="1"/>
  <c r="C15" i="66"/>
  <c r="B15" i="66"/>
  <c r="H14" i="66"/>
  <c r="E14" i="66"/>
  <c r="F14" i="66" s="1"/>
  <c r="C14" i="66"/>
  <c r="B14" i="66"/>
  <c r="H13" i="66"/>
  <c r="E13" i="66"/>
  <c r="F13" i="66" s="1"/>
  <c r="C13" i="66"/>
  <c r="B13" i="66"/>
  <c r="Y23" i="47"/>
  <c r="X23" i="47"/>
  <c r="W23" i="47"/>
  <c r="T23" i="47"/>
  <c r="S23" i="47"/>
  <c r="R23" i="47"/>
  <c r="Q23" i="47"/>
  <c r="P23" i="47"/>
  <c r="M23" i="47"/>
  <c r="L23" i="47"/>
  <c r="J23" i="47"/>
  <c r="I23" i="47"/>
  <c r="G23" i="47"/>
  <c r="F23" i="47"/>
  <c r="E23" i="47"/>
  <c r="C23" i="47"/>
  <c r="B23" i="47"/>
  <c r="Y22" i="47"/>
  <c r="X22" i="47"/>
  <c r="W22" i="47"/>
  <c r="T22" i="47"/>
  <c r="S22" i="47"/>
  <c r="R22" i="47"/>
  <c r="Q22" i="47"/>
  <c r="P22" i="47"/>
  <c r="M22" i="47"/>
  <c r="L22" i="47"/>
  <c r="J22" i="47"/>
  <c r="I22" i="47"/>
  <c r="G22" i="47"/>
  <c r="F22" i="47"/>
  <c r="E22" i="47"/>
  <c r="C22" i="47"/>
  <c r="B22" i="47"/>
  <c r="Y18" i="47"/>
  <c r="X18" i="47"/>
  <c r="W18" i="47"/>
  <c r="T18" i="47"/>
  <c r="S18" i="47"/>
  <c r="R18" i="47"/>
  <c r="Q18" i="47"/>
  <c r="P18" i="47"/>
  <c r="M18" i="47"/>
  <c r="L18" i="47"/>
  <c r="J18" i="47"/>
  <c r="I18" i="47"/>
  <c r="G18" i="47"/>
  <c r="F18" i="47"/>
  <c r="E18" i="47"/>
  <c r="C18" i="47"/>
  <c r="B18" i="47"/>
  <c r="Y17" i="47"/>
  <c r="X17" i="47"/>
  <c r="W17" i="47"/>
  <c r="T17" i="47"/>
  <c r="S17" i="47"/>
  <c r="R17" i="47"/>
  <c r="Q17" i="47"/>
  <c r="P17" i="47"/>
  <c r="M17" i="47"/>
  <c r="L17" i="47"/>
  <c r="J17" i="47"/>
  <c r="I17" i="47"/>
  <c r="G17" i="47"/>
  <c r="F17" i="47"/>
  <c r="E17" i="47"/>
  <c r="C17" i="47"/>
  <c r="B17" i="47"/>
  <c r="Y16" i="47"/>
  <c r="X16" i="47"/>
  <c r="W16" i="47"/>
  <c r="T16" i="47"/>
  <c r="S16" i="47"/>
  <c r="R16" i="47"/>
  <c r="Q16" i="47"/>
  <c r="P16" i="47"/>
  <c r="M16" i="47"/>
  <c r="L16" i="47"/>
  <c r="J16" i="47"/>
  <c r="I16" i="47"/>
  <c r="G16" i="47"/>
  <c r="F16" i="47"/>
  <c r="E16" i="47"/>
  <c r="C16" i="47"/>
  <c r="B16" i="47"/>
  <c r="Y13" i="47"/>
  <c r="X13" i="47"/>
  <c r="W13" i="47"/>
  <c r="T13" i="47"/>
  <c r="S13" i="47"/>
  <c r="R13" i="47"/>
  <c r="Q13" i="47"/>
  <c r="P13" i="47"/>
  <c r="M13" i="47"/>
  <c r="L13" i="47"/>
  <c r="J13" i="47"/>
  <c r="I13" i="47"/>
  <c r="G13" i="47"/>
  <c r="F13" i="47"/>
  <c r="E13" i="47"/>
  <c r="C13" i="47"/>
  <c r="B13" i="47"/>
  <c r="Y12" i="47"/>
  <c r="X12" i="47"/>
  <c r="W12" i="47"/>
  <c r="T12" i="47"/>
  <c r="S12" i="47"/>
  <c r="R12" i="47"/>
  <c r="Q12" i="47"/>
  <c r="P12" i="47"/>
  <c r="M12" i="47"/>
  <c r="L12" i="47"/>
  <c r="J12" i="47"/>
  <c r="I12" i="47"/>
  <c r="G12" i="47"/>
  <c r="F12" i="47"/>
  <c r="E12" i="47"/>
  <c r="C12" i="47"/>
  <c r="B12" i="47"/>
  <c r="Y11" i="47"/>
  <c r="X11" i="47"/>
  <c r="W11" i="47"/>
  <c r="T11" i="47"/>
  <c r="S11" i="47"/>
  <c r="R11" i="47"/>
  <c r="Q11" i="47"/>
  <c r="P11" i="47"/>
  <c r="M11" i="47"/>
  <c r="L11" i="47"/>
  <c r="J11" i="47"/>
  <c r="I11" i="47"/>
  <c r="G11" i="47"/>
  <c r="F11" i="47"/>
  <c r="E11" i="47"/>
  <c r="C11" i="47"/>
  <c r="B11" i="47"/>
  <c r="Y10" i="47"/>
  <c r="X10" i="47"/>
  <c r="W10" i="47"/>
  <c r="T10" i="47"/>
  <c r="S10" i="47"/>
  <c r="R10" i="47"/>
  <c r="Q10" i="47"/>
  <c r="P10" i="47"/>
  <c r="M10" i="47"/>
  <c r="N10" i="47" s="1"/>
  <c r="L10" i="47"/>
  <c r="J10" i="47"/>
  <c r="K10" i="47" s="1"/>
  <c r="I10" i="47"/>
  <c r="G10" i="47"/>
  <c r="H10" i="47" s="1"/>
  <c r="F10" i="47"/>
  <c r="V10" i="47" s="1"/>
  <c r="E10" i="47"/>
  <c r="C10" i="47"/>
  <c r="B10" i="47"/>
  <c r="G5" i="47"/>
  <c r="Q2" i="47"/>
  <c r="AA75" i="48"/>
  <c r="Z75" i="48"/>
  <c r="Y75" i="48"/>
  <c r="X75" i="48"/>
  <c r="W75" i="48"/>
  <c r="V75" i="48"/>
  <c r="T75" i="48"/>
  <c r="L75" i="48"/>
  <c r="R75" i="48"/>
  <c r="J75" i="48"/>
  <c r="H75" i="48"/>
  <c r="F75" i="48"/>
  <c r="E75" i="48"/>
  <c r="C75" i="48"/>
  <c r="B75" i="48"/>
  <c r="AA74" i="48"/>
  <c r="Z74" i="48"/>
  <c r="Y74" i="48"/>
  <c r="X74" i="48"/>
  <c r="W74" i="48"/>
  <c r="V74" i="48"/>
  <c r="T74" i="48"/>
  <c r="L74" i="48"/>
  <c r="R74" i="48"/>
  <c r="J74" i="48"/>
  <c r="H74" i="48"/>
  <c r="F74" i="48"/>
  <c r="E74" i="48"/>
  <c r="C74" i="48"/>
  <c r="B74" i="48"/>
  <c r="AA73" i="48"/>
  <c r="Z73" i="48"/>
  <c r="Y73" i="48"/>
  <c r="X73" i="48"/>
  <c r="W73" i="48"/>
  <c r="V73" i="48"/>
  <c r="T73" i="48"/>
  <c r="L73" i="48"/>
  <c r="R73" i="48"/>
  <c r="J73" i="48"/>
  <c r="H73" i="48"/>
  <c r="F73" i="48"/>
  <c r="E73" i="48"/>
  <c r="C73" i="48"/>
  <c r="B73" i="48"/>
  <c r="AA72" i="48"/>
  <c r="Z72" i="48"/>
  <c r="Y72" i="48"/>
  <c r="X72" i="48"/>
  <c r="W72" i="48"/>
  <c r="V72" i="48"/>
  <c r="T72" i="48"/>
  <c r="L72" i="48"/>
  <c r="R72" i="48"/>
  <c r="J72" i="48"/>
  <c r="H72" i="48"/>
  <c r="F72" i="48"/>
  <c r="E72" i="48"/>
  <c r="C72" i="48"/>
  <c r="B72" i="48"/>
  <c r="AA71" i="48"/>
  <c r="Z71" i="48"/>
  <c r="Y71" i="48"/>
  <c r="X71" i="48"/>
  <c r="W71" i="48"/>
  <c r="V71" i="48"/>
  <c r="T71" i="48"/>
  <c r="L71" i="48"/>
  <c r="R71" i="48"/>
  <c r="J71" i="48"/>
  <c r="H71" i="48"/>
  <c r="F71" i="48"/>
  <c r="E71" i="48"/>
  <c r="C71" i="48"/>
  <c r="B71" i="48"/>
  <c r="AA70" i="48"/>
  <c r="Z70" i="48"/>
  <c r="Y70" i="48"/>
  <c r="X70" i="48"/>
  <c r="W70" i="48"/>
  <c r="V70" i="48"/>
  <c r="T70" i="48"/>
  <c r="L70" i="48"/>
  <c r="R70" i="48"/>
  <c r="J70" i="48"/>
  <c r="H70" i="48"/>
  <c r="F70" i="48"/>
  <c r="E70" i="48"/>
  <c r="C70" i="48"/>
  <c r="B70" i="48"/>
  <c r="AA69" i="48"/>
  <c r="Z69" i="48"/>
  <c r="Y69" i="48"/>
  <c r="X69" i="48"/>
  <c r="W69" i="48"/>
  <c r="V69" i="48"/>
  <c r="T69" i="48"/>
  <c r="L69" i="48"/>
  <c r="R69" i="48"/>
  <c r="J69" i="48"/>
  <c r="H69" i="48"/>
  <c r="F69" i="48"/>
  <c r="E69" i="48"/>
  <c r="C69" i="48"/>
  <c r="B69" i="48"/>
  <c r="AA68" i="48"/>
  <c r="Z68" i="48"/>
  <c r="Y68" i="48"/>
  <c r="X68" i="48"/>
  <c r="W68" i="48"/>
  <c r="V68" i="48"/>
  <c r="T68" i="48"/>
  <c r="L68" i="48"/>
  <c r="R68" i="48"/>
  <c r="J68" i="48"/>
  <c r="H68" i="48"/>
  <c r="F68" i="48"/>
  <c r="E68" i="48"/>
  <c r="C68" i="48"/>
  <c r="B68" i="48"/>
  <c r="AA67" i="48"/>
  <c r="Z67" i="48"/>
  <c r="Y67" i="48"/>
  <c r="X67" i="48"/>
  <c r="W67" i="48"/>
  <c r="V67" i="48"/>
  <c r="T67" i="48"/>
  <c r="L67" i="48"/>
  <c r="R67" i="48"/>
  <c r="J67" i="48"/>
  <c r="H67" i="48"/>
  <c r="F67" i="48"/>
  <c r="E67" i="48"/>
  <c r="C67" i="48"/>
  <c r="B67" i="48"/>
  <c r="AA66" i="48"/>
  <c r="Z66" i="48"/>
  <c r="Y66" i="48"/>
  <c r="X66" i="48"/>
  <c r="W66" i="48"/>
  <c r="V66" i="48"/>
  <c r="T66" i="48"/>
  <c r="L66" i="48"/>
  <c r="R66" i="48"/>
  <c r="J66" i="48"/>
  <c r="H66" i="48"/>
  <c r="F66" i="48"/>
  <c r="E66" i="48"/>
  <c r="C66" i="48"/>
  <c r="B66" i="48"/>
  <c r="AA65" i="48"/>
  <c r="Z65" i="48"/>
  <c r="Y65" i="48"/>
  <c r="X65" i="48"/>
  <c r="W65" i="48"/>
  <c r="V65" i="48"/>
  <c r="T65" i="48"/>
  <c r="L65" i="48"/>
  <c r="R65" i="48"/>
  <c r="J65" i="48"/>
  <c r="H65" i="48"/>
  <c r="F65" i="48"/>
  <c r="E65" i="48"/>
  <c r="C65" i="48"/>
  <c r="B65" i="48"/>
  <c r="AA64" i="48"/>
  <c r="Z64" i="48"/>
  <c r="Y64" i="48"/>
  <c r="X64" i="48"/>
  <c r="W64" i="48"/>
  <c r="V64" i="48"/>
  <c r="T64" i="48"/>
  <c r="L64" i="48"/>
  <c r="R64" i="48"/>
  <c r="J64" i="48"/>
  <c r="H64" i="48"/>
  <c r="F64" i="48"/>
  <c r="E64" i="48"/>
  <c r="C64" i="48"/>
  <c r="B64" i="48"/>
  <c r="AA63" i="48"/>
  <c r="Z63" i="48"/>
  <c r="Y63" i="48"/>
  <c r="X63" i="48"/>
  <c r="W63" i="48"/>
  <c r="V63" i="48"/>
  <c r="T63" i="48"/>
  <c r="L63" i="48"/>
  <c r="R63" i="48"/>
  <c r="J63" i="48"/>
  <c r="H63" i="48"/>
  <c r="F63" i="48"/>
  <c r="E63" i="48"/>
  <c r="C63" i="48"/>
  <c r="B63" i="48"/>
  <c r="AA62" i="48"/>
  <c r="Z62" i="48"/>
  <c r="Y62" i="48"/>
  <c r="X62" i="48"/>
  <c r="W62" i="48"/>
  <c r="V62" i="48"/>
  <c r="T62" i="48"/>
  <c r="L62" i="48"/>
  <c r="R62" i="48"/>
  <c r="J62" i="48"/>
  <c r="H62" i="48"/>
  <c r="F62" i="48"/>
  <c r="E62" i="48"/>
  <c r="C62" i="48"/>
  <c r="B62" i="48"/>
  <c r="AA61" i="48"/>
  <c r="Z61" i="48"/>
  <c r="Y61" i="48"/>
  <c r="X61" i="48"/>
  <c r="W61" i="48"/>
  <c r="V61" i="48"/>
  <c r="T61" i="48"/>
  <c r="L61" i="48"/>
  <c r="R61" i="48"/>
  <c r="J61" i="48"/>
  <c r="H61" i="48"/>
  <c r="F61" i="48"/>
  <c r="E61" i="48"/>
  <c r="C61" i="48"/>
  <c r="B61" i="48"/>
  <c r="AA59" i="48"/>
  <c r="Z59" i="48"/>
  <c r="Y59" i="48"/>
  <c r="X59" i="48"/>
  <c r="W59" i="48"/>
  <c r="V59" i="48"/>
  <c r="T59" i="48"/>
  <c r="L59" i="48"/>
  <c r="R59" i="48"/>
  <c r="J59" i="48"/>
  <c r="H59" i="48"/>
  <c r="F59" i="48"/>
  <c r="E59" i="48"/>
  <c r="C59" i="48"/>
  <c r="B59" i="48"/>
  <c r="AA58" i="48"/>
  <c r="Z58" i="48"/>
  <c r="Y58" i="48"/>
  <c r="X58" i="48"/>
  <c r="W58" i="48"/>
  <c r="V58" i="48"/>
  <c r="T58" i="48"/>
  <c r="L58" i="48"/>
  <c r="R58" i="48"/>
  <c r="J58" i="48"/>
  <c r="H58" i="48"/>
  <c r="F58" i="48"/>
  <c r="E58" i="48"/>
  <c r="C58" i="48"/>
  <c r="B58" i="48"/>
  <c r="AA57" i="48"/>
  <c r="Z57" i="48"/>
  <c r="Y57" i="48"/>
  <c r="X57" i="48"/>
  <c r="W57" i="48"/>
  <c r="V57" i="48"/>
  <c r="T57" i="48"/>
  <c r="L57" i="48"/>
  <c r="R57" i="48"/>
  <c r="J57" i="48"/>
  <c r="H57" i="48"/>
  <c r="F57" i="48"/>
  <c r="E57" i="48"/>
  <c r="C57" i="48"/>
  <c r="B57" i="48"/>
  <c r="AA56" i="48"/>
  <c r="Z56" i="48"/>
  <c r="Y56" i="48"/>
  <c r="X56" i="48"/>
  <c r="W56" i="48"/>
  <c r="V56" i="48"/>
  <c r="T56" i="48"/>
  <c r="L56" i="48"/>
  <c r="R56" i="48"/>
  <c r="J56" i="48"/>
  <c r="H56" i="48"/>
  <c r="F56" i="48"/>
  <c r="E56" i="48"/>
  <c r="C56" i="48"/>
  <c r="B56" i="48"/>
  <c r="AA55" i="48"/>
  <c r="Z55" i="48"/>
  <c r="Y55" i="48"/>
  <c r="X55" i="48"/>
  <c r="W55" i="48"/>
  <c r="V55" i="48"/>
  <c r="T55" i="48"/>
  <c r="L55" i="48"/>
  <c r="R55" i="48"/>
  <c r="J55" i="48"/>
  <c r="H55" i="48"/>
  <c r="F55" i="48"/>
  <c r="E55" i="48"/>
  <c r="C55" i="48"/>
  <c r="B55" i="48"/>
  <c r="AA54" i="48"/>
  <c r="Z54" i="48"/>
  <c r="Y54" i="48"/>
  <c r="X54" i="48"/>
  <c r="W54" i="48"/>
  <c r="V54" i="48"/>
  <c r="T54" i="48"/>
  <c r="L54" i="48"/>
  <c r="R54" i="48"/>
  <c r="J54" i="48"/>
  <c r="H54" i="48"/>
  <c r="F54" i="48"/>
  <c r="E54" i="48"/>
  <c r="C54" i="48"/>
  <c r="B54" i="48"/>
  <c r="AA53" i="48"/>
  <c r="Z53" i="48"/>
  <c r="Y53" i="48"/>
  <c r="X53" i="48"/>
  <c r="W53" i="48"/>
  <c r="V53" i="48"/>
  <c r="T53" i="48"/>
  <c r="L53" i="48"/>
  <c r="R53" i="48"/>
  <c r="J53" i="48"/>
  <c r="H53" i="48"/>
  <c r="F53" i="48"/>
  <c r="E53" i="48"/>
  <c r="C53" i="48"/>
  <c r="B53" i="48"/>
  <c r="AA52" i="48"/>
  <c r="Z52" i="48"/>
  <c r="Y52" i="48"/>
  <c r="X52" i="48"/>
  <c r="W52" i="48"/>
  <c r="V52" i="48"/>
  <c r="T52" i="48"/>
  <c r="L52" i="48"/>
  <c r="R52" i="48"/>
  <c r="J52" i="48"/>
  <c r="H52" i="48"/>
  <c r="F52" i="48"/>
  <c r="E52" i="48"/>
  <c r="C52" i="48"/>
  <c r="B52" i="48"/>
  <c r="AA51" i="48"/>
  <c r="Z51" i="48"/>
  <c r="Y51" i="48"/>
  <c r="X51" i="48"/>
  <c r="W51" i="48"/>
  <c r="V51" i="48"/>
  <c r="T51" i="48"/>
  <c r="L51" i="48"/>
  <c r="R51" i="48"/>
  <c r="J51" i="48"/>
  <c r="H51" i="48"/>
  <c r="F51" i="48"/>
  <c r="E51" i="48"/>
  <c r="C51" i="48"/>
  <c r="B51" i="48"/>
  <c r="AA50" i="48"/>
  <c r="Z50" i="48"/>
  <c r="Y50" i="48"/>
  <c r="X50" i="48"/>
  <c r="W50" i="48"/>
  <c r="V50" i="48"/>
  <c r="T50" i="48"/>
  <c r="L50" i="48"/>
  <c r="R50" i="48"/>
  <c r="J50" i="48"/>
  <c r="H50" i="48"/>
  <c r="F50" i="48"/>
  <c r="E50" i="48"/>
  <c r="C50" i="48"/>
  <c r="B50" i="48"/>
  <c r="AA49" i="48"/>
  <c r="Z49" i="48"/>
  <c r="Y49" i="48"/>
  <c r="X49" i="48"/>
  <c r="W49" i="48"/>
  <c r="V49" i="48"/>
  <c r="T49" i="48"/>
  <c r="L49" i="48"/>
  <c r="R49" i="48"/>
  <c r="J49" i="48"/>
  <c r="H49" i="48"/>
  <c r="F49" i="48"/>
  <c r="E49" i="48"/>
  <c r="C49" i="48"/>
  <c r="B49" i="48"/>
  <c r="AA48" i="48"/>
  <c r="Z48" i="48"/>
  <c r="Y48" i="48"/>
  <c r="X48" i="48"/>
  <c r="W48" i="48"/>
  <c r="V48" i="48"/>
  <c r="T48" i="48"/>
  <c r="L48" i="48"/>
  <c r="R48" i="48"/>
  <c r="J48" i="48"/>
  <c r="H48" i="48"/>
  <c r="F48" i="48"/>
  <c r="E48" i="48"/>
  <c r="C48" i="48"/>
  <c r="B48" i="48"/>
  <c r="AA47" i="48"/>
  <c r="Z47" i="48"/>
  <c r="Y47" i="48"/>
  <c r="X47" i="48"/>
  <c r="W47" i="48"/>
  <c r="V47" i="48"/>
  <c r="T47" i="48"/>
  <c r="L47" i="48"/>
  <c r="R47" i="48"/>
  <c r="J47" i="48"/>
  <c r="H47" i="48"/>
  <c r="F47" i="48"/>
  <c r="E47" i="48"/>
  <c r="C47" i="48"/>
  <c r="B47" i="48"/>
  <c r="AA46" i="48"/>
  <c r="Z46" i="48"/>
  <c r="Y46" i="48"/>
  <c r="X46" i="48"/>
  <c r="W46" i="48"/>
  <c r="V46" i="48"/>
  <c r="T46" i="48"/>
  <c r="L46" i="48"/>
  <c r="R46" i="48"/>
  <c r="J46" i="48"/>
  <c r="H46" i="48"/>
  <c r="F46" i="48"/>
  <c r="E46" i="48"/>
  <c r="C46" i="48"/>
  <c r="B46" i="48"/>
  <c r="AA45" i="48"/>
  <c r="Z45" i="48"/>
  <c r="Y45" i="48"/>
  <c r="X45" i="48"/>
  <c r="W45" i="48"/>
  <c r="V45" i="48"/>
  <c r="T45" i="48"/>
  <c r="L45" i="48"/>
  <c r="R45" i="48"/>
  <c r="J45" i="48"/>
  <c r="H45" i="48"/>
  <c r="F45" i="48"/>
  <c r="E45" i="48"/>
  <c r="C45" i="48"/>
  <c r="B45" i="48"/>
  <c r="AA43" i="48"/>
  <c r="Z43" i="48"/>
  <c r="Y43" i="48"/>
  <c r="X43" i="48"/>
  <c r="W43" i="48"/>
  <c r="V43" i="48"/>
  <c r="T43" i="48"/>
  <c r="L43" i="48"/>
  <c r="R43" i="48"/>
  <c r="J43" i="48"/>
  <c r="H43" i="48"/>
  <c r="F43" i="48"/>
  <c r="E43" i="48"/>
  <c r="C43" i="48"/>
  <c r="B43" i="48"/>
  <c r="AA41" i="48"/>
  <c r="Z41" i="48"/>
  <c r="Y41" i="48"/>
  <c r="X41" i="48"/>
  <c r="W41" i="48"/>
  <c r="V41" i="48"/>
  <c r="T41" i="48"/>
  <c r="L41" i="48"/>
  <c r="Q116" i="64" s="1"/>
  <c r="R41" i="48"/>
  <c r="J41" i="48"/>
  <c r="H41" i="48"/>
  <c r="F41" i="48"/>
  <c r="E41" i="48"/>
  <c r="C41" i="48"/>
  <c r="B41" i="48"/>
  <c r="AA40" i="48"/>
  <c r="Z40" i="48"/>
  <c r="Y40" i="48"/>
  <c r="X40" i="48"/>
  <c r="W40" i="48"/>
  <c r="V40" i="48"/>
  <c r="T40" i="48"/>
  <c r="L40" i="48"/>
  <c r="R40" i="48"/>
  <c r="J40" i="48"/>
  <c r="H40" i="48"/>
  <c r="F40" i="48"/>
  <c r="E40" i="48"/>
  <c r="C40" i="48"/>
  <c r="B40" i="48"/>
  <c r="AA39" i="48"/>
  <c r="Z39" i="48"/>
  <c r="Y39" i="48"/>
  <c r="X39" i="48"/>
  <c r="W39" i="48"/>
  <c r="V39" i="48"/>
  <c r="T39" i="48"/>
  <c r="L39" i="48"/>
  <c r="R39" i="48"/>
  <c r="J39" i="48"/>
  <c r="H39" i="48"/>
  <c r="F39" i="48"/>
  <c r="E39" i="48"/>
  <c r="C39" i="48"/>
  <c r="B39" i="48"/>
  <c r="AA38" i="48"/>
  <c r="Z38" i="48"/>
  <c r="Y38" i="48"/>
  <c r="X38" i="48"/>
  <c r="W38" i="48"/>
  <c r="V38" i="48"/>
  <c r="T38" i="48"/>
  <c r="L38" i="48"/>
  <c r="R38" i="48"/>
  <c r="J38" i="48"/>
  <c r="H38" i="48"/>
  <c r="F38" i="48"/>
  <c r="E38" i="48"/>
  <c r="C38" i="48"/>
  <c r="B38" i="48"/>
  <c r="AA37" i="48"/>
  <c r="Z37" i="48"/>
  <c r="Y37" i="48"/>
  <c r="X37" i="48"/>
  <c r="W37" i="48"/>
  <c r="V37" i="48"/>
  <c r="T37" i="48"/>
  <c r="L37" i="48"/>
  <c r="R37" i="48"/>
  <c r="J37" i="48"/>
  <c r="H37" i="48"/>
  <c r="F37" i="48"/>
  <c r="E37" i="48"/>
  <c r="C37" i="48"/>
  <c r="B37" i="48"/>
  <c r="AA36" i="48"/>
  <c r="Z36" i="48"/>
  <c r="Y36" i="48"/>
  <c r="X36" i="48"/>
  <c r="W36" i="48"/>
  <c r="V36" i="48"/>
  <c r="T36" i="48"/>
  <c r="L36" i="48"/>
  <c r="R36" i="48"/>
  <c r="J36" i="48"/>
  <c r="H36" i="48"/>
  <c r="F36" i="48"/>
  <c r="E36" i="48"/>
  <c r="C36" i="48"/>
  <c r="B36" i="48"/>
  <c r="AA35" i="48"/>
  <c r="Z35" i="48"/>
  <c r="Y35" i="48"/>
  <c r="X35" i="48"/>
  <c r="W35" i="48"/>
  <c r="V35" i="48"/>
  <c r="T35" i="48"/>
  <c r="L35" i="48"/>
  <c r="R35" i="48"/>
  <c r="J35" i="48"/>
  <c r="H35" i="48"/>
  <c r="F35" i="48"/>
  <c r="E35" i="48"/>
  <c r="C35" i="48"/>
  <c r="B35" i="48"/>
  <c r="AA34" i="48"/>
  <c r="Z34" i="48"/>
  <c r="Y34" i="48"/>
  <c r="X34" i="48"/>
  <c r="W34" i="48"/>
  <c r="V34" i="48"/>
  <c r="T34" i="48"/>
  <c r="L34" i="48"/>
  <c r="R34" i="48"/>
  <c r="J34" i="48"/>
  <c r="H34" i="48"/>
  <c r="F34" i="48"/>
  <c r="E34" i="48"/>
  <c r="C34" i="48"/>
  <c r="B34" i="48"/>
  <c r="AA33" i="48"/>
  <c r="Z33" i="48"/>
  <c r="Y33" i="48"/>
  <c r="X33" i="48"/>
  <c r="W33" i="48"/>
  <c r="V33" i="48"/>
  <c r="T33" i="48"/>
  <c r="L33" i="48"/>
  <c r="R33" i="48"/>
  <c r="J33" i="48"/>
  <c r="H33" i="48"/>
  <c r="F33" i="48"/>
  <c r="E33" i="48"/>
  <c r="C33" i="48"/>
  <c r="B33" i="48"/>
  <c r="AA32" i="48"/>
  <c r="Z32" i="48"/>
  <c r="Y32" i="48"/>
  <c r="X32" i="48"/>
  <c r="W32" i="48"/>
  <c r="V32" i="48"/>
  <c r="T32" i="48"/>
  <c r="L32" i="48"/>
  <c r="R32" i="48"/>
  <c r="J32" i="48"/>
  <c r="H32" i="48"/>
  <c r="F32" i="48"/>
  <c r="E32" i="48"/>
  <c r="C32" i="48"/>
  <c r="B32" i="48"/>
  <c r="AA31" i="48"/>
  <c r="Z31" i="48"/>
  <c r="Y31" i="48"/>
  <c r="X31" i="48"/>
  <c r="W31" i="48"/>
  <c r="V31" i="48"/>
  <c r="T31" i="48"/>
  <c r="L31" i="48"/>
  <c r="R31" i="48"/>
  <c r="J31" i="48"/>
  <c r="H31" i="48"/>
  <c r="F31" i="48"/>
  <c r="E31" i="48"/>
  <c r="C31" i="48"/>
  <c r="B31" i="48"/>
  <c r="AA30" i="48"/>
  <c r="Z30" i="48"/>
  <c r="Y30" i="48"/>
  <c r="X30" i="48"/>
  <c r="W30" i="48"/>
  <c r="V30" i="48"/>
  <c r="T30" i="48"/>
  <c r="L30" i="48"/>
  <c r="R30" i="48"/>
  <c r="J30" i="48"/>
  <c r="H30" i="48"/>
  <c r="F30" i="48"/>
  <c r="E30" i="48"/>
  <c r="C30" i="48"/>
  <c r="B30" i="48"/>
  <c r="AA29" i="48"/>
  <c r="Z29" i="48"/>
  <c r="Y29" i="48"/>
  <c r="X29" i="48"/>
  <c r="W29" i="48"/>
  <c r="V29" i="48"/>
  <c r="T29" i="48"/>
  <c r="L29" i="48"/>
  <c r="R29" i="48"/>
  <c r="J29" i="48"/>
  <c r="H29" i="48"/>
  <c r="F29" i="48"/>
  <c r="E29" i="48"/>
  <c r="C29" i="48"/>
  <c r="B29" i="48"/>
  <c r="AA28" i="48"/>
  <c r="Z28" i="48"/>
  <c r="Y28" i="48"/>
  <c r="X28" i="48"/>
  <c r="W28" i="48"/>
  <c r="V28" i="48"/>
  <c r="T28" i="48"/>
  <c r="L28" i="48"/>
  <c r="R28" i="48"/>
  <c r="J28" i="48"/>
  <c r="H28" i="48"/>
  <c r="F28" i="48"/>
  <c r="E28" i="48"/>
  <c r="C28" i="48"/>
  <c r="B28" i="48"/>
  <c r="AA26" i="48"/>
  <c r="Z26" i="48"/>
  <c r="Y26" i="48"/>
  <c r="X26" i="48"/>
  <c r="W26" i="48"/>
  <c r="V26" i="48"/>
  <c r="T26" i="48"/>
  <c r="L26" i="48"/>
  <c r="J26" i="48"/>
  <c r="H26" i="48"/>
  <c r="F26" i="48"/>
  <c r="E26" i="48"/>
  <c r="C26" i="48"/>
  <c r="D26" i="48" s="1"/>
  <c r="D43" i="48" s="1"/>
  <c r="D59" i="48" s="1"/>
  <c r="D75" i="48" s="1"/>
  <c r="B26" i="48"/>
  <c r="AA24" i="48"/>
  <c r="Z24" i="48"/>
  <c r="Y24" i="48"/>
  <c r="X24" i="48"/>
  <c r="W24" i="48"/>
  <c r="V24" i="48"/>
  <c r="T24" i="48"/>
  <c r="L24" i="48"/>
  <c r="P505" i="66" s="1"/>
  <c r="J24" i="48"/>
  <c r="H24" i="48"/>
  <c r="F24" i="48"/>
  <c r="E24" i="48"/>
  <c r="C24" i="48"/>
  <c r="D24" i="48" s="1"/>
  <c r="D41" i="48" s="1"/>
  <c r="D58" i="48" s="1"/>
  <c r="D74" i="48" s="1"/>
  <c r="B24" i="48"/>
  <c r="AA23" i="48"/>
  <c r="Z23" i="48"/>
  <c r="Y23" i="48"/>
  <c r="X23" i="48"/>
  <c r="W23" i="48"/>
  <c r="V23" i="48"/>
  <c r="T23" i="48"/>
  <c r="L23" i="48"/>
  <c r="J23" i="48"/>
  <c r="H23" i="48"/>
  <c r="F23" i="48"/>
  <c r="E23" i="48"/>
  <c r="C23" i="48"/>
  <c r="D23" i="48" s="1"/>
  <c r="D40" i="48" s="1"/>
  <c r="D57" i="48" s="1"/>
  <c r="D73" i="48" s="1"/>
  <c r="B23" i="48"/>
  <c r="AA22" i="48"/>
  <c r="Z22" i="48"/>
  <c r="Y22" i="48"/>
  <c r="X22" i="48"/>
  <c r="W22" i="48"/>
  <c r="V22" i="48"/>
  <c r="T22" i="48"/>
  <c r="L22" i="48"/>
  <c r="J22" i="48"/>
  <c r="H22" i="48"/>
  <c r="F22" i="48"/>
  <c r="E22" i="48"/>
  <c r="C22" i="48"/>
  <c r="D22" i="48" s="1"/>
  <c r="D39" i="48" s="1"/>
  <c r="D56" i="48" s="1"/>
  <c r="D72" i="48" s="1"/>
  <c r="B22" i="48"/>
  <c r="AA21" i="48"/>
  <c r="Z21" i="48"/>
  <c r="Y21" i="48"/>
  <c r="X21" i="48"/>
  <c r="W21" i="48"/>
  <c r="V21" i="48"/>
  <c r="T21" i="48"/>
  <c r="L21" i="48"/>
  <c r="P391" i="66" s="1"/>
  <c r="J21" i="48"/>
  <c r="H21" i="48"/>
  <c r="F21" i="48"/>
  <c r="E21" i="48"/>
  <c r="C21" i="48"/>
  <c r="D21" i="48" s="1"/>
  <c r="D38" i="48" s="1"/>
  <c r="D55" i="48" s="1"/>
  <c r="D71" i="48" s="1"/>
  <c r="B21" i="48"/>
  <c r="AA20" i="48"/>
  <c r="Z20" i="48"/>
  <c r="Y20" i="48"/>
  <c r="X20" i="48"/>
  <c r="W20" i="48"/>
  <c r="V20" i="48"/>
  <c r="T20" i="48"/>
  <c r="L20" i="48"/>
  <c r="P353" i="66" s="1"/>
  <c r="J20" i="48"/>
  <c r="H20" i="48"/>
  <c r="F20" i="48"/>
  <c r="E20" i="48"/>
  <c r="C20" i="48"/>
  <c r="D20" i="48" s="1"/>
  <c r="D37" i="48" s="1"/>
  <c r="D54" i="48" s="1"/>
  <c r="D70" i="48" s="1"/>
  <c r="B20" i="48"/>
  <c r="AA19" i="48"/>
  <c r="Z19" i="48"/>
  <c r="Y19" i="48"/>
  <c r="X19" i="48"/>
  <c r="W19" i="48"/>
  <c r="V19" i="48"/>
  <c r="T19" i="48"/>
  <c r="L19" i="48"/>
  <c r="J19" i="48"/>
  <c r="H19" i="48"/>
  <c r="F19" i="48"/>
  <c r="E19" i="48"/>
  <c r="C19" i="48"/>
  <c r="D19" i="48" s="1"/>
  <c r="D36" i="48" s="1"/>
  <c r="D53" i="48" s="1"/>
  <c r="D69" i="48" s="1"/>
  <c r="B19" i="48"/>
  <c r="AA18" i="48"/>
  <c r="Z18" i="48"/>
  <c r="Y18" i="48"/>
  <c r="X18" i="48"/>
  <c r="W18" i="48"/>
  <c r="V18" i="48"/>
  <c r="T18" i="48"/>
  <c r="L18" i="48"/>
  <c r="P277" i="66" s="1"/>
  <c r="J18" i="48"/>
  <c r="H18" i="48"/>
  <c r="F18" i="48"/>
  <c r="E18" i="48"/>
  <c r="C18" i="48"/>
  <c r="D18" i="48" s="1"/>
  <c r="D35" i="48" s="1"/>
  <c r="D52" i="48" s="1"/>
  <c r="D68" i="48" s="1"/>
  <c r="B18" i="48"/>
  <c r="AA17" i="48"/>
  <c r="Z17" i="48"/>
  <c r="Y17" i="48"/>
  <c r="X17" i="48"/>
  <c r="W17" i="48"/>
  <c r="V17" i="48"/>
  <c r="T17" i="48"/>
  <c r="L17" i="48"/>
  <c r="P239" i="66" s="1"/>
  <c r="J17" i="48"/>
  <c r="H17" i="48"/>
  <c r="F17" i="48"/>
  <c r="E17" i="48"/>
  <c r="C17" i="48"/>
  <c r="D17" i="48" s="1"/>
  <c r="D34" i="48" s="1"/>
  <c r="D51" i="48" s="1"/>
  <c r="D67" i="48" s="1"/>
  <c r="B17" i="48"/>
  <c r="AA16" i="48"/>
  <c r="Z16" i="48"/>
  <c r="Y16" i="48"/>
  <c r="X16" i="48"/>
  <c r="W16" i="48"/>
  <c r="V16" i="48"/>
  <c r="T16" i="48"/>
  <c r="L16" i="48"/>
  <c r="P201" i="66" s="1"/>
  <c r="J16" i="48"/>
  <c r="H16" i="48"/>
  <c r="F16" i="48"/>
  <c r="E16" i="48"/>
  <c r="C16" i="48"/>
  <c r="D16" i="48" s="1"/>
  <c r="D33" i="48" s="1"/>
  <c r="D50" i="48" s="1"/>
  <c r="D66" i="48" s="1"/>
  <c r="B16" i="48"/>
  <c r="AA15" i="48"/>
  <c r="Z15" i="48"/>
  <c r="Y15" i="48"/>
  <c r="X15" i="48"/>
  <c r="W15" i="48"/>
  <c r="V15" i="48"/>
  <c r="T15" i="48"/>
  <c r="L15" i="48"/>
  <c r="J15" i="48"/>
  <c r="H15" i="48"/>
  <c r="AC4" i="48" s="1"/>
  <c r="F15" i="48"/>
  <c r="E15" i="48"/>
  <c r="C15" i="48"/>
  <c r="D15" i="48" s="1"/>
  <c r="D32" i="48" s="1"/>
  <c r="D49" i="48" s="1"/>
  <c r="D65" i="48" s="1"/>
  <c r="B15" i="48"/>
  <c r="AA14" i="48"/>
  <c r="Z14" i="48"/>
  <c r="Y14" i="48"/>
  <c r="X14" i="48"/>
  <c r="W14" i="48"/>
  <c r="V14" i="48"/>
  <c r="T14" i="48"/>
  <c r="L14" i="48"/>
  <c r="J14" i="48"/>
  <c r="H14" i="48"/>
  <c r="F14" i="48"/>
  <c r="E14" i="48"/>
  <c r="C14" i="48"/>
  <c r="D14" i="48" s="1"/>
  <c r="D31" i="48" s="1"/>
  <c r="D48" i="48" s="1"/>
  <c r="D64" i="48" s="1"/>
  <c r="B14" i="48"/>
  <c r="AA13" i="48"/>
  <c r="Z13" i="48"/>
  <c r="Y13" i="48"/>
  <c r="X13" i="48"/>
  <c r="W13" i="48"/>
  <c r="V13" i="48"/>
  <c r="T13" i="48"/>
  <c r="L13" i="48"/>
  <c r="J13" i="48"/>
  <c r="H13" i="48"/>
  <c r="F13" i="48"/>
  <c r="E13" i="48"/>
  <c r="C13" i="48"/>
  <c r="D13" i="48" s="1"/>
  <c r="D30" i="48" s="1"/>
  <c r="D47" i="48" s="1"/>
  <c r="D63" i="48" s="1"/>
  <c r="B13" i="48"/>
  <c r="AA12" i="48"/>
  <c r="Z12" i="48"/>
  <c r="Y12" i="48"/>
  <c r="X12" i="48"/>
  <c r="W12" i="48"/>
  <c r="V12" i="48"/>
  <c r="T12" i="48"/>
  <c r="L12" i="48"/>
  <c r="P49" i="66" s="1"/>
  <c r="J12" i="48"/>
  <c r="H12" i="48"/>
  <c r="F12" i="48"/>
  <c r="E12" i="48"/>
  <c r="C12" i="48"/>
  <c r="D12" i="48" s="1"/>
  <c r="D29" i="48" s="1"/>
  <c r="D46" i="48" s="1"/>
  <c r="D62" i="48" s="1"/>
  <c r="B12" i="48"/>
  <c r="AA11" i="48"/>
  <c r="Z11" i="48"/>
  <c r="Y11" i="48"/>
  <c r="X11" i="48"/>
  <c r="W11" i="48"/>
  <c r="V11" i="48"/>
  <c r="T11" i="48"/>
  <c r="L11" i="48"/>
  <c r="J11" i="48"/>
  <c r="H11" i="48"/>
  <c r="F11" i="48"/>
  <c r="E11" i="48"/>
  <c r="C11" i="48"/>
  <c r="D11" i="48" s="1"/>
  <c r="D28" i="48" s="1"/>
  <c r="D45" i="48" s="1"/>
  <c r="D61" i="48" s="1"/>
  <c r="B11" i="48"/>
  <c r="H5" i="48"/>
  <c r="V2" i="48"/>
  <c r="AE35" i="46"/>
  <c r="AD35" i="46"/>
  <c r="AC35" i="46"/>
  <c r="AB35" i="46"/>
  <c r="G35" i="46"/>
  <c r="H35" i="46" s="1"/>
  <c r="F35" i="46"/>
  <c r="D35" i="46"/>
  <c r="E35" i="46" s="1"/>
  <c r="C35" i="46"/>
  <c r="B35" i="46"/>
  <c r="AE34" i="46"/>
  <c r="AD34" i="46"/>
  <c r="AC34" i="46"/>
  <c r="AB34" i="46"/>
  <c r="G34" i="46"/>
  <c r="H34" i="46" s="1"/>
  <c r="F34" i="46"/>
  <c r="D34" i="46"/>
  <c r="E34" i="46" s="1"/>
  <c r="C34" i="46"/>
  <c r="B34" i="46"/>
  <c r="AE33" i="46"/>
  <c r="AD33" i="46"/>
  <c r="AC33" i="46"/>
  <c r="AB33" i="46"/>
  <c r="G33" i="46"/>
  <c r="H33" i="46" s="1"/>
  <c r="F33" i="46"/>
  <c r="D33" i="46"/>
  <c r="E33" i="46" s="1"/>
  <c r="C33" i="46"/>
  <c r="B33" i="46"/>
  <c r="AE32" i="46"/>
  <c r="AD32" i="46"/>
  <c r="AC32" i="46"/>
  <c r="AB32" i="46"/>
  <c r="G32" i="46"/>
  <c r="H32" i="46" s="1"/>
  <c r="F32" i="46"/>
  <c r="D32" i="46"/>
  <c r="E32" i="46" s="1"/>
  <c r="C32" i="46"/>
  <c r="B32" i="46"/>
  <c r="AE31" i="46"/>
  <c r="AD31" i="46"/>
  <c r="AC31" i="46"/>
  <c r="AB31" i="46"/>
  <c r="G31" i="46"/>
  <c r="H31" i="46" s="1"/>
  <c r="F31" i="46"/>
  <c r="D31" i="46"/>
  <c r="E31" i="46" s="1"/>
  <c r="C31" i="46"/>
  <c r="B31" i="46"/>
  <c r="AE30" i="46"/>
  <c r="AD30" i="46"/>
  <c r="AC30" i="46"/>
  <c r="AB30" i="46"/>
  <c r="G30" i="46"/>
  <c r="H30" i="46" s="1"/>
  <c r="F30" i="46"/>
  <c r="D30" i="46"/>
  <c r="E30" i="46" s="1"/>
  <c r="C30" i="46"/>
  <c r="B30" i="46"/>
  <c r="AE29" i="46"/>
  <c r="AD29" i="46"/>
  <c r="AC29" i="46"/>
  <c r="AB29" i="46"/>
  <c r="G29" i="46"/>
  <c r="H29" i="46" s="1"/>
  <c r="F29" i="46"/>
  <c r="D29" i="46"/>
  <c r="E29" i="46" s="1"/>
  <c r="C29" i="46"/>
  <c r="B29" i="46"/>
  <c r="AE28" i="46"/>
  <c r="AD28" i="46"/>
  <c r="AC28" i="46"/>
  <c r="AB28" i="46"/>
  <c r="G28" i="46"/>
  <c r="H28" i="46" s="1"/>
  <c r="F28" i="46"/>
  <c r="D28" i="46"/>
  <c r="E28" i="46" s="1"/>
  <c r="C28" i="46"/>
  <c r="B28" i="46"/>
  <c r="AE27" i="46"/>
  <c r="AD27" i="46"/>
  <c r="AC27" i="46"/>
  <c r="AB27" i="46"/>
  <c r="G27" i="46"/>
  <c r="H27" i="46" s="1"/>
  <c r="F27" i="46"/>
  <c r="D27" i="46"/>
  <c r="E27" i="46" s="1"/>
  <c r="C27" i="46"/>
  <c r="B27" i="46"/>
  <c r="AE26" i="46"/>
  <c r="AD26" i="46"/>
  <c r="AC26" i="46"/>
  <c r="AB26" i="46"/>
  <c r="G26" i="46"/>
  <c r="H26" i="46" s="1"/>
  <c r="F26" i="46"/>
  <c r="D26" i="46"/>
  <c r="E26" i="46" s="1"/>
  <c r="C26" i="46"/>
  <c r="B26" i="46"/>
  <c r="AE25" i="46"/>
  <c r="AD25" i="46"/>
  <c r="AC25" i="46"/>
  <c r="AB25" i="46"/>
  <c r="G25" i="46"/>
  <c r="H25" i="46" s="1"/>
  <c r="F25" i="46"/>
  <c r="D25" i="46"/>
  <c r="E25" i="46" s="1"/>
  <c r="C25" i="46"/>
  <c r="B25" i="46"/>
  <c r="AE24" i="46"/>
  <c r="AD24" i="46"/>
  <c r="AC24" i="46"/>
  <c r="AB24" i="46"/>
  <c r="G24" i="46"/>
  <c r="H24" i="46" s="1"/>
  <c r="F24" i="46"/>
  <c r="D24" i="46"/>
  <c r="E24" i="46" s="1"/>
  <c r="C24" i="46"/>
  <c r="B24" i="46"/>
  <c r="AE23" i="46"/>
  <c r="AD23" i="46"/>
  <c r="AC23" i="46"/>
  <c r="AB23" i="46"/>
  <c r="G23" i="46"/>
  <c r="H23" i="46" s="1"/>
  <c r="F23" i="46"/>
  <c r="D23" i="46"/>
  <c r="E23" i="46" s="1"/>
  <c r="C23" i="46"/>
  <c r="B23" i="46"/>
  <c r="AE22" i="46"/>
  <c r="AD22" i="46"/>
  <c r="AC22" i="46"/>
  <c r="AB22" i="46"/>
  <c r="G22" i="46"/>
  <c r="H22" i="46" s="1"/>
  <c r="F22" i="46"/>
  <c r="D22" i="46"/>
  <c r="E22" i="46" s="1"/>
  <c r="C22" i="46"/>
  <c r="B22" i="46"/>
  <c r="AE21" i="46"/>
  <c r="AD21" i="46"/>
  <c r="AC21" i="46"/>
  <c r="AB21" i="46"/>
  <c r="G21" i="46"/>
  <c r="H21" i="46" s="1"/>
  <c r="F21" i="46"/>
  <c r="D21" i="46"/>
  <c r="E21" i="46" s="1"/>
  <c r="C21" i="46"/>
  <c r="B21" i="46"/>
  <c r="AE20" i="46"/>
  <c r="AD20" i="46"/>
  <c r="AC20" i="46"/>
  <c r="AB20" i="46"/>
  <c r="G20" i="46"/>
  <c r="H20" i="46" s="1"/>
  <c r="F20" i="46"/>
  <c r="D20" i="46"/>
  <c r="E20" i="46" s="1"/>
  <c r="C20" i="46"/>
  <c r="B20" i="46"/>
  <c r="AE19" i="46"/>
  <c r="AD19" i="46"/>
  <c r="AC19" i="46"/>
  <c r="AB19" i="46"/>
  <c r="G19" i="46"/>
  <c r="H19" i="46" s="1"/>
  <c r="F19" i="46"/>
  <c r="D19" i="46"/>
  <c r="E19" i="46" s="1"/>
  <c r="C19" i="46"/>
  <c r="B19" i="46"/>
  <c r="AE18" i="46"/>
  <c r="AD18" i="46"/>
  <c r="AC18" i="46"/>
  <c r="AB18" i="46"/>
  <c r="G18" i="46"/>
  <c r="H18" i="46" s="1"/>
  <c r="F18" i="46"/>
  <c r="D18" i="46"/>
  <c r="E18" i="46" s="1"/>
  <c r="C18" i="46"/>
  <c r="B18" i="46"/>
  <c r="AE17" i="46"/>
  <c r="AD17" i="46"/>
  <c r="AC17" i="46"/>
  <c r="AB17" i="46"/>
  <c r="G17" i="46"/>
  <c r="H17" i="46" s="1"/>
  <c r="F17" i="46"/>
  <c r="D17" i="46"/>
  <c r="E17" i="46" s="1"/>
  <c r="C17" i="46"/>
  <c r="B17" i="46"/>
  <c r="D15" i="46"/>
  <c r="E15" i="46" s="1"/>
  <c r="C15" i="46"/>
  <c r="B15" i="46"/>
  <c r="AE14" i="46"/>
  <c r="AD14" i="46"/>
  <c r="AC14" i="46"/>
  <c r="AB14" i="46"/>
  <c r="G14" i="46"/>
  <c r="H14" i="46" s="1"/>
  <c r="F14" i="46"/>
  <c r="D14" i="46"/>
  <c r="E14" i="46" s="1"/>
  <c r="C14" i="46"/>
  <c r="B14" i="46"/>
  <c r="AE13" i="46"/>
  <c r="AD13" i="46"/>
  <c r="AC13" i="46"/>
  <c r="AB13" i="46"/>
  <c r="G13" i="46"/>
  <c r="H13" i="46" s="1"/>
  <c r="F13" i="46"/>
  <c r="D13" i="46"/>
  <c r="E13" i="46" s="1"/>
  <c r="C13" i="46"/>
  <c r="B13" i="46"/>
  <c r="AE12" i="46"/>
  <c r="AD12" i="46"/>
  <c r="AC12" i="46"/>
  <c r="AB12" i="46"/>
  <c r="G12" i="46"/>
  <c r="H12" i="46" s="1"/>
  <c r="F12" i="46"/>
  <c r="D12" i="46"/>
  <c r="E12" i="46" s="1"/>
  <c r="C12" i="46"/>
  <c r="B12" i="46"/>
  <c r="G4" i="46"/>
  <c r="T2" i="46"/>
  <c r="AG29" i="45"/>
  <c r="AF29" i="45"/>
  <c r="AE29" i="45"/>
  <c r="AD29" i="45"/>
  <c r="AC29" i="45"/>
  <c r="AB29" i="45"/>
  <c r="AA29" i="45"/>
  <c r="Z29" i="45"/>
  <c r="Y29" i="45"/>
  <c r="X29" i="45"/>
  <c r="W29" i="45"/>
  <c r="U29" i="45"/>
  <c r="S29" i="45"/>
  <c r="M29" i="45"/>
  <c r="K29" i="45"/>
  <c r="I29" i="45"/>
  <c r="G29" i="45"/>
  <c r="F29" i="45"/>
  <c r="C29" i="45"/>
  <c r="B29" i="45"/>
  <c r="AG28" i="45"/>
  <c r="AF28" i="45"/>
  <c r="AE28" i="45"/>
  <c r="AD28" i="45"/>
  <c r="AC28" i="45"/>
  <c r="AB28" i="45"/>
  <c r="AA28" i="45"/>
  <c r="Z28" i="45"/>
  <c r="Y28" i="45"/>
  <c r="X28" i="45"/>
  <c r="W28" i="45"/>
  <c r="U28" i="45"/>
  <c r="S28" i="45"/>
  <c r="M28" i="45"/>
  <c r="K28" i="45"/>
  <c r="I28" i="45"/>
  <c r="G28" i="45"/>
  <c r="F28" i="45"/>
  <c r="C28" i="45"/>
  <c r="B28" i="45"/>
  <c r="AG27" i="45"/>
  <c r="AF27" i="45"/>
  <c r="AE27" i="45"/>
  <c r="AD27" i="45"/>
  <c r="AC27" i="45"/>
  <c r="AB27" i="45"/>
  <c r="AA27" i="45"/>
  <c r="Z27" i="45"/>
  <c r="Y27" i="45"/>
  <c r="X27" i="45"/>
  <c r="W27" i="45"/>
  <c r="U27" i="45"/>
  <c r="S27" i="45"/>
  <c r="M27" i="45"/>
  <c r="K27" i="45"/>
  <c r="I27" i="45"/>
  <c r="G27" i="45"/>
  <c r="F27" i="45"/>
  <c r="C27" i="45"/>
  <c r="B27" i="45"/>
  <c r="AG26" i="45"/>
  <c r="AF26" i="45"/>
  <c r="AE26" i="45"/>
  <c r="AD26" i="45"/>
  <c r="AC26" i="45"/>
  <c r="AB26" i="45"/>
  <c r="AA26" i="45"/>
  <c r="Z26" i="45"/>
  <c r="Y26" i="45"/>
  <c r="X26" i="45"/>
  <c r="W26" i="45"/>
  <c r="U26" i="45"/>
  <c r="S26" i="45"/>
  <c r="M26" i="45"/>
  <c r="K26" i="45"/>
  <c r="I26" i="45"/>
  <c r="G26" i="45"/>
  <c r="F26" i="45"/>
  <c r="C26" i="45"/>
  <c r="B26" i="45"/>
  <c r="AG25" i="45"/>
  <c r="AF25" i="45"/>
  <c r="AE25" i="45"/>
  <c r="AD25" i="45"/>
  <c r="AC25" i="45"/>
  <c r="AB25" i="45"/>
  <c r="AA25" i="45"/>
  <c r="Z25" i="45"/>
  <c r="Y25" i="45"/>
  <c r="X25" i="45"/>
  <c r="W25" i="45"/>
  <c r="U25" i="45"/>
  <c r="S25" i="45"/>
  <c r="M25" i="45"/>
  <c r="K25" i="45"/>
  <c r="I25" i="45"/>
  <c r="G25" i="45"/>
  <c r="F25" i="45"/>
  <c r="C25" i="45"/>
  <c r="B25" i="45"/>
  <c r="AG24" i="45"/>
  <c r="AF24" i="45"/>
  <c r="AE24" i="45"/>
  <c r="AD24" i="45"/>
  <c r="AC24" i="45"/>
  <c r="AB24" i="45"/>
  <c r="AA24" i="45"/>
  <c r="Z24" i="45"/>
  <c r="Y24" i="45"/>
  <c r="X24" i="45"/>
  <c r="W24" i="45"/>
  <c r="U24" i="45"/>
  <c r="S24" i="45"/>
  <c r="M24" i="45"/>
  <c r="K24" i="45"/>
  <c r="I24" i="45"/>
  <c r="G24" i="45"/>
  <c r="F24" i="45"/>
  <c r="C24" i="45"/>
  <c r="B24" i="45"/>
  <c r="AG22" i="45"/>
  <c r="AF22" i="45"/>
  <c r="AE22" i="45"/>
  <c r="AD22" i="45"/>
  <c r="AC22" i="45"/>
  <c r="AB22" i="45"/>
  <c r="AA22" i="45"/>
  <c r="Z22" i="45"/>
  <c r="Y22" i="45"/>
  <c r="X22" i="45"/>
  <c r="W22" i="45"/>
  <c r="U22" i="45"/>
  <c r="S22" i="45"/>
  <c r="M22" i="45"/>
  <c r="K22" i="45"/>
  <c r="I22" i="45"/>
  <c r="G22" i="45"/>
  <c r="F22" i="45"/>
  <c r="C22" i="45"/>
  <c r="B22" i="45"/>
  <c r="AG21" i="45"/>
  <c r="AF21" i="45"/>
  <c r="AE21" i="45"/>
  <c r="AD21" i="45"/>
  <c r="AC21" i="45"/>
  <c r="AB21" i="45"/>
  <c r="AA21" i="45"/>
  <c r="Z21" i="45"/>
  <c r="Y21" i="45"/>
  <c r="X21" i="45"/>
  <c r="W21" i="45"/>
  <c r="U21" i="45"/>
  <c r="S21" i="45"/>
  <c r="M21" i="45"/>
  <c r="K21" i="45"/>
  <c r="I21" i="45"/>
  <c r="G21" i="45"/>
  <c r="F21" i="45"/>
  <c r="C21" i="45"/>
  <c r="B21" i="45"/>
  <c r="AG20" i="45"/>
  <c r="AF20" i="45"/>
  <c r="AE20" i="45"/>
  <c r="AD20" i="45"/>
  <c r="AC20" i="45"/>
  <c r="AB20" i="45"/>
  <c r="AA20" i="45"/>
  <c r="Z20" i="45"/>
  <c r="Y20" i="45"/>
  <c r="X20" i="45"/>
  <c r="W20" i="45"/>
  <c r="U20" i="45"/>
  <c r="S20" i="45"/>
  <c r="M20" i="45"/>
  <c r="K20" i="45"/>
  <c r="I20" i="45"/>
  <c r="G20" i="45"/>
  <c r="F20" i="45"/>
  <c r="C20" i="45"/>
  <c r="B20" i="45"/>
  <c r="AG19" i="45"/>
  <c r="AF19" i="45"/>
  <c r="AE19" i="45"/>
  <c r="AD19" i="45"/>
  <c r="AC19" i="45"/>
  <c r="AB19" i="45"/>
  <c r="AA19" i="45"/>
  <c r="Z19" i="45"/>
  <c r="Y19" i="45"/>
  <c r="X19" i="45"/>
  <c r="W19" i="45"/>
  <c r="U19" i="45"/>
  <c r="S19" i="45"/>
  <c r="M19" i="45"/>
  <c r="K19" i="45"/>
  <c r="I19" i="45"/>
  <c r="G19" i="45"/>
  <c r="F19" i="45"/>
  <c r="C19" i="45"/>
  <c r="B19" i="45"/>
  <c r="AG18" i="45"/>
  <c r="AF18" i="45"/>
  <c r="AE18" i="45"/>
  <c r="AD18" i="45"/>
  <c r="AC18" i="45"/>
  <c r="AB18" i="45"/>
  <c r="AA18" i="45"/>
  <c r="Z18" i="45"/>
  <c r="Y18" i="45"/>
  <c r="X18" i="45"/>
  <c r="W18" i="45"/>
  <c r="U18" i="45"/>
  <c r="S18" i="45"/>
  <c r="M18" i="45"/>
  <c r="K18" i="45"/>
  <c r="I18" i="45"/>
  <c r="G18" i="45"/>
  <c r="F18" i="45"/>
  <c r="C18" i="45"/>
  <c r="B18" i="45"/>
  <c r="AG17" i="45"/>
  <c r="AF17" i="45"/>
  <c r="AE17" i="45"/>
  <c r="AD17" i="45"/>
  <c r="AC17" i="45"/>
  <c r="AB17" i="45"/>
  <c r="AA17" i="45"/>
  <c r="Z17" i="45"/>
  <c r="Y17" i="45"/>
  <c r="X17" i="45"/>
  <c r="W17" i="45"/>
  <c r="U17" i="45"/>
  <c r="S17" i="45"/>
  <c r="M17" i="45"/>
  <c r="K17" i="45"/>
  <c r="I17" i="45"/>
  <c r="G17" i="45"/>
  <c r="F17" i="45"/>
  <c r="C17" i="45"/>
  <c r="B17" i="45"/>
  <c r="AG15" i="45"/>
  <c r="AF15" i="45"/>
  <c r="AE15" i="45"/>
  <c r="AD15" i="45"/>
  <c r="AC15" i="45"/>
  <c r="AB15" i="45"/>
  <c r="AA15" i="45"/>
  <c r="Z15" i="45"/>
  <c r="Y15" i="45"/>
  <c r="X15" i="45"/>
  <c r="W15" i="45"/>
  <c r="U15" i="45"/>
  <c r="S15" i="45"/>
  <c r="M15" i="45"/>
  <c r="N15" i="45" s="1"/>
  <c r="K15" i="45"/>
  <c r="I15" i="45"/>
  <c r="G15" i="45"/>
  <c r="H15" i="45" s="1"/>
  <c r="F15" i="45"/>
  <c r="C15" i="45"/>
  <c r="B15" i="45"/>
  <c r="AG14" i="45"/>
  <c r="AF14" i="45"/>
  <c r="AE14" i="45"/>
  <c r="AD14" i="45"/>
  <c r="AC14" i="45"/>
  <c r="AB14" i="45"/>
  <c r="AA14" i="45"/>
  <c r="Z14" i="45"/>
  <c r="Y14" i="45"/>
  <c r="X14" i="45"/>
  <c r="W14" i="45"/>
  <c r="U14" i="45"/>
  <c r="S14" i="45"/>
  <c r="M14" i="45"/>
  <c r="K14" i="45"/>
  <c r="I14" i="45"/>
  <c r="G14" i="45"/>
  <c r="H14" i="45" s="1"/>
  <c r="F14" i="45"/>
  <c r="C14" i="45"/>
  <c r="B14" i="45"/>
  <c r="AG13" i="45"/>
  <c r="AF13" i="45"/>
  <c r="AE13" i="45"/>
  <c r="AD13" i="45"/>
  <c r="AC13" i="45"/>
  <c r="AB13" i="45"/>
  <c r="AA13" i="45"/>
  <c r="Z13" i="45"/>
  <c r="Y13" i="45"/>
  <c r="X13" i="45"/>
  <c r="W13" i="45"/>
  <c r="U13" i="45"/>
  <c r="S13" i="45"/>
  <c r="M13" i="45"/>
  <c r="K13" i="45"/>
  <c r="I13" i="45"/>
  <c r="G13" i="45"/>
  <c r="H13" i="45" s="1"/>
  <c r="F13" i="45"/>
  <c r="C13" i="45"/>
  <c r="B13" i="45"/>
  <c r="AG12" i="45"/>
  <c r="AF12" i="45"/>
  <c r="AE12" i="45"/>
  <c r="AD12" i="45"/>
  <c r="AC12" i="45"/>
  <c r="AB12" i="45"/>
  <c r="AA12" i="45"/>
  <c r="Z12" i="45"/>
  <c r="Y12" i="45"/>
  <c r="X12" i="45"/>
  <c r="W12" i="45"/>
  <c r="U12" i="45"/>
  <c r="S12" i="45"/>
  <c r="M12" i="45"/>
  <c r="K12" i="45"/>
  <c r="I12" i="45"/>
  <c r="G12" i="45"/>
  <c r="H12" i="45" s="1"/>
  <c r="F12" i="45"/>
  <c r="C12" i="45"/>
  <c r="B12" i="45"/>
  <c r="AG11" i="45"/>
  <c r="AF11" i="45"/>
  <c r="AE11" i="45"/>
  <c r="AD11" i="45"/>
  <c r="AC11" i="45"/>
  <c r="AB11" i="45"/>
  <c r="AA11" i="45"/>
  <c r="Z11" i="45"/>
  <c r="Y11" i="45"/>
  <c r="X11" i="45"/>
  <c r="W11" i="45"/>
  <c r="U11" i="45"/>
  <c r="S11" i="45"/>
  <c r="M11" i="45"/>
  <c r="K11" i="45"/>
  <c r="I11" i="45"/>
  <c r="G11" i="45"/>
  <c r="H11" i="45" s="1"/>
  <c r="F11" i="45"/>
  <c r="C11" i="45"/>
  <c r="B11" i="45"/>
  <c r="AG10" i="45"/>
  <c r="AF10" i="45"/>
  <c r="AE10" i="45"/>
  <c r="AD10" i="45"/>
  <c r="AC10" i="45"/>
  <c r="AB10" i="45"/>
  <c r="AA10" i="45"/>
  <c r="Z10" i="45"/>
  <c r="Y10" i="45"/>
  <c r="X10" i="45"/>
  <c r="W10" i="45"/>
  <c r="U10" i="45"/>
  <c r="S10" i="45"/>
  <c r="M10" i="45"/>
  <c r="K10" i="45"/>
  <c r="I10" i="45"/>
  <c r="G10" i="45"/>
  <c r="H10" i="45" s="1"/>
  <c r="F10" i="45"/>
  <c r="C10" i="45"/>
  <c r="B10" i="45"/>
  <c r="G4" i="45"/>
  <c r="Y2" i="45"/>
  <c r="AF35" i="44"/>
  <c r="AE35" i="44"/>
  <c r="AD35" i="44"/>
  <c r="AC35" i="44"/>
  <c r="AB35" i="44"/>
  <c r="Z35" i="44"/>
  <c r="Y35" i="44"/>
  <c r="X35" i="44"/>
  <c r="V35" i="44"/>
  <c r="S35" i="44"/>
  <c r="M35" i="44"/>
  <c r="K35" i="44"/>
  <c r="I35" i="44"/>
  <c r="H35" i="44"/>
  <c r="G35" i="44"/>
  <c r="E35" i="44"/>
  <c r="C35" i="44"/>
  <c r="B35" i="44"/>
  <c r="AF34" i="44"/>
  <c r="AE34" i="44"/>
  <c r="AD34" i="44"/>
  <c r="AC34" i="44"/>
  <c r="AB34" i="44"/>
  <c r="Z34" i="44"/>
  <c r="Y34" i="44"/>
  <c r="X34" i="44"/>
  <c r="V34" i="44"/>
  <c r="S34" i="44"/>
  <c r="M34" i="44"/>
  <c r="K34" i="44"/>
  <c r="I34" i="44"/>
  <c r="H34" i="44"/>
  <c r="G34" i="44"/>
  <c r="E34" i="44"/>
  <c r="C34" i="44"/>
  <c r="B34" i="44"/>
  <c r="AF33" i="44"/>
  <c r="AE33" i="44"/>
  <c r="AD33" i="44"/>
  <c r="AC33" i="44"/>
  <c r="AB33" i="44"/>
  <c r="Z33" i="44"/>
  <c r="Y33" i="44"/>
  <c r="X33" i="44"/>
  <c r="V33" i="44"/>
  <c r="S33" i="44"/>
  <c r="M33" i="44"/>
  <c r="K33" i="44"/>
  <c r="I33" i="44"/>
  <c r="H33" i="44"/>
  <c r="G33" i="44"/>
  <c r="E33" i="44"/>
  <c r="C33" i="44"/>
  <c r="B33" i="44"/>
  <c r="AF32" i="44"/>
  <c r="AE32" i="44"/>
  <c r="AD32" i="44"/>
  <c r="AC32" i="44"/>
  <c r="AB32" i="44"/>
  <c r="Z32" i="44"/>
  <c r="Y32" i="44"/>
  <c r="X32" i="44"/>
  <c r="V32" i="44"/>
  <c r="S32" i="44"/>
  <c r="M32" i="44"/>
  <c r="K32" i="44"/>
  <c r="I32" i="44"/>
  <c r="H32" i="44"/>
  <c r="G32" i="44"/>
  <c r="E32" i="44"/>
  <c r="C32" i="44"/>
  <c r="B32" i="44"/>
  <c r="AF31" i="44"/>
  <c r="AE31" i="44"/>
  <c r="AD31" i="44"/>
  <c r="AC31" i="44"/>
  <c r="AB31" i="44"/>
  <c r="Z31" i="44"/>
  <c r="Y31" i="44"/>
  <c r="X31" i="44"/>
  <c r="V31" i="44"/>
  <c r="S31" i="44"/>
  <c r="M31" i="44"/>
  <c r="K31" i="44"/>
  <c r="I31" i="44"/>
  <c r="H31" i="44"/>
  <c r="G31" i="44"/>
  <c r="E31" i="44"/>
  <c r="C31" i="44"/>
  <c r="B31" i="44"/>
  <c r="AF30" i="44"/>
  <c r="AE30" i="44"/>
  <c r="AD30" i="44"/>
  <c r="AC30" i="44"/>
  <c r="AB30" i="44"/>
  <c r="Z30" i="44"/>
  <c r="Y30" i="44"/>
  <c r="X30" i="44"/>
  <c r="V30" i="44"/>
  <c r="S30" i="44"/>
  <c r="M30" i="44"/>
  <c r="K30" i="44"/>
  <c r="I30" i="44"/>
  <c r="H30" i="44"/>
  <c r="G30" i="44"/>
  <c r="E30" i="44"/>
  <c r="C30" i="44"/>
  <c r="B30" i="44"/>
  <c r="AF29" i="44"/>
  <c r="AE29" i="44"/>
  <c r="AD29" i="44"/>
  <c r="AC29" i="44"/>
  <c r="AB29" i="44"/>
  <c r="Z29" i="44"/>
  <c r="Y29" i="44"/>
  <c r="X29" i="44"/>
  <c r="V29" i="44"/>
  <c r="S29" i="44"/>
  <c r="M29" i="44"/>
  <c r="K29" i="44"/>
  <c r="I29" i="44"/>
  <c r="H29" i="44"/>
  <c r="G29" i="44"/>
  <c r="E29" i="44"/>
  <c r="C29" i="44"/>
  <c r="B29" i="44"/>
  <c r="AF28" i="44"/>
  <c r="AE28" i="44"/>
  <c r="AD28" i="44"/>
  <c r="AC28" i="44"/>
  <c r="AB28" i="44"/>
  <c r="Z28" i="44"/>
  <c r="Y28" i="44"/>
  <c r="X28" i="44"/>
  <c r="V28" i="44"/>
  <c r="S28" i="44"/>
  <c r="M28" i="44"/>
  <c r="K28" i="44"/>
  <c r="I28" i="44"/>
  <c r="H28" i="44"/>
  <c r="G28" i="44"/>
  <c r="E28" i="44"/>
  <c r="C28" i="44"/>
  <c r="B28" i="44"/>
  <c r="AF26" i="44"/>
  <c r="AE26" i="44"/>
  <c r="AD26" i="44"/>
  <c r="AC26" i="44"/>
  <c r="AB26" i="44"/>
  <c r="Z26" i="44"/>
  <c r="Y26" i="44"/>
  <c r="X26" i="44"/>
  <c r="V26" i="44"/>
  <c r="S26" i="44"/>
  <c r="M26" i="44"/>
  <c r="K26" i="44"/>
  <c r="I26" i="44"/>
  <c r="H26" i="44"/>
  <c r="G26" i="44"/>
  <c r="E26" i="44"/>
  <c r="C26" i="44"/>
  <c r="B26" i="44"/>
  <c r="AF25" i="44"/>
  <c r="AE25" i="44"/>
  <c r="AD25" i="44"/>
  <c r="AC25" i="44"/>
  <c r="AB25" i="44"/>
  <c r="Z25" i="44"/>
  <c r="Y25" i="44"/>
  <c r="X25" i="44"/>
  <c r="V25" i="44"/>
  <c r="S25" i="44"/>
  <c r="M25" i="44"/>
  <c r="K25" i="44"/>
  <c r="I25" i="44"/>
  <c r="H25" i="44"/>
  <c r="G25" i="44"/>
  <c r="E25" i="44"/>
  <c r="C25" i="44"/>
  <c r="B25" i="44"/>
  <c r="AF24" i="44"/>
  <c r="AE24" i="44"/>
  <c r="AD24" i="44"/>
  <c r="AC24" i="44"/>
  <c r="AB24" i="44"/>
  <c r="Z24" i="44"/>
  <c r="Y24" i="44"/>
  <c r="X24" i="44"/>
  <c r="V24" i="44"/>
  <c r="S24" i="44"/>
  <c r="M24" i="44"/>
  <c r="K24" i="44"/>
  <c r="I24" i="44"/>
  <c r="H24" i="44"/>
  <c r="G24" i="44"/>
  <c r="E24" i="44"/>
  <c r="C24" i="44"/>
  <c r="B24" i="44"/>
  <c r="AF23" i="44"/>
  <c r="AE23" i="44"/>
  <c r="AD23" i="44"/>
  <c r="AC23" i="44"/>
  <c r="AB23" i="44"/>
  <c r="Z23" i="44"/>
  <c r="Y23" i="44"/>
  <c r="X23" i="44"/>
  <c r="V23" i="44"/>
  <c r="S23" i="44"/>
  <c r="M23" i="44"/>
  <c r="K23" i="44"/>
  <c r="I23" i="44"/>
  <c r="H23" i="44"/>
  <c r="G23" i="44"/>
  <c r="E23" i="44"/>
  <c r="C23" i="44"/>
  <c r="B23" i="44"/>
  <c r="AF22" i="44"/>
  <c r="AE22" i="44"/>
  <c r="AD22" i="44"/>
  <c r="AC22" i="44"/>
  <c r="AB22" i="44"/>
  <c r="Z22" i="44"/>
  <c r="Y22" i="44"/>
  <c r="X22" i="44"/>
  <c r="V22" i="44"/>
  <c r="S22" i="44"/>
  <c r="M22" i="44"/>
  <c r="K22" i="44"/>
  <c r="I22" i="44"/>
  <c r="H22" i="44"/>
  <c r="G22" i="44"/>
  <c r="E22" i="44"/>
  <c r="C22" i="44"/>
  <c r="B22" i="44"/>
  <c r="AF21" i="44"/>
  <c r="AE21" i="44"/>
  <c r="AD21" i="44"/>
  <c r="AC21" i="44"/>
  <c r="AB21" i="44"/>
  <c r="Z21" i="44"/>
  <c r="Y21" i="44"/>
  <c r="X21" i="44"/>
  <c r="V21" i="44"/>
  <c r="S21" i="44"/>
  <c r="M21" i="44"/>
  <c r="K21" i="44"/>
  <c r="I21" i="44"/>
  <c r="H21" i="44"/>
  <c r="G21" i="44"/>
  <c r="E21" i="44"/>
  <c r="C21" i="44"/>
  <c r="B21" i="44"/>
  <c r="AF20" i="44"/>
  <c r="AE20" i="44"/>
  <c r="AD20" i="44"/>
  <c r="AC20" i="44"/>
  <c r="AB20" i="44"/>
  <c r="Z20" i="44"/>
  <c r="Y20" i="44"/>
  <c r="X20" i="44"/>
  <c r="V20" i="44"/>
  <c r="S20" i="44"/>
  <c r="M20" i="44"/>
  <c r="K20" i="44"/>
  <c r="I20" i="44"/>
  <c r="H20" i="44"/>
  <c r="G20" i="44"/>
  <c r="E20" i="44"/>
  <c r="C20" i="44"/>
  <c r="B20" i="44"/>
  <c r="AF19" i="44"/>
  <c r="AE19" i="44"/>
  <c r="AD19" i="44"/>
  <c r="AC19" i="44"/>
  <c r="AB19" i="44"/>
  <c r="Z19" i="44"/>
  <c r="Y19" i="44"/>
  <c r="X19" i="44"/>
  <c r="V19" i="44"/>
  <c r="S19" i="44"/>
  <c r="M19" i="44"/>
  <c r="K19" i="44"/>
  <c r="I19" i="44"/>
  <c r="H19" i="44"/>
  <c r="G19" i="44"/>
  <c r="E19" i="44"/>
  <c r="C19" i="44"/>
  <c r="B19" i="44"/>
  <c r="AF17" i="44"/>
  <c r="AE17" i="44"/>
  <c r="AD17" i="44"/>
  <c r="AC17" i="44"/>
  <c r="AB17" i="44"/>
  <c r="Z17" i="44"/>
  <c r="Y17" i="44"/>
  <c r="X17" i="44"/>
  <c r="V17" i="44"/>
  <c r="W17" i="44" s="1"/>
  <c r="S17" i="44"/>
  <c r="T17" i="44" s="1"/>
  <c r="M17" i="44"/>
  <c r="K17" i="44"/>
  <c r="I17" i="44"/>
  <c r="H17" i="44"/>
  <c r="G17" i="44"/>
  <c r="E17" i="44"/>
  <c r="C17" i="44"/>
  <c r="B17" i="44"/>
  <c r="AF16" i="44"/>
  <c r="AE16" i="44"/>
  <c r="AD16" i="44"/>
  <c r="AC16" i="44"/>
  <c r="AB16" i="44"/>
  <c r="Z16" i="44"/>
  <c r="AA16" i="44" s="1"/>
  <c r="Y16" i="44"/>
  <c r="X16" i="44"/>
  <c r="V16" i="44"/>
  <c r="W16" i="44" s="1"/>
  <c r="S16" i="44"/>
  <c r="T16" i="44" s="1"/>
  <c r="M16" i="44"/>
  <c r="K16" i="44"/>
  <c r="I16" i="44"/>
  <c r="H16" i="44"/>
  <c r="G16" i="44"/>
  <c r="E16" i="44"/>
  <c r="C16" i="44"/>
  <c r="B16" i="44"/>
  <c r="AF15" i="44"/>
  <c r="AE15" i="44"/>
  <c r="AD15" i="44"/>
  <c r="AC15" i="44"/>
  <c r="AB15" i="44"/>
  <c r="Z15" i="44"/>
  <c r="AA15" i="44" s="1"/>
  <c r="Y15" i="44"/>
  <c r="X15" i="44"/>
  <c r="V15" i="44"/>
  <c r="S15" i="44"/>
  <c r="T15" i="44" s="1"/>
  <c r="M15" i="44"/>
  <c r="K15" i="44"/>
  <c r="I15" i="44"/>
  <c r="H15" i="44"/>
  <c r="G15" i="44"/>
  <c r="E15" i="44"/>
  <c r="C15" i="44"/>
  <c r="B15" i="44"/>
  <c r="AF14" i="44"/>
  <c r="AE14" i="44"/>
  <c r="AD14" i="44"/>
  <c r="AC14" i="44"/>
  <c r="AB14" i="44"/>
  <c r="Z14" i="44"/>
  <c r="AA14" i="44" s="1"/>
  <c r="Y14" i="44"/>
  <c r="X14" i="44"/>
  <c r="V14" i="44"/>
  <c r="S14" i="44"/>
  <c r="M14" i="44"/>
  <c r="K14" i="44"/>
  <c r="I14" i="44"/>
  <c r="H14" i="44"/>
  <c r="G14" i="44"/>
  <c r="E14" i="44"/>
  <c r="C14" i="44"/>
  <c r="B14" i="44"/>
  <c r="AF13" i="44"/>
  <c r="AE13" i="44"/>
  <c r="AD13" i="44"/>
  <c r="AC13" i="44"/>
  <c r="AB13" i="44"/>
  <c r="Z13" i="44"/>
  <c r="AA13" i="44" s="1"/>
  <c r="Y13" i="44"/>
  <c r="X13" i="44"/>
  <c r="V13" i="44"/>
  <c r="W13" i="44" s="1"/>
  <c r="S13" i="44"/>
  <c r="T13" i="44" s="1"/>
  <c r="M13" i="44"/>
  <c r="K13" i="44"/>
  <c r="I13" i="44"/>
  <c r="H13" i="44"/>
  <c r="G13" i="44"/>
  <c r="E13" i="44"/>
  <c r="C13" i="44"/>
  <c r="B13" i="44"/>
  <c r="AF12" i="44"/>
  <c r="AE12" i="44"/>
  <c r="AD12" i="44"/>
  <c r="AC12" i="44"/>
  <c r="AB12" i="44"/>
  <c r="Z12" i="44"/>
  <c r="Y12" i="44"/>
  <c r="X12" i="44"/>
  <c r="V12" i="44"/>
  <c r="S12" i="44"/>
  <c r="T12" i="44" s="1"/>
  <c r="M12" i="44"/>
  <c r="K12" i="44"/>
  <c r="I12" i="44"/>
  <c r="H12" i="44"/>
  <c r="G12" i="44"/>
  <c r="E12" i="44"/>
  <c r="C12" i="44"/>
  <c r="B12" i="44"/>
  <c r="AF11" i="44"/>
  <c r="AE11" i="44"/>
  <c r="AD11" i="44"/>
  <c r="AC11" i="44"/>
  <c r="AB11" i="44"/>
  <c r="Z11" i="44"/>
  <c r="AA11" i="44" s="1"/>
  <c r="Y11" i="44"/>
  <c r="X11" i="44"/>
  <c r="V11" i="44"/>
  <c r="S11" i="44"/>
  <c r="M11" i="44"/>
  <c r="K11" i="44"/>
  <c r="I11" i="44"/>
  <c r="J11" i="44" s="1"/>
  <c r="H11" i="44"/>
  <c r="G11" i="44"/>
  <c r="E11" i="44"/>
  <c r="C11" i="44"/>
  <c r="B11" i="44"/>
  <c r="AF10" i="44"/>
  <c r="AE10" i="44"/>
  <c r="AD10" i="44"/>
  <c r="AC10" i="44"/>
  <c r="AB10" i="44"/>
  <c r="Z10" i="44"/>
  <c r="AA10" i="44" s="1"/>
  <c r="Y10" i="44"/>
  <c r="X10" i="44"/>
  <c r="V10" i="44"/>
  <c r="S10" i="44"/>
  <c r="M10" i="44"/>
  <c r="K10" i="44"/>
  <c r="I10" i="44"/>
  <c r="H10" i="44"/>
  <c r="G10" i="44"/>
  <c r="E10" i="44"/>
  <c r="C10" i="44"/>
  <c r="B10" i="44"/>
  <c r="H4" i="44"/>
  <c r="AC2" i="44"/>
  <c r="Z36" i="16"/>
  <c r="Y36" i="16"/>
  <c r="X36" i="16"/>
  <c r="W36" i="16"/>
  <c r="V36" i="16"/>
  <c r="U36" i="16"/>
  <c r="T36" i="16"/>
  <c r="S36" i="16"/>
  <c r="Q36" i="16"/>
  <c r="P36" i="16"/>
  <c r="J36" i="16"/>
  <c r="I36" i="16"/>
  <c r="G36" i="16"/>
  <c r="F36" i="16"/>
  <c r="E36" i="16"/>
  <c r="C36" i="16"/>
  <c r="B36" i="16"/>
  <c r="Z35" i="16"/>
  <c r="Y35" i="16"/>
  <c r="X35" i="16"/>
  <c r="W35" i="16"/>
  <c r="V35" i="16"/>
  <c r="U35" i="16"/>
  <c r="T35" i="16"/>
  <c r="S35" i="16"/>
  <c r="Q35" i="16"/>
  <c r="P35" i="16"/>
  <c r="J35" i="16"/>
  <c r="I35" i="16"/>
  <c r="G35" i="16"/>
  <c r="F35" i="16"/>
  <c r="E35" i="16"/>
  <c r="C35" i="16"/>
  <c r="B35" i="16"/>
  <c r="Z34" i="16"/>
  <c r="Y34" i="16"/>
  <c r="X34" i="16"/>
  <c r="W34" i="16"/>
  <c r="V34" i="16"/>
  <c r="U34" i="16"/>
  <c r="T34" i="16"/>
  <c r="S34" i="16"/>
  <c r="Q34" i="16"/>
  <c r="P34" i="16"/>
  <c r="J34" i="16"/>
  <c r="I34" i="16"/>
  <c r="G34" i="16"/>
  <c r="F34" i="16"/>
  <c r="E34" i="16"/>
  <c r="C34" i="16"/>
  <c r="B34" i="16"/>
  <c r="Z33" i="16"/>
  <c r="Y33" i="16"/>
  <c r="X33" i="16"/>
  <c r="W33" i="16"/>
  <c r="V33" i="16"/>
  <c r="U33" i="16"/>
  <c r="T33" i="16"/>
  <c r="S33" i="16"/>
  <c r="Q33" i="16"/>
  <c r="P33" i="16"/>
  <c r="J33" i="16"/>
  <c r="I33" i="16"/>
  <c r="G33" i="16"/>
  <c r="F33" i="16"/>
  <c r="E33" i="16"/>
  <c r="C33" i="16"/>
  <c r="B33" i="16"/>
  <c r="Z32" i="16"/>
  <c r="Y32" i="16"/>
  <c r="X32" i="16"/>
  <c r="W32" i="16"/>
  <c r="V32" i="16"/>
  <c r="U32" i="16"/>
  <c r="T32" i="16"/>
  <c r="S32" i="16"/>
  <c r="Q32" i="16"/>
  <c r="P32" i="16"/>
  <c r="J32" i="16"/>
  <c r="I32" i="16"/>
  <c r="G32" i="16"/>
  <c r="F32" i="16"/>
  <c r="E32" i="16"/>
  <c r="C32" i="16"/>
  <c r="B32" i="16"/>
  <c r="Z31" i="16"/>
  <c r="Y31" i="16"/>
  <c r="X31" i="16"/>
  <c r="T31" i="16"/>
  <c r="S31" i="16"/>
  <c r="Q31" i="16"/>
  <c r="P31" i="16"/>
  <c r="J31" i="16"/>
  <c r="I31" i="16"/>
  <c r="G31" i="16"/>
  <c r="F31" i="16"/>
  <c r="E31" i="16"/>
  <c r="C31" i="16"/>
  <c r="B31" i="16"/>
  <c r="Z30" i="16"/>
  <c r="Y30" i="16"/>
  <c r="X30" i="16"/>
  <c r="T30" i="16"/>
  <c r="S30" i="16"/>
  <c r="Q30" i="16"/>
  <c r="P30" i="16"/>
  <c r="J30" i="16"/>
  <c r="I30" i="16"/>
  <c r="G30" i="16"/>
  <c r="F30" i="16"/>
  <c r="E30" i="16"/>
  <c r="C30" i="16"/>
  <c r="B30" i="16"/>
  <c r="Z29" i="16"/>
  <c r="Y29" i="16"/>
  <c r="X29" i="16"/>
  <c r="T29" i="16"/>
  <c r="S29" i="16"/>
  <c r="Q29" i="16"/>
  <c r="P29" i="16"/>
  <c r="J29" i="16"/>
  <c r="I29" i="16"/>
  <c r="G29" i="16"/>
  <c r="F29" i="16"/>
  <c r="E29" i="16"/>
  <c r="C29" i="16"/>
  <c r="B29" i="16"/>
  <c r="Z28" i="16"/>
  <c r="Y28" i="16"/>
  <c r="X28" i="16"/>
  <c r="T28" i="16"/>
  <c r="S28" i="16"/>
  <c r="Q28" i="16"/>
  <c r="P28" i="16"/>
  <c r="J28" i="16"/>
  <c r="I28" i="16"/>
  <c r="G28" i="16"/>
  <c r="F28" i="16"/>
  <c r="E28" i="16"/>
  <c r="C28" i="16"/>
  <c r="B28" i="16"/>
  <c r="Z27" i="16"/>
  <c r="Y27" i="16"/>
  <c r="X27" i="16"/>
  <c r="T27" i="16"/>
  <c r="S27" i="16"/>
  <c r="Q27" i="16"/>
  <c r="P27" i="16"/>
  <c r="J27" i="16"/>
  <c r="I27" i="16"/>
  <c r="G27" i="16"/>
  <c r="F27" i="16"/>
  <c r="E27" i="16"/>
  <c r="C27" i="16"/>
  <c r="B27" i="16"/>
  <c r="Z26" i="16"/>
  <c r="Y26" i="16"/>
  <c r="X26" i="16"/>
  <c r="T26" i="16"/>
  <c r="S26" i="16"/>
  <c r="Q26" i="16"/>
  <c r="P26" i="16"/>
  <c r="J26" i="16"/>
  <c r="I26" i="16"/>
  <c r="G26" i="16"/>
  <c r="F26" i="16"/>
  <c r="E26" i="16"/>
  <c r="C26" i="16"/>
  <c r="B26" i="16"/>
  <c r="Z25" i="16"/>
  <c r="Y25" i="16"/>
  <c r="X25" i="16"/>
  <c r="T25" i="16"/>
  <c r="S25" i="16"/>
  <c r="Q25" i="16"/>
  <c r="P25" i="16"/>
  <c r="J25" i="16"/>
  <c r="I25" i="16"/>
  <c r="G25" i="16"/>
  <c r="F25" i="16"/>
  <c r="E25" i="16"/>
  <c r="C25" i="16"/>
  <c r="B25" i="16"/>
  <c r="Z24" i="16"/>
  <c r="Y24" i="16"/>
  <c r="X24" i="16"/>
  <c r="T24" i="16"/>
  <c r="S24" i="16"/>
  <c r="Q24" i="16"/>
  <c r="P24" i="16"/>
  <c r="J24" i="16"/>
  <c r="I24" i="16"/>
  <c r="G24" i="16"/>
  <c r="F24" i="16"/>
  <c r="E24" i="16"/>
  <c r="C24" i="16"/>
  <c r="B24" i="16"/>
  <c r="Z23" i="16"/>
  <c r="Y23" i="16"/>
  <c r="X23" i="16"/>
  <c r="T23" i="16"/>
  <c r="S23" i="16"/>
  <c r="Q23" i="16"/>
  <c r="P23" i="16"/>
  <c r="J23" i="16"/>
  <c r="I23" i="16"/>
  <c r="G23" i="16"/>
  <c r="F23" i="16"/>
  <c r="E23" i="16"/>
  <c r="C23" i="16"/>
  <c r="B23" i="16"/>
  <c r="Z22" i="16"/>
  <c r="Y22" i="16"/>
  <c r="X22" i="16"/>
  <c r="T22" i="16"/>
  <c r="S22" i="16"/>
  <c r="Q22" i="16"/>
  <c r="P22" i="16"/>
  <c r="J22" i="16"/>
  <c r="I22" i="16"/>
  <c r="G22" i="16"/>
  <c r="F22" i="16"/>
  <c r="E22" i="16"/>
  <c r="C22" i="16"/>
  <c r="B22" i="16"/>
  <c r="Z21" i="16"/>
  <c r="Y21" i="16"/>
  <c r="X21" i="16"/>
  <c r="T21" i="16"/>
  <c r="S21" i="16"/>
  <c r="Q21" i="16"/>
  <c r="P21" i="16"/>
  <c r="J21" i="16"/>
  <c r="I21" i="16"/>
  <c r="G21" i="16"/>
  <c r="F21" i="16"/>
  <c r="E21" i="16"/>
  <c r="C21" i="16"/>
  <c r="B21" i="16"/>
  <c r="Z20" i="16"/>
  <c r="Y20" i="16"/>
  <c r="X20" i="16"/>
  <c r="T20" i="16"/>
  <c r="S20" i="16"/>
  <c r="Q20" i="16"/>
  <c r="P20" i="16"/>
  <c r="J20" i="16"/>
  <c r="I20" i="16"/>
  <c r="G20" i="16"/>
  <c r="F20" i="16"/>
  <c r="E20" i="16"/>
  <c r="C20" i="16"/>
  <c r="B20" i="16"/>
  <c r="Z19" i="16"/>
  <c r="Y19" i="16"/>
  <c r="X19" i="16"/>
  <c r="T19" i="16"/>
  <c r="S19" i="16"/>
  <c r="Q19" i="16"/>
  <c r="P19" i="16"/>
  <c r="J19" i="16"/>
  <c r="I19" i="16"/>
  <c r="G19" i="16"/>
  <c r="F19" i="16"/>
  <c r="E19" i="16"/>
  <c r="C19" i="16"/>
  <c r="B19" i="16"/>
  <c r="Z18" i="16"/>
  <c r="Y18" i="16"/>
  <c r="X18" i="16"/>
  <c r="T18" i="16"/>
  <c r="S18" i="16"/>
  <c r="Q18" i="16"/>
  <c r="P18" i="16"/>
  <c r="J18" i="16"/>
  <c r="I18" i="16"/>
  <c r="G18" i="16"/>
  <c r="F18" i="16"/>
  <c r="E18" i="16"/>
  <c r="C18" i="16"/>
  <c r="B18" i="16"/>
  <c r="Z17" i="16"/>
  <c r="Y17" i="16"/>
  <c r="X17" i="16"/>
  <c r="T17" i="16"/>
  <c r="S17" i="16"/>
  <c r="Q17" i="16"/>
  <c r="P17" i="16"/>
  <c r="J17" i="16"/>
  <c r="I17" i="16"/>
  <c r="G17" i="16"/>
  <c r="F17" i="16"/>
  <c r="E17" i="16"/>
  <c r="C17" i="16"/>
  <c r="B17" i="16"/>
  <c r="F5" i="16"/>
  <c r="P2" i="16"/>
  <c r="AH28" i="6"/>
  <c r="AE28" i="6"/>
  <c r="AD28" i="6"/>
  <c r="AC28" i="6"/>
  <c r="AB28" i="6"/>
  <c r="AA28" i="6"/>
  <c r="Y28" i="6"/>
  <c r="X28" i="6"/>
  <c r="V28" i="6"/>
  <c r="T28" i="6"/>
  <c r="R28" i="6"/>
  <c r="M28" i="6"/>
  <c r="K28" i="6"/>
  <c r="I28" i="6"/>
  <c r="G28" i="6"/>
  <c r="E28" i="6"/>
  <c r="C28" i="6"/>
  <c r="B28" i="6"/>
  <c r="AH27" i="6"/>
  <c r="AE27" i="6"/>
  <c r="AD27" i="6"/>
  <c r="AC27" i="6"/>
  <c r="AB27" i="6"/>
  <c r="AA27" i="6"/>
  <c r="Y27" i="6"/>
  <c r="X27" i="6"/>
  <c r="V27" i="6"/>
  <c r="T27" i="6"/>
  <c r="R27" i="6"/>
  <c r="M27" i="6"/>
  <c r="K27" i="6"/>
  <c r="I27" i="6"/>
  <c r="G27" i="6"/>
  <c r="E27" i="6"/>
  <c r="C27" i="6"/>
  <c r="B27" i="6"/>
  <c r="AH26" i="6"/>
  <c r="AE26" i="6"/>
  <c r="AD26" i="6"/>
  <c r="AC26" i="6"/>
  <c r="AB26" i="6"/>
  <c r="AA26" i="6"/>
  <c r="Y26" i="6"/>
  <c r="X26" i="6"/>
  <c r="V26" i="6"/>
  <c r="T26" i="6"/>
  <c r="R26" i="6"/>
  <c r="M26" i="6"/>
  <c r="K26" i="6"/>
  <c r="I26" i="6"/>
  <c r="G26" i="6"/>
  <c r="E26" i="6"/>
  <c r="C26" i="6"/>
  <c r="B26" i="6"/>
  <c r="AH25" i="6"/>
  <c r="AE25" i="6"/>
  <c r="AD25" i="6"/>
  <c r="AC25" i="6"/>
  <c r="AB25" i="6"/>
  <c r="AA25" i="6"/>
  <c r="Y25" i="6"/>
  <c r="X25" i="6"/>
  <c r="V25" i="6"/>
  <c r="T25" i="6"/>
  <c r="R25" i="6"/>
  <c r="M25" i="6"/>
  <c r="K25" i="6"/>
  <c r="I25" i="6"/>
  <c r="G25" i="6"/>
  <c r="E25" i="6"/>
  <c r="C25" i="6"/>
  <c r="B25" i="6"/>
  <c r="AH23" i="6"/>
  <c r="AE23" i="6"/>
  <c r="AD23" i="6"/>
  <c r="AC23" i="6"/>
  <c r="AB23" i="6"/>
  <c r="AA23" i="6"/>
  <c r="Y23" i="6"/>
  <c r="X23" i="6"/>
  <c r="V23" i="6"/>
  <c r="T23" i="6"/>
  <c r="R23" i="6"/>
  <c r="M23" i="6"/>
  <c r="K23" i="6"/>
  <c r="I23" i="6"/>
  <c r="G23" i="6"/>
  <c r="E23" i="6"/>
  <c r="C23" i="6"/>
  <c r="B23" i="6"/>
  <c r="AH22" i="6"/>
  <c r="AE22" i="6"/>
  <c r="AD22" i="6"/>
  <c r="AC22" i="6"/>
  <c r="AB22" i="6"/>
  <c r="AA22" i="6"/>
  <c r="Y22" i="6"/>
  <c r="X22" i="6"/>
  <c r="V22" i="6"/>
  <c r="T22" i="6"/>
  <c r="R22" i="6"/>
  <c r="M22" i="6"/>
  <c r="K22" i="6"/>
  <c r="I22" i="6"/>
  <c r="G22" i="6"/>
  <c r="E22" i="6"/>
  <c r="C22" i="6"/>
  <c r="B22" i="6"/>
  <c r="AH21" i="6"/>
  <c r="AE21" i="6"/>
  <c r="AD21" i="6"/>
  <c r="AC21" i="6"/>
  <c r="AB21" i="6"/>
  <c r="AA21" i="6"/>
  <c r="Y21" i="6"/>
  <c r="X21" i="6"/>
  <c r="V21" i="6"/>
  <c r="T21" i="6"/>
  <c r="R21" i="6"/>
  <c r="M21" i="6"/>
  <c r="K21" i="6"/>
  <c r="I21" i="6"/>
  <c r="G21" i="6"/>
  <c r="E21" i="6"/>
  <c r="C21" i="6"/>
  <c r="B21" i="6"/>
  <c r="AH20" i="6"/>
  <c r="AE20" i="6"/>
  <c r="AD20" i="6"/>
  <c r="AC20" i="6"/>
  <c r="AB20" i="6"/>
  <c r="AA20" i="6"/>
  <c r="Y20" i="6"/>
  <c r="X20" i="6"/>
  <c r="V20" i="6"/>
  <c r="T20" i="6"/>
  <c r="R20" i="6"/>
  <c r="M20" i="6"/>
  <c r="K20" i="6"/>
  <c r="I20" i="6"/>
  <c r="G20" i="6"/>
  <c r="E20" i="6"/>
  <c r="C20" i="6"/>
  <c r="B20" i="6"/>
  <c r="AH18" i="6"/>
  <c r="AE18" i="6"/>
  <c r="AD18" i="6"/>
  <c r="AC18" i="6"/>
  <c r="AB18" i="6"/>
  <c r="AA18" i="6"/>
  <c r="Y18" i="6"/>
  <c r="X18" i="6"/>
  <c r="V18" i="6"/>
  <c r="T18" i="6"/>
  <c r="R18" i="6"/>
  <c r="M18" i="6"/>
  <c r="K18" i="6"/>
  <c r="I18" i="6"/>
  <c r="G18" i="6"/>
  <c r="E18" i="6"/>
  <c r="C18" i="6"/>
  <c r="B18" i="6"/>
  <c r="AH17" i="6"/>
  <c r="AE17" i="6"/>
  <c r="AD17" i="6"/>
  <c r="AC17" i="6"/>
  <c r="AB17" i="6"/>
  <c r="AA17" i="6"/>
  <c r="Y17" i="6"/>
  <c r="X17" i="6"/>
  <c r="V17" i="6"/>
  <c r="T17" i="6"/>
  <c r="R17" i="6"/>
  <c r="M17" i="6"/>
  <c r="K17" i="6"/>
  <c r="I17" i="6"/>
  <c r="G17" i="6"/>
  <c r="E17" i="6"/>
  <c r="C17" i="6"/>
  <c r="B17" i="6"/>
  <c r="AH16" i="6"/>
  <c r="AE16" i="6"/>
  <c r="AD16" i="6"/>
  <c r="AC16" i="6"/>
  <c r="AB16" i="6"/>
  <c r="AA16" i="6"/>
  <c r="Y16" i="6"/>
  <c r="X16" i="6"/>
  <c r="V16" i="6"/>
  <c r="T16" i="6"/>
  <c r="R16" i="6"/>
  <c r="M16" i="6"/>
  <c r="K16" i="6"/>
  <c r="I16" i="6"/>
  <c r="G16" i="6"/>
  <c r="E16" i="6"/>
  <c r="C16" i="6"/>
  <c r="B16" i="6"/>
  <c r="AH15" i="6"/>
  <c r="AE15" i="6"/>
  <c r="AD15" i="6"/>
  <c r="AC15" i="6"/>
  <c r="AB15" i="6"/>
  <c r="AA15" i="6"/>
  <c r="Y15" i="6"/>
  <c r="X15" i="6"/>
  <c r="V15" i="6"/>
  <c r="T15" i="6"/>
  <c r="R15" i="6"/>
  <c r="M15" i="6"/>
  <c r="K15" i="6"/>
  <c r="I15" i="6"/>
  <c r="G15" i="6"/>
  <c r="E15" i="6"/>
  <c r="C15" i="6"/>
  <c r="B15" i="6"/>
  <c r="AH13" i="6"/>
  <c r="AE13" i="6"/>
  <c r="AD13" i="6"/>
  <c r="AC13" i="6"/>
  <c r="AB13" i="6"/>
  <c r="AA13" i="6"/>
  <c r="Y13" i="6"/>
  <c r="X13" i="6"/>
  <c r="V13" i="6"/>
  <c r="T13" i="6"/>
  <c r="R13" i="6"/>
  <c r="M13" i="6"/>
  <c r="N13" i="6" s="1"/>
  <c r="K13" i="6"/>
  <c r="I13" i="6"/>
  <c r="G13" i="6"/>
  <c r="E13" i="6"/>
  <c r="F13" i="6" s="1"/>
  <c r="C13" i="6"/>
  <c r="B13" i="6"/>
  <c r="AH12" i="6"/>
  <c r="AE12" i="6"/>
  <c r="AD12" i="6"/>
  <c r="AC12" i="6"/>
  <c r="AB12" i="6"/>
  <c r="AA12" i="6"/>
  <c r="Y12" i="6"/>
  <c r="X12" i="6"/>
  <c r="V12" i="6"/>
  <c r="T12" i="6"/>
  <c r="R12" i="6"/>
  <c r="M12" i="6"/>
  <c r="K12" i="6"/>
  <c r="I12" i="6"/>
  <c r="G12" i="6"/>
  <c r="E12" i="6"/>
  <c r="C12" i="6"/>
  <c r="B12" i="6"/>
  <c r="AH11" i="6"/>
  <c r="AE11" i="6"/>
  <c r="AD11" i="6"/>
  <c r="AC11" i="6"/>
  <c r="AB11" i="6"/>
  <c r="AA11" i="6"/>
  <c r="Y11" i="6"/>
  <c r="X11" i="6"/>
  <c r="V11" i="6"/>
  <c r="W11" i="6" s="1"/>
  <c r="T11" i="6"/>
  <c r="R11" i="6"/>
  <c r="M11" i="6"/>
  <c r="K11" i="6"/>
  <c r="I11" i="6"/>
  <c r="J11" i="6" s="1"/>
  <c r="G11" i="6"/>
  <c r="E11" i="6"/>
  <c r="C11" i="6"/>
  <c r="B11" i="6"/>
  <c r="AH10" i="6"/>
  <c r="AE10" i="6"/>
  <c r="AD10" i="6"/>
  <c r="AC10" i="6"/>
  <c r="AB10" i="6"/>
  <c r="AA10" i="6"/>
  <c r="Y10" i="6"/>
  <c r="Z10" i="6" s="1"/>
  <c r="X10" i="6"/>
  <c r="V10" i="6"/>
  <c r="T10" i="6"/>
  <c r="R10" i="6"/>
  <c r="M10" i="6"/>
  <c r="K10" i="6"/>
  <c r="I10" i="6"/>
  <c r="G10" i="6"/>
  <c r="E10" i="6"/>
  <c r="C10" i="6"/>
  <c r="B10" i="6"/>
  <c r="M5" i="6"/>
  <c r="Y2" i="6"/>
  <c r="D115" i="1"/>
  <c r="AC115" i="1" s="1"/>
  <c r="C115" i="1"/>
  <c r="B115" i="1"/>
  <c r="D114" i="1"/>
  <c r="C114" i="1"/>
  <c r="B114" i="1"/>
  <c r="D113" i="1"/>
  <c r="C113" i="1"/>
  <c r="B113" i="1"/>
  <c r="D112" i="1"/>
  <c r="C112" i="1"/>
  <c r="B112" i="1"/>
  <c r="D111" i="1"/>
  <c r="C111" i="1"/>
  <c r="B111" i="1"/>
  <c r="D110" i="1"/>
  <c r="W110" i="1" s="1"/>
  <c r="C110" i="1"/>
  <c r="B110" i="1"/>
  <c r="D109" i="1"/>
  <c r="C109" i="1"/>
  <c r="B109" i="1"/>
  <c r="D108" i="1"/>
  <c r="C108" i="1"/>
  <c r="B108" i="1"/>
  <c r="D107" i="1"/>
  <c r="AC107" i="1" s="1"/>
  <c r="C107" i="1"/>
  <c r="B107" i="1"/>
  <c r="D106" i="1"/>
  <c r="C106" i="1"/>
  <c r="B106" i="1"/>
  <c r="D105" i="1"/>
  <c r="C105" i="1"/>
  <c r="B105" i="1"/>
  <c r="D104" i="1"/>
  <c r="C104" i="1"/>
  <c r="B104" i="1"/>
  <c r="D103" i="1"/>
  <c r="AC103" i="1" s="1"/>
  <c r="C103" i="1"/>
  <c r="B103" i="1"/>
  <c r="D102" i="1"/>
  <c r="AD102" i="1" s="1"/>
  <c r="C102" i="1"/>
  <c r="B102" i="1"/>
  <c r="D101" i="1"/>
  <c r="C101" i="1"/>
  <c r="B101" i="1"/>
  <c r="D100" i="1"/>
  <c r="C100" i="1"/>
  <c r="B100" i="1"/>
  <c r="D99" i="1"/>
  <c r="C99" i="1"/>
  <c r="B99" i="1"/>
  <c r="D98" i="1"/>
  <c r="AD98" i="1" s="1"/>
  <c r="C98" i="1"/>
  <c r="B98" i="1"/>
  <c r="D97" i="1"/>
  <c r="C97" i="1"/>
  <c r="B97" i="1"/>
  <c r="D96" i="1"/>
  <c r="C96" i="1"/>
  <c r="B96" i="1"/>
  <c r="D95" i="1"/>
  <c r="C95" i="1"/>
  <c r="B95" i="1"/>
  <c r="D94" i="1"/>
  <c r="AB94" i="1" s="1"/>
  <c r="C94" i="1"/>
  <c r="B94" i="1"/>
  <c r="D93" i="1"/>
  <c r="C93" i="1"/>
  <c r="B93" i="1"/>
  <c r="D92" i="1"/>
  <c r="AD92" i="1" s="1"/>
  <c r="C92" i="1"/>
  <c r="B92" i="1"/>
  <c r="D91" i="1"/>
  <c r="AC91" i="1" s="1"/>
  <c r="C91" i="1"/>
  <c r="B91" i="1"/>
  <c r="D90" i="1"/>
  <c r="U90" i="1" s="1"/>
  <c r="C90" i="1"/>
  <c r="B90" i="1"/>
  <c r="D89" i="1"/>
  <c r="C89" i="1"/>
  <c r="B89" i="1"/>
  <c r="D88" i="1"/>
  <c r="C88" i="1"/>
  <c r="B88" i="1"/>
  <c r="D87" i="1"/>
  <c r="AC87" i="1" s="1"/>
  <c r="C87" i="1"/>
  <c r="B87" i="1"/>
  <c r="D86" i="1"/>
  <c r="AD86" i="1" s="1"/>
  <c r="C86" i="1"/>
  <c r="B86" i="1"/>
  <c r="D85" i="1"/>
  <c r="C85" i="1"/>
  <c r="B85" i="1"/>
  <c r="D84" i="1"/>
  <c r="C84" i="1"/>
  <c r="B84" i="1"/>
  <c r="D83" i="1"/>
  <c r="C83" i="1"/>
  <c r="B83" i="1"/>
  <c r="D82" i="1"/>
  <c r="F82" i="1" s="1"/>
  <c r="C82" i="1"/>
  <c r="B82" i="1"/>
  <c r="D81" i="1"/>
  <c r="C81" i="1"/>
  <c r="B81" i="1"/>
  <c r="D80" i="1"/>
  <c r="C80" i="1"/>
  <c r="B80" i="1"/>
  <c r="D79" i="1"/>
  <c r="C79" i="1"/>
  <c r="B79" i="1"/>
  <c r="D78" i="1"/>
  <c r="AB78" i="1" s="1"/>
  <c r="C78" i="1"/>
  <c r="B78" i="1"/>
  <c r="D77" i="1"/>
  <c r="C77" i="1"/>
  <c r="B77" i="1"/>
  <c r="D76" i="1"/>
  <c r="AD76" i="1" s="1"/>
  <c r="C76" i="1"/>
  <c r="B76" i="1"/>
  <c r="D75" i="1"/>
  <c r="AC75" i="1" s="1"/>
  <c r="C75" i="1"/>
  <c r="B75" i="1"/>
  <c r="D74" i="1"/>
  <c r="AA74" i="1" s="1"/>
  <c r="C74" i="1"/>
  <c r="B74" i="1"/>
  <c r="D73" i="1"/>
  <c r="C73" i="1"/>
  <c r="B73" i="1"/>
  <c r="D72" i="1"/>
  <c r="W72" i="1" s="1"/>
  <c r="X18" i="1" s="1"/>
  <c r="C72" i="1"/>
  <c r="B72" i="1"/>
  <c r="D71" i="1"/>
  <c r="C71" i="1"/>
  <c r="B71" i="1"/>
  <c r="D70" i="1"/>
  <c r="Y70" i="1" s="1"/>
  <c r="C70" i="1"/>
  <c r="B70" i="1"/>
  <c r="D69" i="1"/>
  <c r="C69" i="1"/>
  <c r="B69" i="1"/>
  <c r="D68" i="1"/>
  <c r="AB68" i="1" s="1"/>
  <c r="C68" i="1"/>
  <c r="B68" i="1"/>
  <c r="D67" i="1"/>
  <c r="C67" i="1"/>
  <c r="B67" i="1"/>
  <c r="D66" i="1"/>
  <c r="K66" i="1" s="1"/>
  <c r="C66" i="1"/>
  <c r="B66" i="1"/>
  <c r="D65" i="1"/>
  <c r="C65" i="1"/>
  <c r="B65" i="1"/>
  <c r="D64" i="1"/>
  <c r="C64" i="1"/>
  <c r="B64" i="1"/>
  <c r="D61" i="1"/>
  <c r="C61" i="1"/>
  <c r="B61" i="1"/>
  <c r="D60" i="1"/>
  <c r="C60" i="1"/>
  <c r="B60" i="1"/>
  <c r="D59" i="1"/>
  <c r="C59" i="1"/>
  <c r="B59" i="1"/>
  <c r="D58" i="1"/>
  <c r="C58" i="1"/>
  <c r="B58" i="1"/>
  <c r="D57" i="1"/>
  <c r="C57" i="1"/>
  <c r="B57" i="1"/>
  <c r="D56" i="1"/>
  <c r="C56" i="1"/>
  <c r="B56" i="1"/>
  <c r="D55" i="1"/>
  <c r="C55" i="1"/>
  <c r="B55" i="1"/>
  <c r="D54" i="1"/>
  <c r="C54" i="1"/>
  <c r="B54" i="1"/>
  <c r="D53" i="1"/>
  <c r="C53" i="1"/>
  <c r="B53" i="1"/>
  <c r="D52" i="1"/>
  <c r="C52" i="1"/>
  <c r="B52" i="1"/>
  <c r="D51" i="1"/>
  <c r="C51" i="1"/>
  <c r="B51" i="1"/>
  <c r="D50" i="1"/>
  <c r="C50" i="1"/>
  <c r="B50" i="1"/>
  <c r="D49" i="1"/>
  <c r="C49" i="1"/>
  <c r="B49" i="1"/>
  <c r="D48" i="1"/>
  <c r="C48" i="1"/>
  <c r="B48" i="1"/>
  <c r="D47" i="1"/>
  <c r="C47" i="1"/>
  <c r="B47" i="1"/>
  <c r="D46" i="1"/>
  <c r="C46" i="1"/>
  <c r="B46" i="1"/>
  <c r="D45" i="1"/>
  <c r="C45" i="1"/>
  <c r="B45" i="1"/>
  <c r="D44" i="1"/>
  <c r="C44" i="1"/>
  <c r="B44" i="1"/>
  <c r="D43" i="1"/>
  <c r="C43" i="1"/>
  <c r="B43" i="1"/>
  <c r="D42" i="1"/>
  <c r="C42" i="1"/>
  <c r="B42" i="1"/>
  <c r="D41" i="1"/>
  <c r="C41" i="1"/>
  <c r="B41" i="1"/>
  <c r="D40" i="1"/>
  <c r="C40" i="1"/>
  <c r="B40" i="1"/>
  <c r="D39" i="1"/>
  <c r="C39" i="1"/>
  <c r="B39" i="1"/>
  <c r="D38" i="1"/>
  <c r="C38" i="1"/>
  <c r="B38" i="1"/>
  <c r="D37" i="1"/>
  <c r="C37" i="1"/>
  <c r="B37" i="1"/>
  <c r="D36" i="1"/>
  <c r="C36" i="1"/>
  <c r="B36" i="1"/>
  <c r="D35" i="1"/>
  <c r="C35" i="1"/>
  <c r="B35" i="1"/>
  <c r="D34" i="1"/>
  <c r="C34" i="1"/>
  <c r="B34" i="1"/>
  <c r="D33" i="1"/>
  <c r="C33" i="1"/>
  <c r="B33" i="1"/>
  <c r="D32" i="1"/>
  <c r="C32" i="1"/>
  <c r="B32" i="1"/>
  <c r="D31" i="1"/>
  <c r="C31" i="1"/>
  <c r="B31" i="1"/>
  <c r="D30" i="1"/>
  <c r="C30" i="1"/>
  <c r="B30" i="1"/>
  <c r="D29" i="1"/>
  <c r="C29" i="1"/>
  <c r="B29" i="1"/>
  <c r="D28" i="1"/>
  <c r="C28" i="1"/>
  <c r="B28" i="1"/>
  <c r="C27" i="1"/>
  <c r="B27" i="1"/>
  <c r="D26" i="1"/>
  <c r="C26" i="1"/>
  <c r="B26" i="1"/>
  <c r="D25" i="1"/>
  <c r="C25" i="1"/>
  <c r="B25" i="1"/>
  <c r="D24" i="1"/>
  <c r="C24" i="1"/>
  <c r="B24" i="1"/>
  <c r="D23" i="1"/>
  <c r="C23" i="1"/>
  <c r="B23" i="1"/>
  <c r="D22" i="1"/>
  <c r="C22" i="1"/>
  <c r="B22" i="1"/>
  <c r="D21" i="1"/>
  <c r="C21" i="1"/>
  <c r="B21" i="1"/>
  <c r="D20" i="1"/>
  <c r="C20" i="1"/>
  <c r="B20" i="1"/>
  <c r="D19" i="1"/>
  <c r="C19" i="1"/>
  <c r="B19" i="1"/>
  <c r="C18" i="1"/>
  <c r="B18" i="1"/>
  <c r="D17" i="1"/>
  <c r="C17" i="1"/>
  <c r="B17" i="1"/>
  <c r="D16" i="1"/>
  <c r="C16" i="1"/>
  <c r="B16" i="1"/>
  <c r="D15" i="1"/>
  <c r="C15" i="1"/>
  <c r="B15" i="1"/>
  <c r="D14" i="1"/>
  <c r="C14" i="1"/>
  <c r="B14" i="1"/>
  <c r="D13" i="1"/>
  <c r="AC13" i="1" s="1"/>
  <c r="C13" i="1"/>
  <c r="B13" i="1"/>
  <c r="D12" i="1"/>
  <c r="C12" i="1"/>
  <c r="B12" i="1"/>
  <c r="D11" i="1"/>
  <c r="C11" i="1"/>
  <c r="B11" i="1"/>
  <c r="D10" i="1"/>
  <c r="C10" i="1"/>
  <c r="B10" i="1"/>
  <c r="H4" i="1"/>
  <c r="AB2" i="1"/>
  <c r="E48" i="35"/>
  <c r="D48" i="35"/>
  <c r="B48" i="35"/>
  <c r="E47" i="35"/>
  <c r="D47" i="35"/>
  <c r="B47" i="35"/>
  <c r="E46" i="35"/>
  <c r="D46" i="35"/>
  <c r="B46" i="35"/>
  <c r="E45" i="35"/>
  <c r="D45" i="35"/>
  <c r="B45" i="35"/>
  <c r="E44" i="35"/>
  <c r="D44" i="35"/>
  <c r="B44" i="35"/>
  <c r="E43" i="35"/>
  <c r="D43" i="35"/>
  <c r="B43" i="35"/>
  <c r="E42" i="35"/>
  <c r="D42" i="35"/>
  <c r="B42" i="35"/>
  <c r="E41" i="35"/>
  <c r="D41" i="35"/>
  <c r="B41" i="35"/>
  <c r="E40" i="35"/>
  <c r="D40" i="35"/>
  <c r="B40" i="35"/>
  <c r="E39" i="35"/>
  <c r="D39" i="35"/>
  <c r="B39" i="35"/>
  <c r="E38" i="35"/>
  <c r="D38" i="35"/>
  <c r="B38" i="35"/>
  <c r="E37" i="35"/>
  <c r="D37" i="35"/>
  <c r="B37" i="35"/>
  <c r="E35" i="35"/>
  <c r="D35" i="35"/>
  <c r="B35" i="35"/>
  <c r="E34" i="35"/>
  <c r="D34" i="35"/>
  <c r="B34" i="35"/>
  <c r="E33" i="35"/>
  <c r="D33" i="35"/>
  <c r="B33" i="35"/>
  <c r="E32" i="35"/>
  <c r="D32" i="35"/>
  <c r="B32" i="35"/>
  <c r="E31" i="35"/>
  <c r="D31" i="35"/>
  <c r="B31" i="35"/>
  <c r="E30" i="35"/>
  <c r="D30" i="35"/>
  <c r="B30" i="35"/>
  <c r="E29" i="35"/>
  <c r="D29" i="35"/>
  <c r="B29" i="35"/>
  <c r="E28" i="35"/>
  <c r="D28" i="35"/>
  <c r="B28" i="35"/>
  <c r="E27" i="35"/>
  <c r="D27" i="35"/>
  <c r="B27" i="35"/>
  <c r="E26" i="35"/>
  <c r="D26" i="35"/>
  <c r="B26" i="35"/>
  <c r="E25" i="35"/>
  <c r="D25" i="35"/>
  <c r="B25" i="35"/>
  <c r="E24" i="35"/>
  <c r="D24" i="35"/>
  <c r="B24" i="35"/>
  <c r="E21" i="35"/>
  <c r="D21" i="35"/>
  <c r="B21" i="35"/>
  <c r="E20" i="35"/>
  <c r="D20" i="35"/>
  <c r="B20" i="35"/>
  <c r="E19" i="35"/>
  <c r="D19" i="35"/>
  <c r="B19" i="35"/>
  <c r="E18" i="35"/>
  <c r="D18" i="35"/>
  <c r="B18" i="35"/>
  <c r="E17" i="35"/>
  <c r="D17" i="35"/>
  <c r="B17" i="35"/>
  <c r="E16" i="35"/>
  <c r="D16" i="35"/>
  <c r="B16" i="35"/>
  <c r="E15" i="35"/>
  <c r="D15" i="35"/>
  <c r="B15" i="35"/>
  <c r="E14" i="35"/>
  <c r="D14" i="35"/>
  <c r="B14" i="35"/>
  <c r="E13" i="35"/>
  <c r="D13" i="35"/>
  <c r="B13" i="35"/>
  <c r="E12" i="35"/>
  <c r="D12" i="35"/>
  <c r="B12" i="35"/>
  <c r="E11" i="35"/>
  <c r="D11" i="35"/>
  <c r="B11" i="35"/>
  <c r="E10" i="35"/>
  <c r="D10" i="35"/>
  <c r="B10" i="35"/>
  <c r="F4" i="35"/>
  <c r="AA2" i="35"/>
  <c r="AE27" i="2"/>
  <c r="AA27" i="2"/>
  <c r="Z27" i="2"/>
  <c r="X27" i="2"/>
  <c r="V27" i="2"/>
  <c r="T27" i="2"/>
  <c r="U28" i="2" s="1"/>
  <c r="R27" i="2"/>
  <c r="S28" i="2" s="1"/>
  <c r="P27" i="2"/>
  <c r="Q28" i="2" s="1"/>
  <c r="M27" i="2"/>
  <c r="N28" i="2" s="1"/>
  <c r="F27" i="2"/>
  <c r="G28" i="2" s="1"/>
  <c r="B27" i="2"/>
  <c r="AE26" i="2"/>
  <c r="AA26" i="2"/>
  <c r="Z26" i="2"/>
  <c r="X26" i="2"/>
  <c r="V26" i="2"/>
  <c r="T26" i="2"/>
  <c r="R26" i="2"/>
  <c r="P26" i="2"/>
  <c r="M26" i="2"/>
  <c r="F26" i="2"/>
  <c r="B26" i="2"/>
  <c r="AE25" i="2"/>
  <c r="AA25" i="2"/>
  <c r="Z25" i="2"/>
  <c r="X25" i="2"/>
  <c r="V25" i="2"/>
  <c r="T25" i="2"/>
  <c r="R25" i="2"/>
  <c r="P25" i="2"/>
  <c r="M25" i="2"/>
  <c r="F25" i="2"/>
  <c r="B25" i="2"/>
  <c r="AE24" i="2"/>
  <c r="AA24" i="2"/>
  <c r="Z24" i="2"/>
  <c r="X24" i="2"/>
  <c r="V24" i="2"/>
  <c r="T24" i="2"/>
  <c r="R24" i="2"/>
  <c r="P24" i="2"/>
  <c r="M24" i="2"/>
  <c r="F24" i="2"/>
  <c r="B24" i="2"/>
  <c r="AE23" i="2"/>
  <c r="AA23" i="2"/>
  <c r="Z23" i="2"/>
  <c r="X23" i="2"/>
  <c r="V23" i="2"/>
  <c r="T23" i="2"/>
  <c r="R23" i="2"/>
  <c r="P23" i="2"/>
  <c r="M23" i="2"/>
  <c r="F23" i="2"/>
  <c r="B23" i="2"/>
  <c r="AE22" i="2"/>
  <c r="AA22" i="2"/>
  <c r="Z22" i="2"/>
  <c r="R22" i="2"/>
  <c r="P22" i="2"/>
  <c r="M22" i="2"/>
  <c r="F22" i="2"/>
  <c r="B22" i="2"/>
  <c r="AE21" i="2"/>
  <c r="AA21" i="2"/>
  <c r="Z21" i="2"/>
  <c r="R21" i="2"/>
  <c r="P21" i="2"/>
  <c r="M21" i="2"/>
  <c r="F21" i="2"/>
  <c r="B21" i="2"/>
  <c r="AE20" i="2"/>
  <c r="AA20" i="2"/>
  <c r="Z20" i="2"/>
  <c r="R20" i="2"/>
  <c r="P20" i="2"/>
  <c r="M20" i="2"/>
  <c r="F20" i="2"/>
  <c r="B20" i="2"/>
  <c r="AE19" i="2"/>
  <c r="AA19" i="2"/>
  <c r="Z19" i="2"/>
  <c r="R19" i="2"/>
  <c r="P19" i="2"/>
  <c r="M19" i="2"/>
  <c r="F19" i="2"/>
  <c r="B19" i="2"/>
  <c r="AE18" i="2"/>
  <c r="AA18" i="2"/>
  <c r="Z18" i="2"/>
  <c r="R18" i="2"/>
  <c r="P18" i="2"/>
  <c r="M18" i="2"/>
  <c r="F18" i="2"/>
  <c r="B18" i="2"/>
  <c r="AE17" i="2"/>
  <c r="AA17" i="2"/>
  <c r="Z17" i="2"/>
  <c r="R17" i="2"/>
  <c r="P17" i="2"/>
  <c r="M17" i="2"/>
  <c r="F17" i="2"/>
  <c r="B17" i="2"/>
  <c r="AE16" i="2"/>
  <c r="AA16" i="2"/>
  <c r="Z16" i="2"/>
  <c r="R16" i="2"/>
  <c r="P16" i="2"/>
  <c r="M16" i="2"/>
  <c r="F16" i="2"/>
  <c r="B16" i="2"/>
  <c r="AE15" i="2"/>
  <c r="AA15" i="2"/>
  <c r="Z15" i="2"/>
  <c r="R15" i="2"/>
  <c r="P15" i="2"/>
  <c r="M15" i="2"/>
  <c r="F15" i="2"/>
  <c r="B15" i="2"/>
  <c r="AE14" i="2"/>
  <c r="AA14" i="2"/>
  <c r="Z14" i="2"/>
  <c r="R14" i="2"/>
  <c r="P14" i="2"/>
  <c r="M14" i="2"/>
  <c r="F14" i="2"/>
  <c r="B14" i="2"/>
  <c r="AE13" i="2"/>
  <c r="AA13" i="2"/>
  <c r="Z13" i="2"/>
  <c r="R13" i="2"/>
  <c r="P13" i="2"/>
  <c r="M13" i="2"/>
  <c r="F13" i="2"/>
  <c r="B13" i="2"/>
  <c r="AE12" i="2"/>
  <c r="AA12" i="2"/>
  <c r="Z12" i="2"/>
  <c r="R12" i="2"/>
  <c r="P12" i="2"/>
  <c r="M12" i="2"/>
  <c r="F12" i="2"/>
  <c r="B12" i="2"/>
  <c r="AE11" i="2"/>
  <c r="AA11" i="2"/>
  <c r="Z11" i="2"/>
  <c r="R11" i="2"/>
  <c r="P11" i="2"/>
  <c r="M11" i="2"/>
  <c r="F11" i="2"/>
  <c r="B11" i="2"/>
  <c r="AE10" i="2"/>
  <c r="AA10" i="2"/>
  <c r="Z10" i="2"/>
  <c r="R10" i="2"/>
  <c r="P10" i="2"/>
  <c r="M10" i="2"/>
  <c r="F10" i="2"/>
  <c r="B10" i="2"/>
  <c r="AE9" i="2"/>
  <c r="AA9" i="2"/>
  <c r="Z9" i="2"/>
  <c r="R9" i="2"/>
  <c r="P9" i="2"/>
  <c r="M9" i="2"/>
  <c r="F9" i="2"/>
  <c r="B9" i="2"/>
  <c r="AE8" i="2"/>
  <c r="AA8" i="2"/>
  <c r="Z8" i="2"/>
  <c r="R8" i="2"/>
  <c r="P8" i="2"/>
  <c r="M8" i="2"/>
  <c r="F8" i="2"/>
  <c r="B8" i="2"/>
  <c r="F16" i="58" l="1"/>
  <c r="F24" i="58"/>
  <c r="F32" i="58"/>
  <c r="F40" i="58"/>
  <c r="F14" i="58"/>
  <c r="F22" i="58"/>
  <c r="F30" i="58"/>
  <c r="F38" i="58"/>
  <c r="H25" i="58"/>
  <c r="J25" i="58"/>
  <c r="M25" i="58"/>
  <c r="U25" i="58"/>
  <c r="F13" i="58"/>
  <c r="F21" i="58"/>
  <c r="F29" i="58"/>
  <c r="F37" i="58"/>
  <c r="F17" i="58"/>
  <c r="F25" i="58"/>
  <c r="F33" i="58"/>
  <c r="F41" i="58"/>
  <c r="F43" i="58"/>
  <c r="F18" i="58"/>
  <c r="F26" i="58"/>
  <c r="F34" i="58"/>
  <c r="F42" i="58"/>
  <c r="F19" i="58"/>
  <c r="F27" i="58"/>
  <c r="F35" i="58"/>
  <c r="H543" i="66"/>
  <c r="F20" i="58"/>
  <c r="F28" i="58"/>
  <c r="F36" i="58"/>
  <c r="U13" i="58"/>
  <c r="M13" i="58"/>
  <c r="U21" i="58"/>
  <c r="M21" i="58"/>
  <c r="U29" i="58"/>
  <c r="M29" i="58"/>
  <c r="U37" i="58"/>
  <c r="M37" i="58"/>
  <c r="U28" i="58"/>
  <c r="M28" i="58"/>
  <c r="U36" i="58"/>
  <c r="M36" i="58"/>
  <c r="J45" i="58"/>
  <c r="U45" i="58"/>
  <c r="M45" i="58"/>
  <c r="H45" i="58"/>
  <c r="U11" i="58"/>
  <c r="M11" i="58"/>
  <c r="U19" i="58"/>
  <c r="M19" i="58"/>
  <c r="U35" i="58"/>
  <c r="M35" i="58"/>
  <c r="M18" i="58"/>
  <c r="U18" i="58"/>
  <c r="U34" i="58"/>
  <c r="M34" i="58"/>
  <c r="U42" i="58"/>
  <c r="M42" i="58"/>
  <c r="F15" i="58"/>
  <c r="F23" i="58"/>
  <c r="F31" i="58"/>
  <c r="F39" i="58"/>
  <c r="U17" i="58"/>
  <c r="M17" i="58"/>
  <c r="U33" i="58"/>
  <c r="M33" i="58"/>
  <c r="U16" i="58"/>
  <c r="M16" i="58"/>
  <c r="U32" i="58"/>
  <c r="M32" i="58"/>
  <c r="U15" i="58"/>
  <c r="M15" i="58"/>
  <c r="U23" i="58"/>
  <c r="M23" i="58"/>
  <c r="M31" i="58"/>
  <c r="U31" i="58"/>
  <c r="U14" i="58"/>
  <c r="M14" i="58"/>
  <c r="M22" i="58"/>
  <c r="U22" i="58"/>
  <c r="M30" i="58"/>
  <c r="U30" i="58"/>
  <c r="U38" i="58"/>
  <c r="M38" i="58"/>
  <c r="H12" i="58"/>
  <c r="J13" i="58"/>
  <c r="H13" i="58"/>
  <c r="J21" i="58"/>
  <c r="H21" i="58"/>
  <c r="H29" i="58"/>
  <c r="J29" i="58"/>
  <c r="H37" i="58"/>
  <c r="J37" i="58"/>
  <c r="J28" i="58"/>
  <c r="H28" i="58"/>
  <c r="J18" i="58"/>
  <c r="H18" i="58"/>
  <c r="H34" i="58"/>
  <c r="J34" i="58"/>
  <c r="J42" i="58"/>
  <c r="H42" i="58"/>
  <c r="J11" i="58"/>
  <c r="H11" i="58"/>
  <c r="H19" i="58"/>
  <c r="J19" i="58"/>
  <c r="J17" i="58"/>
  <c r="H17" i="58"/>
  <c r="J33" i="58"/>
  <c r="H33" i="58"/>
  <c r="J36" i="58"/>
  <c r="H36" i="58"/>
  <c r="J16" i="58"/>
  <c r="H16" i="58"/>
  <c r="J32" i="58"/>
  <c r="H32" i="58"/>
  <c r="H15" i="58"/>
  <c r="J15" i="58"/>
  <c r="J23" i="58"/>
  <c r="H23" i="58"/>
  <c r="J31" i="58"/>
  <c r="H31" i="58"/>
  <c r="J35" i="58"/>
  <c r="H35" i="58"/>
  <c r="H14" i="58"/>
  <c r="J14" i="58"/>
  <c r="J22" i="58"/>
  <c r="H22" i="58"/>
  <c r="J30" i="58"/>
  <c r="H30" i="58"/>
  <c r="J38" i="58"/>
  <c r="H38" i="58"/>
  <c r="M33" i="64"/>
  <c r="N33" i="64"/>
  <c r="M30" i="64"/>
  <c r="N30" i="64"/>
  <c r="N38" i="64"/>
  <c r="M38" i="64"/>
  <c r="N35" i="64"/>
  <c r="M35" i="64"/>
  <c r="N43" i="64"/>
  <c r="M43" i="64"/>
  <c r="N45" i="64"/>
  <c r="M45" i="64"/>
  <c r="M47" i="64"/>
  <c r="N47" i="64"/>
  <c r="N49" i="64"/>
  <c r="M49" i="64"/>
  <c r="M51" i="64"/>
  <c r="N51" i="64"/>
  <c r="N53" i="64"/>
  <c r="M53" i="64"/>
  <c r="N58" i="64"/>
  <c r="M58" i="64"/>
  <c r="N60" i="64"/>
  <c r="M60" i="64"/>
  <c r="M62" i="64"/>
  <c r="N62" i="64"/>
  <c r="N64" i="64"/>
  <c r="M64" i="64"/>
  <c r="M66" i="64"/>
  <c r="N66" i="64"/>
  <c r="M68" i="64"/>
  <c r="N68" i="64"/>
  <c r="N73" i="64"/>
  <c r="M73" i="64"/>
  <c r="M75" i="64"/>
  <c r="N75" i="64"/>
  <c r="M77" i="64"/>
  <c r="N77" i="64"/>
  <c r="M79" i="64"/>
  <c r="N79" i="64"/>
  <c r="M81" i="64"/>
  <c r="N81" i="64"/>
  <c r="N83" i="64"/>
  <c r="M83" i="64"/>
  <c r="N88" i="64"/>
  <c r="M88" i="64"/>
  <c r="N90" i="64"/>
  <c r="M90" i="64"/>
  <c r="M92" i="64"/>
  <c r="N92" i="64"/>
  <c r="N94" i="64"/>
  <c r="M94" i="64"/>
  <c r="M96" i="64"/>
  <c r="N96" i="64"/>
  <c r="N98" i="64"/>
  <c r="M98" i="64"/>
  <c r="N103" i="64"/>
  <c r="M103" i="64"/>
  <c r="M105" i="64"/>
  <c r="N105" i="64"/>
  <c r="M107" i="64"/>
  <c r="N107" i="64"/>
  <c r="M109" i="64"/>
  <c r="N109" i="64"/>
  <c r="M111" i="64"/>
  <c r="N111" i="64"/>
  <c r="N113" i="64"/>
  <c r="M113" i="64"/>
  <c r="N118" i="64"/>
  <c r="M118" i="64"/>
  <c r="N120" i="64"/>
  <c r="M120" i="64"/>
  <c r="M122" i="64"/>
  <c r="N122" i="64"/>
  <c r="M124" i="64"/>
  <c r="N124" i="64"/>
  <c r="M126" i="64"/>
  <c r="N126" i="64"/>
  <c r="N128" i="64"/>
  <c r="M128" i="64"/>
  <c r="N135" i="64"/>
  <c r="M135" i="64"/>
  <c r="M137" i="64"/>
  <c r="N137" i="64"/>
  <c r="N139" i="64"/>
  <c r="M139" i="64"/>
  <c r="M141" i="64"/>
  <c r="N141" i="64"/>
  <c r="N143" i="64"/>
  <c r="M143" i="64"/>
  <c r="N148" i="64"/>
  <c r="M148" i="64"/>
  <c r="M150" i="64"/>
  <c r="N150" i="64"/>
  <c r="M152" i="64"/>
  <c r="N152" i="64"/>
  <c r="M154" i="64"/>
  <c r="N154" i="64"/>
  <c r="M156" i="64"/>
  <c r="N156" i="64"/>
  <c r="N158" i="64"/>
  <c r="M158" i="64"/>
  <c r="N163" i="64"/>
  <c r="M163" i="64"/>
  <c r="N165" i="64"/>
  <c r="M165" i="64"/>
  <c r="M167" i="64"/>
  <c r="N167" i="64"/>
  <c r="N169" i="64"/>
  <c r="M169" i="64"/>
  <c r="M171" i="64"/>
  <c r="N171" i="64"/>
  <c r="N173" i="64"/>
  <c r="M173" i="64"/>
  <c r="N178" i="64"/>
  <c r="M178" i="64"/>
  <c r="M180" i="64"/>
  <c r="N180" i="64"/>
  <c r="M182" i="64"/>
  <c r="N182" i="64"/>
  <c r="N184" i="64"/>
  <c r="M184" i="64"/>
  <c r="M186" i="64"/>
  <c r="N186" i="64"/>
  <c r="M188" i="64"/>
  <c r="N188" i="64"/>
  <c r="N193" i="64"/>
  <c r="M193" i="64"/>
  <c r="N195" i="64"/>
  <c r="M195" i="64"/>
  <c r="M197" i="64"/>
  <c r="N197" i="64"/>
  <c r="N199" i="64"/>
  <c r="M199" i="64"/>
  <c r="M201" i="64"/>
  <c r="N201" i="64"/>
  <c r="N203" i="64"/>
  <c r="M203" i="64"/>
  <c r="N208" i="64"/>
  <c r="M208" i="64"/>
  <c r="N210" i="64"/>
  <c r="M210" i="64"/>
  <c r="M212" i="64"/>
  <c r="N212" i="64"/>
  <c r="N214" i="64"/>
  <c r="M214" i="64"/>
  <c r="M216" i="64"/>
  <c r="N216" i="64"/>
  <c r="M218" i="64"/>
  <c r="N218" i="64"/>
  <c r="N223" i="64"/>
  <c r="M223" i="64"/>
  <c r="M225" i="64"/>
  <c r="N225" i="64"/>
  <c r="M227" i="64"/>
  <c r="N227" i="64"/>
  <c r="N229" i="64"/>
  <c r="M229" i="64"/>
  <c r="M231" i="64"/>
  <c r="N231" i="64"/>
  <c r="M233" i="64"/>
  <c r="N233" i="64"/>
  <c r="M32" i="64"/>
  <c r="N32" i="64"/>
  <c r="M29" i="64"/>
  <c r="N29" i="64"/>
  <c r="M37" i="64"/>
  <c r="N37" i="64"/>
  <c r="M34" i="64"/>
  <c r="N34" i="64"/>
  <c r="N31" i="64"/>
  <c r="M31" i="64"/>
  <c r="N39" i="64"/>
  <c r="M39" i="64"/>
  <c r="M44" i="64"/>
  <c r="N44" i="64"/>
  <c r="N46" i="64"/>
  <c r="M46" i="64"/>
  <c r="M48" i="64"/>
  <c r="N48" i="64"/>
  <c r="N50" i="64"/>
  <c r="M50" i="64"/>
  <c r="M52" i="64"/>
  <c r="N52" i="64"/>
  <c r="N54" i="64"/>
  <c r="M54" i="64"/>
  <c r="M59" i="64"/>
  <c r="N59" i="64"/>
  <c r="N61" i="64"/>
  <c r="M61" i="64"/>
  <c r="M63" i="64"/>
  <c r="N63" i="64"/>
  <c r="N65" i="64"/>
  <c r="M65" i="64"/>
  <c r="M67" i="64"/>
  <c r="N67" i="64"/>
  <c r="N69" i="64"/>
  <c r="M69" i="64"/>
  <c r="M74" i="64"/>
  <c r="N74" i="64"/>
  <c r="N76" i="64"/>
  <c r="M76" i="64"/>
  <c r="M78" i="64"/>
  <c r="N78" i="64"/>
  <c r="N80" i="64"/>
  <c r="M80" i="64"/>
  <c r="M82" i="64"/>
  <c r="N82" i="64"/>
  <c r="N84" i="64"/>
  <c r="M84" i="64"/>
  <c r="M89" i="64"/>
  <c r="N89" i="64"/>
  <c r="N91" i="64"/>
  <c r="M91" i="64"/>
  <c r="M93" i="64"/>
  <c r="N93" i="64"/>
  <c r="N95" i="64"/>
  <c r="M95" i="64"/>
  <c r="M97" i="64"/>
  <c r="N97" i="64"/>
  <c r="N99" i="64"/>
  <c r="M99" i="64"/>
  <c r="M104" i="64"/>
  <c r="N104" i="64"/>
  <c r="N106" i="64"/>
  <c r="M106" i="64"/>
  <c r="M108" i="64"/>
  <c r="N108" i="64"/>
  <c r="N110" i="64"/>
  <c r="M110" i="64"/>
  <c r="M112" i="64"/>
  <c r="N112" i="64"/>
  <c r="N114" i="64"/>
  <c r="M114" i="64"/>
  <c r="M119" i="64"/>
  <c r="N119" i="64"/>
  <c r="N121" i="64"/>
  <c r="M121" i="64"/>
  <c r="M123" i="64"/>
  <c r="N123" i="64"/>
  <c r="N125" i="64"/>
  <c r="M125" i="64"/>
  <c r="M127" i="64"/>
  <c r="N127" i="64"/>
  <c r="N129" i="64"/>
  <c r="M129" i="64"/>
  <c r="N136" i="64"/>
  <c r="M136" i="64"/>
  <c r="M138" i="64"/>
  <c r="N138" i="64"/>
  <c r="N140" i="64"/>
  <c r="M140" i="64"/>
  <c r="M142" i="64"/>
  <c r="N142" i="64"/>
  <c r="N144" i="64"/>
  <c r="M144" i="64"/>
  <c r="M149" i="64"/>
  <c r="N149" i="64"/>
  <c r="N151" i="64"/>
  <c r="M151" i="64"/>
  <c r="M153" i="64"/>
  <c r="N153" i="64"/>
  <c r="N155" i="64"/>
  <c r="M155" i="64"/>
  <c r="M157" i="64"/>
  <c r="N157" i="64"/>
  <c r="N159" i="64"/>
  <c r="M159" i="64"/>
  <c r="M164" i="64"/>
  <c r="N164" i="64"/>
  <c r="N166" i="64"/>
  <c r="M166" i="64"/>
  <c r="M168" i="64"/>
  <c r="N168" i="64"/>
  <c r="N170" i="64"/>
  <c r="M170" i="64"/>
  <c r="M172" i="64"/>
  <c r="N172" i="64"/>
  <c r="N174" i="64"/>
  <c r="M174" i="64"/>
  <c r="M179" i="64"/>
  <c r="N179" i="64"/>
  <c r="N181" i="64"/>
  <c r="M181" i="64"/>
  <c r="M183" i="64"/>
  <c r="N183" i="64"/>
  <c r="N185" i="64"/>
  <c r="M185" i="64"/>
  <c r="M187" i="64"/>
  <c r="N187" i="64"/>
  <c r="N189" i="64"/>
  <c r="M189" i="64"/>
  <c r="M194" i="64"/>
  <c r="N194" i="64"/>
  <c r="N196" i="64"/>
  <c r="M196" i="64"/>
  <c r="M198" i="64"/>
  <c r="N198" i="64"/>
  <c r="N200" i="64"/>
  <c r="M200" i="64"/>
  <c r="M202" i="64"/>
  <c r="N202" i="64"/>
  <c r="N204" i="64"/>
  <c r="M204" i="64"/>
  <c r="M209" i="64"/>
  <c r="N209" i="64"/>
  <c r="N211" i="64"/>
  <c r="M211" i="64"/>
  <c r="M213" i="64"/>
  <c r="N213" i="64"/>
  <c r="N215" i="64"/>
  <c r="M215" i="64"/>
  <c r="M217" i="64"/>
  <c r="N217" i="64"/>
  <c r="N219" i="64"/>
  <c r="M219" i="64"/>
  <c r="M224" i="64"/>
  <c r="N224" i="64"/>
  <c r="N226" i="64"/>
  <c r="M226" i="64"/>
  <c r="M228" i="64"/>
  <c r="N228" i="64"/>
  <c r="N230" i="64"/>
  <c r="M230" i="64"/>
  <c r="M232" i="64"/>
  <c r="N232" i="64"/>
  <c r="N234" i="64"/>
  <c r="M234" i="64"/>
  <c r="N28" i="64"/>
  <c r="M28" i="64"/>
  <c r="M36" i="64"/>
  <c r="N36" i="64"/>
  <c r="W19" i="56"/>
  <c r="X19" i="56"/>
  <c r="W22" i="56"/>
  <c r="X22" i="56"/>
  <c r="X24" i="56"/>
  <c r="W24" i="56"/>
  <c r="X25" i="56"/>
  <c r="W25" i="56"/>
  <c r="W21" i="56"/>
  <c r="X21" i="56"/>
  <c r="X18" i="56"/>
  <c r="W18" i="56"/>
  <c r="H10" i="58"/>
  <c r="J10" i="58"/>
  <c r="M10" i="58"/>
  <c r="U10" i="58"/>
  <c r="O66" i="48"/>
  <c r="P66" i="48"/>
  <c r="O65" i="48"/>
  <c r="P65" i="48"/>
  <c r="O73" i="48"/>
  <c r="P73" i="48"/>
  <c r="P64" i="48"/>
  <c r="O64" i="48"/>
  <c r="P72" i="48"/>
  <c r="O72" i="48"/>
  <c r="O63" i="48"/>
  <c r="P63" i="48"/>
  <c r="O71" i="48"/>
  <c r="P71" i="48"/>
  <c r="O57" i="48"/>
  <c r="P57" i="48"/>
  <c r="O62" i="48"/>
  <c r="P62" i="48"/>
  <c r="O70" i="48"/>
  <c r="P70" i="48"/>
  <c r="P61" i="48"/>
  <c r="O61" i="48"/>
  <c r="O69" i="48"/>
  <c r="P69" i="48"/>
  <c r="O74" i="48"/>
  <c r="P74" i="48"/>
  <c r="O59" i="48"/>
  <c r="P59" i="48"/>
  <c r="P68" i="48"/>
  <c r="O68" i="48"/>
  <c r="O58" i="48"/>
  <c r="P58" i="48"/>
  <c r="O67" i="48"/>
  <c r="P67" i="48"/>
  <c r="O75" i="48"/>
  <c r="P75" i="48"/>
  <c r="P31" i="44"/>
  <c r="Q31" i="44"/>
  <c r="P35" i="44"/>
  <c r="Q35" i="44"/>
  <c r="P32" i="44"/>
  <c r="Q32" i="44"/>
  <c r="P29" i="44"/>
  <c r="Q29" i="44"/>
  <c r="P33" i="44"/>
  <c r="Q33" i="44"/>
  <c r="P30" i="44"/>
  <c r="Q30" i="44"/>
  <c r="P34" i="44"/>
  <c r="Q34" i="44"/>
  <c r="P28" i="44"/>
  <c r="Q28" i="44"/>
  <c r="N82" i="1"/>
  <c r="O82" i="1"/>
  <c r="N35" i="46"/>
  <c r="V35" i="46"/>
  <c r="T35" i="46"/>
  <c r="N32" i="46"/>
  <c r="V32" i="46"/>
  <c r="T32" i="46"/>
  <c r="M12" i="48"/>
  <c r="R12" i="48"/>
  <c r="S12" i="48" s="1"/>
  <c r="R16" i="48"/>
  <c r="S16" i="48" s="1"/>
  <c r="M16" i="48"/>
  <c r="M20" i="48"/>
  <c r="R20" i="48"/>
  <c r="S20" i="48" s="1"/>
  <c r="R24" i="48"/>
  <c r="S24" i="48"/>
  <c r="M24" i="48"/>
  <c r="M11" i="48"/>
  <c r="R11" i="48"/>
  <c r="S11" i="48" s="1"/>
  <c r="R15" i="48"/>
  <c r="S15" i="48" s="1"/>
  <c r="M15" i="48"/>
  <c r="M19" i="48"/>
  <c r="R19" i="48"/>
  <c r="S19" i="48" s="1"/>
  <c r="R23" i="48"/>
  <c r="S23" i="48" s="1"/>
  <c r="M23" i="48"/>
  <c r="R14" i="48"/>
  <c r="S14" i="48" s="1"/>
  <c r="M14" i="48"/>
  <c r="M18" i="48"/>
  <c r="R18" i="48"/>
  <c r="S18" i="48" s="1"/>
  <c r="R22" i="48"/>
  <c r="S22" i="48" s="1"/>
  <c r="M22" i="48"/>
  <c r="M13" i="48"/>
  <c r="R13" i="48"/>
  <c r="S13" i="48" s="1"/>
  <c r="R17" i="48"/>
  <c r="S17" i="48" s="1"/>
  <c r="M17" i="48"/>
  <c r="M21" i="48"/>
  <c r="R21" i="48"/>
  <c r="S21" i="48" s="1"/>
  <c r="M26" i="48"/>
  <c r="R26" i="48"/>
  <c r="S26" i="48" s="1"/>
  <c r="M18" i="46"/>
  <c r="N18" i="46" s="1"/>
  <c r="Z18" i="46"/>
  <c r="S18" i="46"/>
  <c r="T18" i="46" s="1"/>
  <c r="U18" i="46"/>
  <c r="V18" i="46" s="1"/>
  <c r="Z26" i="46"/>
  <c r="M26" i="46"/>
  <c r="N26" i="46" s="1"/>
  <c r="S26" i="46"/>
  <c r="T26" i="46" s="1"/>
  <c r="U26" i="46"/>
  <c r="V26" i="46" s="1"/>
  <c r="S34" i="46"/>
  <c r="T34" i="46" s="1"/>
  <c r="Z34" i="46"/>
  <c r="M34" i="46"/>
  <c r="N34" i="46" s="1"/>
  <c r="U34" i="46"/>
  <c r="V34" i="46" s="1"/>
  <c r="M12" i="46"/>
  <c r="N12" i="46" s="1"/>
  <c r="S12" i="46"/>
  <c r="T12" i="46" s="1"/>
  <c r="U12" i="46"/>
  <c r="V12" i="46" s="1"/>
  <c r="Z12" i="46"/>
  <c r="S19" i="46"/>
  <c r="T19" i="46" s="1"/>
  <c r="U19" i="46"/>
  <c r="V19" i="46" s="1"/>
  <c r="M19" i="46"/>
  <c r="N19" i="46" s="1"/>
  <c r="Z19" i="46"/>
  <c r="S27" i="46"/>
  <c r="T27" i="46" s="1"/>
  <c r="U27" i="46"/>
  <c r="V27" i="46" s="1"/>
  <c r="M27" i="46"/>
  <c r="N27" i="46" s="1"/>
  <c r="Z27" i="46"/>
  <c r="M35" i="46"/>
  <c r="Z35" i="46"/>
  <c r="S35" i="46"/>
  <c r="U35" i="46"/>
  <c r="M13" i="46"/>
  <c r="N13" i="46" s="1"/>
  <c r="S13" i="46"/>
  <c r="T13" i="46" s="1"/>
  <c r="U13" i="46"/>
  <c r="V13" i="46" s="1"/>
  <c r="Z13" i="46"/>
  <c r="M20" i="46"/>
  <c r="N20" i="46" s="1"/>
  <c r="S20" i="46"/>
  <c r="T20" i="46" s="1"/>
  <c r="U20" i="46"/>
  <c r="V20" i="46" s="1"/>
  <c r="Z20" i="46"/>
  <c r="M28" i="46"/>
  <c r="N28" i="46" s="1"/>
  <c r="U28" i="46"/>
  <c r="V28" i="46" s="1"/>
  <c r="S28" i="46"/>
  <c r="T28" i="46" s="1"/>
  <c r="Z28" i="46"/>
  <c r="U14" i="46"/>
  <c r="V14" i="46" s="1"/>
  <c r="Z14" i="46"/>
  <c r="M14" i="46"/>
  <c r="N14" i="46" s="1"/>
  <c r="S14" i="46"/>
  <c r="T14" i="46" s="1"/>
  <c r="S21" i="46"/>
  <c r="T21" i="46" s="1"/>
  <c r="M21" i="46"/>
  <c r="N21" i="46" s="1"/>
  <c r="U21" i="46"/>
  <c r="V21" i="46" s="1"/>
  <c r="Z21" i="46"/>
  <c r="M29" i="46"/>
  <c r="N29" i="46" s="1"/>
  <c r="S29" i="46"/>
  <c r="T29" i="46" s="1"/>
  <c r="U29" i="46"/>
  <c r="V29" i="46" s="1"/>
  <c r="Z29" i="46"/>
  <c r="U22" i="46"/>
  <c r="V22" i="46" s="1"/>
  <c r="Z22" i="46"/>
  <c r="M22" i="46"/>
  <c r="N22" i="46" s="1"/>
  <c r="S22" i="46"/>
  <c r="T22" i="46" s="1"/>
  <c r="S30" i="46"/>
  <c r="T30" i="46" s="1"/>
  <c r="U30" i="46"/>
  <c r="V30" i="46" s="1"/>
  <c r="Z30" i="46"/>
  <c r="M30" i="46"/>
  <c r="N30" i="46" s="1"/>
  <c r="M23" i="46"/>
  <c r="N23" i="46" s="1"/>
  <c r="S23" i="46"/>
  <c r="T23" i="46" s="1"/>
  <c r="U23" i="46"/>
  <c r="V23" i="46" s="1"/>
  <c r="Z23" i="46"/>
  <c r="M31" i="46"/>
  <c r="N31" i="46" s="1"/>
  <c r="S31" i="46"/>
  <c r="T31" i="46" s="1"/>
  <c r="U31" i="46"/>
  <c r="V31" i="46" s="1"/>
  <c r="Z31" i="46"/>
  <c r="U24" i="46"/>
  <c r="V24" i="46" s="1"/>
  <c r="M24" i="46"/>
  <c r="N24" i="46" s="1"/>
  <c r="S24" i="46"/>
  <c r="T24" i="46" s="1"/>
  <c r="Z24" i="46"/>
  <c r="S32" i="46"/>
  <c r="U32" i="46"/>
  <c r="M32" i="46"/>
  <c r="Z32" i="46"/>
  <c r="M17" i="46"/>
  <c r="N17" i="46" s="1"/>
  <c r="S17" i="46"/>
  <c r="T17" i="46" s="1"/>
  <c r="U17" i="46"/>
  <c r="V17" i="46" s="1"/>
  <c r="Z17" i="46"/>
  <c r="S25" i="46"/>
  <c r="T25" i="46" s="1"/>
  <c r="U25" i="46"/>
  <c r="V25" i="46" s="1"/>
  <c r="M25" i="46"/>
  <c r="N25" i="46" s="1"/>
  <c r="Z25" i="46"/>
  <c r="M33" i="46"/>
  <c r="N33" i="46" s="1"/>
  <c r="U33" i="46"/>
  <c r="V33" i="46" s="1"/>
  <c r="S33" i="46"/>
  <c r="T33" i="46" s="1"/>
  <c r="Z33" i="46"/>
  <c r="M246" i="64"/>
  <c r="N246" i="64"/>
  <c r="AB224" i="64"/>
  <c r="AB234" i="64"/>
  <c r="M243" i="64"/>
  <c r="N243" i="64"/>
  <c r="M251" i="64"/>
  <c r="N251" i="64"/>
  <c r="M256" i="64"/>
  <c r="N256" i="64"/>
  <c r="M258" i="64"/>
  <c r="N258" i="64"/>
  <c r="M260" i="64"/>
  <c r="N260" i="64"/>
  <c r="P262" i="64"/>
  <c r="M262" i="64"/>
  <c r="N262" i="64"/>
  <c r="M264" i="64"/>
  <c r="N264" i="64"/>
  <c r="Q266" i="64"/>
  <c r="AC266" i="64" s="1"/>
  <c r="M266" i="64"/>
  <c r="N266" i="64"/>
  <c r="N248" i="64"/>
  <c r="M248" i="64"/>
  <c r="M245" i="64"/>
  <c r="N245" i="64"/>
  <c r="M242" i="64"/>
  <c r="N242" i="64"/>
  <c r="M250" i="64"/>
  <c r="N250" i="64"/>
  <c r="AB223" i="64"/>
  <c r="AB225" i="64"/>
  <c r="AB233" i="64"/>
  <c r="M247" i="64"/>
  <c r="N247" i="64"/>
  <c r="M255" i="64"/>
  <c r="N255" i="64"/>
  <c r="T257" i="64"/>
  <c r="M257" i="64"/>
  <c r="N257" i="64"/>
  <c r="Y259" i="64"/>
  <c r="N259" i="64"/>
  <c r="M259" i="64"/>
  <c r="T261" i="64"/>
  <c r="M261" i="64"/>
  <c r="N261" i="64"/>
  <c r="N263" i="64"/>
  <c r="M263" i="64"/>
  <c r="W265" i="64"/>
  <c r="M265" i="64"/>
  <c r="N265" i="64"/>
  <c r="N244" i="64"/>
  <c r="M244" i="64"/>
  <c r="M241" i="64"/>
  <c r="N241" i="64"/>
  <c r="M249" i="64"/>
  <c r="N249" i="64"/>
  <c r="H86" i="64"/>
  <c r="D301" i="64"/>
  <c r="D302" i="64" s="1"/>
  <c r="D303" i="64" s="1"/>
  <c r="D304" i="64" s="1"/>
  <c r="D305" i="64" s="1"/>
  <c r="D306" i="64" s="1"/>
  <c r="D307" i="64" s="1"/>
  <c r="D308" i="64" s="1"/>
  <c r="D309" i="64" s="1"/>
  <c r="D310" i="64" s="1"/>
  <c r="D311" i="64" s="1"/>
  <c r="D298" i="64"/>
  <c r="D286" i="64"/>
  <c r="D287" i="64" s="1"/>
  <c r="D288" i="64" s="1"/>
  <c r="D289" i="64" s="1"/>
  <c r="D290" i="64" s="1"/>
  <c r="D291" i="64" s="1"/>
  <c r="D292" i="64" s="1"/>
  <c r="D293" i="64" s="1"/>
  <c r="D294" i="64" s="1"/>
  <c r="D295" i="64" s="1"/>
  <c r="D296" i="64" s="1"/>
  <c r="D283" i="64"/>
  <c r="T11" i="44"/>
  <c r="R4" i="50"/>
  <c r="T10" i="44"/>
  <c r="K11" i="47"/>
  <c r="H12" i="47"/>
  <c r="AA12" i="44"/>
  <c r="T14" i="44"/>
  <c r="N12" i="47"/>
  <c r="K13" i="47"/>
  <c r="H11" i="47"/>
  <c r="N13" i="47"/>
  <c r="N11" i="47"/>
  <c r="K12" i="47"/>
  <c r="H13" i="47"/>
  <c r="H41" i="64"/>
  <c r="H56" i="64"/>
  <c r="H116" i="64"/>
  <c r="H131" i="64"/>
  <c r="H146" i="64"/>
  <c r="H161" i="64"/>
  <c r="H176" i="64"/>
  <c r="Y23" i="2"/>
  <c r="Z23" i="47"/>
  <c r="H14" i="50"/>
  <c r="Y25" i="2"/>
  <c r="H101" i="64"/>
  <c r="Z61" i="1"/>
  <c r="AD61" i="1"/>
  <c r="AC61" i="1"/>
  <c r="AA61" i="1"/>
  <c r="AB61" i="1"/>
  <c r="Z60" i="1"/>
  <c r="AD60" i="1"/>
  <c r="AA60" i="1"/>
  <c r="AB60" i="1"/>
  <c r="AC60" i="1"/>
  <c r="Z59" i="1"/>
  <c r="AD59" i="1"/>
  <c r="AC59" i="1"/>
  <c r="AA59" i="1"/>
  <c r="AB59" i="1"/>
  <c r="Z58" i="1"/>
  <c r="AD58" i="1"/>
  <c r="Y58" i="1"/>
  <c r="AC58" i="1"/>
  <c r="W58" i="1"/>
  <c r="AA58" i="1"/>
  <c r="AB58" i="1"/>
  <c r="Z57" i="1"/>
  <c r="AD57" i="1"/>
  <c r="AB57" i="1"/>
  <c r="AA57" i="1"/>
  <c r="AC57" i="1"/>
  <c r="Z56" i="1"/>
  <c r="AD56" i="1"/>
  <c r="AA56" i="1"/>
  <c r="AB56" i="1"/>
  <c r="AC56" i="1"/>
  <c r="AA53" i="1"/>
  <c r="AB53" i="1"/>
  <c r="AC53" i="1"/>
  <c r="Z53" i="1"/>
  <c r="AD53" i="1"/>
  <c r="Z55" i="1"/>
  <c r="AD55" i="1"/>
  <c r="AA55" i="1"/>
  <c r="AB55" i="1"/>
  <c r="AC55" i="1"/>
  <c r="AA54" i="1"/>
  <c r="AB54" i="1"/>
  <c r="AC54" i="1"/>
  <c r="Z54" i="1"/>
  <c r="AD54" i="1"/>
  <c r="Z51" i="1"/>
  <c r="AD51" i="1"/>
  <c r="AA51" i="1"/>
  <c r="AB51" i="1"/>
  <c r="AC51" i="1"/>
  <c r="AC52" i="1"/>
  <c r="Z52" i="1"/>
  <c r="AD52" i="1"/>
  <c r="AA52" i="1"/>
  <c r="AB52" i="1"/>
  <c r="AA17" i="44"/>
  <c r="Z50" i="1"/>
  <c r="AD50" i="1"/>
  <c r="AB50" i="1"/>
  <c r="AA50" i="1"/>
  <c r="AC50" i="1"/>
  <c r="Z49" i="1"/>
  <c r="AB49" i="1"/>
  <c r="AC49" i="1"/>
  <c r="AD49" i="1"/>
  <c r="AC48" i="1"/>
  <c r="AD48" i="1"/>
  <c r="AB48" i="1"/>
  <c r="Z47" i="1"/>
  <c r="AD47" i="1"/>
  <c r="AA47" i="1"/>
  <c r="AB47" i="1"/>
  <c r="AC47" i="1"/>
  <c r="Z46" i="1"/>
  <c r="AD46" i="1"/>
  <c r="AC46" i="1"/>
  <c r="AA46" i="1"/>
  <c r="AB46" i="1"/>
  <c r="Z45" i="1"/>
  <c r="AD45" i="1"/>
  <c r="AA45" i="1"/>
  <c r="AB45" i="1"/>
  <c r="AC45" i="1"/>
  <c r="Z44" i="1"/>
  <c r="AD44" i="1"/>
  <c r="AC44" i="1"/>
  <c r="AA44" i="1"/>
  <c r="AB44" i="1"/>
  <c r="Z43" i="1"/>
  <c r="AD43" i="1"/>
  <c r="AA43" i="1"/>
  <c r="AB43" i="1"/>
  <c r="AC43" i="1"/>
  <c r="Z42" i="1"/>
  <c r="AD42" i="1"/>
  <c r="AA42" i="1"/>
  <c r="AB42" i="1"/>
  <c r="AC42" i="1"/>
  <c r="Z41" i="1"/>
  <c r="AB41" i="1"/>
  <c r="AC41" i="1"/>
  <c r="AD41" i="1"/>
  <c r="Z40" i="1"/>
  <c r="AD40" i="1"/>
  <c r="AA40" i="1"/>
  <c r="AC40" i="1"/>
  <c r="AB40" i="1"/>
  <c r="Z39" i="1"/>
  <c r="AD39" i="1"/>
  <c r="AA39" i="1"/>
  <c r="AC39" i="1"/>
  <c r="AB39" i="1"/>
  <c r="AB37" i="1"/>
  <c r="AC37" i="1"/>
  <c r="AD37" i="1"/>
  <c r="Z38" i="1"/>
  <c r="AC38" i="1"/>
  <c r="AD38" i="1"/>
  <c r="AB38" i="1"/>
  <c r="Z36" i="1"/>
  <c r="AB36" i="1"/>
  <c r="AC36" i="1"/>
  <c r="AD36" i="1"/>
  <c r="Z35" i="1"/>
  <c r="AB35" i="1"/>
  <c r="AD35" i="1"/>
  <c r="AC35" i="1"/>
  <c r="AB34" i="1"/>
  <c r="AC34" i="1"/>
  <c r="AD34" i="1"/>
  <c r="Z33" i="1"/>
  <c r="AB33" i="1"/>
  <c r="AC33" i="1"/>
  <c r="AD33" i="1"/>
  <c r="AB32" i="1"/>
  <c r="AC32" i="1"/>
  <c r="AD32" i="1"/>
  <c r="Z31" i="1"/>
  <c r="AB31" i="1"/>
  <c r="AC31" i="1"/>
  <c r="AD31" i="1"/>
  <c r="AB30" i="1"/>
  <c r="AC30" i="1"/>
  <c r="AD30" i="1"/>
  <c r="AD29" i="1"/>
  <c r="AB29" i="1"/>
  <c r="AC29" i="1"/>
  <c r="Z28" i="1"/>
  <c r="AB28" i="1"/>
  <c r="AC28" i="1"/>
  <c r="AD28" i="1"/>
  <c r="AB26" i="1"/>
  <c r="AC26" i="1"/>
  <c r="AD26" i="1"/>
  <c r="AD21" i="1"/>
  <c r="AB21" i="1"/>
  <c r="AC21" i="1"/>
  <c r="AB25" i="1"/>
  <c r="AD25" i="1"/>
  <c r="AC25" i="1"/>
  <c r="Q22" i="1"/>
  <c r="AB22" i="1"/>
  <c r="AC22" i="1"/>
  <c r="AD22" i="1"/>
  <c r="AC20" i="1"/>
  <c r="AD20" i="1"/>
  <c r="AB20" i="1"/>
  <c r="AD24" i="1"/>
  <c r="AC24" i="1"/>
  <c r="AB24" i="1"/>
  <c r="AB19" i="1"/>
  <c r="AC19" i="1"/>
  <c r="AD19" i="1"/>
  <c r="AC23" i="1"/>
  <c r="AD23" i="1"/>
  <c r="AB23" i="1"/>
  <c r="H11" i="50"/>
  <c r="H15" i="50"/>
  <c r="P13" i="46"/>
  <c r="Q13" i="46"/>
  <c r="P19" i="46"/>
  <c r="Q19" i="46"/>
  <c r="Q23" i="46"/>
  <c r="P23" i="46"/>
  <c r="P27" i="46"/>
  <c r="Q27" i="46"/>
  <c r="Q31" i="46"/>
  <c r="P31" i="46"/>
  <c r="Q35" i="46"/>
  <c r="P35" i="46"/>
  <c r="P18" i="46"/>
  <c r="Q18" i="46"/>
  <c r="Q22" i="46"/>
  <c r="P22" i="46"/>
  <c r="Q26" i="46"/>
  <c r="P26" i="46"/>
  <c r="Q30" i="46"/>
  <c r="P30" i="46"/>
  <c r="Q34" i="46"/>
  <c r="P34" i="46"/>
  <c r="Q12" i="46"/>
  <c r="P12" i="46"/>
  <c r="Q14" i="46"/>
  <c r="P14" i="46"/>
  <c r="P17" i="46"/>
  <c r="Q17" i="46"/>
  <c r="P21" i="46"/>
  <c r="Q21" i="46"/>
  <c r="P25" i="46"/>
  <c r="Q25" i="46"/>
  <c r="P29" i="46"/>
  <c r="Q29" i="46"/>
  <c r="P33" i="46"/>
  <c r="Q33" i="46"/>
  <c r="Q20" i="46"/>
  <c r="P20" i="46"/>
  <c r="Q24" i="46"/>
  <c r="P24" i="46"/>
  <c r="Q28" i="46"/>
  <c r="P28" i="46"/>
  <c r="Q32" i="46"/>
  <c r="P32" i="46"/>
  <c r="W31" i="57"/>
  <c r="H12" i="50"/>
  <c r="H16" i="50"/>
  <c r="H13" i="50"/>
  <c r="W35" i="57"/>
  <c r="H9" i="50"/>
  <c r="W28" i="57"/>
  <c r="W30" i="57"/>
  <c r="W34" i="57"/>
  <c r="V12" i="47"/>
  <c r="U12" i="47"/>
  <c r="V17" i="47"/>
  <c r="U17" i="47"/>
  <c r="Z4" i="46"/>
  <c r="W10" i="56"/>
  <c r="X10" i="56"/>
  <c r="W16" i="56"/>
  <c r="X16" i="56"/>
  <c r="M19" i="57"/>
  <c r="N19" i="57"/>
  <c r="N21" i="57"/>
  <c r="M21" i="57"/>
  <c r="N23" i="57"/>
  <c r="M23" i="57"/>
  <c r="N25" i="57"/>
  <c r="M25" i="57"/>
  <c r="M29" i="57"/>
  <c r="N29" i="57"/>
  <c r="W32" i="57"/>
  <c r="M33" i="57"/>
  <c r="N33" i="57"/>
  <c r="O13" i="58"/>
  <c r="P13" i="58"/>
  <c r="O15" i="58"/>
  <c r="P15" i="58"/>
  <c r="O17" i="58"/>
  <c r="P17" i="58"/>
  <c r="O19" i="58"/>
  <c r="P19" i="58"/>
  <c r="O21" i="58"/>
  <c r="P21" i="58"/>
  <c r="O23" i="58"/>
  <c r="P23" i="58"/>
  <c r="O25" i="58"/>
  <c r="P25" i="58"/>
  <c r="O27" i="58"/>
  <c r="P27" i="58"/>
  <c r="O29" i="58"/>
  <c r="P29" i="58"/>
  <c r="O31" i="58"/>
  <c r="P31" i="58"/>
  <c r="O33" i="58"/>
  <c r="P33" i="58"/>
  <c r="O35" i="58"/>
  <c r="P35" i="58"/>
  <c r="O37" i="58"/>
  <c r="P37" i="58"/>
  <c r="O39" i="58"/>
  <c r="P39" i="58"/>
  <c r="O41" i="58"/>
  <c r="P41" i="58"/>
  <c r="O43" i="58"/>
  <c r="P43" i="58"/>
  <c r="P49" i="58"/>
  <c r="O49" i="58"/>
  <c r="P53" i="58"/>
  <c r="O53" i="58"/>
  <c r="P57" i="58"/>
  <c r="O57" i="58"/>
  <c r="P61" i="58"/>
  <c r="O61" i="58"/>
  <c r="P65" i="58"/>
  <c r="O65" i="58"/>
  <c r="P69" i="58"/>
  <c r="O69" i="58"/>
  <c r="P73" i="58"/>
  <c r="O73" i="58"/>
  <c r="X77" i="58"/>
  <c r="P77" i="58"/>
  <c r="O77" i="58"/>
  <c r="U11" i="47"/>
  <c r="V11" i="47"/>
  <c r="U13" i="47"/>
  <c r="V13" i="47"/>
  <c r="U16" i="47"/>
  <c r="V16" i="47"/>
  <c r="U18" i="47"/>
  <c r="V18" i="47"/>
  <c r="U23" i="47"/>
  <c r="V23" i="47"/>
  <c r="W12" i="56"/>
  <c r="X12" i="56"/>
  <c r="W29" i="57"/>
  <c r="N30" i="57"/>
  <c r="M30" i="57"/>
  <c r="W33" i="57"/>
  <c r="N34" i="57"/>
  <c r="M34" i="57"/>
  <c r="O48" i="58"/>
  <c r="P48" i="58"/>
  <c r="O52" i="58"/>
  <c r="P52" i="58"/>
  <c r="O56" i="58"/>
  <c r="P56" i="58"/>
  <c r="O60" i="58"/>
  <c r="P60" i="58"/>
  <c r="O64" i="58"/>
  <c r="P64" i="58"/>
  <c r="O68" i="58"/>
  <c r="P68" i="58"/>
  <c r="O72" i="58"/>
  <c r="P72" i="58"/>
  <c r="X76" i="58"/>
  <c r="O76" i="58"/>
  <c r="P76" i="58"/>
  <c r="O80" i="58"/>
  <c r="P80" i="58"/>
  <c r="U22" i="47"/>
  <c r="V22" i="47"/>
  <c r="W13" i="56"/>
  <c r="X13" i="56"/>
  <c r="M20" i="57"/>
  <c r="N20" i="57"/>
  <c r="M22" i="57"/>
  <c r="N22" i="57"/>
  <c r="M24" i="57"/>
  <c r="N24" i="57"/>
  <c r="M26" i="57"/>
  <c r="N26" i="57"/>
  <c r="M31" i="57"/>
  <c r="N31" i="57"/>
  <c r="M35" i="57"/>
  <c r="N35" i="57"/>
  <c r="P12" i="58"/>
  <c r="O12" i="58"/>
  <c r="P14" i="58"/>
  <c r="O14" i="58"/>
  <c r="P16" i="58"/>
  <c r="O16" i="58"/>
  <c r="P18" i="58"/>
  <c r="O18" i="58"/>
  <c r="P20" i="58"/>
  <c r="O20" i="58"/>
  <c r="P22" i="58"/>
  <c r="O22" i="58"/>
  <c r="P24" i="58"/>
  <c r="O24" i="58"/>
  <c r="P26" i="58"/>
  <c r="O26" i="58"/>
  <c r="P28" i="58"/>
  <c r="O28" i="58"/>
  <c r="P30" i="58"/>
  <c r="O30" i="58"/>
  <c r="P32" i="58"/>
  <c r="O32" i="58"/>
  <c r="P34" i="58"/>
  <c r="O34" i="58"/>
  <c r="P36" i="58"/>
  <c r="O36" i="58"/>
  <c r="P38" i="58"/>
  <c r="O38" i="58"/>
  <c r="P40" i="58"/>
  <c r="O40" i="58"/>
  <c r="O42" i="58"/>
  <c r="P42" i="58"/>
  <c r="O44" i="58"/>
  <c r="P44" i="58"/>
  <c r="P51" i="58"/>
  <c r="O51" i="58"/>
  <c r="P55" i="58"/>
  <c r="O55" i="58"/>
  <c r="P59" i="58"/>
  <c r="O59" i="58"/>
  <c r="X63" i="58"/>
  <c r="P63" i="58"/>
  <c r="O63" i="58"/>
  <c r="P67" i="58"/>
  <c r="O67" i="58"/>
  <c r="P71" i="58"/>
  <c r="O71" i="58"/>
  <c r="P75" i="58"/>
  <c r="O75" i="58"/>
  <c r="P79" i="58"/>
  <c r="O79" i="58"/>
  <c r="P86" i="58"/>
  <c r="O86" i="58"/>
  <c r="O87" i="58"/>
  <c r="P87" i="58"/>
  <c r="P88" i="58"/>
  <c r="O88" i="58"/>
  <c r="O89" i="58"/>
  <c r="P89" i="58"/>
  <c r="P90" i="58"/>
  <c r="O90" i="58"/>
  <c r="O91" i="58"/>
  <c r="P91" i="58"/>
  <c r="P92" i="58"/>
  <c r="O92" i="58"/>
  <c r="O93" i="58"/>
  <c r="P93" i="58"/>
  <c r="P94" i="58"/>
  <c r="O94" i="58"/>
  <c r="O95" i="58"/>
  <c r="P95" i="58"/>
  <c r="P96" i="58"/>
  <c r="O96" i="58"/>
  <c r="O97" i="58"/>
  <c r="P97" i="58"/>
  <c r="X98" i="58"/>
  <c r="P98" i="58"/>
  <c r="O98" i="58"/>
  <c r="O99" i="58"/>
  <c r="P99" i="58"/>
  <c r="X100" i="58"/>
  <c r="P100" i="58"/>
  <c r="O100" i="58"/>
  <c r="O101" i="58"/>
  <c r="P101" i="58"/>
  <c r="P102" i="58"/>
  <c r="O102" i="58"/>
  <c r="O103" i="58"/>
  <c r="P103" i="58"/>
  <c r="P104" i="58"/>
  <c r="O104" i="58"/>
  <c r="O105" i="58"/>
  <c r="P105" i="58"/>
  <c r="P106" i="58"/>
  <c r="O106" i="58"/>
  <c r="O107" i="58"/>
  <c r="P107" i="58"/>
  <c r="P108" i="58"/>
  <c r="O108" i="58"/>
  <c r="O109" i="58"/>
  <c r="P109" i="58"/>
  <c r="P110" i="58"/>
  <c r="O110" i="58"/>
  <c r="O111" i="58"/>
  <c r="P111" i="58"/>
  <c r="P112" i="58"/>
  <c r="O112" i="58"/>
  <c r="O113" i="58"/>
  <c r="P113" i="58"/>
  <c r="P114" i="58"/>
  <c r="O114" i="58"/>
  <c r="O115" i="58"/>
  <c r="P115" i="58"/>
  <c r="P116" i="58"/>
  <c r="O116" i="58"/>
  <c r="O117" i="58"/>
  <c r="P117" i="58"/>
  <c r="P118" i="58"/>
  <c r="O118" i="58"/>
  <c r="O119" i="58"/>
  <c r="P119" i="58"/>
  <c r="W9" i="56"/>
  <c r="X9" i="56"/>
  <c r="W15" i="56"/>
  <c r="X15" i="56"/>
  <c r="M28" i="57"/>
  <c r="N28" i="57"/>
  <c r="N32" i="57"/>
  <c r="M32" i="57"/>
  <c r="O50" i="58"/>
  <c r="P50" i="58"/>
  <c r="O54" i="58"/>
  <c r="P54" i="58"/>
  <c r="O58" i="58"/>
  <c r="P58" i="58"/>
  <c r="O62" i="58"/>
  <c r="P62" i="58"/>
  <c r="O66" i="58"/>
  <c r="P66" i="58"/>
  <c r="O70" i="58"/>
  <c r="P70" i="58"/>
  <c r="O74" i="58"/>
  <c r="P74" i="58"/>
  <c r="O78" i="58"/>
  <c r="P78" i="58"/>
  <c r="J5" i="59"/>
  <c r="W5" i="59" s="1"/>
  <c r="M11" i="57"/>
  <c r="N11" i="57"/>
  <c r="M15" i="57"/>
  <c r="N15" i="57"/>
  <c r="M12" i="57"/>
  <c r="N12" i="57"/>
  <c r="M16" i="57"/>
  <c r="N16" i="57"/>
  <c r="M13" i="57"/>
  <c r="N13" i="57"/>
  <c r="M17" i="57"/>
  <c r="N17" i="57"/>
  <c r="N10" i="57"/>
  <c r="M10" i="57"/>
  <c r="M14" i="57"/>
  <c r="N14" i="57"/>
  <c r="U10" i="47"/>
  <c r="P41" i="49"/>
  <c r="O41" i="49"/>
  <c r="O43" i="49"/>
  <c r="P43" i="49"/>
  <c r="O45" i="49"/>
  <c r="P45" i="49"/>
  <c r="O47" i="49"/>
  <c r="P47" i="49"/>
  <c r="O49" i="49"/>
  <c r="P49" i="49"/>
  <c r="O51" i="49"/>
  <c r="P51" i="49"/>
  <c r="O53" i="49"/>
  <c r="P53" i="49"/>
  <c r="O55" i="49"/>
  <c r="P55" i="49"/>
  <c r="O42" i="49"/>
  <c r="P42" i="49"/>
  <c r="O44" i="49"/>
  <c r="P44" i="49"/>
  <c r="O46" i="49"/>
  <c r="P46" i="49"/>
  <c r="O48" i="49"/>
  <c r="P48" i="49"/>
  <c r="O50" i="49"/>
  <c r="P50" i="49"/>
  <c r="O52" i="49"/>
  <c r="P52" i="49"/>
  <c r="O54" i="49"/>
  <c r="P54" i="49"/>
  <c r="P9" i="49"/>
  <c r="O9" i="49"/>
  <c r="O11" i="49"/>
  <c r="P11" i="49"/>
  <c r="O13" i="49"/>
  <c r="P13" i="49"/>
  <c r="O15" i="49"/>
  <c r="P15" i="49"/>
  <c r="O17" i="49"/>
  <c r="P17" i="49"/>
  <c r="O19" i="49"/>
  <c r="P19" i="49"/>
  <c r="O21" i="49"/>
  <c r="P21" i="49"/>
  <c r="O23" i="49"/>
  <c r="P23" i="49"/>
  <c r="O26" i="49"/>
  <c r="P26" i="49"/>
  <c r="O28" i="49"/>
  <c r="P28" i="49"/>
  <c r="O30" i="49"/>
  <c r="P30" i="49"/>
  <c r="O32" i="49"/>
  <c r="P32" i="49"/>
  <c r="O34" i="49"/>
  <c r="P34" i="49"/>
  <c r="O36" i="49"/>
  <c r="P36" i="49"/>
  <c r="O38" i="49"/>
  <c r="P38" i="49"/>
  <c r="O10" i="49"/>
  <c r="P10" i="49"/>
  <c r="P12" i="49"/>
  <c r="O12" i="49"/>
  <c r="O14" i="49"/>
  <c r="P14" i="49"/>
  <c r="P16" i="49"/>
  <c r="O16" i="49"/>
  <c r="O18" i="49"/>
  <c r="P18" i="49"/>
  <c r="P20" i="49"/>
  <c r="O20" i="49"/>
  <c r="O22" i="49"/>
  <c r="P22" i="49"/>
  <c r="P25" i="49"/>
  <c r="O25" i="49"/>
  <c r="O27" i="49"/>
  <c r="P27" i="49"/>
  <c r="O29" i="49"/>
  <c r="P29" i="49"/>
  <c r="O31" i="49"/>
  <c r="P31" i="49"/>
  <c r="O33" i="49"/>
  <c r="P33" i="49"/>
  <c r="P35" i="49"/>
  <c r="O35" i="49"/>
  <c r="O37" i="49"/>
  <c r="P37" i="49"/>
  <c r="P39" i="49"/>
  <c r="O39" i="49"/>
  <c r="N15" i="66"/>
  <c r="M15" i="66"/>
  <c r="N39" i="66"/>
  <c r="M39" i="66"/>
  <c r="N43" i="66"/>
  <c r="M43" i="66"/>
  <c r="N174" i="66"/>
  <c r="M174" i="66"/>
  <c r="N177" i="66"/>
  <c r="M177" i="66"/>
  <c r="N180" i="66"/>
  <c r="M180" i="66"/>
  <c r="N183" i="66"/>
  <c r="M183" i="66"/>
  <c r="N184" i="66"/>
  <c r="M184" i="66"/>
  <c r="N187" i="66"/>
  <c r="M187" i="66"/>
  <c r="N190" i="66"/>
  <c r="M190" i="66"/>
  <c r="N193" i="66"/>
  <c r="M193" i="66"/>
  <c r="N196" i="66"/>
  <c r="M196" i="66"/>
  <c r="N199" i="66"/>
  <c r="M199" i="66"/>
  <c r="N426" i="66"/>
  <c r="M426" i="66"/>
  <c r="N433" i="66"/>
  <c r="M433" i="66"/>
  <c r="N437" i="66"/>
  <c r="M437" i="66"/>
  <c r="N441" i="66"/>
  <c r="M441" i="66"/>
  <c r="N445" i="66"/>
  <c r="M445" i="66"/>
  <c r="N449" i="66"/>
  <c r="M449" i="66"/>
  <c r="N453" i="66"/>
  <c r="M453" i="66"/>
  <c r="N457" i="66"/>
  <c r="M457" i="66"/>
  <c r="N461" i="66"/>
  <c r="M461" i="66"/>
  <c r="N465" i="66"/>
  <c r="M465" i="66"/>
  <c r="N472" i="66"/>
  <c r="M472" i="66"/>
  <c r="N476" i="66"/>
  <c r="M476" i="66"/>
  <c r="N480" i="66"/>
  <c r="M480" i="66"/>
  <c r="N484" i="66"/>
  <c r="M484" i="66"/>
  <c r="N488" i="66"/>
  <c r="M488" i="66"/>
  <c r="N492" i="66"/>
  <c r="M492" i="66"/>
  <c r="N496" i="66"/>
  <c r="M496" i="66"/>
  <c r="N500" i="66"/>
  <c r="M500" i="66"/>
  <c r="N507" i="66"/>
  <c r="M507" i="66"/>
  <c r="N511" i="66"/>
  <c r="M511" i="66"/>
  <c r="N515" i="66"/>
  <c r="M515" i="66"/>
  <c r="N519" i="66"/>
  <c r="M519" i="66"/>
  <c r="N523" i="66"/>
  <c r="M523" i="66"/>
  <c r="N527" i="66"/>
  <c r="M527" i="66"/>
  <c r="N531" i="66"/>
  <c r="M531" i="66"/>
  <c r="N535" i="66"/>
  <c r="M535" i="66"/>
  <c r="N539" i="66"/>
  <c r="M539" i="66"/>
  <c r="N574" i="66"/>
  <c r="M574" i="66"/>
  <c r="N16" i="66"/>
  <c r="M16" i="66"/>
  <c r="N20" i="66"/>
  <c r="M20" i="66"/>
  <c r="N24" i="66"/>
  <c r="M24" i="66"/>
  <c r="N28" i="66"/>
  <c r="M28" i="66"/>
  <c r="M32" i="66"/>
  <c r="N32" i="66"/>
  <c r="M36" i="66"/>
  <c r="N36" i="66"/>
  <c r="N40" i="66"/>
  <c r="M40" i="66"/>
  <c r="N44" i="66"/>
  <c r="M44" i="66"/>
  <c r="N51" i="66"/>
  <c r="M51" i="66"/>
  <c r="N52" i="66"/>
  <c r="M52" i="66"/>
  <c r="N53" i="66"/>
  <c r="M53" i="66"/>
  <c r="N54" i="66"/>
  <c r="M54" i="66"/>
  <c r="M55" i="66"/>
  <c r="N55" i="66"/>
  <c r="N56" i="66"/>
  <c r="M56" i="66"/>
  <c r="N57" i="66"/>
  <c r="M57" i="66"/>
  <c r="N58" i="66"/>
  <c r="M58" i="66"/>
  <c r="N59" i="66"/>
  <c r="M59" i="66"/>
  <c r="N60" i="66"/>
  <c r="M60" i="66"/>
  <c r="N61" i="66"/>
  <c r="M61" i="66"/>
  <c r="N62" i="66"/>
  <c r="M62" i="66"/>
  <c r="N63" i="66"/>
  <c r="M63" i="66"/>
  <c r="N64" i="66"/>
  <c r="M64" i="66"/>
  <c r="N65" i="66"/>
  <c r="M65" i="66"/>
  <c r="N66" i="66"/>
  <c r="M66" i="66"/>
  <c r="M67" i="66"/>
  <c r="N67" i="66"/>
  <c r="N68" i="66"/>
  <c r="M68" i="66"/>
  <c r="N69" i="66"/>
  <c r="M69" i="66"/>
  <c r="N70" i="66"/>
  <c r="M70" i="66"/>
  <c r="M71" i="66"/>
  <c r="N71" i="66"/>
  <c r="N72" i="66"/>
  <c r="M72" i="66"/>
  <c r="N73" i="66"/>
  <c r="M73" i="66"/>
  <c r="N74" i="66"/>
  <c r="M74" i="66"/>
  <c r="N75" i="66"/>
  <c r="M75" i="66"/>
  <c r="N76" i="66"/>
  <c r="M76" i="66"/>
  <c r="N77" i="66"/>
  <c r="M77" i="66"/>
  <c r="N78" i="66"/>
  <c r="M78" i="66"/>
  <c r="N79" i="66"/>
  <c r="M79" i="66"/>
  <c r="N80" i="66"/>
  <c r="M80" i="66"/>
  <c r="N81" i="66"/>
  <c r="M81" i="66"/>
  <c r="N82" i="66"/>
  <c r="M82" i="66"/>
  <c r="N83" i="66"/>
  <c r="M83" i="66"/>
  <c r="N84" i="66"/>
  <c r="M84" i="66"/>
  <c r="N85" i="66"/>
  <c r="M85" i="66"/>
  <c r="N89" i="66"/>
  <c r="M89" i="66"/>
  <c r="M90" i="66"/>
  <c r="N90" i="66"/>
  <c r="N91" i="66"/>
  <c r="M91" i="66"/>
  <c r="N92" i="66"/>
  <c r="M92" i="66"/>
  <c r="N93" i="66"/>
  <c r="M93" i="66"/>
  <c r="N94" i="66"/>
  <c r="M94" i="66"/>
  <c r="N95" i="66"/>
  <c r="M95" i="66"/>
  <c r="N96" i="66"/>
  <c r="M96" i="66"/>
  <c r="N97" i="66"/>
  <c r="M97" i="66"/>
  <c r="N98" i="66"/>
  <c r="M98" i="66"/>
  <c r="N99" i="66"/>
  <c r="M99" i="66"/>
  <c r="N100" i="66"/>
  <c r="M100" i="66"/>
  <c r="N101" i="66"/>
  <c r="M101" i="66"/>
  <c r="M102" i="66"/>
  <c r="N102" i="66"/>
  <c r="N103" i="66"/>
  <c r="M103" i="66"/>
  <c r="N104" i="66"/>
  <c r="M104" i="66"/>
  <c r="N105" i="66"/>
  <c r="M105" i="66"/>
  <c r="M106" i="66"/>
  <c r="N106" i="66"/>
  <c r="N107" i="66"/>
  <c r="M107" i="66"/>
  <c r="N108" i="66"/>
  <c r="M108" i="66"/>
  <c r="N109" i="66"/>
  <c r="M109" i="66"/>
  <c r="N110" i="66"/>
  <c r="M110" i="66"/>
  <c r="N111" i="66"/>
  <c r="M111" i="66"/>
  <c r="N112" i="66"/>
  <c r="M112" i="66"/>
  <c r="N113" i="66"/>
  <c r="M113" i="66"/>
  <c r="N114" i="66"/>
  <c r="M114" i="66"/>
  <c r="N115" i="66"/>
  <c r="M115" i="66"/>
  <c r="N116" i="66"/>
  <c r="M116" i="66"/>
  <c r="N117" i="66"/>
  <c r="M117" i="66"/>
  <c r="M118" i="66"/>
  <c r="N118" i="66"/>
  <c r="N119" i="66"/>
  <c r="M119" i="66"/>
  <c r="N120" i="66"/>
  <c r="M120" i="66"/>
  <c r="N121" i="66"/>
  <c r="M121" i="66"/>
  <c r="M122" i="66"/>
  <c r="N122" i="66"/>
  <c r="N123" i="66"/>
  <c r="M123" i="66"/>
  <c r="N127" i="66"/>
  <c r="M127" i="66"/>
  <c r="N128" i="66"/>
  <c r="M128" i="66"/>
  <c r="N129" i="66"/>
  <c r="M129" i="66"/>
  <c r="N130" i="66"/>
  <c r="M130" i="66"/>
  <c r="N131" i="66"/>
  <c r="M131" i="66"/>
  <c r="N132" i="66"/>
  <c r="M132" i="66"/>
  <c r="N133" i="66"/>
  <c r="M133" i="66"/>
  <c r="N134" i="66"/>
  <c r="M134" i="66"/>
  <c r="N135" i="66"/>
  <c r="M135" i="66"/>
  <c r="N136" i="66"/>
  <c r="M136" i="66"/>
  <c r="N137" i="66"/>
  <c r="M137" i="66"/>
  <c r="N138" i="66"/>
  <c r="M138" i="66"/>
  <c r="N139" i="66"/>
  <c r="M139" i="66"/>
  <c r="N140" i="66"/>
  <c r="M140" i="66"/>
  <c r="M141" i="66"/>
  <c r="N141" i="66"/>
  <c r="N142" i="66"/>
  <c r="M142" i="66"/>
  <c r="N143" i="66"/>
  <c r="M143" i="66"/>
  <c r="N144" i="66"/>
  <c r="M144" i="66"/>
  <c r="N145" i="66"/>
  <c r="M145" i="66"/>
  <c r="N146" i="66"/>
  <c r="M146" i="66"/>
  <c r="N147" i="66"/>
  <c r="M147" i="66"/>
  <c r="N148" i="66"/>
  <c r="M148" i="66"/>
  <c r="N149" i="66"/>
  <c r="M149" i="66"/>
  <c r="N150" i="66"/>
  <c r="M150" i="66"/>
  <c r="N151" i="66"/>
  <c r="M151" i="66"/>
  <c r="N152" i="66"/>
  <c r="M152" i="66"/>
  <c r="M153" i="66"/>
  <c r="N153" i="66"/>
  <c r="N154" i="66"/>
  <c r="M154" i="66"/>
  <c r="N155" i="66"/>
  <c r="M155" i="66"/>
  <c r="N156" i="66"/>
  <c r="M156" i="66"/>
  <c r="M157" i="66"/>
  <c r="N157" i="66"/>
  <c r="N158" i="66"/>
  <c r="M158" i="66"/>
  <c r="N159" i="66"/>
  <c r="M159" i="66"/>
  <c r="N160" i="66"/>
  <c r="M160" i="66"/>
  <c r="N161" i="66"/>
  <c r="M161" i="66"/>
  <c r="N206" i="66"/>
  <c r="M206" i="66"/>
  <c r="N210" i="66"/>
  <c r="M210" i="66"/>
  <c r="N214" i="66"/>
  <c r="M214" i="66"/>
  <c r="N218" i="66"/>
  <c r="M218" i="66"/>
  <c r="N222" i="66"/>
  <c r="M222" i="66"/>
  <c r="N226" i="66"/>
  <c r="M226" i="66"/>
  <c r="N230" i="66"/>
  <c r="M230" i="66"/>
  <c r="N234" i="66"/>
  <c r="M234" i="66"/>
  <c r="N241" i="66"/>
  <c r="M241" i="66"/>
  <c r="N245" i="66"/>
  <c r="M245" i="66"/>
  <c r="N249" i="66"/>
  <c r="M249" i="66"/>
  <c r="N253" i="66"/>
  <c r="M253" i="66"/>
  <c r="N257" i="66"/>
  <c r="M257" i="66"/>
  <c r="N261" i="66"/>
  <c r="M261" i="66"/>
  <c r="N265" i="66"/>
  <c r="M265" i="66"/>
  <c r="N269" i="66"/>
  <c r="M269" i="66"/>
  <c r="N273" i="66"/>
  <c r="M273" i="66"/>
  <c r="N280" i="66"/>
  <c r="M280" i="66"/>
  <c r="N284" i="66"/>
  <c r="M284" i="66"/>
  <c r="N288" i="66"/>
  <c r="M288" i="66"/>
  <c r="N292" i="66"/>
  <c r="M292" i="66"/>
  <c r="N296" i="66"/>
  <c r="M296" i="66"/>
  <c r="N300" i="66"/>
  <c r="M300" i="66"/>
  <c r="N304" i="66"/>
  <c r="M304" i="66"/>
  <c r="N308" i="66"/>
  <c r="M308" i="66"/>
  <c r="N312" i="66"/>
  <c r="M312" i="66"/>
  <c r="N319" i="66"/>
  <c r="M319" i="66"/>
  <c r="N323" i="66"/>
  <c r="M323" i="66"/>
  <c r="N327" i="66"/>
  <c r="M327" i="66"/>
  <c r="N331" i="66"/>
  <c r="M331" i="66"/>
  <c r="N335" i="66"/>
  <c r="M335" i="66"/>
  <c r="N339" i="66"/>
  <c r="M339" i="66"/>
  <c r="N343" i="66"/>
  <c r="M343" i="66"/>
  <c r="N347" i="66"/>
  <c r="M347" i="66"/>
  <c r="N351" i="66"/>
  <c r="M351" i="66"/>
  <c r="N358" i="66"/>
  <c r="M358" i="66"/>
  <c r="N362" i="66"/>
  <c r="M362" i="66"/>
  <c r="N366" i="66"/>
  <c r="M366" i="66"/>
  <c r="N370" i="66"/>
  <c r="M370" i="66"/>
  <c r="N374" i="66"/>
  <c r="M374" i="66"/>
  <c r="N378" i="66"/>
  <c r="M378" i="66"/>
  <c r="N382" i="66"/>
  <c r="M382" i="66"/>
  <c r="N386" i="66"/>
  <c r="M386" i="66"/>
  <c r="N393" i="66"/>
  <c r="M393" i="66"/>
  <c r="N397" i="66"/>
  <c r="M397" i="66"/>
  <c r="N401" i="66"/>
  <c r="M401" i="66"/>
  <c r="N405" i="66"/>
  <c r="M405" i="66"/>
  <c r="N409" i="66"/>
  <c r="M409" i="66"/>
  <c r="N413" i="66"/>
  <c r="M413" i="66"/>
  <c r="N417" i="66"/>
  <c r="M417" i="66"/>
  <c r="N421" i="66"/>
  <c r="M421" i="66"/>
  <c r="N425" i="66"/>
  <c r="M425" i="66"/>
  <c r="N432" i="66"/>
  <c r="M432" i="66"/>
  <c r="N436" i="66"/>
  <c r="M436" i="66"/>
  <c r="N440" i="66"/>
  <c r="M440" i="66"/>
  <c r="N444" i="66"/>
  <c r="M444" i="66"/>
  <c r="N448" i="66"/>
  <c r="M448" i="66"/>
  <c r="N452" i="66"/>
  <c r="M452" i="66"/>
  <c r="N456" i="66"/>
  <c r="M456" i="66"/>
  <c r="N460" i="66"/>
  <c r="M460" i="66"/>
  <c r="N464" i="66"/>
  <c r="M464" i="66"/>
  <c r="N471" i="66"/>
  <c r="M471" i="66"/>
  <c r="N475" i="66"/>
  <c r="M475" i="66"/>
  <c r="N479" i="66"/>
  <c r="M479" i="66"/>
  <c r="N483" i="66"/>
  <c r="M483" i="66"/>
  <c r="N487" i="66"/>
  <c r="M487" i="66"/>
  <c r="N491" i="66"/>
  <c r="M491" i="66"/>
  <c r="N495" i="66"/>
  <c r="M495" i="66"/>
  <c r="N499" i="66"/>
  <c r="M499" i="66"/>
  <c r="N503" i="66"/>
  <c r="M503" i="66"/>
  <c r="N510" i="66"/>
  <c r="M510" i="66"/>
  <c r="N514" i="66"/>
  <c r="M514" i="66"/>
  <c r="N518" i="66"/>
  <c r="M518" i="66"/>
  <c r="N522" i="66"/>
  <c r="M522" i="66"/>
  <c r="N526" i="66"/>
  <c r="M526" i="66"/>
  <c r="N530" i="66"/>
  <c r="M530" i="66"/>
  <c r="N534" i="66"/>
  <c r="M534" i="66"/>
  <c r="N538" i="66"/>
  <c r="M538" i="66"/>
  <c r="N545" i="66"/>
  <c r="M545" i="66"/>
  <c r="N549" i="66"/>
  <c r="M549" i="66"/>
  <c r="N553" i="66"/>
  <c r="M553" i="66"/>
  <c r="N557" i="66"/>
  <c r="M557" i="66"/>
  <c r="N561" i="66"/>
  <c r="M561" i="66"/>
  <c r="N565" i="66"/>
  <c r="M565" i="66"/>
  <c r="N569" i="66"/>
  <c r="M569" i="66"/>
  <c r="N573" i="66"/>
  <c r="M573" i="66"/>
  <c r="N27" i="66"/>
  <c r="M27" i="66"/>
  <c r="N35" i="66"/>
  <c r="M35" i="66"/>
  <c r="N172" i="66"/>
  <c r="M172" i="66"/>
  <c r="N175" i="66"/>
  <c r="M175" i="66"/>
  <c r="N178" i="66"/>
  <c r="M178" i="66"/>
  <c r="N182" i="66"/>
  <c r="M182" i="66"/>
  <c r="N186" i="66"/>
  <c r="M186" i="66"/>
  <c r="N189" i="66"/>
  <c r="M189" i="66"/>
  <c r="M192" i="66"/>
  <c r="N192" i="66"/>
  <c r="N195" i="66"/>
  <c r="M195" i="66"/>
  <c r="N198" i="66"/>
  <c r="M198" i="66"/>
  <c r="N363" i="66"/>
  <c r="M363" i="66"/>
  <c r="N367" i="66"/>
  <c r="M367" i="66"/>
  <c r="N379" i="66"/>
  <c r="M379" i="66"/>
  <c r="N398" i="66"/>
  <c r="M398" i="66"/>
  <c r="N402" i="66"/>
  <c r="M402" i="66"/>
  <c r="N406" i="66"/>
  <c r="M406" i="66"/>
  <c r="N410" i="66"/>
  <c r="M410" i="66"/>
  <c r="N546" i="66"/>
  <c r="M546" i="66"/>
  <c r="N550" i="66"/>
  <c r="M550" i="66"/>
  <c r="N566" i="66"/>
  <c r="M566" i="66"/>
  <c r="N570" i="66"/>
  <c r="M570" i="66"/>
  <c r="M13" i="66"/>
  <c r="N13" i="66"/>
  <c r="M17" i="66"/>
  <c r="N17" i="66"/>
  <c r="M21" i="66"/>
  <c r="N21" i="66"/>
  <c r="N37" i="66"/>
  <c r="M37" i="66"/>
  <c r="N45" i="66"/>
  <c r="M45" i="66"/>
  <c r="N205" i="66"/>
  <c r="M205" i="66"/>
  <c r="N209" i="66"/>
  <c r="M209" i="66"/>
  <c r="N213" i="66"/>
  <c r="M213" i="66"/>
  <c r="N217" i="66"/>
  <c r="M217" i="66"/>
  <c r="N221" i="66"/>
  <c r="M221" i="66"/>
  <c r="N225" i="66"/>
  <c r="M225" i="66"/>
  <c r="N229" i="66"/>
  <c r="M229" i="66"/>
  <c r="N233" i="66"/>
  <c r="M233" i="66"/>
  <c r="N237" i="66"/>
  <c r="M237" i="66"/>
  <c r="N244" i="66"/>
  <c r="M244" i="66"/>
  <c r="N248" i="66"/>
  <c r="M248" i="66"/>
  <c r="N252" i="66"/>
  <c r="M252" i="66"/>
  <c r="N256" i="66"/>
  <c r="M256" i="66"/>
  <c r="N260" i="66"/>
  <c r="M260" i="66"/>
  <c r="N264" i="66"/>
  <c r="M264" i="66"/>
  <c r="N268" i="66"/>
  <c r="M268" i="66"/>
  <c r="N272" i="66"/>
  <c r="M272" i="66"/>
  <c r="N279" i="66"/>
  <c r="M279" i="66"/>
  <c r="N283" i="66"/>
  <c r="M283" i="66"/>
  <c r="N287" i="66"/>
  <c r="M287" i="66"/>
  <c r="N291" i="66"/>
  <c r="M291" i="66"/>
  <c r="N295" i="66"/>
  <c r="M295" i="66"/>
  <c r="N299" i="66"/>
  <c r="M299" i="66"/>
  <c r="N303" i="66"/>
  <c r="M303" i="66"/>
  <c r="N307" i="66"/>
  <c r="M307" i="66"/>
  <c r="N311" i="66"/>
  <c r="M311" i="66"/>
  <c r="N318" i="66"/>
  <c r="M318" i="66"/>
  <c r="N322" i="66"/>
  <c r="M322" i="66"/>
  <c r="N326" i="66"/>
  <c r="M326" i="66"/>
  <c r="N330" i="66"/>
  <c r="M330" i="66"/>
  <c r="N334" i="66"/>
  <c r="M334" i="66"/>
  <c r="N338" i="66"/>
  <c r="M338" i="66"/>
  <c r="N342" i="66"/>
  <c r="M342" i="66"/>
  <c r="N346" i="66"/>
  <c r="M346" i="66"/>
  <c r="N350" i="66"/>
  <c r="M350" i="66"/>
  <c r="N357" i="66"/>
  <c r="M357" i="66"/>
  <c r="N361" i="66"/>
  <c r="M361" i="66"/>
  <c r="N365" i="66"/>
  <c r="M365" i="66"/>
  <c r="N369" i="66"/>
  <c r="M369" i="66"/>
  <c r="N373" i="66"/>
  <c r="M373" i="66"/>
  <c r="N377" i="66"/>
  <c r="M377" i="66"/>
  <c r="N381" i="66"/>
  <c r="M381" i="66"/>
  <c r="N385" i="66"/>
  <c r="M385" i="66"/>
  <c r="N389" i="66"/>
  <c r="M389" i="66"/>
  <c r="N396" i="66"/>
  <c r="M396" i="66"/>
  <c r="N400" i="66"/>
  <c r="M400" i="66"/>
  <c r="N404" i="66"/>
  <c r="M404" i="66"/>
  <c r="N408" i="66"/>
  <c r="M408" i="66"/>
  <c r="N412" i="66"/>
  <c r="M412" i="66"/>
  <c r="N416" i="66"/>
  <c r="M416" i="66"/>
  <c r="N420" i="66"/>
  <c r="M420" i="66"/>
  <c r="N424" i="66"/>
  <c r="M424" i="66"/>
  <c r="N431" i="66"/>
  <c r="M431" i="66"/>
  <c r="N435" i="66"/>
  <c r="M435" i="66"/>
  <c r="N439" i="66"/>
  <c r="M439" i="66"/>
  <c r="N443" i="66"/>
  <c r="M443" i="66"/>
  <c r="N447" i="66"/>
  <c r="M447" i="66"/>
  <c r="N451" i="66"/>
  <c r="M451" i="66"/>
  <c r="N455" i="66"/>
  <c r="M455" i="66"/>
  <c r="N459" i="66"/>
  <c r="M459" i="66"/>
  <c r="N463" i="66"/>
  <c r="M463" i="66"/>
  <c r="N470" i="66"/>
  <c r="M470" i="66"/>
  <c r="N474" i="66"/>
  <c r="M474" i="66"/>
  <c r="N478" i="66"/>
  <c r="M478" i="66"/>
  <c r="N482" i="66"/>
  <c r="M482" i="66"/>
  <c r="N486" i="66"/>
  <c r="M486" i="66"/>
  <c r="N490" i="66"/>
  <c r="M490" i="66"/>
  <c r="N494" i="66"/>
  <c r="M494" i="66"/>
  <c r="N498" i="66"/>
  <c r="M498" i="66"/>
  <c r="N502" i="66"/>
  <c r="M502" i="66"/>
  <c r="N509" i="66"/>
  <c r="M509" i="66"/>
  <c r="N513" i="66"/>
  <c r="M513" i="66"/>
  <c r="N517" i="66"/>
  <c r="M517" i="66"/>
  <c r="N521" i="66"/>
  <c r="M521" i="66"/>
  <c r="N525" i="66"/>
  <c r="M525" i="66"/>
  <c r="N529" i="66"/>
  <c r="M529" i="66"/>
  <c r="N533" i="66"/>
  <c r="M533" i="66"/>
  <c r="N537" i="66"/>
  <c r="M537" i="66"/>
  <c r="N541" i="66"/>
  <c r="M541" i="66"/>
  <c r="M548" i="66"/>
  <c r="N548" i="66"/>
  <c r="N552" i="66"/>
  <c r="M552" i="66"/>
  <c r="M556" i="66"/>
  <c r="N556" i="66"/>
  <c r="N560" i="66"/>
  <c r="M560" i="66"/>
  <c r="N564" i="66"/>
  <c r="M564" i="66"/>
  <c r="N568" i="66"/>
  <c r="M568" i="66"/>
  <c r="N572" i="66"/>
  <c r="M572" i="66"/>
  <c r="N19" i="66"/>
  <c r="M19" i="66"/>
  <c r="N23" i="66"/>
  <c r="M23" i="66"/>
  <c r="N31" i="66"/>
  <c r="M31" i="66"/>
  <c r="N47" i="66"/>
  <c r="M47" i="66"/>
  <c r="N173" i="66"/>
  <c r="M173" i="66"/>
  <c r="M176" i="66"/>
  <c r="N176" i="66"/>
  <c r="N179" i="66"/>
  <c r="M179" i="66"/>
  <c r="N181" i="66"/>
  <c r="M181" i="66"/>
  <c r="N185" i="66"/>
  <c r="M185" i="66"/>
  <c r="M188" i="66"/>
  <c r="N188" i="66"/>
  <c r="N191" i="66"/>
  <c r="M191" i="66"/>
  <c r="N194" i="66"/>
  <c r="M194" i="66"/>
  <c r="N197" i="66"/>
  <c r="M197" i="66"/>
  <c r="N203" i="66"/>
  <c r="M203" i="66"/>
  <c r="M207" i="66"/>
  <c r="N207" i="66"/>
  <c r="M211" i="66"/>
  <c r="N211" i="66"/>
  <c r="N215" i="66"/>
  <c r="M215" i="66"/>
  <c r="N219" i="66"/>
  <c r="M219" i="66"/>
  <c r="N223" i="66"/>
  <c r="M223" i="66"/>
  <c r="N227" i="66"/>
  <c r="M227" i="66"/>
  <c r="N231" i="66"/>
  <c r="M231" i="66"/>
  <c r="N235" i="66"/>
  <c r="M235" i="66"/>
  <c r="N242" i="66"/>
  <c r="M242" i="66"/>
  <c r="N246" i="66"/>
  <c r="M246" i="66"/>
  <c r="N250" i="66"/>
  <c r="M250" i="66"/>
  <c r="N254" i="66"/>
  <c r="M254" i="66"/>
  <c r="N258" i="66"/>
  <c r="M258" i="66"/>
  <c r="N262" i="66"/>
  <c r="M262" i="66"/>
  <c r="N266" i="66"/>
  <c r="M266" i="66"/>
  <c r="N270" i="66"/>
  <c r="M270" i="66"/>
  <c r="N274" i="66"/>
  <c r="M274" i="66"/>
  <c r="N281" i="66"/>
  <c r="M281" i="66"/>
  <c r="N285" i="66"/>
  <c r="M285" i="66"/>
  <c r="N289" i="66"/>
  <c r="M289" i="66"/>
  <c r="N293" i="66"/>
  <c r="M293" i="66"/>
  <c r="N297" i="66"/>
  <c r="M297" i="66"/>
  <c r="N301" i="66"/>
  <c r="M301" i="66"/>
  <c r="N305" i="66"/>
  <c r="M305" i="66"/>
  <c r="N309" i="66"/>
  <c r="M309" i="66"/>
  <c r="N313" i="66"/>
  <c r="M313" i="66"/>
  <c r="N320" i="66"/>
  <c r="M320" i="66"/>
  <c r="N324" i="66"/>
  <c r="M324" i="66"/>
  <c r="N328" i="66"/>
  <c r="M328" i="66"/>
  <c r="N332" i="66"/>
  <c r="M332" i="66"/>
  <c r="N336" i="66"/>
  <c r="M336" i="66"/>
  <c r="N340" i="66"/>
  <c r="M340" i="66"/>
  <c r="N344" i="66"/>
  <c r="M344" i="66"/>
  <c r="N348" i="66"/>
  <c r="M348" i="66"/>
  <c r="N355" i="66"/>
  <c r="M355" i="66"/>
  <c r="N359" i="66"/>
  <c r="M359" i="66"/>
  <c r="N371" i="66"/>
  <c r="M371" i="66"/>
  <c r="N375" i="66"/>
  <c r="M375" i="66"/>
  <c r="N383" i="66"/>
  <c r="M383" i="66"/>
  <c r="N387" i="66"/>
  <c r="M387" i="66"/>
  <c r="N394" i="66"/>
  <c r="M394" i="66"/>
  <c r="N414" i="66"/>
  <c r="M414" i="66"/>
  <c r="N418" i="66"/>
  <c r="M418" i="66"/>
  <c r="N422" i="66"/>
  <c r="M422" i="66"/>
  <c r="N554" i="66"/>
  <c r="M554" i="66"/>
  <c r="N558" i="66"/>
  <c r="M558" i="66"/>
  <c r="N562" i="66"/>
  <c r="M562" i="66"/>
  <c r="M25" i="66"/>
  <c r="N25" i="66"/>
  <c r="N29" i="66"/>
  <c r="M29" i="66"/>
  <c r="N33" i="66"/>
  <c r="M33" i="66"/>
  <c r="N41" i="66"/>
  <c r="M41" i="66"/>
  <c r="N14" i="66"/>
  <c r="M14" i="66"/>
  <c r="N18" i="66"/>
  <c r="M18" i="66"/>
  <c r="N22" i="66"/>
  <c r="M22" i="66"/>
  <c r="N26" i="66"/>
  <c r="M26" i="66"/>
  <c r="N30" i="66"/>
  <c r="M30" i="66"/>
  <c r="N34" i="66"/>
  <c r="M34" i="66"/>
  <c r="N38" i="66"/>
  <c r="M38" i="66"/>
  <c r="N42" i="66"/>
  <c r="M42" i="66"/>
  <c r="N46" i="66"/>
  <c r="M46" i="66"/>
  <c r="N204" i="66"/>
  <c r="M204" i="66"/>
  <c r="N208" i="66"/>
  <c r="M208" i="66"/>
  <c r="N212" i="66"/>
  <c r="M212" i="66"/>
  <c r="N216" i="66"/>
  <c r="M216" i="66"/>
  <c r="N220" i="66"/>
  <c r="M220" i="66"/>
  <c r="N224" i="66"/>
  <c r="M224" i="66"/>
  <c r="N228" i="66"/>
  <c r="M228" i="66"/>
  <c r="N232" i="66"/>
  <c r="M232" i="66"/>
  <c r="N236" i="66"/>
  <c r="M236" i="66"/>
  <c r="N243" i="66"/>
  <c r="M243" i="66"/>
  <c r="N247" i="66"/>
  <c r="M247" i="66"/>
  <c r="N251" i="66"/>
  <c r="M251" i="66"/>
  <c r="N255" i="66"/>
  <c r="M255" i="66"/>
  <c r="N259" i="66"/>
  <c r="M259" i="66"/>
  <c r="N263" i="66"/>
  <c r="M263" i="66"/>
  <c r="N267" i="66"/>
  <c r="M267" i="66"/>
  <c r="N271" i="66"/>
  <c r="M271" i="66"/>
  <c r="N275" i="66"/>
  <c r="M275" i="66"/>
  <c r="N282" i="66"/>
  <c r="M282" i="66"/>
  <c r="N286" i="66"/>
  <c r="M286" i="66"/>
  <c r="N290" i="66"/>
  <c r="M290" i="66"/>
  <c r="N294" i="66"/>
  <c r="M294" i="66"/>
  <c r="N298" i="66"/>
  <c r="M298" i="66"/>
  <c r="N302" i="66"/>
  <c r="M302" i="66"/>
  <c r="N306" i="66"/>
  <c r="M306" i="66"/>
  <c r="N310" i="66"/>
  <c r="M310" i="66"/>
  <c r="N317" i="66"/>
  <c r="M317" i="66"/>
  <c r="N321" i="66"/>
  <c r="M321" i="66"/>
  <c r="N325" i="66"/>
  <c r="M325" i="66"/>
  <c r="N329" i="66"/>
  <c r="M329" i="66"/>
  <c r="N333" i="66"/>
  <c r="M333" i="66"/>
  <c r="N337" i="66"/>
  <c r="M337" i="66"/>
  <c r="N341" i="66"/>
  <c r="M341" i="66"/>
  <c r="N345" i="66"/>
  <c r="M345" i="66"/>
  <c r="N349" i="66"/>
  <c r="M349" i="66"/>
  <c r="N356" i="66"/>
  <c r="M356" i="66"/>
  <c r="N360" i="66"/>
  <c r="M360" i="66"/>
  <c r="N364" i="66"/>
  <c r="M364" i="66"/>
  <c r="N368" i="66"/>
  <c r="M368" i="66"/>
  <c r="N372" i="66"/>
  <c r="M372" i="66"/>
  <c r="N376" i="66"/>
  <c r="M376" i="66"/>
  <c r="N380" i="66"/>
  <c r="M380" i="66"/>
  <c r="N384" i="66"/>
  <c r="M384" i="66"/>
  <c r="N388" i="66"/>
  <c r="M388" i="66"/>
  <c r="N395" i="66"/>
  <c r="M395" i="66"/>
  <c r="N399" i="66"/>
  <c r="M399" i="66"/>
  <c r="N403" i="66"/>
  <c r="M403" i="66"/>
  <c r="N407" i="66"/>
  <c r="M407" i="66"/>
  <c r="N411" i="66"/>
  <c r="M411" i="66"/>
  <c r="N415" i="66"/>
  <c r="M415" i="66"/>
  <c r="N419" i="66"/>
  <c r="M419" i="66"/>
  <c r="N423" i="66"/>
  <c r="M423" i="66"/>
  <c r="N427" i="66"/>
  <c r="M427" i="66"/>
  <c r="N434" i="66"/>
  <c r="M434" i="66"/>
  <c r="N438" i="66"/>
  <c r="M438" i="66"/>
  <c r="N442" i="66"/>
  <c r="M442" i="66"/>
  <c r="N446" i="66"/>
  <c r="M446" i="66"/>
  <c r="N450" i="66"/>
  <c r="M450" i="66"/>
  <c r="N454" i="66"/>
  <c r="M454" i="66"/>
  <c r="N458" i="66"/>
  <c r="M458" i="66"/>
  <c r="N462" i="66"/>
  <c r="M462" i="66"/>
  <c r="N469" i="66"/>
  <c r="M469" i="66"/>
  <c r="N473" i="66"/>
  <c r="M473" i="66"/>
  <c r="N477" i="66"/>
  <c r="M477" i="66"/>
  <c r="N481" i="66"/>
  <c r="M481" i="66"/>
  <c r="N485" i="66"/>
  <c r="M485" i="66"/>
  <c r="N489" i="66"/>
  <c r="M489" i="66"/>
  <c r="N493" i="66"/>
  <c r="M493" i="66"/>
  <c r="N497" i="66"/>
  <c r="M497" i="66"/>
  <c r="N501" i="66"/>
  <c r="M501" i="66"/>
  <c r="N508" i="66"/>
  <c r="M508" i="66"/>
  <c r="N512" i="66"/>
  <c r="M512" i="66"/>
  <c r="N516" i="66"/>
  <c r="M516" i="66"/>
  <c r="N520" i="66"/>
  <c r="M520" i="66"/>
  <c r="N524" i="66"/>
  <c r="M524" i="66"/>
  <c r="N528" i="66"/>
  <c r="M528" i="66"/>
  <c r="N532" i="66"/>
  <c r="M532" i="66"/>
  <c r="N536" i="66"/>
  <c r="M536" i="66"/>
  <c r="N540" i="66"/>
  <c r="M540" i="66"/>
  <c r="N547" i="66"/>
  <c r="M547" i="66"/>
  <c r="N551" i="66"/>
  <c r="M551" i="66"/>
  <c r="N555" i="66"/>
  <c r="M555" i="66"/>
  <c r="N559" i="66"/>
  <c r="M559" i="66"/>
  <c r="N563" i="66"/>
  <c r="M563" i="66"/>
  <c r="N567" i="66"/>
  <c r="M567" i="66"/>
  <c r="N571" i="66"/>
  <c r="M571" i="66"/>
  <c r="N575" i="66"/>
  <c r="M575" i="66"/>
  <c r="O16" i="48"/>
  <c r="P16" i="48"/>
  <c r="O24" i="48"/>
  <c r="P24" i="48"/>
  <c r="O34" i="48"/>
  <c r="P34" i="48"/>
  <c r="O43" i="48"/>
  <c r="P43" i="48"/>
  <c r="O56" i="48"/>
  <c r="P56" i="48"/>
  <c r="O14" i="48"/>
  <c r="P14" i="48"/>
  <c r="O18" i="48"/>
  <c r="P18" i="48"/>
  <c r="O22" i="48"/>
  <c r="P22" i="48"/>
  <c r="O28" i="48"/>
  <c r="P28" i="48"/>
  <c r="O32" i="48"/>
  <c r="P32" i="48"/>
  <c r="O36" i="48"/>
  <c r="P36" i="48"/>
  <c r="O40" i="48"/>
  <c r="P40" i="48"/>
  <c r="O46" i="48"/>
  <c r="P46" i="48"/>
  <c r="O50" i="48"/>
  <c r="P50" i="48"/>
  <c r="O54" i="48"/>
  <c r="P54" i="48"/>
  <c r="O12" i="48"/>
  <c r="P12" i="48"/>
  <c r="O20" i="48"/>
  <c r="P20" i="48"/>
  <c r="O30" i="48"/>
  <c r="P30" i="48"/>
  <c r="O38" i="48"/>
  <c r="P38" i="48"/>
  <c r="O48" i="48"/>
  <c r="P48" i="48"/>
  <c r="O52" i="48"/>
  <c r="P52" i="48"/>
  <c r="P11" i="48"/>
  <c r="O11" i="48"/>
  <c r="O15" i="48"/>
  <c r="P15" i="48"/>
  <c r="O19" i="48"/>
  <c r="P19" i="48"/>
  <c r="O23" i="48"/>
  <c r="P23" i="48"/>
  <c r="O29" i="48"/>
  <c r="P29" i="48"/>
  <c r="O33" i="48"/>
  <c r="P33" i="48"/>
  <c r="O37" i="48"/>
  <c r="P37" i="48"/>
  <c r="O41" i="48"/>
  <c r="P41" i="48"/>
  <c r="P47" i="48"/>
  <c r="O47" i="48"/>
  <c r="O51" i="48"/>
  <c r="P51" i="48"/>
  <c r="O55" i="48"/>
  <c r="P55" i="48"/>
  <c r="O13" i="48"/>
  <c r="P13" i="48"/>
  <c r="P17" i="48"/>
  <c r="O17" i="48"/>
  <c r="P21" i="48"/>
  <c r="O21" i="48"/>
  <c r="P26" i="48"/>
  <c r="O26" i="48"/>
  <c r="O31" i="48"/>
  <c r="P31" i="48"/>
  <c r="O35" i="48"/>
  <c r="P35" i="48"/>
  <c r="P39" i="48"/>
  <c r="O39" i="48"/>
  <c r="P45" i="48"/>
  <c r="O45" i="48"/>
  <c r="O49" i="48"/>
  <c r="P49" i="48"/>
  <c r="P53" i="48"/>
  <c r="O53" i="48"/>
  <c r="M31" i="50"/>
  <c r="N31" i="50"/>
  <c r="M32" i="50"/>
  <c r="N32" i="50"/>
  <c r="M33" i="50"/>
  <c r="N33" i="50"/>
  <c r="M34" i="50"/>
  <c r="N34" i="50"/>
  <c r="M35" i="50"/>
  <c r="N35" i="50"/>
  <c r="M36" i="50"/>
  <c r="N36" i="50"/>
  <c r="M37" i="50"/>
  <c r="N37" i="50"/>
  <c r="M38" i="50"/>
  <c r="N38" i="50"/>
  <c r="M10" i="50"/>
  <c r="N10" i="50"/>
  <c r="N14" i="50"/>
  <c r="M14" i="50"/>
  <c r="M11" i="50"/>
  <c r="N11" i="50"/>
  <c r="M15" i="50"/>
  <c r="N15" i="50"/>
  <c r="M9" i="50"/>
  <c r="N9" i="50"/>
  <c r="M13" i="50"/>
  <c r="N13" i="50"/>
  <c r="M17" i="50"/>
  <c r="N17" i="50"/>
  <c r="N12" i="50"/>
  <c r="M12" i="50"/>
  <c r="N16" i="50"/>
  <c r="M16" i="50"/>
  <c r="K9" i="50"/>
  <c r="H163" i="66"/>
  <c r="Q178" i="66"/>
  <c r="Q181" i="66"/>
  <c r="Q193" i="66"/>
  <c r="Q235" i="66"/>
  <c r="Q250" i="66"/>
  <c r="Q254" i="66"/>
  <c r="W293" i="66"/>
  <c r="U297" i="66"/>
  <c r="U301" i="66"/>
  <c r="P305" i="66"/>
  <c r="U309" i="66"/>
  <c r="V328" i="66"/>
  <c r="Y359" i="66"/>
  <c r="T363" i="66"/>
  <c r="T367" i="66"/>
  <c r="T371" i="66"/>
  <c r="T375" i="66"/>
  <c r="W465" i="66"/>
  <c r="Y558" i="66"/>
  <c r="U566" i="66"/>
  <c r="X574" i="66"/>
  <c r="X28" i="66"/>
  <c r="U36" i="66"/>
  <c r="T40" i="66"/>
  <c r="V44" i="66"/>
  <c r="U55" i="66"/>
  <c r="T58" i="66"/>
  <c r="R59" i="66"/>
  <c r="X60" i="66"/>
  <c r="U63" i="66"/>
  <c r="X64" i="66"/>
  <c r="Y66" i="66"/>
  <c r="U71" i="66"/>
  <c r="R74" i="66"/>
  <c r="T77" i="66"/>
  <c r="X80" i="66"/>
  <c r="V82" i="66"/>
  <c r="J102" i="66"/>
  <c r="J104" i="66"/>
  <c r="J117" i="66"/>
  <c r="J118" i="66"/>
  <c r="J119" i="66"/>
  <c r="J121" i="66"/>
  <c r="Q136" i="66"/>
  <c r="Q140" i="66"/>
  <c r="Q141" i="66"/>
  <c r="Q142" i="66"/>
  <c r="Q143" i="66"/>
  <c r="Q155" i="66"/>
  <c r="Q156" i="66"/>
  <c r="Q157" i="66"/>
  <c r="Q159" i="66"/>
  <c r="Q218" i="66"/>
  <c r="Q245" i="66"/>
  <c r="Q257" i="66"/>
  <c r="Q269" i="66"/>
  <c r="Q273" i="66"/>
  <c r="V280" i="66"/>
  <c r="X292" i="66"/>
  <c r="S312" i="66"/>
  <c r="T319" i="66"/>
  <c r="T343" i="66"/>
  <c r="T351" i="66"/>
  <c r="U358" i="66"/>
  <c r="U362" i="66"/>
  <c r="U370" i="66"/>
  <c r="U378" i="66"/>
  <c r="U382" i="66"/>
  <c r="U386" i="66"/>
  <c r="S405" i="66"/>
  <c r="T413" i="66"/>
  <c r="X421" i="66"/>
  <c r="P425" i="66"/>
  <c r="Y432" i="66"/>
  <c r="Y436" i="66"/>
  <c r="Y444" i="66"/>
  <c r="V460" i="66"/>
  <c r="R464" i="66"/>
  <c r="T471" i="66"/>
  <c r="T487" i="66"/>
  <c r="T499" i="66"/>
  <c r="U518" i="66"/>
  <c r="S522" i="66"/>
  <c r="U526" i="66"/>
  <c r="U530" i="66"/>
  <c r="S534" i="66"/>
  <c r="U538" i="66"/>
  <c r="S557" i="66"/>
  <c r="S565" i="66"/>
  <c r="S569" i="66"/>
  <c r="X573" i="66"/>
  <c r="Q194" i="66"/>
  <c r="Q197" i="66"/>
  <c r="Q219" i="66"/>
  <c r="Q231" i="66"/>
  <c r="R281" i="66"/>
  <c r="U285" i="66"/>
  <c r="U289" i="66"/>
  <c r="U313" i="66"/>
  <c r="T336" i="66"/>
  <c r="Y394" i="66"/>
  <c r="V398" i="66"/>
  <c r="Y402" i="66"/>
  <c r="Y406" i="66"/>
  <c r="V418" i="66"/>
  <c r="X422" i="66"/>
  <c r="U433" i="66"/>
  <c r="R437" i="66"/>
  <c r="U441" i="66"/>
  <c r="U449" i="66"/>
  <c r="V476" i="66"/>
  <c r="T480" i="66"/>
  <c r="V488" i="66"/>
  <c r="V492" i="66"/>
  <c r="T496" i="66"/>
  <c r="T511" i="66"/>
  <c r="V515" i="66"/>
  <c r="X519" i="66"/>
  <c r="O527" i="66"/>
  <c r="X531" i="66"/>
  <c r="V539" i="66"/>
  <c r="V546" i="66"/>
  <c r="Y570" i="66"/>
  <c r="Q217" i="66"/>
  <c r="Q233" i="66"/>
  <c r="Q244" i="66"/>
  <c r="Q256" i="66"/>
  <c r="T283" i="66"/>
  <c r="V287" i="66"/>
  <c r="T291" i="66"/>
  <c r="T299" i="66"/>
  <c r="O303" i="66"/>
  <c r="R307" i="66"/>
  <c r="X311" i="66"/>
  <c r="U322" i="66"/>
  <c r="V342" i="66"/>
  <c r="X346" i="66"/>
  <c r="U357" i="66"/>
  <c r="R361" i="66"/>
  <c r="U365" i="66"/>
  <c r="R369" i="66"/>
  <c r="R373" i="66"/>
  <c r="U377" i="66"/>
  <c r="W385" i="66"/>
  <c r="R389" i="66"/>
  <c r="T400" i="66"/>
  <c r="Y408" i="66"/>
  <c r="V412" i="66"/>
  <c r="T420" i="66"/>
  <c r="Y424" i="66"/>
  <c r="R435" i="66"/>
  <c r="X439" i="66"/>
  <c r="V443" i="66"/>
  <c r="V447" i="66"/>
  <c r="V455" i="66"/>
  <c r="Y463" i="66"/>
  <c r="V474" i="66"/>
  <c r="V478" i="66"/>
  <c r="Y482" i="66"/>
  <c r="V486" i="66"/>
  <c r="V494" i="66"/>
  <c r="R509" i="66"/>
  <c r="R513" i="66"/>
  <c r="P517" i="66"/>
  <c r="U521" i="66"/>
  <c r="U525" i="66"/>
  <c r="R529" i="66"/>
  <c r="R537" i="66"/>
  <c r="V552" i="66"/>
  <c r="T556" i="66"/>
  <c r="V568" i="66"/>
  <c r="T572" i="66"/>
  <c r="T14" i="66"/>
  <c r="V18" i="66"/>
  <c r="V22" i="66"/>
  <c r="V26" i="66"/>
  <c r="V30" i="66"/>
  <c r="V34" i="66"/>
  <c r="P46" i="66"/>
  <c r="Q212" i="66"/>
  <c r="Q216" i="66"/>
  <c r="Q232" i="66"/>
  <c r="Q255" i="66"/>
  <c r="Q271" i="66"/>
  <c r="P286" i="66"/>
  <c r="U290" i="66"/>
  <c r="U298" i="66"/>
  <c r="U302" i="66"/>
  <c r="U306" i="66"/>
  <c r="W325" i="66"/>
  <c r="P329" i="66"/>
  <c r="S333" i="66"/>
  <c r="P349" i="66"/>
  <c r="Y380" i="66"/>
  <c r="S384" i="66"/>
  <c r="V388" i="66"/>
  <c r="T407" i="66"/>
  <c r="T411" i="66"/>
  <c r="Y423" i="66"/>
  <c r="W434" i="66"/>
  <c r="U442" i="66"/>
  <c r="W450" i="66"/>
  <c r="P454" i="66"/>
  <c r="U458" i="66"/>
  <c r="S473" i="66"/>
  <c r="X477" i="66"/>
  <c r="S489" i="66"/>
  <c r="S493" i="66"/>
  <c r="U508" i="66"/>
  <c r="U512" i="66"/>
  <c r="V524" i="66"/>
  <c r="R532" i="66"/>
  <c r="Y536" i="66"/>
  <c r="U540" i="66"/>
  <c r="T547" i="66"/>
  <c r="Q180" i="66"/>
  <c r="Q195" i="66"/>
  <c r="Q270" i="66"/>
  <c r="O379" i="66"/>
  <c r="V383" i="66"/>
  <c r="X26" i="58"/>
  <c r="X335" i="71" s="1"/>
  <c r="X41" i="58"/>
  <c r="X680" i="71" s="1"/>
  <c r="AF12" i="35"/>
  <c r="AA26" i="35"/>
  <c r="AA39" i="35"/>
  <c r="Y14" i="35"/>
  <c r="Y18" i="35"/>
  <c r="Y24" i="35"/>
  <c r="Y37" i="35"/>
  <c r="Y41" i="35"/>
  <c r="Y45" i="35"/>
  <c r="N16" i="44"/>
  <c r="K61" i="1"/>
  <c r="Q61" i="1"/>
  <c r="S61" i="1"/>
  <c r="Y60" i="1"/>
  <c r="K60" i="1"/>
  <c r="Q60" i="1"/>
  <c r="S60" i="1"/>
  <c r="W13" i="6"/>
  <c r="AE13" i="48"/>
  <c r="AE17" i="48"/>
  <c r="AE21" i="48"/>
  <c r="AE26" i="48"/>
  <c r="AE12" i="48"/>
  <c r="AE16" i="48"/>
  <c r="AE20" i="48"/>
  <c r="AE24" i="48"/>
  <c r="AE11" i="48"/>
  <c r="AC11" i="48"/>
  <c r="AE15" i="48"/>
  <c r="AE19" i="48"/>
  <c r="AE23" i="48"/>
  <c r="AE14" i="48"/>
  <c r="AE18" i="48"/>
  <c r="AE22" i="48"/>
  <c r="AC13" i="48"/>
  <c r="AA41" i="64" s="1"/>
  <c r="AC17" i="48"/>
  <c r="X239" i="66" s="1"/>
  <c r="AC21" i="48"/>
  <c r="AC26" i="48"/>
  <c r="AA221" i="64" s="1"/>
  <c r="AC12" i="48"/>
  <c r="AC16" i="48"/>
  <c r="AC20" i="48"/>
  <c r="AC24" i="48"/>
  <c r="AC15" i="48"/>
  <c r="AA71" i="64" s="1"/>
  <c r="AC19" i="48"/>
  <c r="AC23" i="48"/>
  <c r="AC14" i="48"/>
  <c r="AA56" i="64" s="1"/>
  <c r="AC18" i="48"/>
  <c r="AC22" i="48"/>
  <c r="H12" i="57"/>
  <c r="W20" i="57"/>
  <c r="W22" i="57"/>
  <c r="W24" i="57"/>
  <c r="W26" i="57"/>
  <c r="W19" i="57"/>
  <c r="W21" i="57"/>
  <c r="W23" i="57"/>
  <c r="W25" i="57"/>
  <c r="K16" i="57"/>
  <c r="H26" i="64"/>
  <c r="S59" i="1"/>
  <c r="K59" i="1"/>
  <c r="X251" i="64"/>
  <c r="I24" i="64"/>
  <c r="O10" i="56"/>
  <c r="X250" i="64"/>
  <c r="I23" i="64"/>
  <c r="Z48" i="1"/>
  <c r="I22" i="64"/>
  <c r="O9" i="56"/>
  <c r="I30" i="64"/>
  <c r="X62" i="58"/>
  <c r="I21" i="64"/>
  <c r="X64" i="58"/>
  <c r="X80" i="58"/>
  <c r="U4" i="56"/>
  <c r="Y11" i="59"/>
  <c r="I20" i="64"/>
  <c r="Z37" i="1"/>
  <c r="R210" i="64"/>
  <c r="AB210" i="64"/>
  <c r="AB212" i="64"/>
  <c r="R212" i="64"/>
  <c r="R218" i="64"/>
  <c r="AB218" i="64"/>
  <c r="AB219" i="64"/>
  <c r="R219" i="64"/>
  <c r="G246" i="64"/>
  <c r="AD246" i="64" s="1"/>
  <c r="I19" i="64"/>
  <c r="K34" i="1"/>
  <c r="Z34" i="1"/>
  <c r="Z32" i="1"/>
  <c r="AC29" i="48"/>
  <c r="AC48" i="48"/>
  <c r="AC49" i="48"/>
  <c r="AC51" i="48"/>
  <c r="AC53" i="48"/>
  <c r="AC55" i="48"/>
  <c r="AC56" i="48"/>
  <c r="AC57" i="48"/>
  <c r="AC58" i="48"/>
  <c r="AC61" i="48"/>
  <c r="AC64" i="48"/>
  <c r="AC67" i="48"/>
  <c r="AC68" i="48"/>
  <c r="AC70" i="48"/>
  <c r="AC71" i="48"/>
  <c r="H467" i="66"/>
  <c r="X116" i="58"/>
  <c r="H201" i="66"/>
  <c r="H239" i="66"/>
  <c r="I18" i="64"/>
  <c r="Z30" i="1"/>
  <c r="Z29" i="1"/>
  <c r="P317" i="66"/>
  <c r="H315" i="66"/>
  <c r="V355" i="66"/>
  <c r="H353" i="66"/>
  <c r="H505" i="66"/>
  <c r="S393" i="66"/>
  <c r="H391" i="66"/>
  <c r="V279" i="66"/>
  <c r="H277" i="66"/>
  <c r="V431" i="66"/>
  <c r="H429" i="66"/>
  <c r="I17" i="64"/>
  <c r="Q5" i="47"/>
  <c r="V243" i="64"/>
  <c r="I16" i="64"/>
  <c r="H49" i="66"/>
  <c r="I15" i="64"/>
  <c r="P241" i="64"/>
  <c r="I14" i="64"/>
  <c r="C28" i="2"/>
  <c r="E28" i="2"/>
  <c r="AC75" i="48"/>
  <c r="AC59" i="48"/>
  <c r="S58" i="1"/>
  <c r="K58" i="1"/>
  <c r="S57" i="1"/>
  <c r="K57" i="1"/>
  <c r="S56" i="1"/>
  <c r="K56" i="1"/>
  <c r="K55" i="1"/>
  <c r="S55" i="1"/>
  <c r="K54" i="1"/>
  <c r="S54" i="1"/>
  <c r="I159" i="64"/>
  <c r="I227" i="64"/>
  <c r="AB227" i="64"/>
  <c r="I228" i="64"/>
  <c r="AB228" i="64"/>
  <c r="I229" i="64"/>
  <c r="AB229" i="64"/>
  <c r="I230" i="64"/>
  <c r="AB230" i="64"/>
  <c r="I232" i="64"/>
  <c r="AB232" i="64"/>
  <c r="K53" i="1"/>
  <c r="S53" i="1"/>
  <c r="Q176" i="64"/>
  <c r="P429" i="66"/>
  <c r="S52" i="1"/>
  <c r="K52" i="1"/>
  <c r="P315" i="66"/>
  <c r="Q191" i="64"/>
  <c r="P467" i="66"/>
  <c r="Q221" i="64"/>
  <c r="P543" i="66"/>
  <c r="S545" i="66"/>
  <c r="I126" i="64"/>
  <c r="I127" i="64"/>
  <c r="I157" i="64"/>
  <c r="K51" i="1"/>
  <c r="S51" i="1"/>
  <c r="S50" i="1"/>
  <c r="K50" i="1"/>
  <c r="Y25" i="49"/>
  <c r="X258" i="69" s="1"/>
  <c r="Y31" i="49"/>
  <c r="X372" i="69" s="1"/>
  <c r="Y35" i="49"/>
  <c r="X448" i="69" s="1"/>
  <c r="Y39" i="49"/>
  <c r="X524" i="69" s="1"/>
  <c r="Y10" i="49"/>
  <c r="X26" i="69" s="1"/>
  <c r="Y14" i="49"/>
  <c r="X86" i="69" s="1"/>
  <c r="Y18" i="49"/>
  <c r="X146" i="69" s="1"/>
  <c r="Y22" i="49"/>
  <c r="X219" i="69" s="1"/>
  <c r="Y27" i="49"/>
  <c r="X296" i="69" s="1"/>
  <c r="Y9" i="49"/>
  <c r="X11" i="69" s="1"/>
  <c r="Y13" i="49"/>
  <c r="X71" i="69" s="1"/>
  <c r="Y17" i="49"/>
  <c r="X131" i="69" s="1"/>
  <c r="Y21" i="49"/>
  <c r="X200" i="69" s="1"/>
  <c r="Y26" i="49"/>
  <c r="X277" i="69" s="1"/>
  <c r="Y30" i="49"/>
  <c r="X353" i="69" s="1"/>
  <c r="Y34" i="49"/>
  <c r="X429" i="69" s="1"/>
  <c r="Y38" i="49"/>
  <c r="X505" i="69" s="1"/>
  <c r="Y11" i="49"/>
  <c r="X41" i="69" s="1"/>
  <c r="Y15" i="49"/>
  <c r="X101" i="69" s="1"/>
  <c r="Y19" i="49"/>
  <c r="X162" i="69" s="1"/>
  <c r="Y23" i="49"/>
  <c r="X238" i="69" s="1"/>
  <c r="Y28" i="49"/>
  <c r="X315" i="69" s="1"/>
  <c r="Y32" i="49"/>
  <c r="X391" i="69" s="1"/>
  <c r="Y36" i="49"/>
  <c r="X467" i="69" s="1"/>
  <c r="Y12" i="49"/>
  <c r="X56" i="69" s="1"/>
  <c r="Y16" i="49"/>
  <c r="X116" i="69" s="1"/>
  <c r="Y20" i="49"/>
  <c r="X181" i="69" s="1"/>
  <c r="Y29" i="49"/>
  <c r="X334" i="69" s="1"/>
  <c r="Y33" i="49"/>
  <c r="X410" i="69" s="1"/>
  <c r="Y37" i="49"/>
  <c r="X486" i="69" s="1"/>
  <c r="I124" i="64"/>
  <c r="I125" i="64"/>
  <c r="I140" i="64"/>
  <c r="R16" i="49"/>
  <c r="M16" i="49"/>
  <c r="R11" i="49"/>
  <c r="M11" i="49"/>
  <c r="R15" i="49"/>
  <c r="M15" i="49"/>
  <c r="R19" i="49"/>
  <c r="M19" i="49"/>
  <c r="R23" i="49"/>
  <c r="M23" i="49"/>
  <c r="R12" i="49"/>
  <c r="M12" i="49"/>
  <c r="R20" i="49"/>
  <c r="M20" i="49"/>
  <c r="R10" i="49"/>
  <c r="M10" i="49"/>
  <c r="R14" i="49"/>
  <c r="M14" i="49"/>
  <c r="R18" i="49"/>
  <c r="M18" i="49"/>
  <c r="R22" i="49"/>
  <c r="M22" i="49"/>
  <c r="R9" i="49"/>
  <c r="M9" i="49"/>
  <c r="R13" i="49"/>
  <c r="M13" i="49"/>
  <c r="R17" i="49"/>
  <c r="M17" i="49"/>
  <c r="R21" i="49"/>
  <c r="M21" i="49"/>
  <c r="AA11" i="16"/>
  <c r="AA32" i="16"/>
  <c r="AA33" i="16"/>
  <c r="AA34" i="16"/>
  <c r="AA35" i="16"/>
  <c r="AA36" i="16"/>
  <c r="AA10" i="16"/>
  <c r="AG28" i="44"/>
  <c r="V13" i="45"/>
  <c r="AG18" i="6"/>
  <c r="AG23" i="6"/>
  <c r="AG28" i="6"/>
  <c r="T12" i="45"/>
  <c r="Q41" i="64"/>
  <c r="P87" i="66"/>
  <c r="Q71" i="64"/>
  <c r="P163" i="66"/>
  <c r="Q101" i="64"/>
  <c r="T13" i="45"/>
  <c r="Q56" i="64"/>
  <c r="P125" i="66"/>
  <c r="Q146" i="64"/>
  <c r="AF35" i="46"/>
  <c r="N11" i="45"/>
  <c r="AH20" i="45"/>
  <c r="AH25" i="45"/>
  <c r="AH29" i="45"/>
  <c r="N10" i="45"/>
  <c r="T11" i="45"/>
  <c r="N14" i="45"/>
  <c r="T15" i="45"/>
  <c r="T10" i="45"/>
  <c r="T14" i="45"/>
  <c r="V10" i="45"/>
  <c r="N12" i="45"/>
  <c r="V14" i="45"/>
  <c r="AH19" i="45"/>
  <c r="AH24" i="45"/>
  <c r="N13" i="45"/>
  <c r="AH12" i="45"/>
  <c r="V12" i="45"/>
  <c r="AH21" i="45"/>
  <c r="AH11" i="45"/>
  <c r="V11" i="45"/>
  <c r="AH15" i="45"/>
  <c r="V15" i="45"/>
  <c r="AG26" i="44"/>
  <c r="AG21" i="44"/>
  <c r="AG25" i="44"/>
  <c r="AG30" i="44"/>
  <c r="AG34" i="44"/>
  <c r="AG20" i="44"/>
  <c r="AG24" i="44"/>
  <c r="AG33" i="44"/>
  <c r="AG12" i="6"/>
  <c r="AG20" i="6"/>
  <c r="AG10" i="6"/>
  <c r="AG15" i="6"/>
  <c r="AG25" i="6"/>
  <c r="H125" i="66"/>
  <c r="J136" i="66"/>
  <c r="J140" i="66"/>
  <c r="J141" i="66"/>
  <c r="J142" i="66"/>
  <c r="J143" i="66"/>
  <c r="J155" i="66"/>
  <c r="J156" i="66"/>
  <c r="J157" i="66"/>
  <c r="J159" i="66"/>
  <c r="O90" i="66"/>
  <c r="T92" i="66"/>
  <c r="T96" i="66"/>
  <c r="X102" i="66"/>
  <c r="Q102" i="66"/>
  <c r="V104" i="66"/>
  <c r="Q104" i="66"/>
  <c r="T107" i="66"/>
  <c r="R108" i="66"/>
  <c r="O112" i="66"/>
  <c r="T115" i="66"/>
  <c r="Q117" i="66"/>
  <c r="X118" i="66"/>
  <c r="Q118" i="66"/>
  <c r="Q119" i="66"/>
  <c r="Q121" i="66"/>
  <c r="U89" i="66"/>
  <c r="H87" i="66"/>
  <c r="AC66" i="48"/>
  <c r="AC50" i="48"/>
  <c r="H11" i="66"/>
  <c r="AG10" i="44"/>
  <c r="W10" i="44"/>
  <c r="AG11" i="44"/>
  <c r="W11" i="44"/>
  <c r="AG12" i="44"/>
  <c r="W12" i="44"/>
  <c r="AG14" i="44"/>
  <c r="W14" i="44"/>
  <c r="AG15" i="44"/>
  <c r="W15" i="44"/>
  <c r="I123" i="64"/>
  <c r="Q26" i="64"/>
  <c r="Q11" i="64"/>
  <c r="P11" i="66"/>
  <c r="I28" i="64"/>
  <c r="Z11" i="59"/>
  <c r="P133" i="66"/>
  <c r="Q133" i="66" s="1"/>
  <c r="P137" i="66"/>
  <c r="Q137" i="66" s="1"/>
  <c r="P145" i="66"/>
  <c r="Q145" i="66" s="1"/>
  <c r="I32" i="64"/>
  <c r="W22" i="1"/>
  <c r="J218" i="66"/>
  <c r="J245" i="66"/>
  <c r="P253" i="66"/>
  <c r="J257" i="66"/>
  <c r="J269" i="66"/>
  <c r="J273" i="66"/>
  <c r="I59" i="64"/>
  <c r="I60" i="64"/>
  <c r="I61" i="64"/>
  <c r="I62" i="64"/>
  <c r="I63" i="64"/>
  <c r="I64" i="64"/>
  <c r="I65" i="64"/>
  <c r="I66" i="64"/>
  <c r="I67" i="64"/>
  <c r="I68" i="64"/>
  <c r="I69" i="64"/>
  <c r="AA64" i="1"/>
  <c r="F66" i="1"/>
  <c r="J217" i="66"/>
  <c r="J233" i="66"/>
  <c r="J244" i="66"/>
  <c r="T252" i="66"/>
  <c r="J256" i="66"/>
  <c r="V268" i="66"/>
  <c r="V272" i="66"/>
  <c r="J212" i="66"/>
  <c r="J216" i="66"/>
  <c r="J232" i="66"/>
  <c r="T255" i="66"/>
  <c r="J255" i="66"/>
  <c r="T271" i="66"/>
  <c r="J271" i="66"/>
  <c r="J219" i="66"/>
  <c r="J231" i="66"/>
  <c r="J235" i="66"/>
  <c r="V246" i="66"/>
  <c r="J250" i="66"/>
  <c r="V254" i="66"/>
  <c r="J254" i="66"/>
  <c r="V258" i="66"/>
  <c r="V262" i="66"/>
  <c r="R266" i="66"/>
  <c r="R270" i="66"/>
  <c r="J270" i="66"/>
  <c r="T129" i="66"/>
  <c r="P129" i="66"/>
  <c r="Q129" i="66" s="1"/>
  <c r="P131" i="66"/>
  <c r="Q131" i="66" s="1"/>
  <c r="P132" i="66"/>
  <c r="T134" i="66"/>
  <c r="P134" i="66"/>
  <c r="Q134" i="66" s="1"/>
  <c r="P136" i="66"/>
  <c r="R138" i="66"/>
  <c r="P138" i="66"/>
  <c r="Q138" i="66" s="1"/>
  <c r="P140" i="66"/>
  <c r="V142" i="66"/>
  <c r="P142" i="66"/>
  <c r="P144" i="66"/>
  <c r="Q144" i="66" s="1"/>
  <c r="P147" i="66"/>
  <c r="U151" i="66"/>
  <c r="P151" i="66"/>
  <c r="Q151" i="66" s="1"/>
  <c r="T154" i="66"/>
  <c r="P154" i="66"/>
  <c r="Q154" i="66" s="1"/>
  <c r="P157" i="66"/>
  <c r="T161" i="66"/>
  <c r="P161" i="66"/>
  <c r="P128" i="66"/>
  <c r="Q128" i="66" s="1"/>
  <c r="P130" i="66"/>
  <c r="Q130" i="66" s="1"/>
  <c r="P139" i="66"/>
  <c r="Q139" i="66" s="1"/>
  <c r="P141" i="66"/>
  <c r="U143" i="66"/>
  <c r="P143" i="66"/>
  <c r="V146" i="66"/>
  <c r="P146" i="66"/>
  <c r="Q146" i="66" s="1"/>
  <c r="P149" i="66"/>
  <c r="Q149" i="66" s="1"/>
  <c r="P153" i="66"/>
  <c r="Q153" i="66" s="1"/>
  <c r="S156" i="66"/>
  <c r="P156" i="66"/>
  <c r="U159" i="66"/>
  <c r="P159" i="66"/>
  <c r="U127" i="66"/>
  <c r="P127" i="66"/>
  <c r="Q127" i="66" s="1"/>
  <c r="P135" i="66"/>
  <c r="S148" i="66"/>
  <c r="P148" i="66"/>
  <c r="Q148" i="66" s="1"/>
  <c r="V150" i="66"/>
  <c r="P150" i="66"/>
  <c r="Q150" i="66" s="1"/>
  <c r="P152" i="66"/>
  <c r="Q152" i="66" s="1"/>
  <c r="P155" i="66"/>
  <c r="T158" i="66"/>
  <c r="P158" i="66"/>
  <c r="Q158" i="66" s="1"/>
  <c r="P160" i="66"/>
  <c r="Q160" i="66" s="1"/>
  <c r="X52" i="58"/>
  <c r="X55" i="58"/>
  <c r="X60" i="58"/>
  <c r="X67" i="58"/>
  <c r="X71" i="58"/>
  <c r="X72" i="58"/>
  <c r="X73" i="58"/>
  <c r="X40" i="58"/>
  <c r="X657" i="71" s="1"/>
  <c r="R48" i="58"/>
  <c r="S10" i="58" s="1"/>
  <c r="X48" i="58"/>
  <c r="R49" i="58"/>
  <c r="S11" i="58" s="1"/>
  <c r="X49" i="58"/>
  <c r="R50" i="58"/>
  <c r="X50" i="58"/>
  <c r="R51" i="58"/>
  <c r="S13" i="58" s="1"/>
  <c r="X51" i="58"/>
  <c r="R53" i="58"/>
  <c r="S15" i="58" s="1"/>
  <c r="X53" i="58"/>
  <c r="R54" i="58"/>
  <c r="S16" i="58" s="1"/>
  <c r="X54" i="58"/>
  <c r="R56" i="58"/>
  <c r="S18" i="58" s="1"/>
  <c r="X56" i="58"/>
  <c r="R57" i="58"/>
  <c r="S19" i="58" s="1"/>
  <c r="X57" i="58"/>
  <c r="R58" i="58"/>
  <c r="X58" i="58"/>
  <c r="R59" i="58"/>
  <c r="S21" i="58" s="1"/>
  <c r="X59" i="58"/>
  <c r="R61" i="58"/>
  <c r="S23" i="58" s="1"/>
  <c r="X61" i="58"/>
  <c r="R65" i="58"/>
  <c r="X65" i="58"/>
  <c r="R66" i="58"/>
  <c r="S28" i="58" s="1"/>
  <c r="X66" i="58"/>
  <c r="R68" i="58"/>
  <c r="S30" i="58" s="1"/>
  <c r="X68" i="58"/>
  <c r="R69" i="58"/>
  <c r="S31" i="58" s="1"/>
  <c r="X69" i="58"/>
  <c r="R70" i="58"/>
  <c r="S32" i="58" s="1"/>
  <c r="X70" i="58"/>
  <c r="R74" i="58"/>
  <c r="S36" i="58" s="1"/>
  <c r="X74" i="58"/>
  <c r="R75" i="58"/>
  <c r="S37" i="58" s="1"/>
  <c r="X75" i="58"/>
  <c r="R78" i="58"/>
  <c r="X78" i="58"/>
  <c r="R79" i="58"/>
  <c r="X79" i="58"/>
  <c r="S45" i="58"/>
  <c r="R52" i="58"/>
  <c r="S14" i="58" s="1"/>
  <c r="R55" i="58"/>
  <c r="S17" i="58" s="1"/>
  <c r="R60" i="58"/>
  <c r="S22" i="58" s="1"/>
  <c r="R62" i="58"/>
  <c r="R63" i="58"/>
  <c r="S25" i="58" s="1"/>
  <c r="R64" i="58"/>
  <c r="R67" i="58"/>
  <c r="S29" i="58" s="1"/>
  <c r="R71" i="58"/>
  <c r="S33" i="58" s="1"/>
  <c r="R72" i="58"/>
  <c r="S34" i="58" s="1"/>
  <c r="R73" i="58"/>
  <c r="S35" i="58" s="1"/>
  <c r="R76" i="58"/>
  <c r="S38" i="58" s="1"/>
  <c r="R77" i="58"/>
  <c r="R80" i="58"/>
  <c r="S42" i="58" s="1"/>
  <c r="I78" i="64"/>
  <c r="I79" i="64"/>
  <c r="I81" i="64"/>
  <c r="I82" i="64"/>
  <c r="I84" i="64"/>
  <c r="F110" i="1"/>
  <c r="I97" i="64"/>
  <c r="I99" i="64"/>
  <c r="I104" i="64"/>
  <c r="I105" i="64"/>
  <c r="I106" i="64"/>
  <c r="I107" i="64"/>
  <c r="I109" i="64"/>
  <c r="I110" i="64"/>
  <c r="I111" i="64"/>
  <c r="I112" i="64"/>
  <c r="I113" i="64"/>
  <c r="V23" i="58"/>
  <c r="V33" i="58"/>
  <c r="AE50" i="48"/>
  <c r="AB10" i="47"/>
  <c r="Z10" i="47"/>
  <c r="AD90" i="1"/>
  <c r="Z13" i="47"/>
  <c r="AB13" i="47"/>
  <c r="AB18" i="47"/>
  <c r="Z18" i="47"/>
  <c r="I119" i="64"/>
  <c r="I120" i="64"/>
  <c r="I121" i="64"/>
  <c r="I122" i="64"/>
  <c r="I136" i="64"/>
  <c r="I137" i="64"/>
  <c r="I149" i="64"/>
  <c r="I150" i="64"/>
  <c r="I151" i="64"/>
  <c r="I152" i="64"/>
  <c r="I164" i="64"/>
  <c r="I165" i="64"/>
  <c r="I166" i="64"/>
  <c r="I167" i="64"/>
  <c r="I179" i="64"/>
  <c r="I180" i="64"/>
  <c r="I181" i="64"/>
  <c r="I182" i="64"/>
  <c r="I194" i="64"/>
  <c r="I195" i="64"/>
  <c r="I196" i="64"/>
  <c r="I197" i="64"/>
  <c r="I208" i="64"/>
  <c r="I209" i="64"/>
  <c r="I226" i="64"/>
  <c r="AB11" i="47"/>
  <c r="Z11" i="47"/>
  <c r="Z16" i="47"/>
  <c r="AB16" i="47"/>
  <c r="I20" i="48"/>
  <c r="I22" i="48"/>
  <c r="I30" i="48"/>
  <c r="S31" i="48"/>
  <c r="AB12" i="47"/>
  <c r="Z12" i="47"/>
  <c r="AB17" i="47"/>
  <c r="Z17" i="47"/>
  <c r="I89" i="64"/>
  <c r="I91" i="64"/>
  <c r="I92" i="64"/>
  <c r="I34" i="64"/>
  <c r="I38" i="64"/>
  <c r="I118" i="64"/>
  <c r="I128" i="64"/>
  <c r="I129" i="64"/>
  <c r="I135" i="64"/>
  <c r="I138" i="64"/>
  <c r="I139" i="64"/>
  <c r="I141" i="64"/>
  <c r="I142" i="64"/>
  <c r="I143" i="64"/>
  <c r="I144" i="64"/>
  <c r="I148" i="64"/>
  <c r="I153" i="64"/>
  <c r="I154" i="64"/>
  <c r="I155" i="64"/>
  <c r="I156" i="64"/>
  <c r="I158" i="64"/>
  <c r="I163" i="64"/>
  <c r="I168" i="64"/>
  <c r="I169" i="64"/>
  <c r="I170" i="64"/>
  <c r="I171" i="64"/>
  <c r="I172" i="64"/>
  <c r="I173" i="64"/>
  <c r="I174" i="64"/>
  <c r="I178" i="64"/>
  <c r="I183" i="64"/>
  <c r="I184" i="64"/>
  <c r="I185" i="64"/>
  <c r="I186" i="64"/>
  <c r="I187" i="64"/>
  <c r="I188" i="64"/>
  <c r="I189" i="64"/>
  <c r="G191" i="64"/>
  <c r="I193" i="64"/>
  <c r="I198" i="64"/>
  <c r="I199" i="64"/>
  <c r="I200" i="64"/>
  <c r="I201" i="64"/>
  <c r="I202" i="64"/>
  <c r="I203" i="64"/>
  <c r="I204" i="64"/>
  <c r="I210" i="64"/>
  <c r="I211" i="64"/>
  <c r="I212" i="64"/>
  <c r="I213" i="64"/>
  <c r="I214" i="64"/>
  <c r="I215" i="64"/>
  <c r="I216" i="64"/>
  <c r="I217" i="64"/>
  <c r="I218" i="64"/>
  <c r="I219" i="64"/>
  <c r="R223" i="64"/>
  <c r="I223" i="64"/>
  <c r="R224" i="64"/>
  <c r="I224" i="64"/>
  <c r="R225" i="64"/>
  <c r="I225" i="64"/>
  <c r="I231" i="64"/>
  <c r="R233" i="64"/>
  <c r="I233" i="64"/>
  <c r="R234" i="64"/>
  <c r="I234" i="64"/>
  <c r="I13" i="64"/>
  <c r="I31" i="64"/>
  <c r="I35" i="64"/>
  <c r="I39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58" i="64"/>
  <c r="G71" i="64"/>
  <c r="I73" i="64"/>
  <c r="I74" i="64"/>
  <c r="I75" i="64"/>
  <c r="I76" i="64"/>
  <c r="I77" i="64"/>
  <c r="I80" i="64"/>
  <c r="I83" i="64"/>
  <c r="I88" i="64"/>
  <c r="P90" i="64"/>
  <c r="I90" i="64"/>
  <c r="I93" i="64"/>
  <c r="I94" i="64"/>
  <c r="I95" i="64"/>
  <c r="I96" i="64"/>
  <c r="I98" i="64"/>
  <c r="I36" i="64"/>
  <c r="I103" i="64"/>
  <c r="I108" i="64"/>
  <c r="I114" i="64"/>
  <c r="I29" i="64"/>
  <c r="I33" i="64"/>
  <c r="I37" i="64"/>
  <c r="AJ27" i="45"/>
  <c r="I12" i="48"/>
  <c r="I18" i="48"/>
  <c r="AE32" i="48"/>
  <c r="AE34" i="48"/>
  <c r="W21" i="35"/>
  <c r="Q30" i="1"/>
  <c r="I17" i="48"/>
  <c r="H15" i="57"/>
  <c r="U24" i="57"/>
  <c r="Q70" i="1"/>
  <c r="V44" i="58"/>
  <c r="AE33" i="35"/>
  <c r="AD70" i="1"/>
  <c r="J14" i="49"/>
  <c r="AA28" i="49"/>
  <c r="H70" i="1"/>
  <c r="H82" i="1"/>
  <c r="K108" i="1"/>
  <c r="H20" i="49"/>
  <c r="AB27" i="49"/>
  <c r="AA27" i="49"/>
  <c r="AB35" i="49"/>
  <c r="AA47" i="49"/>
  <c r="AA51" i="49"/>
  <c r="AB52" i="49"/>
  <c r="AA52" i="49"/>
  <c r="Y52" i="49"/>
  <c r="U28" i="57"/>
  <c r="U33" i="35"/>
  <c r="W35" i="35"/>
  <c r="F64" i="1"/>
  <c r="U82" i="1"/>
  <c r="H92" i="1"/>
  <c r="H108" i="1"/>
  <c r="AD82" i="1"/>
  <c r="AF14" i="2"/>
  <c r="S15" i="2"/>
  <c r="N16" i="2"/>
  <c r="AF18" i="2"/>
  <c r="E23" i="2"/>
  <c r="AF43" i="35"/>
  <c r="F76" i="1"/>
  <c r="Q96" i="1"/>
  <c r="U22" i="48"/>
  <c r="U11" i="48"/>
  <c r="AB28" i="49"/>
  <c r="AB41" i="49"/>
  <c r="Y41" i="49"/>
  <c r="AB45" i="49"/>
  <c r="Y45" i="49"/>
  <c r="AB49" i="49"/>
  <c r="Y49" i="49"/>
  <c r="AB53" i="49"/>
  <c r="Y53" i="49"/>
  <c r="H11" i="49"/>
  <c r="J23" i="49"/>
  <c r="U30" i="57"/>
  <c r="U34" i="57"/>
  <c r="R233" i="66"/>
  <c r="P210" i="66"/>
  <c r="Q210" i="66" s="1"/>
  <c r="U214" i="66"/>
  <c r="I218" i="66"/>
  <c r="U222" i="66"/>
  <c r="U226" i="66"/>
  <c r="W234" i="66"/>
  <c r="U205" i="66"/>
  <c r="R209" i="66"/>
  <c r="U213" i="66"/>
  <c r="U217" i="66"/>
  <c r="I229" i="66"/>
  <c r="J229" i="66" s="1"/>
  <c r="V204" i="66"/>
  <c r="V216" i="66"/>
  <c r="V224" i="66"/>
  <c r="Y232" i="66"/>
  <c r="T177" i="66"/>
  <c r="Y178" i="66"/>
  <c r="U179" i="66"/>
  <c r="P180" i="66"/>
  <c r="P181" i="66"/>
  <c r="V182" i="66"/>
  <c r="K183" i="66"/>
  <c r="T184" i="66"/>
  <c r="W188" i="66"/>
  <c r="T191" i="66"/>
  <c r="V192" i="66"/>
  <c r="T193" i="66"/>
  <c r="Y194" i="66"/>
  <c r="W195" i="66"/>
  <c r="U196" i="66"/>
  <c r="V203" i="66"/>
  <c r="T207" i="66"/>
  <c r="R211" i="66"/>
  <c r="V215" i="66"/>
  <c r="Y219" i="66"/>
  <c r="V223" i="66"/>
  <c r="T227" i="66"/>
  <c r="X231" i="66"/>
  <c r="V235" i="66"/>
  <c r="H38" i="1"/>
  <c r="G9" i="2"/>
  <c r="AC16" i="2"/>
  <c r="W34" i="1"/>
  <c r="F34" i="1"/>
  <c r="AD72" i="1"/>
  <c r="F74" i="1"/>
  <c r="H98" i="1"/>
  <c r="AF8" i="2"/>
  <c r="S9" i="2"/>
  <c r="AF11" i="2"/>
  <c r="H34" i="1"/>
  <c r="F50" i="1"/>
  <c r="AD66" i="1"/>
  <c r="W66" i="1"/>
  <c r="F72" i="1"/>
  <c r="G18" i="1" s="1"/>
  <c r="K82" i="1"/>
  <c r="AA82" i="1"/>
  <c r="H90" i="1"/>
  <c r="U98" i="1"/>
  <c r="AB30" i="49"/>
  <c r="AB38" i="49"/>
  <c r="AB55" i="49"/>
  <c r="Y55" i="49"/>
  <c r="AC25" i="35"/>
  <c r="W26" i="35"/>
  <c r="AD110" i="1"/>
  <c r="AI32" i="44"/>
  <c r="Q131" i="64"/>
  <c r="Q161" i="64"/>
  <c r="S37" i="48"/>
  <c r="I38" i="48"/>
  <c r="S39" i="48"/>
  <c r="AC52" i="48"/>
  <c r="AA15" i="49"/>
  <c r="H21" i="49"/>
  <c r="H88" i="1"/>
  <c r="Q206" i="64"/>
  <c r="J14" i="44"/>
  <c r="Z108" i="1"/>
  <c r="AI11" i="44"/>
  <c r="AI15" i="44"/>
  <c r="AI21" i="44"/>
  <c r="AJ17" i="45"/>
  <c r="S34" i="48"/>
  <c r="I35" i="48"/>
  <c r="AB14" i="49"/>
  <c r="AB29" i="49"/>
  <c r="AA29" i="49"/>
  <c r="J15" i="49"/>
  <c r="AB33" i="49"/>
  <c r="Q86" i="64"/>
  <c r="AA33" i="49"/>
  <c r="H19" i="49"/>
  <c r="AA36" i="49"/>
  <c r="AB37" i="49"/>
  <c r="AA37" i="49"/>
  <c r="AB42" i="49"/>
  <c r="AA42" i="49"/>
  <c r="Y42" i="49"/>
  <c r="AB46" i="49"/>
  <c r="AA46" i="49"/>
  <c r="Y46" i="49"/>
  <c r="AB50" i="49"/>
  <c r="AA50" i="49"/>
  <c r="Y50" i="49"/>
  <c r="AA53" i="49"/>
  <c r="AB17" i="50"/>
  <c r="AB33" i="50"/>
  <c r="Q227" i="64"/>
  <c r="R227" i="64"/>
  <c r="Q228" i="64"/>
  <c r="R228" i="64"/>
  <c r="Q229" i="64"/>
  <c r="R229" i="64"/>
  <c r="Q230" i="64"/>
  <c r="R230" i="64"/>
  <c r="Q232" i="64"/>
  <c r="R232" i="64"/>
  <c r="H13" i="57"/>
  <c r="S13" i="57"/>
  <c r="T13" i="56"/>
  <c r="AE15" i="56"/>
  <c r="K11" i="57"/>
  <c r="K14" i="57"/>
  <c r="U22" i="57"/>
  <c r="Z212" i="64"/>
  <c r="G214" i="64"/>
  <c r="AD214" i="64" s="1"/>
  <c r="X216" i="64"/>
  <c r="G221" i="64"/>
  <c r="Q223" i="64"/>
  <c r="G224" i="64"/>
  <c r="Q224" i="64"/>
  <c r="G225" i="64"/>
  <c r="Q225" i="64"/>
  <c r="V226" i="64"/>
  <c r="Q226" i="64"/>
  <c r="Q231" i="64"/>
  <c r="AC231" i="64" s="1"/>
  <c r="P233" i="64"/>
  <c r="Q233" i="64"/>
  <c r="P234" i="64"/>
  <c r="Q234" i="64"/>
  <c r="G208" i="64"/>
  <c r="AD208" i="64" s="1"/>
  <c r="G206" i="64"/>
  <c r="T193" i="64"/>
  <c r="J194" i="64"/>
  <c r="Z196" i="64"/>
  <c r="T199" i="64"/>
  <c r="U200" i="64"/>
  <c r="Q202" i="64"/>
  <c r="T203" i="64"/>
  <c r="W178" i="64"/>
  <c r="W180" i="64"/>
  <c r="P186" i="64"/>
  <c r="U187" i="64"/>
  <c r="V189" i="64"/>
  <c r="Q166" i="64"/>
  <c r="AC166" i="64" s="1"/>
  <c r="Q163" i="64"/>
  <c r="R163" i="64" s="1"/>
  <c r="Q164" i="64"/>
  <c r="Q165" i="64"/>
  <c r="Q167" i="64"/>
  <c r="AC167" i="64" s="1"/>
  <c r="Q168" i="64"/>
  <c r="AC168" i="64" s="1"/>
  <c r="Q169" i="64"/>
  <c r="AC169" i="64" s="1"/>
  <c r="Q170" i="64"/>
  <c r="AC170" i="64" s="1"/>
  <c r="Q171" i="64"/>
  <c r="Q172" i="64"/>
  <c r="AC172" i="64" s="1"/>
  <c r="Q173" i="64"/>
  <c r="AC173" i="64" s="1"/>
  <c r="Q174" i="64"/>
  <c r="AC174" i="64" s="1"/>
  <c r="G34" i="64"/>
  <c r="AD34" i="64" s="1"/>
  <c r="S31" i="64"/>
  <c r="Q46" i="64"/>
  <c r="T32" i="64"/>
  <c r="T36" i="64"/>
  <c r="Y38" i="64"/>
  <c r="X29" i="64"/>
  <c r="Q48" i="64"/>
  <c r="AC48" i="64" s="1"/>
  <c r="Y50" i="64"/>
  <c r="Q50" i="64"/>
  <c r="AC50" i="64" s="1"/>
  <c r="Q52" i="64"/>
  <c r="AC52" i="64" s="1"/>
  <c r="Q54" i="64"/>
  <c r="AC54" i="64" s="1"/>
  <c r="G43" i="64"/>
  <c r="AD43" i="64" s="1"/>
  <c r="Q43" i="64"/>
  <c r="AC43" i="64" s="1"/>
  <c r="Q44" i="64"/>
  <c r="Q45" i="64"/>
  <c r="Q47" i="64"/>
  <c r="AC47" i="64" s="1"/>
  <c r="Q49" i="64"/>
  <c r="AC49" i="64" s="1"/>
  <c r="Q51" i="64"/>
  <c r="AC51" i="64" s="1"/>
  <c r="Q53" i="64"/>
  <c r="AC53" i="64" s="1"/>
  <c r="S58" i="64"/>
  <c r="Q58" i="64"/>
  <c r="W60" i="64"/>
  <c r="Q60" i="64"/>
  <c r="G62" i="64"/>
  <c r="AD62" i="64" s="1"/>
  <c r="Q62" i="64"/>
  <c r="AC62" i="64" s="1"/>
  <c r="Q65" i="64"/>
  <c r="AC65" i="64" s="1"/>
  <c r="X68" i="64"/>
  <c r="Q68" i="64"/>
  <c r="AC68" i="64" s="1"/>
  <c r="Q59" i="64"/>
  <c r="Q63" i="64"/>
  <c r="AC63" i="64" s="1"/>
  <c r="Q69" i="64"/>
  <c r="AC69" i="64" s="1"/>
  <c r="Q61" i="64"/>
  <c r="X64" i="64"/>
  <c r="Q64" i="64"/>
  <c r="AC64" i="64" s="1"/>
  <c r="S66" i="64"/>
  <c r="Q66" i="64"/>
  <c r="AC66" i="64" s="1"/>
  <c r="Q67" i="64"/>
  <c r="AC67" i="64" s="1"/>
  <c r="S150" i="64"/>
  <c r="V159" i="64"/>
  <c r="W163" i="64"/>
  <c r="S165" i="64"/>
  <c r="W167" i="64"/>
  <c r="F153" i="64"/>
  <c r="F168" i="64" s="1"/>
  <c r="F183" i="64" s="1"/>
  <c r="F198" i="64" s="1"/>
  <c r="F213" i="64" s="1"/>
  <c r="F228" i="64" s="1"/>
  <c r="F245" i="64" s="1"/>
  <c r="F260" i="64" s="1"/>
  <c r="F373" i="64"/>
  <c r="F390" i="64" s="1"/>
  <c r="F407" i="64" s="1"/>
  <c r="F424" i="64" s="1"/>
  <c r="F441" i="64" s="1"/>
  <c r="F456" i="64" s="1"/>
  <c r="F471" i="64" s="1"/>
  <c r="V84" i="64"/>
  <c r="F150" i="64"/>
  <c r="F165" i="64" s="1"/>
  <c r="F180" i="64" s="1"/>
  <c r="F195" i="64" s="1"/>
  <c r="F210" i="64" s="1"/>
  <c r="F225" i="64" s="1"/>
  <c r="F242" i="64" s="1"/>
  <c r="F257" i="64" s="1"/>
  <c r="F370" i="64"/>
  <c r="F387" i="64" s="1"/>
  <c r="F404" i="64" s="1"/>
  <c r="F421" i="64" s="1"/>
  <c r="F438" i="64" s="1"/>
  <c r="F453" i="64" s="1"/>
  <c r="F468" i="64" s="1"/>
  <c r="F154" i="64"/>
  <c r="F169" i="64" s="1"/>
  <c r="F184" i="64" s="1"/>
  <c r="F199" i="64" s="1"/>
  <c r="F214" i="64" s="1"/>
  <c r="F229" i="64" s="1"/>
  <c r="F246" i="64" s="1"/>
  <c r="F261" i="64" s="1"/>
  <c r="F374" i="64"/>
  <c r="F391" i="64" s="1"/>
  <c r="F408" i="64" s="1"/>
  <c r="F425" i="64" s="1"/>
  <c r="F442" i="64" s="1"/>
  <c r="F457" i="64" s="1"/>
  <c r="F472" i="64" s="1"/>
  <c r="F151" i="64"/>
  <c r="F166" i="64" s="1"/>
  <c r="F181" i="64" s="1"/>
  <c r="F196" i="64" s="1"/>
  <c r="F211" i="64" s="1"/>
  <c r="F226" i="64" s="1"/>
  <c r="F243" i="64" s="1"/>
  <c r="F258" i="64" s="1"/>
  <c r="F371" i="64"/>
  <c r="F388" i="64" s="1"/>
  <c r="F405" i="64" s="1"/>
  <c r="F422" i="64" s="1"/>
  <c r="F439" i="64" s="1"/>
  <c r="F454" i="64" s="1"/>
  <c r="F469" i="64" s="1"/>
  <c r="F155" i="64"/>
  <c r="F170" i="64" s="1"/>
  <c r="F185" i="64" s="1"/>
  <c r="F200" i="64" s="1"/>
  <c r="F215" i="64" s="1"/>
  <c r="F230" i="64" s="1"/>
  <c r="F247" i="64" s="1"/>
  <c r="F262" i="64" s="1"/>
  <c r="F375" i="64"/>
  <c r="F392" i="64" s="1"/>
  <c r="F409" i="64" s="1"/>
  <c r="F426" i="64" s="1"/>
  <c r="F443" i="64" s="1"/>
  <c r="F458" i="64" s="1"/>
  <c r="F473" i="64" s="1"/>
  <c r="F159" i="64"/>
  <c r="F174" i="64" s="1"/>
  <c r="F189" i="64" s="1"/>
  <c r="F204" i="64" s="1"/>
  <c r="F219" i="64" s="1"/>
  <c r="F234" i="64" s="1"/>
  <c r="F251" i="64" s="1"/>
  <c r="F266" i="64" s="1"/>
  <c r="F379" i="64"/>
  <c r="F396" i="64" s="1"/>
  <c r="F413" i="64" s="1"/>
  <c r="F430" i="64" s="1"/>
  <c r="F447" i="64" s="1"/>
  <c r="F462" i="64" s="1"/>
  <c r="F477" i="64" s="1"/>
  <c r="F157" i="64"/>
  <c r="F172" i="64" s="1"/>
  <c r="F187" i="64" s="1"/>
  <c r="F202" i="64" s="1"/>
  <c r="F217" i="64" s="1"/>
  <c r="F232" i="64" s="1"/>
  <c r="F249" i="64" s="1"/>
  <c r="F264" i="64" s="1"/>
  <c r="F377" i="64"/>
  <c r="F394" i="64" s="1"/>
  <c r="F411" i="64" s="1"/>
  <c r="F428" i="64" s="1"/>
  <c r="F445" i="64" s="1"/>
  <c r="F460" i="64" s="1"/>
  <c r="F475" i="64" s="1"/>
  <c r="G73" i="64"/>
  <c r="T81" i="64"/>
  <c r="F158" i="64"/>
  <c r="F173" i="64" s="1"/>
  <c r="F188" i="64" s="1"/>
  <c r="F203" i="64" s="1"/>
  <c r="F218" i="64" s="1"/>
  <c r="F233" i="64" s="1"/>
  <c r="F250" i="64" s="1"/>
  <c r="F378" i="64"/>
  <c r="F395" i="64" s="1"/>
  <c r="F412" i="64" s="1"/>
  <c r="F429" i="64" s="1"/>
  <c r="F446" i="64" s="1"/>
  <c r="F461" i="64" s="1"/>
  <c r="F476" i="64" s="1"/>
  <c r="F152" i="64"/>
  <c r="F167" i="64" s="1"/>
  <c r="F182" i="64" s="1"/>
  <c r="F197" i="64" s="1"/>
  <c r="F212" i="64" s="1"/>
  <c r="F227" i="64" s="1"/>
  <c r="F244" i="64" s="1"/>
  <c r="F259" i="64" s="1"/>
  <c r="F372" i="64"/>
  <c r="F389" i="64" s="1"/>
  <c r="F406" i="64" s="1"/>
  <c r="F423" i="64" s="1"/>
  <c r="F440" i="64" s="1"/>
  <c r="F455" i="64" s="1"/>
  <c r="F470" i="64" s="1"/>
  <c r="F156" i="64"/>
  <c r="F171" i="64" s="1"/>
  <c r="F186" i="64" s="1"/>
  <c r="F201" i="64" s="1"/>
  <c r="F216" i="64" s="1"/>
  <c r="F231" i="64" s="1"/>
  <c r="F248" i="64" s="1"/>
  <c r="F376" i="64"/>
  <c r="F393" i="64" s="1"/>
  <c r="F410" i="64" s="1"/>
  <c r="F427" i="64" s="1"/>
  <c r="F444" i="64" s="1"/>
  <c r="F459" i="64" s="1"/>
  <c r="F474" i="64" s="1"/>
  <c r="S140" i="64"/>
  <c r="F134" i="64"/>
  <c r="F133" i="64"/>
  <c r="W118" i="64"/>
  <c r="T122" i="64"/>
  <c r="Y123" i="64"/>
  <c r="X126" i="64"/>
  <c r="U127" i="64"/>
  <c r="T135" i="64"/>
  <c r="G137" i="64"/>
  <c r="AD137" i="64" s="1"/>
  <c r="U140" i="64"/>
  <c r="S141" i="64"/>
  <c r="V142" i="64"/>
  <c r="S143" i="64"/>
  <c r="G143" i="64"/>
  <c r="AD143" i="64" s="1"/>
  <c r="G361" i="64"/>
  <c r="AD361" i="64" s="1"/>
  <c r="Z104" i="64"/>
  <c r="P105" i="64"/>
  <c r="X109" i="64"/>
  <c r="J110" i="64"/>
  <c r="X111" i="64"/>
  <c r="V112" i="64"/>
  <c r="W113" i="64"/>
  <c r="G472" i="64"/>
  <c r="U78" i="64"/>
  <c r="S105" i="64"/>
  <c r="K275" i="64"/>
  <c r="G340" i="64"/>
  <c r="AD340" i="64" s="1"/>
  <c r="X387" i="64"/>
  <c r="G391" i="64"/>
  <c r="AD391" i="64" s="1"/>
  <c r="W470" i="64"/>
  <c r="G38" i="64"/>
  <c r="AD38" i="64" s="1"/>
  <c r="G251" i="64"/>
  <c r="AD251" i="64" s="1"/>
  <c r="X273" i="64"/>
  <c r="T471" i="64"/>
  <c r="U477" i="64"/>
  <c r="Y274" i="64"/>
  <c r="T327" i="64"/>
  <c r="P273" i="64"/>
  <c r="Z274" i="64"/>
  <c r="Y300" i="64"/>
  <c r="J52" i="64"/>
  <c r="Y52" i="64"/>
  <c r="W49" i="64"/>
  <c r="P49" i="64"/>
  <c r="W225" i="64"/>
  <c r="V232" i="64"/>
  <c r="G232" i="64"/>
  <c r="Z352" i="64"/>
  <c r="V194" i="64"/>
  <c r="G272" i="64"/>
  <c r="AD272" i="64" s="1"/>
  <c r="W272" i="64"/>
  <c r="J275" i="64"/>
  <c r="V76" i="64"/>
  <c r="Y76" i="64"/>
  <c r="Q76" i="64"/>
  <c r="AC76" i="64" s="1"/>
  <c r="Q204" i="64"/>
  <c r="AC204" i="64" s="1"/>
  <c r="X286" i="64"/>
  <c r="K286" i="64"/>
  <c r="J286" i="64"/>
  <c r="Y419" i="64"/>
  <c r="X419" i="64"/>
  <c r="J453" i="64"/>
  <c r="V91" i="64"/>
  <c r="X439" i="64"/>
  <c r="S439" i="64"/>
  <c r="G120" i="64"/>
  <c r="AD120" i="64" s="1"/>
  <c r="T120" i="64"/>
  <c r="V172" i="64"/>
  <c r="S295" i="64"/>
  <c r="G295" i="64"/>
  <c r="AD295" i="64" s="1"/>
  <c r="P295" i="64"/>
  <c r="W322" i="64"/>
  <c r="J322" i="64"/>
  <c r="K326" i="64"/>
  <c r="X326" i="64"/>
  <c r="G326" i="64"/>
  <c r="AD326" i="64" s="1"/>
  <c r="P326" i="64"/>
  <c r="J326" i="64"/>
  <c r="W128" i="64"/>
  <c r="S128" i="64"/>
  <c r="Z198" i="64"/>
  <c r="U198" i="64"/>
  <c r="V231" i="64"/>
  <c r="J231" i="64"/>
  <c r="V395" i="64"/>
  <c r="K49" i="64"/>
  <c r="K73" i="64"/>
  <c r="W90" i="64"/>
  <c r="V99" i="64"/>
  <c r="K231" i="64"/>
  <c r="AC234" i="64"/>
  <c r="G305" i="64"/>
  <c r="AD305" i="64" s="1"/>
  <c r="P305" i="64"/>
  <c r="P395" i="64"/>
  <c r="Y456" i="64"/>
  <c r="J456" i="64"/>
  <c r="P79" i="64"/>
  <c r="T137" i="64"/>
  <c r="P150" i="64"/>
  <c r="P165" i="64"/>
  <c r="S167" i="64"/>
  <c r="S287" i="64"/>
  <c r="K301" i="64"/>
  <c r="T341" i="64"/>
  <c r="K446" i="64"/>
  <c r="J473" i="64"/>
  <c r="J31" i="64"/>
  <c r="Y34" i="64"/>
  <c r="Q36" i="64"/>
  <c r="AC36" i="64" s="1"/>
  <c r="T38" i="64"/>
  <c r="P58" i="64"/>
  <c r="K60" i="64"/>
  <c r="K62" i="64"/>
  <c r="S111" i="64"/>
  <c r="Z125" i="64"/>
  <c r="S135" i="64"/>
  <c r="W150" i="64"/>
  <c r="S163" i="64"/>
  <c r="T197" i="64"/>
  <c r="P199" i="64"/>
  <c r="K208" i="64"/>
  <c r="P225" i="64"/>
  <c r="S231" i="64"/>
  <c r="V233" i="64"/>
  <c r="X275" i="64"/>
  <c r="W280" i="64"/>
  <c r="T286" i="64"/>
  <c r="K306" i="64"/>
  <c r="T319" i="64"/>
  <c r="Y328" i="64"/>
  <c r="S361" i="64"/>
  <c r="U368" i="64"/>
  <c r="U379" i="64"/>
  <c r="Z395" i="64"/>
  <c r="U407" i="64"/>
  <c r="K412" i="64"/>
  <c r="K421" i="64"/>
  <c r="Z446" i="64"/>
  <c r="P447" i="64"/>
  <c r="Z462" i="64"/>
  <c r="K66" i="64"/>
  <c r="P111" i="64"/>
  <c r="K118" i="64"/>
  <c r="Q125" i="64"/>
  <c r="AC125" i="64" s="1"/>
  <c r="P203" i="64"/>
  <c r="S279" i="64"/>
  <c r="Q379" i="64"/>
  <c r="AC379" i="64" s="1"/>
  <c r="S404" i="64"/>
  <c r="Q428" i="64"/>
  <c r="AC428" i="64" s="1"/>
  <c r="K447" i="64"/>
  <c r="W29" i="64"/>
  <c r="Y43" i="64"/>
  <c r="X58" i="64"/>
  <c r="G111" i="64"/>
  <c r="AD111" i="64" s="1"/>
  <c r="S122" i="64"/>
  <c r="K124" i="64"/>
  <c r="P143" i="64"/>
  <c r="V224" i="64"/>
  <c r="Z231" i="64"/>
  <c r="K295" i="64"/>
  <c r="X319" i="64"/>
  <c r="V326" i="64"/>
  <c r="S327" i="64"/>
  <c r="K395" i="64"/>
  <c r="P412" i="64"/>
  <c r="U421" i="64"/>
  <c r="G447" i="64"/>
  <c r="AD447" i="64" s="1"/>
  <c r="G458" i="64"/>
  <c r="AD458" i="64" s="1"/>
  <c r="Y472" i="64"/>
  <c r="K477" i="64"/>
  <c r="Y40" i="1"/>
  <c r="S112" i="1"/>
  <c r="S26" i="2"/>
  <c r="S11" i="35"/>
  <c r="AA21" i="35"/>
  <c r="U26" i="2"/>
  <c r="W12" i="35"/>
  <c r="AB112" i="1"/>
  <c r="AF10" i="2"/>
  <c r="E24" i="2"/>
  <c r="C27" i="2"/>
  <c r="W17" i="35"/>
  <c r="F27" i="35"/>
  <c r="E20" i="2"/>
  <c r="S20" i="2"/>
  <c r="AC26" i="2"/>
  <c r="AE11" i="35"/>
  <c r="G17" i="35"/>
  <c r="AG17" i="35"/>
  <c r="M25" i="35"/>
  <c r="U27" i="35"/>
  <c r="F35" i="35"/>
  <c r="AC38" i="35"/>
  <c r="AF47" i="35"/>
  <c r="K40" i="1"/>
  <c r="Q46" i="1"/>
  <c r="H54" i="1"/>
  <c r="Y56" i="1"/>
  <c r="AD88" i="1"/>
  <c r="Y112" i="1"/>
  <c r="G12" i="2"/>
  <c r="Q18" i="2"/>
  <c r="G20" i="2"/>
  <c r="N25" i="2"/>
  <c r="AC19" i="35"/>
  <c r="M21" i="35"/>
  <c r="S25" i="35"/>
  <c r="AF27" i="35"/>
  <c r="F33" i="35"/>
  <c r="M35" i="35"/>
  <c r="AE38" i="35"/>
  <c r="K26" i="1"/>
  <c r="K28" i="1"/>
  <c r="F30" i="1"/>
  <c r="Y38" i="1"/>
  <c r="U40" i="1"/>
  <c r="H50" i="1"/>
  <c r="W50" i="1"/>
  <c r="H56" i="1"/>
  <c r="Y66" i="1"/>
  <c r="K72" i="1"/>
  <c r="L18" i="1" s="1"/>
  <c r="H74" i="1"/>
  <c r="AD74" i="1"/>
  <c r="W76" i="1"/>
  <c r="Y88" i="1"/>
  <c r="K90" i="1"/>
  <c r="F96" i="1"/>
  <c r="K98" i="1"/>
  <c r="Y108" i="1"/>
  <c r="K110" i="1"/>
  <c r="H112" i="1"/>
  <c r="F114" i="1"/>
  <c r="AI35" i="44"/>
  <c r="I11" i="48"/>
  <c r="H15" i="49"/>
  <c r="AF35" i="35"/>
  <c r="M38" i="35"/>
  <c r="Q16" i="1"/>
  <c r="Y20" i="1"/>
  <c r="S38" i="1"/>
  <c r="H40" i="1"/>
  <c r="K42" i="1"/>
  <c r="K44" i="1"/>
  <c r="F46" i="1"/>
  <c r="Y54" i="1"/>
  <c r="U56" i="1"/>
  <c r="Y72" i="1"/>
  <c r="U74" i="1"/>
  <c r="S88" i="1"/>
  <c r="AB88" i="1"/>
  <c r="Y90" i="1"/>
  <c r="Y98" i="1"/>
  <c r="Q102" i="1"/>
  <c r="Y110" i="1"/>
  <c r="F112" i="1"/>
  <c r="AD112" i="1"/>
  <c r="AA114" i="1"/>
  <c r="W12" i="6"/>
  <c r="AA45" i="49"/>
  <c r="AE35" i="48"/>
  <c r="AE45" i="48"/>
  <c r="AE72" i="48"/>
  <c r="H9" i="49"/>
  <c r="AA10" i="49"/>
  <c r="AA18" i="49"/>
  <c r="AA30" i="49"/>
  <c r="AA34" i="49"/>
  <c r="AA49" i="49"/>
  <c r="S10" i="6"/>
  <c r="F11" i="6"/>
  <c r="AB36" i="16"/>
  <c r="AI25" i="44"/>
  <c r="AI28" i="44"/>
  <c r="AJ15" i="45"/>
  <c r="U14" i="48"/>
  <c r="G20" i="48"/>
  <c r="U26" i="48"/>
  <c r="AE28" i="48"/>
  <c r="S30" i="48"/>
  <c r="I41" i="48"/>
  <c r="S43" i="48"/>
  <c r="AE48" i="48"/>
  <c r="AE56" i="48"/>
  <c r="AE62" i="48"/>
  <c r="AC63" i="48"/>
  <c r="AE67" i="48"/>
  <c r="J10" i="49"/>
  <c r="H13" i="49"/>
  <c r="J22" i="49"/>
  <c r="AB25" i="49"/>
  <c r="AA25" i="49"/>
  <c r="H14" i="49"/>
  <c r="AB32" i="49"/>
  <c r="J18" i="49"/>
  <c r="AB36" i="49"/>
  <c r="AA38" i="49"/>
  <c r="AA43" i="49"/>
  <c r="AB44" i="49"/>
  <c r="AA44" i="49"/>
  <c r="Y44" i="49"/>
  <c r="AB47" i="49"/>
  <c r="Y47" i="49"/>
  <c r="AB54" i="49"/>
  <c r="AA54" i="49"/>
  <c r="Y54" i="49"/>
  <c r="AC11" i="50"/>
  <c r="AB13" i="50"/>
  <c r="G19" i="48"/>
  <c r="I32" i="48"/>
  <c r="AE53" i="48"/>
  <c r="AE58" i="48"/>
  <c r="AE63" i="48"/>
  <c r="AA26" i="49"/>
  <c r="J20" i="49"/>
  <c r="H23" i="49"/>
  <c r="AA41" i="49"/>
  <c r="AA55" i="49"/>
  <c r="AC34" i="50"/>
  <c r="AC36" i="50"/>
  <c r="U296" i="64"/>
  <c r="P296" i="64"/>
  <c r="X296" i="64"/>
  <c r="S353" i="64"/>
  <c r="G353" i="64"/>
  <c r="AD353" i="64" s="1"/>
  <c r="T396" i="64"/>
  <c r="X396" i="64"/>
  <c r="W83" i="64"/>
  <c r="G83" i="64"/>
  <c r="AD83" i="64" s="1"/>
  <c r="S83" i="64"/>
  <c r="V106" i="64"/>
  <c r="Y106" i="64"/>
  <c r="V144" i="64"/>
  <c r="Q144" i="64"/>
  <c r="AC144" i="64" s="1"/>
  <c r="Y144" i="64"/>
  <c r="K171" i="64"/>
  <c r="G171" i="64"/>
  <c r="AD171" i="64" s="1"/>
  <c r="T171" i="64"/>
  <c r="S171" i="64"/>
  <c r="V46" i="64"/>
  <c r="P46" i="64"/>
  <c r="S53" i="64"/>
  <c r="G53" i="64"/>
  <c r="AD53" i="64" s="1"/>
  <c r="X53" i="64"/>
  <c r="P53" i="64"/>
  <c r="K53" i="64"/>
  <c r="X103" i="64"/>
  <c r="P103" i="64"/>
  <c r="S154" i="64"/>
  <c r="K154" i="64"/>
  <c r="S256" i="64"/>
  <c r="J256" i="64"/>
  <c r="T256" i="64"/>
  <c r="G98" i="64"/>
  <c r="AD98" i="64" s="1"/>
  <c r="S98" i="64"/>
  <c r="Z114" i="64"/>
  <c r="Y114" i="64"/>
  <c r="Q114" i="64"/>
  <c r="AC114" i="64" s="1"/>
  <c r="V260" i="64"/>
  <c r="P260" i="64"/>
  <c r="W260" i="64"/>
  <c r="G260" i="64"/>
  <c r="AD260" i="64" s="1"/>
  <c r="K260" i="64"/>
  <c r="Q30" i="64"/>
  <c r="AC30" i="64" s="1"/>
  <c r="X30" i="64"/>
  <c r="P30" i="64"/>
  <c r="V44" i="64"/>
  <c r="G44" i="64"/>
  <c r="AD44" i="64" s="1"/>
  <c r="S44" i="64"/>
  <c r="P44" i="64"/>
  <c r="V95" i="64"/>
  <c r="Y95" i="64"/>
  <c r="T156" i="64"/>
  <c r="P156" i="64"/>
  <c r="Q213" i="64"/>
  <c r="AC213" i="64" s="1"/>
  <c r="G213" i="64"/>
  <c r="V213" i="64"/>
  <c r="U213" i="64"/>
  <c r="Z248" i="64"/>
  <c r="Z260" i="64"/>
  <c r="V31" i="64"/>
  <c r="X38" i="64"/>
  <c r="Q38" i="64"/>
  <c r="AC38" i="64" s="1"/>
  <c r="W48" i="64"/>
  <c r="W62" i="64"/>
  <c r="W73" i="64"/>
  <c r="X105" i="64"/>
  <c r="G105" i="64"/>
  <c r="AD105" i="64" s="1"/>
  <c r="K111" i="64"/>
  <c r="P118" i="64"/>
  <c r="U138" i="64"/>
  <c r="G150" i="64"/>
  <c r="AD150" i="64" s="1"/>
  <c r="V164" i="64"/>
  <c r="Z214" i="64"/>
  <c r="V225" i="64"/>
  <c r="Z225" i="64"/>
  <c r="K225" i="64"/>
  <c r="AC225" i="64"/>
  <c r="G233" i="64"/>
  <c r="AC233" i="64"/>
  <c r="G243" i="64"/>
  <c r="AD243" i="64" s="1"/>
  <c r="X245" i="64"/>
  <c r="P265" i="64"/>
  <c r="T265" i="64"/>
  <c r="Z286" i="64"/>
  <c r="P286" i="64"/>
  <c r="G286" i="64"/>
  <c r="AD286" i="64" s="1"/>
  <c r="V286" i="64"/>
  <c r="W287" i="64"/>
  <c r="Z300" i="64"/>
  <c r="W306" i="64"/>
  <c r="G319" i="64"/>
  <c r="AD319" i="64" s="1"/>
  <c r="U320" i="64"/>
  <c r="T320" i="64"/>
  <c r="G344" i="64"/>
  <c r="AD344" i="64" s="1"/>
  <c r="T344" i="64"/>
  <c r="S344" i="64"/>
  <c r="S377" i="64"/>
  <c r="G32" i="64"/>
  <c r="AD32" i="64" s="1"/>
  <c r="G49" i="64"/>
  <c r="AD49" i="64" s="1"/>
  <c r="Y49" i="64"/>
  <c r="X60" i="64"/>
  <c r="G60" i="64"/>
  <c r="AD60" i="64" s="1"/>
  <c r="J99" i="64"/>
  <c r="U99" i="64"/>
  <c r="G122" i="64"/>
  <c r="AD122" i="64" s="1"/>
  <c r="Z185" i="64"/>
  <c r="Y185" i="64"/>
  <c r="V204" i="64"/>
  <c r="Y204" i="64"/>
  <c r="Y234" i="64"/>
  <c r="U234" i="64"/>
  <c r="G234" i="64"/>
  <c r="G245" i="64"/>
  <c r="AD245" i="64" s="1"/>
  <c r="X258" i="64"/>
  <c r="U258" i="64"/>
  <c r="G261" i="64"/>
  <c r="AD261" i="64" s="1"/>
  <c r="T301" i="64"/>
  <c r="X301" i="64"/>
  <c r="J301" i="64"/>
  <c r="T336" i="64"/>
  <c r="G336" i="64"/>
  <c r="AD336" i="64" s="1"/>
  <c r="S336" i="64"/>
  <c r="P336" i="64"/>
  <c r="V457" i="64"/>
  <c r="U457" i="64"/>
  <c r="Q457" i="64"/>
  <c r="K457" i="64"/>
  <c r="S62" i="64"/>
  <c r="P64" i="64"/>
  <c r="W66" i="64"/>
  <c r="G66" i="64"/>
  <c r="AD66" i="64" s="1"/>
  <c r="X73" i="64"/>
  <c r="S73" i="64"/>
  <c r="P124" i="64"/>
  <c r="W124" i="64"/>
  <c r="K135" i="64"/>
  <c r="G135" i="64"/>
  <c r="V183" i="64"/>
  <c r="J183" i="64"/>
  <c r="G203" i="64"/>
  <c r="AD203" i="64" s="1"/>
  <c r="W245" i="64"/>
  <c r="P245" i="64"/>
  <c r="K257" i="64"/>
  <c r="P257" i="64"/>
  <c r="W276" i="64"/>
  <c r="G276" i="64"/>
  <c r="AD276" i="64" s="1"/>
  <c r="X305" i="64"/>
  <c r="T322" i="64"/>
  <c r="K322" i="64"/>
  <c r="X322" i="64"/>
  <c r="X337" i="64"/>
  <c r="G337" i="64"/>
  <c r="AD337" i="64" s="1"/>
  <c r="Y337" i="64"/>
  <c r="V430" i="64"/>
  <c r="G430" i="64"/>
  <c r="AD430" i="64" s="1"/>
  <c r="G441" i="64"/>
  <c r="AD441" i="64" s="1"/>
  <c r="W461" i="64"/>
  <c r="J461" i="64"/>
  <c r="Y461" i="64"/>
  <c r="W275" i="64"/>
  <c r="X295" i="64"/>
  <c r="T326" i="64"/>
  <c r="G327" i="64"/>
  <c r="AD327" i="64" s="1"/>
  <c r="G328" i="64"/>
  <c r="AD328" i="64" s="1"/>
  <c r="G352" i="64"/>
  <c r="AD352" i="64" s="1"/>
  <c r="G379" i="64"/>
  <c r="AD379" i="64" s="1"/>
  <c r="W395" i="64"/>
  <c r="V447" i="64"/>
  <c r="J447" i="64"/>
  <c r="X447" i="64"/>
  <c r="AA477" i="64"/>
  <c r="G371" i="64"/>
  <c r="AD371" i="64" s="1"/>
  <c r="V412" i="64"/>
  <c r="G412" i="64"/>
  <c r="AD412" i="64" s="1"/>
  <c r="Z412" i="64"/>
  <c r="T462" i="64"/>
  <c r="Z428" i="64"/>
  <c r="G428" i="64"/>
  <c r="AD428" i="64" s="1"/>
  <c r="Y473" i="64"/>
  <c r="U20" i="57"/>
  <c r="X117" i="58"/>
  <c r="T10" i="56"/>
  <c r="T27" i="56"/>
  <c r="H10" i="57"/>
  <c r="AE10" i="56"/>
  <c r="AE25" i="56"/>
  <c r="AE27" i="56"/>
  <c r="U31" i="57"/>
  <c r="E26" i="2"/>
  <c r="C26" i="2"/>
  <c r="E25" i="2"/>
  <c r="U27" i="2"/>
  <c r="S29" i="35"/>
  <c r="AF39" i="35"/>
  <c r="Z80" i="1"/>
  <c r="AD94" i="1"/>
  <c r="Z104" i="1"/>
  <c r="S106" i="1"/>
  <c r="AH14" i="45"/>
  <c r="T294" i="64"/>
  <c r="G294" i="64"/>
  <c r="AD294" i="64" s="1"/>
  <c r="K294" i="64"/>
  <c r="Z294" i="64"/>
  <c r="S378" i="64"/>
  <c r="G378" i="64"/>
  <c r="AD378" i="64" s="1"/>
  <c r="X378" i="64"/>
  <c r="V15" i="58"/>
  <c r="E10" i="2"/>
  <c r="Q9" i="2"/>
  <c r="N10" i="2"/>
  <c r="AC10" i="2"/>
  <c r="Q16" i="2"/>
  <c r="S22" i="2"/>
  <c r="N24" i="2"/>
  <c r="AC24" i="2"/>
  <c r="S25" i="2"/>
  <c r="AA12" i="35"/>
  <c r="G13" i="35"/>
  <c r="AF13" i="35"/>
  <c r="AC15" i="35"/>
  <c r="M17" i="35"/>
  <c r="AA17" i="35"/>
  <c r="AE19" i="35"/>
  <c r="S21" i="35"/>
  <c r="AC21" i="35"/>
  <c r="G27" i="35"/>
  <c r="W27" i="35"/>
  <c r="AG27" i="35"/>
  <c r="F29" i="35"/>
  <c r="U29" i="35"/>
  <c r="AE29" i="35"/>
  <c r="F31" i="35"/>
  <c r="M31" i="35"/>
  <c r="W31" i="35"/>
  <c r="AF31" i="35"/>
  <c r="G35" i="35"/>
  <c r="S35" i="35"/>
  <c r="AG35" i="35"/>
  <c r="S38" i="35"/>
  <c r="G39" i="35"/>
  <c r="F12" i="1"/>
  <c r="AA12" i="1"/>
  <c r="Z16" i="1"/>
  <c r="Z22" i="1"/>
  <c r="Q28" i="1"/>
  <c r="S30" i="1"/>
  <c r="Y30" i="1"/>
  <c r="F32" i="1"/>
  <c r="AA32" i="1"/>
  <c r="U38" i="1"/>
  <c r="S40" i="1"/>
  <c r="Q44" i="1"/>
  <c r="S46" i="1"/>
  <c r="Y46" i="1"/>
  <c r="F48" i="1"/>
  <c r="AA48" i="1"/>
  <c r="U54" i="1"/>
  <c r="H64" i="1"/>
  <c r="U64" i="1"/>
  <c r="AD64" i="1"/>
  <c r="Q66" i="1"/>
  <c r="AB66" i="1"/>
  <c r="W70" i="1"/>
  <c r="Q72" i="1"/>
  <c r="R18" i="1" s="1"/>
  <c r="AB72" i="1"/>
  <c r="K74" i="1"/>
  <c r="Y74" i="1"/>
  <c r="H76" i="1"/>
  <c r="Y76" i="1"/>
  <c r="F80" i="1"/>
  <c r="Q80" i="1"/>
  <c r="Y82" i="1"/>
  <c r="Q86" i="1"/>
  <c r="U88" i="1"/>
  <c r="Z88" i="1"/>
  <c r="S90" i="1"/>
  <c r="Z90" i="1"/>
  <c r="K92" i="1"/>
  <c r="Y92" i="1"/>
  <c r="F94" i="1"/>
  <c r="W94" i="1"/>
  <c r="S96" i="1"/>
  <c r="Y96" i="1"/>
  <c r="AB96" i="1"/>
  <c r="S98" i="1"/>
  <c r="Z98" i="1"/>
  <c r="Y102" i="1"/>
  <c r="F104" i="1"/>
  <c r="Q104" i="1"/>
  <c r="F106" i="1"/>
  <c r="AA106" i="1"/>
  <c r="AD108" i="1"/>
  <c r="Q110" i="1"/>
  <c r="AB110" i="1"/>
  <c r="U112" i="1"/>
  <c r="Z112" i="1"/>
  <c r="H114" i="1"/>
  <c r="U114" i="1"/>
  <c r="AD114" i="1"/>
  <c r="AI14" i="44"/>
  <c r="AI16" i="44"/>
  <c r="AC29" i="35"/>
  <c r="K31" i="35"/>
  <c r="AC31" i="35"/>
  <c r="S12" i="1"/>
  <c r="S32" i="1"/>
  <c r="U80" i="1"/>
  <c r="U94" i="1"/>
  <c r="U104" i="1"/>
  <c r="Z106" i="1"/>
  <c r="M28" i="48"/>
  <c r="W77" i="64"/>
  <c r="G77" i="64"/>
  <c r="AD77" i="64" s="1"/>
  <c r="K77" i="64"/>
  <c r="S77" i="64"/>
  <c r="K107" i="64"/>
  <c r="X107" i="64"/>
  <c r="G107" i="64"/>
  <c r="AD107" i="64" s="1"/>
  <c r="P107" i="64"/>
  <c r="S107" i="64"/>
  <c r="Q10" i="2"/>
  <c r="E12" i="2"/>
  <c r="S12" i="2"/>
  <c r="N15" i="2"/>
  <c r="E16" i="2"/>
  <c r="N19" i="2"/>
  <c r="AC18" i="2"/>
  <c r="AF19" i="2"/>
  <c r="Q24" i="2"/>
  <c r="Q27" i="2"/>
  <c r="S13" i="35"/>
  <c r="AG13" i="35"/>
  <c r="AE15" i="35"/>
  <c r="S17" i="35"/>
  <c r="AC17" i="35"/>
  <c r="U19" i="35"/>
  <c r="G21" i="35"/>
  <c r="AG21" i="35"/>
  <c r="AE25" i="35"/>
  <c r="K26" i="35"/>
  <c r="M27" i="35"/>
  <c r="AA27" i="35"/>
  <c r="G31" i="35"/>
  <c r="S31" i="35"/>
  <c r="AG31" i="35"/>
  <c r="U35" i="35"/>
  <c r="AA35" i="35"/>
  <c r="K39" i="35"/>
  <c r="K43" i="35"/>
  <c r="K47" i="35"/>
  <c r="H12" i="1"/>
  <c r="U12" i="1"/>
  <c r="AD12" i="1"/>
  <c r="Q20" i="1"/>
  <c r="K22" i="1"/>
  <c r="Z26" i="1"/>
  <c r="W28" i="1"/>
  <c r="H30" i="1"/>
  <c r="H32" i="1"/>
  <c r="U32" i="1"/>
  <c r="S34" i="1"/>
  <c r="Y34" i="1"/>
  <c r="F38" i="1"/>
  <c r="Q38" i="1"/>
  <c r="F40" i="1"/>
  <c r="W44" i="1"/>
  <c r="H46" i="1"/>
  <c r="H48" i="1"/>
  <c r="U48" i="1"/>
  <c r="Y50" i="1"/>
  <c r="F54" i="1"/>
  <c r="Q54" i="1"/>
  <c r="F56" i="1"/>
  <c r="W60" i="1"/>
  <c r="K64" i="1"/>
  <c r="Y64" i="1"/>
  <c r="U66" i="1"/>
  <c r="U72" i="1"/>
  <c r="V18" i="1" s="1"/>
  <c r="S74" i="1"/>
  <c r="Z74" i="1"/>
  <c r="Q76" i="1"/>
  <c r="AB76" i="1"/>
  <c r="S80" i="1"/>
  <c r="Y80" i="1"/>
  <c r="AB80" i="1"/>
  <c r="S82" i="1"/>
  <c r="Z82" i="1"/>
  <c r="Y86" i="1"/>
  <c r="F88" i="1"/>
  <c r="Q88" i="1"/>
  <c r="F90" i="1"/>
  <c r="AA90" i="1"/>
  <c r="Z92" i="1"/>
  <c r="K94" i="1"/>
  <c r="Y94" i="1"/>
  <c r="H96" i="1"/>
  <c r="AD96" i="1"/>
  <c r="F98" i="1"/>
  <c r="AA98" i="1"/>
  <c r="S104" i="1"/>
  <c r="Y104" i="1"/>
  <c r="AB104" i="1"/>
  <c r="H106" i="1"/>
  <c r="U106" i="1"/>
  <c r="AD106" i="1"/>
  <c r="U110" i="1"/>
  <c r="Q112" i="1"/>
  <c r="K114" i="1"/>
  <c r="Y114" i="1"/>
  <c r="AH10" i="44"/>
  <c r="J12" i="44"/>
  <c r="G22" i="48"/>
  <c r="G27" i="2"/>
  <c r="AA13" i="35"/>
  <c r="Z12" i="1"/>
  <c r="S48" i="1"/>
  <c r="AC62" i="48"/>
  <c r="E18" i="2"/>
  <c r="N23" i="2"/>
  <c r="U13" i="35"/>
  <c r="U15" i="35"/>
  <c r="S27" i="35"/>
  <c r="AE27" i="35"/>
  <c r="U31" i="35"/>
  <c r="AA31" i="35"/>
  <c r="S33" i="35"/>
  <c r="AC33" i="35"/>
  <c r="K35" i="35"/>
  <c r="AC35" i="35"/>
  <c r="W39" i="35"/>
  <c r="K12" i="1"/>
  <c r="L12" i="1" s="1"/>
  <c r="Y12" i="1"/>
  <c r="Y28" i="1"/>
  <c r="U30" i="1"/>
  <c r="K32" i="1"/>
  <c r="Y32" i="1"/>
  <c r="Y44" i="1"/>
  <c r="U46" i="1"/>
  <c r="K48" i="1"/>
  <c r="Y48" i="1"/>
  <c r="S64" i="1"/>
  <c r="Z64" i="1"/>
  <c r="H80" i="1"/>
  <c r="AD80" i="1"/>
  <c r="Q94" i="1"/>
  <c r="U96" i="1"/>
  <c r="Z96" i="1"/>
  <c r="H104" i="1"/>
  <c r="AD104" i="1"/>
  <c r="K106" i="1"/>
  <c r="Y106" i="1"/>
  <c r="S114" i="1"/>
  <c r="Z114" i="1"/>
  <c r="AG35" i="44"/>
  <c r="AH35" i="44"/>
  <c r="M31" i="48"/>
  <c r="M33" i="48"/>
  <c r="M35" i="48"/>
  <c r="M37" i="48"/>
  <c r="AC37" i="48"/>
  <c r="M39" i="48"/>
  <c r="G24" i="48"/>
  <c r="M41" i="48"/>
  <c r="AC45" i="48"/>
  <c r="AC72" i="48"/>
  <c r="J10" i="6"/>
  <c r="N11" i="6"/>
  <c r="H13" i="6"/>
  <c r="Z12" i="6"/>
  <c r="N11" i="44"/>
  <c r="J13" i="44"/>
  <c r="AI20" i="44"/>
  <c r="AH21" i="44"/>
  <c r="AI30" i="44"/>
  <c r="AJ18" i="45"/>
  <c r="AJ21" i="45"/>
  <c r="G14" i="48"/>
  <c r="U15" i="48"/>
  <c r="U17" i="48"/>
  <c r="I21" i="48"/>
  <c r="M29" i="48"/>
  <c r="M32" i="48"/>
  <c r="M34" i="48"/>
  <c r="U18" i="48"/>
  <c r="M36" i="48"/>
  <c r="AC36" i="48"/>
  <c r="S38" i="48"/>
  <c r="I39" i="48"/>
  <c r="S40" i="48"/>
  <c r="AE47" i="48"/>
  <c r="J13" i="6"/>
  <c r="AB33" i="16"/>
  <c r="AH12" i="44"/>
  <c r="J17" i="44"/>
  <c r="AI22" i="44"/>
  <c r="AI23" i="44"/>
  <c r="AI31" i="44"/>
  <c r="AJ12" i="45"/>
  <c r="AJ24" i="45"/>
  <c r="U23" i="48"/>
  <c r="S28" i="48"/>
  <c r="I29" i="48"/>
  <c r="S33" i="48"/>
  <c r="I34" i="48"/>
  <c r="S35" i="48"/>
  <c r="I36" i="48"/>
  <c r="AE37" i="48"/>
  <c r="AE38" i="48"/>
  <c r="M38" i="48"/>
  <c r="AE40" i="48"/>
  <c r="M40" i="48"/>
  <c r="M43" i="48"/>
  <c r="AE59" i="48"/>
  <c r="AE65" i="48"/>
  <c r="AE70" i="48"/>
  <c r="AE75" i="48"/>
  <c r="AA32" i="49"/>
  <c r="AB17" i="49"/>
  <c r="AA19" i="49"/>
  <c r="H22" i="49"/>
  <c r="AA14" i="50"/>
  <c r="AC31" i="50"/>
  <c r="AC35" i="50"/>
  <c r="AC38" i="50"/>
  <c r="AB15" i="50"/>
  <c r="AB31" i="50"/>
  <c r="AC32" i="50"/>
  <c r="I13" i="48"/>
  <c r="I28" i="48"/>
  <c r="AE29" i="48"/>
  <c r="S29" i="48"/>
  <c r="AE30" i="48"/>
  <c r="M30" i="48"/>
  <c r="I31" i="48"/>
  <c r="S32" i="48"/>
  <c r="I33" i="48"/>
  <c r="AE36" i="48"/>
  <c r="S36" i="48"/>
  <c r="I37" i="48"/>
  <c r="I40" i="48"/>
  <c r="S41" i="48"/>
  <c r="I43" i="48"/>
  <c r="AE46" i="48"/>
  <c r="AE51" i="48"/>
  <c r="AE69" i="48"/>
  <c r="AB13" i="49"/>
  <c r="AB21" i="49"/>
  <c r="AB22" i="49"/>
  <c r="AB26" i="49"/>
  <c r="AB31" i="49"/>
  <c r="AA31" i="49"/>
  <c r="AB34" i="49"/>
  <c r="AB39" i="49"/>
  <c r="AB43" i="49"/>
  <c r="Y43" i="49"/>
  <c r="AB48" i="49"/>
  <c r="AA48" i="49"/>
  <c r="Y48" i="49"/>
  <c r="AB51" i="49"/>
  <c r="Y51" i="49"/>
  <c r="AB9" i="50"/>
  <c r="AA12" i="50"/>
  <c r="AA16" i="50"/>
  <c r="U45" i="64"/>
  <c r="G45" i="64"/>
  <c r="AD45" i="64" s="1"/>
  <c r="T45" i="64"/>
  <c r="V228" i="64"/>
  <c r="G228" i="64"/>
  <c r="U228" i="64"/>
  <c r="X31" i="64"/>
  <c r="P31" i="64"/>
  <c r="G31" i="64"/>
  <c r="AD31" i="64" s="1"/>
  <c r="T31" i="64"/>
  <c r="X32" i="64"/>
  <c r="Q32" i="64"/>
  <c r="AC32" i="64" s="1"/>
  <c r="S79" i="64"/>
  <c r="G79" i="64"/>
  <c r="AD79" i="64" s="1"/>
  <c r="X79" i="64"/>
  <c r="K79" i="64"/>
  <c r="Z93" i="64"/>
  <c r="T148" i="64"/>
  <c r="G148" i="64"/>
  <c r="S148" i="64"/>
  <c r="K148" i="64"/>
  <c r="V174" i="64"/>
  <c r="Y174" i="64"/>
  <c r="X223" i="64"/>
  <c r="W223" i="64"/>
  <c r="K223" i="64"/>
  <c r="X249" i="64"/>
  <c r="P249" i="64"/>
  <c r="G249" i="64"/>
  <c r="AD249" i="64" s="1"/>
  <c r="V249" i="64"/>
  <c r="K249" i="64"/>
  <c r="T249" i="64"/>
  <c r="S249" i="64"/>
  <c r="J249" i="64"/>
  <c r="X288" i="64"/>
  <c r="Y288" i="64"/>
  <c r="G288" i="64"/>
  <c r="AD288" i="64" s="1"/>
  <c r="T288" i="64"/>
  <c r="Q288" i="64"/>
  <c r="AC288" i="64" s="1"/>
  <c r="X34" i="64"/>
  <c r="T34" i="64"/>
  <c r="S46" i="64"/>
  <c r="G46" i="64"/>
  <c r="AD46" i="64" s="1"/>
  <c r="X46" i="64"/>
  <c r="W51" i="64"/>
  <c r="S51" i="64"/>
  <c r="Y63" i="64"/>
  <c r="Z67" i="64"/>
  <c r="G94" i="64"/>
  <c r="AD94" i="64" s="1"/>
  <c r="S94" i="64"/>
  <c r="V153" i="64"/>
  <c r="J153" i="64"/>
  <c r="Z155" i="64"/>
  <c r="Y155" i="64"/>
  <c r="T169" i="64"/>
  <c r="S169" i="64"/>
  <c r="J181" i="64"/>
  <c r="V181" i="64"/>
  <c r="U181" i="64"/>
  <c r="P215" i="64"/>
  <c r="V215" i="64"/>
  <c r="Q215" i="64"/>
  <c r="AD227" i="64"/>
  <c r="AA227" i="64"/>
  <c r="T227" i="64"/>
  <c r="J227" i="64"/>
  <c r="S227" i="64"/>
  <c r="G227" i="64"/>
  <c r="Z227" i="64"/>
  <c r="P227" i="64"/>
  <c r="X227" i="64"/>
  <c r="K227" i="64"/>
  <c r="Y230" i="64"/>
  <c r="Z230" i="64"/>
  <c r="G230" i="64"/>
  <c r="U230" i="64"/>
  <c r="P230" i="64"/>
  <c r="Z249" i="64"/>
  <c r="X264" i="64"/>
  <c r="P264" i="64"/>
  <c r="W264" i="64"/>
  <c r="J264" i="64"/>
  <c r="G264" i="64"/>
  <c r="AD264" i="64" s="1"/>
  <c r="V264" i="64"/>
  <c r="X281" i="64"/>
  <c r="Y281" i="64"/>
  <c r="G281" i="64"/>
  <c r="AD281" i="64" s="1"/>
  <c r="T281" i="64"/>
  <c r="Q281" i="64"/>
  <c r="AC281" i="64" s="1"/>
  <c r="X335" i="64"/>
  <c r="P335" i="64"/>
  <c r="G335" i="64"/>
  <c r="AD335" i="64" s="1"/>
  <c r="V335" i="64"/>
  <c r="K335" i="64"/>
  <c r="T335" i="64"/>
  <c r="J335" i="64"/>
  <c r="Z335" i="64"/>
  <c r="S335" i="64"/>
  <c r="K29" i="64"/>
  <c r="K31" i="64"/>
  <c r="Z31" i="64"/>
  <c r="Y32" i="64"/>
  <c r="Q34" i="64"/>
  <c r="AC34" i="64" s="1"/>
  <c r="X36" i="64"/>
  <c r="Y36" i="64"/>
  <c r="G36" i="64"/>
  <c r="AD36" i="64" s="1"/>
  <c r="X43" i="64"/>
  <c r="T43" i="64"/>
  <c r="X44" i="64"/>
  <c r="J44" i="64"/>
  <c r="J46" i="64"/>
  <c r="V52" i="64"/>
  <c r="Z52" i="64"/>
  <c r="U59" i="64"/>
  <c r="Z63" i="64"/>
  <c r="V65" i="64"/>
  <c r="Y65" i="64"/>
  <c r="P68" i="64"/>
  <c r="W79" i="64"/>
  <c r="Z82" i="64"/>
  <c r="J82" i="64"/>
  <c r="Y82" i="64"/>
  <c r="T103" i="64"/>
  <c r="S103" i="64"/>
  <c r="G103" i="64"/>
  <c r="W103" i="64"/>
  <c r="K103" i="64"/>
  <c r="S184" i="64"/>
  <c r="G184" i="64"/>
  <c r="AD184" i="64" s="1"/>
  <c r="T184" i="64"/>
  <c r="K184" i="64"/>
  <c r="G195" i="64"/>
  <c r="AD195" i="64" s="1"/>
  <c r="T195" i="64"/>
  <c r="K195" i="64"/>
  <c r="V211" i="64"/>
  <c r="Q211" i="64"/>
  <c r="AC211" i="64" s="1"/>
  <c r="Z218" i="64"/>
  <c r="G218" i="64"/>
  <c r="AD218" i="64" s="1"/>
  <c r="W218" i="64"/>
  <c r="P218" i="64"/>
  <c r="V227" i="64"/>
  <c r="AC230" i="64"/>
  <c r="X290" i="64"/>
  <c r="P290" i="64"/>
  <c r="G290" i="64"/>
  <c r="AD290" i="64" s="1"/>
  <c r="V290" i="64"/>
  <c r="K290" i="64"/>
  <c r="T290" i="64"/>
  <c r="Z290" i="64"/>
  <c r="S290" i="64"/>
  <c r="J290" i="64"/>
  <c r="V325" i="64"/>
  <c r="Q325" i="64"/>
  <c r="AC325" i="64" s="1"/>
  <c r="Z325" i="64"/>
  <c r="J325" i="64"/>
  <c r="Y325" i="64"/>
  <c r="U49" i="64"/>
  <c r="W53" i="64"/>
  <c r="S60" i="64"/>
  <c r="X90" i="64"/>
  <c r="Y104" i="64"/>
  <c r="Q104" i="64"/>
  <c r="AC104" i="64" s="1"/>
  <c r="Q112" i="64"/>
  <c r="AC112" i="64" s="1"/>
  <c r="S118" i="64"/>
  <c r="G118" i="64"/>
  <c r="X118" i="64"/>
  <c r="U121" i="64"/>
  <c r="V121" i="64"/>
  <c r="G128" i="64"/>
  <c r="AD128" i="64" s="1"/>
  <c r="Z138" i="64"/>
  <c r="G141" i="64"/>
  <c r="AD141" i="64" s="1"/>
  <c r="T143" i="64"/>
  <c r="T150" i="64"/>
  <c r="X150" i="64"/>
  <c r="K150" i="64"/>
  <c r="G163" i="64"/>
  <c r="T165" i="64"/>
  <c r="G165" i="64"/>
  <c r="AD165" i="64" s="1"/>
  <c r="G167" i="64"/>
  <c r="AD167" i="64" s="1"/>
  <c r="U179" i="64"/>
  <c r="G197" i="64"/>
  <c r="AD197" i="64" s="1"/>
  <c r="V202" i="64"/>
  <c r="T208" i="64"/>
  <c r="X231" i="64"/>
  <c r="P231" i="64"/>
  <c r="G231" i="64"/>
  <c r="AD231" i="64" s="1"/>
  <c r="T231" i="64"/>
  <c r="W233" i="64"/>
  <c r="J233" i="64"/>
  <c r="X233" i="64"/>
  <c r="S261" i="64"/>
  <c r="K261" i="64"/>
  <c r="X262" i="64"/>
  <c r="Q262" i="64"/>
  <c r="AC262" i="64" s="1"/>
  <c r="X266" i="64"/>
  <c r="Y266" i="64"/>
  <c r="G266" i="64"/>
  <c r="AD266" i="64" s="1"/>
  <c r="T266" i="64"/>
  <c r="T287" i="64"/>
  <c r="P287" i="64"/>
  <c r="X287" i="64"/>
  <c r="K287" i="64"/>
  <c r="X292" i="64"/>
  <c r="T292" i="64"/>
  <c r="G292" i="64"/>
  <c r="AD292" i="64" s="1"/>
  <c r="Q292" i="64"/>
  <c r="P292" i="64"/>
  <c r="W343" i="64"/>
  <c r="J343" i="64"/>
  <c r="T343" i="64"/>
  <c r="K343" i="64"/>
  <c r="W374" i="64"/>
  <c r="X374" i="64"/>
  <c r="K374" i="64"/>
  <c r="W443" i="64"/>
  <c r="T443" i="64"/>
  <c r="Y467" i="64"/>
  <c r="P467" i="64"/>
  <c r="U467" i="64"/>
  <c r="G467" i="64"/>
  <c r="AD467" i="64" s="1"/>
  <c r="Q467" i="64"/>
  <c r="AC467" i="64" s="1"/>
  <c r="K467" i="64"/>
  <c r="U469" i="64"/>
  <c r="V469" i="64"/>
  <c r="K469" i="64"/>
  <c r="V123" i="64"/>
  <c r="Q123" i="64"/>
  <c r="AC123" i="64" s="1"/>
  <c r="Z123" i="64"/>
  <c r="P128" i="64"/>
  <c r="X128" i="64"/>
  <c r="T152" i="64"/>
  <c r="T163" i="64"/>
  <c r="X163" i="64"/>
  <c r="K163" i="64"/>
  <c r="X167" i="64"/>
  <c r="K167" i="64"/>
  <c r="P197" i="64"/>
  <c r="P358" i="64"/>
  <c r="X358" i="64"/>
  <c r="K83" i="64"/>
  <c r="J123" i="64"/>
  <c r="S124" i="64"/>
  <c r="G124" i="64"/>
  <c r="AD124" i="64" s="1"/>
  <c r="X124" i="64"/>
  <c r="Z127" i="64"/>
  <c r="K128" i="64"/>
  <c r="T141" i="64"/>
  <c r="P152" i="64"/>
  <c r="T154" i="64"/>
  <c r="G154" i="64"/>
  <c r="AD154" i="64" s="1"/>
  <c r="J159" i="64"/>
  <c r="U159" i="64"/>
  <c r="P163" i="64"/>
  <c r="P167" i="64"/>
  <c r="T182" i="64"/>
  <c r="P182" i="64"/>
  <c r="T186" i="64"/>
  <c r="S193" i="64"/>
  <c r="S197" i="64"/>
  <c r="X241" i="64"/>
  <c r="G241" i="64"/>
  <c r="AD241" i="64" s="1"/>
  <c r="W241" i="64"/>
  <c r="S244" i="64"/>
  <c r="X256" i="64"/>
  <c r="P256" i="64"/>
  <c r="G256" i="64"/>
  <c r="AD256" i="64" s="1"/>
  <c r="V256" i="64"/>
  <c r="K256" i="64"/>
  <c r="Z256" i="64"/>
  <c r="P276" i="64"/>
  <c r="X276" i="64"/>
  <c r="K276" i="64"/>
  <c r="V289" i="64"/>
  <c r="X323" i="64"/>
  <c r="G323" i="64"/>
  <c r="AD323" i="64" s="1"/>
  <c r="T323" i="64"/>
  <c r="S323" i="64"/>
  <c r="W339" i="64"/>
  <c r="G339" i="64"/>
  <c r="AD339" i="64" s="1"/>
  <c r="P339" i="64"/>
  <c r="T445" i="64"/>
  <c r="J445" i="64"/>
  <c r="S305" i="64"/>
  <c r="Z305" i="64"/>
  <c r="P340" i="64"/>
  <c r="X340" i="64"/>
  <c r="V391" i="64"/>
  <c r="K391" i="64"/>
  <c r="T391" i="64"/>
  <c r="W404" i="64"/>
  <c r="V404" i="64"/>
  <c r="K404" i="64"/>
  <c r="T404" i="64"/>
  <c r="U424" i="64"/>
  <c r="P424" i="64"/>
  <c r="Y424" i="64"/>
  <c r="W430" i="64"/>
  <c r="K430" i="64"/>
  <c r="Z430" i="64"/>
  <c r="T458" i="64"/>
  <c r="J458" i="64"/>
  <c r="V458" i="64"/>
  <c r="Z460" i="64"/>
  <c r="V245" i="64"/>
  <c r="X257" i="64"/>
  <c r="J305" i="64"/>
  <c r="T305" i="64"/>
  <c r="Q328" i="64"/>
  <c r="AC328" i="64" s="1"/>
  <c r="W336" i="64"/>
  <c r="Q337" i="64"/>
  <c r="AC337" i="64" s="1"/>
  <c r="K340" i="64"/>
  <c r="P352" i="64"/>
  <c r="T353" i="64"/>
  <c r="W371" i="64"/>
  <c r="W387" i="64"/>
  <c r="G387" i="64"/>
  <c r="AD387" i="64" s="1"/>
  <c r="J391" i="64"/>
  <c r="X391" i="64"/>
  <c r="U392" i="64"/>
  <c r="J404" i="64"/>
  <c r="X404" i="64"/>
  <c r="Y409" i="64"/>
  <c r="T409" i="64"/>
  <c r="Q410" i="64"/>
  <c r="AC410" i="64" s="1"/>
  <c r="J424" i="64"/>
  <c r="W425" i="64"/>
  <c r="S426" i="64"/>
  <c r="P430" i="64"/>
  <c r="K438" i="64"/>
  <c r="K458" i="64"/>
  <c r="X458" i="64"/>
  <c r="Q460" i="64"/>
  <c r="AC460" i="64" s="1"/>
  <c r="X468" i="64"/>
  <c r="V472" i="64"/>
  <c r="J472" i="64"/>
  <c r="Z474" i="64"/>
  <c r="W111" i="64"/>
  <c r="Z234" i="64"/>
  <c r="J245" i="64"/>
  <c r="S286" i="64"/>
  <c r="W295" i="64"/>
  <c r="P302" i="64"/>
  <c r="K305" i="64"/>
  <c r="V305" i="64"/>
  <c r="S326" i="64"/>
  <c r="Z326" i="64"/>
  <c r="K327" i="64"/>
  <c r="T328" i="64"/>
  <c r="K336" i="64"/>
  <c r="X336" i="64"/>
  <c r="T337" i="64"/>
  <c r="S340" i="64"/>
  <c r="W352" i="64"/>
  <c r="K361" i="64"/>
  <c r="Y372" i="64"/>
  <c r="T372" i="64"/>
  <c r="Y377" i="64"/>
  <c r="Y379" i="64"/>
  <c r="P379" i="64"/>
  <c r="P387" i="64"/>
  <c r="T388" i="64"/>
  <c r="S390" i="64"/>
  <c r="P391" i="64"/>
  <c r="Z391" i="64"/>
  <c r="W392" i="64"/>
  <c r="P404" i="64"/>
  <c r="Z404" i="64"/>
  <c r="S409" i="64"/>
  <c r="J419" i="64"/>
  <c r="Q425" i="64"/>
  <c r="AC425" i="64" s="1"/>
  <c r="V428" i="64"/>
  <c r="P428" i="64"/>
  <c r="T440" i="64"/>
  <c r="X440" i="64"/>
  <c r="V446" i="64"/>
  <c r="U446" i="64"/>
  <c r="AA446" i="64" s="1"/>
  <c r="P458" i="64"/>
  <c r="Z458" i="64"/>
  <c r="Q468" i="64"/>
  <c r="Q472" i="64"/>
  <c r="K474" i="64"/>
  <c r="Z477" i="64"/>
  <c r="V477" i="64"/>
  <c r="J477" i="64"/>
  <c r="Y477" i="64"/>
  <c r="S447" i="64"/>
  <c r="Z447" i="64"/>
  <c r="Z457" i="64"/>
  <c r="AD473" i="64"/>
  <c r="S12" i="56"/>
  <c r="S13" i="56"/>
  <c r="H11" i="57"/>
  <c r="T18" i="56"/>
  <c r="S28" i="56"/>
  <c r="W14" i="57"/>
  <c r="H17" i="57"/>
  <c r="K10" i="57"/>
  <c r="U32" i="57"/>
  <c r="AE12" i="56"/>
  <c r="I10" i="56"/>
  <c r="T22" i="56"/>
  <c r="S25" i="56"/>
  <c r="S27" i="56"/>
  <c r="U16" i="57"/>
  <c r="X101" i="58"/>
  <c r="V19" i="58"/>
  <c r="V31" i="58"/>
  <c r="V37" i="58"/>
  <c r="V41" i="58"/>
  <c r="X86" i="58"/>
  <c r="V18" i="58"/>
  <c r="V36" i="58"/>
  <c r="X115" i="58"/>
  <c r="G417" i="66"/>
  <c r="Y417" i="66" s="1"/>
  <c r="T74" i="66"/>
  <c r="S60" i="66"/>
  <c r="K199" i="66"/>
  <c r="S269" i="66"/>
  <c r="S257" i="66"/>
  <c r="O524" i="66"/>
  <c r="K540" i="66"/>
  <c r="P84" i="66"/>
  <c r="K118" i="66"/>
  <c r="O232" i="66"/>
  <c r="P237" i="66"/>
  <c r="P273" i="66"/>
  <c r="G454" i="66"/>
  <c r="K508" i="66"/>
  <c r="I522" i="66"/>
  <c r="P533" i="66"/>
  <c r="P173" i="66"/>
  <c r="P281" i="66"/>
  <c r="P417" i="66"/>
  <c r="K477" i="66"/>
  <c r="T503" i="66"/>
  <c r="R527" i="66"/>
  <c r="P37" i="66"/>
  <c r="Y81" i="66"/>
  <c r="G84" i="66"/>
  <c r="Y84" i="66" s="1"/>
  <c r="R97" i="66"/>
  <c r="O194" i="66"/>
  <c r="O208" i="66"/>
  <c r="G232" i="66"/>
  <c r="K326" i="66"/>
  <c r="S452" i="66"/>
  <c r="S454" i="66"/>
  <c r="K471" i="66"/>
  <c r="S497" i="66"/>
  <c r="G557" i="66"/>
  <c r="T53" i="66"/>
  <c r="G60" i="66"/>
  <c r="W60" i="66"/>
  <c r="G64" i="66"/>
  <c r="K67" i="66"/>
  <c r="W97" i="66"/>
  <c r="S118" i="66"/>
  <c r="S128" i="66"/>
  <c r="I155" i="66"/>
  <c r="K182" i="66"/>
  <c r="G206" i="66"/>
  <c r="Y206" i="66" s="1"/>
  <c r="G208" i="66"/>
  <c r="Y208" i="66" s="1"/>
  <c r="U208" i="66"/>
  <c r="P214" i="66"/>
  <c r="Q214" i="66" s="1"/>
  <c r="R217" i="66"/>
  <c r="S302" i="66"/>
  <c r="O304" i="66"/>
  <c r="U338" i="66"/>
  <c r="S370" i="66"/>
  <c r="V371" i="66"/>
  <c r="K388" i="66"/>
  <c r="O406" i="66"/>
  <c r="I446" i="66"/>
  <c r="U461" i="66"/>
  <c r="P477" i="66"/>
  <c r="P493" i="66"/>
  <c r="G508" i="66"/>
  <c r="U522" i="66"/>
  <c r="G540" i="66"/>
  <c r="Y540" i="66" s="1"/>
  <c r="W128" i="66"/>
  <c r="W155" i="66"/>
  <c r="S214" i="66"/>
  <c r="T248" i="66"/>
  <c r="V304" i="66"/>
  <c r="V406" i="66"/>
  <c r="O446" i="66"/>
  <c r="G458" i="66"/>
  <c r="G489" i="66"/>
  <c r="Y489" i="66" s="1"/>
  <c r="G497" i="66"/>
  <c r="G522" i="66"/>
  <c r="T13" i="66"/>
  <c r="K60" i="66"/>
  <c r="P64" i="66"/>
  <c r="O116" i="66"/>
  <c r="G128" i="66"/>
  <c r="Y128" i="66" s="1"/>
  <c r="S206" i="66"/>
  <c r="K208" i="66"/>
  <c r="G214" i="66"/>
  <c r="Y214" i="66" s="1"/>
  <c r="O252" i="66"/>
  <c r="G304" i="66"/>
  <c r="Y304" i="66" s="1"/>
  <c r="G318" i="66"/>
  <c r="Y318" i="66" s="1"/>
  <c r="G360" i="66"/>
  <c r="R367" i="66"/>
  <c r="I374" i="66"/>
  <c r="X384" i="66"/>
  <c r="G406" i="66"/>
  <c r="T419" i="66"/>
  <c r="G446" i="66"/>
  <c r="U446" i="66"/>
  <c r="G493" i="66"/>
  <c r="G566" i="66"/>
  <c r="P28" i="66"/>
  <c r="I41" i="66"/>
  <c r="K72" i="66"/>
  <c r="P75" i="66"/>
  <c r="O80" i="66"/>
  <c r="T85" i="66"/>
  <c r="P109" i="66"/>
  <c r="I117" i="66"/>
  <c r="S144" i="66"/>
  <c r="K161" i="66"/>
  <c r="S210" i="66"/>
  <c r="G220" i="66"/>
  <c r="Y220" i="66" s="1"/>
  <c r="G280" i="66"/>
  <c r="Y280" i="66" s="1"/>
  <c r="G294" i="66"/>
  <c r="V300" i="66"/>
  <c r="S310" i="66"/>
  <c r="P321" i="66"/>
  <c r="K322" i="66"/>
  <c r="I356" i="66"/>
  <c r="R377" i="66"/>
  <c r="V436" i="66"/>
  <c r="I438" i="66"/>
  <c r="S448" i="66"/>
  <c r="R449" i="66"/>
  <c r="I465" i="66"/>
  <c r="S481" i="66"/>
  <c r="K486" i="66"/>
  <c r="K490" i="66"/>
  <c r="R519" i="66"/>
  <c r="T527" i="66"/>
  <c r="Y560" i="66"/>
  <c r="G37" i="66"/>
  <c r="Y37" i="66" s="1"/>
  <c r="P41" i="66"/>
  <c r="T43" i="66"/>
  <c r="P98" i="66"/>
  <c r="R113" i="66"/>
  <c r="K117" i="66"/>
  <c r="T119" i="66"/>
  <c r="R127" i="66"/>
  <c r="R131" i="66"/>
  <c r="T138" i="66"/>
  <c r="O178" i="66"/>
  <c r="P189" i="66"/>
  <c r="P345" i="66"/>
  <c r="S356" i="66"/>
  <c r="X361" i="66"/>
  <c r="R422" i="66"/>
  <c r="O424" i="66"/>
  <c r="I433" i="66"/>
  <c r="U438" i="66"/>
  <c r="I458" i="66"/>
  <c r="I461" i="66"/>
  <c r="P465" i="66"/>
  <c r="O478" i="66"/>
  <c r="O512" i="66"/>
  <c r="U513" i="66"/>
  <c r="U537" i="66"/>
  <c r="P538" i="66"/>
  <c r="I566" i="66"/>
  <c r="G28" i="66"/>
  <c r="T41" i="66"/>
  <c r="O46" i="66"/>
  <c r="T69" i="66"/>
  <c r="O74" i="66"/>
  <c r="X79" i="66"/>
  <c r="T101" i="66"/>
  <c r="W113" i="66"/>
  <c r="U117" i="66"/>
  <c r="P121" i="66"/>
  <c r="S132" i="66"/>
  <c r="G144" i="66"/>
  <c r="Y144" i="66" s="1"/>
  <c r="R155" i="66"/>
  <c r="U220" i="66"/>
  <c r="P229" i="66"/>
  <c r="Q229" i="66" s="1"/>
  <c r="K273" i="66"/>
  <c r="T287" i="66"/>
  <c r="O288" i="66"/>
  <c r="I294" i="66"/>
  <c r="I297" i="66"/>
  <c r="G310" i="66"/>
  <c r="Y310" i="66" s="1"/>
  <c r="R313" i="66"/>
  <c r="K349" i="66"/>
  <c r="P357" i="66"/>
  <c r="P374" i="66"/>
  <c r="O396" i="66"/>
  <c r="X433" i="66"/>
  <c r="G438" i="66"/>
  <c r="I452" i="66"/>
  <c r="K461" i="66"/>
  <c r="S469" i="66"/>
  <c r="I470" i="66"/>
  <c r="K497" i="66"/>
  <c r="I530" i="66"/>
  <c r="I533" i="66"/>
  <c r="P553" i="66"/>
  <c r="V190" i="66"/>
  <c r="X397" i="66"/>
  <c r="V432" i="66"/>
  <c r="I15" i="66"/>
  <c r="T17" i="66"/>
  <c r="W27" i="66"/>
  <c r="T28" i="66"/>
  <c r="G32" i="66"/>
  <c r="Y32" i="66" s="1"/>
  <c r="K33" i="66"/>
  <c r="U67" i="66"/>
  <c r="O72" i="66"/>
  <c r="T75" i="66"/>
  <c r="G98" i="66"/>
  <c r="Y98" i="66" s="1"/>
  <c r="W98" i="66"/>
  <c r="G110" i="66"/>
  <c r="Y110" i="66" s="1"/>
  <c r="X121" i="66"/>
  <c r="W131" i="66"/>
  <c r="G132" i="66"/>
  <c r="Y132" i="66" s="1"/>
  <c r="R134" i="66"/>
  <c r="I147" i="66"/>
  <c r="J147" i="66" s="1"/>
  <c r="O148" i="66"/>
  <c r="S152" i="66"/>
  <c r="R158" i="66"/>
  <c r="T175" i="66"/>
  <c r="G178" i="66"/>
  <c r="R178" i="66"/>
  <c r="G194" i="66"/>
  <c r="V194" i="66"/>
  <c r="G210" i="66"/>
  <c r="Y210" i="66" s="1"/>
  <c r="U210" i="66"/>
  <c r="S218" i="66"/>
  <c r="P222" i="66"/>
  <c r="O223" i="66"/>
  <c r="O224" i="66"/>
  <c r="K236" i="66"/>
  <c r="W237" i="66"/>
  <c r="G253" i="66"/>
  <c r="Y253" i="66" s="1"/>
  <c r="G257" i="66"/>
  <c r="R289" i="66"/>
  <c r="P297" i="66"/>
  <c r="I298" i="66"/>
  <c r="G300" i="66"/>
  <c r="Y300" i="66" s="1"/>
  <c r="R305" i="66"/>
  <c r="P306" i="66"/>
  <c r="T307" i="66"/>
  <c r="O308" i="66"/>
  <c r="U318" i="66"/>
  <c r="O322" i="66"/>
  <c r="G329" i="66"/>
  <c r="Y329" i="66" s="1"/>
  <c r="G338" i="66"/>
  <c r="Y338" i="66" s="1"/>
  <c r="U356" i="66"/>
  <c r="G364" i="66"/>
  <c r="V364" i="66"/>
  <c r="O375" i="66"/>
  <c r="P393" i="66"/>
  <c r="K397" i="66"/>
  <c r="O398" i="66"/>
  <c r="S401" i="66"/>
  <c r="O412" i="66"/>
  <c r="S417" i="66"/>
  <c r="O426" i="66"/>
  <c r="K432" i="66"/>
  <c r="P433" i="66"/>
  <c r="T435" i="66"/>
  <c r="G436" i="66"/>
  <c r="O438" i="66"/>
  <c r="W446" i="66"/>
  <c r="K474" i="66"/>
  <c r="S490" i="66"/>
  <c r="I498" i="66"/>
  <c r="U509" i="66"/>
  <c r="O515" i="66"/>
  <c r="G516" i="66"/>
  <c r="P525" i="66"/>
  <c r="G528" i="66"/>
  <c r="O536" i="66"/>
  <c r="K550" i="66"/>
  <c r="G553" i="66"/>
  <c r="S553" i="66"/>
  <c r="V566" i="66"/>
  <c r="Y567" i="66"/>
  <c r="O568" i="66"/>
  <c r="G569" i="66"/>
  <c r="S573" i="66"/>
  <c r="W148" i="66"/>
  <c r="P172" i="66"/>
  <c r="X178" i="66"/>
  <c r="P187" i="66"/>
  <c r="Q187" i="66" s="1"/>
  <c r="K190" i="66"/>
  <c r="O193" i="66"/>
  <c r="R195" i="66"/>
  <c r="U218" i="66"/>
  <c r="P298" i="66"/>
  <c r="R375" i="66"/>
  <c r="O397" i="66"/>
  <c r="O432" i="66"/>
  <c r="X435" i="66"/>
  <c r="U490" i="66"/>
  <c r="V512" i="66"/>
  <c r="X515" i="66"/>
  <c r="V536" i="66"/>
  <c r="W573" i="66"/>
  <c r="P15" i="66"/>
  <c r="T33" i="66"/>
  <c r="W46" i="66"/>
  <c r="S32" i="66"/>
  <c r="X41" i="66"/>
  <c r="K46" i="66"/>
  <c r="W72" i="66"/>
  <c r="I75" i="66"/>
  <c r="K77" i="66"/>
  <c r="P79" i="66"/>
  <c r="S84" i="66"/>
  <c r="O98" i="66"/>
  <c r="P101" i="66"/>
  <c r="Q101" i="66" s="1"/>
  <c r="T108" i="66"/>
  <c r="W110" i="66"/>
  <c r="T116" i="66"/>
  <c r="W117" i="66"/>
  <c r="I121" i="66"/>
  <c r="R147" i="66"/>
  <c r="W151" i="66"/>
  <c r="G152" i="66"/>
  <c r="Y152" i="66" s="1"/>
  <c r="R159" i="66"/>
  <c r="G172" i="66"/>
  <c r="Y172" i="66" s="1"/>
  <c r="S172" i="66"/>
  <c r="R187" i="66"/>
  <c r="K204" i="66"/>
  <c r="V208" i="66"/>
  <c r="G218" i="66"/>
  <c r="U229" i="66"/>
  <c r="V232" i="66"/>
  <c r="G236" i="66"/>
  <c r="Y236" i="66" s="1"/>
  <c r="U236" i="66"/>
  <c r="K237" i="66"/>
  <c r="T244" i="66"/>
  <c r="S245" i="66"/>
  <c r="W253" i="66"/>
  <c r="O254" i="66"/>
  <c r="P257" i="66"/>
  <c r="O269" i="66"/>
  <c r="I281" i="66"/>
  <c r="P294" i="66"/>
  <c r="I296" i="66"/>
  <c r="O300" i="66"/>
  <c r="I302" i="66"/>
  <c r="Y323" i="66"/>
  <c r="G333" i="66"/>
  <c r="T340" i="66"/>
  <c r="K345" i="66"/>
  <c r="K356" i="66"/>
  <c r="R357" i="66"/>
  <c r="U360" i="66"/>
  <c r="U361" i="66"/>
  <c r="O364" i="66"/>
  <c r="G393" i="66"/>
  <c r="Y393" i="66" s="1"/>
  <c r="S397" i="66"/>
  <c r="G432" i="66"/>
  <c r="U432" i="66"/>
  <c r="O436" i="66"/>
  <c r="W438" i="66"/>
  <c r="T439" i="66"/>
  <c r="P458" i="66"/>
  <c r="K460" i="66"/>
  <c r="W461" i="66"/>
  <c r="G473" i="66"/>
  <c r="K487" i="66"/>
  <c r="I490" i="66"/>
  <c r="P497" i="66"/>
  <c r="K499" i="66"/>
  <c r="P501" i="66"/>
  <c r="O508" i="66"/>
  <c r="I512" i="66"/>
  <c r="U516" i="66"/>
  <c r="X517" i="66"/>
  <c r="S518" i="66"/>
  <c r="O519" i="66"/>
  <c r="R521" i="66"/>
  <c r="U528" i="66"/>
  <c r="P530" i="66"/>
  <c r="G536" i="66"/>
  <c r="O540" i="66"/>
  <c r="V550" i="66"/>
  <c r="K553" i="66"/>
  <c r="O562" i="66"/>
  <c r="O566" i="66"/>
  <c r="G573" i="66"/>
  <c r="W24" i="66"/>
  <c r="Y29" i="66"/>
  <c r="T56" i="66"/>
  <c r="W45" i="66"/>
  <c r="T51" i="66"/>
  <c r="W83" i="66"/>
  <c r="W102" i="66"/>
  <c r="W105" i="66"/>
  <c r="V212" i="66"/>
  <c r="W221" i="66"/>
  <c r="W241" i="66"/>
  <c r="U274" i="66"/>
  <c r="R284" i="66"/>
  <c r="W290" i="66"/>
  <c r="X365" i="66"/>
  <c r="V368" i="66"/>
  <c r="U372" i="66"/>
  <c r="R380" i="66"/>
  <c r="W386" i="66"/>
  <c r="R394" i="66"/>
  <c r="R402" i="66"/>
  <c r="W405" i="66"/>
  <c r="V410" i="66"/>
  <c r="V414" i="66"/>
  <c r="T421" i="66"/>
  <c r="V440" i="66"/>
  <c r="W441" i="66"/>
  <c r="R444" i="66"/>
  <c r="R482" i="66"/>
  <c r="U502" i="66"/>
  <c r="W510" i="66"/>
  <c r="W541" i="66"/>
  <c r="U554" i="66"/>
  <c r="R558" i="66"/>
  <c r="R570" i="66"/>
  <c r="K29" i="66"/>
  <c r="I35" i="66"/>
  <c r="K36" i="66"/>
  <c r="I51" i="66"/>
  <c r="U51" i="66"/>
  <c r="K56" i="66"/>
  <c r="R58" i="66"/>
  <c r="T64" i="66"/>
  <c r="K81" i="66"/>
  <c r="I83" i="66"/>
  <c r="K94" i="66"/>
  <c r="W159" i="66"/>
  <c r="R205" i="66"/>
  <c r="I212" i="66"/>
  <c r="T215" i="66"/>
  <c r="K216" i="66"/>
  <c r="I221" i="66"/>
  <c r="J221" i="66" s="1"/>
  <c r="O256" i="66"/>
  <c r="I274" i="66"/>
  <c r="I286" i="66"/>
  <c r="I301" i="66"/>
  <c r="R309" i="66"/>
  <c r="W310" i="66"/>
  <c r="O311" i="66"/>
  <c r="W313" i="66"/>
  <c r="K330" i="66"/>
  <c r="O332" i="66"/>
  <c r="O342" i="66"/>
  <c r="O350" i="66"/>
  <c r="I365" i="66"/>
  <c r="O376" i="66"/>
  <c r="W377" i="66"/>
  <c r="I380" i="66"/>
  <c r="X380" i="66"/>
  <c r="I382" i="66"/>
  <c r="I394" i="66"/>
  <c r="X394" i="66"/>
  <c r="I402" i="66"/>
  <c r="X402" i="66"/>
  <c r="O405" i="66"/>
  <c r="S409" i="66"/>
  <c r="K421" i="66"/>
  <c r="K427" i="66"/>
  <c r="I440" i="66"/>
  <c r="I441" i="66"/>
  <c r="S442" i="66"/>
  <c r="I444" i="66"/>
  <c r="X444" i="66"/>
  <c r="W454" i="66"/>
  <c r="S482" i="66"/>
  <c r="T483" i="66"/>
  <c r="P485" i="66"/>
  <c r="K494" i="66"/>
  <c r="K502" i="66"/>
  <c r="I510" i="66"/>
  <c r="O511" i="66"/>
  <c r="P526" i="66"/>
  <c r="I534" i="66"/>
  <c r="R536" i="66"/>
  <c r="I541" i="66"/>
  <c r="P545" i="66"/>
  <c r="K546" i="66"/>
  <c r="S558" i="66"/>
  <c r="X570" i="66"/>
  <c r="V14" i="66"/>
  <c r="T15" i="66"/>
  <c r="K17" i="66"/>
  <c r="O20" i="66"/>
  <c r="P24" i="66"/>
  <c r="I27" i="66"/>
  <c r="W28" i="66"/>
  <c r="T30" i="66"/>
  <c r="K32" i="66"/>
  <c r="R35" i="66"/>
  <c r="S36" i="66"/>
  <c r="K37" i="66"/>
  <c r="W41" i="66"/>
  <c r="K43" i="66"/>
  <c r="P45" i="66"/>
  <c r="G46" i="66"/>
  <c r="Y46" i="66" s="1"/>
  <c r="K51" i="66"/>
  <c r="W51" i="66"/>
  <c r="O56" i="66"/>
  <c r="W56" i="66"/>
  <c r="K64" i="66"/>
  <c r="T66" i="66"/>
  <c r="G72" i="66"/>
  <c r="Y72" i="66" s="1"/>
  <c r="P72" i="66"/>
  <c r="W75" i="66"/>
  <c r="P83" i="66"/>
  <c r="W84" i="66"/>
  <c r="O92" i="66"/>
  <c r="S94" i="66"/>
  <c r="V96" i="66"/>
  <c r="T98" i="66"/>
  <c r="W101" i="66"/>
  <c r="P102" i="66"/>
  <c r="K103" i="66"/>
  <c r="P105" i="66"/>
  <c r="Q105" i="66" s="1"/>
  <c r="O106" i="66"/>
  <c r="O108" i="66"/>
  <c r="I109" i="66"/>
  <c r="U109" i="66"/>
  <c r="K110" i="66"/>
  <c r="V112" i="66"/>
  <c r="K115" i="66"/>
  <c r="P117" i="66"/>
  <c r="X117" i="66"/>
  <c r="G118" i="66"/>
  <c r="W118" i="66"/>
  <c r="R121" i="66"/>
  <c r="K123" i="66"/>
  <c r="I127" i="66"/>
  <c r="J127" i="66" s="1"/>
  <c r="W132" i="66"/>
  <c r="O138" i="66"/>
  <c r="K144" i="66"/>
  <c r="O146" i="66"/>
  <c r="W147" i="66"/>
  <c r="I151" i="66"/>
  <c r="J151" i="66" s="1"/>
  <c r="K152" i="66"/>
  <c r="O154" i="66"/>
  <c r="I159" i="66"/>
  <c r="X159" i="66"/>
  <c r="W172" i="66"/>
  <c r="U178" i="66"/>
  <c r="U180" i="66"/>
  <c r="W187" i="66"/>
  <c r="S190" i="66"/>
  <c r="O192" i="66"/>
  <c r="S194" i="66"/>
  <c r="X194" i="66"/>
  <c r="P196" i="66"/>
  <c r="Q196" i="66" s="1"/>
  <c r="I206" i="66"/>
  <c r="J206" i="66" s="1"/>
  <c r="O207" i="66"/>
  <c r="R208" i="66"/>
  <c r="P209" i="66"/>
  <c r="P213" i="66"/>
  <c r="Q213" i="66" s="1"/>
  <c r="I217" i="66"/>
  <c r="X217" i="66"/>
  <c r="K220" i="66"/>
  <c r="P221" i="66"/>
  <c r="P226" i="66"/>
  <c r="I232" i="66"/>
  <c r="S232" i="66"/>
  <c r="X232" i="66"/>
  <c r="P233" i="66"/>
  <c r="O235" i="66"/>
  <c r="T237" i="66"/>
  <c r="P241" i="66"/>
  <c r="K245" i="66"/>
  <c r="O253" i="66"/>
  <c r="T256" i="66"/>
  <c r="K258" i="66"/>
  <c r="K271" i="66"/>
  <c r="G273" i="66"/>
  <c r="S273" i="66"/>
  <c r="O274" i="66"/>
  <c r="V274" i="66"/>
  <c r="I280" i="66"/>
  <c r="U281" i="66"/>
  <c r="O283" i="66"/>
  <c r="K284" i="66"/>
  <c r="U284" i="66"/>
  <c r="U286" i="66"/>
  <c r="P290" i="66"/>
  <c r="S294" i="66"/>
  <c r="G296" i="66"/>
  <c r="Y296" i="66" s="1"/>
  <c r="U296" i="66"/>
  <c r="R297" i="66"/>
  <c r="I300" i="66"/>
  <c r="S300" i="66"/>
  <c r="P301" i="66"/>
  <c r="G302" i="66"/>
  <c r="Y302" i="66" s="1"/>
  <c r="I304" i="66"/>
  <c r="S304" i="66"/>
  <c r="K305" i="66"/>
  <c r="I310" i="66"/>
  <c r="V311" i="66"/>
  <c r="I313" i="66"/>
  <c r="V318" i="66"/>
  <c r="G322" i="66"/>
  <c r="K323" i="66"/>
  <c r="G326" i="66"/>
  <c r="U326" i="66"/>
  <c r="T339" i="66"/>
  <c r="O340" i="66"/>
  <c r="O344" i="66"/>
  <c r="K351" i="66"/>
  <c r="G356" i="66"/>
  <c r="Y356" i="66" s="1"/>
  <c r="O356" i="66"/>
  <c r="V356" i="66"/>
  <c r="P358" i="66"/>
  <c r="X359" i="66"/>
  <c r="V360" i="66"/>
  <c r="V363" i="66"/>
  <c r="U364" i="66"/>
  <c r="P365" i="66"/>
  <c r="U369" i="66"/>
  <c r="O372" i="66"/>
  <c r="V372" i="66"/>
  <c r="P373" i="66"/>
  <c r="G374" i="66"/>
  <c r="Y374" i="66" s="1"/>
  <c r="S374" i="66"/>
  <c r="I377" i="66"/>
  <c r="P378" i="66"/>
  <c r="K380" i="66"/>
  <c r="U380" i="66"/>
  <c r="P382" i="66"/>
  <c r="P386" i="66"/>
  <c r="U389" i="66"/>
  <c r="K394" i="66"/>
  <c r="U394" i="66"/>
  <c r="T396" i="66"/>
  <c r="K402" i="66"/>
  <c r="U402" i="66"/>
  <c r="P405" i="66"/>
  <c r="I406" i="66"/>
  <c r="S406" i="66"/>
  <c r="X406" i="66"/>
  <c r="W417" i="66"/>
  <c r="K418" i="66"/>
  <c r="O420" i="66"/>
  <c r="O421" i="66"/>
  <c r="W421" i="66"/>
  <c r="K425" i="66"/>
  <c r="R432" i="66"/>
  <c r="R433" i="66"/>
  <c r="I436" i="66"/>
  <c r="S436" i="66"/>
  <c r="X436" i="66"/>
  <c r="P437" i="66"/>
  <c r="P438" i="66"/>
  <c r="O439" i="66"/>
  <c r="P441" i="66"/>
  <c r="K444" i="66"/>
  <c r="U444" i="66"/>
  <c r="R445" i="66"/>
  <c r="P446" i="66"/>
  <c r="I448" i="66"/>
  <c r="I449" i="66"/>
  <c r="V452" i="66"/>
  <c r="O454" i="66"/>
  <c r="S458" i="66"/>
  <c r="P461" i="66"/>
  <c r="X461" i="66"/>
  <c r="R465" i="66"/>
  <c r="S470" i="66"/>
  <c r="P473" i="66"/>
  <c r="G477" i="66"/>
  <c r="S477" i="66"/>
  <c r="K482" i="66"/>
  <c r="U482" i="66"/>
  <c r="S485" i="66"/>
  <c r="P489" i="66"/>
  <c r="G490" i="66"/>
  <c r="Y490" i="66" s="1"/>
  <c r="O490" i="66"/>
  <c r="V490" i="66"/>
  <c r="W497" i="66"/>
  <c r="G498" i="66"/>
  <c r="U498" i="66"/>
  <c r="O502" i="66"/>
  <c r="K503" i="66"/>
  <c r="V507" i="66"/>
  <c r="I509" i="66"/>
  <c r="P510" i="66"/>
  <c r="R511" i="66"/>
  <c r="G512" i="66"/>
  <c r="I513" i="66"/>
  <c r="I516" i="66"/>
  <c r="I517" i="66"/>
  <c r="T519" i="66"/>
  <c r="I521" i="66"/>
  <c r="X521" i="66"/>
  <c r="S526" i="66"/>
  <c r="K528" i="66"/>
  <c r="I529" i="66"/>
  <c r="G530" i="66"/>
  <c r="S530" i="66"/>
  <c r="R533" i="66"/>
  <c r="U534" i="66"/>
  <c r="I536" i="66"/>
  <c r="S536" i="66"/>
  <c r="X536" i="66"/>
  <c r="P537" i="66"/>
  <c r="P541" i="66"/>
  <c r="K547" i="66"/>
  <c r="S550" i="66"/>
  <c r="O554" i="66"/>
  <c r="V554" i="66"/>
  <c r="K557" i="66"/>
  <c r="K558" i="66"/>
  <c r="U558" i="66"/>
  <c r="T559" i="66"/>
  <c r="K567" i="66"/>
  <c r="K569" i="66"/>
  <c r="K570" i="66"/>
  <c r="U570" i="66"/>
  <c r="V572" i="66"/>
  <c r="S574" i="66"/>
  <c r="K24" i="66"/>
  <c r="W32" i="66"/>
  <c r="T37" i="66"/>
  <c r="V40" i="66"/>
  <c r="Y43" i="66"/>
  <c r="I45" i="66"/>
  <c r="X45" i="66"/>
  <c r="K102" i="66"/>
  <c r="I105" i="66"/>
  <c r="T109" i="66"/>
  <c r="P122" i="66"/>
  <c r="W127" i="66"/>
  <c r="W144" i="66"/>
  <c r="W152" i="66"/>
  <c r="W173" i="66"/>
  <c r="R194" i="66"/>
  <c r="X195" i="66"/>
  <c r="W206" i="66"/>
  <c r="W217" i="66"/>
  <c r="X219" i="66"/>
  <c r="I226" i="66"/>
  <c r="J226" i="66" s="1"/>
  <c r="T231" i="66"/>
  <c r="R232" i="66"/>
  <c r="K241" i="66"/>
  <c r="U280" i="66"/>
  <c r="I284" i="66"/>
  <c r="S284" i="66"/>
  <c r="R285" i="66"/>
  <c r="I290" i="66"/>
  <c r="R291" i="66"/>
  <c r="R299" i="66"/>
  <c r="R300" i="66"/>
  <c r="R304" i="66"/>
  <c r="K317" i="66"/>
  <c r="P341" i="66"/>
  <c r="S362" i="66"/>
  <c r="I368" i="66"/>
  <c r="I369" i="66"/>
  <c r="I372" i="66"/>
  <c r="I378" i="66"/>
  <c r="S380" i="66"/>
  <c r="I386" i="66"/>
  <c r="I389" i="66"/>
  <c r="S394" i="66"/>
  <c r="S402" i="66"/>
  <c r="T403" i="66"/>
  <c r="R406" i="66"/>
  <c r="I410" i="66"/>
  <c r="K411" i="66"/>
  <c r="I414" i="66"/>
  <c r="R436" i="66"/>
  <c r="Y439" i="66"/>
  <c r="X441" i="66"/>
  <c r="S444" i="66"/>
  <c r="K445" i="66"/>
  <c r="V448" i="66"/>
  <c r="W449" i="66"/>
  <c r="R463" i="66"/>
  <c r="I482" i="66"/>
  <c r="X482" i="66"/>
  <c r="O507" i="66"/>
  <c r="X513" i="66"/>
  <c r="V516" i="66"/>
  <c r="W521" i="66"/>
  <c r="X541" i="66"/>
  <c r="I554" i="66"/>
  <c r="I558" i="66"/>
  <c r="X558" i="66"/>
  <c r="I570" i="66"/>
  <c r="S570" i="66"/>
  <c r="K13" i="66"/>
  <c r="W15" i="66"/>
  <c r="P19" i="66"/>
  <c r="G24" i="66"/>
  <c r="Y24" i="66" s="1"/>
  <c r="S24" i="66"/>
  <c r="R27" i="66"/>
  <c r="K28" i="66"/>
  <c r="T29" i="66"/>
  <c r="P32" i="66"/>
  <c r="W35" i="66"/>
  <c r="O37" i="66"/>
  <c r="W37" i="66"/>
  <c r="R45" i="66"/>
  <c r="T46" i="66"/>
  <c r="P51" i="66"/>
  <c r="G56" i="66"/>
  <c r="Y56" i="66" s="1"/>
  <c r="P56" i="66"/>
  <c r="O64" i="66"/>
  <c r="W64" i="66"/>
  <c r="T72" i="66"/>
  <c r="T81" i="66"/>
  <c r="T83" i="66"/>
  <c r="K84" i="66"/>
  <c r="G94" i="66"/>
  <c r="Y94" i="66" s="1"/>
  <c r="W94" i="66"/>
  <c r="I97" i="66"/>
  <c r="K98" i="66"/>
  <c r="I101" i="66"/>
  <c r="G102" i="66"/>
  <c r="S102" i="66"/>
  <c r="T103" i="66"/>
  <c r="R105" i="66"/>
  <c r="K109" i="66"/>
  <c r="W109" i="66"/>
  <c r="S110" i="66"/>
  <c r="I113" i="66"/>
  <c r="T117" i="66"/>
  <c r="W121" i="66"/>
  <c r="K128" i="66"/>
  <c r="I131" i="66"/>
  <c r="J131" i="66" s="1"/>
  <c r="K132" i="66"/>
  <c r="R151" i="66"/>
  <c r="O158" i="66"/>
  <c r="K173" i="66"/>
  <c r="V178" i="66"/>
  <c r="K194" i="66"/>
  <c r="U194" i="66"/>
  <c r="P195" i="66"/>
  <c r="P206" i="66"/>
  <c r="Q206" i="66" s="1"/>
  <c r="I208" i="66"/>
  <c r="J208" i="66" s="1"/>
  <c r="S208" i="66"/>
  <c r="S212" i="66"/>
  <c r="P217" i="66"/>
  <c r="R221" i="66"/>
  <c r="V227" i="66"/>
  <c r="K232" i="66"/>
  <c r="U232" i="66"/>
  <c r="U233" i="66"/>
  <c r="X235" i="66"/>
  <c r="I237" i="66"/>
  <c r="J237" i="66" s="1"/>
  <c r="U237" i="66"/>
  <c r="G241" i="66"/>
  <c r="Y241" i="66" s="1"/>
  <c r="S241" i="66"/>
  <c r="T243" i="66"/>
  <c r="O244" i="66"/>
  <c r="O245" i="66"/>
  <c r="O246" i="66"/>
  <c r="O248" i="66"/>
  <c r="S253" i="66"/>
  <c r="T259" i="66"/>
  <c r="O260" i="66"/>
  <c r="O262" i="66"/>
  <c r="K269" i="66"/>
  <c r="W273" i="66"/>
  <c r="G274" i="66"/>
  <c r="Y274" i="66" s="1"/>
  <c r="O280" i="66"/>
  <c r="R283" i="66"/>
  <c r="G284" i="66"/>
  <c r="Y284" i="66" s="1"/>
  <c r="O284" i="66"/>
  <c r="V284" i="66"/>
  <c r="G290" i="66"/>
  <c r="Y290" i="66" s="1"/>
  <c r="S290" i="66"/>
  <c r="W294" i="66"/>
  <c r="V296" i="66"/>
  <c r="W297" i="66"/>
  <c r="K300" i="66"/>
  <c r="U300" i="66"/>
  <c r="K304" i="66"/>
  <c r="U304" i="66"/>
  <c r="P310" i="66"/>
  <c r="P313" i="66"/>
  <c r="I318" i="66"/>
  <c r="K319" i="66"/>
  <c r="K329" i="66"/>
  <c r="G330" i="66"/>
  <c r="U330" i="66"/>
  <c r="P333" i="66"/>
  <c r="K338" i="66"/>
  <c r="R356" i="66"/>
  <c r="I360" i="66"/>
  <c r="I361" i="66"/>
  <c r="I364" i="66"/>
  <c r="O367" i="66"/>
  <c r="G368" i="66"/>
  <c r="U368" i="66"/>
  <c r="X369" i="66"/>
  <c r="G372" i="66"/>
  <c r="Y372" i="66" s="1"/>
  <c r="U373" i="66"/>
  <c r="W374" i="66"/>
  <c r="P377" i="66"/>
  <c r="G380" i="66"/>
  <c r="O380" i="66"/>
  <c r="V380" i="66"/>
  <c r="G386" i="66"/>
  <c r="Y386" i="66" s="1"/>
  <c r="S386" i="66"/>
  <c r="G394" i="66"/>
  <c r="O394" i="66"/>
  <c r="V394" i="66"/>
  <c r="G402" i="66"/>
  <c r="O402" i="66"/>
  <c r="V402" i="66"/>
  <c r="G405" i="66"/>
  <c r="Y405" i="66" s="1"/>
  <c r="K406" i="66"/>
  <c r="U406" i="66"/>
  <c r="S410" i="66"/>
  <c r="S414" i="66"/>
  <c r="K417" i="66"/>
  <c r="K419" i="66"/>
  <c r="G421" i="66"/>
  <c r="P421" i="66"/>
  <c r="T427" i="66"/>
  <c r="I432" i="66"/>
  <c r="S432" i="66"/>
  <c r="X432" i="66"/>
  <c r="W433" i="66"/>
  <c r="K436" i="66"/>
  <c r="U436" i="66"/>
  <c r="T438" i="66"/>
  <c r="R439" i="66"/>
  <c r="S440" i="66"/>
  <c r="R441" i="66"/>
  <c r="G444" i="66"/>
  <c r="O444" i="66"/>
  <c r="V444" i="66"/>
  <c r="W445" i="66"/>
  <c r="T446" i="66"/>
  <c r="P449" i="66"/>
  <c r="W458" i="66"/>
  <c r="T461" i="66"/>
  <c r="V470" i="66"/>
  <c r="W477" i="66"/>
  <c r="G482" i="66"/>
  <c r="O482" i="66"/>
  <c r="V482" i="66"/>
  <c r="G485" i="66"/>
  <c r="R490" i="66"/>
  <c r="V498" i="66"/>
  <c r="G502" i="66"/>
  <c r="Y502" i="66" s="1"/>
  <c r="G510" i="66"/>
  <c r="S510" i="66"/>
  <c r="X511" i="66"/>
  <c r="P513" i="66"/>
  <c r="U517" i="66"/>
  <c r="Y519" i="66"/>
  <c r="P521" i="66"/>
  <c r="G526" i="66"/>
  <c r="U529" i="66"/>
  <c r="W530" i="66"/>
  <c r="W533" i="66"/>
  <c r="G534" i="66"/>
  <c r="K536" i="66"/>
  <c r="U536" i="66"/>
  <c r="R541" i="66"/>
  <c r="I550" i="66"/>
  <c r="W553" i="66"/>
  <c r="G554" i="66"/>
  <c r="O556" i="66"/>
  <c r="G558" i="66"/>
  <c r="O558" i="66"/>
  <c r="V558" i="66"/>
  <c r="T564" i="66"/>
  <c r="P565" i="66"/>
  <c r="G570" i="66"/>
  <c r="O570" i="66"/>
  <c r="V570" i="66"/>
  <c r="K573" i="66"/>
  <c r="E15" i="2"/>
  <c r="K40" i="35"/>
  <c r="M46" i="35"/>
  <c r="AE48" i="35"/>
  <c r="S10" i="1"/>
  <c r="AA14" i="1"/>
  <c r="U14" i="1"/>
  <c r="K14" i="1"/>
  <c r="AA24" i="1"/>
  <c r="U24" i="1"/>
  <c r="K24" i="1"/>
  <c r="H36" i="1"/>
  <c r="AA78" i="1"/>
  <c r="AH19" i="44"/>
  <c r="AG19" i="44"/>
  <c r="X42" i="66"/>
  <c r="P42" i="66"/>
  <c r="W42" i="66"/>
  <c r="K42" i="66"/>
  <c r="S42" i="66"/>
  <c r="G42" i="66"/>
  <c r="U93" i="66"/>
  <c r="K93" i="66"/>
  <c r="T93" i="66"/>
  <c r="I93" i="66"/>
  <c r="W93" i="66"/>
  <c r="P93" i="66"/>
  <c r="V130" i="66"/>
  <c r="O130" i="66"/>
  <c r="K133" i="66"/>
  <c r="U242" i="66"/>
  <c r="O242" i="66"/>
  <c r="G242" i="66"/>
  <c r="Y242" i="66" s="1"/>
  <c r="K242" i="66"/>
  <c r="S242" i="66"/>
  <c r="I242" i="66"/>
  <c r="V242" i="66"/>
  <c r="Y250" i="66"/>
  <c r="S250" i="66"/>
  <c r="K250" i="66"/>
  <c r="O250" i="66"/>
  <c r="U250" i="66"/>
  <c r="I250" i="66"/>
  <c r="V250" i="66"/>
  <c r="G250" i="66"/>
  <c r="T320" i="66"/>
  <c r="O320" i="66"/>
  <c r="Y320" i="66"/>
  <c r="Y456" i="66"/>
  <c r="V456" i="66"/>
  <c r="R456" i="66"/>
  <c r="I456" i="66"/>
  <c r="O456" i="66"/>
  <c r="U456" i="66"/>
  <c r="K456" i="66"/>
  <c r="G456" i="66"/>
  <c r="T561" i="66"/>
  <c r="K561" i="66"/>
  <c r="P561" i="66"/>
  <c r="W561" i="66"/>
  <c r="O561" i="66"/>
  <c r="S561" i="66"/>
  <c r="G561" i="66"/>
  <c r="U11" i="35"/>
  <c r="AG11" i="35"/>
  <c r="AA16" i="35"/>
  <c r="AA20" i="35"/>
  <c r="W30" i="35"/>
  <c r="W34" i="35"/>
  <c r="M40" i="35"/>
  <c r="S42" i="35"/>
  <c r="S46" i="35"/>
  <c r="K48" i="35"/>
  <c r="U48" i="35"/>
  <c r="AF48" i="35"/>
  <c r="N9" i="2"/>
  <c r="N12" i="2"/>
  <c r="C14" i="2"/>
  <c r="S16" i="2"/>
  <c r="E19" i="2"/>
  <c r="E22" i="2"/>
  <c r="AF22" i="2"/>
  <c r="S24" i="2"/>
  <c r="K13" i="35"/>
  <c r="AC13" i="35"/>
  <c r="M15" i="35"/>
  <c r="AE17" i="35"/>
  <c r="U25" i="35"/>
  <c r="AA30" i="35"/>
  <c r="G34" i="35"/>
  <c r="G40" i="35"/>
  <c r="S40" i="35"/>
  <c r="AF40" i="35"/>
  <c r="U42" i="35"/>
  <c r="AC42" i="35"/>
  <c r="W43" i="35"/>
  <c r="M44" i="35"/>
  <c r="AG44" i="35"/>
  <c r="M48" i="35"/>
  <c r="K10" i="1"/>
  <c r="AD10" i="1"/>
  <c r="H14" i="1"/>
  <c r="U16" i="1"/>
  <c r="F20" i="1"/>
  <c r="F26" i="1"/>
  <c r="W26" i="1"/>
  <c r="S28" i="1"/>
  <c r="AA28" i="1"/>
  <c r="K36" i="1"/>
  <c r="W36" i="1"/>
  <c r="F42" i="1"/>
  <c r="S42" i="1"/>
  <c r="S44" i="1"/>
  <c r="W52" i="1"/>
  <c r="F58" i="1"/>
  <c r="H60" i="1"/>
  <c r="W68" i="1"/>
  <c r="AA70" i="1"/>
  <c r="U70" i="1"/>
  <c r="K70" i="1"/>
  <c r="Z70" i="1"/>
  <c r="W78" i="1"/>
  <c r="H84" i="1"/>
  <c r="Y84" i="1"/>
  <c r="F86" i="1"/>
  <c r="U86" i="1"/>
  <c r="AB92" i="1"/>
  <c r="U92" i="1"/>
  <c r="Q92" i="1"/>
  <c r="AA92" i="1"/>
  <c r="H100" i="1"/>
  <c r="AD100" i="1"/>
  <c r="F102" i="1"/>
  <c r="Q13" i="2"/>
  <c r="AC12" i="2"/>
  <c r="Q14" i="2"/>
  <c r="AC14" i="2"/>
  <c r="AF15" i="2"/>
  <c r="G17" i="2"/>
  <c r="Q21" i="2"/>
  <c r="AC20" i="2"/>
  <c r="Q22" i="2"/>
  <c r="AC22" i="2"/>
  <c r="AF23" i="2"/>
  <c r="U24" i="2"/>
  <c r="Q26" i="2"/>
  <c r="M11" i="35"/>
  <c r="AC11" i="35"/>
  <c r="K12" i="35"/>
  <c r="F13" i="35"/>
  <c r="M13" i="35"/>
  <c r="W13" i="35"/>
  <c r="AE13" i="35"/>
  <c r="F15" i="35"/>
  <c r="S15" i="35"/>
  <c r="F17" i="35"/>
  <c r="K17" i="35"/>
  <c r="U17" i="35"/>
  <c r="AF17" i="35"/>
  <c r="F19" i="35"/>
  <c r="S19" i="35"/>
  <c r="F21" i="35"/>
  <c r="K21" i="35"/>
  <c r="U21" i="35"/>
  <c r="AF21" i="35"/>
  <c r="F25" i="35"/>
  <c r="G26" i="35"/>
  <c r="AF26" i="35"/>
  <c r="K27" i="35"/>
  <c r="AC27" i="35"/>
  <c r="M29" i="35"/>
  <c r="AG29" i="35"/>
  <c r="K30" i="35"/>
  <c r="AF30" i="35"/>
  <c r="AE31" i="35"/>
  <c r="M33" i="35"/>
  <c r="AG33" i="35"/>
  <c r="K34" i="35"/>
  <c r="AF34" i="35"/>
  <c r="AE35" i="35"/>
  <c r="U38" i="35"/>
  <c r="AG38" i="35"/>
  <c r="U40" i="35"/>
  <c r="AA40" i="35"/>
  <c r="AG40" i="35"/>
  <c r="AE42" i="35"/>
  <c r="G43" i="35"/>
  <c r="AA43" i="35"/>
  <c r="S44" i="35"/>
  <c r="W44" i="35"/>
  <c r="AC44" i="35"/>
  <c r="AE46" i="35"/>
  <c r="G47" i="35"/>
  <c r="AA47" i="35"/>
  <c r="S48" i="35"/>
  <c r="W48" i="35"/>
  <c r="AC48" i="35"/>
  <c r="Q10" i="1"/>
  <c r="Y10" i="1"/>
  <c r="Q14" i="1"/>
  <c r="Y14" i="1"/>
  <c r="K16" i="1"/>
  <c r="W16" i="1"/>
  <c r="K20" i="1"/>
  <c r="W20" i="1"/>
  <c r="H22" i="1"/>
  <c r="U22" i="1"/>
  <c r="Q24" i="1"/>
  <c r="Y24" i="1"/>
  <c r="H26" i="1"/>
  <c r="Y26" i="1"/>
  <c r="F28" i="1"/>
  <c r="U28" i="1"/>
  <c r="U34" i="1"/>
  <c r="Q34" i="1"/>
  <c r="AA34" i="1"/>
  <c r="Q36" i="1"/>
  <c r="Y36" i="1"/>
  <c r="H42" i="1"/>
  <c r="Y42" i="1"/>
  <c r="F44" i="1"/>
  <c r="U44" i="1"/>
  <c r="U50" i="1"/>
  <c r="Q50" i="1"/>
  <c r="Q52" i="1"/>
  <c r="Y52" i="1"/>
  <c r="H58" i="1"/>
  <c r="F60" i="1"/>
  <c r="U60" i="1"/>
  <c r="Z66" i="1"/>
  <c r="H66" i="1"/>
  <c r="S66" i="1"/>
  <c r="AA66" i="1"/>
  <c r="Q68" i="1"/>
  <c r="Z68" i="1"/>
  <c r="F70" i="1"/>
  <c r="AB70" i="1"/>
  <c r="Z72" i="1"/>
  <c r="H72" i="1"/>
  <c r="S72" i="1"/>
  <c r="T18" i="1" s="1"/>
  <c r="AA72" i="1"/>
  <c r="AA76" i="1"/>
  <c r="U76" i="1"/>
  <c r="K76" i="1"/>
  <c r="S76" i="1"/>
  <c r="Z76" i="1"/>
  <c r="Q78" i="1"/>
  <c r="Z78" i="1"/>
  <c r="K84" i="1"/>
  <c r="Z84" i="1"/>
  <c r="K86" i="1"/>
  <c r="W86" i="1"/>
  <c r="F92" i="1"/>
  <c r="S92" i="1"/>
  <c r="W92" i="1"/>
  <c r="Z94" i="1"/>
  <c r="H94" i="1"/>
  <c r="S94" i="1"/>
  <c r="AA94" i="1"/>
  <c r="K100" i="1"/>
  <c r="Z100" i="1"/>
  <c r="K102" i="1"/>
  <c r="W102" i="1"/>
  <c r="F108" i="1"/>
  <c r="S108" i="1"/>
  <c r="W108" i="1"/>
  <c r="Z110" i="1"/>
  <c r="H110" i="1"/>
  <c r="S110" i="1"/>
  <c r="AA110" i="1"/>
  <c r="AH13" i="45"/>
  <c r="V5" i="48"/>
  <c r="G12" i="48"/>
  <c r="I19" i="48"/>
  <c r="AE31" i="48"/>
  <c r="AC33" i="48"/>
  <c r="AC47" i="48"/>
  <c r="AE73" i="48"/>
  <c r="P52" i="66"/>
  <c r="W52" i="66"/>
  <c r="K52" i="66"/>
  <c r="S52" i="66"/>
  <c r="G52" i="66"/>
  <c r="Y52" i="66" s="1"/>
  <c r="P55" i="66"/>
  <c r="W55" i="66"/>
  <c r="I55" i="66"/>
  <c r="R55" i="66"/>
  <c r="V62" i="66"/>
  <c r="O62" i="66"/>
  <c r="P68" i="66"/>
  <c r="W68" i="66"/>
  <c r="K68" i="66"/>
  <c r="S68" i="66"/>
  <c r="G68" i="66"/>
  <c r="Y68" i="66" s="1"/>
  <c r="P71" i="66"/>
  <c r="W71" i="66"/>
  <c r="I71" i="66"/>
  <c r="R71" i="66"/>
  <c r="P76" i="66"/>
  <c r="W76" i="66"/>
  <c r="K76" i="66"/>
  <c r="S76" i="66"/>
  <c r="G76" i="66"/>
  <c r="Y76" i="66" s="1"/>
  <c r="W143" i="66"/>
  <c r="I143" i="66"/>
  <c r="R143" i="66"/>
  <c r="W177" i="66"/>
  <c r="O177" i="66"/>
  <c r="V177" i="66"/>
  <c r="R177" i="66"/>
  <c r="G177" i="66"/>
  <c r="Y177" i="66" s="1"/>
  <c r="P188" i="66"/>
  <c r="S188" i="66"/>
  <c r="U188" i="66"/>
  <c r="G188" i="66"/>
  <c r="Y188" i="66" s="1"/>
  <c r="W225" i="66"/>
  <c r="I225" i="66"/>
  <c r="J225" i="66" s="1"/>
  <c r="R225" i="66"/>
  <c r="P225" i="66"/>
  <c r="Q225" i="66" s="1"/>
  <c r="U225" i="66"/>
  <c r="V295" i="66"/>
  <c r="T295" i="66"/>
  <c r="S325" i="66"/>
  <c r="G325" i="66"/>
  <c r="Y325" i="66" s="1"/>
  <c r="P325" i="66"/>
  <c r="K325" i="66"/>
  <c r="W381" i="66"/>
  <c r="I381" i="66"/>
  <c r="R381" i="66"/>
  <c r="P381" i="66"/>
  <c r="U381" i="66"/>
  <c r="X385" i="66"/>
  <c r="P385" i="66"/>
  <c r="R385" i="66"/>
  <c r="I385" i="66"/>
  <c r="U385" i="66"/>
  <c r="W413" i="66"/>
  <c r="P413" i="66"/>
  <c r="G413" i="66"/>
  <c r="Y413" i="66" s="1"/>
  <c r="O413" i="66"/>
  <c r="K413" i="66"/>
  <c r="S413" i="66"/>
  <c r="T415" i="66"/>
  <c r="Y422" i="66"/>
  <c r="S422" i="66"/>
  <c r="K422" i="66"/>
  <c r="O422" i="66"/>
  <c r="U422" i="66"/>
  <c r="I422" i="66"/>
  <c r="V422" i="66"/>
  <c r="G422" i="66"/>
  <c r="Y532" i="66"/>
  <c r="X532" i="66"/>
  <c r="U532" i="66"/>
  <c r="O532" i="66"/>
  <c r="G532" i="66"/>
  <c r="K532" i="66"/>
  <c r="S532" i="66"/>
  <c r="I532" i="66"/>
  <c r="V532" i="66"/>
  <c r="X549" i="66"/>
  <c r="W549" i="66"/>
  <c r="K549" i="66"/>
  <c r="S549" i="66"/>
  <c r="P549" i="66"/>
  <c r="G549" i="66"/>
  <c r="Y574" i="66"/>
  <c r="V574" i="66"/>
  <c r="R574" i="66"/>
  <c r="I574" i="66"/>
  <c r="O574" i="66"/>
  <c r="U574" i="66"/>
  <c r="K574" i="66"/>
  <c r="G574" i="66"/>
  <c r="AA39" i="49"/>
  <c r="W16" i="35"/>
  <c r="AC40" i="35"/>
  <c r="M42" i="35"/>
  <c r="AE44" i="35"/>
  <c r="AG46" i="35"/>
  <c r="Z10" i="1"/>
  <c r="H10" i="1"/>
  <c r="Z14" i="1"/>
  <c r="Z24" i="1"/>
  <c r="AA36" i="1"/>
  <c r="AA68" i="1"/>
  <c r="U31" i="66"/>
  <c r="K31" i="66"/>
  <c r="T31" i="66"/>
  <c r="I31" i="66"/>
  <c r="W31" i="66"/>
  <c r="P31" i="66"/>
  <c r="T100" i="66"/>
  <c r="R100" i="66"/>
  <c r="O100" i="66"/>
  <c r="T137" i="66"/>
  <c r="K137" i="66"/>
  <c r="W140" i="66"/>
  <c r="K140" i="66"/>
  <c r="S140" i="66"/>
  <c r="G140" i="66"/>
  <c r="O185" i="66"/>
  <c r="R185" i="66"/>
  <c r="T185" i="66"/>
  <c r="G185" i="66"/>
  <c r="Y185" i="66" s="1"/>
  <c r="S249" i="66"/>
  <c r="G249" i="66"/>
  <c r="Y249" i="66" s="1"/>
  <c r="P249" i="66"/>
  <c r="K249" i="66"/>
  <c r="S265" i="66"/>
  <c r="G265" i="66"/>
  <c r="Y265" i="66" s="1"/>
  <c r="P265" i="66"/>
  <c r="K265" i="66"/>
  <c r="U334" i="66"/>
  <c r="O334" i="66"/>
  <c r="G334" i="66"/>
  <c r="Y334" i="66" s="1"/>
  <c r="K334" i="66"/>
  <c r="S334" i="66"/>
  <c r="I334" i="66"/>
  <c r="V334" i="66"/>
  <c r="S337" i="66"/>
  <c r="G337" i="66"/>
  <c r="Y337" i="66" s="1"/>
  <c r="P337" i="66"/>
  <c r="K337" i="66"/>
  <c r="T387" i="66"/>
  <c r="X387" i="66"/>
  <c r="R387" i="66"/>
  <c r="O387" i="66"/>
  <c r="Y387" i="66"/>
  <c r="T395" i="66"/>
  <c r="U453" i="66"/>
  <c r="K453" i="66"/>
  <c r="P453" i="66"/>
  <c r="W453" i="66"/>
  <c r="I453" i="66"/>
  <c r="R453" i="66"/>
  <c r="W462" i="66"/>
  <c r="P462" i="66"/>
  <c r="G462" i="66"/>
  <c r="O462" i="66"/>
  <c r="U462" i="66"/>
  <c r="I462" i="66"/>
  <c r="S462" i="66"/>
  <c r="O523" i="66"/>
  <c r="X523" i="66"/>
  <c r="V523" i="66"/>
  <c r="K575" i="66"/>
  <c r="AA11" i="49"/>
  <c r="F10" i="1"/>
  <c r="U10" i="1"/>
  <c r="AB10" i="1"/>
  <c r="F14" i="1"/>
  <c r="AB14" i="1"/>
  <c r="AD16" i="1"/>
  <c r="Y16" i="1"/>
  <c r="S16" i="1"/>
  <c r="F16" i="1"/>
  <c r="AA16" i="1"/>
  <c r="Z20" i="1"/>
  <c r="H20" i="1"/>
  <c r="S20" i="1"/>
  <c r="AA20" i="1"/>
  <c r="F24" i="1"/>
  <c r="U26" i="1"/>
  <c r="Q26" i="1"/>
  <c r="AA26" i="1"/>
  <c r="F36" i="1"/>
  <c r="U36" i="1"/>
  <c r="V36" i="1" s="1"/>
  <c r="U42" i="1"/>
  <c r="Q42" i="1"/>
  <c r="F52" i="1"/>
  <c r="U52" i="1"/>
  <c r="U58" i="1"/>
  <c r="Q58" i="1"/>
  <c r="H68" i="1"/>
  <c r="U68" i="1"/>
  <c r="H78" i="1"/>
  <c r="U78" i="1"/>
  <c r="F84" i="1"/>
  <c r="S84" i="1"/>
  <c r="W84" i="1"/>
  <c r="Z86" i="1"/>
  <c r="H86" i="1"/>
  <c r="S86" i="1"/>
  <c r="AA86" i="1"/>
  <c r="F100" i="1"/>
  <c r="S100" i="1"/>
  <c r="W100" i="1"/>
  <c r="Z102" i="1"/>
  <c r="H102" i="1"/>
  <c r="S102" i="1"/>
  <c r="AA102" i="1"/>
  <c r="J10" i="44"/>
  <c r="AC69" i="48"/>
  <c r="AC74" i="48"/>
  <c r="AB22" i="47"/>
  <c r="P16" i="66"/>
  <c r="W16" i="66"/>
  <c r="K16" i="66"/>
  <c r="S16" i="66"/>
  <c r="G16" i="66"/>
  <c r="Y16" i="66" s="1"/>
  <c r="U23" i="66"/>
  <c r="K23" i="66"/>
  <c r="T23" i="66"/>
  <c r="I23" i="66"/>
  <c r="W23" i="66"/>
  <c r="P23" i="66"/>
  <c r="R31" i="66"/>
  <c r="K65" i="66"/>
  <c r="T65" i="66"/>
  <c r="R78" i="66"/>
  <c r="O78" i="66"/>
  <c r="T78" i="66"/>
  <c r="R93" i="66"/>
  <c r="O114" i="66"/>
  <c r="T114" i="66"/>
  <c r="K114" i="66"/>
  <c r="W114" i="66"/>
  <c r="P114" i="66"/>
  <c r="Q114" i="66" s="1"/>
  <c r="G114" i="66"/>
  <c r="Y114" i="66" s="1"/>
  <c r="V120" i="66"/>
  <c r="O120" i="66"/>
  <c r="W135" i="66"/>
  <c r="I135" i="66"/>
  <c r="J135" i="66" s="1"/>
  <c r="R135" i="66"/>
  <c r="T145" i="66"/>
  <c r="V186" i="66"/>
  <c r="R186" i="66"/>
  <c r="U186" i="66"/>
  <c r="K186" i="66"/>
  <c r="S186" i="66"/>
  <c r="O186" i="66"/>
  <c r="G186" i="66"/>
  <c r="Y186" i="66" s="1"/>
  <c r="V228" i="66"/>
  <c r="R228" i="66"/>
  <c r="I228" i="66"/>
  <c r="J228" i="66" s="1"/>
  <c r="O228" i="66"/>
  <c r="U228" i="66"/>
  <c r="K228" i="66"/>
  <c r="G228" i="66"/>
  <c r="Y228" i="66" s="1"/>
  <c r="W230" i="66"/>
  <c r="I230" i="66"/>
  <c r="J230" i="66" s="1"/>
  <c r="S230" i="66"/>
  <c r="P230" i="66"/>
  <c r="U230" i="66"/>
  <c r="G230" i="66"/>
  <c r="Y230" i="66" s="1"/>
  <c r="R242" i="66"/>
  <c r="W249" i="66"/>
  <c r="R250" i="66"/>
  <c r="T251" i="66"/>
  <c r="K251" i="66"/>
  <c r="O261" i="66"/>
  <c r="P261" i="66"/>
  <c r="W261" i="66"/>
  <c r="K261" i="66"/>
  <c r="S261" i="66"/>
  <c r="G261" i="66"/>
  <c r="Y261" i="66" s="1"/>
  <c r="W265" i="66"/>
  <c r="Y292" i="66"/>
  <c r="V292" i="66"/>
  <c r="R292" i="66"/>
  <c r="I292" i="66"/>
  <c r="O292" i="66"/>
  <c r="U292" i="66"/>
  <c r="K292" i="66"/>
  <c r="G292" i="66"/>
  <c r="R334" i="66"/>
  <c r="W337" i="66"/>
  <c r="Y346" i="66"/>
  <c r="V346" i="66"/>
  <c r="R346" i="66"/>
  <c r="I346" i="66"/>
  <c r="O346" i="66"/>
  <c r="U346" i="66"/>
  <c r="K346" i="66"/>
  <c r="G346" i="66"/>
  <c r="W366" i="66"/>
  <c r="I366" i="66"/>
  <c r="S366" i="66"/>
  <c r="P366" i="66"/>
  <c r="U366" i="66"/>
  <c r="G366" i="66"/>
  <c r="T453" i="66"/>
  <c r="S456" i="66"/>
  <c r="P457" i="66"/>
  <c r="R457" i="66"/>
  <c r="I457" i="66"/>
  <c r="U457" i="66"/>
  <c r="T462" i="66"/>
  <c r="Y520" i="66"/>
  <c r="X520" i="66"/>
  <c r="U520" i="66"/>
  <c r="O520" i="66"/>
  <c r="G520" i="66"/>
  <c r="K520" i="66"/>
  <c r="S520" i="66"/>
  <c r="I520" i="66"/>
  <c r="V520" i="66"/>
  <c r="AA35" i="49"/>
  <c r="W20" i="35"/>
  <c r="AG42" i="35"/>
  <c r="AA10" i="1"/>
  <c r="S14" i="1"/>
  <c r="S24" i="1"/>
  <c r="S36" i="1"/>
  <c r="H52" i="1"/>
  <c r="AD68" i="1"/>
  <c r="Y68" i="1"/>
  <c r="S68" i="1"/>
  <c r="F68" i="1"/>
  <c r="AD78" i="1"/>
  <c r="Y78" i="1"/>
  <c r="S78" i="1"/>
  <c r="F78" i="1"/>
  <c r="AB84" i="1"/>
  <c r="U84" i="1"/>
  <c r="Q84" i="1"/>
  <c r="AA84" i="1"/>
  <c r="AB100" i="1"/>
  <c r="U100" i="1"/>
  <c r="Q100" i="1"/>
  <c r="AA100" i="1"/>
  <c r="AH16" i="44"/>
  <c r="AG16" i="44"/>
  <c r="AH29" i="44"/>
  <c r="AG29" i="44"/>
  <c r="T57" i="66"/>
  <c r="K57" i="66"/>
  <c r="U59" i="66"/>
  <c r="K59" i="66"/>
  <c r="T59" i="66"/>
  <c r="I59" i="66"/>
  <c r="W59" i="66"/>
  <c r="P59" i="66"/>
  <c r="P63" i="66"/>
  <c r="W63" i="66"/>
  <c r="I63" i="66"/>
  <c r="R63" i="66"/>
  <c r="T73" i="66"/>
  <c r="K73" i="66"/>
  <c r="V198" i="66"/>
  <c r="R198" i="66"/>
  <c r="U198" i="66"/>
  <c r="K198" i="66"/>
  <c r="S198" i="66"/>
  <c r="O198" i="66"/>
  <c r="G198" i="66"/>
  <c r="Y198" i="66" s="1"/>
  <c r="S266" i="66"/>
  <c r="K266" i="66"/>
  <c r="O266" i="66"/>
  <c r="U266" i="66"/>
  <c r="I266" i="66"/>
  <c r="V266" i="66"/>
  <c r="G266" i="66"/>
  <c r="Y266" i="66" s="1"/>
  <c r="Y270" i="66"/>
  <c r="X270" i="66"/>
  <c r="U270" i="66"/>
  <c r="O270" i="66"/>
  <c r="G270" i="66"/>
  <c r="K270" i="66"/>
  <c r="S270" i="66"/>
  <c r="I270" i="66"/>
  <c r="V270" i="66"/>
  <c r="T404" i="66"/>
  <c r="O404" i="66"/>
  <c r="Y404" i="66"/>
  <c r="T423" i="66"/>
  <c r="K423" i="66"/>
  <c r="P434" i="66"/>
  <c r="S434" i="66"/>
  <c r="I434" i="66"/>
  <c r="U434" i="66"/>
  <c r="G434" i="66"/>
  <c r="U464" i="66"/>
  <c r="O464" i="66"/>
  <c r="G464" i="66"/>
  <c r="Y464" i="66" s="1"/>
  <c r="K464" i="66"/>
  <c r="S464" i="66"/>
  <c r="I464" i="66"/>
  <c r="V464" i="66"/>
  <c r="G16" i="35"/>
  <c r="G20" i="35"/>
  <c r="W40" i="35"/>
  <c r="AE40" i="35"/>
  <c r="K44" i="35"/>
  <c r="U44" i="35"/>
  <c r="AF44" i="35"/>
  <c r="S10" i="2"/>
  <c r="E11" i="2"/>
  <c r="S18" i="2"/>
  <c r="N20" i="2"/>
  <c r="N26" i="2"/>
  <c r="Y27" i="2"/>
  <c r="F11" i="35"/>
  <c r="G12" i="35"/>
  <c r="AG15" i="35"/>
  <c r="K16" i="35"/>
  <c r="AF16" i="35"/>
  <c r="M19" i="35"/>
  <c r="AG19" i="35"/>
  <c r="K20" i="35"/>
  <c r="AF20" i="35"/>
  <c r="AE21" i="35"/>
  <c r="AG25" i="35"/>
  <c r="G30" i="35"/>
  <c r="AA34" i="35"/>
  <c r="G44" i="35"/>
  <c r="AA44" i="35"/>
  <c r="U46" i="35"/>
  <c r="AC46" i="35"/>
  <c r="W47" i="35"/>
  <c r="G48" i="35"/>
  <c r="AA48" i="35"/>
  <c r="AG48" i="35"/>
  <c r="W10" i="1"/>
  <c r="W14" i="1"/>
  <c r="AD14" i="1"/>
  <c r="H16" i="1"/>
  <c r="AB16" i="1"/>
  <c r="U20" i="1"/>
  <c r="Y22" i="1"/>
  <c r="S22" i="1"/>
  <c r="F22" i="1"/>
  <c r="AA22" i="1"/>
  <c r="H24" i="1"/>
  <c r="W24" i="1"/>
  <c r="S26" i="1"/>
  <c r="H28" i="1"/>
  <c r="W42" i="1"/>
  <c r="H44" i="1"/>
  <c r="K68" i="1"/>
  <c r="S70" i="1"/>
  <c r="K78" i="1"/>
  <c r="AD84" i="1"/>
  <c r="AB86" i="1"/>
  <c r="Y100" i="1"/>
  <c r="U102" i="1"/>
  <c r="AB102" i="1"/>
  <c r="AB108" i="1"/>
  <c r="U108" i="1"/>
  <c r="Q108" i="1"/>
  <c r="AA108" i="1"/>
  <c r="AB34" i="16"/>
  <c r="AJ14" i="45"/>
  <c r="Y4" i="45"/>
  <c r="AH22" i="45"/>
  <c r="AE39" i="48"/>
  <c r="AC41" i="48"/>
  <c r="K21" i="66"/>
  <c r="T21" i="66"/>
  <c r="R23" i="66"/>
  <c r="K39" i="66"/>
  <c r="T39" i="66"/>
  <c r="P89" i="66"/>
  <c r="W89" i="66"/>
  <c r="I89" i="66"/>
  <c r="R89" i="66"/>
  <c r="S114" i="66"/>
  <c r="U135" i="66"/>
  <c r="W156" i="66"/>
  <c r="O156" i="66"/>
  <c r="K156" i="66"/>
  <c r="G156" i="66"/>
  <c r="S174" i="66"/>
  <c r="K174" i="66"/>
  <c r="V174" i="66"/>
  <c r="R174" i="66"/>
  <c r="U174" i="66"/>
  <c r="O174" i="66"/>
  <c r="G174" i="66"/>
  <c r="Y174" i="66" s="1"/>
  <c r="O176" i="66"/>
  <c r="V176" i="66"/>
  <c r="P179" i="66"/>
  <c r="Q179" i="66" s="1"/>
  <c r="W179" i="66"/>
  <c r="R179" i="66"/>
  <c r="V185" i="66"/>
  <c r="S228" i="66"/>
  <c r="S234" i="66"/>
  <c r="G234" i="66"/>
  <c r="Y234" i="66" s="1"/>
  <c r="P234" i="66"/>
  <c r="Q234" i="66" s="1"/>
  <c r="I234" i="66"/>
  <c r="J234" i="66" s="1"/>
  <c r="U234" i="66"/>
  <c r="X250" i="66"/>
  <c r="T261" i="66"/>
  <c r="T263" i="66"/>
  <c r="K263" i="66"/>
  <c r="W282" i="66"/>
  <c r="I282" i="66"/>
  <c r="S282" i="66"/>
  <c r="P282" i="66"/>
  <c r="U282" i="66"/>
  <c r="G282" i="66"/>
  <c r="S292" i="66"/>
  <c r="P293" i="66"/>
  <c r="R293" i="66"/>
  <c r="I293" i="66"/>
  <c r="U293" i="66"/>
  <c r="V312" i="66"/>
  <c r="R312" i="66"/>
  <c r="I312" i="66"/>
  <c r="O312" i="66"/>
  <c r="U312" i="66"/>
  <c r="K312" i="66"/>
  <c r="G312" i="66"/>
  <c r="Y312" i="66" s="1"/>
  <c r="S346" i="66"/>
  <c r="T347" i="66"/>
  <c r="K347" i="66"/>
  <c r="Y347" i="66"/>
  <c r="Y384" i="66"/>
  <c r="V384" i="66"/>
  <c r="R384" i="66"/>
  <c r="I384" i="66"/>
  <c r="O384" i="66"/>
  <c r="U384" i="66"/>
  <c r="K384" i="66"/>
  <c r="G384" i="66"/>
  <c r="Y416" i="66"/>
  <c r="O416" i="66"/>
  <c r="T416" i="66"/>
  <c r="S450" i="66"/>
  <c r="G450" i="66"/>
  <c r="Y450" i="66" s="1"/>
  <c r="P450" i="66"/>
  <c r="I450" i="66"/>
  <c r="U450" i="66"/>
  <c r="R451" i="66"/>
  <c r="T451" i="66"/>
  <c r="O451" i="66"/>
  <c r="X456" i="66"/>
  <c r="W457" i="66"/>
  <c r="T459" i="66"/>
  <c r="X459" i="66"/>
  <c r="R459" i="66"/>
  <c r="O459" i="66"/>
  <c r="Y459" i="66"/>
  <c r="T484" i="66"/>
  <c r="O484" i="66"/>
  <c r="Y484" i="66"/>
  <c r="T500" i="66"/>
  <c r="O500" i="66"/>
  <c r="Y500" i="66"/>
  <c r="W514" i="66"/>
  <c r="I514" i="66"/>
  <c r="S514" i="66"/>
  <c r="P514" i="66"/>
  <c r="U514" i="66"/>
  <c r="G514" i="66"/>
  <c r="R520" i="66"/>
  <c r="Y535" i="66"/>
  <c r="O535" i="66"/>
  <c r="T535" i="66"/>
  <c r="R535" i="66"/>
  <c r="X535" i="66"/>
  <c r="J12" i="49"/>
  <c r="Q12" i="1"/>
  <c r="W12" i="1"/>
  <c r="AB12" i="1"/>
  <c r="K30" i="1"/>
  <c r="W30" i="1"/>
  <c r="AA30" i="1"/>
  <c r="Q32" i="1"/>
  <c r="W32" i="1"/>
  <c r="K38" i="1"/>
  <c r="W38" i="1"/>
  <c r="AA38" i="1"/>
  <c r="Q40" i="1"/>
  <c r="W40" i="1"/>
  <c r="K46" i="1"/>
  <c r="W46" i="1"/>
  <c r="Q48" i="1"/>
  <c r="W48" i="1"/>
  <c r="W54" i="1"/>
  <c r="Q56" i="1"/>
  <c r="W56" i="1"/>
  <c r="X56" i="1" s="1"/>
  <c r="Q64" i="1"/>
  <c r="W64" i="1"/>
  <c r="AB64" i="1"/>
  <c r="Q74" i="1"/>
  <c r="W74" i="1"/>
  <c r="AB74" i="1"/>
  <c r="K80" i="1"/>
  <c r="W80" i="1"/>
  <c r="AA80" i="1"/>
  <c r="Q82" i="1"/>
  <c r="W82" i="1"/>
  <c r="AB82" i="1"/>
  <c r="K88" i="1"/>
  <c r="W88" i="1"/>
  <c r="AA88" i="1"/>
  <c r="Q90" i="1"/>
  <c r="W90" i="1"/>
  <c r="AB90" i="1"/>
  <c r="K96" i="1"/>
  <c r="W96" i="1"/>
  <c r="AA96" i="1"/>
  <c r="Q98" i="1"/>
  <c r="W98" i="1"/>
  <c r="AB98" i="1"/>
  <c r="K104" i="1"/>
  <c r="W104" i="1"/>
  <c r="AA104" i="1"/>
  <c r="Q106" i="1"/>
  <c r="W106" i="1"/>
  <c r="AB106" i="1"/>
  <c r="K112" i="1"/>
  <c r="W112" i="1"/>
  <c r="AA112" i="1"/>
  <c r="Q114" i="1"/>
  <c r="W114" i="1"/>
  <c r="AB114" i="1"/>
  <c r="N10" i="6"/>
  <c r="W10" i="6"/>
  <c r="H11" i="6"/>
  <c r="AB35" i="16"/>
  <c r="AI12" i="44"/>
  <c r="N12" i="44"/>
  <c r="J16" i="44"/>
  <c r="AI19" i="44"/>
  <c r="AH20" i="44"/>
  <c r="AH25" i="44"/>
  <c r="AH26" i="44"/>
  <c r="AH28" i="44"/>
  <c r="AI29" i="44"/>
  <c r="AH30" i="44"/>
  <c r="AJ13" i="45"/>
  <c r="AJ22" i="45"/>
  <c r="G16" i="48"/>
  <c r="G18" i="48"/>
  <c r="U21" i="48"/>
  <c r="I24" i="48"/>
  <c r="AE33" i="48"/>
  <c r="U16" i="48"/>
  <c r="AE41" i="48"/>
  <c r="U24" i="48"/>
  <c r="AE55" i="48"/>
  <c r="AE61" i="48"/>
  <c r="AE71" i="48"/>
  <c r="K15" i="66"/>
  <c r="U15" i="66"/>
  <c r="I19" i="66"/>
  <c r="W19" i="66"/>
  <c r="K20" i="66"/>
  <c r="T20" i="66"/>
  <c r="T22" i="66"/>
  <c r="K25" i="66"/>
  <c r="P27" i="66"/>
  <c r="X27" i="66"/>
  <c r="O28" i="66"/>
  <c r="P35" i="66"/>
  <c r="I36" i="66"/>
  <c r="R36" i="66"/>
  <c r="V36" i="66"/>
  <c r="S37" i="66"/>
  <c r="O38" i="66"/>
  <c r="K41" i="66"/>
  <c r="U41" i="66"/>
  <c r="U45" i="66"/>
  <c r="S46" i="66"/>
  <c r="R51" i="66"/>
  <c r="S56" i="66"/>
  <c r="P60" i="66"/>
  <c r="S64" i="66"/>
  <c r="R66" i="66"/>
  <c r="I67" i="66"/>
  <c r="T67" i="66"/>
  <c r="X67" i="66"/>
  <c r="S72" i="66"/>
  <c r="K75" i="66"/>
  <c r="U75" i="66"/>
  <c r="Y77" i="66"/>
  <c r="I79" i="66"/>
  <c r="W79" i="66"/>
  <c r="K80" i="66"/>
  <c r="T80" i="66"/>
  <c r="K83" i="66"/>
  <c r="U83" i="66"/>
  <c r="K90" i="66"/>
  <c r="T90" i="66"/>
  <c r="K91" i="66"/>
  <c r="R92" i="66"/>
  <c r="P94" i="66"/>
  <c r="K95" i="66"/>
  <c r="P97" i="66"/>
  <c r="S98" i="66"/>
  <c r="K101" i="66"/>
  <c r="U101" i="66"/>
  <c r="U105" i="66"/>
  <c r="K106" i="66"/>
  <c r="T106" i="66"/>
  <c r="K107" i="66"/>
  <c r="R109" i="66"/>
  <c r="P110" i="66"/>
  <c r="T111" i="66"/>
  <c r="P113" i="66"/>
  <c r="Q113" i="66" s="1"/>
  <c r="R116" i="66"/>
  <c r="R117" i="66"/>
  <c r="P118" i="66"/>
  <c r="U121" i="66"/>
  <c r="K122" i="66"/>
  <c r="W122" i="66"/>
  <c r="O134" i="66"/>
  <c r="K136" i="66"/>
  <c r="W136" i="66"/>
  <c r="I139" i="66"/>
  <c r="J139" i="66" s="1"/>
  <c r="W139" i="66"/>
  <c r="K141" i="66"/>
  <c r="U147" i="66"/>
  <c r="K148" i="66"/>
  <c r="R154" i="66"/>
  <c r="X155" i="66"/>
  <c r="K160" i="66"/>
  <c r="W160" i="66"/>
  <c r="U172" i="66"/>
  <c r="K178" i="66"/>
  <c r="S178" i="66"/>
  <c r="S181" i="66"/>
  <c r="S182" i="66"/>
  <c r="K189" i="66"/>
  <c r="W189" i="66"/>
  <c r="U190" i="66"/>
  <c r="O190" i="66"/>
  <c r="G190" i="66"/>
  <c r="Y190" i="66" s="1"/>
  <c r="R190" i="66"/>
  <c r="X193" i="66"/>
  <c r="U195" i="66"/>
  <c r="S196" i="66"/>
  <c r="G196" i="66"/>
  <c r="Y196" i="66" s="1"/>
  <c r="W196" i="66"/>
  <c r="I204" i="66"/>
  <c r="J204" i="66" s="1"/>
  <c r="S204" i="66"/>
  <c r="P205" i="66"/>
  <c r="R207" i="66"/>
  <c r="I209" i="66"/>
  <c r="J209" i="66" s="1"/>
  <c r="W210" i="66"/>
  <c r="I210" i="66"/>
  <c r="J210" i="66" s="1"/>
  <c r="K212" i="66"/>
  <c r="I213" i="66"/>
  <c r="J213" i="66" s="1"/>
  <c r="W214" i="66"/>
  <c r="I214" i="66"/>
  <c r="J214" i="66" s="1"/>
  <c r="I216" i="66"/>
  <c r="S216" i="66"/>
  <c r="P218" i="66"/>
  <c r="W218" i="66"/>
  <c r="R219" i="66"/>
  <c r="O220" i="66"/>
  <c r="I222" i="66"/>
  <c r="J222" i="66" s="1"/>
  <c r="I224" i="66"/>
  <c r="J224" i="66" s="1"/>
  <c r="U224" i="66"/>
  <c r="S226" i="66"/>
  <c r="G226" i="66"/>
  <c r="Y226" i="66" s="1"/>
  <c r="W226" i="66"/>
  <c r="R229" i="66"/>
  <c r="W229" i="66"/>
  <c r="R231" i="66"/>
  <c r="O236" i="66"/>
  <c r="W245" i="66"/>
  <c r="P245" i="66"/>
  <c r="G245" i="66"/>
  <c r="Y245" i="66" s="1"/>
  <c r="T245" i="66"/>
  <c r="I246" i="66"/>
  <c r="U246" i="66"/>
  <c r="I254" i="66"/>
  <c r="U254" i="66"/>
  <c r="Y256" i="66"/>
  <c r="W257" i="66"/>
  <c r="K257" i="66"/>
  <c r="I258" i="66"/>
  <c r="S258" i="66"/>
  <c r="T260" i="66"/>
  <c r="I262" i="66"/>
  <c r="U262" i="66"/>
  <c r="X269" i="66"/>
  <c r="W269" i="66"/>
  <c r="P269" i="66"/>
  <c r="G269" i="66"/>
  <c r="T269" i="66"/>
  <c r="S274" i="66"/>
  <c r="K274" i="66"/>
  <c r="R274" i="66"/>
  <c r="T279" i="66"/>
  <c r="S280" i="66"/>
  <c r="K280" i="66"/>
  <c r="R280" i="66"/>
  <c r="W281" i="66"/>
  <c r="P285" i="66"/>
  <c r="K288" i="66"/>
  <c r="U288" i="66"/>
  <c r="I289" i="66"/>
  <c r="O291" i="66"/>
  <c r="O296" i="66"/>
  <c r="S298" i="66"/>
  <c r="G298" i="66"/>
  <c r="Y298" i="66" s="1"/>
  <c r="W298" i="66"/>
  <c r="O299" i="66"/>
  <c r="R301" i="66"/>
  <c r="W301" i="66"/>
  <c r="P302" i="66"/>
  <c r="W302" i="66"/>
  <c r="U305" i="66"/>
  <c r="I305" i="66"/>
  <c r="W305" i="66"/>
  <c r="I306" i="66"/>
  <c r="O307" i="66"/>
  <c r="K308" i="66"/>
  <c r="U308" i="66"/>
  <c r="I309" i="66"/>
  <c r="O318" i="66"/>
  <c r="K321" i="66"/>
  <c r="Y322" i="66"/>
  <c r="V322" i="66"/>
  <c r="R322" i="66"/>
  <c r="I322" i="66"/>
  <c r="S322" i="66"/>
  <c r="X322" i="66"/>
  <c r="T323" i="66"/>
  <c r="O326" i="66"/>
  <c r="S329" i="66"/>
  <c r="O330" i="66"/>
  <c r="T332" i="66"/>
  <c r="O336" i="66"/>
  <c r="O338" i="66"/>
  <c r="K341" i="66"/>
  <c r="I342" i="66"/>
  <c r="U342" i="66"/>
  <c r="K343" i="66"/>
  <c r="S345" i="66"/>
  <c r="G345" i="66"/>
  <c r="W345" i="66"/>
  <c r="K350" i="66"/>
  <c r="U350" i="66"/>
  <c r="T355" i="66"/>
  <c r="W357" i="66"/>
  <c r="I357" i="66"/>
  <c r="X357" i="66"/>
  <c r="I358" i="66"/>
  <c r="O359" i="66"/>
  <c r="O360" i="66"/>
  <c r="P361" i="66"/>
  <c r="P362" i="66"/>
  <c r="Y364" i="66"/>
  <c r="S364" i="66"/>
  <c r="K364" i="66"/>
  <c r="R364" i="66"/>
  <c r="X364" i="66"/>
  <c r="R365" i="66"/>
  <c r="W365" i="66"/>
  <c r="O368" i="66"/>
  <c r="P369" i="66"/>
  <c r="P370" i="66"/>
  <c r="S372" i="66"/>
  <c r="K372" i="66"/>
  <c r="R372" i="66"/>
  <c r="K376" i="66"/>
  <c r="U376" i="66"/>
  <c r="S378" i="66"/>
  <c r="G378" i="66"/>
  <c r="W378" i="66"/>
  <c r="T379" i="66"/>
  <c r="R379" i="66"/>
  <c r="S382" i="66"/>
  <c r="G382" i="66"/>
  <c r="Y382" i="66" s="1"/>
  <c r="W382" i="66"/>
  <c r="I388" i="66"/>
  <c r="S388" i="66"/>
  <c r="W397" i="66"/>
  <c r="P397" i="66"/>
  <c r="G397" i="66"/>
  <c r="T397" i="66"/>
  <c r="I398" i="66"/>
  <c r="U398" i="66"/>
  <c r="O400" i="66"/>
  <c r="K401" i="66"/>
  <c r="T405" i="66"/>
  <c r="K405" i="66"/>
  <c r="T408" i="66"/>
  <c r="O408" i="66"/>
  <c r="P409" i="66"/>
  <c r="K410" i="66"/>
  <c r="K414" i="66"/>
  <c r="I418" i="66"/>
  <c r="S418" i="66"/>
  <c r="T424" i="66"/>
  <c r="K426" i="66"/>
  <c r="U426" i="66"/>
  <c r="Y435" i="66"/>
  <c r="O435" i="66"/>
  <c r="K437" i="66"/>
  <c r="W437" i="66"/>
  <c r="K440" i="66"/>
  <c r="I442" i="66"/>
  <c r="P445" i="66"/>
  <c r="K448" i="66"/>
  <c r="K452" i="66"/>
  <c r="T454" i="66"/>
  <c r="I454" i="66"/>
  <c r="U454" i="66"/>
  <c r="I460" i="66"/>
  <c r="S460" i="66"/>
  <c r="O463" i="66"/>
  <c r="U465" i="66"/>
  <c r="K465" i="66"/>
  <c r="T465" i="66"/>
  <c r="P469" i="66"/>
  <c r="K470" i="66"/>
  <c r="W473" i="66"/>
  <c r="K473" i="66"/>
  <c r="I474" i="66"/>
  <c r="S474" i="66"/>
  <c r="I478" i="66"/>
  <c r="U478" i="66"/>
  <c r="O480" i="66"/>
  <c r="K481" i="66"/>
  <c r="X485" i="66"/>
  <c r="W485" i="66"/>
  <c r="K485" i="66"/>
  <c r="I486" i="66"/>
  <c r="S486" i="66"/>
  <c r="X493" i="66"/>
  <c r="W493" i="66"/>
  <c r="K493" i="66"/>
  <c r="I494" i="66"/>
  <c r="S494" i="66"/>
  <c r="O498" i="66"/>
  <c r="K501" i="66"/>
  <c r="V502" i="66"/>
  <c r="R502" i="66"/>
  <c r="I502" i="66"/>
  <c r="S502" i="66"/>
  <c r="Y508" i="66"/>
  <c r="V508" i="66"/>
  <c r="R508" i="66"/>
  <c r="I508" i="66"/>
  <c r="S508" i="66"/>
  <c r="X508" i="66"/>
  <c r="X509" i="66"/>
  <c r="P509" i="66"/>
  <c r="W509" i="66"/>
  <c r="Y511" i="66"/>
  <c r="Y512" i="66"/>
  <c r="S512" i="66"/>
  <c r="K512" i="66"/>
  <c r="R512" i="66"/>
  <c r="X512" i="66"/>
  <c r="W513" i="66"/>
  <c r="O516" i="66"/>
  <c r="P518" i="66"/>
  <c r="I524" i="66"/>
  <c r="U524" i="66"/>
  <c r="I525" i="66"/>
  <c r="W526" i="66"/>
  <c r="I526" i="66"/>
  <c r="O528" i="66"/>
  <c r="W537" i="66"/>
  <c r="I537" i="66"/>
  <c r="X537" i="66"/>
  <c r="I538" i="66"/>
  <c r="V540" i="66"/>
  <c r="R540" i="66"/>
  <c r="I540" i="66"/>
  <c r="S540" i="66"/>
  <c r="K545" i="66"/>
  <c r="I546" i="66"/>
  <c r="S546" i="66"/>
  <c r="Y550" i="66"/>
  <c r="X550" i="66"/>
  <c r="U550" i="66"/>
  <c r="O550" i="66"/>
  <c r="G550" i="66"/>
  <c r="R550" i="66"/>
  <c r="Y554" i="66"/>
  <c r="S554" i="66"/>
  <c r="K554" i="66"/>
  <c r="R554" i="66"/>
  <c r="X554" i="66"/>
  <c r="Y556" i="66"/>
  <c r="X557" i="66"/>
  <c r="P557" i="66"/>
  <c r="W557" i="66"/>
  <c r="Y559" i="66"/>
  <c r="K559" i="66"/>
  <c r="K562" i="66"/>
  <c r="U562" i="66"/>
  <c r="O564" i="66"/>
  <c r="O565" i="66"/>
  <c r="Y566" i="66"/>
  <c r="S566" i="66"/>
  <c r="K566" i="66"/>
  <c r="R566" i="66"/>
  <c r="X566" i="66"/>
  <c r="T567" i="66"/>
  <c r="P569" i="66"/>
  <c r="W569" i="66"/>
  <c r="K571" i="66"/>
  <c r="P573" i="66"/>
  <c r="H12" i="49"/>
  <c r="J16" i="49"/>
  <c r="AA16" i="49"/>
  <c r="J19" i="49"/>
  <c r="U10" i="6"/>
  <c r="H12" i="6"/>
  <c r="AB17" i="16"/>
  <c r="AB21" i="16"/>
  <c r="AB25" i="16"/>
  <c r="AB29" i="16"/>
  <c r="N10" i="44"/>
  <c r="AI13" i="44"/>
  <c r="AI17" i="44"/>
  <c r="N17" i="44"/>
  <c r="J15" i="44"/>
  <c r="AI26" i="44"/>
  <c r="AJ11" i="45"/>
  <c r="AJ25" i="45"/>
  <c r="AJ26" i="45"/>
  <c r="AC28" i="48"/>
  <c r="AC31" i="48"/>
  <c r="AC32" i="48"/>
  <c r="AC35" i="48"/>
  <c r="AC39" i="48"/>
  <c r="AC40" i="48"/>
  <c r="AE54" i="48"/>
  <c r="AE64" i="48"/>
  <c r="AE68" i="48"/>
  <c r="R15" i="66"/>
  <c r="R19" i="66"/>
  <c r="G20" i="66"/>
  <c r="Y20" i="66" s="1"/>
  <c r="P20" i="66"/>
  <c r="W20" i="66"/>
  <c r="T25" i="66"/>
  <c r="U27" i="66"/>
  <c r="S28" i="66"/>
  <c r="U35" i="66"/>
  <c r="G36" i="66"/>
  <c r="Y36" i="66" s="1"/>
  <c r="O36" i="66"/>
  <c r="T38" i="66"/>
  <c r="R41" i="66"/>
  <c r="P67" i="66"/>
  <c r="W67" i="66"/>
  <c r="R75" i="66"/>
  <c r="R79" i="66"/>
  <c r="G80" i="66"/>
  <c r="P80" i="66"/>
  <c r="W80" i="66"/>
  <c r="R83" i="66"/>
  <c r="G90" i="66"/>
  <c r="Y90" i="66" s="1"/>
  <c r="P90" i="66"/>
  <c r="Q90" i="66" s="1"/>
  <c r="W90" i="66"/>
  <c r="T95" i="66"/>
  <c r="U97" i="66"/>
  <c r="R101" i="66"/>
  <c r="G106" i="66"/>
  <c r="Y106" i="66" s="1"/>
  <c r="P106" i="66"/>
  <c r="Q106" i="66" s="1"/>
  <c r="W106" i="66"/>
  <c r="U113" i="66"/>
  <c r="G122" i="66"/>
  <c r="Y122" i="66" s="1"/>
  <c r="S122" i="66"/>
  <c r="U131" i="66"/>
  <c r="G136" i="66"/>
  <c r="S136" i="66"/>
  <c r="R139" i="66"/>
  <c r="T141" i="66"/>
  <c r="X141" i="66" s="1"/>
  <c r="G148" i="66"/>
  <c r="Y148" i="66" s="1"/>
  <c r="U155" i="66"/>
  <c r="G160" i="66"/>
  <c r="Y160" i="66" s="1"/>
  <c r="S160" i="66"/>
  <c r="S180" i="66"/>
  <c r="G180" i="66"/>
  <c r="W180" i="66"/>
  <c r="U209" i="66"/>
  <c r="T211" i="66"/>
  <c r="O211" i="66"/>
  <c r="Y212" i="66"/>
  <c r="X212" i="66"/>
  <c r="U212" i="66"/>
  <c r="O212" i="66"/>
  <c r="G212" i="66"/>
  <c r="R212" i="66"/>
  <c r="V220" i="66"/>
  <c r="R220" i="66"/>
  <c r="I220" i="66"/>
  <c r="J220" i="66" s="1"/>
  <c r="S220" i="66"/>
  <c r="G224" i="66"/>
  <c r="Y224" i="66" s="1"/>
  <c r="W233" i="66"/>
  <c r="I233" i="66"/>
  <c r="X233" i="66"/>
  <c r="V236" i="66"/>
  <c r="R236" i="66"/>
  <c r="I236" i="66"/>
  <c r="J236" i="66" s="1"/>
  <c r="S236" i="66"/>
  <c r="G246" i="66"/>
  <c r="Y246" i="66" s="1"/>
  <c r="T253" i="66"/>
  <c r="K253" i="66"/>
  <c r="G254" i="66"/>
  <c r="G262" i="66"/>
  <c r="Y262" i="66" s="1"/>
  <c r="T275" i="66"/>
  <c r="K275" i="66"/>
  <c r="S286" i="66"/>
  <c r="G286" i="66"/>
  <c r="Y286" i="66" s="1"/>
  <c r="W286" i="66"/>
  <c r="G288" i="66"/>
  <c r="S296" i="66"/>
  <c r="K296" i="66"/>
  <c r="R296" i="66"/>
  <c r="X307" i="66"/>
  <c r="G308" i="66"/>
  <c r="S317" i="66"/>
  <c r="G317" i="66"/>
  <c r="Y317" i="66" s="1"/>
  <c r="W317" i="66"/>
  <c r="S318" i="66"/>
  <c r="K318" i="66"/>
  <c r="R318" i="66"/>
  <c r="Y326" i="66"/>
  <c r="V326" i="66"/>
  <c r="R326" i="66"/>
  <c r="I326" i="66"/>
  <c r="S326" i="66"/>
  <c r="X326" i="66"/>
  <c r="W329" i="66"/>
  <c r="Y330" i="66"/>
  <c r="V330" i="66"/>
  <c r="R330" i="66"/>
  <c r="I330" i="66"/>
  <c r="S330" i="66"/>
  <c r="X330" i="66"/>
  <c r="Y332" i="66"/>
  <c r="X333" i="66"/>
  <c r="W333" i="66"/>
  <c r="K333" i="66"/>
  <c r="V338" i="66"/>
  <c r="R338" i="66"/>
  <c r="I338" i="66"/>
  <c r="S338" i="66"/>
  <c r="G342" i="66"/>
  <c r="Y342" i="66" s="1"/>
  <c r="T344" i="66"/>
  <c r="X349" i="66"/>
  <c r="S349" i="66"/>
  <c r="G349" i="66"/>
  <c r="W349" i="66"/>
  <c r="G350" i="66"/>
  <c r="Y350" i="66" s="1"/>
  <c r="Y360" i="66"/>
  <c r="S360" i="66"/>
  <c r="K360" i="66"/>
  <c r="R360" i="66"/>
  <c r="X360" i="66"/>
  <c r="W361" i="66"/>
  <c r="G362" i="66"/>
  <c r="Y368" i="66"/>
  <c r="S368" i="66"/>
  <c r="K368" i="66"/>
  <c r="R368" i="66"/>
  <c r="X368" i="66"/>
  <c r="W369" i="66"/>
  <c r="G370" i="66"/>
  <c r="W373" i="66"/>
  <c r="I373" i="66"/>
  <c r="G376" i="66"/>
  <c r="Y376" i="66" s="1"/>
  <c r="P389" i="66"/>
  <c r="W389" i="66"/>
  <c r="W393" i="66"/>
  <c r="K393" i="66"/>
  <c r="G398" i="66"/>
  <c r="G401" i="66"/>
  <c r="Y407" i="66"/>
  <c r="K407" i="66"/>
  <c r="G409" i="66"/>
  <c r="U410" i="66"/>
  <c r="O410" i="66"/>
  <c r="G410" i="66"/>
  <c r="Y410" i="66" s="1"/>
  <c r="R410" i="66"/>
  <c r="U414" i="66"/>
  <c r="O414" i="66"/>
  <c r="G414" i="66"/>
  <c r="Y414" i="66" s="1"/>
  <c r="R414" i="66"/>
  <c r="S425" i="66"/>
  <c r="G425" i="66"/>
  <c r="W425" i="66"/>
  <c r="G426" i="66"/>
  <c r="Y426" i="66" s="1"/>
  <c r="Y440" i="66"/>
  <c r="X440" i="66"/>
  <c r="U440" i="66"/>
  <c r="O440" i="66"/>
  <c r="G440" i="66"/>
  <c r="R440" i="66"/>
  <c r="G442" i="66"/>
  <c r="X445" i="66"/>
  <c r="T445" i="66"/>
  <c r="I445" i="66"/>
  <c r="U445" i="66"/>
  <c r="U448" i="66"/>
  <c r="O448" i="66"/>
  <c r="G448" i="66"/>
  <c r="Y448" i="66" s="1"/>
  <c r="R448" i="66"/>
  <c r="U452" i="66"/>
  <c r="O452" i="66"/>
  <c r="G452" i="66"/>
  <c r="Y452" i="66" s="1"/>
  <c r="R452" i="66"/>
  <c r="G469" i="66"/>
  <c r="Y469" i="66" s="1"/>
  <c r="Y470" i="66"/>
  <c r="X470" i="66"/>
  <c r="U470" i="66"/>
  <c r="O470" i="66"/>
  <c r="G470" i="66"/>
  <c r="R470" i="66"/>
  <c r="G478" i="66"/>
  <c r="G481" i="66"/>
  <c r="W489" i="66"/>
  <c r="K489" i="66"/>
  <c r="Y496" i="66"/>
  <c r="O496" i="66"/>
  <c r="Y498" i="66"/>
  <c r="S498" i="66"/>
  <c r="K498" i="66"/>
  <c r="R498" i="66"/>
  <c r="X498" i="66"/>
  <c r="Y499" i="66"/>
  <c r="Y516" i="66"/>
  <c r="S516" i="66"/>
  <c r="K516" i="66"/>
  <c r="R516" i="66"/>
  <c r="X516" i="66"/>
  <c r="R517" i="66"/>
  <c r="W517" i="66"/>
  <c r="G518" i="66"/>
  <c r="P522" i="66"/>
  <c r="W522" i="66"/>
  <c r="G524" i="66"/>
  <c r="Y524" i="66" s="1"/>
  <c r="Y528" i="66"/>
  <c r="V528" i="66"/>
  <c r="R528" i="66"/>
  <c r="I528" i="66"/>
  <c r="S528" i="66"/>
  <c r="X528" i="66"/>
  <c r="P529" i="66"/>
  <c r="W529" i="66"/>
  <c r="P534" i="66"/>
  <c r="W534" i="66"/>
  <c r="G545" i="66"/>
  <c r="T560" i="66"/>
  <c r="O560" i="66"/>
  <c r="G562" i="66"/>
  <c r="G565" i="66"/>
  <c r="Y565" i="66" s="1"/>
  <c r="O573" i="66"/>
  <c r="T573" i="66"/>
  <c r="J11" i="49"/>
  <c r="AB15" i="49"/>
  <c r="J17" i="49"/>
  <c r="AA10" i="50"/>
  <c r="F10" i="6"/>
  <c r="S12" i="6"/>
  <c r="Z13" i="6"/>
  <c r="AH34" i="44"/>
  <c r="G23" i="48"/>
  <c r="I14" i="48"/>
  <c r="U19" i="48"/>
  <c r="U19" i="66"/>
  <c r="S20" i="66"/>
  <c r="R67" i="66"/>
  <c r="U79" i="66"/>
  <c r="S80" i="66"/>
  <c r="S90" i="66"/>
  <c r="S106" i="66"/>
  <c r="U139" i="66"/>
  <c r="U182" i="66"/>
  <c r="O182" i="66"/>
  <c r="G182" i="66"/>
  <c r="Y182" i="66" s="1"/>
  <c r="R182" i="66"/>
  <c r="W193" i="66"/>
  <c r="Y193" i="66"/>
  <c r="R193" i="66"/>
  <c r="G193" i="66"/>
  <c r="V193" i="66"/>
  <c r="U204" i="66"/>
  <c r="O204" i="66"/>
  <c r="G204" i="66"/>
  <c r="Y204" i="66" s="1"/>
  <c r="R204" i="66"/>
  <c r="W205" i="66"/>
  <c r="I205" i="66"/>
  <c r="J205" i="66" s="1"/>
  <c r="W209" i="66"/>
  <c r="R213" i="66"/>
  <c r="W213" i="66"/>
  <c r="Y216" i="66"/>
  <c r="X216" i="66"/>
  <c r="U216" i="66"/>
  <c r="O216" i="66"/>
  <c r="G216" i="66"/>
  <c r="R216" i="66"/>
  <c r="T219" i="66"/>
  <c r="O219" i="66"/>
  <c r="S222" i="66"/>
  <c r="G222" i="66"/>
  <c r="Y222" i="66" s="1"/>
  <c r="W222" i="66"/>
  <c r="S224" i="66"/>
  <c r="K224" i="66"/>
  <c r="R224" i="66"/>
  <c r="Y231" i="66"/>
  <c r="O231" i="66"/>
  <c r="S246" i="66"/>
  <c r="K246" i="66"/>
  <c r="R246" i="66"/>
  <c r="Y254" i="66"/>
  <c r="S254" i="66"/>
  <c r="K254" i="66"/>
  <c r="R254" i="66"/>
  <c r="X254" i="66"/>
  <c r="U258" i="66"/>
  <c r="O258" i="66"/>
  <c r="G258" i="66"/>
  <c r="Y258" i="66" s="1"/>
  <c r="R258" i="66"/>
  <c r="S262" i="66"/>
  <c r="K262" i="66"/>
  <c r="R262" i="66"/>
  <c r="W285" i="66"/>
  <c r="I285" i="66"/>
  <c r="Y288" i="66"/>
  <c r="V288" i="66"/>
  <c r="R288" i="66"/>
  <c r="I288" i="66"/>
  <c r="S288" i="66"/>
  <c r="X288" i="66"/>
  <c r="P289" i="66"/>
  <c r="W289" i="66"/>
  <c r="T303" i="66"/>
  <c r="R303" i="66"/>
  <c r="S306" i="66"/>
  <c r="G306" i="66"/>
  <c r="Y306" i="66" s="1"/>
  <c r="W306" i="66"/>
  <c r="Y307" i="66"/>
  <c r="Y308" i="66"/>
  <c r="V308" i="66"/>
  <c r="R308" i="66"/>
  <c r="I308" i="66"/>
  <c r="S308" i="66"/>
  <c r="X308" i="66"/>
  <c r="X309" i="66"/>
  <c r="P309" i="66"/>
  <c r="W309" i="66"/>
  <c r="S321" i="66"/>
  <c r="G321" i="66"/>
  <c r="Y321" i="66" s="1"/>
  <c r="W321" i="66"/>
  <c r="S341" i="66"/>
  <c r="G341" i="66"/>
  <c r="Y341" i="66" s="1"/>
  <c r="W341" i="66"/>
  <c r="S342" i="66"/>
  <c r="K342" i="66"/>
  <c r="R342" i="66"/>
  <c r="V350" i="66"/>
  <c r="R350" i="66"/>
  <c r="I350" i="66"/>
  <c r="S350" i="66"/>
  <c r="S358" i="66"/>
  <c r="G358" i="66"/>
  <c r="W358" i="66"/>
  <c r="T359" i="66"/>
  <c r="R359" i="66"/>
  <c r="W362" i="66"/>
  <c r="I362" i="66"/>
  <c r="W370" i="66"/>
  <c r="I370" i="66"/>
  <c r="V376" i="66"/>
  <c r="R376" i="66"/>
  <c r="I376" i="66"/>
  <c r="S376" i="66"/>
  <c r="U388" i="66"/>
  <c r="O388" i="66"/>
  <c r="G388" i="66"/>
  <c r="Y388" i="66" s="1"/>
  <c r="R388" i="66"/>
  <c r="Y398" i="66"/>
  <c r="S398" i="66"/>
  <c r="K398" i="66"/>
  <c r="R398" i="66"/>
  <c r="X398" i="66"/>
  <c r="Y400" i="66"/>
  <c r="P401" i="66"/>
  <c r="W401" i="66"/>
  <c r="Y403" i="66"/>
  <c r="K403" i="66"/>
  <c r="W409" i="66"/>
  <c r="K409" i="66"/>
  <c r="Y418" i="66"/>
  <c r="X418" i="66"/>
  <c r="U418" i="66"/>
  <c r="O418" i="66"/>
  <c r="G418" i="66"/>
  <c r="R418" i="66"/>
  <c r="V426" i="66"/>
  <c r="R426" i="66"/>
  <c r="I426" i="66"/>
  <c r="S426" i="66"/>
  <c r="X437" i="66"/>
  <c r="T437" i="66"/>
  <c r="I437" i="66"/>
  <c r="U437" i="66"/>
  <c r="P442" i="66"/>
  <c r="W442" i="66"/>
  <c r="Y460" i="66"/>
  <c r="X460" i="66"/>
  <c r="U460" i="66"/>
  <c r="O460" i="66"/>
  <c r="G460" i="66"/>
  <c r="R460" i="66"/>
  <c r="T463" i="66"/>
  <c r="X463" i="66"/>
  <c r="W469" i="66"/>
  <c r="K469" i="66"/>
  <c r="Y474" i="66"/>
  <c r="X474" i="66"/>
  <c r="U474" i="66"/>
  <c r="O474" i="66"/>
  <c r="G474" i="66"/>
  <c r="R474" i="66"/>
  <c r="Y478" i="66"/>
  <c r="S478" i="66"/>
  <c r="K478" i="66"/>
  <c r="R478" i="66"/>
  <c r="X478" i="66"/>
  <c r="Y480" i="66"/>
  <c r="P481" i="66"/>
  <c r="W481" i="66"/>
  <c r="Y483" i="66"/>
  <c r="K483" i="66"/>
  <c r="U486" i="66"/>
  <c r="O486" i="66"/>
  <c r="G486" i="66"/>
  <c r="Y486" i="66" s="1"/>
  <c r="R486" i="66"/>
  <c r="Y494" i="66"/>
  <c r="X494" i="66"/>
  <c r="U494" i="66"/>
  <c r="O494" i="66"/>
  <c r="G494" i="66"/>
  <c r="R494" i="66"/>
  <c r="X501" i="66"/>
  <c r="S501" i="66"/>
  <c r="G501" i="66"/>
  <c r="W501" i="66"/>
  <c r="W518" i="66"/>
  <c r="I518" i="66"/>
  <c r="S524" i="66"/>
  <c r="K524" i="66"/>
  <c r="R524" i="66"/>
  <c r="R525" i="66"/>
  <c r="W525" i="66"/>
  <c r="S538" i="66"/>
  <c r="G538" i="66"/>
  <c r="W538" i="66"/>
  <c r="W545" i="66"/>
  <c r="O545" i="66"/>
  <c r="Y546" i="66"/>
  <c r="X546" i="66"/>
  <c r="U546" i="66"/>
  <c r="O546" i="66"/>
  <c r="G546" i="66"/>
  <c r="R546" i="66"/>
  <c r="Y562" i="66"/>
  <c r="V562" i="66"/>
  <c r="R562" i="66"/>
  <c r="I562" i="66"/>
  <c r="S562" i="66"/>
  <c r="X562" i="66"/>
  <c r="Y564" i="66"/>
  <c r="K565" i="66"/>
  <c r="W565" i="66"/>
  <c r="AB18" i="49"/>
  <c r="H17" i="49"/>
  <c r="U187" i="66"/>
  <c r="U206" i="66"/>
  <c r="U221" i="66"/>
  <c r="R237" i="66"/>
  <c r="Y271" i="66"/>
  <c r="U294" i="66"/>
  <c r="U310" i="66"/>
  <c r="U374" i="66"/>
  <c r="Y420" i="66"/>
  <c r="S421" i="66"/>
  <c r="S438" i="66"/>
  <c r="S446" i="66"/>
  <c r="R461" i="66"/>
  <c r="Y471" i="66"/>
  <c r="U510" i="66"/>
  <c r="U533" i="66"/>
  <c r="U541" i="66"/>
  <c r="Y547" i="66"/>
  <c r="J9" i="49"/>
  <c r="AB10" i="49"/>
  <c r="J13" i="49"/>
  <c r="AB16" i="49"/>
  <c r="J21" i="49"/>
  <c r="AC9" i="50"/>
  <c r="AB11" i="50"/>
  <c r="AC12" i="50"/>
  <c r="AA13" i="50"/>
  <c r="AC15" i="50"/>
  <c r="AC17" i="50"/>
  <c r="AC33" i="50"/>
  <c r="AB35" i="50"/>
  <c r="AA9" i="50"/>
  <c r="AC13" i="50"/>
  <c r="AC16" i="50"/>
  <c r="AA17" i="50"/>
  <c r="AC37" i="50"/>
  <c r="AC14" i="50"/>
  <c r="AB37" i="50"/>
  <c r="S88" i="64"/>
  <c r="G88" i="64"/>
  <c r="X88" i="64"/>
  <c r="P88" i="64"/>
  <c r="W88" i="64"/>
  <c r="K88" i="64"/>
  <c r="T88" i="64"/>
  <c r="X318" i="64"/>
  <c r="S318" i="64"/>
  <c r="J318" i="64"/>
  <c r="W318" i="64"/>
  <c r="P318" i="64"/>
  <c r="T318" i="64"/>
  <c r="G318" i="64"/>
  <c r="AD318" i="64" s="1"/>
  <c r="Z318" i="64"/>
  <c r="K318" i="64"/>
  <c r="V318" i="64"/>
  <c r="W17" i="57"/>
  <c r="S17" i="57"/>
  <c r="J80" i="64"/>
  <c r="V80" i="64"/>
  <c r="U80" i="64"/>
  <c r="S96" i="64"/>
  <c r="G96" i="64"/>
  <c r="AD96" i="64" s="1"/>
  <c r="X96" i="64"/>
  <c r="P96" i="64"/>
  <c r="W96" i="64"/>
  <c r="K96" i="64"/>
  <c r="T96" i="64"/>
  <c r="Y386" i="64"/>
  <c r="Z386" i="64"/>
  <c r="K386" i="64"/>
  <c r="U386" i="64"/>
  <c r="Q386" i="64"/>
  <c r="AC386" i="64" s="1"/>
  <c r="V386" i="64"/>
  <c r="AC402" i="64"/>
  <c r="Z33" i="64"/>
  <c r="T33" i="64"/>
  <c r="K33" i="64"/>
  <c r="X33" i="64"/>
  <c r="G33" i="64"/>
  <c r="AD33" i="64" s="1"/>
  <c r="W33" i="64"/>
  <c r="P33" i="64"/>
  <c r="V33" i="64"/>
  <c r="J33" i="64"/>
  <c r="Z35" i="64"/>
  <c r="T35" i="64"/>
  <c r="K35" i="64"/>
  <c r="X35" i="64"/>
  <c r="G35" i="64"/>
  <c r="AD35" i="64" s="1"/>
  <c r="W35" i="64"/>
  <c r="P35" i="64"/>
  <c r="V35" i="64"/>
  <c r="J35" i="64"/>
  <c r="Z37" i="64"/>
  <c r="T37" i="64"/>
  <c r="K37" i="64"/>
  <c r="X37" i="64"/>
  <c r="G37" i="64"/>
  <c r="AD37" i="64" s="1"/>
  <c r="W37" i="64"/>
  <c r="P37" i="64"/>
  <c r="V37" i="64"/>
  <c r="J37" i="64"/>
  <c r="Z39" i="64"/>
  <c r="T39" i="64"/>
  <c r="K39" i="64"/>
  <c r="W39" i="64"/>
  <c r="G39" i="64"/>
  <c r="AD39" i="64" s="1"/>
  <c r="X39" i="64"/>
  <c r="P39" i="64"/>
  <c r="V39" i="64"/>
  <c r="J39" i="64"/>
  <c r="Y219" i="64"/>
  <c r="U219" i="64"/>
  <c r="G219" i="64"/>
  <c r="V219" i="64"/>
  <c r="Q219" i="64"/>
  <c r="P219" i="64"/>
  <c r="Z219" i="64"/>
  <c r="X309" i="64"/>
  <c r="S309" i="64"/>
  <c r="J309" i="64"/>
  <c r="Z309" i="64"/>
  <c r="G309" i="64"/>
  <c r="AD309" i="64" s="1"/>
  <c r="T309" i="64"/>
  <c r="P309" i="64"/>
  <c r="W309" i="64"/>
  <c r="K309" i="64"/>
  <c r="V309" i="64"/>
  <c r="S33" i="64"/>
  <c r="S35" i="64"/>
  <c r="S37" i="64"/>
  <c r="S39" i="64"/>
  <c r="Z74" i="64"/>
  <c r="Q74" i="64"/>
  <c r="AC74" i="64" s="1"/>
  <c r="Y74" i="64"/>
  <c r="J74" i="64"/>
  <c r="V74" i="64"/>
  <c r="S92" i="64"/>
  <c r="G92" i="64"/>
  <c r="AD92" i="64" s="1"/>
  <c r="X92" i="64"/>
  <c r="P92" i="64"/>
  <c r="W92" i="64"/>
  <c r="K92" i="64"/>
  <c r="T92" i="64"/>
  <c r="Y242" i="64"/>
  <c r="P242" i="64"/>
  <c r="W242" i="64"/>
  <c r="G242" i="64"/>
  <c r="AD242" i="64" s="1"/>
  <c r="U242" i="64"/>
  <c r="Q242" i="64"/>
  <c r="V356" i="64"/>
  <c r="P356" i="64"/>
  <c r="G356" i="64"/>
  <c r="AD356" i="64" s="1"/>
  <c r="W356" i="64"/>
  <c r="K356" i="64"/>
  <c r="T356" i="64"/>
  <c r="J356" i="64"/>
  <c r="X356" i="64"/>
  <c r="S356" i="64"/>
  <c r="Z356" i="64"/>
  <c r="S81" i="64"/>
  <c r="G81" i="64"/>
  <c r="AD81" i="64" s="1"/>
  <c r="X81" i="64"/>
  <c r="P81" i="64"/>
  <c r="W81" i="64"/>
  <c r="K81" i="64"/>
  <c r="W109" i="64"/>
  <c r="K109" i="64"/>
  <c r="T109" i="64"/>
  <c r="G109" i="64"/>
  <c r="AD109" i="64" s="1"/>
  <c r="S109" i="64"/>
  <c r="P109" i="64"/>
  <c r="S113" i="64"/>
  <c r="G113" i="64"/>
  <c r="AD113" i="64" s="1"/>
  <c r="T113" i="64"/>
  <c r="P113" i="64"/>
  <c r="X113" i="64"/>
  <c r="K113" i="64"/>
  <c r="W173" i="64"/>
  <c r="K173" i="64"/>
  <c r="T173" i="64"/>
  <c r="G173" i="64"/>
  <c r="AD173" i="64" s="1"/>
  <c r="S173" i="64"/>
  <c r="P173" i="64"/>
  <c r="X188" i="64"/>
  <c r="P188" i="64"/>
  <c r="T188" i="64"/>
  <c r="G188" i="64"/>
  <c r="AD188" i="64" s="1"/>
  <c r="S188" i="64"/>
  <c r="K188" i="64"/>
  <c r="X201" i="64"/>
  <c r="P201" i="64"/>
  <c r="T201" i="64"/>
  <c r="G201" i="64"/>
  <c r="AD201" i="64" s="1"/>
  <c r="S201" i="64"/>
  <c r="K201" i="64"/>
  <c r="X210" i="64"/>
  <c r="S210" i="64"/>
  <c r="J210" i="64"/>
  <c r="Z210" i="64"/>
  <c r="G210" i="64"/>
  <c r="AD210" i="64" s="1"/>
  <c r="W210" i="64"/>
  <c r="P210" i="64"/>
  <c r="V210" i="64"/>
  <c r="K210" i="64"/>
  <c r="AD229" i="64"/>
  <c r="Z229" i="64"/>
  <c r="T229" i="64"/>
  <c r="K229" i="64"/>
  <c r="X229" i="64"/>
  <c r="G229" i="64"/>
  <c r="W229" i="64"/>
  <c r="P229" i="64"/>
  <c r="AC229" i="64"/>
  <c r="V229" i="64"/>
  <c r="J229" i="64"/>
  <c r="U436" i="64"/>
  <c r="G436" i="64"/>
  <c r="AD436" i="64" s="1"/>
  <c r="Q436" i="64"/>
  <c r="AC436" i="64" s="1"/>
  <c r="P436" i="64"/>
  <c r="W436" i="64"/>
  <c r="V29" i="64"/>
  <c r="P29" i="64"/>
  <c r="G29" i="64"/>
  <c r="AD29" i="64" s="1"/>
  <c r="S29" i="64"/>
  <c r="Z29" i="64"/>
  <c r="X47" i="64"/>
  <c r="U47" i="64"/>
  <c r="P47" i="64"/>
  <c r="V54" i="64"/>
  <c r="Y54" i="64"/>
  <c r="V61" i="64"/>
  <c r="U61" i="64"/>
  <c r="J61" i="64"/>
  <c r="S75" i="64"/>
  <c r="G75" i="64"/>
  <c r="AD75" i="64" s="1"/>
  <c r="X75" i="64"/>
  <c r="P75" i="64"/>
  <c r="W75" i="64"/>
  <c r="K75" i="64"/>
  <c r="V136" i="64"/>
  <c r="Y136" i="64"/>
  <c r="Z136" i="64"/>
  <c r="Q136" i="64"/>
  <c r="S139" i="64"/>
  <c r="G139" i="64"/>
  <c r="AD139" i="64" s="1"/>
  <c r="T139" i="64"/>
  <c r="P139" i="64"/>
  <c r="X139" i="64"/>
  <c r="K139" i="64"/>
  <c r="X158" i="64"/>
  <c r="P158" i="64"/>
  <c r="T158" i="64"/>
  <c r="G158" i="64"/>
  <c r="AD158" i="64" s="1"/>
  <c r="S158" i="64"/>
  <c r="K158" i="64"/>
  <c r="V166" i="64"/>
  <c r="Z166" i="64"/>
  <c r="Y166" i="64"/>
  <c r="X173" i="64"/>
  <c r="W188" i="64"/>
  <c r="W201" i="64"/>
  <c r="T210" i="64"/>
  <c r="V212" i="64"/>
  <c r="P212" i="64"/>
  <c r="G212" i="64"/>
  <c r="AD212" i="64" s="1"/>
  <c r="X212" i="64"/>
  <c r="W212" i="64"/>
  <c r="K212" i="64"/>
  <c r="T212" i="64"/>
  <c r="J212" i="64"/>
  <c r="Y217" i="64"/>
  <c r="Z217" i="64"/>
  <c r="P217" i="64"/>
  <c r="V217" i="64"/>
  <c r="G217" i="64"/>
  <c r="AD217" i="64" s="1"/>
  <c r="U217" i="64"/>
  <c r="Q217" i="64"/>
  <c r="S229" i="64"/>
  <c r="X291" i="64"/>
  <c r="P291" i="64"/>
  <c r="T291" i="64"/>
  <c r="G291" i="64"/>
  <c r="AD291" i="64" s="1"/>
  <c r="W291" i="64"/>
  <c r="S291" i="64"/>
  <c r="K291" i="64"/>
  <c r="S310" i="64"/>
  <c r="G310" i="64"/>
  <c r="AD310" i="64" s="1"/>
  <c r="X310" i="64"/>
  <c r="K310" i="64"/>
  <c r="W310" i="64"/>
  <c r="T310" i="64"/>
  <c r="P310" i="64"/>
  <c r="V360" i="64"/>
  <c r="P360" i="64"/>
  <c r="G360" i="64"/>
  <c r="AD360" i="64" s="1"/>
  <c r="W360" i="64"/>
  <c r="K360" i="64"/>
  <c r="T360" i="64"/>
  <c r="J360" i="64"/>
  <c r="X360" i="64"/>
  <c r="S360" i="64"/>
  <c r="Z370" i="64"/>
  <c r="T370" i="64"/>
  <c r="K370" i="64"/>
  <c r="W370" i="64"/>
  <c r="P370" i="64"/>
  <c r="V370" i="64"/>
  <c r="J370" i="64"/>
  <c r="X370" i="64"/>
  <c r="G370" i="64"/>
  <c r="AD370" i="64" s="1"/>
  <c r="S370" i="64"/>
  <c r="X408" i="64"/>
  <c r="S408" i="64"/>
  <c r="J408" i="64"/>
  <c r="Z408" i="64"/>
  <c r="G408" i="64"/>
  <c r="AD408" i="64" s="1"/>
  <c r="W408" i="64"/>
  <c r="P408" i="64"/>
  <c r="V408" i="64"/>
  <c r="T408" i="64"/>
  <c r="K408" i="64"/>
  <c r="Y413" i="64"/>
  <c r="U413" i="64"/>
  <c r="G413" i="64"/>
  <c r="AD413" i="64" s="1"/>
  <c r="Q413" i="64"/>
  <c r="P413" i="64"/>
  <c r="W413" i="64"/>
  <c r="J29" i="64"/>
  <c r="T29" i="64"/>
  <c r="T30" i="64"/>
  <c r="G30" i="64"/>
  <c r="AD30" i="64" s="1"/>
  <c r="Y30" i="64"/>
  <c r="Z54" i="64"/>
  <c r="T75" i="64"/>
  <c r="W126" i="64"/>
  <c r="K126" i="64"/>
  <c r="T126" i="64"/>
  <c r="G126" i="64"/>
  <c r="AD126" i="64" s="1"/>
  <c r="S126" i="64"/>
  <c r="P126" i="64"/>
  <c r="W139" i="64"/>
  <c r="W158" i="64"/>
  <c r="X178" i="64"/>
  <c r="P178" i="64"/>
  <c r="T178" i="64"/>
  <c r="G178" i="64"/>
  <c r="S178" i="64"/>
  <c r="K178" i="64"/>
  <c r="S180" i="64"/>
  <c r="G180" i="64"/>
  <c r="AD180" i="64" s="1"/>
  <c r="T180" i="64"/>
  <c r="P180" i="64"/>
  <c r="X180" i="64"/>
  <c r="K180" i="64"/>
  <c r="S212" i="64"/>
  <c r="AA229" i="64"/>
  <c r="W250" i="64"/>
  <c r="K250" i="64"/>
  <c r="T250" i="64"/>
  <c r="G250" i="64"/>
  <c r="AD250" i="64" s="1"/>
  <c r="S250" i="64"/>
  <c r="P250" i="64"/>
  <c r="Y308" i="64"/>
  <c r="J308" i="64"/>
  <c r="Q308" i="64"/>
  <c r="AC308" i="64" s="1"/>
  <c r="Z308" i="64"/>
  <c r="V308" i="64"/>
  <c r="Z360" i="64"/>
  <c r="W44" i="64"/>
  <c r="W46" i="64"/>
  <c r="G51" i="64"/>
  <c r="AD51" i="64" s="1"/>
  <c r="X51" i="64"/>
  <c r="G58" i="64"/>
  <c r="AD58" i="64" s="1"/>
  <c r="T60" i="64"/>
  <c r="T62" i="64"/>
  <c r="G64" i="64"/>
  <c r="AD64" i="64" s="1"/>
  <c r="S64" i="64"/>
  <c r="T66" i="64"/>
  <c r="G68" i="64"/>
  <c r="AD68" i="64" s="1"/>
  <c r="S68" i="64"/>
  <c r="T73" i="64"/>
  <c r="T77" i="64"/>
  <c r="Z78" i="64"/>
  <c r="V82" i="64"/>
  <c r="T83" i="64"/>
  <c r="Y84" i="64"/>
  <c r="G90" i="64"/>
  <c r="AD90" i="64" s="1"/>
  <c r="S90" i="64"/>
  <c r="V93" i="64"/>
  <c r="T94" i="64"/>
  <c r="T98" i="64"/>
  <c r="Z106" i="64"/>
  <c r="W120" i="64"/>
  <c r="K120" i="64"/>
  <c r="X120" i="64"/>
  <c r="W137" i="64"/>
  <c r="K137" i="64"/>
  <c r="X137" i="64"/>
  <c r="Y142" i="64"/>
  <c r="J142" i="64"/>
  <c r="Z142" i="64"/>
  <c r="Z153" i="64"/>
  <c r="Q153" i="64"/>
  <c r="AC153" i="64" s="1"/>
  <c r="Y153" i="64"/>
  <c r="Y164" i="64"/>
  <c r="J164" i="64"/>
  <c r="Z164" i="64"/>
  <c r="G169" i="64"/>
  <c r="AD169" i="64" s="1"/>
  <c r="Z183" i="64"/>
  <c r="Q183" i="64"/>
  <c r="AC183" i="64" s="1"/>
  <c r="Y183" i="64"/>
  <c r="Z187" i="64"/>
  <c r="G193" i="64"/>
  <c r="X195" i="64"/>
  <c r="P195" i="64"/>
  <c r="W195" i="64"/>
  <c r="J200" i="64"/>
  <c r="V200" i="64"/>
  <c r="W203" i="64"/>
  <c r="K203" i="64"/>
  <c r="X203" i="64"/>
  <c r="X208" i="64"/>
  <c r="P208" i="64"/>
  <c r="W208" i="64"/>
  <c r="X214" i="64"/>
  <c r="S214" i="64"/>
  <c r="J214" i="64"/>
  <c r="T214" i="64"/>
  <c r="V216" i="64"/>
  <c r="P216" i="64"/>
  <c r="G216" i="64"/>
  <c r="AD216" i="64" s="1"/>
  <c r="S216" i="64"/>
  <c r="Z216" i="64"/>
  <c r="Y224" i="64"/>
  <c r="Z224" i="64"/>
  <c r="P224" i="64"/>
  <c r="AC224" i="64"/>
  <c r="Y226" i="64"/>
  <c r="U226" i="64"/>
  <c r="G226" i="64"/>
  <c r="AD226" i="64" s="1"/>
  <c r="Z226" i="64"/>
  <c r="Y232" i="64"/>
  <c r="AC232" i="64"/>
  <c r="Z232" i="64"/>
  <c r="V244" i="64"/>
  <c r="K244" i="64"/>
  <c r="U244" i="64"/>
  <c r="Q251" i="64"/>
  <c r="Y251" i="64"/>
  <c r="V271" i="64"/>
  <c r="P271" i="64"/>
  <c r="G271" i="64"/>
  <c r="AD271" i="64" s="1"/>
  <c r="T271" i="64"/>
  <c r="J271" i="64"/>
  <c r="W271" i="64"/>
  <c r="Y277" i="64"/>
  <c r="P277" i="64"/>
  <c r="X277" i="64"/>
  <c r="G277" i="64"/>
  <c r="AD277" i="64" s="1"/>
  <c r="AD279" i="64"/>
  <c r="Z279" i="64"/>
  <c r="T279" i="64"/>
  <c r="K279" i="64"/>
  <c r="W279" i="64"/>
  <c r="P279" i="64"/>
  <c r="V279" i="64"/>
  <c r="U293" i="64"/>
  <c r="Z293" i="64"/>
  <c r="V304" i="64"/>
  <c r="Z304" i="64"/>
  <c r="Q321" i="64"/>
  <c r="AC321" i="64" s="1"/>
  <c r="Z321" i="64"/>
  <c r="Q342" i="64"/>
  <c r="AC342" i="64" s="1"/>
  <c r="Z342" i="64"/>
  <c r="J342" i="64"/>
  <c r="V351" i="64"/>
  <c r="Y351" i="64"/>
  <c r="Q351" i="64"/>
  <c r="AC351" i="64" s="1"/>
  <c r="W357" i="64"/>
  <c r="K357" i="64"/>
  <c r="T357" i="64"/>
  <c r="G357" i="64"/>
  <c r="AD357" i="64" s="1"/>
  <c r="S357" i="64"/>
  <c r="S369" i="64"/>
  <c r="W369" i="64"/>
  <c r="Y373" i="64"/>
  <c r="U373" i="64"/>
  <c r="V373" i="64"/>
  <c r="Q373" i="64"/>
  <c r="AC373" i="64" s="1"/>
  <c r="Y376" i="64"/>
  <c r="U376" i="64"/>
  <c r="G376" i="64"/>
  <c r="AD376" i="64" s="1"/>
  <c r="Q376" i="64"/>
  <c r="AC376" i="64" s="1"/>
  <c r="P376" i="64"/>
  <c r="Y394" i="64"/>
  <c r="Z394" i="64"/>
  <c r="K394" i="64"/>
  <c r="U394" i="64"/>
  <c r="Q394" i="64"/>
  <c r="AC394" i="64" s="1"/>
  <c r="V422" i="64"/>
  <c r="P422" i="64"/>
  <c r="G422" i="64"/>
  <c r="AD422" i="64" s="1"/>
  <c r="X422" i="64"/>
  <c r="W422" i="64"/>
  <c r="K422" i="64"/>
  <c r="Z422" i="64"/>
  <c r="K451" i="64"/>
  <c r="Y451" i="64"/>
  <c r="X451" i="64"/>
  <c r="V454" i="64"/>
  <c r="P454" i="64"/>
  <c r="G454" i="64"/>
  <c r="AD454" i="64" s="1"/>
  <c r="Z454" i="64"/>
  <c r="T454" i="64"/>
  <c r="K454" i="64"/>
  <c r="X454" i="64"/>
  <c r="S454" i="64"/>
  <c r="J454" i="64"/>
  <c r="W454" i="64"/>
  <c r="Y475" i="64"/>
  <c r="Q475" i="64"/>
  <c r="G475" i="64"/>
  <c r="W475" i="64"/>
  <c r="P475" i="64"/>
  <c r="AC475" i="64"/>
  <c r="U475" i="64"/>
  <c r="K475" i="64"/>
  <c r="AA475" i="64"/>
  <c r="T58" i="64"/>
  <c r="V63" i="64"/>
  <c r="T64" i="64"/>
  <c r="T68" i="64"/>
  <c r="Z84" i="64"/>
  <c r="T90" i="64"/>
  <c r="J93" i="64"/>
  <c r="Y93" i="64"/>
  <c r="K94" i="64"/>
  <c r="W94" i="64"/>
  <c r="Z95" i="64"/>
  <c r="K98" i="64"/>
  <c r="W98" i="64"/>
  <c r="V104" i="64"/>
  <c r="T105" i="64"/>
  <c r="Q106" i="64"/>
  <c r="AC106" i="64" s="1"/>
  <c r="Y112" i="64"/>
  <c r="U119" i="64"/>
  <c r="P120" i="64"/>
  <c r="W122" i="64"/>
  <c r="K122" i="64"/>
  <c r="X122" i="64"/>
  <c r="P137" i="64"/>
  <c r="X141" i="64"/>
  <c r="P141" i="64"/>
  <c r="W141" i="64"/>
  <c r="Q142" i="64"/>
  <c r="AC142" i="64" s="1"/>
  <c r="S152" i="64"/>
  <c r="G152" i="64"/>
  <c r="AD152" i="64" s="1"/>
  <c r="W152" i="64"/>
  <c r="V155" i="64"/>
  <c r="Q155" i="64"/>
  <c r="AC155" i="64" s="1"/>
  <c r="S156" i="64"/>
  <c r="G156" i="64"/>
  <c r="AD156" i="64" s="1"/>
  <c r="W156" i="64"/>
  <c r="W169" i="64"/>
  <c r="K169" i="64"/>
  <c r="X169" i="64"/>
  <c r="Y172" i="64"/>
  <c r="J172" i="64"/>
  <c r="Z172" i="64"/>
  <c r="S182" i="64"/>
  <c r="G182" i="64"/>
  <c r="AD182" i="64" s="1"/>
  <c r="W182" i="64"/>
  <c r="V185" i="64"/>
  <c r="Q185" i="64"/>
  <c r="AC185" i="64" s="1"/>
  <c r="S186" i="64"/>
  <c r="G186" i="64"/>
  <c r="AD186" i="64" s="1"/>
  <c r="W186" i="64"/>
  <c r="W193" i="64"/>
  <c r="K193" i="64"/>
  <c r="X193" i="64"/>
  <c r="V196" i="64"/>
  <c r="Y196" i="64"/>
  <c r="S199" i="64"/>
  <c r="G199" i="64"/>
  <c r="AD199" i="64" s="1"/>
  <c r="W199" i="64"/>
  <c r="Y211" i="64"/>
  <c r="U211" i="64"/>
  <c r="G211" i="64"/>
  <c r="AD211" i="64" s="1"/>
  <c r="Z211" i="64"/>
  <c r="K214" i="64"/>
  <c r="V214" i="64"/>
  <c r="J216" i="64"/>
  <c r="T216" i="64"/>
  <c r="X218" i="64"/>
  <c r="S218" i="64"/>
  <c r="J218" i="64"/>
  <c r="T218" i="64"/>
  <c r="AD223" i="64"/>
  <c r="AA223" i="64"/>
  <c r="V223" i="64"/>
  <c r="P223" i="64"/>
  <c r="G223" i="64"/>
  <c r="S223" i="64"/>
  <c r="Z223" i="64"/>
  <c r="P226" i="64"/>
  <c r="Y228" i="64"/>
  <c r="AC228" i="64"/>
  <c r="Z228" i="64"/>
  <c r="P232" i="64"/>
  <c r="Z241" i="64"/>
  <c r="T241" i="64"/>
  <c r="K241" i="64"/>
  <c r="S241" i="64"/>
  <c r="J244" i="64"/>
  <c r="Y244" i="64"/>
  <c r="V248" i="64"/>
  <c r="Y248" i="64"/>
  <c r="P251" i="64"/>
  <c r="V259" i="64"/>
  <c r="Z259" i="64"/>
  <c r="U263" i="64"/>
  <c r="K271" i="64"/>
  <c r="X271" i="64"/>
  <c r="X272" i="64"/>
  <c r="P272" i="64"/>
  <c r="S272" i="64"/>
  <c r="Q277" i="64"/>
  <c r="AC277" i="64" s="1"/>
  <c r="J279" i="64"/>
  <c r="X279" i="64"/>
  <c r="S280" i="64"/>
  <c r="G280" i="64"/>
  <c r="AD280" i="64" s="1"/>
  <c r="T280" i="64"/>
  <c r="X280" i="64"/>
  <c r="S302" i="64"/>
  <c r="G302" i="64"/>
  <c r="AD302" i="64" s="1"/>
  <c r="T302" i="64"/>
  <c r="X302" i="64"/>
  <c r="G307" i="64"/>
  <c r="AD307" i="64" s="1"/>
  <c r="X311" i="64"/>
  <c r="Q311" i="64"/>
  <c r="AC311" i="64" s="1"/>
  <c r="T311" i="64"/>
  <c r="J321" i="64"/>
  <c r="V342" i="64"/>
  <c r="Z351" i="64"/>
  <c r="V355" i="64"/>
  <c r="Q355" i="64"/>
  <c r="AC355" i="64" s="1"/>
  <c r="Y355" i="64"/>
  <c r="P357" i="64"/>
  <c r="V359" i="64"/>
  <c r="Q359" i="64"/>
  <c r="AC359" i="64" s="1"/>
  <c r="Y359" i="64"/>
  <c r="X362" i="64"/>
  <c r="K373" i="64"/>
  <c r="S375" i="64"/>
  <c r="Y375" i="64"/>
  <c r="T375" i="64"/>
  <c r="V376" i="64"/>
  <c r="Z378" i="64"/>
  <c r="T378" i="64"/>
  <c r="K378" i="64"/>
  <c r="W378" i="64"/>
  <c r="P378" i="64"/>
  <c r="V378" i="64"/>
  <c r="J378" i="64"/>
  <c r="Y389" i="64"/>
  <c r="U389" i="64"/>
  <c r="G389" i="64"/>
  <c r="AD389" i="64" s="1"/>
  <c r="Q389" i="64"/>
  <c r="AC389" i="64" s="1"/>
  <c r="P389" i="64"/>
  <c r="V394" i="64"/>
  <c r="Y405" i="64"/>
  <c r="U405" i="64"/>
  <c r="G405" i="64"/>
  <c r="AD405" i="64" s="1"/>
  <c r="Q405" i="64"/>
  <c r="AC405" i="64" s="1"/>
  <c r="P405" i="64"/>
  <c r="J422" i="64"/>
  <c r="S423" i="64"/>
  <c r="G423" i="64"/>
  <c r="AD423" i="64" s="1"/>
  <c r="U423" i="64"/>
  <c r="Z426" i="64"/>
  <c r="T426" i="64"/>
  <c r="K426" i="64"/>
  <c r="X426" i="64"/>
  <c r="G426" i="64"/>
  <c r="AD426" i="64" s="1"/>
  <c r="W426" i="64"/>
  <c r="P426" i="64"/>
  <c r="W429" i="64"/>
  <c r="X437" i="64"/>
  <c r="Y437" i="64"/>
  <c r="J437" i="64"/>
  <c r="V439" i="64"/>
  <c r="P439" i="64"/>
  <c r="G439" i="64"/>
  <c r="AD439" i="64" s="1"/>
  <c r="W439" i="64"/>
  <c r="K439" i="64"/>
  <c r="T439" i="64"/>
  <c r="J439" i="64"/>
  <c r="Z439" i="64"/>
  <c r="Z441" i="64"/>
  <c r="P441" i="64"/>
  <c r="U441" i="64"/>
  <c r="Q441" i="64"/>
  <c r="AC441" i="64" s="1"/>
  <c r="V443" i="64"/>
  <c r="P443" i="64"/>
  <c r="G443" i="64"/>
  <c r="AD443" i="64" s="1"/>
  <c r="X443" i="64"/>
  <c r="S443" i="64"/>
  <c r="Z443" i="64"/>
  <c r="K443" i="64"/>
  <c r="P444" i="64"/>
  <c r="W444" i="64"/>
  <c r="U444" i="64"/>
  <c r="G444" i="64"/>
  <c r="AD444" i="64" s="1"/>
  <c r="U452" i="64"/>
  <c r="G452" i="64"/>
  <c r="AD452" i="64" s="1"/>
  <c r="Q452" i="64"/>
  <c r="AC452" i="64" s="1"/>
  <c r="Z452" i="64"/>
  <c r="P452" i="64"/>
  <c r="V452" i="64"/>
  <c r="U455" i="64"/>
  <c r="G455" i="64"/>
  <c r="AD455" i="64" s="1"/>
  <c r="Q455" i="64"/>
  <c r="P455" i="64"/>
  <c r="T475" i="64"/>
  <c r="W31" i="64"/>
  <c r="K44" i="64"/>
  <c r="T44" i="64"/>
  <c r="Z44" i="64"/>
  <c r="K46" i="64"/>
  <c r="T46" i="64"/>
  <c r="Z46" i="64"/>
  <c r="T49" i="64"/>
  <c r="S50" i="64"/>
  <c r="P51" i="64"/>
  <c r="T53" i="64"/>
  <c r="K58" i="64"/>
  <c r="W58" i="64"/>
  <c r="Z59" i="64"/>
  <c r="P60" i="64"/>
  <c r="P62" i="64"/>
  <c r="X62" i="64"/>
  <c r="J63" i="64"/>
  <c r="K64" i="64"/>
  <c r="W64" i="64"/>
  <c r="Z65" i="64"/>
  <c r="P66" i="64"/>
  <c r="X66" i="64"/>
  <c r="U67" i="64"/>
  <c r="K68" i="64"/>
  <c r="W68" i="64"/>
  <c r="P73" i="64"/>
  <c r="Z76" i="64"/>
  <c r="P77" i="64"/>
  <c r="X77" i="64"/>
  <c r="T79" i="64"/>
  <c r="Q82" i="64"/>
  <c r="AC82" i="64" s="1"/>
  <c r="P83" i="64"/>
  <c r="X83" i="64"/>
  <c r="Q84" i="64"/>
  <c r="AC84" i="64" s="1"/>
  <c r="K90" i="64"/>
  <c r="Q93" i="64"/>
  <c r="AC93" i="64" s="1"/>
  <c r="P94" i="64"/>
  <c r="X94" i="64"/>
  <c r="Q95" i="64"/>
  <c r="AC95" i="64" s="1"/>
  <c r="P98" i="64"/>
  <c r="X98" i="64"/>
  <c r="J104" i="64"/>
  <c r="K105" i="64"/>
  <c r="W105" i="64"/>
  <c r="T107" i="64"/>
  <c r="W107" i="64"/>
  <c r="J112" i="64"/>
  <c r="Z112" i="64"/>
  <c r="V114" i="64"/>
  <c r="Z119" i="64"/>
  <c r="S120" i="64"/>
  <c r="J121" i="64"/>
  <c r="P122" i="64"/>
  <c r="V125" i="64"/>
  <c r="Y125" i="64"/>
  <c r="X135" i="64"/>
  <c r="P135" i="64"/>
  <c r="W135" i="64"/>
  <c r="S137" i="64"/>
  <c r="J140" i="64"/>
  <c r="V140" i="64"/>
  <c r="K141" i="64"/>
  <c r="W143" i="64"/>
  <c r="K143" i="64"/>
  <c r="X143" i="64"/>
  <c r="X148" i="64"/>
  <c r="P148" i="64"/>
  <c r="W148" i="64"/>
  <c r="K152" i="64"/>
  <c r="X152" i="64"/>
  <c r="X154" i="64"/>
  <c r="P154" i="64"/>
  <c r="W154" i="64"/>
  <c r="K156" i="64"/>
  <c r="X156" i="64"/>
  <c r="W165" i="64"/>
  <c r="K165" i="64"/>
  <c r="X165" i="64"/>
  <c r="P169" i="64"/>
  <c r="X171" i="64"/>
  <c r="P171" i="64"/>
  <c r="W171" i="64"/>
  <c r="Z179" i="64"/>
  <c r="K182" i="64"/>
  <c r="X182" i="64"/>
  <c r="X184" i="64"/>
  <c r="P184" i="64"/>
  <c r="W184" i="64"/>
  <c r="K186" i="64"/>
  <c r="X186" i="64"/>
  <c r="P193" i="64"/>
  <c r="Z194" i="64"/>
  <c r="Q194" i="64"/>
  <c r="AC194" i="64" s="1"/>
  <c r="Y194" i="64"/>
  <c r="S195" i="64"/>
  <c r="Q196" i="64"/>
  <c r="AC196" i="64" s="1"/>
  <c r="W197" i="64"/>
  <c r="K197" i="64"/>
  <c r="X197" i="64"/>
  <c r="K199" i="64"/>
  <c r="X199" i="64"/>
  <c r="Y202" i="64"/>
  <c r="J202" i="64"/>
  <c r="Z202" i="64"/>
  <c r="S203" i="64"/>
  <c r="S208" i="64"/>
  <c r="P211" i="64"/>
  <c r="Y213" i="64"/>
  <c r="Z213" i="64"/>
  <c r="P213" i="64"/>
  <c r="P214" i="64"/>
  <c r="W214" i="64"/>
  <c r="Y215" i="64"/>
  <c r="U215" i="64"/>
  <c r="G215" i="64"/>
  <c r="Z215" i="64"/>
  <c r="K216" i="64"/>
  <c r="W216" i="64"/>
  <c r="K218" i="64"/>
  <c r="V218" i="64"/>
  <c r="J223" i="64"/>
  <c r="T223" i="64"/>
  <c r="AC223" i="64"/>
  <c r="U224" i="64"/>
  <c r="AD225" i="64"/>
  <c r="X225" i="64"/>
  <c r="S225" i="64"/>
  <c r="J225" i="64"/>
  <c r="T225" i="64"/>
  <c r="AA225" i="64"/>
  <c r="P228" i="64"/>
  <c r="U232" i="64"/>
  <c r="AD233" i="64"/>
  <c r="Z233" i="64"/>
  <c r="T233" i="64"/>
  <c r="K233" i="64"/>
  <c r="S233" i="64"/>
  <c r="AA233" i="64"/>
  <c r="J241" i="64"/>
  <c r="V241" i="64"/>
  <c r="Q244" i="64"/>
  <c r="R17" i="64" s="1"/>
  <c r="Z244" i="64"/>
  <c r="Z245" i="64"/>
  <c r="T245" i="64"/>
  <c r="K245" i="64"/>
  <c r="S245" i="64"/>
  <c r="Q248" i="64"/>
  <c r="T251" i="64"/>
  <c r="S257" i="64"/>
  <c r="G257" i="64"/>
  <c r="AD257" i="64" s="1"/>
  <c r="W257" i="64"/>
  <c r="P258" i="64"/>
  <c r="Q259" i="64"/>
  <c r="AC259" i="64" s="1"/>
  <c r="Z263" i="64"/>
  <c r="S265" i="64"/>
  <c r="G265" i="64"/>
  <c r="AD265" i="64" s="1"/>
  <c r="X265" i="64"/>
  <c r="K265" i="64"/>
  <c r="Z271" i="64"/>
  <c r="K272" i="64"/>
  <c r="T277" i="64"/>
  <c r="K280" i="64"/>
  <c r="X294" i="64"/>
  <c r="S294" i="64"/>
  <c r="J294" i="64"/>
  <c r="W294" i="64"/>
  <c r="P294" i="64"/>
  <c r="V294" i="64"/>
  <c r="K302" i="64"/>
  <c r="Y304" i="64"/>
  <c r="X306" i="64"/>
  <c r="P306" i="64"/>
  <c r="T306" i="64"/>
  <c r="G306" i="64"/>
  <c r="AD306" i="64" s="1"/>
  <c r="Y311" i="64"/>
  <c r="W319" i="64"/>
  <c r="K319" i="64"/>
  <c r="P319" i="64"/>
  <c r="V321" i="64"/>
  <c r="W323" i="64"/>
  <c r="K323" i="64"/>
  <c r="P323" i="64"/>
  <c r="Y342" i="64"/>
  <c r="Z355" i="64"/>
  <c r="X357" i="64"/>
  <c r="Z359" i="64"/>
  <c r="Z373" i="64"/>
  <c r="K375" i="64"/>
  <c r="Z376" i="64"/>
  <c r="V389" i="64"/>
  <c r="Y402" i="64"/>
  <c r="Z402" i="64"/>
  <c r="P402" i="64"/>
  <c r="V402" i="64"/>
  <c r="G402" i="64"/>
  <c r="AD402" i="64" s="1"/>
  <c r="U402" i="64"/>
  <c r="AA402" i="64" s="1"/>
  <c r="W405" i="64"/>
  <c r="S422" i="64"/>
  <c r="J426" i="64"/>
  <c r="Q438" i="64"/>
  <c r="AC438" i="64" s="1"/>
  <c r="V438" i="64"/>
  <c r="U438" i="64"/>
  <c r="V441" i="64"/>
  <c r="J443" i="64"/>
  <c r="Q444" i="64"/>
  <c r="W455" i="64"/>
  <c r="X339" i="64"/>
  <c r="S339" i="64"/>
  <c r="J339" i="64"/>
  <c r="T339" i="64"/>
  <c r="X341" i="64"/>
  <c r="Y341" i="64"/>
  <c r="G341" i="64"/>
  <c r="AD341" i="64" s="1"/>
  <c r="W344" i="64"/>
  <c r="K344" i="64"/>
  <c r="X344" i="64"/>
  <c r="X352" i="64"/>
  <c r="S352" i="64"/>
  <c r="J352" i="64"/>
  <c r="T352" i="64"/>
  <c r="X353" i="64"/>
  <c r="P353" i="64"/>
  <c r="W353" i="64"/>
  <c r="Y371" i="64"/>
  <c r="Q371" i="64"/>
  <c r="V374" i="64"/>
  <c r="P374" i="64"/>
  <c r="G374" i="64"/>
  <c r="AD374" i="64" s="1"/>
  <c r="S374" i="64"/>
  <c r="Z374" i="64"/>
  <c r="Z387" i="64"/>
  <c r="T387" i="64"/>
  <c r="K387" i="64"/>
  <c r="S387" i="64"/>
  <c r="Y392" i="64"/>
  <c r="Q392" i="64"/>
  <c r="Y407" i="64"/>
  <c r="Z407" i="64"/>
  <c r="K407" i="64"/>
  <c r="Y410" i="64"/>
  <c r="U410" i="64"/>
  <c r="G410" i="64"/>
  <c r="AD410" i="64" s="1"/>
  <c r="Z410" i="64"/>
  <c r="W421" i="64"/>
  <c r="Y427" i="64"/>
  <c r="S427" i="64"/>
  <c r="U466" i="64"/>
  <c r="G466" i="64"/>
  <c r="AD466" i="64" s="1"/>
  <c r="Q466" i="64"/>
  <c r="AC466" i="64" s="1"/>
  <c r="P466" i="64"/>
  <c r="T111" i="64"/>
  <c r="T118" i="64"/>
  <c r="T124" i="64"/>
  <c r="T128" i="64"/>
  <c r="Z144" i="64"/>
  <c r="T167" i="64"/>
  <c r="Z174" i="64"/>
  <c r="Z204" i="64"/>
  <c r="W227" i="64"/>
  <c r="AC227" i="64"/>
  <c r="V230" i="64"/>
  <c r="W231" i="64"/>
  <c r="V234" i="64"/>
  <c r="W249" i="64"/>
  <c r="W256" i="64"/>
  <c r="X260" i="64"/>
  <c r="S260" i="64"/>
  <c r="J260" i="64"/>
  <c r="T260" i="64"/>
  <c r="X261" i="64"/>
  <c r="P261" i="64"/>
  <c r="W261" i="64"/>
  <c r="T262" i="64"/>
  <c r="G262" i="64"/>
  <c r="AD262" i="64" s="1"/>
  <c r="Y262" i="64"/>
  <c r="Z264" i="64"/>
  <c r="T264" i="64"/>
  <c r="K264" i="64"/>
  <c r="S264" i="64"/>
  <c r="V274" i="64"/>
  <c r="Q274" i="64"/>
  <c r="AC274" i="64" s="1"/>
  <c r="V275" i="64"/>
  <c r="P275" i="64"/>
  <c r="G275" i="64"/>
  <c r="AD275" i="64" s="1"/>
  <c r="S275" i="64"/>
  <c r="Z275" i="64"/>
  <c r="V300" i="64"/>
  <c r="Q300" i="64"/>
  <c r="AC300" i="64" s="1"/>
  <c r="V301" i="64"/>
  <c r="P301" i="64"/>
  <c r="G301" i="64"/>
  <c r="AD301" i="64" s="1"/>
  <c r="S301" i="64"/>
  <c r="Z301" i="64"/>
  <c r="V322" i="64"/>
  <c r="P322" i="64"/>
  <c r="G322" i="64"/>
  <c r="AD322" i="64" s="1"/>
  <c r="S322" i="64"/>
  <c r="Z322" i="64"/>
  <c r="X327" i="64"/>
  <c r="P327" i="64"/>
  <c r="W327" i="64"/>
  <c r="K339" i="64"/>
  <c r="V339" i="64"/>
  <c r="Q341" i="64"/>
  <c r="AC341" i="64" s="1"/>
  <c r="V343" i="64"/>
  <c r="P343" i="64"/>
  <c r="G343" i="64"/>
  <c r="AD343" i="64" s="1"/>
  <c r="S343" i="64"/>
  <c r="Z343" i="64"/>
  <c r="P344" i="64"/>
  <c r="K352" i="64"/>
  <c r="V352" i="64"/>
  <c r="K353" i="64"/>
  <c r="U358" i="64"/>
  <c r="X361" i="64"/>
  <c r="P361" i="64"/>
  <c r="W361" i="64"/>
  <c r="P371" i="64"/>
  <c r="J374" i="64"/>
  <c r="T374" i="64"/>
  <c r="X385" i="64"/>
  <c r="J387" i="64"/>
  <c r="V387" i="64"/>
  <c r="S388" i="64"/>
  <c r="P392" i="64"/>
  <c r="AD395" i="64"/>
  <c r="X395" i="64"/>
  <c r="S395" i="64"/>
  <c r="J395" i="64"/>
  <c r="T395" i="64"/>
  <c r="Q407" i="64"/>
  <c r="AC407" i="64" s="1"/>
  <c r="P410" i="64"/>
  <c r="X412" i="64"/>
  <c r="S412" i="64"/>
  <c r="J412" i="64"/>
  <c r="T412" i="64"/>
  <c r="Z420" i="64"/>
  <c r="G420" i="64"/>
  <c r="AD420" i="64" s="1"/>
  <c r="J421" i="64"/>
  <c r="Y421" i="64"/>
  <c r="T427" i="64"/>
  <c r="X430" i="64"/>
  <c r="S430" i="64"/>
  <c r="J430" i="64"/>
  <c r="T430" i="64"/>
  <c r="W466" i="64"/>
  <c r="V470" i="64"/>
  <c r="P470" i="64"/>
  <c r="G470" i="64"/>
  <c r="AD470" i="64" s="1"/>
  <c r="Z470" i="64"/>
  <c r="T470" i="64"/>
  <c r="K470" i="64"/>
  <c r="X470" i="64"/>
  <c r="S470" i="64"/>
  <c r="J470" i="64"/>
  <c r="L12" i="58"/>
  <c r="M12" i="58" s="1"/>
  <c r="I12" i="58"/>
  <c r="J12" i="58" s="1"/>
  <c r="T12" i="58"/>
  <c r="U12" i="58" s="1"/>
  <c r="Y445" i="64"/>
  <c r="S453" i="64"/>
  <c r="G460" i="64"/>
  <c r="AD460" i="64" s="1"/>
  <c r="U460" i="64"/>
  <c r="G462" i="64"/>
  <c r="AD462" i="64" s="1"/>
  <c r="P462" i="64"/>
  <c r="V462" i="64"/>
  <c r="Y468" i="64"/>
  <c r="Q469" i="64"/>
  <c r="Y469" i="64"/>
  <c r="T472" i="64"/>
  <c r="Z472" i="64"/>
  <c r="G474" i="64"/>
  <c r="AD474" i="64" s="1"/>
  <c r="P474" i="64"/>
  <c r="V474" i="64"/>
  <c r="Y453" i="64"/>
  <c r="V460" i="64"/>
  <c r="W462" i="64"/>
  <c r="S469" i="64"/>
  <c r="Z469" i="64"/>
  <c r="AC472" i="64"/>
  <c r="W474" i="64"/>
  <c r="T276" i="64"/>
  <c r="W286" i="64"/>
  <c r="W290" i="64"/>
  <c r="T295" i="64"/>
  <c r="W305" i="64"/>
  <c r="W326" i="64"/>
  <c r="W335" i="64"/>
  <c r="T340" i="64"/>
  <c r="W379" i="64"/>
  <c r="W391" i="64"/>
  <c r="Z425" i="64"/>
  <c r="W447" i="64"/>
  <c r="W458" i="64"/>
  <c r="P460" i="64"/>
  <c r="J462" i="64"/>
  <c r="S462" i="64"/>
  <c r="X462" i="64"/>
  <c r="T467" i="64"/>
  <c r="J469" i="64"/>
  <c r="P472" i="64"/>
  <c r="J474" i="64"/>
  <c r="S474" i="64"/>
  <c r="X474" i="64"/>
  <c r="S477" i="64"/>
  <c r="AE9" i="56"/>
  <c r="G9" i="56"/>
  <c r="AE28" i="56"/>
  <c r="X102" i="58"/>
  <c r="X114" i="58"/>
  <c r="M9" i="56"/>
  <c r="W10" i="57"/>
  <c r="U10" i="57"/>
  <c r="U25" i="57"/>
  <c r="X118" i="58"/>
  <c r="T9" i="56"/>
  <c r="Q10" i="56"/>
  <c r="T24" i="56"/>
  <c r="L106" i="71"/>
  <c r="L496" i="71"/>
  <c r="X90" i="58"/>
  <c r="Q9" i="56"/>
  <c r="G10" i="56"/>
  <c r="M10" i="56"/>
  <c r="S10" i="56"/>
  <c r="S15" i="56"/>
  <c r="K13" i="57"/>
  <c r="H14" i="57"/>
  <c r="L10" i="71"/>
  <c r="V27" i="58"/>
  <c r="M703" i="71"/>
  <c r="X88" i="58"/>
  <c r="S9" i="56"/>
  <c r="AE19" i="56"/>
  <c r="S19" i="56"/>
  <c r="T28" i="56"/>
  <c r="W12" i="57"/>
  <c r="U12" i="57"/>
  <c r="U13" i="57"/>
  <c r="U14" i="57"/>
  <c r="U15" i="57"/>
  <c r="Y24" i="58"/>
  <c r="Y41" i="58"/>
  <c r="M772" i="71"/>
  <c r="X107" i="58"/>
  <c r="X109" i="58"/>
  <c r="I9" i="56"/>
  <c r="T12" i="56"/>
  <c r="T25" i="56"/>
  <c r="K12" i="57"/>
  <c r="W16" i="57"/>
  <c r="U29" i="57"/>
  <c r="U33" i="57"/>
  <c r="M588" i="71"/>
  <c r="X93" i="58"/>
  <c r="X104" i="58"/>
  <c r="M381" i="71"/>
  <c r="M404" i="71"/>
  <c r="X89" i="58"/>
  <c r="X92" i="58"/>
  <c r="X96" i="58"/>
  <c r="X99" i="58"/>
  <c r="X112" i="58"/>
  <c r="X119" i="58"/>
  <c r="C10" i="2"/>
  <c r="S11" i="2"/>
  <c r="G13" i="2"/>
  <c r="Q17" i="2"/>
  <c r="C18" i="2"/>
  <c r="S19" i="2"/>
  <c r="G21" i="2"/>
  <c r="C22" i="2"/>
  <c r="S23" i="2"/>
  <c r="AF24" i="2"/>
  <c r="I24" i="35"/>
  <c r="Y28" i="35"/>
  <c r="I32" i="35"/>
  <c r="Y32" i="35"/>
  <c r="I13" i="1"/>
  <c r="AC17" i="1"/>
  <c r="I41" i="1"/>
  <c r="I53" i="1"/>
  <c r="I57" i="1"/>
  <c r="I61" i="1"/>
  <c r="AC67" i="1"/>
  <c r="AC79" i="1"/>
  <c r="AC83" i="1"/>
  <c r="I99" i="1"/>
  <c r="AC99" i="1"/>
  <c r="I103" i="1"/>
  <c r="AH12" i="46"/>
  <c r="AH17" i="46"/>
  <c r="AH32" i="46"/>
  <c r="E9" i="2"/>
  <c r="G11" i="2"/>
  <c r="Q11" i="2"/>
  <c r="C12" i="2"/>
  <c r="AF12" i="2"/>
  <c r="E13" i="2"/>
  <c r="N13" i="2"/>
  <c r="S13" i="2"/>
  <c r="G15" i="2"/>
  <c r="Q15" i="2"/>
  <c r="C16" i="2"/>
  <c r="AF16" i="2"/>
  <c r="E17" i="2"/>
  <c r="N17" i="2"/>
  <c r="S17" i="2"/>
  <c r="G19" i="2"/>
  <c r="Q19" i="2"/>
  <c r="C20" i="2"/>
  <c r="AF20" i="2"/>
  <c r="E21" i="2"/>
  <c r="N21" i="2"/>
  <c r="S21" i="2"/>
  <c r="G23" i="2"/>
  <c r="Q23" i="2"/>
  <c r="C24" i="2"/>
  <c r="G25" i="2"/>
  <c r="Q25" i="2"/>
  <c r="U25" i="2"/>
  <c r="Y26" i="2"/>
  <c r="AF26" i="2"/>
  <c r="E27" i="2"/>
  <c r="N27" i="2"/>
  <c r="S27" i="2"/>
  <c r="G10" i="35"/>
  <c r="K10" i="35"/>
  <c r="W10" i="35"/>
  <c r="AA10" i="35"/>
  <c r="AF10" i="35"/>
  <c r="I12" i="35"/>
  <c r="Y12" i="35"/>
  <c r="G14" i="35"/>
  <c r="K14" i="35"/>
  <c r="W14" i="35"/>
  <c r="AA14" i="35"/>
  <c r="AF14" i="35"/>
  <c r="I16" i="35"/>
  <c r="Y16" i="35"/>
  <c r="G18" i="35"/>
  <c r="K18" i="35"/>
  <c r="W18" i="35"/>
  <c r="AA18" i="35"/>
  <c r="AF18" i="35"/>
  <c r="I20" i="35"/>
  <c r="Y20" i="35"/>
  <c r="G24" i="35"/>
  <c r="K24" i="35"/>
  <c r="W24" i="35"/>
  <c r="AA24" i="35"/>
  <c r="AF24" i="35"/>
  <c r="I26" i="35"/>
  <c r="Y26" i="35"/>
  <c r="G28" i="35"/>
  <c r="K28" i="35"/>
  <c r="W28" i="35"/>
  <c r="AA28" i="35"/>
  <c r="AF28" i="35"/>
  <c r="I30" i="35"/>
  <c r="Y30" i="35"/>
  <c r="G32" i="35"/>
  <c r="K32" i="35"/>
  <c r="W32" i="35"/>
  <c r="AA32" i="35"/>
  <c r="AF32" i="35"/>
  <c r="I34" i="35"/>
  <c r="Y34" i="35"/>
  <c r="G37" i="35"/>
  <c r="K37" i="35"/>
  <c r="W37" i="35"/>
  <c r="AA37" i="35"/>
  <c r="AF37" i="35"/>
  <c r="I39" i="35"/>
  <c r="Y39" i="35"/>
  <c r="G41" i="35"/>
  <c r="K41" i="35"/>
  <c r="W41" i="35"/>
  <c r="AA41" i="35"/>
  <c r="AF41" i="35"/>
  <c r="I43" i="35"/>
  <c r="Y43" i="35"/>
  <c r="G45" i="35"/>
  <c r="K45" i="35"/>
  <c r="W45" i="35"/>
  <c r="AA45" i="35"/>
  <c r="AF45" i="35"/>
  <c r="I47" i="35"/>
  <c r="Y47" i="35"/>
  <c r="I11" i="1"/>
  <c r="AC11" i="1"/>
  <c r="I15" i="1"/>
  <c r="AC15" i="1"/>
  <c r="I19" i="1"/>
  <c r="I23" i="1"/>
  <c r="I31" i="1"/>
  <c r="I35" i="1"/>
  <c r="I39" i="1"/>
  <c r="I43" i="1"/>
  <c r="I47" i="1"/>
  <c r="I51" i="1"/>
  <c r="I55" i="1"/>
  <c r="I59" i="1"/>
  <c r="I65" i="1"/>
  <c r="AC65" i="1"/>
  <c r="I69" i="1"/>
  <c r="AC69" i="1"/>
  <c r="I73" i="1"/>
  <c r="AC73" i="1"/>
  <c r="I77" i="1"/>
  <c r="AC77" i="1"/>
  <c r="I81" i="1"/>
  <c r="AC81" i="1"/>
  <c r="I85" i="1"/>
  <c r="AC85" i="1"/>
  <c r="I89" i="1"/>
  <c r="AC89" i="1"/>
  <c r="I93" i="1"/>
  <c r="AC93" i="1"/>
  <c r="I97" i="1"/>
  <c r="AC97" i="1"/>
  <c r="I101" i="1"/>
  <c r="AC101" i="1"/>
  <c r="I105" i="1"/>
  <c r="AC105" i="1"/>
  <c r="I109" i="1"/>
  <c r="AC109" i="1"/>
  <c r="I113" i="1"/>
  <c r="AC113" i="1"/>
  <c r="H10" i="6"/>
  <c r="Z5" i="6"/>
  <c r="AG17" i="44"/>
  <c r="AH17" i="44"/>
  <c r="AH28" i="45"/>
  <c r="AH20" i="46"/>
  <c r="AH21" i="46"/>
  <c r="AH25" i="46"/>
  <c r="AH33" i="46"/>
  <c r="G13" i="48"/>
  <c r="AC54" i="48"/>
  <c r="Z22" i="47"/>
  <c r="U18" i="66"/>
  <c r="I18" i="66"/>
  <c r="W18" i="66"/>
  <c r="S18" i="66"/>
  <c r="K18" i="66"/>
  <c r="P18" i="66"/>
  <c r="G18" i="66"/>
  <c r="Y18" i="66" s="1"/>
  <c r="R18" i="66"/>
  <c r="O18" i="66"/>
  <c r="U34" i="66"/>
  <c r="I34" i="66"/>
  <c r="W34" i="66"/>
  <c r="S34" i="66"/>
  <c r="K34" i="66"/>
  <c r="P34" i="66"/>
  <c r="G34" i="66"/>
  <c r="Y34" i="66" s="1"/>
  <c r="R34" i="66"/>
  <c r="O34" i="66"/>
  <c r="U44" i="66"/>
  <c r="I44" i="66"/>
  <c r="W44" i="66"/>
  <c r="S44" i="66"/>
  <c r="K44" i="66"/>
  <c r="P44" i="66"/>
  <c r="G44" i="66"/>
  <c r="Y44" i="66"/>
  <c r="R44" i="66"/>
  <c r="X44" i="66"/>
  <c r="O44" i="66"/>
  <c r="V47" i="66"/>
  <c r="S47" i="66"/>
  <c r="O47" i="66"/>
  <c r="G47" i="66"/>
  <c r="Y47" i="66" s="1"/>
  <c r="W47" i="66"/>
  <c r="R47" i="66"/>
  <c r="I47" i="66"/>
  <c r="U47" i="66"/>
  <c r="P47" i="66"/>
  <c r="K47" i="66"/>
  <c r="V54" i="66"/>
  <c r="V70" i="66"/>
  <c r="U82" i="66"/>
  <c r="I82" i="66"/>
  <c r="P82" i="66"/>
  <c r="G82" i="66"/>
  <c r="W82" i="66"/>
  <c r="S82" i="66"/>
  <c r="K82" i="66"/>
  <c r="Y82" i="66"/>
  <c r="R82" i="66"/>
  <c r="O82" i="66"/>
  <c r="U104" i="66"/>
  <c r="I104" i="66"/>
  <c r="W104" i="66"/>
  <c r="S104" i="66"/>
  <c r="K104" i="66"/>
  <c r="P104" i="66"/>
  <c r="G104" i="66"/>
  <c r="Y104" i="66"/>
  <c r="R104" i="66"/>
  <c r="X104" i="66"/>
  <c r="O104" i="66"/>
  <c r="U142" i="66"/>
  <c r="I142" i="66"/>
  <c r="G142" i="66"/>
  <c r="W142" i="66"/>
  <c r="S142" i="66"/>
  <c r="K142" i="66"/>
  <c r="Y142" i="66"/>
  <c r="R142" i="66"/>
  <c r="X142" i="66"/>
  <c r="O142" i="66"/>
  <c r="U150" i="66"/>
  <c r="I150" i="66"/>
  <c r="J150" i="66" s="1"/>
  <c r="G150" i="66"/>
  <c r="Y150" i="66" s="1"/>
  <c r="W150" i="66"/>
  <c r="S150" i="66"/>
  <c r="K150" i="66"/>
  <c r="T150" i="66"/>
  <c r="R150" i="66"/>
  <c r="V153" i="66"/>
  <c r="S153" i="66"/>
  <c r="O153" i="66"/>
  <c r="G153" i="66"/>
  <c r="Y153" i="66" s="1"/>
  <c r="U153" i="66"/>
  <c r="W153" i="66"/>
  <c r="R153" i="66"/>
  <c r="I153" i="66"/>
  <c r="J153" i="66" s="1"/>
  <c r="T153" i="66"/>
  <c r="S197" i="66"/>
  <c r="U203" i="66"/>
  <c r="I203" i="66"/>
  <c r="J203" i="66" s="1"/>
  <c r="W203" i="66"/>
  <c r="S203" i="66"/>
  <c r="K203" i="66"/>
  <c r="P203" i="66"/>
  <c r="G203" i="66"/>
  <c r="Y203" i="66" s="1"/>
  <c r="R203" i="66"/>
  <c r="O203" i="66"/>
  <c r="V264" i="66"/>
  <c r="R268" i="66"/>
  <c r="K268" i="66"/>
  <c r="W268" i="66"/>
  <c r="S268" i="66"/>
  <c r="I268" i="66"/>
  <c r="U268" i="66"/>
  <c r="P268" i="66"/>
  <c r="Q268" i="66" s="1"/>
  <c r="G268" i="66"/>
  <c r="Y268" i="66" s="1"/>
  <c r="O268" i="66"/>
  <c r="R272" i="66"/>
  <c r="K272" i="66"/>
  <c r="U272" i="66"/>
  <c r="P272" i="66"/>
  <c r="Q272" i="66" s="1"/>
  <c r="G272" i="66"/>
  <c r="Y272" i="66" s="1"/>
  <c r="W272" i="66"/>
  <c r="S272" i="66"/>
  <c r="I272" i="66"/>
  <c r="T272" i="66"/>
  <c r="V324" i="66"/>
  <c r="X328" i="66"/>
  <c r="R328" i="66"/>
  <c r="K328" i="66"/>
  <c r="U328" i="66"/>
  <c r="P328" i="66"/>
  <c r="G328" i="66"/>
  <c r="W328" i="66"/>
  <c r="S328" i="66"/>
  <c r="I328" i="66"/>
  <c r="Y328" i="66"/>
  <c r="O328" i="66"/>
  <c r="V331" i="66"/>
  <c r="S331" i="66"/>
  <c r="O331" i="66"/>
  <c r="G331" i="66"/>
  <c r="W331" i="66"/>
  <c r="R331" i="66"/>
  <c r="I331" i="66"/>
  <c r="X331" i="66"/>
  <c r="U331" i="66"/>
  <c r="P331" i="66"/>
  <c r="Y331" i="66"/>
  <c r="K331" i="66"/>
  <c r="V348" i="66"/>
  <c r="U383" i="66"/>
  <c r="I383" i="66"/>
  <c r="P383" i="66"/>
  <c r="G383" i="66"/>
  <c r="W383" i="66"/>
  <c r="S383" i="66"/>
  <c r="K383" i="66"/>
  <c r="Y383" i="66"/>
  <c r="R383" i="66"/>
  <c r="X383" i="66"/>
  <c r="O383" i="66"/>
  <c r="V399" i="66"/>
  <c r="S399" i="66"/>
  <c r="O399" i="66"/>
  <c r="G399" i="66"/>
  <c r="X399" i="66"/>
  <c r="U399" i="66"/>
  <c r="P399" i="66"/>
  <c r="W399" i="66"/>
  <c r="R399" i="66"/>
  <c r="I399" i="66"/>
  <c r="Y399" i="66"/>
  <c r="K399" i="66"/>
  <c r="U431" i="66"/>
  <c r="I431" i="66"/>
  <c r="P431" i="66"/>
  <c r="G431" i="66"/>
  <c r="Y431" i="66" s="1"/>
  <c r="W431" i="66"/>
  <c r="S431" i="66"/>
  <c r="K431" i="66"/>
  <c r="T431" i="66"/>
  <c r="R431" i="66"/>
  <c r="U443" i="66"/>
  <c r="I443" i="66"/>
  <c r="W443" i="66"/>
  <c r="S443" i="66"/>
  <c r="K443" i="66"/>
  <c r="P443" i="66"/>
  <c r="G443" i="66"/>
  <c r="T443" i="66"/>
  <c r="Y443" i="66"/>
  <c r="R443" i="66"/>
  <c r="U447" i="66"/>
  <c r="I447" i="66"/>
  <c r="P447" i="66"/>
  <c r="G447" i="66"/>
  <c r="W447" i="66"/>
  <c r="S447" i="66"/>
  <c r="K447" i="66"/>
  <c r="T447" i="66"/>
  <c r="Y447" i="66"/>
  <c r="R447" i="66"/>
  <c r="V472" i="66"/>
  <c r="X476" i="66"/>
  <c r="R476" i="66"/>
  <c r="K476" i="66"/>
  <c r="W476" i="66"/>
  <c r="S476" i="66"/>
  <c r="I476" i="66"/>
  <c r="U476" i="66"/>
  <c r="P476" i="66"/>
  <c r="G476" i="66"/>
  <c r="Y476" i="66"/>
  <c r="O476" i="66"/>
  <c r="V479" i="66"/>
  <c r="S479" i="66"/>
  <c r="O479" i="66"/>
  <c r="G479" i="66"/>
  <c r="X479" i="66"/>
  <c r="U479" i="66"/>
  <c r="P479" i="66"/>
  <c r="W479" i="66"/>
  <c r="R479" i="66"/>
  <c r="I479" i="66"/>
  <c r="Y479" i="66"/>
  <c r="K479" i="66"/>
  <c r="R488" i="66"/>
  <c r="K488" i="66"/>
  <c r="U488" i="66"/>
  <c r="P488" i="66"/>
  <c r="G488" i="66"/>
  <c r="Y488" i="66" s="1"/>
  <c r="W488" i="66"/>
  <c r="S488" i="66"/>
  <c r="I488" i="66"/>
  <c r="T488" i="66"/>
  <c r="V491" i="66"/>
  <c r="S491" i="66"/>
  <c r="O491" i="66"/>
  <c r="G491" i="66"/>
  <c r="Y491" i="66" s="1"/>
  <c r="W491" i="66"/>
  <c r="R491" i="66"/>
  <c r="I491" i="66"/>
  <c r="U491" i="66"/>
  <c r="P491" i="66"/>
  <c r="T491" i="66"/>
  <c r="V531" i="66"/>
  <c r="U539" i="66"/>
  <c r="I539" i="66"/>
  <c r="W539" i="66"/>
  <c r="S539" i="66"/>
  <c r="K539" i="66"/>
  <c r="P539" i="66"/>
  <c r="G539" i="66"/>
  <c r="T539" i="66"/>
  <c r="Y539" i="66"/>
  <c r="R539" i="66"/>
  <c r="V548" i="66"/>
  <c r="X552" i="66"/>
  <c r="R552" i="66"/>
  <c r="K552" i="66"/>
  <c r="U552" i="66"/>
  <c r="P552" i="66"/>
  <c r="G552" i="66"/>
  <c r="W552" i="66"/>
  <c r="S552" i="66"/>
  <c r="I552" i="66"/>
  <c r="Y552" i="66"/>
  <c r="O552" i="66"/>
  <c r="V555" i="66"/>
  <c r="S555" i="66"/>
  <c r="O555" i="66"/>
  <c r="G555" i="66"/>
  <c r="W555" i="66"/>
  <c r="R555" i="66"/>
  <c r="I555" i="66"/>
  <c r="X555" i="66"/>
  <c r="U555" i="66"/>
  <c r="P555" i="66"/>
  <c r="Y555" i="66"/>
  <c r="K555" i="66"/>
  <c r="V563" i="66"/>
  <c r="S563" i="66"/>
  <c r="O563" i="66"/>
  <c r="G563" i="66"/>
  <c r="W563" i="66"/>
  <c r="R563" i="66"/>
  <c r="I563" i="66"/>
  <c r="X563" i="66"/>
  <c r="U563" i="66"/>
  <c r="P563" i="66"/>
  <c r="Y563" i="66"/>
  <c r="K563" i="66"/>
  <c r="H18" i="49"/>
  <c r="AB19" i="49"/>
  <c r="AC8" i="2"/>
  <c r="G10" i="2"/>
  <c r="C11" i="2"/>
  <c r="AC11" i="2"/>
  <c r="G14" i="2"/>
  <c r="C15" i="2"/>
  <c r="AC15" i="2"/>
  <c r="G18" i="2"/>
  <c r="C19" i="2"/>
  <c r="AC19" i="2"/>
  <c r="G22" i="2"/>
  <c r="C23" i="2"/>
  <c r="AC23" i="2"/>
  <c r="C25" i="2"/>
  <c r="G26" i="2"/>
  <c r="AC27" i="2"/>
  <c r="AF27" i="2"/>
  <c r="AG28" i="2" s="1"/>
  <c r="M10" i="35"/>
  <c r="U10" i="35"/>
  <c r="AC10" i="35"/>
  <c r="AG10" i="35"/>
  <c r="G11" i="35"/>
  <c r="K11" i="35"/>
  <c r="W11" i="35"/>
  <c r="AA11" i="35"/>
  <c r="AF11" i="35"/>
  <c r="F12" i="35"/>
  <c r="S12" i="35"/>
  <c r="AE12" i="35"/>
  <c r="I13" i="35"/>
  <c r="Y13" i="35"/>
  <c r="M14" i="35"/>
  <c r="U14" i="35"/>
  <c r="AC14" i="35"/>
  <c r="AG14" i="35"/>
  <c r="G15" i="35"/>
  <c r="K15" i="35"/>
  <c r="W15" i="35"/>
  <c r="AA15" i="35"/>
  <c r="AF15" i="35"/>
  <c r="F16" i="35"/>
  <c r="S16" i="35"/>
  <c r="AE16" i="35"/>
  <c r="I17" i="35"/>
  <c r="Y17" i="35"/>
  <c r="M18" i="35"/>
  <c r="U18" i="35"/>
  <c r="AC18" i="35"/>
  <c r="AG18" i="35"/>
  <c r="G19" i="35"/>
  <c r="K19" i="35"/>
  <c r="W19" i="35"/>
  <c r="AA19" i="35"/>
  <c r="AF19" i="35"/>
  <c r="F20" i="35"/>
  <c r="S20" i="35"/>
  <c r="AE20" i="35"/>
  <c r="I21" i="35"/>
  <c r="Y21" i="35"/>
  <c r="M24" i="35"/>
  <c r="U24" i="35"/>
  <c r="AC24" i="35"/>
  <c r="AG24" i="35"/>
  <c r="G25" i="35"/>
  <c r="K25" i="35"/>
  <c r="W25" i="35"/>
  <c r="AA25" i="35"/>
  <c r="AF25" i="35"/>
  <c r="F26" i="35"/>
  <c r="S26" i="35"/>
  <c r="AE26" i="35"/>
  <c r="I27" i="35"/>
  <c r="Y27" i="35"/>
  <c r="M28" i="35"/>
  <c r="U28" i="35"/>
  <c r="AC28" i="35"/>
  <c r="AG28" i="35"/>
  <c r="G29" i="35"/>
  <c r="K29" i="35"/>
  <c r="W29" i="35"/>
  <c r="AA29" i="35"/>
  <c r="AF29" i="35"/>
  <c r="F30" i="35"/>
  <c r="S30" i="35"/>
  <c r="AE30" i="35"/>
  <c r="I31" i="35"/>
  <c r="Y31" i="35"/>
  <c r="M32" i="35"/>
  <c r="U32" i="35"/>
  <c r="AC32" i="35"/>
  <c r="AG32" i="35"/>
  <c r="G33" i="35"/>
  <c r="K33" i="35"/>
  <c r="W33" i="35"/>
  <c r="AA33" i="35"/>
  <c r="AF33" i="35"/>
  <c r="F34" i="35"/>
  <c r="S34" i="35"/>
  <c r="AE34" i="35"/>
  <c r="I35" i="35"/>
  <c r="Y35" i="35"/>
  <c r="M37" i="35"/>
  <c r="U37" i="35"/>
  <c r="AC37" i="35"/>
  <c r="AG37" i="35"/>
  <c r="G38" i="35"/>
  <c r="K38" i="35"/>
  <c r="W38" i="35"/>
  <c r="AA38" i="35"/>
  <c r="AF38" i="35"/>
  <c r="S39" i="35"/>
  <c r="AE39" i="35"/>
  <c r="I40" i="35"/>
  <c r="Y40" i="35"/>
  <c r="M41" i="35"/>
  <c r="U41" i="35"/>
  <c r="AC41" i="35"/>
  <c r="AG41" i="35"/>
  <c r="G42" i="35"/>
  <c r="K42" i="35"/>
  <c r="W42" i="35"/>
  <c r="AA42" i="35"/>
  <c r="AF42" i="35"/>
  <c r="S43" i="35"/>
  <c r="AE43" i="35"/>
  <c r="I44" i="35"/>
  <c r="Y44" i="35"/>
  <c r="M45" i="35"/>
  <c r="U45" i="35"/>
  <c r="AC45" i="35"/>
  <c r="AG45" i="35"/>
  <c r="G46" i="35"/>
  <c r="K46" i="35"/>
  <c r="W46" i="35"/>
  <c r="AA46" i="35"/>
  <c r="AF46" i="35"/>
  <c r="S47" i="35"/>
  <c r="AE47" i="35"/>
  <c r="I48" i="35"/>
  <c r="Y48" i="35"/>
  <c r="I10" i="1"/>
  <c r="AC10" i="1"/>
  <c r="F11" i="1"/>
  <c r="K11" i="1"/>
  <c r="S11" i="1"/>
  <c r="U11" i="1"/>
  <c r="Y11" i="1"/>
  <c r="AA11" i="1"/>
  <c r="AD11" i="1"/>
  <c r="H13" i="1"/>
  <c r="Q13" i="1"/>
  <c r="W13" i="1"/>
  <c r="Z13" i="1"/>
  <c r="AB13" i="1"/>
  <c r="I14" i="1"/>
  <c r="AC14" i="1"/>
  <c r="F15" i="1"/>
  <c r="K15" i="1"/>
  <c r="S15" i="1"/>
  <c r="U15" i="1"/>
  <c r="Y15" i="1"/>
  <c r="AA15" i="1"/>
  <c r="AD15" i="1"/>
  <c r="H17" i="1"/>
  <c r="Q17" i="1"/>
  <c r="W17" i="1"/>
  <c r="Z17" i="1"/>
  <c r="AB17" i="1"/>
  <c r="F19" i="1"/>
  <c r="K19" i="1"/>
  <c r="S19" i="1"/>
  <c r="U19" i="1"/>
  <c r="Y19" i="1"/>
  <c r="AA19" i="1"/>
  <c r="H21" i="1"/>
  <c r="Q21" i="1"/>
  <c r="W21" i="1"/>
  <c r="Z21" i="1"/>
  <c r="I22" i="1"/>
  <c r="F23" i="1"/>
  <c r="K23" i="1"/>
  <c r="S23" i="1"/>
  <c r="U23" i="1"/>
  <c r="Y23" i="1"/>
  <c r="AA23" i="1"/>
  <c r="H25" i="1"/>
  <c r="Q25" i="1"/>
  <c r="W25" i="1"/>
  <c r="Z25" i="1"/>
  <c r="I26" i="1"/>
  <c r="H29" i="1"/>
  <c r="Q29" i="1"/>
  <c r="W29" i="1"/>
  <c r="I30" i="1"/>
  <c r="F31" i="1"/>
  <c r="K31" i="1"/>
  <c r="S31" i="1"/>
  <c r="U31" i="1"/>
  <c r="Y31" i="1"/>
  <c r="AA31" i="1"/>
  <c r="H33" i="1"/>
  <c r="Q33" i="1"/>
  <c r="W33" i="1"/>
  <c r="I34" i="1"/>
  <c r="F35" i="1"/>
  <c r="K35" i="1"/>
  <c r="S35" i="1"/>
  <c r="U35" i="1"/>
  <c r="Y35" i="1"/>
  <c r="AA35" i="1"/>
  <c r="H37" i="1"/>
  <c r="Q37" i="1"/>
  <c r="W37" i="1"/>
  <c r="I38" i="1"/>
  <c r="F39" i="1"/>
  <c r="K39" i="1"/>
  <c r="S39" i="1"/>
  <c r="U39" i="1"/>
  <c r="Y39" i="1"/>
  <c r="H41" i="1"/>
  <c r="Q41" i="1"/>
  <c r="W41" i="1"/>
  <c r="I42" i="1"/>
  <c r="F43" i="1"/>
  <c r="K43" i="1"/>
  <c r="S43" i="1"/>
  <c r="U43" i="1"/>
  <c r="Y43" i="1"/>
  <c r="H45" i="1"/>
  <c r="Q45" i="1"/>
  <c r="W45" i="1"/>
  <c r="I46" i="1"/>
  <c r="F47" i="1"/>
  <c r="K47" i="1"/>
  <c r="S47" i="1"/>
  <c r="U47" i="1"/>
  <c r="Y47" i="1"/>
  <c r="H49" i="1"/>
  <c r="Q49" i="1"/>
  <c r="W49" i="1"/>
  <c r="I50" i="1"/>
  <c r="F51" i="1"/>
  <c r="U51" i="1"/>
  <c r="Y51" i="1"/>
  <c r="H53" i="1"/>
  <c r="Q53" i="1"/>
  <c r="W53" i="1"/>
  <c r="I54" i="1"/>
  <c r="F55" i="1"/>
  <c r="U55" i="1"/>
  <c r="Y55" i="1"/>
  <c r="H57" i="1"/>
  <c r="Q57" i="1"/>
  <c r="W57" i="1"/>
  <c r="I58" i="1"/>
  <c r="F59" i="1"/>
  <c r="U59" i="1"/>
  <c r="Y59" i="1"/>
  <c r="H61" i="1"/>
  <c r="W61" i="1"/>
  <c r="I64" i="1"/>
  <c r="AC64" i="1"/>
  <c r="F65" i="1"/>
  <c r="K65" i="1"/>
  <c r="S65" i="1"/>
  <c r="U65" i="1"/>
  <c r="Y65" i="1"/>
  <c r="AA65" i="1"/>
  <c r="AD65" i="1"/>
  <c r="H67" i="1"/>
  <c r="Q67" i="1"/>
  <c r="W67" i="1"/>
  <c r="Z67" i="1"/>
  <c r="AB67" i="1"/>
  <c r="I68" i="1"/>
  <c r="AC68" i="1"/>
  <c r="F69" i="1"/>
  <c r="K69" i="1"/>
  <c r="S69" i="1"/>
  <c r="U69" i="1"/>
  <c r="Y69" i="1"/>
  <c r="AA69" i="1"/>
  <c r="AD69" i="1"/>
  <c r="H71" i="1"/>
  <c r="Q71" i="1"/>
  <c r="W71" i="1"/>
  <c r="Z71" i="1"/>
  <c r="AB71" i="1"/>
  <c r="I72" i="1"/>
  <c r="AC72" i="1"/>
  <c r="F73" i="1"/>
  <c r="K73" i="1"/>
  <c r="S73" i="1"/>
  <c r="U73" i="1"/>
  <c r="Y73" i="1"/>
  <c r="AA73" i="1"/>
  <c r="AD73" i="1"/>
  <c r="H75" i="1"/>
  <c r="Q75" i="1"/>
  <c r="W75" i="1"/>
  <c r="Z75" i="1"/>
  <c r="AB75" i="1"/>
  <c r="I76" i="1"/>
  <c r="AC76" i="1"/>
  <c r="F77" i="1"/>
  <c r="K77" i="1"/>
  <c r="S77" i="1"/>
  <c r="U77" i="1"/>
  <c r="Y77" i="1"/>
  <c r="AA77" i="1"/>
  <c r="AD77" i="1"/>
  <c r="H79" i="1"/>
  <c r="Q79" i="1"/>
  <c r="W79" i="1"/>
  <c r="Z79" i="1"/>
  <c r="AB79" i="1"/>
  <c r="I80" i="1"/>
  <c r="AC80" i="1"/>
  <c r="F81" i="1"/>
  <c r="K81" i="1"/>
  <c r="L27" i="1" s="1"/>
  <c r="S81" i="1"/>
  <c r="T27" i="1" s="1"/>
  <c r="U81" i="1"/>
  <c r="V27" i="1" s="1"/>
  <c r="Y81" i="1"/>
  <c r="AA81" i="1"/>
  <c r="AD81" i="1"/>
  <c r="H83" i="1"/>
  <c r="Q83" i="1"/>
  <c r="W83" i="1"/>
  <c r="Z83" i="1"/>
  <c r="AB83" i="1"/>
  <c r="I84" i="1"/>
  <c r="AC84" i="1"/>
  <c r="F85" i="1"/>
  <c r="K85" i="1"/>
  <c r="S85" i="1"/>
  <c r="U85" i="1"/>
  <c r="Y85" i="1"/>
  <c r="AA85" i="1"/>
  <c r="AD85" i="1"/>
  <c r="H87" i="1"/>
  <c r="Q87" i="1"/>
  <c r="W87" i="1"/>
  <c r="Z87" i="1"/>
  <c r="AB87" i="1"/>
  <c r="I88" i="1"/>
  <c r="AC88" i="1"/>
  <c r="F89" i="1"/>
  <c r="K89" i="1"/>
  <c r="S89" i="1"/>
  <c r="U89" i="1"/>
  <c r="Y89" i="1"/>
  <c r="AA89" i="1"/>
  <c r="AD89" i="1"/>
  <c r="H91" i="1"/>
  <c r="Q91" i="1"/>
  <c r="W91" i="1"/>
  <c r="Z91" i="1"/>
  <c r="AB91" i="1"/>
  <c r="I92" i="1"/>
  <c r="AC92" i="1"/>
  <c r="F93" i="1"/>
  <c r="K93" i="1"/>
  <c r="S93" i="1"/>
  <c r="U93" i="1"/>
  <c r="Y93" i="1"/>
  <c r="AA93" i="1"/>
  <c r="AD93" i="1"/>
  <c r="H95" i="1"/>
  <c r="Q95" i="1"/>
  <c r="W95" i="1"/>
  <c r="Z95" i="1"/>
  <c r="AB95" i="1"/>
  <c r="I96" i="1"/>
  <c r="AC96" i="1"/>
  <c r="F97" i="1"/>
  <c r="K97" i="1"/>
  <c r="S97" i="1"/>
  <c r="U97" i="1"/>
  <c r="Y97" i="1"/>
  <c r="AA97" i="1"/>
  <c r="AD97" i="1"/>
  <c r="H99" i="1"/>
  <c r="Q99" i="1"/>
  <c r="W99" i="1"/>
  <c r="Z99" i="1"/>
  <c r="AB99" i="1"/>
  <c r="I100" i="1"/>
  <c r="AC100" i="1"/>
  <c r="F101" i="1"/>
  <c r="K101" i="1"/>
  <c r="S101" i="1"/>
  <c r="U101" i="1"/>
  <c r="Y101" i="1"/>
  <c r="AA101" i="1"/>
  <c r="AD101" i="1"/>
  <c r="H103" i="1"/>
  <c r="Q103" i="1"/>
  <c r="W103" i="1"/>
  <c r="Z103" i="1"/>
  <c r="AB103" i="1"/>
  <c r="I104" i="1"/>
  <c r="AC104" i="1"/>
  <c r="F105" i="1"/>
  <c r="K105" i="1"/>
  <c r="S105" i="1"/>
  <c r="U105" i="1"/>
  <c r="Y105" i="1"/>
  <c r="AA105" i="1"/>
  <c r="AD105" i="1"/>
  <c r="H107" i="1"/>
  <c r="Q107" i="1"/>
  <c r="W107" i="1"/>
  <c r="Z107" i="1"/>
  <c r="AB107" i="1"/>
  <c r="I108" i="1"/>
  <c r="AC108" i="1"/>
  <c r="F109" i="1"/>
  <c r="K109" i="1"/>
  <c r="S109" i="1"/>
  <c r="U109" i="1"/>
  <c r="Y109" i="1"/>
  <c r="AA109" i="1"/>
  <c r="AD109" i="1"/>
  <c r="H111" i="1"/>
  <c r="Q111" i="1"/>
  <c r="W111" i="1"/>
  <c r="Z111" i="1"/>
  <c r="AB111" i="1"/>
  <c r="I112" i="1"/>
  <c r="AC112" i="1"/>
  <c r="F113" i="1"/>
  <c r="K113" i="1"/>
  <c r="S113" i="1"/>
  <c r="U113" i="1"/>
  <c r="Y113" i="1"/>
  <c r="AA113" i="1"/>
  <c r="AD113" i="1"/>
  <c r="H115" i="1"/>
  <c r="Q115" i="1"/>
  <c r="W115" i="1"/>
  <c r="Z115" i="1"/>
  <c r="AB115" i="1"/>
  <c r="AG22" i="6"/>
  <c r="AG26" i="6"/>
  <c r="AB24" i="16"/>
  <c r="AB32" i="16"/>
  <c r="AG31" i="44"/>
  <c r="AH31" i="44"/>
  <c r="AH24" i="46"/>
  <c r="G17" i="48"/>
  <c r="AC46" i="48"/>
  <c r="AE52" i="48"/>
  <c r="AC73" i="48"/>
  <c r="U14" i="66"/>
  <c r="I14" i="66"/>
  <c r="P14" i="66"/>
  <c r="G14" i="66"/>
  <c r="Y14" i="66" s="1"/>
  <c r="W14" i="66"/>
  <c r="S14" i="66"/>
  <c r="K14" i="66"/>
  <c r="R14" i="66"/>
  <c r="O14" i="66"/>
  <c r="T18" i="66"/>
  <c r="U30" i="66"/>
  <c r="I30" i="66"/>
  <c r="P30" i="66"/>
  <c r="G30" i="66"/>
  <c r="Y30" i="66" s="1"/>
  <c r="W30" i="66"/>
  <c r="S30" i="66"/>
  <c r="K30" i="66"/>
  <c r="R30" i="66"/>
  <c r="O30" i="66"/>
  <c r="T34" i="66"/>
  <c r="U40" i="66"/>
  <c r="I40" i="66"/>
  <c r="P40" i="66"/>
  <c r="G40" i="66"/>
  <c r="W40" i="66"/>
  <c r="S40" i="66"/>
  <c r="K40" i="66"/>
  <c r="Y40" i="66"/>
  <c r="R40" i="66"/>
  <c r="O40" i="66"/>
  <c r="T44" i="66"/>
  <c r="T47" i="66"/>
  <c r="U62" i="66"/>
  <c r="I62" i="66"/>
  <c r="W62" i="66"/>
  <c r="S62" i="66"/>
  <c r="K62" i="66"/>
  <c r="P62" i="66"/>
  <c r="G62" i="66"/>
  <c r="Y62" i="66" s="1"/>
  <c r="T62" i="66"/>
  <c r="R62" i="66"/>
  <c r="T82" i="66"/>
  <c r="V91" i="66"/>
  <c r="S91" i="66"/>
  <c r="O91" i="66"/>
  <c r="G91" i="66"/>
  <c r="Y91" i="66" s="1"/>
  <c r="W91" i="66"/>
  <c r="R91" i="66"/>
  <c r="I91" i="66"/>
  <c r="U91" i="66"/>
  <c r="P91" i="66"/>
  <c r="T91" i="66"/>
  <c r="U96" i="66"/>
  <c r="I96" i="66"/>
  <c r="W96" i="66"/>
  <c r="S96" i="66"/>
  <c r="K96" i="66"/>
  <c r="P96" i="66"/>
  <c r="G96" i="66"/>
  <c r="Y96" i="66" s="1"/>
  <c r="R96" i="66"/>
  <c r="O96" i="66"/>
  <c r="T104" i="66"/>
  <c r="U112" i="66"/>
  <c r="I112" i="66"/>
  <c r="W112" i="66"/>
  <c r="S112" i="66"/>
  <c r="K112" i="66"/>
  <c r="P112" i="66"/>
  <c r="G112" i="66"/>
  <c r="Y112" i="66" s="1"/>
  <c r="T112" i="66"/>
  <c r="R112" i="66"/>
  <c r="U120" i="66"/>
  <c r="I120" i="66"/>
  <c r="W120" i="66"/>
  <c r="S120" i="66"/>
  <c r="K120" i="66"/>
  <c r="P120" i="66"/>
  <c r="Q120" i="66" s="1"/>
  <c r="G120" i="66"/>
  <c r="Y120" i="66" s="1"/>
  <c r="T120" i="66"/>
  <c r="R120" i="66"/>
  <c r="V123" i="66"/>
  <c r="S123" i="66"/>
  <c r="O123" i="66"/>
  <c r="G123" i="66"/>
  <c r="Y123" i="66" s="1"/>
  <c r="W123" i="66"/>
  <c r="R123" i="66"/>
  <c r="I123" i="66"/>
  <c r="U123" i="66"/>
  <c r="P123" i="66"/>
  <c r="T123" i="66"/>
  <c r="V129" i="66"/>
  <c r="S129" i="66"/>
  <c r="O129" i="66"/>
  <c r="G129" i="66"/>
  <c r="Y129" i="66" s="1"/>
  <c r="U129" i="66"/>
  <c r="W129" i="66"/>
  <c r="R129" i="66"/>
  <c r="I129" i="66"/>
  <c r="J129" i="66" s="1"/>
  <c r="K129" i="66"/>
  <c r="T142" i="66"/>
  <c r="U146" i="66"/>
  <c r="I146" i="66"/>
  <c r="J146" i="66" s="1"/>
  <c r="W146" i="66"/>
  <c r="S146" i="66"/>
  <c r="K146" i="66"/>
  <c r="G146" i="66"/>
  <c r="Y146" i="66" s="1"/>
  <c r="T146" i="66"/>
  <c r="R146" i="66"/>
  <c r="O150" i="66"/>
  <c r="K153" i="66"/>
  <c r="U181" i="66"/>
  <c r="Y181" i="66"/>
  <c r="V181" i="66"/>
  <c r="R181" i="66"/>
  <c r="X181" i="66"/>
  <c r="T181" i="66"/>
  <c r="O181" i="66"/>
  <c r="G181" i="66"/>
  <c r="W181" i="66"/>
  <c r="K181" i="66"/>
  <c r="V191" i="66"/>
  <c r="S191" i="66"/>
  <c r="O191" i="66"/>
  <c r="G191" i="66"/>
  <c r="Y191" i="66" s="1"/>
  <c r="W191" i="66"/>
  <c r="R191" i="66"/>
  <c r="U191" i="66"/>
  <c r="P191" i="66"/>
  <c r="Q191" i="66" s="1"/>
  <c r="K191" i="66"/>
  <c r="T203" i="66"/>
  <c r="U227" i="66"/>
  <c r="I227" i="66"/>
  <c r="J227" i="66" s="1"/>
  <c r="W227" i="66"/>
  <c r="S227" i="66"/>
  <c r="K227" i="66"/>
  <c r="P227" i="66"/>
  <c r="G227" i="66"/>
  <c r="Y227" i="66" s="1"/>
  <c r="R227" i="66"/>
  <c r="O227" i="66"/>
  <c r="V255" i="66"/>
  <c r="S255" i="66"/>
  <c r="O255" i="66"/>
  <c r="G255" i="66"/>
  <c r="X255" i="66"/>
  <c r="U255" i="66"/>
  <c r="P255" i="66"/>
  <c r="W255" i="66"/>
  <c r="R255" i="66"/>
  <c r="I255" i="66"/>
  <c r="Y255" i="66"/>
  <c r="K255" i="66"/>
  <c r="T268" i="66"/>
  <c r="O272" i="66"/>
  <c r="U311" i="66"/>
  <c r="I311" i="66"/>
  <c r="P311" i="66"/>
  <c r="G311" i="66"/>
  <c r="W311" i="66"/>
  <c r="S311" i="66"/>
  <c r="K311" i="66"/>
  <c r="T311" i="66"/>
  <c r="Y311" i="66"/>
  <c r="R311" i="66"/>
  <c r="T328" i="66"/>
  <c r="T331" i="66"/>
  <c r="U355" i="66"/>
  <c r="I355" i="66"/>
  <c r="W355" i="66"/>
  <c r="S355" i="66"/>
  <c r="K355" i="66"/>
  <c r="P355" i="66"/>
  <c r="G355" i="66"/>
  <c r="Y355" i="66" s="1"/>
  <c r="R355" i="66"/>
  <c r="O355" i="66"/>
  <c r="U363" i="66"/>
  <c r="I363" i="66"/>
  <c r="W363" i="66"/>
  <c r="S363" i="66"/>
  <c r="K363" i="66"/>
  <c r="P363" i="66"/>
  <c r="G363" i="66"/>
  <c r="Y363" i="66" s="1"/>
  <c r="R363" i="66"/>
  <c r="O363" i="66"/>
  <c r="U371" i="66"/>
  <c r="I371" i="66"/>
  <c r="W371" i="66"/>
  <c r="S371" i="66"/>
  <c r="K371" i="66"/>
  <c r="P371" i="66"/>
  <c r="G371" i="66"/>
  <c r="Y371" i="66"/>
  <c r="R371" i="66"/>
  <c r="X371" i="66"/>
  <c r="O371" i="66"/>
  <c r="T383" i="66"/>
  <c r="V395" i="66"/>
  <c r="S395" i="66"/>
  <c r="O395" i="66"/>
  <c r="G395" i="66"/>
  <c r="W395" i="66"/>
  <c r="R395" i="66"/>
  <c r="I395" i="66"/>
  <c r="X395" i="66"/>
  <c r="U395" i="66"/>
  <c r="P395" i="66"/>
  <c r="Y395" i="66"/>
  <c r="K395" i="66"/>
  <c r="T399" i="66"/>
  <c r="R412" i="66"/>
  <c r="K412" i="66"/>
  <c r="W412" i="66"/>
  <c r="S412" i="66"/>
  <c r="I412" i="66"/>
  <c r="U412" i="66"/>
  <c r="P412" i="66"/>
  <c r="G412" i="66"/>
  <c r="Y412" i="66" s="1"/>
  <c r="T412" i="66"/>
  <c r="V415" i="66"/>
  <c r="S415" i="66"/>
  <c r="O415" i="66"/>
  <c r="G415" i="66"/>
  <c r="Y415" i="66" s="1"/>
  <c r="U415" i="66"/>
  <c r="P415" i="66"/>
  <c r="W415" i="66"/>
  <c r="R415" i="66"/>
  <c r="I415" i="66"/>
  <c r="K415" i="66"/>
  <c r="O431" i="66"/>
  <c r="O443" i="66"/>
  <c r="O447" i="66"/>
  <c r="T476" i="66"/>
  <c r="T479" i="66"/>
  <c r="O488" i="66"/>
  <c r="K491" i="66"/>
  <c r="U507" i="66"/>
  <c r="I507" i="66"/>
  <c r="W507" i="66"/>
  <c r="S507" i="66"/>
  <c r="K507" i="66"/>
  <c r="P507" i="66"/>
  <c r="G507" i="66"/>
  <c r="Y507" i="66" s="1"/>
  <c r="T507" i="66"/>
  <c r="R507" i="66"/>
  <c r="U523" i="66"/>
  <c r="I523" i="66"/>
  <c r="W523" i="66"/>
  <c r="S523" i="66"/>
  <c r="K523" i="66"/>
  <c r="P523" i="66"/>
  <c r="G523" i="66"/>
  <c r="T523" i="66"/>
  <c r="Y523" i="66"/>
  <c r="R523" i="66"/>
  <c r="O539" i="66"/>
  <c r="T552" i="66"/>
  <c r="T555" i="66"/>
  <c r="T563" i="66"/>
  <c r="X572" i="66"/>
  <c r="R572" i="66"/>
  <c r="K572" i="66"/>
  <c r="W572" i="66"/>
  <c r="S572" i="66"/>
  <c r="I572" i="66"/>
  <c r="U572" i="66"/>
  <c r="P572" i="66"/>
  <c r="G572" i="66"/>
  <c r="Y572" i="66"/>
  <c r="O572" i="66"/>
  <c r="AB12" i="50"/>
  <c r="AB16" i="50"/>
  <c r="N11" i="2"/>
  <c r="Y24" i="2"/>
  <c r="I10" i="35"/>
  <c r="Y10" i="35"/>
  <c r="I28" i="35"/>
  <c r="I37" i="35"/>
  <c r="I45" i="35"/>
  <c r="I37" i="1"/>
  <c r="I45" i="1"/>
  <c r="I67" i="1"/>
  <c r="AC71" i="1"/>
  <c r="I75" i="1"/>
  <c r="I79" i="1"/>
  <c r="I83" i="1"/>
  <c r="I87" i="1"/>
  <c r="I91" i="1"/>
  <c r="AC95" i="1"/>
  <c r="I107" i="1"/>
  <c r="AC111" i="1"/>
  <c r="I115" i="1"/>
  <c r="AG21" i="6"/>
  <c r="N14" i="44"/>
  <c r="AH14" i="44"/>
  <c r="AH32" i="44"/>
  <c r="AG32" i="44"/>
  <c r="AH17" i="45"/>
  <c r="AH13" i="46"/>
  <c r="AH28" i="46"/>
  <c r="AH29" i="46"/>
  <c r="AC34" i="48"/>
  <c r="U26" i="66"/>
  <c r="I26" i="66"/>
  <c r="W26" i="66"/>
  <c r="S26" i="66"/>
  <c r="K26" i="66"/>
  <c r="P26" i="66"/>
  <c r="G26" i="66"/>
  <c r="Y26" i="66"/>
  <c r="R26" i="66"/>
  <c r="X26" i="66"/>
  <c r="O26" i="66"/>
  <c r="U54" i="66"/>
  <c r="I54" i="66"/>
  <c r="W54" i="66"/>
  <c r="S54" i="66"/>
  <c r="K54" i="66"/>
  <c r="P54" i="66"/>
  <c r="G54" i="66"/>
  <c r="Y54" i="66" s="1"/>
  <c r="T54" i="66"/>
  <c r="R54" i="66"/>
  <c r="V61" i="66"/>
  <c r="S61" i="66"/>
  <c r="O61" i="66"/>
  <c r="G61" i="66"/>
  <c r="Y61" i="66" s="1"/>
  <c r="U61" i="66"/>
  <c r="P61" i="66"/>
  <c r="W61" i="66"/>
  <c r="R61" i="66"/>
  <c r="I61" i="66"/>
  <c r="K61" i="66"/>
  <c r="U70" i="66"/>
  <c r="I70" i="66"/>
  <c r="W70" i="66"/>
  <c r="S70" i="66"/>
  <c r="K70" i="66"/>
  <c r="P70" i="66"/>
  <c r="G70" i="66"/>
  <c r="Y70" i="66" s="1"/>
  <c r="T70" i="66"/>
  <c r="R70" i="66"/>
  <c r="V99" i="66"/>
  <c r="S99" i="66"/>
  <c r="O99" i="66"/>
  <c r="G99" i="66"/>
  <c r="Y99" i="66" s="1"/>
  <c r="W99" i="66"/>
  <c r="R99" i="66"/>
  <c r="I99" i="66"/>
  <c r="U99" i="66"/>
  <c r="P99" i="66"/>
  <c r="Q99" i="66" s="1"/>
  <c r="T99" i="66"/>
  <c r="V149" i="66"/>
  <c r="S149" i="66"/>
  <c r="O149" i="66"/>
  <c r="G149" i="66"/>
  <c r="Y149" i="66" s="1"/>
  <c r="W149" i="66"/>
  <c r="R149" i="66"/>
  <c r="I149" i="66"/>
  <c r="J149" i="66" s="1"/>
  <c r="U149" i="66"/>
  <c r="K149" i="66"/>
  <c r="V157" i="66"/>
  <c r="S157" i="66"/>
  <c r="O157" i="66"/>
  <c r="G157" i="66"/>
  <c r="W157" i="66"/>
  <c r="R157" i="66"/>
  <c r="I157" i="66"/>
  <c r="X157" i="66"/>
  <c r="U157" i="66"/>
  <c r="T157" i="66"/>
  <c r="Y157" i="66"/>
  <c r="R184" i="66"/>
  <c r="K184" i="66"/>
  <c r="U184" i="66"/>
  <c r="P184" i="66"/>
  <c r="Q184" i="66" s="1"/>
  <c r="G184" i="66"/>
  <c r="Y184" i="66" s="1"/>
  <c r="W184" i="66"/>
  <c r="S184" i="66"/>
  <c r="O184" i="66"/>
  <c r="V184" i="66"/>
  <c r="U197" i="66"/>
  <c r="Y197" i="66"/>
  <c r="V197" i="66"/>
  <c r="R197" i="66"/>
  <c r="X197" i="66"/>
  <c r="T197" i="66"/>
  <c r="O197" i="66"/>
  <c r="G197" i="66"/>
  <c r="P197" i="66"/>
  <c r="W197" i="66"/>
  <c r="K197" i="66"/>
  <c r="V247" i="66"/>
  <c r="S247" i="66"/>
  <c r="O247" i="66"/>
  <c r="G247" i="66"/>
  <c r="Y247" i="66" s="1"/>
  <c r="U247" i="66"/>
  <c r="P247" i="66"/>
  <c r="Q247" i="66" s="1"/>
  <c r="W247" i="66"/>
  <c r="R247" i="66"/>
  <c r="I247" i="66"/>
  <c r="K247" i="66"/>
  <c r="R264" i="66"/>
  <c r="K264" i="66"/>
  <c r="U264" i="66"/>
  <c r="P264" i="66"/>
  <c r="Q264" i="66" s="1"/>
  <c r="G264" i="66"/>
  <c r="Y264" i="66" s="1"/>
  <c r="W264" i="66"/>
  <c r="S264" i="66"/>
  <c r="I264" i="66"/>
  <c r="T264" i="66"/>
  <c r="V267" i="66"/>
  <c r="S267" i="66"/>
  <c r="O267" i="66"/>
  <c r="G267" i="66"/>
  <c r="Y267" i="66" s="1"/>
  <c r="W267" i="66"/>
  <c r="R267" i="66"/>
  <c r="I267" i="66"/>
  <c r="U267" i="66"/>
  <c r="P267" i="66"/>
  <c r="T267" i="66"/>
  <c r="R324" i="66"/>
  <c r="K324" i="66"/>
  <c r="W324" i="66"/>
  <c r="S324" i="66"/>
  <c r="I324" i="66"/>
  <c r="U324" i="66"/>
  <c r="P324" i="66"/>
  <c r="G324" i="66"/>
  <c r="Y324" i="66" s="1"/>
  <c r="T324" i="66"/>
  <c r="V327" i="66"/>
  <c r="S327" i="66"/>
  <c r="O327" i="66"/>
  <c r="G327" i="66"/>
  <c r="X327" i="66"/>
  <c r="U327" i="66"/>
  <c r="P327" i="66"/>
  <c r="W327" i="66"/>
  <c r="R327" i="66"/>
  <c r="I327" i="66"/>
  <c r="T327" i="66"/>
  <c r="Y327" i="66"/>
  <c r="V335" i="66"/>
  <c r="S335" i="66"/>
  <c r="O335" i="66"/>
  <c r="G335" i="66"/>
  <c r="Y335" i="66" s="1"/>
  <c r="U335" i="66"/>
  <c r="P335" i="66"/>
  <c r="W335" i="66"/>
  <c r="R335" i="66"/>
  <c r="I335" i="66"/>
  <c r="K335" i="66"/>
  <c r="R348" i="66"/>
  <c r="K348" i="66"/>
  <c r="W348" i="66"/>
  <c r="S348" i="66"/>
  <c r="I348" i="66"/>
  <c r="U348" i="66"/>
  <c r="P348" i="66"/>
  <c r="G348" i="66"/>
  <c r="Y348" i="66" s="1"/>
  <c r="T348" i="66"/>
  <c r="U455" i="66"/>
  <c r="I455" i="66"/>
  <c r="P455" i="66"/>
  <c r="G455" i="66"/>
  <c r="W455" i="66"/>
  <c r="S455" i="66"/>
  <c r="K455" i="66"/>
  <c r="Y455" i="66"/>
  <c r="R455" i="66"/>
  <c r="O455" i="66"/>
  <c r="X472" i="66"/>
  <c r="R472" i="66"/>
  <c r="K472" i="66"/>
  <c r="U472" i="66"/>
  <c r="P472" i="66"/>
  <c r="G472" i="66"/>
  <c r="W472" i="66"/>
  <c r="S472" i="66"/>
  <c r="I472" i="66"/>
  <c r="T472" i="66"/>
  <c r="Y472" i="66"/>
  <c r="V475" i="66"/>
  <c r="S475" i="66"/>
  <c r="O475" i="66"/>
  <c r="G475" i="66"/>
  <c r="W475" i="66"/>
  <c r="R475" i="66"/>
  <c r="I475" i="66"/>
  <c r="X475" i="66"/>
  <c r="U475" i="66"/>
  <c r="P475" i="66"/>
  <c r="T475" i="66"/>
  <c r="Y475" i="66"/>
  <c r="X492" i="66"/>
  <c r="R492" i="66"/>
  <c r="K492" i="66"/>
  <c r="W492" i="66"/>
  <c r="S492" i="66"/>
  <c r="I492" i="66"/>
  <c r="U492" i="66"/>
  <c r="P492" i="66"/>
  <c r="G492" i="66"/>
  <c r="Y492" i="66"/>
  <c r="O492" i="66"/>
  <c r="V495" i="66"/>
  <c r="S495" i="66"/>
  <c r="O495" i="66"/>
  <c r="G495" i="66"/>
  <c r="Y495" i="66" s="1"/>
  <c r="U495" i="66"/>
  <c r="P495" i="66"/>
  <c r="W495" i="66"/>
  <c r="R495" i="66"/>
  <c r="I495" i="66"/>
  <c r="K495" i="66"/>
  <c r="U531" i="66"/>
  <c r="I531" i="66"/>
  <c r="W531" i="66"/>
  <c r="S531" i="66"/>
  <c r="K531" i="66"/>
  <c r="P531" i="66"/>
  <c r="G531" i="66"/>
  <c r="T531" i="66"/>
  <c r="Y531" i="66"/>
  <c r="R531" i="66"/>
  <c r="X548" i="66"/>
  <c r="R548" i="66"/>
  <c r="K548" i="66"/>
  <c r="W548" i="66"/>
  <c r="S548" i="66"/>
  <c r="I548" i="66"/>
  <c r="U548" i="66"/>
  <c r="P548" i="66"/>
  <c r="G548" i="66"/>
  <c r="T548" i="66"/>
  <c r="Y548" i="66"/>
  <c r="V551" i="66"/>
  <c r="S551" i="66"/>
  <c r="O551" i="66"/>
  <c r="G551" i="66"/>
  <c r="X551" i="66"/>
  <c r="U551" i="66"/>
  <c r="P551" i="66"/>
  <c r="W551" i="66"/>
  <c r="R551" i="66"/>
  <c r="I551" i="66"/>
  <c r="T551" i="66"/>
  <c r="Y551" i="66"/>
  <c r="H10" i="49"/>
  <c r="AB11" i="49"/>
  <c r="AA11" i="50"/>
  <c r="AA15" i="50"/>
  <c r="AA31" i="50"/>
  <c r="AA33" i="50"/>
  <c r="AA35" i="50"/>
  <c r="AA37" i="50"/>
  <c r="C9" i="2"/>
  <c r="AC9" i="2"/>
  <c r="AF9" i="2"/>
  <c r="Q12" i="2"/>
  <c r="C13" i="2"/>
  <c r="AC13" i="2"/>
  <c r="AF13" i="2"/>
  <c r="E14" i="2"/>
  <c r="N14" i="2"/>
  <c r="S14" i="2"/>
  <c r="G16" i="2"/>
  <c r="C17" i="2"/>
  <c r="AC17" i="2"/>
  <c r="AF17" i="2"/>
  <c r="N18" i="2"/>
  <c r="Q20" i="2"/>
  <c r="C21" i="2"/>
  <c r="AC21" i="2"/>
  <c r="AF21" i="2"/>
  <c r="N22" i="2"/>
  <c r="G24" i="2"/>
  <c r="AC25" i="2"/>
  <c r="AF25" i="2"/>
  <c r="F10" i="35"/>
  <c r="S10" i="35"/>
  <c r="AE10" i="35"/>
  <c r="I11" i="35"/>
  <c r="Y11" i="35"/>
  <c r="M12" i="35"/>
  <c r="U12" i="35"/>
  <c r="AC12" i="35"/>
  <c r="AG12" i="35"/>
  <c r="F14" i="35"/>
  <c r="S14" i="35"/>
  <c r="AE14" i="35"/>
  <c r="I15" i="35"/>
  <c r="Y15" i="35"/>
  <c r="M16" i="35"/>
  <c r="U16" i="35"/>
  <c r="AC16" i="35"/>
  <c r="AG16" i="35"/>
  <c r="F18" i="35"/>
  <c r="S18" i="35"/>
  <c r="AE18" i="35"/>
  <c r="I19" i="35"/>
  <c r="Y19" i="35"/>
  <c r="M20" i="35"/>
  <c r="U20" i="35"/>
  <c r="AC20" i="35"/>
  <c r="AG20" i="35"/>
  <c r="F24" i="35"/>
  <c r="S24" i="35"/>
  <c r="AE24" i="35"/>
  <c r="I25" i="35"/>
  <c r="Y25" i="35"/>
  <c r="M26" i="35"/>
  <c r="U26" i="35"/>
  <c r="AC26" i="35"/>
  <c r="AG26" i="35"/>
  <c r="F28" i="35"/>
  <c r="S28" i="35"/>
  <c r="AE28" i="35"/>
  <c r="I29" i="35"/>
  <c r="Y29" i="35"/>
  <c r="M30" i="35"/>
  <c r="U30" i="35"/>
  <c r="AC30" i="35"/>
  <c r="AG30" i="35"/>
  <c r="F32" i="35"/>
  <c r="S32" i="35"/>
  <c r="AE32" i="35"/>
  <c r="I33" i="35"/>
  <c r="Y33" i="35"/>
  <c r="M34" i="35"/>
  <c r="U34" i="35"/>
  <c r="AC34" i="35"/>
  <c r="AG34" i="35"/>
  <c r="S37" i="35"/>
  <c r="AE37" i="35"/>
  <c r="I38" i="35"/>
  <c r="Y38" i="35"/>
  <c r="M39" i="35"/>
  <c r="U39" i="35"/>
  <c r="AC39" i="35"/>
  <c r="AG39" i="35"/>
  <c r="S41" i="35"/>
  <c r="AE41" i="35"/>
  <c r="I42" i="35"/>
  <c r="Y42" i="35"/>
  <c r="M43" i="35"/>
  <c r="U43" i="35"/>
  <c r="AC43" i="35"/>
  <c r="AG43" i="35"/>
  <c r="S45" i="35"/>
  <c r="AE45" i="35"/>
  <c r="I46" i="35"/>
  <c r="Y46" i="35"/>
  <c r="M47" i="35"/>
  <c r="U47" i="35"/>
  <c r="AC47" i="35"/>
  <c r="AG47" i="35"/>
  <c r="H11" i="1"/>
  <c r="Q11" i="1"/>
  <c r="W11" i="1"/>
  <c r="Z11" i="1"/>
  <c r="AB11" i="1"/>
  <c r="I12" i="1"/>
  <c r="AC12" i="1"/>
  <c r="F13" i="1"/>
  <c r="K13" i="1"/>
  <c r="S13" i="1"/>
  <c r="U13" i="1"/>
  <c r="Y13" i="1"/>
  <c r="AA13" i="1"/>
  <c r="AD13" i="1"/>
  <c r="H15" i="1"/>
  <c r="Q15" i="1"/>
  <c r="W15" i="1"/>
  <c r="Z15" i="1"/>
  <c r="AB15" i="1"/>
  <c r="I16" i="1"/>
  <c r="AC16" i="1"/>
  <c r="F17" i="1"/>
  <c r="K17" i="1"/>
  <c r="S17" i="1"/>
  <c r="U17" i="1"/>
  <c r="Y17" i="1"/>
  <c r="AA17" i="1"/>
  <c r="AD17" i="1"/>
  <c r="H19" i="1"/>
  <c r="Q19" i="1"/>
  <c r="W19" i="1"/>
  <c r="Z19" i="1"/>
  <c r="I20" i="1"/>
  <c r="F21" i="1"/>
  <c r="K21" i="1"/>
  <c r="S21" i="1"/>
  <c r="U21" i="1"/>
  <c r="Y21" i="1"/>
  <c r="AA21" i="1"/>
  <c r="H23" i="1"/>
  <c r="Q23" i="1"/>
  <c r="W23" i="1"/>
  <c r="Z23" i="1"/>
  <c r="I24" i="1"/>
  <c r="F25" i="1"/>
  <c r="K25" i="1"/>
  <c r="S25" i="1"/>
  <c r="U25" i="1"/>
  <c r="Y25" i="1"/>
  <c r="AA25" i="1"/>
  <c r="I28" i="1"/>
  <c r="F29" i="1"/>
  <c r="K29" i="1"/>
  <c r="S29" i="1"/>
  <c r="U29" i="1"/>
  <c r="Y29" i="1"/>
  <c r="AA29" i="1"/>
  <c r="H31" i="1"/>
  <c r="Q31" i="1"/>
  <c r="W31" i="1"/>
  <c r="I32" i="1"/>
  <c r="F33" i="1"/>
  <c r="K33" i="1"/>
  <c r="S33" i="1"/>
  <c r="U33" i="1"/>
  <c r="Y33" i="1"/>
  <c r="AA33" i="1"/>
  <c r="H35" i="1"/>
  <c r="Q35" i="1"/>
  <c r="W35" i="1"/>
  <c r="I36" i="1"/>
  <c r="F37" i="1"/>
  <c r="K37" i="1"/>
  <c r="S37" i="1"/>
  <c r="U37" i="1"/>
  <c r="Y37" i="1"/>
  <c r="AA37" i="1"/>
  <c r="H39" i="1"/>
  <c r="Q39" i="1"/>
  <c r="W39" i="1"/>
  <c r="I40" i="1"/>
  <c r="F41" i="1"/>
  <c r="K41" i="1"/>
  <c r="S41" i="1"/>
  <c r="U41" i="1"/>
  <c r="Y41" i="1"/>
  <c r="AA41" i="1"/>
  <c r="H43" i="1"/>
  <c r="Q43" i="1"/>
  <c r="W43" i="1"/>
  <c r="I44" i="1"/>
  <c r="F45" i="1"/>
  <c r="K45" i="1"/>
  <c r="S45" i="1"/>
  <c r="U45" i="1"/>
  <c r="Y45" i="1"/>
  <c r="H47" i="1"/>
  <c r="Q47" i="1"/>
  <c r="W47" i="1"/>
  <c r="I48" i="1"/>
  <c r="F49" i="1"/>
  <c r="K49" i="1"/>
  <c r="S49" i="1"/>
  <c r="U49" i="1"/>
  <c r="Y49" i="1"/>
  <c r="AA49" i="1"/>
  <c r="H51" i="1"/>
  <c r="Q51" i="1"/>
  <c r="W51" i="1"/>
  <c r="I52" i="1"/>
  <c r="F53" i="1"/>
  <c r="U53" i="1"/>
  <c r="Y53" i="1"/>
  <c r="H55" i="1"/>
  <c r="Q55" i="1"/>
  <c r="W55" i="1"/>
  <c r="I56" i="1"/>
  <c r="F57" i="1"/>
  <c r="U57" i="1"/>
  <c r="Y57" i="1"/>
  <c r="H59" i="1"/>
  <c r="Q59" i="1"/>
  <c r="W59" i="1"/>
  <c r="I60" i="1"/>
  <c r="F61" i="1"/>
  <c r="U61" i="1"/>
  <c r="Y61" i="1"/>
  <c r="H65" i="1"/>
  <c r="Q65" i="1"/>
  <c r="W65" i="1"/>
  <c r="Z65" i="1"/>
  <c r="AB65" i="1"/>
  <c r="I66" i="1"/>
  <c r="AC66" i="1"/>
  <c r="F67" i="1"/>
  <c r="K67" i="1"/>
  <c r="S67" i="1"/>
  <c r="U67" i="1"/>
  <c r="Y67" i="1"/>
  <c r="AA67" i="1"/>
  <c r="AD67" i="1"/>
  <c r="H69" i="1"/>
  <c r="Q69" i="1"/>
  <c r="W69" i="1"/>
  <c r="Z69" i="1"/>
  <c r="AB69" i="1"/>
  <c r="I70" i="1"/>
  <c r="AC70" i="1"/>
  <c r="F71" i="1"/>
  <c r="K71" i="1"/>
  <c r="S71" i="1"/>
  <c r="U71" i="1"/>
  <c r="Y71" i="1"/>
  <c r="AA71" i="1"/>
  <c r="AD71" i="1"/>
  <c r="H73" i="1"/>
  <c r="Q73" i="1"/>
  <c r="W73" i="1"/>
  <c r="Z73" i="1"/>
  <c r="AB73" i="1"/>
  <c r="I74" i="1"/>
  <c r="AC74" i="1"/>
  <c r="F75" i="1"/>
  <c r="K75" i="1"/>
  <c r="S75" i="1"/>
  <c r="U75" i="1"/>
  <c r="Y75" i="1"/>
  <c r="AA75" i="1"/>
  <c r="AD75" i="1"/>
  <c r="H77" i="1"/>
  <c r="Q77" i="1"/>
  <c r="W77" i="1"/>
  <c r="Z77" i="1"/>
  <c r="AB77" i="1"/>
  <c r="I78" i="1"/>
  <c r="AC78" i="1"/>
  <c r="F79" i="1"/>
  <c r="K79" i="1"/>
  <c r="S79" i="1"/>
  <c r="U79" i="1"/>
  <c r="Y79" i="1"/>
  <c r="AA79" i="1"/>
  <c r="AD79" i="1"/>
  <c r="H81" i="1"/>
  <c r="Q81" i="1"/>
  <c r="R27" i="1" s="1"/>
  <c r="W81" i="1"/>
  <c r="X27" i="1" s="1"/>
  <c r="Z81" i="1"/>
  <c r="AB81" i="1"/>
  <c r="I82" i="1"/>
  <c r="AC82" i="1"/>
  <c r="F83" i="1"/>
  <c r="K83" i="1"/>
  <c r="S83" i="1"/>
  <c r="U83" i="1"/>
  <c r="Y83" i="1"/>
  <c r="AA83" i="1"/>
  <c r="AD83" i="1"/>
  <c r="H85" i="1"/>
  <c r="Q85" i="1"/>
  <c r="W85" i="1"/>
  <c r="Z85" i="1"/>
  <c r="AB85" i="1"/>
  <c r="I86" i="1"/>
  <c r="AC86" i="1"/>
  <c r="F87" i="1"/>
  <c r="K87" i="1"/>
  <c r="S87" i="1"/>
  <c r="U87" i="1"/>
  <c r="Y87" i="1"/>
  <c r="AA87" i="1"/>
  <c r="AD87" i="1"/>
  <c r="H89" i="1"/>
  <c r="Q89" i="1"/>
  <c r="W89" i="1"/>
  <c r="Z89" i="1"/>
  <c r="AB89" i="1"/>
  <c r="I90" i="1"/>
  <c r="AC90" i="1"/>
  <c r="F91" i="1"/>
  <c r="K91" i="1"/>
  <c r="S91" i="1"/>
  <c r="U91" i="1"/>
  <c r="Y91" i="1"/>
  <c r="AA91" i="1"/>
  <c r="AD91" i="1"/>
  <c r="H93" i="1"/>
  <c r="Q93" i="1"/>
  <c r="W93" i="1"/>
  <c r="Z93" i="1"/>
  <c r="AB93" i="1"/>
  <c r="I94" i="1"/>
  <c r="AC94" i="1"/>
  <c r="F95" i="1"/>
  <c r="K95" i="1"/>
  <c r="S95" i="1"/>
  <c r="U95" i="1"/>
  <c r="Y95" i="1"/>
  <c r="AA95" i="1"/>
  <c r="AD95" i="1"/>
  <c r="H97" i="1"/>
  <c r="Q97" i="1"/>
  <c r="W97" i="1"/>
  <c r="Z97" i="1"/>
  <c r="AB97" i="1"/>
  <c r="I98" i="1"/>
  <c r="AC98" i="1"/>
  <c r="F99" i="1"/>
  <c r="K99" i="1"/>
  <c r="S99" i="1"/>
  <c r="U99" i="1"/>
  <c r="Y99" i="1"/>
  <c r="AA99" i="1"/>
  <c r="AD99" i="1"/>
  <c r="H101" i="1"/>
  <c r="Q101" i="1"/>
  <c r="W101" i="1"/>
  <c r="Z101" i="1"/>
  <c r="AB101" i="1"/>
  <c r="I102" i="1"/>
  <c r="AC102" i="1"/>
  <c r="F103" i="1"/>
  <c r="K103" i="1"/>
  <c r="S103" i="1"/>
  <c r="U103" i="1"/>
  <c r="Y103" i="1"/>
  <c r="AA103" i="1"/>
  <c r="AD103" i="1"/>
  <c r="H105" i="1"/>
  <c r="Q105" i="1"/>
  <c r="W105" i="1"/>
  <c r="Z105" i="1"/>
  <c r="AB105" i="1"/>
  <c r="I106" i="1"/>
  <c r="AC106" i="1"/>
  <c r="F107" i="1"/>
  <c r="K107" i="1"/>
  <c r="S107" i="1"/>
  <c r="U107" i="1"/>
  <c r="Y107" i="1"/>
  <c r="AA107" i="1"/>
  <c r="AD107" i="1"/>
  <c r="H109" i="1"/>
  <c r="Q109" i="1"/>
  <c r="W109" i="1"/>
  <c r="Z109" i="1"/>
  <c r="AB109" i="1"/>
  <c r="I110" i="1"/>
  <c r="AC110" i="1"/>
  <c r="F111" i="1"/>
  <c r="K111" i="1"/>
  <c r="S111" i="1"/>
  <c r="U111" i="1"/>
  <c r="Y111" i="1"/>
  <c r="AA111" i="1"/>
  <c r="AD111" i="1"/>
  <c r="H113" i="1"/>
  <c r="Q113" i="1"/>
  <c r="W113" i="1"/>
  <c r="Z113" i="1"/>
  <c r="AB113" i="1"/>
  <c r="I114" i="1"/>
  <c r="AC114" i="1"/>
  <c r="F115" i="1"/>
  <c r="K115" i="1"/>
  <c r="S115" i="1"/>
  <c r="U115" i="1"/>
  <c r="Y115" i="1"/>
  <c r="AA115" i="1"/>
  <c r="AD115" i="1"/>
  <c r="Z11" i="6"/>
  <c r="AG11" i="6"/>
  <c r="AG13" i="6"/>
  <c r="AG17" i="6"/>
  <c r="AB20" i="16"/>
  <c r="AB28" i="16"/>
  <c r="AG13" i="44"/>
  <c r="AH13" i="44"/>
  <c r="AH24" i="44"/>
  <c r="AH10" i="45"/>
  <c r="AH27" i="45"/>
  <c r="AJ29" i="45"/>
  <c r="AH31" i="46"/>
  <c r="G11" i="48"/>
  <c r="AE43" i="48"/>
  <c r="G26" i="48"/>
  <c r="AC43" i="48"/>
  <c r="AC65" i="48"/>
  <c r="U22" i="66"/>
  <c r="I22" i="66"/>
  <c r="P22" i="66"/>
  <c r="G22" i="66"/>
  <c r="W22" i="66"/>
  <c r="S22" i="66"/>
  <c r="K22" i="66"/>
  <c r="Y22" i="66"/>
  <c r="R22" i="66"/>
  <c r="X22" i="66"/>
  <c r="O22" i="66"/>
  <c r="T26" i="66"/>
  <c r="V53" i="66"/>
  <c r="S53" i="66"/>
  <c r="O53" i="66"/>
  <c r="G53" i="66"/>
  <c r="Y53" i="66" s="1"/>
  <c r="U53" i="66"/>
  <c r="P53" i="66"/>
  <c r="W53" i="66"/>
  <c r="R53" i="66"/>
  <c r="I53" i="66"/>
  <c r="K53" i="66"/>
  <c r="O54" i="66"/>
  <c r="T61" i="66"/>
  <c r="V69" i="66"/>
  <c r="S69" i="66"/>
  <c r="O69" i="66"/>
  <c r="G69" i="66"/>
  <c r="Y69" i="66" s="1"/>
  <c r="U69" i="66"/>
  <c r="P69" i="66"/>
  <c r="W69" i="66"/>
  <c r="R69" i="66"/>
  <c r="I69" i="66"/>
  <c r="K69" i="66"/>
  <c r="O70" i="66"/>
  <c r="V85" i="66"/>
  <c r="S85" i="66"/>
  <c r="O85" i="66"/>
  <c r="G85" i="66"/>
  <c r="Y85" i="66" s="1"/>
  <c r="U85" i="66"/>
  <c r="P85" i="66"/>
  <c r="W85" i="66"/>
  <c r="R85" i="66"/>
  <c r="I85" i="66"/>
  <c r="K85" i="66"/>
  <c r="K99" i="66"/>
  <c r="V111" i="66"/>
  <c r="S111" i="66"/>
  <c r="O111" i="66"/>
  <c r="G111" i="66"/>
  <c r="Y111" i="66" s="1"/>
  <c r="U111" i="66"/>
  <c r="P111" i="66"/>
  <c r="Q111" i="66" s="1"/>
  <c r="W111" i="66"/>
  <c r="R111" i="66"/>
  <c r="I111" i="66"/>
  <c r="K111" i="66"/>
  <c r="V119" i="66"/>
  <c r="S119" i="66"/>
  <c r="O119" i="66"/>
  <c r="G119" i="66"/>
  <c r="X119" i="66"/>
  <c r="U119" i="66"/>
  <c r="P119" i="66"/>
  <c r="W119" i="66"/>
  <c r="R119" i="66"/>
  <c r="I119" i="66"/>
  <c r="Y119" i="66"/>
  <c r="K119" i="66"/>
  <c r="U130" i="66"/>
  <c r="I130" i="66"/>
  <c r="J130" i="66" s="1"/>
  <c r="W130" i="66"/>
  <c r="S130" i="66"/>
  <c r="K130" i="66"/>
  <c r="G130" i="66"/>
  <c r="Y130" i="66" s="1"/>
  <c r="T130" i="66"/>
  <c r="R130" i="66"/>
  <c r="V133" i="66"/>
  <c r="S133" i="66"/>
  <c r="O133" i="66"/>
  <c r="G133" i="66"/>
  <c r="Y133" i="66" s="1"/>
  <c r="W133" i="66"/>
  <c r="R133" i="66"/>
  <c r="I133" i="66"/>
  <c r="J133" i="66" s="1"/>
  <c r="U133" i="66"/>
  <c r="T133" i="66"/>
  <c r="V145" i="66"/>
  <c r="S145" i="66"/>
  <c r="O145" i="66"/>
  <c r="G145" i="66"/>
  <c r="Y145" i="66" s="1"/>
  <c r="U145" i="66"/>
  <c r="W145" i="66"/>
  <c r="R145" i="66"/>
  <c r="I145" i="66"/>
  <c r="J145" i="66" s="1"/>
  <c r="K145" i="66"/>
  <c r="T149" i="66"/>
  <c r="K157" i="66"/>
  <c r="V175" i="66"/>
  <c r="S175" i="66"/>
  <c r="O175" i="66"/>
  <c r="G175" i="66"/>
  <c r="Y175" i="66" s="1"/>
  <c r="W175" i="66"/>
  <c r="R175" i="66"/>
  <c r="U175" i="66"/>
  <c r="P175" i="66"/>
  <c r="K175" i="66"/>
  <c r="U215" i="66"/>
  <c r="I215" i="66"/>
  <c r="J215" i="66" s="1"/>
  <c r="P215" i="66"/>
  <c r="G215" i="66"/>
  <c r="Y215" i="66" s="1"/>
  <c r="W215" i="66"/>
  <c r="S215" i="66"/>
  <c r="K215" i="66"/>
  <c r="R215" i="66"/>
  <c r="O215" i="66"/>
  <c r="U223" i="66"/>
  <c r="I223" i="66"/>
  <c r="J223" i="66" s="1"/>
  <c r="P223" i="66"/>
  <c r="Q223" i="66" s="1"/>
  <c r="G223" i="66"/>
  <c r="Y223" i="66" s="1"/>
  <c r="W223" i="66"/>
  <c r="S223" i="66"/>
  <c r="K223" i="66"/>
  <c r="T223" i="66"/>
  <c r="R223" i="66"/>
  <c r="U235" i="66"/>
  <c r="I235" i="66"/>
  <c r="W235" i="66"/>
  <c r="S235" i="66"/>
  <c r="K235" i="66"/>
  <c r="P235" i="66"/>
  <c r="G235" i="66"/>
  <c r="T235" i="66"/>
  <c r="Y235" i="66"/>
  <c r="R235" i="66"/>
  <c r="V243" i="66"/>
  <c r="S243" i="66"/>
  <c r="O243" i="66"/>
  <c r="G243" i="66"/>
  <c r="Y243" i="66" s="1"/>
  <c r="W243" i="66"/>
  <c r="R243" i="66"/>
  <c r="I243" i="66"/>
  <c r="U243" i="66"/>
  <c r="P243" i="66"/>
  <c r="Q243" i="66" s="1"/>
  <c r="K243" i="66"/>
  <c r="T247" i="66"/>
  <c r="V259" i="66"/>
  <c r="S259" i="66"/>
  <c r="O259" i="66"/>
  <c r="G259" i="66"/>
  <c r="Y259" i="66" s="1"/>
  <c r="W259" i="66"/>
  <c r="R259" i="66"/>
  <c r="I259" i="66"/>
  <c r="U259" i="66"/>
  <c r="P259" i="66"/>
  <c r="Q259" i="66" s="1"/>
  <c r="K259" i="66"/>
  <c r="O264" i="66"/>
  <c r="K267" i="66"/>
  <c r="U279" i="66"/>
  <c r="I279" i="66"/>
  <c r="P279" i="66"/>
  <c r="G279" i="66"/>
  <c r="Y279" i="66" s="1"/>
  <c r="W279" i="66"/>
  <c r="S279" i="66"/>
  <c r="K279" i="66"/>
  <c r="R279" i="66"/>
  <c r="O279" i="66"/>
  <c r="U287" i="66"/>
  <c r="I287" i="66"/>
  <c r="P287" i="66"/>
  <c r="G287" i="66"/>
  <c r="Y287" i="66" s="1"/>
  <c r="W287" i="66"/>
  <c r="S287" i="66"/>
  <c r="K287" i="66"/>
  <c r="R287" i="66"/>
  <c r="O287" i="66"/>
  <c r="U295" i="66"/>
  <c r="I295" i="66"/>
  <c r="P295" i="66"/>
  <c r="G295" i="66"/>
  <c r="W295" i="66"/>
  <c r="S295" i="66"/>
  <c r="K295" i="66"/>
  <c r="Y295" i="66"/>
  <c r="R295" i="66"/>
  <c r="X295" i="66"/>
  <c r="O295" i="66"/>
  <c r="O324" i="66"/>
  <c r="K327" i="66"/>
  <c r="T335" i="66"/>
  <c r="V339" i="66"/>
  <c r="S339" i="66"/>
  <c r="O339" i="66"/>
  <c r="G339" i="66"/>
  <c r="Y339" i="66" s="1"/>
  <c r="W339" i="66"/>
  <c r="R339" i="66"/>
  <c r="I339" i="66"/>
  <c r="U339" i="66"/>
  <c r="P339" i="66"/>
  <c r="K339" i="66"/>
  <c r="O348" i="66"/>
  <c r="X443" i="66"/>
  <c r="X447" i="66"/>
  <c r="T455" i="66"/>
  <c r="O472" i="66"/>
  <c r="K475" i="66"/>
  <c r="T492" i="66"/>
  <c r="T495" i="66"/>
  <c r="U515" i="66"/>
  <c r="I515" i="66"/>
  <c r="W515" i="66"/>
  <c r="S515" i="66"/>
  <c r="K515" i="66"/>
  <c r="P515" i="66"/>
  <c r="G515" i="66"/>
  <c r="T515" i="66"/>
  <c r="Y515" i="66"/>
  <c r="R515" i="66"/>
  <c r="O531" i="66"/>
  <c r="X539" i="66"/>
  <c r="O548" i="66"/>
  <c r="K551" i="66"/>
  <c r="X568" i="66"/>
  <c r="R568" i="66"/>
  <c r="K568" i="66"/>
  <c r="U568" i="66"/>
  <c r="P568" i="66"/>
  <c r="G568" i="66"/>
  <c r="W568" i="66"/>
  <c r="S568" i="66"/>
  <c r="I568" i="66"/>
  <c r="T568" i="66"/>
  <c r="Y568" i="66"/>
  <c r="V571" i="66"/>
  <c r="S571" i="66"/>
  <c r="O571" i="66"/>
  <c r="G571" i="66"/>
  <c r="W571" i="66"/>
  <c r="R571" i="66"/>
  <c r="I571" i="66"/>
  <c r="X571" i="66"/>
  <c r="U571" i="66"/>
  <c r="P571" i="66"/>
  <c r="T571" i="66"/>
  <c r="Y571" i="66"/>
  <c r="V575" i="66"/>
  <c r="S575" i="66"/>
  <c r="O575" i="66"/>
  <c r="G575" i="66"/>
  <c r="X575" i="66"/>
  <c r="U575" i="66"/>
  <c r="P575" i="66"/>
  <c r="W575" i="66"/>
  <c r="R575" i="66"/>
  <c r="I575" i="66"/>
  <c r="T575" i="66"/>
  <c r="Y575" i="66"/>
  <c r="AA21" i="49"/>
  <c r="AA23" i="49"/>
  <c r="AC10" i="50"/>
  <c r="I14" i="35"/>
  <c r="I18" i="35"/>
  <c r="I41" i="35"/>
  <c r="I17" i="1"/>
  <c r="I21" i="1"/>
  <c r="I25" i="1"/>
  <c r="I29" i="1"/>
  <c r="I33" i="1"/>
  <c r="I49" i="1"/>
  <c r="I71" i="1"/>
  <c r="I95" i="1"/>
  <c r="I111" i="1"/>
  <c r="J12" i="6"/>
  <c r="AG16" i="6"/>
  <c r="AB19" i="16"/>
  <c r="AB23" i="16"/>
  <c r="AB27" i="16"/>
  <c r="AB31" i="16"/>
  <c r="AI10" i="44"/>
  <c r="X4" i="44"/>
  <c r="AG22" i="44"/>
  <c r="AH22" i="44"/>
  <c r="AI34" i="44"/>
  <c r="AH18" i="45"/>
  <c r="AH14" i="46"/>
  <c r="AH18" i="46"/>
  <c r="AH22" i="46"/>
  <c r="AH26" i="46"/>
  <c r="AH30" i="46"/>
  <c r="AH34" i="46"/>
  <c r="U20" i="48"/>
  <c r="AC30" i="48"/>
  <c r="AC38" i="48"/>
  <c r="V13" i="66"/>
  <c r="S13" i="66"/>
  <c r="O13" i="66"/>
  <c r="G13" i="66"/>
  <c r="Y13" i="66" s="1"/>
  <c r="W13" i="66"/>
  <c r="R13" i="66"/>
  <c r="I13" i="66"/>
  <c r="U13" i="66"/>
  <c r="P13" i="66"/>
  <c r="V17" i="66"/>
  <c r="S17" i="66"/>
  <c r="O17" i="66"/>
  <c r="G17" i="66"/>
  <c r="Y17" i="66" s="1"/>
  <c r="U17" i="66"/>
  <c r="P17" i="66"/>
  <c r="W17" i="66"/>
  <c r="R17" i="66"/>
  <c r="I17" i="66"/>
  <c r="V21" i="66"/>
  <c r="S21" i="66"/>
  <c r="O21" i="66"/>
  <c r="G21" i="66"/>
  <c r="Y21" i="66" s="1"/>
  <c r="W21" i="66"/>
  <c r="R21" i="66"/>
  <c r="I21" i="66"/>
  <c r="U21" i="66"/>
  <c r="P21" i="66"/>
  <c r="V25" i="66"/>
  <c r="S25" i="66"/>
  <c r="O25" i="66"/>
  <c r="G25" i="66"/>
  <c r="Y25" i="66" s="1"/>
  <c r="U25" i="66"/>
  <c r="P25" i="66"/>
  <c r="W25" i="66"/>
  <c r="R25" i="66"/>
  <c r="I25" i="66"/>
  <c r="V29" i="66"/>
  <c r="S29" i="66"/>
  <c r="O29" i="66"/>
  <c r="G29" i="66"/>
  <c r="W29" i="66"/>
  <c r="R29" i="66"/>
  <c r="I29" i="66"/>
  <c r="X29" i="66"/>
  <c r="U29" i="66"/>
  <c r="P29" i="66"/>
  <c r="V33" i="66"/>
  <c r="S33" i="66"/>
  <c r="O33" i="66"/>
  <c r="G33" i="66"/>
  <c r="Y33" i="66" s="1"/>
  <c r="U33" i="66"/>
  <c r="P33" i="66"/>
  <c r="W33" i="66"/>
  <c r="R33" i="66"/>
  <c r="I33" i="66"/>
  <c r="R38" i="66"/>
  <c r="K38" i="66"/>
  <c r="U38" i="66"/>
  <c r="P38" i="66"/>
  <c r="G38" i="66"/>
  <c r="Y38" i="66" s="1"/>
  <c r="W38" i="66"/>
  <c r="S38" i="66"/>
  <c r="I38" i="66"/>
  <c r="V38" i="66"/>
  <c r="V39" i="66"/>
  <c r="S39" i="66"/>
  <c r="O39" i="66"/>
  <c r="G39" i="66"/>
  <c r="Y39" i="66" s="1"/>
  <c r="W39" i="66"/>
  <c r="R39" i="66"/>
  <c r="I39" i="66"/>
  <c r="U39" i="66"/>
  <c r="P39" i="66"/>
  <c r="V43" i="66"/>
  <c r="S43" i="66"/>
  <c r="O43" i="66"/>
  <c r="G43" i="66"/>
  <c r="X43" i="66"/>
  <c r="U43" i="66"/>
  <c r="P43" i="66"/>
  <c r="W43" i="66"/>
  <c r="R43" i="66"/>
  <c r="I43" i="66"/>
  <c r="U58" i="66"/>
  <c r="I58" i="66"/>
  <c r="P58" i="66"/>
  <c r="G58" i="66"/>
  <c r="Y58" i="66" s="1"/>
  <c r="W58" i="66"/>
  <c r="S58" i="66"/>
  <c r="K58" i="66"/>
  <c r="V58" i="66"/>
  <c r="U66" i="66"/>
  <c r="I66" i="66"/>
  <c r="P66" i="66"/>
  <c r="G66" i="66"/>
  <c r="W66" i="66"/>
  <c r="S66" i="66"/>
  <c r="K66" i="66"/>
  <c r="V66" i="66"/>
  <c r="U74" i="66"/>
  <c r="I74" i="66"/>
  <c r="P74" i="66"/>
  <c r="G74" i="66"/>
  <c r="Y74" i="66" s="1"/>
  <c r="W74" i="66"/>
  <c r="S74" i="66"/>
  <c r="K74" i="66"/>
  <c r="V74" i="66"/>
  <c r="U78" i="66"/>
  <c r="I78" i="66"/>
  <c r="W78" i="66"/>
  <c r="S78" i="66"/>
  <c r="K78" i="66"/>
  <c r="P78" i="66"/>
  <c r="G78" i="66"/>
  <c r="Y78" i="66" s="1"/>
  <c r="V78" i="66"/>
  <c r="V81" i="66"/>
  <c r="S81" i="66"/>
  <c r="O81" i="66"/>
  <c r="G81" i="66"/>
  <c r="W81" i="66"/>
  <c r="R81" i="66"/>
  <c r="I81" i="66"/>
  <c r="X81" i="66"/>
  <c r="U81" i="66"/>
  <c r="P81" i="66"/>
  <c r="V95" i="66"/>
  <c r="S95" i="66"/>
  <c r="O95" i="66"/>
  <c r="G95" i="66"/>
  <c r="Y95" i="66" s="1"/>
  <c r="U95" i="66"/>
  <c r="P95" i="66"/>
  <c r="W95" i="66"/>
  <c r="R95" i="66"/>
  <c r="I95" i="66"/>
  <c r="V103" i="66"/>
  <c r="S103" i="66"/>
  <c r="O103" i="66"/>
  <c r="G103" i="66"/>
  <c r="Y103" i="66" s="1"/>
  <c r="U103" i="66"/>
  <c r="P103" i="66"/>
  <c r="Q103" i="66" s="1"/>
  <c r="W103" i="66"/>
  <c r="R103" i="66"/>
  <c r="I103" i="66"/>
  <c r="J103" i="66" s="1"/>
  <c r="U108" i="66"/>
  <c r="I108" i="66"/>
  <c r="P108" i="66"/>
  <c r="Q108" i="66" s="1"/>
  <c r="G108" i="66"/>
  <c r="Y108" i="66" s="1"/>
  <c r="W108" i="66"/>
  <c r="S108" i="66"/>
  <c r="K108" i="66"/>
  <c r="V108" i="66"/>
  <c r="U116" i="66"/>
  <c r="I116" i="66"/>
  <c r="P116" i="66"/>
  <c r="G116" i="66"/>
  <c r="Y116" i="66" s="1"/>
  <c r="W116" i="66"/>
  <c r="S116" i="66"/>
  <c r="K116" i="66"/>
  <c r="V116" i="66"/>
  <c r="U138" i="66"/>
  <c r="I138" i="66"/>
  <c r="J138" i="66" s="1"/>
  <c r="W138" i="66"/>
  <c r="S138" i="66"/>
  <c r="K138" i="66"/>
  <c r="G138" i="66"/>
  <c r="Y138" i="66" s="1"/>
  <c r="V138" i="66"/>
  <c r="V141" i="66"/>
  <c r="S141" i="66"/>
  <c r="O141" i="66"/>
  <c r="G141" i="66"/>
  <c r="Y141" i="66" s="1"/>
  <c r="W141" i="66"/>
  <c r="R141" i="66"/>
  <c r="I141" i="66"/>
  <c r="U141" i="66"/>
  <c r="U173" i="66"/>
  <c r="T173" i="66"/>
  <c r="O173" i="66"/>
  <c r="G173" i="66"/>
  <c r="Y173" i="66" s="1"/>
  <c r="V173" i="66"/>
  <c r="R173" i="66"/>
  <c r="S173" i="66"/>
  <c r="U189" i="66"/>
  <c r="T189" i="66"/>
  <c r="O189" i="66"/>
  <c r="G189" i="66"/>
  <c r="Y189" i="66" s="1"/>
  <c r="V189" i="66"/>
  <c r="R189" i="66"/>
  <c r="S189" i="66"/>
  <c r="R192" i="66"/>
  <c r="K192" i="66"/>
  <c r="W192" i="66"/>
  <c r="S192" i="66"/>
  <c r="U192" i="66"/>
  <c r="P192" i="66"/>
  <c r="Q192" i="66" s="1"/>
  <c r="G192" i="66"/>
  <c r="Y192" i="66" s="1"/>
  <c r="T192" i="66"/>
  <c r="V199" i="66"/>
  <c r="S199" i="66"/>
  <c r="O199" i="66"/>
  <c r="G199" i="66"/>
  <c r="Y199" i="66" s="1"/>
  <c r="U199" i="66"/>
  <c r="P199" i="66"/>
  <c r="W199" i="66"/>
  <c r="R199" i="66"/>
  <c r="T199" i="66"/>
  <c r="U207" i="66"/>
  <c r="I207" i="66"/>
  <c r="J207" i="66" s="1"/>
  <c r="P207" i="66"/>
  <c r="Q207" i="66" s="1"/>
  <c r="G207" i="66"/>
  <c r="Y207" i="66" s="1"/>
  <c r="W207" i="66"/>
  <c r="S207" i="66"/>
  <c r="K207" i="66"/>
  <c r="V207" i="66"/>
  <c r="U231" i="66"/>
  <c r="I231" i="66"/>
  <c r="P231" i="66"/>
  <c r="G231" i="66"/>
  <c r="W231" i="66"/>
  <c r="S231" i="66"/>
  <c r="K231" i="66"/>
  <c r="V231" i="66"/>
  <c r="R244" i="66"/>
  <c r="K244" i="66"/>
  <c r="W244" i="66"/>
  <c r="S244" i="66"/>
  <c r="I244" i="66"/>
  <c r="U244" i="66"/>
  <c r="P244" i="66"/>
  <c r="G244" i="66"/>
  <c r="Y244" i="66" s="1"/>
  <c r="V244" i="66"/>
  <c r="R248" i="66"/>
  <c r="K248" i="66"/>
  <c r="U248" i="66"/>
  <c r="P248" i="66"/>
  <c r="Q248" i="66" s="1"/>
  <c r="G248" i="66"/>
  <c r="Y248" i="66" s="1"/>
  <c r="W248" i="66"/>
  <c r="S248" i="66"/>
  <c r="I248" i="66"/>
  <c r="V248" i="66"/>
  <c r="V251" i="66"/>
  <c r="S251" i="66"/>
  <c r="O251" i="66"/>
  <c r="G251" i="66"/>
  <c r="Y251" i="66" s="1"/>
  <c r="W251" i="66"/>
  <c r="R251" i="66"/>
  <c r="I251" i="66"/>
  <c r="U251" i="66"/>
  <c r="P251" i="66"/>
  <c r="Q251" i="66" s="1"/>
  <c r="X256" i="66"/>
  <c r="R256" i="66"/>
  <c r="K256" i="66"/>
  <c r="U256" i="66"/>
  <c r="P256" i="66"/>
  <c r="G256" i="66"/>
  <c r="W256" i="66"/>
  <c r="S256" i="66"/>
  <c r="I256" i="66"/>
  <c r="V256" i="66"/>
  <c r="R260" i="66"/>
  <c r="K260" i="66"/>
  <c r="W260" i="66"/>
  <c r="S260" i="66"/>
  <c r="I260" i="66"/>
  <c r="U260" i="66"/>
  <c r="P260" i="66"/>
  <c r="Q260" i="66" s="1"/>
  <c r="G260" i="66"/>
  <c r="Y260" i="66" s="1"/>
  <c r="V260" i="66"/>
  <c r="U299" i="66"/>
  <c r="I299" i="66"/>
  <c r="W299" i="66"/>
  <c r="S299" i="66"/>
  <c r="K299" i="66"/>
  <c r="P299" i="66"/>
  <c r="G299" i="66"/>
  <c r="Y299" i="66" s="1"/>
  <c r="V299" i="66"/>
  <c r="U307" i="66"/>
  <c r="I307" i="66"/>
  <c r="W307" i="66"/>
  <c r="S307" i="66"/>
  <c r="K307" i="66"/>
  <c r="P307" i="66"/>
  <c r="G307" i="66"/>
  <c r="V307" i="66"/>
  <c r="V319" i="66"/>
  <c r="S319" i="66"/>
  <c r="O319" i="66"/>
  <c r="G319" i="66"/>
  <c r="Y319" i="66" s="1"/>
  <c r="U319" i="66"/>
  <c r="P319" i="66"/>
  <c r="W319" i="66"/>
  <c r="R319" i="66"/>
  <c r="I319" i="66"/>
  <c r="X332" i="66"/>
  <c r="R332" i="66"/>
  <c r="K332" i="66"/>
  <c r="W332" i="66"/>
  <c r="S332" i="66"/>
  <c r="I332" i="66"/>
  <c r="U332" i="66"/>
  <c r="P332" i="66"/>
  <c r="G332" i="66"/>
  <c r="V332" i="66"/>
  <c r="R336" i="66"/>
  <c r="K336" i="66"/>
  <c r="U336" i="66"/>
  <c r="P336" i="66"/>
  <c r="G336" i="66"/>
  <c r="Y336" i="66" s="1"/>
  <c r="W336" i="66"/>
  <c r="S336" i="66"/>
  <c r="I336" i="66"/>
  <c r="V336" i="66"/>
  <c r="R340" i="66"/>
  <c r="K340" i="66"/>
  <c r="W340" i="66"/>
  <c r="S340" i="66"/>
  <c r="I340" i="66"/>
  <c r="U340" i="66"/>
  <c r="P340" i="66"/>
  <c r="G340" i="66"/>
  <c r="Y340" i="66" s="1"/>
  <c r="V340" i="66"/>
  <c r="V343" i="66"/>
  <c r="S343" i="66"/>
  <c r="O343" i="66"/>
  <c r="G343" i="66"/>
  <c r="Y343" i="66" s="1"/>
  <c r="U343" i="66"/>
  <c r="P343" i="66"/>
  <c r="W343" i="66"/>
  <c r="R343" i="66"/>
  <c r="I343" i="66"/>
  <c r="U375" i="66"/>
  <c r="I375" i="66"/>
  <c r="P375" i="66"/>
  <c r="G375" i="66"/>
  <c r="Y375" i="66" s="1"/>
  <c r="W375" i="66"/>
  <c r="S375" i="66"/>
  <c r="K375" i="66"/>
  <c r="V375" i="66"/>
  <c r="R396" i="66"/>
  <c r="K396" i="66"/>
  <c r="W396" i="66"/>
  <c r="S396" i="66"/>
  <c r="I396" i="66"/>
  <c r="U396" i="66"/>
  <c r="P396" i="66"/>
  <c r="G396" i="66"/>
  <c r="Y396" i="66" s="1"/>
  <c r="V396" i="66"/>
  <c r="X400" i="66"/>
  <c r="R400" i="66"/>
  <c r="K400" i="66"/>
  <c r="U400" i="66"/>
  <c r="P400" i="66"/>
  <c r="G400" i="66"/>
  <c r="W400" i="66"/>
  <c r="S400" i="66"/>
  <c r="I400" i="66"/>
  <c r="V400" i="66"/>
  <c r="V403" i="66"/>
  <c r="S403" i="66"/>
  <c r="O403" i="66"/>
  <c r="G403" i="66"/>
  <c r="W403" i="66"/>
  <c r="R403" i="66"/>
  <c r="I403" i="66"/>
  <c r="X403" i="66"/>
  <c r="U403" i="66"/>
  <c r="P403" i="66"/>
  <c r="V407" i="66"/>
  <c r="S407" i="66"/>
  <c r="O407" i="66"/>
  <c r="G407" i="66"/>
  <c r="X407" i="66"/>
  <c r="U407" i="66"/>
  <c r="P407" i="66"/>
  <c r="W407" i="66"/>
  <c r="R407" i="66"/>
  <c r="I407" i="66"/>
  <c r="X416" i="66"/>
  <c r="R416" i="66"/>
  <c r="K416" i="66"/>
  <c r="U416" i="66"/>
  <c r="P416" i="66"/>
  <c r="G416" i="66"/>
  <c r="W416" i="66"/>
  <c r="S416" i="66"/>
  <c r="I416" i="66"/>
  <c r="V416" i="66"/>
  <c r="V419" i="66"/>
  <c r="S419" i="66"/>
  <c r="O419" i="66"/>
  <c r="G419" i="66"/>
  <c r="Y419" i="66" s="1"/>
  <c r="W419" i="66"/>
  <c r="R419" i="66"/>
  <c r="I419" i="66"/>
  <c r="U419" i="66"/>
  <c r="P419" i="66"/>
  <c r="V423" i="66"/>
  <c r="S423" i="66"/>
  <c r="O423" i="66"/>
  <c r="G423" i="66"/>
  <c r="X423" i="66"/>
  <c r="U423" i="66"/>
  <c r="P423" i="66"/>
  <c r="W423" i="66"/>
  <c r="R423" i="66"/>
  <c r="I423" i="66"/>
  <c r="V427" i="66"/>
  <c r="S427" i="66"/>
  <c r="O427" i="66"/>
  <c r="G427" i="66"/>
  <c r="Y427" i="66" s="1"/>
  <c r="W427" i="66"/>
  <c r="R427" i="66"/>
  <c r="I427" i="66"/>
  <c r="U427" i="66"/>
  <c r="P427" i="66"/>
  <c r="U435" i="66"/>
  <c r="I435" i="66"/>
  <c r="W435" i="66"/>
  <c r="S435" i="66"/>
  <c r="K435" i="66"/>
  <c r="P435" i="66"/>
  <c r="G435" i="66"/>
  <c r="V435" i="66"/>
  <c r="U439" i="66"/>
  <c r="I439" i="66"/>
  <c r="P439" i="66"/>
  <c r="G439" i="66"/>
  <c r="W439" i="66"/>
  <c r="S439" i="66"/>
  <c r="K439" i="66"/>
  <c r="V439" i="66"/>
  <c r="U451" i="66"/>
  <c r="I451" i="66"/>
  <c r="W451" i="66"/>
  <c r="S451" i="66"/>
  <c r="K451" i="66"/>
  <c r="P451" i="66"/>
  <c r="G451" i="66"/>
  <c r="Y451" i="66" s="1"/>
  <c r="V451" i="66"/>
  <c r="X480" i="66"/>
  <c r="R480" i="66"/>
  <c r="K480" i="66"/>
  <c r="U480" i="66"/>
  <c r="P480" i="66"/>
  <c r="G480" i="66"/>
  <c r="W480" i="66"/>
  <c r="S480" i="66"/>
  <c r="I480" i="66"/>
  <c r="V480" i="66"/>
  <c r="V483" i="66"/>
  <c r="S483" i="66"/>
  <c r="O483" i="66"/>
  <c r="G483" i="66"/>
  <c r="W483" i="66"/>
  <c r="R483" i="66"/>
  <c r="I483" i="66"/>
  <c r="X483" i="66"/>
  <c r="U483" i="66"/>
  <c r="P483" i="66"/>
  <c r="X496" i="66"/>
  <c r="R496" i="66"/>
  <c r="K496" i="66"/>
  <c r="U496" i="66"/>
  <c r="P496" i="66"/>
  <c r="G496" i="66"/>
  <c r="W496" i="66"/>
  <c r="S496" i="66"/>
  <c r="I496" i="66"/>
  <c r="V496" i="66"/>
  <c r="V499" i="66"/>
  <c r="S499" i="66"/>
  <c r="O499" i="66"/>
  <c r="G499" i="66"/>
  <c r="W499" i="66"/>
  <c r="R499" i="66"/>
  <c r="I499" i="66"/>
  <c r="X499" i="66"/>
  <c r="U499" i="66"/>
  <c r="P499" i="66"/>
  <c r="V503" i="66"/>
  <c r="S503" i="66"/>
  <c r="O503" i="66"/>
  <c r="G503" i="66"/>
  <c r="Y503" i="66" s="1"/>
  <c r="U503" i="66"/>
  <c r="P503" i="66"/>
  <c r="W503" i="66"/>
  <c r="R503" i="66"/>
  <c r="I503" i="66"/>
  <c r="U511" i="66"/>
  <c r="I511" i="66"/>
  <c r="P511" i="66"/>
  <c r="G511" i="66"/>
  <c r="W511" i="66"/>
  <c r="S511" i="66"/>
  <c r="K511" i="66"/>
  <c r="V511" i="66"/>
  <c r="U519" i="66"/>
  <c r="I519" i="66"/>
  <c r="P519" i="66"/>
  <c r="G519" i="66"/>
  <c r="W519" i="66"/>
  <c r="S519" i="66"/>
  <c r="K519" i="66"/>
  <c r="V519" i="66"/>
  <c r="U527" i="66"/>
  <c r="I527" i="66"/>
  <c r="P527" i="66"/>
  <c r="G527" i="66"/>
  <c r="Y527" i="66" s="1"/>
  <c r="W527" i="66"/>
  <c r="S527" i="66"/>
  <c r="K527" i="66"/>
  <c r="V527" i="66"/>
  <c r="U535" i="66"/>
  <c r="I535" i="66"/>
  <c r="P535" i="66"/>
  <c r="G535" i="66"/>
  <c r="W535" i="66"/>
  <c r="S535" i="66"/>
  <c r="K535" i="66"/>
  <c r="V535" i="66"/>
  <c r="X556" i="66"/>
  <c r="R556" i="66"/>
  <c r="K556" i="66"/>
  <c r="W556" i="66"/>
  <c r="S556" i="66"/>
  <c r="I556" i="66"/>
  <c r="U556" i="66"/>
  <c r="P556" i="66"/>
  <c r="G556" i="66"/>
  <c r="V556" i="66"/>
  <c r="V559" i="66"/>
  <c r="S559" i="66"/>
  <c r="O559" i="66"/>
  <c r="G559" i="66"/>
  <c r="X559" i="66"/>
  <c r="U559" i="66"/>
  <c r="P559" i="66"/>
  <c r="W559" i="66"/>
  <c r="R559" i="66"/>
  <c r="I559" i="66"/>
  <c r="X564" i="66"/>
  <c r="R564" i="66"/>
  <c r="K564" i="66"/>
  <c r="W564" i="66"/>
  <c r="S564" i="66"/>
  <c r="I564" i="66"/>
  <c r="U564" i="66"/>
  <c r="P564" i="66"/>
  <c r="G564" i="66"/>
  <c r="V564" i="66"/>
  <c r="AA12" i="49"/>
  <c r="AA13" i="49"/>
  <c r="AA20" i="49"/>
  <c r="AA22" i="49"/>
  <c r="AB23" i="49"/>
  <c r="U11" i="6"/>
  <c r="U12" i="6"/>
  <c r="U13" i="6"/>
  <c r="AG27" i="6"/>
  <c r="AB18" i="16"/>
  <c r="AB22" i="16"/>
  <c r="AB26" i="16"/>
  <c r="AB30" i="16"/>
  <c r="N13" i="44"/>
  <c r="AH23" i="44"/>
  <c r="AG23" i="44"/>
  <c r="AH33" i="44"/>
  <c r="AJ20" i="45"/>
  <c r="AH26" i="45"/>
  <c r="AH19" i="46"/>
  <c r="AH23" i="46"/>
  <c r="AH27" i="46"/>
  <c r="AH35" i="46"/>
  <c r="U12" i="48"/>
  <c r="I15" i="48"/>
  <c r="I16" i="48"/>
  <c r="AE5" i="48"/>
  <c r="G21" i="48"/>
  <c r="I23" i="48"/>
  <c r="AB23" i="47"/>
  <c r="V57" i="66"/>
  <c r="S57" i="66"/>
  <c r="O57" i="66"/>
  <c r="G57" i="66"/>
  <c r="Y57" i="66" s="1"/>
  <c r="W57" i="66"/>
  <c r="R57" i="66"/>
  <c r="I57" i="66"/>
  <c r="U57" i="66"/>
  <c r="P57" i="66"/>
  <c r="O58" i="66"/>
  <c r="V65" i="66"/>
  <c r="S65" i="66"/>
  <c r="O65" i="66"/>
  <c r="G65" i="66"/>
  <c r="Y65" i="66" s="1"/>
  <c r="W65" i="66"/>
  <c r="R65" i="66"/>
  <c r="I65" i="66"/>
  <c r="U65" i="66"/>
  <c r="P65" i="66"/>
  <c r="O66" i="66"/>
  <c r="X66" i="66"/>
  <c r="V73" i="66"/>
  <c r="S73" i="66"/>
  <c r="O73" i="66"/>
  <c r="G73" i="66"/>
  <c r="Y73" i="66" s="1"/>
  <c r="W73" i="66"/>
  <c r="R73" i="66"/>
  <c r="I73" i="66"/>
  <c r="U73" i="66"/>
  <c r="P73" i="66"/>
  <c r="V77" i="66"/>
  <c r="S77" i="66"/>
  <c r="O77" i="66"/>
  <c r="G77" i="66"/>
  <c r="X77" i="66"/>
  <c r="U77" i="66"/>
  <c r="P77" i="66"/>
  <c r="W77" i="66"/>
  <c r="R77" i="66"/>
  <c r="I77" i="66"/>
  <c r="U92" i="66"/>
  <c r="I92" i="66"/>
  <c r="P92" i="66"/>
  <c r="G92" i="66"/>
  <c r="Y92" i="66" s="1"/>
  <c r="W92" i="66"/>
  <c r="S92" i="66"/>
  <c r="K92" i="66"/>
  <c r="V92" i="66"/>
  <c r="U100" i="66"/>
  <c r="I100" i="66"/>
  <c r="P100" i="66"/>
  <c r="G100" i="66"/>
  <c r="Y100" i="66" s="1"/>
  <c r="W100" i="66"/>
  <c r="S100" i="66"/>
  <c r="K100" i="66"/>
  <c r="V100" i="66"/>
  <c r="V107" i="66"/>
  <c r="S107" i="66"/>
  <c r="O107" i="66"/>
  <c r="G107" i="66"/>
  <c r="Y107" i="66" s="1"/>
  <c r="W107" i="66"/>
  <c r="R107" i="66"/>
  <c r="I107" i="66"/>
  <c r="U107" i="66"/>
  <c r="P107" i="66"/>
  <c r="Q107" i="66" s="1"/>
  <c r="V115" i="66"/>
  <c r="S115" i="66"/>
  <c r="O115" i="66"/>
  <c r="G115" i="66"/>
  <c r="Y115" i="66" s="1"/>
  <c r="W115" i="66"/>
  <c r="R115" i="66"/>
  <c r="I115" i="66"/>
  <c r="J115" i="66" s="1"/>
  <c r="U115" i="66"/>
  <c r="P115" i="66"/>
  <c r="Q115" i="66" s="1"/>
  <c r="U134" i="66"/>
  <c r="I134" i="66"/>
  <c r="J134" i="66" s="1"/>
  <c r="G134" i="66"/>
  <c r="Y134" i="66" s="1"/>
  <c r="W134" i="66"/>
  <c r="S134" i="66"/>
  <c r="K134" i="66"/>
  <c r="V134" i="66"/>
  <c r="V137" i="66"/>
  <c r="S137" i="66"/>
  <c r="O137" i="66"/>
  <c r="G137" i="66"/>
  <c r="Y137" i="66" s="1"/>
  <c r="U137" i="66"/>
  <c r="W137" i="66"/>
  <c r="R137" i="66"/>
  <c r="I137" i="66"/>
  <c r="J137" i="66" s="1"/>
  <c r="U154" i="66"/>
  <c r="I154" i="66"/>
  <c r="J154" i="66" s="1"/>
  <c r="W154" i="66"/>
  <c r="S154" i="66"/>
  <c r="K154" i="66"/>
  <c r="G154" i="66"/>
  <c r="Y154" i="66" s="1"/>
  <c r="V154" i="66"/>
  <c r="U158" i="66"/>
  <c r="I158" i="66"/>
  <c r="J158" i="66" s="1"/>
  <c r="G158" i="66"/>
  <c r="Y158" i="66" s="1"/>
  <c r="W158" i="66"/>
  <c r="S158" i="66"/>
  <c r="K158" i="66"/>
  <c r="V158" i="66"/>
  <c r="V161" i="66"/>
  <c r="S161" i="66"/>
  <c r="O161" i="66"/>
  <c r="G161" i="66"/>
  <c r="Y161" i="66" s="1"/>
  <c r="U161" i="66"/>
  <c r="W161" i="66"/>
  <c r="R161" i="66"/>
  <c r="I161" i="66"/>
  <c r="J161" i="66" s="1"/>
  <c r="R176" i="66"/>
  <c r="K176" i="66"/>
  <c r="W176" i="66"/>
  <c r="S176" i="66"/>
  <c r="U176" i="66"/>
  <c r="P176" i="66"/>
  <c r="Q176" i="66" s="1"/>
  <c r="G176" i="66"/>
  <c r="Y176" i="66" s="1"/>
  <c r="T176" i="66"/>
  <c r="V183" i="66"/>
  <c r="S183" i="66"/>
  <c r="O183" i="66"/>
  <c r="G183" i="66"/>
  <c r="Y183" i="66" s="1"/>
  <c r="U183" i="66"/>
  <c r="P183" i="66"/>
  <c r="Q183" i="66" s="1"/>
  <c r="W183" i="66"/>
  <c r="R183" i="66"/>
  <c r="T183" i="66"/>
  <c r="U211" i="66"/>
  <c r="I211" i="66"/>
  <c r="J211" i="66" s="1"/>
  <c r="W211" i="66"/>
  <c r="S211" i="66"/>
  <c r="K211" i="66"/>
  <c r="P211" i="66"/>
  <c r="Q211" i="66" s="1"/>
  <c r="G211" i="66"/>
  <c r="Y211" i="66" s="1"/>
  <c r="V211" i="66"/>
  <c r="U219" i="66"/>
  <c r="I219" i="66"/>
  <c r="W219" i="66"/>
  <c r="S219" i="66"/>
  <c r="K219" i="66"/>
  <c r="P219" i="66"/>
  <c r="G219" i="66"/>
  <c r="V219" i="66"/>
  <c r="R252" i="66"/>
  <c r="K252" i="66"/>
  <c r="W252" i="66"/>
  <c r="S252" i="66"/>
  <c r="I252" i="66"/>
  <c r="U252" i="66"/>
  <c r="P252" i="66"/>
  <c r="Q252" i="66" s="1"/>
  <c r="G252" i="66"/>
  <c r="Y252" i="66" s="1"/>
  <c r="V252" i="66"/>
  <c r="V263" i="66"/>
  <c r="S263" i="66"/>
  <c r="O263" i="66"/>
  <c r="G263" i="66"/>
  <c r="Y263" i="66" s="1"/>
  <c r="U263" i="66"/>
  <c r="P263" i="66"/>
  <c r="Q263" i="66" s="1"/>
  <c r="W263" i="66"/>
  <c r="R263" i="66"/>
  <c r="I263" i="66"/>
  <c r="V271" i="66"/>
  <c r="S271" i="66"/>
  <c r="O271" i="66"/>
  <c r="G271" i="66"/>
  <c r="X271" i="66"/>
  <c r="U271" i="66"/>
  <c r="P271" i="66"/>
  <c r="W271" i="66"/>
  <c r="R271" i="66"/>
  <c r="I271" i="66"/>
  <c r="V275" i="66"/>
  <c r="S275" i="66"/>
  <c r="O275" i="66"/>
  <c r="G275" i="66"/>
  <c r="Y275" i="66" s="1"/>
  <c r="W275" i="66"/>
  <c r="R275" i="66"/>
  <c r="I275" i="66"/>
  <c r="U275" i="66"/>
  <c r="P275" i="66"/>
  <c r="Q275" i="66" s="1"/>
  <c r="U283" i="66"/>
  <c r="I283" i="66"/>
  <c r="W283" i="66"/>
  <c r="S283" i="66"/>
  <c r="K283" i="66"/>
  <c r="P283" i="66"/>
  <c r="X283" i="66" s="1"/>
  <c r="G283" i="66"/>
  <c r="Y283" i="66" s="1"/>
  <c r="V283" i="66"/>
  <c r="U291" i="66"/>
  <c r="I291" i="66"/>
  <c r="W291" i="66"/>
  <c r="S291" i="66"/>
  <c r="K291" i="66"/>
  <c r="P291" i="66"/>
  <c r="G291" i="66"/>
  <c r="Y291" i="66" s="1"/>
  <c r="V291" i="66"/>
  <c r="U303" i="66"/>
  <c r="I303" i="66"/>
  <c r="P303" i="66"/>
  <c r="G303" i="66"/>
  <c r="Y303" i="66" s="1"/>
  <c r="W303" i="66"/>
  <c r="S303" i="66"/>
  <c r="K303" i="66"/>
  <c r="V303" i="66"/>
  <c r="X320" i="66"/>
  <c r="R320" i="66"/>
  <c r="K320" i="66"/>
  <c r="U320" i="66"/>
  <c r="P320" i="66"/>
  <c r="G320" i="66"/>
  <c r="W320" i="66"/>
  <c r="S320" i="66"/>
  <c r="I320" i="66"/>
  <c r="V320" i="66"/>
  <c r="V323" i="66"/>
  <c r="S323" i="66"/>
  <c r="O323" i="66"/>
  <c r="G323" i="66"/>
  <c r="W323" i="66"/>
  <c r="R323" i="66"/>
  <c r="I323" i="66"/>
  <c r="X323" i="66"/>
  <c r="U323" i="66"/>
  <c r="P323" i="66"/>
  <c r="R344" i="66"/>
  <c r="K344" i="66"/>
  <c r="U344" i="66"/>
  <c r="P344" i="66"/>
  <c r="G344" i="66"/>
  <c r="Y344" i="66" s="1"/>
  <c r="W344" i="66"/>
  <c r="S344" i="66"/>
  <c r="I344" i="66"/>
  <c r="V344" i="66"/>
  <c r="V347" i="66"/>
  <c r="S347" i="66"/>
  <c r="O347" i="66"/>
  <c r="G347" i="66"/>
  <c r="W347" i="66"/>
  <c r="R347" i="66"/>
  <c r="I347" i="66"/>
  <c r="X347" i="66"/>
  <c r="U347" i="66"/>
  <c r="P347" i="66"/>
  <c r="V351" i="66"/>
  <c r="S351" i="66"/>
  <c r="O351" i="66"/>
  <c r="G351" i="66"/>
  <c r="Y351" i="66" s="1"/>
  <c r="U351" i="66"/>
  <c r="P351" i="66"/>
  <c r="W351" i="66"/>
  <c r="R351" i="66"/>
  <c r="I351" i="66"/>
  <c r="U359" i="66"/>
  <c r="I359" i="66"/>
  <c r="P359" i="66"/>
  <c r="G359" i="66"/>
  <c r="W359" i="66"/>
  <c r="S359" i="66"/>
  <c r="K359" i="66"/>
  <c r="V359" i="66"/>
  <c r="U367" i="66"/>
  <c r="I367" i="66"/>
  <c r="P367" i="66"/>
  <c r="X367" i="66" s="1"/>
  <c r="G367" i="66"/>
  <c r="Y367" i="66" s="1"/>
  <c r="W367" i="66"/>
  <c r="S367" i="66"/>
  <c r="K367" i="66"/>
  <c r="V367" i="66"/>
  <c r="U379" i="66"/>
  <c r="I379" i="66"/>
  <c r="W379" i="66"/>
  <c r="S379" i="66"/>
  <c r="K379" i="66"/>
  <c r="P379" i="66"/>
  <c r="G379" i="66"/>
  <c r="Y379" i="66" s="1"/>
  <c r="V379" i="66"/>
  <c r="U387" i="66"/>
  <c r="I387" i="66"/>
  <c r="W387" i="66"/>
  <c r="S387" i="66"/>
  <c r="K387" i="66"/>
  <c r="P387" i="66"/>
  <c r="G387" i="66"/>
  <c r="V387" i="66"/>
  <c r="X404" i="66"/>
  <c r="R404" i="66"/>
  <c r="K404" i="66"/>
  <c r="W404" i="66"/>
  <c r="S404" i="66"/>
  <c r="I404" i="66"/>
  <c r="U404" i="66"/>
  <c r="P404" i="66"/>
  <c r="G404" i="66"/>
  <c r="V404" i="66"/>
  <c r="X408" i="66"/>
  <c r="R408" i="66"/>
  <c r="K408" i="66"/>
  <c r="U408" i="66"/>
  <c r="P408" i="66"/>
  <c r="G408" i="66"/>
  <c r="W408" i="66"/>
  <c r="S408" i="66"/>
  <c r="I408" i="66"/>
  <c r="V408" i="66"/>
  <c r="V411" i="66"/>
  <c r="S411" i="66"/>
  <c r="O411" i="66"/>
  <c r="G411" i="66"/>
  <c r="Y411" i="66" s="1"/>
  <c r="W411" i="66"/>
  <c r="R411" i="66"/>
  <c r="I411" i="66"/>
  <c r="U411" i="66"/>
  <c r="P411" i="66"/>
  <c r="X420" i="66"/>
  <c r="R420" i="66"/>
  <c r="K420" i="66"/>
  <c r="W420" i="66"/>
  <c r="S420" i="66"/>
  <c r="I420" i="66"/>
  <c r="U420" i="66"/>
  <c r="P420" i="66"/>
  <c r="G420" i="66"/>
  <c r="V420" i="66"/>
  <c r="X424" i="66"/>
  <c r="R424" i="66"/>
  <c r="K424" i="66"/>
  <c r="U424" i="66"/>
  <c r="P424" i="66"/>
  <c r="G424" i="66"/>
  <c r="W424" i="66"/>
  <c r="S424" i="66"/>
  <c r="I424" i="66"/>
  <c r="V424" i="66"/>
  <c r="U459" i="66"/>
  <c r="I459" i="66"/>
  <c r="W459" i="66"/>
  <c r="S459" i="66"/>
  <c r="K459" i="66"/>
  <c r="P459" i="66"/>
  <c r="G459" i="66"/>
  <c r="V459" i="66"/>
  <c r="U463" i="66"/>
  <c r="I463" i="66"/>
  <c r="P463" i="66"/>
  <c r="G463" i="66"/>
  <c r="W463" i="66"/>
  <c r="S463" i="66"/>
  <c r="K463" i="66"/>
  <c r="V463" i="66"/>
  <c r="V471" i="66"/>
  <c r="S471" i="66"/>
  <c r="O471" i="66"/>
  <c r="G471" i="66"/>
  <c r="X471" i="66"/>
  <c r="U471" i="66"/>
  <c r="P471" i="66"/>
  <c r="W471" i="66"/>
  <c r="R471" i="66"/>
  <c r="I471" i="66"/>
  <c r="X484" i="66"/>
  <c r="R484" i="66"/>
  <c r="K484" i="66"/>
  <c r="W484" i="66"/>
  <c r="S484" i="66"/>
  <c r="I484" i="66"/>
  <c r="U484" i="66"/>
  <c r="P484" i="66"/>
  <c r="G484" i="66"/>
  <c r="V484" i="66"/>
  <c r="V487" i="66"/>
  <c r="S487" i="66"/>
  <c r="O487" i="66"/>
  <c r="G487" i="66"/>
  <c r="Y487" i="66" s="1"/>
  <c r="U487" i="66"/>
  <c r="P487" i="66"/>
  <c r="W487" i="66"/>
  <c r="R487" i="66"/>
  <c r="I487" i="66"/>
  <c r="X500" i="66"/>
  <c r="R500" i="66"/>
  <c r="K500" i="66"/>
  <c r="W500" i="66"/>
  <c r="S500" i="66"/>
  <c r="I500" i="66"/>
  <c r="U500" i="66"/>
  <c r="P500" i="66"/>
  <c r="G500" i="66"/>
  <c r="V500" i="66"/>
  <c r="V547" i="66"/>
  <c r="S547" i="66"/>
  <c r="O547" i="66"/>
  <c r="G547" i="66"/>
  <c r="W547" i="66"/>
  <c r="R547" i="66"/>
  <c r="I547" i="66"/>
  <c r="X547" i="66"/>
  <c r="U547" i="66"/>
  <c r="P547" i="66"/>
  <c r="X560" i="66"/>
  <c r="R560" i="66"/>
  <c r="K560" i="66"/>
  <c r="U560" i="66"/>
  <c r="P560" i="66"/>
  <c r="G560" i="66"/>
  <c r="W560" i="66"/>
  <c r="S560" i="66"/>
  <c r="I560" i="66"/>
  <c r="V560" i="66"/>
  <c r="V567" i="66"/>
  <c r="S567" i="66"/>
  <c r="O567" i="66"/>
  <c r="G567" i="66"/>
  <c r="X567" i="66"/>
  <c r="U567" i="66"/>
  <c r="P567" i="66"/>
  <c r="W567" i="66"/>
  <c r="R567" i="66"/>
  <c r="I567" i="66"/>
  <c r="S11" i="6"/>
  <c r="F12" i="6"/>
  <c r="S13" i="6"/>
  <c r="N15" i="44"/>
  <c r="AH15" i="44"/>
  <c r="AI24" i="44"/>
  <c r="AJ10" i="45"/>
  <c r="AJ28" i="45"/>
  <c r="U13" i="48"/>
  <c r="G15" i="48"/>
  <c r="I26" i="48"/>
  <c r="AE49" i="48"/>
  <c r="AE66" i="48"/>
  <c r="V15" i="66"/>
  <c r="S15" i="66"/>
  <c r="O15" i="66"/>
  <c r="G15" i="66"/>
  <c r="Y15" i="66" s="1"/>
  <c r="O16" i="66"/>
  <c r="T16" i="66"/>
  <c r="K19" i="66"/>
  <c r="T19" i="66"/>
  <c r="U20" i="66"/>
  <c r="I20" i="66"/>
  <c r="R20" i="66"/>
  <c r="V20" i="66"/>
  <c r="V23" i="66"/>
  <c r="S23" i="66"/>
  <c r="O23" i="66"/>
  <c r="G23" i="66"/>
  <c r="Y23" i="66" s="1"/>
  <c r="O24" i="66"/>
  <c r="T24" i="66"/>
  <c r="K27" i="66"/>
  <c r="T27" i="66"/>
  <c r="U28" i="66"/>
  <c r="I28" i="66"/>
  <c r="R28" i="66"/>
  <c r="V28" i="66"/>
  <c r="Y28" i="66"/>
  <c r="V31" i="66"/>
  <c r="S31" i="66"/>
  <c r="O31" i="66"/>
  <c r="G31" i="66"/>
  <c r="Y31" i="66" s="1"/>
  <c r="O32" i="66"/>
  <c r="T32" i="66"/>
  <c r="K35" i="66"/>
  <c r="T35" i="66"/>
  <c r="U37" i="66"/>
  <c r="I37" i="66"/>
  <c r="R37" i="66"/>
  <c r="V37" i="66"/>
  <c r="V41" i="66"/>
  <c r="S41" i="66"/>
  <c r="O41" i="66"/>
  <c r="G41" i="66"/>
  <c r="Y41" i="66"/>
  <c r="O42" i="66"/>
  <c r="T42" i="66"/>
  <c r="K45" i="66"/>
  <c r="T45" i="66"/>
  <c r="U46" i="66"/>
  <c r="I46" i="66"/>
  <c r="R46" i="66"/>
  <c r="V46" i="66"/>
  <c r="V51" i="66"/>
  <c r="S51" i="66"/>
  <c r="O51" i="66"/>
  <c r="G51" i="66"/>
  <c r="Y51" i="66" s="1"/>
  <c r="O52" i="66"/>
  <c r="T52" i="66"/>
  <c r="K55" i="66"/>
  <c r="T55" i="66"/>
  <c r="U56" i="66"/>
  <c r="I56" i="66"/>
  <c r="R56" i="66"/>
  <c r="V56" i="66"/>
  <c r="V59" i="66"/>
  <c r="S59" i="66"/>
  <c r="O59" i="66"/>
  <c r="G59" i="66"/>
  <c r="Y59" i="66" s="1"/>
  <c r="O60" i="66"/>
  <c r="T60" i="66"/>
  <c r="K63" i="66"/>
  <c r="T63" i="66"/>
  <c r="U64" i="66"/>
  <c r="I64" i="66"/>
  <c r="R64" i="66"/>
  <c r="V64" i="66"/>
  <c r="Y64" i="66"/>
  <c r="V67" i="66"/>
  <c r="S67" i="66"/>
  <c r="O67" i="66"/>
  <c r="G67" i="66"/>
  <c r="Y67" i="66"/>
  <c r="O68" i="66"/>
  <c r="T68" i="66"/>
  <c r="K71" i="66"/>
  <c r="T71" i="66"/>
  <c r="U72" i="66"/>
  <c r="I72" i="66"/>
  <c r="R72" i="66"/>
  <c r="V72" i="66"/>
  <c r="V75" i="66"/>
  <c r="S75" i="66"/>
  <c r="O75" i="66"/>
  <c r="G75" i="66"/>
  <c r="Y75" i="66" s="1"/>
  <c r="O76" i="66"/>
  <c r="T76" i="66"/>
  <c r="K79" i="66"/>
  <c r="T79" i="66"/>
  <c r="U80" i="66"/>
  <c r="I80" i="66"/>
  <c r="R80" i="66"/>
  <c r="V80" i="66"/>
  <c r="Y80" i="66"/>
  <c r="V83" i="66"/>
  <c r="S83" i="66"/>
  <c r="O83" i="66"/>
  <c r="G83" i="66"/>
  <c r="Y83" i="66" s="1"/>
  <c r="O84" i="66"/>
  <c r="T84" i="66"/>
  <c r="K89" i="66"/>
  <c r="T89" i="66"/>
  <c r="U90" i="66"/>
  <c r="I90" i="66"/>
  <c r="R90" i="66"/>
  <c r="V90" i="66"/>
  <c r="V93" i="66"/>
  <c r="S93" i="66"/>
  <c r="O93" i="66"/>
  <c r="G93" i="66"/>
  <c r="Y93" i="66" s="1"/>
  <c r="O94" i="66"/>
  <c r="T94" i="66"/>
  <c r="K97" i="66"/>
  <c r="T97" i="66"/>
  <c r="U98" i="66"/>
  <c r="I98" i="66"/>
  <c r="R98" i="66"/>
  <c r="V98" i="66"/>
  <c r="V101" i="66"/>
  <c r="S101" i="66"/>
  <c r="O101" i="66"/>
  <c r="G101" i="66"/>
  <c r="Y101" i="66" s="1"/>
  <c r="O102" i="66"/>
  <c r="T102" i="66"/>
  <c r="K105" i="66"/>
  <c r="T105" i="66"/>
  <c r="U106" i="66"/>
  <c r="I106" i="66"/>
  <c r="R106" i="66"/>
  <c r="V106" i="66"/>
  <c r="V109" i="66"/>
  <c r="S109" i="66"/>
  <c r="O109" i="66"/>
  <c r="G109" i="66"/>
  <c r="Y109" i="66" s="1"/>
  <c r="O110" i="66"/>
  <c r="T110" i="66"/>
  <c r="K113" i="66"/>
  <c r="T113" i="66"/>
  <c r="U114" i="66"/>
  <c r="I114" i="66"/>
  <c r="R114" i="66"/>
  <c r="V114" i="66"/>
  <c r="V117" i="66"/>
  <c r="S117" i="66"/>
  <c r="O117" i="66"/>
  <c r="G117" i="66"/>
  <c r="Y117" i="66"/>
  <c r="O118" i="66"/>
  <c r="T118" i="66"/>
  <c r="K121" i="66"/>
  <c r="T121" i="66"/>
  <c r="U122" i="66"/>
  <c r="I122" i="66"/>
  <c r="R122" i="66"/>
  <c r="V122" i="66"/>
  <c r="V127" i="66"/>
  <c r="S127" i="66"/>
  <c r="O127" i="66"/>
  <c r="G127" i="66"/>
  <c r="Y127" i="66" s="1"/>
  <c r="O128" i="66"/>
  <c r="T128" i="66"/>
  <c r="K131" i="66"/>
  <c r="T131" i="66"/>
  <c r="U132" i="66"/>
  <c r="I132" i="66"/>
  <c r="J132" i="66" s="1"/>
  <c r="R132" i="66"/>
  <c r="V132" i="66"/>
  <c r="V135" i="66"/>
  <c r="S135" i="66"/>
  <c r="O135" i="66"/>
  <c r="G135" i="66"/>
  <c r="Y135" i="66" s="1"/>
  <c r="O136" i="66"/>
  <c r="T136" i="66"/>
  <c r="K139" i="66"/>
  <c r="T139" i="66"/>
  <c r="U140" i="66"/>
  <c r="I140" i="66"/>
  <c r="R140" i="66"/>
  <c r="V140" i="66"/>
  <c r="Y140" i="66"/>
  <c r="V143" i="66"/>
  <c r="S143" i="66"/>
  <c r="O143" i="66"/>
  <c r="G143" i="66"/>
  <c r="Y143" i="66" s="1"/>
  <c r="O144" i="66"/>
  <c r="T144" i="66"/>
  <c r="K147" i="66"/>
  <c r="T147" i="66"/>
  <c r="U148" i="66"/>
  <c r="I148" i="66"/>
  <c r="J148" i="66" s="1"/>
  <c r="R148" i="66"/>
  <c r="V148" i="66"/>
  <c r="V151" i="66"/>
  <c r="S151" i="66"/>
  <c r="O151" i="66"/>
  <c r="G151" i="66"/>
  <c r="Y151" i="66" s="1"/>
  <c r="O152" i="66"/>
  <c r="T152" i="66"/>
  <c r="K155" i="66"/>
  <c r="T155" i="66"/>
  <c r="U156" i="66"/>
  <c r="I156" i="66"/>
  <c r="R156" i="66"/>
  <c r="V156" i="66"/>
  <c r="Y156" i="66"/>
  <c r="V159" i="66"/>
  <c r="S159" i="66"/>
  <c r="O159" i="66"/>
  <c r="G159" i="66"/>
  <c r="Y159" i="66"/>
  <c r="O160" i="66"/>
  <c r="T160" i="66"/>
  <c r="O172" i="66"/>
  <c r="T172" i="66"/>
  <c r="K177" i="66"/>
  <c r="S177" i="66"/>
  <c r="V179" i="66"/>
  <c r="S179" i="66"/>
  <c r="O179" i="66"/>
  <c r="G179" i="66"/>
  <c r="Y179" i="66" s="1"/>
  <c r="X180" i="66"/>
  <c r="R180" i="66"/>
  <c r="K180" i="66"/>
  <c r="V180" i="66"/>
  <c r="Y180" i="66"/>
  <c r="U185" i="66"/>
  <c r="P185" i="66"/>
  <c r="Q185" i="66" s="1"/>
  <c r="K187" i="66"/>
  <c r="T187" i="66"/>
  <c r="O188" i="66"/>
  <c r="T188" i="66"/>
  <c r="K193" i="66"/>
  <c r="S193" i="66"/>
  <c r="V195" i="66"/>
  <c r="S195" i="66"/>
  <c r="O195" i="66"/>
  <c r="G195" i="66"/>
  <c r="Y195" i="66"/>
  <c r="R196" i="66"/>
  <c r="K196" i="66"/>
  <c r="V196" i="66"/>
  <c r="K205" i="66"/>
  <c r="T205" i="66"/>
  <c r="O206" i="66"/>
  <c r="T206" i="66"/>
  <c r="V209" i="66"/>
  <c r="S209" i="66"/>
  <c r="O209" i="66"/>
  <c r="G209" i="66"/>
  <c r="Y209" i="66" s="1"/>
  <c r="R210" i="66"/>
  <c r="K210" i="66"/>
  <c r="V210" i="66"/>
  <c r="K213" i="66"/>
  <c r="T213" i="66"/>
  <c r="O214" i="66"/>
  <c r="T214" i="66"/>
  <c r="V217" i="66"/>
  <c r="S217" i="66"/>
  <c r="O217" i="66"/>
  <c r="G217" i="66"/>
  <c r="Y217" i="66"/>
  <c r="X218" i="66"/>
  <c r="R218" i="66"/>
  <c r="K218" i="66"/>
  <c r="V218" i="66"/>
  <c r="Y218" i="66"/>
  <c r="K221" i="66"/>
  <c r="T221" i="66"/>
  <c r="O222" i="66"/>
  <c r="T222" i="66"/>
  <c r="V225" i="66"/>
  <c r="S225" i="66"/>
  <c r="O225" i="66"/>
  <c r="G225" i="66"/>
  <c r="Y225" i="66" s="1"/>
  <c r="R226" i="66"/>
  <c r="K226" i="66"/>
  <c r="V226" i="66"/>
  <c r="K229" i="66"/>
  <c r="T229" i="66"/>
  <c r="O230" i="66"/>
  <c r="T230" i="66"/>
  <c r="V233" i="66"/>
  <c r="S233" i="66"/>
  <c r="O233" i="66"/>
  <c r="G233" i="66"/>
  <c r="Y233" i="66"/>
  <c r="R234" i="66"/>
  <c r="K234" i="66"/>
  <c r="V234" i="66"/>
  <c r="U241" i="66"/>
  <c r="I241" i="66"/>
  <c r="R241" i="66"/>
  <c r="V241" i="66"/>
  <c r="U249" i="66"/>
  <c r="I249" i="66"/>
  <c r="R249" i="66"/>
  <c r="V249" i="66"/>
  <c r="U257" i="66"/>
  <c r="I257" i="66"/>
  <c r="R257" i="66"/>
  <c r="V257" i="66"/>
  <c r="Y257" i="66"/>
  <c r="U265" i="66"/>
  <c r="I265" i="66"/>
  <c r="R265" i="66"/>
  <c r="V265" i="66"/>
  <c r="U273" i="66"/>
  <c r="I273" i="66"/>
  <c r="R273" i="66"/>
  <c r="V273" i="66"/>
  <c r="Y273" i="66"/>
  <c r="V281" i="66"/>
  <c r="S281" i="66"/>
  <c r="O281" i="66"/>
  <c r="G281" i="66"/>
  <c r="Y281" i="66" s="1"/>
  <c r="X282" i="66"/>
  <c r="R282" i="66"/>
  <c r="K282" i="66"/>
  <c r="V282" i="66"/>
  <c r="Y282" i="66"/>
  <c r="K285" i="66"/>
  <c r="T285" i="66"/>
  <c r="O286" i="66"/>
  <c r="T286" i="66"/>
  <c r="V289" i="66"/>
  <c r="S289" i="66"/>
  <c r="O289" i="66"/>
  <c r="G289" i="66"/>
  <c r="Y289" i="66" s="1"/>
  <c r="R290" i="66"/>
  <c r="K290" i="66"/>
  <c r="V290" i="66"/>
  <c r="K293" i="66"/>
  <c r="T293" i="66"/>
  <c r="O294" i="66"/>
  <c r="T294" i="66"/>
  <c r="V297" i="66"/>
  <c r="S297" i="66"/>
  <c r="O297" i="66"/>
  <c r="G297" i="66"/>
  <c r="Y297" i="66" s="1"/>
  <c r="R298" i="66"/>
  <c r="K298" i="66"/>
  <c r="V298" i="66"/>
  <c r="K301" i="66"/>
  <c r="T301" i="66"/>
  <c r="O302" i="66"/>
  <c r="T302" i="66"/>
  <c r="V305" i="66"/>
  <c r="S305" i="66"/>
  <c r="O305" i="66"/>
  <c r="G305" i="66"/>
  <c r="Y305" i="66" s="1"/>
  <c r="R306" i="66"/>
  <c r="K306" i="66"/>
  <c r="V306" i="66"/>
  <c r="K309" i="66"/>
  <c r="T309" i="66"/>
  <c r="O310" i="66"/>
  <c r="T310" i="66"/>
  <c r="V313" i="66"/>
  <c r="S313" i="66"/>
  <c r="O313" i="66"/>
  <c r="G313" i="66"/>
  <c r="Y313" i="66" s="1"/>
  <c r="O317" i="66"/>
  <c r="T317" i="66"/>
  <c r="U321" i="66"/>
  <c r="I321" i="66"/>
  <c r="R321" i="66"/>
  <c r="V321" i="66"/>
  <c r="O325" i="66"/>
  <c r="T325" i="66"/>
  <c r="U329" i="66"/>
  <c r="I329" i="66"/>
  <c r="R329" i="66"/>
  <c r="V329" i="66"/>
  <c r="O333" i="66"/>
  <c r="T333" i="66"/>
  <c r="U337" i="66"/>
  <c r="I337" i="66"/>
  <c r="R337" i="66"/>
  <c r="V337" i="66"/>
  <c r="O341" i="66"/>
  <c r="T341" i="66"/>
  <c r="U345" i="66"/>
  <c r="I345" i="66"/>
  <c r="R345" i="66"/>
  <c r="V345" i="66"/>
  <c r="Y345" i="66"/>
  <c r="O349" i="66"/>
  <c r="T349" i="66"/>
  <c r="K357" i="66"/>
  <c r="T357" i="66"/>
  <c r="O358" i="66"/>
  <c r="T358" i="66"/>
  <c r="V361" i="66"/>
  <c r="S361" i="66"/>
  <c r="O361" i="66"/>
  <c r="G361" i="66"/>
  <c r="Y361" i="66"/>
  <c r="X362" i="66"/>
  <c r="R362" i="66"/>
  <c r="K362" i="66"/>
  <c r="V362" i="66"/>
  <c r="Y362" i="66"/>
  <c r="K365" i="66"/>
  <c r="T365" i="66"/>
  <c r="O366" i="66"/>
  <c r="T366" i="66"/>
  <c r="V369" i="66"/>
  <c r="S369" i="66"/>
  <c r="O369" i="66"/>
  <c r="G369" i="66"/>
  <c r="Y369" i="66"/>
  <c r="X370" i="66"/>
  <c r="R370" i="66"/>
  <c r="K370" i="66"/>
  <c r="V370" i="66"/>
  <c r="Y370" i="66"/>
  <c r="K373" i="66"/>
  <c r="T373" i="66"/>
  <c r="O374" i="66"/>
  <c r="T374" i="66"/>
  <c r="V377" i="66"/>
  <c r="S377" i="66"/>
  <c r="O377" i="66"/>
  <c r="G377" i="66"/>
  <c r="Y377" i="66" s="1"/>
  <c r="X378" i="66"/>
  <c r="R378" i="66"/>
  <c r="K378" i="66"/>
  <c r="V378" i="66"/>
  <c r="Y378" i="66"/>
  <c r="K381" i="66"/>
  <c r="T381" i="66"/>
  <c r="O382" i="66"/>
  <c r="T382" i="66"/>
  <c r="V385" i="66"/>
  <c r="S385" i="66"/>
  <c r="O385" i="66"/>
  <c r="G385" i="66"/>
  <c r="Y385" i="66"/>
  <c r="R386" i="66"/>
  <c r="K386" i="66"/>
  <c r="V386" i="66"/>
  <c r="K389" i="66"/>
  <c r="T389" i="66"/>
  <c r="U393" i="66"/>
  <c r="I393" i="66"/>
  <c r="R393" i="66"/>
  <c r="V393" i="66"/>
  <c r="U401" i="66"/>
  <c r="I401" i="66"/>
  <c r="R401" i="66"/>
  <c r="V401" i="66"/>
  <c r="Y401" i="66"/>
  <c r="U409" i="66"/>
  <c r="I409" i="66"/>
  <c r="R409" i="66"/>
  <c r="V409" i="66"/>
  <c r="Y409" i="66"/>
  <c r="U417" i="66"/>
  <c r="I417" i="66"/>
  <c r="R417" i="66"/>
  <c r="V417" i="66"/>
  <c r="U425" i="66"/>
  <c r="I425" i="66"/>
  <c r="R425" i="66"/>
  <c r="V425" i="66"/>
  <c r="Y425" i="66"/>
  <c r="V433" i="66"/>
  <c r="S433" i="66"/>
  <c r="O433" i="66"/>
  <c r="G433" i="66"/>
  <c r="Y433" i="66"/>
  <c r="X434" i="66"/>
  <c r="R434" i="66"/>
  <c r="K434" i="66"/>
  <c r="V434" i="66"/>
  <c r="Y434" i="66"/>
  <c r="V441" i="66"/>
  <c r="S441" i="66"/>
  <c r="O441" i="66"/>
  <c r="G441" i="66"/>
  <c r="Y441" i="66"/>
  <c r="X442" i="66"/>
  <c r="R442" i="66"/>
  <c r="K442" i="66"/>
  <c r="V442" i="66"/>
  <c r="Y442" i="66"/>
  <c r="V449" i="66"/>
  <c r="S449" i="66"/>
  <c r="O449" i="66"/>
  <c r="G449" i="66"/>
  <c r="Y449" i="66" s="1"/>
  <c r="R450" i="66"/>
  <c r="K450" i="66"/>
  <c r="V450" i="66"/>
  <c r="V457" i="66"/>
  <c r="S457" i="66"/>
  <c r="O457" i="66"/>
  <c r="G457" i="66"/>
  <c r="Y457" i="66" s="1"/>
  <c r="X458" i="66"/>
  <c r="R458" i="66"/>
  <c r="K458" i="66"/>
  <c r="V458" i="66"/>
  <c r="Y458" i="66"/>
  <c r="V465" i="66"/>
  <c r="S465" i="66"/>
  <c r="O465" i="66"/>
  <c r="G465" i="66"/>
  <c r="Y465" i="66" s="1"/>
  <c r="O469" i="66"/>
  <c r="T469" i="66"/>
  <c r="U473" i="66"/>
  <c r="I473" i="66"/>
  <c r="R473" i="66"/>
  <c r="V473" i="66"/>
  <c r="Y473" i="66"/>
  <c r="O477" i="66"/>
  <c r="T477" i="66"/>
  <c r="U481" i="66"/>
  <c r="I481" i="66"/>
  <c r="R481" i="66"/>
  <c r="V481" i="66"/>
  <c r="Y481" i="66"/>
  <c r="O485" i="66"/>
  <c r="T485" i="66"/>
  <c r="U489" i="66"/>
  <c r="I489" i="66"/>
  <c r="R489" i="66"/>
  <c r="V489" i="66"/>
  <c r="O493" i="66"/>
  <c r="T493" i="66"/>
  <c r="U497" i="66"/>
  <c r="I497" i="66"/>
  <c r="R497" i="66"/>
  <c r="V497" i="66"/>
  <c r="Y497" i="66"/>
  <c r="O501" i="66"/>
  <c r="T501" i="66"/>
  <c r="K509" i="66"/>
  <c r="T509" i="66"/>
  <c r="O510" i="66"/>
  <c r="T510" i="66"/>
  <c r="V513" i="66"/>
  <c r="S513" i="66"/>
  <c r="O513" i="66"/>
  <c r="G513" i="66"/>
  <c r="Y513" i="66"/>
  <c r="X514" i="66"/>
  <c r="R514" i="66"/>
  <c r="K514" i="66"/>
  <c r="V514" i="66"/>
  <c r="Y514" i="66"/>
  <c r="K517" i="66"/>
  <c r="T517" i="66"/>
  <c r="O518" i="66"/>
  <c r="T518" i="66"/>
  <c r="V521" i="66"/>
  <c r="S521" i="66"/>
  <c r="O521" i="66"/>
  <c r="G521" i="66"/>
  <c r="Y521" i="66"/>
  <c r="X522" i="66"/>
  <c r="R522" i="66"/>
  <c r="K522" i="66"/>
  <c r="V522" i="66"/>
  <c r="Y522" i="66"/>
  <c r="K525" i="66"/>
  <c r="T525" i="66"/>
  <c r="O526" i="66"/>
  <c r="T526" i="66"/>
  <c r="V529" i="66"/>
  <c r="S529" i="66"/>
  <c r="O529" i="66"/>
  <c r="G529" i="66"/>
  <c r="Y529" i="66" s="1"/>
  <c r="X530" i="66"/>
  <c r="R530" i="66"/>
  <c r="K530" i="66"/>
  <c r="V530" i="66"/>
  <c r="Y530" i="66"/>
  <c r="K533" i="66"/>
  <c r="T533" i="66"/>
  <c r="X533" i="66" s="1"/>
  <c r="O534" i="66"/>
  <c r="T534" i="66"/>
  <c r="V537" i="66"/>
  <c r="S537" i="66"/>
  <c r="O537" i="66"/>
  <c r="G537" i="66"/>
  <c r="Y537" i="66"/>
  <c r="X538" i="66"/>
  <c r="R538" i="66"/>
  <c r="K538" i="66"/>
  <c r="V538" i="66"/>
  <c r="Y538" i="66"/>
  <c r="K541" i="66"/>
  <c r="T541" i="66"/>
  <c r="U545" i="66"/>
  <c r="I545" i="66"/>
  <c r="R545" i="66"/>
  <c r="V545" i="66"/>
  <c r="Y545" i="66"/>
  <c r="O549" i="66"/>
  <c r="T549" i="66"/>
  <c r="U553" i="66"/>
  <c r="I553" i="66"/>
  <c r="R553" i="66"/>
  <c r="V553" i="66"/>
  <c r="Y553" i="66"/>
  <c r="O557" i="66"/>
  <c r="T557" i="66"/>
  <c r="U561" i="66"/>
  <c r="I561" i="66"/>
  <c r="R561" i="66"/>
  <c r="V561" i="66"/>
  <c r="Y561" i="66"/>
  <c r="T565" i="66"/>
  <c r="X565" i="66" s="1"/>
  <c r="U569" i="66"/>
  <c r="I569" i="66"/>
  <c r="R569" i="66"/>
  <c r="V569" i="66"/>
  <c r="Y569" i="66"/>
  <c r="Q4" i="49"/>
  <c r="AA14" i="49"/>
  <c r="H16" i="49"/>
  <c r="AA17" i="49"/>
  <c r="AB20" i="49"/>
  <c r="AB34" i="50"/>
  <c r="AA34" i="50"/>
  <c r="AB38" i="50"/>
  <c r="AA38" i="50"/>
  <c r="N12" i="6"/>
  <c r="AH11" i="44"/>
  <c r="AI33" i="44"/>
  <c r="AJ19" i="45"/>
  <c r="AE57" i="48"/>
  <c r="AE74" i="48"/>
  <c r="U16" i="66"/>
  <c r="I16" i="66"/>
  <c r="R16" i="66"/>
  <c r="V16" i="66"/>
  <c r="V19" i="66"/>
  <c r="S19" i="66"/>
  <c r="O19" i="66"/>
  <c r="G19" i="66"/>
  <c r="Y19" i="66" s="1"/>
  <c r="U24" i="66"/>
  <c r="I24" i="66"/>
  <c r="R24" i="66"/>
  <c r="V24" i="66"/>
  <c r="V27" i="66"/>
  <c r="S27" i="66"/>
  <c r="O27" i="66"/>
  <c r="G27" i="66"/>
  <c r="Y27" i="66"/>
  <c r="U32" i="66"/>
  <c r="I32" i="66"/>
  <c r="R32" i="66"/>
  <c r="V32" i="66"/>
  <c r="V35" i="66"/>
  <c r="S35" i="66"/>
  <c r="O35" i="66"/>
  <c r="G35" i="66"/>
  <c r="Y35" i="66" s="1"/>
  <c r="U42" i="66"/>
  <c r="I42" i="66"/>
  <c r="R42" i="66"/>
  <c r="V42" i="66"/>
  <c r="Y42" i="66"/>
  <c r="V45" i="66"/>
  <c r="S45" i="66"/>
  <c r="O45" i="66"/>
  <c r="G45" i="66"/>
  <c r="Y45" i="66"/>
  <c r="U52" i="66"/>
  <c r="I52" i="66"/>
  <c r="R52" i="66"/>
  <c r="V52" i="66"/>
  <c r="V55" i="66"/>
  <c r="S55" i="66"/>
  <c r="O55" i="66"/>
  <c r="G55" i="66"/>
  <c r="Y55" i="66" s="1"/>
  <c r="U60" i="66"/>
  <c r="I60" i="66"/>
  <c r="R60" i="66"/>
  <c r="V60" i="66"/>
  <c r="Y60" i="66"/>
  <c r="V63" i="66"/>
  <c r="S63" i="66"/>
  <c r="O63" i="66"/>
  <c r="G63" i="66"/>
  <c r="Y63" i="66" s="1"/>
  <c r="U68" i="66"/>
  <c r="I68" i="66"/>
  <c r="R68" i="66"/>
  <c r="V68" i="66"/>
  <c r="V71" i="66"/>
  <c r="S71" i="66"/>
  <c r="O71" i="66"/>
  <c r="G71" i="66"/>
  <c r="Y71" i="66" s="1"/>
  <c r="U76" i="66"/>
  <c r="I76" i="66"/>
  <c r="R76" i="66"/>
  <c r="V76" i="66"/>
  <c r="V79" i="66"/>
  <c r="S79" i="66"/>
  <c r="O79" i="66"/>
  <c r="G79" i="66"/>
  <c r="Y79" i="66"/>
  <c r="U84" i="66"/>
  <c r="I84" i="66"/>
  <c r="R84" i="66"/>
  <c r="V84" i="66"/>
  <c r="V89" i="66"/>
  <c r="S89" i="66"/>
  <c r="O89" i="66"/>
  <c r="G89" i="66"/>
  <c r="Y89" i="66" s="1"/>
  <c r="U94" i="66"/>
  <c r="I94" i="66"/>
  <c r="R94" i="66"/>
  <c r="V94" i="66"/>
  <c r="V97" i="66"/>
  <c r="S97" i="66"/>
  <c r="O97" i="66"/>
  <c r="G97" i="66"/>
  <c r="Y97" i="66" s="1"/>
  <c r="U102" i="66"/>
  <c r="I102" i="66"/>
  <c r="R102" i="66"/>
  <c r="V102" i="66"/>
  <c r="Y102" i="66"/>
  <c r="V105" i="66"/>
  <c r="S105" i="66"/>
  <c r="O105" i="66"/>
  <c r="G105" i="66"/>
  <c r="Y105" i="66" s="1"/>
  <c r="U110" i="66"/>
  <c r="I110" i="66"/>
  <c r="R110" i="66"/>
  <c r="V110" i="66"/>
  <c r="V113" i="66"/>
  <c r="S113" i="66"/>
  <c r="O113" i="66"/>
  <c r="G113" i="66"/>
  <c r="Y113" i="66" s="1"/>
  <c r="U118" i="66"/>
  <c r="I118" i="66"/>
  <c r="R118" i="66"/>
  <c r="V118" i="66"/>
  <c r="Y118" i="66"/>
  <c r="V121" i="66"/>
  <c r="S121" i="66"/>
  <c r="O121" i="66"/>
  <c r="G121" i="66"/>
  <c r="Y121" i="66"/>
  <c r="O122" i="66"/>
  <c r="T122" i="66"/>
  <c r="K127" i="66"/>
  <c r="T127" i="66"/>
  <c r="U128" i="66"/>
  <c r="I128" i="66"/>
  <c r="J128" i="66" s="1"/>
  <c r="R128" i="66"/>
  <c r="V128" i="66"/>
  <c r="V131" i="66"/>
  <c r="S131" i="66"/>
  <c r="O131" i="66"/>
  <c r="G131" i="66"/>
  <c r="Y131" i="66" s="1"/>
  <c r="O132" i="66"/>
  <c r="T132" i="66"/>
  <c r="K135" i="66"/>
  <c r="T135" i="66"/>
  <c r="U136" i="66"/>
  <c r="I136" i="66"/>
  <c r="R136" i="66"/>
  <c r="V136" i="66"/>
  <c r="Y136" i="66"/>
  <c r="V139" i="66"/>
  <c r="S139" i="66"/>
  <c r="O139" i="66"/>
  <c r="G139" i="66"/>
  <c r="Y139" i="66" s="1"/>
  <c r="O140" i="66"/>
  <c r="T140" i="66"/>
  <c r="X140" i="66"/>
  <c r="K143" i="66"/>
  <c r="T143" i="66"/>
  <c r="X143" i="66" s="1"/>
  <c r="U144" i="66"/>
  <c r="I144" i="66"/>
  <c r="J144" i="66" s="1"/>
  <c r="R144" i="66"/>
  <c r="V144" i="66"/>
  <c r="V147" i="66"/>
  <c r="S147" i="66"/>
  <c r="O147" i="66"/>
  <c r="G147" i="66"/>
  <c r="Y147" i="66" s="1"/>
  <c r="T148" i="66"/>
  <c r="K151" i="66"/>
  <c r="T151" i="66"/>
  <c r="U152" i="66"/>
  <c r="I152" i="66"/>
  <c r="J152" i="66" s="1"/>
  <c r="R152" i="66"/>
  <c r="V152" i="66"/>
  <c r="V155" i="66"/>
  <c r="S155" i="66"/>
  <c r="O155" i="66"/>
  <c r="G155" i="66"/>
  <c r="Y155" i="66"/>
  <c r="T156" i="66"/>
  <c r="X156" i="66"/>
  <c r="K159" i="66"/>
  <c r="T159" i="66"/>
  <c r="U160" i="66"/>
  <c r="I160" i="66"/>
  <c r="J160" i="66" s="1"/>
  <c r="R160" i="66"/>
  <c r="V160" i="66"/>
  <c r="R172" i="66"/>
  <c r="K172" i="66"/>
  <c r="V172" i="66"/>
  <c r="U177" i="66"/>
  <c r="P177" i="66"/>
  <c r="K179" i="66"/>
  <c r="T179" i="66"/>
  <c r="O180" i="66"/>
  <c r="T180" i="66"/>
  <c r="K185" i="66"/>
  <c r="S185" i="66"/>
  <c r="W185" i="66"/>
  <c r="V187" i="66"/>
  <c r="S187" i="66"/>
  <c r="O187" i="66"/>
  <c r="G187" i="66"/>
  <c r="Y187" i="66" s="1"/>
  <c r="R188" i="66"/>
  <c r="K188" i="66"/>
  <c r="V188" i="66"/>
  <c r="U193" i="66"/>
  <c r="P193" i="66"/>
  <c r="K195" i="66"/>
  <c r="T195" i="66"/>
  <c r="O196" i="66"/>
  <c r="T196" i="66"/>
  <c r="V205" i="66"/>
  <c r="S205" i="66"/>
  <c r="O205" i="66"/>
  <c r="G205" i="66"/>
  <c r="Y205" i="66" s="1"/>
  <c r="R206" i="66"/>
  <c r="K206" i="66"/>
  <c r="V206" i="66"/>
  <c r="K209" i="66"/>
  <c r="T209" i="66"/>
  <c r="O210" i="66"/>
  <c r="T210" i="66"/>
  <c r="V213" i="66"/>
  <c r="S213" i="66"/>
  <c r="O213" i="66"/>
  <c r="G213" i="66"/>
  <c r="Y213" i="66" s="1"/>
  <c r="R214" i="66"/>
  <c r="K214" i="66"/>
  <c r="V214" i="66"/>
  <c r="K217" i="66"/>
  <c r="T217" i="66"/>
  <c r="O218" i="66"/>
  <c r="T218" i="66"/>
  <c r="V221" i="66"/>
  <c r="S221" i="66"/>
  <c r="O221" i="66"/>
  <c r="G221" i="66"/>
  <c r="Y221" i="66" s="1"/>
  <c r="R222" i="66"/>
  <c r="K222" i="66"/>
  <c r="V222" i="66"/>
  <c r="K225" i="66"/>
  <c r="T225" i="66"/>
  <c r="O226" i="66"/>
  <c r="T226" i="66"/>
  <c r="V229" i="66"/>
  <c r="S229" i="66"/>
  <c r="O229" i="66"/>
  <c r="G229" i="66"/>
  <c r="Y229" i="66" s="1"/>
  <c r="R230" i="66"/>
  <c r="K230" i="66"/>
  <c r="V230" i="66"/>
  <c r="K233" i="66"/>
  <c r="T233" i="66"/>
  <c r="O234" i="66"/>
  <c r="T234" i="66"/>
  <c r="V237" i="66"/>
  <c r="S237" i="66"/>
  <c r="O237" i="66"/>
  <c r="G237" i="66"/>
  <c r="Y237" i="66" s="1"/>
  <c r="O241" i="66"/>
  <c r="T241" i="66"/>
  <c r="U245" i="66"/>
  <c r="I245" i="66"/>
  <c r="R245" i="66"/>
  <c r="V245" i="66"/>
  <c r="O249" i="66"/>
  <c r="T249" i="66"/>
  <c r="U253" i="66"/>
  <c r="I253" i="66"/>
  <c r="R253" i="66"/>
  <c r="V253" i="66"/>
  <c r="O257" i="66"/>
  <c r="T257" i="66"/>
  <c r="X257" i="66"/>
  <c r="U261" i="66"/>
  <c r="I261" i="66"/>
  <c r="R261" i="66"/>
  <c r="V261" i="66"/>
  <c r="O265" i="66"/>
  <c r="T265" i="66"/>
  <c r="U269" i="66"/>
  <c r="I269" i="66"/>
  <c r="R269" i="66"/>
  <c r="V269" i="66"/>
  <c r="Y269" i="66"/>
  <c r="O273" i="66"/>
  <c r="T273" i="66"/>
  <c r="X273" i="66"/>
  <c r="K281" i="66"/>
  <c r="T281" i="66"/>
  <c r="O282" i="66"/>
  <c r="T282" i="66"/>
  <c r="V285" i="66"/>
  <c r="S285" i="66"/>
  <c r="O285" i="66"/>
  <c r="G285" i="66"/>
  <c r="Y285" i="66" s="1"/>
  <c r="R286" i="66"/>
  <c r="K286" i="66"/>
  <c r="V286" i="66"/>
  <c r="K289" i="66"/>
  <c r="T289" i="66"/>
  <c r="O290" i="66"/>
  <c r="T290" i="66"/>
  <c r="V293" i="66"/>
  <c r="S293" i="66"/>
  <c r="O293" i="66"/>
  <c r="G293" i="66"/>
  <c r="Y293" i="66" s="1"/>
  <c r="X294" i="66"/>
  <c r="R294" i="66"/>
  <c r="K294" i="66"/>
  <c r="V294" i="66"/>
  <c r="Y294" i="66"/>
  <c r="K297" i="66"/>
  <c r="T297" i="66"/>
  <c r="O298" i="66"/>
  <c r="T298" i="66"/>
  <c r="V301" i="66"/>
  <c r="S301" i="66"/>
  <c r="O301" i="66"/>
  <c r="G301" i="66"/>
  <c r="Y301" i="66" s="1"/>
  <c r="R302" i="66"/>
  <c r="K302" i="66"/>
  <c r="V302" i="66"/>
  <c r="T305" i="66"/>
  <c r="O306" i="66"/>
  <c r="T306" i="66"/>
  <c r="V309" i="66"/>
  <c r="S309" i="66"/>
  <c r="O309" i="66"/>
  <c r="G309" i="66"/>
  <c r="Y309" i="66"/>
  <c r="R310" i="66"/>
  <c r="K310" i="66"/>
  <c r="V310" i="66"/>
  <c r="K313" i="66"/>
  <c r="T313" i="66"/>
  <c r="U317" i="66"/>
  <c r="I317" i="66"/>
  <c r="R317" i="66"/>
  <c r="V317" i="66"/>
  <c r="O321" i="66"/>
  <c r="T321" i="66"/>
  <c r="U325" i="66"/>
  <c r="I325" i="66"/>
  <c r="R325" i="66"/>
  <c r="V325" i="66"/>
  <c r="O329" i="66"/>
  <c r="T329" i="66"/>
  <c r="U333" i="66"/>
  <c r="I333" i="66"/>
  <c r="R333" i="66"/>
  <c r="V333" i="66"/>
  <c r="Y333" i="66"/>
  <c r="O337" i="66"/>
  <c r="T337" i="66"/>
  <c r="U341" i="66"/>
  <c r="I341" i="66"/>
  <c r="R341" i="66"/>
  <c r="V341" i="66"/>
  <c r="O345" i="66"/>
  <c r="T345" i="66"/>
  <c r="X345" i="66"/>
  <c r="U349" i="66"/>
  <c r="I349" i="66"/>
  <c r="R349" i="66"/>
  <c r="V349" i="66"/>
  <c r="Y349" i="66"/>
  <c r="V357" i="66"/>
  <c r="S357" i="66"/>
  <c r="O357" i="66"/>
  <c r="G357" i="66"/>
  <c r="Y357" i="66"/>
  <c r="X358" i="66"/>
  <c r="R358" i="66"/>
  <c r="K358" i="66"/>
  <c r="V358" i="66"/>
  <c r="Y358" i="66"/>
  <c r="K361" i="66"/>
  <c r="T361" i="66"/>
  <c r="O362" i="66"/>
  <c r="T362" i="66"/>
  <c r="V365" i="66"/>
  <c r="S365" i="66"/>
  <c r="O365" i="66"/>
  <c r="G365" i="66"/>
  <c r="Y365" i="66"/>
  <c r="X366" i="66"/>
  <c r="R366" i="66"/>
  <c r="K366" i="66"/>
  <c r="V366" i="66"/>
  <c r="Y366" i="66"/>
  <c r="K369" i="66"/>
  <c r="T369" i="66"/>
  <c r="O370" i="66"/>
  <c r="T370" i="66"/>
  <c r="V373" i="66"/>
  <c r="S373" i="66"/>
  <c r="O373" i="66"/>
  <c r="G373" i="66"/>
  <c r="Y373" i="66" s="1"/>
  <c r="R374" i="66"/>
  <c r="K374" i="66"/>
  <c r="V374" i="66"/>
  <c r="K377" i="66"/>
  <c r="T377" i="66"/>
  <c r="O378" i="66"/>
  <c r="T378" i="66"/>
  <c r="V381" i="66"/>
  <c r="S381" i="66"/>
  <c r="O381" i="66"/>
  <c r="G381" i="66"/>
  <c r="Y381" i="66" s="1"/>
  <c r="R382" i="66"/>
  <c r="K382" i="66"/>
  <c r="V382" i="66"/>
  <c r="K385" i="66"/>
  <c r="T385" i="66"/>
  <c r="O386" i="66"/>
  <c r="T386" i="66"/>
  <c r="V389" i="66"/>
  <c r="S389" i="66"/>
  <c r="O389" i="66"/>
  <c r="G389" i="66"/>
  <c r="Y389" i="66" s="1"/>
  <c r="O393" i="66"/>
  <c r="T393" i="66"/>
  <c r="U397" i="66"/>
  <c r="I397" i="66"/>
  <c r="R397" i="66"/>
  <c r="V397" i="66"/>
  <c r="Y397" i="66"/>
  <c r="O401" i="66"/>
  <c r="T401" i="66"/>
  <c r="X401" i="66"/>
  <c r="U405" i="66"/>
  <c r="I405" i="66"/>
  <c r="R405" i="66"/>
  <c r="V405" i="66"/>
  <c r="O409" i="66"/>
  <c r="T409" i="66"/>
  <c r="X409" i="66"/>
  <c r="U413" i="66"/>
  <c r="I413" i="66"/>
  <c r="R413" i="66"/>
  <c r="V413" i="66"/>
  <c r="O417" i="66"/>
  <c r="T417" i="66"/>
  <c r="U421" i="66"/>
  <c r="I421" i="66"/>
  <c r="R421" i="66"/>
  <c r="V421" i="66"/>
  <c r="Y421" i="66"/>
  <c r="O425" i="66"/>
  <c r="T425" i="66"/>
  <c r="X425" i="66"/>
  <c r="K433" i="66"/>
  <c r="T433" i="66"/>
  <c r="O434" i="66"/>
  <c r="T434" i="66"/>
  <c r="V437" i="66"/>
  <c r="S437" i="66"/>
  <c r="O437" i="66"/>
  <c r="G437" i="66"/>
  <c r="Y437" i="66"/>
  <c r="X438" i="66"/>
  <c r="R438" i="66"/>
  <c r="K438" i="66"/>
  <c r="V438" i="66"/>
  <c r="Y438" i="66"/>
  <c r="K441" i="66"/>
  <c r="T441" i="66"/>
  <c r="O442" i="66"/>
  <c r="T442" i="66"/>
  <c r="V445" i="66"/>
  <c r="S445" i="66"/>
  <c r="O445" i="66"/>
  <c r="G445" i="66"/>
  <c r="Y445" i="66"/>
  <c r="X446" i="66"/>
  <c r="R446" i="66"/>
  <c r="K446" i="66"/>
  <c r="V446" i="66"/>
  <c r="Y446" i="66"/>
  <c r="K449" i="66"/>
  <c r="T449" i="66"/>
  <c r="O450" i="66"/>
  <c r="T450" i="66"/>
  <c r="V453" i="66"/>
  <c r="S453" i="66"/>
  <c r="O453" i="66"/>
  <c r="G453" i="66"/>
  <c r="Y453" i="66" s="1"/>
  <c r="X454" i="66"/>
  <c r="R454" i="66"/>
  <c r="K454" i="66"/>
  <c r="V454" i="66"/>
  <c r="Y454" i="66"/>
  <c r="K457" i="66"/>
  <c r="T457" i="66"/>
  <c r="O458" i="66"/>
  <c r="T458" i="66"/>
  <c r="V461" i="66"/>
  <c r="S461" i="66"/>
  <c r="O461" i="66"/>
  <c r="G461" i="66"/>
  <c r="Y461" i="66"/>
  <c r="X462" i="66"/>
  <c r="R462" i="66"/>
  <c r="K462" i="66"/>
  <c r="V462" i="66"/>
  <c r="Y462" i="66"/>
  <c r="U469" i="66"/>
  <c r="I469" i="66"/>
  <c r="R469" i="66"/>
  <c r="V469" i="66"/>
  <c r="O473" i="66"/>
  <c r="T473" i="66"/>
  <c r="X473" i="66"/>
  <c r="U477" i="66"/>
  <c r="I477" i="66"/>
  <c r="R477" i="66"/>
  <c r="V477" i="66"/>
  <c r="Y477" i="66"/>
  <c r="O481" i="66"/>
  <c r="T481" i="66"/>
  <c r="X481" i="66"/>
  <c r="U485" i="66"/>
  <c r="I485" i="66"/>
  <c r="R485" i="66"/>
  <c r="V485" i="66"/>
  <c r="Y485" i="66"/>
  <c r="O489" i="66"/>
  <c r="T489" i="66"/>
  <c r="U493" i="66"/>
  <c r="I493" i="66"/>
  <c r="R493" i="66"/>
  <c r="V493" i="66"/>
  <c r="Y493" i="66"/>
  <c r="O497" i="66"/>
  <c r="T497" i="66"/>
  <c r="X497" i="66"/>
  <c r="U501" i="66"/>
  <c r="I501" i="66"/>
  <c r="R501" i="66"/>
  <c r="V501" i="66"/>
  <c r="Y501" i="66"/>
  <c r="V509" i="66"/>
  <c r="S509" i="66"/>
  <c r="O509" i="66"/>
  <c r="G509" i="66"/>
  <c r="Y509" i="66"/>
  <c r="X510" i="66"/>
  <c r="R510" i="66"/>
  <c r="K510" i="66"/>
  <c r="V510" i="66"/>
  <c r="Y510" i="66"/>
  <c r="K513" i="66"/>
  <c r="T513" i="66"/>
  <c r="O514" i="66"/>
  <c r="T514" i="66"/>
  <c r="V517" i="66"/>
  <c r="S517" i="66"/>
  <c r="O517" i="66"/>
  <c r="G517" i="66"/>
  <c r="Y517" i="66"/>
  <c r="X518" i="66"/>
  <c r="R518" i="66"/>
  <c r="K518" i="66"/>
  <c r="V518" i="66"/>
  <c r="Y518" i="66"/>
  <c r="K521" i="66"/>
  <c r="T521" i="66"/>
  <c r="O522" i="66"/>
  <c r="T522" i="66"/>
  <c r="V525" i="66"/>
  <c r="S525" i="66"/>
  <c r="O525" i="66"/>
  <c r="G525" i="66"/>
  <c r="Y525" i="66" s="1"/>
  <c r="X526" i="66"/>
  <c r="R526" i="66"/>
  <c r="K526" i="66"/>
  <c r="V526" i="66"/>
  <c r="Y526" i="66"/>
  <c r="K529" i="66"/>
  <c r="T529" i="66"/>
  <c r="O530" i="66"/>
  <c r="T530" i="66"/>
  <c r="V533" i="66"/>
  <c r="S533" i="66"/>
  <c r="O533" i="66"/>
  <c r="G533" i="66"/>
  <c r="Y533" i="66" s="1"/>
  <c r="X534" i="66"/>
  <c r="R534" i="66"/>
  <c r="K534" i="66"/>
  <c r="V534" i="66"/>
  <c r="Y534" i="66"/>
  <c r="K537" i="66"/>
  <c r="T537" i="66"/>
  <c r="O538" i="66"/>
  <c r="T538" i="66"/>
  <c r="V541" i="66"/>
  <c r="S541" i="66"/>
  <c r="O541" i="66"/>
  <c r="G541" i="66"/>
  <c r="Y541" i="66"/>
  <c r="T545" i="66"/>
  <c r="X545" i="66"/>
  <c r="U549" i="66"/>
  <c r="I549" i="66"/>
  <c r="R549" i="66"/>
  <c r="V549" i="66"/>
  <c r="Y549" i="66"/>
  <c r="O553" i="66"/>
  <c r="T553" i="66"/>
  <c r="X553" i="66"/>
  <c r="U557" i="66"/>
  <c r="I557" i="66"/>
  <c r="R557" i="66"/>
  <c r="V557" i="66"/>
  <c r="Y557" i="66"/>
  <c r="X561" i="66"/>
  <c r="U565" i="66"/>
  <c r="I565" i="66"/>
  <c r="R565" i="66"/>
  <c r="V565" i="66"/>
  <c r="O569" i="66"/>
  <c r="T569" i="66"/>
  <c r="X569" i="66"/>
  <c r="U573" i="66"/>
  <c r="I573" i="66"/>
  <c r="R573" i="66"/>
  <c r="V573" i="66"/>
  <c r="Y573" i="66"/>
  <c r="AA9" i="49"/>
  <c r="AB9" i="49"/>
  <c r="AB12" i="49"/>
  <c r="AB10" i="50"/>
  <c r="AB14" i="50"/>
  <c r="AB32" i="50"/>
  <c r="AA32" i="50"/>
  <c r="AB36" i="50"/>
  <c r="AA36" i="50"/>
  <c r="P36" i="66"/>
  <c r="T36" i="66"/>
  <c r="W36" i="66"/>
  <c r="P174" i="66"/>
  <c r="Q174" i="66" s="1"/>
  <c r="T174" i="66"/>
  <c r="W174" i="66"/>
  <c r="P178" i="66"/>
  <c r="T178" i="66"/>
  <c r="W178" i="66"/>
  <c r="P182" i="66"/>
  <c r="Q182" i="66" s="1"/>
  <c r="T182" i="66"/>
  <c r="W182" i="66"/>
  <c r="P186" i="66"/>
  <c r="Q186" i="66" s="1"/>
  <c r="T186" i="66"/>
  <c r="W186" i="66"/>
  <c r="P190" i="66"/>
  <c r="Q190" i="66" s="1"/>
  <c r="T190" i="66"/>
  <c r="W190" i="66"/>
  <c r="P194" i="66"/>
  <c r="T194" i="66"/>
  <c r="W194" i="66"/>
  <c r="P198" i="66"/>
  <c r="Q198" i="66" s="1"/>
  <c r="T198" i="66"/>
  <c r="W198" i="66"/>
  <c r="P204" i="66"/>
  <c r="Q204" i="66" s="1"/>
  <c r="T204" i="66"/>
  <c r="W204" i="66"/>
  <c r="P208" i="66"/>
  <c r="Q208" i="66" s="1"/>
  <c r="T208" i="66"/>
  <c r="W208" i="66"/>
  <c r="P212" i="66"/>
  <c r="T212" i="66"/>
  <c r="W212" i="66"/>
  <c r="P216" i="66"/>
  <c r="T216" i="66"/>
  <c r="W216" i="66"/>
  <c r="P220" i="66"/>
  <c r="Q220" i="66" s="1"/>
  <c r="T220" i="66"/>
  <c r="W220" i="66"/>
  <c r="P224" i="66"/>
  <c r="Q224" i="66" s="1"/>
  <c r="T224" i="66"/>
  <c r="W224" i="66"/>
  <c r="P228" i="66"/>
  <c r="Q228" i="66" s="1"/>
  <c r="T228" i="66"/>
  <c r="W228" i="66"/>
  <c r="P232" i="66"/>
  <c r="T232" i="66"/>
  <c r="W232" i="66"/>
  <c r="P236" i="66"/>
  <c r="Q236" i="66" s="1"/>
  <c r="T236" i="66"/>
  <c r="W236" i="66"/>
  <c r="P242" i="66"/>
  <c r="Q242" i="66" s="1"/>
  <c r="T242" i="66"/>
  <c r="W242" i="66"/>
  <c r="P246" i="66"/>
  <c r="Q246" i="66" s="1"/>
  <c r="T246" i="66"/>
  <c r="W246" i="66"/>
  <c r="P250" i="66"/>
  <c r="T250" i="66"/>
  <c r="W250" i="66"/>
  <c r="P254" i="66"/>
  <c r="T254" i="66"/>
  <c r="W254" i="66"/>
  <c r="P258" i="66"/>
  <c r="Q258" i="66" s="1"/>
  <c r="T258" i="66"/>
  <c r="W258" i="66"/>
  <c r="P262" i="66"/>
  <c r="Q262" i="66" s="1"/>
  <c r="T262" i="66"/>
  <c r="W262" i="66"/>
  <c r="P266" i="66"/>
  <c r="T266" i="66"/>
  <c r="W266" i="66"/>
  <c r="P270" i="66"/>
  <c r="T270" i="66"/>
  <c r="W270" i="66"/>
  <c r="P274" i="66"/>
  <c r="Q274" i="66" s="1"/>
  <c r="T274" i="66"/>
  <c r="W274" i="66"/>
  <c r="P280" i="66"/>
  <c r="T280" i="66"/>
  <c r="W280" i="66"/>
  <c r="P284" i="66"/>
  <c r="T284" i="66"/>
  <c r="W284" i="66"/>
  <c r="P288" i="66"/>
  <c r="T288" i="66"/>
  <c r="W288" i="66"/>
  <c r="P292" i="66"/>
  <c r="T292" i="66"/>
  <c r="W292" i="66"/>
  <c r="P296" i="66"/>
  <c r="T296" i="66"/>
  <c r="W296" i="66"/>
  <c r="P300" i="66"/>
  <c r="T300" i="66"/>
  <c r="W300" i="66"/>
  <c r="P304" i="66"/>
  <c r="T304" i="66"/>
  <c r="W304" i="66"/>
  <c r="P308" i="66"/>
  <c r="T308" i="66"/>
  <c r="W308" i="66"/>
  <c r="P312" i="66"/>
  <c r="T312" i="66"/>
  <c r="W312" i="66"/>
  <c r="P318" i="66"/>
  <c r="T318" i="66"/>
  <c r="W318" i="66"/>
  <c r="P322" i="66"/>
  <c r="T322" i="66"/>
  <c r="W322" i="66"/>
  <c r="P326" i="66"/>
  <c r="T326" i="66"/>
  <c r="W326" i="66"/>
  <c r="P330" i="66"/>
  <c r="T330" i="66"/>
  <c r="W330" i="66"/>
  <c r="P334" i="66"/>
  <c r="T334" i="66"/>
  <c r="W334" i="66"/>
  <c r="P338" i="66"/>
  <c r="T338" i="66"/>
  <c r="W338" i="66"/>
  <c r="P342" i="66"/>
  <c r="T342" i="66"/>
  <c r="W342" i="66"/>
  <c r="P346" i="66"/>
  <c r="T346" i="66"/>
  <c r="W346" i="66"/>
  <c r="P350" i="66"/>
  <c r="T350" i="66"/>
  <c r="W350" i="66"/>
  <c r="P356" i="66"/>
  <c r="T356" i="66"/>
  <c r="W356" i="66"/>
  <c r="P360" i="66"/>
  <c r="T360" i="66"/>
  <c r="W360" i="66"/>
  <c r="P364" i="66"/>
  <c r="T364" i="66"/>
  <c r="W364" i="66"/>
  <c r="P368" i="66"/>
  <c r="T368" i="66"/>
  <c r="W368" i="66"/>
  <c r="P372" i="66"/>
  <c r="T372" i="66"/>
  <c r="W372" i="66"/>
  <c r="P376" i="66"/>
  <c r="T376" i="66"/>
  <c r="W376" i="66"/>
  <c r="P380" i="66"/>
  <c r="T380" i="66"/>
  <c r="W380" i="66"/>
  <c r="P384" i="66"/>
  <c r="T384" i="66"/>
  <c r="W384" i="66"/>
  <c r="P388" i="66"/>
  <c r="T388" i="66"/>
  <c r="W388" i="66"/>
  <c r="P394" i="66"/>
  <c r="T394" i="66"/>
  <c r="W394" i="66"/>
  <c r="P398" i="66"/>
  <c r="T398" i="66"/>
  <c r="W398" i="66"/>
  <c r="P402" i="66"/>
  <c r="T402" i="66"/>
  <c r="W402" i="66"/>
  <c r="P406" i="66"/>
  <c r="T406" i="66"/>
  <c r="W406" i="66"/>
  <c r="P410" i="66"/>
  <c r="T410" i="66"/>
  <c r="W410" i="66"/>
  <c r="P414" i="66"/>
  <c r="T414" i="66"/>
  <c r="W414" i="66"/>
  <c r="P418" i="66"/>
  <c r="T418" i="66"/>
  <c r="W418" i="66"/>
  <c r="P422" i="66"/>
  <c r="T422" i="66"/>
  <c r="W422" i="66"/>
  <c r="P426" i="66"/>
  <c r="T426" i="66"/>
  <c r="W426" i="66"/>
  <c r="P432" i="66"/>
  <c r="T432" i="66"/>
  <c r="W432" i="66"/>
  <c r="P436" i="66"/>
  <c r="T436" i="66"/>
  <c r="W436" i="66"/>
  <c r="P440" i="66"/>
  <c r="T440" i="66"/>
  <c r="W440" i="66"/>
  <c r="P444" i="66"/>
  <c r="T444" i="66"/>
  <c r="W444" i="66"/>
  <c r="P448" i="66"/>
  <c r="T448" i="66"/>
  <c r="W448" i="66"/>
  <c r="P452" i="66"/>
  <c r="T452" i="66"/>
  <c r="W452" i="66"/>
  <c r="P456" i="66"/>
  <c r="T456" i="66"/>
  <c r="W456" i="66"/>
  <c r="P460" i="66"/>
  <c r="T460" i="66"/>
  <c r="W460" i="66"/>
  <c r="P464" i="66"/>
  <c r="T464" i="66"/>
  <c r="W464" i="66"/>
  <c r="P470" i="66"/>
  <c r="T470" i="66"/>
  <c r="W470" i="66"/>
  <c r="P474" i="66"/>
  <c r="T474" i="66"/>
  <c r="W474" i="66"/>
  <c r="P478" i="66"/>
  <c r="T478" i="66"/>
  <c r="W478" i="66"/>
  <c r="P482" i="66"/>
  <c r="T482" i="66"/>
  <c r="W482" i="66"/>
  <c r="P486" i="66"/>
  <c r="T486" i="66"/>
  <c r="W486" i="66"/>
  <c r="P490" i="66"/>
  <c r="T490" i="66"/>
  <c r="W490" i="66"/>
  <c r="P494" i="66"/>
  <c r="T494" i="66"/>
  <c r="W494" i="66"/>
  <c r="P498" i="66"/>
  <c r="T498" i="66"/>
  <c r="W498" i="66"/>
  <c r="P502" i="66"/>
  <c r="T502" i="66"/>
  <c r="W502" i="66"/>
  <c r="P508" i="66"/>
  <c r="T508" i="66"/>
  <c r="W508" i="66"/>
  <c r="P512" i="66"/>
  <c r="T512" i="66"/>
  <c r="W512" i="66"/>
  <c r="P516" i="66"/>
  <c r="T516" i="66"/>
  <c r="W516" i="66"/>
  <c r="P520" i="66"/>
  <c r="T520" i="66"/>
  <c r="W520" i="66"/>
  <c r="P524" i="66"/>
  <c r="T524" i="66"/>
  <c r="W524" i="66"/>
  <c r="P528" i="66"/>
  <c r="T528" i="66"/>
  <c r="W528" i="66"/>
  <c r="P532" i="66"/>
  <c r="T532" i="66"/>
  <c r="W532" i="66"/>
  <c r="P536" i="66"/>
  <c r="T536" i="66"/>
  <c r="W536" i="66"/>
  <c r="P540" i="66"/>
  <c r="T540" i="66"/>
  <c r="W540" i="66"/>
  <c r="P546" i="66"/>
  <c r="T546" i="66"/>
  <c r="W546" i="66"/>
  <c r="P550" i="66"/>
  <c r="T550" i="66"/>
  <c r="W550" i="66"/>
  <c r="P554" i="66"/>
  <c r="T554" i="66"/>
  <c r="W554" i="66"/>
  <c r="P558" i="66"/>
  <c r="T558" i="66"/>
  <c r="W558" i="66"/>
  <c r="P562" i="66"/>
  <c r="T562" i="66"/>
  <c r="W562" i="66"/>
  <c r="P566" i="66"/>
  <c r="T566" i="66"/>
  <c r="W566" i="66"/>
  <c r="P570" i="66"/>
  <c r="T570" i="66"/>
  <c r="W570" i="66"/>
  <c r="P574" i="66"/>
  <c r="T574" i="66"/>
  <c r="W574" i="66"/>
  <c r="W247" i="64"/>
  <c r="S247" i="64"/>
  <c r="K247" i="64"/>
  <c r="Z247" i="64"/>
  <c r="U247" i="64"/>
  <c r="P247" i="64"/>
  <c r="V247" i="64"/>
  <c r="Q247" i="64"/>
  <c r="G247" i="64"/>
  <c r="AD247" i="64" s="1"/>
  <c r="Y247" i="64"/>
  <c r="J247" i="64"/>
  <c r="T247" i="64"/>
  <c r="X247" i="64"/>
  <c r="Z303" i="64"/>
  <c r="V303" i="64"/>
  <c r="J303" i="64"/>
  <c r="W303" i="64"/>
  <c r="S303" i="64"/>
  <c r="K303" i="64"/>
  <c r="Y303" i="64"/>
  <c r="Q303" i="64"/>
  <c r="AC303" i="64" s="1"/>
  <c r="T303" i="64"/>
  <c r="G303" i="64"/>
  <c r="AD303" i="64" s="1"/>
  <c r="P303" i="64"/>
  <c r="U303" i="64"/>
  <c r="X303" i="64"/>
  <c r="W170" i="64"/>
  <c r="S170" i="64"/>
  <c r="K170" i="64"/>
  <c r="X170" i="64"/>
  <c r="T170" i="64"/>
  <c r="P170" i="64"/>
  <c r="G170" i="64"/>
  <c r="AD170" i="64" s="1"/>
  <c r="Y170" i="64"/>
  <c r="Z170" i="64"/>
  <c r="U170" i="64"/>
  <c r="V170" i="64"/>
  <c r="J170" i="64"/>
  <c r="W168" i="64"/>
  <c r="S168" i="64"/>
  <c r="K168" i="64"/>
  <c r="X168" i="64"/>
  <c r="T168" i="64"/>
  <c r="P168" i="64"/>
  <c r="G168" i="64"/>
  <c r="AD168" i="64" s="1"/>
  <c r="V168" i="64"/>
  <c r="J168" i="64"/>
  <c r="Y168" i="64"/>
  <c r="U168" i="64"/>
  <c r="Z168" i="64"/>
  <c r="W151" i="64"/>
  <c r="S151" i="64"/>
  <c r="K151" i="64"/>
  <c r="X151" i="64"/>
  <c r="T151" i="64"/>
  <c r="P151" i="64"/>
  <c r="G151" i="64"/>
  <c r="AD151" i="64" s="1"/>
  <c r="Y151" i="64"/>
  <c r="Q151" i="64"/>
  <c r="Z151" i="64"/>
  <c r="J151" i="64"/>
  <c r="U151" i="64"/>
  <c r="V151" i="64"/>
  <c r="W108" i="64"/>
  <c r="S108" i="64"/>
  <c r="K108" i="64"/>
  <c r="X108" i="64"/>
  <c r="T108" i="64"/>
  <c r="P108" i="64"/>
  <c r="G108" i="64"/>
  <c r="AD108" i="64" s="1"/>
  <c r="V108" i="64"/>
  <c r="J108" i="64"/>
  <c r="Y108" i="64"/>
  <c r="Q108" i="64"/>
  <c r="U108" i="64"/>
  <c r="Z108" i="64"/>
  <c r="W129" i="64"/>
  <c r="S129" i="64"/>
  <c r="K129" i="64"/>
  <c r="X129" i="64"/>
  <c r="T129" i="64"/>
  <c r="P129" i="64"/>
  <c r="G129" i="64"/>
  <c r="AD129" i="64" s="1"/>
  <c r="Y129" i="64"/>
  <c r="Q129" i="64"/>
  <c r="Z129" i="64"/>
  <c r="J129" i="64"/>
  <c r="U129" i="64"/>
  <c r="V129" i="64"/>
  <c r="Z28" i="64"/>
  <c r="V28" i="64"/>
  <c r="J28" i="64"/>
  <c r="W28" i="64"/>
  <c r="S28" i="64"/>
  <c r="K28" i="64"/>
  <c r="Y28" i="64"/>
  <c r="Q28" i="64"/>
  <c r="AC28" i="64" s="1"/>
  <c r="T28" i="64"/>
  <c r="G28" i="64"/>
  <c r="U28" i="64"/>
  <c r="P28" i="64"/>
  <c r="W69" i="64"/>
  <c r="S69" i="64"/>
  <c r="K69" i="64"/>
  <c r="X69" i="64"/>
  <c r="T69" i="64"/>
  <c r="P69" i="64"/>
  <c r="G69" i="64"/>
  <c r="AD69" i="64" s="1"/>
  <c r="Y69" i="64"/>
  <c r="Z69" i="64"/>
  <c r="J69" i="64"/>
  <c r="U69" i="64"/>
  <c r="V69" i="64"/>
  <c r="W209" i="64"/>
  <c r="X209" i="64"/>
  <c r="S209" i="64"/>
  <c r="K209" i="64"/>
  <c r="Y209" i="64"/>
  <c r="T209" i="64"/>
  <c r="P209" i="64"/>
  <c r="G209" i="64"/>
  <c r="AD209" i="64" s="1"/>
  <c r="V209" i="64"/>
  <c r="J209" i="64"/>
  <c r="Z209" i="64"/>
  <c r="Q209" i="64"/>
  <c r="U209" i="64"/>
  <c r="W278" i="64"/>
  <c r="S278" i="64"/>
  <c r="K278" i="64"/>
  <c r="X278" i="64"/>
  <c r="T278" i="64"/>
  <c r="P278" i="64"/>
  <c r="G278" i="64"/>
  <c r="AD278" i="64" s="1"/>
  <c r="V278" i="64"/>
  <c r="J278" i="64"/>
  <c r="Y278" i="64"/>
  <c r="Q278" i="64"/>
  <c r="U278" i="64"/>
  <c r="Z278" i="64"/>
  <c r="W334" i="64"/>
  <c r="S334" i="64"/>
  <c r="K334" i="64"/>
  <c r="X334" i="64"/>
  <c r="T334" i="64"/>
  <c r="P334" i="64"/>
  <c r="G334" i="64"/>
  <c r="AD334" i="64" s="1"/>
  <c r="Y334" i="64"/>
  <c r="Q334" i="64"/>
  <c r="Z334" i="64"/>
  <c r="U334" i="64"/>
  <c r="V334" i="64"/>
  <c r="J334" i="64"/>
  <c r="W406" i="64"/>
  <c r="S406" i="64"/>
  <c r="K406" i="64"/>
  <c r="Z406" i="64"/>
  <c r="U406" i="64"/>
  <c r="P406" i="64"/>
  <c r="V406" i="64"/>
  <c r="Q406" i="64"/>
  <c r="G406" i="64"/>
  <c r="AD406" i="64" s="1"/>
  <c r="Y406" i="64"/>
  <c r="J406" i="64"/>
  <c r="X406" i="64"/>
  <c r="T406" i="64"/>
  <c r="X28" i="64"/>
  <c r="Z324" i="64"/>
  <c r="V324" i="64"/>
  <c r="J324" i="64"/>
  <c r="W324" i="64"/>
  <c r="S324" i="64"/>
  <c r="K324" i="64"/>
  <c r="X324" i="64"/>
  <c r="P324" i="64"/>
  <c r="Y324" i="64"/>
  <c r="Q324" i="64"/>
  <c r="U324" i="64"/>
  <c r="G324" i="64"/>
  <c r="AD324" i="64" s="1"/>
  <c r="T324" i="64"/>
  <c r="Z45" i="64"/>
  <c r="V45" i="64"/>
  <c r="J45" i="64"/>
  <c r="W45" i="64"/>
  <c r="S45" i="64"/>
  <c r="K45" i="64"/>
  <c r="X45" i="64"/>
  <c r="P45" i="64"/>
  <c r="Y45" i="64"/>
  <c r="W91" i="64"/>
  <c r="S91" i="64"/>
  <c r="K91" i="64"/>
  <c r="X91" i="64"/>
  <c r="T91" i="64"/>
  <c r="P91" i="64"/>
  <c r="G91" i="64"/>
  <c r="AD91" i="64" s="1"/>
  <c r="Y91" i="64"/>
  <c r="Q91" i="64"/>
  <c r="Z91" i="64"/>
  <c r="J91" i="64"/>
  <c r="U91" i="64"/>
  <c r="W110" i="64"/>
  <c r="S110" i="64"/>
  <c r="K110" i="64"/>
  <c r="X110" i="64"/>
  <c r="T110" i="64"/>
  <c r="P110" i="64"/>
  <c r="G110" i="64"/>
  <c r="AD110" i="64" s="1"/>
  <c r="Y110" i="64"/>
  <c r="Q110" i="64"/>
  <c r="Z110" i="64"/>
  <c r="U110" i="64"/>
  <c r="V110" i="64"/>
  <c r="W149" i="64"/>
  <c r="S149" i="64"/>
  <c r="K149" i="64"/>
  <c r="X149" i="64"/>
  <c r="T149" i="64"/>
  <c r="P149" i="64"/>
  <c r="G149" i="64"/>
  <c r="AD149" i="64" s="1"/>
  <c r="V149" i="64"/>
  <c r="J149" i="64"/>
  <c r="Y149" i="64"/>
  <c r="Q149" i="64"/>
  <c r="U149" i="64"/>
  <c r="Z149" i="64"/>
  <c r="W157" i="64"/>
  <c r="S157" i="64"/>
  <c r="K157" i="64"/>
  <c r="X157" i="64"/>
  <c r="T157" i="64"/>
  <c r="P157" i="64"/>
  <c r="G157" i="64"/>
  <c r="AD157" i="64" s="1"/>
  <c r="V157" i="64"/>
  <c r="J157" i="64"/>
  <c r="Y157" i="64"/>
  <c r="Q157" i="64"/>
  <c r="U157" i="64"/>
  <c r="Z157" i="64"/>
  <c r="W270" i="64"/>
  <c r="S270" i="64"/>
  <c r="K270" i="64"/>
  <c r="X270" i="64"/>
  <c r="T270" i="64"/>
  <c r="P270" i="64"/>
  <c r="G270" i="64"/>
  <c r="AD270" i="64" s="1"/>
  <c r="Y270" i="64"/>
  <c r="Q270" i="64"/>
  <c r="Z270" i="64"/>
  <c r="J270" i="64"/>
  <c r="U270" i="64"/>
  <c r="W317" i="64"/>
  <c r="S317" i="64"/>
  <c r="K317" i="64"/>
  <c r="X317" i="64"/>
  <c r="T317" i="64"/>
  <c r="P317" i="64"/>
  <c r="G317" i="64"/>
  <c r="AD317" i="64" s="1"/>
  <c r="Y317" i="64"/>
  <c r="Q317" i="64"/>
  <c r="Z317" i="64"/>
  <c r="J317" i="64"/>
  <c r="U317" i="64"/>
  <c r="X411" i="64"/>
  <c r="T411" i="64"/>
  <c r="P411" i="64"/>
  <c r="G411" i="64"/>
  <c r="AD411" i="64" s="1"/>
  <c r="Z411" i="64"/>
  <c r="U411" i="64"/>
  <c r="K411" i="64"/>
  <c r="V411" i="64"/>
  <c r="Q411" i="64"/>
  <c r="AC411" i="64" s="1"/>
  <c r="Y411" i="64"/>
  <c r="J411" i="64"/>
  <c r="S411" i="64"/>
  <c r="W411" i="64"/>
  <c r="Z47" i="64"/>
  <c r="V47" i="64"/>
  <c r="J47" i="64"/>
  <c r="W47" i="64"/>
  <c r="S47" i="64"/>
  <c r="K47" i="64"/>
  <c r="Y47" i="64"/>
  <c r="T47" i="64"/>
  <c r="G47" i="64"/>
  <c r="AD47" i="64" s="1"/>
  <c r="X48" i="64"/>
  <c r="T48" i="64"/>
  <c r="P48" i="64"/>
  <c r="G48" i="64"/>
  <c r="AD48" i="64" s="1"/>
  <c r="Y48" i="64"/>
  <c r="S48" i="64"/>
  <c r="J48" i="64"/>
  <c r="Z48" i="64"/>
  <c r="U48" i="64"/>
  <c r="K48" i="64"/>
  <c r="V48" i="64"/>
  <c r="W89" i="64"/>
  <c r="S89" i="64"/>
  <c r="K89" i="64"/>
  <c r="X89" i="64"/>
  <c r="T89" i="64"/>
  <c r="P89" i="64"/>
  <c r="G89" i="64"/>
  <c r="V89" i="64"/>
  <c r="J89" i="64"/>
  <c r="Y89" i="64"/>
  <c r="Q89" i="64"/>
  <c r="U89" i="64"/>
  <c r="Z89" i="64"/>
  <c r="W97" i="64"/>
  <c r="S97" i="64"/>
  <c r="K97" i="64"/>
  <c r="X97" i="64"/>
  <c r="T97" i="64"/>
  <c r="P97" i="64"/>
  <c r="G97" i="64"/>
  <c r="AD97" i="64" s="1"/>
  <c r="V97" i="64"/>
  <c r="J97" i="64"/>
  <c r="Y97" i="64"/>
  <c r="Q97" i="64"/>
  <c r="U97" i="64"/>
  <c r="Z97" i="64"/>
  <c r="W189" i="64"/>
  <c r="S189" i="64"/>
  <c r="K189" i="64"/>
  <c r="X189" i="64"/>
  <c r="T189" i="64"/>
  <c r="P189" i="64"/>
  <c r="G189" i="64"/>
  <c r="AD189" i="64" s="1"/>
  <c r="Y189" i="64"/>
  <c r="Q189" i="64"/>
  <c r="Z189" i="64"/>
  <c r="J189" i="64"/>
  <c r="U189" i="64"/>
  <c r="Z246" i="64"/>
  <c r="V246" i="64"/>
  <c r="J246" i="64"/>
  <c r="Y246" i="64"/>
  <c r="T246" i="64"/>
  <c r="K246" i="64"/>
  <c r="U246" i="64"/>
  <c r="P246" i="64"/>
  <c r="Q246" i="64"/>
  <c r="R19" i="64" s="1"/>
  <c r="S246" i="64"/>
  <c r="W246" i="64"/>
  <c r="X246" i="64"/>
  <c r="W255" i="64"/>
  <c r="S255" i="64"/>
  <c r="K255" i="64"/>
  <c r="X255" i="64"/>
  <c r="T255" i="64"/>
  <c r="P255" i="64"/>
  <c r="G255" i="64"/>
  <c r="AD255" i="64" s="1"/>
  <c r="Y255" i="64"/>
  <c r="Q255" i="64"/>
  <c r="Z255" i="64"/>
  <c r="J255" i="64"/>
  <c r="U255" i="64"/>
  <c r="V255" i="64"/>
  <c r="V270" i="64"/>
  <c r="V317" i="64"/>
  <c r="Z345" i="64"/>
  <c r="V345" i="64"/>
  <c r="J345" i="64"/>
  <c r="W345" i="64"/>
  <c r="S345" i="64"/>
  <c r="K345" i="64"/>
  <c r="X345" i="64"/>
  <c r="P345" i="64"/>
  <c r="Y345" i="64"/>
  <c r="Q345" i="64"/>
  <c r="T345" i="64"/>
  <c r="U345" i="64"/>
  <c r="G345" i="64"/>
  <c r="AD345" i="64" s="1"/>
  <c r="W393" i="64"/>
  <c r="S393" i="64"/>
  <c r="K393" i="64"/>
  <c r="Z393" i="64"/>
  <c r="U393" i="64"/>
  <c r="P393" i="64"/>
  <c r="V393" i="64"/>
  <c r="Q393" i="64"/>
  <c r="G393" i="64"/>
  <c r="AD393" i="64" s="1"/>
  <c r="T393" i="64"/>
  <c r="J393" i="64"/>
  <c r="X393" i="64"/>
  <c r="X403" i="64"/>
  <c r="T403" i="64"/>
  <c r="P403" i="64"/>
  <c r="G403" i="64"/>
  <c r="AD403" i="64" s="1"/>
  <c r="Z403" i="64"/>
  <c r="U403" i="64"/>
  <c r="K403" i="64"/>
  <c r="V403" i="64"/>
  <c r="Q403" i="64"/>
  <c r="AC403" i="64" s="1"/>
  <c r="S403" i="64"/>
  <c r="W403" i="64"/>
  <c r="Y403" i="64"/>
  <c r="Z30" i="64"/>
  <c r="V30" i="64"/>
  <c r="J30" i="64"/>
  <c r="W30" i="64"/>
  <c r="S30" i="64"/>
  <c r="K30" i="64"/>
  <c r="U30" i="64"/>
  <c r="P32" i="64"/>
  <c r="P34" i="64"/>
  <c r="P36" i="64"/>
  <c r="P38" i="64"/>
  <c r="P43" i="64"/>
  <c r="J50" i="64"/>
  <c r="W61" i="64"/>
  <c r="S61" i="64"/>
  <c r="K61" i="64"/>
  <c r="X61" i="64"/>
  <c r="T61" i="64"/>
  <c r="P61" i="64"/>
  <c r="G61" i="64"/>
  <c r="AD61" i="64" s="1"/>
  <c r="Y61" i="64"/>
  <c r="Z61" i="64"/>
  <c r="W78" i="64"/>
  <c r="S78" i="64"/>
  <c r="K78" i="64"/>
  <c r="X78" i="64"/>
  <c r="T78" i="64"/>
  <c r="P78" i="64"/>
  <c r="G78" i="64"/>
  <c r="AD78" i="64" s="1"/>
  <c r="V78" i="64"/>
  <c r="J78" i="64"/>
  <c r="Y78" i="64"/>
  <c r="Q78" i="64"/>
  <c r="W99" i="64"/>
  <c r="S99" i="64"/>
  <c r="K99" i="64"/>
  <c r="X99" i="64"/>
  <c r="T99" i="64"/>
  <c r="P99" i="64"/>
  <c r="G99" i="64"/>
  <c r="AD99" i="64" s="1"/>
  <c r="Y99" i="64"/>
  <c r="Q99" i="64"/>
  <c r="Z99" i="64"/>
  <c r="W121" i="64"/>
  <c r="S121" i="64"/>
  <c r="K121" i="64"/>
  <c r="X121" i="64"/>
  <c r="T121" i="64"/>
  <c r="P121" i="64"/>
  <c r="G121" i="64"/>
  <c r="AD121" i="64" s="1"/>
  <c r="Y121" i="64"/>
  <c r="Q121" i="64"/>
  <c r="Z121" i="64"/>
  <c r="W138" i="64"/>
  <c r="S138" i="64"/>
  <c r="K138" i="64"/>
  <c r="X138" i="64"/>
  <c r="T138" i="64"/>
  <c r="P138" i="64"/>
  <c r="G138" i="64"/>
  <c r="AD138" i="64" s="1"/>
  <c r="V138" i="64"/>
  <c r="J138" i="64"/>
  <c r="Y138" i="64"/>
  <c r="Q138" i="64"/>
  <c r="W159" i="64"/>
  <c r="S159" i="64"/>
  <c r="K159" i="64"/>
  <c r="X159" i="64"/>
  <c r="T159" i="64"/>
  <c r="P159" i="64"/>
  <c r="G159" i="64"/>
  <c r="AD159" i="64" s="1"/>
  <c r="Y159" i="64"/>
  <c r="Q159" i="64"/>
  <c r="Z159" i="64"/>
  <c r="W181" i="64"/>
  <c r="S181" i="64"/>
  <c r="K181" i="64"/>
  <c r="X181" i="64"/>
  <c r="T181" i="64"/>
  <c r="P181" i="64"/>
  <c r="G181" i="64"/>
  <c r="AD181" i="64" s="1"/>
  <c r="Y181" i="64"/>
  <c r="Q181" i="64"/>
  <c r="Z181" i="64"/>
  <c r="W198" i="64"/>
  <c r="S198" i="64"/>
  <c r="K198" i="64"/>
  <c r="X198" i="64"/>
  <c r="T198" i="64"/>
  <c r="P198" i="64"/>
  <c r="G198" i="64"/>
  <c r="AD198" i="64" s="1"/>
  <c r="V198" i="64"/>
  <c r="J198" i="64"/>
  <c r="Y198" i="64"/>
  <c r="Q198" i="64"/>
  <c r="W289" i="64"/>
  <c r="S289" i="64"/>
  <c r="K289" i="64"/>
  <c r="X289" i="64"/>
  <c r="T289" i="64"/>
  <c r="P289" i="64"/>
  <c r="G289" i="64"/>
  <c r="AD289" i="64" s="1"/>
  <c r="Y289" i="64"/>
  <c r="Q289" i="64"/>
  <c r="Z289" i="64"/>
  <c r="J289" i="64"/>
  <c r="U289" i="64"/>
  <c r="Z354" i="64"/>
  <c r="V354" i="64"/>
  <c r="J354" i="64"/>
  <c r="W354" i="64"/>
  <c r="S354" i="64"/>
  <c r="K354" i="64"/>
  <c r="Y354" i="64"/>
  <c r="Q354" i="64"/>
  <c r="AC354" i="64" s="1"/>
  <c r="T354" i="64"/>
  <c r="G354" i="64"/>
  <c r="AD354" i="64" s="1"/>
  <c r="P354" i="64"/>
  <c r="U354" i="64"/>
  <c r="Z32" i="64"/>
  <c r="V32" i="64"/>
  <c r="J32" i="64"/>
  <c r="W32" i="64"/>
  <c r="S32" i="64"/>
  <c r="K32" i="64"/>
  <c r="U32" i="64"/>
  <c r="Z34" i="64"/>
  <c r="V34" i="64"/>
  <c r="J34" i="64"/>
  <c r="W34" i="64"/>
  <c r="S34" i="64"/>
  <c r="K34" i="64"/>
  <c r="U34" i="64"/>
  <c r="Z36" i="64"/>
  <c r="V36" i="64"/>
  <c r="J36" i="64"/>
  <c r="W36" i="64"/>
  <c r="S36" i="64"/>
  <c r="K36" i="64"/>
  <c r="U36" i="64"/>
  <c r="Z38" i="64"/>
  <c r="V38" i="64"/>
  <c r="J38" i="64"/>
  <c r="W38" i="64"/>
  <c r="S38" i="64"/>
  <c r="K38" i="64"/>
  <c r="U38" i="64"/>
  <c r="Z43" i="64"/>
  <c r="V43" i="64"/>
  <c r="J43" i="64"/>
  <c r="W43" i="64"/>
  <c r="S43" i="64"/>
  <c r="K43" i="64"/>
  <c r="U43" i="64"/>
  <c r="X50" i="64"/>
  <c r="T50" i="64"/>
  <c r="P50" i="64"/>
  <c r="G50" i="64"/>
  <c r="AD50" i="64" s="1"/>
  <c r="Z50" i="64"/>
  <c r="U50" i="64"/>
  <c r="K50" i="64"/>
  <c r="V50" i="64"/>
  <c r="W50" i="64"/>
  <c r="W59" i="64"/>
  <c r="S59" i="64"/>
  <c r="K59" i="64"/>
  <c r="X59" i="64"/>
  <c r="T59" i="64"/>
  <c r="P59" i="64"/>
  <c r="G59" i="64"/>
  <c r="AD59" i="64" s="1"/>
  <c r="V59" i="64"/>
  <c r="J59" i="64"/>
  <c r="Y59" i="64"/>
  <c r="W67" i="64"/>
  <c r="S67" i="64"/>
  <c r="K67" i="64"/>
  <c r="X67" i="64"/>
  <c r="T67" i="64"/>
  <c r="P67" i="64"/>
  <c r="G67" i="64"/>
  <c r="AD67" i="64" s="1"/>
  <c r="V67" i="64"/>
  <c r="J67" i="64"/>
  <c r="Y67" i="64"/>
  <c r="W80" i="64"/>
  <c r="S80" i="64"/>
  <c r="K80" i="64"/>
  <c r="X80" i="64"/>
  <c r="T80" i="64"/>
  <c r="P80" i="64"/>
  <c r="G80" i="64"/>
  <c r="AD80" i="64" s="1"/>
  <c r="Y80" i="64"/>
  <c r="Q80" i="64"/>
  <c r="Z80" i="64"/>
  <c r="W119" i="64"/>
  <c r="S119" i="64"/>
  <c r="K119" i="64"/>
  <c r="X119" i="64"/>
  <c r="T119" i="64"/>
  <c r="P119" i="64"/>
  <c r="G119" i="64"/>
  <c r="AD119" i="64" s="1"/>
  <c r="V119" i="64"/>
  <c r="J119" i="64"/>
  <c r="Y119" i="64"/>
  <c r="Q119" i="64"/>
  <c r="AC119" i="64" s="1"/>
  <c r="W127" i="64"/>
  <c r="S127" i="64"/>
  <c r="K127" i="64"/>
  <c r="X127" i="64"/>
  <c r="T127" i="64"/>
  <c r="P127" i="64"/>
  <c r="G127" i="64"/>
  <c r="AD127" i="64" s="1"/>
  <c r="V127" i="64"/>
  <c r="J127" i="64"/>
  <c r="Y127" i="64"/>
  <c r="Q127" i="64"/>
  <c r="W140" i="64"/>
  <c r="K140" i="64"/>
  <c r="X140" i="64"/>
  <c r="T140" i="64"/>
  <c r="P140" i="64"/>
  <c r="G140" i="64"/>
  <c r="AD140" i="64" s="1"/>
  <c r="Y140" i="64"/>
  <c r="Q140" i="64"/>
  <c r="Z140" i="64"/>
  <c r="W179" i="64"/>
  <c r="S179" i="64"/>
  <c r="K179" i="64"/>
  <c r="X179" i="64"/>
  <c r="T179" i="64"/>
  <c r="P179" i="64"/>
  <c r="G179" i="64"/>
  <c r="AD179" i="64" s="1"/>
  <c r="V179" i="64"/>
  <c r="J179" i="64"/>
  <c r="Y179" i="64"/>
  <c r="Q179" i="64"/>
  <c r="W187" i="64"/>
  <c r="S187" i="64"/>
  <c r="K187" i="64"/>
  <c r="X187" i="64"/>
  <c r="T187" i="64"/>
  <c r="P187" i="64"/>
  <c r="G187" i="64"/>
  <c r="AD187" i="64" s="1"/>
  <c r="V187" i="64"/>
  <c r="J187" i="64"/>
  <c r="Y187" i="64"/>
  <c r="Q187" i="64"/>
  <c r="W200" i="64"/>
  <c r="S200" i="64"/>
  <c r="K200" i="64"/>
  <c r="X200" i="64"/>
  <c r="T200" i="64"/>
  <c r="P200" i="64"/>
  <c r="G200" i="64"/>
  <c r="AD200" i="64" s="1"/>
  <c r="Y200" i="64"/>
  <c r="Q200" i="64"/>
  <c r="AA200" i="64" s="1"/>
  <c r="Z200" i="64"/>
  <c r="W285" i="64"/>
  <c r="S285" i="64"/>
  <c r="K285" i="64"/>
  <c r="X285" i="64"/>
  <c r="T285" i="64"/>
  <c r="P285" i="64"/>
  <c r="G285" i="64"/>
  <c r="AD285" i="64" s="1"/>
  <c r="Y285" i="64"/>
  <c r="Q285" i="64"/>
  <c r="AC285" i="64" s="1"/>
  <c r="Z285" i="64"/>
  <c r="U285" i="64"/>
  <c r="V285" i="64"/>
  <c r="Z307" i="64"/>
  <c r="V307" i="64"/>
  <c r="J307" i="64"/>
  <c r="W307" i="64"/>
  <c r="S307" i="64"/>
  <c r="K307" i="64"/>
  <c r="X307" i="64"/>
  <c r="P307" i="64"/>
  <c r="Y307" i="64"/>
  <c r="Q307" i="64"/>
  <c r="AC307" i="64" s="1"/>
  <c r="T307" i="64"/>
  <c r="U307" i="64"/>
  <c r="W338" i="64"/>
  <c r="S338" i="64"/>
  <c r="K338" i="64"/>
  <c r="X338" i="64"/>
  <c r="T338" i="64"/>
  <c r="P338" i="64"/>
  <c r="G338" i="64"/>
  <c r="AD338" i="64" s="1"/>
  <c r="Y338" i="64"/>
  <c r="Q338" i="64"/>
  <c r="Z338" i="64"/>
  <c r="J338" i="64"/>
  <c r="U338" i="64"/>
  <c r="Z362" i="64"/>
  <c r="V362" i="64"/>
  <c r="J362" i="64"/>
  <c r="W362" i="64"/>
  <c r="S362" i="64"/>
  <c r="K362" i="64"/>
  <c r="Y362" i="64"/>
  <c r="Q362" i="64"/>
  <c r="T362" i="64"/>
  <c r="G362" i="64"/>
  <c r="AD362" i="64" s="1"/>
  <c r="P362" i="64"/>
  <c r="U362" i="64"/>
  <c r="Q29" i="64"/>
  <c r="U29" i="64"/>
  <c r="Y29" i="64"/>
  <c r="Q31" i="64"/>
  <c r="U31" i="64"/>
  <c r="Y31" i="64"/>
  <c r="Q33" i="64"/>
  <c r="U33" i="64"/>
  <c r="Y33" i="64"/>
  <c r="Q35" i="64"/>
  <c r="U35" i="64"/>
  <c r="Y35" i="64"/>
  <c r="Q37" i="64"/>
  <c r="AC37" i="64" s="1"/>
  <c r="U37" i="64"/>
  <c r="Y37" i="64"/>
  <c r="Q39" i="64"/>
  <c r="U39" i="64"/>
  <c r="Y39" i="64"/>
  <c r="U44" i="64"/>
  <c r="Y44" i="64"/>
  <c r="U46" i="64"/>
  <c r="Y46" i="64"/>
  <c r="Z49" i="64"/>
  <c r="V49" i="64"/>
  <c r="J49" i="64"/>
  <c r="S49" i="64"/>
  <c r="X49" i="64"/>
  <c r="K51" i="64"/>
  <c r="W52" i="64"/>
  <c r="S52" i="64"/>
  <c r="K52" i="64"/>
  <c r="X52" i="64"/>
  <c r="T52" i="64"/>
  <c r="P52" i="64"/>
  <c r="G52" i="64"/>
  <c r="AD52" i="64" s="1"/>
  <c r="U52" i="64"/>
  <c r="J54" i="64"/>
  <c r="W63" i="64"/>
  <c r="S63" i="64"/>
  <c r="K63" i="64"/>
  <c r="X63" i="64"/>
  <c r="T63" i="64"/>
  <c r="P63" i="64"/>
  <c r="G63" i="64"/>
  <c r="AD63" i="64" s="1"/>
  <c r="U63" i="64"/>
  <c r="J65" i="64"/>
  <c r="W74" i="64"/>
  <c r="S74" i="64"/>
  <c r="K74" i="64"/>
  <c r="X74" i="64"/>
  <c r="T74" i="64"/>
  <c r="P74" i="64"/>
  <c r="G74" i="64"/>
  <c r="AD74" i="64" s="1"/>
  <c r="U74" i="64"/>
  <c r="J76" i="64"/>
  <c r="W82" i="64"/>
  <c r="S82" i="64"/>
  <c r="K82" i="64"/>
  <c r="X82" i="64"/>
  <c r="T82" i="64"/>
  <c r="P82" i="64"/>
  <c r="G82" i="64"/>
  <c r="AD82" i="64" s="1"/>
  <c r="U82" i="64"/>
  <c r="J84" i="64"/>
  <c r="W93" i="64"/>
  <c r="S93" i="64"/>
  <c r="K93" i="64"/>
  <c r="X93" i="64"/>
  <c r="T93" i="64"/>
  <c r="P93" i="64"/>
  <c r="G93" i="64"/>
  <c r="AD93" i="64" s="1"/>
  <c r="U93" i="64"/>
  <c r="J95" i="64"/>
  <c r="W104" i="64"/>
  <c r="S104" i="64"/>
  <c r="K104" i="64"/>
  <c r="X104" i="64"/>
  <c r="T104" i="64"/>
  <c r="P104" i="64"/>
  <c r="G104" i="64"/>
  <c r="AD104" i="64" s="1"/>
  <c r="U104" i="64"/>
  <c r="J106" i="64"/>
  <c r="W112" i="64"/>
  <c r="S112" i="64"/>
  <c r="K112" i="64"/>
  <c r="X112" i="64"/>
  <c r="T112" i="64"/>
  <c r="P112" i="64"/>
  <c r="G112" i="64"/>
  <c r="AD112" i="64" s="1"/>
  <c r="U112" i="64"/>
  <c r="J114" i="64"/>
  <c r="W123" i="64"/>
  <c r="S123" i="64"/>
  <c r="K123" i="64"/>
  <c r="X123" i="64"/>
  <c r="T123" i="64"/>
  <c r="P123" i="64"/>
  <c r="G123" i="64"/>
  <c r="AD123" i="64" s="1"/>
  <c r="U123" i="64"/>
  <c r="J125" i="64"/>
  <c r="J136" i="64"/>
  <c r="W142" i="64"/>
  <c r="S142" i="64"/>
  <c r="K142" i="64"/>
  <c r="X142" i="64"/>
  <c r="T142" i="64"/>
  <c r="P142" i="64"/>
  <c r="G142" i="64"/>
  <c r="AD142" i="64" s="1"/>
  <c r="U142" i="64"/>
  <c r="J144" i="64"/>
  <c r="W153" i="64"/>
  <c r="S153" i="64"/>
  <c r="K153" i="64"/>
  <c r="X153" i="64"/>
  <c r="T153" i="64"/>
  <c r="P153" i="64"/>
  <c r="G153" i="64"/>
  <c r="AD153" i="64" s="1"/>
  <c r="U153" i="64"/>
  <c r="J155" i="64"/>
  <c r="W164" i="64"/>
  <c r="S164" i="64"/>
  <c r="K164" i="64"/>
  <c r="X164" i="64"/>
  <c r="T164" i="64"/>
  <c r="P164" i="64"/>
  <c r="G164" i="64"/>
  <c r="AD164" i="64" s="1"/>
  <c r="U164" i="64"/>
  <c r="J166" i="64"/>
  <c r="W172" i="64"/>
  <c r="S172" i="64"/>
  <c r="K172" i="64"/>
  <c r="X172" i="64"/>
  <c r="T172" i="64"/>
  <c r="P172" i="64"/>
  <c r="G172" i="64"/>
  <c r="AD172" i="64" s="1"/>
  <c r="U172" i="64"/>
  <c r="J174" i="64"/>
  <c r="W183" i="64"/>
  <c r="S183" i="64"/>
  <c r="K183" i="64"/>
  <c r="X183" i="64"/>
  <c r="T183" i="64"/>
  <c r="P183" i="64"/>
  <c r="G183" i="64"/>
  <c r="AD183" i="64" s="1"/>
  <c r="U183" i="64"/>
  <c r="J185" i="64"/>
  <c r="W194" i="64"/>
  <c r="S194" i="64"/>
  <c r="K194" i="64"/>
  <c r="X194" i="64"/>
  <c r="T194" i="64"/>
  <c r="P194" i="64"/>
  <c r="G194" i="64"/>
  <c r="AD194" i="64" s="1"/>
  <c r="U194" i="64"/>
  <c r="J196" i="64"/>
  <c r="W202" i="64"/>
  <c r="S202" i="64"/>
  <c r="K202" i="64"/>
  <c r="AC202" i="64"/>
  <c r="X202" i="64"/>
  <c r="T202" i="64"/>
  <c r="P202" i="64"/>
  <c r="G202" i="64"/>
  <c r="AD202" i="64" s="1"/>
  <c r="U202" i="64"/>
  <c r="AA202" i="64" s="1"/>
  <c r="J204" i="64"/>
  <c r="AD240" i="64"/>
  <c r="AC240" i="64"/>
  <c r="Q243" i="64"/>
  <c r="R16" i="64" s="1"/>
  <c r="Z258" i="64"/>
  <c r="V258" i="64"/>
  <c r="J258" i="64"/>
  <c r="W258" i="64"/>
  <c r="S258" i="64"/>
  <c r="K258" i="64"/>
  <c r="Y258" i="64"/>
  <c r="Q258" i="64"/>
  <c r="AC258" i="64" s="1"/>
  <c r="T258" i="64"/>
  <c r="G258" i="64"/>
  <c r="AD258" i="64" s="1"/>
  <c r="Z273" i="64"/>
  <c r="V273" i="64"/>
  <c r="J273" i="64"/>
  <c r="W273" i="64"/>
  <c r="S273" i="64"/>
  <c r="K273" i="64"/>
  <c r="Y273" i="64"/>
  <c r="Q273" i="64"/>
  <c r="AA273" i="64" s="1"/>
  <c r="T273" i="64"/>
  <c r="G273" i="64"/>
  <c r="AD273" i="64" s="1"/>
  <c r="Z296" i="64"/>
  <c r="V296" i="64"/>
  <c r="J296" i="64"/>
  <c r="W296" i="64"/>
  <c r="S296" i="64"/>
  <c r="K296" i="64"/>
  <c r="Y296" i="64"/>
  <c r="Q296" i="64"/>
  <c r="T296" i="64"/>
  <c r="G296" i="64"/>
  <c r="AD296" i="64" s="1"/>
  <c r="Z320" i="64"/>
  <c r="V320" i="64"/>
  <c r="J320" i="64"/>
  <c r="W320" i="64"/>
  <c r="S320" i="64"/>
  <c r="K320" i="64"/>
  <c r="X320" i="64"/>
  <c r="P320" i="64"/>
  <c r="Y320" i="64"/>
  <c r="Q320" i="64"/>
  <c r="AC320" i="64" s="1"/>
  <c r="AD320" i="64"/>
  <c r="Z358" i="64"/>
  <c r="V358" i="64"/>
  <c r="J358" i="64"/>
  <c r="W358" i="64"/>
  <c r="S358" i="64"/>
  <c r="K358" i="64"/>
  <c r="Y358" i="64"/>
  <c r="Q358" i="64"/>
  <c r="T358" i="64"/>
  <c r="G358" i="64"/>
  <c r="AD358" i="64" s="1"/>
  <c r="W385" i="64"/>
  <c r="S385" i="64"/>
  <c r="K385" i="64"/>
  <c r="Z385" i="64"/>
  <c r="U385" i="64"/>
  <c r="P385" i="64"/>
  <c r="V385" i="64"/>
  <c r="Q385" i="64"/>
  <c r="G385" i="64"/>
  <c r="AD385" i="64" s="1"/>
  <c r="Y385" i="64"/>
  <c r="J385" i="64"/>
  <c r="X390" i="64"/>
  <c r="T390" i="64"/>
  <c r="P390" i="64"/>
  <c r="G390" i="64"/>
  <c r="AD390" i="64" s="1"/>
  <c r="Z390" i="64"/>
  <c r="U390" i="64"/>
  <c r="K390" i="64"/>
  <c r="V390" i="64"/>
  <c r="Q390" i="64"/>
  <c r="AC390" i="64" s="1"/>
  <c r="Y390" i="64"/>
  <c r="J390" i="64"/>
  <c r="Z419" i="64"/>
  <c r="W419" i="64"/>
  <c r="S419" i="64"/>
  <c r="K419" i="64"/>
  <c r="U419" i="64"/>
  <c r="P419" i="64"/>
  <c r="V419" i="64"/>
  <c r="Q419" i="64"/>
  <c r="AC419" i="64" s="1"/>
  <c r="G419" i="64"/>
  <c r="AD419" i="64" s="1"/>
  <c r="T419" i="64"/>
  <c r="X442" i="64"/>
  <c r="T442" i="64"/>
  <c r="P442" i="64"/>
  <c r="G442" i="64"/>
  <c r="AD442" i="64" s="1"/>
  <c r="V442" i="64"/>
  <c r="Q442" i="64"/>
  <c r="AC442" i="64" s="1"/>
  <c r="Z442" i="64"/>
  <c r="U442" i="64"/>
  <c r="K442" i="64"/>
  <c r="S442" i="64"/>
  <c r="J442" i="64"/>
  <c r="W442" i="64"/>
  <c r="Y51" i="64"/>
  <c r="U51" i="64"/>
  <c r="Z51" i="64"/>
  <c r="V51" i="64"/>
  <c r="J51" i="64"/>
  <c r="T51" i="64"/>
  <c r="W54" i="64"/>
  <c r="S54" i="64"/>
  <c r="K54" i="64"/>
  <c r="X54" i="64"/>
  <c r="T54" i="64"/>
  <c r="P54" i="64"/>
  <c r="G54" i="64"/>
  <c r="AD54" i="64" s="1"/>
  <c r="U54" i="64"/>
  <c r="W65" i="64"/>
  <c r="S65" i="64"/>
  <c r="K65" i="64"/>
  <c r="X65" i="64"/>
  <c r="T65" i="64"/>
  <c r="P65" i="64"/>
  <c r="G65" i="64"/>
  <c r="AD65" i="64" s="1"/>
  <c r="U65" i="64"/>
  <c r="W76" i="64"/>
  <c r="S76" i="64"/>
  <c r="K76" i="64"/>
  <c r="X76" i="64"/>
  <c r="T76" i="64"/>
  <c r="P76" i="64"/>
  <c r="G76" i="64"/>
  <c r="AD76" i="64" s="1"/>
  <c r="U76" i="64"/>
  <c r="W84" i="64"/>
  <c r="S84" i="64"/>
  <c r="K84" i="64"/>
  <c r="X84" i="64"/>
  <c r="T84" i="64"/>
  <c r="P84" i="64"/>
  <c r="G84" i="64"/>
  <c r="AD84" i="64" s="1"/>
  <c r="U84" i="64"/>
  <c r="W95" i="64"/>
  <c r="S95" i="64"/>
  <c r="K95" i="64"/>
  <c r="X95" i="64"/>
  <c r="T95" i="64"/>
  <c r="P95" i="64"/>
  <c r="G95" i="64"/>
  <c r="AD95" i="64" s="1"/>
  <c r="U95" i="64"/>
  <c r="W106" i="64"/>
  <c r="S106" i="64"/>
  <c r="K106" i="64"/>
  <c r="X106" i="64"/>
  <c r="T106" i="64"/>
  <c r="P106" i="64"/>
  <c r="G106" i="64"/>
  <c r="AD106" i="64" s="1"/>
  <c r="U106" i="64"/>
  <c r="W114" i="64"/>
  <c r="S114" i="64"/>
  <c r="K114" i="64"/>
  <c r="X114" i="64"/>
  <c r="T114" i="64"/>
  <c r="P114" i="64"/>
  <c r="G114" i="64"/>
  <c r="AD114" i="64" s="1"/>
  <c r="U114" i="64"/>
  <c r="W125" i="64"/>
  <c r="S125" i="64"/>
  <c r="K125" i="64"/>
  <c r="X125" i="64"/>
  <c r="T125" i="64"/>
  <c r="P125" i="64"/>
  <c r="G125" i="64"/>
  <c r="AD125" i="64" s="1"/>
  <c r="U125" i="64"/>
  <c r="W136" i="64"/>
  <c r="S136" i="64"/>
  <c r="K136" i="64"/>
  <c r="X136" i="64"/>
  <c r="T136" i="64"/>
  <c r="P136" i="64"/>
  <c r="G136" i="64"/>
  <c r="AD136" i="64" s="1"/>
  <c r="U136" i="64"/>
  <c r="W144" i="64"/>
  <c r="S144" i="64"/>
  <c r="K144" i="64"/>
  <c r="X144" i="64"/>
  <c r="T144" i="64"/>
  <c r="P144" i="64"/>
  <c r="G144" i="64"/>
  <c r="AD144" i="64" s="1"/>
  <c r="U144" i="64"/>
  <c r="W155" i="64"/>
  <c r="S155" i="64"/>
  <c r="K155" i="64"/>
  <c r="X155" i="64"/>
  <c r="T155" i="64"/>
  <c r="P155" i="64"/>
  <c r="G155" i="64"/>
  <c r="AD155" i="64" s="1"/>
  <c r="U155" i="64"/>
  <c r="W166" i="64"/>
  <c r="S166" i="64"/>
  <c r="K166" i="64"/>
  <c r="X166" i="64"/>
  <c r="T166" i="64"/>
  <c r="P166" i="64"/>
  <c r="G166" i="64"/>
  <c r="AD166" i="64" s="1"/>
  <c r="U166" i="64"/>
  <c r="W174" i="64"/>
  <c r="S174" i="64"/>
  <c r="K174" i="64"/>
  <c r="X174" i="64"/>
  <c r="T174" i="64"/>
  <c r="P174" i="64"/>
  <c r="G174" i="64"/>
  <c r="AD174" i="64" s="1"/>
  <c r="U174" i="64"/>
  <c r="W185" i="64"/>
  <c r="S185" i="64"/>
  <c r="K185" i="64"/>
  <c r="X185" i="64"/>
  <c r="T185" i="64"/>
  <c r="P185" i="64"/>
  <c r="G185" i="64"/>
  <c r="AD185" i="64" s="1"/>
  <c r="U185" i="64"/>
  <c r="W196" i="64"/>
  <c r="S196" i="64"/>
  <c r="K196" i="64"/>
  <c r="X196" i="64"/>
  <c r="T196" i="64"/>
  <c r="P196" i="64"/>
  <c r="G196" i="64"/>
  <c r="AD196" i="64" s="1"/>
  <c r="U196" i="64"/>
  <c r="W204" i="64"/>
  <c r="S204" i="64"/>
  <c r="K204" i="64"/>
  <c r="X204" i="64"/>
  <c r="T204" i="64"/>
  <c r="P204" i="64"/>
  <c r="G204" i="64"/>
  <c r="AD204" i="64" s="1"/>
  <c r="U204" i="64"/>
  <c r="W243" i="64"/>
  <c r="S243" i="64"/>
  <c r="K243" i="64"/>
  <c r="Y243" i="64"/>
  <c r="T243" i="64"/>
  <c r="J243" i="64"/>
  <c r="Z243" i="64"/>
  <c r="U243" i="64"/>
  <c r="P243" i="64"/>
  <c r="X243" i="64"/>
  <c r="W263" i="64"/>
  <c r="S263" i="64"/>
  <c r="K263" i="64"/>
  <c r="X263" i="64"/>
  <c r="T263" i="64"/>
  <c r="P263" i="64"/>
  <c r="G263" i="64"/>
  <c r="AD263" i="64" s="1"/>
  <c r="V263" i="64"/>
  <c r="J263" i="64"/>
  <c r="Y263" i="64"/>
  <c r="Q263" i="64"/>
  <c r="W293" i="64"/>
  <c r="S293" i="64"/>
  <c r="K293" i="64"/>
  <c r="X293" i="64"/>
  <c r="T293" i="64"/>
  <c r="P293" i="64"/>
  <c r="G293" i="64"/>
  <c r="AD293" i="64" s="1"/>
  <c r="V293" i="64"/>
  <c r="J293" i="64"/>
  <c r="Y293" i="64"/>
  <c r="Q293" i="64"/>
  <c r="W368" i="64"/>
  <c r="X368" i="64"/>
  <c r="S368" i="64"/>
  <c r="K368" i="64"/>
  <c r="Y368" i="64"/>
  <c r="T368" i="64"/>
  <c r="P368" i="64"/>
  <c r="G368" i="64"/>
  <c r="AD368" i="64" s="1"/>
  <c r="V368" i="64"/>
  <c r="J368" i="64"/>
  <c r="Z368" i="64"/>
  <c r="Q368" i="64"/>
  <c r="X369" i="64"/>
  <c r="T369" i="64"/>
  <c r="P369" i="64"/>
  <c r="G369" i="64"/>
  <c r="AD369" i="64" s="1"/>
  <c r="Z369" i="64"/>
  <c r="U369" i="64"/>
  <c r="K369" i="64"/>
  <c r="V369" i="64"/>
  <c r="Q369" i="64"/>
  <c r="Y369" i="64"/>
  <c r="J369" i="64"/>
  <c r="Z396" i="64"/>
  <c r="V396" i="64"/>
  <c r="J396" i="64"/>
  <c r="U396" i="64"/>
  <c r="P396" i="64"/>
  <c r="W396" i="64"/>
  <c r="Q396" i="64"/>
  <c r="AC396" i="64" s="1"/>
  <c r="G396" i="64"/>
  <c r="AD396" i="64" s="1"/>
  <c r="Y396" i="64"/>
  <c r="K396" i="64"/>
  <c r="S396" i="64"/>
  <c r="Z459" i="64"/>
  <c r="V459" i="64"/>
  <c r="J459" i="64"/>
  <c r="W459" i="64"/>
  <c r="Q459" i="64"/>
  <c r="AC459" i="64" s="1"/>
  <c r="G459" i="64"/>
  <c r="AD459" i="64" s="1"/>
  <c r="U459" i="64"/>
  <c r="P459" i="64"/>
  <c r="Y459" i="64"/>
  <c r="K459" i="64"/>
  <c r="S459" i="64"/>
  <c r="X459" i="64"/>
  <c r="AA476" i="64"/>
  <c r="W476" i="64"/>
  <c r="S476" i="64"/>
  <c r="K476" i="64"/>
  <c r="AC476" i="64"/>
  <c r="V476" i="64"/>
  <c r="Q476" i="64"/>
  <c r="G476" i="64"/>
  <c r="Z476" i="64"/>
  <c r="U476" i="64"/>
  <c r="P476" i="64"/>
  <c r="AD476" i="64"/>
  <c r="Y476" i="64"/>
  <c r="J476" i="64"/>
  <c r="T476" i="64"/>
  <c r="X476" i="64"/>
  <c r="J53" i="64"/>
  <c r="V53" i="64"/>
  <c r="Z53" i="64"/>
  <c r="J58" i="64"/>
  <c r="V58" i="64"/>
  <c r="Z58" i="64"/>
  <c r="J60" i="64"/>
  <c r="V60" i="64"/>
  <c r="Z60" i="64"/>
  <c r="J62" i="64"/>
  <c r="V62" i="64"/>
  <c r="Z62" i="64"/>
  <c r="J64" i="64"/>
  <c r="V64" i="64"/>
  <c r="Z64" i="64"/>
  <c r="J66" i="64"/>
  <c r="V66" i="64"/>
  <c r="Z66" i="64"/>
  <c r="J68" i="64"/>
  <c r="V68" i="64"/>
  <c r="Z68" i="64"/>
  <c r="J73" i="64"/>
  <c r="V73" i="64"/>
  <c r="Z73" i="64"/>
  <c r="J75" i="64"/>
  <c r="V75" i="64"/>
  <c r="Z75" i="64"/>
  <c r="J77" i="64"/>
  <c r="V77" i="64"/>
  <c r="Z77" i="64"/>
  <c r="J79" i="64"/>
  <c r="V79" i="64"/>
  <c r="Z79" i="64"/>
  <c r="J81" i="64"/>
  <c r="V81" i="64"/>
  <c r="Z81" i="64"/>
  <c r="J83" i="64"/>
  <c r="V83" i="64"/>
  <c r="Z83" i="64"/>
  <c r="J88" i="64"/>
  <c r="V88" i="64"/>
  <c r="Z88" i="64"/>
  <c r="J90" i="64"/>
  <c r="V90" i="64"/>
  <c r="Z90" i="64"/>
  <c r="J92" i="64"/>
  <c r="V92" i="64"/>
  <c r="Z92" i="64"/>
  <c r="J94" i="64"/>
  <c r="V94" i="64"/>
  <c r="Z94" i="64"/>
  <c r="J96" i="64"/>
  <c r="V96" i="64"/>
  <c r="Z96" i="64"/>
  <c r="J98" i="64"/>
  <c r="V98" i="64"/>
  <c r="Z98" i="64"/>
  <c r="J103" i="64"/>
  <c r="V103" i="64"/>
  <c r="Z103" i="64"/>
  <c r="J105" i="64"/>
  <c r="V105" i="64"/>
  <c r="Z105" i="64"/>
  <c r="J107" i="64"/>
  <c r="V107" i="64"/>
  <c r="Z107" i="64"/>
  <c r="J109" i="64"/>
  <c r="V109" i="64"/>
  <c r="Z109" i="64"/>
  <c r="J111" i="64"/>
  <c r="V111" i="64"/>
  <c r="Z111" i="64"/>
  <c r="J113" i="64"/>
  <c r="V113" i="64"/>
  <c r="Z113" i="64"/>
  <c r="J118" i="64"/>
  <c r="V118" i="64"/>
  <c r="Z118" i="64"/>
  <c r="J120" i="64"/>
  <c r="V120" i="64"/>
  <c r="Z120" i="64"/>
  <c r="J122" i="64"/>
  <c r="V122" i="64"/>
  <c r="Z122" i="64"/>
  <c r="J124" i="64"/>
  <c r="V124" i="64"/>
  <c r="Z124" i="64"/>
  <c r="J126" i="64"/>
  <c r="V126" i="64"/>
  <c r="Z126" i="64"/>
  <c r="J128" i="64"/>
  <c r="V128" i="64"/>
  <c r="Z128" i="64"/>
  <c r="J135" i="64"/>
  <c r="V135" i="64"/>
  <c r="Z135" i="64"/>
  <c r="J137" i="64"/>
  <c r="V137" i="64"/>
  <c r="Z137" i="64"/>
  <c r="J139" i="64"/>
  <c r="V139" i="64"/>
  <c r="Z139" i="64"/>
  <c r="J141" i="64"/>
  <c r="V141" i="64"/>
  <c r="Z141" i="64"/>
  <c r="J143" i="64"/>
  <c r="V143" i="64"/>
  <c r="Z143" i="64"/>
  <c r="J148" i="64"/>
  <c r="V148" i="64"/>
  <c r="Z148" i="64"/>
  <c r="J150" i="64"/>
  <c r="V150" i="64"/>
  <c r="Z150" i="64"/>
  <c r="J152" i="64"/>
  <c r="V152" i="64"/>
  <c r="Z152" i="64"/>
  <c r="J154" i="64"/>
  <c r="V154" i="64"/>
  <c r="Z154" i="64"/>
  <c r="J156" i="64"/>
  <c r="V156" i="64"/>
  <c r="Z156" i="64"/>
  <c r="J158" i="64"/>
  <c r="V158" i="64"/>
  <c r="Z158" i="64"/>
  <c r="J163" i="64"/>
  <c r="V163" i="64"/>
  <c r="Z163" i="64"/>
  <c r="J165" i="64"/>
  <c r="V165" i="64"/>
  <c r="Z165" i="64"/>
  <c r="J167" i="64"/>
  <c r="V167" i="64"/>
  <c r="Z167" i="64"/>
  <c r="J169" i="64"/>
  <c r="V169" i="64"/>
  <c r="Z169" i="64"/>
  <c r="J171" i="64"/>
  <c r="V171" i="64"/>
  <c r="Z171" i="64"/>
  <c r="J173" i="64"/>
  <c r="V173" i="64"/>
  <c r="Z173" i="64"/>
  <c r="J178" i="64"/>
  <c r="V178" i="64"/>
  <c r="Z178" i="64"/>
  <c r="J180" i="64"/>
  <c r="V180" i="64"/>
  <c r="Z180" i="64"/>
  <c r="J182" i="64"/>
  <c r="V182" i="64"/>
  <c r="Z182" i="64"/>
  <c r="J184" i="64"/>
  <c r="V184" i="64"/>
  <c r="Z184" i="64"/>
  <c r="J186" i="64"/>
  <c r="V186" i="64"/>
  <c r="Z186" i="64"/>
  <c r="J188" i="64"/>
  <c r="V188" i="64"/>
  <c r="Z188" i="64"/>
  <c r="J193" i="64"/>
  <c r="V193" i="64"/>
  <c r="Z193" i="64"/>
  <c r="J195" i="64"/>
  <c r="V195" i="64"/>
  <c r="Z195" i="64"/>
  <c r="J197" i="64"/>
  <c r="V197" i="64"/>
  <c r="Z197" i="64"/>
  <c r="J199" i="64"/>
  <c r="V199" i="64"/>
  <c r="Z199" i="64"/>
  <c r="J201" i="64"/>
  <c r="V201" i="64"/>
  <c r="Z201" i="64"/>
  <c r="J203" i="64"/>
  <c r="V203" i="64"/>
  <c r="Z203" i="64"/>
  <c r="J208" i="64"/>
  <c r="V208" i="64"/>
  <c r="Z208" i="64"/>
  <c r="J211" i="64"/>
  <c r="T211" i="64"/>
  <c r="J213" i="64"/>
  <c r="T213" i="64"/>
  <c r="J215" i="64"/>
  <c r="T215" i="64"/>
  <c r="J217" i="64"/>
  <c r="T217" i="64"/>
  <c r="J219" i="64"/>
  <c r="T219" i="64"/>
  <c r="J224" i="64"/>
  <c r="T224" i="64"/>
  <c r="J226" i="64"/>
  <c r="T226" i="64"/>
  <c r="J228" i="64"/>
  <c r="T228" i="64"/>
  <c r="J230" i="64"/>
  <c r="T230" i="64"/>
  <c r="J232" i="64"/>
  <c r="T232" i="64"/>
  <c r="J234" i="64"/>
  <c r="T234" i="64"/>
  <c r="K242" i="64"/>
  <c r="T242" i="64"/>
  <c r="X244" i="64"/>
  <c r="T244" i="64"/>
  <c r="P244" i="64"/>
  <c r="G244" i="64"/>
  <c r="AD244" i="64" s="1"/>
  <c r="W244" i="64"/>
  <c r="J248" i="64"/>
  <c r="Z251" i="64"/>
  <c r="V251" i="64"/>
  <c r="J251" i="64"/>
  <c r="W251" i="64"/>
  <c r="S251" i="64"/>
  <c r="K251" i="64"/>
  <c r="U251" i="64"/>
  <c r="J259" i="64"/>
  <c r="Z262" i="64"/>
  <c r="V262" i="64"/>
  <c r="J262" i="64"/>
  <c r="W262" i="64"/>
  <c r="S262" i="64"/>
  <c r="K262" i="64"/>
  <c r="U262" i="64"/>
  <c r="P266" i="64"/>
  <c r="J274" i="64"/>
  <c r="Z277" i="64"/>
  <c r="V277" i="64"/>
  <c r="J277" i="64"/>
  <c r="W277" i="64"/>
  <c r="S277" i="64"/>
  <c r="K277" i="64"/>
  <c r="U277" i="64"/>
  <c r="P281" i="64"/>
  <c r="AD287" i="64"/>
  <c r="P288" i="64"/>
  <c r="Z292" i="64"/>
  <c r="V292" i="64"/>
  <c r="J292" i="64"/>
  <c r="W292" i="64"/>
  <c r="S292" i="64"/>
  <c r="K292" i="64"/>
  <c r="U292" i="64"/>
  <c r="J300" i="64"/>
  <c r="J304" i="64"/>
  <c r="W308" i="64"/>
  <c r="S308" i="64"/>
  <c r="K308" i="64"/>
  <c r="X308" i="64"/>
  <c r="T308" i="64"/>
  <c r="P308" i="64"/>
  <c r="G308" i="64"/>
  <c r="AD308" i="64" s="1"/>
  <c r="U308" i="64"/>
  <c r="P311" i="64"/>
  <c r="W321" i="64"/>
  <c r="S321" i="64"/>
  <c r="K321" i="64"/>
  <c r="X321" i="64"/>
  <c r="T321" i="64"/>
  <c r="P321" i="64"/>
  <c r="G321" i="64"/>
  <c r="AD321" i="64" s="1"/>
  <c r="U321" i="64"/>
  <c r="W325" i="64"/>
  <c r="S325" i="64"/>
  <c r="K325" i="64"/>
  <c r="X325" i="64"/>
  <c r="T325" i="64"/>
  <c r="P325" i="64"/>
  <c r="G325" i="64"/>
  <c r="AD325" i="64" s="1"/>
  <c r="U325" i="64"/>
  <c r="P328" i="64"/>
  <c r="P337" i="64"/>
  <c r="P341" i="64"/>
  <c r="W342" i="64"/>
  <c r="S342" i="64"/>
  <c r="K342" i="64"/>
  <c r="X342" i="64"/>
  <c r="T342" i="64"/>
  <c r="P342" i="64"/>
  <c r="G342" i="64"/>
  <c r="AD342" i="64" s="1"/>
  <c r="U342" i="64"/>
  <c r="J351" i="64"/>
  <c r="J355" i="64"/>
  <c r="J359" i="64"/>
  <c r="J372" i="64"/>
  <c r="Z375" i="64"/>
  <c r="V375" i="64"/>
  <c r="J375" i="64"/>
  <c r="U375" i="64"/>
  <c r="P375" i="64"/>
  <c r="W375" i="64"/>
  <c r="Q375" i="64"/>
  <c r="AC375" i="64" s="1"/>
  <c r="G375" i="64"/>
  <c r="AD375" i="64" s="1"/>
  <c r="X375" i="64"/>
  <c r="J377" i="64"/>
  <c r="K388" i="64"/>
  <c r="K409" i="64"/>
  <c r="W420" i="64"/>
  <c r="S420" i="64"/>
  <c r="K420" i="64"/>
  <c r="Y420" i="64"/>
  <c r="T420" i="64"/>
  <c r="J420" i="64"/>
  <c r="V420" i="64"/>
  <c r="P420" i="64"/>
  <c r="X420" i="64"/>
  <c r="Q420" i="64"/>
  <c r="AA420" i="64" s="1"/>
  <c r="X429" i="64"/>
  <c r="T429" i="64"/>
  <c r="P429" i="64"/>
  <c r="G429" i="64"/>
  <c r="AD429" i="64" s="1"/>
  <c r="V429" i="64"/>
  <c r="Q429" i="64"/>
  <c r="AC429" i="64" s="1"/>
  <c r="Z429" i="64"/>
  <c r="U429" i="64"/>
  <c r="K429" i="64"/>
  <c r="Y429" i="64"/>
  <c r="J429" i="64"/>
  <c r="W437" i="64"/>
  <c r="S437" i="64"/>
  <c r="K437" i="64"/>
  <c r="V437" i="64"/>
  <c r="Q437" i="64"/>
  <c r="G437" i="64"/>
  <c r="AD437" i="64" s="1"/>
  <c r="Z437" i="64"/>
  <c r="U437" i="64"/>
  <c r="P437" i="64"/>
  <c r="T437" i="64"/>
  <c r="W456" i="64"/>
  <c r="S456" i="64"/>
  <c r="K456" i="64"/>
  <c r="V456" i="64"/>
  <c r="Q456" i="64"/>
  <c r="G456" i="64"/>
  <c r="AD456" i="64" s="1"/>
  <c r="Z456" i="64"/>
  <c r="U456" i="64"/>
  <c r="P456" i="64"/>
  <c r="T456" i="64"/>
  <c r="X461" i="64"/>
  <c r="T461" i="64"/>
  <c r="P461" i="64"/>
  <c r="G461" i="64"/>
  <c r="AD461" i="64" s="1"/>
  <c r="V461" i="64"/>
  <c r="Q461" i="64"/>
  <c r="AC461" i="64" s="1"/>
  <c r="Z461" i="64"/>
  <c r="U461" i="64"/>
  <c r="K461" i="64"/>
  <c r="S461" i="64"/>
  <c r="U53" i="64"/>
  <c r="Y53" i="64"/>
  <c r="U58" i="64"/>
  <c r="Y58" i="64"/>
  <c r="U60" i="64"/>
  <c r="Y60" i="64"/>
  <c r="U62" i="64"/>
  <c r="Y62" i="64"/>
  <c r="U64" i="64"/>
  <c r="Y64" i="64"/>
  <c r="U66" i="64"/>
  <c r="Y66" i="64"/>
  <c r="U68" i="64"/>
  <c r="Y68" i="64"/>
  <c r="Q73" i="64"/>
  <c r="U73" i="64"/>
  <c r="Y73" i="64"/>
  <c r="Q75" i="64"/>
  <c r="U75" i="64"/>
  <c r="Y75" i="64"/>
  <c r="Q77" i="64"/>
  <c r="U77" i="64"/>
  <c r="Y77" i="64"/>
  <c r="Q79" i="64"/>
  <c r="U79" i="64"/>
  <c r="Y79" i="64"/>
  <c r="Q81" i="64"/>
  <c r="U81" i="64"/>
  <c r="Y81" i="64"/>
  <c r="Q83" i="64"/>
  <c r="U83" i="64"/>
  <c r="Y83" i="64"/>
  <c r="Q88" i="64"/>
  <c r="U88" i="64"/>
  <c r="Y88" i="64"/>
  <c r="Q90" i="64"/>
  <c r="U90" i="64"/>
  <c r="Y90" i="64"/>
  <c r="Q92" i="64"/>
  <c r="U92" i="64"/>
  <c r="Y92" i="64"/>
  <c r="Q94" i="64"/>
  <c r="U94" i="64"/>
  <c r="Y94" i="64"/>
  <c r="Q96" i="64"/>
  <c r="U96" i="64"/>
  <c r="Y96" i="64"/>
  <c r="Q98" i="64"/>
  <c r="U98" i="64"/>
  <c r="Y98" i="64"/>
  <c r="Q103" i="64"/>
  <c r="U103" i="64"/>
  <c r="Y103" i="64"/>
  <c r="Q105" i="64"/>
  <c r="U105" i="64"/>
  <c r="Y105" i="64"/>
  <c r="Q107" i="64"/>
  <c r="U107" i="64"/>
  <c r="Y107" i="64"/>
  <c r="Q109" i="64"/>
  <c r="U109" i="64"/>
  <c r="Y109" i="64"/>
  <c r="Q111" i="64"/>
  <c r="U111" i="64"/>
  <c r="Y111" i="64"/>
  <c r="Q113" i="64"/>
  <c r="U113" i="64"/>
  <c r="Y113" i="64"/>
  <c r="Q118" i="64"/>
  <c r="U118" i="64"/>
  <c r="Y118" i="64"/>
  <c r="Q120" i="64"/>
  <c r="U120" i="64"/>
  <c r="Y120" i="64"/>
  <c r="Q122" i="64"/>
  <c r="U122" i="64"/>
  <c r="Y122" i="64"/>
  <c r="Q124" i="64"/>
  <c r="U124" i="64"/>
  <c r="Y124" i="64"/>
  <c r="Q126" i="64"/>
  <c r="U126" i="64"/>
  <c r="Y126" i="64"/>
  <c r="Q128" i="64"/>
  <c r="U128" i="64"/>
  <c r="Y128" i="64"/>
  <c r="Q135" i="64"/>
  <c r="U135" i="64"/>
  <c r="Y135" i="64"/>
  <c r="Q137" i="64"/>
  <c r="U137" i="64"/>
  <c r="Y137" i="64"/>
  <c r="Q139" i="64"/>
  <c r="U139" i="64"/>
  <c r="Y139" i="64"/>
  <c r="Q141" i="64"/>
  <c r="U141" i="64"/>
  <c r="Y141" i="64"/>
  <c r="Q143" i="64"/>
  <c r="U143" i="64"/>
  <c r="Y143" i="64"/>
  <c r="Q148" i="64"/>
  <c r="U148" i="64"/>
  <c r="Y148" i="64"/>
  <c r="Q150" i="64"/>
  <c r="U150" i="64"/>
  <c r="Y150" i="64"/>
  <c r="Q152" i="64"/>
  <c r="U152" i="64"/>
  <c r="Y152" i="64"/>
  <c r="Q154" i="64"/>
  <c r="U154" i="64"/>
  <c r="Y154" i="64"/>
  <c r="Q156" i="64"/>
  <c r="U156" i="64"/>
  <c r="Y156" i="64"/>
  <c r="Q158" i="64"/>
  <c r="U158" i="64"/>
  <c r="Y158" i="64"/>
  <c r="U163" i="64"/>
  <c r="Y163" i="64"/>
  <c r="U165" i="64"/>
  <c r="Y165" i="64"/>
  <c r="U167" i="64"/>
  <c r="Y167" i="64"/>
  <c r="U169" i="64"/>
  <c r="Y169" i="64"/>
  <c r="U171" i="64"/>
  <c r="Y171" i="64"/>
  <c r="U173" i="64"/>
  <c r="Y173" i="64"/>
  <c r="Q178" i="64"/>
  <c r="U178" i="64"/>
  <c r="Y178" i="64"/>
  <c r="Q180" i="64"/>
  <c r="U180" i="64"/>
  <c r="Y180" i="64"/>
  <c r="Q182" i="64"/>
  <c r="U182" i="64"/>
  <c r="Y182" i="64"/>
  <c r="Q184" i="64"/>
  <c r="U184" i="64"/>
  <c r="Y184" i="64"/>
  <c r="Q186" i="64"/>
  <c r="U186" i="64"/>
  <c r="Y186" i="64"/>
  <c r="Q188" i="64"/>
  <c r="U188" i="64"/>
  <c r="Y188" i="64"/>
  <c r="Q193" i="64"/>
  <c r="U193" i="64"/>
  <c r="Y193" i="64"/>
  <c r="Q195" i="64"/>
  <c r="U195" i="64"/>
  <c r="Y195" i="64"/>
  <c r="Q197" i="64"/>
  <c r="U197" i="64"/>
  <c r="Y197" i="64"/>
  <c r="Q199" i="64"/>
  <c r="U199" i="64"/>
  <c r="Y199" i="64"/>
  <c r="Q201" i="64"/>
  <c r="U201" i="64"/>
  <c r="Y201" i="64"/>
  <c r="Q203" i="64"/>
  <c r="U203" i="64"/>
  <c r="Y203" i="64"/>
  <c r="Q208" i="64"/>
  <c r="U208" i="64"/>
  <c r="Y208" i="64"/>
  <c r="W211" i="64"/>
  <c r="S211" i="64"/>
  <c r="K211" i="64"/>
  <c r="X211" i="64"/>
  <c r="AA213" i="64"/>
  <c r="W213" i="64"/>
  <c r="S213" i="64"/>
  <c r="K213" i="64"/>
  <c r="X213" i="64"/>
  <c r="AD213" i="64"/>
  <c r="AA215" i="64"/>
  <c r="W215" i="64"/>
  <c r="S215" i="64"/>
  <c r="K215" i="64"/>
  <c r="X215" i="64"/>
  <c r="AD215" i="64"/>
  <c r="W217" i="64"/>
  <c r="S217" i="64"/>
  <c r="K217" i="64"/>
  <c r="X217" i="64"/>
  <c r="W219" i="64"/>
  <c r="S219" i="64"/>
  <c r="K219" i="64"/>
  <c r="X219" i="64"/>
  <c r="AD219" i="64"/>
  <c r="AA224" i="64"/>
  <c r="W224" i="64"/>
  <c r="S224" i="64"/>
  <c r="K224" i="64"/>
  <c r="X224" i="64"/>
  <c r="AD224" i="64"/>
  <c r="W226" i="64"/>
  <c r="S226" i="64"/>
  <c r="K226" i="64"/>
  <c r="X226" i="64"/>
  <c r="AA228" i="64"/>
  <c r="W228" i="64"/>
  <c r="S228" i="64"/>
  <c r="K228" i="64"/>
  <c r="X228" i="64"/>
  <c r="AD228" i="64"/>
  <c r="AA230" i="64"/>
  <c r="W230" i="64"/>
  <c r="S230" i="64"/>
  <c r="K230" i="64"/>
  <c r="X230" i="64"/>
  <c r="AD230" i="64"/>
  <c r="AA232" i="64"/>
  <c r="W232" i="64"/>
  <c r="S232" i="64"/>
  <c r="K232" i="64"/>
  <c r="X232" i="64"/>
  <c r="AD232" i="64"/>
  <c r="AA234" i="64"/>
  <c r="W234" i="64"/>
  <c r="S234" i="64"/>
  <c r="K234" i="64"/>
  <c r="X234" i="64"/>
  <c r="AD234" i="64"/>
  <c r="Z242" i="64"/>
  <c r="V242" i="64"/>
  <c r="J242" i="64"/>
  <c r="S242" i="64"/>
  <c r="X242" i="64"/>
  <c r="W248" i="64"/>
  <c r="S248" i="64"/>
  <c r="K248" i="64"/>
  <c r="X248" i="64"/>
  <c r="T248" i="64"/>
  <c r="P248" i="64"/>
  <c r="G248" i="64"/>
  <c r="AD248" i="64" s="1"/>
  <c r="U248" i="64"/>
  <c r="W259" i="64"/>
  <c r="S259" i="64"/>
  <c r="K259" i="64"/>
  <c r="X259" i="64"/>
  <c r="T259" i="64"/>
  <c r="P259" i="64"/>
  <c r="G259" i="64"/>
  <c r="AD259" i="64" s="1"/>
  <c r="U259" i="64"/>
  <c r="Z266" i="64"/>
  <c r="V266" i="64"/>
  <c r="J266" i="64"/>
  <c r="W266" i="64"/>
  <c r="S266" i="64"/>
  <c r="K266" i="64"/>
  <c r="U266" i="64"/>
  <c r="AA266" i="64" s="1"/>
  <c r="W274" i="64"/>
  <c r="S274" i="64"/>
  <c r="K274" i="64"/>
  <c r="X274" i="64"/>
  <c r="T274" i="64"/>
  <c r="P274" i="64"/>
  <c r="G274" i="64"/>
  <c r="AD274" i="64" s="1"/>
  <c r="U274" i="64"/>
  <c r="Z281" i="64"/>
  <c r="V281" i="64"/>
  <c r="J281" i="64"/>
  <c r="W281" i="64"/>
  <c r="S281" i="64"/>
  <c r="K281" i="64"/>
  <c r="U281" i="64"/>
  <c r="Z288" i="64"/>
  <c r="V288" i="64"/>
  <c r="J288" i="64"/>
  <c r="W288" i="64"/>
  <c r="S288" i="64"/>
  <c r="K288" i="64"/>
  <c r="U288" i="64"/>
  <c r="W300" i="64"/>
  <c r="S300" i="64"/>
  <c r="K300" i="64"/>
  <c r="X300" i="64"/>
  <c r="T300" i="64"/>
  <c r="P300" i="64"/>
  <c r="G300" i="64"/>
  <c r="AD300" i="64" s="1"/>
  <c r="U300" i="64"/>
  <c r="W304" i="64"/>
  <c r="S304" i="64"/>
  <c r="K304" i="64"/>
  <c r="AC304" i="64"/>
  <c r="X304" i="64"/>
  <c r="T304" i="64"/>
  <c r="P304" i="64"/>
  <c r="G304" i="64"/>
  <c r="AD304" i="64" s="1"/>
  <c r="U304" i="64"/>
  <c r="AA304" i="64" s="1"/>
  <c r="Z311" i="64"/>
  <c r="V311" i="64"/>
  <c r="J311" i="64"/>
  <c r="W311" i="64"/>
  <c r="S311" i="64"/>
  <c r="K311" i="64"/>
  <c r="U311" i="64"/>
  <c r="AD311" i="64"/>
  <c r="Z328" i="64"/>
  <c r="V328" i="64"/>
  <c r="J328" i="64"/>
  <c r="W328" i="64"/>
  <c r="S328" i="64"/>
  <c r="K328" i="64"/>
  <c r="U328" i="64"/>
  <c r="Z337" i="64"/>
  <c r="V337" i="64"/>
  <c r="J337" i="64"/>
  <c r="W337" i="64"/>
  <c r="S337" i="64"/>
  <c r="K337" i="64"/>
  <c r="U337" i="64"/>
  <c r="Z341" i="64"/>
  <c r="V341" i="64"/>
  <c r="J341" i="64"/>
  <c r="W341" i="64"/>
  <c r="S341" i="64"/>
  <c r="K341" i="64"/>
  <c r="U341" i="64"/>
  <c r="W351" i="64"/>
  <c r="S351" i="64"/>
  <c r="K351" i="64"/>
  <c r="X351" i="64"/>
  <c r="T351" i="64"/>
  <c r="P351" i="64"/>
  <c r="G351" i="64"/>
  <c r="AD351" i="64" s="1"/>
  <c r="U351" i="64"/>
  <c r="W355" i="64"/>
  <c r="S355" i="64"/>
  <c r="K355" i="64"/>
  <c r="X355" i="64"/>
  <c r="T355" i="64"/>
  <c r="P355" i="64"/>
  <c r="G355" i="64"/>
  <c r="AD355" i="64" s="1"/>
  <c r="U355" i="64"/>
  <c r="W359" i="64"/>
  <c r="S359" i="64"/>
  <c r="K359" i="64"/>
  <c r="X359" i="64"/>
  <c r="T359" i="64"/>
  <c r="P359" i="64"/>
  <c r="G359" i="64"/>
  <c r="AD359" i="64" s="1"/>
  <c r="U359" i="64"/>
  <c r="W372" i="64"/>
  <c r="S372" i="64"/>
  <c r="K372" i="64"/>
  <c r="Z372" i="64"/>
  <c r="U372" i="64"/>
  <c r="P372" i="64"/>
  <c r="V372" i="64"/>
  <c r="Q372" i="64"/>
  <c r="G372" i="64"/>
  <c r="AD372" i="64" s="1"/>
  <c r="X372" i="64"/>
  <c r="X377" i="64"/>
  <c r="T377" i="64"/>
  <c r="P377" i="64"/>
  <c r="G377" i="64"/>
  <c r="AD377" i="64" s="1"/>
  <c r="Z377" i="64"/>
  <c r="U377" i="64"/>
  <c r="K377" i="64"/>
  <c r="V377" i="64"/>
  <c r="Q377" i="64"/>
  <c r="AC377" i="64" s="1"/>
  <c r="W377" i="64"/>
  <c r="Z388" i="64"/>
  <c r="V388" i="64"/>
  <c r="J388" i="64"/>
  <c r="U388" i="64"/>
  <c r="P388" i="64"/>
  <c r="W388" i="64"/>
  <c r="Q388" i="64"/>
  <c r="AC388" i="64" s="1"/>
  <c r="G388" i="64"/>
  <c r="AD388" i="64" s="1"/>
  <c r="X388" i="64"/>
  <c r="Z409" i="64"/>
  <c r="V409" i="64"/>
  <c r="J409" i="64"/>
  <c r="U409" i="64"/>
  <c r="P409" i="64"/>
  <c r="W409" i="64"/>
  <c r="Q409" i="64"/>
  <c r="AC409" i="64" s="1"/>
  <c r="G409" i="64"/>
  <c r="AD409" i="64" s="1"/>
  <c r="X409" i="64"/>
  <c r="Z423" i="64"/>
  <c r="V423" i="64"/>
  <c r="J423" i="64"/>
  <c r="Y423" i="64"/>
  <c r="T423" i="64"/>
  <c r="K423" i="64"/>
  <c r="W423" i="64"/>
  <c r="P423" i="64"/>
  <c r="X423" i="64"/>
  <c r="Q423" i="64"/>
  <c r="Z440" i="64"/>
  <c r="V440" i="64"/>
  <c r="J440" i="64"/>
  <c r="W440" i="64"/>
  <c r="Q440" i="64"/>
  <c r="AC440" i="64" s="1"/>
  <c r="G440" i="64"/>
  <c r="AD440" i="64" s="1"/>
  <c r="U440" i="64"/>
  <c r="P440" i="64"/>
  <c r="Y440" i="64"/>
  <c r="K440" i="64"/>
  <c r="S440" i="64"/>
  <c r="Z451" i="64"/>
  <c r="V451" i="64"/>
  <c r="J451" i="64"/>
  <c r="W451" i="64"/>
  <c r="Q451" i="64"/>
  <c r="AC451" i="64" s="1"/>
  <c r="G451" i="64"/>
  <c r="AD451" i="64" s="1"/>
  <c r="U451" i="64"/>
  <c r="P451" i="64"/>
  <c r="S451" i="64"/>
  <c r="T451" i="64"/>
  <c r="Q210" i="64"/>
  <c r="AC210" i="64" s="1"/>
  <c r="U210" i="64"/>
  <c r="Y210" i="64"/>
  <c r="Q212" i="64"/>
  <c r="U212" i="64"/>
  <c r="Y212" i="64"/>
  <c r="Q214" i="64"/>
  <c r="R214" i="64" s="1"/>
  <c r="U214" i="64"/>
  <c r="Y214" i="64"/>
  <c r="Q216" i="64"/>
  <c r="U216" i="64"/>
  <c r="Y216" i="64"/>
  <c r="Q218" i="64"/>
  <c r="U218" i="64"/>
  <c r="Y218" i="64"/>
  <c r="U223" i="64"/>
  <c r="Y223" i="64"/>
  <c r="U225" i="64"/>
  <c r="Y225" i="64"/>
  <c r="U227" i="64"/>
  <c r="Y227" i="64"/>
  <c r="U229" i="64"/>
  <c r="Y229" i="64"/>
  <c r="U231" i="64"/>
  <c r="Y231" i="64"/>
  <c r="U233" i="64"/>
  <c r="Y233" i="64"/>
  <c r="Q241" i="64"/>
  <c r="R14" i="64" s="1"/>
  <c r="U241" i="64"/>
  <c r="Y241" i="64"/>
  <c r="Q245" i="64"/>
  <c r="U245" i="64"/>
  <c r="Y245" i="64"/>
  <c r="Q249" i="64"/>
  <c r="R22" i="64" s="1"/>
  <c r="U249" i="64"/>
  <c r="Y249" i="64"/>
  <c r="J250" i="64"/>
  <c r="V250" i="64"/>
  <c r="Z250" i="64"/>
  <c r="Q256" i="64"/>
  <c r="U256" i="64"/>
  <c r="Y256" i="64"/>
  <c r="J257" i="64"/>
  <c r="V257" i="64"/>
  <c r="Z257" i="64"/>
  <c r="Q260" i="64"/>
  <c r="U260" i="64"/>
  <c r="Y260" i="64"/>
  <c r="J261" i="64"/>
  <c r="V261" i="64"/>
  <c r="Z261" i="64"/>
  <c r="Q264" i="64"/>
  <c r="U264" i="64"/>
  <c r="Y264" i="64"/>
  <c r="J265" i="64"/>
  <c r="V265" i="64"/>
  <c r="Z265" i="64"/>
  <c r="Q271" i="64"/>
  <c r="U271" i="64"/>
  <c r="Y271" i="64"/>
  <c r="J272" i="64"/>
  <c r="V272" i="64"/>
  <c r="Z272" i="64"/>
  <c r="Q275" i="64"/>
  <c r="U275" i="64"/>
  <c r="Y275" i="64"/>
  <c r="J276" i="64"/>
  <c r="V276" i="64"/>
  <c r="Z276" i="64"/>
  <c r="Q279" i="64"/>
  <c r="AC279" i="64" s="1"/>
  <c r="U279" i="64"/>
  <c r="Y279" i="64"/>
  <c r="J280" i="64"/>
  <c r="V280" i="64"/>
  <c r="Z280" i="64"/>
  <c r="Q286" i="64"/>
  <c r="U286" i="64"/>
  <c r="Y286" i="64"/>
  <c r="J287" i="64"/>
  <c r="V287" i="64"/>
  <c r="Z287" i="64"/>
  <c r="Q290" i="64"/>
  <c r="AC290" i="64" s="1"/>
  <c r="U290" i="64"/>
  <c r="Y290" i="64"/>
  <c r="J291" i="64"/>
  <c r="V291" i="64"/>
  <c r="Z291" i="64"/>
  <c r="Q294" i="64"/>
  <c r="U294" i="64"/>
  <c r="Y294" i="64"/>
  <c r="J295" i="64"/>
  <c r="V295" i="64"/>
  <c r="Z295" i="64"/>
  <c r="Q301" i="64"/>
  <c r="U301" i="64"/>
  <c r="Y301" i="64"/>
  <c r="J302" i="64"/>
  <c r="V302" i="64"/>
  <c r="Z302" i="64"/>
  <c r="Q305" i="64"/>
  <c r="AC305" i="64" s="1"/>
  <c r="U305" i="64"/>
  <c r="Y305" i="64"/>
  <c r="J306" i="64"/>
  <c r="V306" i="64"/>
  <c r="Z306" i="64"/>
  <c r="Q309" i="64"/>
  <c r="U309" i="64"/>
  <c r="Y309" i="64"/>
  <c r="J310" i="64"/>
  <c r="V310" i="64"/>
  <c r="Z310" i="64"/>
  <c r="Q318" i="64"/>
  <c r="U318" i="64"/>
  <c r="Y318" i="64"/>
  <c r="J319" i="64"/>
  <c r="V319" i="64"/>
  <c r="Z319" i="64"/>
  <c r="Q322" i="64"/>
  <c r="U322" i="64"/>
  <c r="Y322" i="64"/>
  <c r="J323" i="64"/>
  <c r="V323" i="64"/>
  <c r="Z323" i="64"/>
  <c r="Q326" i="64"/>
  <c r="U326" i="64"/>
  <c r="Y326" i="64"/>
  <c r="J327" i="64"/>
  <c r="V327" i="64"/>
  <c r="Z327" i="64"/>
  <c r="Q335" i="64"/>
  <c r="U335" i="64"/>
  <c r="Y335" i="64"/>
  <c r="J336" i="64"/>
  <c r="V336" i="64"/>
  <c r="Z336" i="64"/>
  <c r="Q339" i="64"/>
  <c r="U339" i="64"/>
  <c r="Y339" i="64"/>
  <c r="J340" i="64"/>
  <c r="V340" i="64"/>
  <c r="Z340" i="64"/>
  <c r="Q343" i="64"/>
  <c r="U343" i="64"/>
  <c r="Y343" i="64"/>
  <c r="J344" i="64"/>
  <c r="V344" i="64"/>
  <c r="Z344" i="64"/>
  <c r="Q352" i="64"/>
  <c r="U352" i="64"/>
  <c r="Y352" i="64"/>
  <c r="J353" i="64"/>
  <c r="V353" i="64"/>
  <c r="Z353" i="64"/>
  <c r="Q356" i="64"/>
  <c r="U356" i="64"/>
  <c r="Y356" i="64"/>
  <c r="J357" i="64"/>
  <c r="V357" i="64"/>
  <c r="Z357" i="64"/>
  <c r="Q360" i="64"/>
  <c r="U360" i="64"/>
  <c r="Y360" i="64"/>
  <c r="J361" i="64"/>
  <c r="V361" i="64"/>
  <c r="Z361" i="64"/>
  <c r="K371" i="64"/>
  <c r="T371" i="64"/>
  <c r="J373" i="64"/>
  <c r="S373" i="64"/>
  <c r="J376" i="64"/>
  <c r="T376" i="64"/>
  <c r="K379" i="64"/>
  <c r="T379" i="64"/>
  <c r="J386" i="64"/>
  <c r="S386" i="64"/>
  <c r="J389" i="64"/>
  <c r="T389" i="64"/>
  <c r="K392" i="64"/>
  <c r="T392" i="64"/>
  <c r="J394" i="64"/>
  <c r="S394" i="64"/>
  <c r="J402" i="64"/>
  <c r="T402" i="64"/>
  <c r="AD404" i="64"/>
  <c r="K405" i="64"/>
  <c r="T405" i="64"/>
  <c r="J407" i="64"/>
  <c r="S407" i="64"/>
  <c r="J410" i="64"/>
  <c r="T410" i="64"/>
  <c r="K413" i="64"/>
  <c r="T413" i="64"/>
  <c r="X421" i="64"/>
  <c r="T421" i="64"/>
  <c r="P421" i="64"/>
  <c r="G421" i="64"/>
  <c r="AD421" i="64" s="1"/>
  <c r="V421" i="64"/>
  <c r="Q421" i="64"/>
  <c r="S421" i="64"/>
  <c r="Z421" i="64"/>
  <c r="W424" i="64"/>
  <c r="S424" i="64"/>
  <c r="K424" i="64"/>
  <c r="V424" i="64"/>
  <c r="Q424" i="64"/>
  <c r="G424" i="64"/>
  <c r="AD424" i="64" s="1"/>
  <c r="T424" i="64"/>
  <c r="Z424" i="64"/>
  <c r="K425" i="64"/>
  <c r="V425" i="64"/>
  <c r="K427" i="64"/>
  <c r="W445" i="64"/>
  <c r="S445" i="64"/>
  <c r="K445" i="64"/>
  <c r="V445" i="64"/>
  <c r="Q445" i="64"/>
  <c r="G445" i="64"/>
  <c r="AD445" i="64" s="1"/>
  <c r="Z445" i="64"/>
  <c r="U445" i="64"/>
  <c r="P445" i="64"/>
  <c r="X445" i="64"/>
  <c r="X453" i="64"/>
  <c r="T453" i="64"/>
  <c r="P453" i="64"/>
  <c r="G453" i="64"/>
  <c r="AD453" i="64" s="1"/>
  <c r="V453" i="64"/>
  <c r="Q453" i="64"/>
  <c r="AC453" i="64" s="1"/>
  <c r="Z453" i="64"/>
  <c r="U453" i="64"/>
  <c r="K453" i="64"/>
  <c r="W453" i="64"/>
  <c r="Z471" i="64"/>
  <c r="V471" i="64"/>
  <c r="J471" i="64"/>
  <c r="AC471" i="64"/>
  <c r="W471" i="64"/>
  <c r="Q471" i="64"/>
  <c r="G471" i="64"/>
  <c r="AA471" i="64"/>
  <c r="U471" i="64"/>
  <c r="P471" i="64"/>
  <c r="AD471" i="64"/>
  <c r="S471" i="64"/>
  <c r="Y471" i="64"/>
  <c r="K471" i="64"/>
  <c r="Q250" i="64"/>
  <c r="R23" i="64" s="1"/>
  <c r="U250" i="64"/>
  <c r="Y250" i="64"/>
  <c r="Q257" i="64"/>
  <c r="U257" i="64"/>
  <c r="Y257" i="64"/>
  <c r="Q261" i="64"/>
  <c r="AC261" i="64" s="1"/>
  <c r="U261" i="64"/>
  <c r="Y261" i="64"/>
  <c r="Q265" i="64"/>
  <c r="U265" i="64"/>
  <c r="Y265" i="64"/>
  <c r="Q272" i="64"/>
  <c r="U272" i="64"/>
  <c r="Y272" i="64"/>
  <c r="Q276" i="64"/>
  <c r="AC276" i="64" s="1"/>
  <c r="U276" i="64"/>
  <c r="Y276" i="64"/>
  <c r="Q280" i="64"/>
  <c r="U280" i="64"/>
  <c r="Y280" i="64"/>
  <c r="Q287" i="64"/>
  <c r="U287" i="64"/>
  <c r="Y287" i="64"/>
  <c r="Q291" i="64"/>
  <c r="U291" i="64"/>
  <c r="Y291" i="64"/>
  <c r="Q295" i="64"/>
  <c r="U295" i="64"/>
  <c r="Y295" i="64"/>
  <c r="Q302" i="64"/>
  <c r="U302" i="64"/>
  <c r="Y302" i="64"/>
  <c r="Q306" i="64"/>
  <c r="U306" i="64"/>
  <c r="Y306" i="64"/>
  <c r="Q310" i="64"/>
  <c r="U310" i="64"/>
  <c r="Y310" i="64"/>
  <c r="Q319" i="64"/>
  <c r="U319" i="64"/>
  <c r="Y319" i="64"/>
  <c r="Q323" i="64"/>
  <c r="U323" i="64"/>
  <c r="Y323" i="64"/>
  <c r="Q327" i="64"/>
  <c r="U327" i="64"/>
  <c r="Y327" i="64"/>
  <c r="Q336" i="64"/>
  <c r="U336" i="64"/>
  <c r="Y336" i="64"/>
  <c r="Q340" i="64"/>
  <c r="U340" i="64"/>
  <c r="Y340" i="64"/>
  <c r="Q344" i="64"/>
  <c r="U344" i="64"/>
  <c r="Y344" i="64"/>
  <c r="Q353" i="64"/>
  <c r="U353" i="64"/>
  <c r="Y353" i="64"/>
  <c r="Q357" i="64"/>
  <c r="U357" i="64"/>
  <c r="Y357" i="64"/>
  <c r="Q361" i="64"/>
  <c r="U361" i="64"/>
  <c r="Y361" i="64"/>
  <c r="Z371" i="64"/>
  <c r="V371" i="64"/>
  <c r="J371" i="64"/>
  <c r="S371" i="64"/>
  <c r="X371" i="64"/>
  <c r="X373" i="64"/>
  <c r="T373" i="64"/>
  <c r="P373" i="64"/>
  <c r="G373" i="64"/>
  <c r="AD373" i="64" s="1"/>
  <c r="W373" i="64"/>
  <c r="W376" i="64"/>
  <c r="S376" i="64"/>
  <c r="K376" i="64"/>
  <c r="X376" i="64"/>
  <c r="Z379" i="64"/>
  <c r="V379" i="64"/>
  <c r="J379" i="64"/>
  <c r="S379" i="64"/>
  <c r="X379" i="64"/>
  <c r="X386" i="64"/>
  <c r="T386" i="64"/>
  <c r="P386" i="64"/>
  <c r="G386" i="64"/>
  <c r="AD386" i="64" s="1"/>
  <c r="W386" i="64"/>
  <c r="W389" i="64"/>
  <c r="S389" i="64"/>
  <c r="K389" i="64"/>
  <c r="X389" i="64"/>
  <c r="Z392" i="64"/>
  <c r="V392" i="64"/>
  <c r="J392" i="64"/>
  <c r="S392" i="64"/>
  <c r="X392" i="64"/>
  <c r="AD392" i="64"/>
  <c r="X394" i="64"/>
  <c r="T394" i="64"/>
  <c r="P394" i="64"/>
  <c r="G394" i="64"/>
  <c r="AD394" i="64" s="1"/>
  <c r="W394" i="64"/>
  <c r="W402" i="64"/>
  <c r="S402" i="64"/>
  <c r="K402" i="64"/>
  <c r="X402" i="64"/>
  <c r="Z405" i="64"/>
  <c r="V405" i="64"/>
  <c r="J405" i="64"/>
  <c r="S405" i="64"/>
  <c r="X405" i="64"/>
  <c r="X407" i="64"/>
  <c r="T407" i="64"/>
  <c r="P407" i="64"/>
  <c r="G407" i="64"/>
  <c r="AD407" i="64" s="1"/>
  <c r="W407" i="64"/>
  <c r="W410" i="64"/>
  <c r="S410" i="64"/>
  <c r="K410" i="64"/>
  <c r="X410" i="64"/>
  <c r="Z413" i="64"/>
  <c r="V413" i="64"/>
  <c r="J413" i="64"/>
  <c r="S413" i="64"/>
  <c r="X413" i="64"/>
  <c r="X425" i="64"/>
  <c r="T425" i="64"/>
  <c r="P425" i="64"/>
  <c r="G425" i="64"/>
  <c r="AD425" i="64" s="1"/>
  <c r="Y425" i="64"/>
  <c r="S425" i="64"/>
  <c r="J425" i="64"/>
  <c r="U425" i="64"/>
  <c r="Z427" i="64"/>
  <c r="V427" i="64"/>
  <c r="J427" i="64"/>
  <c r="W427" i="64"/>
  <c r="Q427" i="64"/>
  <c r="AC427" i="64" s="1"/>
  <c r="G427" i="64"/>
  <c r="AD427" i="64" s="1"/>
  <c r="U427" i="64"/>
  <c r="P427" i="64"/>
  <c r="X427" i="64"/>
  <c r="W428" i="64"/>
  <c r="S428" i="64"/>
  <c r="K428" i="64"/>
  <c r="X428" i="64"/>
  <c r="Z436" i="64"/>
  <c r="V436" i="64"/>
  <c r="J436" i="64"/>
  <c r="S436" i="64"/>
  <c r="X436" i="64"/>
  <c r="X438" i="64"/>
  <c r="T438" i="64"/>
  <c r="P438" i="64"/>
  <c r="G438" i="64"/>
  <c r="AD438" i="64" s="1"/>
  <c r="W438" i="64"/>
  <c r="W441" i="64"/>
  <c r="S441" i="64"/>
  <c r="K441" i="64"/>
  <c r="X441" i="64"/>
  <c r="Z444" i="64"/>
  <c r="V444" i="64"/>
  <c r="J444" i="64"/>
  <c r="S444" i="64"/>
  <c r="X444" i="64"/>
  <c r="AC446" i="64"/>
  <c r="X446" i="64"/>
  <c r="T446" i="64"/>
  <c r="P446" i="64"/>
  <c r="G446" i="64"/>
  <c r="AD446" i="64" s="1"/>
  <c r="W446" i="64"/>
  <c r="W452" i="64"/>
  <c r="S452" i="64"/>
  <c r="K452" i="64"/>
  <c r="X452" i="64"/>
  <c r="Z455" i="64"/>
  <c r="V455" i="64"/>
  <c r="J455" i="64"/>
  <c r="S455" i="64"/>
  <c r="X455" i="64"/>
  <c r="AC457" i="64"/>
  <c r="X457" i="64"/>
  <c r="T457" i="64"/>
  <c r="P457" i="64"/>
  <c r="G457" i="64"/>
  <c r="AD457" i="64" s="1"/>
  <c r="W457" i="64"/>
  <c r="W460" i="64"/>
  <c r="S460" i="64"/>
  <c r="K460" i="64"/>
  <c r="X460" i="64"/>
  <c r="Y466" i="64"/>
  <c r="V466" i="64"/>
  <c r="J466" i="64"/>
  <c r="S466" i="64"/>
  <c r="X466" i="64"/>
  <c r="AA468" i="64"/>
  <c r="W468" i="64"/>
  <c r="S468" i="64"/>
  <c r="K468" i="64"/>
  <c r="Z468" i="64"/>
  <c r="U468" i="64"/>
  <c r="P468" i="64"/>
  <c r="T468" i="64"/>
  <c r="AC468" i="64"/>
  <c r="Q370" i="64"/>
  <c r="U370" i="64"/>
  <c r="Y370" i="64"/>
  <c r="Q374" i="64"/>
  <c r="U374" i="64"/>
  <c r="Y374" i="64"/>
  <c r="Q378" i="64"/>
  <c r="U378" i="64"/>
  <c r="Y378" i="64"/>
  <c r="Q387" i="64"/>
  <c r="U387" i="64"/>
  <c r="Y387" i="64"/>
  <c r="Q391" i="64"/>
  <c r="AC391" i="64" s="1"/>
  <c r="U391" i="64"/>
  <c r="Y391" i="64"/>
  <c r="Q395" i="64"/>
  <c r="U395" i="64"/>
  <c r="Y395" i="64"/>
  <c r="Q404" i="64"/>
  <c r="U404" i="64"/>
  <c r="Y404" i="64"/>
  <c r="Q408" i="64"/>
  <c r="AC408" i="64" s="1"/>
  <c r="U408" i="64"/>
  <c r="Y408" i="64"/>
  <c r="Q412" i="64"/>
  <c r="U412" i="64"/>
  <c r="Y412" i="64"/>
  <c r="J428" i="64"/>
  <c r="T428" i="64"/>
  <c r="Y428" i="64"/>
  <c r="K436" i="64"/>
  <c r="T436" i="64"/>
  <c r="Y436" i="64"/>
  <c r="J438" i="64"/>
  <c r="S438" i="64"/>
  <c r="Y438" i="64"/>
  <c r="J441" i="64"/>
  <c r="T441" i="64"/>
  <c r="Y441" i="64"/>
  <c r="K444" i="64"/>
  <c r="T444" i="64"/>
  <c r="Y444" i="64"/>
  <c r="J446" i="64"/>
  <c r="S446" i="64"/>
  <c r="Y446" i="64"/>
  <c r="J452" i="64"/>
  <c r="T452" i="64"/>
  <c r="Y452" i="64"/>
  <c r="K455" i="64"/>
  <c r="T455" i="64"/>
  <c r="Y455" i="64"/>
  <c r="J457" i="64"/>
  <c r="S457" i="64"/>
  <c r="Y457" i="64"/>
  <c r="J460" i="64"/>
  <c r="T460" i="64"/>
  <c r="Y460" i="64"/>
  <c r="K466" i="64"/>
  <c r="T466" i="64"/>
  <c r="Z466" i="64"/>
  <c r="J468" i="64"/>
  <c r="V468" i="64"/>
  <c r="AD468" i="64"/>
  <c r="AC473" i="64"/>
  <c r="X473" i="64"/>
  <c r="T473" i="64"/>
  <c r="P473" i="64"/>
  <c r="G473" i="64"/>
  <c r="AA473" i="64"/>
  <c r="V473" i="64"/>
  <c r="Q473" i="64"/>
  <c r="Z473" i="64"/>
  <c r="U473" i="64"/>
  <c r="K473" i="64"/>
  <c r="W473" i="64"/>
  <c r="Q422" i="64"/>
  <c r="U422" i="64"/>
  <c r="Y422" i="64"/>
  <c r="Q426" i="64"/>
  <c r="U426" i="64"/>
  <c r="Y426" i="64"/>
  <c r="Q430" i="64"/>
  <c r="U430" i="64"/>
  <c r="Y430" i="64"/>
  <c r="Q439" i="64"/>
  <c r="U439" i="64"/>
  <c r="Y439" i="64"/>
  <c r="Q443" i="64"/>
  <c r="U443" i="64"/>
  <c r="Y443" i="64"/>
  <c r="Q447" i="64"/>
  <c r="U447" i="64"/>
  <c r="Y447" i="64"/>
  <c r="Q454" i="64"/>
  <c r="U454" i="64"/>
  <c r="Y454" i="64"/>
  <c r="Q458" i="64"/>
  <c r="U458" i="64"/>
  <c r="Y458" i="64"/>
  <c r="Q462" i="64"/>
  <c r="U462" i="64"/>
  <c r="Y462" i="64"/>
  <c r="Z467" i="64"/>
  <c r="V467" i="64"/>
  <c r="J467" i="64"/>
  <c r="S467" i="64"/>
  <c r="X467" i="64"/>
  <c r="X469" i="64"/>
  <c r="T469" i="64"/>
  <c r="P469" i="64"/>
  <c r="G469" i="64"/>
  <c r="AD469" i="64" s="1"/>
  <c r="W469" i="64"/>
  <c r="AA472" i="64"/>
  <c r="W472" i="64"/>
  <c r="S472" i="64"/>
  <c r="K472" i="64"/>
  <c r="X472" i="64"/>
  <c r="AD472" i="64"/>
  <c r="Z475" i="64"/>
  <c r="V475" i="64"/>
  <c r="J475" i="64"/>
  <c r="S475" i="64"/>
  <c r="X475" i="64"/>
  <c r="AD475" i="64"/>
  <c r="AC477" i="64"/>
  <c r="X477" i="64"/>
  <c r="T477" i="64"/>
  <c r="P477" i="64"/>
  <c r="G477" i="64"/>
  <c r="W477" i="64"/>
  <c r="AD477" i="64"/>
  <c r="U11" i="57"/>
  <c r="W11" i="57"/>
  <c r="S11" i="57"/>
  <c r="S16" i="56"/>
  <c r="AE16" i="56"/>
  <c r="M4" i="58"/>
  <c r="V22" i="58"/>
  <c r="Q470" i="64"/>
  <c r="AC470" i="64" s="1"/>
  <c r="U470" i="64"/>
  <c r="Y470" i="64"/>
  <c r="Q474" i="64"/>
  <c r="U474" i="64"/>
  <c r="Y474" i="64"/>
  <c r="AE18" i="56"/>
  <c r="S18" i="56"/>
  <c r="T21" i="56"/>
  <c r="AE21" i="56"/>
  <c r="S21" i="56"/>
  <c r="S10" i="57"/>
  <c r="U19" i="57"/>
  <c r="V17" i="58"/>
  <c r="K15" i="57"/>
  <c r="V13" i="58"/>
  <c r="L427" i="71"/>
  <c r="V30" i="58"/>
  <c r="Y40" i="58"/>
  <c r="V40" i="58"/>
  <c r="H16" i="57"/>
  <c r="V25" i="58"/>
  <c r="T15" i="56"/>
  <c r="T16" i="56"/>
  <c r="T19" i="56"/>
  <c r="S22" i="56"/>
  <c r="W4" i="57"/>
  <c r="W15" i="57"/>
  <c r="K17" i="57"/>
  <c r="S14" i="57"/>
  <c r="U23" i="57"/>
  <c r="L64" i="71"/>
  <c r="V21" i="58"/>
  <c r="Y26" i="58"/>
  <c r="AE22" i="56"/>
  <c r="AE24" i="56"/>
  <c r="S24" i="56"/>
  <c r="W13" i="57"/>
  <c r="S15" i="57"/>
  <c r="S12" i="57"/>
  <c r="U21" i="57"/>
  <c r="V14" i="58"/>
  <c r="L152" i="71"/>
  <c r="V26" i="58"/>
  <c r="V29" i="58"/>
  <c r="V34" i="58"/>
  <c r="M519" i="71"/>
  <c r="M565" i="71"/>
  <c r="V43" i="58"/>
  <c r="AE13" i="56"/>
  <c r="R12" i="58"/>
  <c r="V12" i="58"/>
  <c r="V16" i="58"/>
  <c r="V20" i="58"/>
  <c r="V24" i="58"/>
  <c r="X24" i="58" s="1"/>
  <c r="X289" i="71" s="1"/>
  <c r="V28" i="58"/>
  <c r="V32" i="58"/>
  <c r="V35" i="58"/>
  <c r="V39" i="58"/>
  <c r="Y39" i="58"/>
  <c r="X97" i="58"/>
  <c r="X111" i="58"/>
  <c r="S16" i="57"/>
  <c r="K12" i="58"/>
  <c r="L749" i="71"/>
  <c r="V38" i="58"/>
  <c r="V42" i="58"/>
  <c r="X94" i="58"/>
  <c r="X103" i="58"/>
  <c r="X113" i="58"/>
  <c r="X95" i="58"/>
  <c r="X105" i="58"/>
  <c r="X110" i="58"/>
  <c r="X87" i="58"/>
  <c r="X91" i="58"/>
  <c r="X106" i="58"/>
  <c r="X108" i="58"/>
  <c r="AA11" i="59"/>
  <c r="X115" i="66" l="1"/>
  <c r="X244" i="66"/>
  <c r="X396" i="66"/>
  <c r="X293" i="66"/>
  <c r="X329" i="66"/>
  <c r="X65" i="66"/>
  <c r="X25" i="66"/>
  <c r="X39" i="66"/>
  <c r="X405" i="66"/>
  <c r="AA174" i="64"/>
  <c r="AA69" i="64"/>
  <c r="AA296" i="64"/>
  <c r="AA112" i="64"/>
  <c r="X469" i="66"/>
  <c r="AA428" i="64"/>
  <c r="X324" i="66"/>
  <c r="S12" i="58"/>
  <c r="X103" i="66"/>
  <c r="AF20" i="46"/>
  <c r="X285" i="66"/>
  <c r="N107" i="1"/>
  <c r="O107" i="1"/>
  <c r="N91" i="1"/>
  <c r="O91" i="1"/>
  <c r="N109" i="1"/>
  <c r="O109" i="1"/>
  <c r="N93" i="1"/>
  <c r="O93" i="1"/>
  <c r="N100" i="1"/>
  <c r="O100" i="1"/>
  <c r="N112" i="1"/>
  <c r="O112" i="1"/>
  <c r="N111" i="1"/>
  <c r="O111" i="1"/>
  <c r="N95" i="1"/>
  <c r="O95" i="1"/>
  <c r="N79" i="1"/>
  <c r="O79" i="1"/>
  <c r="O113" i="1"/>
  <c r="N113" i="1"/>
  <c r="O97" i="1"/>
  <c r="N97" i="1"/>
  <c r="G27" i="1"/>
  <c r="N81" i="1"/>
  <c r="O81" i="1"/>
  <c r="N106" i="1"/>
  <c r="O106" i="1"/>
  <c r="N78" i="1"/>
  <c r="O78" i="1"/>
  <c r="N92" i="1"/>
  <c r="O92" i="1"/>
  <c r="N115" i="1"/>
  <c r="O115" i="1"/>
  <c r="N99" i="1"/>
  <c r="O99" i="1"/>
  <c r="N83" i="1"/>
  <c r="O83" i="1"/>
  <c r="N101" i="1"/>
  <c r="O101" i="1"/>
  <c r="N85" i="1"/>
  <c r="O85" i="1"/>
  <c r="N90" i="1"/>
  <c r="O90" i="1"/>
  <c r="N104" i="1"/>
  <c r="O104" i="1"/>
  <c r="N94" i="1"/>
  <c r="O94" i="1"/>
  <c r="N110" i="1"/>
  <c r="O110" i="1"/>
  <c r="N102" i="1"/>
  <c r="O102" i="1"/>
  <c r="N86" i="1"/>
  <c r="O86" i="1"/>
  <c r="N98" i="1"/>
  <c r="O98" i="1"/>
  <c r="N103" i="1"/>
  <c r="O103" i="1"/>
  <c r="N87" i="1"/>
  <c r="O87" i="1"/>
  <c r="N105" i="1"/>
  <c r="O105" i="1"/>
  <c r="N89" i="1"/>
  <c r="O89" i="1"/>
  <c r="N108" i="1"/>
  <c r="O108" i="1"/>
  <c r="N88" i="1"/>
  <c r="O88" i="1"/>
  <c r="N80" i="1"/>
  <c r="O80" i="1"/>
  <c r="N96" i="1"/>
  <c r="O96" i="1"/>
  <c r="N114" i="1"/>
  <c r="O114" i="1"/>
  <c r="N84" i="1"/>
  <c r="O84" i="1"/>
  <c r="P45" i="35"/>
  <c r="Q45" i="35"/>
  <c r="P40" i="35"/>
  <c r="Q40" i="35"/>
  <c r="P38" i="35"/>
  <c r="Q38" i="35"/>
  <c r="P39" i="35"/>
  <c r="Q39" i="35"/>
  <c r="P42" i="35"/>
  <c r="Q42" i="35"/>
  <c r="P44" i="35"/>
  <c r="Q44" i="35"/>
  <c r="P43" i="35"/>
  <c r="Q43" i="35"/>
  <c r="P46" i="35"/>
  <c r="Q46" i="35"/>
  <c r="P41" i="35"/>
  <c r="Q41" i="35"/>
  <c r="P48" i="35"/>
  <c r="Q48" i="35"/>
  <c r="P47" i="35"/>
  <c r="Q47" i="35"/>
  <c r="AF24" i="46"/>
  <c r="X351" i="66"/>
  <c r="X286" i="66"/>
  <c r="AF19" i="46"/>
  <c r="N59" i="1"/>
  <c r="O59" i="1"/>
  <c r="N43" i="1"/>
  <c r="O43" i="1"/>
  <c r="N36" i="1"/>
  <c r="O36" i="1"/>
  <c r="N44" i="1"/>
  <c r="O44" i="1"/>
  <c r="N26" i="1"/>
  <c r="O26" i="1"/>
  <c r="N32" i="1"/>
  <c r="O32" i="1"/>
  <c r="N39" i="1"/>
  <c r="O39" i="1"/>
  <c r="N11" i="1"/>
  <c r="O11" i="1"/>
  <c r="N16" i="1"/>
  <c r="O16" i="1"/>
  <c r="N10" i="1"/>
  <c r="O10" i="1"/>
  <c r="N42" i="1"/>
  <c r="O42" i="1"/>
  <c r="N56" i="1"/>
  <c r="O56" i="1"/>
  <c r="N40" i="1"/>
  <c r="O40" i="1"/>
  <c r="N34" i="1"/>
  <c r="O34" i="1"/>
  <c r="N48" i="1"/>
  <c r="O48" i="1"/>
  <c r="N37" i="1"/>
  <c r="O37" i="1"/>
  <c r="N13" i="1"/>
  <c r="O13" i="1"/>
  <c r="N35" i="1"/>
  <c r="O35" i="1"/>
  <c r="N15" i="1"/>
  <c r="O15" i="1"/>
  <c r="N53" i="1"/>
  <c r="O53" i="1"/>
  <c r="N23" i="1"/>
  <c r="O23" i="1"/>
  <c r="N52" i="1"/>
  <c r="O52" i="1"/>
  <c r="N24" i="1"/>
  <c r="O24" i="1"/>
  <c r="N54" i="1"/>
  <c r="O54" i="1"/>
  <c r="N38" i="1"/>
  <c r="O38" i="1"/>
  <c r="N57" i="1"/>
  <c r="O57" i="1"/>
  <c r="N33" i="1"/>
  <c r="O33" i="1"/>
  <c r="N17" i="1"/>
  <c r="O17" i="1"/>
  <c r="N31" i="1"/>
  <c r="O31" i="1"/>
  <c r="O50" i="1"/>
  <c r="N50" i="1"/>
  <c r="N21" i="1"/>
  <c r="O21" i="1"/>
  <c r="N22" i="1"/>
  <c r="O22" i="1"/>
  <c r="N60" i="1"/>
  <c r="O60" i="1"/>
  <c r="N20" i="1"/>
  <c r="O20" i="1"/>
  <c r="N61" i="1"/>
  <c r="O61" i="1"/>
  <c r="N49" i="1"/>
  <c r="O49" i="1"/>
  <c r="N25" i="1"/>
  <c r="O25" i="1"/>
  <c r="N51" i="1"/>
  <c r="O51" i="1"/>
  <c r="N58" i="1"/>
  <c r="O58" i="1"/>
  <c r="N41" i="1"/>
  <c r="O41" i="1"/>
  <c r="G28" i="1"/>
  <c r="N28" i="1"/>
  <c r="O28" i="1"/>
  <c r="N45" i="1"/>
  <c r="O45" i="1"/>
  <c r="N29" i="1"/>
  <c r="O29" i="1"/>
  <c r="N55" i="1"/>
  <c r="O55" i="1"/>
  <c r="N47" i="1"/>
  <c r="O47" i="1"/>
  <c r="N19" i="1"/>
  <c r="O19" i="1"/>
  <c r="N14" i="1"/>
  <c r="O14" i="1"/>
  <c r="N12" i="1"/>
  <c r="O12" i="1"/>
  <c r="N46" i="1"/>
  <c r="O46" i="1"/>
  <c r="N30" i="1"/>
  <c r="O30" i="1"/>
  <c r="Y43" i="58"/>
  <c r="X39" i="58"/>
  <c r="X634" i="71" s="1"/>
  <c r="R204" i="64"/>
  <c r="AA204" i="64"/>
  <c r="AA425" i="64"/>
  <c r="AA173" i="64"/>
  <c r="X336" i="66"/>
  <c r="U4" i="64"/>
  <c r="AA123" i="64"/>
  <c r="X321" i="66"/>
  <c r="X524" i="66"/>
  <c r="AA211" i="64"/>
  <c r="J247" i="66"/>
  <c r="AA210" i="64"/>
  <c r="AH18" i="35"/>
  <c r="Z18" i="35"/>
  <c r="R125" i="64"/>
  <c r="V21" i="35"/>
  <c r="V56" i="1"/>
  <c r="AH14" i="35"/>
  <c r="X507" i="66"/>
  <c r="AA170" i="64"/>
  <c r="AA54" i="64"/>
  <c r="AH24" i="35"/>
  <c r="X487" i="66"/>
  <c r="AA169" i="64"/>
  <c r="AA125" i="64"/>
  <c r="AA51" i="64"/>
  <c r="AA65" i="64"/>
  <c r="AA64" i="64"/>
  <c r="AA52" i="64"/>
  <c r="AA63" i="64"/>
  <c r="X450" i="66"/>
  <c r="X486" i="66"/>
  <c r="X247" i="66"/>
  <c r="AA470" i="64"/>
  <c r="X382" i="66"/>
  <c r="X299" i="66"/>
  <c r="Z24" i="35"/>
  <c r="AA66" i="64"/>
  <c r="X305" i="66"/>
  <c r="X58" i="66"/>
  <c r="R67" i="64"/>
  <c r="AA144" i="64"/>
  <c r="AA172" i="64"/>
  <c r="AA168" i="64"/>
  <c r="AA67" i="64"/>
  <c r="L60" i="1"/>
  <c r="AA127" i="64"/>
  <c r="AA50" i="64"/>
  <c r="AA198" i="64"/>
  <c r="AE58" i="1"/>
  <c r="AA114" i="64"/>
  <c r="AA68" i="64"/>
  <c r="R187" i="64"/>
  <c r="L51" i="1"/>
  <c r="AA171" i="64"/>
  <c r="R157" i="64"/>
  <c r="AA359" i="64"/>
  <c r="X38" i="66"/>
  <c r="AA159" i="64"/>
  <c r="G60" i="1"/>
  <c r="AE61" i="1"/>
  <c r="AA341" i="64"/>
  <c r="AA142" i="64"/>
  <c r="X149" i="66"/>
  <c r="AA277" i="64"/>
  <c r="AA293" i="64"/>
  <c r="R110" i="64"/>
  <c r="AE60" i="1"/>
  <c r="V58" i="1"/>
  <c r="AE59" i="1"/>
  <c r="X58" i="1"/>
  <c r="AE57" i="1"/>
  <c r="AE45" i="1"/>
  <c r="AE56" i="1"/>
  <c r="AE54" i="1"/>
  <c r="AE55" i="1"/>
  <c r="AE49" i="1"/>
  <c r="AE53" i="1"/>
  <c r="X281" i="66"/>
  <c r="AE52" i="1"/>
  <c r="AE51" i="1"/>
  <c r="X245" i="66"/>
  <c r="AE50" i="1"/>
  <c r="AE48" i="1"/>
  <c r="AE47" i="1"/>
  <c r="AE46" i="1"/>
  <c r="V44" i="1"/>
  <c r="AE37" i="1"/>
  <c r="AE44" i="1"/>
  <c r="X448" i="66"/>
  <c r="AE42" i="1"/>
  <c r="AE43" i="1"/>
  <c r="AE40" i="1"/>
  <c r="AE41" i="1"/>
  <c r="AE39" i="1"/>
  <c r="AE34" i="1"/>
  <c r="X503" i="66"/>
  <c r="AE29" i="1"/>
  <c r="AE38" i="1"/>
  <c r="AE35" i="1"/>
  <c r="AE32" i="1"/>
  <c r="AE30" i="1"/>
  <c r="AE28" i="1"/>
  <c r="X111" i="66"/>
  <c r="J111" i="66"/>
  <c r="Q37" i="35"/>
  <c r="P37" i="35"/>
  <c r="N75" i="1"/>
  <c r="O75" i="1"/>
  <c r="N67" i="1"/>
  <c r="O67" i="1"/>
  <c r="N73" i="1"/>
  <c r="O73" i="1"/>
  <c r="N65" i="1"/>
  <c r="O65" i="1"/>
  <c r="N74" i="1"/>
  <c r="O74" i="1"/>
  <c r="N76" i="1"/>
  <c r="O76" i="1"/>
  <c r="N70" i="1"/>
  <c r="O70" i="1"/>
  <c r="N66" i="1"/>
  <c r="O66" i="1"/>
  <c r="N71" i="1"/>
  <c r="O71" i="1"/>
  <c r="N77" i="1"/>
  <c r="O77" i="1"/>
  <c r="N69" i="1"/>
  <c r="O69" i="1"/>
  <c r="N68" i="1"/>
  <c r="O68" i="1"/>
  <c r="N72" i="1"/>
  <c r="O72" i="1"/>
  <c r="O64" i="1"/>
  <c r="N64" i="1"/>
  <c r="X375" i="66"/>
  <c r="P32" i="35"/>
  <c r="Q32" i="35"/>
  <c r="P14" i="35"/>
  <c r="Q14" i="35"/>
  <c r="P12" i="35"/>
  <c r="Q12" i="35"/>
  <c r="P16" i="35"/>
  <c r="Q16" i="35"/>
  <c r="P21" i="35"/>
  <c r="Q21" i="35"/>
  <c r="P29" i="35"/>
  <c r="Q29" i="35"/>
  <c r="P19" i="35"/>
  <c r="Q19" i="35"/>
  <c r="P11" i="35"/>
  <c r="Q11" i="35"/>
  <c r="P18" i="35"/>
  <c r="Q18" i="35"/>
  <c r="P35" i="35"/>
  <c r="Q35" i="35"/>
  <c r="Q24" i="35"/>
  <c r="P24" i="35"/>
  <c r="Z28" i="35"/>
  <c r="P30" i="35"/>
  <c r="Q30" i="35"/>
  <c r="P31" i="35"/>
  <c r="Q31" i="35"/>
  <c r="P17" i="35"/>
  <c r="Q17" i="35"/>
  <c r="P33" i="35"/>
  <c r="Q33" i="35"/>
  <c r="P25" i="35"/>
  <c r="Q25" i="35"/>
  <c r="P15" i="35"/>
  <c r="Q15" i="35"/>
  <c r="P28" i="35"/>
  <c r="Q28" i="35"/>
  <c r="Q10" i="35"/>
  <c r="P10" i="35"/>
  <c r="P20" i="35"/>
  <c r="Q20" i="35"/>
  <c r="P26" i="35"/>
  <c r="Q26" i="35"/>
  <c r="P34" i="35"/>
  <c r="Q34" i="35"/>
  <c r="P27" i="35"/>
  <c r="Q27" i="35"/>
  <c r="P13" i="35"/>
  <c r="Q13" i="35"/>
  <c r="X386" i="66"/>
  <c r="X291" i="66"/>
  <c r="Z10" i="35"/>
  <c r="X46" i="66"/>
  <c r="X317" i="66"/>
  <c r="X153" i="66"/>
  <c r="AA410" i="64"/>
  <c r="AA274" i="64"/>
  <c r="L56" i="1"/>
  <c r="AA328" i="64"/>
  <c r="AA311" i="64"/>
  <c r="AA325" i="64"/>
  <c r="L40" i="1"/>
  <c r="N21" i="35"/>
  <c r="AA248" i="64"/>
  <c r="AB21" i="64" s="1"/>
  <c r="AH19" i="35"/>
  <c r="AA95" i="64"/>
  <c r="R56" i="1"/>
  <c r="X35" i="35"/>
  <c r="X21" i="35"/>
  <c r="X63" i="66"/>
  <c r="AA263" i="64"/>
  <c r="AA185" i="64"/>
  <c r="AA460" i="64"/>
  <c r="R54" i="1"/>
  <c r="AA183" i="64"/>
  <c r="H35" i="35"/>
  <c r="R42" i="1"/>
  <c r="T58" i="1"/>
  <c r="R60" i="1"/>
  <c r="R61" i="1"/>
  <c r="L61" i="1"/>
  <c r="X48" i="1"/>
  <c r="AA80" i="64"/>
  <c r="AA281" i="64"/>
  <c r="AA292" i="64"/>
  <c r="AA262" i="64"/>
  <c r="AA34" i="64"/>
  <c r="AA376" i="64"/>
  <c r="T19" i="35"/>
  <c r="N31" i="35"/>
  <c r="AA392" i="64"/>
  <c r="X136" i="66"/>
  <c r="X174" i="66"/>
  <c r="X229" i="66"/>
  <c r="Y20" i="58"/>
  <c r="X306" i="66"/>
  <c r="R40" i="1"/>
  <c r="X98" i="66"/>
  <c r="X20" i="58"/>
  <c r="X197" i="71" s="1"/>
  <c r="Q98" i="66"/>
  <c r="J98" i="66"/>
  <c r="X71" i="66"/>
  <c r="X187" i="66"/>
  <c r="AA217" i="64"/>
  <c r="H30" i="35"/>
  <c r="R209" i="64"/>
  <c r="X290" i="66"/>
  <c r="AA251" i="64"/>
  <c r="AB24" i="64" s="1"/>
  <c r="X196" i="66"/>
  <c r="AA155" i="64"/>
  <c r="AA84" i="64"/>
  <c r="AA441" i="64"/>
  <c r="X525" i="66"/>
  <c r="N19" i="35"/>
  <c r="AA308" i="64"/>
  <c r="AA342" i="64"/>
  <c r="AC244" i="64"/>
  <c r="AA82" i="64"/>
  <c r="R138" i="64"/>
  <c r="H16" i="35"/>
  <c r="X214" i="66"/>
  <c r="R44" i="1"/>
  <c r="X340" i="66"/>
  <c r="V60" i="1"/>
  <c r="T33" i="35"/>
  <c r="R217" i="64"/>
  <c r="R58" i="1"/>
  <c r="X495" i="66"/>
  <c r="X33" i="66"/>
  <c r="X18" i="66"/>
  <c r="X40" i="66"/>
  <c r="AC251" i="64"/>
  <c r="R24" i="64"/>
  <c r="V50" i="1"/>
  <c r="X158" i="66"/>
  <c r="AA218" i="64"/>
  <c r="X529" i="66"/>
  <c r="AC218" i="64"/>
  <c r="X82" i="66"/>
  <c r="R216" i="64"/>
  <c r="AB217" i="64"/>
  <c r="AC217" i="64"/>
  <c r="X20" i="35"/>
  <c r="X37" i="66"/>
  <c r="J267" i="66"/>
  <c r="X34" i="1"/>
  <c r="Q267" i="66"/>
  <c r="X120" i="66"/>
  <c r="J120" i="66"/>
  <c r="T52" i="1"/>
  <c r="R52" i="1"/>
  <c r="G40" i="1"/>
  <c r="V19" i="35"/>
  <c r="X289" i="66"/>
  <c r="AA474" i="64"/>
  <c r="AC474" i="64"/>
  <c r="AC248" i="64"/>
  <c r="R21" i="64"/>
  <c r="X16" i="66"/>
  <c r="R215" i="64"/>
  <c r="V4" i="66"/>
  <c r="X36" i="1"/>
  <c r="X105" i="66"/>
  <c r="J105" i="66"/>
  <c r="AC247" i="64"/>
  <c r="R20" i="64"/>
  <c r="R211" i="64"/>
  <c r="R208" i="64"/>
  <c r="G34" i="1"/>
  <c r="J252" i="66"/>
  <c r="R213" i="64"/>
  <c r="X457" i="66"/>
  <c r="G36" i="1"/>
  <c r="X61" i="66"/>
  <c r="T32" i="1"/>
  <c r="X32" i="1"/>
  <c r="X319" i="66"/>
  <c r="AC245" i="64"/>
  <c r="R18" i="64"/>
  <c r="X348" i="66"/>
  <c r="X342" i="66"/>
  <c r="X34" i="66"/>
  <c r="AA212" i="64"/>
  <c r="X24" i="66"/>
  <c r="AC212" i="64"/>
  <c r="X35" i="66"/>
  <c r="AA244" i="64"/>
  <c r="AB17" i="64" s="1"/>
  <c r="X56" i="66"/>
  <c r="X75" i="66"/>
  <c r="X26" i="35"/>
  <c r="X20" i="66"/>
  <c r="X73" i="66"/>
  <c r="X62" i="66"/>
  <c r="R16" i="1"/>
  <c r="J272" i="66"/>
  <c r="AC242" i="64"/>
  <c r="R15" i="64"/>
  <c r="X225" i="66"/>
  <c r="X19" i="66"/>
  <c r="X83" i="66"/>
  <c r="X23" i="66"/>
  <c r="X109" i="66"/>
  <c r="X72" i="66"/>
  <c r="X14" i="66"/>
  <c r="Q109" i="66"/>
  <c r="X43" i="58"/>
  <c r="X726" i="71" s="1"/>
  <c r="J109" i="66"/>
  <c r="J107" i="66"/>
  <c r="X344" i="66"/>
  <c r="X107" i="66"/>
  <c r="X343" i="66"/>
  <c r="X191" i="66"/>
  <c r="X267" i="66"/>
  <c r="R46" i="1"/>
  <c r="G56" i="1"/>
  <c r="T60" i="1"/>
  <c r="R174" i="64"/>
  <c r="R48" i="1"/>
  <c r="R50" i="1"/>
  <c r="R144" i="64"/>
  <c r="L57" i="1"/>
  <c r="AH33" i="35"/>
  <c r="L38" i="1"/>
  <c r="V33" i="35"/>
  <c r="AE94" i="1"/>
  <c r="T44" i="1"/>
  <c r="V17" i="35"/>
  <c r="X60" i="1"/>
  <c r="R38" i="1"/>
  <c r="AE110" i="1"/>
  <c r="T56" i="1"/>
  <c r="N35" i="35"/>
  <c r="AE112" i="1"/>
  <c r="R32" i="1"/>
  <c r="AA219" i="64"/>
  <c r="V48" i="1"/>
  <c r="G58" i="1"/>
  <c r="AH48" i="35"/>
  <c r="AE14" i="1"/>
  <c r="R36" i="1"/>
  <c r="X34" i="35"/>
  <c r="AE98" i="1"/>
  <c r="X44" i="1"/>
  <c r="G48" i="1"/>
  <c r="X52" i="1"/>
  <c r="V35" i="35"/>
  <c r="N33" i="35"/>
  <c r="H21" i="35"/>
  <c r="R57" i="1"/>
  <c r="X57" i="1"/>
  <c r="AE36" i="1"/>
  <c r="X61" i="1"/>
  <c r="Z23" i="49"/>
  <c r="AE111" i="1"/>
  <c r="T61" i="1"/>
  <c r="G61" i="1"/>
  <c r="AE115" i="1"/>
  <c r="V61" i="1"/>
  <c r="AE114" i="1"/>
  <c r="G59" i="1"/>
  <c r="Z9" i="49"/>
  <c r="R189" i="64"/>
  <c r="L59" i="1"/>
  <c r="R84" i="64"/>
  <c r="AE113" i="1"/>
  <c r="X59" i="1"/>
  <c r="V59" i="1"/>
  <c r="AC219" i="64"/>
  <c r="R59" i="1"/>
  <c r="T35" i="35"/>
  <c r="AD48" i="35"/>
  <c r="J35" i="35"/>
  <c r="AD35" i="35" s="1"/>
  <c r="AC159" i="64"/>
  <c r="T59" i="1"/>
  <c r="X42" i="1"/>
  <c r="AC189" i="64"/>
  <c r="AA189" i="64"/>
  <c r="R99" i="64"/>
  <c r="AA99" i="64"/>
  <c r="AC99" i="64"/>
  <c r="AA129" i="64"/>
  <c r="AC129" i="64"/>
  <c r="AA362" i="64"/>
  <c r="AC345" i="64"/>
  <c r="AA345" i="64"/>
  <c r="X280" i="66"/>
  <c r="AA462" i="64"/>
  <c r="AC462" i="64"/>
  <c r="AC296" i="64"/>
  <c r="G57" i="1"/>
  <c r="L58" i="1"/>
  <c r="G52" i="1"/>
  <c r="AA379" i="64"/>
  <c r="J21" i="35"/>
  <c r="AD21" i="35" s="1"/>
  <c r="Z35" i="35"/>
  <c r="Z21" i="35"/>
  <c r="X488" i="66"/>
  <c r="T21" i="35"/>
  <c r="R54" i="64"/>
  <c r="AH21" i="35"/>
  <c r="AC430" i="64"/>
  <c r="AA430" i="64"/>
  <c r="AA396" i="64"/>
  <c r="AB159" i="64" s="1"/>
  <c r="AA447" i="64"/>
  <c r="AB204" i="64" s="1"/>
  <c r="AC362" i="64"/>
  <c r="R159" i="64"/>
  <c r="R129" i="64"/>
  <c r="V57" i="1"/>
  <c r="AA413" i="64"/>
  <c r="AB174" i="64" s="1"/>
  <c r="AC413" i="64"/>
  <c r="R114" i="64"/>
  <c r="AA39" i="64"/>
  <c r="AB39" i="64" s="1"/>
  <c r="R39" i="64"/>
  <c r="AC39" i="64"/>
  <c r="AC447" i="64"/>
  <c r="R69" i="64"/>
  <c r="X50" i="1"/>
  <c r="T57" i="1"/>
  <c r="AH35" i="35"/>
  <c r="Z14" i="35"/>
  <c r="T54" i="1"/>
  <c r="T48" i="1"/>
  <c r="AA360" i="64"/>
  <c r="AE99" i="1"/>
  <c r="X101" i="66"/>
  <c r="Z32" i="35"/>
  <c r="X363" i="66"/>
  <c r="X419" i="66"/>
  <c r="AE93" i="1"/>
  <c r="X55" i="1"/>
  <c r="X49" i="1"/>
  <c r="J34" i="35"/>
  <c r="AD34" i="35" s="1"/>
  <c r="X381" i="66"/>
  <c r="X99" i="66"/>
  <c r="G55" i="1"/>
  <c r="R41" i="1"/>
  <c r="AE108" i="1"/>
  <c r="X30" i="35"/>
  <c r="R53" i="1"/>
  <c r="J99" i="66"/>
  <c r="X325" i="66"/>
  <c r="AE109" i="1"/>
  <c r="Q147" i="66"/>
  <c r="N32" i="35"/>
  <c r="J20" i="35"/>
  <c r="AD20" i="35" s="1"/>
  <c r="X18" i="35"/>
  <c r="X16" i="35"/>
  <c r="G50" i="1"/>
  <c r="N17" i="35"/>
  <c r="G54" i="1"/>
  <c r="G53" i="1"/>
  <c r="T55" i="1"/>
  <c r="H20" i="35"/>
  <c r="H34" i="35"/>
  <c r="X54" i="1"/>
  <c r="L36" i="1"/>
  <c r="X206" i="66"/>
  <c r="L55" i="1"/>
  <c r="R55" i="1"/>
  <c r="AD47" i="35"/>
  <c r="V52" i="1"/>
  <c r="Z34" i="35"/>
  <c r="V55" i="1"/>
  <c r="T34" i="35"/>
  <c r="V18" i="35"/>
  <c r="Z20" i="35"/>
  <c r="G42" i="1"/>
  <c r="R65" i="64"/>
  <c r="L473" i="71"/>
  <c r="M335" i="71"/>
  <c r="AA146" i="64"/>
  <c r="X353" i="66"/>
  <c r="X543" i="66"/>
  <c r="AC250" i="64"/>
  <c r="AA250" i="64"/>
  <c r="AB23" i="64" s="1"/>
  <c r="X21" i="58"/>
  <c r="X220" i="71" s="1"/>
  <c r="M220" i="71"/>
  <c r="X17" i="58"/>
  <c r="W129" i="71" s="1"/>
  <c r="L129" i="71"/>
  <c r="AA203" i="64"/>
  <c r="AB203" i="64" s="1"/>
  <c r="R203" i="64"/>
  <c r="AC203" i="64"/>
  <c r="AA206" i="64"/>
  <c r="X505" i="66"/>
  <c r="R37" i="1"/>
  <c r="AE103" i="1"/>
  <c r="AE95" i="1"/>
  <c r="V53" i="1"/>
  <c r="AH47" i="35"/>
  <c r="V34" i="35"/>
  <c r="AA131" i="64"/>
  <c r="X315" i="66"/>
  <c r="X53" i="1"/>
  <c r="M634" i="71"/>
  <c r="L175" i="71"/>
  <c r="M680" i="71"/>
  <c r="M358" i="71"/>
  <c r="M542" i="71"/>
  <c r="V54" i="1"/>
  <c r="M243" i="71"/>
  <c r="AA461" i="64"/>
  <c r="T53" i="1"/>
  <c r="N34" i="35"/>
  <c r="N20" i="35"/>
  <c r="T20" i="35"/>
  <c r="M197" i="71"/>
  <c r="M312" i="71"/>
  <c r="L450" i="71"/>
  <c r="M726" i="71"/>
  <c r="M657" i="71"/>
  <c r="R188" i="64"/>
  <c r="AC188" i="64"/>
  <c r="AA188" i="64"/>
  <c r="AA393" i="64"/>
  <c r="AA86" i="64"/>
  <c r="X201" i="66"/>
  <c r="AE107" i="1"/>
  <c r="L53" i="1"/>
  <c r="AA176" i="64"/>
  <c r="X429" i="66"/>
  <c r="R173" i="64"/>
  <c r="X467" i="66"/>
  <c r="AA191" i="64"/>
  <c r="L83" i="71"/>
  <c r="L28" i="71"/>
  <c r="L46" i="71"/>
  <c r="R12" i="1"/>
  <c r="V42" i="1"/>
  <c r="M611" i="71"/>
  <c r="AA116" i="64"/>
  <c r="X277" i="66"/>
  <c r="M266" i="71"/>
  <c r="AA394" i="64"/>
  <c r="M289" i="71"/>
  <c r="L54" i="1"/>
  <c r="L44" i="1"/>
  <c r="AA161" i="64"/>
  <c r="X391" i="66"/>
  <c r="X213" i="66"/>
  <c r="X33" i="58"/>
  <c r="W496" i="71" s="1"/>
  <c r="X44" i="58"/>
  <c r="X16" i="58"/>
  <c r="W106" i="71" s="1"/>
  <c r="Y25" i="58"/>
  <c r="AC361" i="64"/>
  <c r="AA361" i="64"/>
  <c r="AA295" i="64"/>
  <c r="AC295" i="64"/>
  <c r="AC158" i="64"/>
  <c r="R158" i="64"/>
  <c r="AA158" i="64"/>
  <c r="R38" i="64"/>
  <c r="R53" i="64"/>
  <c r="AC412" i="64"/>
  <c r="AA412" i="64"/>
  <c r="AC344" i="64"/>
  <c r="AA344" i="64"/>
  <c r="AC280" i="64"/>
  <c r="AA280" i="64"/>
  <c r="R128" i="64"/>
  <c r="AA128" i="64"/>
  <c r="AC128" i="64"/>
  <c r="AC98" i="64"/>
  <c r="R98" i="64"/>
  <c r="AA98" i="64"/>
  <c r="AC395" i="64"/>
  <c r="AA395" i="64"/>
  <c r="AA327" i="64"/>
  <c r="AC327" i="64"/>
  <c r="AA265" i="64"/>
  <c r="AC265" i="64"/>
  <c r="R143" i="64"/>
  <c r="AA143" i="64"/>
  <c r="AC143" i="64"/>
  <c r="AA429" i="64"/>
  <c r="X76" i="66"/>
  <c r="R68" i="64"/>
  <c r="AA378" i="64"/>
  <c r="AC378" i="64"/>
  <c r="AA310" i="64"/>
  <c r="AC310" i="64"/>
  <c r="AA113" i="64"/>
  <c r="AC113" i="64"/>
  <c r="R113" i="64"/>
  <c r="AC83" i="64"/>
  <c r="R83" i="64"/>
  <c r="AA83" i="64"/>
  <c r="AA38" i="64"/>
  <c r="V31" i="35"/>
  <c r="AA457" i="64"/>
  <c r="J242" i="66"/>
  <c r="AH34" i="35"/>
  <c r="AA53" i="64"/>
  <c r="AH20" i="35"/>
  <c r="V20" i="35"/>
  <c r="X32" i="35"/>
  <c r="X69" i="66"/>
  <c r="X51" i="1"/>
  <c r="X40" i="1"/>
  <c r="X38" i="1"/>
  <c r="L52" i="1"/>
  <c r="X46" i="1"/>
  <c r="T36" i="1"/>
  <c r="T40" i="1"/>
  <c r="AE106" i="1"/>
  <c r="AA249" i="64"/>
  <c r="AB22" i="64" s="1"/>
  <c r="L48" i="1"/>
  <c r="R51" i="1"/>
  <c r="J101" i="66"/>
  <c r="V51" i="1"/>
  <c r="AG27" i="2"/>
  <c r="T20" i="1"/>
  <c r="T15" i="35"/>
  <c r="AA49" i="64"/>
  <c r="J246" i="66"/>
  <c r="G51" i="1"/>
  <c r="V40" i="1"/>
  <c r="J19" i="35"/>
  <c r="AD19" i="35" s="1"/>
  <c r="AE105" i="1"/>
  <c r="AC249" i="64"/>
  <c r="L50" i="1"/>
  <c r="T50" i="1"/>
  <c r="AA264" i="64"/>
  <c r="J16" i="35"/>
  <c r="AD16" i="35" s="1"/>
  <c r="X21" i="66"/>
  <c r="J32" i="35"/>
  <c r="AD32" i="35" s="1"/>
  <c r="AE104" i="1"/>
  <c r="T51" i="1"/>
  <c r="AA445" i="64"/>
  <c r="AB202" i="64" s="1"/>
  <c r="R97" i="64"/>
  <c r="J18" i="35"/>
  <c r="AD18" i="35" s="1"/>
  <c r="R49" i="1"/>
  <c r="H18" i="35"/>
  <c r="H32" i="35"/>
  <c r="X55" i="66"/>
  <c r="X490" i="66"/>
  <c r="V49" i="1"/>
  <c r="R142" i="64"/>
  <c r="L49" i="1"/>
  <c r="H19" i="35"/>
  <c r="R172" i="64"/>
  <c r="R202" i="64"/>
  <c r="G49" i="1"/>
  <c r="AD46" i="35"/>
  <c r="X19" i="35"/>
  <c r="R82" i="64"/>
  <c r="X465" i="66"/>
  <c r="R112" i="64"/>
  <c r="R52" i="64"/>
  <c r="AC445" i="64"/>
  <c r="AC157" i="64"/>
  <c r="AA157" i="64"/>
  <c r="T49" i="1"/>
  <c r="Z19" i="35"/>
  <c r="R127" i="64"/>
  <c r="R37" i="64"/>
  <c r="AC127" i="64"/>
  <c r="AC97" i="64"/>
  <c r="AA97" i="64"/>
  <c r="V47" i="1"/>
  <c r="AH46" i="35"/>
  <c r="AC264" i="64"/>
  <c r="AC187" i="64"/>
  <c r="AA187" i="64"/>
  <c r="AB187" i="64" s="1"/>
  <c r="AA37" i="64"/>
  <c r="AA377" i="64"/>
  <c r="L47" i="1"/>
  <c r="AH32" i="35"/>
  <c r="AA343" i="64"/>
  <c r="AB112" i="64" s="1"/>
  <c r="AC343" i="64"/>
  <c r="X57" i="66"/>
  <c r="J33" i="35"/>
  <c r="AD33" i="35" s="1"/>
  <c r="G47" i="1"/>
  <c r="AE102" i="1"/>
  <c r="AA326" i="64"/>
  <c r="AC326" i="64"/>
  <c r="X47" i="1"/>
  <c r="Z33" i="35"/>
  <c r="AA309" i="64"/>
  <c r="AA411" i="64"/>
  <c r="AA278" i="64"/>
  <c r="R47" i="1"/>
  <c r="T47" i="1"/>
  <c r="H33" i="35"/>
  <c r="AA279" i="64"/>
  <c r="AC360" i="64"/>
  <c r="AA294" i="64"/>
  <c r="AC294" i="64"/>
  <c r="X33" i="35"/>
  <c r="AA444" i="64"/>
  <c r="AC309" i="64"/>
  <c r="T28" i="1"/>
  <c r="G44" i="1"/>
  <c r="R34" i="1"/>
  <c r="AE101" i="1"/>
  <c r="X410" i="66"/>
  <c r="X318" i="66"/>
  <c r="V46" i="1"/>
  <c r="G46" i="1"/>
  <c r="AA216" i="64"/>
  <c r="AC216" i="64"/>
  <c r="AC246" i="64"/>
  <c r="AE100" i="1"/>
  <c r="T46" i="1"/>
  <c r="AA231" i="64"/>
  <c r="AB231" i="64" s="1"/>
  <c r="AA459" i="64"/>
  <c r="AC393" i="64"/>
  <c r="R171" i="64"/>
  <c r="AC171" i="64"/>
  <c r="AG25" i="46"/>
  <c r="AH45" i="35"/>
  <c r="T42" i="1"/>
  <c r="V32" i="35"/>
  <c r="N18" i="35"/>
  <c r="R231" i="64"/>
  <c r="AC444" i="64"/>
  <c r="L46" i="1"/>
  <c r="X17" i="35"/>
  <c r="X12" i="35"/>
  <c r="R186" i="64"/>
  <c r="AC186" i="64"/>
  <c r="AA186" i="64"/>
  <c r="AA141" i="64"/>
  <c r="R141" i="64"/>
  <c r="AC141" i="64"/>
  <c r="AC263" i="64"/>
  <c r="AA36" i="64"/>
  <c r="L45" i="1"/>
  <c r="R45" i="1"/>
  <c r="T43" i="1"/>
  <c r="R66" i="64"/>
  <c r="X304" i="66"/>
  <c r="G45" i="1"/>
  <c r="AD45" i="35"/>
  <c r="L43" i="1"/>
  <c r="AA81" i="64"/>
  <c r="R81" i="64"/>
  <c r="AC81" i="64"/>
  <c r="AA427" i="64"/>
  <c r="AC201" i="64"/>
  <c r="R201" i="64"/>
  <c r="AA201" i="64"/>
  <c r="R156" i="64"/>
  <c r="AC156" i="64"/>
  <c r="AA156" i="64"/>
  <c r="AC293" i="64"/>
  <c r="V45" i="1"/>
  <c r="X43" i="1"/>
  <c r="T32" i="35"/>
  <c r="G43" i="1"/>
  <c r="R51" i="64"/>
  <c r="AC111" i="64"/>
  <c r="R111" i="64"/>
  <c r="AA111" i="64"/>
  <c r="R126" i="64"/>
  <c r="AC126" i="64"/>
  <c r="AA126" i="64"/>
  <c r="AC96" i="64"/>
  <c r="AA96" i="64"/>
  <c r="R96" i="64"/>
  <c r="AC278" i="64"/>
  <c r="T45" i="1"/>
  <c r="R43" i="1"/>
  <c r="T18" i="35"/>
  <c r="X45" i="1"/>
  <c r="V43" i="1"/>
  <c r="R36" i="64"/>
  <c r="J30" i="35"/>
  <c r="AD30" i="35" s="1"/>
  <c r="X28" i="35"/>
  <c r="Y27" i="58"/>
  <c r="X179" i="66"/>
  <c r="X25" i="58"/>
  <c r="X312" i="71" s="1"/>
  <c r="X41" i="1"/>
  <c r="X114" i="66"/>
  <c r="AE97" i="1"/>
  <c r="X284" i="66"/>
  <c r="G41" i="1"/>
  <c r="AE96" i="1"/>
  <c r="AA458" i="64"/>
  <c r="AB215" i="64" s="1"/>
  <c r="AA324" i="64"/>
  <c r="J114" i="66"/>
  <c r="X47" i="66"/>
  <c r="L42" i="1"/>
  <c r="AE92" i="1"/>
  <c r="V41" i="1"/>
  <c r="AC458" i="64"/>
  <c r="L41" i="1"/>
  <c r="X31" i="35"/>
  <c r="AA391" i="64"/>
  <c r="AA357" i="64"/>
  <c r="AC200" i="64"/>
  <c r="AC110" i="64"/>
  <c r="AA110" i="64"/>
  <c r="X116" i="66"/>
  <c r="Q116" i="66"/>
  <c r="T41" i="1"/>
  <c r="AE91" i="1"/>
  <c r="R185" i="64"/>
  <c r="AA442" i="64"/>
  <c r="Q266" i="66"/>
  <c r="X266" i="66"/>
  <c r="J116" i="66"/>
  <c r="AA409" i="64"/>
  <c r="Z16" i="35"/>
  <c r="Z30" i="35"/>
  <c r="X37" i="1"/>
  <c r="V35" i="1"/>
  <c r="H17" i="35"/>
  <c r="G37" i="1"/>
  <c r="T38" i="1"/>
  <c r="AC292" i="64"/>
  <c r="V34" i="1"/>
  <c r="J266" i="66"/>
  <c r="AC215" i="64"/>
  <c r="G38" i="1"/>
  <c r="AA375" i="64"/>
  <c r="AA358" i="64"/>
  <c r="AA307" i="64"/>
  <c r="R140" i="64"/>
  <c r="AC80" i="64"/>
  <c r="X246" i="66"/>
  <c r="Q100" i="66"/>
  <c r="X100" i="66"/>
  <c r="AA443" i="64"/>
  <c r="AB200" i="64" s="1"/>
  <c r="AC443" i="64"/>
  <c r="R200" i="64"/>
  <c r="AA140" i="64"/>
  <c r="AC324" i="64"/>
  <c r="AA247" i="64"/>
  <c r="AB20" i="64" s="1"/>
  <c r="AA214" i="64"/>
  <c r="AC214" i="64"/>
  <c r="AA426" i="64"/>
  <c r="AB185" i="64" s="1"/>
  <c r="AC426" i="64"/>
  <c r="AC358" i="64"/>
  <c r="AA35" i="64"/>
  <c r="R35" i="64"/>
  <c r="AC35" i="64"/>
  <c r="AC140" i="64"/>
  <c r="R80" i="64"/>
  <c r="X356" i="66"/>
  <c r="J100" i="66"/>
  <c r="L39" i="1"/>
  <c r="V37" i="1"/>
  <c r="N16" i="35"/>
  <c r="X455" i="66"/>
  <c r="R29" i="1"/>
  <c r="G39" i="1"/>
  <c r="J31" i="35"/>
  <c r="AD31" i="35" s="1"/>
  <c r="J17" i="35"/>
  <c r="AD17" i="35" s="1"/>
  <c r="T16" i="35"/>
  <c r="X39" i="1"/>
  <c r="T37" i="1"/>
  <c r="V39" i="1"/>
  <c r="G35" i="1"/>
  <c r="AD44" i="35"/>
  <c r="Z31" i="35"/>
  <c r="AH17" i="35"/>
  <c r="Z17" i="35"/>
  <c r="R39" i="1"/>
  <c r="L37" i="1"/>
  <c r="T39" i="1"/>
  <c r="AH44" i="35"/>
  <c r="H31" i="35"/>
  <c r="AH31" i="35"/>
  <c r="T31" i="35"/>
  <c r="T17" i="35"/>
  <c r="R170" i="64"/>
  <c r="AC392" i="64"/>
  <c r="R155" i="64"/>
  <c r="V38" i="1"/>
  <c r="R95" i="64"/>
  <c r="R50" i="64"/>
  <c r="G12" i="1"/>
  <c r="N25" i="35"/>
  <c r="G32" i="1"/>
  <c r="AE90" i="1"/>
  <c r="R64" i="64"/>
  <c r="AC184" i="64"/>
  <c r="R184" i="64"/>
  <c r="AA184" i="64"/>
  <c r="AA340" i="64"/>
  <c r="AC340" i="64"/>
  <c r="R109" i="64"/>
  <c r="AA109" i="64"/>
  <c r="AC109" i="64"/>
  <c r="AC79" i="64"/>
  <c r="AA79" i="64"/>
  <c r="R79" i="64"/>
  <c r="R169" i="64"/>
  <c r="R199" i="64"/>
  <c r="AC199" i="64"/>
  <c r="AA199" i="64"/>
  <c r="AA154" i="64"/>
  <c r="AC154" i="64"/>
  <c r="R154" i="64"/>
  <c r="AA246" i="64"/>
  <c r="AB19" i="64" s="1"/>
  <c r="R49" i="64"/>
  <c r="AA139" i="64"/>
  <c r="AC139" i="64"/>
  <c r="R139" i="64"/>
  <c r="AA306" i="64"/>
  <c r="AA124" i="64"/>
  <c r="R124" i="64"/>
  <c r="AC124" i="64"/>
  <c r="R94" i="64"/>
  <c r="AC94" i="64"/>
  <c r="AA94" i="64"/>
  <c r="R34" i="64"/>
  <c r="AH43" i="35"/>
  <c r="V16" i="35"/>
  <c r="AH16" i="35"/>
  <c r="X35" i="1"/>
  <c r="T35" i="1"/>
  <c r="AD43" i="35"/>
  <c r="T30" i="35"/>
  <c r="R35" i="1"/>
  <c r="N30" i="35"/>
  <c r="AC306" i="64"/>
  <c r="L35" i="1"/>
  <c r="AE79" i="1"/>
  <c r="AG12" i="2"/>
  <c r="AC357" i="64"/>
  <c r="AA276" i="64"/>
  <c r="AC291" i="64"/>
  <c r="AA291" i="64"/>
  <c r="AA408" i="64"/>
  <c r="AA374" i="64"/>
  <c r="AC374" i="64"/>
  <c r="AA323" i="64"/>
  <c r="AA261" i="64"/>
  <c r="AA153" i="64"/>
  <c r="AE33" i="1"/>
  <c r="AH30" i="35"/>
  <c r="V30" i="35"/>
  <c r="AE89" i="1"/>
  <c r="AC323" i="64"/>
  <c r="AA407" i="64"/>
  <c r="AE88" i="1"/>
  <c r="H26" i="35"/>
  <c r="Z20" i="49"/>
  <c r="Z12" i="49"/>
  <c r="Z16" i="49"/>
  <c r="Z21" i="49"/>
  <c r="Z17" i="49"/>
  <c r="Z13" i="49"/>
  <c r="Z22" i="49"/>
  <c r="Z18" i="49"/>
  <c r="Z14" i="49"/>
  <c r="Z10" i="49"/>
  <c r="Z19" i="49"/>
  <c r="Z15" i="49"/>
  <c r="Z11" i="49"/>
  <c r="V15" i="35"/>
  <c r="X18" i="58"/>
  <c r="W152" i="71" s="1"/>
  <c r="AA424" i="64"/>
  <c r="AC243" i="64"/>
  <c r="X33" i="1"/>
  <c r="X37" i="58"/>
  <c r="V28" i="1"/>
  <c r="L34" i="1"/>
  <c r="H27" i="35"/>
  <c r="T34" i="1"/>
  <c r="T22" i="1"/>
  <c r="V29" i="35"/>
  <c r="V33" i="1"/>
  <c r="AA93" i="64"/>
  <c r="AA101" i="64"/>
  <c r="T33" i="1"/>
  <c r="R33" i="1"/>
  <c r="G10" i="1"/>
  <c r="L33" i="1"/>
  <c r="G33" i="1"/>
  <c r="X27" i="58"/>
  <c r="X358" i="71" s="1"/>
  <c r="AA456" i="64"/>
  <c r="AB213" i="64" s="1"/>
  <c r="AE87" i="1"/>
  <c r="AF25" i="46"/>
  <c r="AF26" i="46"/>
  <c r="AF34" i="46"/>
  <c r="AF28" i="46"/>
  <c r="AC456" i="64"/>
  <c r="X125" i="66"/>
  <c r="N29" i="35"/>
  <c r="AF32" i="46"/>
  <c r="AF17" i="46"/>
  <c r="AF12" i="46"/>
  <c r="AF33" i="46"/>
  <c r="AF18" i="46"/>
  <c r="AF23" i="46"/>
  <c r="X29" i="1"/>
  <c r="N28" i="35"/>
  <c r="AE84" i="1"/>
  <c r="V32" i="1"/>
  <c r="X28" i="1"/>
  <c r="R20" i="1"/>
  <c r="T29" i="35"/>
  <c r="AG27" i="46"/>
  <c r="AF29" i="46"/>
  <c r="AF13" i="46"/>
  <c r="AF30" i="46"/>
  <c r="AF14" i="46"/>
  <c r="Q132" i="66"/>
  <c r="X87" i="66"/>
  <c r="Q135" i="66"/>
  <c r="Q161" i="66"/>
  <c r="AE81" i="1"/>
  <c r="AE67" i="1"/>
  <c r="AD42" i="35"/>
  <c r="X49" i="66"/>
  <c r="X163" i="66"/>
  <c r="G20" i="1"/>
  <c r="N15" i="35"/>
  <c r="R28" i="1"/>
  <c r="AF21" i="46"/>
  <c r="AF31" i="46"/>
  <c r="AF22" i="46"/>
  <c r="AF27" i="46"/>
  <c r="AG34" i="46"/>
  <c r="AG26" i="46"/>
  <c r="AG32" i="46"/>
  <c r="AG17" i="46"/>
  <c r="AG23" i="46"/>
  <c r="AG35" i="46"/>
  <c r="AG22" i="46"/>
  <c r="AG33" i="46"/>
  <c r="AG21" i="46"/>
  <c r="AG13" i="46"/>
  <c r="AG19" i="46"/>
  <c r="AG14" i="46"/>
  <c r="AG31" i="46"/>
  <c r="AG28" i="46"/>
  <c r="AG24" i="46"/>
  <c r="AG30" i="46"/>
  <c r="AG12" i="46"/>
  <c r="AG18" i="46"/>
  <c r="AG29" i="46"/>
  <c r="AG20" i="46"/>
  <c r="T12" i="1"/>
  <c r="L28" i="1"/>
  <c r="R30" i="1"/>
  <c r="X30" i="1"/>
  <c r="V16" i="1"/>
  <c r="V24" i="1"/>
  <c r="T30" i="1"/>
  <c r="L32" i="1"/>
  <c r="R22" i="1"/>
  <c r="AE85" i="1"/>
  <c r="AE78" i="1"/>
  <c r="AE86" i="1"/>
  <c r="L30" i="1"/>
  <c r="G22" i="1"/>
  <c r="AH39" i="35"/>
  <c r="AH42" i="35"/>
  <c r="T25" i="35"/>
  <c r="AG19" i="2"/>
  <c r="AG20" i="2"/>
  <c r="AG15" i="2"/>
  <c r="J94" i="66"/>
  <c r="J90" i="66"/>
  <c r="J123" i="66"/>
  <c r="J113" i="66"/>
  <c r="J106" i="66"/>
  <c r="J96" i="66"/>
  <c r="J92" i="66"/>
  <c r="J122" i="66"/>
  <c r="J112" i="66"/>
  <c r="J95" i="66"/>
  <c r="J91" i="66"/>
  <c r="J110" i="66"/>
  <c r="J108" i="66"/>
  <c r="J97" i="66"/>
  <c r="J93" i="66"/>
  <c r="J89" i="66"/>
  <c r="Q96" i="66"/>
  <c r="Q89" i="66"/>
  <c r="Q122" i="66"/>
  <c r="Q91" i="66"/>
  <c r="X92" i="66"/>
  <c r="Q123" i="66"/>
  <c r="Q112" i="66"/>
  <c r="Q110" i="66"/>
  <c r="Q97" i="66"/>
  <c r="Q95" i="66"/>
  <c r="Q93" i="66"/>
  <c r="Q94" i="66"/>
  <c r="X113" i="66"/>
  <c r="Q92" i="66"/>
  <c r="X95" i="66"/>
  <c r="AA373" i="64"/>
  <c r="R198" i="64"/>
  <c r="AA390" i="64"/>
  <c r="AC198" i="64"/>
  <c r="AE83" i="1"/>
  <c r="AA245" i="64"/>
  <c r="AB18" i="64" s="1"/>
  <c r="X24" i="1"/>
  <c r="X31" i="1"/>
  <c r="AG11" i="2"/>
  <c r="G31" i="1"/>
  <c r="H15" i="35"/>
  <c r="R168" i="64"/>
  <c r="X242" i="66"/>
  <c r="X268" i="66"/>
  <c r="X177" i="66"/>
  <c r="X78" i="66"/>
  <c r="X31" i="66"/>
  <c r="X30" i="66"/>
  <c r="AC322" i="64"/>
  <c r="AA322" i="64"/>
  <c r="AC260" i="64"/>
  <c r="AA260" i="64"/>
  <c r="AA33" i="64"/>
  <c r="R33" i="64"/>
  <c r="AC33" i="64"/>
  <c r="R31" i="1"/>
  <c r="Z29" i="35"/>
  <c r="AH29" i="35"/>
  <c r="Z15" i="35"/>
  <c r="T31" i="1"/>
  <c r="H29" i="35"/>
  <c r="J268" i="66"/>
  <c r="AC424" i="64"/>
  <c r="R78" i="64"/>
  <c r="AC78" i="64"/>
  <c r="AA78" i="64"/>
  <c r="L31" i="1"/>
  <c r="X29" i="35"/>
  <c r="R93" i="64"/>
  <c r="AA48" i="64"/>
  <c r="AA356" i="64"/>
  <c r="AC356" i="64"/>
  <c r="AC138" i="64"/>
  <c r="AA138" i="64"/>
  <c r="R108" i="64"/>
  <c r="AC108" i="64"/>
  <c r="AA108" i="64"/>
  <c r="R153" i="64"/>
  <c r="AA305" i="64"/>
  <c r="R123" i="64"/>
  <c r="AA290" i="64"/>
  <c r="R63" i="64"/>
  <c r="AA339" i="64"/>
  <c r="AC339" i="64"/>
  <c r="AA275" i="64"/>
  <c r="R48" i="64"/>
  <c r="AC275" i="64"/>
  <c r="J29" i="35"/>
  <c r="AD29" i="35" s="1"/>
  <c r="J15" i="35"/>
  <c r="AD15" i="35" s="1"/>
  <c r="AE31" i="1"/>
  <c r="V31" i="1"/>
  <c r="X15" i="35"/>
  <c r="R183" i="64"/>
  <c r="AE22" i="1"/>
  <c r="AE68" i="1"/>
  <c r="X10" i="1"/>
  <c r="V26" i="1"/>
  <c r="X154" i="66"/>
  <c r="AH15" i="35"/>
  <c r="AA11" i="64"/>
  <c r="X11" i="66"/>
  <c r="H10" i="35"/>
  <c r="G30" i="1"/>
  <c r="Q241" i="66"/>
  <c r="Q226" i="66"/>
  <c r="X243" i="66"/>
  <c r="Z26" i="35"/>
  <c r="J243" i="66"/>
  <c r="AA26" i="64"/>
  <c r="R26" i="1"/>
  <c r="H14" i="35"/>
  <c r="AE74" i="1"/>
  <c r="V20" i="1"/>
  <c r="V30" i="1"/>
  <c r="X134" i="66"/>
  <c r="Q265" i="66"/>
  <c r="Q221" i="66"/>
  <c r="Q173" i="66"/>
  <c r="X207" i="66"/>
  <c r="X287" i="66"/>
  <c r="Q209" i="66"/>
  <c r="Q261" i="66"/>
  <c r="Q230" i="66"/>
  <c r="Q227" i="66"/>
  <c r="Q203" i="66"/>
  <c r="Q177" i="66"/>
  <c r="Q172" i="66"/>
  <c r="Q205" i="66"/>
  <c r="Q253" i="66"/>
  <c r="Q199" i="66"/>
  <c r="Q189" i="66"/>
  <c r="Q237" i="66"/>
  <c r="Q249" i="66"/>
  <c r="Q222" i="66"/>
  <c r="Q215" i="66"/>
  <c r="Q188" i="66"/>
  <c r="Q175" i="66"/>
  <c r="X253" i="66"/>
  <c r="X252" i="66"/>
  <c r="AA32" i="64"/>
  <c r="V29" i="1"/>
  <c r="L29" i="1"/>
  <c r="G29" i="1"/>
  <c r="T29" i="1"/>
  <c r="J24" i="35"/>
  <c r="AD24" i="35" s="1"/>
  <c r="L22" i="1"/>
  <c r="J275" i="66"/>
  <c r="J263" i="66"/>
  <c r="J260" i="66"/>
  <c r="J241" i="66"/>
  <c r="J251" i="66"/>
  <c r="J248" i="66"/>
  <c r="X248" i="66"/>
  <c r="J259" i="66"/>
  <c r="J261" i="66"/>
  <c r="J265" i="66"/>
  <c r="J253" i="66"/>
  <c r="J249" i="66"/>
  <c r="X10" i="35"/>
  <c r="L20" i="1"/>
  <c r="N13" i="35"/>
  <c r="AE82" i="1"/>
  <c r="J264" i="66"/>
  <c r="AE21" i="1"/>
  <c r="AE12" i="1"/>
  <c r="T26" i="1"/>
  <c r="N11" i="35"/>
  <c r="J274" i="66"/>
  <c r="J258" i="66"/>
  <c r="J262" i="66"/>
  <c r="X30" i="58"/>
  <c r="X14" i="58"/>
  <c r="W64" i="71" s="1"/>
  <c r="X29" i="58"/>
  <c r="W404" i="71" s="1"/>
  <c r="X31" i="58"/>
  <c r="X36" i="58"/>
  <c r="X34" i="58"/>
  <c r="X28" i="58"/>
  <c r="X12" i="58"/>
  <c r="X38" i="58"/>
  <c r="X32" i="58"/>
  <c r="X35" i="58"/>
  <c r="X23" i="58"/>
  <c r="X15" i="58"/>
  <c r="X42" i="58"/>
  <c r="X22" i="58"/>
  <c r="X13" i="58"/>
  <c r="W46" i="71" s="1"/>
  <c r="X19" i="58"/>
  <c r="Y28" i="58"/>
  <c r="Y31" i="58"/>
  <c r="R24" i="1"/>
  <c r="H28" i="35"/>
  <c r="X22" i="1"/>
  <c r="AE76" i="1"/>
  <c r="AE11" i="1"/>
  <c r="J28" i="35"/>
  <c r="AD28" i="35" s="1"/>
  <c r="AG9" i="2"/>
  <c r="Y38" i="58"/>
  <c r="L16" i="1"/>
  <c r="AH25" i="35"/>
  <c r="AG17" i="2"/>
  <c r="V10" i="1"/>
  <c r="J14" i="35"/>
  <c r="AD14" i="35" s="1"/>
  <c r="X16" i="1"/>
  <c r="AA355" i="64"/>
  <c r="AA321" i="64"/>
  <c r="AA47" i="64"/>
  <c r="AA167" i="64"/>
  <c r="R167" i="64"/>
  <c r="AA423" i="64"/>
  <c r="X14" i="35"/>
  <c r="Z12" i="35"/>
  <c r="R14" i="1"/>
  <c r="H12" i="35"/>
  <c r="X14" i="1"/>
  <c r="V12" i="1"/>
  <c r="AA372" i="64"/>
  <c r="X173" i="66"/>
  <c r="X74" i="66"/>
  <c r="N27" i="35"/>
  <c r="R195" i="64"/>
  <c r="AA259" i="64"/>
  <c r="T16" i="1"/>
  <c r="Y35" i="58"/>
  <c r="N24" i="35"/>
  <c r="N14" i="35"/>
  <c r="AA455" i="64"/>
  <c r="X13" i="35"/>
  <c r="V11" i="35"/>
  <c r="V27" i="35"/>
  <c r="T11" i="35"/>
  <c r="AA440" i="64"/>
  <c r="X25" i="1"/>
  <c r="AC372" i="64"/>
  <c r="AA406" i="64"/>
  <c r="T14" i="35"/>
  <c r="R25" i="1"/>
  <c r="R17" i="1"/>
  <c r="R226" i="64"/>
  <c r="AC226" i="64"/>
  <c r="AG24" i="2"/>
  <c r="X26" i="1"/>
  <c r="L10" i="1"/>
  <c r="V13" i="35"/>
  <c r="R47" i="64"/>
  <c r="AC455" i="64"/>
  <c r="R10" i="1"/>
  <c r="R32" i="64"/>
  <c r="G26" i="1"/>
  <c r="AH27" i="35"/>
  <c r="X184" i="66"/>
  <c r="X210" i="66"/>
  <c r="X209" i="66"/>
  <c r="AA182" i="64"/>
  <c r="R182" i="64"/>
  <c r="AC182" i="64"/>
  <c r="R137" i="64"/>
  <c r="AA137" i="64"/>
  <c r="AC137" i="64"/>
  <c r="V14" i="35"/>
  <c r="V28" i="35"/>
  <c r="AC107" i="64"/>
  <c r="AA107" i="64"/>
  <c r="R107" i="64"/>
  <c r="AC77" i="64"/>
  <c r="R77" i="64"/>
  <c r="AA77" i="64"/>
  <c r="AB77" i="64" s="1"/>
  <c r="AH28" i="35"/>
  <c r="AC423" i="64"/>
  <c r="R197" i="64"/>
  <c r="AA197" i="64"/>
  <c r="AC197" i="64"/>
  <c r="R152" i="64"/>
  <c r="AC152" i="64"/>
  <c r="AA152" i="64"/>
  <c r="AC406" i="64"/>
  <c r="AH41" i="35"/>
  <c r="R62" i="64"/>
  <c r="AC122" i="64"/>
  <c r="R122" i="64"/>
  <c r="AA122" i="64"/>
  <c r="AC92" i="64"/>
  <c r="AA92" i="64"/>
  <c r="R92" i="64"/>
  <c r="AE77" i="1"/>
  <c r="AG25" i="2"/>
  <c r="AG21" i="2"/>
  <c r="J10" i="35"/>
  <c r="AD10" i="35" s="1"/>
  <c r="AA62" i="64"/>
  <c r="X12" i="1"/>
  <c r="AD41" i="35"/>
  <c r="L24" i="1"/>
  <c r="AE70" i="1"/>
  <c r="AE80" i="1"/>
  <c r="AE17" i="1"/>
  <c r="T28" i="35"/>
  <c r="X147" i="66"/>
  <c r="R180" i="64"/>
  <c r="R178" i="64"/>
  <c r="R193" i="64"/>
  <c r="R196" i="64"/>
  <c r="R179" i="64"/>
  <c r="R194" i="64"/>
  <c r="R59" i="64"/>
  <c r="R181" i="64"/>
  <c r="R164" i="64"/>
  <c r="AD193" i="64"/>
  <c r="AD178" i="64"/>
  <c r="R165" i="64"/>
  <c r="R166" i="64"/>
  <c r="AC164" i="64"/>
  <c r="AD163" i="64"/>
  <c r="R13" i="64"/>
  <c r="R29" i="64"/>
  <c r="R44" i="64"/>
  <c r="R31" i="64"/>
  <c r="R30" i="64"/>
  <c r="R28" i="64"/>
  <c r="AD13" i="64"/>
  <c r="R45" i="64"/>
  <c r="R43" i="64"/>
  <c r="AD28" i="64"/>
  <c r="AC45" i="64"/>
  <c r="R46" i="64"/>
  <c r="R61" i="64"/>
  <c r="R151" i="64"/>
  <c r="F265" i="64"/>
  <c r="R118" i="64"/>
  <c r="R58" i="64"/>
  <c r="F263" i="64"/>
  <c r="R60" i="64"/>
  <c r="R150" i="64"/>
  <c r="AD73" i="64"/>
  <c r="R148" i="64"/>
  <c r="R149" i="64"/>
  <c r="R135" i="64"/>
  <c r="R73" i="64"/>
  <c r="R74" i="64"/>
  <c r="R75" i="64"/>
  <c r="R136" i="64"/>
  <c r="AC368" i="64"/>
  <c r="R133" i="64"/>
  <c r="F149" i="64"/>
  <c r="F164" i="64" s="1"/>
  <c r="F179" i="64" s="1"/>
  <c r="F194" i="64" s="1"/>
  <c r="F209" i="64" s="1"/>
  <c r="F224" i="64" s="1"/>
  <c r="F241" i="64" s="1"/>
  <c r="F256" i="64" s="1"/>
  <c r="F369" i="64"/>
  <c r="F386" i="64" s="1"/>
  <c r="F403" i="64" s="1"/>
  <c r="F420" i="64" s="1"/>
  <c r="F437" i="64" s="1"/>
  <c r="F452" i="64" s="1"/>
  <c r="F467" i="64" s="1"/>
  <c r="R76" i="64"/>
  <c r="AD148" i="64"/>
  <c r="AC369" i="64"/>
  <c r="R134" i="64"/>
  <c r="F148" i="64"/>
  <c r="F163" i="64" s="1"/>
  <c r="F178" i="64" s="1"/>
  <c r="F193" i="64" s="1"/>
  <c r="F208" i="64" s="1"/>
  <c r="F223" i="64" s="1"/>
  <c r="F240" i="64" s="1"/>
  <c r="F255" i="64" s="1"/>
  <c r="F368" i="64"/>
  <c r="F385" i="64" s="1"/>
  <c r="F402" i="64" s="1"/>
  <c r="F419" i="64" s="1"/>
  <c r="F436" i="64" s="1"/>
  <c r="F451" i="64" s="1"/>
  <c r="F466" i="64" s="1"/>
  <c r="R120" i="64"/>
  <c r="R121" i="64"/>
  <c r="R119" i="64"/>
  <c r="AC136" i="64"/>
  <c r="AD135" i="64"/>
  <c r="AC371" i="64"/>
  <c r="AA194" i="64"/>
  <c r="R103" i="64"/>
  <c r="R105" i="64"/>
  <c r="AD88" i="64"/>
  <c r="R106" i="64"/>
  <c r="AD118" i="64"/>
  <c r="AA74" i="64"/>
  <c r="R104" i="64"/>
  <c r="AA164" i="64"/>
  <c r="R91" i="64"/>
  <c r="AD103" i="64"/>
  <c r="AA104" i="64"/>
  <c r="AA467" i="64"/>
  <c r="R89" i="64"/>
  <c r="AA389" i="64"/>
  <c r="R90" i="64"/>
  <c r="AA243" i="64"/>
  <c r="AB16" i="64" s="1"/>
  <c r="AA136" i="64"/>
  <c r="AA181" i="64"/>
  <c r="AA61" i="64"/>
  <c r="AA30" i="64"/>
  <c r="AA421" i="64"/>
  <c r="AA121" i="64"/>
  <c r="AA300" i="64"/>
  <c r="AA76" i="64"/>
  <c r="R88" i="64"/>
  <c r="AA285" i="64"/>
  <c r="AA469" i="64"/>
  <c r="AA226" i="64"/>
  <c r="AA196" i="64"/>
  <c r="AA43" i="64"/>
  <c r="AC121" i="64"/>
  <c r="AD89" i="64"/>
  <c r="AA437" i="64"/>
  <c r="AA13" i="64"/>
  <c r="AA91" i="64"/>
  <c r="AC469" i="64"/>
  <c r="AA351" i="64"/>
  <c r="AA337" i="64"/>
  <c r="AA166" i="64"/>
  <c r="AA106" i="64"/>
  <c r="AC13" i="64"/>
  <c r="AA452" i="64"/>
  <c r="AA369" i="64"/>
  <c r="AB134" i="64" s="1"/>
  <c r="AA338" i="64"/>
  <c r="AA289" i="64"/>
  <c r="AA240" i="64"/>
  <c r="AC338" i="64"/>
  <c r="AC289" i="64"/>
  <c r="L25" i="1"/>
  <c r="AA320" i="64"/>
  <c r="AA354" i="64"/>
  <c r="AC91" i="64"/>
  <c r="L17" i="1"/>
  <c r="X491" i="66"/>
  <c r="Y16" i="58"/>
  <c r="L26" i="1"/>
  <c r="R21" i="1"/>
  <c r="AE15" i="1"/>
  <c r="L11" i="1"/>
  <c r="AA405" i="64"/>
  <c r="G16" i="1"/>
  <c r="X20" i="1"/>
  <c r="AG23" i="2"/>
  <c r="T13" i="35"/>
  <c r="AC421" i="64"/>
  <c r="T25" i="1"/>
  <c r="X23" i="1"/>
  <c r="J27" i="35"/>
  <c r="AD27" i="35" s="1"/>
  <c r="AE26" i="1"/>
  <c r="G24" i="1"/>
  <c r="G21" i="1"/>
  <c r="AA388" i="64"/>
  <c r="AA59" i="64"/>
  <c r="AA89" i="64"/>
  <c r="AA149" i="64"/>
  <c r="AA209" i="64"/>
  <c r="AB209" i="64" s="1"/>
  <c r="G17" i="1"/>
  <c r="R15" i="1"/>
  <c r="R11" i="1"/>
  <c r="V25" i="35"/>
  <c r="Z11" i="35"/>
  <c r="T10" i="35"/>
  <c r="AE64" i="1"/>
  <c r="T19" i="1"/>
  <c r="H24" i="35"/>
  <c r="AG16" i="2"/>
  <c r="AE72" i="1"/>
  <c r="AA371" i="64"/>
  <c r="AA466" i="64"/>
  <c r="AA451" i="64"/>
  <c r="AA288" i="64"/>
  <c r="AA317" i="64"/>
  <c r="AA303" i="64"/>
  <c r="X413" i="66"/>
  <c r="X19" i="1"/>
  <c r="V17" i="1"/>
  <c r="T23" i="1"/>
  <c r="AH13" i="35"/>
  <c r="J12" i="35"/>
  <c r="AD12" i="35" s="1"/>
  <c r="AA453" i="64"/>
  <c r="AA258" i="64"/>
  <c r="AA179" i="64"/>
  <c r="AB179" i="64" s="1"/>
  <c r="AA270" i="64"/>
  <c r="AA151" i="64"/>
  <c r="T10" i="1"/>
  <c r="AD38" i="35"/>
  <c r="AG13" i="2"/>
  <c r="T24" i="1"/>
  <c r="AH37" i="35"/>
  <c r="AA386" i="64"/>
  <c r="H13" i="35"/>
  <c r="Y29" i="58"/>
  <c r="Y42" i="58"/>
  <c r="Y17" i="58"/>
  <c r="Y15" i="58"/>
  <c r="Y34" i="58"/>
  <c r="Y19" i="58"/>
  <c r="X132" i="66"/>
  <c r="X205" i="66"/>
  <c r="X211" i="66"/>
  <c r="X131" i="66"/>
  <c r="X451" i="66"/>
  <c r="X527" i="66"/>
  <c r="X188" i="66"/>
  <c r="X51" i="66"/>
  <c r="X417" i="66"/>
  <c r="X297" i="66"/>
  <c r="X97" i="66"/>
  <c r="X84" i="66"/>
  <c r="X150" i="66"/>
  <c r="X90" i="66"/>
  <c r="X310" i="66"/>
  <c r="X301" i="66"/>
  <c r="X52" i="66"/>
  <c r="X108" i="66"/>
  <c r="X106" i="66"/>
  <c r="X234" i="66"/>
  <c r="X302" i="66"/>
  <c r="X303" i="66"/>
  <c r="X189" i="66"/>
  <c r="X85" i="66"/>
  <c r="X415" i="66"/>
  <c r="X249" i="66"/>
  <c r="X160" i="66"/>
  <c r="X355" i="66"/>
  <c r="X237" i="66"/>
  <c r="X298" i="66"/>
  <c r="X32" i="66"/>
  <c r="X263" i="66"/>
  <c r="X138" i="66"/>
  <c r="X313" i="66"/>
  <c r="X127" i="66"/>
  <c r="X264" i="66"/>
  <c r="X393" i="66"/>
  <c r="X221" i="66"/>
  <c r="X144" i="66"/>
  <c r="X17" i="66"/>
  <c r="X337" i="66"/>
  <c r="X341" i="66"/>
  <c r="X227" i="66"/>
  <c r="X122" i="66"/>
  <c r="X374" i="66"/>
  <c r="X68" i="66"/>
  <c r="X53" i="66"/>
  <c r="X54" i="66"/>
  <c r="X222" i="66"/>
  <c r="X15" i="66"/>
  <c r="X148" i="66"/>
  <c r="X335" i="66"/>
  <c r="X215" i="66"/>
  <c r="X453" i="66"/>
  <c r="X185" i="66"/>
  <c r="X139" i="66"/>
  <c r="X128" i="66"/>
  <c r="X137" i="66"/>
  <c r="X70" i="66"/>
  <c r="X377" i="66"/>
  <c r="X151" i="66"/>
  <c r="X230" i="66"/>
  <c r="X172" i="66"/>
  <c r="X152" i="66"/>
  <c r="X199" i="66"/>
  <c r="X203" i="66"/>
  <c r="X96" i="66"/>
  <c r="X339" i="66"/>
  <c r="X489" i="66"/>
  <c r="X135" i="66"/>
  <c r="X389" i="66"/>
  <c r="X94" i="66"/>
  <c r="X89" i="66"/>
  <c r="X183" i="66"/>
  <c r="X260" i="66"/>
  <c r="X272" i="66"/>
  <c r="X275" i="66"/>
  <c r="X449" i="66"/>
  <c r="X265" i="66"/>
  <c r="X241" i="66"/>
  <c r="X226" i="66"/>
  <c r="X373" i="66"/>
  <c r="X110" i="66"/>
  <c r="X379" i="66"/>
  <c r="X59" i="66"/>
  <c r="Y13" i="58"/>
  <c r="AC273" i="64"/>
  <c r="AC181" i="64"/>
  <c r="AA403" i="64"/>
  <c r="V21" i="1"/>
  <c r="G13" i="1"/>
  <c r="X412" i="66"/>
  <c r="X13" i="1"/>
  <c r="Y33" i="58"/>
  <c r="AA242" i="64"/>
  <c r="AB15" i="64" s="1"/>
  <c r="T14" i="1"/>
  <c r="AE66" i="1"/>
  <c r="Y21" i="58"/>
  <c r="AA255" i="64"/>
  <c r="AC270" i="64"/>
  <c r="AC151" i="64"/>
  <c r="X411" i="66"/>
  <c r="X176" i="66"/>
  <c r="X161" i="66"/>
  <c r="X13" i="66"/>
  <c r="X279" i="66"/>
  <c r="X223" i="66"/>
  <c r="X175" i="66"/>
  <c r="G25" i="1"/>
  <c r="R23" i="1"/>
  <c r="T21" i="1"/>
  <c r="V13" i="1"/>
  <c r="N26" i="35"/>
  <c r="V12" i="35"/>
  <c r="L23" i="1"/>
  <c r="X21" i="1"/>
  <c r="X25" i="35"/>
  <c r="T12" i="35"/>
  <c r="V10" i="35"/>
  <c r="AA438" i="64"/>
  <c r="AA436" i="64"/>
  <c r="G14" i="1"/>
  <c r="Y36" i="58"/>
  <c r="Y30" i="58"/>
  <c r="AA385" i="64"/>
  <c r="AC317" i="64"/>
  <c r="AA334" i="64"/>
  <c r="X259" i="66"/>
  <c r="V25" i="1"/>
  <c r="L21" i="1"/>
  <c r="T17" i="1"/>
  <c r="X15" i="1"/>
  <c r="AD37" i="35"/>
  <c r="X146" i="66"/>
  <c r="X129" i="66"/>
  <c r="X123" i="66"/>
  <c r="G15" i="1"/>
  <c r="R13" i="1"/>
  <c r="N10" i="35"/>
  <c r="AH12" i="35"/>
  <c r="Y37" i="58"/>
  <c r="Y23" i="58"/>
  <c r="AE24" i="1"/>
  <c r="X261" i="66"/>
  <c r="AE20" i="1"/>
  <c r="T27" i="35"/>
  <c r="X93" i="66"/>
  <c r="L14" i="1"/>
  <c r="X27" i="35"/>
  <c r="R19" i="1"/>
  <c r="L13" i="1"/>
  <c r="T24" i="35"/>
  <c r="AE65" i="1"/>
  <c r="V19" i="1"/>
  <c r="V15" i="1"/>
  <c r="T13" i="1"/>
  <c r="Y12" i="58"/>
  <c r="AE16" i="1"/>
  <c r="V22" i="1"/>
  <c r="V14" i="1"/>
  <c r="AE10" i="1"/>
  <c r="AC454" i="64"/>
  <c r="AA454" i="64"/>
  <c r="AB211" i="64" s="1"/>
  <c r="AA302" i="64"/>
  <c r="AC302" i="64"/>
  <c r="AC256" i="64"/>
  <c r="AA256" i="64"/>
  <c r="AA165" i="64"/>
  <c r="AC165" i="64"/>
  <c r="AA135" i="64"/>
  <c r="AC135" i="64"/>
  <c r="AA105" i="64"/>
  <c r="AC105" i="64"/>
  <c r="X376" i="66"/>
  <c r="X224" i="66"/>
  <c r="X208" i="66"/>
  <c r="G11" i="1"/>
  <c r="X4" i="1"/>
  <c r="AG22" i="2"/>
  <c r="Y44" i="58"/>
  <c r="Y18" i="58"/>
  <c r="Y22" i="58"/>
  <c r="AA439" i="64"/>
  <c r="AC439" i="64"/>
  <c r="AA353" i="64"/>
  <c r="AC353" i="64"/>
  <c r="AA208" i="64"/>
  <c r="AB208" i="64" s="1"/>
  <c r="AC208" i="64"/>
  <c r="AA178" i="64"/>
  <c r="AC178" i="64"/>
  <c r="AA148" i="64"/>
  <c r="AC148" i="64"/>
  <c r="AA118" i="64"/>
  <c r="AC118" i="64"/>
  <c r="AA88" i="64"/>
  <c r="AC88" i="64"/>
  <c r="AC46" i="64"/>
  <c r="AA46" i="64"/>
  <c r="AB46" i="64" s="1"/>
  <c r="AA119" i="64"/>
  <c r="AC89" i="64"/>
  <c r="AA28" i="64"/>
  <c r="AC422" i="64"/>
  <c r="AA422" i="64"/>
  <c r="AC387" i="64"/>
  <c r="AA387" i="64"/>
  <c r="AA336" i="64"/>
  <c r="AC336" i="64"/>
  <c r="AC272" i="64"/>
  <c r="AA272" i="64"/>
  <c r="AC352" i="64"/>
  <c r="AA352" i="64"/>
  <c r="AC286" i="64"/>
  <c r="AA286" i="64"/>
  <c r="AA180" i="64"/>
  <c r="AC180" i="64"/>
  <c r="AA150" i="64"/>
  <c r="AC150" i="64"/>
  <c r="AA120" i="64"/>
  <c r="AC120" i="64"/>
  <c r="AA90" i="64"/>
  <c r="AC90" i="64"/>
  <c r="AA60" i="64"/>
  <c r="AC60" i="64"/>
  <c r="AA368" i="64"/>
  <c r="AB133" i="64" s="1"/>
  <c r="AA419" i="64"/>
  <c r="AC385" i="64"/>
  <c r="AC29" i="64"/>
  <c r="AA29" i="64"/>
  <c r="AA45" i="64"/>
  <c r="AC209" i="64"/>
  <c r="X502" i="66"/>
  <c r="X452" i="66"/>
  <c r="X350" i="66"/>
  <c r="X334" i="66"/>
  <c r="X300" i="66"/>
  <c r="X198" i="66"/>
  <c r="X182" i="66"/>
  <c r="X17" i="1"/>
  <c r="X431" i="66"/>
  <c r="X145" i="66"/>
  <c r="X130" i="66"/>
  <c r="AE75" i="1"/>
  <c r="AE25" i="1"/>
  <c r="AE13" i="1"/>
  <c r="Z25" i="35"/>
  <c r="V24" i="35"/>
  <c r="X112" i="66"/>
  <c r="X91" i="66"/>
  <c r="AE73" i="1"/>
  <c r="AE23" i="1"/>
  <c r="V23" i="1"/>
  <c r="G19" i="1"/>
  <c r="L15" i="1"/>
  <c r="T11" i="1"/>
  <c r="AD40" i="35"/>
  <c r="T26" i="35"/>
  <c r="J13" i="35"/>
  <c r="AD13" i="35" s="1"/>
  <c r="X11" i="35"/>
  <c r="AH10" i="35"/>
  <c r="X11" i="1"/>
  <c r="V26" i="35"/>
  <c r="AH38" i="35"/>
  <c r="AA195" i="64"/>
  <c r="AC195" i="64"/>
  <c r="AC44" i="64"/>
  <c r="AA44" i="64"/>
  <c r="X190" i="66"/>
  <c r="N12" i="35"/>
  <c r="AG10" i="2"/>
  <c r="Y14" i="58"/>
  <c r="AA404" i="64"/>
  <c r="AC404" i="64"/>
  <c r="AC301" i="64"/>
  <c r="AA301" i="64"/>
  <c r="Y32" i="58"/>
  <c r="AA370" i="64"/>
  <c r="AC370" i="64"/>
  <c r="AA319" i="64"/>
  <c r="AC319" i="64"/>
  <c r="AA257" i="64"/>
  <c r="AC257" i="64"/>
  <c r="AC335" i="64"/>
  <c r="AA335" i="64"/>
  <c r="AC271" i="64"/>
  <c r="AA271" i="64"/>
  <c r="AC193" i="64"/>
  <c r="AA193" i="64"/>
  <c r="AC163" i="64"/>
  <c r="AA163" i="64"/>
  <c r="AB163" i="64" s="1"/>
  <c r="AC103" i="64"/>
  <c r="AA103" i="64"/>
  <c r="AC73" i="64"/>
  <c r="AA73" i="64"/>
  <c r="AC437" i="64"/>
  <c r="AC420" i="64"/>
  <c r="AC31" i="64"/>
  <c r="AA31" i="64"/>
  <c r="AC179" i="64"/>
  <c r="AC59" i="64"/>
  <c r="AC61" i="64"/>
  <c r="AC255" i="64"/>
  <c r="AC149" i="64"/>
  <c r="AC334" i="64"/>
  <c r="X540" i="66"/>
  <c r="X388" i="66"/>
  <c r="X372" i="66"/>
  <c r="X338" i="66"/>
  <c r="X236" i="66"/>
  <c r="X220" i="66"/>
  <c r="X204" i="66"/>
  <c r="X186" i="66"/>
  <c r="X192" i="66"/>
  <c r="AE71" i="1"/>
  <c r="J11" i="35"/>
  <c r="AD11" i="35" s="1"/>
  <c r="AE69" i="1"/>
  <c r="AE19" i="1"/>
  <c r="J26" i="35"/>
  <c r="AD26" i="35" s="1"/>
  <c r="H25" i="35"/>
  <c r="X24" i="35"/>
  <c r="Z13" i="35"/>
  <c r="AH26" i="35"/>
  <c r="AH11" i="35"/>
  <c r="AG18" i="2"/>
  <c r="AC318" i="64"/>
  <c r="AA318" i="64"/>
  <c r="AA75" i="64"/>
  <c r="AC75" i="64"/>
  <c r="X426" i="66"/>
  <c r="X274" i="66"/>
  <c r="X258" i="66"/>
  <c r="AA287" i="64"/>
  <c r="AC287" i="64"/>
  <c r="AA241" i="64"/>
  <c r="AB14" i="64" s="1"/>
  <c r="AC241" i="64"/>
  <c r="AA58" i="64"/>
  <c r="AC58" i="64"/>
  <c r="X464" i="66"/>
  <c r="X414" i="66"/>
  <c r="X312" i="66"/>
  <c r="X296" i="66"/>
  <c r="X262" i="66"/>
  <c r="X228" i="66"/>
  <c r="X36" i="66"/>
  <c r="X427" i="66"/>
  <c r="X251" i="66"/>
  <c r="X133" i="66"/>
  <c r="J25" i="35"/>
  <c r="AD25" i="35" s="1"/>
  <c r="G23" i="1"/>
  <c r="L19" i="1"/>
  <c r="T15" i="1"/>
  <c r="V11" i="1"/>
  <c r="AD39" i="35"/>
  <c r="Z27" i="35"/>
  <c r="H11" i="35"/>
  <c r="Z4" i="35"/>
  <c r="AG26" i="2"/>
  <c r="AH40" i="35"/>
  <c r="AG14" i="2"/>
  <c r="AB69" i="64" l="1"/>
  <c r="AB173" i="64"/>
  <c r="AB110" i="64"/>
  <c r="AB123" i="64"/>
  <c r="AB184" i="64"/>
  <c r="AB127" i="64"/>
  <c r="AB64" i="64"/>
  <c r="AB170" i="64"/>
  <c r="AB54" i="64"/>
  <c r="AB34" i="64"/>
  <c r="AB169" i="64"/>
  <c r="AB95" i="64"/>
  <c r="AB172" i="64"/>
  <c r="AB65" i="64"/>
  <c r="AB52" i="64"/>
  <c r="AB99" i="64"/>
  <c r="AB66" i="64"/>
  <c r="AB47" i="64"/>
  <c r="AB125" i="64"/>
  <c r="AB51" i="64"/>
  <c r="AB114" i="64"/>
  <c r="AB63" i="64"/>
  <c r="AB50" i="64"/>
  <c r="AB171" i="64"/>
  <c r="AB168" i="64"/>
  <c r="AB183" i="64"/>
  <c r="AB144" i="64"/>
  <c r="AB36" i="64"/>
  <c r="AB80" i="64"/>
  <c r="AB96" i="64"/>
  <c r="AB68" i="64"/>
  <c r="AB198" i="64"/>
  <c r="AB126" i="64"/>
  <c r="AB67" i="64"/>
  <c r="AB35" i="64"/>
  <c r="AB142" i="64"/>
  <c r="AB141" i="64"/>
  <c r="AB82" i="64"/>
  <c r="AB111" i="64"/>
  <c r="AB84" i="64"/>
  <c r="AB155" i="64"/>
  <c r="AB81" i="64"/>
  <c r="AB45" i="64"/>
  <c r="AB216" i="64"/>
  <c r="AB214" i="64"/>
  <c r="AB88" i="64"/>
  <c r="AB73" i="64"/>
  <c r="AB129" i="64"/>
  <c r="AB189" i="64"/>
  <c r="AB156" i="64"/>
  <c r="AB199" i="64"/>
  <c r="AB49" i="64"/>
  <c r="AB157" i="64"/>
  <c r="AB137" i="64"/>
  <c r="AB128" i="64"/>
  <c r="AB122" i="64"/>
  <c r="AB124" i="64"/>
  <c r="AB92" i="64"/>
  <c r="AB201" i="64"/>
  <c r="AB37" i="64"/>
  <c r="AB118" i="64"/>
  <c r="AB197" i="64"/>
  <c r="AB53" i="64"/>
  <c r="AB180" i="64"/>
  <c r="AB148" i="64"/>
  <c r="AB195" i="64"/>
  <c r="AB154" i="64"/>
  <c r="AB113" i="64"/>
  <c r="AB58" i="64"/>
  <c r="AB28" i="64"/>
  <c r="AB150" i="64"/>
  <c r="AB138" i="64"/>
  <c r="AB38" i="64"/>
  <c r="AB193" i="64"/>
  <c r="AB120" i="64"/>
  <c r="AB151" i="64"/>
  <c r="AB182" i="64"/>
  <c r="AB140" i="64"/>
  <c r="AB83" i="64"/>
  <c r="AB149" i="64"/>
  <c r="AB196" i="64"/>
  <c r="AB136" i="64"/>
  <c r="X703" i="71"/>
  <c r="X611" i="71"/>
  <c r="X565" i="71"/>
  <c r="X588" i="71"/>
  <c r="AB158" i="64"/>
  <c r="AB119" i="64"/>
  <c r="AB165" i="64"/>
  <c r="AB226" i="64"/>
  <c r="AB167" i="64"/>
  <c r="W83" i="71"/>
  <c r="W28" i="71"/>
  <c r="W450" i="71"/>
  <c r="W427" i="71"/>
  <c r="AB143" i="64"/>
  <c r="AB166" i="64"/>
  <c r="AB164" i="64"/>
  <c r="AB194" i="64"/>
  <c r="X266" i="71"/>
  <c r="X381" i="71"/>
  <c r="W10" i="71"/>
  <c r="X772" i="71"/>
  <c r="AB153" i="64"/>
  <c r="AB139" i="64"/>
  <c r="W749" i="71"/>
  <c r="AB178" i="64"/>
  <c r="AB135" i="64"/>
  <c r="AB121" i="64"/>
  <c r="AB181" i="64"/>
  <c r="AB152" i="64"/>
  <c r="W175" i="71"/>
  <c r="X243" i="71"/>
  <c r="X542" i="71"/>
  <c r="W473" i="71"/>
  <c r="X519" i="71"/>
  <c r="AB186" i="64"/>
  <c r="AB188" i="64"/>
  <c r="AB98" i="64"/>
  <c r="AB97" i="64"/>
  <c r="AB103" i="64"/>
  <c r="AB109" i="64"/>
  <c r="AB94" i="64"/>
  <c r="AB79" i="64"/>
  <c r="AB29" i="64"/>
  <c r="AB30" i="64"/>
  <c r="AB31" i="64"/>
  <c r="AB32" i="64"/>
  <c r="AB75" i="64"/>
  <c r="AB33" i="64"/>
  <c r="AB60" i="64"/>
  <c r="AB91" i="64"/>
  <c r="AB61" i="64"/>
  <c r="AB89" i="64"/>
  <c r="AB13" i="64"/>
  <c r="AB43" i="64"/>
  <c r="AB104" i="64"/>
  <c r="AB107" i="64"/>
  <c r="AB48" i="64"/>
  <c r="AB78" i="64"/>
  <c r="AB44" i="64"/>
  <c r="AB90" i="64"/>
  <c r="AB59" i="64"/>
  <c r="AB74" i="64"/>
  <c r="AB62" i="64"/>
  <c r="AB108" i="64"/>
  <c r="AB93" i="64"/>
  <c r="AB105" i="64"/>
  <c r="AB106" i="64"/>
  <c r="AB76" i="6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Y6" authorId="0" shapeId="0" xr:uid="{00000000-0006-0000-0100-000001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Tilvekst er her SLAKTEVEKTTILVEKST, målt som GRAM økning i SLAKTEVEKT PER DAG</t>
        </r>
      </text>
    </comment>
    <comment ref="M7" authorId="0" shapeId="0" xr:uid="{00000000-0006-0000-0100-000002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  <comment ref="P7" authorId="0" shapeId="0" xr:uid="{00000000-0006-0000-0100-000003000000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5,0 tilsvarer fettgruppe 2
6,0 tilsvarer fettgruppe 2+
7,0 tilsvarer fettgruppe 3-</t>
        </r>
      </text>
    </comment>
    <comment ref="R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Overfete slakt: her
Fettgruppe 3- og høyere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0 % betyr at alle slaktene er HANN kjønn, 100 % betyr at alle slaktene er HUNN kjønn.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BB8" authorId="0" shapeId="0" xr:uid="{07F2EBFD-4E07-4688-94BA-423CA790E715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BR9" authorId="0" shapeId="0" xr:uid="{AA03C66A-9095-4084-AB65-5726A6110293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S8" authorId="0" shapeId="0" xr:uid="{851DC771-12BC-463F-8639-1C2B9191A5AA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D19" authorId="0" shapeId="0" xr:uid="{FB96E45F-358C-428E-85F5-7AE35008D6B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U9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
</t>
        </r>
      </text>
    </comment>
    <comment ref="W9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mellom vekt og klasse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D4" authorId="0" shapeId="0" xr:uid="{713B3C98-7905-4CC9-A797-6C6C2FC303A8}">
      <text>
        <r>
          <rPr>
            <b/>
            <sz val="12"/>
            <color indexed="81"/>
            <rFont val="Tahoma"/>
            <family val="2"/>
          </rPr>
          <t>Morten Røe:</t>
        </r>
        <r>
          <rPr>
            <sz val="12"/>
            <color indexed="81"/>
            <rFont val="Tahoma"/>
            <family val="2"/>
          </rPr>
          <t xml:space="preserve">
4,0 tilsvarer klasse O-
5,0 tilsvarer klasse O
6,0 tilsvarer klasse O+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H7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Tilvekst per dag i gram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E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Tilvekst i gram per dag er ikke korrigert for fødselsvekt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AA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Slaktevekt-
tilvekst i gram per dag</t>
        </r>
      </text>
    </comment>
    <comment ref="V13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100, alle er hunnkjønn
0, alle er hannkjønn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U13" authorId="0" shapeId="0" xr:uid="{00000000-0006-0000-0E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Forfatter</author>
  </authors>
  <commentList>
    <comment ref="Q12" authorId="0" shapeId="0" xr:uid="{00000000-0006-0000-0F00-000001000000}">
      <text>
        <r>
          <rPr>
            <b/>
            <sz val="16"/>
            <color indexed="81"/>
            <rFont val="Tahoma"/>
            <family val="2"/>
          </rPr>
          <t>Forfatter:</t>
        </r>
        <r>
          <rPr>
            <sz val="16"/>
            <color indexed="81"/>
            <rFont val="Tahoma"/>
            <family val="2"/>
          </rPr>
          <t xml:space="preserve">
100 %, alle er hunnkjønn
0 %, alle er hannkjønn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X9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Y9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Forhold vekt delt med KLASSE</t>
        </r>
      </text>
    </comment>
    <comment ref="Z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% av de to kjønn, 0 % da er alle hannkjønn og 100 %, da er alle HUNN kjønn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Morten Røe</author>
  </authors>
  <commentList>
    <comment ref="S8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Slaktevekt tilvekst i gram per dag</t>
        </r>
      </text>
    </comment>
    <comment ref="AD9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Morten Røe:</t>
        </r>
        <r>
          <rPr>
            <sz val="9"/>
            <color indexed="81"/>
            <rFont val="Tahoma"/>
            <family val="2"/>
          </rPr>
          <t xml:space="preserve">
0 = kun HANN kjønn
100 = kun HUNN kjønn</t>
        </r>
      </text>
    </comment>
  </commentList>
</comments>
</file>

<file path=xl/sharedStrings.xml><?xml version="1.0" encoding="utf-8"?>
<sst xmlns="http://schemas.openxmlformats.org/spreadsheetml/2006/main" count="8125" uniqueCount="904">
  <si>
    <t>Klasse</t>
  </si>
  <si>
    <t>Vekt</t>
  </si>
  <si>
    <t xml:space="preserve"> </t>
  </si>
  <si>
    <t>Fettgruppe</t>
  </si>
  <si>
    <t>Antall</t>
  </si>
  <si>
    <t>Midt-Norge</t>
  </si>
  <si>
    <t>Overfete</t>
  </si>
  <si>
    <t>Uke :</t>
  </si>
  <si>
    <t>Fatland</t>
  </si>
  <si>
    <t>KLF</t>
  </si>
  <si>
    <t>slakt</t>
  </si>
  <si>
    <t>AAR</t>
  </si>
  <si>
    <t>MEANKLAS</t>
  </si>
  <si>
    <t>MEANFETT</t>
  </si>
  <si>
    <t>MEANVEKT</t>
  </si>
  <si>
    <t>MEANSTJE</t>
  </si>
  <si>
    <t>MEANOVER</t>
  </si>
  <si>
    <t>MEANVK23</t>
  </si>
  <si>
    <t>STD_VEKT</t>
  </si>
  <si>
    <t>STD_KLAS</t>
  </si>
  <si>
    <t>STD_FETT</t>
  </si>
  <si>
    <t>COR_VEKL</t>
  </si>
  <si>
    <t>COR_VEFE</t>
  </si>
  <si>
    <t>COR_KLFE</t>
  </si>
  <si>
    <t>Middel</t>
  </si>
  <si>
    <t>UKENR</t>
  </si>
  <si>
    <t>ORG</t>
  </si>
  <si>
    <t>DO</t>
  </si>
  <si>
    <t>KLASSE</t>
  </si>
  <si>
    <t>P-</t>
  </si>
  <si>
    <t>P</t>
  </si>
  <si>
    <t>P+</t>
  </si>
  <si>
    <t>O-</t>
  </si>
  <si>
    <t>O+</t>
  </si>
  <si>
    <t>R-</t>
  </si>
  <si>
    <t>R</t>
  </si>
  <si>
    <t>R+</t>
  </si>
  <si>
    <t>U-</t>
  </si>
  <si>
    <t>U</t>
  </si>
  <si>
    <t>U+</t>
  </si>
  <si>
    <t>E-</t>
  </si>
  <si>
    <t>E+</t>
  </si>
  <si>
    <t>SLAKTERI</t>
  </si>
  <si>
    <t>VARIANT</t>
  </si>
  <si>
    <t>klasse</t>
  </si>
  <si>
    <t>vekt</t>
  </si>
  <si>
    <t>Andels%</t>
  </si>
  <si>
    <t>Oslo</t>
  </si>
  <si>
    <t xml:space="preserve">Antall </t>
  </si>
  <si>
    <t>Gol</t>
  </si>
  <si>
    <t>Ølen</t>
  </si>
  <si>
    <t>Førde</t>
  </si>
  <si>
    <t>Røros</t>
  </si>
  <si>
    <t>Målselv</t>
  </si>
  <si>
    <t>Rudshøgda</t>
  </si>
  <si>
    <t>Furuseth</t>
  </si>
  <si>
    <t>Forus</t>
  </si>
  <si>
    <t>Sandeid</t>
  </si>
  <si>
    <t>Jæren</t>
  </si>
  <si>
    <t>Nordfjord</t>
  </si>
  <si>
    <t>Ole Ringdal</t>
  </si>
  <si>
    <t>Horns</t>
  </si>
  <si>
    <t>Jens Eide</t>
  </si>
  <si>
    <t>Slaktevekt</t>
  </si>
  <si>
    <t>Ordinær</t>
  </si>
  <si>
    <t>Økologisk</t>
  </si>
  <si>
    <t>Nødslakt</t>
  </si>
  <si>
    <t>Spesial</t>
  </si>
  <si>
    <t>MANED</t>
  </si>
  <si>
    <t>ANT_PROD</t>
  </si>
  <si>
    <t>produsent</t>
  </si>
  <si>
    <t>per</t>
  </si>
  <si>
    <t xml:space="preserve">   senter</t>
  </si>
  <si>
    <t>Produ-</t>
  </si>
  <si>
    <t>%andel</t>
  </si>
  <si>
    <t>ANTALL</t>
  </si>
  <si>
    <t>Korrelasjon</t>
  </si>
  <si>
    <t>Nortura</t>
  </si>
  <si>
    <t>Forholdet</t>
  </si>
  <si>
    <t>Oppdal</t>
  </si>
  <si>
    <t>Karasjok</t>
  </si>
  <si>
    <t>Forhold</t>
  </si>
  <si>
    <t>Bjerka</t>
  </si>
  <si>
    <t>REGION</t>
  </si>
  <si>
    <t>Sarpsborg</t>
  </si>
  <si>
    <t>Slakthuset</t>
  </si>
  <si>
    <t>Malvik</t>
  </si>
  <si>
    <t>Måned</t>
  </si>
  <si>
    <t>Prima Jæren</t>
  </si>
  <si>
    <t>Tønsberg</t>
  </si>
  <si>
    <t>År</t>
  </si>
  <si>
    <t>Uke nr:</t>
  </si>
  <si>
    <t>Sortland</t>
  </si>
  <si>
    <t>1-</t>
  </si>
  <si>
    <t>1</t>
  </si>
  <si>
    <t>1+</t>
  </si>
  <si>
    <t>2-</t>
  </si>
  <si>
    <t>2</t>
  </si>
  <si>
    <t>2+</t>
  </si>
  <si>
    <t>3-</t>
  </si>
  <si>
    <t>3</t>
  </si>
  <si>
    <t>3+</t>
  </si>
  <si>
    <t>4-</t>
  </si>
  <si>
    <t>4</t>
  </si>
  <si>
    <t>4+</t>
  </si>
  <si>
    <t>5-</t>
  </si>
  <si>
    <t>5</t>
  </si>
  <si>
    <t>5+</t>
  </si>
  <si>
    <t>FETTGRUP</t>
  </si>
  <si>
    <t>Vest</t>
  </si>
  <si>
    <t>Nord</t>
  </si>
  <si>
    <t>Telemark</t>
  </si>
  <si>
    <t>Rogaland</t>
  </si>
  <si>
    <t>Nordland</t>
  </si>
  <si>
    <t>FYLKE</t>
  </si>
  <si>
    <t>Nr</t>
  </si>
  <si>
    <t>Halden</t>
  </si>
  <si>
    <t>Moss</t>
  </si>
  <si>
    <t>Hvaler</t>
  </si>
  <si>
    <t>Aremark</t>
  </si>
  <si>
    <t>Marker</t>
  </si>
  <si>
    <t>Rakkestad</t>
  </si>
  <si>
    <t>Råde</t>
  </si>
  <si>
    <t>Våler</t>
  </si>
  <si>
    <t>Vestby</t>
  </si>
  <si>
    <t>Ås</t>
  </si>
  <si>
    <t>Nesodden</t>
  </si>
  <si>
    <t>Bærum</t>
  </si>
  <si>
    <t>Asker</t>
  </si>
  <si>
    <t>Rælingen</t>
  </si>
  <si>
    <t>Enebakk</t>
  </si>
  <si>
    <t>Nittedal</t>
  </si>
  <si>
    <t>Gjerdrum</t>
  </si>
  <si>
    <t>Ullensaker</t>
  </si>
  <si>
    <t>Nes</t>
  </si>
  <si>
    <t>Eidsvoll</t>
  </si>
  <si>
    <t>Nannestad</t>
  </si>
  <si>
    <t>Hurdal</t>
  </si>
  <si>
    <t>Kongsvinger</t>
  </si>
  <si>
    <t>Hamar</t>
  </si>
  <si>
    <t>Ringsaker</t>
  </si>
  <si>
    <t>Løten</t>
  </si>
  <si>
    <t>Stange</t>
  </si>
  <si>
    <t>Grue</t>
  </si>
  <si>
    <t>Åsnes</t>
  </si>
  <si>
    <t>Elverum</t>
  </si>
  <si>
    <t>Trysil</t>
  </si>
  <si>
    <t>Åmot</t>
  </si>
  <si>
    <t>Rendalen</t>
  </si>
  <si>
    <t>Engerdal</t>
  </si>
  <si>
    <t>Tolga</t>
  </si>
  <si>
    <t>Tynset</t>
  </si>
  <si>
    <t>Alvdal</t>
  </si>
  <si>
    <t>Folldal</t>
  </si>
  <si>
    <t>Os</t>
  </si>
  <si>
    <t>Lillehammer</t>
  </si>
  <si>
    <t>Gjøvik</t>
  </si>
  <si>
    <t>Dovre</t>
  </si>
  <si>
    <t>Lesja</t>
  </si>
  <si>
    <t>Lom</t>
  </si>
  <si>
    <t>Vågå</t>
  </si>
  <si>
    <t>Sel</t>
  </si>
  <si>
    <t>Ringebu</t>
  </si>
  <si>
    <t>Øyer</t>
  </si>
  <si>
    <t>Gausdal</t>
  </si>
  <si>
    <t>Østre Toten</t>
  </si>
  <si>
    <t>Vestre Toten</t>
  </si>
  <si>
    <t>Jevnaker</t>
  </si>
  <si>
    <t>Lunner</t>
  </si>
  <si>
    <t>Gran</t>
  </si>
  <si>
    <t>Søndre Land</t>
  </si>
  <si>
    <t>Nordre Land</t>
  </si>
  <si>
    <t>Etnedal</t>
  </si>
  <si>
    <t>Vestre Slidre</t>
  </si>
  <si>
    <t>Øystre Slidre</t>
  </si>
  <si>
    <t>Vang</t>
  </si>
  <si>
    <t>Drammen</t>
  </si>
  <si>
    <t>Kongsberg</t>
  </si>
  <si>
    <t>Ringerike</t>
  </si>
  <si>
    <t>Hole</t>
  </si>
  <si>
    <t>Flå</t>
  </si>
  <si>
    <t>Hemsedal</t>
  </si>
  <si>
    <t>Ål</t>
  </si>
  <si>
    <t>Hol</t>
  </si>
  <si>
    <t>Sigdal</t>
  </si>
  <si>
    <t>Krødsherad</t>
  </si>
  <si>
    <t>Modum</t>
  </si>
  <si>
    <t>Øvre Eiker</t>
  </si>
  <si>
    <t>Lier</t>
  </si>
  <si>
    <t>Flesberg</t>
  </si>
  <si>
    <t>Rollag</t>
  </si>
  <si>
    <t>Holmestrand</t>
  </si>
  <si>
    <t>Sandefjord</t>
  </si>
  <si>
    <t>Larvik</t>
  </si>
  <si>
    <t>Sande</t>
  </si>
  <si>
    <t>Porsgrunn</t>
  </si>
  <si>
    <t>Skien</t>
  </si>
  <si>
    <t>Notodden</t>
  </si>
  <si>
    <t>Siljan</t>
  </si>
  <si>
    <t>Bamble</t>
  </si>
  <si>
    <t>Kragerø</t>
  </si>
  <si>
    <t>Drangedal</t>
  </si>
  <si>
    <t>Nome</t>
  </si>
  <si>
    <t>Bø</t>
  </si>
  <si>
    <t>Tinn</t>
  </si>
  <si>
    <t>Hjartdal</t>
  </si>
  <si>
    <t>Seljord</t>
  </si>
  <si>
    <t>Nissedal</t>
  </si>
  <si>
    <t>Fyresdal</t>
  </si>
  <si>
    <t>Tokke</t>
  </si>
  <si>
    <t>Vinje</t>
  </si>
  <si>
    <t>Risør</t>
  </si>
  <si>
    <t>Grimstad</t>
  </si>
  <si>
    <t>Arendal</t>
  </si>
  <si>
    <t>Gjerstad</t>
  </si>
  <si>
    <t>Froland</t>
  </si>
  <si>
    <t>Lillesand</t>
  </si>
  <si>
    <t>Birkenes</t>
  </si>
  <si>
    <t>Åmli</t>
  </si>
  <si>
    <t>Iveland</t>
  </si>
  <si>
    <t>Bygland</t>
  </si>
  <si>
    <t>Valle</t>
  </si>
  <si>
    <t>Bykle</t>
  </si>
  <si>
    <t>Kristiansand</t>
  </si>
  <si>
    <t>Farsund</t>
  </si>
  <si>
    <t>Flekkefjord</t>
  </si>
  <si>
    <t>Vennesla</t>
  </si>
  <si>
    <t>Lindesnes</t>
  </si>
  <si>
    <t>Lyngdal</t>
  </si>
  <si>
    <t>Hægebostad</t>
  </si>
  <si>
    <t>Kvinesdal</t>
  </si>
  <si>
    <t>Sirdal</t>
  </si>
  <si>
    <t>Eigersund</t>
  </si>
  <si>
    <t>Sandnes</t>
  </si>
  <si>
    <t>Stavanger</t>
  </si>
  <si>
    <t>Haugesund</t>
  </si>
  <si>
    <t>Sokndal</t>
  </si>
  <si>
    <t>Lund</t>
  </si>
  <si>
    <t>Klepp</t>
  </si>
  <si>
    <t>Time</t>
  </si>
  <si>
    <t>Gjesdal</t>
  </si>
  <si>
    <t>Sola</t>
  </si>
  <si>
    <t>Randaberg</t>
  </si>
  <si>
    <t>Strand</t>
  </si>
  <si>
    <t>Hjelmeland</t>
  </si>
  <si>
    <t>Sauda</t>
  </si>
  <si>
    <t>Kvitsøy</t>
  </si>
  <si>
    <t>Bokn</t>
  </si>
  <si>
    <t>Tysvær</t>
  </si>
  <si>
    <t>Karmøy</t>
  </si>
  <si>
    <t>Utsira</t>
  </si>
  <si>
    <t>Vindafjord</t>
  </si>
  <si>
    <t>Bergen</t>
  </si>
  <si>
    <t>Etne</t>
  </si>
  <si>
    <t>Sveio</t>
  </si>
  <si>
    <t>Bømlo</t>
  </si>
  <si>
    <t>Stord</t>
  </si>
  <si>
    <t>Fitjar</t>
  </si>
  <si>
    <t>Tysnes</t>
  </si>
  <si>
    <t>Kvinnherad</t>
  </si>
  <si>
    <t>Ullensvang</t>
  </si>
  <si>
    <t>Ulvik</t>
  </si>
  <si>
    <t>Voss</t>
  </si>
  <si>
    <t>Kvam</t>
  </si>
  <si>
    <t>Samnanger</t>
  </si>
  <si>
    <t>Austevoll</t>
  </si>
  <si>
    <t>Askøy</t>
  </si>
  <si>
    <t>Vaksdal</t>
  </si>
  <si>
    <t>Modalen</t>
  </si>
  <si>
    <t>Osterøy</t>
  </si>
  <si>
    <t>Øygarden</t>
  </si>
  <si>
    <t>Fedje</t>
  </si>
  <si>
    <t>Masfjorden</t>
  </si>
  <si>
    <t>Gulen</t>
  </si>
  <si>
    <t>Solund</t>
  </si>
  <si>
    <t>Hyllestad</t>
  </si>
  <si>
    <t>Høyanger</t>
  </si>
  <si>
    <t>Vik</t>
  </si>
  <si>
    <t>Sogndal</t>
  </si>
  <si>
    <t>Aurland</t>
  </si>
  <si>
    <t>Lærdal</t>
  </si>
  <si>
    <t>Årdal</t>
  </si>
  <si>
    <t>Luster</t>
  </si>
  <si>
    <t>Askvoll</t>
  </si>
  <si>
    <t>Fjaler</t>
  </si>
  <si>
    <t>Bremanger</t>
  </si>
  <si>
    <t>Gloppen</t>
  </si>
  <si>
    <t>Molde</t>
  </si>
  <si>
    <t>Ålesund</t>
  </si>
  <si>
    <t>Kristiansund</t>
  </si>
  <si>
    <t>Vanylven</t>
  </si>
  <si>
    <t>Herøy</t>
  </si>
  <si>
    <t>Ulstein</t>
  </si>
  <si>
    <t>Hareid</t>
  </si>
  <si>
    <t>Volda</t>
  </si>
  <si>
    <t>Ørsta</t>
  </si>
  <si>
    <t>Stranda</t>
  </si>
  <si>
    <t>Sykkylven</t>
  </si>
  <si>
    <t>Sula</t>
  </si>
  <si>
    <t>Giske</t>
  </si>
  <si>
    <t>Vestnes</t>
  </si>
  <si>
    <t>Rauma</t>
  </si>
  <si>
    <t>Aukra</t>
  </si>
  <si>
    <t>Averøy</t>
  </si>
  <si>
    <t>Gjemnes</t>
  </si>
  <si>
    <t>Tingvoll</t>
  </si>
  <si>
    <t>Sunndal</t>
  </si>
  <si>
    <t>Surnadal</t>
  </si>
  <si>
    <t>Rindal</t>
  </si>
  <si>
    <t>Aure</t>
  </si>
  <si>
    <t>Smøla</t>
  </si>
  <si>
    <t>Trondheim</t>
  </si>
  <si>
    <t>Hitra</t>
  </si>
  <si>
    <t>Frøya</t>
  </si>
  <si>
    <t>Ørland</t>
  </si>
  <si>
    <t>Åfjord</t>
  </si>
  <si>
    <t>Rennebu</t>
  </si>
  <si>
    <t>Holtålen</t>
  </si>
  <si>
    <t>Midtre Gauldal</t>
  </si>
  <si>
    <t>Melhus</t>
  </si>
  <si>
    <t>Skaun</t>
  </si>
  <si>
    <t>Selbu</t>
  </si>
  <si>
    <t>Tydal</t>
  </si>
  <si>
    <t>Namsos</t>
  </si>
  <si>
    <t>Meråker</t>
  </si>
  <si>
    <t>Stjørdal</t>
  </si>
  <si>
    <t>Frosta</t>
  </si>
  <si>
    <t>Levanger</t>
  </si>
  <si>
    <t>Verdal</t>
  </si>
  <si>
    <t>Inderøy</t>
  </si>
  <si>
    <t>Snåsa</t>
  </si>
  <si>
    <t>Lierne</t>
  </si>
  <si>
    <t>Røyrvik</t>
  </si>
  <si>
    <t>Namsskogan</t>
  </si>
  <si>
    <t>Grong</t>
  </si>
  <si>
    <t>Høylandet</t>
  </si>
  <si>
    <t>Overhalla</t>
  </si>
  <si>
    <t>Flatanger</t>
  </si>
  <si>
    <t>Leka</t>
  </si>
  <si>
    <t>Bodø</t>
  </si>
  <si>
    <t>Narvik</t>
  </si>
  <si>
    <t>Bindal</t>
  </si>
  <si>
    <t>Sømna</t>
  </si>
  <si>
    <t>Brønnøy</t>
  </si>
  <si>
    <t>Vega</t>
  </si>
  <si>
    <t>Vevelstad</t>
  </si>
  <si>
    <t>Leirfjord</t>
  </si>
  <si>
    <t>Vefsn</t>
  </si>
  <si>
    <t>Grane</t>
  </si>
  <si>
    <t>Hattfjelldal</t>
  </si>
  <si>
    <t>Dønna</t>
  </si>
  <si>
    <t>Nesna</t>
  </si>
  <si>
    <t>Hemnes</t>
  </si>
  <si>
    <t>Rana</t>
  </si>
  <si>
    <t>Lurøy</t>
  </si>
  <si>
    <t>Rødøy</t>
  </si>
  <si>
    <t>Meløy</t>
  </si>
  <si>
    <t>Gildeskål</t>
  </si>
  <si>
    <t>Beiarn</t>
  </si>
  <si>
    <t>Saltdal</t>
  </si>
  <si>
    <t>Fauske</t>
  </si>
  <si>
    <t>Sørfold</t>
  </si>
  <si>
    <t>Steigen</t>
  </si>
  <si>
    <t>Hamarøy</t>
  </si>
  <si>
    <t>Lødingen</t>
  </si>
  <si>
    <t>Evenes</t>
  </si>
  <si>
    <t>Ballangen</t>
  </si>
  <si>
    <t>Flakstad</t>
  </si>
  <si>
    <t>Vestvågøy</t>
  </si>
  <si>
    <t>Vågan</t>
  </si>
  <si>
    <t>Hadsel</t>
  </si>
  <si>
    <t>Øksnes</t>
  </si>
  <si>
    <t>Andøy</t>
  </si>
  <si>
    <t>Moskenes</t>
  </si>
  <si>
    <t>Harstad</t>
  </si>
  <si>
    <t>Tromsø</t>
  </si>
  <si>
    <t>Kvæfjord</t>
  </si>
  <si>
    <t>Ibestad</t>
  </si>
  <si>
    <t>Gratangen</t>
  </si>
  <si>
    <t>Lavangen</t>
  </si>
  <si>
    <t>Bardu</t>
  </si>
  <si>
    <t>Salangen</t>
  </si>
  <si>
    <t>Sørreisa</t>
  </si>
  <si>
    <t>Dyrøy</t>
  </si>
  <si>
    <t>Balsfjord</t>
  </si>
  <si>
    <t>Karlsøy</t>
  </si>
  <si>
    <t>Lyngen</t>
  </si>
  <si>
    <t>Storfjord</t>
  </si>
  <si>
    <t>Kåfjord</t>
  </si>
  <si>
    <t>Skjervøy</t>
  </si>
  <si>
    <t>Nordreisa</t>
  </si>
  <si>
    <t>Kvænangen</t>
  </si>
  <si>
    <t>Vardø</t>
  </si>
  <si>
    <t>Vadsø</t>
  </si>
  <si>
    <t>Hammerfest</t>
  </si>
  <si>
    <t>Alta</t>
  </si>
  <si>
    <t>Hasvik</t>
  </si>
  <si>
    <t>Porsanger</t>
  </si>
  <si>
    <t>Lebesby</t>
  </si>
  <si>
    <t>Berlevåg</t>
  </si>
  <si>
    <t>Tana</t>
  </si>
  <si>
    <t>Nesseby</t>
  </si>
  <si>
    <t>O</t>
  </si>
  <si>
    <t>E</t>
  </si>
  <si>
    <t>%</t>
  </si>
  <si>
    <t>Røst</t>
  </si>
  <si>
    <t>Kautokeino</t>
  </si>
  <si>
    <t>Træna</t>
  </si>
  <si>
    <t>Gamvik</t>
  </si>
  <si>
    <t>Frogn</t>
  </si>
  <si>
    <t>Lørenskog</t>
  </si>
  <si>
    <t>TABELL</t>
  </si>
  <si>
    <t>LINJE</t>
  </si>
  <si>
    <t>Standardavvik</t>
  </si>
  <si>
    <t>Over</t>
  </si>
  <si>
    <t>Fett-</t>
  </si>
  <si>
    <t>gruppe</t>
  </si>
  <si>
    <t>Slakte-</t>
  </si>
  <si>
    <t>Antall slakt:</t>
  </si>
  <si>
    <t>Standardavvikelser</t>
  </si>
  <si>
    <t>Korrelasjoner</t>
  </si>
  <si>
    <t>Vekt-</t>
  </si>
  <si>
    <t>Region</t>
  </si>
  <si>
    <t>Totalt antall slakt :</t>
  </si>
  <si>
    <t>Standardavvik :</t>
  </si>
  <si>
    <t xml:space="preserve">klasse og </t>
  </si>
  <si>
    <t>slaktvekt</t>
  </si>
  <si>
    <t>slakt per</t>
  </si>
  <si>
    <t>Organisasjon</t>
  </si>
  <si>
    <t>Org</t>
  </si>
  <si>
    <t>Ukenr:</t>
  </si>
  <si>
    <t>Antall slakt :</t>
  </si>
  <si>
    <t>Øst</t>
  </si>
  <si>
    <t>Uavhengig</t>
  </si>
  <si>
    <t>Slakteri</t>
  </si>
  <si>
    <t>Varianter</t>
  </si>
  <si>
    <t>FETTGRUPPER</t>
  </si>
  <si>
    <t>VEKTGRUPPER</t>
  </si>
  <si>
    <t>FYLKER</t>
  </si>
  <si>
    <t>BEDRIFTSGRUPPE</t>
  </si>
  <si>
    <t>KATEGORI</t>
  </si>
  <si>
    <t>350 kg</t>
  </si>
  <si>
    <t>Mars</t>
  </si>
  <si>
    <t>April</t>
  </si>
  <si>
    <t>Mai</t>
  </si>
  <si>
    <t>Juni</t>
  </si>
  <si>
    <t>Juli</t>
  </si>
  <si>
    <t>Egersund</t>
  </si>
  <si>
    <t>Ytre Nordmøre</t>
  </si>
  <si>
    <t>Midt-Norge_N</t>
  </si>
  <si>
    <t>Midt-Norge_K</t>
  </si>
  <si>
    <t>VARIANTER</t>
  </si>
  <si>
    <t>KLASSE per MÅNED</t>
  </si>
  <si>
    <t>Værøy</t>
  </si>
  <si>
    <t>Loppa</t>
  </si>
  <si>
    <t>Måsøy</t>
  </si>
  <si>
    <t>Nordkapp</t>
  </si>
  <si>
    <t>Båtsfjord</t>
  </si>
  <si>
    <t>inneholder alle innkomne data i en måned</t>
  </si>
  <si>
    <t xml:space="preserve"> over</t>
  </si>
  <si>
    <t>Produksjon i</t>
  </si>
  <si>
    <t>Osen</t>
  </si>
  <si>
    <t>Uke:</t>
  </si>
  <si>
    <t>MEANALDR</t>
  </si>
  <si>
    <t>MEANKJON</t>
  </si>
  <si>
    <t>MEANKJFE</t>
  </si>
  <si>
    <t>STD_ALDR</t>
  </si>
  <si>
    <t>COR_VEAL</t>
  </si>
  <si>
    <t>COR_FEAL</t>
  </si>
  <si>
    <t>COR_KLAL</t>
  </si>
  <si>
    <t>alder i</t>
  </si>
  <si>
    <t>dager</t>
  </si>
  <si>
    <t>kjønn</t>
  </si>
  <si>
    <t>kjøttfe</t>
  </si>
  <si>
    <t>Tilvektst</t>
  </si>
  <si>
    <t>per dag</t>
  </si>
  <si>
    <t>i gram</t>
  </si>
  <si>
    <t>produ-</t>
  </si>
  <si>
    <t>senter</t>
  </si>
  <si>
    <t>Tilvekst</t>
  </si>
  <si>
    <t>Uke-</t>
  </si>
  <si>
    <t>nr</t>
  </si>
  <si>
    <t xml:space="preserve">i gram </t>
  </si>
  <si>
    <t>fett-</t>
  </si>
  <si>
    <t>Alder ved</t>
  </si>
  <si>
    <t>slakting</t>
  </si>
  <si>
    <t xml:space="preserve">Tilvekst i </t>
  </si>
  <si>
    <t>gram per</t>
  </si>
  <si>
    <t>dag</t>
  </si>
  <si>
    <t>over</t>
  </si>
  <si>
    <t>slakte-</t>
  </si>
  <si>
    <t>hunn-</t>
  </si>
  <si>
    <t>RASETYPE</t>
  </si>
  <si>
    <t>RASE_KODE</t>
  </si>
  <si>
    <t>Typefe</t>
  </si>
  <si>
    <t>Melkefe</t>
  </si>
  <si>
    <t>Kjøttfe</t>
  </si>
  <si>
    <t>Gammelnorsk</t>
  </si>
  <si>
    <t>Mini kjøttfe</t>
  </si>
  <si>
    <t>Lette kjøttfe</t>
  </si>
  <si>
    <t>Tunge kjøttfe</t>
  </si>
  <si>
    <t>Krysninger</t>
  </si>
  <si>
    <t>Ukjent</t>
  </si>
  <si>
    <t>NRF</t>
  </si>
  <si>
    <t>Jersey</t>
  </si>
  <si>
    <t>Sidet Trønder</t>
  </si>
  <si>
    <t>Dølafe</t>
  </si>
  <si>
    <t>Raukolle</t>
  </si>
  <si>
    <t>Sør- og Vestlands</t>
  </si>
  <si>
    <t>Vestlandsfe</t>
  </si>
  <si>
    <t>Holstein</t>
  </si>
  <si>
    <t>Rødt Dansk</t>
  </si>
  <si>
    <t>Brown Swiss</t>
  </si>
  <si>
    <t>Jarlsberg</t>
  </si>
  <si>
    <t>Hereford</t>
  </si>
  <si>
    <t>Charolais</t>
  </si>
  <si>
    <t>Aberdeen Angus</t>
  </si>
  <si>
    <t>Limousine</t>
  </si>
  <si>
    <t>Simmental Kjøtt</t>
  </si>
  <si>
    <t>Blonde D'aquitaine</t>
  </si>
  <si>
    <t>Scottish Highland</t>
  </si>
  <si>
    <t>Tiroler Grauvieh</t>
  </si>
  <si>
    <t>Piemontese</t>
  </si>
  <si>
    <t>Galloway</t>
  </si>
  <si>
    <t>Salers</t>
  </si>
  <si>
    <t>Datamangel</t>
  </si>
  <si>
    <t>Ulike TYPER av fe:</t>
  </si>
  <si>
    <t>Gjennomsnittlig</t>
  </si>
  <si>
    <t>Horten</t>
  </si>
  <si>
    <t>Suldal</t>
  </si>
  <si>
    <t>Standardavvik:</t>
  </si>
  <si>
    <t>fe</t>
  </si>
  <si>
    <t>alder</t>
  </si>
  <si>
    <t>Alder</t>
  </si>
  <si>
    <t>Fett</t>
  </si>
  <si>
    <t>+/-</t>
  </si>
  <si>
    <t>Over-</t>
  </si>
  <si>
    <t>og</t>
  </si>
  <si>
    <t>ALDERS GRUPPER</t>
  </si>
  <si>
    <t>Aldersgruppe</t>
  </si>
  <si>
    <t>i år</t>
  </si>
  <si>
    <t>Kla-</t>
  </si>
  <si>
    <t>sse</t>
  </si>
  <si>
    <t>Stje-</t>
  </si>
  <si>
    <t>rne</t>
  </si>
  <si>
    <t>Kjøtt-</t>
  </si>
  <si>
    <t>ANTPRO</t>
  </si>
  <si>
    <t>VEKTPRO</t>
  </si>
  <si>
    <t>TYPEFE</t>
  </si>
  <si>
    <t>ALDRGRU1</t>
  </si>
  <si>
    <t>+/-%</t>
  </si>
  <si>
    <t>Mid.</t>
  </si>
  <si>
    <t>fete</t>
  </si>
  <si>
    <t>fett</t>
  </si>
  <si>
    <t>ved</t>
  </si>
  <si>
    <t>Måned:</t>
  </si>
  <si>
    <t>Region :</t>
  </si>
  <si>
    <t>bonde</t>
  </si>
  <si>
    <t>Slakt</t>
  </si>
  <si>
    <t>i</t>
  </si>
  <si>
    <t>Raser</t>
  </si>
  <si>
    <t>Antall som mangler data om rase:</t>
  </si>
  <si>
    <t>kjøtt-</t>
  </si>
  <si>
    <t>grup.</t>
  </si>
  <si>
    <t>Andelsprosent</t>
  </si>
  <si>
    <t>slakt-</t>
  </si>
  <si>
    <t>ing</t>
  </si>
  <si>
    <t>&gt;350</t>
  </si>
  <si>
    <t>kg</t>
  </si>
  <si>
    <t>gram/</t>
  </si>
  <si>
    <t>Organ-</t>
  </si>
  <si>
    <t>isasjon</t>
  </si>
  <si>
    <t xml:space="preserve">Alder </t>
  </si>
  <si>
    <t>gram</t>
  </si>
  <si>
    <t>Bedrift</t>
  </si>
  <si>
    <t>over-</t>
  </si>
  <si>
    <t>Korr.</t>
  </si>
  <si>
    <t>grup</t>
  </si>
  <si>
    <t>Tonn-</t>
  </si>
  <si>
    <t>asje</t>
  </si>
  <si>
    <t>Rasetyper</t>
  </si>
  <si>
    <t>Ald-</t>
  </si>
  <si>
    <t>er</t>
  </si>
  <si>
    <t>Kjø-</t>
  </si>
  <si>
    <t>nn</t>
  </si>
  <si>
    <t>VEKTGRU1</t>
  </si>
  <si>
    <t>Jan</t>
  </si>
  <si>
    <t>Feb</t>
  </si>
  <si>
    <t>Mar</t>
  </si>
  <si>
    <t>Apr</t>
  </si>
  <si>
    <t>Jun</t>
  </si>
  <si>
    <t>Jul</t>
  </si>
  <si>
    <t>Aug</t>
  </si>
  <si>
    <t>Sep</t>
  </si>
  <si>
    <t>Okt</t>
  </si>
  <si>
    <t>Nov</t>
  </si>
  <si>
    <t>Des</t>
  </si>
  <si>
    <t>Fettgruppe per MÅNED</t>
  </si>
  <si>
    <t>Antall:</t>
  </si>
  <si>
    <t>Oppdatert per:</t>
  </si>
  <si>
    <t>KLASSE FORDELING per RASE</t>
  </si>
  <si>
    <t>Rase</t>
  </si>
  <si>
    <t>Antall i P-:</t>
  </si>
  <si>
    <t>O+:</t>
  </si>
  <si>
    <t>millioner</t>
  </si>
  <si>
    <t>Fleckvieh</t>
  </si>
  <si>
    <t>Canadisk Ayrshire</t>
  </si>
  <si>
    <t>Montbéliard</t>
  </si>
  <si>
    <t>Mørefe</t>
  </si>
  <si>
    <t>Normande</t>
  </si>
  <si>
    <t xml:space="preserve">Dexter </t>
  </si>
  <si>
    <t>Chianina</t>
  </si>
  <si>
    <t>Belgisk blå</t>
  </si>
  <si>
    <t xml:space="preserve">Wagyu </t>
  </si>
  <si>
    <t>Jak (Bos Grunniens)</t>
  </si>
  <si>
    <t>Ukjent rase</t>
  </si>
  <si>
    <t>% med  klasse O:</t>
  </si>
  <si>
    <t>% med  klasse O+ eller bedre:</t>
  </si>
  <si>
    <t>350</t>
  </si>
  <si>
    <t>vekst</t>
  </si>
  <si>
    <t>Til-</t>
  </si>
  <si>
    <t>Vekt/</t>
  </si>
  <si>
    <t>vekt/</t>
  </si>
  <si>
    <t>fe %</t>
  </si>
  <si>
    <t>gram/dag</t>
  </si>
  <si>
    <t>grup-</t>
  </si>
  <si>
    <t>pe</t>
  </si>
  <si>
    <t>g/dag</t>
  </si>
  <si>
    <t>Fettgruppe:</t>
  </si>
  <si>
    <t>6</t>
  </si>
  <si>
    <t>7</t>
  </si>
  <si>
    <t>8</t>
  </si>
  <si>
    <t>9</t>
  </si>
  <si>
    <t>10</t>
  </si>
  <si>
    <t>11</t>
  </si>
  <si>
    <t>12</t>
  </si>
  <si>
    <t>% &gt;</t>
  </si>
  <si>
    <t xml:space="preserve">og </t>
  </si>
  <si>
    <t>350kg</t>
  </si>
  <si>
    <t>Antall :</t>
  </si>
  <si>
    <t>Hittil i år</t>
  </si>
  <si>
    <t xml:space="preserve">  </t>
  </si>
  <si>
    <t>Sept</t>
  </si>
  <si>
    <t>KOMMUNE1</t>
  </si>
  <si>
    <t>Trøndelag</t>
  </si>
  <si>
    <t>Færder</t>
  </si>
  <si>
    <t>Tvedestrand</t>
  </si>
  <si>
    <t>KVAL_O</t>
  </si>
  <si>
    <t>KVAL_OPLUSS</t>
  </si>
  <si>
    <t>Nr.</t>
  </si>
  <si>
    <t>Indre Fosen</t>
  </si>
  <si>
    <t>Midt</t>
  </si>
  <si>
    <t>Uten aldersinfo.:</t>
  </si>
  <si>
    <t>Gram</t>
  </si>
  <si>
    <t>Krysning</t>
  </si>
  <si>
    <t>Fredrikstad</t>
  </si>
  <si>
    <t>Skiptvet</t>
  </si>
  <si>
    <t>Aurskog-Høland</t>
  </si>
  <si>
    <t>Nord-Odal</t>
  </si>
  <si>
    <t>Sør-Odal</t>
  </si>
  <si>
    <t>Eidskog</t>
  </si>
  <si>
    <t>Stor-Elvdal</t>
  </si>
  <si>
    <t>Skjåk</t>
  </si>
  <si>
    <t>Nord-Fron</t>
  </si>
  <si>
    <t>Sør-Fron</t>
  </si>
  <si>
    <t>Sør-Aurdal</t>
  </si>
  <si>
    <t>Nord-Aurdal</t>
  </si>
  <si>
    <t>Nore og Uvdal</t>
  </si>
  <si>
    <t>Kviteseid</t>
  </si>
  <si>
    <t>Vegårshei</t>
  </si>
  <si>
    <t>Evje og Hornnes</t>
  </si>
  <si>
    <t>Åseral</t>
  </si>
  <si>
    <t>Bjerkreim</t>
  </si>
  <si>
    <t>Hå</t>
  </si>
  <si>
    <t>Eidfjord</t>
  </si>
  <si>
    <t>Austrheim</t>
  </si>
  <si>
    <t>Møre og Romsdal</t>
  </si>
  <si>
    <t>Alstahaug</t>
  </si>
  <si>
    <t>Tjeldsund</t>
  </si>
  <si>
    <t>Sør-Varanger</t>
  </si>
  <si>
    <t>Steinkjer</t>
  </si>
  <si>
    <t>Viken</t>
  </si>
  <si>
    <t>Innlandet</t>
  </si>
  <si>
    <t>Telemark/ Vestfold</t>
  </si>
  <si>
    <t>Agder</t>
  </si>
  <si>
    <t>Vestland</t>
  </si>
  <si>
    <t>Troms og Finnmark</t>
  </si>
  <si>
    <t>Raser:</t>
  </si>
  <si>
    <t>Indre Østfold</t>
  </si>
  <si>
    <t>Nordre Follo</t>
  </si>
  <si>
    <t>Lillestrøm</t>
  </si>
  <si>
    <t>Nesbyen</t>
  </si>
  <si>
    <t>Midt-Telemark</t>
  </si>
  <si>
    <t>Bjørnafjorden</t>
  </si>
  <si>
    <t>Alver</t>
  </si>
  <si>
    <t>Kinn</t>
  </si>
  <si>
    <t>Sunnfjord</t>
  </si>
  <si>
    <t>Stadt</t>
  </si>
  <si>
    <t>Strynndal</t>
  </si>
  <si>
    <t>Fjord</t>
  </si>
  <si>
    <t>Hustadvika</t>
  </si>
  <si>
    <t>Heim</t>
  </si>
  <si>
    <t>Orkland</t>
  </si>
  <si>
    <t>Nærøysund</t>
  </si>
  <si>
    <t>Senja</t>
  </si>
  <si>
    <t>Vestfold/ Telemark</t>
  </si>
  <si>
    <t>Sørlandet</t>
  </si>
  <si>
    <t xml:space="preserve">Vestland </t>
  </si>
  <si>
    <t>Finnmark og Troms</t>
  </si>
  <si>
    <t>M_KFAKT</t>
  </si>
  <si>
    <t>M_LENGDE</t>
  </si>
  <si>
    <t>Lengde</t>
  </si>
  <si>
    <t>K-faktor</t>
  </si>
  <si>
    <t>dyr</t>
  </si>
  <si>
    <t>Telemark fe</t>
  </si>
  <si>
    <t xml:space="preserve">Raukolle </t>
  </si>
  <si>
    <t>Sør- og Vestlandsfe</t>
  </si>
  <si>
    <t>50,1 -75 kg</t>
  </si>
  <si>
    <t>75,1 -100 kg</t>
  </si>
  <si>
    <t>125,1 - 150 kg</t>
  </si>
  <si>
    <t>175,1 - 200 kg</t>
  </si>
  <si>
    <t>200,1 - 225 kg</t>
  </si>
  <si>
    <t>225,1 - 250 kg</t>
  </si>
  <si>
    <t>250,1 - 275 kg</t>
  </si>
  <si>
    <t>275,1 - 300 kg</t>
  </si>
  <si>
    <t>100,1 - 125 kg</t>
  </si>
  <si>
    <t>300,1 - 325 kg</t>
  </si>
  <si>
    <t>Rødt dansk melkefe</t>
  </si>
  <si>
    <t>Jarlsberg fe</t>
  </si>
  <si>
    <t>101 - 150 dg</t>
  </si>
  <si>
    <t xml:space="preserve">    0 -    50 dg</t>
  </si>
  <si>
    <t xml:space="preserve">  51  -100 dg</t>
  </si>
  <si>
    <t>151 - 200 dg</t>
  </si>
  <si>
    <t>201 - 250 dg</t>
  </si>
  <si>
    <t>251 - 300 dg</t>
  </si>
  <si>
    <t>301 - 350 dg</t>
  </si>
  <si>
    <t>351 - 400 dg</t>
  </si>
  <si>
    <t>401 - 450 dg</t>
  </si>
  <si>
    <t>451 - 500 dg</t>
  </si>
  <si>
    <t>501 - 550 dg</t>
  </si>
  <si>
    <t>551 - 600 dg</t>
  </si>
  <si>
    <t>601 - 650 dg</t>
  </si>
  <si>
    <t>651 - 700 dg</t>
  </si>
  <si>
    <t>751 - 800 dg</t>
  </si>
  <si>
    <t>701 - 750 dg</t>
  </si>
  <si>
    <t>ukjent</t>
  </si>
  <si>
    <t>801 - 850 dg</t>
  </si>
  <si>
    <t>851 - 900 dg</t>
  </si>
  <si>
    <t>901 - 950 dg</t>
  </si>
  <si>
    <t>1051 - 1100 dg</t>
  </si>
  <si>
    <t>1001 - 1050 dg</t>
  </si>
  <si>
    <t>1101 - 1150 dg</t>
  </si>
  <si>
    <t>1151 - 1200 dg</t>
  </si>
  <si>
    <t>1201 - 1250 dg</t>
  </si>
  <si>
    <t>2951 - 3000 dg</t>
  </si>
  <si>
    <t>Skodje</t>
  </si>
  <si>
    <t>951- 1000 dg</t>
  </si>
  <si>
    <t>1251 - 1300 dg</t>
  </si>
  <si>
    <t>1301 - 1350 dg</t>
  </si>
  <si>
    <t>1351 - 1400 dg</t>
  </si>
  <si>
    <t>1401 - 1450 dg</t>
  </si>
  <si>
    <t>1451 - 1500 dg</t>
  </si>
  <si>
    <t>1501 - 1550 dg</t>
  </si>
  <si>
    <t>1551 - 1600 dg</t>
  </si>
  <si>
    <t>1601 - 1650 dg</t>
  </si>
  <si>
    <t>1651 - 1700 dg</t>
  </si>
  <si>
    <t>1751 - 1800 dg</t>
  </si>
  <si>
    <t>1801 - 1850 dg</t>
  </si>
  <si>
    <t>1851 - 1900 dg</t>
  </si>
  <si>
    <t>1901 - 1950 dg</t>
  </si>
  <si>
    <t>1701 - 1750 dg</t>
  </si>
  <si>
    <t>1951 - 2000 dg</t>
  </si>
  <si>
    <t>2001 - 2050 dg</t>
  </si>
  <si>
    <t>2051 - 2100 dg</t>
  </si>
  <si>
    <t>2101 - 2150 dg</t>
  </si>
  <si>
    <t>2151 - 2200 dg</t>
  </si>
  <si>
    <t>2201 - 2250 dg</t>
  </si>
  <si>
    <t>2251 - 2300 dg</t>
  </si>
  <si>
    <t>2301 - 2350 dg</t>
  </si>
  <si>
    <t>2351 - 2400 dg</t>
  </si>
  <si>
    <t>2401 - 2450 dg</t>
  </si>
  <si>
    <t>2451 - 2500 dg</t>
  </si>
  <si>
    <t>2501 - 2551 dg</t>
  </si>
  <si>
    <t>2551 - 2600 dg</t>
  </si>
  <si>
    <t>2601 - 2650 dg</t>
  </si>
  <si>
    <t>2651 - 2700 dg</t>
  </si>
  <si>
    <t>2701 - 2750 dg</t>
  </si>
  <si>
    <t>2751 - 2800 dg</t>
  </si>
  <si>
    <t>2801 - 2850 dg</t>
  </si>
  <si>
    <t>2851 - 2900 dg</t>
  </si>
  <si>
    <t>2901 - 2950 dg</t>
  </si>
  <si>
    <t>0,13 - 0,27</t>
  </si>
  <si>
    <t>0      - 0,13</t>
  </si>
  <si>
    <t>0,27 - 0,41</t>
  </si>
  <si>
    <t>0,41 - 0,54</t>
  </si>
  <si>
    <t>0,55 - 0,68</t>
  </si>
  <si>
    <t>0,68 - 0,82</t>
  </si>
  <si>
    <t>0,82 - 0,95</t>
  </si>
  <si>
    <t>0,96 - 1,09</t>
  </si>
  <si>
    <t>1,09 - 1,23</t>
  </si>
  <si>
    <t>1,23 - 1,36</t>
  </si>
  <si>
    <t>1,37 - 1,50</t>
  </si>
  <si>
    <t>1,51 - 1,64</t>
  </si>
  <si>
    <t>1,64 - 1,78</t>
  </si>
  <si>
    <t>1,78 - 1,91</t>
  </si>
  <si>
    <t>1,92 - 2,05</t>
  </si>
  <si>
    <t>2,05 - 2,19</t>
  </si>
  <si>
    <t>2,19 - 2,32</t>
  </si>
  <si>
    <t>2,33 - 2,46</t>
  </si>
  <si>
    <t>2,46 - 2,60</t>
  </si>
  <si>
    <t>2,60 - 2,73</t>
  </si>
  <si>
    <t>2,74 - 2,87</t>
  </si>
  <si>
    <t>2,87 - 3,01</t>
  </si>
  <si>
    <t>3,01 - 3,15</t>
  </si>
  <si>
    <t>3,15 - 3,28</t>
  </si>
  <si>
    <t>3,29 - 3,42</t>
  </si>
  <si>
    <t>3,42 - 3,56</t>
  </si>
  <si>
    <t>3,56 - 3,69</t>
  </si>
  <si>
    <t>3,70 - 3,83</t>
  </si>
  <si>
    <t>3,83 - 3,97</t>
  </si>
  <si>
    <t>3,97 - 4,10</t>
  </si>
  <si>
    <t>4,11 - 4,24</t>
  </si>
  <si>
    <t>4,24 - 4,38</t>
  </si>
  <si>
    <t>4,38 - 4,52</t>
  </si>
  <si>
    <t>4,52 - 4,65</t>
  </si>
  <si>
    <t>4,66 - 4,79</t>
  </si>
  <si>
    <t>4,79 - 4,93</t>
  </si>
  <si>
    <t>4,93 - 5,06</t>
  </si>
  <si>
    <t>5,07 - 5,20</t>
  </si>
  <si>
    <t>5,20 - 5,34</t>
  </si>
  <si>
    <t>5,34 - 5,47</t>
  </si>
  <si>
    <t>5,48 - 5,61</t>
  </si>
  <si>
    <t>5,61 - 5,75</t>
  </si>
  <si>
    <t>5,75 - 5,89</t>
  </si>
  <si>
    <t>5,89 - 6,02</t>
  </si>
  <si>
    <t>6,03 - 6,16</t>
  </si>
  <si>
    <t>6,16 - 6,30</t>
  </si>
  <si>
    <t>6,30 - 6,43</t>
  </si>
  <si>
    <t>6,44 - 6,57</t>
  </si>
  <si>
    <t>6,57 - 6,71</t>
  </si>
  <si>
    <t>6,71 - 6,84</t>
  </si>
  <si>
    <t>6,85 - 6,98</t>
  </si>
  <si>
    <t>6,98 - 7,12</t>
  </si>
  <si>
    <t>7,12 - 7,26</t>
  </si>
  <si>
    <t>7,26 - 7,39</t>
  </si>
  <si>
    <t>7,40 - 7,53</t>
  </si>
  <si>
    <t>7,53 - 7,67</t>
  </si>
  <si>
    <t>7,67 - 7,80</t>
  </si>
  <si>
    <t>7,81 - 7,94</t>
  </si>
  <si>
    <t>7,94 - 8,08</t>
  </si>
  <si>
    <t>8,08 - 8,21</t>
  </si>
  <si>
    <t>325,1 - 350 kg</t>
  </si>
  <si>
    <t>350,1 - 375 kg</t>
  </si>
  <si>
    <t>375,1 - 400 kg</t>
  </si>
  <si>
    <t>400,1 - 425 kg</t>
  </si>
  <si>
    <t>425,1 - 450 kg</t>
  </si>
  <si>
    <t>450,1 - 475 kg</t>
  </si>
  <si>
    <t>475,1 - 500 kg</t>
  </si>
  <si>
    <t>500,1 - 525 kg</t>
  </si>
  <si>
    <t>525,1 - 550 kg</t>
  </si>
  <si>
    <t>KU</t>
  </si>
  <si>
    <t>:</t>
  </si>
  <si>
    <t>Alder i måneder:</t>
  </si>
  <si>
    <t>eller</t>
  </si>
  <si>
    <t>år</t>
  </si>
  <si>
    <t>måneder og</t>
  </si>
  <si>
    <t>dag/dager</t>
  </si>
  <si>
    <t>PgDn</t>
  </si>
  <si>
    <t>Dager</t>
  </si>
  <si>
    <t>PgUp</t>
  </si>
  <si>
    <t>Mjølkefe</t>
  </si>
  <si>
    <t>Ulike TYPER av fe: ku, 4 år eller eldre</t>
  </si>
  <si>
    <t>i middel klasse</t>
  </si>
  <si>
    <t>i middel fettgruppe</t>
  </si>
  <si>
    <t>eldre enn 4 år</t>
  </si>
  <si>
    <t>550 - ==&gt; kg</t>
  </si>
  <si>
    <t>Øre Vilt N</t>
  </si>
  <si>
    <t>Øre Vilt K</t>
  </si>
  <si>
    <t>Kategori:</t>
  </si>
  <si>
    <t>gram per dag</t>
  </si>
  <si>
    <t>Bø Gårdsslakteri</t>
  </si>
  <si>
    <t>Pinzgauer</t>
  </si>
  <si>
    <t>Kjøttfe krysninger</t>
  </si>
  <si>
    <t>Lett krysning</t>
  </si>
  <si>
    <t>Tung krysning</t>
  </si>
  <si>
    <t>Vektgrupper</t>
  </si>
  <si>
    <t>&gt;= 50,0 kg</t>
  </si>
  <si>
    <t>Aldersgrupper</t>
  </si>
  <si>
    <t>Rasetype</t>
  </si>
  <si>
    <t>produsenter</t>
  </si>
  <si>
    <t>Middel vekt i 2024</t>
  </si>
  <si>
    <t>Antall i 2024</t>
  </si>
  <si>
    <t>Middel klasse i 2024</t>
  </si>
  <si>
    <t>Middel fettgruppe i 2024</t>
  </si>
  <si>
    <t>Andel overfete i 2024</t>
  </si>
  <si>
    <t>FYLKE2</t>
  </si>
  <si>
    <t>Klasser</t>
  </si>
  <si>
    <t>Kasserte</t>
  </si>
  <si>
    <t>Østfold</t>
  </si>
  <si>
    <t>Akershus</t>
  </si>
  <si>
    <t>Buskerud</t>
  </si>
  <si>
    <t>Vestfold</t>
  </si>
  <si>
    <t>Troms</t>
  </si>
  <si>
    <t>Finnmark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</si>
</sst>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"/>
    <numFmt numFmtId="166" formatCode="[$-414]d/\ mmmm\ yyyy;@"/>
  </numFmts>
  <fonts count="47">
    <font>
      <sz val="12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20"/>
      <name val="Arial"/>
      <family val="2"/>
    </font>
    <font>
      <b/>
      <sz val="24"/>
      <name val="Verdana"/>
      <family val="2"/>
    </font>
    <font>
      <sz val="12"/>
      <name val="Verdana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2"/>
      <name val="Verdana"/>
      <family val="2"/>
    </font>
    <font>
      <b/>
      <sz val="18"/>
      <name val="Verdana"/>
      <family val="2"/>
    </font>
    <font>
      <b/>
      <sz val="26"/>
      <name val="Verdana"/>
      <family val="2"/>
    </font>
    <font>
      <b/>
      <sz val="20"/>
      <name val="Verdana"/>
      <family val="2"/>
    </font>
    <font>
      <sz val="16"/>
      <name val="Verdana"/>
      <family val="2"/>
    </font>
    <font>
      <b/>
      <sz val="11"/>
      <name val="Verdana"/>
      <family val="2"/>
    </font>
    <font>
      <sz val="26"/>
      <name val="Verdana"/>
      <family val="2"/>
    </font>
    <font>
      <sz val="16"/>
      <name val="Arial"/>
      <family val="2"/>
    </font>
    <font>
      <sz val="16"/>
      <color indexed="81"/>
      <name val="Tahoma"/>
      <family val="2"/>
    </font>
    <font>
      <sz val="14"/>
      <name val="Arial"/>
      <family val="2"/>
    </font>
    <font>
      <b/>
      <sz val="16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sz val="10"/>
      <name val="Verdana"/>
      <family val="2"/>
    </font>
    <font>
      <b/>
      <sz val="10"/>
      <name val="Verdana"/>
      <family val="2"/>
    </font>
    <font>
      <sz val="11"/>
      <name val="Arial"/>
      <family val="2"/>
    </font>
    <font>
      <sz val="11"/>
      <name val="Verdana"/>
      <family val="2"/>
    </font>
    <font>
      <b/>
      <sz val="22"/>
      <name val="Verdana"/>
      <family val="2"/>
    </font>
    <font>
      <sz val="18"/>
      <name val="Arial"/>
      <family val="2"/>
    </font>
    <font>
      <b/>
      <sz val="12"/>
      <name val="Calibri"/>
      <family val="2"/>
      <scheme val="minor"/>
    </font>
    <font>
      <b/>
      <sz val="22"/>
      <name val="Arial"/>
      <family val="2"/>
    </font>
    <font>
      <b/>
      <sz val="11"/>
      <color theme="1"/>
      <name val="Verdana"/>
      <family val="2"/>
    </font>
    <font>
      <sz val="18"/>
      <name val="Verdana"/>
      <family val="2"/>
    </font>
    <font>
      <b/>
      <sz val="10"/>
      <color theme="1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6">
    <xf numFmtId="0" fontId="0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4" fillId="0" borderId="0"/>
    <xf numFmtId="0" fontId="14" fillId="0" borderId="0"/>
    <xf numFmtId="0" fontId="2" fillId="0" borderId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1" fillId="0" borderId="0"/>
  </cellStyleXfs>
  <cellXfs count="561">
    <xf numFmtId="0" fontId="0" fillId="0" borderId="0" xfId="0"/>
    <xf numFmtId="2" fontId="0" fillId="0" borderId="0" xfId="0" applyNumberFormat="1"/>
    <xf numFmtId="0" fontId="5" fillId="0" borderId="0" xfId="0" applyFont="1"/>
    <xf numFmtId="0" fontId="6" fillId="0" borderId="0" xfId="0" applyFont="1"/>
    <xf numFmtId="0" fontId="7" fillId="0" borderId="0" xfId="0" applyFont="1"/>
    <xf numFmtId="2" fontId="5" fillId="0" borderId="0" xfId="0" applyNumberFormat="1" applyFont="1"/>
    <xf numFmtId="0" fontId="0" fillId="3" borderId="0" xfId="0" applyFill="1"/>
    <xf numFmtId="0" fontId="5" fillId="3" borderId="0" xfId="0" applyFont="1" applyFill="1"/>
    <xf numFmtId="0" fontId="8" fillId="3" borderId="0" xfId="0" applyFont="1" applyFill="1"/>
    <xf numFmtId="2" fontId="8" fillId="2" borderId="0" xfId="0" applyNumberFormat="1" applyFont="1" applyFill="1" applyAlignment="1">
      <alignment horizontal="center"/>
    </xf>
    <xf numFmtId="2" fontId="8" fillId="4" borderId="0" xfId="0" applyNumberFormat="1" applyFont="1" applyFill="1" applyAlignment="1">
      <alignment horizontal="center"/>
    </xf>
    <xf numFmtId="1" fontId="0" fillId="0" borderId="0" xfId="0" applyNumberFormat="1"/>
    <xf numFmtId="0" fontId="9" fillId="3" borderId="0" xfId="0" applyFont="1" applyFill="1"/>
    <xf numFmtId="2" fontId="6" fillId="0" borderId="0" xfId="0" applyNumberFormat="1" applyFont="1"/>
    <xf numFmtId="0" fontId="10" fillId="0" borderId="0" xfId="0" applyFont="1"/>
    <xf numFmtId="0" fontId="2" fillId="0" borderId="0" xfId="4"/>
    <xf numFmtId="1" fontId="6" fillId="0" borderId="0" xfId="0" applyNumberFormat="1" applyFont="1"/>
    <xf numFmtId="1" fontId="8" fillId="4" borderId="0" xfId="0" applyNumberFormat="1" applyFont="1" applyFill="1"/>
    <xf numFmtId="164" fontId="8" fillId="4" borderId="0" xfId="0" applyNumberFormat="1" applyFont="1" applyFill="1" applyAlignment="1">
      <alignment horizontal="center"/>
    </xf>
    <xf numFmtId="1" fontId="5" fillId="0" borderId="0" xfId="0" applyNumberFormat="1" applyFont="1"/>
    <xf numFmtId="0" fontId="11" fillId="0" borderId="0" xfId="0" applyFont="1"/>
    <xf numFmtId="165" fontId="6" fillId="0" borderId="0" xfId="0" applyNumberFormat="1" applyFont="1"/>
    <xf numFmtId="0" fontId="0" fillId="0" borderId="0" xfId="0" quotePrefix="1"/>
    <xf numFmtId="2" fontId="7" fillId="0" borderId="0" xfId="0" applyNumberFormat="1" applyFont="1"/>
    <xf numFmtId="0" fontId="5" fillId="0" borderId="0" xfId="0" applyFont="1" applyAlignment="1">
      <alignment horizontal="right"/>
    </xf>
    <xf numFmtId="0" fontId="13" fillId="3" borderId="0" xfId="0" applyFont="1" applyFill="1"/>
    <xf numFmtId="0" fontId="0" fillId="5" borderId="0" xfId="0" applyFill="1"/>
    <xf numFmtId="2" fontId="6" fillId="0" borderId="0" xfId="2" applyNumberFormat="1"/>
    <xf numFmtId="164" fontId="6" fillId="0" borderId="0" xfId="2" applyNumberFormat="1"/>
    <xf numFmtId="0" fontId="14" fillId="0" borderId="0" xfId="6"/>
    <xf numFmtId="0" fontId="2" fillId="0" borderId="0" xfId="3"/>
    <xf numFmtId="164" fontId="5" fillId="6" borderId="0" xfId="2" applyNumberFormat="1" applyFont="1" applyFill="1"/>
    <xf numFmtId="0" fontId="2" fillId="0" borderId="0" xfId="0" applyFont="1"/>
    <xf numFmtId="1" fontId="6" fillId="0" borderId="0" xfId="2" applyNumberFormat="1"/>
    <xf numFmtId="0" fontId="2" fillId="0" borderId="0" xfId="7"/>
    <xf numFmtId="1" fontId="5" fillId="6" borderId="0" xfId="2" applyNumberFormat="1" applyFont="1" applyFill="1"/>
    <xf numFmtId="0" fontId="17" fillId="0" borderId="0" xfId="8"/>
    <xf numFmtId="1" fontId="8" fillId="7" borderId="0" xfId="0" applyNumberFormat="1" applyFont="1" applyFill="1"/>
    <xf numFmtId="0" fontId="5" fillId="5" borderId="0" xfId="0" applyFont="1" applyFill="1"/>
    <xf numFmtId="0" fontId="5" fillId="0" borderId="0" xfId="0" applyFont="1" applyAlignment="1">
      <alignment horizontal="left"/>
    </xf>
    <xf numFmtId="165" fontId="6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0" fontId="7" fillId="0" borderId="0" xfId="0" quotePrefix="1" applyFont="1" applyAlignment="1">
      <alignment horizontal="left"/>
    </xf>
    <xf numFmtId="0" fontId="0" fillId="8" borderId="0" xfId="0" applyFill="1"/>
    <xf numFmtId="0" fontId="6" fillId="9" borderId="0" xfId="0" applyFont="1" applyFill="1"/>
    <xf numFmtId="2" fontId="6" fillId="9" borderId="0" xfId="0" applyNumberFormat="1" applyFont="1" applyFill="1"/>
    <xf numFmtId="0" fontId="6" fillId="8" borderId="0" xfId="0" applyFont="1" applyFill="1"/>
    <xf numFmtId="165" fontId="0" fillId="0" borderId="0" xfId="0" applyNumberFormat="1"/>
    <xf numFmtId="165" fontId="5" fillId="0" borderId="0" xfId="0" applyNumberFormat="1" applyFont="1"/>
    <xf numFmtId="0" fontId="5" fillId="8" borderId="0" xfId="0" applyFont="1" applyFill="1"/>
    <xf numFmtId="0" fontId="5" fillId="8" borderId="0" xfId="10" applyFont="1" applyFill="1"/>
    <xf numFmtId="0" fontId="0" fillId="10" borderId="0" xfId="0" applyFill="1"/>
    <xf numFmtId="0" fontId="6" fillId="10" borderId="0" xfId="0" applyFont="1" applyFill="1"/>
    <xf numFmtId="2" fontId="0" fillId="10" borderId="0" xfId="0" applyNumberFormat="1" applyFill="1"/>
    <xf numFmtId="2" fontId="12" fillId="0" borderId="0" xfId="0" applyNumberFormat="1" applyFont="1"/>
    <xf numFmtId="164" fontId="5" fillId="0" borderId="0" xfId="0" applyNumberFormat="1" applyFont="1"/>
    <xf numFmtId="164" fontId="6" fillId="0" borderId="0" xfId="0" applyNumberFormat="1" applyFont="1"/>
    <xf numFmtId="2" fontId="6" fillId="10" borderId="0" xfId="0" quotePrefix="1" applyNumberFormat="1" applyFont="1" applyFill="1"/>
    <xf numFmtId="2" fontId="6" fillId="0" borderId="0" xfId="0" quotePrefix="1" applyNumberFormat="1" applyFont="1"/>
    <xf numFmtId="0" fontId="13" fillId="5" borderId="0" xfId="0" applyFont="1" applyFill="1"/>
    <xf numFmtId="0" fontId="12" fillId="8" borderId="0" xfId="0" applyFont="1" applyFill="1"/>
    <xf numFmtId="0" fontId="7" fillId="10" borderId="0" xfId="0" applyFont="1" applyFill="1"/>
    <xf numFmtId="0" fontId="5" fillId="10" borderId="0" xfId="0" applyFont="1" applyFill="1"/>
    <xf numFmtId="2" fontId="5" fillId="10" borderId="0" xfId="0" applyNumberFormat="1" applyFont="1" applyFill="1"/>
    <xf numFmtId="164" fontId="0" fillId="8" borderId="0" xfId="0" applyNumberFormat="1" applyFill="1"/>
    <xf numFmtId="164" fontId="5" fillId="8" borderId="0" xfId="0" applyNumberFormat="1" applyFont="1" applyFill="1"/>
    <xf numFmtId="164" fontId="0" fillId="10" borderId="0" xfId="0" applyNumberFormat="1" applyFill="1"/>
    <xf numFmtId="164" fontId="0" fillId="0" borderId="0" xfId="0" applyNumberFormat="1"/>
    <xf numFmtId="164" fontId="10" fillId="0" borderId="0" xfId="0" applyNumberFormat="1" applyFont="1"/>
    <xf numFmtId="164" fontId="6" fillId="10" borderId="0" xfId="0" quotePrefix="1" applyNumberFormat="1" applyFont="1" applyFill="1"/>
    <xf numFmtId="164" fontId="6" fillId="0" borderId="0" xfId="0" quotePrefix="1" applyNumberFormat="1" applyFont="1"/>
    <xf numFmtId="164" fontId="2" fillId="0" borderId="0" xfId="3" applyNumberFormat="1"/>
    <xf numFmtId="164" fontId="2" fillId="0" borderId="0" xfId="7" applyNumberFormat="1"/>
    <xf numFmtId="1" fontId="0" fillId="8" borderId="0" xfId="0" applyNumberFormat="1" applyFill="1"/>
    <xf numFmtId="1" fontId="5" fillId="8" borderId="0" xfId="0" applyNumberFormat="1" applyFont="1" applyFill="1"/>
    <xf numFmtId="1" fontId="5" fillId="8" borderId="0" xfId="10" applyNumberFormat="1" applyFont="1" applyFill="1"/>
    <xf numFmtId="1" fontId="0" fillId="10" borderId="0" xfId="0" applyNumberFormat="1" applyFill="1"/>
    <xf numFmtId="1" fontId="10" fillId="0" borderId="0" xfId="0" applyNumberFormat="1" applyFont="1"/>
    <xf numFmtId="1" fontId="2" fillId="0" borderId="0" xfId="3" applyNumberFormat="1"/>
    <xf numFmtId="1" fontId="2" fillId="0" borderId="0" xfId="7" applyNumberFormat="1"/>
    <xf numFmtId="0" fontId="0" fillId="11" borderId="0" xfId="0" applyFill="1"/>
    <xf numFmtId="0" fontId="7" fillId="11" borderId="0" xfId="0" applyFont="1" applyFill="1"/>
    <xf numFmtId="2" fontId="0" fillId="11" borderId="0" xfId="0" applyNumberFormat="1" applyFill="1"/>
    <xf numFmtId="1" fontId="6" fillId="9" borderId="0" xfId="0" applyNumberFormat="1" applyFont="1" applyFill="1"/>
    <xf numFmtId="0" fontId="6" fillId="5" borderId="0" xfId="0" applyFont="1" applyFill="1"/>
    <xf numFmtId="164" fontId="0" fillId="3" borderId="0" xfId="0" applyNumberFormat="1" applyFill="1"/>
    <xf numFmtId="0" fontId="6" fillId="0" borderId="0" xfId="2"/>
    <xf numFmtId="164" fontId="5" fillId="8" borderId="0" xfId="10" applyNumberFormat="1" applyFont="1" applyFill="1"/>
    <xf numFmtId="164" fontId="8" fillId="6" borderId="0" xfId="0" applyNumberFormat="1" applyFont="1" applyFill="1" applyAlignment="1">
      <alignment horizontal="center"/>
    </xf>
    <xf numFmtId="1" fontId="8" fillId="12" borderId="0" xfId="0" applyNumberFormat="1" applyFont="1" applyFill="1" applyAlignment="1">
      <alignment horizontal="center"/>
    </xf>
    <xf numFmtId="1" fontId="0" fillId="6" borderId="0" xfId="0" applyNumberFormat="1" applyFill="1"/>
    <xf numFmtId="0" fontId="5" fillId="6" borderId="0" xfId="0" applyFont="1" applyFill="1"/>
    <xf numFmtId="164" fontId="0" fillId="5" borderId="0" xfId="0" applyNumberFormat="1" applyFill="1"/>
    <xf numFmtId="164" fontId="5" fillId="5" borderId="0" xfId="0" applyNumberFormat="1" applyFont="1" applyFill="1"/>
    <xf numFmtId="1" fontId="6" fillId="10" borderId="0" xfId="0" applyNumberFormat="1" applyFont="1" applyFill="1"/>
    <xf numFmtId="164" fontId="6" fillId="8" borderId="0" xfId="0" applyNumberFormat="1" applyFont="1" applyFill="1"/>
    <xf numFmtId="164" fontId="6" fillId="9" borderId="0" xfId="0" applyNumberFormat="1" applyFont="1" applyFill="1"/>
    <xf numFmtId="164" fontId="5" fillId="10" borderId="0" xfId="0" applyNumberFormat="1" applyFont="1" applyFill="1"/>
    <xf numFmtId="1" fontId="5" fillId="10" borderId="0" xfId="0" applyNumberFormat="1" applyFont="1" applyFill="1"/>
    <xf numFmtId="164" fontId="0" fillId="11" borderId="0" xfId="0" applyNumberFormat="1" applyFill="1"/>
    <xf numFmtId="1" fontId="0" fillId="11" borderId="0" xfId="0" applyNumberFormat="1" applyFill="1"/>
    <xf numFmtId="1" fontId="8" fillId="6" borderId="0" xfId="0" applyNumberFormat="1" applyFont="1" applyFill="1" applyAlignment="1">
      <alignment horizontal="center"/>
    </xf>
    <xf numFmtId="164" fontId="8" fillId="12" borderId="0" xfId="0" applyNumberFormat="1" applyFont="1" applyFill="1" applyAlignment="1">
      <alignment horizontal="center"/>
    </xf>
    <xf numFmtId="0" fontId="0" fillId="13" borderId="0" xfId="0" applyFill="1"/>
    <xf numFmtId="0" fontId="6" fillId="13" borderId="0" xfId="0" applyFont="1" applyFill="1"/>
    <xf numFmtId="0" fontId="5" fillId="13" borderId="0" xfId="0" applyFont="1" applyFill="1"/>
    <xf numFmtId="0" fontId="9" fillId="13" borderId="0" xfId="0" applyFont="1" applyFill="1"/>
    <xf numFmtId="1" fontId="5" fillId="13" borderId="0" xfId="0" applyNumberFormat="1" applyFont="1" applyFill="1"/>
    <xf numFmtId="164" fontId="5" fillId="13" borderId="0" xfId="0" applyNumberFormat="1" applyFont="1" applyFill="1"/>
    <xf numFmtId="0" fontId="0" fillId="14" borderId="0" xfId="0" applyFill="1"/>
    <xf numFmtId="1" fontId="0" fillId="14" borderId="0" xfId="0" applyNumberFormat="1" applyFill="1"/>
    <xf numFmtId="2" fontId="0" fillId="14" borderId="0" xfId="0" applyNumberFormat="1" applyFill="1"/>
    <xf numFmtId="164" fontId="0" fillId="14" borderId="0" xfId="0" applyNumberFormat="1" applyFill="1"/>
    <xf numFmtId="2" fontId="5" fillId="6" borderId="0" xfId="0" applyNumberFormat="1" applyFont="1" applyFill="1"/>
    <xf numFmtId="164" fontId="5" fillId="6" borderId="0" xfId="0" applyNumberFormat="1" applyFont="1" applyFill="1"/>
    <xf numFmtId="1" fontId="5" fillId="6" borderId="0" xfId="0" applyNumberFormat="1" applyFont="1" applyFill="1"/>
    <xf numFmtId="0" fontId="5" fillId="13" borderId="0" xfId="0" quotePrefix="1" applyFont="1" applyFill="1"/>
    <xf numFmtId="1" fontId="5" fillId="13" borderId="0" xfId="0" applyNumberFormat="1" applyFont="1" applyFill="1" applyAlignment="1">
      <alignment horizontal="left"/>
    </xf>
    <xf numFmtId="1" fontId="0" fillId="13" borderId="0" xfId="0" applyNumberFormat="1" applyFill="1"/>
    <xf numFmtId="1" fontId="6" fillId="13" borderId="0" xfId="0" applyNumberFormat="1" applyFont="1" applyFill="1"/>
    <xf numFmtId="164" fontId="5" fillId="10" borderId="0" xfId="0" quotePrefix="1" applyNumberFormat="1" applyFont="1" applyFill="1"/>
    <xf numFmtId="0" fontId="5" fillId="8" borderId="0" xfId="0" quotePrefix="1" applyFont="1" applyFill="1"/>
    <xf numFmtId="0" fontId="5" fillId="8" borderId="0" xfId="10" quotePrefix="1" applyFont="1" applyFill="1"/>
    <xf numFmtId="164" fontId="6" fillId="10" borderId="0" xfId="0" applyNumberFormat="1" applyFont="1" applyFill="1"/>
    <xf numFmtId="2" fontId="0" fillId="13" borderId="0" xfId="0" applyNumberFormat="1" applyFill="1"/>
    <xf numFmtId="2" fontId="5" fillId="13" borderId="0" xfId="0" quotePrefix="1" applyNumberFormat="1" applyFont="1" applyFill="1"/>
    <xf numFmtId="0" fontId="8" fillId="3" borderId="0" xfId="0" quotePrefix="1" applyFont="1" applyFill="1"/>
    <xf numFmtId="0" fontId="5" fillId="5" borderId="0" xfId="0" quotePrefix="1" applyFont="1" applyFill="1"/>
    <xf numFmtId="1" fontId="0" fillId="5" borderId="0" xfId="0" applyNumberFormat="1" applyFill="1"/>
    <xf numFmtId="1" fontId="5" fillId="5" borderId="0" xfId="0" quotePrefix="1" applyNumberFormat="1" applyFont="1" applyFill="1"/>
    <xf numFmtId="1" fontId="5" fillId="5" borderId="0" xfId="0" applyNumberFormat="1" applyFont="1" applyFill="1"/>
    <xf numFmtId="0" fontId="13" fillId="13" borderId="0" xfId="0" applyFont="1" applyFill="1"/>
    <xf numFmtId="2" fontId="8" fillId="7" borderId="0" xfId="0" applyNumberFormat="1" applyFont="1" applyFill="1"/>
    <xf numFmtId="164" fontId="8" fillId="4" borderId="0" xfId="0" applyNumberFormat="1" applyFont="1" applyFill="1"/>
    <xf numFmtId="1" fontId="7" fillId="6" borderId="0" xfId="0" applyNumberFormat="1" applyFont="1" applyFill="1"/>
    <xf numFmtId="164" fontId="0" fillId="13" borderId="0" xfId="0" applyNumberFormat="1" applyFill="1"/>
    <xf numFmtId="164" fontId="5" fillId="13" borderId="0" xfId="0" quotePrefix="1" applyNumberFormat="1" applyFont="1" applyFill="1"/>
    <xf numFmtId="1" fontId="8" fillId="6" borderId="0" xfId="0" applyNumberFormat="1" applyFont="1" applyFill="1"/>
    <xf numFmtId="0" fontId="19" fillId="5" borderId="0" xfId="0" applyFont="1" applyFill="1"/>
    <xf numFmtId="0" fontId="19" fillId="8" borderId="0" xfId="0" applyFont="1" applyFill="1"/>
    <xf numFmtId="0" fontId="18" fillId="3" borderId="0" xfId="0" applyFont="1" applyFill="1"/>
    <xf numFmtId="0" fontId="5" fillId="5" borderId="0" xfId="10" applyFont="1" applyFill="1"/>
    <xf numFmtId="1" fontId="5" fillId="5" borderId="0" xfId="10" applyNumberFormat="1" applyFont="1" applyFill="1"/>
    <xf numFmtId="164" fontId="5" fillId="5" borderId="0" xfId="10" applyNumberFormat="1" applyFont="1" applyFill="1"/>
    <xf numFmtId="0" fontId="23" fillId="8" borderId="0" xfId="0" applyFont="1" applyFill="1"/>
    <xf numFmtId="0" fontId="24" fillId="8" borderId="0" xfId="0" applyFont="1" applyFill="1"/>
    <xf numFmtId="0" fontId="20" fillId="5" borderId="0" xfId="0" applyFont="1" applyFill="1"/>
    <xf numFmtId="1" fontId="20" fillId="5" borderId="0" xfId="0" applyNumberFormat="1" applyFont="1" applyFill="1"/>
    <xf numFmtId="0" fontId="24" fillId="5" borderId="0" xfId="0" applyFont="1" applyFill="1"/>
    <xf numFmtId="0" fontId="25" fillId="5" borderId="0" xfId="0" applyFont="1" applyFill="1"/>
    <xf numFmtId="0" fontId="21" fillId="5" borderId="0" xfId="0" applyFont="1" applyFill="1"/>
    <xf numFmtId="0" fontId="25" fillId="8" borderId="0" xfId="0" applyFont="1" applyFill="1"/>
    <xf numFmtId="0" fontId="20" fillId="8" borderId="0" xfId="0" applyFont="1" applyFill="1"/>
    <xf numFmtId="0" fontId="21" fillId="8" borderId="0" xfId="0" applyFont="1" applyFill="1"/>
    <xf numFmtId="164" fontId="14" fillId="0" borderId="0" xfId="6" applyNumberFormat="1"/>
    <xf numFmtId="164" fontId="17" fillId="0" borderId="0" xfId="8" applyNumberFormat="1"/>
    <xf numFmtId="1" fontId="13" fillId="3" borderId="0" xfId="0" applyNumberFormat="1" applyFont="1" applyFill="1"/>
    <xf numFmtId="1" fontId="0" fillId="3" borderId="0" xfId="0" applyNumberFormat="1" applyFill="1"/>
    <xf numFmtId="1" fontId="8" fillId="3" borderId="0" xfId="0" applyNumberFormat="1" applyFont="1" applyFill="1"/>
    <xf numFmtId="1" fontId="14" fillId="0" borderId="0" xfId="6" applyNumberFormat="1"/>
    <xf numFmtId="1" fontId="17" fillId="0" borderId="0" xfId="8" applyNumberFormat="1"/>
    <xf numFmtId="0" fontId="25" fillId="13" borderId="0" xfId="0" applyFont="1" applyFill="1"/>
    <xf numFmtId="0" fontId="26" fillId="13" borderId="0" xfId="0" applyFont="1" applyFill="1"/>
    <xf numFmtId="0" fontId="23" fillId="13" borderId="0" xfId="0" applyFont="1" applyFill="1"/>
    <xf numFmtId="0" fontId="5" fillId="5" borderId="0" xfId="10" quotePrefix="1" applyFont="1" applyFill="1"/>
    <xf numFmtId="0" fontId="5" fillId="9" borderId="0" xfId="0" applyFont="1" applyFill="1"/>
    <xf numFmtId="2" fontId="5" fillId="9" borderId="0" xfId="0" applyNumberFormat="1" applyFont="1" applyFill="1"/>
    <xf numFmtId="1" fontId="5" fillId="9" borderId="0" xfId="0" applyNumberFormat="1" applyFont="1" applyFill="1"/>
    <xf numFmtId="164" fontId="5" fillId="9" borderId="0" xfId="0" applyNumberFormat="1" applyFont="1" applyFill="1"/>
    <xf numFmtId="1" fontId="6" fillId="5" borderId="0" xfId="0" applyNumberFormat="1" applyFont="1" applyFill="1"/>
    <xf numFmtId="1" fontId="6" fillId="8" borderId="0" xfId="0" applyNumberFormat="1" applyFont="1" applyFill="1"/>
    <xf numFmtId="1" fontId="7" fillId="0" borderId="0" xfId="0" applyNumberFormat="1" applyFont="1"/>
    <xf numFmtId="0" fontId="20" fillId="0" borderId="0" xfId="0" applyFont="1"/>
    <xf numFmtId="164" fontId="21" fillId="8" borderId="0" xfId="0" applyNumberFormat="1" applyFont="1" applyFill="1"/>
    <xf numFmtId="0" fontId="21" fillId="0" borderId="0" xfId="0" applyFont="1"/>
    <xf numFmtId="1" fontId="21" fillId="8" borderId="0" xfId="0" applyNumberFormat="1" applyFont="1" applyFill="1"/>
    <xf numFmtId="2" fontId="21" fillId="0" borderId="0" xfId="0" applyNumberFormat="1" applyFont="1"/>
    <xf numFmtId="0" fontId="27" fillId="8" borderId="0" xfId="0" applyFont="1" applyFill="1"/>
    <xf numFmtId="164" fontId="27" fillId="8" borderId="0" xfId="0" applyNumberFormat="1" applyFont="1" applyFill="1"/>
    <xf numFmtId="0" fontId="27" fillId="0" borderId="0" xfId="0" applyFont="1"/>
    <xf numFmtId="164" fontId="25" fillId="8" borderId="0" xfId="0" applyNumberFormat="1" applyFont="1" applyFill="1"/>
    <xf numFmtId="0" fontId="25" fillId="0" borderId="0" xfId="0" applyFont="1"/>
    <xf numFmtId="1" fontId="25" fillId="8" borderId="0" xfId="0" applyNumberFormat="1" applyFont="1" applyFill="1"/>
    <xf numFmtId="1" fontId="27" fillId="8" borderId="0" xfId="0" applyNumberFormat="1" applyFont="1" applyFill="1"/>
    <xf numFmtId="1" fontId="20" fillId="0" borderId="0" xfId="0" applyNumberFormat="1" applyFont="1"/>
    <xf numFmtId="164" fontId="20" fillId="0" borderId="0" xfId="0" applyNumberFormat="1" applyFont="1"/>
    <xf numFmtId="2" fontId="20" fillId="0" borderId="0" xfId="0" applyNumberFormat="1" applyFont="1"/>
    <xf numFmtId="0" fontId="27" fillId="5" borderId="0" xfId="0" applyFont="1" applyFill="1"/>
    <xf numFmtId="1" fontId="27" fillId="5" borderId="0" xfId="0" applyNumberFormat="1" applyFont="1" applyFill="1"/>
    <xf numFmtId="164" fontId="27" fillId="5" borderId="0" xfId="0" applyNumberFormat="1" applyFont="1" applyFill="1"/>
    <xf numFmtId="1" fontId="9" fillId="8" borderId="0" xfId="0" applyNumberFormat="1" applyFont="1" applyFill="1"/>
    <xf numFmtId="164" fontId="5" fillId="8" borderId="0" xfId="10" quotePrefix="1" applyNumberFormat="1" applyFont="1" applyFill="1"/>
    <xf numFmtId="1" fontId="19" fillId="8" borderId="0" xfId="0" applyNumberFormat="1" applyFont="1" applyFill="1"/>
    <xf numFmtId="1" fontId="5" fillId="5" borderId="0" xfId="10" quotePrefix="1" applyNumberFormat="1" applyFont="1" applyFill="1"/>
    <xf numFmtId="164" fontId="5" fillId="5" borderId="0" xfId="10" quotePrefix="1" applyNumberFormat="1" applyFont="1" applyFill="1"/>
    <xf numFmtId="0" fontId="29" fillId="8" borderId="0" xfId="0" applyFont="1" applyFill="1"/>
    <xf numFmtId="0" fontId="29" fillId="0" borderId="0" xfId="0" applyFont="1"/>
    <xf numFmtId="1" fontId="21" fillId="0" borderId="0" xfId="0" applyNumberFormat="1" applyFont="1"/>
    <xf numFmtId="164" fontId="29" fillId="8" borderId="0" xfId="0" applyNumberFormat="1" applyFont="1" applyFill="1"/>
    <xf numFmtId="1" fontId="29" fillId="8" borderId="0" xfId="0" applyNumberFormat="1" applyFont="1" applyFill="1"/>
    <xf numFmtId="1" fontId="6" fillId="0" borderId="0" xfId="0" quotePrefix="1" applyNumberFormat="1" applyFont="1"/>
    <xf numFmtId="1" fontId="28" fillId="8" borderId="0" xfId="0" applyNumberFormat="1" applyFont="1" applyFill="1"/>
    <xf numFmtId="164" fontId="9" fillId="8" borderId="0" xfId="0" applyNumberFormat="1" applyFont="1" applyFill="1"/>
    <xf numFmtId="0" fontId="12" fillId="0" borderId="0" xfId="0" applyFont="1"/>
    <xf numFmtId="0" fontId="30" fillId="0" borderId="0" xfId="0" applyFont="1"/>
    <xf numFmtId="164" fontId="29" fillId="0" borderId="0" xfId="0" applyNumberFormat="1" applyFont="1"/>
    <xf numFmtId="164" fontId="27" fillId="0" borderId="0" xfId="0" applyNumberFormat="1" applyFont="1"/>
    <xf numFmtId="1" fontId="20" fillId="8" borderId="0" xfId="0" applyNumberFormat="1" applyFont="1" applyFill="1"/>
    <xf numFmtId="164" fontId="20" fillId="8" borderId="0" xfId="0" applyNumberFormat="1" applyFont="1" applyFill="1"/>
    <xf numFmtId="0" fontId="5" fillId="0" borderId="0" xfId="2" applyFont="1"/>
    <xf numFmtId="0" fontId="29" fillId="13" borderId="0" xfId="0" applyFont="1" applyFill="1"/>
    <xf numFmtId="164" fontId="29" fillId="13" borderId="0" xfId="0" applyNumberFormat="1" applyFont="1" applyFill="1"/>
    <xf numFmtId="0" fontId="27" fillId="13" borderId="0" xfId="0" applyFont="1" applyFill="1"/>
    <xf numFmtId="0" fontId="21" fillId="13" borderId="0" xfId="0" applyFont="1" applyFill="1"/>
    <xf numFmtId="164" fontId="27" fillId="13" borderId="0" xfId="0" applyNumberFormat="1" applyFont="1" applyFill="1"/>
    <xf numFmtId="1" fontId="29" fillId="13" borderId="0" xfId="0" applyNumberFormat="1" applyFont="1" applyFill="1"/>
    <xf numFmtId="1" fontId="27" fillId="13" borderId="0" xfId="0" applyNumberFormat="1" applyFont="1" applyFill="1"/>
    <xf numFmtId="1" fontId="25" fillId="13" borderId="0" xfId="0" applyNumberFormat="1" applyFont="1" applyFill="1"/>
    <xf numFmtId="164" fontId="25" fillId="13" borderId="0" xfId="0" applyNumberFormat="1" applyFont="1" applyFill="1"/>
    <xf numFmtId="1" fontId="21" fillId="13" borderId="0" xfId="0" applyNumberFormat="1" applyFont="1" applyFill="1"/>
    <xf numFmtId="164" fontId="21" fillId="13" borderId="0" xfId="0" applyNumberFormat="1" applyFont="1" applyFill="1"/>
    <xf numFmtId="1" fontId="19" fillId="5" borderId="0" xfId="0" applyNumberFormat="1" applyFont="1" applyFill="1"/>
    <xf numFmtId="1" fontId="0" fillId="0" borderId="0" xfId="0" quotePrefix="1" applyNumberFormat="1"/>
    <xf numFmtId="1" fontId="2" fillId="0" borderId="0" xfId="4" applyNumberFormat="1"/>
    <xf numFmtId="164" fontId="0" fillId="0" borderId="0" xfId="0" quotePrefix="1" applyNumberFormat="1"/>
    <xf numFmtId="1" fontId="24" fillId="5" borderId="0" xfId="0" applyNumberFormat="1" applyFont="1" applyFill="1"/>
    <xf numFmtId="1" fontId="23" fillId="8" borderId="0" xfId="0" applyNumberFormat="1" applyFont="1" applyFill="1"/>
    <xf numFmtId="1" fontId="18" fillId="3" borderId="0" xfId="0" applyNumberFormat="1" applyFont="1" applyFill="1"/>
    <xf numFmtId="1" fontId="6" fillId="3" borderId="0" xfId="0" applyNumberFormat="1" applyFont="1" applyFill="1"/>
    <xf numFmtId="1" fontId="8" fillId="4" borderId="0" xfId="0" applyNumberFormat="1" applyFont="1" applyFill="1" applyAlignment="1">
      <alignment horizontal="center"/>
    </xf>
    <xf numFmtId="0" fontId="0" fillId="6" borderId="0" xfId="0" applyFill="1"/>
    <xf numFmtId="2" fontId="0" fillId="6" borderId="0" xfId="0" applyNumberFormat="1" applyFill="1"/>
    <xf numFmtId="0" fontId="6" fillId="6" borderId="0" xfId="0" applyFont="1" applyFill="1"/>
    <xf numFmtId="1" fontId="5" fillId="13" borderId="0" xfId="0" quotePrefix="1" applyNumberFormat="1" applyFont="1" applyFill="1"/>
    <xf numFmtId="1" fontId="6" fillId="6" borderId="0" xfId="0" applyNumberFormat="1" applyFont="1" applyFill="1"/>
    <xf numFmtId="164" fontId="5" fillId="0" borderId="0" xfId="0" quotePrefix="1" applyNumberFormat="1" applyFont="1"/>
    <xf numFmtId="0" fontId="24" fillId="3" borderId="0" xfId="0" applyFont="1" applyFill="1"/>
    <xf numFmtId="0" fontId="22" fillId="3" borderId="0" xfId="0" applyFont="1" applyFill="1"/>
    <xf numFmtId="1" fontId="24" fillId="3" borderId="0" xfId="0" applyNumberFormat="1" applyFont="1" applyFill="1"/>
    <xf numFmtId="164" fontId="23" fillId="8" borderId="0" xfId="0" applyNumberFormat="1" applyFont="1" applyFill="1"/>
    <xf numFmtId="164" fontId="12" fillId="8" borderId="0" xfId="0" applyNumberFormat="1" applyFont="1" applyFill="1"/>
    <xf numFmtId="164" fontId="6" fillId="11" borderId="0" xfId="0" quotePrefix="1" applyNumberFormat="1" applyFont="1" applyFill="1"/>
    <xf numFmtId="1" fontId="6" fillId="10" borderId="0" xfId="0" quotePrefix="1" applyNumberFormat="1" applyFont="1" applyFill="1"/>
    <xf numFmtId="1" fontId="5" fillId="8" borderId="0" xfId="10" quotePrefix="1" applyNumberFormat="1" applyFont="1" applyFill="1"/>
    <xf numFmtId="0" fontId="6" fillId="8" borderId="0" xfId="2" applyFill="1"/>
    <xf numFmtId="164" fontId="6" fillId="8" borderId="0" xfId="2" applyNumberFormat="1" applyFill="1"/>
    <xf numFmtId="1" fontId="6" fillId="8" borderId="0" xfId="2" applyNumberFormat="1" applyFill="1"/>
    <xf numFmtId="0" fontId="7" fillId="0" borderId="0" xfId="2" applyFont="1"/>
    <xf numFmtId="2" fontId="5" fillId="0" borderId="0" xfId="2" applyNumberFormat="1" applyFont="1"/>
    <xf numFmtId="0" fontId="29" fillId="8" borderId="0" xfId="2" applyFont="1" applyFill="1"/>
    <xf numFmtId="0" fontId="25" fillId="8" borderId="0" xfId="2" applyFont="1" applyFill="1"/>
    <xf numFmtId="164" fontId="29" fillId="8" borderId="0" xfId="2" applyNumberFormat="1" applyFont="1" applyFill="1"/>
    <xf numFmtId="1" fontId="29" fillId="8" borderId="0" xfId="2" applyNumberFormat="1" applyFont="1" applyFill="1"/>
    <xf numFmtId="0" fontId="29" fillId="0" borderId="0" xfId="2" applyFont="1"/>
    <xf numFmtId="0" fontId="27" fillId="8" borderId="0" xfId="2" applyFont="1" applyFill="1"/>
    <xf numFmtId="0" fontId="21" fillId="8" borderId="0" xfId="2" applyFont="1" applyFill="1"/>
    <xf numFmtId="164" fontId="27" fillId="8" borderId="0" xfId="2" applyNumberFormat="1" applyFont="1" applyFill="1"/>
    <xf numFmtId="1" fontId="27" fillId="8" borderId="0" xfId="2" applyNumberFormat="1" applyFont="1" applyFill="1"/>
    <xf numFmtId="2" fontId="21" fillId="0" borderId="0" xfId="2" applyNumberFormat="1" applyFont="1"/>
    <xf numFmtId="0" fontId="27" fillId="0" borderId="0" xfId="2" applyFont="1"/>
    <xf numFmtId="164" fontId="5" fillId="8" borderId="0" xfId="2" applyNumberFormat="1" applyFont="1" applyFill="1"/>
    <xf numFmtId="0" fontId="5" fillId="8" borderId="0" xfId="2" applyFont="1" applyFill="1"/>
    <xf numFmtId="1" fontId="5" fillId="8" borderId="0" xfId="2" applyNumberFormat="1" applyFont="1" applyFill="1"/>
    <xf numFmtId="0" fontId="6" fillId="10" borderId="0" xfId="2" applyFill="1"/>
    <xf numFmtId="164" fontId="6" fillId="10" borderId="0" xfId="2" applyNumberFormat="1" applyFill="1"/>
    <xf numFmtId="2" fontId="6" fillId="10" borderId="0" xfId="2" applyNumberFormat="1" applyFill="1"/>
    <xf numFmtId="1" fontId="6" fillId="10" borderId="0" xfId="2" applyNumberFormat="1" applyFill="1"/>
    <xf numFmtId="0" fontId="2" fillId="0" borderId="0" xfId="2" applyFont="1"/>
    <xf numFmtId="2" fontId="12" fillId="0" borderId="0" xfId="2" applyNumberFormat="1" applyFont="1"/>
    <xf numFmtId="1" fontId="5" fillId="0" borderId="0" xfId="2" applyNumberFormat="1" applyFont="1"/>
    <xf numFmtId="9" fontId="0" fillId="0" borderId="0" xfId="14" applyFont="1"/>
    <xf numFmtId="0" fontId="8" fillId="10" borderId="0" xfId="2" applyFont="1" applyFill="1"/>
    <xf numFmtId="0" fontId="8" fillId="0" borderId="0" xfId="2" applyFont="1"/>
    <xf numFmtId="0" fontId="32" fillId="8" borderId="0" xfId="2" applyFont="1" applyFill="1"/>
    <xf numFmtId="0" fontId="9" fillId="8" borderId="0" xfId="2" applyFont="1" applyFill="1"/>
    <xf numFmtId="0" fontId="5" fillId="8" borderId="0" xfId="2" applyFont="1" applyFill="1" applyAlignment="1">
      <alignment horizontal="right"/>
    </xf>
    <xf numFmtId="0" fontId="9" fillId="0" borderId="0" xfId="2" applyFont="1"/>
    <xf numFmtId="0" fontId="5" fillId="15" borderId="0" xfId="2" applyFont="1" applyFill="1"/>
    <xf numFmtId="164" fontId="13" fillId="5" borderId="0" xfId="0" applyNumberFormat="1" applyFont="1" applyFill="1"/>
    <xf numFmtId="164" fontId="5" fillId="5" borderId="0" xfId="0" quotePrefix="1" applyNumberFormat="1" applyFont="1" applyFill="1"/>
    <xf numFmtId="1" fontId="23" fillId="0" borderId="0" xfId="0" applyNumberFormat="1" applyFont="1"/>
    <xf numFmtId="1" fontId="5" fillId="8" borderId="0" xfId="0" quotePrefix="1" applyNumberFormat="1" applyFont="1" applyFill="1"/>
    <xf numFmtId="0" fontId="6" fillId="16" borderId="0" xfId="0" applyFont="1" applyFill="1"/>
    <xf numFmtId="164" fontId="6" fillId="16" borderId="0" xfId="0" applyNumberFormat="1" applyFont="1" applyFill="1"/>
    <xf numFmtId="164" fontId="0" fillId="16" borderId="0" xfId="0" applyNumberFormat="1" applyFill="1"/>
    <xf numFmtId="0" fontId="0" fillId="16" borderId="0" xfId="0" applyFill="1"/>
    <xf numFmtId="1" fontId="0" fillId="16" borderId="0" xfId="0" applyNumberFormat="1" applyFill="1"/>
    <xf numFmtId="164" fontId="5" fillId="16" borderId="0" xfId="0" applyNumberFormat="1" applyFont="1" applyFill="1"/>
    <xf numFmtId="0" fontId="5" fillId="16" borderId="0" xfId="0" applyFont="1" applyFill="1"/>
    <xf numFmtId="1" fontId="6" fillId="16" borderId="0" xfId="0" applyNumberFormat="1" applyFont="1" applyFill="1"/>
    <xf numFmtId="1" fontId="5" fillId="16" borderId="0" xfId="0" applyNumberFormat="1" applyFont="1" applyFill="1"/>
    <xf numFmtId="0" fontId="5" fillId="16" borderId="0" xfId="10" applyFont="1" applyFill="1"/>
    <xf numFmtId="164" fontId="5" fillId="16" borderId="0" xfId="10" applyNumberFormat="1" applyFont="1" applyFill="1"/>
    <xf numFmtId="1" fontId="5" fillId="16" borderId="0" xfId="10" applyNumberFormat="1" applyFont="1" applyFill="1"/>
    <xf numFmtId="1" fontId="5" fillId="17" borderId="0" xfId="2" applyNumberFormat="1" applyFont="1" applyFill="1"/>
    <xf numFmtId="0" fontId="5" fillId="10" borderId="0" xfId="2" applyFont="1" applyFill="1"/>
    <xf numFmtId="1" fontId="5" fillId="17" borderId="0" xfId="0" applyNumberFormat="1" applyFont="1" applyFill="1"/>
    <xf numFmtId="1" fontId="5" fillId="14" borderId="0" xfId="0" applyNumberFormat="1" applyFont="1" applyFill="1"/>
    <xf numFmtId="1" fontId="23" fillId="17" borderId="0" xfId="0" applyNumberFormat="1" applyFont="1" applyFill="1"/>
    <xf numFmtId="0" fontId="2" fillId="13" borderId="0" xfId="0" applyFont="1" applyFill="1"/>
    <xf numFmtId="0" fontId="7" fillId="13" borderId="0" xfId="0" applyFont="1" applyFill="1"/>
    <xf numFmtId="0" fontId="36" fillId="0" borderId="0" xfId="0" applyFont="1"/>
    <xf numFmtId="0" fontId="2" fillId="14" borderId="0" xfId="0" applyFont="1" applyFill="1"/>
    <xf numFmtId="0" fontId="2" fillId="10" borderId="0" xfId="0" applyFont="1" applyFill="1"/>
    <xf numFmtId="0" fontId="37" fillId="0" borderId="0" xfId="0" applyFont="1"/>
    <xf numFmtId="0" fontId="7" fillId="14" borderId="0" xfId="0" applyFont="1" applyFill="1"/>
    <xf numFmtId="0" fontId="37" fillId="13" borderId="0" xfId="0" applyFont="1" applyFill="1"/>
    <xf numFmtId="1" fontId="2" fillId="13" borderId="0" xfId="0" applyNumberFormat="1" applyFont="1" applyFill="1"/>
    <xf numFmtId="1" fontId="2" fillId="0" borderId="0" xfId="0" applyNumberFormat="1" applyFont="1"/>
    <xf numFmtId="0" fontId="38" fillId="13" borderId="0" xfId="0" applyFont="1" applyFill="1"/>
    <xf numFmtId="0" fontId="39" fillId="13" borderId="0" xfId="0" applyFont="1" applyFill="1"/>
    <xf numFmtId="0" fontId="8" fillId="13" borderId="0" xfId="0" applyFont="1" applyFill="1"/>
    <xf numFmtId="0" fontId="8" fillId="0" borderId="0" xfId="0" applyFont="1"/>
    <xf numFmtId="0" fontId="38" fillId="14" borderId="0" xfId="0" applyFont="1" applyFill="1"/>
    <xf numFmtId="0" fontId="38" fillId="0" borderId="0" xfId="0" applyFont="1"/>
    <xf numFmtId="0" fontId="40" fillId="13" borderId="0" xfId="0" applyFont="1" applyFill="1"/>
    <xf numFmtId="2" fontId="6" fillId="6" borderId="0" xfId="0" applyNumberFormat="1" applyFont="1" applyFill="1"/>
    <xf numFmtId="1" fontId="13" fillId="5" borderId="0" xfId="0" applyNumberFormat="1" applyFont="1" applyFill="1"/>
    <xf numFmtId="0" fontId="7" fillId="10" borderId="0" xfId="2" applyFont="1" applyFill="1"/>
    <xf numFmtId="2" fontId="25" fillId="13" borderId="0" xfId="0" applyNumberFormat="1" applyFont="1" applyFill="1"/>
    <xf numFmtId="2" fontId="26" fillId="13" borderId="0" xfId="0" applyNumberFormat="1" applyFont="1" applyFill="1"/>
    <xf numFmtId="2" fontId="5" fillId="13" borderId="0" xfId="0" applyNumberFormat="1" applyFont="1" applyFill="1"/>
    <xf numFmtId="2" fontId="0" fillId="8" borderId="0" xfId="0" applyNumberFormat="1" applyFill="1"/>
    <xf numFmtId="2" fontId="29" fillId="8" borderId="0" xfId="0" applyNumberFormat="1" applyFont="1" applyFill="1"/>
    <xf numFmtId="2" fontId="21" fillId="8" borderId="0" xfId="0" applyNumberFormat="1" applyFont="1" applyFill="1"/>
    <xf numFmtId="2" fontId="5" fillId="8" borderId="0" xfId="10" quotePrefix="1" applyNumberFormat="1" applyFont="1" applyFill="1"/>
    <xf numFmtId="0" fontId="9" fillId="0" borderId="0" xfId="0" applyFont="1"/>
    <xf numFmtId="1" fontId="9" fillId="0" borderId="0" xfId="0" applyNumberFormat="1" applyFont="1"/>
    <xf numFmtId="1" fontId="5" fillId="10" borderId="0" xfId="0" quotePrefix="1" applyNumberFormat="1" applyFont="1" applyFill="1"/>
    <xf numFmtId="164" fontId="28" fillId="0" borderId="0" xfId="0" applyNumberFormat="1" applyFont="1"/>
    <xf numFmtId="2" fontId="28" fillId="0" borderId="0" xfId="0" applyNumberFormat="1" applyFont="1"/>
    <xf numFmtId="1" fontId="28" fillId="0" borderId="0" xfId="0" applyNumberFormat="1" applyFont="1"/>
    <xf numFmtId="0" fontId="41" fillId="8" borderId="0" xfId="2" applyFont="1" applyFill="1"/>
    <xf numFmtId="1" fontId="9" fillId="0" borderId="0" xfId="2" applyNumberFormat="1" applyFont="1"/>
    <xf numFmtId="0" fontId="13" fillId="8" borderId="0" xfId="2" applyFont="1" applyFill="1"/>
    <xf numFmtId="1" fontId="8" fillId="17" borderId="0" xfId="0" applyNumberFormat="1" applyFont="1" applyFill="1" applyAlignment="1">
      <alignment horizontal="center"/>
    </xf>
    <xf numFmtId="164" fontId="5" fillId="17" borderId="0" xfId="0" applyNumberFormat="1" applyFont="1" applyFill="1"/>
    <xf numFmtId="0" fontId="38" fillId="8" borderId="0" xfId="0" applyFont="1" applyFill="1"/>
    <xf numFmtId="0" fontId="39" fillId="8" borderId="0" xfId="0" applyFont="1" applyFill="1"/>
    <xf numFmtId="0" fontId="8" fillId="8" borderId="0" xfId="0" applyFont="1" applyFill="1"/>
    <xf numFmtId="0" fontId="38" fillId="10" borderId="0" xfId="0" applyFont="1" applyFill="1"/>
    <xf numFmtId="0" fontId="38" fillId="0" borderId="0" xfId="3" applyFont="1"/>
    <xf numFmtId="0" fontId="38" fillId="0" borderId="0" xfId="7" applyFont="1"/>
    <xf numFmtId="0" fontId="28" fillId="8" borderId="0" xfId="0" applyFont="1" applyFill="1"/>
    <xf numFmtId="0" fontId="8" fillId="10" borderId="0" xfId="0" applyFont="1" applyFill="1"/>
    <xf numFmtId="0" fontId="8" fillId="0" borderId="0" xfId="3" applyFont="1"/>
    <xf numFmtId="0" fontId="8" fillId="0" borderId="0" xfId="7" applyFont="1"/>
    <xf numFmtId="2" fontId="5" fillId="17" borderId="0" xfId="0" applyNumberFormat="1" applyFont="1" applyFill="1"/>
    <xf numFmtId="1" fontId="38" fillId="0" borderId="0" xfId="0" applyNumberFormat="1" applyFont="1"/>
    <xf numFmtId="0" fontId="24" fillId="8" borderId="0" xfId="2" applyFont="1" applyFill="1"/>
    <xf numFmtId="1" fontId="5" fillId="10" borderId="0" xfId="2" applyNumberFormat="1" applyFont="1" applyFill="1"/>
    <xf numFmtId="0" fontId="6" fillId="0" borderId="0" xfId="2" quotePrefix="1"/>
    <xf numFmtId="0" fontId="6" fillId="10" borderId="0" xfId="2" quotePrefix="1" applyFill="1"/>
    <xf numFmtId="0" fontId="6" fillId="11" borderId="0" xfId="2" applyFill="1"/>
    <xf numFmtId="164" fontId="6" fillId="11" borderId="0" xfId="2" applyNumberFormat="1" applyFill="1"/>
    <xf numFmtId="1" fontId="6" fillId="11" borderId="0" xfId="2" applyNumberFormat="1" applyFill="1"/>
    <xf numFmtId="0" fontId="5" fillId="11" borderId="0" xfId="2" applyFont="1" applyFill="1"/>
    <xf numFmtId="0" fontId="13" fillId="11" borderId="0" xfId="2" applyFont="1" applyFill="1"/>
    <xf numFmtId="1" fontId="5" fillId="11" borderId="0" xfId="2" applyNumberFormat="1" applyFont="1" applyFill="1"/>
    <xf numFmtId="164" fontId="5" fillId="11" borderId="0" xfId="2" applyNumberFormat="1" applyFont="1" applyFill="1"/>
    <xf numFmtId="0" fontId="5" fillId="11" borderId="0" xfId="10" applyFont="1" applyFill="1"/>
    <xf numFmtId="164" fontId="5" fillId="11" borderId="0" xfId="10" applyNumberFormat="1" applyFont="1" applyFill="1"/>
    <xf numFmtId="1" fontId="5" fillId="11" borderId="0" xfId="10" applyNumberFormat="1" applyFont="1" applyFill="1"/>
    <xf numFmtId="9" fontId="0" fillId="11" borderId="0" xfId="14" applyFont="1" applyFill="1"/>
    <xf numFmtId="1" fontId="5" fillId="15" borderId="0" xfId="0" applyNumberFormat="1" applyFont="1" applyFill="1"/>
    <xf numFmtId="1" fontId="5" fillId="8" borderId="0" xfId="0" applyNumberFormat="1" applyFont="1" applyFill="1" applyAlignment="1">
      <alignment horizontal="left"/>
    </xf>
    <xf numFmtId="164" fontId="5" fillId="19" borderId="0" xfId="0" applyNumberFormat="1" applyFont="1" applyFill="1"/>
    <xf numFmtId="2" fontId="5" fillId="19" borderId="0" xfId="0" applyNumberFormat="1" applyFont="1" applyFill="1"/>
    <xf numFmtId="2" fontId="23" fillId="17" borderId="0" xfId="0" applyNumberFormat="1" applyFont="1" applyFill="1"/>
    <xf numFmtId="164" fontId="5" fillId="17" borderId="0" xfId="2" applyNumberFormat="1" applyFont="1" applyFill="1"/>
    <xf numFmtId="1" fontId="12" fillId="0" borderId="0" xfId="2" applyNumberFormat="1" applyFont="1"/>
    <xf numFmtId="164" fontId="5" fillId="10" borderId="0" xfId="2" applyNumberFormat="1" applyFont="1" applyFill="1"/>
    <xf numFmtId="0" fontId="5" fillId="17" borderId="0" xfId="0" applyFont="1" applyFill="1"/>
    <xf numFmtId="0" fontId="7" fillId="15" borderId="0" xfId="2" applyFont="1" applyFill="1"/>
    <xf numFmtId="0" fontId="42" fillId="10" borderId="0" xfId="2" applyFont="1" applyFill="1"/>
    <xf numFmtId="0" fontId="42" fillId="8" borderId="0" xfId="2" applyFont="1" applyFill="1"/>
    <xf numFmtId="0" fontId="43" fillId="5" borderId="0" xfId="0" applyFont="1" applyFill="1"/>
    <xf numFmtId="2" fontId="5" fillId="11" borderId="0" xfId="0" applyNumberFormat="1" applyFont="1" applyFill="1"/>
    <xf numFmtId="0" fontId="6" fillId="0" borderId="0" xfId="0" quotePrefix="1" applyFont="1"/>
    <xf numFmtId="1" fontId="38" fillId="10" borderId="0" xfId="0" applyNumberFormat="1" applyFont="1" applyFill="1"/>
    <xf numFmtId="164" fontId="2" fillId="0" borderId="0" xfId="0" applyNumberFormat="1" applyFont="1"/>
    <xf numFmtId="1" fontId="5" fillId="11" borderId="0" xfId="0" applyNumberFormat="1" applyFont="1" applyFill="1"/>
    <xf numFmtId="1" fontId="18" fillId="8" borderId="0" xfId="0" applyNumberFormat="1" applyFont="1" applyFill="1"/>
    <xf numFmtId="0" fontId="2" fillId="8" borderId="0" xfId="0" applyFont="1" applyFill="1"/>
    <xf numFmtId="0" fontId="36" fillId="8" borderId="0" xfId="0" applyFont="1" applyFill="1"/>
    <xf numFmtId="2" fontId="7" fillId="19" borderId="0" xfId="0" applyNumberFormat="1" applyFont="1" applyFill="1"/>
    <xf numFmtId="1" fontId="7" fillId="19" borderId="0" xfId="0" applyNumberFormat="1" applyFont="1" applyFill="1"/>
    <xf numFmtId="0" fontId="9" fillId="16" borderId="0" xfId="0" applyFont="1" applyFill="1"/>
    <xf numFmtId="0" fontId="8" fillId="9" borderId="0" xfId="0" applyFont="1" applyFill="1"/>
    <xf numFmtId="1" fontId="22" fillId="8" borderId="0" xfId="0" applyNumberFormat="1" applyFont="1" applyFill="1"/>
    <xf numFmtId="1" fontId="21" fillId="5" borderId="0" xfId="0" applyNumberFormat="1" applyFont="1" applyFill="1"/>
    <xf numFmtId="0" fontId="2" fillId="5" borderId="0" xfId="0" applyFont="1" applyFill="1"/>
    <xf numFmtId="0" fontId="7" fillId="5" borderId="0" xfId="0" applyFont="1" applyFill="1"/>
    <xf numFmtId="0" fontId="7" fillId="6" borderId="0" xfId="0" applyFont="1" applyFill="1"/>
    <xf numFmtId="0" fontId="24" fillId="0" borderId="0" xfId="0" applyFont="1"/>
    <xf numFmtId="1" fontId="5" fillId="20" borderId="0" xfId="0" applyNumberFormat="1" applyFont="1" applyFill="1"/>
    <xf numFmtId="1" fontId="38" fillId="10" borderId="0" xfId="0" quotePrefix="1" applyNumberFormat="1" applyFont="1" applyFill="1"/>
    <xf numFmtId="2" fontId="38" fillId="10" borderId="0" xfId="0" quotePrefix="1" applyNumberFormat="1" applyFont="1" applyFill="1"/>
    <xf numFmtId="0" fontId="12" fillId="8" borderId="0" xfId="2" applyFont="1" applyFill="1"/>
    <xf numFmtId="164" fontId="0" fillId="6" borderId="0" xfId="0" applyNumberFormat="1" applyFill="1"/>
    <xf numFmtId="164" fontId="6" fillId="6" borderId="0" xfId="0" applyNumberFormat="1" applyFont="1" applyFill="1"/>
    <xf numFmtId="0" fontId="0" fillId="21" borderId="0" xfId="0" applyFill="1"/>
    <xf numFmtId="164" fontId="6" fillId="21" borderId="0" xfId="0" quotePrefix="1" applyNumberFormat="1" applyFont="1" applyFill="1"/>
    <xf numFmtId="2" fontId="0" fillId="21" borderId="0" xfId="0" applyNumberFormat="1" applyFill="1"/>
    <xf numFmtId="2" fontId="6" fillId="21" borderId="0" xfId="0" quotePrefix="1" applyNumberFormat="1" applyFont="1" applyFill="1"/>
    <xf numFmtId="1" fontId="5" fillId="21" borderId="0" xfId="0" applyNumberFormat="1" applyFont="1" applyFill="1"/>
    <xf numFmtId="1" fontId="6" fillId="21" borderId="0" xfId="0" quotePrefix="1" applyNumberFormat="1" applyFont="1" applyFill="1"/>
    <xf numFmtId="1" fontId="0" fillId="21" borderId="0" xfId="0" applyNumberFormat="1" applyFill="1"/>
    <xf numFmtId="164" fontId="0" fillId="21" borderId="0" xfId="0" applyNumberFormat="1" applyFill="1"/>
    <xf numFmtId="0" fontId="7" fillId="3" borderId="0" xfId="0" applyFont="1" applyFill="1"/>
    <xf numFmtId="0" fontId="7" fillId="3" borderId="0" xfId="0" quotePrefix="1" applyFont="1" applyFill="1"/>
    <xf numFmtId="0" fontId="8" fillId="5" borderId="0" xfId="0" quotePrefix="1" applyFont="1" applyFill="1"/>
    <xf numFmtId="1" fontId="5" fillId="19" borderId="0" xfId="0" applyNumberFormat="1" applyFont="1" applyFill="1"/>
    <xf numFmtId="0" fontId="8" fillId="6" borderId="0" xfId="0" applyFont="1" applyFill="1"/>
    <xf numFmtId="164" fontId="8" fillId="19" borderId="0" xfId="0" applyNumberFormat="1" applyFont="1" applyFill="1"/>
    <xf numFmtId="164" fontId="8" fillId="6" borderId="0" xfId="0" applyNumberFormat="1" applyFont="1" applyFill="1"/>
    <xf numFmtId="1" fontId="8" fillId="5" borderId="0" xfId="0" applyNumberFormat="1" applyFont="1" applyFill="1"/>
    <xf numFmtId="0" fontId="38" fillId="5" borderId="0" xfId="0" applyFont="1" applyFill="1"/>
    <xf numFmtId="0" fontId="8" fillId="5" borderId="0" xfId="0" applyFont="1" applyFill="1"/>
    <xf numFmtId="1" fontId="8" fillId="8" borderId="0" xfId="10" applyNumberFormat="1" applyFont="1" applyFill="1"/>
    <xf numFmtId="1" fontId="8" fillId="8" borderId="0" xfId="0" applyNumberFormat="1" applyFont="1" applyFill="1"/>
    <xf numFmtId="0" fontId="8" fillId="8" borderId="0" xfId="10" applyFont="1" applyFill="1"/>
    <xf numFmtId="1" fontId="38" fillId="8" borderId="0" xfId="0" applyNumberFormat="1" applyFont="1" applyFill="1"/>
    <xf numFmtId="164" fontId="0" fillId="19" borderId="0" xfId="0" applyNumberFormat="1" applyFill="1"/>
    <xf numFmtId="2" fontId="0" fillId="19" borderId="0" xfId="0" applyNumberFormat="1" applyFill="1"/>
    <xf numFmtId="1" fontId="5" fillId="19" borderId="0" xfId="0" quotePrefix="1" applyNumberFormat="1" applyFont="1" applyFill="1"/>
    <xf numFmtId="164" fontId="5" fillId="6" borderId="0" xfId="0" quotePrefix="1" applyNumberFormat="1" applyFont="1" applyFill="1"/>
    <xf numFmtId="164" fontId="38" fillId="8" borderId="0" xfId="0" applyNumberFormat="1" applyFont="1" applyFill="1"/>
    <xf numFmtId="164" fontId="8" fillId="8" borderId="0" xfId="0" applyNumberFormat="1" applyFont="1" applyFill="1"/>
    <xf numFmtId="164" fontId="8" fillId="8" borderId="0" xfId="10" applyNumberFormat="1" applyFont="1" applyFill="1"/>
    <xf numFmtId="1" fontId="8" fillId="10" borderId="0" xfId="0" applyNumberFormat="1" applyFont="1" applyFill="1"/>
    <xf numFmtId="0" fontId="40" fillId="8" borderId="0" xfId="0" applyFont="1" applyFill="1"/>
    <xf numFmtId="2" fontId="5" fillId="0" borderId="0" xfId="0" quotePrefix="1" applyNumberFormat="1" applyFont="1"/>
    <xf numFmtId="0" fontId="7" fillId="5" borderId="0" xfId="0" quotePrefix="1" applyFont="1" applyFill="1"/>
    <xf numFmtId="1" fontId="5" fillId="18" borderId="0" xfId="0" applyNumberFormat="1" applyFont="1" applyFill="1"/>
    <xf numFmtId="1" fontId="0" fillId="18" borderId="0" xfId="0" applyNumberFormat="1" applyFill="1"/>
    <xf numFmtId="3" fontId="8" fillId="4" borderId="0" xfId="0" applyNumberFormat="1" applyFont="1" applyFill="1"/>
    <xf numFmtId="3" fontId="8" fillId="7" borderId="0" xfId="0" applyNumberFormat="1" applyFont="1" applyFill="1"/>
    <xf numFmtId="3" fontId="5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0" fontId="23" fillId="3" borderId="0" xfId="0" applyFont="1" applyFill="1"/>
    <xf numFmtId="3" fontId="6" fillId="8" borderId="0" xfId="2" applyNumberFormat="1" applyFill="1"/>
    <xf numFmtId="3" fontId="29" fillId="8" borderId="0" xfId="2" applyNumberFormat="1" applyFont="1" applyFill="1"/>
    <xf numFmtId="3" fontId="21" fillId="0" borderId="0" xfId="2" applyNumberFormat="1" applyFont="1"/>
    <xf numFmtId="3" fontId="5" fillId="0" borderId="0" xfId="2" applyNumberFormat="1" applyFont="1"/>
    <xf numFmtId="3" fontId="5" fillId="8" borderId="0" xfId="2" applyNumberFormat="1" applyFont="1" applyFill="1"/>
    <xf numFmtId="3" fontId="5" fillId="8" borderId="0" xfId="10" applyNumberFormat="1" applyFont="1" applyFill="1"/>
    <xf numFmtId="3" fontId="5" fillId="17" borderId="0" xfId="2" applyNumberFormat="1" applyFont="1" applyFill="1"/>
    <xf numFmtId="3" fontId="6" fillId="0" borderId="0" xfId="2" applyNumberFormat="1"/>
    <xf numFmtId="3" fontId="6" fillId="10" borderId="0" xfId="2" applyNumberFormat="1" applyFill="1"/>
    <xf numFmtId="3" fontId="6" fillId="11" borderId="0" xfId="2" applyNumberFormat="1" applyFill="1"/>
    <xf numFmtId="3" fontId="5" fillId="11" borderId="0" xfId="2" applyNumberFormat="1" applyFont="1" applyFill="1"/>
    <xf numFmtId="3" fontId="5" fillId="11" borderId="0" xfId="10" applyNumberFormat="1" applyFont="1" applyFill="1"/>
    <xf numFmtId="3" fontId="2" fillId="0" borderId="0" xfId="7" applyNumberFormat="1"/>
    <xf numFmtId="3" fontId="13" fillId="3" borderId="0" xfId="0" applyNumberFormat="1" applyFont="1" applyFill="1"/>
    <xf numFmtId="3" fontId="18" fillId="3" borderId="0" xfId="0" applyNumberFormat="1" applyFont="1" applyFill="1"/>
    <xf numFmtId="3" fontId="0" fillId="3" borderId="0" xfId="0" applyNumberFormat="1" applyFill="1"/>
    <xf numFmtId="3" fontId="8" fillId="3" borderId="0" xfId="0" applyNumberFormat="1" applyFont="1" applyFill="1"/>
    <xf numFmtId="3" fontId="8" fillId="12" borderId="0" xfId="0" applyNumberFormat="1" applyFont="1" applyFill="1" applyAlignment="1">
      <alignment horizontal="center"/>
    </xf>
    <xf numFmtId="3" fontId="14" fillId="0" borderId="0" xfId="6" applyNumberFormat="1"/>
    <xf numFmtId="3" fontId="17" fillId="0" borderId="0" xfId="8" applyNumberFormat="1"/>
    <xf numFmtId="3" fontId="0" fillId="8" borderId="0" xfId="0" applyNumberFormat="1" applyFill="1"/>
    <xf numFmtId="3" fontId="25" fillId="8" borderId="0" xfId="0" applyNumberFormat="1" applyFont="1" applyFill="1"/>
    <xf numFmtId="3" fontId="5" fillId="8" borderId="0" xfId="0" applyNumberFormat="1" applyFont="1" applyFill="1"/>
    <xf numFmtId="3" fontId="13" fillId="0" borderId="0" xfId="0" applyNumberFormat="1" applyFont="1"/>
    <xf numFmtId="3" fontId="0" fillId="10" borderId="0" xfId="0" applyNumberFormat="1" applyFill="1"/>
    <xf numFmtId="3" fontId="0" fillId="11" borderId="0" xfId="0" applyNumberFormat="1" applyFill="1"/>
    <xf numFmtId="3" fontId="10" fillId="0" borderId="0" xfId="0" applyNumberFormat="1" applyFont="1"/>
    <xf numFmtId="3" fontId="2" fillId="0" borderId="0" xfId="3" applyNumberFormat="1"/>
    <xf numFmtId="3" fontId="29" fillId="8" borderId="0" xfId="0" applyNumberFormat="1" applyFont="1" applyFill="1"/>
    <xf numFmtId="3" fontId="21" fillId="8" borderId="0" xfId="0" applyNumberFormat="1" applyFont="1" applyFill="1"/>
    <xf numFmtId="3" fontId="21" fillId="0" borderId="0" xfId="0" applyNumberFormat="1" applyFont="1"/>
    <xf numFmtId="3" fontId="12" fillId="8" borderId="0" xfId="0" applyNumberFormat="1" applyFont="1" applyFill="1"/>
    <xf numFmtId="3" fontId="5" fillId="10" borderId="0" xfId="0" applyNumberFormat="1" applyFont="1" applyFill="1"/>
    <xf numFmtId="3" fontId="27" fillId="8" borderId="0" xfId="0" applyNumberFormat="1" applyFont="1" applyFill="1"/>
    <xf numFmtId="3" fontId="6" fillId="0" borderId="0" xfId="0" applyNumberFormat="1" applyFont="1"/>
    <xf numFmtId="3" fontId="5" fillId="17" borderId="0" xfId="0" applyNumberFormat="1" applyFont="1" applyFill="1"/>
    <xf numFmtId="3" fontId="0" fillId="16" borderId="0" xfId="0" applyNumberFormat="1" applyFill="1"/>
    <xf numFmtId="3" fontId="5" fillId="16" borderId="0" xfId="0" applyNumberFormat="1" applyFont="1" applyFill="1"/>
    <xf numFmtId="3" fontId="5" fillId="16" borderId="0" xfId="10" applyNumberFormat="1" applyFont="1" applyFill="1"/>
    <xf numFmtId="1" fontId="45" fillId="8" borderId="0" xfId="2" applyNumberFormat="1" applyFont="1" applyFill="1"/>
    <xf numFmtId="164" fontId="45" fillId="8" borderId="0" xfId="2" applyNumberFormat="1" applyFont="1" applyFill="1"/>
    <xf numFmtId="0" fontId="45" fillId="8" borderId="0" xfId="2" applyFont="1" applyFill="1"/>
    <xf numFmtId="3" fontId="8" fillId="8" borderId="0" xfId="0" applyNumberFormat="1" applyFont="1" applyFill="1"/>
    <xf numFmtId="3" fontId="8" fillId="8" borderId="0" xfId="10" applyNumberFormat="1" applyFont="1" applyFill="1"/>
    <xf numFmtId="3" fontId="6" fillId="10" borderId="0" xfId="0" applyNumberFormat="1" applyFont="1" applyFill="1"/>
    <xf numFmtId="3" fontId="6" fillId="6" borderId="0" xfId="0" applyNumberFormat="1" applyFont="1" applyFill="1"/>
    <xf numFmtId="1" fontId="25" fillId="8" borderId="0" xfId="2" applyNumberFormat="1" applyFont="1" applyFill="1"/>
    <xf numFmtId="3" fontId="6" fillId="8" borderId="0" xfId="0" applyNumberFormat="1" applyFont="1" applyFill="1"/>
    <xf numFmtId="3" fontId="9" fillId="0" borderId="0" xfId="2" applyNumberFormat="1" applyFont="1"/>
    <xf numFmtId="3" fontId="6" fillId="16" borderId="0" xfId="0" applyNumberFormat="1" applyFont="1" applyFill="1"/>
    <xf numFmtId="0" fontId="40" fillId="5" borderId="0" xfId="0" applyFont="1" applyFill="1"/>
    <xf numFmtId="164" fontId="5" fillId="0" borderId="0" xfId="2" applyNumberFormat="1" applyFont="1"/>
    <xf numFmtId="164" fontId="8" fillId="6" borderId="0" xfId="0" quotePrefix="1" applyNumberFormat="1" applyFont="1" applyFill="1"/>
    <xf numFmtId="0" fontId="37" fillId="3" borderId="0" xfId="0" applyFont="1" applyFill="1"/>
    <xf numFmtId="164" fontId="7" fillId="4" borderId="0" xfId="0" applyNumberFormat="1" applyFont="1" applyFill="1"/>
    <xf numFmtId="2" fontId="7" fillId="7" borderId="0" xfId="0" applyNumberFormat="1" applyFont="1" applyFill="1"/>
    <xf numFmtId="0" fontId="2" fillId="3" borderId="0" xfId="0" applyFont="1" applyFill="1"/>
    <xf numFmtId="0" fontId="2" fillId="0" borderId="0" xfId="6" applyFont="1"/>
    <xf numFmtId="0" fontId="2" fillId="0" borderId="0" xfId="8" applyFont="1"/>
    <xf numFmtId="164" fontId="8" fillId="19" borderId="0" xfId="0" quotePrefix="1" applyNumberFormat="1" applyFont="1" applyFill="1"/>
    <xf numFmtId="0" fontId="12" fillId="16" borderId="0" xfId="0" applyFont="1" applyFill="1"/>
    <xf numFmtId="3" fontId="38" fillId="13" borderId="0" xfId="0" applyNumberFormat="1" applyFont="1" applyFill="1"/>
    <xf numFmtId="3" fontId="28" fillId="13" borderId="0" xfId="0" applyNumberFormat="1" applyFont="1" applyFill="1"/>
    <xf numFmtId="3" fontId="26" fillId="13" borderId="0" xfId="0" applyNumberFormat="1" applyFont="1" applyFill="1"/>
    <xf numFmtId="3" fontId="8" fillId="13" borderId="0" xfId="0" quotePrefix="1" applyNumberFormat="1" applyFont="1" applyFill="1"/>
    <xf numFmtId="3" fontId="44" fillId="0" borderId="0" xfId="0" applyNumberFormat="1" applyFont="1"/>
    <xf numFmtId="3" fontId="8" fillId="13" borderId="0" xfId="0" applyNumberFormat="1" applyFont="1" applyFill="1"/>
    <xf numFmtId="3" fontId="38" fillId="14" borderId="0" xfId="0" applyNumberFormat="1" applyFont="1" applyFill="1"/>
    <xf numFmtId="3" fontId="38" fillId="0" borderId="0" xfId="0" applyNumberFormat="1" applyFont="1"/>
    <xf numFmtId="3" fontId="5" fillId="13" borderId="0" xfId="0" applyNumberFormat="1" applyFont="1" applyFill="1"/>
    <xf numFmtId="3" fontId="0" fillId="13" borderId="0" xfId="0" applyNumberFormat="1" applyFill="1"/>
    <xf numFmtId="3" fontId="25" fillId="13" borderId="0" xfId="0" applyNumberFormat="1" applyFont="1" applyFill="1"/>
    <xf numFmtId="3" fontId="28" fillId="17" borderId="0" xfId="0" applyNumberFormat="1" applyFont="1" applyFill="1"/>
    <xf numFmtId="3" fontId="0" fillId="14" borderId="0" xfId="0" applyNumberFormat="1" applyFill="1"/>
    <xf numFmtId="3" fontId="2" fillId="13" borderId="0" xfId="0" applyNumberFormat="1" applyFont="1" applyFill="1"/>
    <xf numFmtId="3" fontId="37" fillId="13" borderId="0" xfId="0" applyNumberFormat="1" applyFont="1" applyFill="1"/>
    <xf numFmtId="3" fontId="7" fillId="13" borderId="0" xfId="0" quotePrefix="1" applyNumberFormat="1" applyFont="1" applyFill="1"/>
    <xf numFmtId="3" fontId="46" fillId="0" borderId="0" xfId="0" applyNumberFormat="1" applyFont="1"/>
    <xf numFmtId="3" fontId="7" fillId="13" borderId="0" xfId="0" applyNumberFormat="1" applyFont="1" applyFill="1"/>
    <xf numFmtId="3" fontId="2" fillId="14" borderId="0" xfId="0" applyNumberFormat="1" applyFont="1" applyFill="1"/>
    <xf numFmtId="3" fontId="2" fillId="0" borderId="0" xfId="0" applyNumberFormat="1" applyFont="1"/>
    <xf numFmtId="3" fontId="21" fillId="0" borderId="0" xfId="0" applyNumberFormat="1" applyFont="1"/>
    <xf numFmtId="3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0" fillId="0" borderId="0" xfId="0"/>
    <xf numFmtId="0" fontId="0" fillId="0" borderId="0" xfId="0"/>
    <xf numFmtId="1" fontId="0" fillId="0" borderId="0" xfId="0" applyNumberFormat="1"/>
    <xf numFmtId="0" fontId="5" fillId="0" borderId="0" xfId="0" applyFont="1"/>
    <xf numFmtId="0" fontId="0" fillId="0" borderId="0" xfId="0"/>
    <xf numFmtId="1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" fontId="0" fillId="0" borderId="0" xfId="0" applyNumberFormat="1"/>
    <xf numFmtId="0" fontId="0" fillId="0" borderId="0" xfId="0"/>
    <xf numFmtId="3" fontId="0" fillId="0" borderId="0" xfId="0" applyNumberFormat="1"/>
    <xf numFmtId="1" fontId="0" fillId="0" borderId="0" xfId="0" applyNumberFormat="1"/>
    <xf numFmtId="0" fontId="24" fillId="0" borderId="0" xfId="0" applyFont="1"/>
    <xf numFmtId="0" fontId="0" fillId="0" borderId="0" xfId="0"/>
    <xf numFmtId="166" fontId="21" fillId="0" borderId="0" xfId="0" applyNumberFormat="1" applyFont="1"/>
    <xf numFmtId="0" fontId="26" fillId="3" borderId="0" xfId="0" applyFont="1" applyFill="1" applyAlignment="1"/>
    <xf numFmtId="0" fontId="0" fillId="0" borderId="0" xfId="0" applyAlignment="1"/>
    <xf numFmtId="3" fontId="21" fillId="0" borderId="0" xfId="0" applyNumberFormat="1" applyFont="1"/>
    <xf numFmtId="3" fontId="27" fillId="0" borderId="0" xfId="0" applyNumberFormat="1" applyFont="1"/>
    <xf numFmtId="3" fontId="0" fillId="0" borderId="0" xfId="0" applyNumberFormat="1"/>
    <xf numFmtId="1" fontId="21" fillId="0" borderId="0" xfId="0" applyNumberFormat="1" applyFont="1"/>
    <xf numFmtId="1" fontId="0" fillId="0" borderId="0" xfId="0" applyNumberFormat="1"/>
    <xf numFmtId="3" fontId="43" fillId="0" borderId="0" xfId="0" applyNumberFormat="1" applyFont="1"/>
    <xf numFmtId="3" fontId="21" fillId="0" borderId="0" xfId="0" applyNumberFormat="1" applyFont="1" applyAlignment="1"/>
    <xf numFmtId="3" fontId="21" fillId="0" borderId="0" xfId="2" applyNumberFormat="1" applyFont="1"/>
    <xf numFmtId="0" fontId="9" fillId="0" borderId="0" xfId="2" applyFont="1"/>
    <xf numFmtId="1" fontId="9" fillId="0" borderId="0" xfId="2" applyNumberFormat="1" applyFont="1"/>
    <xf numFmtId="3" fontId="6" fillId="0" borderId="0" xfId="2" applyNumberFormat="1"/>
    <xf numFmtId="1" fontId="23" fillId="0" borderId="0" xfId="0" applyNumberFormat="1" applyFont="1"/>
    <xf numFmtId="3" fontId="26" fillId="0" borderId="0" xfId="0" applyNumberFormat="1" applyFont="1"/>
    <xf numFmtId="0" fontId="5" fillId="0" borderId="0" xfId="0" applyFont="1"/>
  </cellXfs>
  <cellStyles count="16">
    <cellStyle name="Normal" xfId="0" builtinId="0"/>
    <cellStyle name="Normal 2" xfId="1" xr:uid="{00000000-0005-0000-0000-000002000000}"/>
    <cellStyle name="Normal 2 2" xfId="11" xr:uid="{00000000-0005-0000-0000-000003000000}"/>
    <cellStyle name="Normal 3" xfId="2" xr:uid="{00000000-0005-0000-0000-000004000000}"/>
    <cellStyle name="Normal 4" xfId="3" xr:uid="{00000000-0005-0000-0000-000005000000}"/>
    <cellStyle name="Normal 5" xfId="6" xr:uid="{00000000-0005-0000-0000-000006000000}"/>
    <cellStyle name="Normal 5 2" xfId="12" xr:uid="{00000000-0005-0000-0000-000007000000}"/>
    <cellStyle name="Normal 6" xfId="9" xr:uid="{00000000-0005-0000-0000-000008000000}"/>
    <cellStyle name="Normal 6 2" xfId="13" xr:uid="{00000000-0005-0000-0000-000009000000}"/>
    <cellStyle name="Normal 7" xfId="15" xr:uid="{64BFEA09-873A-4F07-847F-BD1DA3253A90}"/>
    <cellStyle name="Normal_Ark1_1" xfId="10" xr:uid="{00000000-0005-0000-0000-00000A000000}"/>
    <cellStyle name="Normal_Organisasjon" xfId="7" xr:uid="{00000000-0005-0000-0000-00000B000000}"/>
    <cellStyle name="Normal_Per uke" xfId="4" xr:uid="{00000000-0005-0000-0000-00000C000000}"/>
    <cellStyle name="Normal_Per år_1" xfId="8" xr:uid="{00000000-0005-0000-0000-00000D000000}"/>
    <cellStyle name="Prosent 2" xfId="14" xr:uid="{00000000-0005-0000-0000-00000E000000}"/>
    <cellStyle name="Udefinert" xfId="5" xr:uid="{00000000-0005-0000-0000-00000F000000}"/>
  </cellStyles>
  <dxfs count="469"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505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FFCC"/>
      <color rgb="FFFFFF99"/>
      <color rgb="FFCCFFFF"/>
      <color rgb="FF66FF33"/>
      <color rgb="FFFFFF00"/>
      <color rgb="FFFFFFFF"/>
      <color rgb="FFFF5050"/>
      <color rgb="FFBE2F02"/>
      <color rgb="FFF44E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 (over</a:t>
            </a:r>
            <a:r>
              <a:rPr lang="nb-NO" sz="2400" baseline="0"/>
              <a:t> 1460 dager)(over 4 år)</a:t>
            </a:r>
            <a:r>
              <a:rPr lang="nb-NO" sz="2400"/>
              <a:t>, slakting hittil</a:t>
            </a:r>
            <a:r>
              <a:rPr lang="nb-NO" sz="2400" baseline="0"/>
              <a:t> i år, per uke 49.2024</a:t>
            </a:r>
            <a:endParaRPr lang="nb-NO" sz="2400"/>
          </a:p>
        </c:rich>
      </c:tx>
      <c:layout>
        <c:manualLayout>
          <c:xMode val="edge"/>
          <c:yMode val="edge"/>
          <c:x val="0.11891577244708523"/>
          <c:y val="3.8813437165020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75594060784671"/>
          <c:y val="0.19328763382757189"/>
          <c:w val="0.87002494956738519"/>
          <c:h val="0.65464575881529097"/>
        </c:manualLayout>
      </c:layout>
      <c:barChart>
        <c:barDir val="col"/>
        <c:grouping val="clustered"/>
        <c:varyColors val="0"/>
        <c:ser>
          <c:idx val="1"/>
          <c:order val="0"/>
          <c:tx>
            <c:v>Antall</c:v>
          </c:tx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5-4ECB-B94A-CDB54F6C8BCD}"/>
                </c:ext>
              </c:extLst>
            </c:dLbl>
            <c:dLbl>
              <c:idx val="6"/>
              <c:layout>
                <c:manualLayout>
                  <c:x val="0"/>
                  <c:y val="-4.9608357641103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49-4732-9597-39B75462649C}"/>
                </c:ext>
              </c:extLst>
            </c:dLbl>
            <c:dLbl>
              <c:idx val="8"/>
              <c:layout>
                <c:manualLayout>
                  <c:x val="0"/>
                  <c:y val="-3.1005223525689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8-4D99-8E9D-8EFB26489C7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5-4ECB-B94A-CDB54F6C8BCD}"/>
                </c:ext>
              </c:extLst>
            </c:dLbl>
            <c:dLbl>
              <c:idx val="10"/>
              <c:layout>
                <c:manualLayout>
                  <c:x val="1.8743218496929655E-3"/>
                  <c:y val="-3.3072238427402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8-4D99-8E9D-8EFB26489C7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5-4ECB-B94A-CDB54F6C8BCD}"/>
                </c:ext>
              </c:extLst>
            </c:dLbl>
            <c:dLbl>
              <c:idx val="12"/>
              <c:layout>
                <c:manualLayout>
                  <c:x val="1.8743218496929655E-3"/>
                  <c:y val="-1.653611921370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53-46D4-A312-255540FAB6C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53-46D4-A312-255540FAB6C6}"/>
                </c:ext>
              </c:extLst>
            </c:dLbl>
            <c:dLbl>
              <c:idx val="15"/>
              <c:layout>
                <c:manualLayout>
                  <c:x val="4.6858046242324132E-3"/>
                  <c:y val="-5.1675372542815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53-46D4-A312-255540FAB6C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5-4ECB-B94A-CDB54F6C8BC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5-4ECB-B94A-CDB54F6C8BC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5-4ECB-B94A-CDB54F6C8BCD}"/>
                </c:ext>
              </c:extLst>
            </c:dLbl>
            <c:dLbl>
              <c:idx val="23"/>
              <c:layout>
                <c:manualLayout>
                  <c:x val="0"/>
                  <c:y val="-3.1005223525689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37-495C-9702-EACE3D6B796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5-4ECB-B94A-CDB54F6C8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År!$B$8:$B$35</c:f>
              <c:numCache>
                <c:formatCode>#,##0</c:formatCode>
                <c:ptCount val="28"/>
                <c:pt idx="0">
                  <c:v>77408.75</c:v>
                </c:pt>
                <c:pt idx="1">
                  <c:v>86153.25</c:v>
                </c:pt>
                <c:pt idx="2">
                  <c:v>82199.25</c:v>
                </c:pt>
                <c:pt idx="3">
                  <c:v>82715.25</c:v>
                </c:pt>
                <c:pt idx="4">
                  <c:v>85486</c:v>
                </c:pt>
                <c:pt idx="5">
                  <c:v>78681.5</c:v>
                </c:pt>
                <c:pt idx="6">
                  <c:v>79278.25</c:v>
                </c:pt>
                <c:pt idx="7">
                  <c:v>80032</c:v>
                </c:pt>
                <c:pt idx="8">
                  <c:v>81073</c:v>
                </c:pt>
                <c:pt idx="9">
                  <c:v>79620.5</c:v>
                </c:pt>
                <c:pt idx="10">
                  <c:v>82818</c:v>
                </c:pt>
                <c:pt idx="11">
                  <c:v>78060</c:v>
                </c:pt>
                <c:pt idx="12">
                  <c:v>87570</c:v>
                </c:pt>
                <c:pt idx="13">
                  <c:v>81543.3</c:v>
                </c:pt>
                <c:pt idx="14">
                  <c:v>81177.5</c:v>
                </c:pt>
                <c:pt idx="15">
                  <c:v>68125</c:v>
                </c:pt>
                <c:pt idx="16">
                  <c:v>58025</c:v>
                </c:pt>
                <c:pt idx="17">
                  <c:v>63640</c:v>
                </c:pt>
                <c:pt idx="18">
                  <c:v>57574</c:v>
                </c:pt>
                <c:pt idx="19">
                  <c:v>58450.1</c:v>
                </c:pt>
                <c:pt idx="20">
                  <c:v>59708</c:v>
                </c:pt>
                <c:pt idx="21">
                  <c:v>59457</c:v>
                </c:pt>
                <c:pt idx="22">
                  <c:v>58892</c:v>
                </c:pt>
                <c:pt idx="23">
                  <c:v>59340</c:v>
                </c:pt>
                <c:pt idx="24">
                  <c:v>52755.21</c:v>
                </c:pt>
                <c:pt idx="25">
                  <c:v>57526.03</c:v>
                </c:pt>
                <c:pt idx="26">
                  <c:v>57064</c:v>
                </c:pt>
                <c:pt idx="27">
                  <c:v>53466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5-4F30-84A3-EBFC2771C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96240"/>
        <c:axId val="167993104"/>
      </c:barChart>
      <c:lineChart>
        <c:grouping val="standard"/>
        <c:varyColors val="0"/>
        <c:ser>
          <c:idx val="0"/>
          <c:order val="1"/>
          <c:tx>
            <c:v>Antall i 2024</c:v>
          </c:tx>
          <c:spPr>
            <a:ln w="41275">
              <a:solidFill>
                <a:srgbClr val="000000"/>
              </a:solidFill>
            </a:ln>
          </c:spPr>
          <c:marker>
            <c:symbol val="none"/>
          </c:marker>
          <c:val>
            <c:numRef>
              <c:f>År!$AP$8:$AP$35</c:f>
              <c:numCache>
                <c:formatCode>General</c:formatCode>
                <c:ptCount val="28"/>
                <c:pt idx="0" formatCode="#,##0">
                  <c:v>53466</c:v>
                </c:pt>
                <c:pt idx="1">
                  <c:v>53466</c:v>
                </c:pt>
                <c:pt idx="2">
                  <c:v>53466</c:v>
                </c:pt>
                <c:pt idx="3">
                  <c:v>53466</c:v>
                </c:pt>
                <c:pt idx="4">
                  <c:v>53466</c:v>
                </c:pt>
                <c:pt idx="5">
                  <c:v>53466</c:v>
                </c:pt>
                <c:pt idx="6">
                  <c:v>53466</c:v>
                </c:pt>
                <c:pt idx="7">
                  <c:v>53466</c:v>
                </c:pt>
                <c:pt idx="8">
                  <c:v>53466</c:v>
                </c:pt>
                <c:pt idx="9">
                  <c:v>53466</c:v>
                </c:pt>
                <c:pt idx="10">
                  <c:v>53466</c:v>
                </c:pt>
                <c:pt idx="11">
                  <c:v>53466</c:v>
                </c:pt>
                <c:pt idx="12">
                  <c:v>53466</c:v>
                </c:pt>
                <c:pt idx="13">
                  <c:v>53466</c:v>
                </c:pt>
                <c:pt idx="14">
                  <c:v>53466</c:v>
                </c:pt>
                <c:pt idx="15">
                  <c:v>53466</c:v>
                </c:pt>
                <c:pt idx="16">
                  <c:v>53466</c:v>
                </c:pt>
                <c:pt idx="17">
                  <c:v>53466</c:v>
                </c:pt>
                <c:pt idx="18">
                  <c:v>53466</c:v>
                </c:pt>
                <c:pt idx="19">
                  <c:v>53466</c:v>
                </c:pt>
                <c:pt idx="20">
                  <c:v>53466</c:v>
                </c:pt>
                <c:pt idx="21">
                  <c:v>53466</c:v>
                </c:pt>
                <c:pt idx="22">
                  <c:v>53466</c:v>
                </c:pt>
                <c:pt idx="23">
                  <c:v>53466</c:v>
                </c:pt>
                <c:pt idx="24">
                  <c:v>53466</c:v>
                </c:pt>
                <c:pt idx="25">
                  <c:v>53466</c:v>
                </c:pt>
                <c:pt idx="26">
                  <c:v>53466</c:v>
                </c:pt>
                <c:pt idx="27">
                  <c:v>53466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8-48C7-A84A-F4821C22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6240"/>
        <c:axId val="167993104"/>
      </c:lineChart>
      <c:catAx>
        <c:axId val="167996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14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3104"/>
        <c:crossesAt val="0"/>
        <c:auto val="1"/>
        <c:lblAlgn val="ctr"/>
        <c:lblOffset val="100"/>
        <c:noMultiLvlLbl val="0"/>
      </c:catAx>
      <c:valAx>
        <c:axId val="167993104"/>
        <c:scaling>
          <c:orientation val="minMax"/>
          <c:max val="90000"/>
          <c:min val="3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3859667189488639E-2"/>
              <c:y val="0.513890104014775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679962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399184507652544"/>
          <c:y val="0.2072839977565564"/>
          <c:w val="0.11564450810419107"/>
          <c:h val="0.13198236378631184"/>
        </c:manualLayout>
      </c:layout>
      <c:overlay val="0"/>
      <c:spPr>
        <a:solidFill>
          <a:srgbClr val="FFFFCC"/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</a:t>
            </a:r>
            <a:r>
              <a:rPr lang="en-US" sz="2800" baseline="0"/>
              <a:t> </a:t>
            </a:r>
            <a:r>
              <a:rPr lang="en-US" sz="2800"/>
              <a:t>LENGDE i cm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451653371041512E-2"/>
          <c:y val="0.15033938192280116"/>
          <c:w val="0.87896373724226717"/>
          <c:h val="0.69770959205826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År!$I$7</c:f>
              <c:strCache>
                <c:ptCount val="1"/>
                <c:pt idx="0">
                  <c:v>Lengde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År!$I$30:$I$35</c:f>
              <c:numCache>
                <c:formatCode>0.0</c:formatCode>
                <c:ptCount val="6"/>
                <c:pt idx="0">
                  <c:v>217.53062760933537</c:v>
                </c:pt>
                <c:pt idx="1">
                  <c:v>221.83225849904863</c:v>
                </c:pt>
                <c:pt idx="2">
                  <c:v>222.01198950210528</c:v>
                </c:pt>
                <c:pt idx="3">
                  <c:v>222.61738633609201</c:v>
                </c:pt>
                <c:pt idx="4">
                  <c:v>223.01112800015017</c:v>
                </c:pt>
                <c:pt idx="5">
                  <c:v>223.18962745649645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9-4264-9AE6-0263B1B08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Lengde i cm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middel VEKT ide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7910235803152E-2"/>
          <c:y val="0.15690009965485546"/>
          <c:w val="0.90563522205957925"/>
          <c:h val="0.7647198658243473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Klasse!$L$28:$L$43</c:f>
              <c:numCache>
                <c:formatCode>0</c:formatCode>
                <c:ptCount val="16"/>
                <c:pt idx="0">
                  <c:v>212.28608402100511</c:v>
                </c:pt>
                <c:pt idx="1">
                  <c:v>245.87338758901296</c:v>
                </c:pt>
                <c:pt idx="2">
                  <c:v>276.63110270781368</c:v>
                </c:pt>
                <c:pt idx="3">
                  <c:v>306.1730179540711</c:v>
                </c:pt>
                <c:pt idx="4">
                  <c:v>328.90631789593908</c:v>
                </c:pt>
                <c:pt idx="5">
                  <c:v>350.40670378619194</c:v>
                </c:pt>
                <c:pt idx="6">
                  <c:v>378.5195939710859</c:v>
                </c:pt>
                <c:pt idx="7">
                  <c:v>411.96551915602384</c:v>
                </c:pt>
                <c:pt idx="8">
                  <c:v>446.69320113314512</c:v>
                </c:pt>
                <c:pt idx="9">
                  <c:v>489.20735930735935</c:v>
                </c:pt>
                <c:pt idx="10">
                  <c:v>512.85593220338978</c:v>
                </c:pt>
                <c:pt idx="11">
                  <c:v>556.65</c:v>
                </c:pt>
                <c:pt idx="12">
                  <c:v>524.5</c:v>
                </c:pt>
                <c:pt idx="13">
                  <c:v>0</c:v>
                </c:pt>
                <c:pt idx="15">
                  <c:v>243.77276595744672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4E-4865-A5BF-5BBF03915D8B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Klasse!$L$11:$L$26</c:f>
              <c:numCache>
                <c:formatCode>0</c:formatCode>
                <c:ptCount val="16"/>
                <c:pt idx="0">
                  <c:v>212.86961077844285</c:v>
                </c:pt>
                <c:pt idx="1">
                  <c:v>246.35650801359969</c:v>
                </c:pt>
                <c:pt idx="2">
                  <c:v>277.31039076376459</c:v>
                </c:pt>
                <c:pt idx="3">
                  <c:v>307.86665835618624</c:v>
                </c:pt>
                <c:pt idx="4">
                  <c:v>331.41890648260937</c:v>
                </c:pt>
                <c:pt idx="5">
                  <c:v>350.97316909294568</c:v>
                </c:pt>
                <c:pt idx="6">
                  <c:v>379.18686249193058</c:v>
                </c:pt>
                <c:pt idx="7">
                  <c:v>410.76269794721344</c:v>
                </c:pt>
                <c:pt idx="8">
                  <c:v>446.80586370839927</c:v>
                </c:pt>
                <c:pt idx="9">
                  <c:v>487.66100628930786</c:v>
                </c:pt>
                <c:pt idx="10">
                  <c:v>520.79387755102039</c:v>
                </c:pt>
                <c:pt idx="11">
                  <c:v>551.97692307692307</c:v>
                </c:pt>
                <c:pt idx="12">
                  <c:v>610.73333333333323</c:v>
                </c:pt>
                <c:pt idx="13">
                  <c:v>0</c:v>
                </c:pt>
                <c:pt idx="15">
                  <c:v>270.13786982248536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4E-4865-A5BF-5BBF03915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662960738557545"/>
          <c:y val="0.24639789881130977"/>
          <c:w val="7.9811026678973565E-2"/>
          <c:h val="0.139421012267506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Kategori KU: middel VEKT i P klassene</a:t>
            </a:r>
          </a:p>
        </c:rich>
      </c:tx>
      <c:layout>
        <c:manualLayout>
          <c:xMode val="edge"/>
          <c:yMode val="edge"/>
          <c:x val="0.11502780791707755"/>
          <c:y val="5.71343264827094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41348035456526"/>
          <c:y val="0.1189233857017334"/>
          <c:w val="0.80790986954530675"/>
          <c:h val="0.76058014330209467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Klasse!$L$28:$L$30</c:f>
              <c:numCache>
                <c:formatCode>0</c:formatCode>
                <c:ptCount val="3"/>
                <c:pt idx="0">
                  <c:v>212.28608402100511</c:v>
                </c:pt>
                <c:pt idx="1">
                  <c:v>245.87338758901296</c:v>
                </c:pt>
                <c:pt idx="2">
                  <c:v>276.63110270781368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3-49A9-A427-CCD092081B15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Klasse!$L$11:$L$13</c:f>
              <c:numCache>
                <c:formatCode>0</c:formatCode>
                <c:ptCount val="3"/>
                <c:pt idx="0">
                  <c:v>212.86961077844285</c:v>
                </c:pt>
                <c:pt idx="1">
                  <c:v>246.35650801359969</c:v>
                </c:pt>
                <c:pt idx="2">
                  <c:v>277.31039076376459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E3-49A9-A427-CCD092081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9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98251502192389"/>
          <c:y val="0.27172730179860766"/>
          <c:w val="0.22455483524892672"/>
          <c:h val="0.12848917057709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Kategori KU: middel VEKT i O</a:t>
            </a:r>
            <a:r>
              <a:rPr lang="en-US" sz="1600" baseline="0"/>
              <a:t> klassene</a:t>
            </a:r>
            <a:endParaRPr lang="en-US" sz="1600"/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03559719996128"/>
          <c:y val="0.1272396096945439"/>
          <c:w val="0.84064835560294071"/>
          <c:h val="0.75423545287477844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Klasse!$L$31:$L$33</c:f>
              <c:numCache>
                <c:formatCode>0</c:formatCode>
                <c:ptCount val="3"/>
                <c:pt idx="0">
                  <c:v>306.1730179540711</c:v>
                </c:pt>
                <c:pt idx="1">
                  <c:v>328.90631789593908</c:v>
                </c:pt>
                <c:pt idx="2">
                  <c:v>350.40670378619194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E-4C8D-8C8B-05B1E6A7640C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Klasse!$D$14:$D$16</c:f>
              <c:strCache>
                <c:ptCount val="3"/>
                <c:pt idx="0">
                  <c:v>O-</c:v>
                </c:pt>
                <c:pt idx="1">
                  <c:v>O</c:v>
                </c:pt>
                <c:pt idx="2">
                  <c:v>O+</c:v>
                </c:pt>
              </c:strCache>
            </c:strRef>
          </c:cat>
          <c:val>
            <c:numRef>
              <c:f>Klasse!$L$14:$L$16</c:f>
              <c:numCache>
                <c:formatCode>0</c:formatCode>
                <c:ptCount val="3"/>
                <c:pt idx="0">
                  <c:v>307.86665835618624</c:v>
                </c:pt>
                <c:pt idx="1">
                  <c:v>331.41890648260937</c:v>
                </c:pt>
                <c:pt idx="2">
                  <c:v>350.97316909294568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E-4C8D-8C8B-05B1E6A76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21065702306104"/>
          <c:y val="0.58544386302045892"/>
          <c:w val="0.18904115875904409"/>
          <c:h val="0.130686216024358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% KJØTTFE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39573237114771E-2"/>
          <c:y val="0.16037410770298152"/>
          <c:w val="0.88713350153317594"/>
          <c:h val="0.7013956548492703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'Ark1'!$AI$402:$AI$417</c:f>
              <c:numCache>
                <c:formatCode>General</c:formatCode>
                <c:ptCount val="16"/>
                <c:pt idx="0">
                  <c:v>4.5011252813203315</c:v>
                </c:pt>
                <c:pt idx="1">
                  <c:v>4.8728382502543246</c:v>
                </c:pt>
                <c:pt idx="2">
                  <c:v>7.7385373759200498</c:v>
                </c:pt>
                <c:pt idx="3">
                  <c:v>16.434237995824631</c:v>
                </c:pt>
                <c:pt idx="4">
                  <c:v>38.922241280731846</c:v>
                </c:pt>
                <c:pt idx="5">
                  <c:v>69.576837416481041</c:v>
                </c:pt>
                <c:pt idx="6">
                  <c:v>87.265456782528418</c:v>
                </c:pt>
                <c:pt idx="7">
                  <c:v>92.059966685174885</c:v>
                </c:pt>
                <c:pt idx="8">
                  <c:v>93.909348441926383</c:v>
                </c:pt>
                <c:pt idx="9">
                  <c:v>90.476190476190439</c:v>
                </c:pt>
                <c:pt idx="10">
                  <c:v>89.830508474576263</c:v>
                </c:pt>
                <c:pt idx="11">
                  <c:v>83.333333333333314</c:v>
                </c:pt>
                <c:pt idx="12">
                  <c:v>33.333333333333343</c:v>
                </c:pt>
                <c:pt idx="15">
                  <c:v>4.255319148936171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E7-4C5C-9571-56449417248B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'Ark1'!$AI$386:$AI$401</c:f>
              <c:numCache>
                <c:formatCode>General</c:formatCode>
                <c:ptCount val="16"/>
                <c:pt idx="0">
                  <c:v>5.2395209580838316</c:v>
                </c:pt>
                <c:pt idx="1">
                  <c:v>5.670228266148615</c:v>
                </c:pt>
                <c:pt idx="2">
                  <c:v>8.1335109532267609</c:v>
                </c:pt>
                <c:pt idx="3">
                  <c:v>16.355023684866612</c:v>
                </c:pt>
                <c:pt idx="4">
                  <c:v>35.891189606171338</c:v>
                </c:pt>
                <c:pt idx="5">
                  <c:v>68.10750279955208</c:v>
                </c:pt>
                <c:pt idx="6">
                  <c:v>86.281471917366019</c:v>
                </c:pt>
                <c:pt idx="7">
                  <c:v>91.671554252199371</c:v>
                </c:pt>
                <c:pt idx="8">
                  <c:v>93.81933438985736</c:v>
                </c:pt>
                <c:pt idx="9">
                  <c:v>93.710691823899381</c:v>
                </c:pt>
                <c:pt idx="10">
                  <c:v>89.7959183673469</c:v>
                </c:pt>
                <c:pt idx="11">
                  <c:v>100</c:v>
                </c:pt>
                <c:pt idx="12">
                  <c:v>100</c:v>
                </c:pt>
                <c:pt idx="15">
                  <c:v>5.9171597633136104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E7-4C5C-9571-56449417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</a:t>
            </a:r>
            <a:r>
              <a:rPr lang="en-US" sz="2400" baseline="0"/>
              <a:t> m</a:t>
            </a:r>
            <a:r>
              <a:rPr lang="en-US" sz="2400"/>
              <a:t>iddel</a:t>
            </a:r>
            <a:r>
              <a:rPr lang="en-US" sz="2400" baseline="0"/>
              <a:t> K-faktor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813602245909955"/>
          <c:y val="5.03224359902969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6114664043652E-2"/>
          <c:y val="0.15600245806117655"/>
          <c:w val="0.89191185700693121"/>
          <c:h val="0.706423161136797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Klasse!$B$32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Klasse!$P$28:$P$43</c:f>
              <c:numCache>
                <c:formatCode>0.0</c:formatCode>
                <c:ptCount val="16"/>
                <c:pt idx="0">
                  <c:v>19.125464406327367</c:v>
                </c:pt>
                <c:pt idx="1">
                  <c:v>21.885331264637966</c:v>
                </c:pt>
                <c:pt idx="2">
                  <c:v>24.533959328948981</c:v>
                </c:pt>
                <c:pt idx="3">
                  <c:v>27.297060439985355</c:v>
                </c:pt>
                <c:pt idx="4">
                  <c:v>30.043225971534355</c:v>
                </c:pt>
                <c:pt idx="5">
                  <c:v>32.521129724044997</c:v>
                </c:pt>
                <c:pt idx="6">
                  <c:v>35.277442966793593</c:v>
                </c:pt>
                <c:pt idx="7">
                  <c:v>38.243564742712032</c:v>
                </c:pt>
                <c:pt idx="8">
                  <c:v>41.315444873775625</c:v>
                </c:pt>
                <c:pt idx="9">
                  <c:v>43.984888851318047</c:v>
                </c:pt>
                <c:pt idx="10">
                  <c:v>46.171409759719843</c:v>
                </c:pt>
                <c:pt idx="11">
                  <c:v>48.043436737783885</c:v>
                </c:pt>
                <c:pt idx="12">
                  <c:v>48.766692045595683</c:v>
                </c:pt>
                <c:pt idx="13">
                  <c:v>0</c:v>
                </c:pt>
                <c:pt idx="15">
                  <c:v>23.227322135692702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5-4F98-9279-8630C4A5373F}"/>
            </c:ext>
          </c:extLst>
        </c:ser>
        <c:ser>
          <c:idx val="1"/>
          <c:order val="1"/>
          <c:tx>
            <c:strRef>
              <c:f>Klasse!$B$14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Klasse!$P$11:$P$26</c:f>
              <c:numCache>
                <c:formatCode>0.0</c:formatCode>
                <c:ptCount val="16"/>
                <c:pt idx="0">
                  <c:v>19.156626120068783</c:v>
                </c:pt>
                <c:pt idx="1">
                  <c:v>21.910507827706216</c:v>
                </c:pt>
                <c:pt idx="2">
                  <c:v>24.531745139487299</c:v>
                </c:pt>
                <c:pt idx="3">
                  <c:v>27.306096674233537</c:v>
                </c:pt>
                <c:pt idx="4">
                  <c:v>30.060604030310422</c:v>
                </c:pt>
                <c:pt idx="5">
                  <c:v>32.5758247279824</c:v>
                </c:pt>
                <c:pt idx="6">
                  <c:v>35.185652000964879</c:v>
                </c:pt>
                <c:pt idx="7">
                  <c:v>38.293410264230779</c:v>
                </c:pt>
                <c:pt idx="8">
                  <c:v>41.46124720946333</c:v>
                </c:pt>
                <c:pt idx="9">
                  <c:v>44.36862489808405</c:v>
                </c:pt>
                <c:pt idx="10">
                  <c:v>46.089396702333993</c:v>
                </c:pt>
                <c:pt idx="11">
                  <c:v>48.752643060399407</c:v>
                </c:pt>
                <c:pt idx="12">
                  <c:v>51.510948874312099</c:v>
                </c:pt>
                <c:pt idx="13">
                  <c:v>0</c:v>
                </c:pt>
                <c:pt idx="15">
                  <c:v>23.498715477402143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5-4F98-9279-8630C4A53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2.047357181781077E-2"/>
              <c:y val="0.31053752249455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88570275362461"/>
          <c:y val="0.30247556485743965"/>
          <c:w val="7.3840456628998588E-2"/>
          <c:h val="0.10814469589950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</a:t>
            </a:r>
            <a:r>
              <a:rPr lang="en-US" sz="2400" baseline="0"/>
              <a:t> m</a:t>
            </a:r>
            <a:r>
              <a:rPr lang="en-US" sz="2400"/>
              <a:t>iddel</a:t>
            </a:r>
            <a:r>
              <a:rPr lang="en-US" sz="2400" baseline="0"/>
              <a:t> LENGDE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813602245909955"/>
          <c:y val="5.03224359902969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56114664043652E-2"/>
          <c:y val="0.15600245806117655"/>
          <c:w val="0.89191185700693121"/>
          <c:h val="0.706423161136797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Klasse!$O$28:$O$43</c:f>
              <c:numCache>
                <c:formatCode>0.0</c:formatCode>
                <c:ptCount val="16"/>
                <c:pt idx="0">
                  <c:v>222.58978723404252</c:v>
                </c:pt>
                <c:pt idx="1">
                  <c:v>223.82663427561835</c:v>
                </c:pt>
                <c:pt idx="2">
                  <c:v>224.14204463642912</c:v>
                </c:pt>
                <c:pt idx="3">
                  <c:v>223.69879197015464</c:v>
                </c:pt>
                <c:pt idx="4">
                  <c:v>221.88136103583255</c:v>
                </c:pt>
                <c:pt idx="5">
                  <c:v>220.72400844872095</c:v>
                </c:pt>
                <c:pt idx="6">
                  <c:v>220.49774339136036</c:v>
                </c:pt>
                <c:pt idx="7">
                  <c:v>220.81871005229516</c:v>
                </c:pt>
                <c:pt idx="8">
                  <c:v>221.07658321060393</c:v>
                </c:pt>
                <c:pt idx="9">
                  <c:v>223.53456221198155</c:v>
                </c:pt>
                <c:pt idx="10">
                  <c:v>223.55357142857139</c:v>
                </c:pt>
                <c:pt idx="11">
                  <c:v>226.5</c:v>
                </c:pt>
                <c:pt idx="12">
                  <c:v>228</c:v>
                </c:pt>
                <c:pt idx="13">
                  <c:v>0</c:v>
                </c:pt>
                <c:pt idx="15">
                  <c:v>225.20454545454544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B9C-88B0-CD8FBA2CA98D}"/>
            </c:ext>
          </c:extLst>
        </c:ser>
        <c:ser>
          <c:idx val="1"/>
          <c:order val="1"/>
          <c:tx>
            <c:strRef>
              <c:f>Klasse!$B$12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Klasse!$O$11:$O$26</c:f>
              <c:numCache>
                <c:formatCode>0.0</c:formatCode>
                <c:ptCount val="16"/>
                <c:pt idx="0">
                  <c:v>222.75452488687779</c:v>
                </c:pt>
                <c:pt idx="1">
                  <c:v>223.84042268592833</c:v>
                </c:pt>
                <c:pt idx="2">
                  <c:v>224.28159961913829</c:v>
                </c:pt>
                <c:pt idx="3">
                  <c:v>224.09794405717815</c:v>
                </c:pt>
                <c:pt idx="4">
                  <c:v>222.38078138465957</c:v>
                </c:pt>
                <c:pt idx="5">
                  <c:v>220.82658137882024</c:v>
                </c:pt>
                <c:pt idx="6">
                  <c:v>220.834527465029</c:v>
                </c:pt>
                <c:pt idx="7">
                  <c:v>220.60505237215037</c:v>
                </c:pt>
                <c:pt idx="8">
                  <c:v>220.81395348837205</c:v>
                </c:pt>
                <c:pt idx="9">
                  <c:v>222.70588235294119</c:v>
                </c:pt>
                <c:pt idx="10">
                  <c:v>225.44444444444443</c:v>
                </c:pt>
                <c:pt idx="11">
                  <c:v>224.61538461538473</c:v>
                </c:pt>
                <c:pt idx="12">
                  <c:v>228</c:v>
                </c:pt>
                <c:pt idx="13">
                  <c:v>0</c:v>
                </c:pt>
                <c:pt idx="15">
                  <c:v>220.78787878787881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B9C-88B0-CD8FBA2CA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21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</a:t>
                </a:r>
                <a:r>
                  <a:rPr lang="en-US" sz="1600"/>
                  <a:t>LENGDE</a:t>
                </a:r>
                <a:r>
                  <a:rPr lang="en-US"/>
                  <a:t> i cm</a:t>
                </a:r>
              </a:p>
            </c:rich>
          </c:tx>
          <c:layout>
            <c:manualLayout>
              <c:xMode val="edge"/>
              <c:yMode val="edge"/>
              <c:x val="2.047357181781077E-2"/>
              <c:y val="0.31053752249455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17355926486814"/>
          <c:y val="7.0736000477341202E-2"/>
          <c:w val="7.3840456628998588E-2"/>
          <c:h val="0.108144695899509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30057780149072"/>
          <c:y val="0.13636713394835109"/>
          <c:w val="0.83713659655792538"/>
          <c:h val="0.699905502334775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Klasse_mnd!$P$270:$P$281</c:f>
              <c:numCache>
                <c:formatCode>0.00</c:formatCode>
                <c:ptCount val="12"/>
                <c:pt idx="0">
                  <c:v>7.3507987220447264</c:v>
                </c:pt>
                <c:pt idx="1">
                  <c:v>7.385981308411214</c:v>
                </c:pt>
                <c:pt idx="2">
                  <c:v>7.5471698113207522</c:v>
                </c:pt>
                <c:pt idx="3">
                  <c:v>7.4493534482758612</c:v>
                </c:pt>
                <c:pt idx="4">
                  <c:v>7.495726495726494</c:v>
                </c:pt>
                <c:pt idx="5">
                  <c:v>7.5121951219512191</c:v>
                </c:pt>
                <c:pt idx="6">
                  <c:v>7.4804045512010111</c:v>
                </c:pt>
                <c:pt idx="7">
                  <c:v>7.3699633699633695</c:v>
                </c:pt>
                <c:pt idx="8">
                  <c:v>7.2121771217712194</c:v>
                </c:pt>
                <c:pt idx="9">
                  <c:v>7.1411866608921617</c:v>
                </c:pt>
                <c:pt idx="10">
                  <c:v>7.1990811638591117</c:v>
                </c:pt>
                <c:pt idx="11">
                  <c:v>7.355179704016912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CE8-B949-A4821E6DA57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Klasse_mnd!$P$43:$P$54</c:f>
              <c:numCache>
                <c:formatCode>0.00</c:formatCode>
                <c:ptCount val="12"/>
                <c:pt idx="0">
                  <c:v>7.6439606741573023</c:v>
                </c:pt>
                <c:pt idx="1">
                  <c:v>7.7016949152542384</c:v>
                </c:pt>
                <c:pt idx="2">
                  <c:v>7.7292340884573889</c:v>
                </c:pt>
                <c:pt idx="3">
                  <c:v>7.7678571428571441</c:v>
                </c:pt>
                <c:pt idx="4">
                  <c:v>7.509989484752893</c:v>
                </c:pt>
                <c:pt idx="5">
                  <c:v>7.375</c:v>
                </c:pt>
                <c:pt idx="6">
                  <c:v>7.3995127892813617</c:v>
                </c:pt>
                <c:pt idx="7">
                  <c:v>7.2446264073694948</c:v>
                </c:pt>
                <c:pt idx="8">
                  <c:v>7.1859205776173267</c:v>
                </c:pt>
                <c:pt idx="9">
                  <c:v>6.8696039163328884</c:v>
                </c:pt>
                <c:pt idx="10">
                  <c:v>6.9592061742006637</c:v>
                </c:pt>
                <c:pt idx="11">
                  <c:v>7.1174863387978133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A-4CE8-B949-A4821E6DA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7304"/>
        <c:axId val="457027696"/>
      </c:barChart>
      <c:catAx>
        <c:axId val="457027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702769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32041463530377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7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061153840494255"/>
          <c:y val="0.16043645951364074"/>
          <c:w val="9.4005212398716925E-2"/>
          <c:h val="0.121235232126019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Klasse_mnd!$P$317:$P$328</c:f>
              <c:numCache>
                <c:formatCode>0.00</c:formatCode>
                <c:ptCount val="12"/>
                <c:pt idx="0">
                  <c:v>10.036175710594318</c:v>
                </c:pt>
                <c:pt idx="1">
                  <c:v>10.072222222222223</c:v>
                </c:pt>
                <c:pt idx="2">
                  <c:v>9.9</c:v>
                </c:pt>
                <c:pt idx="3">
                  <c:v>9.8974358974358978</c:v>
                </c:pt>
                <c:pt idx="4">
                  <c:v>9.8119122257053277</c:v>
                </c:pt>
                <c:pt idx="5">
                  <c:v>9.7067448680351909</c:v>
                </c:pt>
                <c:pt idx="6">
                  <c:v>9.8908045977011483</c:v>
                </c:pt>
                <c:pt idx="7">
                  <c:v>9.9444444444444446</c:v>
                </c:pt>
                <c:pt idx="8">
                  <c:v>9.4545454545454568</c:v>
                </c:pt>
                <c:pt idx="9">
                  <c:v>9.3579881656804673</c:v>
                </c:pt>
                <c:pt idx="10">
                  <c:v>9.66743383199079</c:v>
                </c:pt>
                <c:pt idx="11">
                  <c:v>8.9545454545454568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2-448C-B0A4-50A4F3AB369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Klasse_mnd!$P$88:$P$99</c:f>
              <c:numCache>
                <c:formatCode>0.00</c:formatCode>
                <c:ptCount val="12"/>
                <c:pt idx="0">
                  <c:v>10.008379888268156</c:v>
                </c:pt>
                <c:pt idx="1">
                  <c:v>9.9339622641509404</c:v>
                </c:pt>
                <c:pt idx="2">
                  <c:v>10.219424460431656</c:v>
                </c:pt>
                <c:pt idx="3">
                  <c:v>10.078078078078079</c:v>
                </c:pt>
                <c:pt idx="4">
                  <c:v>10.038461538461537</c:v>
                </c:pt>
                <c:pt idx="5">
                  <c:v>9.7806691449814149</c:v>
                </c:pt>
                <c:pt idx="6">
                  <c:v>9.7157360406091371</c:v>
                </c:pt>
                <c:pt idx="7">
                  <c:v>9.5921787709497224</c:v>
                </c:pt>
                <c:pt idx="8">
                  <c:v>9.7021276595744705</c:v>
                </c:pt>
                <c:pt idx="9">
                  <c:v>9.2958292919495609</c:v>
                </c:pt>
                <c:pt idx="10">
                  <c:v>9.3130630630630638</c:v>
                </c:pt>
                <c:pt idx="11">
                  <c:v>8.9798994974874375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2-448C-B0A4-50A4F3AB3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7029656"/>
        <c:axId val="459444664"/>
      </c:barChart>
      <c:catAx>
        <c:axId val="45702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4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466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7029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Klasse_mnd!$P$368:$P$379</c:f>
              <c:numCache>
                <c:formatCode>0.00</c:formatCode>
                <c:ptCount val="12"/>
                <c:pt idx="0">
                  <c:v>12.275</c:v>
                </c:pt>
                <c:pt idx="1">
                  <c:v>11.545454545454543</c:v>
                </c:pt>
                <c:pt idx="2">
                  <c:v>12.220588235294118</c:v>
                </c:pt>
                <c:pt idx="3">
                  <c:v>12.327272727272728</c:v>
                </c:pt>
                <c:pt idx="4">
                  <c:v>12.268041237113399</c:v>
                </c:pt>
                <c:pt idx="5">
                  <c:v>11.970588235294118</c:v>
                </c:pt>
                <c:pt idx="6">
                  <c:v>12.357142857142859</c:v>
                </c:pt>
                <c:pt idx="7">
                  <c:v>12.758620689655173</c:v>
                </c:pt>
                <c:pt idx="8">
                  <c:v>11.913043478260869</c:v>
                </c:pt>
                <c:pt idx="9">
                  <c:v>12.474137931034484</c:v>
                </c:pt>
                <c:pt idx="10">
                  <c:v>12.028301886792452</c:v>
                </c:pt>
                <c:pt idx="11">
                  <c:v>11.379310344827584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B-4D72-9FD2-93A0FF31D9DF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Klasse_mnd!$P$133:$P$144</c:f>
              <c:numCache>
                <c:formatCode>0.00</c:formatCode>
                <c:ptCount val="12"/>
                <c:pt idx="0">
                  <c:v>11.951612903225804</c:v>
                </c:pt>
                <c:pt idx="1">
                  <c:v>12.916666666666664</c:v>
                </c:pt>
                <c:pt idx="2">
                  <c:v>12.666666666666664</c:v>
                </c:pt>
                <c:pt idx="3">
                  <c:v>12.037974683544304</c:v>
                </c:pt>
                <c:pt idx="4">
                  <c:v>11.946428571428569</c:v>
                </c:pt>
                <c:pt idx="5">
                  <c:v>11.534482758620689</c:v>
                </c:pt>
                <c:pt idx="6">
                  <c:v>12.296296296296296</c:v>
                </c:pt>
                <c:pt idx="7">
                  <c:v>12.05</c:v>
                </c:pt>
                <c:pt idx="8">
                  <c:v>12.173913043478262</c:v>
                </c:pt>
                <c:pt idx="9">
                  <c:v>12.044642857142859</c:v>
                </c:pt>
                <c:pt idx="10">
                  <c:v>12.23232323232323</c:v>
                </c:pt>
                <c:pt idx="11">
                  <c:v>12.086956521739131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B-4D72-9FD2-93A0FF31D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47800"/>
        <c:axId val="459448192"/>
      </c:barChart>
      <c:catAx>
        <c:axId val="459447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4819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12303856280590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478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881202373613748"/>
          <c:y val="0.13852624710185002"/>
          <c:w val="8.9365576690879148E-2"/>
          <c:h val="0.1212007190729088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Klasse_mnd!$P$385:$P$396</c:f>
              <c:numCache>
                <c:formatCode>0.00</c:formatCode>
                <c:ptCount val="12"/>
                <c:pt idx="0">
                  <c:v>13.4</c:v>
                </c:pt>
                <c:pt idx="1">
                  <c:v>12.5625</c:v>
                </c:pt>
                <c:pt idx="2">
                  <c:v>13.25</c:v>
                </c:pt>
                <c:pt idx="3">
                  <c:v>13.045454545454543</c:v>
                </c:pt>
                <c:pt idx="4">
                  <c:v>13.09090909090909</c:v>
                </c:pt>
                <c:pt idx="5">
                  <c:v>12.607142857142859</c:v>
                </c:pt>
                <c:pt idx="6">
                  <c:v>13.636363636363638</c:v>
                </c:pt>
                <c:pt idx="7">
                  <c:v>12.444444444444445</c:v>
                </c:pt>
                <c:pt idx="8">
                  <c:v>13.545454545454543</c:v>
                </c:pt>
                <c:pt idx="9">
                  <c:v>13</c:v>
                </c:pt>
                <c:pt idx="10">
                  <c:v>12.117647058823531</c:v>
                </c:pt>
                <c:pt idx="11">
                  <c:v>12.25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8-464A-99C2-33F4B5F14E9D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Klasse_mnd!$P$148:$P$159</c:f>
              <c:numCache>
                <c:formatCode>0.00</c:formatCode>
                <c:ptCount val="12"/>
                <c:pt idx="0">
                  <c:v>13.68181818181818</c:v>
                </c:pt>
                <c:pt idx="1">
                  <c:v>12.714285714285712</c:v>
                </c:pt>
                <c:pt idx="2">
                  <c:v>13.066666666666665</c:v>
                </c:pt>
                <c:pt idx="3">
                  <c:v>12</c:v>
                </c:pt>
                <c:pt idx="4">
                  <c:v>12.133333333333329</c:v>
                </c:pt>
                <c:pt idx="5">
                  <c:v>12.81818181818182</c:v>
                </c:pt>
                <c:pt idx="6">
                  <c:v>12.714285714285712</c:v>
                </c:pt>
                <c:pt idx="7">
                  <c:v>13</c:v>
                </c:pt>
                <c:pt idx="8">
                  <c:v>14.25</c:v>
                </c:pt>
                <c:pt idx="9">
                  <c:v>12.35</c:v>
                </c:pt>
                <c:pt idx="10">
                  <c:v>13.347826086956522</c:v>
                </c:pt>
                <c:pt idx="11">
                  <c:v>14.2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8-464A-99C2-33F4B5F14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1328"/>
        <c:axId val="459451720"/>
      </c:barChart>
      <c:catAx>
        <c:axId val="4594513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172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671515224654358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13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57859840061455"/>
          <c:y val="0.18744282892371336"/>
          <c:w val="8.9512840030762861E-2"/>
          <c:h val="0.1282171947028518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</a:t>
            </a:r>
            <a:r>
              <a:rPr lang="en-US" sz="2800" baseline="0"/>
              <a:t> </a:t>
            </a:r>
            <a:r>
              <a:rPr lang="en-US" sz="2800"/>
              <a:t>middel K-FAKTOR</a:t>
            </a:r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637114001088859E-2"/>
          <c:y val="0.13554964608277487"/>
          <c:w val="0.87777832408266721"/>
          <c:h val="0.73237419077753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År!$K$7</c:f>
              <c:strCache>
                <c:ptCount val="1"/>
                <c:pt idx="0">
                  <c:v>K-faktor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År!$A$30:$A$35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År!$K$30:$K$35</c:f>
              <c:numCache>
                <c:formatCode>0.0</c:formatCode>
                <c:ptCount val="6"/>
                <c:pt idx="0">
                  <c:v>28.68602520110236</c:v>
                </c:pt>
                <c:pt idx="1">
                  <c:v>26.782444015352034</c:v>
                </c:pt>
                <c:pt idx="2">
                  <c:v>27.201773972290081</c:v>
                </c:pt>
                <c:pt idx="3">
                  <c:v>27.417365296174317</c:v>
                </c:pt>
                <c:pt idx="4">
                  <c:v>27.143005938667034</c:v>
                </c:pt>
                <c:pt idx="5">
                  <c:v>27.403350671342704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A-4B88-9835-7E401BE1F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Klasse_mnd!$P$402:$P$413</c:f>
              <c:numCache>
                <c:formatCode>0.00</c:formatCode>
                <c:ptCount val="12"/>
                <c:pt idx="0">
                  <c:v>13.4</c:v>
                </c:pt>
                <c:pt idx="1">
                  <c:v>11.333333333333336</c:v>
                </c:pt>
                <c:pt idx="2">
                  <c:v>13.2</c:v>
                </c:pt>
                <c:pt idx="3">
                  <c:v>12.75</c:v>
                </c:pt>
                <c:pt idx="4">
                  <c:v>12.8</c:v>
                </c:pt>
                <c:pt idx="5">
                  <c:v>12.90909090909091</c:v>
                </c:pt>
                <c:pt idx="6">
                  <c:v>14.333333333333337</c:v>
                </c:pt>
                <c:pt idx="7">
                  <c:v>14</c:v>
                </c:pt>
                <c:pt idx="8">
                  <c:v>13.333333333333337</c:v>
                </c:pt>
                <c:pt idx="9">
                  <c:v>12.666666666666664</c:v>
                </c:pt>
                <c:pt idx="10">
                  <c:v>11.833333333333336</c:v>
                </c:pt>
                <c:pt idx="11">
                  <c:v>13.666666666666663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31-477C-9341-9F66F0D314B2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Klasse_mnd!$P$163:$P$174</c:f>
              <c:numCache>
                <c:formatCode>0.00</c:formatCode>
                <c:ptCount val="12"/>
                <c:pt idx="0">
                  <c:v>14.4</c:v>
                </c:pt>
                <c:pt idx="1">
                  <c:v>13</c:v>
                </c:pt>
                <c:pt idx="2">
                  <c:v>13.75</c:v>
                </c:pt>
                <c:pt idx="3">
                  <c:v>11.545454545454543</c:v>
                </c:pt>
                <c:pt idx="4">
                  <c:v>13</c:v>
                </c:pt>
                <c:pt idx="5">
                  <c:v>15</c:v>
                </c:pt>
                <c:pt idx="6">
                  <c:v>11.666666666666664</c:v>
                </c:pt>
                <c:pt idx="7">
                  <c:v>15</c:v>
                </c:pt>
                <c:pt idx="8">
                  <c:v>15</c:v>
                </c:pt>
                <c:pt idx="9">
                  <c:v>12.375</c:v>
                </c:pt>
                <c:pt idx="10">
                  <c:v>13.428571428571423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31-477C-9341-9F66F0D31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5248"/>
        <c:axId val="459455640"/>
      </c:barChart>
      <c:catAx>
        <c:axId val="45945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56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4028953982226281E-3"/>
              <c:y val="0.263160293113369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5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750997666882914"/>
          <c:y val="7.9601090749958733E-2"/>
          <c:w val="8.763546590746725E-2"/>
          <c:h val="0.130725522806772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Klasse_mnd!$P$419:$P$430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15</c:v>
                </c:pt>
                <c:pt idx="4">
                  <c:v>13.5</c:v>
                </c:pt>
                <c:pt idx="5">
                  <c:v>14.5</c:v>
                </c:pt>
                <c:pt idx="6">
                  <c:v>14.5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3F1-B639-42FBFF3C5995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Klasse_mnd!$P$178:$P$189</c:f>
              <c:numCache>
                <c:formatCode>0.00</c:formatCode>
                <c:ptCount val="12"/>
                <c:pt idx="0">
                  <c:v>15</c:v>
                </c:pt>
                <c:pt idx="1">
                  <c:v>13</c:v>
                </c:pt>
                <c:pt idx="2">
                  <c:v>10</c:v>
                </c:pt>
                <c:pt idx="3">
                  <c:v>13</c:v>
                </c:pt>
                <c:pt idx="4">
                  <c:v>15</c:v>
                </c:pt>
                <c:pt idx="5">
                  <c:v>13.333333333333337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15</c:v>
                </c:pt>
                <c:pt idx="10">
                  <c:v>14.5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3F1-B639-42FBFF3C5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9458776"/>
        <c:axId val="459459168"/>
      </c:barChart>
      <c:catAx>
        <c:axId val="459458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94591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9458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512060542710415"/>
          <c:y val="8.8681915976302123E-2"/>
          <c:w val="8.8492072632824728E-2"/>
          <c:h val="0.1299989087279724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Klasse_mnd!$P$436:$P$447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B4-4A6E-8BEB-1106D9A2B85E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Klasse_mnd!$P$193:$P$204</c:f>
              <c:numCache>
                <c:formatCode>0.00</c:formatCode>
                <c:ptCount val="12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B4-4A6E-8BEB-1106D9A2B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66520"/>
        <c:axId val="460566912"/>
      </c:barChart>
      <c:catAx>
        <c:axId val="460566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669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502088035511067E-2"/>
              <c:y val="0.2392130809159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665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643222694508317"/>
          <c:y val="9.4555114917204725E-2"/>
          <c:w val="8.8041716024435002E-2"/>
          <c:h val="0.135626424005706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Klasse_mnd!$P$451:$P$462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EE-4C66-939F-8F1E83E32457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Klasse_mnd!$P$208:$P$219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EE-4C66-939F-8F1E83E32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0048"/>
        <c:axId val="460570440"/>
      </c:barChart>
      <c:catAx>
        <c:axId val="460570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044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471953757051040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00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26743532058495"/>
          <c:y val="0.19084493490682744"/>
          <c:w val="8.8827802774653172E-2"/>
          <c:h val="0.1281855728133733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klasse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Klasse_mnd!$P$466:$P$477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6-4D5C-8227-FBCF225C0E52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Klasse_mnd!$P$223:$P$234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6-4D5C-8227-FBCF225C0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573576"/>
        <c:axId val="460573968"/>
      </c:barChart>
      <c:catAx>
        <c:axId val="460573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057396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2392128418235449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0573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6722048525919"/>
          <c:y val="0.21435909796989663"/>
          <c:w val="8.804170239136222E-2"/>
          <c:h val="0.1311286089238845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Klasse_mnd!$P$300:$P$311</c:f>
              <c:numCache>
                <c:formatCode>0.00</c:formatCode>
                <c:ptCount val="12"/>
                <c:pt idx="0">
                  <c:v>9.5241935483870979</c:v>
                </c:pt>
                <c:pt idx="1">
                  <c:v>9.6055276381909565</c:v>
                </c:pt>
                <c:pt idx="2">
                  <c:v>9.8114901256732487</c:v>
                </c:pt>
                <c:pt idx="3">
                  <c:v>9.8535980148883358</c:v>
                </c:pt>
                <c:pt idx="4">
                  <c:v>9.8495934959349611</c:v>
                </c:pt>
                <c:pt idx="5">
                  <c:v>9.595375722543352</c:v>
                </c:pt>
                <c:pt idx="6">
                  <c:v>9.4451827242524935</c:v>
                </c:pt>
                <c:pt idx="7">
                  <c:v>9.4499999999999993</c:v>
                </c:pt>
                <c:pt idx="8">
                  <c:v>9.30071599045346</c:v>
                </c:pt>
                <c:pt idx="9">
                  <c:v>8.8455657492354725</c:v>
                </c:pt>
                <c:pt idx="10">
                  <c:v>8.9984459984459981</c:v>
                </c:pt>
                <c:pt idx="11">
                  <c:v>9.2205882352941178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4-4D60-9786-8E4EDAD4E3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Klasse_mnd!$P$73:$P$84</c:f>
              <c:numCache>
                <c:formatCode>0.00</c:formatCode>
                <c:ptCount val="12"/>
                <c:pt idx="0">
                  <c:v>9.8211488250652739</c:v>
                </c:pt>
                <c:pt idx="1">
                  <c:v>9.906698564593297</c:v>
                </c:pt>
                <c:pt idx="2">
                  <c:v>9.9940594059405932</c:v>
                </c:pt>
                <c:pt idx="3">
                  <c:v>9.8566929133858263</c:v>
                </c:pt>
                <c:pt idx="4">
                  <c:v>9.553911205073998</c:v>
                </c:pt>
                <c:pt idx="5">
                  <c:v>9.4164810690423195</c:v>
                </c:pt>
                <c:pt idx="6">
                  <c:v>9.4901408450704228</c:v>
                </c:pt>
                <c:pt idx="7">
                  <c:v>9.1333333333333311</c:v>
                </c:pt>
                <c:pt idx="8">
                  <c:v>9.3856812933025378</c:v>
                </c:pt>
                <c:pt idx="9">
                  <c:v>8.7437288135593256</c:v>
                </c:pt>
                <c:pt idx="10">
                  <c:v>8.7594834543987048</c:v>
                </c:pt>
                <c:pt idx="11">
                  <c:v>8.686832740213525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4-4D60-9786-8E4EDAD4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0208"/>
        <c:axId val="461190600"/>
      </c:barChart>
      <c:catAx>
        <c:axId val="4611902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06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02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Klasse_mnd!$P$285:$P$296</c:f>
              <c:numCache>
                <c:formatCode>0.00</c:formatCode>
                <c:ptCount val="12"/>
                <c:pt idx="0">
                  <c:v>8.6638655462184886</c:v>
                </c:pt>
                <c:pt idx="1">
                  <c:v>8.8453724604966109</c:v>
                </c:pt>
                <c:pt idx="2">
                  <c:v>8.8736263736263741</c:v>
                </c:pt>
                <c:pt idx="3">
                  <c:v>8.8335607094133746</c:v>
                </c:pt>
                <c:pt idx="4">
                  <c:v>8.8471264367816094</c:v>
                </c:pt>
                <c:pt idx="5">
                  <c:v>8.7760180995475121</c:v>
                </c:pt>
                <c:pt idx="6">
                  <c:v>8.7864768683274015</c:v>
                </c:pt>
                <c:pt idx="7">
                  <c:v>8.6666666666666643</c:v>
                </c:pt>
                <c:pt idx="8">
                  <c:v>8.5232558139534902</c:v>
                </c:pt>
                <c:pt idx="9">
                  <c:v>8.2633856138453243</c:v>
                </c:pt>
                <c:pt idx="10">
                  <c:v>8.2921409214092137</c:v>
                </c:pt>
                <c:pt idx="11">
                  <c:v>8.4606481481481506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DE-400D-AE78-A1BE579B0692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Klasse_mnd!$P$58:$P$69</c:f>
              <c:numCache>
                <c:formatCode>0.00</c:formatCode>
                <c:ptCount val="12"/>
                <c:pt idx="0">
                  <c:v>8.9134262655906085</c:v>
                </c:pt>
                <c:pt idx="1">
                  <c:v>8.9653846153846111</c:v>
                </c:pt>
                <c:pt idx="2">
                  <c:v>8.9828962371721772</c:v>
                </c:pt>
                <c:pt idx="3">
                  <c:v>8.8816046966731896</c:v>
                </c:pt>
                <c:pt idx="4">
                  <c:v>8.9096612296110376</c:v>
                </c:pt>
                <c:pt idx="5">
                  <c:v>8.6363636363636385</c:v>
                </c:pt>
                <c:pt idx="6">
                  <c:v>8.6766091051805336</c:v>
                </c:pt>
                <c:pt idx="7">
                  <c:v>8.4475703324808187</c:v>
                </c:pt>
                <c:pt idx="8">
                  <c:v>8.4117647058823515</c:v>
                </c:pt>
                <c:pt idx="9">
                  <c:v>8.0219570405727918</c:v>
                </c:pt>
                <c:pt idx="10">
                  <c:v>7.9264273101824605</c:v>
                </c:pt>
                <c:pt idx="11">
                  <c:v>8.1883289124668455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DE-400D-AE78-A1BE579B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194912"/>
        <c:axId val="461195304"/>
      </c:barChart>
      <c:catAx>
        <c:axId val="461194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5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530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11949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Klasse_mnd!$P$334:$P$345</c:f>
              <c:numCache>
                <c:formatCode>0.00</c:formatCode>
                <c:ptCount val="12"/>
                <c:pt idx="0">
                  <c:v>10.279527559055119</c:v>
                </c:pt>
                <c:pt idx="1">
                  <c:v>9.9059829059829099</c:v>
                </c:pt>
                <c:pt idx="2">
                  <c:v>10.697959183673468</c:v>
                </c:pt>
                <c:pt idx="3">
                  <c:v>10.057291666666664</c:v>
                </c:pt>
                <c:pt idx="4">
                  <c:v>10.592920353982301</c:v>
                </c:pt>
                <c:pt idx="5">
                  <c:v>10.227611940298509</c:v>
                </c:pt>
                <c:pt idx="6">
                  <c:v>10.035460992907799</c:v>
                </c:pt>
                <c:pt idx="7">
                  <c:v>10.174242424242424</c:v>
                </c:pt>
                <c:pt idx="8">
                  <c:v>10.022556390977444</c:v>
                </c:pt>
                <c:pt idx="9">
                  <c:v>10.27325581395349</c:v>
                </c:pt>
                <c:pt idx="10">
                  <c:v>10.412445730824892</c:v>
                </c:pt>
                <c:pt idx="11">
                  <c:v>10.128048780487806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0D0-93E2-DF71512211D3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Klasse_mnd!$P$103:$P$114</c:f>
              <c:numCache>
                <c:formatCode>0.00</c:formatCode>
                <c:ptCount val="12"/>
                <c:pt idx="0">
                  <c:v>10.301724137931032</c:v>
                </c:pt>
                <c:pt idx="1">
                  <c:v>10.427419354838712</c:v>
                </c:pt>
                <c:pt idx="2">
                  <c:v>10.587939698492463</c:v>
                </c:pt>
                <c:pt idx="3">
                  <c:v>10.466403162055336</c:v>
                </c:pt>
                <c:pt idx="4">
                  <c:v>10.24074074074074</c:v>
                </c:pt>
                <c:pt idx="5">
                  <c:v>10.049549549549548</c:v>
                </c:pt>
                <c:pt idx="6">
                  <c:v>9.9064748201438881</c:v>
                </c:pt>
                <c:pt idx="7">
                  <c:v>9.7175572519083993</c:v>
                </c:pt>
                <c:pt idx="8">
                  <c:v>10.205128205128204</c:v>
                </c:pt>
                <c:pt idx="9">
                  <c:v>9.9887482419127984</c:v>
                </c:pt>
                <c:pt idx="10">
                  <c:v>9.7695924764890325</c:v>
                </c:pt>
                <c:pt idx="11">
                  <c:v>9.6206896551724128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0D0-93E2-DF7151221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58280"/>
        <c:axId val="462058672"/>
      </c:barChart>
      <c:catAx>
        <c:axId val="46205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58672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5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Klasse_mnd!$P$351:$P$362</c:f>
              <c:numCache>
                <c:formatCode>0.00</c:formatCode>
                <c:ptCount val="12"/>
                <c:pt idx="0">
                  <c:v>10.954887218045112</c:v>
                </c:pt>
                <c:pt idx="1">
                  <c:v>10.132352941176469</c:v>
                </c:pt>
                <c:pt idx="2">
                  <c:v>11.137931034482756</c:v>
                </c:pt>
                <c:pt idx="3">
                  <c:v>10.809859154929578</c:v>
                </c:pt>
                <c:pt idx="4">
                  <c:v>11.18181818181818</c:v>
                </c:pt>
                <c:pt idx="5">
                  <c:v>11.289617486338798</c:v>
                </c:pt>
                <c:pt idx="6">
                  <c:v>10.904255319148938</c:v>
                </c:pt>
                <c:pt idx="7">
                  <c:v>11.428571428571431</c:v>
                </c:pt>
                <c:pt idx="8">
                  <c:v>11.536585365853661</c:v>
                </c:pt>
                <c:pt idx="9">
                  <c:v>11.524115755627012</c:v>
                </c:pt>
                <c:pt idx="10">
                  <c:v>11.147058823529411</c:v>
                </c:pt>
                <c:pt idx="11">
                  <c:v>10.655172413793101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D-42C2-887E-CDB86CE35DA7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Klasse_mnd!$P$118:$P$129</c:f>
              <c:numCache>
                <c:formatCode>0.00</c:formatCode>
                <c:ptCount val="12"/>
                <c:pt idx="0">
                  <c:v>11.071428571428569</c:v>
                </c:pt>
                <c:pt idx="1">
                  <c:v>11.225806451612907</c:v>
                </c:pt>
                <c:pt idx="2">
                  <c:v>11.603448275862071</c:v>
                </c:pt>
                <c:pt idx="3">
                  <c:v>11.333333333333336</c:v>
                </c:pt>
                <c:pt idx="4">
                  <c:v>10.971428571428577</c:v>
                </c:pt>
                <c:pt idx="5">
                  <c:v>10.857142857142859</c:v>
                </c:pt>
                <c:pt idx="6">
                  <c:v>11.069767441860469</c:v>
                </c:pt>
                <c:pt idx="7">
                  <c:v>11.114285714285712</c:v>
                </c:pt>
                <c:pt idx="8">
                  <c:v>11.042253521126762</c:v>
                </c:pt>
                <c:pt idx="9">
                  <c:v>10.983425414364637</c:v>
                </c:pt>
                <c:pt idx="10">
                  <c:v>10.918727915194344</c:v>
                </c:pt>
                <c:pt idx="11">
                  <c:v>10.339285714285712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D-42C2-887E-CDB86CE35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2984"/>
        <c:axId val="462063376"/>
      </c:barChart>
      <c:catAx>
        <c:axId val="4620629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3376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3037027609341911E-3"/>
              <c:y val="0.2511866050571704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2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496233195902"/>
          <c:y val="0.21940157712927563"/>
          <c:w val="9.2563502496957661E-2"/>
          <c:h val="0.13696876514157125"/>
        </c:manualLayout>
      </c:layout>
      <c:overlay val="0"/>
      <c:spPr>
        <a:solidFill>
          <a:schemeClr val="bg2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Klasse_mnd!$H$240:$H$251</c:f>
              <c:numCache>
                <c:formatCode>#,##0</c:formatCode>
                <c:ptCount val="12"/>
                <c:pt idx="0">
                  <c:v>245</c:v>
                </c:pt>
                <c:pt idx="1">
                  <c:v>166</c:v>
                </c:pt>
                <c:pt idx="2">
                  <c:v>233</c:v>
                </c:pt>
                <c:pt idx="3">
                  <c:v>174</c:v>
                </c:pt>
                <c:pt idx="4">
                  <c:v>196</c:v>
                </c:pt>
                <c:pt idx="5">
                  <c:v>230</c:v>
                </c:pt>
                <c:pt idx="6">
                  <c:v>201</c:v>
                </c:pt>
                <c:pt idx="7">
                  <c:v>237</c:v>
                </c:pt>
                <c:pt idx="8">
                  <c:v>217</c:v>
                </c:pt>
                <c:pt idx="9">
                  <c:v>418</c:v>
                </c:pt>
                <c:pt idx="10">
                  <c:v>286</c:v>
                </c:pt>
                <c:pt idx="1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8-47E2-9CAC-0773A89B8BC0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Klasse_mnd!$H$13:$H$24</c:f>
              <c:numCache>
                <c:formatCode>#,##0</c:formatCode>
                <c:ptCount val="12"/>
                <c:pt idx="0">
                  <c:v>176</c:v>
                </c:pt>
                <c:pt idx="1">
                  <c:v>109</c:v>
                </c:pt>
                <c:pt idx="2">
                  <c:v>128</c:v>
                </c:pt>
                <c:pt idx="3">
                  <c:v>157</c:v>
                </c:pt>
                <c:pt idx="4">
                  <c:v>140</c:v>
                </c:pt>
                <c:pt idx="5">
                  <c:v>160</c:v>
                </c:pt>
                <c:pt idx="6">
                  <c:v>138</c:v>
                </c:pt>
                <c:pt idx="7">
                  <c:v>188</c:v>
                </c:pt>
                <c:pt idx="8">
                  <c:v>208</c:v>
                </c:pt>
                <c:pt idx="9">
                  <c:v>301</c:v>
                </c:pt>
                <c:pt idx="10">
                  <c:v>256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C8-47E2-9CAC-0773A89B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31365254100534"/>
          <c:y val="0.12953214895247303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Kategori KU</a:t>
            </a:r>
            <a:r>
              <a:rPr lang="nb-NO" sz="2800"/>
              <a:t>, slakting i ulike måneder</a:t>
            </a:r>
          </a:p>
        </c:rich>
      </c:tx>
      <c:layout>
        <c:manualLayout>
          <c:xMode val="edge"/>
          <c:yMode val="edge"/>
          <c:x val="0.17494327517011646"/>
          <c:y val="2.20065453263664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5481493386025"/>
          <c:y val="0.14246111937882708"/>
          <c:w val="0.87376568879619798"/>
          <c:h val="0.7105504347745498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5472</c:v>
                </c:pt>
                <c:pt idx="1">
                  <c:v>3657</c:v>
                </c:pt>
                <c:pt idx="2">
                  <c:v>4970</c:v>
                </c:pt>
                <c:pt idx="3">
                  <c:v>3505</c:v>
                </c:pt>
                <c:pt idx="4">
                  <c:v>4199</c:v>
                </c:pt>
                <c:pt idx="5">
                  <c:v>4485</c:v>
                </c:pt>
                <c:pt idx="6">
                  <c:v>2909</c:v>
                </c:pt>
                <c:pt idx="7">
                  <c:v>3896</c:v>
                </c:pt>
                <c:pt idx="8">
                  <c:v>3770</c:v>
                </c:pt>
                <c:pt idx="9">
                  <c:v>9615</c:v>
                </c:pt>
                <c:pt idx="10">
                  <c:v>8602</c:v>
                </c:pt>
                <c:pt idx="11">
                  <c:v>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48-4DA8-9131-4E33EFF93D74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6.5839805605937282E-3"/>
                  <c:y val="-0.10324483056385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8D-4E67-AE95-352B92E67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5421</c:v>
                </c:pt>
                <c:pt idx="1">
                  <c:v>3128</c:v>
                </c:pt>
                <c:pt idx="2">
                  <c:v>3647</c:v>
                </c:pt>
                <c:pt idx="3">
                  <c:v>4417</c:v>
                </c:pt>
                <c:pt idx="4">
                  <c:v>3745</c:v>
                </c:pt>
                <c:pt idx="5">
                  <c:v>3509</c:v>
                </c:pt>
                <c:pt idx="6">
                  <c:v>2972</c:v>
                </c:pt>
                <c:pt idx="7">
                  <c:v>3411</c:v>
                </c:pt>
                <c:pt idx="8">
                  <c:v>3767</c:v>
                </c:pt>
                <c:pt idx="9">
                  <c:v>9790</c:v>
                </c:pt>
                <c:pt idx="10">
                  <c:v>7988</c:v>
                </c:pt>
                <c:pt idx="11">
                  <c:v>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48-4DA8-9131-4E33EFF93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641189352762868"/>
          <c:y val="0.16105185508197886"/>
          <c:w val="8.899468023257967E-2"/>
          <c:h val="0.130513009742897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Klasse_mnd!$H$255:$H$266</c:f>
              <c:numCache>
                <c:formatCode>#,##0</c:formatCode>
                <c:ptCount val="12"/>
                <c:pt idx="0">
                  <c:v>992</c:v>
                </c:pt>
                <c:pt idx="1">
                  <c:v>683</c:v>
                </c:pt>
                <c:pt idx="2">
                  <c:v>889</c:v>
                </c:pt>
                <c:pt idx="3">
                  <c:v>600</c:v>
                </c:pt>
                <c:pt idx="4">
                  <c:v>756</c:v>
                </c:pt>
                <c:pt idx="5">
                  <c:v>826</c:v>
                </c:pt>
                <c:pt idx="6">
                  <c:v>574</c:v>
                </c:pt>
                <c:pt idx="7">
                  <c:v>776</c:v>
                </c:pt>
                <c:pt idx="8">
                  <c:v>759</c:v>
                </c:pt>
                <c:pt idx="9">
                  <c:v>1543</c:v>
                </c:pt>
                <c:pt idx="10">
                  <c:v>1156</c:v>
                </c:pt>
                <c:pt idx="11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7-462E-9773-6C997D0AAF96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Klasse_mnd!$H$28:$H$39</c:f>
              <c:numCache>
                <c:formatCode>#,##0</c:formatCode>
                <c:ptCount val="12"/>
                <c:pt idx="0">
                  <c:v>858</c:v>
                </c:pt>
                <c:pt idx="1">
                  <c:v>477</c:v>
                </c:pt>
                <c:pt idx="2">
                  <c:v>548</c:v>
                </c:pt>
                <c:pt idx="3">
                  <c:v>613</c:v>
                </c:pt>
                <c:pt idx="4">
                  <c:v>617</c:v>
                </c:pt>
                <c:pt idx="5">
                  <c:v>575</c:v>
                </c:pt>
                <c:pt idx="6">
                  <c:v>547</c:v>
                </c:pt>
                <c:pt idx="7">
                  <c:v>683</c:v>
                </c:pt>
                <c:pt idx="8">
                  <c:v>685</c:v>
                </c:pt>
                <c:pt idx="9">
                  <c:v>1407</c:v>
                </c:pt>
                <c:pt idx="10">
                  <c:v>1022</c:v>
                </c:pt>
                <c:pt idx="11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D7-462E-9773-6C997D0A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0038393259101"/>
          <c:y val="0.1842549659879239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Klasse_mnd!$H$270:$H$281</c:f>
              <c:numCache>
                <c:formatCode>#,##0</c:formatCode>
                <c:ptCount val="12"/>
                <c:pt idx="0">
                  <c:v>1565</c:v>
                </c:pt>
                <c:pt idx="1">
                  <c:v>1070</c:v>
                </c:pt>
                <c:pt idx="2">
                  <c:v>1378</c:v>
                </c:pt>
                <c:pt idx="3">
                  <c:v>928</c:v>
                </c:pt>
                <c:pt idx="4">
                  <c:v>1053</c:v>
                </c:pt>
                <c:pt idx="5">
                  <c:v>1107</c:v>
                </c:pt>
                <c:pt idx="6">
                  <c:v>791</c:v>
                </c:pt>
                <c:pt idx="7">
                  <c:v>1092</c:v>
                </c:pt>
                <c:pt idx="8">
                  <c:v>1084</c:v>
                </c:pt>
                <c:pt idx="9">
                  <c:v>2309</c:v>
                </c:pt>
                <c:pt idx="10">
                  <c:v>1959</c:v>
                </c:pt>
                <c:pt idx="11">
                  <c:v>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A-4A2E-B172-4FF0FBCE5EDD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Klasse_mnd!$H$43:$H$54</c:f>
              <c:numCache>
                <c:formatCode>#,##0</c:formatCode>
                <c:ptCount val="12"/>
                <c:pt idx="0">
                  <c:v>1424</c:v>
                </c:pt>
                <c:pt idx="1">
                  <c:v>885</c:v>
                </c:pt>
                <c:pt idx="2">
                  <c:v>927</c:v>
                </c:pt>
                <c:pt idx="3">
                  <c:v>1120</c:v>
                </c:pt>
                <c:pt idx="4">
                  <c:v>951</c:v>
                </c:pt>
                <c:pt idx="5">
                  <c:v>872</c:v>
                </c:pt>
                <c:pt idx="6">
                  <c:v>821</c:v>
                </c:pt>
                <c:pt idx="7">
                  <c:v>977</c:v>
                </c:pt>
                <c:pt idx="8">
                  <c:v>1108</c:v>
                </c:pt>
                <c:pt idx="9">
                  <c:v>2247</c:v>
                </c:pt>
                <c:pt idx="10">
                  <c:v>1814</c:v>
                </c:pt>
                <c:pt idx="11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A-4A2E-B172-4FF0FBCE5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0038393259101"/>
          <c:y val="0.1842549659879239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Klasse_mnd!$H$285:$H$296</c:f>
              <c:numCache>
                <c:formatCode>#,##0</c:formatCode>
                <c:ptCount val="12"/>
                <c:pt idx="0">
                  <c:v>1190</c:v>
                </c:pt>
                <c:pt idx="1">
                  <c:v>886</c:v>
                </c:pt>
                <c:pt idx="2">
                  <c:v>1092</c:v>
                </c:pt>
                <c:pt idx="3">
                  <c:v>733</c:v>
                </c:pt>
                <c:pt idx="4">
                  <c:v>870</c:v>
                </c:pt>
                <c:pt idx="5">
                  <c:v>884</c:v>
                </c:pt>
                <c:pt idx="6">
                  <c:v>562</c:v>
                </c:pt>
                <c:pt idx="7">
                  <c:v>858</c:v>
                </c:pt>
                <c:pt idx="8">
                  <c:v>774</c:v>
                </c:pt>
                <c:pt idx="9">
                  <c:v>1849</c:v>
                </c:pt>
                <c:pt idx="10">
                  <c:v>1845</c:v>
                </c:pt>
                <c:pt idx="11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B-488D-AB34-5BD37D3B3C0A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Klasse_mnd!$H$58:$H$69</c:f>
              <c:numCache>
                <c:formatCode>#,##0</c:formatCode>
                <c:ptCount val="12"/>
                <c:pt idx="0">
                  <c:v>1363</c:v>
                </c:pt>
                <c:pt idx="1">
                  <c:v>780</c:v>
                </c:pt>
                <c:pt idx="2">
                  <c:v>877</c:v>
                </c:pt>
                <c:pt idx="3">
                  <c:v>1022</c:v>
                </c:pt>
                <c:pt idx="4">
                  <c:v>797</c:v>
                </c:pt>
                <c:pt idx="5">
                  <c:v>737</c:v>
                </c:pt>
                <c:pt idx="6">
                  <c:v>637</c:v>
                </c:pt>
                <c:pt idx="7">
                  <c:v>782</c:v>
                </c:pt>
                <c:pt idx="8">
                  <c:v>867</c:v>
                </c:pt>
                <c:pt idx="9">
                  <c:v>2095</c:v>
                </c:pt>
                <c:pt idx="10">
                  <c:v>1699</c:v>
                </c:pt>
                <c:pt idx="11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B-488D-AB34-5BD37D3B3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0038393259101"/>
          <c:y val="0.1842549659879239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Klasse_mnd!$H$300:$H$311</c:f>
              <c:numCache>
                <c:formatCode>#,##0</c:formatCode>
                <c:ptCount val="12"/>
                <c:pt idx="0">
                  <c:v>620</c:v>
                </c:pt>
                <c:pt idx="1">
                  <c:v>398</c:v>
                </c:pt>
                <c:pt idx="2">
                  <c:v>557</c:v>
                </c:pt>
                <c:pt idx="3">
                  <c:v>403</c:v>
                </c:pt>
                <c:pt idx="4">
                  <c:v>492</c:v>
                </c:pt>
                <c:pt idx="5">
                  <c:v>519</c:v>
                </c:pt>
                <c:pt idx="6">
                  <c:v>301</c:v>
                </c:pt>
                <c:pt idx="7">
                  <c:v>420</c:v>
                </c:pt>
                <c:pt idx="8">
                  <c:v>419</c:v>
                </c:pt>
                <c:pt idx="9">
                  <c:v>1308</c:v>
                </c:pt>
                <c:pt idx="10">
                  <c:v>1287</c:v>
                </c:pt>
                <c:pt idx="11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4-400D-8D9A-C80E56F8B8C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Klasse_mnd!$H$73:$H$84</c:f>
              <c:numCache>
                <c:formatCode>#,##0</c:formatCode>
                <c:ptCount val="12"/>
                <c:pt idx="0">
                  <c:v>766</c:v>
                </c:pt>
                <c:pt idx="1">
                  <c:v>418</c:v>
                </c:pt>
                <c:pt idx="2">
                  <c:v>505</c:v>
                </c:pt>
                <c:pt idx="3">
                  <c:v>635</c:v>
                </c:pt>
                <c:pt idx="4">
                  <c:v>473</c:v>
                </c:pt>
                <c:pt idx="5">
                  <c:v>449</c:v>
                </c:pt>
                <c:pt idx="6">
                  <c:v>355</c:v>
                </c:pt>
                <c:pt idx="7">
                  <c:v>360</c:v>
                </c:pt>
                <c:pt idx="8">
                  <c:v>433</c:v>
                </c:pt>
                <c:pt idx="9">
                  <c:v>1475</c:v>
                </c:pt>
                <c:pt idx="10">
                  <c:v>1239</c:v>
                </c:pt>
                <c:pt idx="11">
                  <c:v>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54-400D-8D9A-C80E56F8B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0038393259101"/>
          <c:y val="0.1842549659879239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O+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Klasse_mnd!$H$317:$H$328</c:f>
              <c:numCache>
                <c:formatCode>#,##0</c:formatCode>
                <c:ptCount val="12"/>
                <c:pt idx="0">
                  <c:v>387</c:v>
                </c:pt>
                <c:pt idx="1">
                  <c:v>180</c:v>
                </c:pt>
                <c:pt idx="2">
                  <c:v>320</c:v>
                </c:pt>
                <c:pt idx="3">
                  <c:v>234</c:v>
                </c:pt>
                <c:pt idx="4">
                  <c:v>319</c:v>
                </c:pt>
                <c:pt idx="5">
                  <c:v>341</c:v>
                </c:pt>
                <c:pt idx="6">
                  <c:v>174</c:v>
                </c:pt>
                <c:pt idx="7">
                  <c:v>234</c:v>
                </c:pt>
                <c:pt idx="8">
                  <c:v>242</c:v>
                </c:pt>
                <c:pt idx="9">
                  <c:v>1014</c:v>
                </c:pt>
                <c:pt idx="10">
                  <c:v>869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9-4838-BA96-21A872940775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Klasse_mnd!$H$88:$H$99</c:f>
              <c:numCache>
                <c:formatCode>#,##0</c:formatCode>
                <c:ptCount val="12"/>
                <c:pt idx="0">
                  <c:v>358</c:v>
                </c:pt>
                <c:pt idx="1">
                  <c:v>212</c:v>
                </c:pt>
                <c:pt idx="2">
                  <c:v>278</c:v>
                </c:pt>
                <c:pt idx="3">
                  <c:v>333</c:v>
                </c:pt>
                <c:pt idx="4">
                  <c:v>286</c:v>
                </c:pt>
                <c:pt idx="5">
                  <c:v>269</c:v>
                </c:pt>
                <c:pt idx="6">
                  <c:v>197</c:v>
                </c:pt>
                <c:pt idx="7">
                  <c:v>179</c:v>
                </c:pt>
                <c:pt idx="8">
                  <c:v>235</c:v>
                </c:pt>
                <c:pt idx="9">
                  <c:v>1031</c:v>
                </c:pt>
                <c:pt idx="10">
                  <c:v>888</c:v>
                </c:pt>
                <c:pt idx="11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9-4838-BA96-21A872940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63511963917134"/>
          <c:y val="0.1461869193545667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R-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Klasse_mnd!$H$334:$H$345</c:f>
              <c:numCache>
                <c:formatCode>#,##0</c:formatCode>
                <c:ptCount val="12"/>
                <c:pt idx="0">
                  <c:v>254</c:v>
                </c:pt>
                <c:pt idx="1">
                  <c:v>117</c:v>
                </c:pt>
                <c:pt idx="2">
                  <c:v>245</c:v>
                </c:pt>
                <c:pt idx="3">
                  <c:v>192</c:v>
                </c:pt>
                <c:pt idx="4">
                  <c:v>226</c:v>
                </c:pt>
                <c:pt idx="5">
                  <c:v>268</c:v>
                </c:pt>
                <c:pt idx="6">
                  <c:v>141</c:v>
                </c:pt>
                <c:pt idx="7">
                  <c:v>132</c:v>
                </c:pt>
                <c:pt idx="8">
                  <c:v>133</c:v>
                </c:pt>
                <c:pt idx="9">
                  <c:v>688</c:v>
                </c:pt>
                <c:pt idx="10">
                  <c:v>691</c:v>
                </c:pt>
                <c:pt idx="11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E6-42AE-98F4-00654974CBE9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Klasse_mnd!$H$103:$H$114</c:f>
              <c:numCache>
                <c:formatCode>#,##0</c:formatCode>
                <c:ptCount val="12"/>
                <c:pt idx="0">
                  <c:v>232</c:v>
                </c:pt>
                <c:pt idx="1">
                  <c:v>124</c:v>
                </c:pt>
                <c:pt idx="2">
                  <c:v>199</c:v>
                </c:pt>
                <c:pt idx="3">
                  <c:v>253</c:v>
                </c:pt>
                <c:pt idx="4">
                  <c:v>216</c:v>
                </c:pt>
                <c:pt idx="5">
                  <c:v>222</c:v>
                </c:pt>
                <c:pt idx="6">
                  <c:v>139</c:v>
                </c:pt>
                <c:pt idx="7">
                  <c:v>131</c:v>
                </c:pt>
                <c:pt idx="8">
                  <c:v>117</c:v>
                </c:pt>
                <c:pt idx="9">
                  <c:v>711</c:v>
                </c:pt>
                <c:pt idx="10">
                  <c:v>638</c:v>
                </c:pt>
                <c:pt idx="11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E6-42AE-98F4-00654974C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R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Klasse_mnd!$H$351:$H$362</c:f>
              <c:numCache>
                <c:formatCode>#,##0</c:formatCode>
                <c:ptCount val="12"/>
                <c:pt idx="0">
                  <c:v>133</c:v>
                </c:pt>
                <c:pt idx="1">
                  <c:v>68</c:v>
                </c:pt>
                <c:pt idx="2">
                  <c:v>145</c:v>
                </c:pt>
                <c:pt idx="3">
                  <c:v>142</c:v>
                </c:pt>
                <c:pt idx="4">
                  <c:v>132</c:v>
                </c:pt>
                <c:pt idx="5">
                  <c:v>183</c:v>
                </c:pt>
                <c:pt idx="6">
                  <c:v>94</c:v>
                </c:pt>
                <c:pt idx="7">
                  <c:v>84</c:v>
                </c:pt>
                <c:pt idx="8">
                  <c:v>82</c:v>
                </c:pt>
                <c:pt idx="9">
                  <c:v>311</c:v>
                </c:pt>
                <c:pt idx="10">
                  <c:v>340</c:v>
                </c:pt>
                <c:pt idx="11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9-4FBA-85E9-330BE2C7EF9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Klasse_mnd!$H$118:$H$129</c:f>
              <c:numCache>
                <c:formatCode>#,##0</c:formatCode>
                <c:ptCount val="12"/>
                <c:pt idx="0">
                  <c:v>140</c:v>
                </c:pt>
                <c:pt idx="1">
                  <c:v>62</c:v>
                </c:pt>
                <c:pt idx="2">
                  <c:v>116</c:v>
                </c:pt>
                <c:pt idx="3">
                  <c:v>144</c:v>
                </c:pt>
                <c:pt idx="4">
                  <c:v>175</c:v>
                </c:pt>
                <c:pt idx="5">
                  <c:v>140</c:v>
                </c:pt>
                <c:pt idx="6">
                  <c:v>86</c:v>
                </c:pt>
                <c:pt idx="7">
                  <c:v>70</c:v>
                </c:pt>
                <c:pt idx="8">
                  <c:v>71</c:v>
                </c:pt>
                <c:pt idx="9">
                  <c:v>362</c:v>
                </c:pt>
                <c:pt idx="10">
                  <c:v>283</c:v>
                </c:pt>
                <c:pt idx="11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9-4FBA-85E9-330BE2C7E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R+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Klasse_mnd!$B$368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Klasse_mnd!$H$368:$H$379</c:f>
              <c:numCache>
                <c:formatCode>#,##0</c:formatCode>
                <c:ptCount val="12"/>
                <c:pt idx="0">
                  <c:v>40</c:v>
                </c:pt>
                <c:pt idx="1">
                  <c:v>33</c:v>
                </c:pt>
                <c:pt idx="2">
                  <c:v>68</c:v>
                </c:pt>
                <c:pt idx="3">
                  <c:v>55</c:v>
                </c:pt>
                <c:pt idx="4">
                  <c:v>97</c:v>
                </c:pt>
                <c:pt idx="5">
                  <c:v>68</c:v>
                </c:pt>
                <c:pt idx="6">
                  <c:v>42</c:v>
                </c:pt>
                <c:pt idx="7">
                  <c:v>29</c:v>
                </c:pt>
                <c:pt idx="8">
                  <c:v>23</c:v>
                </c:pt>
                <c:pt idx="9">
                  <c:v>116</c:v>
                </c:pt>
                <c:pt idx="10">
                  <c:v>106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E-48EE-BE60-EC09DA729ED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Klasse_mnd!$H$133:$H$144</c:f>
              <c:numCache>
                <c:formatCode>#,##0</c:formatCode>
                <c:ptCount val="12"/>
                <c:pt idx="0">
                  <c:v>62</c:v>
                </c:pt>
                <c:pt idx="1">
                  <c:v>36</c:v>
                </c:pt>
                <c:pt idx="2">
                  <c:v>36</c:v>
                </c:pt>
                <c:pt idx="3">
                  <c:v>79</c:v>
                </c:pt>
                <c:pt idx="4">
                  <c:v>56</c:v>
                </c:pt>
                <c:pt idx="5">
                  <c:v>58</c:v>
                </c:pt>
                <c:pt idx="6">
                  <c:v>27</c:v>
                </c:pt>
                <c:pt idx="7">
                  <c:v>20</c:v>
                </c:pt>
                <c:pt idx="8">
                  <c:v>23</c:v>
                </c:pt>
                <c:pt idx="9">
                  <c:v>112</c:v>
                </c:pt>
                <c:pt idx="10">
                  <c:v>99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E-48EE-BE60-EC09DA729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U-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Klasse_mnd!$B$385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Klasse_mnd!$H$385:$H$396</c:f>
              <c:numCache>
                <c:formatCode>#,##0</c:formatCode>
                <c:ptCount val="12"/>
                <c:pt idx="0">
                  <c:v>20</c:v>
                </c:pt>
                <c:pt idx="1">
                  <c:v>16</c:v>
                </c:pt>
                <c:pt idx="2">
                  <c:v>12</c:v>
                </c:pt>
                <c:pt idx="3">
                  <c:v>22</c:v>
                </c:pt>
                <c:pt idx="4">
                  <c:v>33</c:v>
                </c:pt>
                <c:pt idx="5">
                  <c:v>28</c:v>
                </c:pt>
                <c:pt idx="6">
                  <c:v>11</c:v>
                </c:pt>
                <c:pt idx="7">
                  <c:v>9</c:v>
                </c:pt>
                <c:pt idx="8">
                  <c:v>11</c:v>
                </c:pt>
                <c:pt idx="9">
                  <c:v>31</c:v>
                </c:pt>
                <c:pt idx="10">
                  <c:v>34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9-4D16-A19F-6C5A35D5A684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Klasse_mnd!$H$148:$H$159</c:f>
              <c:numCache>
                <c:formatCode>#,##0</c:formatCode>
                <c:ptCount val="12"/>
                <c:pt idx="0">
                  <c:v>22</c:v>
                </c:pt>
                <c:pt idx="1">
                  <c:v>7</c:v>
                </c:pt>
                <c:pt idx="2">
                  <c:v>15</c:v>
                </c:pt>
                <c:pt idx="3">
                  <c:v>20</c:v>
                </c:pt>
                <c:pt idx="4">
                  <c:v>15</c:v>
                </c:pt>
                <c:pt idx="5">
                  <c:v>11</c:v>
                </c:pt>
                <c:pt idx="6">
                  <c:v>7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23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9-4D16-A19F-6C5A35D5A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U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Klasse_mnd!$H$402:$H$413</c15:sqref>
                  </c15:fullRef>
                </c:ext>
              </c:extLst>
              <c:f>(Klasse_mnd!$H$402:$H$403,Klasse_mnd!$H$405:$H$413)</c:f>
              <c:numCache>
                <c:formatCode>#,##0</c:formatCode>
                <c:ptCount val="11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5</c:v>
                </c:pt>
                <c:pt idx="4">
                  <c:v>11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1-4769-A977-C1FF1A22A105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Klasse_mnd!$F$13:$F$24</c15:sqref>
                  </c15:fullRef>
                </c:ext>
              </c:extLst>
              <c:f>(Klasse_mnd!$F$13:$F$14,Klasse_mnd!$F$16:$F$24)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Klasse_mnd!$H$163:$H$174</c15:sqref>
                  </c15:fullRef>
                </c:ext>
              </c:extLst>
              <c:f>(Klasse_mnd!$H$163:$H$164,Klasse_mnd!$H$166:$H$174)</c:f>
              <c:numCache>
                <c:formatCode>#,##0</c:formatCode>
                <c:ptCount val="11"/>
                <c:pt idx="0">
                  <c:v>5</c:v>
                </c:pt>
                <c:pt idx="1">
                  <c:v>2</c:v>
                </c:pt>
                <c:pt idx="2">
                  <c:v>11</c:v>
                </c:pt>
                <c:pt idx="3">
                  <c:v>6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8</c:v>
                </c:pt>
                <c:pt idx="9">
                  <c:v>7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1-4769-A977-C1FF1A22A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korrelasjon</a:t>
            </a:r>
            <a:r>
              <a:rPr lang="nb-NO" sz="2400" baseline="0"/>
              <a:t> FETTGRUPPE og VEKT </a:t>
            </a:r>
            <a:r>
              <a:rPr lang="nb-NO" sz="2400"/>
              <a:t>per måned</a:t>
            </a:r>
          </a:p>
        </c:rich>
      </c:tx>
      <c:layout>
        <c:manualLayout>
          <c:xMode val="edge"/>
          <c:yMode val="edge"/>
          <c:x val="9.4626215608282493E-2"/>
          <c:y val="3.14708870617280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047251278032308E-2"/>
          <c:y val="0.15580775899610208"/>
          <c:w val="0.90226053516369631"/>
          <c:h val="0.67995784141640014"/>
        </c:manualLayout>
      </c:layout>
      <c:lineChart>
        <c:grouping val="standar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B-4859-8586-CA4675C161D6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'Ark1'!$AC$43:$AC$54</c:f>
              <c:numCache>
                <c:formatCode>General</c:formatCode>
                <c:ptCount val="12"/>
                <c:pt idx="0">
                  <c:v>68.830540515556237</c:v>
                </c:pt>
                <c:pt idx="1">
                  <c:v>69.370292386496601</c:v>
                </c:pt>
                <c:pt idx="2">
                  <c:v>68.114965542682512</c:v>
                </c:pt>
                <c:pt idx="3">
                  <c:v>70.952287147848239</c:v>
                </c:pt>
                <c:pt idx="4">
                  <c:v>70.07695115685695</c:v>
                </c:pt>
                <c:pt idx="5">
                  <c:v>70.269417280376402</c:v>
                </c:pt>
                <c:pt idx="6">
                  <c:v>71.144230387974545</c:v>
                </c:pt>
                <c:pt idx="7">
                  <c:v>69.35539219772302</c:v>
                </c:pt>
                <c:pt idx="8">
                  <c:v>70.129159589756554</c:v>
                </c:pt>
                <c:pt idx="9">
                  <c:v>63.966216705650702</c:v>
                </c:pt>
                <c:pt idx="10">
                  <c:v>63.57662050510735</c:v>
                </c:pt>
                <c:pt idx="11">
                  <c:v>64.488629325282957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B-4859-8586-CA4675C161D6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635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'Ark1'!$AC$31:$AC$42</c:f>
              <c:numCache>
                <c:formatCode>General</c:formatCode>
                <c:ptCount val="12"/>
                <c:pt idx="0">
                  <c:v>66.641058751651428</c:v>
                </c:pt>
                <c:pt idx="1">
                  <c:v>69.980791275107052</c:v>
                </c:pt>
                <c:pt idx="2">
                  <c:v>66.016528544160749</c:v>
                </c:pt>
                <c:pt idx="3">
                  <c:v>67.506136993391507</c:v>
                </c:pt>
                <c:pt idx="4">
                  <c:v>66.93144224166015</c:v>
                </c:pt>
                <c:pt idx="5">
                  <c:v>67.966959463172756</c:v>
                </c:pt>
                <c:pt idx="6">
                  <c:v>69.474363889727826</c:v>
                </c:pt>
                <c:pt idx="7">
                  <c:v>65.359060391281361</c:v>
                </c:pt>
                <c:pt idx="8">
                  <c:v>66.207789015176004</c:v>
                </c:pt>
                <c:pt idx="9">
                  <c:v>60.532940323536792</c:v>
                </c:pt>
                <c:pt idx="10">
                  <c:v>61.809075639389043</c:v>
                </c:pt>
                <c:pt idx="11">
                  <c:v>59.798195998800239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0B-4859-8586-CA4675C16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3412599999457854E-2"/>
              <c:y val="0.232056717626903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94524031043245"/>
          <c:y val="0.43344941933872599"/>
          <c:w val="8.3677796408166735E-2"/>
          <c:h val="0.19116547178026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U+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Klasse_mnd!$H$419:$H$430</c15:sqref>
                  </c15:fullRef>
                </c:ext>
              </c:extLst>
              <c:f>(Klasse_mnd!$H$419:$H$420,Klasse_mnd!$H$422:$H$430)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E-4822-94B8-35BB96635724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Klasse_mnd!$F$13:$F$24</c15:sqref>
                  </c15:fullRef>
                </c:ext>
              </c:extLst>
              <c:f>(Klasse_mnd!$F$13:$F$14,Klasse_mnd!$F$16:$F$24)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Klasse_mnd!$H$178:$H$189</c15:sqref>
                  </c15:fullRef>
                </c:ext>
              </c:extLst>
              <c:f>(Klasse_mnd!$H$178:$H$179,Klasse_mnd!$H$181:$H$189)</c:f>
              <c:numCache>
                <c:formatCode>#,##0</c:formatCode>
                <c:ptCount val="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E-4822-94B8-35BB96635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217125771899875"/>
          <c:y val="0.2151852538775266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E-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Lit>
              <c:ptCount val="11"/>
              <c:pt idx="0">
                <c:v>Jan</c:v>
              </c:pt>
              <c:pt idx="1">
                <c:v>Feb</c:v>
              </c:pt>
              <c:pt idx="2">
                <c:v>Apr</c:v>
              </c:pt>
              <c:pt idx="3">
                <c:v>Mai</c:v>
              </c:pt>
              <c:pt idx="4">
                <c:v>Jun</c:v>
              </c:pt>
              <c:pt idx="5">
                <c:v>Jul</c:v>
              </c:pt>
              <c:pt idx="6">
                <c:v>Aug</c:v>
              </c:pt>
              <c:pt idx="7">
                <c:v>Sep</c:v>
              </c:pt>
              <c:pt idx="8">
                <c:v>Okt</c:v>
              </c:pt>
              <c:pt idx="9">
                <c:v>Nov</c:v>
              </c:pt>
              <c:pt idx="10">
                <c:v>Des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Klasse_mnd!$H$436:$H$447</c15:sqref>
                  </c15:fullRef>
                </c:ext>
              </c:extLst>
              <c:f>(Klasse_mnd!$H$436:$H$437,Klasse_mnd!$H$439:$H$447)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6-4A81-BD60-008C0F70C5F7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Klasse_mnd!$F$13:$F$24</c15:sqref>
                  </c15:fullRef>
                </c:ext>
              </c:extLst>
              <c:f>(Klasse_mnd!$F$13:$F$14,Klasse_mnd!$F$16:$F$24)</c:f>
              <c:strCache>
                <c:ptCount val="11"/>
                <c:pt idx="0">
                  <c:v>Jan</c:v>
                </c:pt>
                <c:pt idx="1">
                  <c:v>Feb</c:v>
                </c:pt>
                <c:pt idx="2">
                  <c:v>Apr</c:v>
                </c:pt>
                <c:pt idx="3">
                  <c:v>Mai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Okt</c:v>
                </c:pt>
                <c:pt idx="9">
                  <c:v>Nov</c:v>
                </c:pt>
                <c:pt idx="10">
                  <c:v>Des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Klasse_mnd!$H$193:$H$204</c15:sqref>
                  </c15:fullRef>
                </c:ext>
              </c:extLst>
              <c:f>(Klasse_mnd!$H$193:$H$194,Klasse_mnd!$H$196:$H$204)</c:f>
              <c:numCache>
                <c:formatCode>#,##0</c:formatCode>
                <c:ptCount val="11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6-4A81-BD60-008C0F70C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30394380314114"/>
          <c:y val="0.23659853010878992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E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Klasse_mnd!$F$208:$F$219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Klasse_mnd!$H$451:$H$462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A-4F1A-87AF-CB40239C9135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Klasse_mnd!$F$208:$F$219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Klasse_mnd!$H$208:$H$219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4A-4F1A-87AF-CB40239C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30394380314114"/>
          <c:y val="0.23659853010878992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klasse E+</a:t>
            </a:r>
            <a:endParaRPr lang="en-US" sz="2400"/>
          </a:p>
        </c:rich>
      </c:tx>
      <c:layout>
        <c:manualLayout>
          <c:xMode val="edge"/>
          <c:yMode val="edge"/>
          <c:x val="0.18582762106193038"/>
          <c:y val="2.95877897489794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Klasse_mnd!$F$208:$F$219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Klasse_mnd!$H$466:$H$477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09-4921-8C8A-D991B61B2700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Klasse_mnd!$F$208:$F$219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Klasse_mnd!$H$223:$H$234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09-4921-8C8A-D991B61B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5336"/>
        <c:axId val="462065728"/>
      </c:bar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30394380314114"/>
          <c:y val="0.23659853010878992"/>
          <c:w val="7.7480654723984729E-2"/>
          <c:h val="0.1414286008681463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Klasse_mnd!$J$240:$J$251</c:f>
              <c:numCache>
                <c:formatCode>0.00</c:formatCode>
                <c:ptCount val="12"/>
                <c:pt idx="0">
                  <c:v>4.4773391812865508</c:v>
                </c:pt>
                <c:pt idx="1">
                  <c:v>4.5392398140552359</c:v>
                </c:pt>
                <c:pt idx="2">
                  <c:v>4.6881287726358147</c:v>
                </c:pt>
                <c:pt idx="3">
                  <c:v>4.9643366619115552</c:v>
                </c:pt>
                <c:pt idx="4">
                  <c:v>4.6677780423910447</c:v>
                </c:pt>
                <c:pt idx="5">
                  <c:v>5.1282051282051277</c:v>
                </c:pt>
                <c:pt idx="6">
                  <c:v>6.9095909247163982</c:v>
                </c:pt>
                <c:pt idx="7">
                  <c:v>6.0831622176591384</c:v>
                </c:pt>
                <c:pt idx="8">
                  <c:v>5.7559681697612737</c:v>
                </c:pt>
                <c:pt idx="9">
                  <c:v>4.3473738949557994</c:v>
                </c:pt>
                <c:pt idx="10">
                  <c:v>3.3248081841432224</c:v>
                </c:pt>
                <c:pt idx="11">
                  <c:v>3.1754032258064511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4-4EE4-968E-52D9EF61AA2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Klasse_mnd!$J$13:$J$24</c:f>
              <c:numCache>
                <c:formatCode>0.0</c:formatCode>
                <c:ptCount val="12"/>
                <c:pt idx="0">
                  <c:v>3.2466334624608009</c:v>
                </c:pt>
                <c:pt idx="1">
                  <c:v>3.4846547314578005</c:v>
                </c:pt>
                <c:pt idx="2">
                  <c:v>3.509734027968193</c:v>
                </c:pt>
                <c:pt idx="3">
                  <c:v>3.5544487208512567</c:v>
                </c:pt>
                <c:pt idx="4">
                  <c:v>3.7383177570093449</c:v>
                </c:pt>
                <c:pt idx="5">
                  <c:v>4.5597036192647469</c:v>
                </c:pt>
                <c:pt idx="6">
                  <c:v>4.6433378196500685</c:v>
                </c:pt>
                <c:pt idx="7">
                  <c:v>5.5115801817648782</c:v>
                </c:pt>
                <c:pt idx="8">
                  <c:v>5.5216352535173883</c:v>
                </c:pt>
                <c:pt idx="9">
                  <c:v>3.0745658835546488</c:v>
                </c:pt>
                <c:pt idx="10">
                  <c:v>3.2048072108162247</c:v>
                </c:pt>
                <c:pt idx="11">
                  <c:v>2.5733093955715138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4-4EE4-968E-52D9EF61A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43023640695005"/>
          <c:y val="0.23421927719420513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Klasse_mnd!$J$255:$J$266</c:f>
              <c:numCache>
                <c:formatCode>0.00</c:formatCode>
                <c:ptCount val="12"/>
                <c:pt idx="0">
                  <c:v>18.128654970760238</c:v>
                </c:pt>
                <c:pt idx="1">
                  <c:v>18.676510801203172</c:v>
                </c:pt>
                <c:pt idx="2">
                  <c:v>17.887323943661972</c:v>
                </c:pt>
                <c:pt idx="3">
                  <c:v>17.118402282453637</c:v>
                </c:pt>
                <c:pt idx="4">
                  <c:v>18.00428673493689</c:v>
                </c:pt>
                <c:pt idx="5">
                  <c:v>18.416945373467112</c:v>
                </c:pt>
                <c:pt idx="6">
                  <c:v>19.731866620831905</c:v>
                </c:pt>
                <c:pt idx="7">
                  <c:v>19.917864476386036</c:v>
                </c:pt>
                <c:pt idx="8">
                  <c:v>20.132625994694969</c:v>
                </c:pt>
                <c:pt idx="9">
                  <c:v>16.04784191367655</c:v>
                </c:pt>
                <c:pt idx="10">
                  <c:v>13.438735177865611</c:v>
                </c:pt>
                <c:pt idx="11">
                  <c:v>13.911290322580644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7-4150-80B6-146AE556D3A0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Klasse_mnd!$J$28:$J$39</c:f>
              <c:numCache>
                <c:formatCode>0.0</c:formatCode>
                <c:ptCount val="12"/>
                <c:pt idx="0">
                  <c:v>15.827338129496404</c:v>
                </c:pt>
                <c:pt idx="1">
                  <c:v>15.249360613810746</c:v>
                </c:pt>
                <c:pt idx="2">
                  <c:v>15.026048807238823</c:v>
                </c:pt>
                <c:pt idx="3">
                  <c:v>13.878197871858728</c:v>
                </c:pt>
                <c:pt idx="4">
                  <c:v>16.475300400534049</c:v>
                </c:pt>
                <c:pt idx="5">
                  <c:v>16.386434881732683</c:v>
                </c:pt>
                <c:pt idx="6">
                  <c:v>18.40511440107672</c:v>
                </c:pt>
                <c:pt idx="7">
                  <c:v>20.023453532688361</c:v>
                </c:pt>
                <c:pt idx="8">
                  <c:v>18.18423148393947</c:v>
                </c:pt>
                <c:pt idx="9">
                  <c:v>14.371807967313588</c:v>
                </c:pt>
                <c:pt idx="10">
                  <c:v>12.794191286930397</c:v>
                </c:pt>
                <c:pt idx="11">
                  <c:v>12.208258527827647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7-4150-80B6-146AE556D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651088516848"/>
          <c:y val="0.3912499695568033"/>
          <c:w val="0.10213603814229104"/>
          <c:h val="0.1284579770876279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Klasse_mnd!$J$270:$J$281</c:f>
              <c:numCache>
                <c:formatCode>0.00</c:formatCode>
                <c:ptCount val="12"/>
                <c:pt idx="0">
                  <c:v>28.600146198830409</c:v>
                </c:pt>
                <c:pt idx="1">
                  <c:v>29.2589554279464</c:v>
                </c:pt>
                <c:pt idx="2">
                  <c:v>27.726358148893361</c:v>
                </c:pt>
                <c:pt idx="3">
                  <c:v>26.476462196861625</c:v>
                </c:pt>
                <c:pt idx="4">
                  <c:v>25.077399380804945</c:v>
                </c:pt>
                <c:pt idx="5">
                  <c:v>24.682274247491641</c:v>
                </c:pt>
                <c:pt idx="6">
                  <c:v>27.191474733585423</c:v>
                </c:pt>
                <c:pt idx="7">
                  <c:v>28.028747433264886</c:v>
                </c:pt>
                <c:pt idx="8">
                  <c:v>28.753315649867375</c:v>
                </c:pt>
                <c:pt idx="9">
                  <c:v>24.014560582423297</c:v>
                </c:pt>
                <c:pt idx="10">
                  <c:v>22.77377354103696</c:v>
                </c:pt>
                <c:pt idx="11">
                  <c:v>23.840725806451609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68-48BA-AFD7-A9254ECB470F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Klasse_mnd!$J$43:$J$54</c:f>
              <c:numCache>
                <c:formatCode>0.0</c:formatCode>
                <c:ptCount val="12"/>
                <c:pt idx="0">
                  <c:v>26.268216196273752</c:v>
                </c:pt>
                <c:pt idx="1">
                  <c:v>28.292838874680314</c:v>
                </c:pt>
                <c:pt idx="2">
                  <c:v>25.418151905675899</c:v>
                </c:pt>
                <c:pt idx="3">
                  <c:v>25.356576862123607</c:v>
                </c:pt>
                <c:pt idx="4">
                  <c:v>25.393858477970625</c:v>
                </c:pt>
                <c:pt idx="5">
                  <c:v>24.850384724992875</c:v>
                </c:pt>
                <c:pt idx="6">
                  <c:v>27.624495289367431</c:v>
                </c:pt>
                <c:pt idx="7">
                  <c:v>28.642626795661094</c:v>
                </c:pt>
                <c:pt idx="8">
                  <c:v>29.41332625431378</c:v>
                </c:pt>
                <c:pt idx="9">
                  <c:v>22.951991828396327</c:v>
                </c:pt>
                <c:pt idx="10">
                  <c:v>22.709063595393086</c:v>
                </c:pt>
                <c:pt idx="11">
                  <c:v>21.903052064631957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68-48BA-AFD7-A9254ECB4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464159213108068"/>
          <c:y val="0.29129752530933628"/>
          <c:w val="0.1090482400391775"/>
          <c:h val="0.135563367079115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Klasse_mnd!$J$285:$J$296</c:f>
              <c:numCache>
                <c:formatCode>0.00</c:formatCode>
                <c:ptCount val="12"/>
                <c:pt idx="0">
                  <c:v>21.747076023391816</c:v>
                </c:pt>
                <c:pt idx="1">
                  <c:v>24.227508887065905</c:v>
                </c:pt>
                <c:pt idx="2">
                  <c:v>21.971830985915496</c:v>
                </c:pt>
                <c:pt idx="3">
                  <c:v>20.912981455064195</c:v>
                </c:pt>
                <c:pt idx="4">
                  <c:v>20.719218861633721</c:v>
                </c:pt>
                <c:pt idx="5">
                  <c:v>19.710144927536231</c:v>
                </c:pt>
                <c:pt idx="6">
                  <c:v>19.31935372980406</c:v>
                </c:pt>
                <c:pt idx="7">
                  <c:v>22.022587268993835</c:v>
                </c:pt>
                <c:pt idx="8">
                  <c:v>20.530503978779848</c:v>
                </c:pt>
                <c:pt idx="9">
                  <c:v>19.230369214768594</c:v>
                </c:pt>
                <c:pt idx="10">
                  <c:v>21.448500348756099</c:v>
                </c:pt>
                <c:pt idx="11">
                  <c:v>21.7741935483871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2-4A6B-8C02-44880935CCE1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Klasse_mnd!$J$58:$J$69</c:f>
              <c:numCache>
                <c:formatCode>0.0</c:formatCode>
                <c:ptCount val="12"/>
                <c:pt idx="0">
                  <c:v>25.142962553034497</c:v>
                </c:pt>
                <c:pt idx="1">
                  <c:v>24.936061381074175</c:v>
                </c:pt>
                <c:pt idx="2">
                  <c:v>24.047162051000825</c:v>
                </c:pt>
                <c:pt idx="3">
                  <c:v>23.137876386687797</c:v>
                </c:pt>
                <c:pt idx="4">
                  <c:v>21.281708945260348</c:v>
                </c:pt>
                <c:pt idx="5">
                  <c:v>21.00313479623825</c:v>
                </c:pt>
                <c:pt idx="6">
                  <c:v>21.433378196500673</c:v>
                </c:pt>
                <c:pt idx="7">
                  <c:v>22.925828202873049</c:v>
                </c:pt>
                <c:pt idx="8">
                  <c:v>23.015662330767185</c:v>
                </c:pt>
                <c:pt idx="9">
                  <c:v>21.399387129724204</c:v>
                </c:pt>
                <c:pt idx="10">
                  <c:v>21.269404106159243</c:v>
                </c:pt>
                <c:pt idx="11">
                  <c:v>22.561340514661879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2-4A6B-8C02-44880935C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885640608409055"/>
          <c:y val="0.27430746210641715"/>
          <c:w val="0.1068188148985755"/>
          <c:h val="0.126193508701419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Klasse_mnd!$J$300:$J$311</c:f>
              <c:numCache>
                <c:formatCode>0.00</c:formatCode>
                <c:ptCount val="12"/>
                <c:pt idx="0">
                  <c:v>11.330409356725148</c:v>
                </c:pt>
                <c:pt idx="1">
                  <c:v>10.883237626469784</c:v>
                </c:pt>
                <c:pt idx="2">
                  <c:v>11.207243460764587</c:v>
                </c:pt>
                <c:pt idx="3">
                  <c:v>11.497860199714696</c:v>
                </c:pt>
                <c:pt idx="4">
                  <c:v>11.717075494165281</c:v>
                </c:pt>
                <c:pt idx="5">
                  <c:v>11.571906354515049</c:v>
                </c:pt>
                <c:pt idx="6">
                  <c:v>10.347198349948435</c:v>
                </c:pt>
                <c:pt idx="7">
                  <c:v>10.780287474332656</c:v>
                </c:pt>
                <c:pt idx="8">
                  <c:v>11.114058355437663</c:v>
                </c:pt>
                <c:pt idx="9">
                  <c:v>13.603744149765989</c:v>
                </c:pt>
                <c:pt idx="10">
                  <c:v>14.961636828644503</c:v>
                </c:pt>
                <c:pt idx="11">
                  <c:v>13.70967741935484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4-43DA-A7A3-BBE70A4E2A06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Klasse_mnd!$J$73:$J$84</c:f>
              <c:numCache>
                <c:formatCode>0.0</c:formatCode>
                <c:ptCount val="12"/>
                <c:pt idx="0">
                  <c:v>14.130234274119163</c:v>
                </c:pt>
                <c:pt idx="1">
                  <c:v>13.36317135549872</c:v>
                </c:pt>
                <c:pt idx="2">
                  <c:v>13.846997532218264</c:v>
                </c:pt>
                <c:pt idx="3">
                  <c:v>14.3762734887933</c:v>
                </c:pt>
                <c:pt idx="4">
                  <c:v>12.630173564753003</c:v>
                </c:pt>
                <c:pt idx="5">
                  <c:v>12.795668281561699</c:v>
                </c:pt>
                <c:pt idx="6">
                  <c:v>11.944818304172276</c:v>
                </c:pt>
                <c:pt idx="7">
                  <c:v>10.554089709762538</c:v>
                </c:pt>
                <c:pt idx="8">
                  <c:v>11.494558003716485</c:v>
                </c:pt>
                <c:pt idx="9">
                  <c:v>15.06639427987742</c:v>
                </c:pt>
                <c:pt idx="10">
                  <c:v>15.51076614922383</c:v>
                </c:pt>
                <c:pt idx="11">
                  <c:v>16.816277678037103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4-43DA-A7A3-BBE70A4E2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272141953129647"/>
          <c:y val="0.26514956508380777"/>
          <c:w val="9.4064515653041608E-2"/>
          <c:h val="0.114160264684165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Klasse_mnd!$J$317:$J$328</c:f>
              <c:numCache>
                <c:formatCode>0.0</c:formatCode>
                <c:ptCount val="12"/>
                <c:pt idx="0">
                  <c:v>7.072368421052631</c:v>
                </c:pt>
                <c:pt idx="1">
                  <c:v>4.9220672682526683</c:v>
                </c:pt>
                <c:pt idx="2">
                  <c:v>6.438631790744469</c:v>
                </c:pt>
                <c:pt idx="3" formatCode="0.00">
                  <c:v>6.6761768901569196</c:v>
                </c:pt>
                <c:pt idx="4" formatCode="0.00">
                  <c:v>7.5970469159323679</c:v>
                </c:pt>
                <c:pt idx="5" formatCode="0.00">
                  <c:v>7.6031215161649923</c:v>
                </c:pt>
                <c:pt idx="6" formatCode="0.00">
                  <c:v>5.9814369199037456</c:v>
                </c:pt>
                <c:pt idx="7" formatCode="0.00">
                  <c:v>6.006160164271046</c:v>
                </c:pt>
                <c:pt idx="8" formatCode="0.00">
                  <c:v>6.4190981432360728</c:v>
                </c:pt>
                <c:pt idx="9" formatCode="0.00">
                  <c:v>10.546021840873639</c:v>
                </c:pt>
                <c:pt idx="10" formatCode="0.00">
                  <c:v>10.102301790281331</c:v>
                </c:pt>
                <c:pt idx="11" formatCode="0.00">
                  <c:v>8.870967741935484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09-4F2C-A326-FD850E679388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Klasse_mnd!$J$88:$J$99</c:f>
              <c:numCache>
                <c:formatCode>0.0</c:formatCode>
                <c:ptCount val="12"/>
                <c:pt idx="0">
                  <c:v>6.603947611141856</c:v>
                </c:pt>
                <c:pt idx="1">
                  <c:v>6.7774936061381084</c:v>
                </c:pt>
                <c:pt idx="2">
                  <c:v>7.6227035919934227</c:v>
                </c:pt>
                <c:pt idx="3">
                  <c:v>7.5390536563278259</c:v>
                </c:pt>
                <c:pt idx="4">
                  <c:v>7.6368491321762368</c:v>
                </c:pt>
                <c:pt idx="5">
                  <c:v>7.6660017098888575</c:v>
                </c:pt>
                <c:pt idx="6">
                  <c:v>6.6285329744279933</c:v>
                </c:pt>
                <c:pt idx="7">
                  <c:v>5.2477279390208125</c:v>
                </c:pt>
                <c:pt idx="8">
                  <c:v>6.2383859835412796</c:v>
                </c:pt>
                <c:pt idx="9">
                  <c:v>10.531154239019408</c:v>
                </c:pt>
                <c:pt idx="10">
                  <c:v>11.116675012518778</c:v>
                </c:pt>
                <c:pt idx="11">
                  <c:v>11.909036505086773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09-4F2C-A326-FD850E679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653280200399591"/>
          <c:y val="0.40759977118244833"/>
          <c:w val="6.5954862438311709E-2"/>
          <c:h val="0.102229940743488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korrelasjon</a:t>
            </a:r>
            <a:r>
              <a:rPr lang="nb-NO" sz="2400" baseline="0"/>
              <a:t> FETTGRUPPE og KLASSE </a:t>
            </a:r>
            <a:r>
              <a:rPr lang="nb-NO" sz="24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82392027285191E-2"/>
          <c:y val="0.12667445042071707"/>
          <c:w val="0.89168281455970189"/>
          <c:h val="0.75513058011106615"/>
        </c:manualLayout>
      </c:layout>
      <c:lineChart>
        <c:grouping val="standar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3-4151-BB44-FA2B57857C70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'Ark1'!$AD$43:$AD$54</c:f>
              <c:numCache>
                <c:formatCode>General</c:formatCode>
                <c:ptCount val="12"/>
                <c:pt idx="0">
                  <c:v>68.574971358210803</c:v>
                </c:pt>
                <c:pt idx="1">
                  <c:v>62.4851481877146</c:v>
                </c:pt>
                <c:pt idx="2">
                  <c:v>67.634346884932398</c:v>
                </c:pt>
                <c:pt idx="3">
                  <c:v>67.778634080969923</c:v>
                </c:pt>
                <c:pt idx="4">
                  <c:v>68.202280815299986</c:v>
                </c:pt>
                <c:pt idx="5">
                  <c:v>67.700025182236445</c:v>
                </c:pt>
                <c:pt idx="6">
                  <c:v>68.146862245255747</c:v>
                </c:pt>
                <c:pt idx="7">
                  <c:v>66.706495197079576</c:v>
                </c:pt>
                <c:pt idx="8">
                  <c:v>66.614273596713261</c:v>
                </c:pt>
                <c:pt idx="9">
                  <c:v>64.826256830293516</c:v>
                </c:pt>
                <c:pt idx="10">
                  <c:v>64.709081642635752</c:v>
                </c:pt>
                <c:pt idx="11">
                  <c:v>60.030137643519922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3-4151-BB44-FA2B57857C70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635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'Ark1'!$AD$31:$AD$42</c:f>
              <c:numCache>
                <c:formatCode>General</c:formatCode>
                <c:ptCount val="12"/>
                <c:pt idx="0">
                  <c:v>65.364655243236626</c:v>
                </c:pt>
                <c:pt idx="1">
                  <c:v>63.598722729299219</c:v>
                </c:pt>
                <c:pt idx="2">
                  <c:v>65.408440278338546</c:v>
                </c:pt>
                <c:pt idx="3">
                  <c:v>62.441057377833111</c:v>
                </c:pt>
                <c:pt idx="4">
                  <c:v>65.607953859643473</c:v>
                </c:pt>
                <c:pt idx="5">
                  <c:v>66.33143865346274</c:v>
                </c:pt>
                <c:pt idx="6">
                  <c:v>66.218411844507798</c:v>
                </c:pt>
                <c:pt idx="7">
                  <c:v>64.138772694820815</c:v>
                </c:pt>
                <c:pt idx="8">
                  <c:v>66.55206228872639</c:v>
                </c:pt>
                <c:pt idx="9">
                  <c:v>62.576157533366803</c:v>
                </c:pt>
                <c:pt idx="10">
                  <c:v>61.499049058416809</c:v>
                </c:pt>
                <c:pt idx="11">
                  <c:v>55.739461659332882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93-4151-BB44-FA2B57857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5577547728463296E-2"/>
              <c:y val="0.25367368413885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9600804015699933"/>
          <c:y val="0.15316151279010859"/>
          <c:w val="7.144822180093649E-2"/>
          <c:h val="0.220101517880211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Klasse_mnd!$J$334:$J$345</c:f>
              <c:numCache>
                <c:formatCode>0.00</c:formatCode>
                <c:ptCount val="12"/>
                <c:pt idx="0">
                  <c:v>4.6418128654970756</c:v>
                </c:pt>
                <c:pt idx="1">
                  <c:v>3.1993437243642324</c:v>
                </c:pt>
                <c:pt idx="2">
                  <c:v>4.9295774647887312</c:v>
                </c:pt>
                <c:pt idx="3">
                  <c:v>5.4778887303851649</c:v>
                </c:pt>
                <c:pt idx="4">
                  <c:v>5.3822338652060004</c:v>
                </c:pt>
                <c:pt idx="5">
                  <c:v>5.97547380156076</c:v>
                </c:pt>
                <c:pt idx="6">
                  <c:v>4.8470264695771741</c:v>
                </c:pt>
                <c:pt idx="7">
                  <c:v>3.3880903490759744</c:v>
                </c:pt>
                <c:pt idx="8">
                  <c:v>3.5278514588859404</c:v>
                </c:pt>
                <c:pt idx="9">
                  <c:v>7.1554862194487781</c:v>
                </c:pt>
                <c:pt idx="10">
                  <c:v>8.0330155777726091</c:v>
                </c:pt>
                <c:pt idx="11">
                  <c:v>8.2661290322580623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5-4E63-A151-D8E69E1E8DC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Klasse_mnd!$J$103:$J$114</c:f>
              <c:numCache>
                <c:formatCode>0.0</c:formatCode>
                <c:ptCount val="12"/>
                <c:pt idx="0">
                  <c:v>4.2796532005165098</c:v>
                </c:pt>
                <c:pt idx="1">
                  <c:v>3.9641943734015346</c:v>
                </c:pt>
                <c:pt idx="2">
                  <c:v>5.4565396216068001</c:v>
                </c:pt>
                <c:pt idx="3">
                  <c:v>5.727869594747566</c:v>
                </c:pt>
                <c:pt idx="4">
                  <c:v>5.7676902536715611</c:v>
                </c:pt>
                <c:pt idx="5">
                  <c:v>6.3265887717298348</c:v>
                </c:pt>
                <c:pt idx="6">
                  <c:v>4.6769851951547778</c:v>
                </c:pt>
                <c:pt idx="7">
                  <c:v>3.8405159777191442</c:v>
                </c:pt>
                <c:pt idx="8">
                  <c:v>3.1059198301035305</c:v>
                </c:pt>
                <c:pt idx="9">
                  <c:v>7.2625127681307502</c:v>
                </c:pt>
                <c:pt idx="10">
                  <c:v>7.9869804707060563</c:v>
                </c:pt>
                <c:pt idx="11">
                  <c:v>6.9419509275882705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5-4E63-A151-D8E69E1E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4943573229821"/>
          <c:y val="0.2651494782664362"/>
          <c:w val="0.11030597278281391"/>
          <c:h val="0.102229940743488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Klasse_mnd!$J$351:$J$362</c:f>
              <c:numCache>
                <c:formatCode>0.00</c:formatCode>
                <c:ptCount val="12"/>
                <c:pt idx="0">
                  <c:v>2.4305555555555558</c:v>
                </c:pt>
                <c:pt idx="1">
                  <c:v>1.8594476346732296</c:v>
                </c:pt>
                <c:pt idx="2">
                  <c:v>2.9175050301810859</c:v>
                </c:pt>
                <c:pt idx="3">
                  <c:v>4.0513552068473597</c:v>
                </c:pt>
                <c:pt idx="4">
                  <c:v>3.1436056203858072</c:v>
                </c:pt>
                <c:pt idx="5">
                  <c:v>4.080267558528428</c:v>
                </c:pt>
                <c:pt idx="6">
                  <c:v>3.2313509797181159</c:v>
                </c:pt>
                <c:pt idx="7">
                  <c:v>2.1560574948665314</c:v>
                </c:pt>
                <c:pt idx="8">
                  <c:v>2.1750663129973473</c:v>
                </c:pt>
                <c:pt idx="9">
                  <c:v>3.2345293811752458</c:v>
                </c:pt>
                <c:pt idx="10">
                  <c:v>3.9525691699604746</c:v>
                </c:pt>
                <c:pt idx="11">
                  <c:v>4.3850806451612891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1-46E5-B1C0-615BB9AD434B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Klasse_mnd!$J$118:$J$129</c:f>
              <c:numCache>
                <c:formatCode>0.0</c:formatCode>
                <c:ptCount val="12"/>
                <c:pt idx="0">
                  <c:v>2.5825493451392743</c:v>
                </c:pt>
                <c:pt idx="1">
                  <c:v>1.9820971867007673</c:v>
                </c:pt>
                <c:pt idx="2">
                  <c:v>3.1806964628461749</c:v>
                </c:pt>
                <c:pt idx="3">
                  <c:v>3.2601313108444647</c:v>
                </c:pt>
                <c:pt idx="4">
                  <c:v>4.6728971962616805</c:v>
                </c:pt>
                <c:pt idx="5">
                  <c:v>3.9897406668566529</c:v>
                </c:pt>
                <c:pt idx="6">
                  <c:v>2.8936742934051147</c:v>
                </c:pt>
                <c:pt idx="7">
                  <c:v>2.0521841102316034</c:v>
                </c:pt>
                <c:pt idx="8">
                  <c:v>1.8847889567294924</c:v>
                </c:pt>
                <c:pt idx="9">
                  <c:v>3.6976506639427993</c:v>
                </c:pt>
                <c:pt idx="10">
                  <c:v>3.5428142213319975</c:v>
                </c:pt>
                <c:pt idx="11">
                  <c:v>3.3512866546977862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1-46E5-B1C0-615BB9AD4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9.7589268828215447E-2"/>
          <c:h val="0.1141945196548923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Klasse_mnd!$B$368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Klasse_mnd!$J$368:$J$379</c:f>
              <c:numCache>
                <c:formatCode>0.00</c:formatCode>
                <c:ptCount val="12"/>
                <c:pt idx="0">
                  <c:v>0.73099415204678364</c:v>
                </c:pt>
                <c:pt idx="1">
                  <c:v>0.90237899917965569</c:v>
                </c:pt>
                <c:pt idx="2">
                  <c:v>1.3682092555331995</c:v>
                </c:pt>
                <c:pt idx="3">
                  <c:v>1.569186875891583</c:v>
                </c:pt>
                <c:pt idx="4">
                  <c:v>2.3100738271016903</c:v>
                </c:pt>
                <c:pt idx="5">
                  <c:v>1.5161649944258639</c:v>
                </c:pt>
                <c:pt idx="6">
                  <c:v>1.443795118597456</c:v>
                </c:pt>
                <c:pt idx="7">
                  <c:v>0.74435318275154005</c:v>
                </c:pt>
                <c:pt idx="8">
                  <c:v>0.61007957559681691</c:v>
                </c:pt>
                <c:pt idx="9">
                  <c:v>1.2064482579303173</c:v>
                </c:pt>
                <c:pt idx="10">
                  <c:v>1.232271564752383</c:v>
                </c:pt>
                <c:pt idx="11">
                  <c:v>1.4616935483870972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C-44E1-AD53-27171F1B31F8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Klasse_mnd!$J$133:$J$144</c:f>
              <c:numCache>
                <c:formatCode>0.0</c:formatCode>
                <c:ptCount val="12"/>
                <c:pt idx="0">
                  <c:v>1.1437004242759643</c:v>
                </c:pt>
                <c:pt idx="1">
                  <c:v>1.1508951406649612</c:v>
                </c:pt>
                <c:pt idx="2">
                  <c:v>0.98711269536605439</c:v>
                </c:pt>
                <c:pt idx="3">
                  <c:v>1.7885442608105051</c:v>
                </c:pt>
                <c:pt idx="4">
                  <c:v>1.495327102803738</c:v>
                </c:pt>
                <c:pt idx="5">
                  <c:v>1.6528925619834716</c:v>
                </c:pt>
                <c:pt idx="6">
                  <c:v>0.90847913862718732</c:v>
                </c:pt>
                <c:pt idx="7">
                  <c:v>0.58633831720902951</c:v>
                </c:pt>
                <c:pt idx="8">
                  <c:v>0.6105654366870189</c:v>
                </c:pt>
                <c:pt idx="9">
                  <c:v>1.1440245148110315</c:v>
                </c:pt>
                <c:pt idx="10">
                  <c:v>1.2393590385578368</c:v>
                </c:pt>
                <c:pt idx="11">
                  <c:v>1.3764213046080198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C-44E1-AD53-27171F1B3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9.6535877616568219E-2"/>
          <c:h val="0.1213732705522362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Klasse_mnd!$B$385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Klasse_mnd!$J$385:$J$396</c:f>
              <c:numCache>
                <c:formatCode>0.00</c:formatCode>
                <c:ptCount val="12"/>
                <c:pt idx="0">
                  <c:v>0.36549707602339182</c:v>
                </c:pt>
                <c:pt idx="1">
                  <c:v>0.43751709051134807</c:v>
                </c:pt>
                <c:pt idx="2">
                  <c:v>0.24144869215291745</c:v>
                </c:pt>
                <c:pt idx="3">
                  <c:v>0.62767475035663323</c:v>
                </c:pt>
                <c:pt idx="4">
                  <c:v>0.78590140509645179</c:v>
                </c:pt>
                <c:pt idx="5">
                  <c:v>0.62430323299888524</c:v>
                </c:pt>
                <c:pt idx="6">
                  <c:v>0.3781368167755243</c:v>
                </c:pt>
                <c:pt idx="7">
                  <c:v>0.23100616016427095</c:v>
                </c:pt>
                <c:pt idx="8">
                  <c:v>0.29177718832891242</c:v>
                </c:pt>
                <c:pt idx="9">
                  <c:v>0.32241289651586058</c:v>
                </c:pt>
                <c:pt idx="10">
                  <c:v>0.39525691699604742</c:v>
                </c:pt>
                <c:pt idx="11">
                  <c:v>0.20161290322580641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BF-481E-9F09-FB9DC8C0D569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Klasse_mnd!$J$148:$J$159</c:f>
              <c:numCache>
                <c:formatCode>0.0</c:formatCode>
                <c:ptCount val="12"/>
                <c:pt idx="0">
                  <c:v>0.40582918280760005</c:v>
                </c:pt>
                <c:pt idx="1">
                  <c:v>0.2237851662404092</c:v>
                </c:pt>
                <c:pt idx="2">
                  <c:v>0.41129695640252256</c:v>
                </c:pt>
                <c:pt idx="3">
                  <c:v>0.45279601539506442</c:v>
                </c:pt>
                <c:pt idx="4">
                  <c:v>0.40053404539385851</c:v>
                </c:pt>
                <c:pt idx="5">
                  <c:v>0.31347962382445155</c:v>
                </c:pt>
                <c:pt idx="6">
                  <c:v>0.23553162853297441</c:v>
                </c:pt>
                <c:pt idx="7">
                  <c:v>0.29316915860451476</c:v>
                </c:pt>
                <c:pt idx="8">
                  <c:v>0.10618529333687284</c:v>
                </c:pt>
                <c:pt idx="9">
                  <c:v>0.20429009193054137</c:v>
                </c:pt>
                <c:pt idx="10">
                  <c:v>0.28793189784677004</c:v>
                </c:pt>
                <c:pt idx="11">
                  <c:v>0.29922202274087378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BF-481E-9F09-FB9DC8C0D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0970560659342911"/>
          <c:h val="0.1378678609578649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Klasse_mnd!$B$402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Klasse_mnd!$J$402:$J$413</c:f>
              <c:numCache>
                <c:formatCode>0.00</c:formatCode>
                <c:ptCount val="12"/>
                <c:pt idx="0">
                  <c:v>9.1374269005847969E-2</c:v>
                </c:pt>
                <c:pt idx="1">
                  <c:v>0.16406890894175549</c:v>
                </c:pt>
                <c:pt idx="2">
                  <c:v>0.10060362173038231</c:v>
                </c:pt>
                <c:pt idx="3">
                  <c:v>0.11412268188302424</c:v>
                </c:pt>
                <c:pt idx="4">
                  <c:v>0.11907597046915935</c:v>
                </c:pt>
                <c:pt idx="5">
                  <c:v>0.24526198439241911</c:v>
                </c:pt>
                <c:pt idx="6">
                  <c:v>0.10312822275696118</c:v>
                </c:pt>
                <c:pt idx="7">
                  <c:v>5.133470225872689E-2</c:v>
                </c:pt>
                <c:pt idx="8">
                  <c:v>7.9575596816976082E-2</c:v>
                </c:pt>
                <c:pt idx="9">
                  <c:v>6.2402496099843989E-2</c:v>
                </c:pt>
                <c:pt idx="10">
                  <c:v>6.9751220646361314E-2</c:v>
                </c:pt>
                <c:pt idx="11">
                  <c:v>0.15120967741935487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A1-4446-98C4-147A56F0CFEF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Klasse_mnd!$J$163:$J$174</c:f>
              <c:numCache>
                <c:formatCode>0.0</c:formatCode>
                <c:ptCount val="12"/>
                <c:pt idx="0">
                  <c:v>9.2233905183545475E-2</c:v>
                </c:pt>
                <c:pt idx="1">
                  <c:v>6.3938618925831192E-2</c:v>
                </c:pt>
                <c:pt idx="2">
                  <c:v>0.10967918837400602</c:v>
                </c:pt>
                <c:pt idx="3">
                  <c:v>0.24903780846728557</c:v>
                </c:pt>
                <c:pt idx="4">
                  <c:v>0.1602136181575434</c:v>
                </c:pt>
                <c:pt idx="5">
                  <c:v>2.8498147620404674E-2</c:v>
                </c:pt>
                <c:pt idx="6">
                  <c:v>0.1009421265141319</c:v>
                </c:pt>
                <c:pt idx="7">
                  <c:v>2.9316915860451476E-2</c:v>
                </c:pt>
                <c:pt idx="8">
                  <c:v>2.6546323334218209E-2</c:v>
                </c:pt>
                <c:pt idx="9">
                  <c:v>8.1716036772216546E-2</c:v>
                </c:pt>
                <c:pt idx="10">
                  <c:v>8.7631447170756133E-2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A1-4446-98C4-147A56F0C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Klasse_mnd!$B$419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Klasse_mnd!$J$419:$J$430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4.0241448692152931E-2</c:v>
                </c:pt>
                <c:pt idx="3">
                  <c:v>5.706134094151212E-2</c:v>
                </c:pt>
                <c:pt idx="4">
                  <c:v>4.7630388187663741E-2</c:v>
                </c:pt>
                <c:pt idx="5">
                  <c:v>4.4593088071348944E-2</c:v>
                </c:pt>
                <c:pt idx="6">
                  <c:v>6.8752148504640787E-2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1.162520344106022E-2</c:v>
                </c:pt>
                <c:pt idx="11">
                  <c:v>5.0403225806451603E-2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7-49CF-8DE7-9EAE9F2F6630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Klasse_mnd!$J$178:$J$189</c:f>
              <c:numCache>
                <c:formatCode>0.0</c:formatCode>
                <c:ptCount val="12"/>
                <c:pt idx="0">
                  <c:v>1.8446781036709096E-2</c:v>
                </c:pt>
                <c:pt idx="1">
                  <c:v>3.1969309462915596E-2</c:v>
                </c:pt>
                <c:pt idx="2">
                  <c:v>2.7419797093501504E-2</c:v>
                </c:pt>
                <c:pt idx="3">
                  <c:v>2.2639800769753221E-2</c:v>
                </c:pt>
                <c:pt idx="4">
                  <c:v>2.67022696929239E-2</c:v>
                </c:pt>
                <c:pt idx="5">
                  <c:v>8.5494442861214021E-2</c:v>
                </c:pt>
                <c:pt idx="6">
                  <c:v>3.3647375504710642E-2</c:v>
                </c:pt>
                <c:pt idx="7">
                  <c:v>0</c:v>
                </c:pt>
                <c:pt idx="8">
                  <c:v>0</c:v>
                </c:pt>
                <c:pt idx="9">
                  <c:v>2.0429009193054137E-2</c:v>
                </c:pt>
                <c:pt idx="10">
                  <c:v>2.5037556334501755E-2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7-49CF-8DE7-9EAE9F2F6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E-</a:t>
            </a:r>
            <a:endParaRPr lang="en-US" sz="2400"/>
          </a:p>
        </c:rich>
      </c:tx>
      <c:layout>
        <c:manualLayout>
          <c:xMode val="edge"/>
          <c:yMode val="edge"/>
          <c:x val="0.18553157718584362"/>
          <c:y val="2.238308107740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097347421823"/>
          <c:y val="0.13744307122209296"/>
          <c:w val="0.88142750259361347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Klasse_mnd!$J$436:$J$447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2.853067047075606E-2</c:v>
                </c:pt>
                <c:pt idx="4">
                  <c:v>0</c:v>
                </c:pt>
                <c:pt idx="5">
                  <c:v>0</c:v>
                </c:pt>
                <c:pt idx="6">
                  <c:v>3.4376074252320393E-2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1.162520344106022E-2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F-49B6-9F07-4FD732498037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Klasse_mnd!$J$193:$J$204</c:f>
              <c:numCache>
                <c:formatCode>0.0</c:formatCode>
                <c:ptCount val="12"/>
                <c:pt idx="0">
                  <c:v>3.6893562073418193E-2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2.8498147620404674E-2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F-49B6-9F07-4FD732498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E</a:t>
            </a:r>
            <a:endParaRPr lang="en-US" sz="2400"/>
          </a:p>
        </c:rich>
      </c:tx>
      <c:layout>
        <c:manualLayout>
          <c:xMode val="edge"/>
          <c:yMode val="edge"/>
          <c:x val="0.18553157718584362"/>
          <c:y val="2.238308107740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097347421823"/>
          <c:y val="0.13744307122209296"/>
          <c:w val="0.88142750259361347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Klasse_mnd!$J$451:$J$462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F-4910-B749-551BE0C9072D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Klasse_mnd!$J$208:$J$219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F-4910-B749-551BE0C90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antall% slakt i klasse E+</a:t>
            </a:r>
            <a:endParaRPr lang="en-US" sz="2400"/>
          </a:p>
        </c:rich>
      </c:tx>
      <c:layout>
        <c:manualLayout>
          <c:xMode val="edge"/>
          <c:yMode val="edge"/>
          <c:x val="0.18553157718584362"/>
          <c:y val="2.2383081077401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0097347421823"/>
          <c:y val="0.13744307122209296"/>
          <c:w val="0.88142750259361347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Klasse_mnd!$B$466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Klasse_mnd!$J$466:$J$477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4-4D90-99EA-E36521DFC044}"/>
            </c:ext>
          </c:extLst>
        </c:ser>
        <c:ser>
          <c:idx val="0"/>
          <c:order val="1"/>
          <c:tx>
            <c:strRef>
              <c:f>Klasse_mnd!$B$223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Klasse_mnd!$J$223:$J$234</c:f>
              <c:numCache>
                <c:formatCode>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84-4D90-99EA-E36521DF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362756839861043"/>
          <c:y val="0.25801180634005333"/>
          <c:w val="0.11305243502986714"/>
          <c:h val="0.123843858494633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Klasse_mnd!$Q$240:$Q$251</c:f>
              <c:numCache>
                <c:formatCode>0.0</c:formatCode>
                <c:ptCount val="12"/>
                <c:pt idx="0">
                  <c:v>214.57755102040824</c:v>
                </c:pt>
                <c:pt idx="1">
                  <c:v>216.55120481927725</c:v>
                </c:pt>
                <c:pt idx="2">
                  <c:v>212.72145922746779</c:v>
                </c:pt>
                <c:pt idx="3">
                  <c:v>211.46494252873555</c:v>
                </c:pt>
                <c:pt idx="4">
                  <c:v>215.12806122448981</c:v>
                </c:pt>
                <c:pt idx="5">
                  <c:v>214.27086956521725</c:v>
                </c:pt>
                <c:pt idx="6">
                  <c:v>215.18457711442795</c:v>
                </c:pt>
                <c:pt idx="7">
                  <c:v>215.74050632911391</c:v>
                </c:pt>
                <c:pt idx="8">
                  <c:v>213.42764976958537</c:v>
                </c:pt>
                <c:pt idx="9">
                  <c:v>205.29234449760744</c:v>
                </c:pt>
                <c:pt idx="10">
                  <c:v>210.23216783216779</c:v>
                </c:pt>
                <c:pt idx="11">
                  <c:v>206.25873015873017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B-421B-AA8D-8202DE4F232C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Klasse_mnd!$Q$13:$Q$24</c:f>
              <c:numCache>
                <c:formatCode>0</c:formatCode>
                <c:ptCount val="12"/>
                <c:pt idx="0">
                  <c:v>216.39431818181805</c:v>
                </c:pt>
                <c:pt idx="1">
                  <c:v>218.19724770642205</c:v>
                </c:pt>
                <c:pt idx="2">
                  <c:v>212.53906250000003</c:v>
                </c:pt>
                <c:pt idx="3">
                  <c:v>214.55477707006372</c:v>
                </c:pt>
                <c:pt idx="4">
                  <c:v>216.54357142857151</c:v>
                </c:pt>
                <c:pt idx="5">
                  <c:v>215.02687499999996</c:v>
                </c:pt>
                <c:pt idx="6">
                  <c:v>219.17318840579719</c:v>
                </c:pt>
                <c:pt idx="7">
                  <c:v>215.93191489361689</c:v>
                </c:pt>
                <c:pt idx="8">
                  <c:v>217.99999999999997</c:v>
                </c:pt>
                <c:pt idx="9">
                  <c:v>204.8063122923588</c:v>
                </c:pt>
                <c:pt idx="10">
                  <c:v>203.83515624999984</c:v>
                </c:pt>
                <c:pt idx="11">
                  <c:v>211.57441860465124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B-421B-AA8D-8202DE4F2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1892654181993"/>
          <c:y val="0.16457468212727014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korrelasjon</a:t>
            </a:r>
            <a:r>
              <a:rPr lang="nb-NO" sz="2400" baseline="0"/>
              <a:t> KLASSE og VEKT </a:t>
            </a:r>
            <a:r>
              <a:rPr lang="nb-NO" sz="2400"/>
              <a:t>per måned</a:t>
            </a:r>
          </a:p>
        </c:rich>
      </c:tx>
      <c:layout>
        <c:manualLayout>
          <c:xMode val="edge"/>
          <c:yMode val="edge"/>
          <c:x val="0.12051325437801305"/>
          <c:y val="3.14708547266686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764371311833027E-2"/>
          <c:y val="0.15674927967442803"/>
          <c:w val="0.90053506618133339"/>
          <c:h val="0.70625659956828424"/>
        </c:manualLayout>
      </c:layout>
      <c:lineChart>
        <c:grouping val="standar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A-43B6-B800-A75E50B73987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'Ark1'!$AB$43:$AB$54</c:f>
              <c:numCache>
                <c:formatCode>General</c:formatCode>
                <c:ptCount val="12"/>
                <c:pt idx="0">
                  <c:v>79.05987190030929</c:v>
                </c:pt>
                <c:pt idx="1">
                  <c:v>75.562009539615516</c:v>
                </c:pt>
                <c:pt idx="2">
                  <c:v>78.043231363640288</c:v>
                </c:pt>
                <c:pt idx="3">
                  <c:v>83.063424127454951</c:v>
                </c:pt>
                <c:pt idx="4">
                  <c:v>81.061945046087644</c:v>
                </c:pt>
                <c:pt idx="5">
                  <c:v>80.970808145588819</c:v>
                </c:pt>
                <c:pt idx="6">
                  <c:v>81.908989704887105</c:v>
                </c:pt>
                <c:pt idx="7">
                  <c:v>77.042178845802425</c:v>
                </c:pt>
                <c:pt idx="8">
                  <c:v>76.580206726561215</c:v>
                </c:pt>
                <c:pt idx="9">
                  <c:v>79.754883337275388</c:v>
                </c:pt>
                <c:pt idx="10">
                  <c:v>78.767035099754509</c:v>
                </c:pt>
                <c:pt idx="11">
                  <c:v>80.619198805050758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A-43B6-B800-A75E50B73987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635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'Ark1'!$AB$31:$AB$42</c:f>
              <c:numCache>
                <c:formatCode>General</c:formatCode>
                <c:ptCount val="12"/>
                <c:pt idx="0">
                  <c:v>79.650178879749504</c:v>
                </c:pt>
                <c:pt idx="1">
                  <c:v>75.930237137840223</c:v>
                </c:pt>
                <c:pt idx="2">
                  <c:v>77.393175661857981</c:v>
                </c:pt>
                <c:pt idx="3">
                  <c:v>75.46754568708009</c:v>
                </c:pt>
                <c:pt idx="4">
                  <c:v>80.520728245230714</c:v>
                </c:pt>
                <c:pt idx="5">
                  <c:v>82.07314547076399</c:v>
                </c:pt>
                <c:pt idx="6">
                  <c:v>80.038272408995056</c:v>
                </c:pt>
                <c:pt idx="7">
                  <c:v>79.520616376020897</c:v>
                </c:pt>
                <c:pt idx="8">
                  <c:v>76.456574042543679</c:v>
                </c:pt>
                <c:pt idx="9">
                  <c:v>77.448343812517479</c:v>
                </c:pt>
                <c:pt idx="10">
                  <c:v>77.715533122331266</c:v>
                </c:pt>
                <c:pt idx="11">
                  <c:v>77.540230593139214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AA-43B6-B800-A75E50B7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Korrelasjon (%) (-100 til 100)</a:t>
                </a:r>
              </a:p>
            </c:rich>
          </c:tx>
          <c:layout>
            <c:manualLayout>
              <c:xMode val="edge"/>
              <c:yMode val="edge"/>
              <c:x val="1.0509297497376106E-2"/>
              <c:y val="0.2569999017906832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71538477989095"/>
          <c:y val="0.42560822230700529"/>
          <c:w val="7.0284114747673335E-2"/>
          <c:h val="0.213871214697273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170654639043896E-2"/>
          <c:y val="0.13744307122209296"/>
          <c:w val="0.90026654435185893"/>
          <c:h val="0.69882966984587314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Klasse_mnd!$Q$255:$Q$266</c:f>
              <c:numCache>
                <c:formatCode>0.0</c:formatCode>
                <c:ptCount val="12"/>
                <c:pt idx="0">
                  <c:v>249.92701612903235</c:v>
                </c:pt>
                <c:pt idx="1">
                  <c:v>245.80746705710089</c:v>
                </c:pt>
                <c:pt idx="2">
                  <c:v>248.18965129358796</c:v>
                </c:pt>
                <c:pt idx="3">
                  <c:v>245.69000000000017</c:v>
                </c:pt>
                <c:pt idx="4">
                  <c:v>246.4242063492062</c:v>
                </c:pt>
                <c:pt idx="5">
                  <c:v>246.78002421307525</c:v>
                </c:pt>
                <c:pt idx="6">
                  <c:v>247.61393728223032</c:v>
                </c:pt>
                <c:pt idx="7">
                  <c:v>246.82783505154603</c:v>
                </c:pt>
                <c:pt idx="8">
                  <c:v>247.23913043478257</c:v>
                </c:pt>
                <c:pt idx="9">
                  <c:v>243.38256642903443</c:v>
                </c:pt>
                <c:pt idx="10">
                  <c:v>241.56202422145296</c:v>
                </c:pt>
                <c:pt idx="11">
                  <c:v>242.10652173913044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5A-447C-A94E-461C00EB7DD5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Klasse_mnd!$Q$28:$Q$39</c:f>
              <c:numCache>
                <c:formatCode>0</c:formatCode>
                <c:ptCount val="12"/>
                <c:pt idx="0">
                  <c:v>247.02027972027977</c:v>
                </c:pt>
                <c:pt idx="1">
                  <c:v>248.17610062893073</c:v>
                </c:pt>
                <c:pt idx="2">
                  <c:v>247.35583941605847</c:v>
                </c:pt>
                <c:pt idx="3">
                  <c:v>249.52512234910279</c:v>
                </c:pt>
                <c:pt idx="4">
                  <c:v>247.61507293354941</c:v>
                </c:pt>
                <c:pt idx="5">
                  <c:v>247.81895652173941</c:v>
                </c:pt>
                <c:pt idx="6">
                  <c:v>247.22376599634356</c:v>
                </c:pt>
                <c:pt idx="7">
                  <c:v>249.28975109809633</c:v>
                </c:pt>
                <c:pt idx="8">
                  <c:v>247.79795620437983</c:v>
                </c:pt>
                <c:pt idx="9">
                  <c:v>241.86716417910432</c:v>
                </c:pt>
                <c:pt idx="10">
                  <c:v>243.41751467710407</c:v>
                </c:pt>
                <c:pt idx="11">
                  <c:v>247.87647058823529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A-447C-A94E-461C00EB7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3780846888687E-3"/>
              <c:y val="0.30817338202822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  <c:minorUnit val="2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1892654181993"/>
          <c:y val="0.16457468212727014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Klasse_mnd!$B$270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Klasse_mnd!$Q$270:$Q$281</c:f>
              <c:numCache>
                <c:formatCode>0.0</c:formatCode>
                <c:ptCount val="12"/>
                <c:pt idx="0">
                  <c:v>279.95929712460054</c:v>
                </c:pt>
                <c:pt idx="1">
                  <c:v>279.70177570093529</c:v>
                </c:pt>
                <c:pt idx="2">
                  <c:v>279.48040638606659</c:v>
                </c:pt>
                <c:pt idx="3">
                  <c:v>278.9092672413795</c:v>
                </c:pt>
                <c:pt idx="4">
                  <c:v>277.2498575498575</c:v>
                </c:pt>
                <c:pt idx="5">
                  <c:v>276.22935862691952</c:v>
                </c:pt>
                <c:pt idx="6">
                  <c:v>279.77774968394459</c:v>
                </c:pt>
                <c:pt idx="7">
                  <c:v>278.67655677655671</c:v>
                </c:pt>
                <c:pt idx="8">
                  <c:v>279.02702952029472</c:v>
                </c:pt>
                <c:pt idx="9">
                  <c:v>271.60025985274979</c:v>
                </c:pt>
                <c:pt idx="10">
                  <c:v>271.47161817253703</c:v>
                </c:pt>
                <c:pt idx="11">
                  <c:v>275.91712473572926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12-40E8-890F-AF9F3A75EA19}"/>
            </c:ext>
          </c:extLst>
        </c:ser>
        <c:ser>
          <c:idx val="0"/>
          <c:order val="1"/>
          <c:tx>
            <c:strRef>
              <c:f>Klasse_mnd!$B$43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Klasse_mnd!$Q$43:$Q$54</c:f>
              <c:numCache>
                <c:formatCode>0</c:formatCode>
                <c:ptCount val="12"/>
                <c:pt idx="0">
                  <c:v>279.55294943820218</c:v>
                </c:pt>
                <c:pt idx="1">
                  <c:v>279.04124293785327</c:v>
                </c:pt>
                <c:pt idx="2">
                  <c:v>277.85480043149965</c:v>
                </c:pt>
                <c:pt idx="3">
                  <c:v>283.05946428571463</c:v>
                </c:pt>
                <c:pt idx="4">
                  <c:v>279.2406940063093</c:v>
                </c:pt>
                <c:pt idx="5">
                  <c:v>279.50630733944962</c:v>
                </c:pt>
                <c:pt idx="6">
                  <c:v>278.86504263093809</c:v>
                </c:pt>
                <c:pt idx="7">
                  <c:v>280.18249744114593</c:v>
                </c:pt>
                <c:pt idx="8">
                  <c:v>280.30613718411558</c:v>
                </c:pt>
                <c:pt idx="9">
                  <c:v>270.80538495772123</c:v>
                </c:pt>
                <c:pt idx="10">
                  <c:v>273.21405733186361</c:v>
                </c:pt>
                <c:pt idx="11">
                  <c:v>275.19672131147536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2-40E8-890F-AF9F3A75E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7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591217838445151"/>
          <c:y val="0.54641906253072836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Klasse_mnd!$Q$285:$Q$296</c:f>
              <c:numCache>
                <c:formatCode>0.0</c:formatCode>
                <c:ptCount val="12"/>
                <c:pt idx="0">
                  <c:v>309.86579831932744</c:v>
                </c:pt>
                <c:pt idx="1">
                  <c:v>311.23893905191858</c:v>
                </c:pt>
                <c:pt idx="2">
                  <c:v>310.5129120879119</c:v>
                </c:pt>
                <c:pt idx="3">
                  <c:v>313.51664392905866</c:v>
                </c:pt>
                <c:pt idx="4">
                  <c:v>310.20275862068991</c:v>
                </c:pt>
                <c:pt idx="5">
                  <c:v>307.04298642533911</c:v>
                </c:pt>
                <c:pt idx="6">
                  <c:v>310.23256227757992</c:v>
                </c:pt>
                <c:pt idx="7">
                  <c:v>308.49230769230752</c:v>
                </c:pt>
                <c:pt idx="8">
                  <c:v>309.20192506459955</c:v>
                </c:pt>
                <c:pt idx="9">
                  <c:v>298.47550027041655</c:v>
                </c:pt>
                <c:pt idx="10">
                  <c:v>297.89989159891621</c:v>
                </c:pt>
                <c:pt idx="11">
                  <c:v>305.24953703703693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F-49C1-8DE8-9D8B68BF9EA7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Klasse_mnd!$Q$58:$Q$69</c:f>
              <c:numCache>
                <c:formatCode>0</c:formatCode>
                <c:ptCount val="12"/>
                <c:pt idx="0">
                  <c:v>311.85289801907561</c:v>
                </c:pt>
                <c:pt idx="1">
                  <c:v>314.23782051282046</c:v>
                </c:pt>
                <c:pt idx="2">
                  <c:v>309.11448118586122</c:v>
                </c:pt>
                <c:pt idx="3">
                  <c:v>312.4635029354211</c:v>
                </c:pt>
                <c:pt idx="4">
                  <c:v>311.87628607277287</c:v>
                </c:pt>
                <c:pt idx="5">
                  <c:v>312.19158751696096</c:v>
                </c:pt>
                <c:pt idx="6">
                  <c:v>311.65745682888559</c:v>
                </c:pt>
                <c:pt idx="7">
                  <c:v>312.49335038363154</c:v>
                </c:pt>
                <c:pt idx="8">
                  <c:v>311.84521337946933</c:v>
                </c:pt>
                <c:pt idx="9">
                  <c:v>300.23126491646775</c:v>
                </c:pt>
                <c:pt idx="10">
                  <c:v>299.32266038846359</c:v>
                </c:pt>
                <c:pt idx="11">
                  <c:v>303.7604774535809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F-49C1-8DE8-9D8B68BF9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29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42431574383574"/>
          <c:y val="0.48397910095532004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Klasse_mnd!$Q$300:$Q$311</c:f>
              <c:numCache>
                <c:formatCode>0.0</c:formatCode>
                <c:ptCount val="12"/>
                <c:pt idx="0">
                  <c:v>337.89419354838697</c:v>
                </c:pt>
                <c:pt idx="1">
                  <c:v>339.43542713567848</c:v>
                </c:pt>
                <c:pt idx="2">
                  <c:v>335.70520646319562</c:v>
                </c:pt>
                <c:pt idx="3">
                  <c:v>336.84019851116602</c:v>
                </c:pt>
                <c:pt idx="4">
                  <c:v>335.90934959349568</c:v>
                </c:pt>
                <c:pt idx="5">
                  <c:v>329.10327552986485</c:v>
                </c:pt>
                <c:pt idx="6">
                  <c:v>335.69568106312278</c:v>
                </c:pt>
                <c:pt idx="7">
                  <c:v>332.56761904761896</c:v>
                </c:pt>
                <c:pt idx="8">
                  <c:v>332.27159904534625</c:v>
                </c:pt>
                <c:pt idx="9">
                  <c:v>319.27010703363959</c:v>
                </c:pt>
                <c:pt idx="10">
                  <c:v>320.47474747474757</c:v>
                </c:pt>
                <c:pt idx="11">
                  <c:v>322.17499999999967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F-403E-B782-8B5E4B8E1F9A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Klasse_mnd!$Q$73:$Q$84</c:f>
              <c:numCache>
                <c:formatCode>0</c:formatCode>
                <c:ptCount val="12"/>
                <c:pt idx="0">
                  <c:v>339.44086161879926</c:v>
                </c:pt>
                <c:pt idx="1">
                  <c:v>341.50478468899541</c:v>
                </c:pt>
                <c:pt idx="2">
                  <c:v>337.30831683168361</c:v>
                </c:pt>
                <c:pt idx="3">
                  <c:v>339.08755905511794</c:v>
                </c:pt>
                <c:pt idx="4">
                  <c:v>334.30465116279095</c:v>
                </c:pt>
                <c:pt idx="5">
                  <c:v>334.0859688195988</c:v>
                </c:pt>
                <c:pt idx="6">
                  <c:v>337.03154929577448</c:v>
                </c:pt>
                <c:pt idx="7">
                  <c:v>339.5150000000001</c:v>
                </c:pt>
                <c:pt idx="8">
                  <c:v>337.16766743648941</c:v>
                </c:pt>
                <c:pt idx="9">
                  <c:v>320.24033898305089</c:v>
                </c:pt>
                <c:pt idx="10">
                  <c:v>323.82832929782131</c:v>
                </c:pt>
                <c:pt idx="11">
                  <c:v>323.34021352313175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F-403E-B782-8B5E4B8E1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577600313282334"/>
          <c:y val="0.4599637311186246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Klasse_mnd!$Q$317:$Q$328</c:f>
              <c:numCache>
                <c:formatCode>0.0</c:formatCode>
                <c:ptCount val="12"/>
                <c:pt idx="0">
                  <c:v>359.69664082687348</c:v>
                </c:pt>
                <c:pt idx="1">
                  <c:v>360.39722222222241</c:v>
                </c:pt>
                <c:pt idx="2">
                  <c:v>350.28656250000006</c:v>
                </c:pt>
                <c:pt idx="3">
                  <c:v>358.47051282051274</c:v>
                </c:pt>
                <c:pt idx="4">
                  <c:v>349.40909090909111</c:v>
                </c:pt>
                <c:pt idx="5">
                  <c:v>353.01583577712597</c:v>
                </c:pt>
                <c:pt idx="6">
                  <c:v>357.73850574712645</c:v>
                </c:pt>
                <c:pt idx="7">
                  <c:v>358.70769230769247</c:v>
                </c:pt>
                <c:pt idx="8">
                  <c:v>347.98181818181814</c:v>
                </c:pt>
                <c:pt idx="9">
                  <c:v>344.5205128205132</c:v>
                </c:pt>
                <c:pt idx="10">
                  <c:v>346.53371691599511</c:v>
                </c:pt>
                <c:pt idx="11">
                  <c:v>344.09659090909071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1-449C-B21E-C47CFBD3B54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Klasse_mnd!$Q$88:$Q$99</c:f>
              <c:numCache>
                <c:formatCode>0</c:formatCode>
                <c:ptCount val="12"/>
                <c:pt idx="0">
                  <c:v>357.8824022346368</c:v>
                </c:pt>
                <c:pt idx="1">
                  <c:v>363.10094339622606</c:v>
                </c:pt>
                <c:pt idx="2">
                  <c:v>356.1320143884891</c:v>
                </c:pt>
                <c:pt idx="3">
                  <c:v>351.89699699699702</c:v>
                </c:pt>
                <c:pt idx="4">
                  <c:v>356.00524475524486</c:v>
                </c:pt>
                <c:pt idx="5">
                  <c:v>354.93159851301129</c:v>
                </c:pt>
                <c:pt idx="6">
                  <c:v>357.90152284263974</c:v>
                </c:pt>
                <c:pt idx="7">
                  <c:v>361.17039106145262</c:v>
                </c:pt>
                <c:pt idx="8">
                  <c:v>357.60978723404224</c:v>
                </c:pt>
                <c:pt idx="9">
                  <c:v>343.72221144519841</c:v>
                </c:pt>
                <c:pt idx="10">
                  <c:v>343.93626126126122</c:v>
                </c:pt>
                <c:pt idx="11">
                  <c:v>349.3869346733668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1-449C-B21E-C47CFBD3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762325002447518"/>
          <c:y val="0.51760061872669372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Klasse_mnd!$Q$334:$Q$345</c:f>
              <c:numCache>
                <c:formatCode>0.0</c:formatCode>
                <c:ptCount val="12"/>
                <c:pt idx="0">
                  <c:v>376.24803149606305</c:v>
                </c:pt>
                <c:pt idx="1">
                  <c:v>381.94102564102593</c:v>
                </c:pt>
                <c:pt idx="2">
                  <c:v>375.92448979591842</c:v>
                </c:pt>
                <c:pt idx="3">
                  <c:v>384.35624999999993</c:v>
                </c:pt>
                <c:pt idx="4">
                  <c:v>384.8982300884955</c:v>
                </c:pt>
                <c:pt idx="5">
                  <c:v>380.67388059701494</c:v>
                </c:pt>
                <c:pt idx="6">
                  <c:v>380.58226950354606</c:v>
                </c:pt>
                <c:pt idx="7">
                  <c:v>380.9068181818181</c:v>
                </c:pt>
                <c:pt idx="8">
                  <c:v>379.59548872180449</c:v>
                </c:pt>
                <c:pt idx="9">
                  <c:v>374.61642441860471</c:v>
                </c:pt>
                <c:pt idx="10">
                  <c:v>378.40723589001425</c:v>
                </c:pt>
                <c:pt idx="11">
                  <c:v>376.61036585365849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A-4063-8D4A-1C3667B3CE0C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Klasse_mnd!$Q$103:$Q$114</c:f>
              <c:numCache>
                <c:formatCode>0</c:formatCode>
                <c:ptCount val="12"/>
                <c:pt idx="0">
                  <c:v>383.02629310344815</c:v>
                </c:pt>
                <c:pt idx="1">
                  <c:v>388.60161290322566</c:v>
                </c:pt>
                <c:pt idx="2">
                  <c:v>379.24723618090451</c:v>
                </c:pt>
                <c:pt idx="3">
                  <c:v>380.89920948616577</c:v>
                </c:pt>
                <c:pt idx="4">
                  <c:v>381.41527777777759</c:v>
                </c:pt>
                <c:pt idx="5">
                  <c:v>381.25540540540544</c:v>
                </c:pt>
                <c:pt idx="6">
                  <c:v>380.29352517985615</c:v>
                </c:pt>
                <c:pt idx="7">
                  <c:v>381.44656488549617</c:v>
                </c:pt>
                <c:pt idx="8">
                  <c:v>380.27008547008552</c:v>
                </c:pt>
                <c:pt idx="9">
                  <c:v>375.97468354430407</c:v>
                </c:pt>
                <c:pt idx="10">
                  <c:v>376.64905956112847</c:v>
                </c:pt>
                <c:pt idx="11">
                  <c:v>378.17327586206903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A-4063-8D4A-1C3667B3C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3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617268756147934"/>
          <c:y val="0.60645748712246705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middel VEKT i klasse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64337095518482E-2"/>
          <c:y val="0.14224606110115198"/>
          <c:w val="0.88487284560122703"/>
          <c:h val="0.69402660222227275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spPr>
            <a:ln w="635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Klasse_mnd!$Q$351:$Q$362</c:f>
              <c:numCache>
                <c:formatCode>0.0</c:formatCode>
                <c:ptCount val="12"/>
                <c:pt idx="0">
                  <c:v>404.12781954887186</c:v>
                </c:pt>
                <c:pt idx="1">
                  <c:v>417.52794117647022</c:v>
                </c:pt>
                <c:pt idx="2">
                  <c:v>408.24689655172409</c:v>
                </c:pt>
                <c:pt idx="3">
                  <c:v>414.3950704225353</c:v>
                </c:pt>
                <c:pt idx="4">
                  <c:v>417.89924242424246</c:v>
                </c:pt>
                <c:pt idx="5">
                  <c:v>413.78251366120207</c:v>
                </c:pt>
                <c:pt idx="6">
                  <c:v>411.11489361702144</c:v>
                </c:pt>
                <c:pt idx="7">
                  <c:v>407.04523809523823</c:v>
                </c:pt>
                <c:pt idx="8">
                  <c:v>412.77439024390225</c:v>
                </c:pt>
                <c:pt idx="9">
                  <c:v>413.88971061093241</c:v>
                </c:pt>
                <c:pt idx="10">
                  <c:v>411.53911764705879</c:v>
                </c:pt>
                <c:pt idx="11">
                  <c:v>408.70229885057489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8-46C6-AC53-24E5A9B7D44D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rgbClr val="FFFFFF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Klasse_mnd!$Q$118:$Q$129</c:f>
              <c:numCache>
                <c:formatCode>0</c:formatCode>
                <c:ptCount val="12"/>
                <c:pt idx="0">
                  <c:v>415.96499999999992</c:v>
                </c:pt>
                <c:pt idx="1">
                  <c:v>418.40322580645153</c:v>
                </c:pt>
                <c:pt idx="2">
                  <c:v>416.78534482758607</c:v>
                </c:pt>
                <c:pt idx="3">
                  <c:v>408.85138888888906</c:v>
                </c:pt>
                <c:pt idx="4">
                  <c:v>409.53600000000006</c:v>
                </c:pt>
                <c:pt idx="5">
                  <c:v>419.59214285714256</c:v>
                </c:pt>
                <c:pt idx="6">
                  <c:v>416.41279069767438</c:v>
                </c:pt>
                <c:pt idx="7">
                  <c:v>402.14428571428579</c:v>
                </c:pt>
                <c:pt idx="8">
                  <c:v>413.01971830985906</c:v>
                </c:pt>
                <c:pt idx="9">
                  <c:v>406.43066298342575</c:v>
                </c:pt>
                <c:pt idx="10">
                  <c:v>407.96572438162531</c:v>
                </c:pt>
                <c:pt idx="11">
                  <c:v>404.86964285714282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8-46C6-AC53-24E5A9B7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2065336"/>
        <c:axId val="462065728"/>
      </c:lineChart>
      <c:catAx>
        <c:axId val="462065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728"/>
        <c:crosses val="autoZero"/>
        <c:auto val="1"/>
        <c:lblAlgn val="ctr"/>
        <c:lblOffset val="100"/>
        <c:noMultiLvlLbl val="0"/>
      </c:catAx>
      <c:valAx>
        <c:axId val="462065728"/>
        <c:scaling>
          <c:orientation val="minMax"/>
          <c:min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6.3885353584798351E-3"/>
              <c:y val="0.437856354050844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5336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129998181843608"/>
          <c:y val="0.6376774679101711"/>
          <c:w val="9.3189932075542076E-2"/>
          <c:h val="0.1118361735762856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4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7687102274232"/>
          <c:y val="0.17275671925540825"/>
          <c:w val="0.84506050732212956"/>
          <c:h val="0.663515546865849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Klasse_mnd!$Q$285:$Q$296</c:f>
              <c:numCache>
                <c:formatCode>0.0</c:formatCode>
                <c:ptCount val="12"/>
                <c:pt idx="0">
                  <c:v>309.86579831932744</c:v>
                </c:pt>
                <c:pt idx="1">
                  <c:v>311.23893905191858</c:v>
                </c:pt>
                <c:pt idx="2">
                  <c:v>310.5129120879119</c:v>
                </c:pt>
                <c:pt idx="3">
                  <c:v>313.51664392905866</c:v>
                </c:pt>
                <c:pt idx="4">
                  <c:v>310.20275862068991</c:v>
                </c:pt>
                <c:pt idx="5">
                  <c:v>307.04298642533911</c:v>
                </c:pt>
                <c:pt idx="6">
                  <c:v>310.23256227757992</c:v>
                </c:pt>
                <c:pt idx="7">
                  <c:v>308.49230769230752</c:v>
                </c:pt>
                <c:pt idx="8">
                  <c:v>309.20192506459955</c:v>
                </c:pt>
                <c:pt idx="9">
                  <c:v>298.47550027041655</c:v>
                </c:pt>
                <c:pt idx="10">
                  <c:v>297.89989159891621</c:v>
                </c:pt>
                <c:pt idx="11">
                  <c:v>305.24953703703693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4-41FD-A2B8-DB5824B6349D}"/>
            </c:ext>
          </c:extLst>
        </c:ser>
        <c:ser>
          <c:idx val="0"/>
          <c:order val="1"/>
          <c:tx>
            <c:strRef>
              <c:f>Klasse_mnd!$B$58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Klasse_mnd!$Q$58:$Q$69</c:f>
              <c:numCache>
                <c:formatCode>0</c:formatCode>
                <c:ptCount val="12"/>
                <c:pt idx="0">
                  <c:v>311.85289801907561</c:v>
                </c:pt>
                <c:pt idx="1">
                  <c:v>314.23782051282046</c:v>
                </c:pt>
                <c:pt idx="2">
                  <c:v>309.11448118586122</c:v>
                </c:pt>
                <c:pt idx="3">
                  <c:v>312.4635029354211</c:v>
                </c:pt>
                <c:pt idx="4">
                  <c:v>311.87628607277287</c:v>
                </c:pt>
                <c:pt idx="5">
                  <c:v>312.19158751696096</c:v>
                </c:pt>
                <c:pt idx="6">
                  <c:v>311.65745682888559</c:v>
                </c:pt>
                <c:pt idx="7">
                  <c:v>312.49335038363154</c:v>
                </c:pt>
                <c:pt idx="8">
                  <c:v>311.84521337946933</c:v>
                </c:pt>
                <c:pt idx="9">
                  <c:v>300.23126491646775</c:v>
                </c:pt>
                <c:pt idx="10">
                  <c:v>299.32266038846359</c:v>
                </c:pt>
                <c:pt idx="11">
                  <c:v>303.7604774535809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4-41FD-A2B8-DB5824B6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498635842950399"/>
          <c:y val="0.24535215836088911"/>
          <c:w val="0.11262025637023797"/>
          <c:h val="0.22362123491940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9179495816616937"/>
          <c:w val="0.84545221384178704"/>
          <c:h val="0.6444773434784772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Klasse_mnd!$B$300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Klasse_mnd!$Q$300:$Q$311</c:f>
              <c:numCache>
                <c:formatCode>0.0</c:formatCode>
                <c:ptCount val="12"/>
                <c:pt idx="0">
                  <c:v>337.89419354838697</c:v>
                </c:pt>
                <c:pt idx="1">
                  <c:v>339.43542713567848</c:v>
                </c:pt>
                <c:pt idx="2">
                  <c:v>335.70520646319562</c:v>
                </c:pt>
                <c:pt idx="3">
                  <c:v>336.84019851116602</c:v>
                </c:pt>
                <c:pt idx="4">
                  <c:v>335.90934959349568</c:v>
                </c:pt>
                <c:pt idx="5">
                  <c:v>329.10327552986485</c:v>
                </c:pt>
                <c:pt idx="6">
                  <c:v>335.69568106312278</c:v>
                </c:pt>
                <c:pt idx="7">
                  <c:v>332.56761904761896</c:v>
                </c:pt>
                <c:pt idx="8">
                  <c:v>332.27159904534625</c:v>
                </c:pt>
                <c:pt idx="9">
                  <c:v>319.27010703363959</c:v>
                </c:pt>
                <c:pt idx="10">
                  <c:v>320.47474747474757</c:v>
                </c:pt>
                <c:pt idx="11">
                  <c:v>322.17499999999967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4-4A5D-8760-C4CF07617A12}"/>
            </c:ext>
          </c:extLst>
        </c:ser>
        <c:ser>
          <c:idx val="0"/>
          <c:order val="1"/>
          <c:tx>
            <c:strRef>
              <c:f>Klasse_mnd!$B$73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Klasse_mnd!$Q$73:$Q$84</c:f>
              <c:numCache>
                <c:formatCode>0</c:formatCode>
                <c:ptCount val="12"/>
                <c:pt idx="0">
                  <c:v>339.44086161879926</c:v>
                </c:pt>
                <c:pt idx="1">
                  <c:v>341.50478468899541</c:v>
                </c:pt>
                <c:pt idx="2">
                  <c:v>337.30831683168361</c:v>
                </c:pt>
                <c:pt idx="3">
                  <c:v>339.08755905511794</c:v>
                </c:pt>
                <c:pt idx="4">
                  <c:v>334.30465116279095</c:v>
                </c:pt>
                <c:pt idx="5">
                  <c:v>334.0859688195988</c:v>
                </c:pt>
                <c:pt idx="6">
                  <c:v>337.03154929577448</c:v>
                </c:pt>
                <c:pt idx="7">
                  <c:v>339.5150000000001</c:v>
                </c:pt>
                <c:pt idx="8">
                  <c:v>337.16766743648941</c:v>
                </c:pt>
                <c:pt idx="9">
                  <c:v>320.24033898305089</c:v>
                </c:pt>
                <c:pt idx="10">
                  <c:v>323.82832929782131</c:v>
                </c:pt>
                <c:pt idx="11">
                  <c:v>323.34021352313175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4-4A5D-8760-C4CF07617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63671563485865"/>
          <c:y val="0.18241675910603553"/>
          <c:w val="0.12196987111731881"/>
          <c:h val="0.19572680374560741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O+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34150190582164"/>
          <c:y val="0.20188010570204626"/>
          <c:w val="0.84509582443499343"/>
          <c:h val="0.634392471951829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Klasse_mnd!$B$317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Klasse_mnd!$Q$317:$Q$328</c:f>
              <c:numCache>
                <c:formatCode>0.0</c:formatCode>
                <c:ptCount val="12"/>
                <c:pt idx="0">
                  <c:v>359.69664082687348</c:v>
                </c:pt>
                <c:pt idx="1">
                  <c:v>360.39722222222241</c:v>
                </c:pt>
                <c:pt idx="2">
                  <c:v>350.28656250000006</c:v>
                </c:pt>
                <c:pt idx="3">
                  <c:v>358.47051282051274</c:v>
                </c:pt>
                <c:pt idx="4">
                  <c:v>349.40909090909111</c:v>
                </c:pt>
                <c:pt idx="5">
                  <c:v>353.01583577712597</c:v>
                </c:pt>
                <c:pt idx="6">
                  <c:v>357.73850574712645</c:v>
                </c:pt>
                <c:pt idx="7">
                  <c:v>358.70769230769247</c:v>
                </c:pt>
                <c:pt idx="8">
                  <c:v>347.98181818181814</c:v>
                </c:pt>
                <c:pt idx="9">
                  <c:v>344.5205128205132</c:v>
                </c:pt>
                <c:pt idx="10">
                  <c:v>346.53371691599511</c:v>
                </c:pt>
                <c:pt idx="11">
                  <c:v>344.09659090909071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C-47B8-AF0C-E873272066EF}"/>
            </c:ext>
          </c:extLst>
        </c:ser>
        <c:ser>
          <c:idx val="0"/>
          <c:order val="1"/>
          <c:tx>
            <c:strRef>
              <c:f>Klasse_mnd!$B$88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Klasse_mnd!$Q$88:$Q$99</c:f>
              <c:numCache>
                <c:formatCode>0</c:formatCode>
                <c:ptCount val="12"/>
                <c:pt idx="0">
                  <c:v>357.8824022346368</c:v>
                </c:pt>
                <c:pt idx="1">
                  <c:v>363.10094339622606</c:v>
                </c:pt>
                <c:pt idx="2">
                  <c:v>356.1320143884891</c:v>
                </c:pt>
                <c:pt idx="3">
                  <c:v>351.89699699699702</c:v>
                </c:pt>
                <c:pt idx="4">
                  <c:v>356.00524475524486</c:v>
                </c:pt>
                <c:pt idx="5">
                  <c:v>354.93159851301129</c:v>
                </c:pt>
                <c:pt idx="6">
                  <c:v>357.90152284263974</c:v>
                </c:pt>
                <c:pt idx="7">
                  <c:v>361.17039106145262</c:v>
                </c:pt>
                <c:pt idx="8">
                  <c:v>357.60978723404224</c:v>
                </c:pt>
                <c:pt idx="9">
                  <c:v>343.72221144519841</c:v>
                </c:pt>
                <c:pt idx="10">
                  <c:v>343.93626126126122</c:v>
                </c:pt>
                <c:pt idx="11">
                  <c:v>349.3869346733668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C-47B8-AF0C-E87327206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Ku, middel alder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66192478937234E-2"/>
          <c:y val="0.20028614849350404"/>
          <c:w val="0.88388155917795397"/>
          <c:h val="0.71523007837086927"/>
        </c:manualLayout>
      </c:layout>
      <c:lineChart>
        <c:grouping val="standard"/>
        <c:varyColors val="0"/>
        <c:ser>
          <c:idx val="1"/>
          <c:order val="0"/>
          <c:tx>
            <c:strRef>
              <c:f>Måned!#REF!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00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8-4193-8797-B8D98181D547}"/>
            </c:ext>
          </c:extLst>
        </c:ser>
        <c:ser>
          <c:idx val="0"/>
          <c:order val="1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Måned!$Y$37:$Y$48</c:f>
              <c:numCache>
                <c:formatCode>0</c:formatCode>
                <c:ptCount val="12"/>
                <c:pt idx="0">
                  <c:v>2158.1036937283566</c:v>
                </c:pt>
                <c:pt idx="1">
                  <c:v>2142.1092530657743</c:v>
                </c:pt>
                <c:pt idx="2">
                  <c:v>2161.6362031770936</c:v>
                </c:pt>
                <c:pt idx="3">
                  <c:v>2189.009621353197</c:v>
                </c:pt>
                <c:pt idx="4">
                  <c:v>2204.2463015831818</c:v>
                </c:pt>
                <c:pt idx="5">
                  <c:v>2223.5873197528035</c:v>
                </c:pt>
                <c:pt idx="6">
                  <c:v>2206.4757864969965</c:v>
                </c:pt>
                <c:pt idx="7">
                  <c:v>2164.934762348556</c:v>
                </c:pt>
                <c:pt idx="8">
                  <c:v>2173.6324278438037</c:v>
                </c:pt>
                <c:pt idx="9">
                  <c:v>2289.3520948434621</c:v>
                </c:pt>
                <c:pt idx="10">
                  <c:v>2345.9073417177256</c:v>
                </c:pt>
                <c:pt idx="11">
                  <c:v>2346.2239196857263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8-4193-8797-B8D98181D547}"/>
            </c:ext>
          </c:extLst>
        </c:ser>
        <c:ser>
          <c:idx val="3"/>
          <c:order val="2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Måned!$Y$24:$Y$35</c:f>
              <c:numCache>
                <c:formatCode>0</c:formatCode>
                <c:ptCount val="12"/>
                <c:pt idx="0">
                  <c:v>2222.2836518910126</c:v>
                </c:pt>
                <c:pt idx="1">
                  <c:v>2159.5464628297368</c:v>
                </c:pt>
                <c:pt idx="2">
                  <c:v>2185.7576601671312</c:v>
                </c:pt>
                <c:pt idx="3">
                  <c:v>2204.6176747101217</c:v>
                </c:pt>
                <c:pt idx="4">
                  <c:v>2225.9237113402073</c:v>
                </c:pt>
                <c:pt idx="5">
                  <c:v>2263.6741759544702</c:v>
                </c:pt>
                <c:pt idx="6">
                  <c:v>2271.0343380389168</c:v>
                </c:pt>
                <c:pt idx="7">
                  <c:v>2238.7898876404497</c:v>
                </c:pt>
                <c:pt idx="8">
                  <c:v>2223.8882554161919</c:v>
                </c:pt>
                <c:pt idx="9">
                  <c:v>2340.5177489177495</c:v>
                </c:pt>
                <c:pt idx="10">
                  <c:v>2373.0100459937062</c:v>
                </c:pt>
                <c:pt idx="11">
                  <c:v>2333.765484383272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8-4193-8797-B8D98181D547}"/>
            </c:ext>
          </c:extLst>
        </c:ser>
        <c:ser>
          <c:idx val="4"/>
          <c:order val="3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3.1515150575186411E-2"/>
                  <c:y val="-9.2943372570361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6-43CE-80F3-0FBF425822DC}"/>
                </c:ext>
              </c:extLst>
            </c:dLbl>
            <c:dLbl>
              <c:idx val="2"/>
              <c:layout>
                <c:manualLayout>
                  <c:x val="-3.5454544397084731E-2"/>
                  <c:y val="-8.238162568736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76-43CE-80F3-0FBF425822DC}"/>
                </c:ext>
              </c:extLst>
            </c:dLbl>
            <c:dLbl>
              <c:idx val="3"/>
              <c:layout>
                <c:manualLayout>
                  <c:x val="-4.1363635129932179E-2"/>
                  <c:y val="-6.3370481297973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76-43CE-80F3-0FBF425822DC}"/>
                </c:ext>
              </c:extLst>
            </c:dLbl>
            <c:dLbl>
              <c:idx val="4"/>
              <c:layout>
                <c:manualLayout>
                  <c:x val="-2.856060520876267E-2"/>
                  <c:y val="-8.8718673817163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76-43CE-80F3-0FBF425822DC}"/>
                </c:ext>
              </c:extLst>
            </c:dLbl>
            <c:dLbl>
              <c:idx val="5"/>
              <c:layout>
                <c:manualLayout>
                  <c:x val="-2.0681817564966145E-2"/>
                  <c:y val="-8.0269276310766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A1-4390-94FE-EA4097C57ADD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</c:formatCode>
                <c:ptCount val="12"/>
                <c:pt idx="0">
                  <c:v>2225.385703215808</c:v>
                </c:pt>
                <c:pt idx="1">
                  <c:v>2189.8708563535911</c:v>
                </c:pt>
                <c:pt idx="2">
                  <c:v>2233.6751438086594</c:v>
                </c:pt>
                <c:pt idx="3">
                  <c:v>2206.2436995351113</c:v>
                </c:pt>
                <c:pt idx="4">
                  <c:v>2267.7870722433472</c:v>
                </c:pt>
                <c:pt idx="5">
                  <c:v>2293.6808444582425</c:v>
                </c:pt>
                <c:pt idx="6">
                  <c:v>2243.7056843679875</c:v>
                </c:pt>
                <c:pt idx="7">
                  <c:v>2233.081993569132</c:v>
                </c:pt>
                <c:pt idx="8">
                  <c:v>2223.8803145020388</c:v>
                </c:pt>
                <c:pt idx="9">
                  <c:v>2358.4465166130758</c:v>
                </c:pt>
                <c:pt idx="10">
                  <c:v>2400.9263171794528</c:v>
                </c:pt>
                <c:pt idx="11">
                  <c:v>2352.8535645472066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8-4193-8797-B8D98181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ax val="2400"/>
          <c:min val="20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885587363231092"/>
          <c:y val="0.21820169876134823"/>
          <c:w val="8.7482769998724355E-2"/>
          <c:h val="0.1923398317323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Klasse_mnd!$Q$334:$Q$345</c:f>
              <c:numCache>
                <c:formatCode>0.0</c:formatCode>
                <c:ptCount val="12"/>
                <c:pt idx="0">
                  <c:v>376.24803149606305</c:v>
                </c:pt>
                <c:pt idx="1">
                  <c:v>381.94102564102593</c:v>
                </c:pt>
                <c:pt idx="2">
                  <c:v>375.92448979591842</c:v>
                </c:pt>
                <c:pt idx="3">
                  <c:v>384.35624999999993</c:v>
                </c:pt>
                <c:pt idx="4">
                  <c:v>384.8982300884955</c:v>
                </c:pt>
                <c:pt idx="5">
                  <c:v>380.67388059701494</c:v>
                </c:pt>
                <c:pt idx="6">
                  <c:v>380.58226950354606</c:v>
                </c:pt>
                <c:pt idx="7">
                  <c:v>380.9068181818181</c:v>
                </c:pt>
                <c:pt idx="8">
                  <c:v>379.59548872180449</c:v>
                </c:pt>
                <c:pt idx="9">
                  <c:v>374.61642441860471</c:v>
                </c:pt>
                <c:pt idx="10">
                  <c:v>378.40723589001425</c:v>
                </c:pt>
                <c:pt idx="11">
                  <c:v>376.61036585365849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5-4342-8187-178540F3B02E}"/>
            </c:ext>
          </c:extLst>
        </c:ser>
        <c:ser>
          <c:idx val="0"/>
          <c:order val="1"/>
          <c:tx>
            <c:strRef>
              <c:f>Klasse_mnd!$B$103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Klasse_mnd!$Q$103:$Q$114</c:f>
              <c:numCache>
                <c:formatCode>0</c:formatCode>
                <c:ptCount val="12"/>
                <c:pt idx="0">
                  <c:v>383.02629310344815</c:v>
                </c:pt>
                <c:pt idx="1">
                  <c:v>388.60161290322566</c:v>
                </c:pt>
                <c:pt idx="2">
                  <c:v>379.24723618090451</c:v>
                </c:pt>
                <c:pt idx="3">
                  <c:v>380.89920948616577</c:v>
                </c:pt>
                <c:pt idx="4">
                  <c:v>381.41527777777759</c:v>
                </c:pt>
                <c:pt idx="5">
                  <c:v>381.25540540540544</c:v>
                </c:pt>
                <c:pt idx="6">
                  <c:v>380.29352517985615</c:v>
                </c:pt>
                <c:pt idx="7">
                  <c:v>381.44656488549617</c:v>
                </c:pt>
                <c:pt idx="8">
                  <c:v>380.27008547008552</c:v>
                </c:pt>
                <c:pt idx="9">
                  <c:v>375.97468354430407</c:v>
                </c:pt>
                <c:pt idx="10">
                  <c:v>376.64905956112847</c:v>
                </c:pt>
                <c:pt idx="11">
                  <c:v>378.17327586206903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5-4342-8187-178540F3B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3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Klasse_mnd!$B$351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Klasse_mnd!$Q$351:$Q$362</c:f>
              <c:numCache>
                <c:formatCode>0.0</c:formatCode>
                <c:ptCount val="12"/>
                <c:pt idx="0">
                  <c:v>404.12781954887186</c:v>
                </c:pt>
                <c:pt idx="1">
                  <c:v>417.52794117647022</c:v>
                </c:pt>
                <c:pt idx="2">
                  <c:v>408.24689655172409</c:v>
                </c:pt>
                <c:pt idx="3">
                  <c:v>414.3950704225353</c:v>
                </c:pt>
                <c:pt idx="4">
                  <c:v>417.89924242424246</c:v>
                </c:pt>
                <c:pt idx="5">
                  <c:v>413.78251366120207</c:v>
                </c:pt>
                <c:pt idx="6">
                  <c:v>411.11489361702144</c:v>
                </c:pt>
                <c:pt idx="7">
                  <c:v>407.04523809523823</c:v>
                </c:pt>
                <c:pt idx="8">
                  <c:v>412.77439024390225</c:v>
                </c:pt>
                <c:pt idx="9">
                  <c:v>413.88971061093241</c:v>
                </c:pt>
                <c:pt idx="10">
                  <c:v>411.53911764705879</c:v>
                </c:pt>
                <c:pt idx="11">
                  <c:v>408.70229885057489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C-4F79-B14A-BF1283AA0B3C}"/>
            </c:ext>
          </c:extLst>
        </c:ser>
        <c:ser>
          <c:idx val="0"/>
          <c:order val="1"/>
          <c:tx>
            <c:strRef>
              <c:f>Klasse_mnd!$B$118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Klasse_mnd!$Q$118:$Q$129</c:f>
              <c:numCache>
                <c:formatCode>0</c:formatCode>
                <c:ptCount val="12"/>
                <c:pt idx="0">
                  <c:v>415.96499999999992</c:v>
                </c:pt>
                <c:pt idx="1">
                  <c:v>418.40322580645153</c:v>
                </c:pt>
                <c:pt idx="2">
                  <c:v>416.78534482758607</c:v>
                </c:pt>
                <c:pt idx="3">
                  <c:v>408.85138888888906</c:v>
                </c:pt>
                <c:pt idx="4">
                  <c:v>409.53600000000006</c:v>
                </c:pt>
                <c:pt idx="5">
                  <c:v>419.59214285714256</c:v>
                </c:pt>
                <c:pt idx="6">
                  <c:v>416.41279069767438</c:v>
                </c:pt>
                <c:pt idx="7">
                  <c:v>402.14428571428579</c:v>
                </c:pt>
                <c:pt idx="8">
                  <c:v>413.01971830985906</c:v>
                </c:pt>
                <c:pt idx="9">
                  <c:v>406.43066298342575</c:v>
                </c:pt>
                <c:pt idx="10">
                  <c:v>407.96572438162531</c:v>
                </c:pt>
                <c:pt idx="11">
                  <c:v>404.86964285714282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C-4F79-B14A-BF1283AA0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R+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lineChart>
        <c:grouping val="standard"/>
        <c:varyColors val="0"/>
        <c:ser>
          <c:idx val="1"/>
          <c:order val="0"/>
          <c:tx>
            <c:strRef>
              <c:f>Klasse_mnd!$B$368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square"/>
            <c:size val="7"/>
            <c:spPr>
              <a:solidFill>
                <a:srgbClr val="00FF00"/>
              </a:solidFill>
            </c:spPr>
          </c:marker>
          <c:val>
            <c:numRef>
              <c:f>Klasse_mnd!$Q$368:$Q$379</c:f>
              <c:numCache>
                <c:formatCode>0.0</c:formatCode>
                <c:ptCount val="12"/>
                <c:pt idx="0">
                  <c:v>449.30250000000001</c:v>
                </c:pt>
                <c:pt idx="1">
                  <c:v>451.26969696969718</c:v>
                </c:pt>
                <c:pt idx="2">
                  <c:v>445.3955882352941</c:v>
                </c:pt>
                <c:pt idx="3">
                  <c:v>450.18727272727261</c:v>
                </c:pt>
                <c:pt idx="4">
                  <c:v>449.42680412371129</c:v>
                </c:pt>
                <c:pt idx="5">
                  <c:v>444.82794117647074</c:v>
                </c:pt>
                <c:pt idx="6">
                  <c:v>444.9714285714287</c:v>
                </c:pt>
                <c:pt idx="7">
                  <c:v>451.85862068965514</c:v>
                </c:pt>
                <c:pt idx="8">
                  <c:v>443.84347826086946</c:v>
                </c:pt>
                <c:pt idx="9">
                  <c:v>442.31465517241367</c:v>
                </c:pt>
                <c:pt idx="10">
                  <c:v>446.99528301886801</c:v>
                </c:pt>
                <c:pt idx="11">
                  <c:v>445.53103448275874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F-4854-8331-BE1171A2BCB9}"/>
            </c:ext>
          </c:extLst>
        </c:ser>
        <c:ser>
          <c:idx val="0"/>
          <c:order val="1"/>
          <c:tx>
            <c:strRef>
              <c:f>Klasse_mnd!$B$133</c:f>
              <c:strCache>
                <c:ptCount val="1"/>
                <c:pt idx="0">
                  <c:v>2024</c:v>
                </c:pt>
              </c:strCache>
            </c:strRef>
          </c:tx>
          <c:spPr>
            <a:ln w="41275">
              <a:solidFill>
                <a:srgbClr val="000000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Klasse_mnd!$Q$133:$Q$144</c:f>
              <c:numCache>
                <c:formatCode>0</c:formatCode>
                <c:ptCount val="12"/>
                <c:pt idx="0">
                  <c:v>444.62419354838687</c:v>
                </c:pt>
                <c:pt idx="1">
                  <c:v>455.84166666666658</c:v>
                </c:pt>
                <c:pt idx="2">
                  <c:v>466.35277777777776</c:v>
                </c:pt>
                <c:pt idx="3">
                  <c:v>444.94303797468353</c:v>
                </c:pt>
                <c:pt idx="4">
                  <c:v>448.67142857142824</c:v>
                </c:pt>
                <c:pt idx="5">
                  <c:v>446.30344827586208</c:v>
                </c:pt>
                <c:pt idx="6">
                  <c:v>446.87407407407409</c:v>
                </c:pt>
                <c:pt idx="7">
                  <c:v>449.89499999999998</c:v>
                </c:pt>
                <c:pt idx="8">
                  <c:v>443.69565217391312</c:v>
                </c:pt>
                <c:pt idx="9">
                  <c:v>443.13839285714278</c:v>
                </c:pt>
                <c:pt idx="10">
                  <c:v>446.86363636363666</c:v>
                </c:pt>
                <c:pt idx="11">
                  <c:v>429.02608695652174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F-4854-8331-BE1171A2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64160"/>
        <c:axId val="462064552"/>
      </c:line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4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294574232340422E-3"/>
              <c:y val="0.3154472564165030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3182353646514583"/>
          <c:h val="0.175408778893968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Klasse_mnd!$B$385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Klasse_mnd!$Q$385:$Q$396</c:f>
              <c:numCache>
                <c:formatCode>0.0</c:formatCode>
                <c:ptCount val="12"/>
                <c:pt idx="0">
                  <c:v>492.03</c:v>
                </c:pt>
                <c:pt idx="1">
                  <c:v>491.14375000000001</c:v>
                </c:pt>
                <c:pt idx="2">
                  <c:v>483.57499999999999</c:v>
                </c:pt>
                <c:pt idx="3">
                  <c:v>489.5</c:v>
                </c:pt>
                <c:pt idx="4">
                  <c:v>491.7848484848484</c:v>
                </c:pt>
                <c:pt idx="5">
                  <c:v>489.26785714285694</c:v>
                </c:pt>
                <c:pt idx="6">
                  <c:v>479.41818181818178</c:v>
                </c:pt>
                <c:pt idx="7">
                  <c:v>491.84444444444438</c:v>
                </c:pt>
                <c:pt idx="8">
                  <c:v>485.6545454545456</c:v>
                </c:pt>
                <c:pt idx="9">
                  <c:v>487.4064516129032</c:v>
                </c:pt>
                <c:pt idx="10">
                  <c:v>488.57647058823528</c:v>
                </c:pt>
                <c:pt idx="11">
                  <c:v>511.02499999999998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9-42DB-AF22-C1724BD2BFBB}"/>
            </c:ext>
          </c:extLst>
        </c:ser>
        <c:ser>
          <c:idx val="0"/>
          <c:order val="1"/>
          <c:tx>
            <c:strRef>
              <c:f>Klasse_mnd!$B$148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Klasse_mnd!$Q$148:$Q$159</c:f>
              <c:numCache>
                <c:formatCode>0</c:formatCode>
                <c:ptCount val="12"/>
                <c:pt idx="0">
                  <c:v>482.60909090909087</c:v>
                </c:pt>
                <c:pt idx="1">
                  <c:v>492.48571428571438</c:v>
                </c:pt>
                <c:pt idx="2">
                  <c:v>483.23333333333318</c:v>
                </c:pt>
                <c:pt idx="3">
                  <c:v>473.4550000000001</c:v>
                </c:pt>
                <c:pt idx="4">
                  <c:v>493.87333333333322</c:v>
                </c:pt>
                <c:pt idx="5">
                  <c:v>506.83636363636361</c:v>
                </c:pt>
                <c:pt idx="6">
                  <c:v>477.2</c:v>
                </c:pt>
                <c:pt idx="7">
                  <c:v>494.84</c:v>
                </c:pt>
                <c:pt idx="8">
                  <c:v>518.02499999999998</c:v>
                </c:pt>
                <c:pt idx="9">
                  <c:v>481.90499999999992</c:v>
                </c:pt>
                <c:pt idx="10">
                  <c:v>498.17391304347825</c:v>
                </c:pt>
                <c:pt idx="11">
                  <c:v>463.08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9-42DB-AF22-C1724BD2B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Klasse_mnd!$B$402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Klasse_mnd!$Q$402:$Q$413</c:f>
              <c:numCache>
                <c:formatCode>0</c:formatCode>
                <c:ptCount val="12"/>
                <c:pt idx="0">
                  <c:v>507.72</c:v>
                </c:pt>
                <c:pt idx="1">
                  <c:v>502.85</c:v>
                </c:pt>
                <c:pt idx="2">
                  <c:v>516.28</c:v>
                </c:pt>
                <c:pt idx="3">
                  <c:v>553.85</c:v>
                </c:pt>
                <c:pt idx="4">
                  <c:v>544.52</c:v>
                </c:pt>
                <c:pt idx="5">
                  <c:v>515.02727272727259</c:v>
                </c:pt>
                <c:pt idx="6">
                  <c:v>521.96666666666681</c:v>
                </c:pt>
                <c:pt idx="7">
                  <c:v>482.85</c:v>
                </c:pt>
                <c:pt idx="8">
                  <c:v>506.36666666666656</c:v>
                </c:pt>
                <c:pt idx="9">
                  <c:v>516.91666666666652</c:v>
                </c:pt>
                <c:pt idx="10">
                  <c:v>482.06666666666678</c:v>
                </c:pt>
                <c:pt idx="11">
                  <c:v>491.1666666666668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A-40D6-B9BF-01FB154EB114}"/>
            </c:ext>
          </c:extLst>
        </c:ser>
        <c:ser>
          <c:idx val="0"/>
          <c:order val="1"/>
          <c:tx>
            <c:strRef>
              <c:f>Klasse_mnd!$B$163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Klasse_mnd!$Q$163:$Q$174</c:f>
              <c:numCache>
                <c:formatCode>0</c:formatCode>
                <c:ptCount val="12"/>
                <c:pt idx="0">
                  <c:v>523.24</c:v>
                </c:pt>
                <c:pt idx="1">
                  <c:v>549.9</c:v>
                </c:pt>
                <c:pt idx="2">
                  <c:v>554.5</c:v>
                </c:pt>
                <c:pt idx="3">
                  <c:v>507.88181818181823</c:v>
                </c:pt>
                <c:pt idx="4">
                  <c:v>520.45000000000005</c:v>
                </c:pt>
                <c:pt idx="5">
                  <c:v>454.9</c:v>
                </c:pt>
                <c:pt idx="6">
                  <c:v>535.66666666666652</c:v>
                </c:pt>
                <c:pt idx="7">
                  <c:v>568.4</c:v>
                </c:pt>
                <c:pt idx="8">
                  <c:v>573.70000000000005</c:v>
                </c:pt>
                <c:pt idx="9">
                  <c:v>482.48750000000001</c:v>
                </c:pt>
                <c:pt idx="10">
                  <c:v>544.51428571428562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A-40D6-B9BF-01FB154EB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526796121100246E-3"/>
              <c:y val="0.30977306755748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U+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Klasse_mnd!$Q$419:$Q$430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583.5</c:v>
                </c:pt>
                <c:pt idx="3">
                  <c:v>574.54999999999995</c:v>
                </c:pt>
                <c:pt idx="4">
                  <c:v>557.1</c:v>
                </c:pt>
                <c:pt idx="5">
                  <c:v>546.95000000000005</c:v>
                </c:pt>
                <c:pt idx="6">
                  <c:v>557.9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553.30000000000007</c:v>
                </c:pt>
                <c:pt idx="11">
                  <c:v>486.5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9F6-826D-88478B7A2F63}"/>
            </c:ext>
          </c:extLst>
        </c:ser>
        <c:ser>
          <c:idx val="0"/>
          <c:order val="1"/>
          <c:tx>
            <c:strRef>
              <c:f>Klasse_mnd!$B$178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Klasse_mnd!$Q$178:$Q$189</c:f>
              <c:numCache>
                <c:formatCode>0</c:formatCode>
                <c:ptCount val="12"/>
                <c:pt idx="0">
                  <c:v>548.80000000000007</c:v>
                </c:pt>
                <c:pt idx="1">
                  <c:v>478.6</c:v>
                </c:pt>
                <c:pt idx="2">
                  <c:v>590</c:v>
                </c:pt>
                <c:pt idx="3">
                  <c:v>530.20000000000005</c:v>
                </c:pt>
                <c:pt idx="4">
                  <c:v>579.6</c:v>
                </c:pt>
                <c:pt idx="5">
                  <c:v>550.69999999999993</c:v>
                </c:pt>
                <c:pt idx="6">
                  <c:v>563.70000000000005</c:v>
                </c:pt>
                <c:pt idx="7">
                  <c:v>0</c:v>
                </c:pt>
                <c:pt idx="8">
                  <c:v>0</c:v>
                </c:pt>
                <c:pt idx="9">
                  <c:v>579.1500000000002</c:v>
                </c:pt>
                <c:pt idx="10">
                  <c:v>537.20000000000005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9F6-826D-88478B7A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Klasse_mnd!$B$436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Klasse_mnd!$Q$436:$Q$447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533.5</c:v>
                </c:pt>
                <c:pt idx="4">
                  <c:v>0</c:v>
                </c:pt>
                <c:pt idx="5">
                  <c:v>0</c:v>
                </c:pt>
                <c:pt idx="6">
                  <c:v>461.6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578.4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D-4A63-9D3C-F3D2EE9CCE58}"/>
            </c:ext>
          </c:extLst>
        </c:ser>
        <c:ser>
          <c:idx val="0"/>
          <c:order val="1"/>
          <c:tx>
            <c:strRef>
              <c:f>Klasse_mnd!$B$193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Klasse_mnd!$Q$193:$Q$204</c:f>
              <c:numCache>
                <c:formatCode>0</c:formatCode>
                <c:ptCount val="12"/>
                <c:pt idx="0">
                  <c:v>610.54999999999995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611.1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D-4A63-9D3C-F3D2EE9CC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Klasse_mnd!$B$451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Klasse_mnd!$Q$451:$Q$462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F-4154-8F7E-92FCD0A89630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Klasse_mnd!$Q$208:$Q$219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1F-4154-8F7E-92FCD0A89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Middelvekt i klasse 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Klasse_mnd!$B$466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Klasse_mnd!$Q$466:$Q$477</c:f>
              <c:numCache>
                <c:formatCode>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2-4142-99B5-10A5EBCFE366}"/>
            </c:ext>
          </c:extLst>
        </c:ser>
        <c:ser>
          <c:idx val="0"/>
          <c:order val="1"/>
          <c:tx>
            <c:strRef>
              <c:f>Klasse_mnd!$B$208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Klasse_mnd!$Q$223:$Q$234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2-4142-99B5-10A5EBCFE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4160"/>
        <c:axId val="462064552"/>
      </c:barChart>
      <c:catAx>
        <c:axId val="4620641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552"/>
        <c:crosses val="autoZero"/>
        <c:auto val="1"/>
        <c:lblAlgn val="ctr"/>
        <c:lblOffset val="100"/>
        <c:noMultiLvlLbl val="0"/>
      </c:catAx>
      <c:valAx>
        <c:axId val="4620645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7.549068855254192E-3"/>
              <c:y val="0.288147306626197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41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2430727435083307"/>
          <c:h val="0.1320790164387346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Klasse_mnd!$B$240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Klasse_mnd!$P$240:$P$251</c:f>
              <c:numCache>
                <c:formatCode>0.00</c:formatCode>
                <c:ptCount val="12"/>
                <c:pt idx="0">
                  <c:v>4.4816326530612249</c:v>
                </c:pt>
                <c:pt idx="1">
                  <c:v>4.3855421686747</c:v>
                </c:pt>
                <c:pt idx="2">
                  <c:v>4.4678111587982849</c:v>
                </c:pt>
                <c:pt idx="3">
                  <c:v>4.3275862068965516</c:v>
                </c:pt>
                <c:pt idx="4">
                  <c:v>4.5612244897959187</c:v>
                </c:pt>
                <c:pt idx="5">
                  <c:v>4.3434782608695661</c:v>
                </c:pt>
                <c:pt idx="6">
                  <c:v>4.3283582089552226</c:v>
                </c:pt>
                <c:pt idx="7">
                  <c:v>4.3037974683544311</c:v>
                </c:pt>
                <c:pt idx="8">
                  <c:v>4.0460829493087536</c:v>
                </c:pt>
                <c:pt idx="9">
                  <c:v>4.1555023923444994</c:v>
                </c:pt>
                <c:pt idx="10">
                  <c:v>4.3076923076923057</c:v>
                </c:pt>
                <c:pt idx="11">
                  <c:v>4.3015873015873005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D1-42BE-9BAB-EE2AE41DCE17}"/>
            </c:ext>
          </c:extLst>
        </c:ser>
        <c:ser>
          <c:idx val="0"/>
          <c:order val="1"/>
          <c:tx>
            <c:strRef>
              <c:f>Klasse_mnd!$B$13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Klasse_mnd!$P$13:$P$24</c:f>
              <c:numCache>
                <c:formatCode>0.00</c:formatCode>
                <c:ptCount val="12"/>
                <c:pt idx="0">
                  <c:v>4.5397727272727284</c:v>
                </c:pt>
                <c:pt idx="1">
                  <c:v>4.577981651376148</c:v>
                </c:pt>
                <c:pt idx="2">
                  <c:v>4.6015625</c:v>
                </c:pt>
                <c:pt idx="3">
                  <c:v>4.7006369426751595</c:v>
                </c:pt>
                <c:pt idx="4">
                  <c:v>4.4285714285714306</c:v>
                </c:pt>
                <c:pt idx="5">
                  <c:v>4.25</c:v>
                </c:pt>
                <c:pt idx="6">
                  <c:v>4.3043478260869561</c:v>
                </c:pt>
                <c:pt idx="7">
                  <c:v>4.255319148936171</c:v>
                </c:pt>
                <c:pt idx="8">
                  <c:v>4.1346153846153859</c:v>
                </c:pt>
                <c:pt idx="9">
                  <c:v>4.1694352159468444</c:v>
                </c:pt>
                <c:pt idx="10">
                  <c:v>4.015625</c:v>
                </c:pt>
                <c:pt idx="11">
                  <c:v>4.4186046511627932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1-42BE-9BAB-EE2AE41DC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Middel alder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39948949239504E-2"/>
          <c:y val="0.14751151243067168"/>
          <c:w val="0.8869423589233425"/>
          <c:h val="0.72934590055654736"/>
        </c:manualLayout>
      </c:layout>
      <c:lineChart>
        <c:grouping val="standard"/>
        <c:varyColors val="0"/>
        <c:ser>
          <c:idx val="3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Måned!$Y$24:$Y$35</c:f>
              <c:numCache>
                <c:formatCode>0</c:formatCode>
                <c:ptCount val="12"/>
                <c:pt idx="0">
                  <c:v>2222.2836518910126</c:v>
                </c:pt>
                <c:pt idx="1">
                  <c:v>2159.5464628297368</c:v>
                </c:pt>
                <c:pt idx="2">
                  <c:v>2185.7576601671312</c:v>
                </c:pt>
                <c:pt idx="3">
                  <c:v>2204.6176747101217</c:v>
                </c:pt>
                <c:pt idx="4">
                  <c:v>2225.9237113402073</c:v>
                </c:pt>
                <c:pt idx="5">
                  <c:v>2263.6741759544702</c:v>
                </c:pt>
                <c:pt idx="6">
                  <c:v>2271.0343380389168</c:v>
                </c:pt>
                <c:pt idx="7">
                  <c:v>2238.7898876404497</c:v>
                </c:pt>
                <c:pt idx="8">
                  <c:v>2223.8882554161919</c:v>
                </c:pt>
                <c:pt idx="9">
                  <c:v>2340.5177489177495</c:v>
                </c:pt>
                <c:pt idx="10">
                  <c:v>2373.0100459937062</c:v>
                </c:pt>
                <c:pt idx="11">
                  <c:v>2333.765484383272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2-4458-A4B0-87438F5DF830}"/>
            </c:ext>
          </c:extLst>
        </c:ser>
        <c:ser>
          <c:idx val="4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6820703151012185E-2"/>
                  <c:y val="-0.107752445040810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4-499C-96BE-7D657DC71AF6}"/>
                </c:ext>
              </c:extLst>
            </c:dLbl>
            <c:dLbl>
              <c:idx val="1"/>
              <c:layout>
                <c:manualLayout>
                  <c:x val="-2.1493120692959992E-2"/>
                  <c:y val="-8.538873003234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4-499C-96BE-7D657DC71AF6}"/>
                </c:ext>
              </c:extLst>
            </c:dLbl>
            <c:dLbl>
              <c:idx val="2"/>
              <c:layout>
                <c:manualLayout>
                  <c:x val="-2.4296571218128685E-2"/>
                  <c:y val="-8.1322600030800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4-499C-96BE-7D657DC71AF6}"/>
                </c:ext>
              </c:extLst>
            </c:dLbl>
            <c:dLbl>
              <c:idx val="3"/>
              <c:layout>
                <c:manualLayout>
                  <c:x val="-2.2427604201349555E-2"/>
                  <c:y val="6.9124210026180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4-499C-96BE-7D657DC71AF6}"/>
                </c:ext>
              </c:extLst>
            </c:dLbl>
            <c:dLbl>
              <c:idx val="4"/>
              <c:layout>
                <c:manualLayout>
                  <c:x val="-3.9248307352361726E-2"/>
                  <c:y val="-5.8958885022330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4-499C-96BE-7D657DC71AF6}"/>
                </c:ext>
              </c:extLst>
            </c:dLbl>
            <c:dLbl>
              <c:idx val="5"/>
              <c:layout>
                <c:manualLayout>
                  <c:x val="-2.2427604201349555E-2"/>
                  <c:y val="-6.3025015023870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E2-47F2-B246-A6FC7EF5CA0A}"/>
                </c:ext>
              </c:extLst>
            </c:dLbl>
            <c:dLbl>
              <c:idx val="6"/>
              <c:layout>
                <c:manualLayout>
                  <c:x val="-2.710002174329738E-2"/>
                  <c:y val="5.8958885022330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3-4F79-BAC8-8399EF4C7F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Måned!$Y$10:$Y$21</c:f>
              <c:numCache>
                <c:formatCode>0</c:formatCode>
                <c:ptCount val="12"/>
                <c:pt idx="0">
                  <c:v>2225.385703215808</c:v>
                </c:pt>
                <c:pt idx="1">
                  <c:v>2189.8708563535911</c:v>
                </c:pt>
                <c:pt idx="2">
                  <c:v>2233.6751438086594</c:v>
                </c:pt>
                <c:pt idx="3">
                  <c:v>2206.2436995351113</c:v>
                </c:pt>
                <c:pt idx="4">
                  <c:v>2267.7870722433472</c:v>
                </c:pt>
                <c:pt idx="5">
                  <c:v>2293.6808444582425</c:v>
                </c:pt>
                <c:pt idx="6">
                  <c:v>2243.7056843679875</c:v>
                </c:pt>
                <c:pt idx="7">
                  <c:v>2233.081993569132</c:v>
                </c:pt>
                <c:pt idx="8">
                  <c:v>2223.8803145020388</c:v>
                </c:pt>
                <c:pt idx="9">
                  <c:v>2358.4465166130758</c:v>
                </c:pt>
                <c:pt idx="10">
                  <c:v>2400.9263171794528</c:v>
                </c:pt>
                <c:pt idx="11">
                  <c:v>2352.8535645472066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2-4458-A4B0-87438F5DF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2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Dager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67030428475405"/>
          <c:y val="0.58371217178406742"/>
          <c:w val="7.4041924462092526E-2"/>
          <c:h val="0.15381497443620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Middel fettgruppe i klasse P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Klasse_mnd!$B$255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Klasse_mnd!$P$255:$P$266</c:f>
              <c:numCache>
                <c:formatCode>0.00</c:formatCode>
                <c:ptCount val="12"/>
                <c:pt idx="0">
                  <c:v>5.8618951612903212</c:v>
                </c:pt>
                <c:pt idx="1">
                  <c:v>5.8579795021961916</c:v>
                </c:pt>
                <c:pt idx="2">
                  <c:v>6.0224971878515197</c:v>
                </c:pt>
                <c:pt idx="3">
                  <c:v>5.9533333333333331</c:v>
                </c:pt>
                <c:pt idx="4">
                  <c:v>6.0661375661375665</c:v>
                </c:pt>
                <c:pt idx="5">
                  <c:v>5.9358353510895885</c:v>
                </c:pt>
                <c:pt idx="6">
                  <c:v>6.047038327526133</c:v>
                </c:pt>
                <c:pt idx="7">
                  <c:v>5.8105670103092786</c:v>
                </c:pt>
                <c:pt idx="8">
                  <c:v>5.6719367588932803</c:v>
                </c:pt>
                <c:pt idx="9">
                  <c:v>5.6383668178872313</c:v>
                </c:pt>
                <c:pt idx="10">
                  <c:v>5.7595155709342558</c:v>
                </c:pt>
                <c:pt idx="11">
                  <c:v>5.8731884057971007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6-4429-919D-DE504F0A31F1}"/>
            </c:ext>
          </c:extLst>
        </c:ser>
        <c:ser>
          <c:idx val="0"/>
          <c:order val="1"/>
          <c:tx>
            <c:strRef>
              <c:f>Klasse_mnd!$B$28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Klasse_mnd!$F$13:$F$24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Klasse_mnd!$P$28:$P$39</c:f>
              <c:numCache>
                <c:formatCode>0.00</c:formatCode>
                <c:ptCount val="12"/>
                <c:pt idx="0">
                  <c:v>6.1701631701631694</c:v>
                </c:pt>
                <c:pt idx="1">
                  <c:v>6.266247379454926</c:v>
                </c:pt>
                <c:pt idx="2">
                  <c:v>6.3302919708029197</c:v>
                </c:pt>
                <c:pt idx="3">
                  <c:v>6.1712887438825446</c:v>
                </c:pt>
                <c:pt idx="4">
                  <c:v>6.0129659643435982</c:v>
                </c:pt>
                <c:pt idx="5">
                  <c:v>5.7721739130434795</c:v>
                </c:pt>
                <c:pt idx="6">
                  <c:v>5.7129798903107849</c:v>
                </c:pt>
                <c:pt idx="7">
                  <c:v>5.6368960468521241</c:v>
                </c:pt>
                <c:pt idx="8">
                  <c:v>5.6043795620437971</c:v>
                </c:pt>
                <c:pt idx="9">
                  <c:v>5.5358919687277908</c:v>
                </c:pt>
                <c:pt idx="10">
                  <c:v>5.5146771037181992</c:v>
                </c:pt>
                <c:pt idx="11">
                  <c:v>5.7450980392156845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6-4429-919D-DE504F0A3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067688"/>
        <c:axId val="462068080"/>
      </c:barChart>
      <c:catAx>
        <c:axId val="462067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8080"/>
        <c:crosses val="autoZero"/>
        <c:auto val="1"/>
        <c:lblAlgn val="ctr"/>
        <c:lblOffset val="100"/>
        <c:noMultiLvlLbl val="0"/>
      </c:catAx>
      <c:valAx>
        <c:axId val="462068080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Fettgruppe</a:t>
                </a:r>
              </a:p>
            </c:rich>
          </c:tx>
          <c:layout>
            <c:manualLayout>
              <c:xMode val="edge"/>
              <c:yMode val="edge"/>
              <c:x val="1.2205984370621177E-2"/>
              <c:y val="0.32970978644793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20676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29936948805373"/>
          <c:y val="0.18241675910603553"/>
          <c:w val="0.11716668121488329"/>
          <c:h val="0.1538602311606812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antall SLAKT</a:t>
            </a:r>
            <a:r>
              <a:rPr lang="nb-NO" sz="2400" baseline="0"/>
              <a:t> per </a:t>
            </a:r>
            <a:r>
              <a:rPr lang="nb-NO" sz="2400"/>
              <a:t>produsent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3-4FFC-9606-82D0BE55E482}"/>
            </c:ext>
          </c:extLst>
        </c:ser>
        <c:ser>
          <c:idx val="10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3-4FFC-9606-82D0BE55E482}"/>
            </c:ext>
          </c:extLst>
        </c:ser>
        <c:ser>
          <c:idx val="2"/>
          <c:order val="2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Vektgrupper!$AC$31:$AC$51</c:f>
              <c:numCache>
                <c:formatCode>0</c:formatCode>
                <c:ptCount val="21"/>
                <c:pt idx="0">
                  <c:v>1</c:v>
                </c:pt>
                <c:pt idx="1">
                  <c:v>1.125</c:v>
                </c:pt>
                <c:pt idx="2">
                  <c:v>1.4594594594594594</c:v>
                </c:pt>
                <c:pt idx="3">
                  <c:v>1.28125</c:v>
                </c:pt>
                <c:pt idx="4">
                  <c:v>1.3395061728395061</c:v>
                </c:pt>
                <c:pt idx="5">
                  <c:v>1.3175757575757576</c:v>
                </c:pt>
                <c:pt idx="6">
                  <c:v>1.3808400188768286</c:v>
                </c:pt>
                <c:pt idx="7">
                  <c:v>1.6900645161290322</c:v>
                </c:pt>
                <c:pt idx="8">
                  <c:v>1.9385486153224176</c:v>
                </c:pt>
                <c:pt idx="9">
                  <c:v>1.9521420301042069</c:v>
                </c:pt>
                <c:pt idx="10">
                  <c:v>1.8531096563011458</c:v>
                </c:pt>
                <c:pt idx="11">
                  <c:v>1.6361283643892339</c:v>
                </c:pt>
                <c:pt idx="12">
                  <c:v>1.5142653352353781</c:v>
                </c:pt>
                <c:pt idx="13">
                  <c:v>1.4337101747173691</c:v>
                </c:pt>
                <c:pt idx="14">
                  <c:v>1.3805601317957166</c:v>
                </c:pt>
                <c:pt idx="15">
                  <c:v>1.3062583222370172</c:v>
                </c:pt>
                <c:pt idx="16">
                  <c:v>1.2454128440366972</c:v>
                </c:pt>
                <c:pt idx="17">
                  <c:v>1.2604651162790699</c:v>
                </c:pt>
                <c:pt idx="18">
                  <c:v>1.1680672268907564</c:v>
                </c:pt>
                <c:pt idx="19">
                  <c:v>1.1200000000000001</c:v>
                </c:pt>
                <c:pt idx="2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C3-4FFC-9606-82D0BE55E482}"/>
            </c:ext>
          </c:extLst>
        </c:ser>
        <c:ser>
          <c:idx val="3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Vektgrupper!$AC$9:$AC$29</c:f>
              <c:numCache>
                <c:formatCode>0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1.3142857142857143</c:v>
                </c:pt>
                <c:pt idx="3">
                  <c:v>1.3185840707964602</c:v>
                </c:pt>
                <c:pt idx="4">
                  <c:v>1.3923611111111112</c:v>
                </c:pt>
                <c:pt idx="5">
                  <c:v>1.3419540229885059</c:v>
                </c:pt>
                <c:pt idx="6">
                  <c:v>1.3540965207631874</c:v>
                </c:pt>
                <c:pt idx="7">
                  <c:v>1.5856562137049941</c:v>
                </c:pt>
                <c:pt idx="8">
                  <c:v>1.8294454225352113</c:v>
                </c:pt>
                <c:pt idx="9">
                  <c:v>1.9692118226600985</c:v>
                </c:pt>
                <c:pt idx="10">
                  <c:v>1.842183202877089</c:v>
                </c:pt>
                <c:pt idx="11">
                  <c:v>1.6391752577319587</c:v>
                </c:pt>
                <c:pt idx="12">
                  <c:v>1.5381756756756757</c:v>
                </c:pt>
                <c:pt idx="13">
                  <c:v>1.4261964735516373</c:v>
                </c:pt>
                <c:pt idx="14">
                  <c:v>1.3649093904448106</c:v>
                </c:pt>
                <c:pt idx="15">
                  <c:v>1.3319209039548023</c:v>
                </c:pt>
                <c:pt idx="16">
                  <c:v>1.2307692307692308</c:v>
                </c:pt>
                <c:pt idx="17">
                  <c:v>1.2287234042553192</c:v>
                </c:pt>
                <c:pt idx="18">
                  <c:v>1.1941747572815533</c:v>
                </c:pt>
                <c:pt idx="19">
                  <c:v>1.0652173913043479</c:v>
                </c:pt>
                <c:pt idx="20">
                  <c:v>1.0555555555555556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C3-4FFC-9606-82D0BE55E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878436487189258"/>
          <c:y val="6.2530247083811857E-2"/>
          <c:w val="9.4170270053376248E-2"/>
          <c:h val="0.22070635640131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antall produsenter per VEKTGRUPPE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3-4DB6-BDA1-2EE9C4D15B65}"/>
            </c:ext>
          </c:extLst>
        </c:ser>
        <c:ser>
          <c:idx val="10"/>
          <c:order val="1"/>
          <c:tx>
            <c:strRef>
              <c:f>Vektgrupper!#REF!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3-4DB6-BDA1-2EE9C4D15B65}"/>
            </c:ext>
          </c:extLst>
        </c:ser>
        <c:ser>
          <c:idx val="2"/>
          <c:order val="2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Vektgrupper!$E$31:$E$51</c:f>
              <c:numCache>
                <c:formatCode>General</c:formatCode>
                <c:ptCount val="21"/>
                <c:pt idx="0">
                  <c:v>1</c:v>
                </c:pt>
                <c:pt idx="1">
                  <c:v>8</c:v>
                </c:pt>
                <c:pt idx="2">
                  <c:v>37</c:v>
                </c:pt>
                <c:pt idx="3">
                  <c:v>128</c:v>
                </c:pt>
                <c:pt idx="4">
                  <c:v>324</c:v>
                </c:pt>
                <c:pt idx="5">
                  <c:v>825</c:v>
                </c:pt>
                <c:pt idx="6">
                  <c:v>2119</c:v>
                </c:pt>
                <c:pt idx="7">
                  <c:v>3875</c:v>
                </c:pt>
                <c:pt idx="8">
                  <c:v>4947</c:v>
                </c:pt>
                <c:pt idx="9">
                  <c:v>5182</c:v>
                </c:pt>
                <c:pt idx="10">
                  <c:v>4888</c:v>
                </c:pt>
                <c:pt idx="11">
                  <c:v>3864</c:v>
                </c:pt>
                <c:pt idx="12">
                  <c:v>2804</c:v>
                </c:pt>
                <c:pt idx="13">
                  <c:v>1946</c:v>
                </c:pt>
                <c:pt idx="14">
                  <c:v>1214</c:v>
                </c:pt>
                <c:pt idx="15">
                  <c:v>751</c:v>
                </c:pt>
                <c:pt idx="16">
                  <c:v>436</c:v>
                </c:pt>
                <c:pt idx="17">
                  <c:v>215</c:v>
                </c:pt>
                <c:pt idx="18">
                  <c:v>119</c:v>
                </c:pt>
                <c:pt idx="19">
                  <c:v>50</c:v>
                </c:pt>
                <c:pt idx="2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3-4DB6-BDA1-2EE9C4D15B65}"/>
            </c:ext>
          </c:extLst>
        </c:ser>
        <c:ser>
          <c:idx val="3"/>
          <c:order val="3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Vektgrupper!$E$9:$E$29</c:f>
              <c:numCache>
                <c:formatCode>General</c:formatCode>
                <c:ptCount val="21"/>
                <c:pt idx="0">
                  <c:v>2</c:v>
                </c:pt>
                <c:pt idx="1">
                  <c:v>4</c:v>
                </c:pt>
                <c:pt idx="2">
                  <c:v>35</c:v>
                </c:pt>
                <c:pt idx="3">
                  <c:v>113</c:v>
                </c:pt>
                <c:pt idx="4">
                  <c:v>288</c:v>
                </c:pt>
                <c:pt idx="5">
                  <c:v>696</c:v>
                </c:pt>
                <c:pt idx="6">
                  <c:v>1782</c:v>
                </c:pt>
                <c:pt idx="7">
                  <c:v>3444</c:v>
                </c:pt>
                <c:pt idx="8">
                  <c:v>4544</c:v>
                </c:pt>
                <c:pt idx="9">
                  <c:v>4872</c:v>
                </c:pt>
                <c:pt idx="10">
                  <c:v>4727</c:v>
                </c:pt>
                <c:pt idx="11">
                  <c:v>3977</c:v>
                </c:pt>
                <c:pt idx="12">
                  <c:v>2960</c:v>
                </c:pt>
                <c:pt idx="13">
                  <c:v>1985</c:v>
                </c:pt>
                <c:pt idx="14">
                  <c:v>1214</c:v>
                </c:pt>
                <c:pt idx="15">
                  <c:v>708</c:v>
                </c:pt>
                <c:pt idx="16">
                  <c:v>403</c:v>
                </c:pt>
                <c:pt idx="17">
                  <c:v>188</c:v>
                </c:pt>
                <c:pt idx="18">
                  <c:v>103</c:v>
                </c:pt>
                <c:pt idx="19">
                  <c:v>46</c:v>
                </c:pt>
                <c:pt idx="2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53-4DB6-BDA1-2EE9C4D15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0808"/>
        <c:axId val="490341200"/>
      </c:barChart>
      <c:catAx>
        <c:axId val="490340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8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5878436487189258"/>
          <c:y val="6.2530247083811857E-2"/>
          <c:w val="9.4170270053376248E-2"/>
          <c:h val="0.22070635640131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Kategori</a:t>
            </a:r>
            <a:r>
              <a:rPr lang="en-US" sz="1800" baseline="0"/>
              <a:t> KU: a</a:t>
            </a:r>
            <a:r>
              <a:rPr lang="en-US" sz="1800"/>
              <a:t>ntall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6702777092574E-2"/>
          <c:y val="0.17436148599271539"/>
          <c:w val="0.90805002361429821"/>
          <c:h val="0.690106190732920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Vektgrupper!$F$31:$F$51</c:f>
              <c:numCache>
                <c:formatCode>0</c:formatCode>
                <c:ptCount val="21"/>
                <c:pt idx="0">
                  <c:v>1</c:v>
                </c:pt>
                <c:pt idx="1">
                  <c:v>9</c:v>
                </c:pt>
                <c:pt idx="2">
                  <c:v>54</c:v>
                </c:pt>
                <c:pt idx="3">
                  <c:v>164</c:v>
                </c:pt>
                <c:pt idx="4">
                  <c:v>434</c:v>
                </c:pt>
                <c:pt idx="5">
                  <c:v>1087</c:v>
                </c:pt>
                <c:pt idx="6">
                  <c:v>2926</c:v>
                </c:pt>
                <c:pt idx="7">
                  <c:v>6549</c:v>
                </c:pt>
                <c:pt idx="8">
                  <c:v>9590</c:v>
                </c:pt>
                <c:pt idx="9">
                  <c:v>10116</c:v>
                </c:pt>
                <c:pt idx="10">
                  <c:v>9058</c:v>
                </c:pt>
                <c:pt idx="11">
                  <c:v>6322</c:v>
                </c:pt>
                <c:pt idx="12">
                  <c:v>4246</c:v>
                </c:pt>
                <c:pt idx="13">
                  <c:v>2790</c:v>
                </c:pt>
                <c:pt idx="14">
                  <c:v>1676</c:v>
                </c:pt>
                <c:pt idx="15">
                  <c:v>981</c:v>
                </c:pt>
                <c:pt idx="16">
                  <c:v>543</c:v>
                </c:pt>
                <c:pt idx="17">
                  <c:v>271</c:v>
                </c:pt>
                <c:pt idx="18">
                  <c:v>139</c:v>
                </c:pt>
                <c:pt idx="19">
                  <c:v>56</c:v>
                </c:pt>
                <c:pt idx="2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CE-49E7-BF83-B95C097FD6DB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Vektgrupper!$F$9:$F$29</c:f>
              <c:numCache>
                <c:formatCode>0</c:formatCode>
                <c:ptCount val="21"/>
                <c:pt idx="0">
                  <c:v>2</c:v>
                </c:pt>
                <c:pt idx="1">
                  <c:v>4</c:v>
                </c:pt>
                <c:pt idx="2">
                  <c:v>46</c:v>
                </c:pt>
                <c:pt idx="3">
                  <c:v>149</c:v>
                </c:pt>
                <c:pt idx="4">
                  <c:v>401</c:v>
                </c:pt>
                <c:pt idx="5">
                  <c:v>934</c:v>
                </c:pt>
                <c:pt idx="6">
                  <c:v>2413</c:v>
                </c:pt>
                <c:pt idx="7">
                  <c:v>5461</c:v>
                </c:pt>
                <c:pt idx="8">
                  <c:v>8313</c:v>
                </c:pt>
                <c:pt idx="9">
                  <c:v>9594</c:v>
                </c:pt>
                <c:pt idx="10">
                  <c:v>8708</c:v>
                </c:pt>
                <c:pt idx="11">
                  <c:v>6519</c:v>
                </c:pt>
                <c:pt idx="12">
                  <c:v>4553</c:v>
                </c:pt>
                <c:pt idx="13">
                  <c:v>2831</c:v>
                </c:pt>
                <c:pt idx="14">
                  <c:v>1657</c:v>
                </c:pt>
                <c:pt idx="15">
                  <c:v>943</c:v>
                </c:pt>
                <c:pt idx="16">
                  <c:v>496</c:v>
                </c:pt>
                <c:pt idx="17">
                  <c:v>231</c:v>
                </c:pt>
                <c:pt idx="18">
                  <c:v>123</c:v>
                </c:pt>
                <c:pt idx="19">
                  <c:v>49</c:v>
                </c:pt>
                <c:pt idx="2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CE-49E7-BF83-B95C097FD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7.6322817505392312E-2"/>
          <c:h val="0.133861838141843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</a:t>
            </a:r>
            <a:r>
              <a:rPr lang="en-US" sz="2400" baseline="0"/>
              <a:t> KU: a</a:t>
            </a:r>
            <a:r>
              <a:rPr lang="en-US" sz="2400"/>
              <a:t>ntall% SLAKT innen de ulike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6702777092574E-2"/>
          <c:y val="0.17436148599271539"/>
          <c:w val="0.90805002361429821"/>
          <c:h val="0.6901061907329203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Vektgrupper!$G$31:$G$51</c:f>
              <c:numCache>
                <c:formatCode>0.0</c:formatCode>
                <c:ptCount val="21"/>
                <c:pt idx="0">
                  <c:v>1.7524183373054812E-3</c:v>
                </c:pt>
                <c:pt idx="1">
                  <c:v>1.5771765035749331E-2</c:v>
                </c:pt>
                <c:pt idx="2">
                  <c:v>9.4630590214496019E-2</c:v>
                </c:pt>
                <c:pt idx="3">
                  <c:v>0.28739660731809902</c:v>
                </c:pt>
                <c:pt idx="4">
                  <c:v>0.76054955839057925</c:v>
                </c:pt>
                <c:pt idx="5">
                  <c:v>1.9048787326510592</c:v>
                </c:pt>
                <c:pt idx="6">
                  <c:v>5.1275760549558402</c:v>
                </c:pt>
                <c:pt idx="7">
                  <c:v>11.476587691013599</c:v>
                </c:pt>
                <c:pt idx="8">
                  <c:v>16.805691854759573</c:v>
                </c:pt>
                <c:pt idx="9">
                  <c:v>17.727463900182251</c:v>
                </c:pt>
                <c:pt idx="10">
                  <c:v>15.873405299313051</c:v>
                </c:pt>
                <c:pt idx="11">
                  <c:v>11.078788728445252</c:v>
                </c:pt>
                <c:pt idx="12">
                  <c:v>7.440768260199075</c:v>
                </c:pt>
                <c:pt idx="13">
                  <c:v>4.8892471610822943</c:v>
                </c:pt>
                <c:pt idx="14">
                  <c:v>2.9370531333239862</c:v>
                </c:pt>
                <c:pt idx="15">
                  <c:v>1.7191223888966778</c:v>
                </c:pt>
                <c:pt idx="16">
                  <c:v>0.95156315715687645</c:v>
                </c:pt>
                <c:pt idx="17">
                  <c:v>0.4749053694097855</c:v>
                </c:pt>
                <c:pt idx="18">
                  <c:v>0.24358614888546193</c:v>
                </c:pt>
                <c:pt idx="19">
                  <c:v>9.8135426889106966E-2</c:v>
                </c:pt>
                <c:pt idx="20">
                  <c:v>5.7829805131080894E-2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FF-45EB-90B9-541B80FB02E6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Vektgrupper!$G$9:$G$29</c:f>
              <c:numCache>
                <c:formatCode>0.0</c:formatCode>
                <c:ptCount val="21"/>
                <c:pt idx="0">
                  <c:v>3.7406950211349255E-3</c:v>
                </c:pt>
                <c:pt idx="1">
                  <c:v>7.4813900422698509E-3</c:v>
                </c:pt>
                <c:pt idx="2">
                  <c:v>8.6035985486103334E-2</c:v>
                </c:pt>
                <c:pt idx="3">
                  <c:v>0.27868177907455216</c:v>
                </c:pt>
                <c:pt idx="4">
                  <c:v>0.75000935173755279</c:v>
                </c:pt>
                <c:pt idx="5">
                  <c:v>1.7469045748700107</c:v>
                </c:pt>
                <c:pt idx="6">
                  <c:v>4.5131485429992884</c:v>
                </c:pt>
                <c:pt idx="7">
                  <c:v>10.213967755208921</c:v>
                </c:pt>
                <c:pt idx="8">
                  <c:v>15.548198855347325</c:v>
                </c:pt>
                <c:pt idx="9">
                  <c:v>17.944114016384244</c:v>
                </c:pt>
                <c:pt idx="10">
                  <c:v>16.286986122021471</c:v>
                </c:pt>
                <c:pt idx="11">
                  <c:v>12.192795421389299</c:v>
                </c:pt>
                <c:pt idx="12">
                  <c:v>8.5156922156136616</c:v>
                </c:pt>
                <c:pt idx="13">
                  <c:v>5.2949538024164911</c:v>
                </c:pt>
                <c:pt idx="14">
                  <c:v>3.099165825010286</c:v>
                </c:pt>
                <c:pt idx="15">
                  <c:v>1.763737702465118</c:v>
                </c:pt>
                <c:pt idx="16">
                  <c:v>0.92769236524146181</c:v>
                </c:pt>
                <c:pt idx="17">
                  <c:v>0.43205027494108406</c:v>
                </c:pt>
                <c:pt idx="18">
                  <c:v>0.23005274379979795</c:v>
                </c:pt>
                <c:pt idx="19">
                  <c:v>9.1647028017805693E-2</c:v>
                </c:pt>
                <c:pt idx="20">
                  <c:v>7.107320540156363E-2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FF-45EB-90B9-541B80FB0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8.2153367490766196E-2"/>
          <c:h val="0.18011676969729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</a:t>
            </a:r>
            <a:r>
              <a:rPr lang="en-US" sz="2400" baseline="0"/>
              <a:t> KU: m</a:t>
            </a:r>
            <a:r>
              <a:rPr lang="en-US" sz="2400"/>
              <a:t>iddel VEKT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Vektgrupper!$Q$31:$Q$51</c:f>
              <c:numCache>
                <c:formatCode>0.0</c:formatCode>
                <c:ptCount val="21"/>
                <c:pt idx="0">
                  <c:v>64.3</c:v>
                </c:pt>
                <c:pt idx="1">
                  <c:v>94.211111111111123</c:v>
                </c:pt>
                <c:pt idx="2">
                  <c:v>113.80740740740738</c:v>
                </c:pt>
                <c:pt idx="3">
                  <c:v>137.17378048780489</c:v>
                </c:pt>
                <c:pt idx="4">
                  <c:v>163.97626728110598</c:v>
                </c:pt>
                <c:pt idx="5">
                  <c:v>189.87387304507823</c:v>
                </c:pt>
                <c:pt idx="6">
                  <c:v>214.43157894736865</c:v>
                </c:pt>
                <c:pt idx="7">
                  <c:v>238.75228279126441</c:v>
                </c:pt>
                <c:pt idx="8">
                  <c:v>263.03251303441232</c:v>
                </c:pt>
                <c:pt idx="9">
                  <c:v>287.41997726374137</c:v>
                </c:pt>
                <c:pt idx="10">
                  <c:v>312.05221903289942</c:v>
                </c:pt>
                <c:pt idx="11">
                  <c:v>336.63136665612041</c:v>
                </c:pt>
                <c:pt idx="12">
                  <c:v>361.65970325011727</c:v>
                </c:pt>
                <c:pt idx="13">
                  <c:v>386.64670250895966</c:v>
                </c:pt>
                <c:pt idx="14">
                  <c:v>411.44647971360439</c:v>
                </c:pt>
                <c:pt idx="15">
                  <c:v>436.27614678899056</c:v>
                </c:pt>
                <c:pt idx="16">
                  <c:v>461.16224677716366</c:v>
                </c:pt>
                <c:pt idx="17">
                  <c:v>486.12361623616255</c:v>
                </c:pt>
                <c:pt idx="18">
                  <c:v>512.00575539568365</c:v>
                </c:pt>
                <c:pt idx="19">
                  <c:v>536.06071428571443</c:v>
                </c:pt>
                <c:pt idx="20">
                  <c:v>569.72424242424256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4-46C9-B44B-96DF6E459A9D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Vektgrupper!$Q$9:$Q$29</c:f>
              <c:numCache>
                <c:formatCode>0</c:formatCode>
                <c:ptCount val="21"/>
                <c:pt idx="0">
                  <c:v>56.55</c:v>
                </c:pt>
                <c:pt idx="1">
                  <c:v>89.05</c:v>
                </c:pt>
                <c:pt idx="2">
                  <c:v>114.53478260869559</c:v>
                </c:pt>
                <c:pt idx="3">
                  <c:v>139.87651006711403</c:v>
                </c:pt>
                <c:pt idx="4">
                  <c:v>163.8488778054863</c:v>
                </c:pt>
                <c:pt idx="5">
                  <c:v>189.51466809421845</c:v>
                </c:pt>
                <c:pt idx="6">
                  <c:v>214.67496891835839</c:v>
                </c:pt>
                <c:pt idx="7">
                  <c:v>238.9046511627908</c:v>
                </c:pt>
                <c:pt idx="8">
                  <c:v>263.09078551666062</c:v>
                </c:pt>
                <c:pt idx="9">
                  <c:v>287.50165728580276</c:v>
                </c:pt>
                <c:pt idx="10">
                  <c:v>312.14079007808908</c:v>
                </c:pt>
                <c:pt idx="11">
                  <c:v>336.8583831876046</c:v>
                </c:pt>
                <c:pt idx="12">
                  <c:v>361.66681309027069</c:v>
                </c:pt>
                <c:pt idx="13">
                  <c:v>386.66704344754447</c:v>
                </c:pt>
                <c:pt idx="14">
                  <c:v>411.66385033192489</c:v>
                </c:pt>
                <c:pt idx="15">
                  <c:v>436.04644750795359</c:v>
                </c:pt>
                <c:pt idx="16">
                  <c:v>460.99999999999994</c:v>
                </c:pt>
                <c:pt idx="17">
                  <c:v>486.47012987012977</c:v>
                </c:pt>
                <c:pt idx="18">
                  <c:v>510.2414634146341</c:v>
                </c:pt>
                <c:pt idx="19">
                  <c:v>536.03877551020412</c:v>
                </c:pt>
                <c:pt idx="20">
                  <c:v>571.30263157894751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4-46C9-B44B-96DF6E4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4.1502037538666506E-2"/>
          <c:h val="0.155856367819974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m</a:t>
            </a:r>
            <a:r>
              <a:rPr lang="en-US" sz="2000"/>
              <a:t>iddel KLASSE i VEKTGRUPPENE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005327728588299E-2"/>
          <c:y val="0.13327546586818201"/>
          <c:w val="0.91938141429412978"/>
          <c:h val="0.7311922371227346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Vektgrupper!$J$31:$J$51</c:f>
              <c:numCache>
                <c:formatCode>0.00</c:formatCode>
                <c:ptCount val="21"/>
                <c:pt idx="0">
                  <c:v>2</c:v>
                </c:pt>
                <c:pt idx="1">
                  <c:v>2.5</c:v>
                </c:pt>
                <c:pt idx="2">
                  <c:v>2.3148148148148153</c:v>
                </c:pt>
                <c:pt idx="3">
                  <c:v>2.2699386503067478</c:v>
                </c:pt>
                <c:pt idx="4">
                  <c:v>2.0348027842227379</c:v>
                </c:pt>
                <c:pt idx="5">
                  <c:v>1.9361111111111111</c:v>
                </c:pt>
                <c:pt idx="6">
                  <c:v>1.9730476848652392</c:v>
                </c:pt>
                <c:pt idx="7">
                  <c:v>2.3262574988463314</c:v>
                </c:pt>
                <c:pt idx="8">
                  <c:v>2.8712923173671525</c:v>
                </c:pt>
                <c:pt idx="9">
                  <c:v>3.4527609794785352</c:v>
                </c:pt>
                <c:pt idx="10">
                  <c:v>4.1096238938053098</c:v>
                </c:pt>
                <c:pt idx="11">
                  <c:v>4.8014892268694549</c:v>
                </c:pt>
                <c:pt idx="12">
                  <c:v>5.5531965086105242</c:v>
                </c:pt>
                <c:pt idx="13">
                  <c:v>6.2884339080459757</c:v>
                </c:pt>
                <c:pt idx="14">
                  <c:v>6.9575612671846994</c:v>
                </c:pt>
                <c:pt idx="15">
                  <c:v>7.6153061224489758</c:v>
                </c:pt>
                <c:pt idx="16">
                  <c:v>8.2154696132596694</c:v>
                </c:pt>
                <c:pt idx="17">
                  <c:v>8.9518518518518526</c:v>
                </c:pt>
                <c:pt idx="18">
                  <c:v>9.2517985611510802</c:v>
                </c:pt>
                <c:pt idx="19">
                  <c:v>10.017857142857141</c:v>
                </c:pt>
                <c:pt idx="20">
                  <c:v>10.909090909090908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8-4F61-9A4D-04D59DC3C464}"/>
            </c:ext>
          </c:extLst>
        </c:ser>
        <c:ser>
          <c:idx val="1"/>
          <c:order val="1"/>
          <c:tx>
            <c:strRef>
              <c:f>Vektgrupper!$B$15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Vektgrupper!$J$9:$J$29</c:f>
              <c:numCache>
                <c:formatCode>0.00</c:formatCode>
                <c:ptCount val="21"/>
                <c:pt idx="0">
                  <c:v>2</c:v>
                </c:pt>
                <c:pt idx="1">
                  <c:v>2.5</c:v>
                </c:pt>
                <c:pt idx="2">
                  <c:v>2.3777777777777782</c:v>
                </c:pt>
                <c:pt idx="3">
                  <c:v>2.1972789115646254</c:v>
                </c:pt>
                <c:pt idx="4">
                  <c:v>2.1127819548872182</c:v>
                </c:pt>
                <c:pt idx="5">
                  <c:v>2.1071428571428577</c:v>
                </c:pt>
                <c:pt idx="6">
                  <c:v>2.0907190635451514</c:v>
                </c:pt>
                <c:pt idx="7">
                  <c:v>2.4052311659605818</c:v>
                </c:pt>
                <c:pt idx="8">
                  <c:v>2.9071368192247302</c:v>
                </c:pt>
                <c:pt idx="9">
                  <c:v>3.4758570234113715</c:v>
                </c:pt>
                <c:pt idx="10">
                  <c:v>4.1226859836725307</c:v>
                </c:pt>
                <c:pt idx="11">
                  <c:v>4.7718543555077586</c:v>
                </c:pt>
                <c:pt idx="12">
                  <c:v>5.4631138515745432</c:v>
                </c:pt>
                <c:pt idx="13">
                  <c:v>6.1616554651574118</c:v>
                </c:pt>
                <c:pt idx="14">
                  <c:v>6.8996978851963755</c:v>
                </c:pt>
                <c:pt idx="15">
                  <c:v>7.4596602972399149</c:v>
                </c:pt>
                <c:pt idx="16">
                  <c:v>7.9838709677419324</c:v>
                </c:pt>
                <c:pt idx="17">
                  <c:v>8.7099567099567121</c:v>
                </c:pt>
                <c:pt idx="18">
                  <c:v>9.2601626016260141</c:v>
                </c:pt>
                <c:pt idx="19">
                  <c:v>9.9375</c:v>
                </c:pt>
                <c:pt idx="20">
                  <c:v>11.027027027027025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8-4F61-9A4D-04D59DC3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9632"/>
        <c:axId val="490340024"/>
      </c:barChart>
      <c:catAx>
        <c:axId val="4903396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0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0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0714089392002345E-3"/>
              <c:y val="0.359521816088342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9632"/>
        <c:crosses val="autoZero"/>
        <c:crossBetween val="between"/>
        <c:minorUnit val="1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220342155231247"/>
          <c:y val="0.22932811662453462"/>
          <c:w val="4.1502037538666506E-2"/>
          <c:h val="0.155856367819974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 FETTGRUPPE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Vektgrupper!$O$31:$O$51</c:f>
              <c:numCache>
                <c:formatCode>0.00</c:formatCode>
                <c:ptCount val="21"/>
                <c:pt idx="0">
                  <c:v>5</c:v>
                </c:pt>
                <c:pt idx="1">
                  <c:v>4.1111111111111116</c:v>
                </c:pt>
                <c:pt idx="2">
                  <c:v>4.8888888888888884</c:v>
                </c:pt>
                <c:pt idx="3">
                  <c:v>5.3536585365853639</c:v>
                </c:pt>
                <c:pt idx="4">
                  <c:v>5.4032258064516112</c:v>
                </c:pt>
                <c:pt idx="5">
                  <c:v>5.3541858325666993</c:v>
                </c:pt>
                <c:pt idx="6">
                  <c:v>5.3403964456596036</c:v>
                </c:pt>
                <c:pt idx="7">
                  <c:v>5.9819819819819822</c:v>
                </c:pt>
                <c:pt idx="8">
                  <c:v>6.8465067778936399</c:v>
                </c:pt>
                <c:pt idx="9">
                  <c:v>7.7158956109134014</c:v>
                </c:pt>
                <c:pt idx="10">
                  <c:v>8.5252815190991384</c:v>
                </c:pt>
                <c:pt idx="11">
                  <c:v>9.2435937994305615</c:v>
                </c:pt>
                <c:pt idx="12">
                  <c:v>9.8056994818652807</c:v>
                </c:pt>
                <c:pt idx="13">
                  <c:v>10.478136200716843</c:v>
                </c:pt>
                <c:pt idx="14">
                  <c:v>10.998210023866347</c:v>
                </c:pt>
                <c:pt idx="15">
                  <c:v>11.512742099898063</c:v>
                </c:pt>
                <c:pt idx="16">
                  <c:v>11.972375690607736</c:v>
                </c:pt>
                <c:pt idx="17">
                  <c:v>12.435424354243544</c:v>
                </c:pt>
                <c:pt idx="18">
                  <c:v>12.68345323741007</c:v>
                </c:pt>
                <c:pt idx="19">
                  <c:v>13.5</c:v>
                </c:pt>
                <c:pt idx="20">
                  <c:v>13.121212121212123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9-4308-97C2-F71A2316F459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Vektgrupper!$O$9:$O$29</c:f>
              <c:numCache>
                <c:formatCode>0.00</c:formatCode>
                <c:ptCount val="21"/>
                <c:pt idx="0">
                  <c:v>3.5</c:v>
                </c:pt>
                <c:pt idx="1">
                  <c:v>5.25</c:v>
                </c:pt>
                <c:pt idx="2">
                  <c:v>4.8913043478260869</c:v>
                </c:pt>
                <c:pt idx="3">
                  <c:v>5.2214765100671139</c:v>
                </c:pt>
                <c:pt idx="4">
                  <c:v>5.6109725685785534</c:v>
                </c:pt>
                <c:pt idx="5">
                  <c:v>5.6402569593147742</c:v>
                </c:pt>
                <c:pt idx="6">
                  <c:v>5.5176129299627004</c:v>
                </c:pt>
                <c:pt idx="7">
                  <c:v>5.9657571873283279</c:v>
                </c:pt>
                <c:pt idx="8">
                  <c:v>6.8165523878262952</c:v>
                </c:pt>
                <c:pt idx="9">
                  <c:v>7.6402960183447988</c:v>
                </c:pt>
                <c:pt idx="10">
                  <c:v>8.4468305006890194</c:v>
                </c:pt>
                <c:pt idx="11">
                  <c:v>9.1349900291455768</c:v>
                </c:pt>
                <c:pt idx="12">
                  <c:v>9.7458818361519874</c:v>
                </c:pt>
                <c:pt idx="13">
                  <c:v>10.293182620981984</c:v>
                </c:pt>
                <c:pt idx="14">
                  <c:v>10.808690404345201</c:v>
                </c:pt>
                <c:pt idx="15">
                  <c:v>11.318133616118772</c:v>
                </c:pt>
                <c:pt idx="16">
                  <c:v>11.77016129032258</c:v>
                </c:pt>
                <c:pt idx="17">
                  <c:v>12.346320346320343</c:v>
                </c:pt>
                <c:pt idx="18">
                  <c:v>12.837398373983742</c:v>
                </c:pt>
                <c:pt idx="19">
                  <c:v>12.979591836734697</c:v>
                </c:pt>
                <c:pt idx="20">
                  <c:v>13.710526315789473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9-4308-97C2-F71A2316F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b="1"/>
                  <a:t>Middel FETTGRUPPE (1 - 15)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7.1395273045441174E-2"/>
          <c:h val="0.150978687664041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andelen av overfete slakt innen VEKTGRUPPE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8151532219976925"/>
          <c:h val="0.653752516808686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Vektgrupper!$B$31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Vektgrupper!$R$31:$R$51</c:f>
              <c:numCache>
                <c:formatCode>0</c:formatCode>
                <c:ptCount val="21"/>
                <c:pt idx="0">
                  <c:v>0</c:v>
                </c:pt>
                <c:pt idx="1">
                  <c:v>11.111111111111112</c:v>
                </c:pt>
                <c:pt idx="2">
                  <c:v>18.518518518518519</c:v>
                </c:pt>
                <c:pt idx="3">
                  <c:v>32.31707317073171</c:v>
                </c:pt>
                <c:pt idx="4">
                  <c:v>28.341013824884794</c:v>
                </c:pt>
                <c:pt idx="5">
                  <c:v>26.126954921803122</c:v>
                </c:pt>
                <c:pt idx="6">
                  <c:v>23.171565276828439</c:v>
                </c:pt>
                <c:pt idx="7">
                  <c:v>35.883340968086721</c:v>
                </c:pt>
                <c:pt idx="8">
                  <c:v>60.510948905109487</c:v>
                </c:pt>
                <c:pt idx="9">
                  <c:v>79.43851324634241</c:v>
                </c:pt>
                <c:pt idx="10">
                  <c:v>89.445793773459926</c:v>
                </c:pt>
                <c:pt idx="11">
                  <c:v>93.293261626067675</c:v>
                </c:pt>
                <c:pt idx="12">
                  <c:v>94.865756005652358</c:v>
                </c:pt>
                <c:pt idx="13">
                  <c:v>96.738351254480307</c:v>
                </c:pt>
                <c:pt idx="14">
                  <c:v>98.866348448687361</c:v>
                </c:pt>
                <c:pt idx="15">
                  <c:v>99.286442405708485</c:v>
                </c:pt>
                <c:pt idx="16">
                  <c:v>99.263351749539609</c:v>
                </c:pt>
                <c:pt idx="17">
                  <c:v>99.630996309963109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0E-43B6-BB24-772110818CF3}"/>
            </c:ext>
          </c:extLst>
        </c:ser>
        <c:ser>
          <c:idx val="6"/>
          <c:order val="1"/>
          <c:tx>
            <c:strRef>
              <c:f>Vektgrupper!$B$9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Vektgrupper!$D$9:$D$29</c:f>
              <c:strCache>
                <c:ptCount val="21"/>
                <c:pt idx="0">
                  <c:v>50,1 -75 kg</c:v>
                </c:pt>
                <c:pt idx="1">
                  <c:v>75,1 -100 kg</c:v>
                </c:pt>
                <c:pt idx="2">
                  <c:v>100,1 - 125 kg</c:v>
                </c:pt>
                <c:pt idx="3">
                  <c:v>125,1 - 150 kg</c:v>
                </c:pt>
                <c:pt idx="4">
                  <c:v>125,1 - 150 kg</c:v>
                </c:pt>
                <c:pt idx="5">
                  <c:v>175,1 - 200 kg</c:v>
                </c:pt>
                <c:pt idx="6">
                  <c:v>200,1 - 225 kg</c:v>
                </c:pt>
                <c:pt idx="7">
                  <c:v>225,1 - 250 kg</c:v>
                </c:pt>
                <c:pt idx="8">
                  <c:v>250,1 - 275 kg</c:v>
                </c:pt>
                <c:pt idx="9">
                  <c:v>275,1 - 300 kg</c:v>
                </c:pt>
                <c:pt idx="10">
                  <c:v>300,1 - 325 kg</c:v>
                </c:pt>
                <c:pt idx="11">
                  <c:v>325,1 - 350 kg</c:v>
                </c:pt>
                <c:pt idx="12">
                  <c:v>350,1 - 375 kg</c:v>
                </c:pt>
                <c:pt idx="13">
                  <c:v>375,1 - 400 kg</c:v>
                </c:pt>
                <c:pt idx="14">
                  <c:v>400,1 - 425 kg</c:v>
                </c:pt>
                <c:pt idx="15">
                  <c:v>425,1 - 450 kg</c:v>
                </c:pt>
                <c:pt idx="16">
                  <c:v>450,1 - 475 kg</c:v>
                </c:pt>
                <c:pt idx="17">
                  <c:v>475,1 - 500 kg</c:v>
                </c:pt>
                <c:pt idx="18">
                  <c:v>500,1 - 525 kg</c:v>
                </c:pt>
                <c:pt idx="19">
                  <c:v>525,1 - 550 kg</c:v>
                </c:pt>
                <c:pt idx="20">
                  <c:v>550 - ==&gt; kg</c:v>
                </c:pt>
              </c:strCache>
            </c:strRef>
          </c:cat>
          <c:val>
            <c:numRef>
              <c:f>Vektgrupper!$R$9:$R$29</c:f>
              <c:numCache>
                <c:formatCode>0</c:formatCode>
                <c:ptCount val="21"/>
                <c:pt idx="0">
                  <c:v>0</c:v>
                </c:pt>
                <c:pt idx="1">
                  <c:v>25</c:v>
                </c:pt>
                <c:pt idx="2">
                  <c:v>17.391304347826086</c:v>
                </c:pt>
                <c:pt idx="3">
                  <c:v>30.872483221476511</c:v>
                </c:pt>
                <c:pt idx="4">
                  <c:v>32.668329177057359</c:v>
                </c:pt>
                <c:pt idx="5">
                  <c:v>34.475374732334039</c:v>
                </c:pt>
                <c:pt idx="6">
                  <c:v>27.517612929962706</c:v>
                </c:pt>
                <c:pt idx="7">
                  <c:v>36.23878410547519</c:v>
                </c:pt>
                <c:pt idx="8">
                  <c:v>58.402502105136527</c:v>
                </c:pt>
                <c:pt idx="9">
                  <c:v>76.829268292682912</c:v>
                </c:pt>
                <c:pt idx="10">
                  <c:v>88.2981166743225</c:v>
                </c:pt>
                <c:pt idx="11">
                  <c:v>92.253413100168743</c:v>
                </c:pt>
                <c:pt idx="12">
                  <c:v>95.365692949703501</c:v>
                </c:pt>
                <c:pt idx="13">
                  <c:v>96.432356057930065</c:v>
                </c:pt>
                <c:pt idx="14">
                  <c:v>97.525648762824389</c:v>
                </c:pt>
                <c:pt idx="15">
                  <c:v>98.833510074231185</c:v>
                </c:pt>
                <c:pt idx="16">
                  <c:v>97.782258064516128</c:v>
                </c:pt>
                <c:pt idx="17">
                  <c:v>98.701298701298683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E-43B6-BB24-772110818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7280"/>
        <c:axId val="490337672"/>
      </c:barChart>
      <c:catAx>
        <c:axId val="490337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6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903376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7280"/>
        <c:crosses val="autoZero"/>
        <c:crossBetween val="between"/>
        <c:majorUnit val="1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037212868943562"/>
          <c:y val="0.22953840157742653"/>
          <c:w val="6.6368568579012396E-2"/>
          <c:h val="0.161645354330708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E-4FEF-9950-262411EC324C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Rase'!$I$13:$I$47</c:f>
              <c:numCache>
                <c:formatCode>0.0</c:formatCode>
                <c:ptCount val="35"/>
                <c:pt idx="0">
                  <c:v>3.7388742635075847</c:v>
                </c:pt>
                <c:pt idx="1">
                  <c:v>36.5234375</c:v>
                </c:pt>
                <c:pt idx="2">
                  <c:v>6.8535825545171347</c:v>
                </c:pt>
                <c:pt idx="3">
                  <c:v>7.6923076923076898</c:v>
                </c:pt>
                <c:pt idx="4">
                  <c:v>0</c:v>
                </c:pt>
                <c:pt idx="5">
                  <c:v>3.4482758620689653</c:v>
                </c:pt>
                <c:pt idx="6">
                  <c:v>14</c:v>
                </c:pt>
                <c:pt idx="7">
                  <c:v>11.656441717791409</c:v>
                </c:pt>
                <c:pt idx="8">
                  <c:v>13.577023498694516</c:v>
                </c:pt>
                <c:pt idx="9">
                  <c:v>0</c:v>
                </c:pt>
                <c:pt idx="10">
                  <c:v>10.526315789473689</c:v>
                </c:pt>
                <c:pt idx="11">
                  <c:v>0</c:v>
                </c:pt>
                <c:pt idx="12">
                  <c:v>0.42735042735042739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0.39860488290981566</c:v>
                </c:pt>
                <c:pt idx="18">
                  <c:v>9.0144230769230782E-2</c:v>
                </c:pt>
                <c:pt idx="19">
                  <c:v>0.58927519151443708</c:v>
                </c:pt>
                <c:pt idx="20">
                  <c:v>4.4782803403493054E-2</c:v>
                </c:pt>
                <c:pt idx="21">
                  <c:v>0.11547344110854502</c:v>
                </c:pt>
                <c:pt idx="22">
                  <c:v>0</c:v>
                </c:pt>
                <c:pt idx="23">
                  <c:v>0.93167701863354069</c:v>
                </c:pt>
                <c:pt idx="24">
                  <c:v>0</c:v>
                </c:pt>
                <c:pt idx="25">
                  <c:v>1.1299435028248583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3.3115468409586057</c:v>
                </c:pt>
                <c:pt idx="34">
                  <c:v>2.1897810218978111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5E-4FEF-9950-262411EC3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2680"/>
        <c:axId val="467603072"/>
      </c:barChart>
      <c:catAx>
        <c:axId val="4676026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26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andel% kjøttfe</a:t>
            </a:r>
          </a:p>
        </c:rich>
      </c:tx>
      <c:layout>
        <c:manualLayout>
          <c:xMode val="edge"/>
          <c:yMode val="edge"/>
          <c:x val="0.1497402161623804"/>
          <c:y val="3.8067069511667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98591786184947E-2"/>
          <c:y val="0.14202148401950254"/>
          <c:w val="0.89131085001134835"/>
          <c:h val="0.74073298328404891"/>
        </c:manualLayout>
      </c:layout>
      <c:lineChart>
        <c:grouping val="standard"/>
        <c:varyColors val="0"/>
        <c:ser>
          <c:idx val="0"/>
          <c:order val="0"/>
          <c:tx>
            <c:strRef>
              <c:f>'Ark1'!$C$55</c:f>
              <c:strCache>
                <c:ptCount val="1"/>
                <c:pt idx="0">
                  <c:v>2022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'Ark1'!$AI$55:$AI$65</c:f>
              <c:numCache>
                <c:formatCode>General</c:formatCode>
                <c:ptCount val="11"/>
                <c:pt idx="0">
                  <c:v>15.75441123514584</c:v>
                </c:pt>
                <c:pt idx="1">
                  <c:v>10.920276852089213</c:v>
                </c:pt>
                <c:pt idx="2">
                  <c:v>17.477148080438749</c:v>
                </c:pt>
                <c:pt idx="3">
                  <c:v>20.123839009287924</c:v>
                </c:pt>
                <c:pt idx="4">
                  <c:v>23.279445727482678</c:v>
                </c:pt>
                <c:pt idx="5">
                  <c:v>21.362489486963842</c:v>
                </c:pt>
                <c:pt idx="6">
                  <c:v>14.854191980558937</c:v>
                </c:pt>
                <c:pt idx="7">
                  <c:v>13.392663338398096</c:v>
                </c:pt>
                <c:pt idx="8">
                  <c:v>15.263261684085977</c:v>
                </c:pt>
                <c:pt idx="9">
                  <c:v>32.991961237749138</c:v>
                </c:pt>
                <c:pt idx="10">
                  <c:v>39.81567774671224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3-402D-87FF-E681629D7698}"/>
            </c:ext>
          </c:extLst>
        </c:ser>
        <c:ser>
          <c:idx val="3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'Ark1'!$AI$43:$AI$54</c:f>
              <c:numCache>
                <c:formatCode>General</c:formatCode>
                <c:ptCount val="12"/>
                <c:pt idx="0">
                  <c:v>18.165204678362574</c:v>
                </c:pt>
                <c:pt idx="1">
                  <c:v>14.328684714246656</c:v>
                </c:pt>
                <c:pt idx="2">
                  <c:v>18.73239436619718</c:v>
                </c:pt>
                <c:pt idx="3">
                  <c:v>21.055634807417967</c:v>
                </c:pt>
                <c:pt idx="4">
                  <c:v>23.672302929268877</c:v>
                </c:pt>
                <c:pt idx="5">
                  <c:v>24.905239687848375</c:v>
                </c:pt>
                <c:pt idx="6">
                  <c:v>19.731866620831905</c:v>
                </c:pt>
                <c:pt idx="7">
                  <c:v>16.606776180698152</c:v>
                </c:pt>
                <c:pt idx="8">
                  <c:v>18.514588859416449</c:v>
                </c:pt>
                <c:pt idx="9">
                  <c:v>38.023920956838275</c:v>
                </c:pt>
                <c:pt idx="10">
                  <c:v>39.630318530574286</c:v>
                </c:pt>
                <c:pt idx="11">
                  <c:v>36.239919354838719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43-402D-87FF-E681629D7698}"/>
            </c:ext>
          </c:extLst>
        </c:ser>
        <c:ser>
          <c:idx val="4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2"/>
              <c:layout>
                <c:manualLayout>
                  <c:x val="-2.958387369844544E-2"/>
                  <c:y val="-0.12536132201095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8D-483A-A729-F48FB62EF1EA}"/>
                </c:ext>
              </c:extLst>
            </c:dLbl>
            <c:dLbl>
              <c:idx val="3"/>
              <c:layout>
                <c:manualLayout>
                  <c:x val="-1.0847420356096663E-2"/>
                  <c:y val="0.10275518197619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D-483A-A729-F48FB62EF1EA}"/>
                </c:ext>
              </c:extLst>
            </c:dLbl>
            <c:dLbl>
              <c:idx val="4"/>
              <c:layout>
                <c:manualLayout>
                  <c:x val="-2.0708711588911882E-2"/>
                  <c:y val="6.1653109185714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D-483A-A729-F48FB62EF1EA}"/>
                </c:ext>
              </c:extLst>
            </c:dLbl>
            <c:dLbl>
              <c:idx val="5"/>
              <c:layout>
                <c:manualLayout>
                  <c:x val="-1.2819678602659763E-2"/>
                  <c:y val="-5.5487798267143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D-483A-A729-F48FB62EF1EA}"/>
                </c:ext>
              </c:extLst>
            </c:dLbl>
            <c:dLbl>
              <c:idx val="6"/>
              <c:layout>
                <c:manualLayout>
                  <c:x val="-1.0847420356096734E-2"/>
                  <c:y val="-8.6314352860000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D-483A-A729-F48FB62EF1EA}"/>
                </c:ext>
              </c:extLst>
            </c:dLbl>
            <c:dLbl>
              <c:idx val="7"/>
              <c:layout>
                <c:manualLayout>
                  <c:x val="-1.2819678602659763E-2"/>
                  <c:y val="-7.809393830190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D-483A-A729-F48FB62EF1EA}"/>
                </c:ext>
              </c:extLst>
            </c:dLbl>
            <c:dLbl>
              <c:idx val="9"/>
              <c:layout>
                <c:manualLayout>
                  <c:x val="-5.1278714410638908E-2"/>
                  <c:y val="-6.1653109185714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A-4B31-8C39-1DA4FD1771E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'Ark1'!$AI$31:$AI$42</c:f>
              <c:numCache>
                <c:formatCode>General</c:formatCode>
                <c:ptCount val="12"/>
                <c:pt idx="0">
                  <c:v>21.250691754288876</c:v>
                </c:pt>
                <c:pt idx="1">
                  <c:v>16.144501278772378</c:v>
                </c:pt>
                <c:pt idx="2">
                  <c:v>21.360021935837675</c:v>
                </c:pt>
                <c:pt idx="3">
                  <c:v>21.666289336653833</c:v>
                </c:pt>
                <c:pt idx="4">
                  <c:v>23.604806408544725</c:v>
                </c:pt>
                <c:pt idx="5">
                  <c:v>24.565403248788833</c:v>
                </c:pt>
                <c:pt idx="6">
                  <c:v>18.808882907133249</c:v>
                </c:pt>
                <c:pt idx="7">
                  <c:v>15.62591615362064</c:v>
                </c:pt>
                <c:pt idx="8">
                  <c:v>14.78630209715954</c:v>
                </c:pt>
                <c:pt idx="9">
                  <c:v>37.63023493360572</c:v>
                </c:pt>
                <c:pt idx="10">
                  <c:v>41.074111166750129</c:v>
                </c:pt>
                <c:pt idx="11">
                  <c:v>37.462597247157376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43-402D-87FF-E681629D7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1496"/>
        <c:axId val="433221888"/>
      </c:lineChart>
      <c:catAx>
        <c:axId val="433221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8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32218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Andels%</a:t>
                </a:r>
              </a:p>
            </c:rich>
          </c:tx>
          <c:layout>
            <c:manualLayout>
              <c:xMode val="edge"/>
              <c:yMode val="edge"/>
              <c:x val="1.0475463501349905E-2"/>
              <c:y val="0.467057102163177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14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21866784360273"/>
          <c:y val="0.69590550536373974"/>
          <c:w val="0.11406982632790828"/>
          <c:h val="0.160902802174267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11-4D90-8C60-C285574F7A9A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Rase'!$O$13:$O$47</c:f>
              <c:numCache>
                <c:formatCode>0.00</c:formatCode>
                <c:ptCount val="35"/>
                <c:pt idx="0">
                  <c:v>4.308466051969825</c:v>
                </c:pt>
                <c:pt idx="1">
                  <c:v>4.7860962566844911</c:v>
                </c:pt>
                <c:pt idx="2">
                  <c:v>4.5</c:v>
                </c:pt>
                <c:pt idx="3">
                  <c:v>4.8571428571428559</c:v>
                </c:pt>
                <c:pt idx="4">
                  <c:v>0</c:v>
                </c:pt>
                <c:pt idx="5">
                  <c:v>3</c:v>
                </c:pt>
                <c:pt idx="6">
                  <c:v>3.5714285714285721</c:v>
                </c:pt>
                <c:pt idx="7">
                  <c:v>4.8421052631578947</c:v>
                </c:pt>
                <c:pt idx="8">
                  <c:v>4.3221153846153859</c:v>
                </c:pt>
                <c:pt idx="9">
                  <c:v>0</c:v>
                </c:pt>
                <c:pt idx="10">
                  <c:v>3.8</c:v>
                </c:pt>
                <c:pt idx="11">
                  <c:v>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3.625</c:v>
                </c:pt>
                <c:pt idx="18">
                  <c:v>4</c:v>
                </c:pt>
                <c:pt idx="19">
                  <c:v>3.4</c:v>
                </c:pt>
                <c:pt idx="20">
                  <c:v>3</c:v>
                </c:pt>
                <c:pt idx="21">
                  <c:v>2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4.3157894736842097</c:v>
                </c:pt>
                <c:pt idx="34">
                  <c:v>4.6666666666666679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11-4D90-8C60-C285574F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3856"/>
        <c:axId val="467604248"/>
      </c:barChart>
      <c:catAx>
        <c:axId val="467603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4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424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38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46182195074628"/>
          <c:y val="5.372540074509756E-2"/>
          <c:w val="5.5060184015420233E-2"/>
          <c:h val="0.1006261192382942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B-4C1F-930B-4F28DEF7C1F3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Rase'!$P$13:$P$47</c:f>
              <c:numCache>
                <c:formatCode>0</c:formatCode>
                <c:ptCount val="35"/>
                <c:pt idx="0">
                  <c:v>216.75766974015099</c:v>
                </c:pt>
                <c:pt idx="1">
                  <c:v>174.5684491978609</c:v>
                </c:pt>
                <c:pt idx="2">
                  <c:v>155.04090909090908</c:v>
                </c:pt>
                <c:pt idx="3">
                  <c:v>160.85714285714289</c:v>
                </c:pt>
                <c:pt idx="4">
                  <c:v>0</c:v>
                </c:pt>
                <c:pt idx="5">
                  <c:v>156.5</c:v>
                </c:pt>
                <c:pt idx="6">
                  <c:v>158.38571428571436</c:v>
                </c:pt>
                <c:pt idx="7">
                  <c:v>156.121052631579</c:v>
                </c:pt>
                <c:pt idx="8">
                  <c:v>244.3855769230768</c:v>
                </c:pt>
                <c:pt idx="9">
                  <c:v>0</c:v>
                </c:pt>
                <c:pt idx="10">
                  <c:v>238.02999999999997</c:v>
                </c:pt>
                <c:pt idx="11">
                  <c:v>0</c:v>
                </c:pt>
                <c:pt idx="12">
                  <c:v>204.6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176.02500000000003</c:v>
                </c:pt>
                <c:pt idx="18">
                  <c:v>185.30000000000004</c:v>
                </c:pt>
                <c:pt idx="19">
                  <c:v>174.1</c:v>
                </c:pt>
                <c:pt idx="20">
                  <c:v>204</c:v>
                </c:pt>
                <c:pt idx="21">
                  <c:v>145.20000000000005</c:v>
                </c:pt>
                <c:pt idx="22">
                  <c:v>0</c:v>
                </c:pt>
                <c:pt idx="23">
                  <c:v>134.83333333333337</c:v>
                </c:pt>
                <c:pt idx="24">
                  <c:v>0</c:v>
                </c:pt>
                <c:pt idx="25">
                  <c:v>90.75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212.84605263157889</c:v>
                </c:pt>
                <c:pt idx="34">
                  <c:v>224.80000000000004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B-4C1F-930B-4F28DEF7C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5032"/>
        <c:axId val="467605424"/>
      </c:barChart>
      <c:catAx>
        <c:axId val="467605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54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5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A-4B6A-9569-6A3101080A18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Rase'!$I$51:$I$85</c:f>
              <c:numCache>
                <c:formatCode>0.0</c:formatCode>
                <c:ptCount val="35"/>
                <c:pt idx="0">
                  <c:v>19.220885044502943</c:v>
                </c:pt>
                <c:pt idx="1">
                  <c:v>33.59375</c:v>
                </c:pt>
                <c:pt idx="2">
                  <c:v>23.987538940809969</c:v>
                </c:pt>
                <c:pt idx="3">
                  <c:v>21.978021978021971</c:v>
                </c:pt>
                <c:pt idx="4">
                  <c:v>21.568627450980397</c:v>
                </c:pt>
                <c:pt idx="5">
                  <c:v>24.137931034482754</c:v>
                </c:pt>
                <c:pt idx="6">
                  <c:v>18</c:v>
                </c:pt>
                <c:pt idx="7">
                  <c:v>25.153374233128833</c:v>
                </c:pt>
                <c:pt idx="8">
                  <c:v>28.981723237597912</c:v>
                </c:pt>
                <c:pt idx="9">
                  <c:v>0</c:v>
                </c:pt>
                <c:pt idx="10">
                  <c:v>24.210526315789473</c:v>
                </c:pt>
                <c:pt idx="11">
                  <c:v>10</c:v>
                </c:pt>
                <c:pt idx="12">
                  <c:v>4.2735042735042734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2.5411061285500742</c:v>
                </c:pt>
                <c:pt idx="18">
                  <c:v>0.57091346153846179</c:v>
                </c:pt>
                <c:pt idx="19">
                  <c:v>4.007071302298173</c:v>
                </c:pt>
                <c:pt idx="20">
                  <c:v>0.31347962382445155</c:v>
                </c:pt>
                <c:pt idx="21">
                  <c:v>2.4249422632794455</c:v>
                </c:pt>
                <c:pt idx="22">
                  <c:v>0</c:v>
                </c:pt>
                <c:pt idx="23">
                  <c:v>3.7267080745341623</c:v>
                </c:pt>
                <c:pt idx="24">
                  <c:v>5.5793991416309021</c:v>
                </c:pt>
                <c:pt idx="25">
                  <c:v>10.734463276836157</c:v>
                </c:pt>
                <c:pt idx="26">
                  <c:v>0</c:v>
                </c:pt>
                <c:pt idx="27">
                  <c:v>1.333333333333333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9.8910675381263609</c:v>
                </c:pt>
                <c:pt idx="34">
                  <c:v>14.963503649635037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A-4B6A-9569-6A3101080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7384"/>
        <c:axId val="467607776"/>
      </c:barChart>
      <c:catAx>
        <c:axId val="467607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7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73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DC-4DE3-8F4B-B7947B41417B}"/>
            </c:ext>
          </c:extLst>
        </c:ser>
        <c:ser>
          <c:idx val="0"/>
          <c:order val="1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Rase'!$P$51:$P$85</c:f>
              <c:numCache>
                <c:formatCode>0</c:formatCode>
                <c:ptCount val="35"/>
                <c:pt idx="0">
                  <c:v>249.12745801402312</c:v>
                </c:pt>
                <c:pt idx="1">
                  <c:v>208.42790697674408</c:v>
                </c:pt>
                <c:pt idx="2">
                  <c:v>187.17272727272729</c:v>
                </c:pt>
                <c:pt idx="3">
                  <c:v>191.84</c:v>
                </c:pt>
                <c:pt idx="4">
                  <c:v>185.02727272727273</c:v>
                </c:pt>
                <c:pt idx="5">
                  <c:v>206.65714285714279</c:v>
                </c:pt>
                <c:pt idx="6">
                  <c:v>188.5</c:v>
                </c:pt>
                <c:pt idx="7">
                  <c:v>170.15365853658534</c:v>
                </c:pt>
                <c:pt idx="8">
                  <c:v>277.93175675675684</c:v>
                </c:pt>
                <c:pt idx="9">
                  <c:v>0</c:v>
                </c:pt>
                <c:pt idx="10">
                  <c:v>260.91304347826087</c:v>
                </c:pt>
                <c:pt idx="11">
                  <c:v>277.90000000000003</c:v>
                </c:pt>
                <c:pt idx="12">
                  <c:v>247.66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210.72156862745101</c:v>
                </c:pt>
                <c:pt idx="18">
                  <c:v>209.121052631579</c:v>
                </c:pt>
                <c:pt idx="19">
                  <c:v>198.65588235294103</c:v>
                </c:pt>
                <c:pt idx="20">
                  <c:v>195.52857142857141</c:v>
                </c:pt>
                <c:pt idx="21">
                  <c:v>221.94761904761896</c:v>
                </c:pt>
                <c:pt idx="22">
                  <c:v>0</c:v>
                </c:pt>
                <c:pt idx="23">
                  <c:v>145.03333333333333</c:v>
                </c:pt>
                <c:pt idx="24">
                  <c:v>192.87692307692305</c:v>
                </c:pt>
                <c:pt idx="25">
                  <c:v>132.13684210526321</c:v>
                </c:pt>
                <c:pt idx="26">
                  <c:v>0</c:v>
                </c:pt>
                <c:pt idx="27">
                  <c:v>167.8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241.28149779735688</c:v>
                </c:pt>
                <c:pt idx="34">
                  <c:v>242.61219512195112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DC-4DE3-8F4B-B7947B4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8560"/>
        <c:axId val="467608952"/>
      </c:barChart>
      <c:catAx>
        <c:axId val="467608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8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8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F-45DF-8482-47A5C3EE74D2}"/>
            </c:ext>
          </c:extLst>
        </c:ser>
        <c:ser>
          <c:idx val="0"/>
          <c:order val="1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Rase'!$O$51:$O$85</c:f>
              <c:numCache>
                <c:formatCode>0.00</c:formatCode>
                <c:ptCount val="35"/>
                <c:pt idx="0">
                  <c:v>5.8219468449372247</c:v>
                </c:pt>
                <c:pt idx="1">
                  <c:v>7.0872093023255847</c:v>
                </c:pt>
                <c:pt idx="2">
                  <c:v>6.7922077922077904</c:v>
                </c:pt>
                <c:pt idx="3">
                  <c:v>5.95</c:v>
                </c:pt>
                <c:pt idx="4">
                  <c:v>7.3636363636363615</c:v>
                </c:pt>
                <c:pt idx="5">
                  <c:v>6.6428571428571441</c:v>
                </c:pt>
                <c:pt idx="6">
                  <c:v>6</c:v>
                </c:pt>
                <c:pt idx="7">
                  <c:v>6.9512195121951219</c:v>
                </c:pt>
                <c:pt idx="8">
                  <c:v>6.1328828828828819</c:v>
                </c:pt>
                <c:pt idx="9">
                  <c:v>0</c:v>
                </c:pt>
                <c:pt idx="10">
                  <c:v>5.1739130434782608</c:v>
                </c:pt>
                <c:pt idx="11">
                  <c:v>6</c:v>
                </c:pt>
                <c:pt idx="12">
                  <c:v>4.5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4.4509803921568611</c:v>
                </c:pt>
                <c:pt idx="18">
                  <c:v>3.7368421052631593</c:v>
                </c:pt>
                <c:pt idx="19">
                  <c:v>4.2352941176470589</c:v>
                </c:pt>
                <c:pt idx="20">
                  <c:v>3</c:v>
                </c:pt>
                <c:pt idx="21">
                  <c:v>3.4285714285714279</c:v>
                </c:pt>
                <c:pt idx="22">
                  <c:v>0</c:v>
                </c:pt>
                <c:pt idx="23">
                  <c:v>3.8333333333333344</c:v>
                </c:pt>
                <c:pt idx="24">
                  <c:v>3.461538461538463</c:v>
                </c:pt>
                <c:pt idx="25">
                  <c:v>5.052631578947369</c:v>
                </c:pt>
                <c:pt idx="26">
                  <c:v>0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5.7444933920704848</c:v>
                </c:pt>
                <c:pt idx="34">
                  <c:v>5.7804878048780477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F-45DF-8482-47A5C3EE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9736"/>
        <c:axId val="467610128"/>
      </c:barChart>
      <c:catAx>
        <c:axId val="467609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0128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97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F-4598-9242-EE9920BDD481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Rase'!$I$89:$I$123</c:f>
              <c:numCache>
                <c:formatCode>0.0</c:formatCode>
                <c:ptCount val="35"/>
                <c:pt idx="0">
                  <c:v>33.139024696001002</c:v>
                </c:pt>
                <c:pt idx="1">
                  <c:v>19.3359375</c:v>
                </c:pt>
                <c:pt idx="2">
                  <c:v>28.348909657320871</c:v>
                </c:pt>
                <c:pt idx="3">
                  <c:v>31.868131868131879</c:v>
                </c:pt>
                <c:pt idx="4">
                  <c:v>31.372549019607838</c:v>
                </c:pt>
                <c:pt idx="5">
                  <c:v>24.137931034482754</c:v>
                </c:pt>
                <c:pt idx="6">
                  <c:v>16</c:v>
                </c:pt>
                <c:pt idx="7">
                  <c:v>25.766871165644169</c:v>
                </c:pt>
                <c:pt idx="8">
                  <c:v>29.308093994778073</c:v>
                </c:pt>
                <c:pt idx="9">
                  <c:v>0</c:v>
                </c:pt>
                <c:pt idx="10">
                  <c:v>30.526315789473689</c:v>
                </c:pt>
                <c:pt idx="11">
                  <c:v>40</c:v>
                </c:pt>
                <c:pt idx="12">
                  <c:v>21.794871794871796</c:v>
                </c:pt>
                <c:pt idx="13">
                  <c:v>0</c:v>
                </c:pt>
                <c:pt idx="14">
                  <c:v>28.571428571428577</c:v>
                </c:pt>
                <c:pt idx="15">
                  <c:v>0</c:v>
                </c:pt>
                <c:pt idx="16">
                  <c:v>0</c:v>
                </c:pt>
                <c:pt idx="17">
                  <c:v>7.5236671649227711</c:v>
                </c:pt>
                <c:pt idx="18">
                  <c:v>2.223557692307693</c:v>
                </c:pt>
                <c:pt idx="19">
                  <c:v>8.2498526812021211</c:v>
                </c:pt>
                <c:pt idx="20">
                  <c:v>1.8360949395432156</c:v>
                </c:pt>
                <c:pt idx="21">
                  <c:v>6.466512702078524</c:v>
                </c:pt>
                <c:pt idx="22">
                  <c:v>1.1235955056179776</c:v>
                </c:pt>
                <c:pt idx="23">
                  <c:v>24.22360248447205</c:v>
                </c:pt>
                <c:pt idx="24">
                  <c:v>14.59227467811159</c:v>
                </c:pt>
                <c:pt idx="25">
                  <c:v>31.638418079096041</c:v>
                </c:pt>
                <c:pt idx="26">
                  <c:v>7.1428571428571441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16.296296296296294</c:v>
                </c:pt>
                <c:pt idx="34">
                  <c:v>27.372262773722639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F-4598-9242-EE9920BDD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2088"/>
        <c:axId val="467612480"/>
      </c:barChart>
      <c:catAx>
        <c:axId val="467612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2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C-4229-A258-2839702BDFEB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Rase'!$P$89:$P$123</c:f>
              <c:numCache>
                <c:formatCode>0</c:formatCode>
                <c:ptCount val="35"/>
                <c:pt idx="0">
                  <c:v>282.09250993001712</c:v>
                </c:pt>
                <c:pt idx="1">
                  <c:v>243.05757575757576</c:v>
                </c:pt>
                <c:pt idx="2">
                  <c:v>205.03186813186821</c:v>
                </c:pt>
                <c:pt idx="3">
                  <c:v>217.22068965517244</c:v>
                </c:pt>
                <c:pt idx="4">
                  <c:v>213.4</c:v>
                </c:pt>
                <c:pt idx="5">
                  <c:v>240.17857142857153</c:v>
                </c:pt>
                <c:pt idx="6">
                  <c:v>216.61250000000001</c:v>
                </c:pt>
                <c:pt idx="7">
                  <c:v>205.92857142857127</c:v>
                </c:pt>
                <c:pt idx="8">
                  <c:v>314.17260579064566</c:v>
                </c:pt>
                <c:pt idx="9">
                  <c:v>0</c:v>
                </c:pt>
                <c:pt idx="10">
                  <c:v>300.09310344827577</c:v>
                </c:pt>
                <c:pt idx="11">
                  <c:v>232.22499999999999</c:v>
                </c:pt>
                <c:pt idx="12">
                  <c:v>275.50784313725495</c:v>
                </c:pt>
                <c:pt idx="13">
                  <c:v>0</c:v>
                </c:pt>
                <c:pt idx="14">
                  <c:v>304.2000000000001</c:v>
                </c:pt>
                <c:pt idx="15">
                  <c:v>0</c:v>
                </c:pt>
                <c:pt idx="16">
                  <c:v>0</c:v>
                </c:pt>
                <c:pt idx="17">
                  <c:v>239.55629139072849</c:v>
                </c:pt>
                <c:pt idx="18">
                  <c:v>242.58108108108101</c:v>
                </c:pt>
                <c:pt idx="19">
                  <c:v>223.91142857142873</c:v>
                </c:pt>
                <c:pt idx="20">
                  <c:v>227.0853658536586</c:v>
                </c:pt>
                <c:pt idx="21">
                  <c:v>243.03571428571408</c:v>
                </c:pt>
                <c:pt idx="22">
                  <c:v>267.5</c:v>
                </c:pt>
                <c:pt idx="23">
                  <c:v>176.77820512820512</c:v>
                </c:pt>
                <c:pt idx="24">
                  <c:v>218.50000000000003</c:v>
                </c:pt>
                <c:pt idx="25">
                  <c:v>137.79642857142852</c:v>
                </c:pt>
                <c:pt idx="26">
                  <c:v>187</c:v>
                </c:pt>
                <c:pt idx="27">
                  <c:v>208.95555555555555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262.02058823529421</c:v>
                </c:pt>
                <c:pt idx="34">
                  <c:v>273.06133333333327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C-4229-A258-2839702B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3264"/>
        <c:axId val="467613656"/>
      </c:barChart>
      <c:catAx>
        <c:axId val="4676132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3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32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A-486D-B68C-F5FBB21AD86A}"/>
            </c:ext>
          </c:extLst>
        </c:ser>
        <c:ser>
          <c:idx val="0"/>
          <c:order val="1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Rase'!$O$89:$O$123</c:f>
              <c:numCache>
                <c:formatCode>0.00</c:formatCode>
                <c:ptCount val="35"/>
                <c:pt idx="0">
                  <c:v>7.4111027047474893</c:v>
                </c:pt>
                <c:pt idx="1">
                  <c:v>8.4545454545454568</c:v>
                </c:pt>
                <c:pt idx="2">
                  <c:v>8.5494505494505493</c:v>
                </c:pt>
                <c:pt idx="3">
                  <c:v>8</c:v>
                </c:pt>
                <c:pt idx="4">
                  <c:v>8.5</c:v>
                </c:pt>
                <c:pt idx="5">
                  <c:v>7.1428571428571441</c:v>
                </c:pt>
                <c:pt idx="6">
                  <c:v>9</c:v>
                </c:pt>
                <c:pt idx="7">
                  <c:v>8.6666666666666643</c:v>
                </c:pt>
                <c:pt idx="8">
                  <c:v>7.9599109131403107</c:v>
                </c:pt>
                <c:pt idx="9">
                  <c:v>0</c:v>
                </c:pt>
                <c:pt idx="10">
                  <c:v>7.7586206896551699</c:v>
                </c:pt>
                <c:pt idx="11">
                  <c:v>8</c:v>
                </c:pt>
                <c:pt idx="12">
                  <c:v>5.3137254901960782</c:v>
                </c:pt>
                <c:pt idx="13">
                  <c:v>0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  <c:pt idx="17">
                  <c:v>5.9801324503311246</c:v>
                </c:pt>
                <c:pt idx="18">
                  <c:v>4.4189189189189202</c:v>
                </c:pt>
                <c:pt idx="19">
                  <c:v>5.7285714285714304</c:v>
                </c:pt>
                <c:pt idx="20">
                  <c:v>4.3414634146341475</c:v>
                </c:pt>
                <c:pt idx="21">
                  <c:v>4.4821428571428559</c:v>
                </c:pt>
                <c:pt idx="22">
                  <c:v>3</c:v>
                </c:pt>
                <c:pt idx="23">
                  <c:v>6.0256410256410255</c:v>
                </c:pt>
                <c:pt idx="24">
                  <c:v>4.4705882352941178</c:v>
                </c:pt>
                <c:pt idx="25">
                  <c:v>6.4464285714285694</c:v>
                </c:pt>
                <c:pt idx="26">
                  <c:v>3</c:v>
                </c:pt>
                <c:pt idx="27">
                  <c:v>6.1111111111111116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6.6577540106951858</c:v>
                </c:pt>
                <c:pt idx="34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A-486D-B68C-F5FBB21AD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4440"/>
        <c:axId val="467614832"/>
      </c:barChart>
      <c:catAx>
        <c:axId val="4676144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4832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44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05960716424914E-2"/>
          <c:y val="0.11001935697815206"/>
          <c:w val="0.89583133289911165"/>
          <c:h val="0.627926551034800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9-42E9-8702-0626884EDF87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Rase'!$H$127:$H$161</c:f>
              <c:numCache>
                <c:formatCode>#,##0</c:formatCode>
                <c:ptCount val="35"/>
                <c:pt idx="0">
                  <c:v>8692</c:v>
                </c:pt>
                <c:pt idx="1">
                  <c:v>37</c:v>
                </c:pt>
                <c:pt idx="2">
                  <c:v>77</c:v>
                </c:pt>
                <c:pt idx="3">
                  <c:v>9</c:v>
                </c:pt>
                <c:pt idx="4">
                  <c:v>9</c:v>
                </c:pt>
                <c:pt idx="5">
                  <c:v>16</c:v>
                </c:pt>
                <c:pt idx="6">
                  <c:v>10</c:v>
                </c:pt>
                <c:pt idx="7">
                  <c:v>38</c:v>
                </c:pt>
                <c:pt idx="8">
                  <c:v>289</c:v>
                </c:pt>
                <c:pt idx="9">
                  <c:v>0</c:v>
                </c:pt>
                <c:pt idx="10">
                  <c:v>20</c:v>
                </c:pt>
                <c:pt idx="11">
                  <c:v>2</c:v>
                </c:pt>
                <c:pt idx="12">
                  <c:v>80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371</c:v>
                </c:pt>
                <c:pt idx="18">
                  <c:v>233</c:v>
                </c:pt>
                <c:pt idx="19">
                  <c:v>251</c:v>
                </c:pt>
                <c:pt idx="20">
                  <c:v>161</c:v>
                </c:pt>
                <c:pt idx="21">
                  <c:v>144</c:v>
                </c:pt>
                <c:pt idx="22">
                  <c:v>5</c:v>
                </c:pt>
                <c:pt idx="23">
                  <c:v>98</c:v>
                </c:pt>
                <c:pt idx="24">
                  <c:v>75</c:v>
                </c:pt>
                <c:pt idx="25">
                  <c:v>46</c:v>
                </c:pt>
                <c:pt idx="26">
                  <c:v>1</c:v>
                </c:pt>
                <c:pt idx="27">
                  <c:v>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408</c:v>
                </c:pt>
                <c:pt idx="3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9-42E9-8702-0626884ED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09656"/>
        <c:axId val="472510048"/>
      </c:barChart>
      <c:catAx>
        <c:axId val="472509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0965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80-47B2-9BD9-C1F653810904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Rase'!$I$127:$I$161</c:f>
              <c:numCache>
                <c:formatCode>0.0</c:formatCode>
                <c:ptCount val="35"/>
                <c:pt idx="0">
                  <c:v>27.240817349880903</c:v>
                </c:pt>
                <c:pt idx="1">
                  <c:v>7.2265625</c:v>
                </c:pt>
                <c:pt idx="2">
                  <c:v>23.987538940809969</c:v>
                </c:pt>
                <c:pt idx="3">
                  <c:v>9.8901098901098887</c:v>
                </c:pt>
                <c:pt idx="4">
                  <c:v>17.647058823529413</c:v>
                </c:pt>
                <c:pt idx="5">
                  <c:v>27.586206896551719</c:v>
                </c:pt>
                <c:pt idx="6">
                  <c:v>20</c:v>
                </c:pt>
                <c:pt idx="7">
                  <c:v>23.312883435582819</c:v>
                </c:pt>
                <c:pt idx="8">
                  <c:v>18.864229765013047</c:v>
                </c:pt>
                <c:pt idx="9">
                  <c:v>0</c:v>
                </c:pt>
                <c:pt idx="10">
                  <c:v>21.052631578947377</c:v>
                </c:pt>
                <c:pt idx="11">
                  <c:v>20</c:v>
                </c:pt>
                <c:pt idx="12">
                  <c:v>34.188034188034187</c:v>
                </c:pt>
                <c:pt idx="13">
                  <c:v>0</c:v>
                </c:pt>
                <c:pt idx="14">
                  <c:v>28.571428571428577</c:v>
                </c:pt>
                <c:pt idx="15">
                  <c:v>0</c:v>
                </c:pt>
                <c:pt idx="16">
                  <c:v>0</c:v>
                </c:pt>
                <c:pt idx="17">
                  <c:v>18.485301444942699</c:v>
                </c:pt>
                <c:pt idx="18">
                  <c:v>7.001201923076926</c:v>
                </c:pt>
                <c:pt idx="19">
                  <c:v>14.790807307012377</c:v>
                </c:pt>
                <c:pt idx="20">
                  <c:v>7.2100313479623805</c:v>
                </c:pt>
                <c:pt idx="21">
                  <c:v>16.628175519630489</c:v>
                </c:pt>
                <c:pt idx="22">
                  <c:v>5.617977528089888</c:v>
                </c:pt>
                <c:pt idx="23">
                  <c:v>30.434782608695649</c:v>
                </c:pt>
                <c:pt idx="24">
                  <c:v>32.188841201716748</c:v>
                </c:pt>
                <c:pt idx="25">
                  <c:v>25.988700564971751</c:v>
                </c:pt>
                <c:pt idx="26">
                  <c:v>7.1428571428571441</c:v>
                </c:pt>
                <c:pt idx="27">
                  <c:v>12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17.777777777777779</c:v>
                </c:pt>
                <c:pt idx="34">
                  <c:v>23.722627737226279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80-47B2-9BD9-C1F653810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0832"/>
        <c:axId val="472511224"/>
      </c:barChart>
      <c:catAx>
        <c:axId val="47251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1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1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0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KU: </a:t>
            </a:r>
            <a:r>
              <a:rPr lang="nb-NO" sz="2800"/>
              <a:t>Andel OVERFETE</a:t>
            </a:r>
            <a:r>
              <a:rPr lang="nb-NO" sz="2800" baseline="0"/>
              <a:t> </a:t>
            </a:r>
            <a:r>
              <a:rPr lang="nb-NO" sz="2800"/>
              <a:t>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688520713976809E-2"/>
          <c:y val="0.15496336338664696"/>
          <c:w val="0.90861110232372044"/>
          <c:h val="0.7087025385593662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'Ark1'!$W$43:$W$54</c:f>
              <c:numCache>
                <c:formatCode>General</c:formatCode>
                <c:ptCount val="12"/>
                <c:pt idx="0">
                  <c:v>74.086257309941516</c:v>
                </c:pt>
                <c:pt idx="1">
                  <c:v>73.584905660377359</c:v>
                </c:pt>
                <c:pt idx="2">
                  <c:v>77.042253521126753</c:v>
                </c:pt>
                <c:pt idx="3">
                  <c:v>75.32097004279602</c:v>
                </c:pt>
                <c:pt idx="4">
                  <c:v>76.422957847106446</c:v>
                </c:pt>
                <c:pt idx="5">
                  <c:v>74.336677814938682</c:v>
                </c:pt>
                <c:pt idx="6">
                  <c:v>72.77414919216227</c:v>
                </c:pt>
                <c:pt idx="7">
                  <c:v>69.712525667351144</c:v>
                </c:pt>
                <c:pt idx="8">
                  <c:v>67.214854111405842</c:v>
                </c:pt>
                <c:pt idx="9">
                  <c:v>69.537181487259502</c:v>
                </c:pt>
                <c:pt idx="10">
                  <c:v>74.529179260637022</c:v>
                </c:pt>
                <c:pt idx="11">
                  <c:v>76.209677419354847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1-4016-ADD9-276AFD7494A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4557426827182791E-2"/>
                  <c:y val="-5.6327376221863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3-445F-9D29-513582E8A5D5}"/>
                </c:ext>
              </c:extLst>
            </c:dLbl>
            <c:dLbl>
              <c:idx val="1"/>
              <c:layout>
                <c:manualLayout>
                  <c:x val="-2.946891219261933E-2"/>
                  <c:y val="-4.3810181505894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3-445F-9D29-513582E8A5D5}"/>
                </c:ext>
              </c:extLst>
            </c:dLbl>
            <c:dLbl>
              <c:idx val="2"/>
              <c:layout>
                <c:manualLayout>
                  <c:x val="-2.4557426827182774E-2"/>
                  <c:y val="-4.5896380625222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3-445F-9D29-513582E8A5D5}"/>
                </c:ext>
              </c:extLst>
            </c:dLbl>
            <c:dLbl>
              <c:idx val="3"/>
              <c:layout>
                <c:manualLayout>
                  <c:x val="-2.2592832681008153E-2"/>
                  <c:y val="-5.0068778863878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3-445F-9D29-513582E8A5D5}"/>
                </c:ext>
              </c:extLst>
            </c:dLbl>
            <c:dLbl>
              <c:idx val="4"/>
              <c:layout>
                <c:manualLayout>
                  <c:x val="-1.8663644388658907E-2"/>
                  <c:y val="-7.5103168295818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3-445F-9D29-513582E8A5D5}"/>
                </c:ext>
              </c:extLst>
            </c:dLbl>
            <c:dLbl>
              <c:idx val="5"/>
              <c:layout>
                <c:manualLayout>
                  <c:x val="-1.768134731557167E-2"/>
                  <c:y val="-6.6758360852266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1A-4CD0-BE45-9B275A73E498}"/>
                </c:ext>
              </c:extLst>
            </c:dLbl>
            <c:dLbl>
              <c:idx val="6"/>
              <c:layout>
                <c:manualLayout>
                  <c:x val="-2.7504318046444706E-2"/>
                  <c:y val="-7.5103155958799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95-4D25-B967-A9860E0E7792}"/>
                </c:ext>
              </c:extLst>
            </c:dLbl>
            <c:dLbl>
              <c:idx val="7"/>
              <c:layout>
                <c:manualLayout>
                  <c:x val="0"/>
                  <c:y val="3.9637770244830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77-4B4F-BBE1-8446B7CC2BA1}"/>
                </c:ext>
              </c:extLst>
            </c:dLbl>
            <c:dLbl>
              <c:idx val="8"/>
              <c:layout>
                <c:manualLayout>
                  <c:x val="-1.6699050242484286E-2"/>
                  <c:y val="-6.25859530181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9-4F38-98BA-342343C6F3A7}"/>
                </c:ext>
              </c:extLst>
            </c:dLbl>
            <c:dLbl>
              <c:idx val="9"/>
              <c:layout>
                <c:manualLayout>
                  <c:x val="-1.6699050242484286E-2"/>
                  <c:y val="6.258595301815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18-4B71-B1BD-2A6B4631FA3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'Ark1'!$W$31:$W$42</c:f>
              <c:numCache>
                <c:formatCode>General</c:formatCode>
                <c:ptCount val="12"/>
                <c:pt idx="0">
                  <c:v>80.28039107175799</c:v>
                </c:pt>
                <c:pt idx="1">
                  <c:v>81.138107416879777</c:v>
                </c:pt>
                <c:pt idx="2">
                  <c:v>81.162599396764477</c:v>
                </c:pt>
                <c:pt idx="3">
                  <c:v>80.688249943400493</c:v>
                </c:pt>
                <c:pt idx="4">
                  <c:v>77.863818424566091</c:v>
                </c:pt>
                <c:pt idx="5">
                  <c:v>74.009689370190912</c:v>
                </c:pt>
                <c:pt idx="6">
                  <c:v>73.115746971736186</c:v>
                </c:pt>
                <c:pt idx="7">
                  <c:v>67.89797713280565</c:v>
                </c:pt>
                <c:pt idx="8">
                  <c:v>68.781523758959381</c:v>
                </c:pt>
                <c:pt idx="9">
                  <c:v>69.1726251276813</c:v>
                </c:pt>
                <c:pt idx="10">
                  <c:v>70.44316474712069</c:v>
                </c:pt>
                <c:pt idx="11">
                  <c:v>72.830640335128649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C1-4016-ADD9-276AFD749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ax val="85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Andels OVERFETE %</a:t>
                </a:r>
              </a:p>
            </c:rich>
          </c:tx>
          <c:layout>
            <c:manualLayout>
              <c:xMode val="edge"/>
              <c:yMode val="edge"/>
              <c:x val="1.1918838821925185E-2"/>
              <c:y val="0.265285678624554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200943716775448"/>
          <c:y val="0.53297959943997886"/>
          <c:w val="0.11859068368361927"/>
          <c:h val="0.201134006249213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B-45D5-AE49-E961DD68674E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Rase'!$P$127:$P$161</c:f>
              <c:numCache>
                <c:formatCode>0</c:formatCode>
                <c:ptCount val="35"/>
                <c:pt idx="0">
                  <c:v>317.45967556373557</c:v>
                </c:pt>
                <c:pt idx="1">
                  <c:v>275.35135135135141</c:v>
                </c:pt>
                <c:pt idx="2">
                  <c:v>244.68311688311687</c:v>
                </c:pt>
                <c:pt idx="3">
                  <c:v>267.47777777777782</c:v>
                </c:pt>
                <c:pt idx="4">
                  <c:v>240.46666666666661</c:v>
                </c:pt>
                <c:pt idx="5">
                  <c:v>262.19374999999997</c:v>
                </c:pt>
                <c:pt idx="6">
                  <c:v>247.91</c:v>
                </c:pt>
                <c:pt idx="7">
                  <c:v>230.91052631578953</c:v>
                </c:pt>
                <c:pt idx="8">
                  <c:v>357.41972318339094</c:v>
                </c:pt>
                <c:pt idx="9">
                  <c:v>0</c:v>
                </c:pt>
                <c:pt idx="10">
                  <c:v>340.47500000000002</c:v>
                </c:pt>
                <c:pt idx="11">
                  <c:v>283.14999999999998</c:v>
                </c:pt>
                <c:pt idx="12">
                  <c:v>310.32875000000007</c:v>
                </c:pt>
                <c:pt idx="13">
                  <c:v>0</c:v>
                </c:pt>
                <c:pt idx="14">
                  <c:v>304.60000000000002</c:v>
                </c:pt>
                <c:pt idx="15">
                  <c:v>0</c:v>
                </c:pt>
                <c:pt idx="16">
                  <c:v>0</c:v>
                </c:pt>
                <c:pt idx="17">
                  <c:v>275.36145552560657</c:v>
                </c:pt>
                <c:pt idx="18">
                  <c:v>278.76137339055794</c:v>
                </c:pt>
                <c:pt idx="19">
                  <c:v>254.95617529880488</c:v>
                </c:pt>
                <c:pt idx="20">
                  <c:v>254.65590062111809</c:v>
                </c:pt>
                <c:pt idx="21">
                  <c:v>279.65069444444407</c:v>
                </c:pt>
                <c:pt idx="22">
                  <c:v>287.2</c:v>
                </c:pt>
                <c:pt idx="23">
                  <c:v>204.68265306122456</c:v>
                </c:pt>
                <c:pt idx="24">
                  <c:v>251.50933333333339</c:v>
                </c:pt>
                <c:pt idx="25">
                  <c:v>157.9173913043478</c:v>
                </c:pt>
                <c:pt idx="26">
                  <c:v>195.6</c:v>
                </c:pt>
                <c:pt idx="27">
                  <c:v>222.34444444444443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288.98921568627446</c:v>
                </c:pt>
                <c:pt idx="34">
                  <c:v>304.46461538461557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B-45D5-AE49-E961DD686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2008"/>
        <c:axId val="472512400"/>
      </c:barChart>
      <c:catAx>
        <c:axId val="4725120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24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20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A-4A1C-B4C6-E62872F0813D}"/>
            </c:ext>
          </c:extLst>
        </c:ser>
        <c:ser>
          <c:idx val="0"/>
          <c:order val="1"/>
          <c:tx>
            <c:strRef>
              <c:f>'Klasse Rase'!$B$127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Rase'!$O$127:$O$161</c:f>
              <c:numCache>
                <c:formatCode>0.00</c:formatCode>
                <c:ptCount val="35"/>
                <c:pt idx="0">
                  <c:v>8.8431891394385609</c:v>
                </c:pt>
                <c:pt idx="1">
                  <c:v>9.7027027027027017</c:v>
                </c:pt>
                <c:pt idx="2">
                  <c:v>10.012987012987011</c:v>
                </c:pt>
                <c:pt idx="3">
                  <c:v>9.7777777777777768</c:v>
                </c:pt>
                <c:pt idx="4">
                  <c:v>11.222222222222221</c:v>
                </c:pt>
                <c:pt idx="5">
                  <c:v>9.25</c:v>
                </c:pt>
                <c:pt idx="6">
                  <c:v>9.1</c:v>
                </c:pt>
                <c:pt idx="7">
                  <c:v>10.236842105263156</c:v>
                </c:pt>
                <c:pt idx="8">
                  <c:v>9.5051903114186889</c:v>
                </c:pt>
                <c:pt idx="9">
                  <c:v>0</c:v>
                </c:pt>
                <c:pt idx="10">
                  <c:v>9.15</c:v>
                </c:pt>
                <c:pt idx="11">
                  <c:v>9.5</c:v>
                </c:pt>
                <c:pt idx="12">
                  <c:v>6.7625000000000002</c:v>
                </c:pt>
                <c:pt idx="13">
                  <c:v>0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  <c:pt idx="17">
                  <c:v>7.5687331536388127</c:v>
                </c:pt>
                <c:pt idx="18">
                  <c:v>5.0300429184549369</c:v>
                </c:pt>
                <c:pt idx="19">
                  <c:v>7.3306772908366513</c:v>
                </c:pt>
                <c:pt idx="20">
                  <c:v>5.0310559006211184</c:v>
                </c:pt>
                <c:pt idx="21">
                  <c:v>5.3194444444444438</c:v>
                </c:pt>
                <c:pt idx="22">
                  <c:v>5</c:v>
                </c:pt>
                <c:pt idx="23">
                  <c:v>7.551020408163267</c:v>
                </c:pt>
                <c:pt idx="24">
                  <c:v>6.333333333333333</c:v>
                </c:pt>
                <c:pt idx="25">
                  <c:v>8.8695652173913064</c:v>
                </c:pt>
                <c:pt idx="26">
                  <c:v>3</c:v>
                </c:pt>
                <c:pt idx="27">
                  <c:v>8.6666666666666643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7.598039215686275</c:v>
                </c:pt>
                <c:pt idx="34">
                  <c:v>8.6153846153846114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A-4A1C-B4C6-E62872F08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3184"/>
        <c:axId val="472513576"/>
      </c:barChart>
      <c:catAx>
        <c:axId val="472513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3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3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C-4FA3-9E7E-A7A6BB90A12C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Rase'!$H$165:$H$199</c:f>
              <c:numCache>
                <c:formatCode>#,##0</c:formatCode>
                <c:ptCount val="35"/>
                <c:pt idx="0">
                  <c:v>3970</c:v>
                </c:pt>
                <c:pt idx="1">
                  <c:v>14</c:v>
                </c:pt>
                <c:pt idx="2">
                  <c:v>33</c:v>
                </c:pt>
                <c:pt idx="3">
                  <c:v>19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14</c:v>
                </c:pt>
                <c:pt idx="8">
                  <c:v>109</c:v>
                </c:pt>
                <c:pt idx="9">
                  <c:v>0</c:v>
                </c:pt>
                <c:pt idx="10">
                  <c:v>9</c:v>
                </c:pt>
                <c:pt idx="11">
                  <c:v>3</c:v>
                </c:pt>
                <c:pt idx="12">
                  <c:v>59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455</c:v>
                </c:pt>
                <c:pt idx="18">
                  <c:v>503</c:v>
                </c:pt>
                <c:pt idx="19">
                  <c:v>374</c:v>
                </c:pt>
                <c:pt idx="20">
                  <c:v>271</c:v>
                </c:pt>
                <c:pt idx="21">
                  <c:v>233</c:v>
                </c:pt>
                <c:pt idx="22">
                  <c:v>12</c:v>
                </c:pt>
                <c:pt idx="23">
                  <c:v>70</c:v>
                </c:pt>
                <c:pt idx="24">
                  <c:v>48</c:v>
                </c:pt>
                <c:pt idx="25">
                  <c:v>32</c:v>
                </c:pt>
                <c:pt idx="26">
                  <c:v>2</c:v>
                </c:pt>
                <c:pt idx="27">
                  <c:v>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400</c:v>
                </c:pt>
                <c:pt idx="34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C-4FA3-9E7E-A7A6BB90A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4360"/>
        <c:axId val="472514752"/>
      </c:barChart>
      <c:catAx>
        <c:axId val="472514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436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E-459C-9302-DEA5ECA83161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Rase'!$I$165:$I$199</c:f>
              <c:numCache>
                <c:formatCode>0.0</c:formatCode>
                <c:ptCount val="35"/>
                <c:pt idx="0">
                  <c:v>12.442020809828252</c:v>
                </c:pt>
                <c:pt idx="1">
                  <c:v>2.734375</c:v>
                </c:pt>
                <c:pt idx="2">
                  <c:v>10.280373831775702</c:v>
                </c:pt>
                <c:pt idx="3">
                  <c:v>20.879120879120876</c:v>
                </c:pt>
                <c:pt idx="4">
                  <c:v>15.686274509803919</c:v>
                </c:pt>
                <c:pt idx="5">
                  <c:v>13.793103448275859</c:v>
                </c:pt>
                <c:pt idx="6">
                  <c:v>20</c:v>
                </c:pt>
                <c:pt idx="7">
                  <c:v>8.5889570552147205</c:v>
                </c:pt>
                <c:pt idx="8">
                  <c:v>7.1148825065274135</c:v>
                </c:pt>
                <c:pt idx="9">
                  <c:v>0</c:v>
                </c:pt>
                <c:pt idx="10">
                  <c:v>9.4736842105263115</c:v>
                </c:pt>
                <c:pt idx="11">
                  <c:v>30</c:v>
                </c:pt>
                <c:pt idx="12">
                  <c:v>25.213675213675216</c:v>
                </c:pt>
                <c:pt idx="13">
                  <c:v>0</c:v>
                </c:pt>
                <c:pt idx="14">
                  <c:v>14.285714285714288</c:v>
                </c:pt>
                <c:pt idx="15">
                  <c:v>0</c:v>
                </c:pt>
                <c:pt idx="16">
                  <c:v>0</c:v>
                </c:pt>
                <c:pt idx="17">
                  <c:v>22.670652715495759</c:v>
                </c:pt>
                <c:pt idx="18">
                  <c:v>15.11418269230769</c:v>
                </c:pt>
                <c:pt idx="19">
                  <c:v>22.038892162639954</c:v>
                </c:pt>
                <c:pt idx="20">
                  <c:v>12.13613972234662</c:v>
                </c:pt>
                <c:pt idx="21">
                  <c:v>26.905311778290983</c:v>
                </c:pt>
                <c:pt idx="22">
                  <c:v>13.483146067415724</c:v>
                </c:pt>
                <c:pt idx="23">
                  <c:v>21.739130434782609</c:v>
                </c:pt>
                <c:pt idx="24">
                  <c:v>20.60085836909872</c:v>
                </c:pt>
                <c:pt idx="25">
                  <c:v>18.079096045197737</c:v>
                </c:pt>
                <c:pt idx="26">
                  <c:v>14.285714285714288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17.429193899782131</c:v>
                </c:pt>
                <c:pt idx="34">
                  <c:v>15.328467153284668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AE-459C-9302-DEA5ECA83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5536"/>
        <c:axId val="472515928"/>
      </c:barChart>
      <c:catAx>
        <c:axId val="472515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5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5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506986777239"/>
          <c:y val="0.24700937593940417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98940950535205"/>
          <c:y val="0.14006076946845669"/>
          <c:w val="0.8821253032139782"/>
          <c:h val="0.6304428902750425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2-43E1-9180-93059C9928C0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Rase'!$P$165:$P$199</c:f>
              <c:numCache>
                <c:formatCode>0</c:formatCode>
                <c:ptCount val="35"/>
                <c:pt idx="0">
                  <c:v>352.2873047858937</c:v>
                </c:pt>
                <c:pt idx="1">
                  <c:v>296.20714285714297</c:v>
                </c:pt>
                <c:pt idx="2">
                  <c:v>266.13939393939398</c:v>
                </c:pt>
                <c:pt idx="3">
                  <c:v>286.84210526315798</c:v>
                </c:pt>
                <c:pt idx="4">
                  <c:v>259.1875</c:v>
                </c:pt>
                <c:pt idx="5">
                  <c:v>320.53750000000002</c:v>
                </c:pt>
                <c:pt idx="6">
                  <c:v>261.22000000000003</c:v>
                </c:pt>
                <c:pt idx="7">
                  <c:v>269.62142857142862</c:v>
                </c:pt>
                <c:pt idx="8">
                  <c:v>382.57889908256874</c:v>
                </c:pt>
                <c:pt idx="9">
                  <c:v>0</c:v>
                </c:pt>
                <c:pt idx="10">
                  <c:v>387.45555555555552</c:v>
                </c:pt>
                <c:pt idx="11">
                  <c:v>326.53333333333325</c:v>
                </c:pt>
                <c:pt idx="12">
                  <c:v>349.15762711864403</c:v>
                </c:pt>
                <c:pt idx="13">
                  <c:v>0</c:v>
                </c:pt>
                <c:pt idx="14">
                  <c:v>376.5</c:v>
                </c:pt>
                <c:pt idx="15">
                  <c:v>0</c:v>
                </c:pt>
                <c:pt idx="16">
                  <c:v>0</c:v>
                </c:pt>
                <c:pt idx="17">
                  <c:v>308.43252747252757</c:v>
                </c:pt>
                <c:pt idx="18">
                  <c:v>310.348508946322</c:v>
                </c:pt>
                <c:pt idx="19">
                  <c:v>288.91149732620289</c:v>
                </c:pt>
                <c:pt idx="20">
                  <c:v>288.0948339483395</c:v>
                </c:pt>
                <c:pt idx="21">
                  <c:v>316.22360515021438</c:v>
                </c:pt>
                <c:pt idx="22">
                  <c:v>316.38333333333338</c:v>
                </c:pt>
                <c:pt idx="23">
                  <c:v>232.31142857142839</c:v>
                </c:pt>
                <c:pt idx="24">
                  <c:v>279.5833333333332</c:v>
                </c:pt>
                <c:pt idx="25">
                  <c:v>177.01875000000001</c:v>
                </c:pt>
                <c:pt idx="26">
                  <c:v>256.85000000000002</c:v>
                </c:pt>
                <c:pt idx="27">
                  <c:v>270.27333333333326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312.20375000000007</c:v>
                </c:pt>
                <c:pt idx="34">
                  <c:v>333.66190476190474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2-43E1-9180-93059C992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6712"/>
        <c:axId val="472517104"/>
      </c:barChart>
      <c:catAx>
        <c:axId val="472516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710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6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60-4347-A408-749FAAAEC368}"/>
            </c:ext>
          </c:extLst>
        </c:ser>
        <c:ser>
          <c:idx val="0"/>
          <c:order val="1"/>
          <c:tx>
            <c:strRef>
              <c:f>'Klasse Rase'!$B$165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Rase'!$O$165:$O$199</c:f>
              <c:numCache>
                <c:formatCode>0.00</c:formatCode>
                <c:ptCount val="35"/>
                <c:pt idx="0">
                  <c:v>10.175818639798493</c:v>
                </c:pt>
                <c:pt idx="1">
                  <c:v>10.357142857142859</c:v>
                </c:pt>
                <c:pt idx="2">
                  <c:v>10.909090909090908</c:v>
                </c:pt>
                <c:pt idx="3">
                  <c:v>11.105263157894736</c:v>
                </c:pt>
                <c:pt idx="4">
                  <c:v>12</c:v>
                </c:pt>
                <c:pt idx="5">
                  <c:v>11.875</c:v>
                </c:pt>
                <c:pt idx="6">
                  <c:v>11.3</c:v>
                </c:pt>
                <c:pt idx="7">
                  <c:v>12</c:v>
                </c:pt>
                <c:pt idx="8">
                  <c:v>10.669724770642201</c:v>
                </c:pt>
                <c:pt idx="9">
                  <c:v>0</c:v>
                </c:pt>
                <c:pt idx="10">
                  <c:v>11.333333333333336</c:v>
                </c:pt>
                <c:pt idx="11">
                  <c:v>10.333333333333336</c:v>
                </c:pt>
                <c:pt idx="12">
                  <c:v>8.0677966101694913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0</c:v>
                </c:pt>
                <c:pt idx="17">
                  <c:v>9.5780219780219777</c:v>
                </c:pt>
                <c:pt idx="18">
                  <c:v>6.2127236580516891</c:v>
                </c:pt>
                <c:pt idx="19">
                  <c:v>9.2807486631016065</c:v>
                </c:pt>
                <c:pt idx="20">
                  <c:v>5.8339483394833946</c:v>
                </c:pt>
                <c:pt idx="21">
                  <c:v>6.5407725321888401</c:v>
                </c:pt>
                <c:pt idx="22">
                  <c:v>4.5</c:v>
                </c:pt>
                <c:pt idx="23">
                  <c:v>9.1</c:v>
                </c:pt>
                <c:pt idx="24">
                  <c:v>8.2083333333333357</c:v>
                </c:pt>
                <c:pt idx="25">
                  <c:v>9.78125</c:v>
                </c:pt>
                <c:pt idx="26">
                  <c:v>6.5</c:v>
                </c:pt>
                <c:pt idx="27">
                  <c:v>9.9333333333333353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8.3324999999999978</c:v>
                </c:pt>
                <c:pt idx="34">
                  <c:v>9.761904761904761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60-4347-A408-749FAAAEC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8280"/>
        <c:axId val="472518672"/>
      </c:barChart>
      <c:catAx>
        <c:axId val="4725182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86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82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37354920587144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0-4E1C-91C9-A0CD40F65819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Rase'!$H$203:$H$237</c:f>
              <c:numCache>
                <c:formatCode>#,##0</c:formatCode>
                <c:ptCount val="35"/>
                <c:pt idx="0">
                  <c:v>1059</c:v>
                </c:pt>
                <c:pt idx="1">
                  <c:v>2</c:v>
                </c:pt>
                <c:pt idx="2">
                  <c:v>18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19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467</c:v>
                </c:pt>
                <c:pt idx="18">
                  <c:v>882</c:v>
                </c:pt>
                <c:pt idx="19">
                  <c:v>358</c:v>
                </c:pt>
                <c:pt idx="20">
                  <c:v>436</c:v>
                </c:pt>
                <c:pt idx="21">
                  <c:v>200</c:v>
                </c:pt>
                <c:pt idx="22">
                  <c:v>30</c:v>
                </c:pt>
                <c:pt idx="23">
                  <c:v>40</c:v>
                </c:pt>
                <c:pt idx="24">
                  <c:v>39</c:v>
                </c:pt>
                <c:pt idx="25">
                  <c:v>16</c:v>
                </c:pt>
                <c:pt idx="26">
                  <c:v>3</c:v>
                </c:pt>
                <c:pt idx="27">
                  <c:v>22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0</c:v>
                </c:pt>
                <c:pt idx="33">
                  <c:v>338</c:v>
                </c:pt>
                <c:pt idx="3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0-4E1C-91C9-A0CD40F65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19064"/>
        <c:axId val="472519456"/>
      </c:barChart>
      <c:catAx>
        <c:axId val="4725190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19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1906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A-4DE1-AB6F-AFB3BDC669B4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Rase'!$I$203:$I$237</c:f>
              <c:numCache>
                <c:formatCode>0.0</c:formatCode>
                <c:ptCount val="35"/>
                <c:pt idx="0">
                  <c:v>3.3189168860473868</c:v>
                </c:pt>
                <c:pt idx="1">
                  <c:v>0.390625</c:v>
                </c:pt>
                <c:pt idx="2">
                  <c:v>5.6074766355140193</c:v>
                </c:pt>
                <c:pt idx="3">
                  <c:v>4.3956043956043942</c:v>
                </c:pt>
                <c:pt idx="4">
                  <c:v>11.76470588235294</c:v>
                </c:pt>
                <c:pt idx="5">
                  <c:v>3.4482758620689653</c:v>
                </c:pt>
                <c:pt idx="6">
                  <c:v>8</c:v>
                </c:pt>
                <c:pt idx="7">
                  <c:v>3.0674846625766872</c:v>
                </c:pt>
                <c:pt idx="8">
                  <c:v>1.2402088772845956</c:v>
                </c:pt>
                <c:pt idx="9">
                  <c:v>0</c:v>
                </c:pt>
                <c:pt idx="10">
                  <c:v>3.1578947368421058</c:v>
                </c:pt>
                <c:pt idx="11">
                  <c:v>0</c:v>
                </c:pt>
                <c:pt idx="12">
                  <c:v>11.111111111111112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23.268560039860496</c:v>
                </c:pt>
                <c:pt idx="18">
                  <c:v>26.502403846153847</c:v>
                </c:pt>
                <c:pt idx="19">
                  <c:v>21.096051856216857</c:v>
                </c:pt>
                <c:pt idx="20">
                  <c:v>19.525302283922972</c:v>
                </c:pt>
                <c:pt idx="21">
                  <c:v>23.094688221709003</c:v>
                </c:pt>
                <c:pt idx="22">
                  <c:v>33.707865168539328</c:v>
                </c:pt>
                <c:pt idx="23">
                  <c:v>12.422360248447204</c:v>
                </c:pt>
                <c:pt idx="24">
                  <c:v>16.738197424892704</c:v>
                </c:pt>
                <c:pt idx="25">
                  <c:v>9.0395480225988667</c:v>
                </c:pt>
                <c:pt idx="26">
                  <c:v>21.428571428571423</c:v>
                </c:pt>
                <c:pt idx="27">
                  <c:v>29.333333333333325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50</c:v>
                </c:pt>
                <c:pt idx="32">
                  <c:v>0</c:v>
                </c:pt>
                <c:pt idx="33">
                  <c:v>14.727668845315904</c:v>
                </c:pt>
                <c:pt idx="34">
                  <c:v>8.7591240875912444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FA-4DE1-AB6F-AFB3BDC66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0240"/>
        <c:axId val="472520632"/>
      </c:barChart>
      <c:catAx>
        <c:axId val="472520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0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0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38159468000691"/>
          <c:y val="9.1857790503459796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F-4455-879D-B1CB609225EA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Rase'!$P$203:$P$237</c:f>
              <c:numCache>
                <c:formatCode>0</c:formatCode>
                <c:ptCount val="35"/>
                <c:pt idx="0">
                  <c:v>389.4656279508967</c:v>
                </c:pt>
                <c:pt idx="1">
                  <c:v>344</c:v>
                </c:pt>
                <c:pt idx="2">
                  <c:v>303.22222222222217</c:v>
                </c:pt>
                <c:pt idx="3">
                  <c:v>319.4249999999999</c:v>
                </c:pt>
                <c:pt idx="4">
                  <c:v>300.3</c:v>
                </c:pt>
                <c:pt idx="5">
                  <c:v>348.8</c:v>
                </c:pt>
                <c:pt idx="6">
                  <c:v>325.05</c:v>
                </c:pt>
                <c:pt idx="7">
                  <c:v>285.14</c:v>
                </c:pt>
                <c:pt idx="8">
                  <c:v>417.73157894736863</c:v>
                </c:pt>
                <c:pt idx="9">
                  <c:v>0</c:v>
                </c:pt>
                <c:pt idx="10">
                  <c:v>369.93333333333345</c:v>
                </c:pt>
                <c:pt idx="11">
                  <c:v>0</c:v>
                </c:pt>
                <c:pt idx="12">
                  <c:v>384.57307692307694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343.87430406852201</c:v>
                </c:pt>
                <c:pt idx="18">
                  <c:v>349.72074829931955</c:v>
                </c:pt>
                <c:pt idx="19">
                  <c:v>326.44385474860354</c:v>
                </c:pt>
                <c:pt idx="20">
                  <c:v>319.76330275229384</c:v>
                </c:pt>
                <c:pt idx="21">
                  <c:v>353.24099999999999</c:v>
                </c:pt>
                <c:pt idx="22">
                  <c:v>366.07333333333327</c:v>
                </c:pt>
                <c:pt idx="23">
                  <c:v>269.14</c:v>
                </c:pt>
                <c:pt idx="24">
                  <c:v>317.37948717948723</c:v>
                </c:pt>
                <c:pt idx="25">
                  <c:v>194.7</c:v>
                </c:pt>
                <c:pt idx="26">
                  <c:v>315</c:v>
                </c:pt>
                <c:pt idx="27">
                  <c:v>293.10909090909081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288.03333333333342</c:v>
                </c:pt>
                <c:pt idx="32">
                  <c:v>0</c:v>
                </c:pt>
                <c:pt idx="33">
                  <c:v>347.12573964497034</c:v>
                </c:pt>
                <c:pt idx="34">
                  <c:v>352.25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F-4455-879D-B1CB60922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1416"/>
        <c:axId val="472521808"/>
      </c:barChart>
      <c:catAx>
        <c:axId val="472521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1808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1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90-4E8D-B800-8C36700FF0F0}"/>
            </c:ext>
          </c:extLst>
        </c:ser>
        <c:ser>
          <c:idx val="0"/>
          <c:order val="1"/>
          <c:tx>
            <c:strRef>
              <c:f>'Klasse Rase'!$B$203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Rase'!$O$203:$O$237</c:f>
              <c:numCache>
                <c:formatCode>0.00</c:formatCode>
                <c:ptCount val="35"/>
                <c:pt idx="0">
                  <c:v>11.491973559962229</c:v>
                </c:pt>
                <c:pt idx="1">
                  <c:v>14</c:v>
                </c:pt>
                <c:pt idx="2">
                  <c:v>13.111111111111111</c:v>
                </c:pt>
                <c:pt idx="3">
                  <c:v>12.5</c:v>
                </c:pt>
                <c:pt idx="4">
                  <c:v>14.166666666666663</c:v>
                </c:pt>
                <c:pt idx="5">
                  <c:v>12.5</c:v>
                </c:pt>
                <c:pt idx="6">
                  <c:v>13</c:v>
                </c:pt>
                <c:pt idx="7">
                  <c:v>13</c:v>
                </c:pt>
                <c:pt idx="8">
                  <c:v>12.052631578947368</c:v>
                </c:pt>
                <c:pt idx="9">
                  <c:v>0</c:v>
                </c:pt>
                <c:pt idx="10">
                  <c:v>12.333333333333336</c:v>
                </c:pt>
                <c:pt idx="11">
                  <c:v>0</c:v>
                </c:pt>
                <c:pt idx="12">
                  <c:v>9.0769230769230784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11.573875802997859</c:v>
                </c:pt>
                <c:pt idx="18">
                  <c:v>7.5804988662131523</c:v>
                </c:pt>
                <c:pt idx="19">
                  <c:v>10.829608938547484</c:v>
                </c:pt>
                <c:pt idx="20">
                  <c:v>7.0344036697247692</c:v>
                </c:pt>
                <c:pt idx="21">
                  <c:v>8.0299999999999994</c:v>
                </c:pt>
                <c:pt idx="22">
                  <c:v>6.0333333333333332</c:v>
                </c:pt>
                <c:pt idx="23">
                  <c:v>10.725</c:v>
                </c:pt>
                <c:pt idx="24">
                  <c:v>9.4358974358974379</c:v>
                </c:pt>
                <c:pt idx="25">
                  <c:v>11.9375</c:v>
                </c:pt>
                <c:pt idx="26">
                  <c:v>3.3333333333333344</c:v>
                </c:pt>
                <c:pt idx="27">
                  <c:v>11.81818181818182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13.666666666666663</c:v>
                </c:pt>
                <c:pt idx="32">
                  <c:v>0</c:v>
                </c:pt>
                <c:pt idx="33">
                  <c:v>9.2396449704142007</c:v>
                </c:pt>
                <c:pt idx="34">
                  <c:v>10.875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90-4E8D-B800-8C36700F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2592"/>
        <c:axId val="472522984"/>
      </c:barChart>
      <c:catAx>
        <c:axId val="472522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298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2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</a:t>
            </a:r>
            <a:r>
              <a:rPr lang="nb-NO" sz="2400" baseline="0"/>
              <a:t> </a:t>
            </a:r>
            <a:r>
              <a:rPr lang="nb-NO" sz="2400"/>
              <a:t>Middel fettgruppe og andelen av overfete slakt (3- og høyere)</a:t>
            </a:r>
          </a:p>
        </c:rich>
      </c:tx>
      <c:layout>
        <c:manualLayout>
          <c:xMode val="edge"/>
          <c:yMode val="edge"/>
          <c:x val="0.11083525834126748"/>
          <c:y val="3.75359347438128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685730242105917E-2"/>
          <c:y val="0.17328426335796876"/>
          <c:w val="0.81064894939312926"/>
          <c:h val="0.70804982325035926"/>
        </c:manualLayout>
      </c:layout>
      <c:barChart>
        <c:barDir val="col"/>
        <c:grouping val="clustered"/>
        <c:varyColors val="0"/>
        <c:ser>
          <c:idx val="3"/>
          <c:order val="1"/>
          <c:tx>
            <c:v>Overfete</c:v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'Ark1'!$C$2:$C$25</c:f>
              <c:numCache>
                <c:formatCode>General</c:formatCode>
                <c:ptCount val="24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</c:numCache>
            </c:numRef>
          </c:cat>
          <c:val>
            <c:numRef>
              <c:f>År!$R$8:$R$35</c:f>
              <c:numCache>
                <c:formatCode>0</c:formatCode>
                <c:ptCount val="28"/>
                <c:pt idx="0">
                  <c:v>47.85117961470764</c:v>
                </c:pt>
                <c:pt idx="1">
                  <c:v>49.257572987670223</c:v>
                </c:pt>
                <c:pt idx="2">
                  <c:v>56.690298269144797</c:v>
                </c:pt>
                <c:pt idx="3">
                  <c:v>54.095224278473438</c:v>
                </c:pt>
                <c:pt idx="4">
                  <c:v>54.924783005404386</c:v>
                </c:pt>
                <c:pt idx="5">
                  <c:v>55.072666382821879</c:v>
                </c:pt>
                <c:pt idx="6">
                  <c:v>55.023918918492782</c:v>
                </c:pt>
                <c:pt idx="7">
                  <c:v>57.403288684526174</c:v>
                </c:pt>
                <c:pt idx="8">
                  <c:v>57.682582364042283</c:v>
                </c:pt>
                <c:pt idx="9">
                  <c:v>59.0953334882348</c:v>
                </c:pt>
                <c:pt idx="10">
                  <c:v>58.76379531019829</c:v>
                </c:pt>
                <c:pt idx="11">
                  <c:v>61.87548039969252</c:v>
                </c:pt>
                <c:pt idx="12">
                  <c:v>63.374443302500865</c:v>
                </c:pt>
                <c:pt idx="13">
                  <c:v>62.527516055886871</c:v>
                </c:pt>
                <c:pt idx="14">
                  <c:v>64.937944627513772</c:v>
                </c:pt>
                <c:pt idx="15">
                  <c:v>63.448073394495381</c:v>
                </c:pt>
                <c:pt idx="16">
                  <c:v>65.370099095217583</c:v>
                </c:pt>
                <c:pt idx="17">
                  <c:v>70.708673790069113</c:v>
                </c:pt>
                <c:pt idx="18">
                  <c:v>69.696390731927622</c:v>
                </c:pt>
                <c:pt idx="19">
                  <c:v>72.034094039188972</c:v>
                </c:pt>
                <c:pt idx="20">
                  <c:v>68.977356468145004</c:v>
                </c:pt>
                <c:pt idx="21">
                  <c:v>68.726979161410767</c:v>
                </c:pt>
                <c:pt idx="22">
                  <c:v>67.358894247096401</c:v>
                </c:pt>
                <c:pt idx="23">
                  <c:v>71.038085608358614</c:v>
                </c:pt>
                <c:pt idx="24">
                  <c:v>74.559460572709312</c:v>
                </c:pt>
                <c:pt idx="25">
                  <c:v>76.036882781586002</c:v>
                </c:pt>
                <c:pt idx="26">
                  <c:v>73.133674470769648</c:v>
                </c:pt>
                <c:pt idx="27">
                  <c:v>74.108779411214599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A4-4E24-A914-454F9FB7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86240"/>
        <c:axId val="197487024"/>
      </c:barChart>
      <c:lineChart>
        <c:grouping val="standard"/>
        <c:varyColors val="0"/>
        <c:ser>
          <c:idx val="2"/>
          <c:order val="0"/>
          <c:tx>
            <c:v>Fettgruppe</c:v>
          </c:tx>
          <c:spPr>
            <a:ln w="114300">
              <a:solidFill>
                <a:srgbClr val="339966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FF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År!$P$8:$P$35</c:f>
              <c:numCache>
                <c:formatCode>0.00</c:formatCode>
                <c:ptCount val="28"/>
                <c:pt idx="0">
                  <c:v>6.6043567426163055</c:v>
                </c:pt>
                <c:pt idx="1">
                  <c:v>6.744922565312395</c:v>
                </c:pt>
                <c:pt idx="2">
                  <c:v>7.2085207590093612</c:v>
                </c:pt>
                <c:pt idx="3">
                  <c:v>6.9990116695530764</c:v>
                </c:pt>
                <c:pt idx="4">
                  <c:v>7.007194160447324</c:v>
                </c:pt>
                <c:pt idx="5">
                  <c:v>6.9754262437803023</c:v>
                </c:pt>
                <c:pt idx="6">
                  <c:v>6.9951720680009961</c:v>
                </c:pt>
                <c:pt idx="7">
                  <c:v>7.1923855457816881</c:v>
                </c:pt>
                <c:pt idx="8">
                  <c:v>7.1907663463791884</c:v>
                </c:pt>
                <c:pt idx="9">
                  <c:v>7.2955206259694387</c:v>
                </c:pt>
                <c:pt idx="10">
                  <c:v>7.2799753676736945</c:v>
                </c:pt>
                <c:pt idx="11">
                  <c:v>7.5021778119395313</c:v>
                </c:pt>
                <c:pt idx="12">
                  <c:v>7.5501199040767375</c:v>
                </c:pt>
                <c:pt idx="13">
                  <c:v>7.5118985863952048</c:v>
                </c:pt>
                <c:pt idx="14">
                  <c:v>7.6170244217917524</c:v>
                </c:pt>
                <c:pt idx="15">
                  <c:v>7.5504733944954099</c:v>
                </c:pt>
                <c:pt idx="16">
                  <c:v>7.6110297285652733</c:v>
                </c:pt>
                <c:pt idx="17">
                  <c:v>7.9855593966059102</c:v>
                </c:pt>
                <c:pt idx="18">
                  <c:v>7.8736929864174803</c:v>
                </c:pt>
                <c:pt idx="19">
                  <c:v>8.0499776732631751</c:v>
                </c:pt>
                <c:pt idx="20">
                  <c:v>7.853034769210157</c:v>
                </c:pt>
                <c:pt idx="21">
                  <c:v>7.8132431841498899</c:v>
                </c:pt>
                <c:pt idx="22">
                  <c:v>7.6831827752496116</c:v>
                </c:pt>
                <c:pt idx="23">
                  <c:v>7.841439164138861</c:v>
                </c:pt>
                <c:pt idx="24">
                  <c:v>8.0566071104635917</c:v>
                </c:pt>
                <c:pt idx="25">
                  <c:v>8.2034341671066144</c:v>
                </c:pt>
                <c:pt idx="26">
                  <c:v>8.0084641805691863</c:v>
                </c:pt>
                <c:pt idx="27">
                  <c:v>8.061927206074893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4-4E24-A914-454F9FB73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485848"/>
        <c:axId val="197485064"/>
      </c:lineChart>
      <c:catAx>
        <c:axId val="197485848"/>
        <c:scaling>
          <c:orientation val="minMax"/>
        </c:scaling>
        <c:delete val="0"/>
        <c:axPos val="b"/>
        <c:majorGridlines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97485064"/>
        <c:scaling>
          <c:orientation val="minMax"/>
          <c:max val="8.6"/>
          <c:min val="6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743018920169592E-2"/>
              <c:y val="0.3835295197070555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5848"/>
        <c:crosses val="autoZero"/>
        <c:crossBetween val="between"/>
        <c:majorUnit val="0.2"/>
      </c:valAx>
      <c:catAx>
        <c:axId val="1974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487024"/>
        <c:crosses val="autoZero"/>
        <c:auto val="1"/>
        <c:lblAlgn val="ctr"/>
        <c:lblOffset val="100"/>
        <c:noMultiLvlLbl val="0"/>
      </c:catAx>
      <c:valAx>
        <c:axId val="197487024"/>
        <c:scaling>
          <c:orientation val="minMax"/>
          <c:max val="84"/>
          <c:min val="40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0.9616887576396842"/>
              <c:y val="0.367267914434565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7486240"/>
        <c:crosses val="max"/>
        <c:crossBetween val="between"/>
        <c:majorUnit val="4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188830562846308"/>
          <c:y val="0.20146882494004795"/>
          <c:w val="0.1175337915822412"/>
          <c:h val="0.1101125398893483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KU: </a:t>
            </a:r>
            <a:r>
              <a:rPr lang="nb-NO" sz="2800"/>
              <a:t>Middel fettgruppe per måned</a:t>
            </a:r>
          </a:p>
        </c:rich>
      </c:tx>
      <c:layout>
        <c:manualLayout>
          <c:xMode val="edge"/>
          <c:yMode val="edge"/>
          <c:x val="0.21360789491186816"/>
          <c:y val="2.94540212772275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8906502617196E-2"/>
          <c:y val="0.17601346807121587"/>
          <c:w val="0.89806394025794656"/>
          <c:h val="0.70028332687784456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'Ark1'!$T$43:$T$54</c:f>
              <c:numCache>
                <c:formatCode>General</c:formatCode>
                <c:ptCount val="12"/>
                <c:pt idx="0">
                  <c:v>7.9530336257309937</c:v>
                </c:pt>
                <c:pt idx="1">
                  <c:v>7.864916598304621</c:v>
                </c:pt>
                <c:pt idx="2">
                  <c:v>8.164587525150905</c:v>
                </c:pt>
                <c:pt idx="3">
                  <c:v>8.164907275320969</c:v>
                </c:pt>
                <c:pt idx="4">
                  <c:v>8.2757799476065745</c:v>
                </c:pt>
                <c:pt idx="5">
                  <c:v>8.1440356744704552</c:v>
                </c:pt>
                <c:pt idx="6">
                  <c:v>7.9174974217944323</c:v>
                </c:pt>
                <c:pt idx="7">
                  <c:v>7.7656570841889101</c:v>
                </c:pt>
                <c:pt idx="8">
                  <c:v>7.5997347480106079</c:v>
                </c:pt>
                <c:pt idx="9">
                  <c:v>7.9033801352054098</c:v>
                </c:pt>
                <c:pt idx="10">
                  <c:v>8.156242734247849</c:v>
                </c:pt>
                <c:pt idx="11">
                  <c:v>8.1416330645161281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3D-4AA3-972E-C0CD8D304516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695727142815408E-2"/>
                  <c:y val="-5.0421099554753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3C-4101-94E8-E0EF5AD7F5F4}"/>
                </c:ext>
              </c:extLst>
            </c:dLbl>
            <c:dLbl>
              <c:idx val="1"/>
              <c:layout>
                <c:manualLayout>
                  <c:x val="-2.9603122360194009E-2"/>
                  <c:y val="-5.04210995547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C-4101-94E8-E0EF5AD7F5F4}"/>
                </c:ext>
              </c:extLst>
            </c:dLbl>
            <c:dLbl>
              <c:idx val="2"/>
              <c:layout>
                <c:manualLayout>
                  <c:x val="-2.7629580869514444E-2"/>
                  <c:y val="-5.04210995547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C-4101-94E8-E0EF5AD7F5F4}"/>
                </c:ext>
              </c:extLst>
            </c:dLbl>
            <c:dLbl>
              <c:idx val="3"/>
              <c:layout>
                <c:manualLayout>
                  <c:x val="-2.6642810124174608E-2"/>
                  <c:y val="-6.0505319465704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C-4101-94E8-E0EF5AD7F5F4}"/>
                </c:ext>
              </c:extLst>
            </c:dLbl>
            <c:dLbl>
              <c:idx val="4"/>
              <c:layout>
                <c:manualLayout>
                  <c:x val="-2.4669268633495008E-2"/>
                  <c:y val="-6.4539007430084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C-4101-94E8-E0EF5AD7F5F4}"/>
                </c:ext>
              </c:extLst>
            </c:dLbl>
            <c:dLbl>
              <c:idx val="5"/>
              <c:layout>
                <c:manualLayout>
                  <c:x val="-9.867707453398003E-3"/>
                  <c:y val="-0.1008421991095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ED-4C6E-8DA7-F23E10388769}"/>
                </c:ext>
              </c:extLst>
            </c:dLbl>
            <c:dLbl>
              <c:idx val="6"/>
              <c:layout>
                <c:manualLayout>
                  <c:x val="-1.8748644161456208E-2"/>
                  <c:y val="-6.45390074300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B5-4350-8094-84F92DE9E9D3}"/>
                </c:ext>
              </c:extLst>
            </c:dLbl>
            <c:dLbl>
              <c:idx val="7"/>
              <c:layout>
                <c:manualLayout>
                  <c:x val="-1.4472470411103899E-16"/>
                  <c:y val="3.8320035661612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68-475A-8B9B-1B5416630863}"/>
                </c:ext>
              </c:extLst>
            </c:dLbl>
            <c:dLbl>
              <c:idx val="8"/>
              <c:layout>
                <c:manualLayout>
                  <c:x val="-3.4536976086893156E-2"/>
                  <c:y val="-9.2774823180747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D-4011-9F72-74C6A4A6D34B}"/>
                </c:ext>
              </c:extLst>
            </c:dLbl>
            <c:dLbl>
              <c:idx val="9"/>
              <c:layout>
                <c:manualLayout>
                  <c:x val="-3.848405906825221E-2"/>
                  <c:y val="-9.2774823180747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D7-4AF2-9990-9CAD36F0D67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'Ark1'!$T$31:$T$42</c:f>
              <c:numCache>
                <c:formatCode>General</c:formatCode>
                <c:ptCount val="12"/>
                <c:pt idx="0">
                  <c:v>8.3777900756317987</c:v>
                </c:pt>
                <c:pt idx="1">
                  <c:v>8.3852301790281309</c:v>
                </c:pt>
                <c:pt idx="2">
                  <c:v>8.564573622155196</c:v>
                </c:pt>
                <c:pt idx="3">
                  <c:v>8.5374688702739441</c:v>
                </c:pt>
                <c:pt idx="4">
                  <c:v>8.3046728971962622</c:v>
                </c:pt>
                <c:pt idx="5">
                  <c:v>8.0786548874323127</c:v>
                </c:pt>
                <c:pt idx="6">
                  <c:v>7.9030955585464353</c:v>
                </c:pt>
                <c:pt idx="7">
                  <c:v>7.5754910583406625</c:v>
                </c:pt>
                <c:pt idx="8">
                  <c:v>7.6140164587204708</c:v>
                </c:pt>
                <c:pt idx="9">
                  <c:v>7.8342185903983648</c:v>
                </c:pt>
                <c:pt idx="10">
                  <c:v>7.881572358537805</c:v>
                </c:pt>
                <c:pt idx="11">
                  <c:v>7.9802513464991005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3D-4AA3-972E-C0CD8D304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7213054906061203E-3"/>
              <c:y val="0.443314268661587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CC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919522396743387"/>
          <c:y val="0.18720457007317964"/>
          <c:w val="9.8012130908891978E-2"/>
          <c:h val="0.188797241592658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9-4BB5-A73A-818A773F14FE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Rase'!$H$241:$H$275</c:f>
              <c:numCache>
                <c:formatCode>#,##0</c:formatCode>
                <c:ptCount val="35"/>
                <c:pt idx="0">
                  <c:v>204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14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295</c:v>
                </c:pt>
                <c:pt idx="18">
                  <c:v>858</c:v>
                </c:pt>
                <c:pt idx="19">
                  <c:v>262</c:v>
                </c:pt>
                <c:pt idx="20">
                  <c:v>597</c:v>
                </c:pt>
                <c:pt idx="21">
                  <c:v>139</c:v>
                </c:pt>
                <c:pt idx="22">
                  <c:v>24</c:v>
                </c:pt>
                <c:pt idx="23">
                  <c:v>14</c:v>
                </c:pt>
                <c:pt idx="24">
                  <c:v>19</c:v>
                </c:pt>
                <c:pt idx="25">
                  <c:v>4</c:v>
                </c:pt>
                <c:pt idx="26">
                  <c:v>6</c:v>
                </c:pt>
                <c:pt idx="27">
                  <c:v>13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252</c:v>
                </c:pt>
                <c:pt idx="34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9-4BB5-A73A-818A773F1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3768"/>
        <c:axId val="472524160"/>
      </c:barChart>
      <c:catAx>
        <c:axId val="4725237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4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376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1F-4EF9-9DA8-5EFD84F0832B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Rase'!$I$241:$I$275</c:f>
              <c:numCache>
                <c:formatCode>0.0</c:formatCode>
                <c:ptCount val="35"/>
                <c:pt idx="0">
                  <c:v>0.63933809702895827</c:v>
                </c:pt>
                <c:pt idx="1">
                  <c:v>0.1953125</c:v>
                </c:pt>
                <c:pt idx="2">
                  <c:v>0.93457943925233611</c:v>
                </c:pt>
                <c:pt idx="3">
                  <c:v>2.1978021978021971</c:v>
                </c:pt>
                <c:pt idx="4">
                  <c:v>1.9607843137254899</c:v>
                </c:pt>
                <c:pt idx="5">
                  <c:v>1.7241379310344827</c:v>
                </c:pt>
                <c:pt idx="6">
                  <c:v>2</c:v>
                </c:pt>
                <c:pt idx="7">
                  <c:v>1.8404907975460123</c:v>
                </c:pt>
                <c:pt idx="8">
                  <c:v>0.91383812010443877</c:v>
                </c:pt>
                <c:pt idx="9">
                  <c:v>0</c:v>
                </c:pt>
                <c:pt idx="10">
                  <c:v>1.0526315789473681</c:v>
                </c:pt>
                <c:pt idx="11">
                  <c:v>0</c:v>
                </c:pt>
                <c:pt idx="12">
                  <c:v>2.1367521367521367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14.698555057299449</c:v>
                </c:pt>
                <c:pt idx="18">
                  <c:v>25.78125</c:v>
                </c:pt>
                <c:pt idx="19">
                  <c:v>15.439010017678257</c:v>
                </c:pt>
                <c:pt idx="20">
                  <c:v>26.735333631885354</c:v>
                </c:pt>
                <c:pt idx="21">
                  <c:v>16.050808314087764</c:v>
                </c:pt>
                <c:pt idx="22">
                  <c:v>26.966292134831448</c:v>
                </c:pt>
                <c:pt idx="23">
                  <c:v>4.3478260869565215</c:v>
                </c:pt>
                <c:pt idx="24">
                  <c:v>8.1545064377682408</c:v>
                </c:pt>
                <c:pt idx="25">
                  <c:v>2.2598870056497167</c:v>
                </c:pt>
                <c:pt idx="26">
                  <c:v>42.857142857142847</c:v>
                </c:pt>
                <c:pt idx="27">
                  <c:v>17.333333333333329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10.980392156862749</c:v>
                </c:pt>
                <c:pt idx="34">
                  <c:v>5.839416058394165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1F-4EF9-9DA8-5EFD84F08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4944"/>
        <c:axId val="472525336"/>
      </c:barChart>
      <c:catAx>
        <c:axId val="472524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5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5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4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F-46B5-924F-4E876580BFF7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Rase'!$P$241:$P$275</c:f>
              <c:numCache>
                <c:formatCode>0</c:formatCode>
                <c:ptCount val="35"/>
                <c:pt idx="0">
                  <c:v>428.55441176470578</c:v>
                </c:pt>
                <c:pt idx="1">
                  <c:v>327.90000000000009</c:v>
                </c:pt>
                <c:pt idx="2">
                  <c:v>357.26666666666654</c:v>
                </c:pt>
                <c:pt idx="3">
                  <c:v>352.05</c:v>
                </c:pt>
                <c:pt idx="4">
                  <c:v>256.8</c:v>
                </c:pt>
                <c:pt idx="5">
                  <c:v>351.40000000000009</c:v>
                </c:pt>
                <c:pt idx="6">
                  <c:v>310.7</c:v>
                </c:pt>
                <c:pt idx="7">
                  <c:v>310.96666666666675</c:v>
                </c:pt>
                <c:pt idx="8">
                  <c:v>468.02142857142883</c:v>
                </c:pt>
                <c:pt idx="9">
                  <c:v>0</c:v>
                </c:pt>
                <c:pt idx="10">
                  <c:v>366.1</c:v>
                </c:pt>
                <c:pt idx="11">
                  <c:v>0</c:v>
                </c:pt>
                <c:pt idx="12">
                  <c:v>383.7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383.05661016949131</c:v>
                </c:pt>
                <c:pt idx="18">
                  <c:v>388.11573426573392</c:v>
                </c:pt>
                <c:pt idx="19">
                  <c:v>362.99465648854977</c:v>
                </c:pt>
                <c:pt idx="20">
                  <c:v>354.02211055276405</c:v>
                </c:pt>
                <c:pt idx="21">
                  <c:v>393.54820143884871</c:v>
                </c:pt>
                <c:pt idx="22">
                  <c:v>417.95</c:v>
                </c:pt>
                <c:pt idx="23">
                  <c:v>291.36428571428559</c:v>
                </c:pt>
                <c:pt idx="24">
                  <c:v>351.77894736842114</c:v>
                </c:pt>
                <c:pt idx="25">
                  <c:v>184.77500000000001</c:v>
                </c:pt>
                <c:pt idx="26">
                  <c:v>343.23333333333346</c:v>
                </c:pt>
                <c:pt idx="27">
                  <c:v>304.6153846153847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363.8</c:v>
                </c:pt>
                <c:pt idx="32">
                  <c:v>0</c:v>
                </c:pt>
                <c:pt idx="33">
                  <c:v>381.26150793650805</c:v>
                </c:pt>
                <c:pt idx="34">
                  <c:v>400.53750000000002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6B5-924F-4E876580B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6120"/>
        <c:axId val="472526512"/>
      </c:barChart>
      <c:catAx>
        <c:axId val="472526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6512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6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F-4A70-8479-725B0BD9FD92}"/>
            </c:ext>
          </c:extLst>
        </c:ser>
        <c:ser>
          <c:idx val="0"/>
          <c:order val="1"/>
          <c:tx>
            <c:strRef>
              <c:f>'Klasse Rase'!$B$241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Rase'!$O$241:$O$275</c:f>
              <c:numCache>
                <c:formatCode>0.00</c:formatCode>
                <c:ptCount val="35"/>
                <c:pt idx="0">
                  <c:v>12.691176470588236</c:v>
                </c:pt>
                <c:pt idx="1">
                  <c:v>11</c:v>
                </c:pt>
                <c:pt idx="2">
                  <c:v>13.333333333333337</c:v>
                </c:pt>
                <c:pt idx="3">
                  <c:v>14.5</c:v>
                </c:pt>
                <c:pt idx="4">
                  <c:v>14</c:v>
                </c:pt>
                <c:pt idx="5">
                  <c:v>12</c:v>
                </c:pt>
                <c:pt idx="6">
                  <c:v>15</c:v>
                </c:pt>
                <c:pt idx="7">
                  <c:v>12.666666666666664</c:v>
                </c:pt>
                <c:pt idx="8">
                  <c:v>12.571428571428569</c:v>
                </c:pt>
                <c:pt idx="9">
                  <c:v>0</c:v>
                </c:pt>
                <c:pt idx="10">
                  <c:v>15</c:v>
                </c:pt>
                <c:pt idx="11">
                  <c:v>0</c:v>
                </c:pt>
                <c:pt idx="12">
                  <c:v>9.6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12.95932203389831</c:v>
                </c:pt>
                <c:pt idx="18">
                  <c:v>8.8636363636363615</c:v>
                </c:pt>
                <c:pt idx="19">
                  <c:v>12.419847328244279</c:v>
                </c:pt>
                <c:pt idx="20">
                  <c:v>8.2010050251256281</c:v>
                </c:pt>
                <c:pt idx="21">
                  <c:v>9.8776978417266168</c:v>
                </c:pt>
                <c:pt idx="22">
                  <c:v>6.8333333333333313</c:v>
                </c:pt>
                <c:pt idx="23">
                  <c:v>11.857142857142859</c:v>
                </c:pt>
                <c:pt idx="24">
                  <c:v>11.315789473684211</c:v>
                </c:pt>
                <c:pt idx="25">
                  <c:v>13.25</c:v>
                </c:pt>
                <c:pt idx="26">
                  <c:v>6.5</c:v>
                </c:pt>
                <c:pt idx="27">
                  <c:v>12.615384615384611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11</c:v>
                </c:pt>
                <c:pt idx="32">
                  <c:v>0</c:v>
                </c:pt>
                <c:pt idx="33">
                  <c:v>10.507936507936508</c:v>
                </c:pt>
                <c:pt idx="34">
                  <c:v>11.625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F-4A70-8479-725B0BD9F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7296"/>
        <c:axId val="472527688"/>
      </c:barChart>
      <c:catAx>
        <c:axId val="472527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768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72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15067385200226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D-4933-9ED5-C430ECC8AB13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Rase'!$H$279:$H$313</c:f>
              <c:numCache>
                <c:formatCode>#,##0</c:formatCode>
                <c:ptCount val="35"/>
                <c:pt idx="0">
                  <c:v>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135</c:v>
                </c:pt>
                <c:pt idx="18">
                  <c:v>503</c:v>
                </c:pt>
                <c:pt idx="19">
                  <c:v>156</c:v>
                </c:pt>
                <c:pt idx="20">
                  <c:v>451</c:v>
                </c:pt>
                <c:pt idx="21">
                  <c:v>51</c:v>
                </c:pt>
                <c:pt idx="22">
                  <c:v>15</c:v>
                </c:pt>
                <c:pt idx="23">
                  <c:v>5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148</c:v>
                </c:pt>
                <c:pt idx="3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D-4933-9ED5-C430ECC8A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8472"/>
        <c:axId val="472528864"/>
      </c:barChart>
      <c:catAx>
        <c:axId val="472528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2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847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4F-41E3-ACAB-FB8A111D9C6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Rase'!$I$279:$I$313</c:f>
              <c:numCache>
                <c:formatCode>0.0</c:formatCode>
                <c:ptCount val="35"/>
                <c:pt idx="0">
                  <c:v>0.15356650369813205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1.7241379310344827</c:v>
                </c:pt>
                <c:pt idx="6">
                  <c:v>2</c:v>
                </c:pt>
                <c:pt idx="7">
                  <c:v>0.61349693251533743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0.42735042735042739</c:v>
                </c:pt>
                <c:pt idx="13">
                  <c:v>0</c:v>
                </c:pt>
                <c:pt idx="14">
                  <c:v>28.571428571428577</c:v>
                </c:pt>
                <c:pt idx="15">
                  <c:v>0</c:v>
                </c:pt>
                <c:pt idx="16">
                  <c:v>0</c:v>
                </c:pt>
                <c:pt idx="17">
                  <c:v>6.7264573991031398</c:v>
                </c:pt>
                <c:pt idx="18">
                  <c:v>15.11418269230769</c:v>
                </c:pt>
                <c:pt idx="19">
                  <c:v>9.1926929876252217</c:v>
                </c:pt>
                <c:pt idx="20">
                  <c:v>20.197044334975367</c:v>
                </c:pt>
                <c:pt idx="21">
                  <c:v>5.8891454965357974</c:v>
                </c:pt>
                <c:pt idx="22">
                  <c:v>16.853932584269664</c:v>
                </c:pt>
                <c:pt idx="23">
                  <c:v>1.5527950310559004</c:v>
                </c:pt>
                <c:pt idx="24">
                  <c:v>1.7167381974248928</c:v>
                </c:pt>
                <c:pt idx="25">
                  <c:v>0</c:v>
                </c:pt>
                <c:pt idx="26">
                  <c:v>0</c:v>
                </c:pt>
                <c:pt idx="27">
                  <c:v>6.6666666666666687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6.448801742919386</c:v>
                </c:pt>
                <c:pt idx="34">
                  <c:v>1.4598540145985412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4F-41E3-ACAB-FB8A111D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29648"/>
        <c:axId val="472530040"/>
      </c:barChart>
      <c:catAx>
        <c:axId val="472529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0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29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E-49D8-8857-8C6029F5D237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Rase'!$P$279:$P$313</c:f>
              <c:numCache>
                <c:formatCode>0</c:formatCode>
                <c:ptCount val="35"/>
                <c:pt idx="0">
                  <c:v>465.03877551020395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403</c:v>
                </c:pt>
                <c:pt idx="6">
                  <c:v>289.10000000000002</c:v>
                </c:pt>
                <c:pt idx="7">
                  <c:v>315.8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406.90000000000009</c:v>
                </c:pt>
                <c:pt idx="13">
                  <c:v>0</c:v>
                </c:pt>
                <c:pt idx="14">
                  <c:v>406.5</c:v>
                </c:pt>
                <c:pt idx="15">
                  <c:v>0</c:v>
                </c:pt>
                <c:pt idx="16">
                  <c:v>0</c:v>
                </c:pt>
                <c:pt idx="17">
                  <c:v>421.11333333333312</c:v>
                </c:pt>
                <c:pt idx="18">
                  <c:v>425.20695825049683</c:v>
                </c:pt>
                <c:pt idx="19">
                  <c:v>394.91410256410251</c:v>
                </c:pt>
                <c:pt idx="20">
                  <c:v>390.06164079822656</c:v>
                </c:pt>
                <c:pt idx="21">
                  <c:v>421.6215686274511</c:v>
                </c:pt>
                <c:pt idx="22">
                  <c:v>437.70666666666682</c:v>
                </c:pt>
                <c:pt idx="23">
                  <c:v>347.66</c:v>
                </c:pt>
                <c:pt idx="24">
                  <c:v>382.22500000000002</c:v>
                </c:pt>
                <c:pt idx="25">
                  <c:v>0</c:v>
                </c:pt>
                <c:pt idx="26">
                  <c:v>0</c:v>
                </c:pt>
                <c:pt idx="27">
                  <c:v>342.42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420.2</c:v>
                </c:pt>
                <c:pt idx="32">
                  <c:v>0</c:v>
                </c:pt>
                <c:pt idx="33">
                  <c:v>416.76756756756782</c:v>
                </c:pt>
                <c:pt idx="34">
                  <c:v>393.67500000000001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E-49D8-8857-8C6029F5D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0824"/>
        <c:axId val="472531216"/>
      </c:barChart>
      <c:catAx>
        <c:axId val="472530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1216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0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8-45A4-83BF-8B4F6EA91F1F}"/>
            </c:ext>
          </c:extLst>
        </c:ser>
        <c:ser>
          <c:idx val="0"/>
          <c:order val="1"/>
          <c:tx>
            <c:strRef>
              <c:f>'Klasse Rase'!$B$279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Rase'!$O$279:$O$313</c:f>
              <c:numCache>
                <c:formatCode>0.00</c:formatCode>
                <c:ptCount val="35"/>
                <c:pt idx="0">
                  <c:v>13.755102040816331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</c:v>
                </c:pt>
                <c:pt idx="13">
                  <c:v>0</c:v>
                </c:pt>
                <c:pt idx="14">
                  <c:v>14.5</c:v>
                </c:pt>
                <c:pt idx="15">
                  <c:v>0</c:v>
                </c:pt>
                <c:pt idx="16">
                  <c:v>0</c:v>
                </c:pt>
                <c:pt idx="17">
                  <c:v>14.155555555555557</c:v>
                </c:pt>
                <c:pt idx="18">
                  <c:v>10.260437375745523</c:v>
                </c:pt>
                <c:pt idx="19">
                  <c:v>13.6025641025641</c:v>
                </c:pt>
                <c:pt idx="20">
                  <c:v>9.4456762749445637</c:v>
                </c:pt>
                <c:pt idx="21">
                  <c:v>11.313725490196084</c:v>
                </c:pt>
                <c:pt idx="22">
                  <c:v>8.8000000000000007</c:v>
                </c:pt>
                <c:pt idx="23">
                  <c:v>14.2</c:v>
                </c:pt>
                <c:pt idx="24">
                  <c:v>11.75</c:v>
                </c:pt>
                <c:pt idx="25">
                  <c:v>0</c:v>
                </c:pt>
                <c:pt idx="26">
                  <c:v>0</c:v>
                </c:pt>
                <c:pt idx="27">
                  <c:v>14.2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</c:v>
                </c:pt>
                <c:pt idx="32">
                  <c:v>0</c:v>
                </c:pt>
                <c:pt idx="33">
                  <c:v>11.729729729729728</c:v>
                </c:pt>
                <c:pt idx="34">
                  <c:v>11.25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8-45A4-83BF-8B4F6EA91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2000"/>
        <c:axId val="472532392"/>
      </c:barChart>
      <c:catAx>
        <c:axId val="47253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2392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2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1-423A-B27D-7DDD103BD0F7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Rase'!$H$317:$H$351</c:f>
              <c:numCache>
                <c:formatCode>#,##0</c:formatCode>
                <c:ptCount val="35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54</c:v>
                </c:pt>
                <c:pt idx="18">
                  <c:v>180</c:v>
                </c:pt>
                <c:pt idx="19">
                  <c:v>55</c:v>
                </c:pt>
                <c:pt idx="20">
                  <c:v>205</c:v>
                </c:pt>
                <c:pt idx="21">
                  <c:v>13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51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1-423A-B27D-7DDD103BD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3176"/>
        <c:axId val="472533568"/>
      </c:barChart>
      <c:catAx>
        <c:axId val="472533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3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317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F-474E-96C6-6CD4C75B166F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Rase'!$I$317:$I$351</c:f>
              <c:numCache>
                <c:formatCode>0.0</c:formatCode>
                <c:ptCount val="35"/>
                <c:pt idx="0">
                  <c:v>2.8206092515983439E-2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0.42735042735042739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2.6905829596412554</c:v>
                </c:pt>
                <c:pt idx="18">
                  <c:v>5.4086538461538485</c:v>
                </c:pt>
                <c:pt idx="19">
                  <c:v>3.2410135533294047</c:v>
                </c:pt>
                <c:pt idx="20">
                  <c:v>9.1804746977160789</c:v>
                </c:pt>
                <c:pt idx="21">
                  <c:v>1.5011547344110852</c:v>
                </c:pt>
                <c:pt idx="22">
                  <c:v>2.2471910112359552</c:v>
                </c:pt>
                <c:pt idx="23">
                  <c:v>0.3105590062111801</c:v>
                </c:pt>
                <c:pt idx="24">
                  <c:v>0.42918454935622319</c:v>
                </c:pt>
                <c:pt idx="25">
                  <c:v>0.56497175141242917</c:v>
                </c:pt>
                <c:pt idx="26">
                  <c:v>7.1428571428571441</c:v>
                </c:pt>
                <c:pt idx="27">
                  <c:v>1.333333333333333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16.666666666666671</c:v>
                </c:pt>
                <c:pt idx="32">
                  <c:v>0</c:v>
                </c:pt>
                <c:pt idx="33">
                  <c:v>2.2222222222222223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F-474E-96C6-6CD4C75B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4352"/>
        <c:axId val="472534744"/>
      </c:barChart>
      <c:catAx>
        <c:axId val="4725343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4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43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KLASSE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17206522988116"/>
          <c:y val="0.14646641010084693"/>
          <c:w val="0.88612740271088575"/>
          <c:h val="0.76127888681075717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'Ark1'!$S$43:$S$54</c:f>
              <c:numCache>
                <c:formatCode>General</c:formatCode>
                <c:ptCount val="12"/>
                <c:pt idx="0">
                  <c:v>3.7723353513116864</c:v>
                </c:pt>
                <c:pt idx="1">
                  <c:v>3.6549820590670712</c:v>
                </c:pt>
                <c:pt idx="2">
                  <c:v>3.8220784472300848</c:v>
                </c:pt>
                <c:pt idx="3">
                  <c:v>3.949856733524356</c:v>
                </c:pt>
                <c:pt idx="4">
                  <c:v>3.9801482898828033</c:v>
                </c:pt>
                <c:pt idx="5">
                  <c:v>3.9751511081262594</c:v>
                </c:pt>
                <c:pt idx="6">
                  <c:v>3.7335174318260256</c:v>
                </c:pt>
                <c:pt idx="7">
                  <c:v>3.6070229796023754</c:v>
                </c:pt>
                <c:pt idx="8">
                  <c:v>3.620763277288499</c:v>
                </c:pt>
                <c:pt idx="9">
                  <c:v>4.0837068695924099</c:v>
                </c:pt>
                <c:pt idx="10">
                  <c:v>4.2472905255797695</c:v>
                </c:pt>
                <c:pt idx="11">
                  <c:v>4.2262626262626259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0-4C99-8A8A-9856FA333DC9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3213025933052912E-2"/>
                  <c:y val="-4.2424262669655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14-4249-8D86-BC3AB67F4BDE}"/>
                </c:ext>
              </c:extLst>
            </c:dLbl>
            <c:dLbl>
              <c:idx val="2"/>
              <c:layout>
                <c:manualLayout>
                  <c:x val="-2.7369839432752494E-2"/>
                  <c:y val="-6.3636394004482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6C-45BB-828B-B1098933011E}"/>
                </c:ext>
              </c:extLst>
            </c:dLbl>
            <c:dLbl>
              <c:idx val="3"/>
              <c:layout>
                <c:manualLayout>
                  <c:x val="-2.0763326466226004E-2"/>
                  <c:y val="-4.8787902070103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6C-45BB-828B-B1098933011E}"/>
                </c:ext>
              </c:extLst>
            </c:dLbl>
            <c:dLbl>
              <c:idx val="4"/>
              <c:layout>
                <c:manualLayout>
                  <c:x val="-2.1707114032872711E-2"/>
                  <c:y val="-7.6363672805379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6C-45BB-828B-B1098933011E}"/>
                </c:ext>
              </c:extLst>
            </c:dLbl>
            <c:dLbl>
              <c:idx val="7"/>
              <c:layout>
                <c:manualLayout>
                  <c:x val="-4.7189378332331833E-3"/>
                  <c:y val="-5.9393977657776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1E-47F8-938C-AA57220DE454}"/>
                </c:ext>
              </c:extLst>
            </c:dLbl>
            <c:dLbl>
              <c:idx val="9"/>
              <c:layout>
                <c:manualLayout>
                  <c:x val="-6.70089172319112E-2"/>
                  <c:y val="-3.606062326920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A-4E82-A42B-E4C01553A99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'Ark1'!$S$31:$S$42</c:f>
              <c:numCache>
                <c:formatCode>General</c:formatCode>
                <c:ptCount val="12"/>
                <c:pt idx="0">
                  <c:v>3.921057496764651</c:v>
                </c:pt>
                <c:pt idx="1">
                  <c:v>3.8522325730806304</c:v>
                </c:pt>
                <c:pt idx="2">
                  <c:v>4.0057787561915248</c:v>
                </c:pt>
                <c:pt idx="3">
                  <c:v>4.0954876937101181</c:v>
                </c:pt>
                <c:pt idx="4">
                  <c:v>4.0557192606482717</c:v>
                </c:pt>
                <c:pt idx="5">
                  <c:v>4.030588907947398</c:v>
                </c:pt>
                <c:pt idx="6">
                  <c:v>3.792765382014875</c:v>
                </c:pt>
                <c:pt idx="7">
                  <c:v>3.6033519553072626</c:v>
                </c:pt>
                <c:pt idx="8">
                  <c:v>3.6220682302771854</c:v>
                </c:pt>
                <c:pt idx="9">
                  <c:v>4.1950670351038788</c:v>
                </c:pt>
                <c:pt idx="10">
                  <c:v>4.2676286072772891</c:v>
                </c:pt>
                <c:pt idx="11">
                  <c:v>4.2952095808383248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0-4C99-8A8A-9856FA333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3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FFFF99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205279889492139"/>
          <c:y val="0.66172797028297314"/>
          <c:w val="8.649500929593594E-2"/>
          <c:h val="0.203953974685743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2-44D1-90E7-0106A9B11FA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Rase'!$P$317:$P$351</c:f>
              <c:numCache>
                <c:formatCode>0</c:formatCode>
                <c:ptCount val="35"/>
                <c:pt idx="0">
                  <c:v>523.55555555555566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447.7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451.93518518518528</c:v>
                </c:pt>
                <c:pt idx="18">
                  <c:v>464.00444444444418</c:v>
                </c:pt>
                <c:pt idx="19">
                  <c:v>434.30181818181808</c:v>
                </c:pt>
                <c:pt idx="20">
                  <c:v>426.88439024390249</c:v>
                </c:pt>
                <c:pt idx="21">
                  <c:v>487.06153846153842</c:v>
                </c:pt>
                <c:pt idx="22">
                  <c:v>471.55</c:v>
                </c:pt>
                <c:pt idx="23">
                  <c:v>350.40000000000009</c:v>
                </c:pt>
                <c:pt idx="24">
                  <c:v>503.9</c:v>
                </c:pt>
                <c:pt idx="25">
                  <c:v>197.4</c:v>
                </c:pt>
                <c:pt idx="26">
                  <c:v>413.8</c:v>
                </c:pt>
                <c:pt idx="27">
                  <c:v>382.2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421.8</c:v>
                </c:pt>
                <c:pt idx="32">
                  <c:v>0</c:v>
                </c:pt>
                <c:pt idx="33">
                  <c:v>449.64117647058822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72-44D1-90E7-0106A9B11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5528"/>
        <c:axId val="472535920"/>
      </c:barChart>
      <c:catAx>
        <c:axId val="4725355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5920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552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97407310194423"/>
          <c:y val="8.3730074034693847E-2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61-4146-8FB6-F0D8B7439D48}"/>
            </c:ext>
          </c:extLst>
        </c:ser>
        <c:ser>
          <c:idx val="0"/>
          <c:order val="1"/>
          <c:tx>
            <c:strRef>
              <c:f>'Klasse Rase'!$B$317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Rase'!$O$317:$O$351</c:f>
              <c:numCache>
                <c:formatCode>0.00</c:formatCode>
                <c:ptCount val="35"/>
                <c:pt idx="0">
                  <c:v>14.555555555555555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14.740740740740742</c:v>
                </c:pt>
                <c:pt idx="18">
                  <c:v>11.644444444444444</c:v>
                </c:pt>
                <c:pt idx="19">
                  <c:v>14.58181818181818</c:v>
                </c:pt>
                <c:pt idx="20">
                  <c:v>10.658536585365852</c:v>
                </c:pt>
                <c:pt idx="21">
                  <c:v>12.615384615384611</c:v>
                </c:pt>
                <c:pt idx="22">
                  <c:v>9.5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  <c:pt idx="26">
                  <c:v>10</c:v>
                </c:pt>
                <c:pt idx="27">
                  <c:v>15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14</c:v>
                </c:pt>
                <c:pt idx="32">
                  <c:v>0</c:v>
                </c:pt>
                <c:pt idx="33">
                  <c:v>12.960784313725492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61-4146-8FB6-F0D8B7439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6704"/>
        <c:axId val="472537096"/>
      </c:barChart>
      <c:catAx>
        <c:axId val="4725367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70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67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0-4298-BF83-96190A465A97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Rase'!$H$355:$H$389</c:f>
              <c:numCache>
                <c:formatCode>#,##0</c:formatCode>
                <c:ptCount val="35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11</c:v>
                </c:pt>
                <c:pt idx="18">
                  <c:v>49</c:v>
                </c:pt>
                <c:pt idx="19">
                  <c:v>17</c:v>
                </c:pt>
                <c:pt idx="20">
                  <c:v>42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16</c:v>
                </c:pt>
                <c:pt idx="3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0-4298-BF83-96190A465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7880"/>
        <c:axId val="472538272"/>
      </c:barChart>
      <c:catAx>
        <c:axId val="472537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8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788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AE7-BA60-9D0E0F8E8578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Rase'!$I$355:$I$389</c:f>
              <c:numCache>
                <c:formatCode>0.0</c:formatCode>
                <c:ptCount val="35"/>
                <c:pt idx="0">
                  <c:v>9.4020308386611497E-3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0.54808171400099659</c:v>
                </c:pt>
                <c:pt idx="18">
                  <c:v>1.4723557692307689</c:v>
                </c:pt>
                <c:pt idx="19">
                  <c:v>1.0017678255745432</c:v>
                </c:pt>
                <c:pt idx="20">
                  <c:v>1.8808777429467087</c:v>
                </c:pt>
                <c:pt idx="21">
                  <c:v>0.57736720554272514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0.69716775599128533</c:v>
                </c:pt>
                <c:pt idx="34">
                  <c:v>0.36496350364963526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AE7-BA60-9D0E0F8E8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39056"/>
        <c:axId val="472539448"/>
      </c:barChart>
      <c:catAx>
        <c:axId val="472539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39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39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C-4AA7-85B2-72B0846594B1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Rase'!$P$355:$P$389</c:f>
              <c:numCache>
                <c:formatCode>0</c:formatCode>
                <c:ptCount val="35"/>
                <c:pt idx="0">
                  <c:v>559.1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497.06363636363642</c:v>
                </c:pt>
                <c:pt idx="18">
                  <c:v>502.6755102040816</c:v>
                </c:pt>
                <c:pt idx="19">
                  <c:v>460.83529411764704</c:v>
                </c:pt>
                <c:pt idx="20">
                  <c:v>475.0857142857144</c:v>
                </c:pt>
                <c:pt idx="21">
                  <c:v>510.06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497.22500000000002</c:v>
                </c:pt>
                <c:pt idx="34">
                  <c:v>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C-4AA7-85B2-72B08465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0232"/>
        <c:axId val="472540624"/>
      </c:barChart>
      <c:catAx>
        <c:axId val="472540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062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0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6-430E-B7B4-44C5A5EC4853}"/>
            </c:ext>
          </c:extLst>
        </c:ser>
        <c:ser>
          <c:idx val="0"/>
          <c:order val="1"/>
          <c:tx>
            <c:strRef>
              <c:f>'Klasse Rase'!$B$355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Rase'!$O$355:$O$389</c:f>
              <c:numCache>
                <c:formatCode>0.00</c:formatCode>
                <c:ptCount val="35"/>
                <c:pt idx="0">
                  <c:v>14.666666666666663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14.727272727272725</c:v>
                </c:pt>
                <c:pt idx="18">
                  <c:v>12.693877551020403</c:v>
                </c:pt>
                <c:pt idx="19">
                  <c:v>14.470588235294121</c:v>
                </c:pt>
                <c:pt idx="20">
                  <c:v>11.309523809523805</c:v>
                </c:pt>
                <c:pt idx="21">
                  <c:v>12.8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13.875</c:v>
                </c:pt>
                <c:pt idx="3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6-430E-B7B4-44C5A5EC4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541408"/>
        <c:axId val="472541800"/>
      </c:barChart>
      <c:catAx>
        <c:axId val="472541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54180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541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9-4528-9369-D6827B62A252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Rase'!$H$393:$H$427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</c:v>
                </c:pt>
                <c:pt idx="18">
                  <c:v>15</c:v>
                </c:pt>
                <c:pt idx="19">
                  <c:v>5</c:v>
                </c:pt>
                <c:pt idx="20">
                  <c:v>14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9-4528-9369-D6827B62A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3312"/>
        <c:axId val="472223704"/>
      </c:barChart>
      <c:catAx>
        <c:axId val="47222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3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3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2-408B-ABFF-5AFC76BAC91E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Rase'!$I$393:$I$427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1.0989010989010985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0.24912805181863479</c:v>
                </c:pt>
                <c:pt idx="18">
                  <c:v>0.45072115384615391</c:v>
                </c:pt>
                <c:pt idx="19">
                  <c:v>0.29463759575721854</c:v>
                </c:pt>
                <c:pt idx="20">
                  <c:v>0.6269592476489031</c:v>
                </c:pt>
                <c:pt idx="21">
                  <c:v>0.23094688221709003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0.13071895424836599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08B-ABFF-5AFC76BAC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4488"/>
        <c:axId val="472224880"/>
      </c:barChart>
      <c:catAx>
        <c:axId val="4722244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4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44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D-4524-BD30-99C0D7CB6476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Rase'!$P$393:$P$427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589.20000000000005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518.79999999999995</c:v>
                </c:pt>
                <c:pt idx="18">
                  <c:v>548.76666666666642</c:v>
                </c:pt>
                <c:pt idx="19">
                  <c:v>523.29999999999995</c:v>
                </c:pt>
                <c:pt idx="20">
                  <c:v>499.15</c:v>
                </c:pt>
                <c:pt idx="21">
                  <c:v>514.70000000000005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554.56666666666683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D-4524-BD30-99C0D7CB6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5664"/>
        <c:axId val="472226056"/>
      </c:barChart>
      <c:catAx>
        <c:axId val="47222566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6056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566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9-4076-B193-7A10E0756DCA}"/>
            </c:ext>
          </c:extLst>
        </c:ser>
        <c:ser>
          <c:idx val="0"/>
          <c:order val="1"/>
          <c:tx>
            <c:strRef>
              <c:f>'Klasse Rase'!$B$393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Rase'!$O$393:$O$427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12.8</c:v>
                </c:pt>
                <c:pt idx="19">
                  <c:v>14.8</c:v>
                </c:pt>
                <c:pt idx="20">
                  <c:v>11.428571428571431</c:v>
                </c:pt>
                <c:pt idx="21">
                  <c:v>14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14.666666666666663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9-4076-B193-7A10E07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6840"/>
        <c:axId val="472227232"/>
      </c:barChart>
      <c:catAx>
        <c:axId val="4722268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72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68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SLAKTVEKT per måned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280193537782504E-2"/>
          <c:y val="0.14880325550426182"/>
          <c:w val="0.90401931326961538"/>
          <c:h val="0.72601598105719878"/>
        </c:manualLayout>
      </c:layout>
      <c:lineChart>
        <c:grouping val="standard"/>
        <c:varyColors val="0"/>
        <c:ser>
          <c:idx val="2"/>
          <c:order val="0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'Ark1'!$U$43:$U$54</c:f>
              <c:numCache>
                <c:formatCode>General</c:formatCode>
                <c:ptCount val="12"/>
                <c:pt idx="0">
                  <c:v>299.90608552631625</c:v>
                </c:pt>
                <c:pt idx="1">
                  <c:v>296.15397867104224</c:v>
                </c:pt>
                <c:pt idx="2">
                  <c:v>299.72752515090582</c:v>
                </c:pt>
                <c:pt idx="3">
                  <c:v>304.86713266761723</c:v>
                </c:pt>
                <c:pt idx="4">
                  <c:v>304.28668730650173</c:v>
                </c:pt>
                <c:pt idx="5">
                  <c:v>302.04751393533991</c:v>
                </c:pt>
                <c:pt idx="6">
                  <c:v>298.00931591612215</c:v>
                </c:pt>
                <c:pt idx="7">
                  <c:v>293.73898870636566</c:v>
                </c:pt>
                <c:pt idx="8">
                  <c:v>293.58633687002759</c:v>
                </c:pt>
                <c:pt idx="9">
                  <c:v>298.41995839833726</c:v>
                </c:pt>
                <c:pt idx="10">
                  <c:v>303.3370960241806</c:v>
                </c:pt>
                <c:pt idx="11">
                  <c:v>305.20413306451638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F-474C-A9B8-F72EDE9BC867}"/>
            </c:ext>
          </c:extLst>
        </c:ser>
        <c:ser>
          <c:idx val="3"/>
          <c:order val="1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85725">
              <a:solidFill>
                <a:srgbClr val="0000FF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Pt>
            <c:idx val="2"/>
            <c:bubble3D val="0"/>
            <c:spPr>
              <a:ln w="114300">
                <a:solidFill>
                  <a:srgbClr val="00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B0C-4D12-A6C9-D5D353AA4BC3}"/>
              </c:ext>
            </c:extLst>
          </c:dPt>
          <c:dLbls>
            <c:dLbl>
              <c:idx val="0"/>
              <c:layout>
                <c:manualLayout>
                  <c:x val="-1.5829527209726434E-2"/>
                  <c:y val="-5.5154864694452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B-4179-A9D2-656C278D9A45}"/>
                </c:ext>
              </c:extLst>
            </c:dLbl>
            <c:dLbl>
              <c:idx val="1"/>
              <c:layout>
                <c:manualLayout>
                  <c:x val="-1.8797563561550139E-2"/>
                  <c:y val="-6.945427405968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B-4179-A9D2-656C278D9A45}"/>
                </c:ext>
              </c:extLst>
            </c:dLbl>
            <c:dLbl>
              <c:idx val="2"/>
              <c:layout>
                <c:manualLayout>
                  <c:x val="-3.2648399870060768E-2"/>
                  <c:y val="-4.2898228095685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0C-4D12-A6C9-D5D353AA4BC3}"/>
                </c:ext>
              </c:extLst>
            </c:dLbl>
            <c:dLbl>
              <c:idx val="3"/>
              <c:layout>
                <c:manualLayout>
                  <c:x val="-2.9680363518237066E-2"/>
                  <c:y val="-3.881268256276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B-4179-A9D2-656C278D9A45}"/>
                </c:ext>
              </c:extLst>
            </c:dLbl>
            <c:dLbl>
              <c:idx val="4"/>
              <c:layout>
                <c:manualLayout>
                  <c:x val="-2.275494536398175E-2"/>
                  <c:y val="-7.5582592359064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B-4179-A9D2-656C278D9A45}"/>
                </c:ext>
              </c:extLst>
            </c:dLbl>
            <c:dLbl>
              <c:idx val="7"/>
              <c:layout>
                <c:manualLayout>
                  <c:x val="-1.8797563561550067E-2"/>
                  <c:y val="-0.102138638323060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1-41F8-BE84-136522814424}"/>
                </c:ext>
              </c:extLst>
            </c:dLbl>
            <c:dLbl>
              <c:idx val="8"/>
              <c:layout>
                <c:manualLayout>
                  <c:x val="-1.8797563561550285E-2"/>
                  <c:y val="-8.78392430866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5-4226-B7EE-B9C66066F08A}"/>
                </c:ext>
              </c:extLst>
            </c:dLbl>
            <c:dLbl>
              <c:idx val="9"/>
              <c:layout>
                <c:manualLayout>
                  <c:x val="-1.5829527209726434E-2"/>
                  <c:y val="-7.7625377611432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5-4226-B7EE-B9C66066F08A}"/>
                </c:ext>
              </c:extLst>
            </c:dLbl>
            <c:dLbl>
              <c:idx val="10"/>
              <c:layout>
                <c:manualLayout>
                  <c:x val="-2.0776254462765945E-2"/>
                  <c:y val="-5.51548735660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0-4DE5-8C7A-F9A0D283566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'Ark1'!$U$31:$U$42</c:f>
              <c:numCache>
                <c:formatCode>General</c:formatCode>
                <c:ptCount val="12"/>
                <c:pt idx="0">
                  <c:v>305.19280575539591</c:v>
                </c:pt>
                <c:pt idx="1">
                  <c:v>304.88583759590796</c:v>
                </c:pt>
                <c:pt idx="2">
                  <c:v>305.7080614203457</c:v>
                </c:pt>
                <c:pt idx="3">
                  <c:v>310.09316278016712</c:v>
                </c:pt>
                <c:pt idx="4">
                  <c:v>307.18117489986616</c:v>
                </c:pt>
                <c:pt idx="5">
                  <c:v>306.79441436306519</c:v>
                </c:pt>
                <c:pt idx="6">
                  <c:v>300.42355316285352</c:v>
                </c:pt>
                <c:pt idx="7">
                  <c:v>296.43459396071546</c:v>
                </c:pt>
                <c:pt idx="8">
                  <c:v>296.35234934961505</c:v>
                </c:pt>
                <c:pt idx="9">
                  <c:v>301.35484167517961</c:v>
                </c:pt>
                <c:pt idx="10">
                  <c:v>304.61668753129715</c:v>
                </c:pt>
                <c:pt idx="11">
                  <c:v>307.7608617594255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8F-474C-A9B8-F72EDE9BC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56832"/>
        <c:axId val="432457224"/>
      </c:line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457224"/>
        <c:scaling>
          <c:orientation val="minMax"/>
          <c:min val="28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vekt kg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rgbClr val="CC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398883831368789"/>
          <c:y val="9.787874903149231E-2"/>
          <c:w val="0.10468007138867488"/>
          <c:h val="0.1730150659990384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7-4932-81D1-421F7306FE0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Rase'!$H$431:$H$465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7-4932-81D1-421F7306F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8016"/>
        <c:axId val="472228408"/>
      </c:barChart>
      <c:catAx>
        <c:axId val="4722280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8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801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9-4DCA-BBB5-32354F03A4B2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Rase'!$I$431:$I$465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4.9825610363726958E-2</c:v>
                </c:pt>
                <c:pt idx="18">
                  <c:v>0.18028846153846156</c:v>
                </c:pt>
                <c:pt idx="19">
                  <c:v>5.8927519151443709E-2</c:v>
                </c:pt>
                <c:pt idx="20">
                  <c:v>0.22391401701746527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E9-4DCA-BBB5-32354F03A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29192"/>
        <c:axId val="472229584"/>
      </c:barChart>
      <c:catAx>
        <c:axId val="472229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2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291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U+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7-41A2-A76A-575FA48B273A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Rase'!$P$431:$P$465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571.70000000000005</c:v>
                </c:pt>
                <c:pt idx="18">
                  <c:v>573.95000000000005</c:v>
                </c:pt>
                <c:pt idx="19">
                  <c:v>548.80000000000007</c:v>
                </c:pt>
                <c:pt idx="20">
                  <c:v>522.29999999999995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7-41A2-A76A-575FA48B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0368"/>
        <c:axId val="472230760"/>
      </c:barChart>
      <c:catAx>
        <c:axId val="472230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0760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03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E-4F43-BE91-9B337E33EEBF}"/>
            </c:ext>
          </c:extLst>
        </c:ser>
        <c:ser>
          <c:idx val="0"/>
          <c:order val="1"/>
          <c:tx>
            <c:strRef>
              <c:f>'Klasse Rase'!$B$431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Rase'!$O$431:$O$465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13.833333333333337</c:v>
                </c:pt>
                <c:pt idx="19">
                  <c:v>15</c:v>
                </c:pt>
                <c:pt idx="20">
                  <c:v>13.4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E-4F43-BE91-9B337E33E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1544"/>
        <c:axId val="472231936"/>
      </c:barChart>
      <c:catAx>
        <c:axId val="472231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1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1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C-44CA-9674-84BEE80C584A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Rase'!$H$469:$H$503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C-44CA-9674-84BEE80C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2720"/>
        <c:axId val="472233112"/>
      </c:barChart>
      <c:catAx>
        <c:axId val="4722327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3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27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3-4D4B-951B-2AF273DDD486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Rase'!$I$469:$I$503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9.9651220727453915E-2</c:v>
                </c:pt>
                <c:pt idx="18">
                  <c:v>3.0048076923076917E-2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3-4D4B-951B-2AF273DDD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3896"/>
        <c:axId val="472234288"/>
      </c:barChart>
      <c:catAx>
        <c:axId val="4722338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4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38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3-4BA1-A907-08726E48E1E4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Rase'!$P$469:$P$503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625.1500000000002</c:v>
                </c:pt>
                <c:pt idx="18">
                  <c:v>581.9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3-4BA1-A907-08726E48E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5072"/>
        <c:axId val="472235464"/>
      </c:barChart>
      <c:catAx>
        <c:axId val="472235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546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5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8-4383-A38C-7A46FEFD8E3D}"/>
            </c:ext>
          </c:extLst>
        </c:ser>
        <c:ser>
          <c:idx val="0"/>
          <c:order val="1"/>
          <c:tx>
            <c:strRef>
              <c:f>'Klasse Rase'!$B$469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Rase'!$O$469:$O$503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</c:v>
                </c:pt>
                <c:pt idx="18">
                  <c:v>15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68-4383-A38C-7A46FEFD8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6248"/>
        <c:axId val="472236640"/>
      </c:barChart>
      <c:catAx>
        <c:axId val="472236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664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62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A-4031-B29C-668A6A415582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Rase'!$H$507:$H$541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A-4031-B29C-668A6A415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7424"/>
        <c:axId val="472237816"/>
      </c:barChart>
      <c:catAx>
        <c:axId val="4722374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7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742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0B-4545-9723-23E6DDFC050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Rase'!$I$507:$I$541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B-4545-9723-23E6DDFC0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8600"/>
        <c:axId val="472238992"/>
      </c:barChart>
      <c:catAx>
        <c:axId val="472238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38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8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Eldre ku, slakting i ulike måneder</a:t>
            </a:r>
          </a:p>
        </c:rich>
      </c:tx>
      <c:layout>
        <c:manualLayout>
          <c:xMode val="edge"/>
          <c:yMode val="edge"/>
          <c:x val="0.2136078807407471"/>
          <c:y val="3.147091326216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6866278922181"/>
          <c:y val="0.17149303686813519"/>
          <c:w val="0.87688252524184773"/>
          <c:h val="0.6976113894099251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Måned!$D$37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Måned!$G$37:$G$48</c:f>
              <c:numCache>
                <c:formatCode>0</c:formatCode>
                <c:ptCount val="12"/>
                <c:pt idx="0">
                  <c:v>5554</c:v>
                </c:pt>
                <c:pt idx="1">
                  <c:v>3901</c:v>
                </c:pt>
                <c:pt idx="2">
                  <c:v>5470</c:v>
                </c:pt>
                <c:pt idx="3">
                  <c:v>3553</c:v>
                </c:pt>
                <c:pt idx="4">
                  <c:v>4330</c:v>
                </c:pt>
                <c:pt idx="5">
                  <c:v>4756</c:v>
                </c:pt>
                <c:pt idx="6">
                  <c:v>3292</c:v>
                </c:pt>
                <c:pt idx="7">
                  <c:v>4607</c:v>
                </c:pt>
                <c:pt idx="8">
                  <c:v>5071</c:v>
                </c:pt>
                <c:pt idx="9">
                  <c:v>9081</c:v>
                </c:pt>
                <c:pt idx="10">
                  <c:v>9657</c:v>
                </c:pt>
                <c:pt idx="11">
                  <c:v>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A-47A3-9786-551076F9B4BF}"/>
            </c:ext>
          </c:extLst>
        </c:ser>
        <c:ser>
          <c:idx val="2"/>
          <c:order val="1"/>
          <c:tx>
            <c:strRef>
              <c:f>'Ark1'!$C$43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99"/>
            </a:solidFill>
            <a:ln w="38100">
              <a:noFill/>
              <a:prstDash val="solid"/>
            </a:ln>
          </c:spPr>
          <c:invertIfNegative val="0"/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'Ark1'!$R$43:$R$54</c:f>
              <c:numCache>
                <c:formatCode>General</c:formatCode>
                <c:ptCount val="12"/>
                <c:pt idx="0">
                  <c:v>5472</c:v>
                </c:pt>
                <c:pt idx="1">
                  <c:v>3657</c:v>
                </c:pt>
                <c:pt idx="2">
                  <c:v>4970</c:v>
                </c:pt>
                <c:pt idx="3">
                  <c:v>3505</c:v>
                </c:pt>
                <c:pt idx="4">
                  <c:v>4199</c:v>
                </c:pt>
                <c:pt idx="5">
                  <c:v>4485</c:v>
                </c:pt>
                <c:pt idx="6">
                  <c:v>2909</c:v>
                </c:pt>
                <c:pt idx="7">
                  <c:v>3896</c:v>
                </c:pt>
                <c:pt idx="8">
                  <c:v>3770</c:v>
                </c:pt>
                <c:pt idx="9">
                  <c:v>9615</c:v>
                </c:pt>
                <c:pt idx="10">
                  <c:v>8602</c:v>
                </c:pt>
                <c:pt idx="11">
                  <c:v>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7A-47A3-9786-551076F9B4BF}"/>
            </c:ext>
          </c:extLst>
        </c:ser>
        <c:ser>
          <c:idx val="3"/>
          <c:order val="2"/>
          <c:tx>
            <c:strRef>
              <c:f>'Ark1'!$C$31</c:f>
              <c:strCache>
                <c:ptCount val="1"/>
                <c:pt idx="0">
                  <c:v>2024</c:v>
                </c:pt>
              </c:strCache>
            </c:strRef>
          </c:tx>
          <c:spPr>
            <a:ln w="38100">
              <a:noFill/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-2.887055873624244E-3"/>
                  <c:y val="-8.4933316837098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9C-43E3-BF5D-1562E35B09E0}"/>
                </c:ext>
              </c:extLst>
            </c:dLbl>
            <c:dLbl>
              <c:idx val="2"/>
              <c:layout>
                <c:manualLayout>
                  <c:x val="-2.887055873624244E-3"/>
                  <c:y val="-0.14559997172074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0B-4B67-8706-A3181BDC783B}"/>
                </c:ext>
              </c:extLst>
            </c:dLbl>
            <c:dLbl>
              <c:idx val="4"/>
              <c:layout>
                <c:manualLayout>
                  <c:x val="-9.6235195787474801E-4"/>
                  <c:y val="-0.11728886610837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0B-4B67-8706-A3181BDC783B}"/>
                </c:ext>
              </c:extLst>
            </c:dLbl>
            <c:dLbl>
              <c:idx val="5"/>
              <c:layout>
                <c:manualLayout>
                  <c:x val="4.8117597893736694E-3"/>
                  <c:y val="-0.15166663720910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B-4B67-8706-A3181BDC783B}"/>
                </c:ext>
              </c:extLst>
            </c:dLbl>
            <c:dLbl>
              <c:idx val="9"/>
              <c:layout>
                <c:manualLayout>
                  <c:x val="-1.4114332332191445E-16"/>
                  <c:y val="-2.6288883782911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6F-4296-9747-C7F29994A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'Ark1'!$R$31:$R$42</c:f>
              <c:numCache>
                <c:formatCode>General</c:formatCode>
                <c:ptCount val="12"/>
                <c:pt idx="0">
                  <c:v>5421</c:v>
                </c:pt>
                <c:pt idx="1">
                  <c:v>3128</c:v>
                </c:pt>
                <c:pt idx="2">
                  <c:v>3647</c:v>
                </c:pt>
                <c:pt idx="3">
                  <c:v>4417</c:v>
                </c:pt>
                <c:pt idx="4">
                  <c:v>3745</c:v>
                </c:pt>
                <c:pt idx="5">
                  <c:v>3509</c:v>
                </c:pt>
                <c:pt idx="6">
                  <c:v>2972</c:v>
                </c:pt>
                <c:pt idx="7">
                  <c:v>3411</c:v>
                </c:pt>
                <c:pt idx="8">
                  <c:v>3767</c:v>
                </c:pt>
                <c:pt idx="9">
                  <c:v>9790</c:v>
                </c:pt>
                <c:pt idx="10">
                  <c:v>7988</c:v>
                </c:pt>
                <c:pt idx="11">
                  <c:v>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7A-47A3-9786-551076F9B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2456832"/>
        <c:axId val="432457224"/>
      </c:barChart>
      <c:catAx>
        <c:axId val="4324568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7224"/>
        <c:crosses val="autoZero"/>
        <c:auto val="1"/>
        <c:lblAlgn val="ctr"/>
        <c:lblOffset val="100"/>
        <c:noMultiLvlLbl val="0"/>
      </c:catAx>
      <c:valAx>
        <c:axId val="4324572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Antall slakt</a:t>
                </a:r>
              </a:p>
            </c:rich>
          </c:tx>
          <c:layout>
            <c:manualLayout>
              <c:xMode val="edge"/>
              <c:yMode val="edge"/>
              <c:x val="1.0509306807663535E-2"/>
              <c:y val="0.443314300624702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2456832"/>
        <c:crosses val="autoZero"/>
        <c:crossBetween val="between"/>
      </c:valAx>
      <c:spPr>
        <a:solidFill>
          <a:schemeClr val="bg1">
            <a:lumMod val="85000"/>
          </a:schemeClr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57827577597195"/>
          <c:y val="0.18257812901807119"/>
          <c:w val="8.1121193073945386E-2"/>
          <c:h val="0.1623992213012885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7-42F9-8093-D9B6E292AAEE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Rase'!$P$507:$P$541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7-42F9-8093-D9B6E292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39776"/>
        <c:axId val="472240168"/>
      </c:barChart>
      <c:catAx>
        <c:axId val="472239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0168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397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D-4244-B255-D2EB55255AE0}"/>
            </c:ext>
          </c:extLst>
        </c:ser>
        <c:ser>
          <c:idx val="0"/>
          <c:order val="1"/>
          <c:tx>
            <c:strRef>
              <c:f>'Klasse Rase'!$B$507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Rase'!$O$507:$O$541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D-4244-B255-D2EB55255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0952"/>
        <c:axId val="472241344"/>
      </c:barChart>
      <c:catAx>
        <c:axId val="4722409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13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095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331010419521433E-2"/>
          <c:y val="0.11001935697815206"/>
          <c:w val="0.89310622452037236"/>
          <c:h val="0.663576490911474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2-4CFE-9DD9-86F08EE80BB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Rase'!$H$545:$H$579</c:f>
              <c:numCache>
                <c:formatCode>#,##0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2-4CFE-9DD9-86F08EE80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2128"/>
        <c:axId val="472242520"/>
      </c:barChart>
      <c:catAx>
        <c:axId val="472242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2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2128"/>
        <c:crosses val="autoZero"/>
        <c:crossBetween val="between"/>
        <c:majorUnit val="1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90867434409072"/>
          <c:y val="0.19973479871570426"/>
          <c:w val="7.9550771969589942E-2"/>
          <c:h val="0.11126107124604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64157725016734E-2"/>
          <c:y val="0.13083308282555223"/>
          <c:w val="0.89789847781155829"/>
          <c:h val="0.6230503729091743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2-4CEC-9271-5AB2E600F3C3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Rase'!$I$545:$I$579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2-4CEC-9271-5AB2E600F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3304"/>
        <c:axId val="472243696"/>
      </c:barChart>
      <c:catAx>
        <c:axId val="4722433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3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33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483302803800461"/>
          <c:y val="7.973657838224768E-2"/>
          <c:w val="7.5924072047345859E-2"/>
          <c:h val="8.4065510893248582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828706747423894E-2"/>
          <c:y val="0.13760689854659133"/>
          <c:w val="0.89428602452706862"/>
          <c:h val="0.632896783232673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Rase'!#REF!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28-4814-B337-26004CDB860D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Rase'!$P$545:$P$579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8-4814-B337-26004CDB8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4480"/>
        <c:axId val="472244872"/>
      </c:barChart>
      <c:catAx>
        <c:axId val="47224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34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4872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kg</a:t>
                </a:r>
              </a:p>
            </c:rich>
          </c:tx>
          <c:layout>
            <c:manualLayout>
              <c:xMode val="edge"/>
              <c:yMode val="edge"/>
              <c:x val="9.3657881466366767E-3"/>
              <c:y val="0.3886261936443870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4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493715218736433"/>
          <c:y val="0.26777565425031075"/>
          <c:w val="7.0668985489885885E-2"/>
          <c:h val="0.104924188144491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Rase'!#REF!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C-473A-BE9F-22BD5F2D81A4}"/>
            </c:ext>
          </c:extLst>
        </c:ser>
        <c:ser>
          <c:idx val="0"/>
          <c:order val="1"/>
          <c:tx>
            <c:strRef>
              <c:f>'Klasse Rase'!$B$545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Rase'!$O$545:$O$579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EC-473A-BE9F-22BD5F2D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5656"/>
        <c:axId val="472246048"/>
      </c:barChart>
      <c:catAx>
        <c:axId val="472245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604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5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KU: Antall slakt i P-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923688776191107E-2"/>
          <c:y val="0.13633966149411869"/>
          <c:w val="0.90061850099492224"/>
          <c:h val="0.62393350354366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Rase'!$H$13:$H$39</c:f>
              <c:numCache>
                <c:formatCode>#,##0</c:formatCode>
                <c:ptCount val="27"/>
                <c:pt idx="0">
                  <c:v>1193</c:v>
                </c:pt>
                <c:pt idx="1">
                  <c:v>187</c:v>
                </c:pt>
                <c:pt idx="2">
                  <c:v>22</c:v>
                </c:pt>
                <c:pt idx="3">
                  <c:v>7</c:v>
                </c:pt>
                <c:pt idx="4">
                  <c:v>0</c:v>
                </c:pt>
                <c:pt idx="5">
                  <c:v>2</c:v>
                </c:pt>
                <c:pt idx="6">
                  <c:v>7</c:v>
                </c:pt>
                <c:pt idx="7">
                  <c:v>19</c:v>
                </c:pt>
                <c:pt idx="8">
                  <c:v>208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3</c:v>
                </c:pt>
                <c:pt idx="19">
                  <c:v>10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389-8AF5-429B24F84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1504"/>
        <c:axId val="467601896"/>
      </c:barChart>
      <c:catAx>
        <c:axId val="4676015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1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15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8.7426443586502006E-2"/>
          <c:h val="0.1238450510617397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70219184728383E-2"/>
          <c:y val="0.12853848540497934"/>
          <c:w val="0.89506702124360926"/>
          <c:h val="0.6437743704560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Rase'!$H$51:$H$85</c:f>
              <c:numCache>
                <c:formatCode>#,##0</c:formatCode>
                <c:ptCount val="35"/>
                <c:pt idx="0">
                  <c:v>6133</c:v>
                </c:pt>
                <c:pt idx="1">
                  <c:v>172</c:v>
                </c:pt>
                <c:pt idx="2">
                  <c:v>77</c:v>
                </c:pt>
                <c:pt idx="3">
                  <c:v>20</c:v>
                </c:pt>
                <c:pt idx="4">
                  <c:v>11</c:v>
                </c:pt>
                <c:pt idx="5">
                  <c:v>14</c:v>
                </c:pt>
                <c:pt idx="6">
                  <c:v>9</c:v>
                </c:pt>
                <c:pt idx="7">
                  <c:v>41</c:v>
                </c:pt>
                <c:pt idx="8">
                  <c:v>444</c:v>
                </c:pt>
                <c:pt idx="9">
                  <c:v>0</c:v>
                </c:pt>
                <c:pt idx="10">
                  <c:v>23</c:v>
                </c:pt>
                <c:pt idx="11">
                  <c:v>1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51</c:v>
                </c:pt>
                <c:pt idx="18">
                  <c:v>19</c:v>
                </c:pt>
                <c:pt idx="19">
                  <c:v>68</c:v>
                </c:pt>
                <c:pt idx="20">
                  <c:v>7</c:v>
                </c:pt>
                <c:pt idx="21">
                  <c:v>21</c:v>
                </c:pt>
                <c:pt idx="22">
                  <c:v>0</c:v>
                </c:pt>
                <c:pt idx="23">
                  <c:v>12</c:v>
                </c:pt>
                <c:pt idx="24">
                  <c:v>13</c:v>
                </c:pt>
                <c:pt idx="25">
                  <c:v>19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227</c:v>
                </c:pt>
                <c:pt idx="34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D-4F39-B9E0-25EA101E0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06208"/>
        <c:axId val="467606600"/>
      </c:barChart>
      <c:catAx>
        <c:axId val="46760620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06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062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Kategori KU, antall slakt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97255375432933"/>
          <c:y val="0.1293795520259258"/>
          <c:w val="0.87946463306916967"/>
          <c:h val="0.644216328601505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Rase'!$F$13:$F$47</c:f>
              <c:strCache>
                <c:ptCount val="35"/>
                <c:pt idx="0">
                  <c:v>NRF</c:v>
                </c:pt>
                <c:pt idx="1">
                  <c:v>Jersey</c:v>
                </c:pt>
                <c:pt idx="2">
                  <c:v>Sidet Trønder</c:v>
                </c:pt>
                <c:pt idx="3">
                  <c:v>Telemark</c:v>
                </c:pt>
                <c:pt idx="4">
                  <c:v>Dølafe</c:v>
                </c:pt>
                <c:pt idx="5">
                  <c:v>Raukolle</c:v>
                </c:pt>
                <c:pt idx="6">
                  <c:v>Sør- og Vestlands</c:v>
                </c:pt>
                <c:pt idx="7">
                  <c:v>Vestlandsfe</c:v>
                </c:pt>
                <c:pt idx="8">
                  <c:v>Holstein</c:v>
                </c:pt>
                <c:pt idx="9">
                  <c:v>Rødt Dansk</c:v>
                </c:pt>
                <c:pt idx="10">
                  <c:v>Brown Swiss</c:v>
                </c:pt>
                <c:pt idx="11">
                  <c:v>Jarlsberg</c:v>
                </c:pt>
                <c:pt idx="12">
                  <c:v>Fleckvieh</c:v>
                </c:pt>
                <c:pt idx="13">
                  <c:v>Canadisk Ayrshire</c:v>
                </c:pt>
                <c:pt idx="14">
                  <c:v>Montbéliard</c:v>
                </c:pt>
                <c:pt idx="15">
                  <c:v>Mørefe</c:v>
                </c:pt>
                <c:pt idx="16">
                  <c:v>Normande</c:v>
                </c:pt>
                <c:pt idx="17">
                  <c:v>Hereford</c:v>
                </c:pt>
                <c:pt idx="18">
                  <c:v>Charolais</c:v>
                </c:pt>
                <c:pt idx="19">
                  <c:v>Aberdeen Angus</c:v>
                </c:pt>
                <c:pt idx="20">
                  <c:v>Limousine</c:v>
                </c:pt>
                <c:pt idx="21">
                  <c:v>Simmental Kjøtt</c:v>
                </c:pt>
                <c:pt idx="22">
                  <c:v>Blonde D'aquitaine</c:v>
                </c:pt>
                <c:pt idx="23">
                  <c:v>Scottish Highland</c:v>
                </c:pt>
                <c:pt idx="24">
                  <c:v>Tiroler Grauvieh</c:v>
                </c:pt>
                <c:pt idx="25">
                  <c:v>Dexter </c:v>
                </c:pt>
                <c:pt idx="26">
                  <c:v>Piemontese</c:v>
                </c:pt>
                <c:pt idx="27">
                  <c:v>Galloway</c:v>
                </c:pt>
                <c:pt idx="28">
                  <c:v>Salers</c:v>
                </c:pt>
                <c:pt idx="29">
                  <c:v>Chianina</c:v>
                </c:pt>
                <c:pt idx="30">
                  <c:v>Belgisk blå</c:v>
                </c:pt>
                <c:pt idx="31">
                  <c:v>Wagyu </c:v>
                </c:pt>
                <c:pt idx="32">
                  <c:v>Jak (Bos Grunniens)</c:v>
                </c:pt>
                <c:pt idx="33">
                  <c:v>Krysninger</c:v>
                </c:pt>
                <c:pt idx="34">
                  <c:v>Ukjent</c:v>
                </c:pt>
              </c:strCache>
            </c:strRef>
          </c:cat>
          <c:val>
            <c:numRef>
              <c:f>'Klasse Rase'!$H$89:$H$123</c:f>
              <c:numCache>
                <c:formatCode>#,##0</c:formatCode>
                <c:ptCount val="35"/>
                <c:pt idx="0">
                  <c:v>10574</c:v>
                </c:pt>
                <c:pt idx="1">
                  <c:v>99</c:v>
                </c:pt>
                <c:pt idx="2">
                  <c:v>91</c:v>
                </c:pt>
                <c:pt idx="3">
                  <c:v>29</c:v>
                </c:pt>
                <c:pt idx="4">
                  <c:v>16</c:v>
                </c:pt>
                <c:pt idx="5">
                  <c:v>14</c:v>
                </c:pt>
                <c:pt idx="6">
                  <c:v>8</c:v>
                </c:pt>
                <c:pt idx="7">
                  <c:v>42</c:v>
                </c:pt>
                <c:pt idx="8">
                  <c:v>449</c:v>
                </c:pt>
                <c:pt idx="9">
                  <c:v>0</c:v>
                </c:pt>
                <c:pt idx="10">
                  <c:v>29</c:v>
                </c:pt>
                <c:pt idx="11">
                  <c:v>4</c:v>
                </c:pt>
                <c:pt idx="12">
                  <c:v>51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151</c:v>
                </c:pt>
                <c:pt idx="18">
                  <c:v>74</c:v>
                </c:pt>
                <c:pt idx="19">
                  <c:v>140</c:v>
                </c:pt>
                <c:pt idx="20">
                  <c:v>41</c:v>
                </c:pt>
                <c:pt idx="21">
                  <c:v>56</c:v>
                </c:pt>
                <c:pt idx="22">
                  <c:v>1</c:v>
                </c:pt>
                <c:pt idx="23">
                  <c:v>78</c:v>
                </c:pt>
                <c:pt idx="24">
                  <c:v>34</c:v>
                </c:pt>
                <c:pt idx="25">
                  <c:v>56</c:v>
                </c:pt>
                <c:pt idx="26">
                  <c:v>1</c:v>
                </c:pt>
                <c:pt idx="27">
                  <c:v>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374</c:v>
                </c:pt>
                <c:pt idx="3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D-4A82-826A-68B988565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610912"/>
        <c:axId val="467611304"/>
      </c:barChart>
      <c:catAx>
        <c:axId val="46761091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8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1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7611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6761091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6493158450439"/>
          <c:y val="0.25976709755981903"/>
          <c:w val="8.3373335089689513E-2"/>
          <c:h val="0.1592869706629240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CC7-4B71-AB4B-472602B020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Rase2'!$K$53:$K$98</c:f>
              <c:numCache>
                <c:formatCode>0.00</c:formatCode>
                <c:ptCount val="46"/>
                <c:pt idx="0">
                  <c:v>13.111111111111111</c:v>
                </c:pt>
                <c:pt idx="1">
                  <c:v>13.333333333333337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3">
                  <c:v>4.8571428571428559</c:v>
                </c:pt>
                <c:pt idx="14">
                  <c:v>5.95</c:v>
                </c:pt>
                <c:pt idx="15">
                  <c:v>8</c:v>
                </c:pt>
                <c:pt idx="16">
                  <c:v>9.7777777777777768</c:v>
                </c:pt>
                <c:pt idx="17">
                  <c:v>11.105263157894736</c:v>
                </c:pt>
                <c:pt idx="18">
                  <c:v>12.5</c:v>
                </c:pt>
                <c:pt idx="19">
                  <c:v>14.5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7.3636363636363615</c:v>
                </c:pt>
                <c:pt idx="38">
                  <c:v>8.5</c:v>
                </c:pt>
                <c:pt idx="39">
                  <c:v>11.222222222222221</c:v>
                </c:pt>
                <c:pt idx="40">
                  <c:v>12</c:v>
                </c:pt>
                <c:pt idx="41">
                  <c:v>14.166666666666663</c:v>
                </c:pt>
                <c:pt idx="42">
                  <c:v>14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CC7-4B71-AB4B-472602B02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9184"/>
        <c:axId val="472249576"/>
      </c:barChart>
      <c:catAx>
        <c:axId val="47224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957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9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658016633170519"/>
          <c:y val="5.372540074509756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</a:t>
            </a:r>
            <a:r>
              <a:rPr lang="en-US" sz="2800" baseline="0"/>
              <a:t> KU</a:t>
            </a:r>
            <a:r>
              <a:rPr lang="en-US" sz="2800"/>
              <a:t>, middel</a:t>
            </a:r>
            <a:r>
              <a:rPr lang="en-US" sz="2800" baseline="0"/>
              <a:t> lengde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7515884104991865E-2"/>
          <c:y val="0.11724633194597693"/>
          <c:w val="0.87785563754332263"/>
          <c:h val="0.75564858526526268"/>
        </c:manualLayout>
      </c:layout>
      <c:lineChart>
        <c:grouping val="standard"/>
        <c:varyColors val="0"/>
        <c:ser>
          <c:idx val="1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</a:ln>
          </c:spPr>
          <c:marker>
            <c:symbol val="square"/>
            <c:size val="8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Måned!$P$24:$P$35</c:f>
              <c:numCache>
                <c:formatCode>0.0</c:formatCode>
                <c:ptCount val="12"/>
                <c:pt idx="0">
                  <c:v>224.15412769418472</c:v>
                </c:pt>
                <c:pt idx="1">
                  <c:v>224.23291366906471</c:v>
                </c:pt>
                <c:pt idx="2">
                  <c:v>223.6500964216842</c:v>
                </c:pt>
                <c:pt idx="3">
                  <c:v>224.06204951425875</c:v>
                </c:pt>
                <c:pt idx="4">
                  <c:v>223.51855670103089</c:v>
                </c:pt>
                <c:pt idx="5">
                  <c:v>223.09011145364005</c:v>
                </c:pt>
                <c:pt idx="6">
                  <c:v>224.07783288821059</c:v>
                </c:pt>
                <c:pt idx="7">
                  <c:v>224.09662921348311</c:v>
                </c:pt>
                <c:pt idx="8">
                  <c:v>223.91305587229189</c:v>
                </c:pt>
                <c:pt idx="9">
                  <c:v>221.59264069264063</c:v>
                </c:pt>
                <c:pt idx="10">
                  <c:v>221.34204793028323</c:v>
                </c:pt>
                <c:pt idx="11">
                  <c:v>222.34303864478559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4-4039-90BD-5C2F4EEE9A5C}"/>
            </c:ext>
          </c:extLst>
        </c:ser>
        <c:ser>
          <c:idx val="0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3"/>
              <c:layout>
                <c:manualLayout>
                  <c:x val="-3.2513659803207341E-2"/>
                  <c:y val="-5.2647984763654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0F-41D3-A915-BBB9398A5BBD}"/>
                </c:ext>
              </c:extLst>
            </c:dLbl>
            <c:dLbl>
              <c:idx val="5"/>
              <c:layout>
                <c:manualLayout>
                  <c:x val="-1.6256829901603636E-2"/>
                  <c:y val="-7.6947054654571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3B-4F41-A2B2-E392364DC1F3}"/>
                </c:ext>
              </c:extLst>
            </c:dLbl>
            <c:dLbl>
              <c:idx val="6"/>
              <c:layout>
                <c:manualLayout>
                  <c:x val="-3.2513659803207341E-2"/>
                  <c:y val="-6.8847364690932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D9-440E-A0C4-90E82A887239}"/>
                </c:ext>
              </c:extLst>
            </c:dLbl>
            <c:dLbl>
              <c:idx val="7"/>
              <c:layout>
                <c:manualLayout>
                  <c:x val="-2.1038250460898893E-2"/>
                  <c:y val="-4.252337230910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6-4A01-982B-AB92F0BBCCE5}"/>
                </c:ext>
              </c:extLst>
            </c:dLbl>
            <c:dLbl>
              <c:idx val="9"/>
              <c:layout>
                <c:manualLayout>
                  <c:x val="-6.9808740165709732E-2"/>
                  <c:y val="-2.0249224909097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0F-41D3-A915-BBB9398A5B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Måned!$P$10:$P$21</c:f>
              <c:numCache>
                <c:formatCode>0.0</c:formatCode>
                <c:ptCount val="12"/>
                <c:pt idx="0">
                  <c:v>223.94963192561033</c:v>
                </c:pt>
                <c:pt idx="1">
                  <c:v>224.43370165745856</c:v>
                </c:pt>
                <c:pt idx="2">
                  <c:v>223.64819860732672</c:v>
                </c:pt>
                <c:pt idx="3">
                  <c:v>224.14264741864449</c:v>
                </c:pt>
                <c:pt idx="4">
                  <c:v>223.75928634103536</c:v>
                </c:pt>
                <c:pt idx="5">
                  <c:v>224.05619372865564</c:v>
                </c:pt>
                <c:pt idx="6">
                  <c:v>224.14846671652953</c:v>
                </c:pt>
                <c:pt idx="7">
                  <c:v>224.65080385852087</c:v>
                </c:pt>
                <c:pt idx="8">
                  <c:v>224.52096680256255</c:v>
                </c:pt>
                <c:pt idx="9">
                  <c:v>221.33622722400861</c:v>
                </c:pt>
                <c:pt idx="10">
                  <c:v>221.74897662749237</c:v>
                </c:pt>
                <c:pt idx="11">
                  <c:v>222.44958253050743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4-4039-90BD-5C2F4EEE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98320"/>
        <c:axId val="432698712"/>
      </c:lineChart>
      <c:catAx>
        <c:axId val="4326983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32698712"/>
        <c:crosses val="autoZero"/>
        <c:auto val="1"/>
        <c:lblAlgn val="ctr"/>
        <c:lblOffset val="100"/>
        <c:noMultiLvlLbl val="0"/>
      </c:catAx>
      <c:valAx>
        <c:axId val="432698712"/>
        <c:scaling>
          <c:orientation val="minMax"/>
          <c:max val="226"/>
          <c:min val="22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1849262762369228E-2"/>
              <c:y val="0.36911639659534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32698320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32800665513492"/>
          <c:y val="0.49113809413338499"/>
          <c:w val="0.10496980099953526"/>
          <c:h val="0.13011044515093947"/>
        </c:manualLayout>
      </c:layout>
      <c:overlay val="0"/>
      <c:spPr>
        <a:solidFill>
          <a:srgbClr val="FFFFCC"/>
        </a:solidFill>
        <a:ln>
          <a:solidFill>
            <a:srgbClr val="000000"/>
          </a:solidFill>
        </a:ln>
        <a:effectLst>
          <a:softEdge rad="12700"/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</c:spPr>
  <c:printSettings>
    <c:headerFooter alignWithMargins="0"/>
    <c:pageMargins b="1" l="0.75" r="0.75" t="1" header="0.5" footer="0.5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P+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945-4300-B3BB-50966B043FC6}"/>
            </c:ext>
          </c:extLst>
        </c:ser>
        <c:ser>
          <c:idx val="0"/>
          <c:order val="1"/>
          <c:tx>
            <c:strRef>
              <c:f>'Klasse Rase2'!$B$99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Rase2'!$K$99:$K$149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</c:v>
                </c:pt>
                <c:pt idx="14">
                  <c:v>6.6428571428571441</c:v>
                </c:pt>
                <c:pt idx="15">
                  <c:v>7.1428571428571441</c:v>
                </c:pt>
                <c:pt idx="16">
                  <c:v>9.25</c:v>
                </c:pt>
                <c:pt idx="17">
                  <c:v>11.875</c:v>
                </c:pt>
                <c:pt idx="18">
                  <c:v>12.5</c:v>
                </c:pt>
                <c:pt idx="19">
                  <c:v>12</c:v>
                </c:pt>
                <c:pt idx="20">
                  <c:v>13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3.5714285714285721</c:v>
                </c:pt>
                <c:pt idx="37">
                  <c:v>6</c:v>
                </c:pt>
                <c:pt idx="38">
                  <c:v>9</c:v>
                </c:pt>
                <c:pt idx="39">
                  <c:v>9.1</c:v>
                </c:pt>
                <c:pt idx="40">
                  <c:v>11.3</c:v>
                </c:pt>
                <c:pt idx="41">
                  <c:v>13</c:v>
                </c:pt>
                <c:pt idx="42">
                  <c:v>15</c:v>
                </c:pt>
                <c:pt idx="43">
                  <c:v>14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945-4300-B3BB-50966B04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52712"/>
        <c:axId val="472253104"/>
      </c:barChart>
      <c:catAx>
        <c:axId val="472252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5310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52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ED-48C5-9E12-6D8736D36C0A}"/>
            </c:ext>
          </c:extLst>
        </c:ser>
        <c:ser>
          <c:idx val="0"/>
          <c:order val="1"/>
          <c:tx>
            <c:strRef>
              <c:f>'Klasse Rase2'!$B$158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Rase2'!$K$158:$K$207</c:f>
              <c:numCache>
                <c:formatCode>0.00</c:formatCode>
                <c:ptCount val="50"/>
                <c:pt idx="0">
                  <c:v>4.8421052631578947</c:v>
                </c:pt>
                <c:pt idx="1">
                  <c:v>6.9512195121951219</c:v>
                </c:pt>
                <c:pt idx="2">
                  <c:v>8.6666666666666643</c:v>
                </c:pt>
                <c:pt idx="3">
                  <c:v>10.236842105263156</c:v>
                </c:pt>
                <c:pt idx="4">
                  <c:v>12</c:v>
                </c:pt>
                <c:pt idx="5">
                  <c:v>13</c:v>
                </c:pt>
                <c:pt idx="6">
                  <c:v>12.666666666666664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4.3221153846153859</c:v>
                </c:pt>
                <c:pt idx="24">
                  <c:v>6.1328828828828819</c:v>
                </c:pt>
                <c:pt idx="25">
                  <c:v>7.9599109131403107</c:v>
                </c:pt>
                <c:pt idx="26">
                  <c:v>9.5051903114186889</c:v>
                </c:pt>
                <c:pt idx="27">
                  <c:v>10.669724770642201</c:v>
                </c:pt>
                <c:pt idx="28">
                  <c:v>12.052631578947368</c:v>
                </c:pt>
                <c:pt idx="29">
                  <c:v>12.571428571428569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AED-48C5-9E12-6D8736D36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0392"/>
        <c:axId val="479950784"/>
      </c:barChart>
      <c:catAx>
        <c:axId val="4799503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078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03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27-4790-94D2-3CA25638948B}"/>
            </c:ext>
          </c:extLst>
        </c:ser>
        <c:ser>
          <c:idx val="0"/>
          <c:order val="1"/>
          <c:tx>
            <c:strRef>
              <c:f>'Klasse Rase2'!$B$208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Rase2'!$K$208:$K$258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3.8</c:v>
                </c:pt>
                <c:pt idx="19">
                  <c:v>5.1739130434782608</c:v>
                </c:pt>
                <c:pt idx="20">
                  <c:v>7.7586206896551699</c:v>
                </c:pt>
                <c:pt idx="21">
                  <c:v>9.15</c:v>
                </c:pt>
                <c:pt idx="22">
                  <c:v>11.333333333333336</c:v>
                </c:pt>
                <c:pt idx="23">
                  <c:v>12.333333333333336</c:v>
                </c:pt>
                <c:pt idx="24">
                  <c:v>15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6</c:v>
                </c:pt>
                <c:pt idx="43">
                  <c:v>8</c:v>
                </c:pt>
                <c:pt idx="44">
                  <c:v>9.5</c:v>
                </c:pt>
                <c:pt idx="45">
                  <c:v>10.333333333333336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27-4790-94D2-3CA256389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3920"/>
        <c:axId val="479954312"/>
      </c:barChart>
      <c:catAx>
        <c:axId val="479953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4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431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39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138825575639607"/>
          <c:y val="2.1683701194254168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O+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B85-424F-A05C-346ED8EE6D9A}"/>
            </c:ext>
          </c:extLst>
        </c:ser>
        <c:ser>
          <c:idx val="0"/>
          <c:order val="1"/>
          <c:tx>
            <c:strRef>
              <c:f>'Klasse Rase2'!$B$259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Rase2'!$K$259:$K$309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</c:v>
                </c:pt>
                <c:pt idx="14">
                  <c:v>4.5</c:v>
                </c:pt>
                <c:pt idx="15">
                  <c:v>5.3137254901960782</c:v>
                </c:pt>
                <c:pt idx="16">
                  <c:v>6.7625000000000002</c:v>
                </c:pt>
                <c:pt idx="17">
                  <c:v>8.0677966101694913</c:v>
                </c:pt>
                <c:pt idx="18">
                  <c:v>9.0769230769230784</c:v>
                </c:pt>
                <c:pt idx="19">
                  <c:v>9.6</c:v>
                </c:pt>
                <c:pt idx="20">
                  <c:v>14</c:v>
                </c:pt>
                <c:pt idx="21">
                  <c:v>12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1B85-424F-A05C-346ED8EE6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57448"/>
        <c:axId val="479957840"/>
      </c:barChart>
      <c:catAx>
        <c:axId val="479957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578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574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25-44F6-8B97-BB0D153EA6B0}"/>
            </c:ext>
          </c:extLst>
        </c:ser>
        <c:ser>
          <c:idx val="0"/>
          <c:order val="1"/>
          <c:tx>
            <c:strRef>
              <c:f>'Klasse Rase2'!$B$318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Rase2'!$K$318:$K$368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14.5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625-44F6-8B97-BB0D153EA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0976"/>
        <c:axId val="479961368"/>
      </c:barChart>
      <c:catAx>
        <c:axId val="47996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1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136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09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87E-4DF7-95EB-189D739A3C56}"/>
            </c:ext>
          </c:extLst>
        </c:ser>
        <c:ser>
          <c:idx val="0"/>
          <c:order val="1"/>
          <c:tx>
            <c:strRef>
              <c:f>'Klasse Rase2'!$B$369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Rase2'!$K$369:$K$419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3.625</c:v>
                </c:pt>
                <c:pt idx="19">
                  <c:v>4.4509803921568611</c:v>
                </c:pt>
                <c:pt idx="20">
                  <c:v>5.9801324503311246</c:v>
                </c:pt>
                <c:pt idx="21">
                  <c:v>7.5687331536388127</c:v>
                </c:pt>
                <c:pt idx="22">
                  <c:v>9.5780219780219777</c:v>
                </c:pt>
                <c:pt idx="23">
                  <c:v>11.573875802997859</c:v>
                </c:pt>
                <c:pt idx="24">
                  <c:v>12.95932203389831</c:v>
                </c:pt>
                <c:pt idx="25">
                  <c:v>14.155555555555557</c:v>
                </c:pt>
                <c:pt idx="26">
                  <c:v>14.740740740740742</c:v>
                </c:pt>
                <c:pt idx="27">
                  <c:v>14.727272727272725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4</c:v>
                </c:pt>
                <c:pt idx="42">
                  <c:v>3.7368421052631593</c:v>
                </c:pt>
                <c:pt idx="43">
                  <c:v>4.4189189189189202</c:v>
                </c:pt>
                <c:pt idx="44">
                  <c:v>5.0300429184549369</c:v>
                </c:pt>
                <c:pt idx="45">
                  <c:v>6.2127236580516891</c:v>
                </c:pt>
                <c:pt idx="46">
                  <c:v>7.5804988662131523</c:v>
                </c:pt>
                <c:pt idx="47">
                  <c:v>8.8636363636363615</c:v>
                </c:pt>
                <c:pt idx="48">
                  <c:v>10.260437375745523</c:v>
                </c:pt>
                <c:pt idx="49">
                  <c:v>11.644444444444444</c:v>
                </c:pt>
                <c:pt idx="50">
                  <c:v>12.693877551020403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87E-4DF7-95EB-189D739A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4504"/>
        <c:axId val="479964896"/>
      </c:barChart>
      <c:catAx>
        <c:axId val="47996450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4896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45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35665045920476"/>
          <c:y val="9.0696438663279949E-2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R+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250-4EEE-884F-3BBBD10430C1}"/>
            </c:ext>
          </c:extLst>
        </c:ser>
        <c:ser>
          <c:idx val="0"/>
          <c:order val="1"/>
          <c:tx>
            <c:strRef>
              <c:f>'Klasse Rase2'!$B$420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Rase2'!$K$420:$K$470</c:f>
              <c:numCache>
                <c:formatCode>0.00</c:formatCode>
                <c:ptCount val="51"/>
                <c:pt idx="0">
                  <c:v>12.8</c:v>
                </c:pt>
                <c:pt idx="1">
                  <c:v>13.833333333333337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3.4</c:v>
                </c:pt>
                <c:pt idx="14">
                  <c:v>4.2352941176470589</c:v>
                </c:pt>
                <c:pt idx="15">
                  <c:v>5.7285714285714304</c:v>
                </c:pt>
                <c:pt idx="16">
                  <c:v>7.3306772908366513</c:v>
                </c:pt>
                <c:pt idx="17">
                  <c:v>9.2807486631016065</c:v>
                </c:pt>
                <c:pt idx="18">
                  <c:v>10.829608938547484</c:v>
                </c:pt>
                <c:pt idx="19">
                  <c:v>12.419847328244279</c:v>
                </c:pt>
                <c:pt idx="20">
                  <c:v>13.6025641025641</c:v>
                </c:pt>
                <c:pt idx="21">
                  <c:v>14.58181818181818</c:v>
                </c:pt>
                <c:pt idx="22">
                  <c:v>14.470588235294121</c:v>
                </c:pt>
                <c:pt idx="23">
                  <c:v>14.8</c:v>
                </c:pt>
                <c:pt idx="24">
                  <c:v>15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4.3414634146341475</c:v>
                </c:pt>
                <c:pt idx="39">
                  <c:v>5.0310559006211184</c:v>
                </c:pt>
                <c:pt idx="40">
                  <c:v>5.8339483394833946</c:v>
                </c:pt>
                <c:pt idx="41">
                  <c:v>7.0344036697247692</c:v>
                </c:pt>
                <c:pt idx="42">
                  <c:v>8.2010050251256281</c:v>
                </c:pt>
                <c:pt idx="43">
                  <c:v>9.4456762749445637</c:v>
                </c:pt>
                <c:pt idx="44">
                  <c:v>10.658536585365852</c:v>
                </c:pt>
                <c:pt idx="45">
                  <c:v>11.309523809523805</c:v>
                </c:pt>
                <c:pt idx="46">
                  <c:v>11.428571428571431</c:v>
                </c:pt>
                <c:pt idx="47">
                  <c:v>13.4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7250-4EEE-884F-3BBBD1043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68032"/>
        <c:axId val="479968424"/>
      </c:barChart>
      <c:catAx>
        <c:axId val="479968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6842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68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B7-41BA-A692-B6DCD6E6FC19}"/>
            </c:ext>
          </c:extLst>
        </c:ser>
        <c:ser>
          <c:idx val="0"/>
          <c:order val="1"/>
          <c:tx>
            <c:strRef>
              <c:f>'Klasse Rase2'!$B$479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Rase2'!$K$479:$K$529</c:f>
              <c:numCache>
                <c:formatCode>0.00</c:formatCode>
                <c:ptCount val="51"/>
                <c:pt idx="0">
                  <c:v>2</c:v>
                </c:pt>
                <c:pt idx="1">
                  <c:v>3.4285714285714279</c:v>
                </c:pt>
                <c:pt idx="2">
                  <c:v>4.4821428571428559</c:v>
                </c:pt>
                <c:pt idx="3">
                  <c:v>5.3194444444444438</c:v>
                </c:pt>
                <c:pt idx="4">
                  <c:v>6.5407725321888401</c:v>
                </c:pt>
                <c:pt idx="5">
                  <c:v>8.0299999999999994</c:v>
                </c:pt>
                <c:pt idx="6">
                  <c:v>9.8776978417266168</c:v>
                </c:pt>
                <c:pt idx="7">
                  <c:v>11.313725490196084</c:v>
                </c:pt>
                <c:pt idx="8">
                  <c:v>12.615384615384611</c:v>
                </c:pt>
                <c:pt idx="9">
                  <c:v>12.8</c:v>
                </c:pt>
                <c:pt idx="10">
                  <c:v>14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4.5</c:v>
                </c:pt>
                <c:pt idx="28">
                  <c:v>6.0333333333333332</c:v>
                </c:pt>
                <c:pt idx="29">
                  <c:v>6.8333333333333313</c:v>
                </c:pt>
                <c:pt idx="30">
                  <c:v>8.8000000000000007</c:v>
                </c:pt>
                <c:pt idx="31">
                  <c:v>9.5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2</c:v>
                </c:pt>
                <c:pt idx="47">
                  <c:v>3.8333333333333344</c:v>
                </c:pt>
                <c:pt idx="48">
                  <c:v>6.0256410256410255</c:v>
                </c:pt>
                <c:pt idx="49">
                  <c:v>7.551020408163267</c:v>
                </c:pt>
                <c:pt idx="50">
                  <c:v>9.1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8B7-41BA-A692-B6DCD6E6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1560"/>
        <c:axId val="479971952"/>
      </c:barChart>
      <c:catAx>
        <c:axId val="4799715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195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15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E4-4EF7-B06A-0D455475153A}"/>
            </c:ext>
          </c:extLst>
        </c:ser>
        <c:ser>
          <c:idx val="0"/>
          <c:order val="1"/>
          <c:tx>
            <c:strRef>
              <c:f>'Klasse Rase2'!$B$530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Rase2'!$K$530:$K$580</c:f>
              <c:numCache>
                <c:formatCode>0.00</c:formatCode>
                <c:ptCount val="51"/>
                <c:pt idx="0">
                  <c:v>10.725</c:v>
                </c:pt>
                <c:pt idx="1">
                  <c:v>11.857142857142859</c:v>
                </c:pt>
                <c:pt idx="2">
                  <c:v>14.2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3.461538461538463</c:v>
                </c:pt>
                <c:pt idx="20">
                  <c:v>4.4705882352941178</c:v>
                </c:pt>
                <c:pt idx="21">
                  <c:v>6.333333333333333</c:v>
                </c:pt>
                <c:pt idx="22">
                  <c:v>8.2083333333333357</c:v>
                </c:pt>
                <c:pt idx="23">
                  <c:v>9.4358974358974379</c:v>
                </c:pt>
                <c:pt idx="24">
                  <c:v>11.315789473684211</c:v>
                </c:pt>
                <c:pt idx="25">
                  <c:v>11.75</c:v>
                </c:pt>
                <c:pt idx="26">
                  <c:v>14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3</c:v>
                </c:pt>
                <c:pt idx="42">
                  <c:v>5.052631578947369</c:v>
                </c:pt>
                <c:pt idx="43">
                  <c:v>6.4464285714285694</c:v>
                </c:pt>
                <c:pt idx="44">
                  <c:v>8.8695652173913064</c:v>
                </c:pt>
                <c:pt idx="45">
                  <c:v>9.78125</c:v>
                </c:pt>
                <c:pt idx="46">
                  <c:v>11.9375</c:v>
                </c:pt>
                <c:pt idx="47">
                  <c:v>13.25</c:v>
                </c:pt>
                <c:pt idx="48">
                  <c:v>0</c:v>
                </c:pt>
                <c:pt idx="49">
                  <c:v>15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3E4-4EF7-B06A-0D4554751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5088"/>
        <c:axId val="479975480"/>
      </c:barChart>
      <c:catAx>
        <c:axId val="479975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5480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50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U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47-4AE4-BD7A-AAD47741C3AD}"/>
            </c:ext>
          </c:extLst>
        </c:ser>
        <c:ser>
          <c:idx val="0"/>
          <c:order val="1"/>
          <c:tx>
            <c:strRef>
              <c:f>'Klasse Rase2'!$B$581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Rase2'!$K$581:$K$631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6.5</c:v>
                </c:pt>
                <c:pt idx="18">
                  <c:v>3.3333333333333344</c:v>
                </c:pt>
                <c:pt idx="19">
                  <c:v>6.5</c:v>
                </c:pt>
                <c:pt idx="20">
                  <c:v>0</c:v>
                </c:pt>
                <c:pt idx="21">
                  <c:v>10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6.1111111111111116</c:v>
                </c:pt>
                <c:pt idx="39">
                  <c:v>8.6666666666666643</c:v>
                </c:pt>
                <c:pt idx="40">
                  <c:v>9.9333333333333353</c:v>
                </c:pt>
                <c:pt idx="41">
                  <c:v>11.81818181818182</c:v>
                </c:pt>
                <c:pt idx="42">
                  <c:v>12.615384615384611</c:v>
                </c:pt>
                <c:pt idx="43">
                  <c:v>14.2</c:v>
                </c:pt>
                <c:pt idx="44">
                  <c:v>15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247-4AE4-BD7A-AAD47741C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9978616"/>
        <c:axId val="479979008"/>
      </c:barChart>
      <c:catAx>
        <c:axId val="4799786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9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99790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99786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 middel</a:t>
            </a:r>
            <a:r>
              <a:rPr lang="en-US" sz="2800" baseline="0"/>
              <a:t> K-faktor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004449788765605"/>
          <c:y val="0.14073917994642998"/>
          <c:w val="0.84532708039612858"/>
          <c:h val="0.73215560859953799"/>
        </c:manualLayout>
      </c:layout>
      <c:lineChart>
        <c:grouping val="standard"/>
        <c:varyColors val="0"/>
        <c:ser>
          <c:idx val="1"/>
          <c:order val="0"/>
          <c:tx>
            <c:strRef>
              <c:f>Måned!$D$24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</a:ln>
          </c:spPr>
          <c:marker>
            <c:symbol val="square"/>
            <c:size val="8"/>
            <c:spPr>
              <a:solidFill>
                <a:schemeClr val="bg1"/>
              </a:solidFill>
            </c:spPr>
          </c:marker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Måned!$Q$24:$Q$35</c:f>
              <c:numCache>
                <c:formatCode>0.0</c:formatCode>
                <c:ptCount val="12"/>
                <c:pt idx="0">
                  <c:v>26.742867469400466</c:v>
                </c:pt>
                <c:pt idx="1">
                  <c:v>26.431478716355937</c:v>
                </c:pt>
                <c:pt idx="2">
                  <c:v>26.889506945407621</c:v>
                </c:pt>
                <c:pt idx="3">
                  <c:v>27.210485331910601</c:v>
                </c:pt>
                <c:pt idx="4">
                  <c:v>27.376442991660785</c:v>
                </c:pt>
                <c:pt idx="5">
                  <c:v>27.29783290034656</c:v>
                </c:pt>
                <c:pt idx="6">
                  <c:v>26.692054385848905</c:v>
                </c:pt>
                <c:pt idx="7">
                  <c:v>26.252942635506169</c:v>
                </c:pt>
                <c:pt idx="8">
                  <c:v>26.307889220401488</c:v>
                </c:pt>
                <c:pt idx="9">
                  <c:v>27.457130209783159</c:v>
                </c:pt>
                <c:pt idx="10">
                  <c:v>27.964245086265802</c:v>
                </c:pt>
                <c:pt idx="11">
                  <c:v>27.854080858968203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7-4100-84D4-ED932909358D}"/>
            </c:ext>
          </c:extLst>
        </c:ser>
        <c:ser>
          <c:idx val="0"/>
          <c:order val="1"/>
          <c:tx>
            <c:strRef>
              <c:f>Måned!$D$10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6485506803726735E-2"/>
                  <c:y val="-9.7648405864008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87-4100-84D4-ED932909358D}"/>
                </c:ext>
              </c:extLst>
            </c:dLbl>
            <c:dLbl>
              <c:idx val="1"/>
              <c:layout>
                <c:manualLayout>
                  <c:x val="-2.1334185275411047E-2"/>
                  <c:y val="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87-4100-84D4-ED932909358D}"/>
                </c:ext>
              </c:extLst>
            </c:dLbl>
            <c:dLbl>
              <c:idx val="2"/>
              <c:layout>
                <c:manualLayout>
                  <c:x val="-1.7455242498063617E-2"/>
                  <c:y val="-6.2328769700430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87-4100-84D4-ED932909358D}"/>
                </c:ext>
              </c:extLst>
            </c:dLbl>
            <c:dLbl>
              <c:idx val="3"/>
              <c:layout>
                <c:manualLayout>
                  <c:x val="-6.7881498603581314E-3"/>
                  <c:y val="5.194064141702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87-4100-84D4-ED932909358D}"/>
                </c:ext>
              </c:extLst>
            </c:dLbl>
            <c:dLbl>
              <c:idx val="7"/>
              <c:layout>
                <c:manualLayout>
                  <c:x val="-1.1659192619272049E-2"/>
                  <c:y val="-7.0683548877077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0-46D9-9495-40C51269B5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Måned!$C$10:$C$21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Måned!$Q$10:$Q$21</c:f>
              <c:numCache>
                <c:formatCode>0.0</c:formatCode>
                <c:ptCount val="12"/>
                <c:pt idx="0">
                  <c:v>27.21602678828906</c:v>
                </c:pt>
                <c:pt idx="1">
                  <c:v>27.011670721396204</c:v>
                </c:pt>
                <c:pt idx="2">
                  <c:v>27.4232251838779</c:v>
                </c:pt>
                <c:pt idx="3">
                  <c:v>27.641785064548483</c:v>
                </c:pt>
                <c:pt idx="4">
                  <c:v>27.605603314397339</c:v>
                </c:pt>
                <c:pt idx="5">
                  <c:v>27.396160273610882</c:v>
                </c:pt>
                <c:pt idx="6">
                  <c:v>26.815626579444409</c:v>
                </c:pt>
                <c:pt idx="7">
                  <c:v>26.271025136355725</c:v>
                </c:pt>
                <c:pt idx="8">
                  <c:v>26.360950384406191</c:v>
                </c:pt>
                <c:pt idx="9">
                  <c:v>27.798495717322119</c:v>
                </c:pt>
                <c:pt idx="10">
                  <c:v>27.981235733344143</c:v>
                </c:pt>
                <c:pt idx="11">
                  <c:v>28.047207441596441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7-4100-84D4-ED9329093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98320"/>
        <c:axId val="432698712"/>
      </c:lineChart>
      <c:catAx>
        <c:axId val="43269832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32698712"/>
        <c:crosses val="autoZero"/>
        <c:auto val="1"/>
        <c:lblAlgn val="ctr"/>
        <c:lblOffset val="100"/>
        <c:noMultiLvlLbl val="0"/>
      </c:catAx>
      <c:valAx>
        <c:axId val="432698712"/>
        <c:scaling>
          <c:orientation val="minMax"/>
          <c:min val="26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1849262762369228E-2"/>
              <c:y val="0.369116396595345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32698320"/>
        <c:crosses val="autoZero"/>
        <c:crossBetween val="between"/>
      </c:valAx>
      <c:spPr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017998304826835"/>
          <c:y val="0.68563169625251552"/>
          <c:w val="8.0976535415830386E-2"/>
          <c:h val="0.11002715551793543"/>
        </c:manualLayout>
      </c:layout>
      <c:overlay val="0"/>
      <c:spPr>
        <a:solidFill>
          <a:srgbClr val="FFFF99"/>
        </a:solidFill>
        <a:ln>
          <a:solidFill>
            <a:srgbClr val="000000"/>
          </a:solidFill>
        </a:ln>
        <a:effectLst>
          <a:softEdge rad="12700"/>
        </a:effectLst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spPr>
    <a:solidFill>
      <a:srgbClr val="FFFFCC"/>
    </a:solidFill>
  </c:spPr>
  <c:printSettings>
    <c:headerFooter alignWithMargins="0"/>
    <c:pageMargins b="1" l="0.75" r="0.75" t="1" header="0.5" footer="0.5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47-43E9-A7DD-26520065E13E}"/>
            </c:ext>
          </c:extLst>
        </c:ser>
        <c:ser>
          <c:idx val="0"/>
          <c:order val="1"/>
          <c:tx>
            <c:strRef>
              <c:f>'Klasse Rase2'!$B$640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Rase2'!$K$640:$K$690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A47-43E9-A7DD-26520065E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4544"/>
        <c:axId val="481694936"/>
      </c:barChart>
      <c:catAx>
        <c:axId val="481694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493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45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FF1-466D-A5E6-E32C8435B6F7}"/>
            </c:ext>
          </c:extLst>
        </c:ser>
        <c:ser>
          <c:idx val="0"/>
          <c:order val="1"/>
          <c:tx>
            <c:strRef>
              <c:f>'Klasse Rase2'!$B$691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Rase2'!$K$691:$K$741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13.666666666666663</c:v>
                </c:pt>
                <c:pt idx="24">
                  <c:v>11</c:v>
                </c:pt>
                <c:pt idx="25">
                  <c:v>14</c:v>
                </c:pt>
                <c:pt idx="26">
                  <c:v>14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FF1-466D-A5E6-E32C8435B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698072"/>
        <c:axId val="481698464"/>
      </c:barChart>
      <c:catAx>
        <c:axId val="4816980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69846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6980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fettgruppe i E+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32067816379486E-2"/>
          <c:y val="0.1160902525847699"/>
          <c:w val="0.89670524960244502"/>
          <c:h val="0.654549526485332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72-4734-93DD-044B3ED20009}"/>
            </c:ext>
          </c:extLst>
        </c:ser>
        <c:ser>
          <c:idx val="0"/>
          <c:order val="1"/>
          <c:tx>
            <c:strRef>
              <c:f>'Klasse Rase2'!$B$742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'Klasse Rase2'!$K$742:$K$792</c:f>
              <c:numCache>
                <c:formatCode>0.00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>
                  <c:v>4.3157894736842097</c:v>
                </c:pt>
                <c:pt idx="14">
                  <c:v>5.7444933920704848</c:v>
                </c:pt>
                <c:pt idx="15">
                  <c:v>6.6577540106951858</c:v>
                </c:pt>
                <c:pt idx="16">
                  <c:v>7.598039215686275</c:v>
                </c:pt>
                <c:pt idx="17">
                  <c:v>8.3324999999999978</c:v>
                </c:pt>
                <c:pt idx="18">
                  <c:v>9.2396449704142007</c:v>
                </c:pt>
                <c:pt idx="19">
                  <c:v>10.507936507936508</c:v>
                </c:pt>
                <c:pt idx="20">
                  <c:v>11.729729729729728</c:v>
                </c:pt>
                <c:pt idx="21">
                  <c:v>12.960784313725492</c:v>
                </c:pt>
                <c:pt idx="22">
                  <c:v>13.875</c:v>
                </c:pt>
                <c:pt idx="23">
                  <c:v>14.666666666666663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0</c:v>
                </c:pt>
                <c:pt idx="36">
                  <c:v>4.6666666666666679</c:v>
                </c:pt>
                <c:pt idx="37">
                  <c:v>5.7804878048780477</c:v>
                </c:pt>
                <c:pt idx="38">
                  <c:v>7.4</c:v>
                </c:pt>
                <c:pt idx="39">
                  <c:v>8.6153846153846114</c:v>
                </c:pt>
                <c:pt idx="40">
                  <c:v>9.761904761904761</c:v>
                </c:pt>
                <c:pt idx="41">
                  <c:v>10.875</c:v>
                </c:pt>
                <c:pt idx="42">
                  <c:v>11.625</c:v>
                </c:pt>
                <c:pt idx="43">
                  <c:v>11.25</c:v>
                </c:pt>
                <c:pt idx="44">
                  <c:v>0</c:v>
                </c:pt>
                <c:pt idx="45">
                  <c:v>15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'Klasse Rase2'!#REF!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6072-4734-93DD-044B3ED2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1600"/>
        <c:axId val="481701992"/>
      </c:barChart>
      <c:catAx>
        <c:axId val="481701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52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199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9747913663038894E-2"/>
              <c:y val="0.2719450079860349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16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542887862539069"/>
          <c:y val="0.16463865738009331"/>
          <c:w val="7.494183963446141E-2"/>
          <c:h val="0.1144734902440364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Raukolle,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D0-43DB-AAAA-C50BC09B579B}"/>
            </c:ext>
          </c:extLst>
        </c:ser>
        <c:ser>
          <c:idx val="0"/>
          <c:order val="1"/>
          <c:tx>
            <c:strRef>
              <c:f>'Klasse Rase2'!$B$112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Rase2'!$G$112:$G$126</c:f>
              <c:numCache>
                <c:formatCode>#,##0</c:formatCode>
                <c:ptCount val="15"/>
                <c:pt idx="0">
                  <c:v>2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8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D0-43DB-AAAA-C50BC09B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9094048"/>
        <c:axId val="939094440"/>
      </c:barChart>
      <c:catAx>
        <c:axId val="939094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9094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39094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9.4083843355082866E-2"/>
          <c:h val="0.1135424853367098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Sør- og 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36A-8E17-35164E491BA6}"/>
            </c:ext>
          </c:extLst>
        </c:ser>
        <c:ser>
          <c:idx val="0"/>
          <c:order val="1"/>
          <c:tx>
            <c:strRef>
              <c:f>'Klasse Rase2'!$B$135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Rase2'!$G$135:$G$149</c:f>
              <c:numCache>
                <c:formatCode>#,##0</c:formatCode>
                <c:ptCount val="15"/>
                <c:pt idx="0">
                  <c:v>7</c:v>
                </c:pt>
                <c:pt idx="1">
                  <c:v>9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36A-8E17-35164E49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496"/>
        <c:axId val="917439672"/>
      </c:barChart>
      <c:catAx>
        <c:axId val="917438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49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588689861940536"/>
          <c:y val="0.16455852923877834"/>
          <c:w val="9.2565405514368412E-2"/>
          <c:h val="0.168347792583721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Vestlandsfe,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80-4590-9960-75A61234C6E9}"/>
            </c:ext>
          </c:extLst>
        </c:ser>
        <c:ser>
          <c:idx val="0"/>
          <c:order val="1"/>
          <c:tx>
            <c:strRef>
              <c:f>'Klasse Rase2'!$B$158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Rase2'!$G$158:$G$172</c:f>
              <c:numCache>
                <c:formatCode>#,##0</c:formatCode>
                <c:ptCount val="15"/>
                <c:pt idx="0">
                  <c:v>19</c:v>
                </c:pt>
                <c:pt idx="1">
                  <c:v>41</c:v>
                </c:pt>
                <c:pt idx="2">
                  <c:v>42</c:v>
                </c:pt>
                <c:pt idx="3">
                  <c:v>38</c:v>
                </c:pt>
                <c:pt idx="4">
                  <c:v>14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80-4590-9960-75A61234C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079184"/>
        <c:axId val="732079576"/>
      </c:barChart>
      <c:catAx>
        <c:axId val="732079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079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3207918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5.6122862015969971E-2"/>
          <c:h val="0.101990197101213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Holstein,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F-4A82-BBE7-ED686C18DA62}"/>
            </c:ext>
          </c:extLst>
        </c:ser>
        <c:ser>
          <c:idx val="0"/>
          <c:order val="1"/>
          <c:tx>
            <c:strRef>
              <c:f>'Klasse Rase2'!$B$181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Rase2'!$G$181:$G$195</c:f>
              <c:numCache>
                <c:formatCode>#,##0</c:formatCode>
                <c:ptCount val="15"/>
                <c:pt idx="0">
                  <c:v>208</c:v>
                </c:pt>
                <c:pt idx="1">
                  <c:v>444</c:v>
                </c:pt>
                <c:pt idx="2">
                  <c:v>449</c:v>
                </c:pt>
                <c:pt idx="3">
                  <c:v>289</c:v>
                </c:pt>
                <c:pt idx="4">
                  <c:v>109</c:v>
                </c:pt>
                <c:pt idx="5">
                  <c:v>19</c:v>
                </c:pt>
                <c:pt idx="6">
                  <c:v>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F-4A82-BBE7-ED686C18D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Brown Swiss,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990-AC69-86D749EE6403}"/>
            </c:ext>
          </c:extLst>
        </c:ser>
        <c:ser>
          <c:idx val="0"/>
          <c:order val="1"/>
          <c:tx>
            <c:strRef>
              <c:f>'Klasse Rase2'!$B$226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Rase2'!$G$226:$G$240</c:f>
              <c:numCache>
                <c:formatCode>#,##0</c:formatCode>
                <c:ptCount val="15"/>
                <c:pt idx="0">
                  <c:v>10</c:v>
                </c:pt>
                <c:pt idx="1">
                  <c:v>23</c:v>
                </c:pt>
                <c:pt idx="2">
                  <c:v>29</c:v>
                </c:pt>
                <c:pt idx="3">
                  <c:v>20</c:v>
                </c:pt>
                <c:pt idx="4">
                  <c:v>9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990-AC69-86D749EE6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Jarlsberg fe,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B3-4227-B0A7-7177DA9FA136}"/>
            </c:ext>
          </c:extLst>
        </c:ser>
        <c:ser>
          <c:idx val="0"/>
          <c:order val="1"/>
          <c:tx>
            <c:strRef>
              <c:f>'Klasse Rase2'!$B$249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Rase2'!$G$249:$G$263</c:f>
              <c:numCache>
                <c:formatCode>#,##0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B3-4227-B0A7-7177DA9FA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 i="0" u="none" strike="noStrike" baseline="0">
                <a:effectLst/>
              </a:rPr>
              <a:t>Fleckvieh, antall slakt </a:t>
            </a:r>
            <a:endParaRPr lang="en-US" sz="16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6-4B85-91A7-5BD6FA13DB33}"/>
            </c:ext>
          </c:extLst>
        </c:ser>
        <c:ser>
          <c:idx val="0"/>
          <c:order val="1"/>
          <c:tx>
            <c:strRef>
              <c:f>'Klasse Rase2'!$B$272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Rase2'!$G$272:$G$286</c:f>
              <c:numCache>
                <c:formatCode>#,##0</c:formatCode>
                <c:ptCount val="15"/>
                <c:pt idx="0">
                  <c:v>1</c:v>
                </c:pt>
                <c:pt idx="1">
                  <c:v>10</c:v>
                </c:pt>
                <c:pt idx="2">
                  <c:v>51</c:v>
                </c:pt>
                <c:pt idx="3">
                  <c:v>80</c:v>
                </c:pt>
                <c:pt idx="4">
                  <c:v>59</c:v>
                </c:pt>
                <c:pt idx="5">
                  <c:v>26</c:v>
                </c:pt>
                <c:pt idx="6">
                  <c:v>5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6-4B85-91A7-5BD6FA13D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Slakting av kategori KU i ulike uker:</a:t>
            </a:r>
          </a:p>
        </c:rich>
      </c:tx>
      <c:layout>
        <c:manualLayout>
          <c:xMode val="edge"/>
          <c:yMode val="edge"/>
          <c:x val="0.10068527125227028"/>
          <c:y val="3.5315002964729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10222966658539E-2"/>
          <c:y val="0.15520424173319849"/>
          <c:w val="0.90870613971201131"/>
          <c:h val="0.74010910807882135"/>
        </c:manualLayout>
      </c:layout>
      <c:lineChart>
        <c:grouping val="standard"/>
        <c:varyColors val="0"/>
        <c:ser>
          <c:idx val="1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accent1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Uke!$C$10:$C$64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'Ark1'!$R$119:$R$170</c:f>
              <c:numCache>
                <c:formatCode>General</c:formatCode>
                <c:ptCount val="52"/>
                <c:pt idx="0">
                  <c:v>1261</c:v>
                </c:pt>
                <c:pt idx="1">
                  <c:v>1366</c:v>
                </c:pt>
                <c:pt idx="2">
                  <c:v>1288</c:v>
                </c:pt>
                <c:pt idx="3">
                  <c:v>1191</c:v>
                </c:pt>
                <c:pt idx="4">
                  <c:v>1169</c:v>
                </c:pt>
                <c:pt idx="5">
                  <c:v>986</c:v>
                </c:pt>
                <c:pt idx="6">
                  <c:v>922</c:v>
                </c:pt>
                <c:pt idx="7">
                  <c:v>743</c:v>
                </c:pt>
                <c:pt idx="8">
                  <c:v>769</c:v>
                </c:pt>
                <c:pt idx="9">
                  <c:v>1181</c:v>
                </c:pt>
                <c:pt idx="10">
                  <c:v>1101</c:v>
                </c:pt>
                <c:pt idx="11">
                  <c:v>1022</c:v>
                </c:pt>
                <c:pt idx="12">
                  <c:v>1125</c:v>
                </c:pt>
                <c:pt idx="13">
                  <c:v>310</c:v>
                </c:pt>
                <c:pt idx="14">
                  <c:v>913</c:v>
                </c:pt>
                <c:pt idx="15">
                  <c:v>1140</c:v>
                </c:pt>
                <c:pt idx="16">
                  <c:v>1117</c:v>
                </c:pt>
                <c:pt idx="17">
                  <c:v>925</c:v>
                </c:pt>
                <c:pt idx="18">
                  <c:v>1201</c:v>
                </c:pt>
                <c:pt idx="19">
                  <c:v>571</c:v>
                </c:pt>
                <c:pt idx="20">
                  <c:v>902</c:v>
                </c:pt>
                <c:pt idx="21">
                  <c:v>1015</c:v>
                </c:pt>
                <c:pt idx="22">
                  <c:v>1002</c:v>
                </c:pt>
                <c:pt idx="23">
                  <c:v>1080</c:v>
                </c:pt>
                <c:pt idx="24">
                  <c:v>982</c:v>
                </c:pt>
                <c:pt idx="25">
                  <c:v>1023</c:v>
                </c:pt>
                <c:pt idx="26">
                  <c:v>870</c:v>
                </c:pt>
                <c:pt idx="27">
                  <c:v>597</c:v>
                </c:pt>
                <c:pt idx="28">
                  <c:v>549</c:v>
                </c:pt>
                <c:pt idx="29">
                  <c:v>715</c:v>
                </c:pt>
                <c:pt idx="30">
                  <c:v>716</c:v>
                </c:pt>
                <c:pt idx="31">
                  <c:v>843</c:v>
                </c:pt>
                <c:pt idx="32">
                  <c:v>922</c:v>
                </c:pt>
                <c:pt idx="33">
                  <c:v>831</c:v>
                </c:pt>
                <c:pt idx="34">
                  <c:v>869</c:v>
                </c:pt>
                <c:pt idx="35">
                  <c:v>765</c:v>
                </c:pt>
                <c:pt idx="36">
                  <c:v>925</c:v>
                </c:pt>
                <c:pt idx="37">
                  <c:v>1016</c:v>
                </c:pt>
                <c:pt idx="38">
                  <c:v>944</c:v>
                </c:pt>
                <c:pt idx="39">
                  <c:v>2241</c:v>
                </c:pt>
                <c:pt idx="40">
                  <c:v>2279</c:v>
                </c:pt>
                <c:pt idx="41">
                  <c:v>2036</c:v>
                </c:pt>
                <c:pt idx="42">
                  <c:v>2141</c:v>
                </c:pt>
                <c:pt idx="43">
                  <c:v>2052</c:v>
                </c:pt>
                <c:pt idx="44">
                  <c:v>2017</c:v>
                </c:pt>
                <c:pt idx="45">
                  <c:v>2134</c:v>
                </c:pt>
                <c:pt idx="46">
                  <c:v>1828</c:v>
                </c:pt>
                <c:pt idx="47">
                  <c:v>1743</c:v>
                </c:pt>
                <c:pt idx="48">
                  <c:v>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779-ACBE-EA812DA6D6D4}"/>
            </c:ext>
          </c:extLst>
        </c:ser>
        <c:ser>
          <c:idx val="3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Uke!$C$10:$C$64</c:f>
              <c:numCache>
                <c:formatCode>General</c:formatCode>
                <c:ptCount val="5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4">
                  <c:v>1</c:v>
                </c:pt>
              </c:numCache>
            </c:numRef>
          </c:cat>
          <c:val>
            <c:numRef>
              <c:f>'Ark1'!$R$67:$R$118</c:f>
              <c:numCache>
                <c:formatCode>General</c:formatCode>
                <c:ptCount val="52"/>
                <c:pt idx="0">
                  <c:v>1290</c:v>
                </c:pt>
                <c:pt idx="1">
                  <c:v>1390</c:v>
                </c:pt>
                <c:pt idx="2">
                  <c:v>1106</c:v>
                </c:pt>
                <c:pt idx="3">
                  <c:v>1065</c:v>
                </c:pt>
                <c:pt idx="4">
                  <c:v>846</c:v>
                </c:pt>
                <c:pt idx="5">
                  <c:v>810</c:v>
                </c:pt>
                <c:pt idx="6">
                  <c:v>836</c:v>
                </c:pt>
                <c:pt idx="7">
                  <c:v>674</c:v>
                </c:pt>
                <c:pt idx="8">
                  <c:v>629</c:v>
                </c:pt>
                <c:pt idx="9">
                  <c:v>1216</c:v>
                </c:pt>
                <c:pt idx="10">
                  <c:v>1065</c:v>
                </c:pt>
                <c:pt idx="11">
                  <c:v>988</c:v>
                </c:pt>
                <c:pt idx="12">
                  <c:v>281</c:v>
                </c:pt>
                <c:pt idx="13">
                  <c:v>938</c:v>
                </c:pt>
                <c:pt idx="14">
                  <c:v>956</c:v>
                </c:pt>
                <c:pt idx="15">
                  <c:v>1079</c:v>
                </c:pt>
                <c:pt idx="16">
                  <c:v>1054</c:v>
                </c:pt>
                <c:pt idx="17">
                  <c:v>854</c:v>
                </c:pt>
                <c:pt idx="18">
                  <c:v>740</c:v>
                </c:pt>
                <c:pt idx="19">
                  <c:v>814</c:v>
                </c:pt>
                <c:pt idx="20">
                  <c:v>809</c:v>
                </c:pt>
                <c:pt idx="21">
                  <c:v>933</c:v>
                </c:pt>
                <c:pt idx="22">
                  <c:v>972</c:v>
                </c:pt>
                <c:pt idx="23">
                  <c:v>831</c:v>
                </c:pt>
                <c:pt idx="24">
                  <c:v>850</c:v>
                </c:pt>
                <c:pt idx="25">
                  <c:v>841</c:v>
                </c:pt>
                <c:pt idx="26">
                  <c:v>785</c:v>
                </c:pt>
                <c:pt idx="27">
                  <c:v>600</c:v>
                </c:pt>
                <c:pt idx="28">
                  <c:v>543</c:v>
                </c:pt>
                <c:pt idx="29">
                  <c:v>562</c:v>
                </c:pt>
                <c:pt idx="30">
                  <c:v>714</c:v>
                </c:pt>
                <c:pt idx="31">
                  <c:v>714</c:v>
                </c:pt>
                <c:pt idx="32">
                  <c:v>714</c:v>
                </c:pt>
                <c:pt idx="33">
                  <c:v>834</c:v>
                </c:pt>
                <c:pt idx="34">
                  <c:v>921</c:v>
                </c:pt>
                <c:pt idx="35">
                  <c:v>911</c:v>
                </c:pt>
                <c:pt idx="36">
                  <c:v>1005</c:v>
                </c:pt>
                <c:pt idx="37">
                  <c:v>941</c:v>
                </c:pt>
                <c:pt idx="38">
                  <c:v>837</c:v>
                </c:pt>
                <c:pt idx="39">
                  <c:v>1789</c:v>
                </c:pt>
                <c:pt idx="40">
                  <c:v>2120</c:v>
                </c:pt>
                <c:pt idx="41">
                  <c:v>2144</c:v>
                </c:pt>
                <c:pt idx="42">
                  <c:v>2168</c:v>
                </c:pt>
                <c:pt idx="43">
                  <c:v>1979</c:v>
                </c:pt>
                <c:pt idx="44">
                  <c:v>2109</c:v>
                </c:pt>
                <c:pt idx="45">
                  <c:v>1952</c:v>
                </c:pt>
                <c:pt idx="46">
                  <c:v>1931</c:v>
                </c:pt>
                <c:pt idx="47">
                  <c:v>1664</c:v>
                </c:pt>
                <c:pt idx="48">
                  <c:v>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1-4779-ACBE-EA812DA6D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2672"/>
        <c:axId val="433223064"/>
      </c:lineChart>
      <c:catAx>
        <c:axId val="4332226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0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3223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2672"/>
        <c:crosses val="autoZero"/>
        <c:crossBetween val="midCat"/>
      </c:valAx>
      <c:spPr>
        <a:solidFill>
          <a:schemeClr val="bg1">
            <a:lumMod val="85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00377264711074"/>
          <c:y val="0.19504290999416285"/>
          <c:w val="9.4263031351895163E-2"/>
          <c:h val="0.139120058733877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2" header="0.5" footer="0.5"/>
    <c:pageSetup paperSize="9" orientation="landscape" horizontalDpi="300" verticalDpi="300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Hereford,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2A-42EE-B5EB-9D5D81480216}"/>
            </c:ext>
          </c:extLst>
        </c:ser>
        <c:ser>
          <c:idx val="0"/>
          <c:order val="1"/>
          <c:tx>
            <c:strRef>
              <c:f>'Klasse Rase2'!$B$387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Rase2'!$G$387:$G$401</c:f>
              <c:numCache>
                <c:formatCode>#,##0</c:formatCode>
                <c:ptCount val="15"/>
                <c:pt idx="0">
                  <c:v>8</c:v>
                </c:pt>
                <c:pt idx="1">
                  <c:v>51</c:v>
                </c:pt>
                <c:pt idx="2">
                  <c:v>151</c:v>
                </c:pt>
                <c:pt idx="3">
                  <c:v>371</c:v>
                </c:pt>
                <c:pt idx="4">
                  <c:v>455</c:v>
                </c:pt>
                <c:pt idx="5">
                  <c:v>467</c:v>
                </c:pt>
                <c:pt idx="6">
                  <c:v>295</c:v>
                </c:pt>
                <c:pt idx="7">
                  <c:v>135</c:v>
                </c:pt>
                <c:pt idx="8">
                  <c:v>54</c:v>
                </c:pt>
                <c:pt idx="9">
                  <c:v>11</c:v>
                </c:pt>
                <c:pt idx="10">
                  <c:v>5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2A-42EE-B5EB-9D5D81480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4-4432-938F-3AD595398B07}"/>
            </c:ext>
          </c:extLst>
        </c:ser>
        <c:ser>
          <c:idx val="0"/>
          <c:order val="1"/>
          <c:tx>
            <c:strRef>
              <c:f>'Klasse Rase2'!$B$410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Rase2'!$G$410:$G$424</c:f>
              <c:numCache>
                <c:formatCode>#,##0</c:formatCode>
                <c:ptCount val="15"/>
                <c:pt idx="0">
                  <c:v>3</c:v>
                </c:pt>
                <c:pt idx="1">
                  <c:v>19</c:v>
                </c:pt>
                <c:pt idx="2">
                  <c:v>74</c:v>
                </c:pt>
                <c:pt idx="3">
                  <c:v>233</c:v>
                </c:pt>
                <c:pt idx="4">
                  <c:v>503</c:v>
                </c:pt>
                <c:pt idx="5">
                  <c:v>882</c:v>
                </c:pt>
                <c:pt idx="6">
                  <c:v>858</c:v>
                </c:pt>
                <c:pt idx="7">
                  <c:v>503</c:v>
                </c:pt>
                <c:pt idx="8">
                  <c:v>180</c:v>
                </c:pt>
                <c:pt idx="9">
                  <c:v>49</c:v>
                </c:pt>
                <c:pt idx="10">
                  <c:v>15</c:v>
                </c:pt>
                <c:pt idx="11">
                  <c:v>6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A4-4432-938F-3AD595398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Aberdeen Angus,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F7-471C-9804-D32603FEACC2}"/>
            </c:ext>
          </c:extLst>
        </c:ser>
        <c:ser>
          <c:idx val="0"/>
          <c:order val="1"/>
          <c:tx>
            <c:strRef>
              <c:f>'Klasse Rase2'!$B$433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Rase2'!$G$433:$G$447</c:f>
              <c:numCache>
                <c:formatCode>#,##0</c:formatCode>
                <c:ptCount val="15"/>
                <c:pt idx="0">
                  <c:v>10</c:v>
                </c:pt>
                <c:pt idx="1">
                  <c:v>68</c:v>
                </c:pt>
                <c:pt idx="2">
                  <c:v>140</c:v>
                </c:pt>
                <c:pt idx="3">
                  <c:v>251</c:v>
                </c:pt>
                <c:pt idx="4">
                  <c:v>374</c:v>
                </c:pt>
                <c:pt idx="5">
                  <c:v>358</c:v>
                </c:pt>
                <c:pt idx="6">
                  <c:v>262</c:v>
                </c:pt>
                <c:pt idx="7">
                  <c:v>156</c:v>
                </c:pt>
                <c:pt idx="8">
                  <c:v>55</c:v>
                </c:pt>
                <c:pt idx="9">
                  <c:v>17</c:v>
                </c:pt>
                <c:pt idx="10">
                  <c:v>5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F7-471C-9804-D32603FE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Limousine, antall slakt 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2735029041614"/>
          <c:y val="0.14866939239941404"/>
          <c:w val="0.88031004823131909"/>
          <c:h val="0.703523004063155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53-4E90-A6BB-34C9720B9530}"/>
            </c:ext>
          </c:extLst>
        </c:ser>
        <c:ser>
          <c:idx val="0"/>
          <c:order val="1"/>
          <c:tx>
            <c:strRef>
              <c:f>'Klasse Rase2'!$B$456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Rase2'!$G$456:$G$470</c:f>
              <c:numCache>
                <c:formatCode>#,##0</c:formatCode>
                <c:ptCount val="15"/>
                <c:pt idx="0">
                  <c:v>1</c:v>
                </c:pt>
                <c:pt idx="1">
                  <c:v>7</c:v>
                </c:pt>
                <c:pt idx="2">
                  <c:v>41</c:v>
                </c:pt>
                <c:pt idx="3">
                  <c:v>161</c:v>
                </c:pt>
                <c:pt idx="4">
                  <c:v>271</c:v>
                </c:pt>
                <c:pt idx="5">
                  <c:v>436</c:v>
                </c:pt>
                <c:pt idx="6">
                  <c:v>597</c:v>
                </c:pt>
                <c:pt idx="7">
                  <c:v>451</c:v>
                </c:pt>
                <c:pt idx="8">
                  <c:v>205</c:v>
                </c:pt>
                <c:pt idx="9">
                  <c:v>42</c:v>
                </c:pt>
                <c:pt idx="10">
                  <c:v>14</c:v>
                </c:pt>
                <c:pt idx="11">
                  <c:v>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53-4E90-A6BB-34C9720B9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Simmetal Kjøtt,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F-4652-A11E-766842CA8AA8}"/>
            </c:ext>
          </c:extLst>
        </c:ser>
        <c:ser>
          <c:idx val="0"/>
          <c:order val="1"/>
          <c:tx>
            <c:strRef>
              <c:f>'Klasse Rase2'!$B$479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Rase2'!$G$479:$G$493</c:f>
              <c:numCache>
                <c:formatCode>#,##0</c:formatCode>
                <c:ptCount val="15"/>
                <c:pt idx="0">
                  <c:v>1</c:v>
                </c:pt>
                <c:pt idx="1">
                  <c:v>21</c:v>
                </c:pt>
                <c:pt idx="2">
                  <c:v>56</c:v>
                </c:pt>
                <c:pt idx="3">
                  <c:v>144</c:v>
                </c:pt>
                <c:pt idx="4">
                  <c:v>233</c:v>
                </c:pt>
                <c:pt idx="5">
                  <c:v>200</c:v>
                </c:pt>
                <c:pt idx="6">
                  <c:v>139</c:v>
                </c:pt>
                <c:pt idx="7">
                  <c:v>51</c:v>
                </c:pt>
                <c:pt idx="8">
                  <c:v>13</c:v>
                </c:pt>
                <c:pt idx="9">
                  <c:v>5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F-4652-A11E-766842CA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Blonde D'aquitaine,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1A-4C32-BC17-789B156B16FA}"/>
            </c:ext>
          </c:extLst>
        </c:ser>
        <c:ser>
          <c:idx val="0"/>
          <c:order val="1"/>
          <c:tx>
            <c:strRef>
              <c:f>'Klasse Rase2'!$B$502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Rase2'!$G$502:$G$516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12</c:v>
                </c:pt>
                <c:pt idx="5">
                  <c:v>30</c:v>
                </c:pt>
                <c:pt idx="6">
                  <c:v>24</c:v>
                </c:pt>
                <c:pt idx="7">
                  <c:v>15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1A-4C32-BC17-789B156B1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Scottish Highland, antall slakt 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F-48A4-A5BB-4C278EE56572}"/>
            </c:ext>
          </c:extLst>
        </c:ser>
        <c:ser>
          <c:idx val="0"/>
          <c:order val="1"/>
          <c:tx>
            <c:strRef>
              <c:f>'Klasse Rase2'!$B$525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Rase2'!$G$525:$G$539</c:f>
              <c:numCache>
                <c:formatCode>#,##0</c:formatCode>
                <c:ptCount val="15"/>
                <c:pt idx="0">
                  <c:v>3</c:v>
                </c:pt>
                <c:pt idx="1">
                  <c:v>12</c:v>
                </c:pt>
                <c:pt idx="2">
                  <c:v>78</c:v>
                </c:pt>
                <c:pt idx="3">
                  <c:v>98</c:v>
                </c:pt>
                <c:pt idx="4">
                  <c:v>70</c:v>
                </c:pt>
                <c:pt idx="5">
                  <c:v>40</c:v>
                </c:pt>
                <c:pt idx="6">
                  <c:v>14</c:v>
                </c:pt>
                <c:pt idx="7">
                  <c:v>5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F-48A4-A5BB-4C278EE56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704898898941275"/>
          <c:y val="0.17026723516308415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antall% slakt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E-4819-878A-30F3C771DAAE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Rase2'!$H$12:$H$26</c:f>
              <c:numCache>
                <c:formatCode>0.0</c:formatCode>
                <c:ptCount val="15"/>
                <c:pt idx="0">
                  <c:v>3.7388742635075847</c:v>
                </c:pt>
                <c:pt idx="1">
                  <c:v>19.220885044502943</c:v>
                </c:pt>
                <c:pt idx="2">
                  <c:v>33.139024696001002</c:v>
                </c:pt>
                <c:pt idx="3">
                  <c:v>27.240817349880903</c:v>
                </c:pt>
                <c:pt idx="4">
                  <c:v>12.442020809828252</c:v>
                </c:pt>
                <c:pt idx="5">
                  <c:v>3.3189168860473868</c:v>
                </c:pt>
                <c:pt idx="6">
                  <c:v>0.63933809702895827</c:v>
                </c:pt>
                <c:pt idx="7">
                  <c:v>0.15356650369813205</c:v>
                </c:pt>
                <c:pt idx="8">
                  <c:v>2.8206092515983439E-2</c:v>
                </c:pt>
                <c:pt idx="9">
                  <c:v>9.4020308386611497E-3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E-4819-878A-30F3C771D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Charolais, antall%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A-4BCB-A3B1-C74CF7BD4F50}"/>
            </c:ext>
          </c:extLst>
        </c:ser>
        <c:ser>
          <c:idx val="0"/>
          <c:order val="1"/>
          <c:tx>
            <c:strRef>
              <c:f>'Klasse Rase2'!$B$410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Rase2'!$H$410:$H$424</c:f>
              <c:numCache>
                <c:formatCode>0.0</c:formatCode>
                <c:ptCount val="15"/>
                <c:pt idx="0">
                  <c:v>9.0144230769230782E-2</c:v>
                </c:pt>
                <c:pt idx="1">
                  <c:v>0.57091346153846179</c:v>
                </c:pt>
                <c:pt idx="2">
                  <c:v>2.223557692307693</c:v>
                </c:pt>
                <c:pt idx="3">
                  <c:v>7.001201923076926</c:v>
                </c:pt>
                <c:pt idx="4">
                  <c:v>15.11418269230769</c:v>
                </c:pt>
                <c:pt idx="5">
                  <c:v>26.502403846153847</c:v>
                </c:pt>
                <c:pt idx="6">
                  <c:v>25.78125</c:v>
                </c:pt>
                <c:pt idx="7">
                  <c:v>15.11418269230769</c:v>
                </c:pt>
                <c:pt idx="8">
                  <c:v>5.4086538461538485</c:v>
                </c:pt>
                <c:pt idx="9">
                  <c:v>1.4723557692307689</c:v>
                </c:pt>
                <c:pt idx="10">
                  <c:v>0.45072115384615391</c:v>
                </c:pt>
                <c:pt idx="11">
                  <c:v>0.18028846153846156</c:v>
                </c:pt>
                <c:pt idx="12">
                  <c:v>3.0048076923076917E-2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A-4BCB-A3B1-C74CF7BD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782996606891812"/>
          <c:y val="7.1675635162487608E-2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Limousine, antall % slakt 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56446097462E-2"/>
          <c:y val="0.11312413316756456"/>
          <c:w val="0.88638378327258505"/>
          <c:h val="0.7390683267703657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46C-81EC-0376EE416CE8}"/>
            </c:ext>
          </c:extLst>
        </c:ser>
        <c:ser>
          <c:idx val="0"/>
          <c:order val="1"/>
          <c:tx>
            <c:strRef>
              <c:f>'Klasse Rase2'!$B$456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Rase2'!$H$456:$H$470</c:f>
              <c:numCache>
                <c:formatCode>0.0</c:formatCode>
                <c:ptCount val="15"/>
                <c:pt idx="0">
                  <c:v>4.4782803403493054E-2</c:v>
                </c:pt>
                <c:pt idx="1">
                  <c:v>0.31347962382445155</c:v>
                </c:pt>
                <c:pt idx="2">
                  <c:v>1.8360949395432156</c:v>
                </c:pt>
                <c:pt idx="3">
                  <c:v>7.2100313479623805</c:v>
                </c:pt>
                <c:pt idx="4">
                  <c:v>12.13613972234662</c:v>
                </c:pt>
                <c:pt idx="5">
                  <c:v>19.525302283922972</c:v>
                </c:pt>
                <c:pt idx="6">
                  <c:v>26.735333631885354</c:v>
                </c:pt>
                <c:pt idx="7">
                  <c:v>20.197044334975367</c:v>
                </c:pt>
                <c:pt idx="8">
                  <c:v>9.1804746977160789</c:v>
                </c:pt>
                <c:pt idx="9">
                  <c:v>1.8808777429467087</c:v>
                </c:pt>
                <c:pt idx="10">
                  <c:v>0.6269592476489031</c:v>
                </c:pt>
                <c:pt idx="11">
                  <c:v>0.22391401701746527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C-446C-81EC-0376EE41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4903320"/>
        <c:axId val="784903712"/>
      </c:barChart>
      <c:catAx>
        <c:axId val="7849033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4903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7849033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56322565935175"/>
          <c:y val="0.18998554064865461"/>
          <c:w val="7.7381027107224068E-2"/>
          <c:h val="0.1414268290059157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KU: m</a:t>
            </a:r>
            <a:r>
              <a:rPr lang="nb-NO" sz="2800"/>
              <a:t>iddel Alder i dager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85980151878705E-2"/>
          <c:y val="0.16330197204800898"/>
          <c:w val="0.87599121841733696"/>
          <c:h val="0.75407321468775756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Uke!$W$64:$W$115</c:f>
              <c:numCache>
                <c:formatCode>0</c:formatCode>
                <c:ptCount val="52"/>
                <c:pt idx="0">
                  <c:v>2295.7441077441072</c:v>
                </c:pt>
                <c:pt idx="1">
                  <c:v>2211.9636222910217</c:v>
                </c:pt>
                <c:pt idx="2">
                  <c:v>2145.2213181448337</c:v>
                </c:pt>
                <c:pt idx="3">
                  <c:v>2260.3236994219656</c:v>
                </c:pt>
                <c:pt idx="4">
                  <c:v>2179.7846012832265</c:v>
                </c:pt>
                <c:pt idx="5">
                  <c:v>2185.2850779510022</c:v>
                </c:pt>
                <c:pt idx="6">
                  <c:v>2146.1298701298706</c:v>
                </c:pt>
                <c:pt idx="7">
                  <c:v>2119.6434782608694</c:v>
                </c:pt>
                <c:pt idx="8">
                  <c:v>2202.2803598200899</c:v>
                </c:pt>
                <c:pt idx="9">
                  <c:v>2189.207479964381</c:v>
                </c:pt>
                <c:pt idx="10">
                  <c:v>2170.8592092574727</c:v>
                </c:pt>
                <c:pt idx="11">
                  <c:v>2192.4536842105263</c:v>
                </c:pt>
                <c:pt idx="12">
                  <c:v>2179.3496168582378</c:v>
                </c:pt>
                <c:pt idx="13">
                  <c:v>2186.967611336032</c:v>
                </c:pt>
                <c:pt idx="14">
                  <c:v>2215.5227272727275</c:v>
                </c:pt>
                <c:pt idx="15">
                  <c:v>2220.6672879776329</c:v>
                </c:pt>
                <c:pt idx="16">
                  <c:v>2183.3826086956524</c:v>
                </c:pt>
                <c:pt idx="17">
                  <c:v>2183.4287410926368</c:v>
                </c:pt>
                <c:pt idx="18">
                  <c:v>2244.9252003561887</c:v>
                </c:pt>
                <c:pt idx="19">
                  <c:v>2194.2854330708651</c:v>
                </c:pt>
                <c:pt idx="20">
                  <c:v>2251.6276849641999</c:v>
                </c:pt>
                <c:pt idx="21">
                  <c:v>2234.3051742344246</c:v>
                </c:pt>
                <c:pt idx="22">
                  <c:v>2230.0533049040514</c:v>
                </c:pt>
                <c:pt idx="23">
                  <c:v>2275.6991150442477</c:v>
                </c:pt>
                <c:pt idx="24">
                  <c:v>2280.3076086956521</c:v>
                </c:pt>
                <c:pt idx="25">
                  <c:v>2283.7064315352686</c:v>
                </c:pt>
                <c:pt idx="26">
                  <c:v>2274.8100628930815</c:v>
                </c:pt>
                <c:pt idx="27">
                  <c:v>2315.2870201096898</c:v>
                </c:pt>
                <c:pt idx="28">
                  <c:v>2317.3395061728402</c:v>
                </c:pt>
                <c:pt idx="29">
                  <c:v>2193.3124018838303</c:v>
                </c:pt>
                <c:pt idx="30">
                  <c:v>2298.8995433789955</c:v>
                </c:pt>
                <c:pt idx="31">
                  <c:v>2220.9310344827595</c:v>
                </c:pt>
                <c:pt idx="32">
                  <c:v>2222.5747663551406</c:v>
                </c:pt>
                <c:pt idx="33">
                  <c:v>2281.8783783783779</c:v>
                </c:pt>
                <c:pt idx="34">
                  <c:v>2193.1439205955335</c:v>
                </c:pt>
                <c:pt idx="35">
                  <c:v>2210.0919377652049</c:v>
                </c:pt>
                <c:pt idx="36">
                  <c:v>2229.5166475315723</c:v>
                </c:pt>
                <c:pt idx="37">
                  <c:v>2255.5861702127654</c:v>
                </c:pt>
                <c:pt idx="38">
                  <c:v>2191.6326987681969</c:v>
                </c:pt>
                <c:pt idx="39">
                  <c:v>2384.1095636025998</c:v>
                </c:pt>
                <c:pt idx="40">
                  <c:v>2298.8091324200914</c:v>
                </c:pt>
                <c:pt idx="41">
                  <c:v>2337.0705160960661</c:v>
                </c:pt>
                <c:pt idx="42">
                  <c:v>2327.5107421875</c:v>
                </c:pt>
                <c:pt idx="43">
                  <c:v>2336.3318066157763</c:v>
                </c:pt>
                <c:pt idx="44">
                  <c:v>2372.9118400820098</c:v>
                </c:pt>
                <c:pt idx="45">
                  <c:v>2391.8148148148152</c:v>
                </c:pt>
                <c:pt idx="46">
                  <c:v>2383.8369815668202</c:v>
                </c:pt>
                <c:pt idx="47">
                  <c:v>2383.717261904761</c:v>
                </c:pt>
                <c:pt idx="48">
                  <c:v>2327.5572979493368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8-4C84-965D-C22E0BCC93F4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2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1868687458675725E-2"/>
                  <c:y val="-0.1370004589880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35-4980-9B27-9C7A4CA4CC23}"/>
                </c:ext>
              </c:extLst>
            </c:dLbl>
            <c:dLbl>
              <c:idx val="1"/>
              <c:layout>
                <c:manualLayout>
                  <c:x val="-8.90151559400678E-3"/>
                  <c:y val="-7.0709914316426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35-4980-9B27-9C7A4CA4CC23}"/>
                </c:ext>
              </c:extLst>
            </c:dLbl>
            <c:dLbl>
              <c:idx val="2"/>
              <c:layout>
                <c:manualLayout>
                  <c:x val="0"/>
                  <c:y val="7.95486536059793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5-4980-9B27-9C7A4CA4CC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5-4980-9B27-9C7A4CA4CC23}"/>
                </c:ext>
              </c:extLst>
            </c:dLbl>
            <c:dLbl>
              <c:idx val="4"/>
              <c:layout>
                <c:manualLayout>
                  <c:x val="9.8905728822297565E-4"/>
                  <c:y val="-4.640338127015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5-4980-9B27-9C7A4CA4CC23}"/>
                </c:ext>
              </c:extLst>
            </c:dLbl>
            <c:dLbl>
              <c:idx val="5"/>
              <c:layout>
                <c:manualLayout>
                  <c:x val="-9.8905728822297565E-3"/>
                  <c:y val="-5.7451805382096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5-4980-9B27-9C7A4CA4CC23}"/>
                </c:ext>
              </c:extLst>
            </c:dLbl>
            <c:dLbl>
              <c:idx val="6"/>
              <c:layout>
                <c:manualLayout>
                  <c:x val="-2.5715489493797365E-2"/>
                  <c:y val="7.733896878359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5-4980-9B27-9C7A4CA4CC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5-4980-9B27-9C7A4CA4CC23}"/>
                </c:ext>
              </c:extLst>
            </c:dLbl>
            <c:dLbl>
              <c:idx val="8"/>
              <c:layout>
                <c:manualLayout>
                  <c:x val="-2.7693604070243315E-2"/>
                  <c:y val="-5.3032435737319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5-4980-9B27-9C7A4CA4CC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5-4980-9B27-9C7A4CA4CC23}"/>
                </c:ext>
              </c:extLst>
            </c:dLbl>
            <c:dLbl>
              <c:idx val="11"/>
              <c:layout>
                <c:manualLayout>
                  <c:x val="-1.6813973899790585E-2"/>
                  <c:y val="-6.4080859849261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35-4980-9B27-9C7A4CA4CC23}"/>
                </c:ext>
              </c:extLst>
            </c:dLbl>
            <c:dLbl>
              <c:idx val="12"/>
              <c:layout>
                <c:manualLayout>
                  <c:x val="-2.57154894937974E-2"/>
                  <c:y val="5.966149020448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35-4980-9B27-9C7A4CA4CC23}"/>
                </c:ext>
              </c:extLst>
            </c:dLbl>
            <c:dLbl>
              <c:idx val="13"/>
              <c:layout>
                <c:manualLayout>
                  <c:x val="-9.8905728822297565E-4"/>
                  <c:y val="3.3145272335824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5-4980-9B27-9C7A4CA4CC23}"/>
                </c:ext>
              </c:extLst>
            </c:dLbl>
            <c:dLbl>
              <c:idx val="14"/>
              <c:layout>
                <c:manualLayout>
                  <c:x val="-3.1649833223135256E-2"/>
                  <c:y val="-5.524212055970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5-4980-9B27-9C7A4CA4CC23}"/>
                </c:ext>
              </c:extLst>
            </c:dLbl>
            <c:dLbl>
              <c:idx val="15"/>
              <c:layout>
                <c:manualLayout>
                  <c:x val="1.0879630170452804E-2"/>
                  <c:y val="5.5242120559707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5-4980-9B27-9C7A4CA4CC23}"/>
                </c:ext>
              </c:extLst>
            </c:dLbl>
            <c:dLbl>
              <c:idx val="16"/>
              <c:layout>
                <c:manualLayout>
                  <c:x val="-2.3737374917351412E-2"/>
                  <c:y val="-7.733896878359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35-4980-9B27-9C7A4CA4CC2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35-4980-9B27-9C7A4CA4CC2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35-4980-9B27-9C7A4CA4CC23}"/>
                </c:ext>
              </c:extLst>
            </c:dLbl>
            <c:dLbl>
              <c:idx val="19"/>
              <c:layout>
                <c:manualLayout>
                  <c:x val="-4.3518520681810925E-2"/>
                  <c:y val="-7.733896878359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35-4980-9B27-9C7A4CA4CC23}"/>
                </c:ext>
              </c:extLst>
            </c:dLbl>
            <c:dLbl>
              <c:idx val="21"/>
              <c:layout>
                <c:manualLayout>
                  <c:x val="-9.8905728822304808E-4"/>
                  <c:y val="9.7226132185085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35-4980-9B27-9C7A4CA4CC2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35-4980-9B27-9C7A4CA4CC2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35-4980-9B27-9C7A4CA4CC23}"/>
                </c:ext>
              </c:extLst>
            </c:dLbl>
            <c:dLbl>
              <c:idx val="24"/>
              <c:layout>
                <c:manualLayout>
                  <c:x val="-5.5387208140486706E-2"/>
                  <c:y val="-1.3258108934329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35-4980-9B27-9C7A4CA4CC23}"/>
                </c:ext>
              </c:extLst>
            </c:dLbl>
            <c:dLbl>
              <c:idx val="25"/>
              <c:layout>
                <c:manualLayout>
                  <c:x val="-2.7693604070243315E-2"/>
                  <c:y val="-5.9661490204484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35-4980-9B27-9C7A4CA4CC23}"/>
                </c:ext>
              </c:extLst>
            </c:dLbl>
            <c:dLbl>
              <c:idx val="26"/>
              <c:layout>
                <c:manualLayout>
                  <c:x val="-2.7693604070243388E-2"/>
                  <c:y val="4.8613066092542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35-4980-9B27-9C7A4CA4CC2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35-4980-9B27-9C7A4CA4CC23}"/>
                </c:ext>
              </c:extLst>
            </c:dLbl>
            <c:dLbl>
              <c:idx val="29"/>
              <c:layout>
                <c:manualLayout>
                  <c:x val="-1.4835859323344634E-2"/>
                  <c:y val="4.861306609254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35-4980-9B27-9C7A4CA4CC2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35-4980-9B27-9C7A4CA4CC23}"/>
                </c:ext>
              </c:extLst>
            </c:dLbl>
            <c:dLbl>
              <c:idx val="31"/>
              <c:layout>
                <c:manualLayout>
                  <c:x val="-1.4835859323344707E-2"/>
                  <c:y val="-0.12374235005374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35-4980-9B27-9C7A4CA4CC2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F35-4980-9B27-9C7A4CA4CC23}"/>
                </c:ext>
              </c:extLst>
            </c:dLbl>
            <c:dLbl>
              <c:idx val="33"/>
              <c:layout>
                <c:manualLayout>
                  <c:x val="-1.9781145764459582E-2"/>
                  <c:y val="4.4193696447766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F35-4980-9B27-9C7A4CA4CC23}"/>
                </c:ext>
              </c:extLst>
            </c:dLbl>
            <c:dLbl>
              <c:idx val="35"/>
              <c:layout>
                <c:manualLayout>
                  <c:x val="-7.9124583057838052E-3"/>
                  <c:y val="6.4080859849261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F35-4980-9B27-9C7A4CA4CC23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F35-4980-9B27-9C7A4CA4CC23}"/>
                </c:ext>
              </c:extLst>
            </c:dLbl>
            <c:dLbl>
              <c:idx val="37"/>
              <c:layout>
                <c:manualLayout>
                  <c:x val="-3.2638890511358196E-2"/>
                  <c:y val="-5.52421205597080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F35-4980-9B27-9C7A4CA4CC23}"/>
                </c:ext>
              </c:extLst>
            </c:dLbl>
            <c:dLbl>
              <c:idx val="39"/>
              <c:layout>
                <c:manualLayout>
                  <c:x val="-6.033249458160151E-2"/>
                  <c:y val="-3.3145272335824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35-4980-9B27-9C7A4CA4CC23}"/>
                </c:ext>
              </c:extLst>
            </c:dLbl>
            <c:dLbl>
              <c:idx val="40"/>
              <c:layout>
                <c:manualLayout>
                  <c:x val="-3.2638890511358341E-2"/>
                  <c:y val="-8.396802325075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35-4980-9B27-9C7A4CA4CC23}"/>
                </c:ext>
              </c:extLst>
            </c:dLbl>
            <c:dLbl>
              <c:idx val="41"/>
              <c:layout>
                <c:manualLayout>
                  <c:x val="-1.582491661156761E-2"/>
                  <c:y val="7.291959913881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05-4594-A78A-1AFDB2A500C0}"/>
                </c:ext>
              </c:extLst>
            </c:dLbl>
            <c:dLbl>
              <c:idx val="43"/>
              <c:layout>
                <c:manualLayout>
                  <c:x val="-4.45075779700339E-2"/>
                  <c:y val="-3.7564641980601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08-465C-8CDB-982FA45C6DBC}"/>
                </c:ext>
              </c:extLst>
            </c:dLbl>
            <c:dLbl>
              <c:idx val="44"/>
              <c:layout>
                <c:manualLayout>
                  <c:x val="0"/>
                  <c:y val="-3.3145272335824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08-465C-8CDB-982FA45C6DBC}"/>
                </c:ext>
              </c:extLst>
            </c:dLbl>
            <c:dLbl>
              <c:idx val="46"/>
              <c:layout>
                <c:manualLayout>
                  <c:x val="-2.1759260340905608E-2"/>
                  <c:y val="5.0822750914931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08-465C-8CDB-982FA45C6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Uke!$W$10:$W$61</c:f>
              <c:numCache>
                <c:formatCode>0</c:formatCode>
                <c:ptCount val="52"/>
                <c:pt idx="0">
                  <c:v>2244.5068273092365</c:v>
                </c:pt>
                <c:pt idx="1">
                  <c:v>2233.158899923606</c:v>
                </c:pt>
                <c:pt idx="2">
                  <c:v>2193.0056872037921</c:v>
                </c:pt>
                <c:pt idx="3">
                  <c:v>2218.5672981056828</c:v>
                </c:pt>
                <c:pt idx="4">
                  <c:v>2244.6566416040096</c:v>
                </c:pt>
                <c:pt idx="5">
                  <c:v>2186.0889774236393</c:v>
                </c:pt>
                <c:pt idx="6">
                  <c:v>2153.3104325699751</c:v>
                </c:pt>
                <c:pt idx="7">
                  <c:v>2180.5179738562088</c:v>
                </c:pt>
                <c:pt idx="8">
                  <c:v>2238.3207207207206</c:v>
                </c:pt>
                <c:pt idx="9">
                  <c:v>2210.7406417112297</c:v>
                </c:pt>
                <c:pt idx="10">
                  <c:v>2238.9503042596348</c:v>
                </c:pt>
                <c:pt idx="11">
                  <c:v>2277.1902702702705</c:v>
                </c:pt>
                <c:pt idx="12">
                  <c:v>2120.8066037735844</c:v>
                </c:pt>
                <c:pt idx="13">
                  <c:v>2182.1091753774681</c:v>
                </c:pt>
                <c:pt idx="14">
                  <c:v>2231.7183580387687</c:v>
                </c:pt>
                <c:pt idx="15">
                  <c:v>2202.611388611389</c:v>
                </c:pt>
                <c:pt idx="16">
                  <c:v>2219.991811668373</c:v>
                </c:pt>
                <c:pt idx="17">
                  <c:v>2215.2602564102558</c:v>
                </c:pt>
                <c:pt idx="18">
                  <c:v>2237.8878923766815</c:v>
                </c:pt>
                <c:pt idx="19">
                  <c:v>2243.4636118598378</c:v>
                </c:pt>
                <c:pt idx="20">
                  <c:v>2333.8435374149658</c:v>
                </c:pt>
                <c:pt idx="21">
                  <c:v>2263.4814814814808</c:v>
                </c:pt>
                <c:pt idx="22">
                  <c:v>2276.1247216035631</c:v>
                </c:pt>
                <c:pt idx="23">
                  <c:v>2276.230263157895</c:v>
                </c:pt>
                <c:pt idx="24">
                  <c:v>2303.9721518987344</c:v>
                </c:pt>
                <c:pt idx="25">
                  <c:v>2320.7153945666237</c:v>
                </c:pt>
                <c:pt idx="26">
                  <c:v>2248.2354570637112</c:v>
                </c:pt>
                <c:pt idx="27">
                  <c:v>2328.215909090909</c:v>
                </c:pt>
                <c:pt idx="28">
                  <c:v>2227.2983193277305</c:v>
                </c:pt>
                <c:pt idx="29">
                  <c:v>2194.9919678714873</c:v>
                </c:pt>
                <c:pt idx="30">
                  <c:v>2201.9317829457368</c:v>
                </c:pt>
                <c:pt idx="31">
                  <c:v>2243.1692307692306</c:v>
                </c:pt>
                <c:pt idx="32">
                  <c:v>2200.3085271317827</c:v>
                </c:pt>
                <c:pt idx="33">
                  <c:v>2180.6494845360826</c:v>
                </c:pt>
                <c:pt idx="34">
                  <c:v>2309.2902843601901</c:v>
                </c:pt>
                <c:pt idx="35">
                  <c:v>2210.3333333333339</c:v>
                </c:pt>
                <c:pt idx="36">
                  <c:v>2210.690371991247</c:v>
                </c:pt>
                <c:pt idx="37">
                  <c:v>2245.3875878220138</c:v>
                </c:pt>
                <c:pt idx="38">
                  <c:v>2222.3011734028678</c:v>
                </c:pt>
                <c:pt idx="39">
                  <c:v>2340.2532777115621</c:v>
                </c:pt>
                <c:pt idx="40">
                  <c:v>2361.2223320158105</c:v>
                </c:pt>
                <c:pt idx="41">
                  <c:v>2350.668968919586</c:v>
                </c:pt>
                <c:pt idx="42">
                  <c:v>2355.4797297297296</c:v>
                </c:pt>
                <c:pt idx="43">
                  <c:v>2406.5404976177874</c:v>
                </c:pt>
                <c:pt idx="44">
                  <c:v>2421.0567164179106</c:v>
                </c:pt>
                <c:pt idx="45">
                  <c:v>2414.837346174425</c:v>
                </c:pt>
                <c:pt idx="46">
                  <c:v>2341.7634467618004</c:v>
                </c:pt>
                <c:pt idx="47">
                  <c:v>2406.2934436664546</c:v>
                </c:pt>
                <c:pt idx="48">
                  <c:v>2352.8535645472066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8-4C84-965D-C22E0BCC9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0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3291202857724593E-2"/>
              <c:y val="0.357930874004277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9860784345793"/>
          <c:y val="0.69005185973686312"/>
          <c:w val="6.4330856017401183E-2"/>
          <c:h val="0.1401150116769128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NRF, middel VEKT i klassene</a:t>
            </a:r>
            <a:endParaRPr lang="en-US" sz="1800"/>
          </a:p>
        </c:rich>
      </c:tx>
      <c:layout>
        <c:manualLayout>
          <c:xMode val="edge"/>
          <c:yMode val="edge"/>
          <c:x val="0.18906395527022582"/>
          <c:y val="2.21951025713639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70294134111352"/>
          <c:y val="0.13371235148502811"/>
          <c:w val="0.86373428905772864"/>
          <c:h val="0.726901048379121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'Klasse Rase2'!#REF!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val>
            <c:numRef>
              <c:f>'Klasse Rase2'!#REF!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E-4D4F-B9FB-E72B52FE4838}"/>
            </c:ext>
          </c:extLst>
        </c:ser>
        <c:ser>
          <c:idx val="0"/>
          <c:order val="1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Rase2'!$L$12:$L$26</c:f>
              <c:numCache>
                <c:formatCode>0</c:formatCode>
                <c:ptCount val="15"/>
                <c:pt idx="0">
                  <c:v>216.75766974015099</c:v>
                </c:pt>
                <c:pt idx="1">
                  <c:v>249.12745801402312</c:v>
                </c:pt>
                <c:pt idx="2">
                  <c:v>282.09250993001712</c:v>
                </c:pt>
                <c:pt idx="3">
                  <c:v>317.45967556373557</c:v>
                </c:pt>
                <c:pt idx="4">
                  <c:v>352.2873047858937</c:v>
                </c:pt>
                <c:pt idx="5">
                  <c:v>389.4656279508967</c:v>
                </c:pt>
                <c:pt idx="6">
                  <c:v>428.55441176470578</c:v>
                </c:pt>
                <c:pt idx="7">
                  <c:v>465.03877551020395</c:v>
                </c:pt>
                <c:pt idx="8">
                  <c:v>523.55555555555566</c:v>
                </c:pt>
                <c:pt idx="9">
                  <c:v>559.1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E-4D4F-B9FB-E72B52FE4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KLASSENE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72685667415571"/>
          <c:y val="0.21748638663417935"/>
          <c:w val="8.3500365235037136E-2"/>
          <c:h val="0.137535007943069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KU, NRF,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282127567881904E-2"/>
          <c:y val="0.11943325187799801"/>
          <c:w val="0.85448163458174609"/>
          <c:h val="0.74117996780167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Rase2'!$G$12:$G$26</c:f>
              <c:numCache>
                <c:formatCode>#,##0</c:formatCode>
                <c:ptCount val="15"/>
                <c:pt idx="0">
                  <c:v>1193</c:v>
                </c:pt>
                <c:pt idx="1">
                  <c:v>6133</c:v>
                </c:pt>
                <c:pt idx="2">
                  <c:v>10574</c:v>
                </c:pt>
                <c:pt idx="3">
                  <c:v>8692</c:v>
                </c:pt>
                <c:pt idx="4">
                  <c:v>3970</c:v>
                </c:pt>
                <c:pt idx="5">
                  <c:v>1059</c:v>
                </c:pt>
                <c:pt idx="6">
                  <c:v>204</c:v>
                </c:pt>
                <c:pt idx="7">
                  <c:v>49</c:v>
                </c:pt>
                <c:pt idx="8">
                  <c:v>9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16-4CAB-8141-F185D273D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246832"/>
        <c:axId val="472247224"/>
      </c:barChart>
      <c:catAx>
        <c:axId val="47224683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7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2247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72246832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9422367618247548E-2"/>
          <c:h val="0.155152959037028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Katogori KU: JERSEY,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660710840988974E-2"/>
          <c:y val="0.10402903252373126"/>
          <c:w val="0.91077660392673632"/>
          <c:h val="0.75658441739802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Rase2'!$B$30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Rase2'!$G$30:$G$44</c:f>
              <c:numCache>
                <c:formatCode>#,##0</c:formatCode>
                <c:ptCount val="15"/>
                <c:pt idx="0">
                  <c:v>187</c:v>
                </c:pt>
                <c:pt idx="1">
                  <c:v>172</c:v>
                </c:pt>
                <c:pt idx="2">
                  <c:v>99</c:v>
                </c:pt>
                <c:pt idx="3">
                  <c:v>37</c:v>
                </c:pt>
                <c:pt idx="4">
                  <c:v>14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2-47C8-B2CE-707E9011E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5128"/>
        <c:axId val="481705520"/>
      </c:barChart>
      <c:catAx>
        <c:axId val="48170512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512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0.10636003304845051"/>
          <c:h val="0.137451539487796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8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Kategori KU: SIDET TRØNDER,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053566557889643E-2"/>
          <c:y val="0.11312413316756456"/>
          <c:w val="0.88638377118609801"/>
          <c:h val="0.7474893775406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Rase2'!$G$48:$G$62</c:f>
              <c:numCache>
                <c:formatCode>#,##0</c:formatCode>
                <c:ptCount val="15"/>
                <c:pt idx="0">
                  <c:v>22</c:v>
                </c:pt>
                <c:pt idx="1">
                  <c:v>77</c:v>
                </c:pt>
                <c:pt idx="2">
                  <c:v>91</c:v>
                </c:pt>
                <c:pt idx="3">
                  <c:v>77</c:v>
                </c:pt>
                <c:pt idx="4">
                  <c:v>33</c:v>
                </c:pt>
                <c:pt idx="5">
                  <c:v>18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C-498E-8997-F5F5B5E9D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 b="1" i="0" u="none" strike="noStrike" baseline="0">
                <a:effectLst/>
              </a:rPr>
              <a:t>Kategori KU: TELEMARKSFE, antall slakt i klassene</a:t>
            </a:r>
            <a:endParaRPr lang="en-US" sz="20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79905897767287E-2"/>
          <c:y val="9.9406658529823694E-2"/>
          <c:w val="0.90465745957827504"/>
          <c:h val="0.761206881032875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Rase2'!$B$66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'Klasse Rase2'!$D$30:$D$44</c:f>
              <c:strCache>
                <c:ptCount val="15"/>
                <c:pt idx="0">
                  <c:v>P-</c:v>
                </c:pt>
                <c:pt idx="1">
                  <c:v>P-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Rase2'!$G$66:$G$80</c:f>
              <c:numCache>
                <c:formatCode>#,##0</c:formatCode>
                <c:ptCount val="15"/>
                <c:pt idx="0">
                  <c:v>7</c:v>
                </c:pt>
                <c:pt idx="1">
                  <c:v>20</c:v>
                </c:pt>
                <c:pt idx="2">
                  <c:v>29</c:v>
                </c:pt>
                <c:pt idx="3">
                  <c:v>9</c:v>
                </c:pt>
                <c:pt idx="4">
                  <c:v>19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8-463F-8A61-5EA2FC5BC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6304"/>
        <c:axId val="481706696"/>
      </c:barChart>
      <c:catAx>
        <c:axId val="4817063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06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06304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658056983056224"/>
          <c:y val="0.14748644840447578"/>
          <c:w val="9.8939335062628059E-2"/>
          <c:h val="0.1392483767788014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Dølafe, antall slakt i klassene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48207767004787E-2"/>
          <c:y val="0.14628200802809746"/>
          <c:w val="0.88788920338470134"/>
          <c:h val="0.705910372734754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'Klasse Rase2'!$B$89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'Klasse Rase2'!$D$12:$D$26</c:f>
              <c:strCache>
                <c:ptCount val="15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</c:v>
                </c:pt>
                <c:pt idx="14">
                  <c:v>E+</c:v>
                </c:pt>
              </c:strCache>
            </c:strRef>
          </c:cat>
          <c:val>
            <c:numRef>
              <c:f>'Klasse Rase2'!$G$89:$G$103</c:f>
              <c:numCache>
                <c:formatCode>#,##0</c:formatCode>
                <c:ptCount val="15"/>
                <c:pt idx="0">
                  <c:v>0</c:v>
                </c:pt>
                <c:pt idx="1">
                  <c:v>11</c:v>
                </c:pt>
                <c:pt idx="2">
                  <c:v>16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5-4676-863A-39521B770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7438888"/>
        <c:axId val="917439280"/>
      </c:barChart>
      <c:catAx>
        <c:axId val="91743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743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91743888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59625406424595"/>
          <c:y val="0.25976709755981903"/>
          <c:w val="0.10057523139820619"/>
          <c:h val="0.1640448336491987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1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808481581628187E-2"/>
          <c:y val="0.13733165686198301"/>
          <c:w val="0.90866458227886471"/>
          <c:h val="0.78227441647385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6D-4125-BC76-2A4EF4132ABA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6D-4125-BC76-2A4EF4132ABA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6D-4125-BC76-2A4EF4132ABA}"/>
            </c:ext>
          </c:extLst>
        </c:ser>
        <c:ser>
          <c:idx val="13"/>
          <c:order val="3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0">
                  <c:v>186.79999999999995</c:v>
                </c:pt>
                <c:pt idx="1">
                  <c:v>194.27796610169483</c:v>
                </c:pt>
                <c:pt idx="2">
                  <c:v>226.4204097714734</c:v>
                </c:pt>
                <c:pt idx="3">
                  <c:v>241.42353474320217</c:v>
                </c:pt>
                <c:pt idx="4">
                  <c:v>252.9282588454378</c:v>
                </c:pt>
                <c:pt idx="5">
                  <c:v>263.18568464730225</c:v>
                </c:pt>
                <c:pt idx="6">
                  <c:v>279.83834870541193</c:v>
                </c:pt>
                <c:pt idx="7">
                  <c:v>297.04686010362701</c:v>
                </c:pt>
                <c:pt idx="8">
                  <c:v>315.23290403139572</c:v>
                </c:pt>
                <c:pt idx="9">
                  <c:v>334.2399735930004</c:v>
                </c:pt>
                <c:pt idx="10">
                  <c:v>352.00463439752843</c:v>
                </c:pt>
                <c:pt idx="11">
                  <c:v>372.11413520632129</c:v>
                </c:pt>
                <c:pt idx="12">
                  <c:v>389.0799610894947</c:v>
                </c:pt>
                <c:pt idx="13">
                  <c:v>397.6787680209697</c:v>
                </c:pt>
                <c:pt idx="14">
                  <c:v>420.87797888386143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6D-4125-BC76-2A4EF4132ABA}"/>
            </c:ext>
          </c:extLst>
        </c:ser>
        <c:ser>
          <c:idx val="1"/>
          <c:order val="4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0">
                  <c:v>163.375</c:v>
                </c:pt>
                <c:pt idx="1">
                  <c:v>212.36573426573423</c:v>
                </c:pt>
                <c:pt idx="2">
                  <c:v>230.5505008347244</c:v>
                </c:pt>
                <c:pt idx="3">
                  <c:v>248.18284182305527</c:v>
                </c:pt>
                <c:pt idx="4">
                  <c:v>257.75552016985142</c:v>
                </c:pt>
                <c:pt idx="5">
                  <c:v>267.4793769578842</c:v>
                </c:pt>
                <c:pt idx="6">
                  <c:v>283.23373156162342</c:v>
                </c:pt>
                <c:pt idx="7">
                  <c:v>300.87206286405205</c:v>
                </c:pt>
                <c:pt idx="8">
                  <c:v>316.32792770789928</c:v>
                </c:pt>
                <c:pt idx="9">
                  <c:v>336.25956744262805</c:v>
                </c:pt>
                <c:pt idx="10">
                  <c:v>353.82286576996876</c:v>
                </c:pt>
                <c:pt idx="11">
                  <c:v>370.4025878003701</c:v>
                </c:pt>
                <c:pt idx="12">
                  <c:v>386.05628803245486</c:v>
                </c:pt>
                <c:pt idx="13">
                  <c:v>398.93465648854976</c:v>
                </c:pt>
                <c:pt idx="14">
                  <c:v>416.68149920255217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6D-4125-BC76-2A4EF4132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4.1842792859100739E-2"/>
          <c:h val="0.220773857242838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/>
              <a:t>Middel VEKT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90858794315306E-2"/>
          <c:y val="0.14066505494355513"/>
          <c:w val="0.89478217706303009"/>
          <c:h val="0.7789410029026238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'Ark1'!$U$463:$U$477</c:f>
              <c:numCache>
                <c:formatCode>General</c:formatCode>
                <c:ptCount val="15"/>
                <c:pt idx="0">
                  <c:v>186.79999999999995</c:v>
                </c:pt>
                <c:pt idx="1">
                  <c:v>194.27796610169483</c:v>
                </c:pt>
                <c:pt idx="2">
                  <c:v>226.4204097714734</c:v>
                </c:pt>
                <c:pt idx="3">
                  <c:v>241.42353474320217</c:v>
                </c:pt>
                <c:pt idx="4">
                  <c:v>252.9282588454378</c:v>
                </c:pt>
                <c:pt idx="5">
                  <c:v>263.18568464730225</c:v>
                </c:pt>
                <c:pt idx="6">
                  <c:v>279.83834870541193</c:v>
                </c:pt>
                <c:pt idx="7">
                  <c:v>297.04686010362701</c:v>
                </c:pt>
                <c:pt idx="8">
                  <c:v>315.23290403139572</c:v>
                </c:pt>
                <c:pt idx="9">
                  <c:v>334.2399735930004</c:v>
                </c:pt>
                <c:pt idx="10">
                  <c:v>352.00463439752843</c:v>
                </c:pt>
                <c:pt idx="11">
                  <c:v>372.11413520632129</c:v>
                </c:pt>
                <c:pt idx="12">
                  <c:v>389.0799610894947</c:v>
                </c:pt>
                <c:pt idx="13">
                  <c:v>397.6787680209697</c:v>
                </c:pt>
                <c:pt idx="14">
                  <c:v>420.87797888386143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B3-451E-A30D-4C7866080E40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'Ark1'!$U$448:$U$462</c:f>
              <c:numCache>
                <c:formatCode>General</c:formatCode>
                <c:ptCount val="15"/>
                <c:pt idx="0">
                  <c:v>163.375</c:v>
                </c:pt>
                <c:pt idx="1">
                  <c:v>212.36573426573423</c:v>
                </c:pt>
                <c:pt idx="2">
                  <c:v>230.5505008347244</c:v>
                </c:pt>
                <c:pt idx="3">
                  <c:v>248.18284182305527</c:v>
                </c:pt>
                <c:pt idx="4">
                  <c:v>257.75552016985142</c:v>
                </c:pt>
                <c:pt idx="5">
                  <c:v>267.4793769578842</c:v>
                </c:pt>
                <c:pt idx="6">
                  <c:v>283.23373156162342</c:v>
                </c:pt>
                <c:pt idx="7">
                  <c:v>300.87206286405205</c:v>
                </c:pt>
                <c:pt idx="8">
                  <c:v>316.32792770789928</c:v>
                </c:pt>
                <c:pt idx="9">
                  <c:v>336.25956744262805</c:v>
                </c:pt>
                <c:pt idx="10">
                  <c:v>353.82286576996876</c:v>
                </c:pt>
                <c:pt idx="11">
                  <c:v>370.4025878003701</c:v>
                </c:pt>
                <c:pt idx="12">
                  <c:v>386.05628803245486</c:v>
                </c:pt>
                <c:pt idx="13">
                  <c:v>398.93465648854976</c:v>
                </c:pt>
                <c:pt idx="14">
                  <c:v>416.68149920255217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B3-451E-A30D-4C7866080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8.5713498681008748E-2"/>
          <c:h val="0.167890507115352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316263581136223E-2"/>
          <c:y val="0.19775551126002217"/>
          <c:w val="0.88715685102223485"/>
          <c:h val="0.691323331902965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#,##0</c:formatCode>
                <c:ptCount val="15"/>
                <c:pt idx="0">
                  <c:v>13</c:v>
                </c:pt>
                <c:pt idx="1">
                  <c:v>177</c:v>
                </c:pt>
                <c:pt idx="2">
                  <c:v>1269</c:v>
                </c:pt>
                <c:pt idx="3">
                  <c:v>3310</c:v>
                </c:pt>
                <c:pt idx="4">
                  <c:v>4296</c:v>
                </c:pt>
                <c:pt idx="5">
                  <c:v>6266</c:v>
                </c:pt>
                <c:pt idx="6">
                  <c:v>8999</c:v>
                </c:pt>
                <c:pt idx="7">
                  <c:v>9650</c:v>
                </c:pt>
                <c:pt idx="8">
                  <c:v>8409</c:v>
                </c:pt>
                <c:pt idx="9">
                  <c:v>6059</c:v>
                </c:pt>
                <c:pt idx="10">
                  <c:v>3884</c:v>
                </c:pt>
                <c:pt idx="11">
                  <c:v>2278</c:v>
                </c:pt>
                <c:pt idx="12">
                  <c:v>1028</c:v>
                </c:pt>
                <c:pt idx="13">
                  <c:v>763</c:v>
                </c:pt>
                <c:pt idx="14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A9-4096-8B89-4CB8BF6B794D}"/>
            </c:ext>
          </c:extLst>
        </c:ser>
        <c:ser>
          <c:idx val="3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#,##0</c:formatCode>
                <c:ptCount val="15"/>
                <c:pt idx="0">
                  <c:v>4</c:v>
                </c:pt>
                <c:pt idx="1">
                  <c:v>143</c:v>
                </c:pt>
                <c:pt idx="2">
                  <c:v>1198</c:v>
                </c:pt>
                <c:pt idx="3">
                  <c:v>2984</c:v>
                </c:pt>
                <c:pt idx="4">
                  <c:v>3768</c:v>
                </c:pt>
                <c:pt idx="5">
                  <c:v>5746</c:v>
                </c:pt>
                <c:pt idx="6">
                  <c:v>8203</c:v>
                </c:pt>
                <c:pt idx="7">
                  <c:v>9099</c:v>
                </c:pt>
                <c:pt idx="8">
                  <c:v>8189</c:v>
                </c:pt>
                <c:pt idx="9">
                  <c:v>6057</c:v>
                </c:pt>
                <c:pt idx="10">
                  <c:v>3643</c:v>
                </c:pt>
                <c:pt idx="11">
                  <c:v>2164</c:v>
                </c:pt>
                <c:pt idx="12">
                  <c:v>986</c:v>
                </c:pt>
                <c:pt idx="13">
                  <c:v>655</c:v>
                </c:pt>
                <c:pt idx="14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9-4096-8B89-4CB8BF6B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20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904360483960259"/>
          <c:y val="0.22396610232559239"/>
          <c:w val="7.0739845549377914E-2"/>
          <c:h val="0.170425810911850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KU: Middel</a:t>
            </a:r>
            <a:r>
              <a:rPr lang="en-US" sz="2400" baseline="0"/>
              <a:t> SLAKTEVEKT TILVEKST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906398284415132"/>
          <c:y val="4.41760602393195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4897700714231"/>
          <c:y val="0.11499080609419085"/>
          <c:w val="0.88412414709139153"/>
          <c:h val="0.804615234316434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Fettgruppe!$Y$41:$Y$55</c:f>
              <c:numCache>
                <c:formatCode>0</c:formatCode>
                <c:ptCount val="15"/>
                <c:pt idx="0">
                  <c:v>61.52901202300054</c:v>
                </c:pt>
                <c:pt idx="1">
                  <c:v>90.017960147737213</c:v>
                </c:pt>
                <c:pt idx="2">
                  <c:v>98.024658977367466</c:v>
                </c:pt>
                <c:pt idx="3">
                  <c:v>106.08190138176947</c:v>
                </c:pt>
                <c:pt idx="4">
                  <c:v>113.86745847018935</c:v>
                </c:pt>
                <c:pt idx="5">
                  <c:v>120.71144036159187</c:v>
                </c:pt>
                <c:pt idx="6">
                  <c:v>127.87597851163926</c:v>
                </c:pt>
                <c:pt idx="7">
                  <c:v>136.700406560716</c:v>
                </c:pt>
                <c:pt idx="8">
                  <c:v>143.83846383604828</c:v>
                </c:pt>
                <c:pt idx="9">
                  <c:v>151.71647459521171</c:v>
                </c:pt>
                <c:pt idx="10">
                  <c:v>155.89053227752032</c:v>
                </c:pt>
                <c:pt idx="11">
                  <c:v>156.41861534609689</c:v>
                </c:pt>
                <c:pt idx="12">
                  <c:v>157.95944703862551</c:v>
                </c:pt>
                <c:pt idx="13">
                  <c:v>158.48123211775291</c:v>
                </c:pt>
                <c:pt idx="14">
                  <c:v>162.3687811434533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6-4F6F-856A-DA9C3A739E62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Fettgruppe!$Y$25:$Y$39</c:f>
              <c:numCache>
                <c:formatCode>0</c:formatCode>
                <c:ptCount val="15"/>
                <c:pt idx="0">
                  <c:v>78.561665440016796</c:v>
                </c:pt>
                <c:pt idx="1">
                  <c:v>77.390973548523561</c:v>
                </c:pt>
                <c:pt idx="2">
                  <c:v>91.19166733396635</c:v>
                </c:pt>
                <c:pt idx="3">
                  <c:v>101.87794472045843</c:v>
                </c:pt>
                <c:pt idx="4">
                  <c:v>108.6665208719832</c:v>
                </c:pt>
                <c:pt idx="5">
                  <c:v>117.64720943364841</c:v>
                </c:pt>
                <c:pt idx="6">
                  <c:v>125.90579737856372</c:v>
                </c:pt>
                <c:pt idx="7">
                  <c:v>133.96901353354585</c:v>
                </c:pt>
                <c:pt idx="8">
                  <c:v>140.83707725714186</c:v>
                </c:pt>
                <c:pt idx="9">
                  <c:v>149.75253973967443</c:v>
                </c:pt>
                <c:pt idx="10">
                  <c:v>155.11098668887939</c:v>
                </c:pt>
                <c:pt idx="11">
                  <c:v>159.11855471852209</c:v>
                </c:pt>
                <c:pt idx="12">
                  <c:v>160.88649471244511</c:v>
                </c:pt>
                <c:pt idx="13">
                  <c:v>157.67560422258995</c:v>
                </c:pt>
                <c:pt idx="14">
                  <c:v>161.13807489247171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6-4F6F-856A-DA9C3A739E62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Fettgruppe!$Y$9:$Y$23</c:f>
              <c:numCache>
                <c:formatCode>0</c:formatCode>
                <c:ptCount val="15"/>
                <c:pt idx="0">
                  <c:v>43.876728884114407</c:v>
                </c:pt>
                <c:pt idx="1">
                  <c:v>83.879285884718655</c:v>
                </c:pt>
                <c:pt idx="2">
                  <c:v>91.779551455357137</c:v>
                </c:pt>
                <c:pt idx="3">
                  <c:v>101.66429283975502</c:v>
                </c:pt>
                <c:pt idx="4">
                  <c:v>109.70751384312912</c:v>
                </c:pt>
                <c:pt idx="5">
                  <c:v>117.88892130764107</c:v>
                </c:pt>
                <c:pt idx="6">
                  <c:v>126.18497924921778</c:v>
                </c:pt>
                <c:pt idx="7">
                  <c:v>134.38137107405262</c:v>
                </c:pt>
                <c:pt idx="8">
                  <c:v>142.01216911866857</c:v>
                </c:pt>
                <c:pt idx="9">
                  <c:v>150.43089703388398</c:v>
                </c:pt>
                <c:pt idx="10">
                  <c:v>155.06482360745807</c:v>
                </c:pt>
                <c:pt idx="11">
                  <c:v>155.89555925587041</c:v>
                </c:pt>
                <c:pt idx="12">
                  <c:v>157.94187593500297</c:v>
                </c:pt>
                <c:pt idx="13">
                  <c:v>156.71740618606643</c:v>
                </c:pt>
                <c:pt idx="14">
                  <c:v>158.41620567969815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46-4F6F-856A-DA9C3A739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 i gram/ dag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982209678811756"/>
          <c:y val="0.28563682760147141"/>
          <c:w val="8.5797796218148648E-2"/>
          <c:h val="0.155377733627254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% KJØTTFE</a:t>
            </a:r>
            <a:r>
              <a:rPr lang="nb-NO" sz="2800" baseline="0"/>
              <a:t> </a:t>
            </a:r>
            <a:r>
              <a:rPr lang="nb-NO" sz="2800"/>
              <a:t>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617927910852848E-2"/>
          <c:y val="0.14854525534846108"/>
          <c:w val="0.88968280176038161"/>
          <c:h val="0.72764638840858609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'Ark1'!$AI$119:$AI$170</c:f>
              <c:numCache>
                <c:formatCode>General</c:formatCode>
                <c:ptCount val="52"/>
                <c:pt idx="0">
                  <c:v>24.980174464710544</c:v>
                </c:pt>
                <c:pt idx="1">
                  <c:v>19.326500732064421</c:v>
                </c:pt>
                <c:pt idx="2">
                  <c:v>14.130434782608695</c:v>
                </c:pt>
                <c:pt idx="3">
                  <c:v>15.617128463476069</c:v>
                </c:pt>
                <c:pt idx="4">
                  <c:v>15.312232677502138</c:v>
                </c:pt>
                <c:pt idx="5">
                  <c:v>13.590263691683564</c:v>
                </c:pt>
                <c:pt idx="6">
                  <c:v>14.20824295010846</c:v>
                </c:pt>
                <c:pt idx="7">
                  <c:v>13.728129205921938</c:v>
                </c:pt>
                <c:pt idx="8">
                  <c:v>18.075422626788033</c:v>
                </c:pt>
                <c:pt idx="9">
                  <c:v>18.797629127857743</c:v>
                </c:pt>
                <c:pt idx="10">
                  <c:v>16.984559491371481</c:v>
                </c:pt>
                <c:pt idx="11">
                  <c:v>20.156555772994125</c:v>
                </c:pt>
                <c:pt idx="12">
                  <c:v>17.955555555555556</c:v>
                </c:pt>
                <c:pt idx="13">
                  <c:v>22.58064516129032</c:v>
                </c:pt>
                <c:pt idx="14">
                  <c:v>18.948521358159905</c:v>
                </c:pt>
                <c:pt idx="15">
                  <c:v>21.578947368421048</c:v>
                </c:pt>
                <c:pt idx="16">
                  <c:v>22.291853178155776</c:v>
                </c:pt>
                <c:pt idx="17">
                  <c:v>19.135135135135137</c:v>
                </c:pt>
                <c:pt idx="18">
                  <c:v>26.394671107410499</c:v>
                </c:pt>
                <c:pt idx="19">
                  <c:v>24.693520140105075</c:v>
                </c:pt>
                <c:pt idx="20">
                  <c:v>25.055432372505543</c:v>
                </c:pt>
                <c:pt idx="21">
                  <c:v>23.152709359605904</c:v>
                </c:pt>
                <c:pt idx="22">
                  <c:v>22.255489021956095</c:v>
                </c:pt>
                <c:pt idx="23">
                  <c:v>23.703703703703702</c:v>
                </c:pt>
                <c:pt idx="24">
                  <c:v>28.818737270875761</c:v>
                </c:pt>
                <c:pt idx="25">
                  <c:v>24.731182795698924</c:v>
                </c:pt>
                <c:pt idx="26">
                  <c:v>21.149425287356319</c:v>
                </c:pt>
                <c:pt idx="27">
                  <c:v>20.938023450586257</c:v>
                </c:pt>
                <c:pt idx="28">
                  <c:v>22.586520947176684</c:v>
                </c:pt>
                <c:pt idx="29">
                  <c:v>17.202797202797196</c:v>
                </c:pt>
                <c:pt idx="30">
                  <c:v>21.229050279329606</c:v>
                </c:pt>
                <c:pt idx="31">
                  <c:v>15.302491103202849</c:v>
                </c:pt>
                <c:pt idx="32">
                  <c:v>13.882863340563988</c:v>
                </c:pt>
                <c:pt idx="33">
                  <c:v>17.809867629362213</c:v>
                </c:pt>
                <c:pt idx="34">
                  <c:v>16.455696202531644</c:v>
                </c:pt>
                <c:pt idx="35">
                  <c:v>14.509803921568627</c:v>
                </c:pt>
                <c:pt idx="36">
                  <c:v>18.378378378378379</c:v>
                </c:pt>
                <c:pt idx="37">
                  <c:v>19.586614173228355</c:v>
                </c:pt>
                <c:pt idx="38">
                  <c:v>19.385593220338983</c:v>
                </c:pt>
                <c:pt idx="39">
                  <c:v>37.12628290941543</c:v>
                </c:pt>
                <c:pt idx="40">
                  <c:v>36.463361123299691</c:v>
                </c:pt>
                <c:pt idx="41">
                  <c:v>36.247544204322203</c:v>
                </c:pt>
                <c:pt idx="42">
                  <c:v>41.05558150397011</c:v>
                </c:pt>
                <c:pt idx="43">
                  <c:v>38.742690058479525</c:v>
                </c:pt>
                <c:pt idx="44">
                  <c:v>39.266236985622221</c:v>
                </c:pt>
                <c:pt idx="45">
                  <c:v>42.689784442361763</c:v>
                </c:pt>
                <c:pt idx="46">
                  <c:v>39.387308533916851</c:v>
                </c:pt>
                <c:pt idx="47">
                  <c:v>37.464142283419378</c:v>
                </c:pt>
                <c:pt idx="48">
                  <c:v>36.674391657010432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C-4D2A-8E14-388098B99DF6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'Ark1'!$AI$67:$AI$118</c:f>
              <c:numCache>
                <c:formatCode>General</c:formatCode>
                <c:ptCount val="52"/>
                <c:pt idx="0">
                  <c:v>26.279069767441872</c:v>
                </c:pt>
                <c:pt idx="1">
                  <c:v>22.158273381294965</c:v>
                </c:pt>
                <c:pt idx="2">
                  <c:v>20.343580470162753</c:v>
                </c:pt>
                <c:pt idx="3">
                  <c:v>17.746478873239436</c:v>
                </c:pt>
                <c:pt idx="4">
                  <c:v>17.257683215130022</c:v>
                </c:pt>
                <c:pt idx="5">
                  <c:v>15.185185185185183</c:v>
                </c:pt>
                <c:pt idx="6">
                  <c:v>15.550239234449764</c:v>
                </c:pt>
                <c:pt idx="7">
                  <c:v>14.2433234421365</c:v>
                </c:pt>
                <c:pt idx="8">
                  <c:v>20.031796502384736</c:v>
                </c:pt>
                <c:pt idx="9">
                  <c:v>23.519736842105264</c:v>
                </c:pt>
                <c:pt idx="10">
                  <c:v>21.314553990610325</c:v>
                </c:pt>
                <c:pt idx="11">
                  <c:v>20.344129554655872</c:v>
                </c:pt>
                <c:pt idx="12">
                  <c:v>14.23487544483986</c:v>
                </c:pt>
                <c:pt idx="13">
                  <c:v>20.255863539445624</c:v>
                </c:pt>
                <c:pt idx="14">
                  <c:v>22.803347280334719</c:v>
                </c:pt>
                <c:pt idx="15">
                  <c:v>19.740500463392031</c:v>
                </c:pt>
                <c:pt idx="16">
                  <c:v>22.296015180265655</c:v>
                </c:pt>
                <c:pt idx="17">
                  <c:v>24.473067915690859</c:v>
                </c:pt>
                <c:pt idx="18">
                  <c:v>20.810810810810803</c:v>
                </c:pt>
                <c:pt idx="19">
                  <c:v>20.884520884520889</c:v>
                </c:pt>
                <c:pt idx="20">
                  <c:v>27.317676143386898</c:v>
                </c:pt>
                <c:pt idx="21">
                  <c:v>24.758842443729904</c:v>
                </c:pt>
                <c:pt idx="22">
                  <c:v>22.736625514403286</c:v>
                </c:pt>
                <c:pt idx="23">
                  <c:v>24.669073405535503</c:v>
                </c:pt>
                <c:pt idx="24">
                  <c:v>26.705882352941178</c:v>
                </c:pt>
                <c:pt idx="25">
                  <c:v>24.851367419738406</c:v>
                </c:pt>
                <c:pt idx="26">
                  <c:v>18.726114649681524</c:v>
                </c:pt>
                <c:pt idx="27">
                  <c:v>25.5</c:v>
                </c:pt>
                <c:pt idx="28">
                  <c:v>16.574585635359121</c:v>
                </c:pt>
                <c:pt idx="29">
                  <c:v>14.056939501779359</c:v>
                </c:pt>
                <c:pt idx="30">
                  <c:v>17.366946778711487</c:v>
                </c:pt>
                <c:pt idx="31">
                  <c:v>16.666666666666671</c:v>
                </c:pt>
                <c:pt idx="32">
                  <c:v>16.106442577030808</c:v>
                </c:pt>
                <c:pt idx="33">
                  <c:v>10.551558752997606</c:v>
                </c:pt>
                <c:pt idx="34">
                  <c:v>19.218241042345277</c:v>
                </c:pt>
                <c:pt idx="35">
                  <c:v>13.391877058177828</c:v>
                </c:pt>
                <c:pt idx="36">
                  <c:v>14.726368159203981</c:v>
                </c:pt>
                <c:pt idx="37">
                  <c:v>11.37088204038257</c:v>
                </c:pt>
                <c:pt idx="38">
                  <c:v>19.713261648745512</c:v>
                </c:pt>
                <c:pt idx="39">
                  <c:v>35.662381218557861</c:v>
                </c:pt>
                <c:pt idx="40">
                  <c:v>34.764150943396238</c:v>
                </c:pt>
                <c:pt idx="41">
                  <c:v>37.360074626865675</c:v>
                </c:pt>
                <c:pt idx="42">
                  <c:v>38.745387453874542</c:v>
                </c:pt>
                <c:pt idx="43">
                  <c:v>42.142496210207185</c:v>
                </c:pt>
                <c:pt idx="44">
                  <c:v>42.674253200568998</c:v>
                </c:pt>
                <c:pt idx="45">
                  <c:v>43.545081967213129</c:v>
                </c:pt>
                <c:pt idx="46">
                  <c:v>39.461418953909877</c:v>
                </c:pt>
                <c:pt idx="47">
                  <c:v>37.139423076923087</c:v>
                </c:pt>
                <c:pt idx="48">
                  <c:v>37.665463297232243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C-4D2A-8E14-388098B99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1.0275240701423908E-2"/>
              <c:y val="0.31338904497562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15066487532497"/>
          <c:y val="0.22746280445402176"/>
          <c:w val="9.4124708477103525E-2"/>
          <c:h val="0.1631947087115251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Ku:</a:t>
            </a:r>
            <a:r>
              <a:rPr lang="en-US" sz="2400" baseline="0"/>
              <a:t> </a:t>
            </a:r>
            <a:r>
              <a:rPr lang="en-US" sz="2400"/>
              <a:t>Middel</a:t>
            </a:r>
            <a:r>
              <a:rPr lang="en-US" sz="2400" baseline="0"/>
              <a:t> LEVEALDER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943201279138381"/>
          <c:y val="0.15226093613298339"/>
          <c:w val="0.87504105070650751"/>
          <c:h val="0.76734536307961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'Ark1'!$AG$478:$AG$492</c:f>
              <c:numCache>
                <c:formatCode>General</c:formatCode>
                <c:ptCount val="15"/>
                <c:pt idx="0">
                  <c:v>2732.8571428571422</c:v>
                </c:pt>
                <c:pt idx="1">
                  <c:v>2361.1418439716313</c:v>
                </c:pt>
                <c:pt idx="2">
                  <c:v>2359.0323343848581</c:v>
                </c:pt>
                <c:pt idx="3">
                  <c:v>2297.6314863676344</c:v>
                </c:pt>
                <c:pt idx="4">
                  <c:v>2229.2674230145872</c:v>
                </c:pt>
                <c:pt idx="5">
                  <c:v>2194.8488353915895</c:v>
                </c:pt>
                <c:pt idx="6">
                  <c:v>2189.5035694050998</c:v>
                </c:pt>
                <c:pt idx="7">
                  <c:v>2171.5887555917034</c:v>
                </c:pt>
                <c:pt idx="8">
                  <c:v>2186.1156842227647</c:v>
                </c:pt>
                <c:pt idx="9">
                  <c:v>2208.0403990024938</c:v>
                </c:pt>
                <c:pt idx="10">
                  <c:v>2266.5920983778119</c:v>
                </c:pt>
                <c:pt idx="11">
                  <c:v>2373.0617608409998</c:v>
                </c:pt>
                <c:pt idx="12">
                  <c:v>2455.8888888888887</c:v>
                </c:pt>
                <c:pt idx="13">
                  <c:v>2544.8160095579456</c:v>
                </c:pt>
                <c:pt idx="14">
                  <c:v>2611.4844517184938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3-479E-AE73-DB8B4F800BC3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'Ark1'!$AG$463:$AG$477</c:f>
              <c:numCache>
                <c:formatCode>General</c:formatCode>
                <c:ptCount val="15"/>
                <c:pt idx="0">
                  <c:v>2377.75</c:v>
                </c:pt>
                <c:pt idx="1">
                  <c:v>2510.3440000000001</c:v>
                </c:pt>
                <c:pt idx="2">
                  <c:v>2482.906787330317</c:v>
                </c:pt>
                <c:pt idx="3">
                  <c:v>2369.7330703484554</c:v>
                </c:pt>
                <c:pt idx="4">
                  <c:v>2327.5637870416876</c:v>
                </c:pt>
                <c:pt idx="5">
                  <c:v>2237.0754556293641</c:v>
                </c:pt>
                <c:pt idx="6">
                  <c:v>2222.6009805093872</c:v>
                </c:pt>
                <c:pt idx="7">
                  <c:v>2217.2803416907036</c:v>
                </c:pt>
                <c:pt idx="8">
                  <c:v>2238.2806443493578</c:v>
                </c:pt>
                <c:pt idx="9">
                  <c:v>2231.9486145212204</c:v>
                </c:pt>
                <c:pt idx="10">
                  <c:v>2269.3726725082151</c:v>
                </c:pt>
                <c:pt idx="11">
                  <c:v>2338.5967517401391</c:v>
                </c:pt>
                <c:pt idx="12">
                  <c:v>2418.3506625891951</c:v>
                </c:pt>
                <c:pt idx="13">
                  <c:v>2522.1325136612022</c:v>
                </c:pt>
                <c:pt idx="14">
                  <c:v>2611.9089430894314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3-479E-AE73-DB8B4F800BC3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'Ark1'!$AG$448:$AG$462</c:f>
              <c:numCache>
                <c:formatCode>General</c:formatCode>
                <c:ptCount val="15"/>
                <c:pt idx="0">
                  <c:v>3723.5</c:v>
                </c:pt>
                <c:pt idx="1">
                  <c:v>2531.8018867924529</c:v>
                </c:pt>
                <c:pt idx="2">
                  <c:v>2512.0029154518957</c:v>
                </c:pt>
                <c:pt idx="3">
                  <c:v>2441.1997063142439</c:v>
                </c:pt>
                <c:pt idx="4">
                  <c:v>2349.4791846109674</c:v>
                </c:pt>
                <c:pt idx="5">
                  <c:v>2268.9102079395079</c:v>
                </c:pt>
                <c:pt idx="6">
                  <c:v>2244.5914977109223</c:v>
                </c:pt>
                <c:pt idx="7">
                  <c:v>2238.9417555373248</c:v>
                </c:pt>
                <c:pt idx="8">
                  <c:v>2227.4705729166672</c:v>
                </c:pt>
                <c:pt idx="9">
                  <c:v>2235.3091956028611</c:v>
                </c:pt>
                <c:pt idx="10">
                  <c:v>2281.7738900323434</c:v>
                </c:pt>
                <c:pt idx="11">
                  <c:v>2375.9662531017361</c:v>
                </c:pt>
                <c:pt idx="12">
                  <c:v>2444.2934196332244</c:v>
                </c:pt>
                <c:pt idx="13">
                  <c:v>2545.5669934640523</c:v>
                </c:pt>
                <c:pt idx="14">
                  <c:v>2630.295918367347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3-479E-AE73-DB8B4F800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LEVEALDER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12318691059508"/>
          <c:y val="0.16329567581296034"/>
          <c:w val="6.5348261839339422E-2"/>
          <c:h val="0.12828565179352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KU: % KJØTTFE</a:t>
            </a:r>
            <a:r>
              <a:rPr lang="en-US" sz="2400" baseline="0"/>
              <a:t> </a:t>
            </a:r>
            <a:r>
              <a:rPr lang="en-US" sz="2400"/>
              <a:t>innen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725031587462231E-2"/>
          <c:y val="0.15781641615051309"/>
          <c:w val="0.90774803227303058"/>
          <c:h val="0.76178969935040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'Ark1'!$C$478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'Ark1'!$AI$478:$AI$492</c:f>
              <c:numCache>
                <c:formatCode>General</c:formatCode>
                <c:ptCount val="15"/>
                <c:pt idx="0">
                  <c:v>37.5</c:v>
                </c:pt>
                <c:pt idx="1">
                  <c:v>27.011494252873561</c:v>
                </c:pt>
                <c:pt idx="2">
                  <c:v>17.714672075726842</c:v>
                </c:pt>
                <c:pt idx="3">
                  <c:v>19.367157665030003</c:v>
                </c:pt>
                <c:pt idx="4">
                  <c:v>18.140735958683017</c:v>
                </c:pt>
                <c:pt idx="5">
                  <c:v>17.169811320754715</c:v>
                </c:pt>
                <c:pt idx="6">
                  <c:v>17.204641350210974</c:v>
                </c:pt>
                <c:pt idx="7">
                  <c:v>18.5031185031185</c:v>
                </c:pt>
                <c:pt idx="8">
                  <c:v>20.718954248366018</c:v>
                </c:pt>
                <c:pt idx="9">
                  <c:v>24.636785162287481</c:v>
                </c:pt>
                <c:pt idx="10">
                  <c:v>33.896668276195079</c:v>
                </c:pt>
                <c:pt idx="11">
                  <c:v>49.232012934518991</c:v>
                </c:pt>
                <c:pt idx="12">
                  <c:v>61.315789473684198</c:v>
                </c:pt>
                <c:pt idx="13">
                  <c:v>70.436730123180297</c:v>
                </c:pt>
                <c:pt idx="14">
                  <c:v>79.663608562691124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AA-4323-9B8D-86162142C7E4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'Ark1'!$AI$463:$AI$477</c:f>
              <c:numCache>
                <c:formatCode>General</c:formatCode>
                <c:ptCount val="15"/>
                <c:pt idx="0">
                  <c:v>7.6923076923076898</c:v>
                </c:pt>
                <c:pt idx="1">
                  <c:v>20.903954802259889</c:v>
                </c:pt>
                <c:pt idx="2">
                  <c:v>25.84712371946415</c:v>
                </c:pt>
                <c:pt idx="3">
                  <c:v>24.984894259818724</c:v>
                </c:pt>
                <c:pt idx="4">
                  <c:v>22.97486033519553</c:v>
                </c:pt>
                <c:pt idx="5">
                  <c:v>20.730928822215127</c:v>
                </c:pt>
                <c:pt idx="6">
                  <c:v>19.935548394266029</c:v>
                </c:pt>
                <c:pt idx="7">
                  <c:v>19.813471502590673</c:v>
                </c:pt>
                <c:pt idx="8">
                  <c:v>23.665120704007609</c:v>
                </c:pt>
                <c:pt idx="9">
                  <c:v>27.661330252516919</c:v>
                </c:pt>
                <c:pt idx="10">
                  <c:v>35.633367662203909</c:v>
                </c:pt>
                <c:pt idx="11">
                  <c:v>49.517120280948205</c:v>
                </c:pt>
                <c:pt idx="12">
                  <c:v>58.560311284046705</c:v>
                </c:pt>
                <c:pt idx="13">
                  <c:v>70.904325032765385</c:v>
                </c:pt>
                <c:pt idx="14">
                  <c:v>74.660633484162901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AA-4323-9B8D-86162142C7E4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'Ark1'!$AI$448:$AI$462</c:f>
              <c:numCache>
                <c:formatCode>General</c:formatCode>
                <c:ptCount val="15"/>
                <c:pt idx="0">
                  <c:v>0</c:v>
                </c:pt>
                <c:pt idx="1">
                  <c:v>20.979020979020977</c:v>
                </c:pt>
                <c:pt idx="2">
                  <c:v>31.302170283806344</c:v>
                </c:pt>
                <c:pt idx="3">
                  <c:v>31.03217158176944</c:v>
                </c:pt>
                <c:pt idx="4">
                  <c:v>26.486199575371558</c:v>
                </c:pt>
                <c:pt idx="5">
                  <c:v>22.224155934563171</c:v>
                </c:pt>
                <c:pt idx="6">
                  <c:v>21.309277093746189</c:v>
                </c:pt>
                <c:pt idx="7">
                  <c:v>21.683701505659965</c:v>
                </c:pt>
                <c:pt idx="8">
                  <c:v>21.589937721333499</c:v>
                </c:pt>
                <c:pt idx="9">
                  <c:v>26.102030708271407</c:v>
                </c:pt>
                <c:pt idx="10">
                  <c:v>32.994784518254193</c:v>
                </c:pt>
                <c:pt idx="11">
                  <c:v>46.072088724584091</c:v>
                </c:pt>
                <c:pt idx="12">
                  <c:v>58.519269776876264</c:v>
                </c:pt>
                <c:pt idx="13">
                  <c:v>66.412213740458014</c:v>
                </c:pt>
                <c:pt idx="14">
                  <c:v>78.4688995215311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A-4323-9B8D-86162142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281637850667626"/>
          <c:y val="0.32372943651235597"/>
          <c:w val="7.8834473481948428E-2"/>
          <c:h val="0.207131056331410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KU: antall</a:t>
            </a:r>
            <a:r>
              <a:rPr lang="en-US" sz="2000" baseline="0"/>
              <a:t> SLAKT per PRODUSENT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815197500115613"/>
          <c:y val="4.8387059905850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823581238053972E-2"/>
          <c:y val="0.14091757453151227"/>
          <c:w val="0.9026495057921452"/>
          <c:h val="0.7786883843572195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6D-4C76-89FA-2C8A070F2A23}"/>
            </c:ext>
          </c:extLst>
        </c:ser>
        <c:ser>
          <c:idx val="13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Fettgruppe!$AB$25:$AB$39</c:f>
              <c:numCache>
                <c:formatCode>0</c:formatCode>
                <c:ptCount val="15"/>
                <c:pt idx="0">
                  <c:v>1.0833333333333333</c:v>
                </c:pt>
                <c:pt idx="1">
                  <c:v>1.1879194630872483</c:v>
                </c:pt>
                <c:pt idx="2">
                  <c:v>1.3287958115183247</c:v>
                </c:pt>
                <c:pt idx="3">
                  <c:v>1.4743875278396437</c:v>
                </c:pt>
                <c:pt idx="4">
                  <c:v>1.5196321188539088</c:v>
                </c:pt>
                <c:pt idx="5">
                  <c:v>1.6546078690256139</c:v>
                </c:pt>
                <c:pt idx="6">
                  <c:v>1.8747916666666666</c:v>
                </c:pt>
                <c:pt idx="7">
                  <c:v>1.9165839126117179</c:v>
                </c:pt>
                <c:pt idx="8">
                  <c:v>1.7864882090503504</c:v>
                </c:pt>
                <c:pt idx="9">
                  <c:v>1.6063096500530223</c:v>
                </c:pt>
                <c:pt idx="10">
                  <c:v>1.4574108818011258</c:v>
                </c:pt>
                <c:pt idx="11">
                  <c:v>1.3321637426900585</c:v>
                </c:pt>
                <c:pt idx="12">
                  <c:v>1.2065727699530517</c:v>
                </c:pt>
                <c:pt idx="13">
                  <c:v>1.2528735632183907</c:v>
                </c:pt>
                <c:pt idx="14">
                  <c:v>1.5068181818181818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6D-4C76-89FA-2C8A070F2A23}"/>
            </c:ext>
          </c:extLst>
        </c:ser>
        <c:ser>
          <c:idx val="1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Fettgruppe!$AB$9:$AB$23</c:f>
              <c:numCache>
                <c:formatCode>0</c:formatCode>
                <c:ptCount val="15"/>
                <c:pt idx="0">
                  <c:v>1</c:v>
                </c:pt>
                <c:pt idx="1">
                  <c:v>1.0833333333333333</c:v>
                </c:pt>
                <c:pt idx="2">
                  <c:v>1.3536723163841808</c:v>
                </c:pt>
                <c:pt idx="3">
                  <c:v>1.4353054353054353</c:v>
                </c:pt>
                <c:pt idx="4">
                  <c:v>1.4542647626399074</c:v>
                </c:pt>
                <c:pt idx="5">
                  <c:v>1.6099747828523396</c:v>
                </c:pt>
                <c:pt idx="6">
                  <c:v>1.8343023255813953</c:v>
                </c:pt>
                <c:pt idx="7">
                  <c:v>1.8897196261682243</c:v>
                </c:pt>
                <c:pt idx="8">
                  <c:v>1.7974100087796312</c:v>
                </c:pt>
                <c:pt idx="9">
                  <c:v>1.6286636192524873</c:v>
                </c:pt>
                <c:pt idx="10">
                  <c:v>1.423046875</c:v>
                </c:pt>
                <c:pt idx="11">
                  <c:v>1.3499688084840924</c:v>
                </c:pt>
                <c:pt idx="12">
                  <c:v>1.2418136020151134</c:v>
                </c:pt>
                <c:pt idx="13">
                  <c:v>1.2152133580705009</c:v>
                </c:pt>
                <c:pt idx="14">
                  <c:v>1.485781990521327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6D-4C76-89FA-2C8A070F2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65388067757002"/>
          <c:y val="0.16003832282330768"/>
          <c:w val="7.6951397424227491E-2"/>
          <c:h val="0.21577770202343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KU: antall</a:t>
            </a:r>
            <a:r>
              <a:rPr lang="en-US" sz="2400" baseline="0"/>
              <a:t> SLAKT per PRODUSENT </a:t>
            </a:r>
            <a:r>
              <a:rPr lang="en-US" sz="2400"/>
              <a:t>innen de ulike FETTGRUPPENE</a:t>
            </a:r>
          </a:p>
        </c:rich>
      </c:tx>
      <c:layout>
        <c:manualLayout>
          <c:xMode val="edge"/>
          <c:yMode val="edge"/>
          <c:x val="0.18811158605174352"/>
          <c:y val="5.0322477297504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3867458699130398E-2"/>
          <c:y val="0.12420407579348475"/>
          <c:w val="0.9006056051613623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Fettgruppe!$AB$25:$AB$39</c:f>
              <c:numCache>
                <c:formatCode>0</c:formatCode>
                <c:ptCount val="15"/>
                <c:pt idx="0">
                  <c:v>1.0833333333333333</c:v>
                </c:pt>
                <c:pt idx="1">
                  <c:v>1.1879194630872483</c:v>
                </c:pt>
                <c:pt idx="2">
                  <c:v>1.3287958115183247</c:v>
                </c:pt>
                <c:pt idx="3">
                  <c:v>1.4743875278396437</c:v>
                </c:pt>
                <c:pt idx="4">
                  <c:v>1.5196321188539088</c:v>
                </c:pt>
                <c:pt idx="5">
                  <c:v>1.6546078690256139</c:v>
                </c:pt>
                <c:pt idx="6">
                  <c:v>1.8747916666666666</c:v>
                </c:pt>
                <c:pt idx="7">
                  <c:v>1.9165839126117179</c:v>
                </c:pt>
                <c:pt idx="8">
                  <c:v>1.7864882090503504</c:v>
                </c:pt>
                <c:pt idx="9">
                  <c:v>1.6063096500530223</c:v>
                </c:pt>
                <c:pt idx="10">
                  <c:v>1.4574108818011258</c:v>
                </c:pt>
                <c:pt idx="11">
                  <c:v>1.3321637426900585</c:v>
                </c:pt>
                <c:pt idx="12">
                  <c:v>1.2065727699530517</c:v>
                </c:pt>
                <c:pt idx="13">
                  <c:v>1.2528735632183907</c:v>
                </c:pt>
                <c:pt idx="14">
                  <c:v>1.5068181818181818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A-4864-86B1-14E5D9B8ACE6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Fettgruppe!$AB$9:$AB$23</c:f>
              <c:numCache>
                <c:formatCode>0</c:formatCode>
                <c:ptCount val="15"/>
                <c:pt idx="0">
                  <c:v>1</c:v>
                </c:pt>
                <c:pt idx="1">
                  <c:v>1.0833333333333333</c:v>
                </c:pt>
                <c:pt idx="2">
                  <c:v>1.3536723163841808</c:v>
                </c:pt>
                <c:pt idx="3">
                  <c:v>1.4353054353054353</c:v>
                </c:pt>
                <c:pt idx="4">
                  <c:v>1.4542647626399074</c:v>
                </c:pt>
                <c:pt idx="5">
                  <c:v>1.6099747828523396</c:v>
                </c:pt>
                <c:pt idx="6">
                  <c:v>1.8343023255813953</c:v>
                </c:pt>
                <c:pt idx="7">
                  <c:v>1.8897196261682243</c:v>
                </c:pt>
                <c:pt idx="8">
                  <c:v>1.7974100087796312</c:v>
                </c:pt>
                <c:pt idx="9">
                  <c:v>1.6286636192524873</c:v>
                </c:pt>
                <c:pt idx="10">
                  <c:v>1.423046875</c:v>
                </c:pt>
                <c:pt idx="11">
                  <c:v>1.3499688084840924</c:v>
                </c:pt>
                <c:pt idx="12">
                  <c:v>1.2418136020151134</c:v>
                </c:pt>
                <c:pt idx="13">
                  <c:v>1.2152133580705009</c:v>
                </c:pt>
                <c:pt idx="14">
                  <c:v>1.485781990521327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7A-4864-86B1-14E5D9B8A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9400949663613306E-2"/>
          <c:y val="0.2285995299071017"/>
          <c:w val="8.4499287589051369E-2"/>
          <c:h val="0.143338864774157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 antall</a:t>
            </a:r>
            <a:r>
              <a:rPr lang="en-US" sz="2800" baseline="0"/>
              <a:t> PRODUSENTER </a:t>
            </a:r>
            <a:r>
              <a:rPr lang="en-US" sz="28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884445082509226E-2"/>
          <c:y val="0.17202596476241555"/>
          <c:w val="0.89758864558576923"/>
          <c:h val="0.7475799914038927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2A-4C22-B0F4-E6FC143CF0AE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'Ark1'!$Q$463:$Q$477</c:f>
              <c:numCache>
                <c:formatCode>General</c:formatCode>
                <c:ptCount val="15"/>
                <c:pt idx="0">
                  <c:v>12</c:v>
                </c:pt>
                <c:pt idx="1">
                  <c:v>149</c:v>
                </c:pt>
                <c:pt idx="2">
                  <c:v>955</c:v>
                </c:pt>
                <c:pt idx="3">
                  <c:v>2245</c:v>
                </c:pt>
                <c:pt idx="4">
                  <c:v>2827</c:v>
                </c:pt>
                <c:pt idx="5">
                  <c:v>3787</c:v>
                </c:pt>
                <c:pt idx="6">
                  <c:v>4800</c:v>
                </c:pt>
                <c:pt idx="7">
                  <c:v>5035</c:v>
                </c:pt>
                <c:pt idx="8">
                  <c:v>4707</c:v>
                </c:pt>
                <c:pt idx="9">
                  <c:v>3772</c:v>
                </c:pt>
                <c:pt idx="10">
                  <c:v>2665</c:v>
                </c:pt>
                <c:pt idx="11">
                  <c:v>1710</c:v>
                </c:pt>
                <c:pt idx="12">
                  <c:v>852</c:v>
                </c:pt>
                <c:pt idx="13">
                  <c:v>609</c:v>
                </c:pt>
                <c:pt idx="14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2A-4C22-B0F4-E6FC143CF0AE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'Ark1'!$Q$448:$Q$462</c:f>
              <c:numCache>
                <c:formatCode>General</c:formatCode>
                <c:ptCount val="15"/>
                <c:pt idx="0">
                  <c:v>4</c:v>
                </c:pt>
                <c:pt idx="1">
                  <c:v>132</c:v>
                </c:pt>
                <c:pt idx="2">
                  <c:v>885</c:v>
                </c:pt>
                <c:pt idx="3">
                  <c:v>2079</c:v>
                </c:pt>
                <c:pt idx="4">
                  <c:v>2591</c:v>
                </c:pt>
                <c:pt idx="5">
                  <c:v>3569</c:v>
                </c:pt>
                <c:pt idx="6">
                  <c:v>4472</c:v>
                </c:pt>
                <c:pt idx="7">
                  <c:v>4815</c:v>
                </c:pt>
                <c:pt idx="8">
                  <c:v>4556</c:v>
                </c:pt>
                <c:pt idx="9">
                  <c:v>3719</c:v>
                </c:pt>
                <c:pt idx="10">
                  <c:v>2560</c:v>
                </c:pt>
                <c:pt idx="11">
                  <c:v>1603</c:v>
                </c:pt>
                <c:pt idx="12">
                  <c:v>794</c:v>
                </c:pt>
                <c:pt idx="13">
                  <c:v>539</c:v>
                </c:pt>
                <c:pt idx="14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2A-4C22-B0F4-E6FC143CF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6.2760432107836189E-2"/>
          <c:h val="0.2328589646825294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KU: antall</a:t>
            </a:r>
            <a:r>
              <a:rPr lang="en-US" sz="2000" baseline="0"/>
              <a:t> PRODUSENTER </a:t>
            </a:r>
            <a:r>
              <a:rPr lang="en-US" sz="2000"/>
              <a:t>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49949555880949"/>
          <c:y val="0.12761991650264312"/>
          <c:w val="0.87397358275534054"/>
          <c:h val="0.791986039663665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'Ark1'!$Q$463:$Q$477</c:f>
              <c:numCache>
                <c:formatCode>General</c:formatCode>
                <c:ptCount val="15"/>
                <c:pt idx="0">
                  <c:v>12</c:v>
                </c:pt>
                <c:pt idx="1">
                  <c:v>149</c:v>
                </c:pt>
                <c:pt idx="2">
                  <c:v>955</c:v>
                </c:pt>
                <c:pt idx="3">
                  <c:v>2245</c:v>
                </c:pt>
                <c:pt idx="4">
                  <c:v>2827</c:v>
                </c:pt>
                <c:pt idx="5">
                  <c:v>3787</c:v>
                </c:pt>
                <c:pt idx="6">
                  <c:v>4800</c:v>
                </c:pt>
                <c:pt idx="7">
                  <c:v>5035</c:v>
                </c:pt>
                <c:pt idx="8">
                  <c:v>4707</c:v>
                </c:pt>
                <c:pt idx="9">
                  <c:v>3772</c:v>
                </c:pt>
                <c:pt idx="10">
                  <c:v>2665</c:v>
                </c:pt>
                <c:pt idx="11">
                  <c:v>1710</c:v>
                </c:pt>
                <c:pt idx="12">
                  <c:v>852</c:v>
                </c:pt>
                <c:pt idx="13">
                  <c:v>609</c:v>
                </c:pt>
                <c:pt idx="14">
                  <c:v>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C-4F20-81C0-5C2E137B6613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'Ark1'!$Q$448:$Q$462</c:f>
              <c:numCache>
                <c:formatCode>General</c:formatCode>
                <c:ptCount val="15"/>
                <c:pt idx="0">
                  <c:v>4</c:v>
                </c:pt>
                <c:pt idx="1">
                  <c:v>132</c:v>
                </c:pt>
                <c:pt idx="2">
                  <c:v>885</c:v>
                </c:pt>
                <c:pt idx="3">
                  <c:v>2079</c:v>
                </c:pt>
                <c:pt idx="4">
                  <c:v>2591</c:v>
                </c:pt>
                <c:pt idx="5">
                  <c:v>3569</c:v>
                </c:pt>
                <c:pt idx="6">
                  <c:v>4472</c:v>
                </c:pt>
                <c:pt idx="7">
                  <c:v>4815</c:v>
                </c:pt>
                <c:pt idx="8">
                  <c:v>4556</c:v>
                </c:pt>
                <c:pt idx="9">
                  <c:v>3719</c:v>
                </c:pt>
                <c:pt idx="10">
                  <c:v>2560</c:v>
                </c:pt>
                <c:pt idx="11">
                  <c:v>1603</c:v>
                </c:pt>
                <c:pt idx="12">
                  <c:v>794</c:v>
                </c:pt>
                <c:pt idx="13">
                  <c:v>539</c:v>
                </c:pt>
                <c:pt idx="14">
                  <c:v>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C-4F20-81C0-5C2E137B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8.2265816317667745E-3"/>
              <c:y val="0.285658231386123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7.8286668062465717E-2"/>
          <c:h val="0.183199559328470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 middel KLASSE innen de ulike FETTGRUPPENE</a:t>
            </a:r>
          </a:p>
        </c:rich>
      </c:tx>
      <c:layout>
        <c:manualLayout>
          <c:xMode val="edge"/>
          <c:yMode val="edge"/>
          <c:x val="0.11245167677157654"/>
          <c:y val="3.98332206880128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36814934100066E-2"/>
          <c:y val="0.15916770020468873"/>
          <c:w val="0.91873625232726197"/>
          <c:h val="0.76043822929815308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Fettgruppe!$L$41:$L$55</c:f>
              <c:numCache>
                <c:formatCode>0.00</c:formatCode>
                <c:ptCount val="15"/>
                <c:pt idx="0">
                  <c:v>1.375</c:v>
                </c:pt>
                <c:pt idx="1">
                  <c:v>1.6845238095238091</c:v>
                </c:pt>
                <c:pt idx="2">
                  <c:v>1.8986301369863012</c:v>
                </c:pt>
                <c:pt idx="3">
                  <c:v>2.2378987898789888</c:v>
                </c:pt>
                <c:pt idx="4">
                  <c:v>2.535140997830803</c:v>
                </c:pt>
                <c:pt idx="5">
                  <c:v>2.8104327553548005</c:v>
                </c:pt>
                <c:pt idx="6">
                  <c:v>3.2544165873267743</c:v>
                </c:pt>
                <c:pt idx="7">
                  <c:v>3.7392376256400546</c:v>
                </c:pt>
                <c:pt idx="8">
                  <c:v>4.2491262560069885</c:v>
                </c:pt>
                <c:pt idx="9">
                  <c:v>4.857806691449813</c:v>
                </c:pt>
                <c:pt idx="10">
                  <c:v>5.4998789053039472</c:v>
                </c:pt>
                <c:pt idx="11">
                  <c:v>6.2115072933549422</c:v>
                </c:pt>
                <c:pt idx="12">
                  <c:v>6.8156277436347663</c:v>
                </c:pt>
                <c:pt idx="13">
                  <c:v>7.3979820627802724</c:v>
                </c:pt>
                <c:pt idx="14">
                  <c:v>8.1334355828220843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09-4253-8611-D2CDB1D46215}"/>
            </c:ext>
          </c:extLst>
        </c:ser>
        <c:ser>
          <c:idx val="13"/>
          <c:order val="1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'Ark1'!$S$463:$S$477</c:f>
              <c:numCache>
                <c:formatCode>General</c:formatCode>
                <c:ptCount val="15"/>
                <c:pt idx="0">
                  <c:v>1.375</c:v>
                </c:pt>
                <c:pt idx="1">
                  <c:v>1.6907894736842108</c:v>
                </c:pt>
                <c:pt idx="2">
                  <c:v>1.9744204636290967</c:v>
                </c:pt>
                <c:pt idx="3">
                  <c:v>2.2918951858622791</c:v>
                </c:pt>
                <c:pt idx="4">
                  <c:v>2.5995772663222168</c:v>
                </c:pt>
                <c:pt idx="5">
                  <c:v>2.82426576793452</c:v>
                </c:pt>
                <c:pt idx="6">
                  <c:v>3.2883264577990858</c:v>
                </c:pt>
                <c:pt idx="7">
                  <c:v>3.7320797839185538</c:v>
                </c:pt>
                <c:pt idx="8">
                  <c:v>4.2980952380952369</c:v>
                </c:pt>
                <c:pt idx="9">
                  <c:v>4.8752272351677428</c:v>
                </c:pt>
                <c:pt idx="10">
                  <c:v>5.4784738334622318</c:v>
                </c:pt>
                <c:pt idx="11">
                  <c:v>6.2351387054161149</c:v>
                </c:pt>
                <c:pt idx="12">
                  <c:v>6.8247322297955186</c:v>
                </c:pt>
                <c:pt idx="13">
                  <c:v>7.2664041994750637</c:v>
                </c:pt>
                <c:pt idx="14">
                  <c:v>8.04833836858006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09-4253-8611-D2CDB1D46215}"/>
            </c:ext>
          </c:extLst>
        </c:ser>
        <c:ser>
          <c:idx val="1"/>
          <c:order val="2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'Ark1'!$S$448:$S$462</c:f>
              <c:numCache>
                <c:formatCode>General</c:formatCode>
                <c:ptCount val="15"/>
                <c:pt idx="0">
                  <c:v>1</c:v>
                </c:pt>
                <c:pt idx="1">
                  <c:v>1.6370370370370373</c:v>
                </c:pt>
                <c:pt idx="2">
                  <c:v>2.1378723404255315</c:v>
                </c:pt>
                <c:pt idx="3">
                  <c:v>2.555743243243243</c:v>
                </c:pt>
                <c:pt idx="4">
                  <c:v>2.7571466737910777</c:v>
                </c:pt>
                <c:pt idx="5">
                  <c:v>2.9766183912057222</c:v>
                </c:pt>
                <c:pt idx="6">
                  <c:v>3.382970925971172</c:v>
                </c:pt>
                <c:pt idx="7">
                  <c:v>3.854357166464693</c:v>
                </c:pt>
                <c:pt idx="8">
                  <c:v>4.2884568354120818</c:v>
                </c:pt>
                <c:pt idx="9">
                  <c:v>4.8588663030903989</c:v>
                </c:pt>
                <c:pt idx="10">
                  <c:v>5.4546204620462042</c:v>
                </c:pt>
                <c:pt idx="11">
                  <c:v>6.1241890639481005</c:v>
                </c:pt>
                <c:pt idx="12">
                  <c:v>6.7116751269035522</c:v>
                </c:pt>
                <c:pt idx="13">
                  <c:v>7.2324159021406738</c:v>
                </c:pt>
                <c:pt idx="14">
                  <c:v>7.9680511182108607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09-4253-8611-D2CDB1D46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37367247983845"/>
          <c:y val="0.25434719330249422"/>
          <c:w val="6.4804606885044261E-2"/>
          <c:h val="0.23634810677938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 middel KLASSE innen de ulike FETTGRUPPENE</a:t>
            </a:r>
          </a:p>
        </c:rich>
      </c:tx>
      <c:layout>
        <c:manualLayout>
          <c:xMode val="edge"/>
          <c:yMode val="edge"/>
          <c:x val="0.1752267075766881"/>
          <c:y val="2.9454980442306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712643765687137E-2"/>
          <c:y val="0.12420407579348475"/>
          <c:w val="0.92176042009480574"/>
          <c:h val="0.795401997542351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'Ark1'!$S$463:$S$477</c:f>
              <c:numCache>
                <c:formatCode>General</c:formatCode>
                <c:ptCount val="15"/>
                <c:pt idx="0">
                  <c:v>1.375</c:v>
                </c:pt>
                <c:pt idx="1">
                  <c:v>1.6907894736842108</c:v>
                </c:pt>
                <c:pt idx="2">
                  <c:v>1.9744204636290967</c:v>
                </c:pt>
                <c:pt idx="3">
                  <c:v>2.2918951858622791</c:v>
                </c:pt>
                <c:pt idx="4">
                  <c:v>2.5995772663222168</c:v>
                </c:pt>
                <c:pt idx="5">
                  <c:v>2.82426576793452</c:v>
                </c:pt>
                <c:pt idx="6">
                  <c:v>3.2883264577990858</c:v>
                </c:pt>
                <c:pt idx="7">
                  <c:v>3.7320797839185538</c:v>
                </c:pt>
                <c:pt idx="8">
                  <c:v>4.2980952380952369</c:v>
                </c:pt>
                <c:pt idx="9">
                  <c:v>4.8752272351677428</c:v>
                </c:pt>
                <c:pt idx="10">
                  <c:v>5.4784738334622318</c:v>
                </c:pt>
                <c:pt idx="11">
                  <c:v>6.2351387054161149</c:v>
                </c:pt>
                <c:pt idx="12">
                  <c:v>6.8247322297955186</c:v>
                </c:pt>
                <c:pt idx="13">
                  <c:v>7.2664041994750637</c:v>
                </c:pt>
                <c:pt idx="14">
                  <c:v>8.04833836858006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E-45ED-A036-EDE62925EE92}"/>
            </c:ext>
          </c:extLst>
        </c:ser>
        <c:ser>
          <c:idx val="1"/>
          <c:order val="1"/>
          <c:tx>
            <c:strRef>
              <c:f>'Ark1'!$C$448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'Ark1'!$S$448:$S$462</c:f>
              <c:numCache>
                <c:formatCode>General</c:formatCode>
                <c:ptCount val="15"/>
                <c:pt idx="0">
                  <c:v>1</c:v>
                </c:pt>
                <c:pt idx="1">
                  <c:v>1.6370370370370373</c:v>
                </c:pt>
                <c:pt idx="2">
                  <c:v>2.1378723404255315</c:v>
                </c:pt>
                <c:pt idx="3">
                  <c:v>2.555743243243243</c:v>
                </c:pt>
                <c:pt idx="4">
                  <c:v>2.7571466737910777</c:v>
                </c:pt>
                <c:pt idx="5">
                  <c:v>2.9766183912057222</c:v>
                </c:pt>
                <c:pt idx="6">
                  <c:v>3.382970925971172</c:v>
                </c:pt>
                <c:pt idx="7">
                  <c:v>3.854357166464693</c:v>
                </c:pt>
                <c:pt idx="8">
                  <c:v>4.2884568354120818</c:v>
                </c:pt>
                <c:pt idx="9">
                  <c:v>4.8588663030903989</c:v>
                </c:pt>
                <c:pt idx="10">
                  <c:v>5.4546204620462042</c:v>
                </c:pt>
                <c:pt idx="11">
                  <c:v>6.1241890639481005</c:v>
                </c:pt>
                <c:pt idx="12">
                  <c:v>6.7116751269035522</c:v>
                </c:pt>
                <c:pt idx="13">
                  <c:v>7.2324159021406738</c:v>
                </c:pt>
                <c:pt idx="14">
                  <c:v>7.9680511182108607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E-45ED-A036-EDE62925E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42096529076939"/>
          <c:y val="0.25434719330249422"/>
          <c:w val="7.7927604655082736E-2"/>
          <c:h val="0.17233696439145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 middel VEKT i FETTGRUPPE 5</a:t>
            </a:r>
          </a:p>
        </c:rich>
      </c:tx>
      <c:layout>
        <c:manualLayout>
          <c:xMode val="edge"/>
          <c:yMode val="edge"/>
          <c:x val="0.13339393212647604"/>
          <c:y val="3.37327594064792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64813026075773E-2"/>
          <c:y val="0.12615729970231224"/>
          <c:w val="0.89283982412355334"/>
          <c:h val="0.75102672583791974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Fettgruppe!$E$21:$E$23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Fettgruppe!$Q$37:$Q$39</c:f>
              <c:numCache>
                <c:formatCode>0</c:formatCode>
                <c:ptCount val="3"/>
                <c:pt idx="0">
                  <c:v>389.0799610894947</c:v>
                </c:pt>
                <c:pt idx="1">
                  <c:v>397.6787680209697</c:v>
                </c:pt>
                <c:pt idx="2">
                  <c:v>420.87797888386143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3-4AB3-8346-480FEC7ABA44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Fettgruppe!$E$21:$E$23</c:f>
              <c:strCache>
                <c:ptCount val="3"/>
                <c:pt idx="0">
                  <c:v>5-</c:v>
                </c:pt>
                <c:pt idx="1">
                  <c:v>5</c:v>
                </c:pt>
                <c:pt idx="2">
                  <c:v>5+</c:v>
                </c:pt>
              </c:strCache>
            </c:strRef>
          </c:cat>
          <c:val>
            <c:numRef>
              <c:f>Fettgruppe!$Q$21:$Q$23</c:f>
              <c:numCache>
                <c:formatCode>0</c:formatCode>
                <c:ptCount val="3"/>
                <c:pt idx="0">
                  <c:v>386.05628803245486</c:v>
                </c:pt>
                <c:pt idx="1">
                  <c:v>398.93465648854976</c:v>
                </c:pt>
                <c:pt idx="2">
                  <c:v>416.68149920255217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C3-4AB3-8346-480FEC7AB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24628672334908"/>
          <c:y val="0.27261448023351242"/>
          <c:w val="0.12225581260038891"/>
          <c:h val="0.12845149321873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Middel VEKT i FETTGRUPPE 4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46245500122699E-2"/>
          <c:y val="0.15035021925971223"/>
          <c:w val="0.8881584449874752"/>
          <c:h val="0.7268335763913778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Fettgruppe!$E$18:$E$20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Fettgruppe!$Q$34:$Q$36</c:f>
              <c:numCache>
                <c:formatCode>0</c:formatCode>
                <c:ptCount val="3"/>
                <c:pt idx="0">
                  <c:v>334.2399735930004</c:v>
                </c:pt>
                <c:pt idx="1">
                  <c:v>352.00463439752843</c:v>
                </c:pt>
                <c:pt idx="2">
                  <c:v>372.11413520632129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7-4F4A-9407-C2074FBE8609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Fettgruppe!$E$18:$E$20</c:f>
              <c:strCache>
                <c:ptCount val="3"/>
                <c:pt idx="0">
                  <c:v>4-</c:v>
                </c:pt>
                <c:pt idx="1">
                  <c:v>4</c:v>
                </c:pt>
                <c:pt idx="2">
                  <c:v>4+</c:v>
                </c:pt>
              </c:strCache>
            </c:strRef>
          </c:cat>
          <c:val>
            <c:numRef>
              <c:f>Fettgruppe!$Q$18:$Q$20</c:f>
              <c:numCache>
                <c:formatCode>0</c:formatCode>
                <c:ptCount val="3"/>
                <c:pt idx="0">
                  <c:v>336.25956744262805</c:v>
                </c:pt>
                <c:pt idx="1">
                  <c:v>353.82286576996876</c:v>
                </c:pt>
                <c:pt idx="2">
                  <c:v>370.4025878003701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7-4F4A-9407-C2074FBE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30186812462508"/>
          <c:y val="0.63432188410370094"/>
          <c:w val="0.15952311411628714"/>
          <c:h val="0.132495919606252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andel% OVERFETE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90977529014905E-2"/>
          <c:y val="0.14854525534846108"/>
          <c:w val="0.89865117294519659"/>
          <c:h val="0.75016804317695363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'Ark1'!$W$119:$W$170</c:f>
              <c:numCache>
                <c:formatCode>General</c:formatCode>
                <c:ptCount val="52"/>
                <c:pt idx="0">
                  <c:v>72.561459159397316</c:v>
                </c:pt>
                <c:pt idx="1">
                  <c:v>73.206442166910691</c:v>
                </c:pt>
                <c:pt idx="2">
                  <c:v>75.155279503105604</c:v>
                </c:pt>
                <c:pt idx="3">
                  <c:v>76.154492023509647</c:v>
                </c:pt>
                <c:pt idx="4">
                  <c:v>71.000855431993159</c:v>
                </c:pt>
                <c:pt idx="5">
                  <c:v>74.4421906693712</c:v>
                </c:pt>
                <c:pt idx="6">
                  <c:v>73.752711496746187</c:v>
                </c:pt>
                <c:pt idx="7">
                  <c:v>74.831763122476445</c:v>
                </c:pt>
                <c:pt idx="8">
                  <c:v>70.35110533159947</c:v>
                </c:pt>
                <c:pt idx="9">
                  <c:v>77.984758679085502</c:v>
                </c:pt>
                <c:pt idx="10">
                  <c:v>77.747502270663063</c:v>
                </c:pt>
                <c:pt idx="11">
                  <c:v>79.941291585127189</c:v>
                </c:pt>
                <c:pt idx="12">
                  <c:v>76.8888888888889</c:v>
                </c:pt>
                <c:pt idx="13">
                  <c:v>72.903225806451601</c:v>
                </c:pt>
                <c:pt idx="14">
                  <c:v>78.094194961664869</c:v>
                </c:pt>
                <c:pt idx="15">
                  <c:v>75.701754385964946</c:v>
                </c:pt>
                <c:pt idx="16">
                  <c:v>73.589973142345571</c:v>
                </c:pt>
                <c:pt idx="17">
                  <c:v>76.216216216216225</c:v>
                </c:pt>
                <c:pt idx="18">
                  <c:v>75.104079933388846</c:v>
                </c:pt>
                <c:pt idx="19">
                  <c:v>78.633975481611216</c:v>
                </c:pt>
                <c:pt idx="20">
                  <c:v>77.272727272727266</c:v>
                </c:pt>
                <c:pt idx="21">
                  <c:v>75.86206896551721</c:v>
                </c:pt>
                <c:pt idx="22">
                  <c:v>73.153692614770492</c:v>
                </c:pt>
                <c:pt idx="23">
                  <c:v>76.3888888888889</c:v>
                </c:pt>
                <c:pt idx="24">
                  <c:v>73.523421588594701</c:v>
                </c:pt>
                <c:pt idx="25">
                  <c:v>73.020527859237518</c:v>
                </c:pt>
                <c:pt idx="26">
                  <c:v>70.34482758620689</c:v>
                </c:pt>
                <c:pt idx="27">
                  <c:v>75.209380234505858</c:v>
                </c:pt>
                <c:pt idx="28">
                  <c:v>74.134790528233154</c:v>
                </c:pt>
                <c:pt idx="29">
                  <c:v>72.027972027972012</c:v>
                </c:pt>
                <c:pt idx="30">
                  <c:v>74.022346368715077</c:v>
                </c:pt>
                <c:pt idx="31">
                  <c:v>71.767497034400947</c:v>
                </c:pt>
                <c:pt idx="32">
                  <c:v>71.475054229934955</c:v>
                </c:pt>
                <c:pt idx="33">
                  <c:v>64.380264741275553</c:v>
                </c:pt>
                <c:pt idx="34">
                  <c:v>69.04487917146146</c:v>
                </c:pt>
                <c:pt idx="35">
                  <c:v>68.627450980392183</c:v>
                </c:pt>
                <c:pt idx="36">
                  <c:v>67.459459459459438</c:v>
                </c:pt>
                <c:pt idx="37">
                  <c:v>67.814960629921259</c:v>
                </c:pt>
                <c:pt idx="38">
                  <c:v>65.042372881355931</c:v>
                </c:pt>
                <c:pt idx="39">
                  <c:v>66.398929049531475</c:v>
                </c:pt>
                <c:pt idx="40">
                  <c:v>68.056164984642407</c:v>
                </c:pt>
                <c:pt idx="41">
                  <c:v>69.253438113948917</c:v>
                </c:pt>
                <c:pt idx="42">
                  <c:v>73.14339093881361</c:v>
                </c:pt>
                <c:pt idx="43">
                  <c:v>74.17153996101365</c:v>
                </c:pt>
                <c:pt idx="44">
                  <c:v>72.483886960832947</c:v>
                </c:pt>
                <c:pt idx="45">
                  <c:v>74.086223055295221</c:v>
                </c:pt>
                <c:pt idx="46">
                  <c:v>74.726477024070022</c:v>
                </c:pt>
                <c:pt idx="47">
                  <c:v>76.706827309236942</c:v>
                </c:pt>
                <c:pt idx="48">
                  <c:v>76.593279258400926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F-405C-B8D3-76E1B7033676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'Ark1'!$W$67:$W$118</c:f>
              <c:numCache>
                <c:formatCode>General</c:formatCode>
                <c:ptCount val="52"/>
                <c:pt idx="0">
                  <c:v>80.697674418604677</c:v>
                </c:pt>
                <c:pt idx="1">
                  <c:v>80.863309352517987</c:v>
                </c:pt>
                <c:pt idx="2">
                  <c:v>79.023508137432188</c:v>
                </c:pt>
                <c:pt idx="3">
                  <c:v>80.657276995305182</c:v>
                </c:pt>
                <c:pt idx="4">
                  <c:v>79.669030732860548</c:v>
                </c:pt>
                <c:pt idx="5">
                  <c:v>80.987654320987644</c:v>
                </c:pt>
                <c:pt idx="6">
                  <c:v>80.263157894736821</c:v>
                </c:pt>
                <c:pt idx="7">
                  <c:v>81.157270029673583</c:v>
                </c:pt>
                <c:pt idx="8">
                  <c:v>81.558028616852141</c:v>
                </c:pt>
                <c:pt idx="9">
                  <c:v>78.865131578947356</c:v>
                </c:pt>
                <c:pt idx="10">
                  <c:v>80.657276995305182</c:v>
                </c:pt>
                <c:pt idx="11">
                  <c:v>85.425101214574894</c:v>
                </c:pt>
                <c:pt idx="12">
                  <c:v>81.494661921708186</c:v>
                </c:pt>
                <c:pt idx="13">
                  <c:v>79.53091684434969</c:v>
                </c:pt>
                <c:pt idx="14">
                  <c:v>82.635983263598305</c:v>
                </c:pt>
                <c:pt idx="15">
                  <c:v>82.483781278961999</c:v>
                </c:pt>
                <c:pt idx="16">
                  <c:v>79.411764705882348</c:v>
                </c:pt>
                <c:pt idx="17">
                  <c:v>79.156908665105405</c:v>
                </c:pt>
                <c:pt idx="18">
                  <c:v>79.86486486486487</c:v>
                </c:pt>
                <c:pt idx="19">
                  <c:v>80.0982800982801</c:v>
                </c:pt>
                <c:pt idx="20">
                  <c:v>79.728059332509275</c:v>
                </c:pt>
                <c:pt idx="21">
                  <c:v>71.275455519828498</c:v>
                </c:pt>
                <c:pt idx="22">
                  <c:v>75.30864197530866</c:v>
                </c:pt>
                <c:pt idx="23">
                  <c:v>75.210589651022843</c:v>
                </c:pt>
                <c:pt idx="24">
                  <c:v>72.588235294117652</c:v>
                </c:pt>
                <c:pt idx="25">
                  <c:v>72.65160523186681</c:v>
                </c:pt>
                <c:pt idx="26">
                  <c:v>72.484076433121004</c:v>
                </c:pt>
                <c:pt idx="27">
                  <c:v>75.5</c:v>
                </c:pt>
                <c:pt idx="28">
                  <c:v>70.534069981583798</c:v>
                </c:pt>
                <c:pt idx="29">
                  <c:v>74.911032028469748</c:v>
                </c:pt>
                <c:pt idx="30">
                  <c:v>68.907563025210095</c:v>
                </c:pt>
                <c:pt idx="31">
                  <c:v>69.327731092436991</c:v>
                </c:pt>
                <c:pt idx="32">
                  <c:v>70.588235294117652</c:v>
                </c:pt>
                <c:pt idx="33">
                  <c:v>65.947242206235032</c:v>
                </c:pt>
                <c:pt idx="34">
                  <c:v>67.752442996742658</c:v>
                </c:pt>
                <c:pt idx="35">
                  <c:v>71.130625686059261</c:v>
                </c:pt>
                <c:pt idx="36">
                  <c:v>69.751243781094544</c:v>
                </c:pt>
                <c:pt idx="37">
                  <c:v>67.162592986184876</c:v>
                </c:pt>
                <c:pt idx="38">
                  <c:v>66.786140979689364</c:v>
                </c:pt>
                <c:pt idx="39">
                  <c:v>70.318613750698731</c:v>
                </c:pt>
                <c:pt idx="40">
                  <c:v>67.830188679245296</c:v>
                </c:pt>
                <c:pt idx="41">
                  <c:v>68.56343283582089</c:v>
                </c:pt>
                <c:pt idx="42">
                  <c:v>70.156826568265686</c:v>
                </c:pt>
                <c:pt idx="43">
                  <c:v>69.075290550783208</c:v>
                </c:pt>
                <c:pt idx="44">
                  <c:v>68.800379326695122</c:v>
                </c:pt>
                <c:pt idx="45">
                  <c:v>69.159836065573742</c:v>
                </c:pt>
                <c:pt idx="46">
                  <c:v>72.604867944070435</c:v>
                </c:pt>
                <c:pt idx="47">
                  <c:v>71.935096153846175</c:v>
                </c:pt>
                <c:pt idx="48">
                  <c:v>72.864019253910939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F-405C-B8D3-76E1B7033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549454270559536"/>
          <c:y val="0.25527635221025824"/>
          <c:w val="7.5203054583879381E-2"/>
          <c:h val="0.1381708756348232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VEKT i FETTGRUPPE 3</a:t>
            </a:r>
          </a:p>
        </c:rich>
      </c:tx>
      <c:layout>
        <c:manualLayout>
          <c:xMode val="edge"/>
          <c:yMode val="edge"/>
          <c:x val="7.3765713107445591E-2"/>
          <c:y val="4.18281563472196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804964922967999E-2"/>
          <c:y val="0.15226228037912318"/>
          <c:w val="0.8928997609432715"/>
          <c:h val="0.72492163708847435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Fettgruppe!$E$15:$E$17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Fettgruppe!$Q$31:$Q$33</c:f>
              <c:numCache>
                <c:formatCode>0</c:formatCode>
                <c:ptCount val="3"/>
                <c:pt idx="0">
                  <c:v>279.83834870541193</c:v>
                </c:pt>
                <c:pt idx="1">
                  <c:v>297.04686010362701</c:v>
                </c:pt>
                <c:pt idx="2">
                  <c:v>315.23290403139572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8-42A3-95E9-AAD2EDAA9C0E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Fettgruppe!$E$15:$E$17</c:f>
              <c:strCache>
                <c:ptCount val="3"/>
                <c:pt idx="0">
                  <c:v>3-</c:v>
                </c:pt>
                <c:pt idx="1">
                  <c:v>3</c:v>
                </c:pt>
                <c:pt idx="2">
                  <c:v>3+</c:v>
                </c:pt>
              </c:strCache>
            </c:strRef>
          </c:cat>
          <c:val>
            <c:numRef>
              <c:f>Fettgruppe!$Q$15:$Q$17</c:f>
              <c:numCache>
                <c:formatCode>0</c:formatCode>
                <c:ptCount val="3"/>
                <c:pt idx="0">
                  <c:v>283.23373156162342</c:v>
                </c:pt>
                <c:pt idx="1">
                  <c:v>300.87206286405205</c:v>
                </c:pt>
                <c:pt idx="2">
                  <c:v>316.32792770789928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8-42A3-95E9-AAD2EDAA9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28251063232807"/>
          <c:y val="0.49340802686111035"/>
          <c:w val="0.14770372783499719"/>
          <c:h val="0.182311143386865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VEKT i FETTGRUPPE 2</a:t>
            </a:r>
          </a:p>
        </c:rich>
      </c:tx>
      <c:layout>
        <c:manualLayout>
          <c:xMode val="edge"/>
          <c:yMode val="edge"/>
          <c:x val="7.4961470502185074E-2"/>
          <c:y val="4.38166273071426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92191304387437E-2"/>
          <c:y val="0.13827429879293529"/>
          <c:w val="0.91178278506499277"/>
          <c:h val="0.73890958433251608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Fettgruppe!$E$12:$E$14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Fettgruppe!$Q$28:$Q$30</c:f>
              <c:numCache>
                <c:formatCode>0</c:formatCode>
                <c:ptCount val="3"/>
                <c:pt idx="0">
                  <c:v>241.42353474320217</c:v>
                </c:pt>
                <c:pt idx="1">
                  <c:v>252.9282588454378</c:v>
                </c:pt>
                <c:pt idx="2">
                  <c:v>263.18568464730225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1-4431-AD91-97F9A19F8641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Fettgruppe!$E$12:$E$14</c:f>
              <c:strCache>
                <c:ptCount val="3"/>
                <c:pt idx="0">
                  <c:v>2-</c:v>
                </c:pt>
                <c:pt idx="1">
                  <c:v>2</c:v>
                </c:pt>
                <c:pt idx="2">
                  <c:v>2+</c:v>
                </c:pt>
              </c:strCache>
            </c:strRef>
          </c:cat>
          <c:val>
            <c:numRef>
              <c:f>Fettgruppe!$Q$12:$Q$14</c:f>
              <c:numCache>
                <c:formatCode>0</c:formatCode>
                <c:ptCount val="3"/>
                <c:pt idx="0">
                  <c:v>248.18284182305527</c:v>
                </c:pt>
                <c:pt idx="1">
                  <c:v>257.75552016985142</c:v>
                </c:pt>
                <c:pt idx="2">
                  <c:v>267.4793769578842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1-4431-AD91-97F9A19F8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2487467230309"/>
          <c:y val="0.21475987365015828"/>
          <c:w val="0.14967787194595594"/>
          <c:h val="0.128484338629332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mi</a:t>
            </a:r>
            <a:r>
              <a:rPr lang="en-US" sz="2800"/>
              <a:t>ddel VEKT i FETTGRUPPE 1</a:t>
            </a:r>
          </a:p>
        </c:rich>
      </c:tx>
      <c:layout>
        <c:manualLayout>
          <c:xMode val="edge"/>
          <c:yMode val="edge"/>
          <c:x val="7.3890088831362125E-2"/>
          <c:y val="4.38165829434124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844200206026607E-2"/>
          <c:y val="0.14233832177711489"/>
          <c:w val="0.86069051728435986"/>
          <c:h val="0.74464738358755378"/>
        </c:manualLayout>
      </c:layout>
      <c:lineChart>
        <c:grouping val="standard"/>
        <c:varyColors val="0"/>
        <c:ser>
          <c:idx val="13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ln w="50800">
              <a:solidFill>
                <a:schemeClr val="accent1"/>
              </a:solidFill>
              <a:prstDash val="solid"/>
            </a:ln>
          </c:spPr>
          <c:marker>
            <c:symbol val="square"/>
            <c:size val="11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Fettgruppe!$Q$25:$Q$27</c:f>
              <c:numCache>
                <c:formatCode>0</c:formatCode>
                <c:ptCount val="3"/>
                <c:pt idx="0">
                  <c:v>186.79999999999995</c:v>
                </c:pt>
                <c:pt idx="1">
                  <c:v>194.27796610169483</c:v>
                </c:pt>
                <c:pt idx="2">
                  <c:v>226.4204097714734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F3-43B0-99C0-143881E1F011}"/>
            </c:ext>
          </c:extLst>
        </c:ser>
        <c:ser>
          <c:idx val="1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circle"/>
            <c:size val="10"/>
            <c:spPr>
              <a:solidFill>
                <a:schemeClr val="bg1"/>
              </a:solidFill>
            </c:spPr>
          </c:marker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Fettgruppe!$Q$9:$Q$11</c:f>
              <c:numCache>
                <c:formatCode>0</c:formatCode>
                <c:ptCount val="3"/>
                <c:pt idx="0">
                  <c:v>163.375</c:v>
                </c:pt>
                <c:pt idx="1">
                  <c:v>212.36573426573423</c:v>
                </c:pt>
                <c:pt idx="2">
                  <c:v>230.5505008347244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F3-43B0-99C0-143881E1F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</a:t>
                </a:r>
              </a:p>
            </c:rich>
          </c:tx>
          <c:layout>
            <c:manualLayout>
              <c:xMode val="edge"/>
              <c:yMode val="edge"/>
              <c:x val="6.2118373523912286E-3"/>
              <c:y val="0.461567817704000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18343158726448"/>
          <c:y val="0.43255068920064638"/>
          <c:w val="0.12393754615077736"/>
          <c:h val="0.148493245110852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antall%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322713249428293E-2"/>
          <c:y val="0.19574083198730235"/>
          <c:w val="0.91315037958952716"/>
          <c:h val="0.7238653005568300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Fettgruppe!$I$41:$I$55</c:f>
              <c:numCache>
                <c:formatCode>General</c:formatCode>
                <c:ptCount val="15"/>
                <c:pt idx="0">
                  <c:v>1.2928457150244828E-2</c:v>
                </c:pt>
                <c:pt idx="1">
                  <c:v>0.28119394301782519</c:v>
                </c:pt>
                <c:pt idx="2">
                  <c:v>2.3901485156515139</c:v>
                </c:pt>
                <c:pt idx="3">
                  <c:v>5.9244654890996946</c:v>
                </c:pt>
                <c:pt idx="4">
                  <c:v>7.5098175471484669</c:v>
                </c:pt>
                <c:pt idx="5">
                  <c:v>11.134633720648361</c:v>
                </c:pt>
                <c:pt idx="6">
                  <c:v>15.320221723040127</c:v>
                </c:pt>
                <c:pt idx="7">
                  <c:v>17.101116695486347</c:v>
                </c:pt>
                <c:pt idx="8">
                  <c:v>14.835404579905946</c:v>
                </c:pt>
                <c:pt idx="9">
                  <c:v>10.455889720260508</c:v>
                </c:pt>
                <c:pt idx="10">
                  <c:v>6.6937086895392621</c:v>
                </c:pt>
                <c:pt idx="11">
                  <c:v>3.9981253737132145</c:v>
                </c:pt>
                <c:pt idx="12">
                  <c:v>1.8423051439098888</c:v>
                </c:pt>
                <c:pt idx="13">
                  <c:v>1.4431390293960795</c:v>
                </c:pt>
                <c:pt idx="14">
                  <c:v>1.0569013720325149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6-45B5-BBDF-39ED6E9F5538}"/>
            </c:ext>
          </c:extLst>
        </c:ser>
        <c:ser>
          <c:idx val="1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Fettgruppe!$I$25:$I$39</c:f>
              <c:numCache>
                <c:formatCode>0.0</c:formatCode>
                <c:ptCount val="15"/>
                <c:pt idx="0">
                  <c:v>2.2781438384971257E-2</c:v>
                </c:pt>
                <c:pt idx="1">
                  <c:v>0.31017804570307023</c:v>
                </c:pt>
                <c:pt idx="2">
                  <c:v>2.2238188700406565</c:v>
                </c:pt>
                <c:pt idx="3">
                  <c:v>5.800504696481144</c:v>
                </c:pt>
                <c:pt idx="4">
                  <c:v>7.5283891770643505</c:v>
                </c:pt>
                <c:pt idx="5">
                  <c:v>10.980653301556149</c:v>
                </c:pt>
                <c:pt idx="6">
                  <c:v>15.770012617412027</c:v>
                </c:pt>
                <c:pt idx="7">
                  <c:v>16.910836954997901</c:v>
                </c:pt>
                <c:pt idx="8">
                  <c:v>14.736085798401795</c:v>
                </c:pt>
                <c:pt idx="9">
                  <c:v>10.617902705733915</c:v>
                </c:pt>
                <c:pt idx="10">
                  <c:v>6.80639282209449</c:v>
                </c:pt>
                <c:pt idx="11">
                  <c:v>3.9920089723818872</c:v>
                </c:pt>
                <c:pt idx="12">
                  <c:v>1.8014860507500352</c:v>
                </c:pt>
                <c:pt idx="13">
                  <c:v>1.3370951913640829</c:v>
                </c:pt>
                <c:pt idx="14">
                  <c:v>1.1618533576335344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6-45B5-BBDF-39ED6E9F5538}"/>
            </c:ext>
          </c:extLst>
        </c:ser>
        <c:ser>
          <c:idx val="3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Fettgruppe!$I$9:$I$23</c:f>
              <c:numCache>
                <c:formatCode>0.0</c:formatCode>
                <c:ptCount val="15"/>
                <c:pt idx="0">
                  <c:v>7.4813900422698509E-3</c:v>
                </c:pt>
                <c:pt idx="1">
                  <c:v>0.26745969401114728</c:v>
                </c:pt>
                <c:pt idx="2">
                  <c:v>2.2406763176598212</c:v>
                </c:pt>
                <c:pt idx="3">
                  <c:v>5.5811169715333122</c:v>
                </c:pt>
                <c:pt idx="4">
                  <c:v>7.047469419818202</c:v>
                </c:pt>
                <c:pt idx="5">
                  <c:v>10.747016795720644</c:v>
                </c:pt>
                <c:pt idx="6">
                  <c:v>15.342460629184902</c:v>
                </c:pt>
                <c:pt idx="7">
                  <c:v>17.018291998653357</c:v>
                </c:pt>
                <c:pt idx="8">
                  <c:v>15.316275764036956</c:v>
                </c:pt>
                <c:pt idx="9">
                  <c:v>11.328694871507125</c:v>
                </c:pt>
                <c:pt idx="10">
                  <c:v>6.8136759809972709</c:v>
                </c:pt>
                <c:pt idx="11">
                  <c:v>4.0474320128679908</c:v>
                </c:pt>
                <c:pt idx="12">
                  <c:v>1.8441626454195192</c:v>
                </c:pt>
                <c:pt idx="13">
                  <c:v>1.2250776194216884</c:v>
                </c:pt>
                <c:pt idx="14">
                  <c:v>1.1727078891257998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6-45B5-BBDF-39ED6E9F5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07089508575942"/>
          <c:y val="0.20975829374143867"/>
          <c:w val="5.3959754781245477E-2"/>
          <c:h val="0.2607644064766463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antall% slakt innen FETTGRUPPENE</a:t>
            </a:r>
          </a:p>
        </c:rich>
      </c:tx>
      <c:layout>
        <c:manualLayout>
          <c:xMode val="edge"/>
          <c:yMode val="edge"/>
          <c:x val="0.18906398073823949"/>
          <c:y val="4.63957450005704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04335400952259E-2"/>
          <c:y val="0.1977186174369909"/>
          <c:w val="0.8955687739205912"/>
          <c:h val="0.670697673264916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Fettgruppe!$I$25:$I$39</c:f>
              <c:numCache>
                <c:formatCode>0.0</c:formatCode>
                <c:ptCount val="15"/>
                <c:pt idx="0">
                  <c:v>2.2781438384971257E-2</c:v>
                </c:pt>
                <c:pt idx="1">
                  <c:v>0.31017804570307023</c:v>
                </c:pt>
                <c:pt idx="2">
                  <c:v>2.2238188700406565</c:v>
                </c:pt>
                <c:pt idx="3">
                  <c:v>5.800504696481144</c:v>
                </c:pt>
                <c:pt idx="4">
                  <c:v>7.5283891770643505</c:v>
                </c:pt>
                <c:pt idx="5">
                  <c:v>10.980653301556149</c:v>
                </c:pt>
                <c:pt idx="6">
                  <c:v>15.770012617412027</c:v>
                </c:pt>
                <c:pt idx="7">
                  <c:v>16.910836954997901</c:v>
                </c:pt>
                <c:pt idx="8">
                  <c:v>14.736085798401795</c:v>
                </c:pt>
                <c:pt idx="9">
                  <c:v>10.617902705733915</c:v>
                </c:pt>
                <c:pt idx="10">
                  <c:v>6.80639282209449</c:v>
                </c:pt>
                <c:pt idx="11">
                  <c:v>3.9920089723818872</c:v>
                </c:pt>
                <c:pt idx="12">
                  <c:v>1.8014860507500352</c:v>
                </c:pt>
                <c:pt idx="13">
                  <c:v>1.3370951913640829</c:v>
                </c:pt>
                <c:pt idx="14">
                  <c:v>1.1618533576335344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D-4414-B5BD-DE3613360CA9}"/>
            </c:ext>
          </c:extLst>
        </c:ser>
        <c:ser>
          <c:idx val="3"/>
          <c:order val="1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Fettgruppe!$I$9:$I$23</c:f>
              <c:numCache>
                <c:formatCode>0.0</c:formatCode>
                <c:ptCount val="15"/>
                <c:pt idx="0">
                  <c:v>7.4813900422698509E-3</c:v>
                </c:pt>
                <c:pt idx="1">
                  <c:v>0.26745969401114728</c:v>
                </c:pt>
                <c:pt idx="2">
                  <c:v>2.2406763176598212</c:v>
                </c:pt>
                <c:pt idx="3">
                  <c:v>5.5811169715333122</c:v>
                </c:pt>
                <c:pt idx="4">
                  <c:v>7.047469419818202</c:v>
                </c:pt>
                <c:pt idx="5">
                  <c:v>10.747016795720644</c:v>
                </c:pt>
                <c:pt idx="6">
                  <c:v>15.342460629184902</c:v>
                </c:pt>
                <c:pt idx="7">
                  <c:v>17.018291998653357</c:v>
                </c:pt>
                <c:pt idx="8">
                  <c:v>15.316275764036956</c:v>
                </c:pt>
                <c:pt idx="9">
                  <c:v>11.328694871507125</c:v>
                </c:pt>
                <c:pt idx="10">
                  <c:v>6.8136759809972709</c:v>
                </c:pt>
                <c:pt idx="11">
                  <c:v>4.0474320128679908</c:v>
                </c:pt>
                <c:pt idx="12">
                  <c:v>1.8441626454195192</c:v>
                </c:pt>
                <c:pt idx="13">
                  <c:v>1.2250776194216884</c:v>
                </c:pt>
                <c:pt idx="14">
                  <c:v>1.1727078891257998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DD-4414-B5BD-DE361336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20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74815773829666"/>
          <c:y val="0.29888173930089462"/>
          <c:w val="8.8560716155704156E-2"/>
          <c:h val="0.1548749481714132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2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antall slakt innen de ulike FETTGRUPPENE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7073389001556"/>
          <c:y val="0.14756406020767512"/>
          <c:w val="0.87710241780552034"/>
          <c:h val="0.7720417726825193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Fettgruppe!$B$41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Fettgruppe!$G$41:$G$55</c:f>
              <c:numCache>
                <c:formatCode>#,##0</c:formatCode>
                <c:ptCount val="15"/>
                <c:pt idx="0">
                  <c:v>8</c:v>
                </c:pt>
                <c:pt idx="1">
                  <c:v>174</c:v>
                </c:pt>
                <c:pt idx="2">
                  <c:v>1479</c:v>
                </c:pt>
                <c:pt idx="3">
                  <c:v>3666</c:v>
                </c:pt>
                <c:pt idx="4">
                  <c:v>4647</c:v>
                </c:pt>
                <c:pt idx="5">
                  <c:v>6890</c:v>
                </c:pt>
                <c:pt idx="6">
                  <c:v>9480</c:v>
                </c:pt>
                <c:pt idx="7">
                  <c:v>10582</c:v>
                </c:pt>
                <c:pt idx="8">
                  <c:v>9180</c:v>
                </c:pt>
                <c:pt idx="9">
                  <c:v>6470</c:v>
                </c:pt>
                <c:pt idx="10">
                  <c:v>4142</c:v>
                </c:pt>
                <c:pt idx="11">
                  <c:v>2474</c:v>
                </c:pt>
                <c:pt idx="12">
                  <c:v>1140</c:v>
                </c:pt>
                <c:pt idx="13">
                  <c:v>893</c:v>
                </c:pt>
                <c:pt idx="14">
                  <c:v>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39-484E-B5FB-0E8D28082135}"/>
            </c:ext>
          </c:extLst>
        </c:ser>
        <c:ser>
          <c:idx val="1"/>
          <c:order val="1"/>
          <c:tx>
            <c:strRef>
              <c:f>Fettgruppe!$B$25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Fettgruppe!$G$25:$G$39</c:f>
              <c:numCache>
                <c:formatCode>#,##0</c:formatCode>
                <c:ptCount val="15"/>
                <c:pt idx="0">
                  <c:v>13</c:v>
                </c:pt>
                <c:pt idx="1">
                  <c:v>177</c:v>
                </c:pt>
                <c:pt idx="2">
                  <c:v>1269</c:v>
                </c:pt>
                <c:pt idx="3">
                  <c:v>3310</c:v>
                </c:pt>
                <c:pt idx="4">
                  <c:v>4296</c:v>
                </c:pt>
                <c:pt idx="5">
                  <c:v>6266</c:v>
                </c:pt>
                <c:pt idx="6">
                  <c:v>8999</c:v>
                </c:pt>
                <c:pt idx="7">
                  <c:v>9650</c:v>
                </c:pt>
                <c:pt idx="8">
                  <c:v>8409</c:v>
                </c:pt>
                <c:pt idx="9">
                  <c:v>6059</c:v>
                </c:pt>
                <c:pt idx="10">
                  <c:v>3884</c:v>
                </c:pt>
                <c:pt idx="11">
                  <c:v>2278</c:v>
                </c:pt>
                <c:pt idx="12">
                  <c:v>1028</c:v>
                </c:pt>
                <c:pt idx="13">
                  <c:v>763</c:v>
                </c:pt>
                <c:pt idx="14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39-484E-B5FB-0E8D28082135}"/>
            </c:ext>
          </c:extLst>
        </c:ser>
        <c:ser>
          <c:idx val="3"/>
          <c:order val="2"/>
          <c:tx>
            <c:strRef>
              <c:f>Fettgruppe!$B$9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Fettgruppe!$E$9:$E$23</c:f>
              <c:strCache>
                <c:ptCount val="15"/>
                <c:pt idx="0">
                  <c:v>1-</c:v>
                </c:pt>
                <c:pt idx="1">
                  <c:v>1</c:v>
                </c:pt>
                <c:pt idx="2">
                  <c:v>1+</c:v>
                </c:pt>
                <c:pt idx="3">
                  <c:v>2-</c:v>
                </c:pt>
                <c:pt idx="4">
                  <c:v>2</c:v>
                </c:pt>
                <c:pt idx="5">
                  <c:v>2+</c:v>
                </c:pt>
                <c:pt idx="6">
                  <c:v>3-</c:v>
                </c:pt>
                <c:pt idx="7">
                  <c:v>3</c:v>
                </c:pt>
                <c:pt idx="8">
                  <c:v>3+</c:v>
                </c:pt>
                <c:pt idx="9">
                  <c:v>4-</c:v>
                </c:pt>
                <c:pt idx="10">
                  <c:v>4</c:v>
                </c:pt>
                <c:pt idx="11">
                  <c:v>4+</c:v>
                </c:pt>
                <c:pt idx="12">
                  <c:v>5-</c:v>
                </c:pt>
                <c:pt idx="13">
                  <c:v>5</c:v>
                </c:pt>
                <c:pt idx="14">
                  <c:v>5+</c:v>
                </c:pt>
              </c:strCache>
            </c:strRef>
          </c:cat>
          <c:val>
            <c:numRef>
              <c:f>Fettgruppe!$G$9:$G$23</c:f>
              <c:numCache>
                <c:formatCode>#,##0</c:formatCode>
                <c:ptCount val="15"/>
                <c:pt idx="0">
                  <c:v>4</c:v>
                </c:pt>
                <c:pt idx="1">
                  <c:v>143</c:v>
                </c:pt>
                <c:pt idx="2">
                  <c:v>1198</c:v>
                </c:pt>
                <c:pt idx="3">
                  <c:v>2984</c:v>
                </c:pt>
                <c:pt idx="4">
                  <c:v>3768</c:v>
                </c:pt>
                <c:pt idx="5">
                  <c:v>5746</c:v>
                </c:pt>
                <c:pt idx="6">
                  <c:v>8203</c:v>
                </c:pt>
                <c:pt idx="7">
                  <c:v>9099</c:v>
                </c:pt>
                <c:pt idx="8">
                  <c:v>8189</c:v>
                </c:pt>
                <c:pt idx="9">
                  <c:v>6057</c:v>
                </c:pt>
                <c:pt idx="10">
                  <c:v>3643</c:v>
                </c:pt>
                <c:pt idx="11">
                  <c:v>2164</c:v>
                </c:pt>
                <c:pt idx="12">
                  <c:v>986</c:v>
                </c:pt>
                <c:pt idx="13">
                  <c:v>655</c:v>
                </c:pt>
                <c:pt idx="14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39-484E-B5FB-0E8D28082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62117262417568"/>
          <c:y val="0.1181766456425237"/>
          <c:w val="7.5925089063962045E-2"/>
          <c:h val="0.215878947968334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mnd'!$H$415:$H$426</c:f>
              <c:numCache>
                <c:formatCode>#,##0</c:formatCode>
                <c:ptCount val="12"/>
                <c:pt idx="0">
                  <c:v>819</c:v>
                </c:pt>
                <c:pt idx="1">
                  <c:v>594</c:v>
                </c:pt>
                <c:pt idx="2">
                  <c:v>763</c:v>
                </c:pt>
                <c:pt idx="3">
                  <c:v>509</c:v>
                </c:pt>
                <c:pt idx="4">
                  <c:v>674</c:v>
                </c:pt>
                <c:pt idx="5">
                  <c:v>677</c:v>
                </c:pt>
                <c:pt idx="6">
                  <c:v>415</c:v>
                </c:pt>
                <c:pt idx="7">
                  <c:v>559</c:v>
                </c:pt>
                <c:pt idx="8">
                  <c:v>485</c:v>
                </c:pt>
                <c:pt idx="9">
                  <c:v>1258</c:v>
                </c:pt>
                <c:pt idx="10">
                  <c:v>1326</c:v>
                </c:pt>
                <c:pt idx="11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5-4403-B136-B5538735F8D6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mnd'!$H$133:$H$144</c:f>
              <c:numCache>
                <c:formatCode>#,##0</c:formatCode>
                <c:ptCount val="12"/>
                <c:pt idx="0">
                  <c:v>951</c:v>
                </c:pt>
                <c:pt idx="1">
                  <c:v>591</c:v>
                </c:pt>
                <c:pt idx="2">
                  <c:v>636</c:v>
                </c:pt>
                <c:pt idx="3">
                  <c:v>768</c:v>
                </c:pt>
                <c:pt idx="4">
                  <c:v>613</c:v>
                </c:pt>
                <c:pt idx="5">
                  <c:v>534</c:v>
                </c:pt>
                <c:pt idx="6">
                  <c:v>458</c:v>
                </c:pt>
                <c:pt idx="7">
                  <c:v>502</c:v>
                </c:pt>
                <c:pt idx="8">
                  <c:v>554</c:v>
                </c:pt>
                <c:pt idx="9">
                  <c:v>1281</c:v>
                </c:pt>
                <c:pt idx="10">
                  <c:v>1038</c:v>
                </c:pt>
                <c:pt idx="11">
                  <c:v>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5-4403-B136-B5538735F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4608"/>
        <c:axId val="485935000"/>
      </c:barChart>
      <c:catAx>
        <c:axId val="485934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5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460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0.19020804847178666"/>
          <c:w val="9.0715078334970042E-2"/>
          <c:h val="0.12443463984181607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mnd'!$I$415:$I$426</c:f>
              <c:numCache>
                <c:formatCode>0.0</c:formatCode>
                <c:ptCount val="12"/>
                <c:pt idx="0">
                  <c:v>14.967105263157899</c:v>
                </c:pt>
                <c:pt idx="1">
                  <c:v>16.2428219852338</c:v>
                </c:pt>
                <c:pt idx="2">
                  <c:v>15.35211267605634</c:v>
                </c:pt>
                <c:pt idx="3">
                  <c:v>14.522111269614841</c:v>
                </c:pt>
                <c:pt idx="4">
                  <c:v>16.051440819242679</c:v>
                </c:pt>
                <c:pt idx="5">
                  <c:v>15.094760312151612</c:v>
                </c:pt>
                <c:pt idx="6">
                  <c:v>14.266070814712952</c:v>
                </c:pt>
                <c:pt idx="7">
                  <c:v>14.348049281314163</c:v>
                </c:pt>
                <c:pt idx="8">
                  <c:v>12.86472148541114</c:v>
                </c:pt>
                <c:pt idx="9">
                  <c:v>13.08372334893396</c:v>
                </c:pt>
                <c:pt idx="10">
                  <c:v>15.41501976284585</c:v>
                </c:pt>
                <c:pt idx="11">
                  <c:v>16.633064516129028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8B-4EFF-B6EA-C793E1AE9A38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mnd'!$I$133:$I$144</c:f>
              <c:numCache>
                <c:formatCode>0.0</c:formatCode>
                <c:ptCount val="12"/>
                <c:pt idx="0">
                  <c:v>17.542888765910348</c:v>
                </c:pt>
                <c:pt idx="1">
                  <c:v>18.893861892583129</c:v>
                </c:pt>
                <c:pt idx="2">
                  <c:v>17.438990951466963</c:v>
                </c:pt>
                <c:pt idx="3">
                  <c:v>17.387366991170477</c:v>
                </c:pt>
                <c:pt idx="4">
                  <c:v>16.368491321762349</c:v>
                </c:pt>
                <c:pt idx="5">
                  <c:v>15.2180108292961</c:v>
                </c:pt>
                <c:pt idx="6">
                  <c:v>15.410497981157471</c:v>
                </c:pt>
                <c:pt idx="7">
                  <c:v>14.717091761946644</c:v>
                </c:pt>
                <c:pt idx="8">
                  <c:v>14.70666312715689</c:v>
                </c:pt>
                <c:pt idx="9">
                  <c:v>13.084780388151176</c:v>
                </c:pt>
                <c:pt idx="10">
                  <c:v>12.994491737606408</c:v>
                </c:pt>
                <c:pt idx="11">
                  <c:v>15.739078396169958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8B-4EFF-B6EA-C793E1AE9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5784"/>
        <c:axId val="485936176"/>
      </c:barChart>
      <c:catAx>
        <c:axId val="485935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6176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57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mnd'!$P$415:$P$426</c:f>
              <c:numCache>
                <c:formatCode>0.0</c:formatCode>
                <c:ptCount val="12"/>
                <c:pt idx="0">
                  <c:v>316.73089133089138</c:v>
                </c:pt>
                <c:pt idx="1">
                  <c:v>315.86649831649805</c:v>
                </c:pt>
                <c:pt idx="2">
                  <c:v>314.1225425950193</c:v>
                </c:pt>
                <c:pt idx="3">
                  <c:v>315.93477406679756</c:v>
                </c:pt>
                <c:pt idx="4">
                  <c:v>312.68961424332355</c:v>
                </c:pt>
                <c:pt idx="5">
                  <c:v>314.27429837518457</c:v>
                </c:pt>
                <c:pt idx="6">
                  <c:v>316.25566265060235</c:v>
                </c:pt>
                <c:pt idx="7">
                  <c:v>313.47996422182445</c:v>
                </c:pt>
                <c:pt idx="8">
                  <c:v>313.60863917525791</c:v>
                </c:pt>
                <c:pt idx="9">
                  <c:v>314.51748807631191</c:v>
                </c:pt>
                <c:pt idx="10">
                  <c:v>316.61907993966827</c:v>
                </c:pt>
                <c:pt idx="11">
                  <c:v>320.24818181818188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A-41E6-8E35-384F6D8AAF19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mnd'!$P$133:$P$144</c:f>
              <c:numCache>
                <c:formatCode>0</c:formatCode>
                <c:ptCount val="12"/>
                <c:pt idx="0">
                  <c:v>310.64731861198698</c:v>
                </c:pt>
                <c:pt idx="1">
                  <c:v>309.63959390862937</c:v>
                </c:pt>
                <c:pt idx="2">
                  <c:v>307.41918238993713</c:v>
                </c:pt>
                <c:pt idx="3">
                  <c:v>315.67617187499991</c:v>
                </c:pt>
                <c:pt idx="4">
                  <c:v>320.21663947797686</c:v>
                </c:pt>
                <c:pt idx="5">
                  <c:v>318.55243445692878</c:v>
                </c:pt>
                <c:pt idx="6">
                  <c:v>316.93275109170258</c:v>
                </c:pt>
                <c:pt idx="7">
                  <c:v>314.56553784860546</c:v>
                </c:pt>
                <c:pt idx="8">
                  <c:v>316.40848375451276</c:v>
                </c:pt>
                <c:pt idx="9">
                  <c:v>320.05160031225546</c:v>
                </c:pt>
                <c:pt idx="10">
                  <c:v>322.41657032755353</c:v>
                </c:pt>
                <c:pt idx="11">
                  <c:v>321.73840304182522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7A-41E6-8E35-384F6D8A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6960"/>
        <c:axId val="485937352"/>
      </c:barChart>
      <c:catAx>
        <c:axId val="4859369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7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7352"/>
        <c:scaling>
          <c:orientation val="minMax"/>
          <c:min val="3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69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mnd'!$B$415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mnd'!$K$415:$K$426</c:f>
              <c:numCache>
                <c:formatCode>0.00</c:formatCode>
                <c:ptCount val="12"/>
                <c:pt idx="0">
                  <c:v>4.2087912087912098</c:v>
                </c:pt>
                <c:pt idx="1">
                  <c:v>4.1838111298482277</c:v>
                </c:pt>
                <c:pt idx="2">
                  <c:v>4.0958005249343836</c:v>
                </c:pt>
                <c:pt idx="3">
                  <c:v>4.2141453831041247</c:v>
                </c:pt>
                <c:pt idx="4">
                  <c:v>4.1381872213967315</c:v>
                </c:pt>
                <c:pt idx="5">
                  <c:v>4.2836041358936496</c:v>
                </c:pt>
                <c:pt idx="6">
                  <c:v>4.1807228915662646</c:v>
                </c:pt>
                <c:pt idx="7">
                  <c:v>4.0359066427289036</c:v>
                </c:pt>
                <c:pt idx="8">
                  <c:v>4.177685950413224</c:v>
                </c:pt>
                <c:pt idx="9">
                  <c:v>4.4657643312101936</c:v>
                </c:pt>
                <c:pt idx="10">
                  <c:v>4.6052830188679215</c:v>
                </c:pt>
                <c:pt idx="11">
                  <c:v>4.5727272727272723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E-495B-B966-3ED0C395DB32}"/>
            </c:ext>
          </c:extLst>
        </c:ser>
        <c:ser>
          <c:idx val="0"/>
          <c:order val="1"/>
          <c:tx>
            <c:strRef>
              <c:f>'Fett per mnd'!$B$133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mnd'!$K$133:$K$144</c:f>
              <c:numCache>
                <c:formatCode>0.00</c:formatCode>
                <c:ptCount val="12"/>
                <c:pt idx="0">
                  <c:v>3.9968421052631578</c:v>
                </c:pt>
                <c:pt idx="1">
                  <c:v>3.9115646258503407</c:v>
                </c:pt>
                <c:pt idx="2">
                  <c:v>3.9937007874015751</c:v>
                </c:pt>
                <c:pt idx="3">
                  <c:v>4.1331592689295045</c:v>
                </c:pt>
                <c:pt idx="4">
                  <c:v>4.3083197389885806</c:v>
                </c:pt>
                <c:pt idx="5">
                  <c:v>4.3164794007490634</c:v>
                </c:pt>
                <c:pt idx="6">
                  <c:v>4.2772925764192129</c:v>
                </c:pt>
                <c:pt idx="7">
                  <c:v>4.091633466135459</c:v>
                </c:pt>
                <c:pt idx="8">
                  <c:v>4.1299638989169676</c:v>
                </c:pt>
                <c:pt idx="9">
                  <c:v>4.6619828259172511</c:v>
                </c:pt>
                <c:pt idx="10">
                  <c:v>4.6908212560386477</c:v>
                </c:pt>
                <c:pt idx="11">
                  <c:v>4.5725190839694676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E-495B-B966-3ED0C395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8136"/>
        <c:axId val="485938528"/>
      </c:barChart>
      <c:catAx>
        <c:axId val="485938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8528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81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fettgruppe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64789524618865E-2"/>
          <c:y val="0.13826598432476461"/>
          <c:w val="0.87615986059016804"/>
          <c:h val="0.72019180086722179"/>
        </c:manualLayout>
      </c:layout>
      <c:lineChart>
        <c:grouping val="standard"/>
        <c:varyColors val="0"/>
        <c:ser>
          <c:idx val="0"/>
          <c:order val="0"/>
          <c:tx>
            <c:strRef>
              <c:f>År!$P$6:$P$7</c:f>
              <c:strCache>
                <c:ptCount val="2"/>
                <c:pt idx="0">
                  <c:v>Fett-</c:v>
                </c:pt>
                <c:pt idx="1">
                  <c:v>gruppe</c:v>
                </c:pt>
              </c:strCache>
            </c:strRef>
          </c:tx>
          <c:spPr>
            <a:ln w="114300">
              <a:solidFill>
                <a:schemeClr val="accent5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2.2992298732008466E-2"/>
                  <c:y val="-6.7826866582350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1-4D9B-9AD6-DFBDEF4A345C}"/>
                </c:ext>
              </c:extLst>
            </c:dLbl>
            <c:dLbl>
              <c:idx val="2"/>
              <c:layout>
                <c:manualLayout>
                  <c:x val="-3.9713970537105549E-2"/>
                  <c:y val="-5.7228918678858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C-4D87-A9F2-67209EB19674}"/>
                </c:ext>
              </c:extLst>
            </c:dLbl>
            <c:dLbl>
              <c:idx val="3"/>
              <c:layout>
                <c:manualLayout>
                  <c:x val="-1.5676567317278498E-2"/>
                  <c:y val="-6.1468097840255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C-4D87-A9F2-67209EB19674}"/>
                </c:ext>
              </c:extLst>
            </c:dLbl>
            <c:dLbl>
              <c:idx val="4"/>
              <c:layout>
                <c:manualLayout>
                  <c:x val="-3.0308030146738468E-2"/>
                  <c:y val="4.2391791613968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C-4D87-A9F2-67209EB19674}"/>
                </c:ext>
              </c:extLst>
            </c:dLbl>
            <c:dLbl>
              <c:idx val="5"/>
              <c:layout>
                <c:manualLayout>
                  <c:x val="-3.1353134634556995E-2"/>
                  <c:y val="-6.1468097840255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C-4D87-A9F2-67209EB19674}"/>
                </c:ext>
              </c:extLst>
            </c:dLbl>
            <c:dLbl>
              <c:idx val="7"/>
              <c:layout>
                <c:manualLayout>
                  <c:x val="-3.4488448098012735E-2"/>
                  <c:y val="-7.20660457437472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8-4280-BB9D-1C626D388EA4}"/>
                </c:ext>
              </c:extLst>
            </c:dLbl>
            <c:dLbl>
              <c:idx val="9"/>
              <c:layout>
                <c:manualLayout>
                  <c:x val="-2.1947194244189897E-2"/>
                  <c:y val="-6.1468097840255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C-4D87-A9F2-67209EB19674}"/>
                </c:ext>
              </c:extLst>
            </c:dLbl>
            <c:dLbl>
              <c:idx val="10"/>
              <c:layout>
                <c:manualLayout>
                  <c:x val="-1.0451044878185666E-2"/>
                  <c:y val="5.2989739517461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C-4D87-A9F2-67209EB19674}"/>
                </c:ext>
              </c:extLst>
            </c:dLbl>
            <c:dLbl>
              <c:idx val="11"/>
              <c:layout>
                <c:manualLayout>
                  <c:x val="-3.0308030146738506E-2"/>
                  <c:y val="-5.2989739517461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C-4D87-A9F2-67209EB19674}"/>
                </c:ext>
              </c:extLst>
            </c:dLbl>
            <c:dLbl>
              <c:idx val="12"/>
              <c:layout>
                <c:manualLayout>
                  <c:x val="-1.3586358341641366E-2"/>
                  <c:y val="5.722891867885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C-4D87-A9F2-67209EB19674}"/>
                </c:ext>
              </c:extLst>
            </c:dLbl>
            <c:dLbl>
              <c:idx val="13"/>
              <c:layout>
                <c:manualLayout>
                  <c:x val="-2.6127612195464164E-2"/>
                  <c:y val="-5.7228918678858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C-4D87-A9F2-67209EB19674}"/>
                </c:ext>
              </c:extLst>
            </c:dLbl>
            <c:dLbl>
              <c:idx val="14"/>
              <c:layout>
                <c:manualLayout>
                  <c:x val="-3.030803014673843E-2"/>
                  <c:y val="5.9348508259556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C-4D87-A9F2-67209EB19674}"/>
                </c:ext>
              </c:extLst>
            </c:dLbl>
            <c:dLbl>
              <c:idx val="15"/>
              <c:layout>
                <c:manualLayout>
                  <c:x val="-1.3586358341641442E-2"/>
                  <c:y val="-5.5109329098159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C-4D87-A9F2-67209EB19674}"/>
                </c:ext>
              </c:extLst>
            </c:dLbl>
            <c:dLbl>
              <c:idx val="17"/>
              <c:layout>
                <c:manualLayout>
                  <c:x val="-2.5082507707645675E-2"/>
                  <c:y val="-5.2989739517461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91-4D9B-9AD6-DFBDEF4A345C}"/>
                </c:ext>
              </c:extLst>
            </c:dLbl>
            <c:dLbl>
              <c:idx val="19"/>
              <c:layout>
                <c:manualLayout>
                  <c:x val="-1.9856985268552764E-2"/>
                  <c:y val="-6.1468097840255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91-4D9B-9AD6-DFBDEF4A345C}"/>
                </c:ext>
              </c:extLst>
            </c:dLbl>
            <c:dLbl>
              <c:idx val="20"/>
              <c:layout>
                <c:manualLayout>
                  <c:x val="-2.5082507707645599E-2"/>
                  <c:y val="7.2066045743747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B-48CD-A8CF-FF899E991DA0}"/>
                </c:ext>
              </c:extLst>
            </c:dLbl>
            <c:dLbl>
              <c:idx val="24"/>
              <c:layout>
                <c:manualLayout>
                  <c:x val="-5.6435642342202594E-2"/>
                  <c:y val="-4.027220203327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78-4280-BB9D-1C626D388EA4}"/>
                </c:ext>
              </c:extLst>
            </c:dLbl>
            <c:dLbl>
              <c:idx val="25"/>
              <c:layout>
                <c:manualLayout>
                  <c:x val="-2.2992298732008466E-2"/>
                  <c:y val="-3.6033022871873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9C-4D87-A9F2-67209EB19674}"/>
                </c:ext>
              </c:extLst>
            </c:dLbl>
            <c:dLbl>
              <c:idx val="26"/>
              <c:layout>
                <c:manualLayout>
                  <c:x val="-2.0902089756371332E-2"/>
                  <c:y val="5.722891867885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8-4280-BB9D-1C626D388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År!$P$8:$P$35</c:f>
              <c:numCache>
                <c:formatCode>0.00</c:formatCode>
                <c:ptCount val="28"/>
                <c:pt idx="0">
                  <c:v>6.6043567426163055</c:v>
                </c:pt>
                <c:pt idx="1">
                  <c:v>6.744922565312395</c:v>
                </c:pt>
                <c:pt idx="2">
                  <c:v>7.2085207590093612</c:v>
                </c:pt>
                <c:pt idx="3">
                  <c:v>6.9990116695530764</c:v>
                </c:pt>
                <c:pt idx="4">
                  <c:v>7.007194160447324</c:v>
                </c:pt>
                <c:pt idx="5">
                  <c:v>6.9754262437803023</c:v>
                </c:pt>
                <c:pt idx="6">
                  <c:v>6.9951720680009961</c:v>
                </c:pt>
                <c:pt idx="7">
                  <c:v>7.1923855457816881</c:v>
                </c:pt>
                <c:pt idx="8">
                  <c:v>7.1907663463791884</c:v>
                </c:pt>
                <c:pt idx="9">
                  <c:v>7.2955206259694387</c:v>
                </c:pt>
                <c:pt idx="10">
                  <c:v>7.2799753676736945</c:v>
                </c:pt>
                <c:pt idx="11">
                  <c:v>7.5021778119395313</c:v>
                </c:pt>
                <c:pt idx="12">
                  <c:v>7.5501199040767375</c:v>
                </c:pt>
                <c:pt idx="13">
                  <c:v>7.5118985863952048</c:v>
                </c:pt>
                <c:pt idx="14">
                  <c:v>7.6170244217917524</c:v>
                </c:pt>
                <c:pt idx="15">
                  <c:v>7.5504733944954099</c:v>
                </c:pt>
                <c:pt idx="16">
                  <c:v>7.6110297285652733</c:v>
                </c:pt>
                <c:pt idx="17">
                  <c:v>7.9855593966059102</c:v>
                </c:pt>
                <c:pt idx="18">
                  <c:v>7.8736929864174803</c:v>
                </c:pt>
                <c:pt idx="19">
                  <c:v>8.0499776732631751</c:v>
                </c:pt>
                <c:pt idx="20">
                  <c:v>7.853034769210157</c:v>
                </c:pt>
                <c:pt idx="21">
                  <c:v>7.8132431841498899</c:v>
                </c:pt>
                <c:pt idx="22">
                  <c:v>7.6831827752496116</c:v>
                </c:pt>
                <c:pt idx="23">
                  <c:v>7.841439164138861</c:v>
                </c:pt>
                <c:pt idx="24">
                  <c:v>8.0566071104635917</c:v>
                </c:pt>
                <c:pt idx="25">
                  <c:v>8.2034341671066144</c:v>
                </c:pt>
                <c:pt idx="26">
                  <c:v>8.0084641805691863</c:v>
                </c:pt>
                <c:pt idx="27">
                  <c:v>8.061927206074893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3-47D7-8C22-DB30148FFB21}"/>
            </c:ext>
          </c:extLst>
        </c:ser>
        <c:ser>
          <c:idx val="1"/>
          <c:order val="1"/>
          <c:tx>
            <c:strRef>
              <c:f>RNR!$H$30</c:f>
              <c:strCache>
                <c:ptCount val="1"/>
                <c:pt idx="0">
                  <c:v>Middel fettgruppe i 2024</c:v>
                </c:pt>
              </c:strCache>
            </c:strRef>
          </c:tx>
          <c:spPr>
            <a:ln w="79375"/>
          </c:spPr>
          <c:marker>
            <c:symbol val="none"/>
          </c:marker>
          <c:val>
            <c:numRef>
              <c:f>År!$AS$8:$AS$35</c:f>
              <c:numCache>
                <c:formatCode>0</c:formatCode>
                <c:ptCount val="28"/>
                <c:pt idx="0" formatCode="0.00">
                  <c:v>8.061927206074893</c:v>
                </c:pt>
                <c:pt idx="1">
                  <c:v>8.061927206074893</c:v>
                </c:pt>
                <c:pt idx="2">
                  <c:v>8.061927206074893</c:v>
                </c:pt>
                <c:pt idx="3">
                  <c:v>8.061927206074893</c:v>
                </c:pt>
                <c:pt idx="4">
                  <c:v>8.061927206074893</c:v>
                </c:pt>
                <c:pt idx="5">
                  <c:v>8.061927206074893</c:v>
                </c:pt>
                <c:pt idx="6">
                  <c:v>8.061927206074893</c:v>
                </c:pt>
                <c:pt idx="7">
                  <c:v>8.061927206074893</c:v>
                </c:pt>
                <c:pt idx="8">
                  <c:v>8.061927206074893</c:v>
                </c:pt>
                <c:pt idx="9">
                  <c:v>8.061927206074893</c:v>
                </c:pt>
                <c:pt idx="10">
                  <c:v>8.061927206074893</c:v>
                </c:pt>
                <c:pt idx="11">
                  <c:v>8.061927206074893</c:v>
                </c:pt>
                <c:pt idx="12">
                  <c:v>8.061927206074893</c:v>
                </c:pt>
                <c:pt idx="13">
                  <c:v>8.061927206074893</c:v>
                </c:pt>
                <c:pt idx="14">
                  <c:v>8.061927206074893</c:v>
                </c:pt>
                <c:pt idx="15">
                  <c:v>8.061927206074893</c:v>
                </c:pt>
                <c:pt idx="16">
                  <c:v>8.061927206074893</c:v>
                </c:pt>
                <c:pt idx="17">
                  <c:v>8.061927206074893</c:v>
                </c:pt>
                <c:pt idx="18">
                  <c:v>8.061927206074893</c:v>
                </c:pt>
                <c:pt idx="19">
                  <c:v>8.061927206074893</c:v>
                </c:pt>
                <c:pt idx="20">
                  <c:v>8.061927206074893</c:v>
                </c:pt>
                <c:pt idx="21">
                  <c:v>8.061927206074893</c:v>
                </c:pt>
                <c:pt idx="22">
                  <c:v>8.061927206074893</c:v>
                </c:pt>
                <c:pt idx="23">
                  <c:v>8.061927206074893</c:v>
                </c:pt>
                <c:pt idx="24">
                  <c:v>8.061927206074893</c:v>
                </c:pt>
                <c:pt idx="25">
                  <c:v>8.061927206074893</c:v>
                </c:pt>
                <c:pt idx="26">
                  <c:v>8.061927206074893</c:v>
                </c:pt>
                <c:pt idx="27">
                  <c:v>8.061927206074893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7-48AC-A9F3-34634A4E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3409120"/>
        <c:axId val="393410296"/>
      </c:line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2"/>
        <c:noMultiLvlLbl val="0"/>
      </c:catAx>
      <c:valAx>
        <c:axId val="393410296"/>
        <c:scaling>
          <c:orientation val="minMax"/>
          <c:max val="8.5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1680799978359233E-2"/>
              <c:y val="0.265867148838228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73028046862815"/>
          <c:y val="0.59331992581186321"/>
          <c:w val="0.16587748917090089"/>
          <c:h val="8.1823538790174524E-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</a:t>
            </a:r>
            <a:r>
              <a:rPr lang="nb-NO" sz="2800" baseline="0"/>
              <a:t> f</a:t>
            </a:r>
            <a:r>
              <a:rPr lang="nb-NO" sz="2800"/>
              <a:t>ettgruppeutvikling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455947010157054E-2"/>
          <c:y val="0.13848409302325582"/>
          <c:w val="0.90329825309251577"/>
          <c:h val="0.77120859948320408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'Ark1'!$T$119:$T$170</c:f>
              <c:numCache>
                <c:formatCode>General</c:formatCode>
                <c:ptCount val="52"/>
                <c:pt idx="0">
                  <c:v>7.8445678033306896</c:v>
                </c:pt>
                <c:pt idx="1">
                  <c:v>7.9721815519765746</c:v>
                </c:pt>
                <c:pt idx="2">
                  <c:v>8.0434782608695645</c:v>
                </c:pt>
                <c:pt idx="3">
                  <c:v>8.0109151973131816</c:v>
                </c:pt>
                <c:pt idx="4">
                  <c:v>7.6894781864841741</c:v>
                </c:pt>
                <c:pt idx="5">
                  <c:v>7.9198782961460452</c:v>
                </c:pt>
                <c:pt idx="6">
                  <c:v>7.9577006507592172</c:v>
                </c:pt>
                <c:pt idx="7">
                  <c:v>7.8909825033647394</c:v>
                </c:pt>
                <c:pt idx="8">
                  <c:v>7.6931079323797151</c:v>
                </c:pt>
                <c:pt idx="9">
                  <c:v>8.2362404741744282</c:v>
                </c:pt>
                <c:pt idx="10">
                  <c:v>8.1707538601271583</c:v>
                </c:pt>
                <c:pt idx="11">
                  <c:v>8.353228962818001</c:v>
                </c:pt>
                <c:pt idx="12">
                  <c:v>8.1626666666666647</c:v>
                </c:pt>
                <c:pt idx="13">
                  <c:v>8.0709677419354851</c:v>
                </c:pt>
                <c:pt idx="14">
                  <c:v>8.2683461117196089</c:v>
                </c:pt>
                <c:pt idx="15">
                  <c:v>8.1254385964912306</c:v>
                </c:pt>
                <c:pt idx="16">
                  <c:v>8.1674127126230935</c:v>
                </c:pt>
                <c:pt idx="17">
                  <c:v>8.1545945945945988</c:v>
                </c:pt>
                <c:pt idx="18">
                  <c:v>8.1432139883430494</c:v>
                </c:pt>
                <c:pt idx="19">
                  <c:v>8.5078809106830118</c:v>
                </c:pt>
                <c:pt idx="20">
                  <c:v>8.3159645232815986</c:v>
                </c:pt>
                <c:pt idx="21">
                  <c:v>8.3842364532019715</c:v>
                </c:pt>
                <c:pt idx="22">
                  <c:v>8.0618762475049888</c:v>
                </c:pt>
                <c:pt idx="23">
                  <c:v>8.3101851851851851</c:v>
                </c:pt>
                <c:pt idx="24">
                  <c:v>8.1120162932790247</c:v>
                </c:pt>
                <c:pt idx="25">
                  <c:v>7.9863147605083107</c:v>
                </c:pt>
                <c:pt idx="26">
                  <c:v>7.8551724137931052</c:v>
                </c:pt>
                <c:pt idx="27">
                  <c:v>7.9983249581239519</c:v>
                </c:pt>
                <c:pt idx="28">
                  <c:v>8.0163934426229506</c:v>
                </c:pt>
                <c:pt idx="29">
                  <c:v>7.8405594405594385</c:v>
                </c:pt>
                <c:pt idx="30">
                  <c:v>8.13826815642458</c:v>
                </c:pt>
                <c:pt idx="31">
                  <c:v>7.8505338078291809</c:v>
                </c:pt>
                <c:pt idx="32">
                  <c:v>7.7603036876355764</c:v>
                </c:pt>
                <c:pt idx="33">
                  <c:v>7.5559566787003618</c:v>
                </c:pt>
                <c:pt idx="34">
                  <c:v>7.6478711162255486</c:v>
                </c:pt>
                <c:pt idx="35">
                  <c:v>7.6457516339869276</c:v>
                </c:pt>
                <c:pt idx="36">
                  <c:v>7.6054054054054046</c:v>
                </c:pt>
                <c:pt idx="37">
                  <c:v>7.5669291338582703</c:v>
                </c:pt>
                <c:pt idx="38">
                  <c:v>7.583686440677968</c:v>
                </c:pt>
                <c:pt idx="39">
                  <c:v>7.727800089245874</c:v>
                </c:pt>
                <c:pt idx="40">
                  <c:v>7.8293111013602434</c:v>
                </c:pt>
                <c:pt idx="41">
                  <c:v>7.8722986247544195</c:v>
                </c:pt>
                <c:pt idx="42">
                  <c:v>8.1177020084072868</c:v>
                </c:pt>
                <c:pt idx="43">
                  <c:v>8.1803118908382082</c:v>
                </c:pt>
                <c:pt idx="44">
                  <c:v>8.0927119484382732</c:v>
                </c:pt>
                <c:pt idx="45">
                  <c:v>8.0876288659793811</c:v>
                </c:pt>
                <c:pt idx="46">
                  <c:v>8.2089715536105032</c:v>
                </c:pt>
                <c:pt idx="47">
                  <c:v>8.1755593803786581</c:v>
                </c:pt>
                <c:pt idx="48">
                  <c:v>8.1529548088064896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4-4DC4-8B2E-7BDECE8F6FD4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'Ark1'!$T$67:$T$118</c:f>
              <c:numCache>
                <c:formatCode>General</c:formatCode>
                <c:ptCount val="52"/>
                <c:pt idx="0">
                  <c:v>8.4891472868217051</c:v>
                </c:pt>
                <c:pt idx="1">
                  <c:v>8.3741007194244617</c:v>
                </c:pt>
                <c:pt idx="2">
                  <c:v>8.3065099457504505</c:v>
                </c:pt>
                <c:pt idx="3">
                  <c:v>8.3774647887323983</c:v>
                </c:pt>
                <c:pt idx="4">
                  <c:v>8.2730496453900741</c:v>
                </c:pt>
                <c:pt idx="5">
                  <c:v>8.4024691358024697</c:v>
                </c:pt>
                <c:pt idx="6">
                  <c:v>8.4114832535885142</c:v>
                </c:pt>
                <c:pt idx="7">
                  <c:v>8.2804154302670625</c:v>
                </c:pt>
                <c:pt idx="8">
                  <c:v>8.4387917329093796</c:v>
                </c:pt>
                <c:pt idx="9">
                  <c:v>8.4325657894736867</c:v>
                </c:pt>
                <c:pt idx="10">
                  <c:v>8.4920187793427253</c:v>
                </c:pt>
                <c:pt idx="11">
                  <c:v>8.8117408906882648</c:v>
                </c:pt>
                <c:pt idx="12">
                  <c:v>8.7188612099644143</c:v>
                </c:pt>
                <c:pt idx="13">
                  <c:v>8.452025586353944</c:v>
                </c:pt>
                <c:pt idx="14">
                  <c:v>8.6694560669456067</c:v>
                </c:pt>
                <c:pt idx="15">
                  <c:v>8.4893419833178854</c:v>
                </c:pt>
                <c:pt idx="16">
                  <c:v>8.6185958254269419</c:v>
                </c:pt>
                <c:pt idx="17">
                  <c:v>8.4203747072599509</c:v>
                </c:pt>
                <c:pt idx="18">
                  <c:v>8.4013513513513498</c:v>
                </c:pt>
                <c:pt idx="19">
                  <c:v>8.3488943488943494</c:v>
                </c:pt>
                <c:pt idx="20">
                  <c:v>8.4721878862793574</c:v>
                </c:pt>
                <c:pt idx="21">
                  <c:v>7.934619506966774</c:v>
                </c:pt>
                <c:pt idx="22">
                  <c:v>8.129629629629628</c:v>
                </c:pt>
                <c:pt idx="23">
                  <c:v>8.15282791817088</c:v>
                </c:pt>
                <c:pt idx="24">
                  <c:v>7.9541176470588244</c:v>
                </c:pt>
                <c:pt idx="25">
                  <c:v>8.0856123662306789</c:v>
                </c:pt>
                <c:pt idx="26">
                  <c:v>7.9031847133757953</c:v>
                </c:pt>
                <c:pt idx="27">
                  <c:v>8.1766666666666659</c:v>
                </c:pt>
                <c:pt idx="28">
                  <c:v>7.848987108655618</c:v>
                </c:pt>
                <c:pt idx="29">
                  <c:v>7.813167259786475</c:v>
                </c:pt>
                <c:pt idx="30">
                  <c:v>7.6218487394957988</c:v>
                </c:pt>
                <c:pt idx="31">
                  <c:v>7.6526610644257698</c:v>
                </c:pt>
                <c:pt idx="32">
                  <c:v>7.7577030812324947</c:v>
                </c:pt>
                <c:pt idx="33">
                  <c:v>7.4760191846522801</c:v>
                </c:pt>
                <c:pt idx="34">
                  <c:v>7.5027144408251907</c:v>
                </c:pt>
                <c:pt idx="35">
                  <c:v>7.6816684961580659</c:v>
                </c:pt>
                <c:pt idx="36">
                  <c:v>7.6815920398009956</c:v>
                </c:pt>
                <c:pt idx="37">
                  <c:v>7.5897980871413377</c:v>
                </c:pt>
                <c:pt idx="38">
                  <c:v>7.4946236559139772</c:v>
                </c:pt>
                <c:pt idx="39">
                  <c:v>7.7926215762996094</c:v>
                </c:pt>
                <c:pt idx="40">
                  <c:v>7.7094339622641508</c:v>
                </c:pt>
                <c:pt idx="41">
                  <c:v>7.8596082089552244</c:v>
                </c:pt>
                <c:pt idx="42">
                  <c:v>7.9773985239852419</c:v>
                </c:pt>
                <c:pt idx="43">
                  <c:v>7.8342597271349188</c:v>
                </c:pt>
                <c:pt idx="44">
                  <c:v>7.8259838786154559</c:v>
                </c:pt>
                <c:pt idx="45">
                  <c:v>7.7356557377049198</c:v>
                </c:pt>
                <c:pt idx="46">
                  <c:v>7.949766960124288</c:v>
                </c:pt>
                <c:pt idx="47">
                  <c:v>8.0258413461538485</c:v>
                </c:pt>
                <c:pt idx="48">
                  <c:v>7.9831528279181692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4-4DC4-8B2E-7BDECE8F6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Fettgruppe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20303277743288"/>
          <c:y val="0.14641973537415928"/>
          <c:w val="8.7131480500009545E-2"/>
          <c:h val="0.128216006194390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mnd'!$K$434:$K$445</c:f>
              <c:numCache>
                <c:formatCode>0.00</c:formatCode>
                <c:ptCount val="12"/>
                <c:pt idx="0">
                  <c:v>4.8691437802907904</c:v>
                </c:pt>
                <c:pt idx="1">
                  <c:v>4.6031746031746019</c:v>
                </c:pt>
                <c:pt idx="2">
                  <c:v>4.7444444444444436</c:v>
                </c:pt>
                <c:pt idx="3">
                  <c:v>4.8269720101781184</c:v>
                </c:pt>
                <c:pt idx="4">
                  <c:v>4.9004237288135588</c:v>
                </c:pt>
                <c:pt idx="5">
                  <c:v>4.996015936254981</c:v>
                </c:pt>
                <c:pt idx="6">
                  <c:v>4.7066246056782335</c:v>
                </c:pt>
                <c:pt idx="7">
                  <c:v>4.6218274111675122</c:v>
                </c:pt>
                <c:pt idx="8">
                  <c:v>4.7485549132947993</c:v>
                </c:pt>
                <c:pt idx="9">
                  <c:v>4.9649507119386636</c:v>
                </c:pt>
                <c:pt idx="10">
                  <c:v>5.134955752212389</c:v>
                </c:pt>
                <c:pt idx="11">
                  <c:v>4.9761904761904781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0A-AFF7-549664CBC6C0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mnd'!$K$148:$K$159</c:f>
              <c:numCache>
                <c:formatCode>0.00</c:formatCode>
                <c:ptCount val="12"/>
                <c:pt idx="0">
                  <c:v>4.573705179282868</c:v>
                </c:pt>
                <c:pt idx="1">
                  <c:v>4.5281173594132031</c:v>
                </c:pt>
                <c:pt idx="2">
                  <c:v>4.6052631578947363</c:v>
                </c:pt>
                <c:pt idx="3">
                  <c:v>4.8193548387096783</c:v>
                </c:pt>
                <c:pt idx="4">
                  <c:v>4.9503239740820737</c:v>
                </c:pt>
                <c:pt idx="5">
                  <c:v>5.0257009345794383</c:v>
                </c:pt>
                <c:pt idx="6">
                  <c:v>4.7366771159874608</c:v>
                </c:pt>
                <c:pt idx="7">
                  <c:v>4.6656441717791406</c:v>
                </c:pt>
                <c:pt idx="8">
                  <c:v>4.696275071633238</c:v>
                </c:pt>
                <c:pt idx="9">
                  <c:v>5.169346195069668</c:v>
                </c:pt>
                <c:pt idx="10">
                  <c:v>5.1664564943253479</c:v>
                </c:pt>
                <c:pt idx="11">
                  <c:v>4.926829268292682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0A-AFF7-549664CBC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39312"/>
        <c:axId val="485939704"/>
      </c:barChart>
      <c:catAx>
        <c:axId val="485939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970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93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4434513340910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mnd'!$D$243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mnd'!$H$243:$H$254</c:f>
              <c:numCache>
                <c:formatCode>#,##0</c:formatCode>
                <c:ptCount val="12"/>
                <c:pt idx="0">
                  <c:v>69</c:v>
                </c:pt>
                <c:pt idx="1">
                  <c:v>28</c:v>
                </c:pt>
                <c:pt idx="2">
                  <c:v>49</c:v>
                </c:pt>
                <c:pt idx="3">
                  <c:v>57</c:v>
                </c:pt>
                <c:pt idx="4">
                  <c:v>47</c:v>
                </c:pt>
                <c:pt idx="5">
                  <c:v>37</c:v>
                </c:pt>
                <c:pt idx="6">
                  <c:v>25</c:v>
                </c:pt>
                <c:pt idx="7">
                  <c:v>19</c:v>
                </c:pt>
                <c:pt idx="8">
                  <c:v>28</c:v>
                </c:pt>
                <c:pt idx="9">
                  <c:v>122</c:v>
                </c:pt>
                <c:pt idx="10">
                  <c:v>128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1-4A1C-A8F1-2D6525DE1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0880"/>
        <c:axId val="485941272"/>
      </c:barChart>
      <c:catAx>
        <c:axId val="485940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1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1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08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78479460876425"/>
          <c:y val="0.15191219535422634"/>
          <c:w val="0.87465258700488668"/>
          <c:h val="0.684360331629927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mnd'!$D$243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mnd'!$I$243:$I$254</c:f>
              <c:numCache>
                <c:formatCode>0.0</c:formatCode>
                <c:ptCount val="12"/>
                <c:pt idx="0">
                  <c:v>1.2728278915329276</c:v>
                </c:pt>
                <c:pt idx="1">
                  <c:v>0.8951406649616368</c:v>
                </c:pt>
                <c:pt idx="2">
                  <c:v>1.3435700575815739</c:v>
                </c:pt>
                <c:pt idx="3">
                  <c:v>1.2904686438759339</c:v>
                </c:pt>
                <c:pt idx="4">
                  <c:v>1.255006675567423</c:v>
                </c:pt>
                <c:pt idx="5">
                  <c:v>1.0544314619549735</c:v>
                </c:pt>
                <c:pt idx="6">
                  <c:v>0.84118438761776559</c:v>
                </c:pt>
                <c:pt idx="7">
                  <c:v>0.55702140134857825</c:v>
                </c:pt>
                <c:pt idx="8">
                  <c:v>0.74329705335811003</c:v>
                </c:pt>
                <c:pt idx="9">
                  <c:v>1.2461695607763021</c:v>
                </c:pt>
                <c:pt idx="10">
                  <c:v>1.6024036054081123</c:v>
                </c:pt>
                <c:pt idx="11">
                  <c:v>1.077199281867145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B-4C10-8E47-0EDBA280D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2056"/>
        <c:axId val="485942448"/>
      </c:barChart>
      <c:catAx>
        <c:axId val="485942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20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mnd'!$D$243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mnd'!$P$243:$P$254</c:f>
              <c:numCache>
                <c:formatCode>0.0</c:formatCode>
                <c:ptCount val="12"/>
                <c:pt idx="0">
                  <c:v>442.63623188405802</c:v>
                </c:pt>
                <c:pt idx="1">
                  <c:v>443.47142857142825</c:v>
                </c:pt>
                <c:pt idx="2">
                  <c:v>444.08367346938758</c:v>
                </c:pt>
                <c:pt idx="3">
                  <c:v>407.21578947368431</c:v>
                </c:pt>
                <c:pt idx="4">
                  <c:v>416.37234042553177</c:v>
                </c:pt>
                <c:pt idx="5">
                  <c:v>413.66486486486497</c:v>
                </c:pt>
                <c:pt idx="6">
                  <c:v>414.32799999999997</c:v>
                </c:pt>
                <c:pt idx="7">
                  <c:v>418.54736842105245</c:v>
                </c:pt>
                <c:pt idx="8">
                  <c:v>416.4464285714285</c:v>
                </c:pt>
                <c:pt idx="9">
                  <c:v>399.5483606557375</c:v>
                </c:pt>
                <c:pt idx="10">
                  <c:v>409.79921875000002</c:v>
                </c:pt>
                <c:pt idx="11">
                  <c:v>404.63333333333344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7E-4571-9118-13081B2D8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3232"/>
        <c:axId val="485943624"/>
      </c:barChart>
      <c:catAx>
        <c:axId val="485943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3624"/>
        <c:scaling>
          <c:orientation val="minMax"/>
          <c:min val="3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32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'Fett per mnd'!$D$243</c:f>
              <c:strCache>
                <c:ptCount val="1"/>
                <c:pt idx="0">
                  <c:v>5+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mnd'!$K$243:$K$254</c:f>
              <c:numCache>
                <c:formatCode>0.00</c:formatCode>
                <c:ptCount val="12"/>
                <c:pt idx="0">
                  <c:v>8.3333333333333357</c:v>
                </c:pt>
                <c:pt idx="1">
                  <c:v>8.148148148148147</c:v>
                </c:pt>
                <c:pt idx="2">
                  <c:v>8.3877551020408152</c:v>
                </c:pt>
                <c:pt idx="3">
                  <c:v>7.9473684210526301</c:v>
                </c:pt>
                <c:pt idx="4">
                  <c:v>8.085106382978724</c:v>
                </c:pt>
                <c:pt idx="5">
                  <c:v>7.8918918918918912</c:v>
                </c:pt>
                <c:pt idx="6">
                  <c:v>8.1999999999999993</c:v>
                </c:pt>
                <c:pt idx="7">
                  <c:v>7.8947368421052637</c:v>
                </c:pt>
                <c:pt idx="8">
                  <c:v>8.1071428571428612</c:v>
                </c:pt>
                <c:pt idx="9">
                  <c:v>7.6803278688524612</c:v>
                </c:pt>
                <c:pt idx="10">
                  <c:v>7.7734375</c:v>
                </c:pt>
                <c:pt idx="11">
                  <c:v>7.9444444444444446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5-43A8-B6F5-058057C59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4408"/>
        <c:axId val="485944800"/>
      </c:barChart>
      <c:catAx>
        <c:axId val="485944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4800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9898858584664818E-2"/>
              <c:y val="0.2711426666054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440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mnd'!$H$434:$H$445</c:f>
              <c:numCache>
                <c:formatCode>#,##0</c:formatCode>
                <c:ptCount val="12"/>
                <c:pt idx="0">
                  <c:v>621</c:v>
                </c:pt>
                <c:pt idx="1">
                  <c:v>441</c:v>
                </c:pt>
                <c:pt idx="2">
                  <c:v>542</c:v>
                </c:pt>
                <c:pt idx="3">
                  <c:v>395</c:v>
                </c:pt>
                <c:pt idx="4">
                  <c:v>473</c:v>
                </c:pt>
                <c:pt idx="5">
                  <c:v>503</c:v>
                </c:pt>
                <c:pt idx="6">
                  <c:v>317</c:v>
                </c:pt>
                <c:pt idx="7">
                  <c:v>394</c:v>
                </c:pt>
                <c:pt idx="8">
                  <c:v>346</c:v>
                </c:pt>
                <c:pt idx="9">
                  <c:v>913</c:v>
                </c:pt>
                <c:pt idx="10">
                  <c:v>904</c:v>
                </c:pt>
                <c:pt idx="11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5-4ED7-AE8C-63E3E8098F3A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mnd'!$H$148:$H$159</c:f>
              <c:numCache>
                <c:formatCode>#,##0</c:formatCode>
                <c:ptCount val="12"/>
                <c:pt idx="0">
                  <c:v>753</c:v>
                </c:pt>
                <c:pt idx="1">
                  <c:v>409</c:v>
                </c:pt>
                <c:pt idx="2">
                  <c:v>494</c:v>
                </c:pt>
                <c:pt idx="3">
                  <c:v>620</c:v>
                </c:pt>
                <c:pt idx="4">
                  <c:v>463</c:v>
                </c:pt>
                <c:pt idx="5">
                  <c:v>430</c:v>
                </c:pt>
                <c:pt idx="6">
                  <c:v>320</c:v>
                </c:pt>
                <c:pt idx="7">
                  <c:v>327</c:v>
                </c:pt>
                <c:pt idx="8">
                  <c:v>349</c:v>
                </c:pt>
                <c:pt idx="9">
                  <c:v>934</c:v>
                </c:pt>
                <c:pt idx="10">
                  <c:v>794</c:v>
                </c:pt>
                <c:pt idx="11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5-4ED7-AE8C-63E3E8098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7936"/>
        <c:axId val="485948328"/>
      </c:barChart>
      <c:catAx>
        <c:axId val="4859479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8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8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793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00964228319743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800" b="1" i="0" u="none" strike="noStrike" baseline="0">
                <a:effectLst/>
              </a:rPr>
              <a:t>Antall% slakt i 4-</a:t>
            </a:r>
            <a:endParaRPr lang="en-US" sz="1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mnd'!$I$434:$I$445</c:f>
              <c:numCache>
                <c:formatCode>0.0</c:formatCode>
                <c:ptCount val="12"/>
                <c:pt idx="0">
                  <c:v>11.348684210526311</c:v>
                </c:pt>
                <c:pt idx="1">
                  <c:v>12.059064807219031</c:v>
                </c:pt>
                <c:pt idx="2">
                  <c:v>10.905432595573439</c:v>
                </c:pt>
                <c:pt idx="3">
                  <c:v>11.269614835948643</c:v>
                </c:pt>
                <c:pt idx="4">
                  <c:v>11.26458680638247</c:v>
                </c:pt>
                <c:pt idx="5">
                  <c:v>11.21516164994426</c:v>
                </c:pt>
                <c:pt idx="6">
                  <c:v>10.897215537985563</c:v>
                </c:pt>
                <c:pt idx="7">
                  <c:v>10.112936344969201</c:v>
                </c:pt>
                <c:pt idx="8">
                  <c:v>9.177718832891248</c:v>
                </c:pt>
                <c:pt idx="9">
                  <c:v>9.49557982319293</c:v>
                </c:pt>
                <c:pt idx="10">
                  <c:v>10.509183910718438</c:v>
                </c:pt>
                <c:pt idx="11">
                  <c:v>10.58467741935484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F-409D-9702-AB1638A64EDA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mnd'!$I$148:$I$159</c:f>
              <c:numCache>
                <c:formatCode>0.0</c:formatCode>
                <c:ptCount val="12"/>
                <c:pt idx="0">
                  <c:v>13.890426120641949</c:v>
                </c:pt>
                <c:pt idx="1">
                  <c:v>13.07544757033248</c:v>
                </c:pt>
                <c:pt idx="2">
                  <c:v>13.545379764189745</c:v>
                </c:pt>
                <c:pt idx="3">
                  <c:v>14.036676477247003</c:v>
                </c:pt>
                <c:pt idx="4">
                  <c:v>12.363150867823764</c:v>
                </c:pt>
                <c:pt idx="5">
                  <c:v>12.254203476774007</c:v>
                </c:pt>
                <c:pt idx="6">
                  <c:v>10.7671601615074</c:v>
                </c:pt>
                <c:pt idx="7">
                  <c:v>9.5866314863676383</c:v>
                </c:pt>
                <c:pt idx="8">
                  <c:v>9.2646668436421518</c:v>
                </c:pt>
                <c:pt idx="9">
                  <c:v>9.540347293156282</c:v>
                </c:pt>
                <c:pt idx="10">
                  <c:v>9.9399098647971975</c:v>
                </c:pt>
                <c:pt idx="11">
                  <c:v>9.8144823459006574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0F-409D-9702-AB1638A6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49112"/>
        <c:axId val="485949504"/>
      </c:barChart>
      <c:catAx>
        <c:axId val="485949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4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491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288680171968611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mnd'!$B$434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mnd'!$P$434:$P$445</c:f>
              <c:numCache>
                <c:formatCode>0.0</c:formatCode>
                <c:ptCount val="12"/>
                <c:pt idx="0">
                  <c:v>337.23800322061174</c:v>
                </c:pt>
                <c:pt idx="1">
                  <c:v>334.87619047619057</c:v>
                </c:pt>
                <c:pt idx="2">
                  <c:v>332.46771217712165</c:v>
                </c:pt>
                <c:pt idx="3">
                  <c:v>337.80405063291158</c:v>
                </c:pt>
                <c:pt idx="4">
                  <c:v>336.56934460887959</c:v>
                </c:pt>
                <c:pt idx="5">
                  <c:v>334.42544731610315</c:v>
                </c:pt>
                <c:pt idx="6">
                  <c:v>334.87255520504709</c:v>
                </c:pt>
                <c:pt idx="7">
                  <c:v>328.86116751268997</c:v>
                </c:pt>
                <c:pt idx="8">
                  <c:v>334.88352601156078</c:v>
                </c:pt>
                <c:pt idx="9">
                  <c:v>328.93833515881721</c:v>
                </c:pt>
                <c:pt idx="10">
                  <c:v>336.70730088495662</c:v>
                </c:pt>
                <c:pt idx="11">
                  <c:v>336.72238095238106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B-4E16-80D7-E59BE4FA1604}"/>
            </c:ext>
          </c:extLst>
        </c:ser>
        <c:ser>
          <c:idx val="0"/>
          <c:order val="1"/>
          <c:tx>
            <c:strRef>
              <c:f>'Fett per mnd'!$B$148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mnd'!$P$148:$P$159</c:f>
              <c:numCache>
                <c:formatCode>0</c:formatCode>
                <c:ptCount val="12"/>
                <c:pt idx="0">
                  <c:v>332.46268260292129</c:v>
                </c:pt>
                <c:pt idx="1">
                  <c:v>336.43251833740851</c:v>
                </c:pt>
                <c:pt idx="2">
                  <c:v>328.56336032388714</c:v>
                </c:pt>
                <c:pt idx="3">
                  <c:v>337.68693548387063</c:v>
                </c:pt>
                <c:pt idx="4">
                  <c:v>343.00043196544277</c:v>
                </c:pt>
                <c:pt idx="5">
                  <c:v>342.53255813953496</c:v>
                </c:pt>
                <c:pt idx="6">
                  <c:v>335.86687499999999</c:v>
                </c:pt>
                <c:pt idx="7">
                  <c:v>334.7266055045871</c:v>
                </c:pt>
                <c:pt idx="8">
                  <c:v>334.38997134670507</c:v>
                </c:pt>
                <c:pt idx="9">
                  <c:v>335.36252676659495</c:v>
                </c:pt>
                <c:pt idx="10">
                  <c:v>337.97506297229256</c:v>
                </c:pt>
                <c:pt idx="11">
                  <c:v>340.17439024390262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B-4E16-80D7-E59BE4FA1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0288"/>
        <c:axId val="485950680"/>
      </c:barChart>
      <c:catAx>
        <c:axId val="48595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068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02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mnd'!$I$396:$I$407</c:f>
              <c:numCache>
                <c:formatCode>0.0</c:formatCode>
                <c:ptCount val="12"/>
                <c:pt idx="0">
                  <c:v>18.201754385964911</c:v>
                </c:pt>
                <c:pt idx="1">
                  <c:v>18.403062619633577</c:v>
                </c:pt>
                <c:pt idx="2">
                  <c:v>18.350100603621723</c:v>
                </c:pt>
                <c:pt idx="3">
                  <c:v>17.346647646219683</c:v>
                </c:pt>
                <c:pt idx="4">
                  <c:v>16.861157418432956</c:v>
                </c:pt>
                <c:pt idx="5">
                  <c:v>16.18729096989966</c:v>
                </c:pt>
                <c:pt idx="6">
                  <c:v>17.875558611206596</c:v>
                </c:pt>
                <c:pt idx="7">
                  <c:v>17.068788501026692</c:v>
                </c:pt>
                <c:pt idx="8">
                  <c:v>16.896551724137925</c:v>
                </c:pt>
                <c:pt idx="9">
                  <c:v>15.153406136245446</c:v>
                </c:pt>
                <c:pt idx="10">
                  <c:v>16.438037665659142</c:v>
                </c:pt>
                <c:pt idx="11">
                  <c:v>16.834677419354843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7-4F59-AE7F-0C785CB76368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mnd'!$I$118:$I$129</c:f>
              <c:numCache>
                <c:formatCode>0.0</c:formatCode>
                <c:ptCount val="12"/>
                <c:pt idx="0">
                  <c:v>17.192399926212875</c:v>
                </c:pt>
                <c:pt idx="1">
                  <c:v>16.847826086956523</c:v>
                </c:pt>
                <c:pt idx="2">
                  <c:v>16.25993967644639</c:v>
                </c:pt>
                <c:pt idx="3">
                  <c:v>17.183608784242701</c:v>
                </c:pt>
                <c:pt idx="4">
                  <c:v>17.543391188251</c:v>
                </c:pt>
                <c:pt idx="5">
                  <c:v>16.528925619834713</c:v>
                </c:pt>
                <c:pt idx="6">
                  <c:v>18.102288021534321</c:v>
                </c:pt>
                <c:pt idx="7">
                  <c:v>18.205804749340366</c:v>
                </c:pt>
                <c:pt idx="8">
                  <c:v>17.732943987257762</c:v>
                </c:pt>
                <c:pt idx="9">
                  <c:v>16.322778345250253</c:v>
                </c:pt>
                <c:pt idx="10">
                  <c:v>16.900350525788674</c:v>
                </c:pt>
                <c:pt idx="11">
                  <c:v>16.517055655296229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7-4F59-AE7F-0C785CB76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032"/>
        <c:axId val="485953424"/>
      </c:barChart>
      <c:catAx>
        <c:axId val="485953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3424"/>
        <c:scaling>
          <c:orientation val="minMax"/>
          <c:min val="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0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mnd'!$P$396:$P$407</c:f>
              <c:numCache>
                <c:formatCode>0.0</c:formatCode>
                <c:ptCount val="12"/>
                <c:pt idx="0">
                  <c:v>297.65411646586369</c:v>
                </c:pt>
                <c:pt idx="1">
                  <c:v>295.02451708766688</c:v>
                </c:pt>
                <c:pt idx="2">
                  <c:v>294.9285087719299</c:v>
                </c:pt>
                <c:pt idx="3">
                  <c:v>300.13618421052649</c:v>
                </c:pt>
                <c:pt idx="4">
                  <c:v>293.70833333333343</c:v>
                </c:pt>
                <c:pt idx="5">
                  <c:v>293.97520661157034</c:v>
                </c:pt>
                <c:pt idx="6">
                  <c:v>294.10576923076951</c:v>
                </c:pt>
                <c:pt idx="7">
                  <c:v>293.39804511278197</c:v>
                </c:pt>
                <c:pt idx="8">
                  <c:v>298.84599686028264</c:v>
                </c:pt>
                <c:pt idx="9">
                  <c:v>298.71338366506507</c:v>
                </c:pt>
                <c:pt idx="10">
                  <c:v>300.2874823196604</c:v>
                </c:pt>
                <c:pt idx="11">
                  <c:v>300.64850299401206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4E3-B936-4CD0096E26A9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mnd'!$P$118:$P$129</c:f>
              <c:numCache>
                <c:formatCode>0</c:formatCode>
                <c:ptCount val="12"/>
                <c:pt idx="0">
                  <c:v>297.67113733905575</c:v>
                </c:pt>
                <c:pt idx="1">
                  <c:v>294.41423149905125</c:v>
                </c:pt>
                <c:pt idx="2">
                  <c:v>295.00084317032054</c:v>
                </c:pt>
                <c:pt idx="3">
                  <c:v>298.05019762845882</c:v>
                </c:pt>
                <c:pt idx="4">
                  <c:v>299.16499238964963</c:v>
                </c:pt>
                <c:pt idx="5">
                  <c:v>303.32741379310346</c:v>
                </c:pt>
                <c:pt idx="6">
                  <c:v>300.00185873605943</c:v>
                </c:pt>
                <c:pt idx="7">
                  <c:v>300.21497584541049</c:v>
                </c:pt>
                <c:pt idx="8">
                  <c:v>300.70928143712558</c:v>
                </c:pt>
                <c:pt idx="9">
                  <c:v>304.79743429286566</c:v>
                </c:pt>
                <c:pt idx="10">
                  <c:v>304.69259259259223</c:v>
                </c:pt>
                <c:pt idx="11">
                  <c:v>305.44420289855094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F-44E3-B936-4CD0096E2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3816"/>
        <c:axId val="485954208"/>
      </c:barChart>
      <c:catAx>
        <c:axId val="485953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54208"/>
        <c:scaling>
          <c:orientation val="minMax"/>
          <c:min val="3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3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klasseutvikling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19557680561241E-2"/>
          <c:y val="0.1579366341885933"/>
          <c:w val="0.90454407011488869"/>
          <c:h val="0.72854113909503015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'Ark1'!$S$119:$S$170</c:f>
              <c:numCache>
                <c:formatCode>General</c:formatCode>
                <c:ptCount val="52"/>
                <c:pt idx="0">
                  <c:v>3.8757961783439496</c:v>
                </c:pt>
                <c:pt idx="1">
                  <c:v>3.7481590574374071</c:v>
                </c:pt>
                <c:pt idx="2">
                  <c:v>3.7196261682242993</c:v>
                </c:pt>
                <c:pt idx="3">
                  <c:v>3.792262405382675</c:v>
                </c:pt>
                <c:pt idx="4">
                  <c:v>3.6140503035559424</c:v>
                </c:pt>
                <c:pt idx="5">
                  <c:v>3.6775178026449646</c:v>
                </c:pt>
                <c:pt idx="6">
                  <c:v>3.690450054884741</c:v>
                </c:pt>
                <c:pt idx="7">
                  <c:v>3.6580732700135696</c:v>
                </c:pt>
                <c:pt idx="8">
                  <c:v>3.6300653594771246</c:v>
                </c:pt>
                <c:pt idx="9">
                  <c:v>3.7950680272108848</c:v>
                </c:pt>
                <c:pt idx="10">
                  <c:v>3.7767612076852712</c:v>
                </c:pt>
                <c:pt idx="11">
                  <c:v>4.0088235294117647</c:v>
                </c:pt>
                <c:pt idx="12">
                  <c:v>3.8085867620751346</c:v>
                </c:pt>
                <c:pt idx="13">
                  <c:v>3.8571428571428559</c:v>
                </c:pt>
                <c:pt idx="14">
                  <c:v>3.9977997799779992</c:v>
                </c:pt>
                <c:pt idx="15">
                  <c:v>3.9305189094107296</c:v>
                </c:pt>
                <c:pt idx="16">
                  <c:v>3.9577717879604672</c:v>
                </c:pt>
                <c:pt idx="17">
                  <c:v>3.7945652173913049</c:v>
                </c:pt>
                <c:pt idx="18">
                  <c:v>4.0837520938023451</c:v>
                </c:pt>
                <c:pt idx="19">
                  <c:v>4.0509666080843596</c:v>
                </c:pt>
                <c:pt idx="20">
                  <c:v>3.9710789766407104</c:v>
                </c:pt>
                <c:pt idx="21">
                  <c:v>3.99604743083004</c:v>
                </c:pt>
                <c:pt idx="22">
                  <c:v>3.880641925777331</c:v>
                </c:pt>
                <c:pt idx="23">
                  <c:v>4.0037105751391469</c:v>
                </c:pt>
                <c:pt idx="24">
                  <c:v>4.060327198364007</c:v>
                </c:pt>
                <c:pt idx="25">
                  <c:v>3.9253438113948911</c:v>
                </c:pt>
                <c:pt idx="26">
                  <c:v>3.684757505773673</c:v>
                </c:pt>
                <c:pt idx="27">
                  <c:v>3.936026936026936</c:v>
                </c:pt>
                <c:pt idx="28">
                  <c:v>3.9142335766423342</c:v>
                </c:pt>
                <c:pt idx="29">
                  <c:v>3.5710267229254566</c:v>
                </c:pt>
                <c:pt idx="30">
                  <c:v>3.8541374474053289</c:v>
                </c:pt>
                <c:pt idx="31">
                  <c:v>3.6181384248210007</c:v>
                </c:pt>
                <c:pt idx="32">
                  <c:v>3.6135371179039306</c:v>
                </c:pt>
                <c:pt idx="33">
                  <c:v>3.519370460048425</c:v>
                </c:pt>
                <c:pt idx="34">
                  <c:v>3.5057870370370368</c:v>
                </c:pt>
                <c:pt idx="35">
                  <c:v>3.4638633377135353</c:v>
                </c:pt>
                <c:pt idx="36">
                  <c:v>3.6221498371335503</c:v>
                </c:pt>
                <c:pt idx="37">
                  <c:v>3.6689860834990049</c:v>
                </c:pt>
                <c:pt idx="38">
                  <c:v>3.6457446808510632</c:v>
                </c:pt>
                <c:pt idx="39">
                  <c:v>4</c:v>
                </c:pt>
                <c:pt idx="40">
                  <c:v>4.0492307692307685</c:v>
                </c:pt>
                <c:pt idx="41">
                  <c:v>3.9685039370078745</c:v>
                </c:pt>
                <c:pt idx="42">
                  <c:v>4.2812353766963041</c:v>
                </c:pt>
                <c:pt idx="43">
                  <c:v>4.1822178798241341</c:v>
                </c:pt>
                <c:pt idx="44">
                  <c:v>4.2004975124378117</c:v>
                </c:pt>
                <c:pt idx="45">
                  <c:v>4.2929577464788737</c:v>
                </c:pt>
                <c:pt idx="46">
                  <c:v>4.2776560788608977</c:v>
                </c:pt>
                <c:pt idx="47">
                  <c:v>4.2313003452243949</c:v>
                </c:pt>
                <c:pt idx="48">
                  <c:v>4.240998838559813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8-4B81-9F0D-F095F5E9D4E2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7475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cat>
            <c:numRef>
              <c:f>'Ark1'!$B$67:$B$118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'Ark1'!$S$67:$S$118</c:f>
              <c:numCache>
                <c:formatCode>General</c:formatCode>
                <c:ptCount val="52"/>
                <c:pt idx="0">
                  <c:v>4.096273291925467</c:v>
                </c:pt>
                <c:pt idx="1">
                  <c:v>3.9119133574007217</c:v>
                </c:pt>
                <c:pt idx="2">
                  <c:v>3.8631006346328194</c:v>
                </c:pt>
                <c:pt idx="3">
                  <c:v>3.8532455315145806</c:v>
                </c:pt>
                <c:pt idx="4">
                  <c:v>3.7860520094562649</c:v>
                </c:pt>
                <c:pt idx="5">
                  <c:v>3.809405940594059</c:v>
                </c:pt>
                <c:pt idx="6">
                  <c:v>3.8973429951690823</c:v>
                </c:pt>
                <c:pt idx="7">
                  <c:v>3.729850746268657</c:v>
                </c:pt>
                <c:pt idx="8">
                  <c:v>4.0240000000000009</c:v>
                </c:pt>
                <c:pt idx="9">
                  <c:v>4.0535861500412196</c:v>
                </c:pt>
                <c:pt idx="10">
                  <c:v>3.9491525423728815</c:v>
                </c:pt>
                <c:pt idx="11">
                  <c:v>4.0182926829268286</c:v>
                </c:pt>
                <c:pt idx="12">
                  <c:v>3.9857651245551602</c:v>
                </c:pt>
                <c:pt idx="13">
                  <c:v>3.9796573875802994</c:v>
                </c:pt>
                <c:pt idx="14">
                  <c:v>4.1510031678986268</c:v>
                </c:pt>
                <c:pt idx="15">
                  <c:v>4.0065298507462686</c:v>
                </c:pt>
                <c:pt idx="16">
                  <c:v>4.2290076335877851</c:v>
                </c:pt>
                <c:pt idx="17">
                  <c:v>4.1552941176470606</c:v>
                </c:pt>
                <c:pt idx="18">
                  <c:v>3.9837837837837848</c:v>
                </c:pt>
                <c:pt idx="19">
                  <c:v>4.0518518518518514</c:v>
                </c:pt>
                <c:pt idx="20">
                  <c:v>4.1985111662531009</c:v>
                </c:pt>
                <c:pt idx="21">
                  <c:v>3.917115177610333</c:v>
                </c:pt>
                <c:pt idx="22">
                  <c:v>3.9493801652892566</c:v>
                </c:pt>
                <c:pt idx="23">
                  <c:v>4.1112454655380892</c:v>
                </c:pt>
                <c:pt idx="24">
                  <c:v>4.054117647058824</c:v>
                </c:pt>
                <c:pt idx="25">
                  <c:v>4.0346062052505971</c:v>
                </c:pt>
                <c:pt idx="26">
                  <c:v>3.8288633461047255</c:v>
                </c:pt>
                <c:pt idx="27">
                  <c:v>3.9949916527545906</c:v>
                </c:pt>
                <c:pt idx="28">
                  <c:v>3.6208178438661713</c:v>
                </c:pt>
                <c:pt idx="29">
                  <c:v>3.71505376344086</c:v>
                </c:pt>
                <c:pt idx="30">
                  <c:v>3.6933895921237694</c:v>
                </c:pt>
                <c:pt idx="31">
                  <c:v>3.6348314606741576</c:v>
                </c:pt>
                <c:pt idx="32">
                  <c:v>3.6451612903225801</c:v>
                </c:pt>
                <c:pt idx="33">
                  <c:v>3.4098557692307687</c:v>
                </c:pt>
                <c:pt idx="34">
                  <c:v>3.7371864776444945</c:v>
                </c:pt>
                <c:pt idx="35">
                  <c:v>3.6174200661521496</c:v>
                </c:pt>
                <c:pt idx="36">
                  <c:v>3.6433566433566442</c:v>
                </c:pt>
                <c:pt idx="37">
                  <c:v>3.5240641711229954</c:v>
                </c:pt>
                <c:pt idx="38">
                  <c:v>3.6806220095693778</c:v>
                </c:pt>
                <c:pt idx="39">
                  <c:v>4.1466144376049225</c:v>
                </c:pt>
                <c:pt idx="40">
                  <c:v>4.121455576559546</c:v>
                </c:pt>
                <c:pt idx="41">
                  <c:v>4.1375760411792237</c:v>
                </c:pt>
                <c:pt idx="42">
                  <c:v>4.2725173210161653</c:v>
                </c:pt>
                <c:pt idx="43">
                  <c:v>4.3189873417721527</c:v>
                </c:pt>
                <c:pt idx="44">
                  <c:v>4.2823193916349807</c:v>
                </c:pt>
                <c:pt idx="45">
                  <c:v>4.206153846153847</c:v>
                </c:pt>
                <c:pt idx="46">
                  <c:v>4.3033766233766242</c:v>
                </c:pt>
                <c:pt idx="47">
                  <c:v>4.2518072289156628</c:v>
                </c:pt>
                <c:pt idx="48">
                  <c:v>4.3010234798314277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8-4B81-9F0D-F095F5E9D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Klasse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203351715349396"/>
          <c:y val="0.2064792879936739"/>
          <c:w val="0.10489471725666472"/>
          <c:h val="0.1375528701605758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mnd'!$B$396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mnd'!$K$396:$K$407</c:f>
              <c:numCache>
                <c:formatCode>0.00</c:formatCode>
                <c:ptCount val="12"/>
                <c:pt idx="0">
                  <c:v>3.6388329979879264</c:v>
                </c:pt>
                <c:pt idx="1">
                  <c:v>3.514970059880238</c:v>
                </c:pt>
                <c:pt idx="2">
                  <c:v>3.5769230769230775</c:v>
                </c:pt>
                <c:pt idx="3">
                  <c:v>3.7006578947368407</c:v>
                </c:pt>
                <c:pt idx="4">
                  <c:v>3.5254237288135597</c:v>
                </c:pt>
                <c:pt idx="5">
                  <c:v>3.616022099447513</c:v>
                </c:pt>
                <c:pt idx="6">
                  <c:v>3.5356454720616575</c:v>
                </c:pt>
                <c:pt idx="7">
                  <c:v>3.5052790346908007</c:v>
                </c:pt>
                <c:pt idx="8">
                  <c:v>3.6861198738170353</c:v>
                </c:pt>
                <c:pt idx="9">
                  <c:v>4.0158402203856749</c:v>
                </c:pt>
                <c:pt idx="10">
                  <c:v>4.0198159943382876</c:v>
                </c:pt>
                <c:pt idx="11">
                  <c:v>4.0060060060060056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1-408F-8A15-BCE4B95FEEFD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mnd'!$K$118:$K$129</c:f>
              <c:numCache>
                <c:formatCode>0.00</c:formatCode>
                <c:ptCount val="12"/>
                <c:pt idx="0">
                  <c:v>3.6645161290322577</c:v>
                </c:pt>
                <c:pt idx="1">
                  <c:v>3.5180265654648961</c:v>
                </c:pt>
                <c:pt idx="2">
                  <c:v>3.5711864406779648</c:v>
                </c:pt>
                <c:pt idx="3">
                  <c:v>3.6543046357615889</c:v>
                </c:pt>
                <c:pt idx="4">
                  <c:v>3.7935779816513762</c:v>
                </c:pt>
                <c:pt idx="5">
                  <c:v>3.8737024221453296</c:v>
                </c:pt>
                <c:pt idx="6">
                  <c:v>3.7281191806331471</c:v>
                </c:pt>
                <c:pt idx="7">
                  <c:v>3.6151368760064422</c:v>
                </c:pt>
                <c:pt idx="8">
                  <c:v>3.6371814092953505</c:v>
                </c:pt>
                <c:pt idx="9">
                  <c:v>4.1699059561128529</c:v>
                </c:pt>
                <c:pt idx="10">
                  <c:v>4.1982182628062379</c:v>
                </c:pt>
                <c:pt idx="11">
                  <c:v>4.1992753623188408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1-408F-8A15-BCE4B95F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54992"/>
        <c:axId val="488676856"/>
      </c:barChart>
      <c:catAx>
        <c:axId val="485954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6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6856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54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mnd'!$K$453:$K$464</c:f>
              <c:numCache>
                <c:formatCode>0.00</c:formatCode>
                <c:ptCount val="12"/>
                <c:pt idx="0">
                  <c:v>5.3649425287356323</c:v>
                </c:pt>
                <c:pt idx="1">
                  <c:v>5.0631067961165037</c:v>
                </c:pt>
                <c:pt idx="2">
                  <c:v>5.3589743589743595</c:v>
                </c:pt>
                <c:pt idx="3">
                  <c:v>5.5576208178438655</c:v>
                </c:pt>
                <c:pt idx="4">
                  <c:v>5.4048338368580078</c:v>
                </c:pt>
                <c:pt idx="5">
                  <c:v>5.5734870317002878</c:v>
                </c:pt>
                <c:pt idx="6">
                  <c:v>5.3005181347150279</c:v>
                </c:pt>
                <c:pt idx="7">
                  <c:v>5.2509225092250924</c:v>
                </c:pt>
                <c:pt idx="8">
                  <c:v>5.213197969543149</c:v>
                </c:pt>
                <c:pt idx="9">
                  <c:v>5.646864686468648</c:v>
                </c:pt>
                <c:pt idx="10">
                  <c:v>5.7094703049759215</c:v>
                </c:pt>
                <c:pt idx="11">
                  <c:v>5.7664233576642356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3-4499-BA4B-8C01471FE7D5}"/>
            </c:ext>
          </c:extLst>
        </c:ser>
        <c:ser>
          <c:idx val="0"/>
          <c:order val="1"/>
          <c:tx>
            <c:strRef>
              <c:f>'Fett per mnd'!$B$167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mnd'!$K$167:$K$178</c:f>
              <c:numCache>
                <c:formatCode>0.00</c:formatCode>
                <c:ptCount val="12"/>
                <c:pt idx="0">
                  <c:v>5.2880562060889931</c:v>
                </c:pt>
                <c:pt idx="1">
                  <c:v>5.2527881040892188</c:v>
                </c:pt>
                <c:pt idx="2">
                  <c:v>5.1941176470588255</c:v>
                </c:pt>
                <c:pt idx="3">
                  <c:v>5.330687830687828</c:v>
                </c:pt>
                <c:pt idx="4">
                  <c:v>5.4347826086956523</c:v>
                </c:pt>
                <c:pt idx="5">
                  <c:v>5.6916666666666647</c:v>
                </c:pt>
                <c:pt idx="6">
                  <c:v>5.28125</c:v>
                </c:pt>
                <c:pt idx="7">
                  <c:v>5.2956989247311821</c:v>
                </c:pt>
                <c:pt idx="8">
                  <c:v>5.1954022988505741</c:v>
                </c:pt>
                <c:pt idx="9">
                  <c:v>5.8021201413427557</c:v>
                </c:pt>
                <c:pt idx="10">
                  <c:v>5.72</c:v>
                </c:pt>
                <c:pt idx="11">
                  <c:v>5.4070796460177002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3-4499-BA4B-8C01471FE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7640"/>
        <c:axId val="488678032"/>
      </c:barChart>
      <c:catAx>
        <c:axId val="488677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8032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76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mnd'!$P$453:$P$464</c:f>
              <c:numCache>
                <c:formatCode>0.0</c:formatCode>
                <c:ptCount val="12"/>
                <c:pt idx="0">
                  <c:v>355.99339080459777</c:v>
                </c:pt>
                <c:pt idx="1">
                  <c:v>349.7932038834951</c:v>
                </c:pt>
                <c:pt idx="2">
                  <c:v>348.29230769230742</c:v>
                </c:pt>
                <c:pt idx="3">
                  <c:v>361.32899628252801</c:v>
                </c:pt>
                <c:pt idx="4">
                  <c:v>355.96897590361448</c:v>
                </c:pt>
                <c:pt idx="5">
                  <c:v>354.31178160919529</c:v>
                </c:pt>
                <c:pt idx="6">
                  <c:v>352.44948453608276</c:v>
                </c:pt>
                <c:pt idx="7">
                  <c:v>351.41845018450175</c:v>
                </c:pt>
                <c:pt idx="8">
                  <c:v>347.27020202020202</c:v>
                </c:pt>
                <c:pt idx="9">
                  <c:v>346.16122112211241</c:v>
                </c:pt>
                <c:pt idx="10">
                  <c:v>350.96458333333368</c:v>
                </c:pt>
                <c:pt idx="11">
                  <c:v>358.88978102189805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ED-4CCD-A778-188DF0A8C463}"/>
            </c:ext>
          </c:extLst>
        </c:ser>
        <c:ser>
          <c:idx val="0"/>
          <c:order val="1"/>
          <c:tx>
            <c:strRef>
              <c:f>'Fett per mnd'!$B$167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mnd'!$P$167:$P$178</c:f>
              <c:numCache>
                <c:formatCode>0</c:formatCode>
                <c:ptCount val="12"/>
                <c:pt idx="0">
                  <c:v>352.33528037383206</c:v>
                </c:pt>
                <c:pt idx="1">
                  <c:v>357.38518518518515</c:v>
                </c:pt>
                <c:pt idx="2">
                  <c:v>348.51617647058828</c:v>
                </c:pt>
                <c:pt idx="3">
                  <c:v>354.33710526315787</c:v>
                </c:pt>
                <c:pt idx="4">
                  <c:v>354.80543478260853</c:v>
                </c:pt>
                <c:pt idx="5">
                  <c:v>362.71708333333305</c:v>
                </c:pt>
                <c:pt idx="6">
                  <c:v>354.02343750000006</c:v>
                </c:pt>
                <c:pt idx="7">
                  <c:v>351.09414893617031</c:v>
                </c:pt>
                <c:pt idx="8">
                  <c:v>353.23275862068994</c:v>
                </c:pt>
                <c:pt idx="9">
                  <c:v>352.22632508833914</c:v>
                </c:pt>
                <c:pt idx="10">
                  <c:v>355.77121848739478</c:v>
                </c:pt>
                <c:pt idx="11">
                  <c:v>348.79026548672556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ED-4CCD-A778-188DF0A8C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8816"/>
        <c:axId val="488679208"/>
      </c:barChart>
      <c:catAx>
        <c:axId val="4886788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79208"/>
        <c:scaling>
          <c:orientation val="minMax"/>
          <c:min val="3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88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mnd'!$I$453:$I$464</c:f>
              <c:numCache>
                <c:formatCode>0.0</c:formatCode>
                <c:ptCount val="12"/>
                <c:pt idx="0">
                  <c:v>6.3596491228070162</c:v>
                </c:pt>
                <c:pt idx="1">
                  <c:v>5.6330325403336046</c:v>
                </c:pt>
                <c:pt idx="2">
                  <c:v>7.0623742454728387</c:v>
                </c:pt>
                <c:pt idx="3">
                  <c:v>7.6747503566333775</c:v>
                </c:pt>
                <c:pt idx="4">
                  <c:v>7.9066444391521777</c:v>
                </c:pt>
                <c:pt idx="5">
                  <c:v>7.759197324414715</c:v>
                </c:pt>
                <c:pt idx="6">
                  <c:v>6.6689584049501551</c:v>
                </c:pt>
                <c:pt idx="7">
                  <c:v>6.9558521560574951</c:v>
                </c:pt>
                <c:pt idx="8">
                  <c:v>5.2519893899204222</c:v>
                </c:pt>
                <c:pt idx="9">
                  <c:v>6.302652106084242</c:v>
                </c:pt>
                <c:pt idx="10">
                  <c:v>7.2541269472215761</c:v>
                </c:pt>
                <c:pt idx="11">
                  <c:v>6.9052419354838719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F26-BCA5-2DC01F931C08}"/>
            </c:ext>
          </c:extLst>
        </c:ser>
        <c:ser>
          <c:idx val="0"/>
          <c:order val="1"/>
          <c:tx>
            <c:strRef>
              <c:f>'Fett per mnd'!$B$167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mnd'!$I$167:$I$178</c:f>
              <c:numCache>
                <c:formatCode>0.0</c:formatCode>
                <c:ptCount val="12"/>
                <c:pt idx="0">
                  <c:v>7.8952222837114912</c:v>
                </c:pt>
                <c:pt idx="1">
                  <c:v>8.6317135549872184</c:v>
                </c:pt>
                <c:pt idx="2">
                  <c:v>9.3227310117905144</c:v>
                </c:pt>
                <c:pt idx="3">
                  <c:v>8.6031242925062248</c:v>
                </c:pt>
                <c:pt idx="4">
                  <c:v>7.3698264352469982</c:v>
                </c:pt>
                <c:pt idx="5">
                  <c:v>6.8395554288971212</c:v>
                </c:pt>
                <c:pt idx="6">
                  <c:v>6.4602960969044414</c:v>
                </c:pt>
                <c:pt idx="7">
                  <c:v>5.5115801817648782</c:v>
                </c:pt>
                <c:pt idx="8">
                  <c:v>4.6190602601539688</c:v>
                </c:pt>
                <c:pt idx="9">
                  <c:v>5.7814096016343219</c:v>
                </c:pt>
                <c:pt idx="10">
                  <c:v>5.9589384076114174</c:v>
                </c:pt>
                <c:pt idx="11">
                  <c:v>6.7624177139437487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8-4F26-BCA5-2DC01F931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79992"/>
        <c:axId val="488680384"/>
      </c:barChart>
      <c:catAx>
        <c:axId val="488679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0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79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mnd'!$I$377:$I$388</c:f>
              <c:numCache>
                <c:formatCode>0.0</c:formatCode>
                <c:ptCount val="12"/>
                <c:pt idx="0">
                  <c:v>16.831140350877192</c:v>
                </c:pt>
                <c:pt idx="1">
                  <c:v>15.914684167350291</c:v>
                </c:pt>
                <c:pt idx="2">
                  <c:v>16.559356136820924</c:v>
                </c:pt>
                <c:pt idx="3">
                  <c:v>15.121255349500711</c:v>
                </c:pt>
                <c:pt idx="4">
                  <c:v>14.122410097642298</c:v>
                </c:pt>
                <c:pt idx="5">
                  <c:v>14.693422519509475</c:v>
                </c:pt>
                <c:pt idx="6">
                  <c:v>15.709865933310413</c:v>
                </c:pt>
                <c:pt idx="7">
                  <c:v>15.246406570841891</c:v>
                </c:pt>
                <c:pt idx="8">
                  <c:v>17.108753315649867</c:v>
                </c:pt>
                <c:pt idx="9">
                  <c:v>16.079043161726464</c:v>
                </c:pt>
                <c:pt idx="10">
                  <c:v>15.35689374564055</c:v>
                </c:pt>
                <c:pt idx="11">
                  <c:v>16.532258064516125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B-4BBA-88E8-311BC19673F3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mnd'!$I$103:$I$114</c:f>
              <c:numCache>
                <c:formatCode>0.0</c:formatCode>
                <c:ptCount val="12"/>
                <c:pt idx="0">
                  <c:v>15.66131710016602</c:v>
                </c:pt>
                <c:pt idx="1">
                  <c:v>15.888746803069056</c:v>
                </c:pt>
                <c:pt idx="2">
                  <c:v>13.956676720592265</c:v>
                </c:pt>
                <c:pt idx="3">
                  <c:v>13.131084446456873</c:v>
                </c:pt>
                <c:pt idx="4">
                  <c:v>14.632843791722298</c:v>
                </c:pt>
                <c:pt idx="5">
                  <c:v>14.819036762610429</c:v>
                </c:pt>
                <c:pt idx="6">
                  <c:v>15.915208613728124</c:v>
                </c:pt>
                <c:pt idx="7">
                  <c:v>14.951627088830255</c:v>
                </c:pt>
                <c:pt idx="8">
                  <c:v>16.45872046721529</c:v>
                </c:pt>
                <c:pt idx="9">
                  <c:v>15.842696629213489</c:v>
                </c:pt>
                <c:pt idx="10">
                  <c:v>15.936404606910372</c:v>
                </c:pt>
                <c:pt idx="11">
                  <c:v>16.337522441651707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B-4BBA-88E8-311BC1967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1168"/>
        <c:axId val="488681560"/>
      </c:barChart>
      <c:catAx>
        <c:axId val="488681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1560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1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mnd'!$B$453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mnd'!$H$453:$H$464</c:f>
              <c:numCache>
                <c:formatCode>#,##0</c:formatCode>
                <c:ptCount val="12"/>
                <c:pt idx="0">
                  <c:v>348</c:v>
                </c:pt>
                <c:pt idx="1">
                  <c:v>206</c:v>
                </c:pt>
                <c:pt idx="2">
                  <c:v>351</c:v>
                </c:pt>
                <c:pt idx="3">
                  <c:v>269</c:v>
                </c:pt>
                <c:pt idx="4">
                  <c:v>332</c:v>
                </c:pt>
                <c:pt idx="5">
                  <c:v>348</c:v>
                </c:pt>
                <c:pt idx="6">
                  <c:v>194</c:v>
                </c:pt>
                <c:pt idx="7">
                  <c:v>271</c:v>
                </c:pt>
                <c:pt idx="8">
                  <c:v>198</c:v>
                </c:pt>
                <c:pt idx="9">
                  <c:v>606</c:v>
                </c:pt>
                <c:pt idx="10">
                  <c:v>624</c:v>
                </c:pt>
                <c:pt idx="11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5-4D00-849F-942061A59755}"/>
            </c:ext>
          </c:extLst>
        </c:ser>
        <c:ser>
          <c:idx val="0"/>
          <c:order val="1"/>
          <c:tx>
            <c:strRef>
              <c:f>'Fett per mnd'!$B$167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mnd'!$H$167:$H$178</c:f>
              <c:numCache>
                <c:formatCode>#,##0</c:formatCode>
                <c:ptCount val="12"/>
                <c:pt idx="0">
                  <c:v>428</c:v>
                </c:pt>
                <c:pt idx="1">
                  <c:v>270</c:v>
                </c:pt>
                <c:pt idx="2">
                  <c:v>340</c:v>
                </c:pt>
                <c:pt idx="3">
                  <c:v>380</c:v>
                </c:pt>
                <c:pt idx="4">
                  <c:v>276</c:v>
                </c:pt>
                <c:pt idx="5">
                  <c:v>240</c:v>
                </c:pt>
                <c:pt idx="6">
                  <c:v>192</c:v>
                </c:pt>
                <c:pt idx="7">
                  <c:v>188</c:v>
                </c:pt>
                <c:pt idx="8">
                  <c:v>174</c:v>
                </c:pt>
                <c:pt idx="9">
                  <c:v>566</c:v>
                </c:pt>
                <c:pt idx="10">
                  <c:v>476</c:v>
                </c:pt>
                <c:pt idx="11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5-4D00-849F-942061A59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3520"/>
        <c:axId val="488683912"/>
      </c:barChart>
      <c:catAx>
        <c:axId val="4886835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3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3520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mnd'!$H$472:$H$483</c:f>
              <c:numCache>
                <c:formatCode>#,##0</c:formatCode>
                <c:ptCount val="12"/>
                <c:pt idx="0">
                  <c:v>168</c:v>
                </c:pt>
                <c:pt idx="1">
                  <c:v>102</c:v>
                </c:pt>
                <c:pt idx="2">
                  <c:v>223</c:v>
                </c:pt>
                <c:pt idx="3">
                  <c:v>182</c:v>
                </c:pt>
                <c:pt idx="4">
                  <c:v>213</c:v>
                </c:pt>
                <c:pt idx="5">
                  <c:v>205</c:v>
                </c:pt>
                <c:pt idx="6">
                  <c:v>110</c:v>
                </c:pt>
                <c:pt idx="7">
                  <c:v>114</c:v>
                </c:pt>
                <c:pt idx="8">
                  <c:v>102</c:v>
                </c:pt>
                <c:pt idx="9">
                  <c:v>413</c:v>
                </c:pt>
                <c:pt idx="10">
                  <c:v>367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D-4D52-A5BB-FED2B3A61DFB}"/>
            </c:ext>
          </c:extLst>
        </c:ser>
        <c:ser>
          <c:idx val="0"/>
          <c:order val="1"/>
          <c:tx>
            <c:strRef>
              <c:f>'Fett per mnd'!$B$186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mnd'!$H$186:$H$197</c:f>
              <c:numCache>
                <c:formatCode>#,##0</c:formatCode>
                <c:ptCount val="12"/>
                <c:pt idx="0">
                  <c:v>215</c:v>
                </c:pt>
                <c:pt idx="1">
                  <c:v>120</c:v>
                </c:pt>
                <c:pt idx="2">
                  <c:v>196</c:v>
                </c:pt>
                <c:pt idx="3">
                  <c:v>238</c:v>
                </c:pt>
                <c:pt idx="4">
                  <c:v>167</c:v>
                </c:pt>
                <c:pt idx="5">
                  <c:v>156</c:v>
                </c:pt>
                <c:pt idx="6">
                  <c:v>98</c:v>
                </c:pt>
                <c:pt idx="7">
                  <c:v>91</c:v>
                </c:pt>
                <c:pt idx="8">
                  <c:v>115</c:v>
                </c:pt>
                <c:pt idx="9">
                  <c:v>394</c:v>
                </c:pt>
                <c:pt idx="10">
                  <c:v>314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D-4D52-A5BB-FED2B3A61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4696"/>
        <c:axId val="488685088"/>
      </c:barChart>
      <c:catAx>
        <c:axId val="488684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46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mnd'!$I$472:$I$483</c:f>
              <c:numCache>
                <c:formatCode>0.0</c:formatCode>
                <c:ptCount val="12"/>
                <c:pt idx="0">
                  <c:v>3.0701754385964919</c:v>
                </c:pt>
                <c:pt idx="1">
                  <c:v>2.7891714520098438</c:v>
                </c:pt>
                <c:pt idx="2">
                  <c:v>4.4869215291750493</c:v>
                </c:pt>
                <c:pt idx="3">
                  <c:v>5.192582025677603</c:v>
                </c:pt>
                <c:pt idx="4">
                  <c:v>5.072636341986188</c:v>
                </c:pt>
                <c:pt idx="5">
                  <c:v>4.5707915273132658</c:v>
                </c:pt>
                <c:pt idx="6">
                  <c:v>3.7813681677552431</c:v>
                </c:pt>
                <c:pt idx="7">
                  <c:v>2.9260780287474346</c:v>
                </c:pt>
                <c:pt idx="8">
                  <c:v>2.705570291777188</c:v>
                </c:pt>
                <c:pt idx="9">
                  <c:v>4.2953718148725955</c:v>
                </c:pt>
                <c:pt idx="10">
                  <c:v>4.2664496628690989</c:v>
                </c:pt>
                <c:pt idx="11">
                  <c:v>3.9818548387096784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B-4CF2-94E3-6AA0B5C5F926}"/>
            </c:ext>
          </c:extLst>
        </c:ser>
        <c:ser>
          <c:idx val="0"/>
          <c:order val="1"/>
          <c:tx>
            <c:strRef>
              <c:f>'Fett per mnd'!$B$186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mnd'!$I$186:$I$197</c:f>
              <c:numCache>
                <c:formatCode>0.0</c:formatCode>
                <c:ptCount val="12"/>
                <c:pt idx="0">
                  <c:v>3.9660579228924551</c:v>
                </c:pt>
                <c:pt idx="1">
                  <c:v>3.836317135549872</c:v>
                </c:pt>
                <c:pt idx="2">
                  <c:v>5.3742802303262955</c:v>
                </c:pt>
                <c:pt idx="3">
                  <c:v>5.3882725832012657</c:v>
                </c:pt>
                <c:pt idx="4">
                  <c:v>4.4592790387182903</c:v>
                </c:pt>
                <c:pt idx="5">
                  <c:v>4.4457110287831298</c:v>
                </c:pt>
                <c:pt idx="6">
                  <c:v>3.2974427994616407</c:v>
                </c:pt>
                <c:pt idx="7">
                  <c:v>2.6678393433010843</c:v>
                </c:pt>
                <c:pt idx="8">
                  <c:v>3.0528271834350944</c:v>
                </c:pt>
                <c:pt idx="9">
                  <c:v>4.0245148110316649</c:v>
                </c:pt>
                <c:pt idx="10">
                  <c:v>3.9308963445167753</c:v>
                </c:pt>
                <c:pt idx="11">
                  <c:v>3.5906642728904843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B-4CF2-94E3-6AA0B5C5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5480"/>
        <c:axId val="488685872"/>
      </c:barChart>
      <c:catAx>
        <c:axId val="488685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548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mnd'!$P$472:$P$483</c:f>
              <c:numCache>
                <c:formatCode>0.0</c:formatCode>
                <c:ptCount val="12"/>
                <c:pt idx="0">
                  <c:v>374.38333333333344</c:v>
                </c:pt>
                <c:pt idx="1">
                  <c:v>376.95098039215713</c:v>
                </c:pt>
                <c:pt idx="2">
                  <c:v>365.3950672645741</c:v>
                </c:pt>
                <c:pt idx="3">
                  <c:v>378.53956043956049</c:v>
                </c:pt>
                <c:pt idx="4">
                  <c:v>374.34929577464777</c:v>
                </c:pt>
                <c:pt idx="5">
                  <c:v>381.45219512195138</c:v>
                </c:pt>
                <c:pt idx="6">
                  <c:v>379.2409090909091</c:v>
                </c:pt>
                <c:pt idx="7">
                  <c:v>369.36842105263133</c:v>
                </c:pt>
                <c:pt idx="8">
                  <c:v>368.34215686274496</c:v>
                </c:pt>
                <c:pt idx="9">
                  <c:v>367.59564164648896</c:v>
                </c:pt>
                <c:pt idx="10">
                  <c:v>367.86948228882841</c:v>
                </c:pt>
                <c:pt idx="11">
                  <c:v>377.19873417721504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8-4478-8B9F-C46B5CFA21B1}"/>
            </c:ext>
          </c:extLst>
        </c:ser>
        <c:ser>
          <c:idx val="0"/>
          <c:order val="1"/>
          <c:tx>
            <c:strRef>
              <c:f>'Fett per mnd'!$B$186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mnd'!$P$186:$P$197</c:f>
              <c:numCache>
                <c:formatCode>0</c:formatCode>
                <c:ptCount val="12"/>
                <c:pt idx="0">
                  <c:v>373.66325581395353</c:v>
                </c:pt>
                <c:pt idx="1">
                  <c:v>373.6608333333333</c:v>
                </c:pt>
                <c:pt idx="2">
                  <c:v>367.10204081632639</c:v>
                </c:pt>
                <c:pt idx="3">
                  <c:v>376.30546218487393</c:v>
                </c:pt>
                <c:pt idx="4">
                  <c:v>371.62814371257485</c:v>
                </c:pt>
                <c:pt idx="5">
                  <c:v>375.3923076923079</c:v>
                </c:pt>
                <c:pt idx="6">
                  <c:v>392.42755102040826</c:v>
                </c:pt>
                <c:pt idx="7">
                  <c:v>380.11428571428559</c:v>
                </c:pt>
                <c:pt idx="8">
                  <c:v>371.08869565217407</c:v>
                </c:pt>
                <c:pt idx="9">
                  <c:v>361.582994923858</c:v>
                </c:pt>
                <c:pt idx="10">
                  <c:v>363.64745222929929</c:v>
                </c:pt>
                <c:pt idx="11">
                  <c:v>364.43333333333322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8-4478-8B9F-C46B5CFA2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6656"/>
        <c:axId val="488687048"/>
      </c:barChart>
      <c:catAx>
        <c:axId val="4886866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7048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665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4+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mnd'!$B$472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mnd'!$K$472:$K$483</c:f>
              <c:numCache>
                <c:formatCode>0.00</c:formatCode>
                <c:ptCount val="12"/>
                <c:pt idx="0">
                  <c:v>6.0179640718562881</c:v>
                </c:pt>
                <c:pt idx="1">
                  <c:v>5.9603960396039604</c:v>
                </c:pt>
                <c:pt idx="2">
                  <c:v>5.9686098654708504</c:v>
                </c:pt>
                <c:pt idx="3">
                  <c:v>6.3076923076923057</c:v>
                </c:pt>
                <c:pt idx="4">
                  <c:v>6.25</c:v>
                </c:pt>
                <c:pt idx="5">
                  <c:v>6.367647058823529</c:v>
                </c:pt>
                <c:pt idx="6">
                  <c:v>6.4954128440366974</c:v>
                </c:pt>
                <c:pt idx="7">
                  <c:v>6.1140350877192979</c:v>
                </c:pt>
                <c:pt idx="8">
                  <c:v>5.9411764705882355</c:v>
                </c:pt>
                <c:pt idx="9">
                  <c:v>6.3406326034063252</c:v>
                </c:pt>
                <c:pt idx="10">
                  <c:v>6.3760217983651239</c:v>
                </c:pt>
                <c:pt idx="11">
                  <c:v>6.2405063291139236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797-82A5-7FD6D7CF0E2C}"/>
            </c:ext>
          </c:extLst>
        </c:ser>
        <c:ser>
          <c:idx val="0"/>
          <c:order val="1"/>
          <c:tx>
            <c:strRef>
              <c:f>'Fett per mnd'!$B$186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mnd'!$K$186:$K$197</c:f>
              <c:numCache>
                <c:formatCode>0.00</c:formatCode>
                <c:ptCount val="12"/>
                <c:pt idx="0">
                  <c:v>5.9532710280373839</c:v>
                </c:pt>
                <c:pt idx="1">
                  <c:v>5.7310924369747891</c:v>
                </c:pt>
                <c:pt idx="2">
                  <c:v>5.795918367346939</c:v>
                </c:pt>
                <c:pt idx="3">
                  <c:v>6.1694915254237293</c:v>
                </c:pt>
                <c:pt idx="4">
                  <c:v>6.0778443113772482</c:v>
                </c:pt>
                <c:pt idx="5">
                  <c:v>6.2948717948717965</c:v>
                </c:pt>
                <c:pt idx="6">
                  <c:v>6.5816326530612246</c:v>
                </c:pt>
                <c:pt idx="7">
                  <c:v>6.2747252747252737</c:v>
                </c:pt>
                <c:pt idx="8">
                  <c:v>5.8956521739130414</c:v>
                </c:pt>
                <c:pt idx="9">
                  <c:v>6.2519083969465639</c:v>
                </c:pt>
                <c:pt idx="10">
                  <c:v>6.2428115015974415</c:v>
                </c:pt>
                <c:pt idx="11">
                  <c:v>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797-82A5-7FD6D7CF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87832"/>
        <c:axId val="488688224"/>
      </c:barChart>
      <c:catAx>
        <c:axId val="488687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88224"/>
        <c:scaling>
          <c:orientation val="minMax"/>
          <c:min val="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8783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</a:t>
            </a:r>
            <a:r>
              <a:rPr lang="nb-NO" sz="2800" baseline="0"/>
              <a:t> VEKT</a:t>
            </a:r>
            <a:r>
              <a:rPr lang="nb-NO" sz="2800"/>
              <a:t> per uke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122125868003318E-2"/>
          <c:y val="0.16018597312037264"/>
          <c:w val="0.893596613287712"/>
          <c:h val="0.75680000826853444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'Ark1'!$U$119:$U$170</c:f>
              <c:numCache>
                <c:formatCode>General</c:formatCode>
                <c:ptCount val="52"/>
                <c:pt idx="0">
                  <c:v>301.1176843774785</c:v>
                </c:pt>
                <c:pt idx="1">
                  <c:v>298.08718887262103</c:v>
                </c:pt>
                <c:pt idx="2">
                  <c:v>301.87795031055896</c:v>
                </c:pt>
                <c:pt idx="3">
                  <c:v>299.38396305625554</c:v>
                </c:pt>
                <c:pt idx="4">
                  <c:v>290.70752780153998</c:v>
                </c:pt>
                <c:pt idx="5">
                  <c:v>298.34858012170406</c:v>
                </c:pt>
                <c:pt idx="6">
                  <c:v>300.39229934924077</c:v>
                </c:pt>
                <c:pt idx="7">
                  <c:v>297.21547779273192</c:v>
                </c:pt>
                <c:pt idx="8">
                  <c:v>292.18075422626805</c:v>
                </c:pt>
                <c:pt idx="9">
                  <c:v>298.12142252328522</c:v>
                </c:pt>
                <c:pt idx="10">
                  <c:v>300.01099000908255</c:v>
                </c:pt>
                <c:pt idx="11">
                  <c:v>305.83365949119383</c:v>
                </c:pt>
                <c:pt idx="12">
                  <c:v>299.75306666666665</c:v>
                </c:pt>
                <c:pt idx="13">
                  <c:v>298.79419354838711</c:v>
                </c:pt>
                <c:pt idx="14">
                  <c:v>308.07612267250823</c:v>
                </c:pt>
                <c:pt idx="15">
                  <c:v>305.10666666666714</c:v>
                </c:pt>
                <c:pt idx="16">
                  <c:v>304.07976723366176</c:v>
                </c:pt>
                <c:pt idx="17">
                  <c:v>297.80086486486488</c:v>
                </c:pt>
                <c:pt idx="18">
                  <c:v>306.00291423813496</c:v>
                </c:pt>
                <c:pt idx="19">
                  <c:v>306.70542907180396</c:v>
                </c:pt>
                <c:pt idx="20">
                  <c:v>304.66518847006631</c:v>
                </c:pt>
                <c:pt idx="21">
                  <c:v>305.93290640394054</c:v>
                </c:pt>
                <c:pt idx="22">
                  <c:v>298.30289421157698</c:v>
                </c:pt>
                <c:pt idx="23">
                  <c:v>303.05111111111097</c:v>
                </c:pt>
                <c:pt idx="24">
                  <c:v>304.16018329938902</c:v>
                </c:pt>
                <c:pt idx="25">
                  <c:v>301.3912023460415</c:v>
                </c:pt>
                <c:pt idx="26">
                  <c:v>294.67747126436745</c:v>
                </c:pt>
                <c:pt idx="27">
                  <c:v>304.64656616415414</c:v>
                </c:pt>
                <c:pt idx="28">
                  <c:v>303.8249544626596</c:v>
                </c:pt>
                <c:pt idx="29">
                  <c:v>292.32349650349619</c:v>
                </c:pt>
                <c:pt idx="30">
                  <c:v>301.52444134078218</c:v>
                </c:pt>
                <c:pt idx="31">
                  <c:v>295.75148279952583</c:v>
                </c:pt>
                <c:pt idx="32">
                  <c:v>295.13253796095432</c:v>
                </c:pt>
                <c:pt idx="33">
                  <c:v>289.31480144404321</c:v>
                </c:pt>
                <c:pt idx="34">
                  <c:v>290.92278481012681</c:v>
                </c:pt>
                <c:pt idx="35">
                  <c:v>290.02339869281076</c:v>
                </c:pt>
                <c:pt idx="36">
                  <c:v>293.61631351351394</c:v>
                </c:pt>
                <c:pt idx="37">
                  <c:v>295.85255905511821</c:v>
                </c:pt>
                <c:pt idx="38">
                  <c:v>292.83569915254242</c:v>
                </c:pt>
                <c:pt idx="39">
                  <c:v>294.59446675591306</c:v>
                </c:pt>
                <c:pt idx="40">
                  <c:v>298.68762615182135</c:v>
                </c:pt>
                <c:pt idx="41">
                  <c:v>294.47239685658167</c:v>
                </c:pt>
                <c:pt idx="42">
                  <c:v>304.37543204110261</c:v>
                </c:pt>
                <c:pt idx="43">
                  <c:v>301.8114035087724</c:v>
                </c:pt>
                <c:pt idx="44">
                  <c:v>302.03921665840392</c:v>
                </c:pt>
                <c:pt idx="45">
                  <c:v>303.46335520149961</c:v>
                </c:pt>
                <c:pt idx="46">
                  <c:v>304.21378555798742</c:v>
                </c:pt>
                <c:pt idx="47">
                  <c:v>304.50344234079176</c:v>
                </c:pt>
                <c:pt idx="48">
                  <c:v>305.81894553881801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0-4A81-90D1-725FDBFA4CD9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cat>
            <c:numLit>
              <c:formatCode>General</c:formatCode>
              <c:ptCount val="52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13</c:v>
              </c:pt>
              <c:pt idx="13">
                <c:v>14</c:v>
              </c:pt>
              <c:pt idx="14">
                <c:v>15</c:v>
              </c:pt>
              <c:pt idx="15">
                <c:v>16</c:v>
              </c:pt>
              <c:pt idx="16">
                <c:v>17</c:v>
              </c:pt>
              <c:pt idx="17">
                <c:v>18</c:v>
              </c:pt>
              <c:pt idx="18">
                <c:v>19</c:v>
              </c:pt>
              <c:pt idx="19">
                <c:v>20</c:v>
              </c:pt>
              <c:pt idx="20">
                <c:v>21</c:v>
              </c:pt>
              <c:pt idx="21">
                <c:v>22</c:v>
              </c:pt>
              <c:pt idx="22">
                <c:v>23</c:v>
              </c:pt>
              <c:pt idx="23">
                <c:v>24</c:v>
              </c:pt>
              <c:pt idx="24">
                <c:v>25</c:v>
              </c:pt>
              <c:pt idx="25">
                <c:v>26</c:v>
              </c:pt>
              <c:pt idx="26">
                <c:v>27</c:v>
              </c:pt>
              <c:pt idx="27">
                <c:v>28</c:v>
              </c:pt>
              <c:pt idx="28">
                <c:v>29</c:v>
              </c:pt>
              <c:pt idx="29">
                <c:v>30</c:v>
              </c:pt>
              <c:pt idx="30">
                <c:v>31</c:v>
              </c:pt>
              <c:pt idx="31">
                <c:v>32</c:v>
              </c:pt>
              <c:pt idx="32">
                <c:v>33</c:v>
              </c:pt>
              <c:pt idx="33">
                <c:v>34</c:v>
              </c:pt>
              <c:pt idx="34">
                <c:v>35</c:v>
              </c:pt>
              <c:pt idx="35">
                <c:v>36</c:v>
              </c:pt>
              <c:pt idx="36">
                <c:v>37</c:v>
              </c:pt>
              <c:pt idx="37">
                <c:v>38</c:v>
              </c:pt>
              <c:pt idx="38">
                <c:v>39</c:v>
              </c:pt>
              <c:pt idx="39">
                <c:v>40</c:v>
              </c:pt>
              <c:pt idx="40">
                <c:v>41</c:v>
              </c:pt>
              <c:pt idx="41">
                <c:v>42</c:v>
              </c:pt>
              <c:pt idx="42">
                <c:v>43</c:v>
              </c:pt>
              <c:pt idx="43">
                <c:v>44</c:v>
              </c:pt>
              <c:pt idx="44">
                <c:v>45</c:v>
              </c:pt>
              <c:pt idx="45">
                <c:v>46</c:v>
              </c:pt>
              <c:pt idx="46">
                <c:v>47</c:v>
              </c:pt>
              <c:pt idx="47">
                <c:v>48</c:v>
              </c:pt>
              <c:pt idx="48">
                <c:v>49</c:v>
              </c:pt>
              <c:pt idx="49">
                <c:v>50</c:v>
              </c:pt>
              <c:pt idx="50">
                <c:v>51</c:v>
              </c:pt>
              <c:pt idx="51">
                <c:v>52</c:v>
              </c:pt>
            </c:numLit>
          </c:cat>
          <c:val>
            <c:numRef>
              <c:f>'Ark1'!$U$67:$U$118</c:f>
              <c:numCache>
                <c:formatCode>General</c:formatCode>
                <c:ptCount val="52"/>
                <c:pt idx="0">
                  <c:v>308.84294573643444</c:v>
                </c:pt>
                <c:pt idx="1">
                  <c:v>302.8921582733808</c:v>
                </c:pt>
                <c:pt idx="2">
                  <c:v>304.02911392405053</c:v>
                </c:pt>
                <c:pt idx="3">
                  <c:v>306.36751173708961</c:v>
                </c:pt>
                <c:pt idx="4">
                  <c:v>302.10744680851059</c:v>
                </c:pt>
                <c:pt idx="5">
                  <c:v>304.30012345678989</c:v>
                </c:pt>
                <c:pt idx="6">
                  <c:v>307.24880382775115</c:v>
                </c:pt>
                <c:pt idx="7">
                  <c:v>299.69050445103858</c:v>
                </c:pt>
                <c:pt idx="8">
                  <c:v>309.31192368839413</c:v>
                </c:pt>
                <c:pt idx="9">
                  <c:v>307.44136513157929</c:v>
                </c:pt>
                <c:pt idx="10">
                  <c:v>303.70469483568075</c:v>
                </c:pt>
                <c:pt idx="11">
                  <c:v>306.85668016194262</c:v>
                </c:pt>
                <c:pt idx="12">
                  <c:v>302.99679715302454</c:v>
                </c:pt>
                <c:pt idx="13">
                  <c:v>307.48731343283595</c:v>
                </c:pt>
                <c:pt idx="14">
                  <c:v>313.1736401673644</c:v>
                </c:pt>
                <c:pt idx="15">
                  <c:v>307.76913809082498</c:v>
                </c:pt>
                <c:pt idx="16">
                  <c:v>312.39715370018968</c:v>
                </c:pt>
                <c:pt idx="17">
                  <c:v>309.58629976580806</c:v>
                </c:pt>
                <c:pt idx="18">
                  <c:v>305.89067567567577</c:v>
                </c:pt>
                <c:pt idx="19">
                  <c:v>306.52149877149878</c:v>
                </c:pt>
                <c:pt idx="20">
                  <c:v>310.15216316440006</c:v>
                </c:pt>
                <c:pt idx="21">
                  <c:v>304.54244372990377</c:v>
                </c:pt>
                <c:pt idx="22">
                  <c:v>307.20751028806569</c:v>
                </c:pt>
                <c:pt idx="23">
                  <c:v>306.16389891696758</c:v>
                </c:pt>
                <c:pt idx="24">
                  <c:v>305.63776470588255</c:v>
                </c:pt>
                <c:pt idx="25">
                  <c:v>308.3525564803806</c:v>
                </c:pt>
                <c:pt idx="26">
                  <c:v>301.95617834394898</c:v>
                </c:pt>
                <c:pt idx="27">
                  <c:v>304.76416666666665</c:v>
                </c:pt>
                <c:pt idx="28">
                  <c:v>293.3755064456721</c:v>
                </c:pt>
                <c:pt idx="29">
                  <c:v>300.11886120996428</c:v>
                </c:pt>
                <c:pt idx="30">
                  <c:v>298.55196078431368</c:v>
                </c:pt>
                <c:pt idx="31">
                  <c:v>297.02198879551872</c:v>
                </c:pt>
                <c:pt idx="32">
                  <c:v>297.36540616246498</c:v>
                </c:pt>
                <c:pt idx="33">
                  <c:v>293.75107913669058</c:v>
                </c:pt>
                <c:pt idx="34">
                  <c:v>298.40499457111838</c:v>
                </c:pt>
                <c:pt idx="35">
                  <c:v>296.41448957189925</c:v>
                </c:pt>
                <c:pt idx="36">
                  <c:v>298.7034825870644</c:v>
                </c:pt>
                <c:pt idx="37">
                  <c:v>295.60361317747078</c:v>
                </c:pt>
                <c:pt idx="38">
                  <c:v>294.08040621266406</c:v>
                </c:pt>
                <c:pt idx="39">
                  <c:v>297.39603130240363</c:v>
                </c:pt>
                <c:pt idx="40">
                  <c:v>301.18721698113194</c:v>
                </c:pt>
                <c:pt idx="41">
                  <c:v>299.88554104477595</c:v>
                </c:pt>
                <c:pt idx="42">
                  <c:v>303.74238929889304</c:v>
                </c:pt>
                <c:pt idx="43">
                  <c:v>304.70242546740747</c:v>
                </c:pt>
                <c:pt idx="44">
                  <c:v>302.87724039829271</c:v>
                </c:pt>
                <c:pt idx="45">
                  <c:v>301.76019467213126</c:v>
                </c:pt>
                <c:pt idx="46">
                  <c:v>306.59642672190625</c:v>
                </c:pt>
                <c:pt idx="47">
                  <c:v>307.46021634615352</c:v>
                </c:pt>
                <c:pt idx="48">
                  <c:v>308.00120336943434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0-4A81-90D1-725FDBFA4CD9}"/>
            </c:ext>
          </c:extLst>
        </c:ser>
        <c:ser>
          <c:idx val="1"/>
          <c:order val="2"/>
          <c:tx>
            <c:strRef>
              <c:f>RNR!$H$27</c:f>
              <c:strCache>
                <c:ptCount val="1"/>
                <c:pt idx="0">
                  <c:v>Antall i 2024</c:v>
                </c:pt>
              </c:strCache>
            </c:strRef>
          </c:tx>
          <c:spPr>
            <a:ln w="63500"/>
          </c:spPr>
          <c:marker>
            <c:symbol val="none"/>
          </c:marker>
          <c:val>
            <c:numRef>
              <c:f>Uke!$AN$10:$AN$61</c:f>
              <c:numCache>
                <c:formatCode>0</c:formatCode>
                <c:ptCount val="52"/>
                <c:pt idx="0">
                  <c:v>303.70392211873076</c:v>
                </c:pt>
                <c:pt idx="1">
                  <c:v>303.70392211873076</c:v>
                </c:pt>
                <c:pt idx="2">
                  <c:v>303.70392211873076</c:v>
                </c:pt>
                <c:pt idx="3">
                  <c:v>303.70392211873076</c:v>
                </c:pt>
                <c:pt idx="4">
                  <c:v>303.70392211873076</c:v>
                </c:pt>
                <c:pt idx="5">
                  <c:v>303.70392211873076</c:v>
                </c:pt>
                <c:pt idx="6">
                  <c:v>303.70392211873076</c:v>
                </c:pt>
                <c:pt idx="7">
                  <c:v>303.70392211873076</c:v>
                </c:pt>
                <c:pt idx="8">
                  <c:v>303.70392211873076</c:v>
                </c:pt>
                <c:pt idx="9">
                  <c:v>303.70392211873076</c:v>
                </c:pt>
                <c:pt idx="10">
                  <c:v>303.70392211873076</c:v>
                </c:pt>
                <c:pt idx="11">
                  <c:v>303.70392211873076</c:v>
                </c:pt>
                <c:pt idx="12">
                  <c:v>303.70392211873076</c:v>
                </c:pt>
                <c:pt idx="13">
                  <c:v>303.70392211873076</c:v>
                </c:pt>
                <c:pt idx="14">
                  <c:v>303.70392211873076</c:v>
                </c:pt>
                <c:pt idx="15">
                  <c:v>303.70392211873076</c:v>
                </c:pt>
                <c:pt idx="16">
                  <c:v>303.70392211873076</c:v>
                </c:pt>
                <c:pt idx="17">
                  <c:v>303.70392211873076</c:v>
                </c:pt>
                <c:pt idx="18">
                  <c:v>303.70392211873076</c:v>
                </c:pt>
                <c:pt idx="19">
                  <c:v>303.70392211873076</c:v>
                </c:pt>
                <c:pt idx="20">
                  <c:v>303.70392211873076</c:v>
                </c:pt>
                <c:pt idx="21">
                  <c:v>303.70392211873076</c:v>
                </c:pt>
                <c:pt idx="22">
                  <c:v>303.70392211873076</c:v>
                </c:pt>
                <c:pt idx="23">
                  <c:v>303.70392211873076</c:v>
                </c:pt>
                <c:pt idx="24">
                  <c:v>303.70392211873076</c:v>
                </c:pt>
                <c:pt idx="25">
                  <c:v>303.70392211873076</c:v>
                </c:pt>
                <c:pt idx="26">
                  <c:v>303.70392211873076</c:v>
                </c:pt>
                <c:pt idx="27">
                  <c:v>303.70392211873076</c:v>
                </c:pt>
                <c:pt idx="28">
                  <c:v>303.70392211873076</c:v>
                </c:pt>
                <c:pt idx="29">
                  <c:v>303.70392211873076</c:v>
                </c:pt>
                <c:pt idx="30">
                  <c:v>303.70392211873076</c:v>
                </c:pt>
                <c:pt idx="31">
                  <c:v>303.70392211873076</c:v>
                </c:pt>
                <c:pt idx="32">
                  <c:v>303.70392211873076</c:v>
                </c:pt>
                <c:pt idx="33">
                  <c:v>303.70392211873076</c:v>
                </c:pt>
                <c:pt idx="34">
                  <c:v>303.70392211873076</c:v>
                </c:pt>
                <c:pt idx="35">
                  <c:v>303.70392211873076</c:v>
                </c:pt>
                <c:pt idx="36">
                  <c:v>303.70392211873076</c:v>
                </c:pt>
                <c:pt idx="37">
                  <c:v>303.70392211873076</c:v>
                </c:pt>
                <c:pt idx="38">
                  <c:v>303.70392211873076</c:v>
                </c:pt>
                <c:pt idx="39">
                  <c:v>303.70392211873076</c:v>
                </c:pt>
                <c:pt idx="40">
                  <c:v>303.70392211873076</c:v>
                </c:pt>
                <c:pt idx="41">
                  <c:v>303.70392211873076</c:v>
                </c:pt>
                <c:pt idx="42">
                  <c:v>303.70392211873076</c:v>
                </c:pt>
                <c:pt idx="43">
                  <c:v>303.70392211873076</c:v>
                </c:pt>
                <c:pt idx="44">
                  <c:v>303.70392211873076</c:v>
                </c:pt>
                <c:pt idx="45">
                  <c:v>303.70392211873076</c:v>
                </c:pt>
                <c:pt idx="46">
                  <c:v>303.70392211873076</c:v>
                </c:pt>
                <c:pt idx="47">
                  <c:v>303.70392211873076</c:v>
                </c:pt>
                <c:pt idx="48">
                  <c:v>303.70392211873076</c:v>
                </c:pt>
                <c:pt idx="49">
                  <c:v>303.70392211873076</c:v>
                </c:pt>
                <c:pt idx="50">
                  <c:v>303.70392211873076</c:v>
                </c:pt>
                <c:pt idx="51">
                  <c:v>303.70392211873076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D-4900-9D81-CB4840F53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15.5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8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4.3630096002626436E-3"/>
              <c:y val="0.469040623653386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rgbClr val="CC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299034685125042"/>
          <c:y val="0.1830068891715623"/>
          <c:w val="0.1508547974773376"/>
          <c:h val="0.154683654650758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99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mnd'!$I$358:$I$369</c:f>
              <c:numCache>
                <c:formatCode>0.0</c:formatCode>
                <c:ptCount val="12"/>
                <c:pt idx="0">
                  <c:v>11.330409356725148</c:v>
                </c:pt>
                <c:pt idx="1">
                  <c:v>10.637134263057151</c:v>
                </c:pt>
                <c:pt idx="2">
                  <c:v>9.7987927565392319</c:v>
                </c:pt>
                <c:pt idx="3">
                  <c:v>11.01283880171184</c:v>
                </c:pt>
                <c:pt idx="4">
                  <c:v>9.5975232198142404</c:v>
                </c:pt>
                <c:pt idx="5">
                  <c:v>10.412486064659978</c:v>
                </c:pt>
                <c:pt idx="6">
                  <c:v>10.450326572705398</c:v>
                </c:pt>
                <c:pt idx="7">
                  <c:v>11.473305954825459</c:v>
                </c:pt>
                <c:pt idx="8">
                  <c:v>12.652519893899202</c:v>
                </c:pt>
                <c:pt idx="9">
                  <c:v>11.970878835153409</c:v>
                </c:pt>
                <c:pt idx="10">
                  <c:v>10.962566844919788</c:v>
                </c:pt>
                <c:pt idx="11">
                  <c:v>9.6774193548387117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E-4090-9E22-ED51AF27000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mnd'!$I$88:$I$99</c:f>
              <c:numCache>
                <c:formatCode>0.0</c:formatCode>
                <c:ptCount val="12"/>
                <c:pt idx="0">
                  <c:v>9.2971776425013832</c:v>
                </c:pt>
                <c:pt idx="1">
                  <c:v>8.9194373401534541</c:v>
                </c:pt>
                <c:pt idx="2">
                  <c:v>8.884014258294485</c:v>
                </c:pt>
                <c:pt idx="3">
                  <c:v>9.5539959248358617</c:v>
                </c:pt>
                <c:pt idx="4">
                  <c:v>9.8264352469959988</c:v>
                </c:pt>
                <c:pt idx="5">
                  <c:v>10.800797948133372</c:v>
                </c:pt>
                <c:pt idx="6">
                  <c:v>11.810228802153436</c:v>
                </c:pt>
                <c:pt idx="7">
                  <c:v>11.169744942832015</c:v>
                </c:pt>
                <c:pt idx="8">
                  <c:v>11.38837271037961</c:v>
                </c:pt>
                <c:pt idx="9">
                  <c:v>12.216547497446372</c:v>
                </c:pt>
                <c:pt idx="10">
                  <c:v>11.404606910365544</c:v>
                </c:pt>
                <c:pt idx="11">
                  <c:v>12.088569718731298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3E-4090-9E22-ED51AF270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0184"/>
        <c:axId val="488690576"/>
      </c:barChart>
      <c:catAx>
        <c:axId val="4886901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0576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01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mnd'!$P$377:$P$388</c:f>
              <c:numCache>
                <c:formatCode>0.0</c:formatCode>
                <c:ptCount val="12"/>
                <c:pt idx="0">
                  <c:v>281.41270358306201</c:v>
                </c:pt>
                <c:pt idx="1">
                  <c:v>278.1273195876289</c:v>
                </c:pt>
                <c:pt idx="2">
                  <c:v>277.33912515188285</c:v>
                </c:pt>
                <c:pt idx="3">
                  <c:v>281.13226415094357</c:v>
                </c:pt>
                <c:pt idx="4">
                  <c:v>278.96037099494094</c:v>
                </c:pt>
                <c:pt idx="5">
                  <c:v>275.51896813353591</c:v>
                </c:pt>
                <c:pt idx="6">
                  <c:v>276.27242888402606</c:v>
                </c:pt>
                <c:pt idx="7">
                  <c:v>276.80319865319842</c:v>
                </c:pt>
                <c:pt idx="8">
                  <c:v>282.21472868217046</c:v>
                </c:pt>
                <c:pt idx="9">
                  <c:v>281.56507115135901</c:v>
                </c:pt>
                <c:pt idx="10">
                  <c:v>281.38629825889541</c:v>
                </c:pt>
                <c:pt idx="11">
                  <c:v>284.31829268292677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61-4114-8F7F-2AC15BDAE1DF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mnd'!$P$103:$P$114</c:f>
              <c:numCache>
                <c:formatCode>0</c:formatCode>
                <c:ptCount val="12"/>
                <c:pt idx="0">
                  <c:v>278.78598351001193</c:v>
                </c:pt>
                <c:pt idx="1">
                  <c:v>277.80563380281683</c:v>
                </c:pt>
                <c:pt idx="2">
                  <c:v>275.01512770137526</c:v>
                </c:pt>
                <c:pt idx="3">
                  <c:v>281.82086206896525</c:v>
                </c:pt>
                <c:pt idx="4">
                  <c:v>279.45565693430655</c:v>
                </c:pt>
                <c:pt idx="5">
                  <c:v>288.12057692307701</c:v>
                </c:pt>
                <c:pt idx="6">
                  <c:v>278.54778012684994</c:v>
                </c:pt>
                <c:pt idx="7">
                  <c:v>280.98980392156858</c:v>
                </c:pt>
                <c:pt idx="8">
                  <c:v>281.47629032258089</c:v>
                </c:pt>
                <c:pt idx="9">
                  <c:v>285.145261121857</c:v>
                </c:pt>
                <c:pt idx="10">
                  <c:v>290.10102120974091</c:v>
                </c:pt>
                <c:pt idx="11">
                  <c:v>296.96813186813193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61-4114-8F7F-2AC15BDA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1360"/>
        <c:axId val="488691752"/>
      </c:barChart>
      <c:catAx>
        <c:axId val="4886913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1752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136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3-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mnd'!$B$377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mnd'!$K$377:$K$388</c:f>
              <c:numCache>
                <c:formatCode>0.00</c:formatCode>
                <c:ptCount val="12"/>
                <c:pt idx="0">
                  <c:v>3.1304347826086958</c:v>
                </c:pt>
                <c:pt idx="1">
                  <c:v>3.1243523316062167</c:v>
                </c:pt>
                <c:pt idx="2">
                  <c:v>3.1144945188794151</c:v>
                </c:pt>
                <c:pt idx="3">
                  <c:v>3.2249527410207945</c:v>
                </c:pt>
                <c:pt idx="4">
                  <c:v>3.2597623089983028</c:v>
                </c:pt>
                <c:pt idx="5">
                  <c:v>3.1600609756097557</c:v>
                </c:pt>
                <c:pt idx="6">
                  <c:v>3.0945054945054937</c:v>
                </c:pt>
                <c:pt idx="7">
                  <c:v>3.1</c:v>
                </c:pt>
                <c:pt idx="8">
                  <c:v>3.2121684867394689</c:v>
                </c:pt>
                <c:pt idx="9">
                  <c:v>3.4931950745301363</c:v>
                </c:pt>
                <c:pt idx="10">
                  <c:v>3.5644916540212441</c:v>
                </c:pt>
                <c:pt idx="11">
                  <c:v>3.5487804878048776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6-42CE-8877-11C0F43AD50A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mnd'!$K$103:$K$114</c:f>
              <c:numCache>
                <c:formatCode>0.00</c:formatCode>
                <c:ptCount val="12"/>
                <c:pt idx="0">
                  <c:v>3.1818181818181817</c:v>
                </c:pt>
                <c:pt idx="1">
                  <c:v>3.0786290322580641</c:v>
                </c:pt>
                <c:pt idx="2">
                  <c:v>3.1577909270216966</c:v>
                </c:pt>
                <c:pt idx="3">
                  <c:v>3.233564013840831</c:v>
                </c:pt>
                <c:pt idx="4">
                  <c:v>3.1642335766423346</c:v>
                </c:pt>
                <c:pt idx="5">
                  <c:v>3.4219653179190743</c:v>
                </c:pt>
                <c:pt idx="6">
                  <c:v>3.1428571428571423</c:v>
                </c:pt>
                <c:pt idx="7">
                  <c:v>3.1001964636542247</c:v>
                </c:pt>
                <c:pt idx="8">
                  <c:v>3.1741935483870978</c:v>
                </c:pt>
                <c:pt idx="9">
                  <c:v>3.6393018745959913</c:v>
                </c:pt>
                <c:pt idx="10">
                  <c:v>3.747054202670856</c:v>
                </c:pt>
                <c:pt idx="11">
                  <c:v>3.9230769230769225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6-42CE-8877-11C0F43AD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2536"/>
        <c:axId val="488692928"/>
      </c:barChart>
      <c:catAx>
        <c:axId val="4886925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2928"/>
        <c:scaling>
          <c:orientation val="minMax"/>
          <c:min val="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253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256817275205115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mnd'!$P$358:$P$369</c:f>
              <c:numCache>
                <c:formatCode>0.0</c:formatCode>
                <c:ptCount val="12"/>
                <c:pt idx="0">
                  <c:v>262.68419354838727</c:v>
                </c:pt>
                <c:pt idx="1">
                  <c:v>262.00539845758345</c:v>
                </c:pt>
                <c:pt idx="2">
                  <c:v>259.52956878850142</c:v>
                </c:pt>
                <c:pt idx="3">
                  <c:v>261.74715025906744</c:v>
                </c:pt>
                <c:pt idx="4">
                  <c:v>256.49205955334997</c:v>
                </c:pt>
                <c:pt idx="5">
                  <c:v>263.00021413276249</c:v>
                </c:pt>
                <c:pt idx="6">
                  <c:v>260.972697368421</c:v>
                </c:pt>
                <c:pt idx="7">
                  <c:v>261.88926174496646</c:v>
                </c:pt>
                <c:pt idx="8">
                  <c:v>264.61635220125783</c:v>
                </c:pt>
                <c:pt idx="9">
                  <c:v>268.28670721112098</c:v>
                </c:pt>
                <c:pt idx="10">
                  <c:v>264.03404029692479</c:v>
                </c:pt>
                <c:pt idx="11">
                  <c:v>262.08437500000002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D-425E-8115-7A99ED3219EB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mnd'!$P$88:$P$99</c:f>
              <c:numCache>
                <c:formatCode>0</c:formatCode>
                <c:ptCount val="12"/>
                <c:pt idx="0">
                  <c:v>264.17142857142869</c:v>
                </c:pt>
                <c:pt idx="1">
                  <c:v>259.17275985663088</c:v>
                </c:pt>
                <c:pt idx="2">
                  <c:v>260.90895061728401</c:v>
                </c:pt>
                <c:pt idx="3">
                  <c:v>260.76872037914683</c:v>
                </c:pt>
                <c:pt idx="4">
                  <c:v>264.24402173913018</c:v>
                </c:pt>
                <c:pt idx="5">
                  <c:v>266.71688654353557</c:v>
                </c:pt>
                <c:pt idx="6">
                  <c:v>264.57293447293472</c:v>
                </c:pt>
                <c:pt idx="7">
                  <c:v>267.24409448818903</c:v>
                </c:pt>
                <c:pt idx="8">
                  <c:v>267.66363636363621</c:v>
                </c:pt>
                <c:pt idx="9">
                  <c:v>270.62884615384593</c:v>
                </c:pt>
                <c:pt idx="10">
                  <c:v>273.56564215148205</c:v>
                </c:pt>
                <c:pt idx="11">
                  <c:v>278.09554455445539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D-425E-8115-7A99ED321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3712"/>
        <c:axId val="488694104"/>
      </c:barChart>
      <c:catAx>
        <c:axId val="4886937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4104"/>
        <c:scaling>
          <c:orientation val="minMax"/>
          <c:min val="2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371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mnd'!$K$358:$K$369</c:f>
              <c:numCache>
                <c:formatCode>0.00</c:formatCode>
                <c:ptCount val="12"/>
                <c:pt idx="0">
                  <c:v>2.6537216828478964</c:v>
                </c:pt>
                <c:pt idx="1">
                  <c:v>2.6041666666666661</c:v>
                </c:pt>
                <c:pt idx="2">
                  <c:v>2.6149068322981361</c:v>
                </c:pt>
                <c:pt idx="3">
                  <c:v>2.6387434554973832</c:v>
                </c:pt>
                <c:pt idx="4">
                  <c:v>2.5939849624060156</c:v>
                </c:pt>
                <c:pt idx="5">
                  <c:v>2.7645788336933039</c:v>
                </c:pt>
                <c:pt idx="6">
                  <c:v>2.6666666666666661</c:v>
                </c:pt>
                <c:pt idx="7">
                  <c:v>2.5910112359550559</c:v>
                </c:pt>
                <c:pt idx="8">
                  <c:v>2.7924528301886795</c:v>
                </c:pt>
                <c:pt idx="9">
                  <c:v>3.1167247386759591</c:v>
                </c:pt>
                <c:pt idx="10">
                  <c:v>3.1183368869936032</c:v>
                </c:pt>
                <c:pt idx="11">
                  <c:v>3.0157068062827226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2-47C7-A4A8-B7CBB98A85CF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mnd'!$K$88:$K$99</c:f>
              <c:numCache>
                <c:formatCode>0.00</c:formatCode>
                <c:ptCount val="12"/>
                <c:pt idx="0">
                  <c:v>2.7908366533864553</c:v>
                </c:pt>
                <c:pt idx="1">
                  <c:v>2.7482014388489202</c:v>
                </c:pt>
                <c:pt idx="2">
                  <c:v>2.7708978328173366</c:v>
                </c:pt>
                <c:pt idx="3">
                  <c:v>2.7529691211401421</c:v>
                </c:pt>
                <c:pt idx="4">
                  <c:v>2.7820163487738419</c:v>
                </c:pt>
                <c:pt idx="5">
                  <c:v>2.8759894459102906</c:v>
                </c:pt>
                <c:pt idx="6">
                  <c:v>2.7031700288184446</c:v>
                </c:pt>
                <c:pt idx="7">
                  <c:v>2.736842105263158</c:v>
                </c:pt>
                <c:pt idx="8">
                  <c:v>2.7780373831775704</c:v>
                </c:pt>
                <c:pt idx="9">
                  <c:v>3.2020117351215425</c:v>
                </c:pt>
                <c:pt idx="10">
                  <c:v>3.3369923161361141</c:v>
                </c:pt>
                <c:pt idx="11">
                  <c:v>3.4752475247524743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2-47C7-A4A8-B7CBB98A8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4888"/>
        <c:axId val="488695280"/>
      </c:barChart>
      <c:catAx>
        <c:axId val="488694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5280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488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mnd'!$I$339:$I$350</c:f>
              <c:numCache>
                <c:formatCode>0.0</c:formatCode>
                <c:ptCount val="12"/>
                <c:pt idx="0">
                  <c:v>7.4378654970760243</c:v>
                </c:pt>
                <c:pt idx="1">
                  <c:v>7.3557560842220404</c:v>
                </c:pt>
                <c:pt idx="2">
                  <c:v>6.2776659959758554</c:v>
                </c:pt>
                <c:pt idx="3">
                  <c:v>6.1055634807417984</c:v>
                </c:pt>
                <c:pt idx="4">
                  <c:v>6.5968087639914277</c:v>
                </c:pt>
                <c:pt idx="5">
                  <c:v>6.8673355629877353</c:v>
                </c:pt>
                <c:pt idx="6">
                  <c:v>7.2189755929872801</c:v>
                </c:pt>
                <c:pt idx="7">
                  <c:v>8.8552361396303922</c:v>
                </c:pt>
                <c:pt idx="8">
                  <c:v>9.7612732095490724</c:v>
                </c:pt>
                <c:pt idx="9">
                  <c:v>8.7155486219448779</c:v>
                </c:pt>
                <c:pt idx="10">
                  <c:v>7.1029993024877935</c:v>
                </c:pt>
                <c:pt idx="11">
                  <c:v>6.9052419354838719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1-450B-98F6-561D4FAB4DBD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mnd'!$I$73:$I$84</c:f>
              <c:numCache>
                <c:formatCode>0.0</c:formatCode>
                <c:ptCount val="12"/>
                <c:pt idx="0">
                  <c:v>5.9583102748570393</c:v>
                </c:pt>
                <c:pt idx="1">
                  <c:v>4.859335038363171</c:v>
                </c:pt>
                <c:pt idx="2">
                  <c:v>5.017822868110775</c:v>
                </c:pt>
                <c:pt idx="3">
                  <c:v>4.8901969662666964</c:v>
                </c:pt>
                <c:pt idx="4">
                  <c:v>5.8477970627503346</c:v>
                </c:pt>
                <c:pt idx="5">
                  <c:v>7.1815332003419776</c:v>
                </c:pt>
                <c:pt idx="6">
                  <c:v>6.3257065948855988</c:v>
                </c:pt>
                <c:pt idx="7">
                  <c:v>8.6778070946936392</c:v>
                </c:pt>
                <c:pt idx="8">
                  <c:v>8.229360233607645</c:v>
                </c:pt>
                <c:pt idx="9">
                  <c:v>8.8151174668028602</c:v>
                </c:pt>
                <c:pt idx="10">
                  <c:v>8.1372058087130714</c:v>
                </c:pt>
                <c:pt idx="11">
                  <c:v>6.9419509275882705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61-450B-98F6-561D4FAB4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7240"/>
        <c:axId val="488697632"/>
      </c:barChart>
      <c:catAx>
        <c:axId val="4886972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724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mnd'!$P$339:$P$350</c:f>
              <c:numCache>
                <c:formatCode>0.0</c:formatCode>
                <c:ptCount val="12"/>
                <c:pt idx="0">
                  <c:v>250.5461916461916</c:v>
                </c:pt>
                <c:pt idx="1">
                  <c:v>252.4710037174722</c:v>
                </c:pt>
                <c:pt idx="2">
                  <c:v>245.09391025641025</c:v>
                </c:pt>
                <c:pt idx="3">
                  <c:v>250.66915887850465</c:v>
                </c:pt>
                <c:pt idx="4">
                  <c:v>251.04151624548743</c:v>
                </c:pt>
                <c:pt idx="5">
                  <c:v>248.64805194805191</c:v>
                </c:pt>
                <c:pt idx="6">
                  <c:v>250.09809523809545</c:v>
                </c:pt>
                <c:pt idx="7">
                  <c:v>250.66347826086957</c:v>
                </c:pt>
                <c:pt idx="8">
                  <c:v>253.81114130434781</c:v>
                </c:pt>
                <c:pt idx="9">
                  <c:v>258.56157517899743</c:v>
                </c:pt>
                <c:pt idx="10">
                  <c:v>255.01947626841232</c:v>
                </c:pt>
                <c:pt idx="11">
                  <c:v>259.59635036496343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8-4D3B-AA37-C9021E1B0FCB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mnd'!$P$73:$P$84</c:f>
              <c:numCache>
                <c:formatCode>0</c:formatCode>
                <c:ptCount val="12"/>
                <c:pt idx="0">
                  <c:v>251.75325077399367</c:v>
                </c:pt>
                <c:pt idx="1">
                  <c:v>249.46315789473681</c:v>
                </c:pt>
                <c:pt idx="2">
                  <c:v>250.94262295081967</c:v>
                </c:pt>
                <c:pt idx="3">
                  <c:v>254.91388888888872</c:v>
                </c:pt>
                <c:pt idx="4">
                  <c:v>251.95296803652968</c:v>
                </c:pt>
                <c:pt idx="5">
                  <c:v>251.93809523809517</c:v>
                </c:pt>
                <c:pt idx="6">
                  <c:v>253.41648936170236</c:v>
                </c:pt>
                <c:pt idx="7">
                  <c:v>261.14729729729703</c:v>
                </c:pt>
                <c:pt idx="8">
                  <c:v>257.63032258064499</c:v>
                </c:pt>
                <c:pt idx="9">
                  <c:v>261.59478563151782</c:v>
                </c:pt>
                <c:pt idx="10">
                  <c:v>264.6035384615389</c:v>
                </c:pt>
                <c:pt idx="11">
                  <c:v>256.74310344827597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8-4D3B-AA37-C9021E1B0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8416"/>
        <c:axId val="488698808"/>
      </c:barChart>
      <c:catAx>
        <c:axId val="48869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8808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841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mnd'!$K$339:$K$350</c:f>
              <c:numCache>
                <c:formatCode>0.00</c:formatCode>
                <c:ptCount val="12"/>
                <c:pt idx="0">
                  <c:v>2.4232673267326739</c:v>
                </c:pt>
                <c:pt idx="1">
                  <c:v>2.4548872180451129</c:v>
                </c:pt>
                <c:pt idx="2">
                  <c:v>2.3811074918566781</c:v>
                </c:pt>
                <c:pt idx="3">
                  <c:v>2.5377358490566042</c:v>
                </c:pt>
                <c:pt idx="4">
                  <c:v>2.4432234432234434</c:v>
                </c:pt>
                <c:pt idx="5">
                  <c:v>2.5342019543973944</c:v>
                </c:pt>
                <c:pt idx="6">
                  <c:v>2.3300970873786402</c:v>
                </c:pt>
                <c:pt idx="7">
                  <c:v>2.4294117647058826</c:v>
                </c:pt>
                <c:pt idx="8">
                  <c:v>2.5592286501377406</c:v>
                </c:pt>
                <c:pt idx="9">
                  <c:v>2.8456937799043072</c:v>
                </c:pt>
                <c:pt idx="10">
                  <c:v>2.7980295566502464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3-4C56-8897-C8BF5D3D127C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mnd'!$K$73:$K$84</c:f>
              <c:numCache>
                <c:formatCode>0.00</c:formatCode>
                <c:ptCount val="12"/>
                <c:pt idx="0">
                  <c:v>2.5031249999999998</c:v>
                </c:pt>
                <c:pt idx="1">
                  <c:v>2.4295302013422808</c:v>
                </c:pt>
                <c:pt idx="2">
                  <c:v>2.6179775280898876</c:v>
                </c:pt>
                <c:pt idx="3">
                  <c:v>2.5373831775700935</c:v>
                </c:pt>
                <c:pt idx="4">
                  <c:v>2.5253456221198154</c:v>
                </c:pt>
                <c:pt idx="5">
                  <c:v>2.42063492063492</c:v>
                </c:pt>
                <c:pt idx="6">
                  <c:v>2.4301075268817205</c:v>
                </c:pt>
                <c:pt idx="7">
                  <c:v>2.5491525423728807</c:v>
                </c:pt>
                <c:pt idx="8">
                  <c:v>2.5457516339869279</c:v>
                </c:pt>
                <c:pt idx="9">
                  <c:v>3.0185830429732872</c:v>
                </c:pt>
                <c:pt idx="10">
                  <c:v>3.172573189522343</c:v>
                </c:pt>
                <c:pt idx="11">
                  <c:v>3.0086206896551722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3-4C56-8897-C8BF5D3D1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699592"/>
        <c:axId val="488699984"/>
      </c:barChart>
      <c:catAx>
        <c:axId val="4886995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699984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6995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mnd'!$I$320:$I$331</c:f>
              <c:numCache>
                <c:formatCode>0.0</c:formatCode>
                <c:ptCount val="12"/>
                <c:pt idx="0">
                  <c:v>4.8793859649122808</c:v>
                </c:pt>
                <c:pt idx="1">
                  <c:v>5.6056877221766488</c:v>
                </c:pt>
                <c:pt idx="2">
                  <c:v>4.7283702213279684</c:v>
                </c:pt>
                <c:pt idx="3">
                  <c:v>5.0213980028530658</c:v>
                </c:pt>
                <c:pt idx="4">
                  <c:v>5.2631578947368443</c:v>
                </c:pt>
                <c:pt idx="5">
                  <c:v>6.109253065774805</c:v>
                </c:pt>
                <c:pt idx="6">
                  <c:v>6.3939498109315904</c:v>
                </c:pt>
                <c:pt idx="7">
                  <c:v>6.6478439425051308</c:v>
                </c:pt>
                <c:pt idx="8">
                  <c:v>7.0822281167108754</c:v>
                </c:pt>
                <c:pt idx="9">
                  <c:v>6.8850754030161196</c:v>
                </c:pt>
                <c:pt idx="10">
                  <c:v>5.1499651243896789</c:v>
                </c:pt>
                <c:pt idx="11">
                  <c:v>5.7963709677419368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B-4EE6-8100-38D104A9B512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mnd'!$I$58:$I$69</c:f>
              <c:numCache>
                <c:formatCode>0.0</c:formatCode>
                <c:ptCount val="12"/>
                <c:pt idx="0">
                  <c:v>3.2466334624608009</c:v>
                </c:pt>
                <c:pt idx="1">
                  <c:v>3.5805626598465472</c:v>
                </c:pt>
                <c:pt idx="2">
                  <c:v>3.4823142308746919</c:v>
                </c:pt>
                <c:pt idx="3">
                  <c:v>3.4865293185419968</c:v>
                </c:pt>
                <c:pt idx="4">
                  <c:v>4.3791722296395195</c:v>
                </c:pt>
                <c:pt idx="5">
                  <c:v>5.3576517526360794</c:v>
                </c:pt>
                <c:pt idx="6">
                  <c:v>5.215343203230149</c:v>
                </c:pt>
                <c:pt idx="7">
                  <c:v>8.2380533567868657</c:v>
                </c:pt>
                <c:pt idx="8">
                  <c:v>7.6718874435890623</c:v>
                </c:pt>
                <c:pt idx="9">
                  <c:v>6.9969356486210419</c:v>
                </c:pt>
                <c:pt idx="10">
                  <c:v>6.897846770155236</c:v>
                </c:pt>
                <c:pt idx="11">
                  <c:v>6.1041292639138236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B-4EE6-8100-38D104A9B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1944"/>
        <c:axId val="488702336"/>
      </c:barChart>
      <c:catAx>
        <c:axId val="488701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2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19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mnd'!$P$320:$P$331</c:f>
              <c:numCache>
                <c:formatCode>0.0</c:formatCode>
                <c:ptCount val="12"/>
                <c:pt idx="0">
                  <c:v>247.57340823970037</c:v>
                </c:pt>
                <c:pt idx="1">
                  <c:v>236.3258536585366</c:v>
                </c:pt>
                <c:pt idx="2">
                  <c:v>241.26553191489367</c:v>
                </c:pt>
                <c:pt idx="3">
                  <c:v>238.35170454545448</c:v>
                </c:pt>
                <c:pt idx="4">
                  <c:v>240.71176470588236</c:v>
                </c:pt>
                <c:pt idx="5">
                  <c:v>239.1558394160584</c:v>
                </c:pt>
                <c:pt idx="6">
                  <c:v>237.69516129032249</c:v>
                </c:pt>
                <c:pt idx="7">
                  <c:v>239.4401544401546</c:v>
                </c:pt>
                <c:pt idx="8">
                  <c:v>239.53632958801504</c:v>
                </c:pt>
                <c:pt idx="9">
                  <c:v>243.90241691842925</c:v>
                </c:pt>
                <c:pt idx="10">
                  <c:v>242.24198645598167</c:v>
                </c:pt>
                <c:pt idx="11">
                  <c:v>245.48347826086956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86-453B-919F-5B71F13C3A99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mnd'!$P$58:$P$69</c:f>
              <c:numCache>
                <c:formatCode>0</c:formatCode>
                <c:ptCount val="12"/>
                <c:pt idx="0">
                  <c:v>241.77499999999995</c:v>
                </c:pt>
                <c:pt idx="1">
                  <c:v>241.66071428571408</c:v>
                </c:pt>
                <c:pt idx="2">
                  <c:v>245.63385826771648</c:v>
                </c:pt>
                <c:pt idx="3">
                  <c:v>242.78181818181815</c:v>
                </c:pt>
                <c:pt idx="4">
                  <c:v>239.69085365853655</c:v>
                </c:pt>
                <c:pt idx="5">
                  <c:v>244.69308510638277</c:v>
                </c:pt>
                <c:pt idx="6">
                  <c:v>249.28580645161281</c:v>
                </c:pt>
                <c:pt idx="7">
                  <c:v>251.66583629893245</c:v>
                </c:pt>
                <c:pt idx="8">
                  <c:v>249.32837370242231</c:v>
                </c:pt>
                <c:pt idx="9">
                  <c:v>248.41810218978145</c:v>
                </c:pt>
                <c:pt idx="10">
                  <c:v>252.23774954627913</c:v>
                </c:pt>
                <c:pt idx="11">
                  <c:v>259.81372549019625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86-453B-919F-5B71F13C3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3120"/>
        <c:axId val="488703512"/>
      </c:barChart>
      <c:catAx>
        <c:axId val="4887031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3512"/>
        <c:scaling>
          <c:orientation val="minMax"/>
          <c:min val="2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312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kroppslengde</a:t>
            </a:r>
            <a:r>
              <a:rPr lang="nb-NO" sz="2800" baseline="0"/>
              <a:t> i cm</a:t>
            </a:r>
            <a:endParaRPr lang="nb-NO" sz="2800"/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30623875883925E-2"/>
          <c:y val="0.13752241309985258"/>
          <c:w val="0.88156247754736805"/>
          <c:h val="0.76217542263988136"/>
        </c:manualLayout>
      </c:layout>
      <c:lineChart>
        <c:grouping val="standard"/>
        <c:varyColors val="0"/>
        <c:ser>
          <c:idx val="4"/>
          <c:order val="0"/>
          <c:tx>
            <c:strRef>
              <c:f>'Ark1'!$C$119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Uke!$N$64:$N$115</c:f>
              <c:numCache>
                <c:formatCode>0.0</c:formatCode>
                <c:ptCount val="52"/>
                <c:pt idx="0">
                  <c:v>223.74831649831648</c:v>
                </c:pt>
                <c:pt idx="1">
                  <c:v>223.89241486068113</c:v>
                </c:pt>
                <c:pt idx="2">
                  <c:v>224.90561432058593</c:v>
                </c:pt>
                <c:pt idx="3">
                  <c:v>223.66589595375723</c:v>
                </c:pt>
                <c:pt idx="4">
                  <c:v>223.92575618698439</c:v>
                </c:pt>
                <c:pt idx="5">
                  <c:v>224.51559020044536</c:v>
                </c:pt>
                <c:pt idx="6">
                  <c:v>224.84297520661164</c:v>
                </c:pt>
                <c:pt idx="7">
                  <c:v>224.09420289855075</c:v>
                </c:pt>
                <c:pt idx="8">
                  <c:v>223.13493253373315</c:v>
                </c:pt>
                <c:pt idx="9">
                  <c:v>223.07212822796089</c:v>
                </c:pt>
                <c:pt idx="10">
                  <c:v>224.32208293153323</c:v>
                </c:pt>
                <c:pt idx="11">
                  <c:v>223.72842105263155</c:v>
                </c:pt>
                <c:pt idx="12">
                  <c:v>223.90229885057471</c:v>
                </c:pt>
                <c:pt idx="13">
                  <c:v>223.90688259109299</c:v>
                </c:pt>
                <c:pt idx="14">
                  <c:v>224.51076555023923</c:v>
                </c:pt>
                <c:pt idx="15">
                  <c:v>224.23112767940353</c:v>
                </c:pt>
                <c:pt idx="16">
                  <c:v>223.56135265700485</c:v>
                </c:pt>
                <c:pt idx="17">
                  <c:v>223.21971496437047</c:v>
                </c:pt>
                <c:pt idx="18">
                  <c:v>223.33392698130004</c:v>
                </c:pt>
                <c:pt idx="19">
                  <c:v>223.77362204724409</c:v>
                </c:pt>
                <c:pt idx="20">
                  <c:v>223.5775656324582</c:v>
                </c:pt>
                <c:pt idx="21">
                  <c:v>223.79831045406536</c:v>
                </c:pt>
                <c:pt idx="22">
                  <c:v>222.54371002132189</c:v>
                </c:pt>
                <c:pt idx="23">
                  <c:v>222.82497541789576</c:v>
                </c:pt>
                <c:pt idx="24">
                  <c:v>223.12282608695648</c:v>
                </c:pt>
                <c:pt idx="25">
                  <c:v>223.71784232365152</c:v>
                </c:pt>
                <c:pt idx="26">
                  <c:v>223.65660377358495</c:v>
                </c:pt>
                <c:pt idx="27">
                  <c:v>224.31809872029257</c:v>
                </c:pt>
                <c:pt idx="28">
                  <c:v>224.29012345679016</c:v>
                </c:pt>
                <c:pt idx="29">
                  <c:v>223.73940345368911</c:v>
                </c:pt>
                <c:pt idx="30">
                  <c:v>224.26636225266364</c:v>
                </c:pt>
                <c:pt idx="31">
                  <c:v>224.39522546419099</c:v>
                </c:pt>
                <c:pt idx="32">
                  <c:v>224.35280373831776</c:v>
                </c:pt>
                <c:pt idx="33">
                  <c:v>223.70810810810812</c:v>
                </c:pt>
                <c:pt idx="34">
                  <c:v>224.24937965260543</c:v>
                </c:pt>
                <c:pt idx="35">
                  <c:v>223.98444130127297</c:v>
                </c:pt>
                <c:pt idx="36">
                  <c:v>223.97474167623432</c:v>
                </c:pt>
                <c:pt idx="37">
                  <c:v>224.11914893617032</c:v>
                </c:pt>
                <c:pt idx="38">
                  <c:v>223.47144456886895</c:v>
                </c:pt>
                <c:pt idx="39">
                  <c:v>221.37650882079848</c:v>
                </c:pt>
                <c:pt idx="40">
                  <c:v>221.76027397260276</c:v>
                </c:pt>
                <c:pt idx="41">
                  <c:v>221.39090444557999</c:v>
                </c:pt>
                <c:pt idx="42">
                  <c:v>221.68359375</c:v>
                </c:pt>
                <c:pt idx="43">
                  <c:v>221.5954198473282</c:v>
                </c:pt>
                <c:pt idx="44">
                  <c:v>221.38595592004097</c:v>
                </c:pt>
                <c:pt idx="45">
                  <c:v>221.12573099415195</c:v>
                </c:pt>
                <c:pt idx="46">
                  <c:v>221.19470046082952</c:v>
                </c:pt>
                <c:pt idx="47">
                  <c:v>221.75833333333327</c:v>
                </c:pt>
                <c:pt idx="48">
                  <c:v>222.45054282267796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E-4227-8490-52F3CE3950FA}"/>
            </c:ext>
          </c:extLst>
        </c:ser>
        <c:ser>
          <c:idx val="0"/>
          <c:order val="1"/>
          <c:tx>
            <c:strRef>
              <c:f>'Ark1'!$C$67</c:f>
              <c:strCache>
                <c:ptCount val="1"/>
                <c:pt idx="0">
                  <c:v>2024</c:v>
                </c:pt>
              </c:strCache>
            </c:strRef>
          </c:tx>
          <c:spPr>
            <a:ln w="114300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1.7281523172739465E-17"/>
                  <c:y val="5.0810805764692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5D-41CB-9886-44489C6C4E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5D-41CB-9886-44489C6C4E4A}"/>
                </c:ext>
              </c:extLst>
            </c:dLbl>
            <c:dLbl>
              <c:idx val="3"/>
              <c:layout>
                <c:manualLayout>
                  <c:x val="-2.4508625076524525E-2"/>
                  <c:y val="-4.8693688857830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5D-41CB-9886-44489C6C4E4A}"/>
                </c:ext>
              </c:extLst>
            </c:dLbl>
            <c:dLbl>
              <c:idx val="4"/>
              <c:layout>
                <c:manualLayout>
                  <c:x val="-2.8279182780605199E-3"/>
                  <c:y val="6.98648579264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5D-41CB-9886-44489C6C4E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5D-41CB-9886-44489C6C4E4A}"/>
                </c:ext>
              </c:extLst>
            </c:dLbl>
            <c:dLbl>
              <c:idx val="6"/>
              <c:layout>
                <c:manualLayout>
                  <c:x val="-6.598475982141248E-3"/>
                  <c:y val="-6.351350720586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5D-41CB-9886-44489C6C4E4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05D-41CB-9886-44489C6C4E4A}"/>
                </c:ext>
              </c:extLst>
            </c:dLbl>
            <c:dLbl>
              <c:idx val="8"/>
              <c:layout>
                <c:manualLayout>
                  <c:x val="-1.6967509668363155E-2"/>
                  <c:y val="-4.234233813724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5D-41CB-9886-44489C6C4E4A}"/>
                </c:ext>
              </c:extLst>
            </c:dLbl>
            <c:dLbl>
              <c:idx val="9"/>
              <c:layout>
                <c:manualLayout>
                  <c:x val="-3.5820298188766586E-2"/>
                  <c:y val="4.4459455044106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05D-41CB-9886-44489C6C4E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5D-41CB-9886-44489C6C4E4A}"/>
                </c:ext>
              </c:extLst>
            </c:dLbl>
            <c:dLbl>
              <c:idx val="11"/>
              <c:layout>
                <c:manualLayout>
                  <c:x val="-1.9795427946423676E-2"/>
                  <c:y val="5.9279273392141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5D-41CB-9886-44489C6C4E4A}"/>
                </c:ext>
              </c:extLst>
            </c:dLbl>
            <c:dLbl>
              <c:idx val="13"/>
              <c:layout>
                <c:manualLayout>
                  <c:x val="-2.7336543354585029E-2"/>
                  <c:y val="-4.022522123038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5D-41CB-9886-44489C6C4E4A}"/>
                </c:ext>
              </c:extLst>
            </c:dLbl>
            <c:dLbl>
              <c:idx val="14"/>
              <c:layout>
                <c:manualLayout>
                  <c:x val="5.6558365561210399E-3"/>
                  <c:y val="-4.8693688857830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5D-41CB-9886-44489C6C4E4A}"/>
                </c:ext>
              </c:extLst>
            </c:dLbl>
            <c:dLbl>
              <c:idx val="16"/>
              <c:layout>
                <c:manualLayout>
                  <c:x val="-2.0738067372443884E-2"/>
                  <c:y val="9.315314390193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5D-41CB-9886-44489C6C4E4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5D-41CB-9886-44489C6C4E4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5D-41CB-9886-44489C6C4E4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5D-41CB-9886-44489C6C4E4A}"/>
                </c:ext>
              </c:extLst>
            </c:dLbl>
            <c:dLbl>
              <c:idx val="20"/>
              <c:layout>
                <c:manualLayout>
                  <c:x val="-2.6393903928564853E-2"/>
                  <c:y val="9.7387377715660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5D-41CB-9886-44489C6C4E4A}"/>
                </c:ext>
              </c:extLst>
            </c:dLbl>
            <c:dLbl>
              <c:idx val="21"/>
              <c:layout>
                <c:manualLayout>
                  <c:x val="-5.4673086709170128E-2"/>
                  <c:y val="-5.08108057646926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5D-41CB-9886-44489C6C4E4A}"/>
                </c:ext>
              </c:extLst>
            </c:dLbl>
            <c:dLbl>
              <c:idx val="22"/>
              <c:layout>
                <c:manualLayout>
                  <c:x val="-3.0164461632645547E-2"/>
                  <c:y val="-6.3513507205865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5D-41CB-9886-44489C6C4E4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5D-41CB-9886-44489C6C4E4A}"/>
                </c:ext>
              </c:extLst>
            </c:dLbl>
            <c:dLbl>
              <c:idx val="24"/>
              <c:layout>
                <c:manualLayout>
                  <c:x val="-6.912609269095786E-17"/>
                  <c:y val="7.833332555390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5D-41CB-9886-44489C6C4E4A}"/>
                </c:ext>
              </c:extLst>
            </c:dLbl>
            <c:dLbl>
              <c:idx val="25"/>
              <c:layout>
                <c:manualLayout>
                  <c:x val="-2.5451264502544681E-2"/>
                  <c:y val="-3.810810432351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5D-41CB-9886-44489C6C4E4A}"/>
                </c:ext>
              </c:extLst>
            </c:dLbl>
            <c:dLbl>
              <c:idx val="26"/>
              <c:layout>
                <c:manualLayout>
                  <c:x val="-4.7131971301008673E-3"/>
                  <c:y val="-3.1756753602932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5D-41CB-9886-44489C6C4E4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5D-41CB-9886-44489C6C4E4A}"/>
                </c:ext>
              </c:extLst>
            </c:dLbl>
            <c:dLbl>
              <c:idx val="28"/>
              <c:layout>
                <c:manualLayout>
                  <c:x val="-4.7131971301009358E-3"/>
                  <c:y val="5.0810805764692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5D-41CB-9886-44489C6C4E4A}"/>
                </c:ext>
              </c:extLst>
            </c:dLbl>
            <c:dLbl>
              <c:idx val="29"/>
              <c:layout>
                <c:manualLayout>
                  <c:x val="-2.1680706798464126E-2"/>
                  <c:y val="-5.5045039578417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5D-41CB-9886-44489C6C4E4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D-41CB-9886-44489C6C4E4A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5D-41CB-9886-44489C6C4E4A}"/>
                </c:ext>
              </c:extLst>
            </c:dLbl>
            <c:dLbl>
              <c:idx val="32"/>
              <c:layout>
                <c:manualLayout>
                  <c:x val="-3.5820298188766656E-2"/>
                  <c:y val="-4.6576571950968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D-41CB-9886-44489C6C4E4A}"/>
                </c:ext>
              </c:extLst>
            </c:dLbl>
            <c:dLbl>
              <c:idx val="33"/>
              <c:layout>
                <c:manualLayout>
                  <c:x val="-1.9795427946423642E-2"/>
                  <c:y val="-4.234233813724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5D-41CB-9886-44489C6C4E4A}"/>
                </c:ext>
              </c:extLst>
            </c:dLbl>
            <c:dLbl>
              <c:idx val="34"/>
              <c:layout>
                <c:manualLayout>
                  <c:x val="-1.7910149094383293E-2"/>
                  <c:y val="6.98648579264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5D-41CB-9886-44489C6C4E4A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5D-41CB-9886-44489C6C4E4A}"/>
                </c:ext>
              </c:extLst>
            </c:dLbl>
            <c:dLbl>
              <c:idx val="37"/>
              <c:layout>
                <c:manualLayout>
                  <c:x val="-9.4263942602017335E-4"/>
                  <c:y val="-3.8108104323519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D-41CB-9886-44489C6C4E4A}"/>
                </c:ext>
              </c:extLst>
            </c:dLbl>
            <c:dLbl>
              <c:idx val="39"/>
              <c:layout>
                <c:manualLayout>
                  <c:x val="-7.1640596377533311E-2"/>
                  <c:y val="-6.3513507205867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5D-41CB-9886-44489C6C4E4A}"/>
                </c:ext>
              </c:extLst>
            </c:dLbl>
            <c:dLbl>
              <c:idx val="41"/>
              <c:layout>
                <c:manualLayout>
                  <c:x val="4.8074610727028844E-2"/>
                  <c:y val="-4.022522123038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37-44B4-AA46-1A1277196E19}"/>
                </c:ext>
              </c:extLst>
            </c:dLbl>
            <c:dLbl>
              <c:idx val="42"/>
              <c:layout>
                <c:manualLayout>
                  <c:x val="-3.1107101058665858E-2"/>
                  <c:y val="5.0810805764692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7-44B4-AA46-1A1277196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Uke!$N$10:$N$61</c:f>
              <c:numCache>
                <c:formatCode>0.0</c:formatCode>
                <c:ptCount val="52"/>
                <c:pt idx="0">
                  <c:v>223.60401606425705</c:v>
                </c:pt>
                <c:pt idx="1">
                  <c:v>223.27272727272728</c:v>
                </c:pt>
                <c:pt idx="2">
                  <c:v>224.29099526066349</c:v>
                </c:pt>
                <c:pt idx="3">
                  <c:v>224.75972083748755</c:v>
                </c:pt>
                <c:pt idx="4">
                  <c:v>224.11027568922304</c:v>
                </c:pt>
                <c:pt idx="5">
                  <c:v>224.58831341301465</c:v>
                </c:pt>
                <c:pt idx="6">
                  <c:v>224.85496183206101</c:v>
                </c:pt>
                <c:pt idx="7">
                  <c:v>224.06535947712419</c:v>
                </c:pt>
                <c:pt idx="8">
                  <c:v>224.26486486486485</c:v>
                </c:pt>
                <c:pt idx="9">
                  <c:v>223.95008912655976</c:v>
                </c:pt>
                <c:pt idx="10">
                  <c:v>223.50608519269781</c:v>
                </c:pt>
                <c:pt idx="11">
                  <c:v>223.47243243243247</c:v>
                </c:pt>
                <c:pt idx="12">
                  <c:v>223.29716981132077</c:v>
                </c:pt>
                <c:pt idx="13">
                  <c:v>224.50754936120788</c:v>
                </c:pt>
                <c:pt idx="14">
                  <c:v>224.36031927023944</c:v>
                </c:pt>
                <c:pt idx="15">
                  <c:v>224.13386613386609</c:v>
                </c:pt>
                <c:pt idx="16">
                  <c:v>223.73080859774825</c:v>
                </c:pt>
                <c:pt idx="17">
                  <c:v>223.73589743589747</c:v>
                </c:pt>
                <c:pt idx="18">
                  <c:v>223.66965620328847</c:v>
                </c:pt>
                <c:pt idx="19">
                  <c:v>223.62803234501348</c:v>
                </c:pt>
                <c:pt idx="20">
                  <c:v>223.47482993197281</c:v>
                </c:pt>
                <c:pt idx="21">
                  <c:v>224.2604166666666</c:v>
                </c:pt>
                <c:pt idx="22">
                  <c:v>224.64699331848547</c:v>
                </c:pt>
                <c:pt idx="23">
                  <c:v>223.5868421052632</c:v>
                </c:pt>
                <c:pt idx="24">
                  <c:v>223.41518987341763</c:v>
                </c:pt>
                <c:pt idx="25">
                  <c:v>224.48641655886172</c:v>
                </c:pt>
                <c:pt idx="26">
                  <c:v>224.26315789473679</c:v>
                </c:pt>
                <c:pt idx="27">
                  <c:v>223.75189393939397</c:v>
                </c:pt>
                <c:pt idx="28">
                  <c:v>223.52310924369752</c:v>
                </c:pt>
                <c:pt idx="29">
                  <c:v>224.71285140562247</c:v>
                </c:pt>
                <c:pt idx="30">
                  <c:v>224.6666666666666</c:v>
                </c:pt>
                <c:pt idx="31">
                  <c:v>224.59538461538472</c:v>
                </c:pt>
                <c:pt idx="32">
                  <c:v>224.50232558139535</c:v>
                </c:pt>
                <c:pt idx="33">
                  <c:v>225.04768041237111</c:v>
                </c:pt>
                <c:pt idx="34">
                  <c:v>224.33175355450243</c:v>
                </c:pt>
                <c:pt idx="35">
                  <c:v>224.39047619047611</c:v>
                </c:pt>
                <c:pt idx="36">
                  <c:v>224.91575492341369</c:v>
                </c:pt>
                <c:pt idx="37">
                  <c:v>224.97775175644028</c:v>
                </c:pt>
                <c:pt idx="38">
                  <c:v>223.86701434159065</c:v>
                </c:pt>
                <c:pt idx="39">
                  <c:v>220.69666269368287</c:v>
                </c:pt>
                <c:pt idx="40">
                  <c:v>221.97529644268775</c:v>
                </c:pt>
                <c:pt idx="41">
                  <c:v>221.45189935865815</c:v>
                </c:pt>
                <c:pt idx="42">
                  <c:v>221.19594594594591</c:v>
                </c:pt>
                <c:pt idx="43">
                  <c:v>221.29857067231328</c:v>
                </c:pt>
                <c:pt idx="44">
                  <c:v>221.11243781094527</c:v>
                </c:pt>
                <c:pt idx="45">
                  <c:v>221.69074371321565</c:v>
                </c:pt>
                <c:pt idx="46">
                  <c:v>221.97585071350164</c:v>
                </c:pt>
                <c:pt idx="47">
                  <c:v>222.42011457670276</c:v>
                </c:pt>
                <c:pt idx="48">
                  <c:v>222.44958253050743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E-4227-8490-52F3CE395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5.8521924761210679E-3"/>
              <c:y val="0.3053036680556577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317606544975629"/>
          <c:y val="8.4827373288052593E-2"/>
          <c:w val="9.4081129932230903E-2"/>
          <c:h val="0.127499448215987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mnd'!$H$491:$H$502</c:f>
              <c:numCache>
                <c:formatCode>#,##0</c:formatCode>
                <c:ptCount val="12"/>
                <c:pt idx="0">
                  <c:v>79</c:v>
                </c:pt>
                <c:pt idx="1">
                  <c:v>47</c:v>
                </c:pt>
                <c:pt idx="2">
                  <c:v>90</c:v>
                </c:pt>
                <c:pt idx="3">
                  <c:v>61</c:v>
                </c:pt>
                <c:pt idx="4">
                  <c:v>90</c:v>
                </c:pt>
                <c:pt idx="5">
                  <c:v>104</c:v>
                </c:pt>
                <c:pt idx="6">
                  <c:v>46</c:v>
                </c:pt>
                <c:pt idx="7">
                  <c:v>56</c:v>
                </c:pt>
                <c:pt idx="8">
                  <c:v>49</c:v>
                </c:pt>
                <c:pt idx="9">
                  <c:v>170</c:v>
                </c:pt>
                <c:pt idx="10">
                  <c:v>185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6-4039-97BE-3DA9BCDED420}"/>
            </c:ext>
          </c:extLst>
        </c:ser>
        <c:ser>
          <c:idx val="0"/>
          <c:order val="1"/>
          <c:tx>
            <c:strRef>
              <c:f>'Fett per mnd'!$B$205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mnd'!$H$205:$H$216</c:f>
              <c:numCache>
                <c:formatCode>#,##0</c:formatCode>
                <c:ptCount val="12"/>
                <c:pt idx="0">
                  <c:v>92</c:v>
                </c:pt>
                <c:pt idx="1">
                  <c:v>64</c:v>
                </c:pt>
                <c:pt idx="2">
                  <c:v>82</c:v>
                </c:pt>
                <c:pt idx="3">
                  <c:v>99</c:v>
                </c:pt>
                <c:pt idx="4">
                  <c:v>92</c:v>
                </c:pt>
                <c:pt idx="5">
                  <c:v>60</c:v>
                </c:pt>
                <c:pt idx="6">
                  <c:v>46</c:v>
                </c:pt>
                <c:pt idx="7">
                  <c:v>33</c:v>
                </c:pt>
                <c:pt idx="8">
                  <c:v>53</c:v>
                </c:pt>
                <c:pt idx="9">
                  <c:v>188</c:v>
                </c:pt>
                <c:pt idx="10">
                  <c:v>154</c:v>
                </c:pt>
                <c:pt idx="1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6-4039-97BE-3DA9BCDED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4296"/>
        <c:axId val="488704688"/>
      </c:barChart>
      <c:catAx>
        <c:axId val="4887042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4296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260409229318554"/>
          <c:y val="8.3637248143116141E-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mnd'!$I$491:$I$502</c:f>
              <c:numCache>
                <c:formatCode>0.0</c:formatCode>
                <c:ptCount val="12"/>
                <c:pt idx="0">
                  <c:v>1.4437134502923974</c:v>
                </c:pt>
                <c:pt idx="1">
                  <c:v>1.2852064533770853</c:v>
                </c:pt>
                <c:pt idx="2">
                  <c:v>1.8108651911468812</c:v>
                </c:pt>
                <c:pt idx="3">
                  <c:v>1.7403708987161195</c:v>
                </c:pt>
                <c:pt idx="4">
                  <c:v>2.1433674684448674</c:v>
                </c:pt>
                <c:pt idx="5">
                  <c:v>2.3188405797101446</c:v>
                </c:pt>
                <c:pt idx="6">
                  <c:v>1.5812994156067379</c:v>
                </c:pt>
                <c:pt idx="7">
                  <c:v>1.4373716632443536</c:v>
                </c:pt>
                <c:pt idx="8">
                  <c:v>1.2997347480106103</c:v>
                </c:pt>
                <c:pt idx="9">
                  <c:v>1.768070722828913</c:v>
                </c:pt>
                <c:pt idx="10">
                  <c:v>2.1506626365961403</c:v>
                </c:pt>
                <c:pt idx="11">
                  <c:v>2.570564516129032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5-4873-A9F0-C3A43B729F77}"/>
            </c:ext>
          </c:extLst>
        </c:ser>
        <c:ser>
          <c:idx val="0"/>
          <c:order val="1"/>
          <c:tx>
            <c:strRef>
              <c:f>'Fett per mnd'!$B$205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mnd'!$I$205:$I$216</c:f>
              <c:numCache>
                <c:formatCode>0.0</c:formatCode>
                <c:ptCount val="12"/>
                <c:pt idx="0">
                  <c:v>1.6971038553772362</c:v>
                </c:pt>
                <c:pt idx="1">
                  <c:v>2.0460358056265981</c:v>
                </c:pt>
                <c:pt idx="2">
                  <c:v>2.2484233616671236</c:v>
                </c:pt>
                <c:pt idx="3">
                  <c:v>2.2413402762055696</c:v>
                </c:pt>
                <c:pt idx="4">
                  <c:v>2.4566088117489997</c:v>
                </c:pt>
                <c:pt idx="5">
                  <c:v>1.7098888572242803</c:v>
                </c:pt>
                <c:pt idx="6">
                  <c:v>1.5477792732166891</c:v>
                </c:pt>
                <c:pt idx="7">
                  <c:v>0.96745822339489884</c:v>
                </c:pt>
                <c:pt idx="8">
                  <c:v>1.4069551367135649</c:v>
                </c:pt>
                <c:pt idx="9">
                  <c:v>1.9203268641470888</c:v>
                </c:pt>
                <c:pt idx="10">
                  <c:v>1.9278918377566352</c:v>
                </c:pt>
                <c:pt idx="11">
                  <c:v>1.3764213046080198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5-4873-A9F0-C3A43B72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5472"/>
        <c:axId val="488705864"/>
      </c:barChart>
      <c:catAx>
        <c:axId val="48870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547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mnd'!$P$491:$P$502</c:f>
              <c:numCache>
                <c:formatCode>0.0</c:formatCode>
                <c:ptCount val="12"/>
                <c:pt idx="0">
                  <c:v>387.55822784810113</c:v>
                </c:pt>
                <c:pt idx="1">
                  <c:v>404.30851063829806</c:v>
                </c:pt>
                <c:pt idx="2">
                  <c:v>389.8599999999999</c:v>
                </c:pt>
                <c:pt idx="3">
                  <c:v>392.96885245901632</c:v>
                </c:pt>
                <c:pt idx="4">
                  <c:v>412.18555555555537</c:v>
                </c:pt>
                <c:pt idx="5">
                  <c:v>403.2115384615384</c:v>
                </c:pt>
                <c:pt idx="6">
                  <c:v>405.0217391304347</c:v>
                </c:pt>
                <c:pt idx="7">
                  <c:v>382.45357142857131</c:v>
                </c:pt>
                <c:pt idx="8">
                  <c:v>379.10612244897959</c:v>
                </c:pt>
                <c:pt idx="9">
                  <c:v>372.05647058823513</c:v>
                </c:pt>
                <c:pt idx="10">
                  <c:v>385.94378378378406</c:v>
                </c:pt>
                <c:pt idx="11">
                  <c:v>372.38431372549024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4-4F03-8B4F-5E10095C651C}"/>
            </c:ext>
          </c:extLst>
        </c:ser>
        <c:ser>
          <c:idx val="0"/>
          <c:order val="1"/>
          <c:tx>
            <c:strRef>
              <c:f>'Fett per mnd'!$B$205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mnd'!$P$205:$P$216</c:f>
              <c:numCache>
                <c:formatCode>0</c:formatCode>
                <c:ptCount val="12"/>
                <c:pt idx="0">
                  <c:v>389.66086956521747</c:v>
                </c:pt>
                <c:pt idx="1">
                  <c:v>394.48124999999993</c:v>
                </c:pt>
                <c:pt idx="2">
                  <c:v>390.4707317073171</c:v>
                </c:pt>
                <c:pt idx="3">
                  <c:v>388.33232323232306</c:v>
                </c:pt>
                <c:pt idx="4">
                  <c:v>388.42391304347825</c:v>
                </c:pt>
                <c:pt idx="5">
                  <c:v>402.06333333333345</c:v>
                </c:pt>
                <c:pt idx="6">
                  <c:v>403.65434782608691</c:v>
                </c:pt>
                <c:pt idx="7">
                  <c:v>403.57878787878786</c:v>
                </c:pt>
                <c:pt idx="8">
                  <c:v>377.03207547169808</c:v>
                </c:pt>
                <c:pt idx="9">
                  <c:v>375.84627659574465</c:v>
                </c:pt>
                <c:pt idx="10">
                  <c:v>377.79545454545456</c:v>
                </c:pt>
                <c:pt idx="11">
                  <c:v>370.65652173913043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4-4F03-8B4F-5E10095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6648"/>
        <c:axId val="488707040"/>
      </c:barChart>
      <c:catAx>
        <c:axId val="4887066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7040"/>
        <c:scaling>
          <c:orientation val="minMax"/>
          <c:min val="3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664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69379363413457"/>
          <c:y val="7.7858796826824853E-2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5-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mnd'!$B$491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mnd'!$K$491:$K$502</c:f>
              <c:numCache>
                <c:formatCode>0.00</c:formatCode>
                <c:ptCount val="12"/>
                <c:pt idx="0">
                  <c:v>6.8481012658227858</c:v>
                </c:pt>
                <c:pt idx="1">
                  <c:v>7.127659574468086</c:v>
                </c:pt>
                <c:pt idx="2">
                  <c:v>6.6741573033707855</c:v>
                </c:pt>
                <c:pt idx="3">
                  <c:v>6.8032786885245908</c:v>
                </c:pt>
                <c:pt idx="4">
                  <c:v>7.3555555555555552</c:v>
                </c:pt>
                <c:pt idx="5">
                  <c:v>7.057692307692311</c:v>
                </c:pt>
                <c:pt idx="6">
                  <c:v>7.0652173913043477</c:v>
                </c:pt>
                <c:pt idx="7">
                  <c:v>6.5535714285714306</c:v>
                </c:pt>
                <c:pt idx="8">
                  <c:v>6.4285714285714306</c:v>
                </c:pt>
                <c:pt idx="9">
                  <c:v>6.5705882352941183</c:v>
                </c:pt>
                <c:pt idx="10">
                  <c:v>6.762162162162161</c:v>
                </c:pt>
                <c:pt idx="11">
                  <c:v>6.921568627450978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E-4D74-B761-D2F78EDDE04B}"/>
            </c:ext>
          </c:extLst>
        </c:ser>
        <c:ser>
          <c:idx val="0"/>
          <c:order val="1"/>
          <c:tx>
            <c:strRef>
              <c:f>'Fett per mnd'!$B$205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mnd'!$K$205:$K$216</c:f>
              <c:numCache>
                <c:formatCode>0.00</c:formatCode>
                <c:ptCount val="12"/>
                <c:pt idx="0">
                  <c:v>6.6086956521739122</c:v>
                </c:pt>
                <c:pt idx="1">
                  <c:v>6.734375</c:v>
                </c:pt>
                <c:pt idx="2">
                  <c:v>6.5609756097560972</c:v>
                </c:pt>
                <c:pt idx="3">
                  <c:v>6.6363636363636376</c:v>
                </c:pt>
                <c:pt idx="4">
                  <c:v>6.75</c:v>
                </c:pt>
                <c:pt idx="5">
                  <c:v>6.8666666666666645</c:v>
                </c:pt>
                <c:pt idx="6">
                  <c:v>6.9347826086956523</c:v>
                </c:pt>
                <c:pt idx="7">
                  <c:v>7.0303030303030294</c:v>
                </c:pt>
                <c:pt idx="8">
                  <c:v>6.245283018867922</c:v>
                </c:pt>
                <c:pt idx="9">
                  <c:v>6.7219251336898393</c:v>
                </c:pt>
                <c:pt idx="10">
                  <c:v>6.8311688311688323</c:v>
                </c:pt>
                <c:pt idx="11">
                  <c:v>6.6521739130434794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E-4D74-B761-D2F78EDDE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7824"/>
        <c:axId val="488708216"/>
      </c:barChart>
      <c:catAx>
        <c:axId val="4887078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8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8216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78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61834548154459"/>
          <c:y val="7.9403784797486512E-2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mnd'!$I$301:$I$312</c:f>
              <c:numCache>
                <c:formatCode>0.0</c:formatCode>
                <c:ptCount val="12"/>
                <c:pt idx="0">
                  <c:v>1.9919590643274856</c:v>
                </c:pt>
                <c:pt idx="1">
                  <c:v>2.1328958162428222</c:v>
                </c:pt>
                <c:pt idx="2">
                  <c:v>1.7907444668008043</c:v>
                </c:pt>
                <c:pt idx="3">
                  <c:v>2.196861626248217</c:v>
                </c:pt>
                <c:pt idx="4">
                  <c:v>1.8575851393188847</c:v>
                </c:pt>
                <c:pt idx="5">
                  <c:v>1.984392419175028</c:v>
                </c:pt>
                <c:pt idx="6">
                  <c:v>2.6469577174286698</c:v>
                </c:pt>
                <c:pt idx="7">
                  <c:v>2.9260780287474346</c:v>
                </c:pt>
                <c:pt idx="8">
                  <c:v>2.9177718832891242</c:v>
                </c:pt>
                <c:pt idx="9">
                  <c:v>2.5377015080603225</c:v>
                </c:pt>
                <c:pt idx="10">
                  <c:v>2.1157870262729599</c:v>
                </c:pt>
                <c:pt idx="11">
                  <c:v>1.1088709677419355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0-4A06-93A0-A437A3513CEB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1.0699133001291274</c:v>
                </c:pt>
                <c:pt idx="1">
                  <c:v>1.2468030690537089</c:v>
                </c:pt>
                <c:pt idx="2">
                  <c:v>1.3435700575815739</c:v>
                </c:pt>
                <c:pt idx="3">
                  <c:v>1.2678288431061804</c:v>
                </c:pt>
                <c:pt idx="4">
                  <c:v>1.7089452603471296</c:v>
                </c:pt>
                <c:pt idx="5">
                  <c:v>2.3938444001139922</c:v>
                </c:pt>
                <c:pt idx="6">
                  <c:v>3.0955585464333781</c:v>
                </c:pt>
                <c:pt idx="7">
                  <c:v>3.6939313984168871</c:v>
                </c:pt>
                <c:pt idx="8">
                  <c:v>3.4244757101141481</c:v>
                </c:pt>
                <c:pt idx="9">
                  <c:v>2.533197139938713</c:v>
                </c:pt>
                <c:pt idx="10">
                  <c:v>2.7791687531296945</c:v>
                </c:pt>
                <c:pt idx="11">
                  <c:v>1.8551765409934169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0-4A06-93A0-A437A351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8709000"/>
        <c:axId val="490321208"/>
      </c:barChart>
      <c:catAx>
        <c:axId val="488709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87090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06362782868339"/>
          <c:y val="0.10344729449489669"/>
          <c:w val="9.3501151231968685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mnd'!$P$301:$P$312</c:f>
              <c:numCache>
                <c:formatCode>0.0</c:formatCode>
                <c:ptCount val="12"/>
                <c:pt idx="0">
                  <c:v>223.90275229357795</c:v>
                </c:pt>
                <c:pt idx="1">
                  <c:v>228.49102564102577</c:v>
                </c:pt>
                <c:pt idx="2">
                  <c:v>223.96292134831464</c:v>
                </c:pt>
                <c:pt idx="3">
                  <c:v>222.57792207792204</c:v>
                </c:pt>
                <c:pt idx="4">
                  <c:v>222.8705128205128</c:v>
                </c:pt>
                <c:pt idx="5">
                  <c:v>224.42247191011245</c:v>
                </c:pt>
                <c:pt idx="6">
                  <c:v>228.11558441558441</c:v>
                </c:pt>
                <c:pt idx="7">
                  <c:v>231.29824561403512</c:v>
                </c:pt>
                <c:pt idx="8">
                  <c:v>227.27727272727259</c:v>
                </c:pt>
                <c:pt idx="9">
                  <c:v>225.57377049180329</c:v>
                </c:pt>
                <c:pt idx="10">
                  <c:v>230.31208791208769</c:v>
                </c:pt>
                <c:pt idx="11">
                  <c:v>217.31363636363639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F-46A6-9B1E-15573EB04A00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mnd'!$P$43:$P$54</c:f>
              <c:numCache>
                <c:formatCode>0</c:formatCode>
                <c:ptCount val="12"/>
                <c:pt idx="0">
                  <c:v>229.094827586207</c:v>
                </c:pt>
                <c:pt idx="1">
                  <c:v>215.48205128205123</c:v>
                </c:pt>
                <c:pt idx="2">
                  <c:v>223.36122448979592</c:v>
                </c:pt>
                <c:pt idx="3">
                  <c:v>229.36250000000001</c:v>
                </c:pt>
                <c:pt idx="4">
                  <c:v>224.33125000000001</c:v>
                </c:pt>
                <c:pt idx="5">
                  <c:v>231.93809523809517</c:v>
                </c:pt>
                <c:pt idx="6">
                  <c:v>226.8804347826088</c:v>
                </c:pt>
                <c:pt idx="7">
                  <c:v>236.85793650793647</c:v>
                </c:pt>
                <c:pt idx="8">
                  <c:v>233.64186046511631</c:v>
                </c:pt>
                <c:pt idx="9">
                  <c:v>234.9084677419354</c:v>
                </c:pt>
                <c:pt idx="10">
                  <c:v>227.73648648648623</c:v>
                </c:pt>
                <c:pt idx="11">
                  <c:v>232.50000000000003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DF-46A6-9B1E-15573EB04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1992"/>
        <c:axId val="490322384"/>
      </c:barChart>
      <c:catAx>
        <c:axId val="490321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2384"/>
        <c:scaling>
          <c:orientation val="minMax"/>
          <c:min val="1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1992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481618445083007"/>
          <c:y val="0.1642199764565673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2-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mnd'!$K$320:$K$331</c:f>
              <c:numCache>
                <c:formatCode>0.00</c:formatCode>
                <c:ptCount val="12"/>
                <c:pt idx="0">
                  <c:v>2.0984848484848482</c:v>
                </c:pt>
                <c:pt idx="1">
                  <c:v>2.0585365853658546</c:v>
                </c:pt>
                <c:pt idx="2">
                  <c:v>2.0732758620689653</c:v>
                </c:pt>
                <c:pt idx="3">
                  <c:v>2.0689655172413794</c:v>
                </c:pt>
                <c:pt idx="4">
                  <c:v>2.168181818181818</c:v>
                </c:pt>
                <c:pt idx="5">
                  <c:v>2.1323529411764706</c:v>
                </c:pt>
                <c:pt idx="6">
                  <c:v>2.0869565217391304</c:v>
                </c:pt>
                <c:pt idx="7">
                  <c:v>2.1921568627450978</c:v>
                </c:pt>
                <c:pt idx="8">
                  <c:v>2.0532319391634974</c:v>
                </c:pt>
                <c:pt idx="9">
                  <c:v>2.6358118361153262</c:v>
                </c:pt>
                <c:pt idx="10">
                  <c:v>2.5398633257403183</c:v>
                </c:pt>
                <c:pt idx="11">
                  <c:v>2.721739130434782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B-4525-A2E2-1F7ED416D68F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mnd'!$K$58:$K$69</c:f>
              <c:numCache>
                <c:formatCode>0.00</c:formatCode>
                <c:ptCount val="12"/>
                <c:pt idx="0">
                  <c:v>2.1647727272727271</c:v>
                </c:pt>
                <c:pt idx="1">
                  <c:v>2.4285714285714279</c:v>
                </c:pt>
                <c:pt idx="2">
                  <c:v>2.3464566929133843</c:v>
                </c:pt>
                <c:pt idx="3">
                  <c:v>2.306122448979592</c:v>
                </c:pt>
                <c:pt idx="4">
                  <c:v>2.3187500000000001</c:v>
                </c:pt>
                <c:pt idx="5">
                  <c:v>2.2903225806451606</c:v>
                </c:pt>
                <c:pt idx="6">
                  <c:v>2.3677419354838714</c:v>
                </c:pt>
                <c:pt idx="7">
                  <c:v>2.3655913978494625</c:v>
                </c:pt>
                <c:pt idx="8">
                  <c:v>2.3461538461538471</c:v>
                </c:pt>
                <c:pt idx="9">
                  <c:v>2.7733918128654969</c:v>
                </c:pt>
                <c:pt idx="10">
                  <c:v>2.8498168498168504</c:v>
                </c:pt>
                <c:pt idx="11">
                  <c:v>3.2058823529411762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B-4525-A2E2-1F7ED416D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3168"/>
        <c:axId val="490323560"/>
      </c:barChart>
      <c:catAx>
        <c:axId val="4903231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3560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3168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1+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mnd'!$K$301:$K$312</c:f>
              <c:numCache>
                <c:formatCode>0.00</c:formatCode>
                <c:ptCount val="12"/>
                <c:pt idx="0">
                  <c:v>1.8971962616822424</c:v>
                </c:pt>
                <c:pt idx="1">
                  <c:v>2.0259740259740258</c:v>
                </c:pt>
                <c:pt idx="2">
                  <c:v>1.75</c:v>
                </c:pt>
                <c:pt idx="3">
                  <c:v>1.7333333333333338</c:v>
                </c:pt>
                <c:pt idx="4">
                  <c:v>1.9350649350649352</c:v>
                </c:pt>
                <c:pt idx="5">
                  <c:v>1.9080459770114944</c:v>
                </c:pt>
                <c:pt idx="6">
                  <c:v>1.6363636363636362</c:v>
                </c:pt>
                <c:pt idx="7">
                  <c:v>1.9821428571428577</c:v>
                </c:pt>
                <c:pt idx="8">
                  <c:v>1.7476635514018692</c:v>
                </c:pt>
                <c:pt idx="9">
                  <c:v>2.1033057851239674</c:v>
                </c:pt>
                <c:pt idx="10">
                  <c:v>2.3166666666666673</c:v>
                </c:pt>
                <c:pt idx="11">
                  <c:v>2.3181818181818183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6-4530-845B-BB3CAAB183A7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1.8103448275862075</c:v>
                </c:pt>
                <c:pt idx="1">
                  <c:v>1.9189189189189189</c:v>
                </c:pt>
                <c:pt idx="2">
                  <c:v>1.8125</c:v>
                </c:pt>
                <c:pt idx="3">
                  <c:v>2.04</c:v>
                </c:pt>
                <c:pt idx="4">
                  <c:v>1.8064516129032255</c:v>
                </c:pt>
                <c:pt idx="5">
                  <c:v>1.7875000000000001</c:v>
                </c:pt>
                <c:pt idx="6">
                  <c:v>1.8152173913043479</c:v>
                </c:pt>
                <c:pt idx="7">
                  <c:v>2.1612903225806446</c:v>
                </c:pt>
                <c:pt idx="8">
                  <c:v>2</c:v>
                </c:pt>
                <c:pt idx="9">
                  <c:v>2.5487804878048785</c:v>
                </c:pt>
                <c:pt idx="10">
                  <c:v>2.3045454545454542</c:v>
                </c:pt>
                <c:pt idx="11">
                  <c:v>2.2258064516129026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6-4530-845B-BB3CAAB18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4344"/>
        <c:axId val="490324736"/>
      </c:barChart>
      <c:catAx>
        <c:axId val="490324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4736"/>
        <c:scaling>
          <c:orientation val="minMax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601280672799507E-2"/>
              <c:y val="0.31105494758291857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434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6339120699567"/>
          <c:y val="8.6041033797461641E-2"/>
          <c:w val="9.4624877447778311E-2"/>
          <c:h val="0.1411979946520980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62300611120049"/>
          <c:y val="0.14416725009184611"/>
          <c:w val="0.83981416909556428"/>
          <c:h val="0.69210551140142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mnd'!$H$510:$H$521</c:f>
              <c:numCache>
                <c:formatCode>#,##0</c:formatCode>
                <c:ptCount val="12"/>
                <c:pt idx="0">
                  <c:v>51</c:v>
                </c:pt>
                <c:pt idx="1">
                  <c:v>24</c:v>
                </c:pt>
                <c:pt idx="2">
                  <c:v>70</c:v>
                </c:pt>
                <c:pt idx="3">
                  <c:v>58</c:v>
                </c:pt>
                <c:pt idx="4">
                  <c:v>72</c:v>
                </c:pt>
                <c:pt idx="5">
                  <c:v>69</c:v>
                </c:pt>
                <c:pt idx="6">
                  <c:v>33</c:v>
                </c:pt>
                <c:pt idx="7">
                  <c:v>26</c:v>
                </c:pt>
                <c:pt idx="8">
                  <c:v>31</c:v>
                </c:pt>
                <c:pt idx="9">
                  <c:v>158</c:v>
                </c:pt>
                <c:pt idx="10">
                  <c:v>149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A-4948-B47D-1A877774E1BB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mnd'!$H$224:$H$235</c:f>
              <c:numCache>
                <c:formatCode>#,##0</c:formatCode>
                <c:ptCount val="12"/>
                <c:pt idx="0">
                  <c:v>63</c:v>
                </c:pt>
                <c:pt idx="1">
                  <c:v>32</c:v>
                </c:pt>
                <c:pt idx="2">
                  <c:v>61</c:v>
                </c:pt>
                <c:pt idx="3">
                  <c:v>63</c:v>
                </c:pt>
                <c:pt idx="4">
                  <c:v>53</c:v>
                </c:pt>
                <c:pt idx="5">
                  <c:v>40</c:v>
                </c:pt>
                <c:pt idx="6">
                  <c:v>23</c:v>
                </c:pt>
                <c:pt idx="7">
                  <c:v>25</c:v>
                </c:pt>
                <c:pt idx="8">
                  <c:v>30</c:v>
                </c:pt>
                <c:pt idx="9">
                  <c:v>138</c:v>
                </c:pt>
                <c:pt idx="10">
                  <c:v>100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A-4948-B47D-1A877774E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29048"/>
        <c:axId val="490329440"/>
      </c:barChart>
      <c:catAx>
        <c:axId val="490329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29048"/>
        <c:crosses val="autoZero"/>
        <c:crossBetween val="between"/>
        <c:minorUnit val="2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81687271195591"/>
          <c:y val="0.20677756325982372"/>
          <c:w val="9.0715078334970042E-2"/>
          <c:h val="0.1315932984197505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Antall% slakt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20862081616754"/>
          <c:y val="0.1364063466128338"/>
          <c:w val="0.86422876079748345"/>
          <c:h val="0.6998662481420759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mnd'!$I$510:$I$521</c:f>
              <c:numCache>
                <c:formatCode>0.0</c:formatCode>
                <c:ptCount val="12"/>
                <c:pt idx="0">
                  <c:v>0.93201754385964941</c:v>
                </c:pt>
                <c:pt idx="1">
                  <c:v>0.65627563576702197</c:v>
                </c:pt>
                <c:pt idx="2">
                  <c:v>1.4084507042253516</c:v>
                </c:pt>
                <c:pt idx="3">
                  <c:v>1.6547788873038516</c:v>
                </c:pt>
                <c:pt idx="4">
                  <c:v>1.7146939747558938</c:v>
                </c:pt>
                <c:pt idx="5">
                  <c:v>1.5384615384615381</c:v>
                </c:pt>
                <c:pt idx="6">
                  <c:v>1.1344104503265724</c:v>
                </c:pt>
                <c:pt idx="7">
                  <c:v>0.66735112936344976</c:v>
                </c:pt>
                <c:pt idx="8">
                  <c:v>0.8222811671087531</c:v>
                </c:pt>
                <c:pt idx="9">
                  <c:v>1.6432657306292251</c:v>
                </c:pt>
                <c:pt idx="10">
                  <c:v>1.7321553127179723</c:v>
                </c:pt>
                <c:pt idx="11">
                  <c:v>1.1088709677419355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C-4A9C-BF70-AB3297D0EAA7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mnd'!$I$224:$I$235</c:f>
              <c:numCache>
                <c:formatCode>0.0</c:formatCode>
                <c:ptCount val="12"/>
                <c:pt idx="0">
                  <c:v>1.1621472053126729</c:v>
                </c:pt>
                <c:pt idx="1">
                  <c:v>1.0230179028132991</c:v>
                </c:pt>
                <c:pt idx="2">
                  <c:v>1.6726076227035924</c:v>
                </c:pt>
                <c:pt idx="3">
                  <c:v>1.4263074484944536</c:v>
                </c:pt>
                <c:pt idx="4">
                  <c:v>1.4152202937249663</c:v>
                </c:pt>
                <c:pt idx="5">
                  <c:v>1.1399259048161867</c:v>
                </c:pt>
                <c:pt idx="6">
                  <c:v>0.77388963660834453</c:v>
                </c:pt>
                <c:pt idx="7">
                  <c:v>0.73292289651128684</c:v>
                </c:pt>
                <c:pt idx="8">
                  <c:v>0.79638970002654597</c:v>
                </c:pt>
                <c:pt idx="9">
                  <c:v>1.409601634320736</c:v>
                </c:pt>
                <c:pt idx="10">
                  <c:v>1.2518778167250879</c:v>
                </c:pt>
                <c:pt idx="11">
                  <c:v>1.6157989228007184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C-4A9C-BF70-AB3297D0E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0224"/>
        <c:axId val="490330616"/>
      </c:barChart>
      <c:catAx>
        <c:axId val="490330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022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05413363894727"/>
          <c:y val="0.16741853866507631"/>
          <c:w val="9.3501151231968685E-2"/>
          <c:h val="0.13033659888262686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K-faktor</a:t>
            </a:r>
          </a:p>
        </c:rich>
      </c:tx>
      <c:layout>
        <c:manualLayout>
          <c:xMode val="edge"/>
          <c:yMode val="edge"/>
          <c:x val="0.18163829934707296"/>
          <c:y val="3.99875516810481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216448240362036E-2"/>
          <c:y val="0.13300732580143518"/>
          <c:w val="0.88847099852159817"/>
          <c:h val="0.74984460516962737"/>
        </c:manualLayout>
      </c:layout>
      <c:lineChart>
        <c:grouping val="standard"/>
        <c:varyColors val="0"/>
        <c:ser>
          <c:idx val="4"/>
          <c:order val="0"/>
          <c:tx>
            <c:strRef>
              <c:f>Uke!$B$64</c:f>
              <c:strCache>
                <c:ptCount val="1"/>
                <c:pt idx="0">
                  <c:v>2023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Uke!$O$64:$O$115</c:f>
              <c:numCache>
                <c:formatCode>0.0</c:formatCode>
                <c:ptCount val="52"/>
                <c:pt idx="0">
                  <c:v>26.961476490940161</c:v>
                </c:pt>
                <c:pt idx="1">
                  <c:v>26.644641813923236</c:v>
                </c:pt>
                <c:pt idx="2">
                  <c:v>26.640394281886756</c:v>
                </c:pt>
                <c:pt idx="3">
                  <c:v>26.91901642073697</c:v>
                </c:pt>
                <c:pt idx="4">
                  <c:v>26.254737955753654</c:v>
                </c:pt>
                <c:pt idx="5">
                  <c:v>26.538389419193901</c:v>
                </c:pt>
                <c:pt idx="6">
                  <c:v>26.495252723184095</c:v>
                </c:pt>
                <c:pt idx="7">
                  <c:v>26.438040006435752</c:v>
                </c:pt>
                <c:pt idx="8">
                  <c:v>26.432475357832342</c:v>
                </c:pt>
                <c:pt idx="9">
                  <c:v>26.896587153858945</c:v>
                </c:pt>
                <c:pt idx="10">
                  <c:v>26.732201674325168</c:v>
                </c:pt>
                <c:pt idx="11">
                  <c:v>27.340502002741744</c:v>
                </c:pt>
                <c:pt idx="12">
                  <c:v>26.838928266102521</c:v>
                </c:pt>
                <c:pt idx="13">
                  <c:v>26.791231000533369</c:v>
                </c:pt>
                <c:pt idx="14">
                  <c:v>27.305370380180168</c:v>
                </c:pt>
                <c:pt idx="15">
                  <c:v>27.140786972591936</c:v>
                </c:pt>
                <c:pt idx="16">
                  <c:v>27.306155147413769</c:v>
                </c:pt>
                <c:pt idx="17">
                  <c:v>26.837398757075238</c:v>
                </c:pt>
                <c:pt idx="18">
                  <c:v>27.615245051522717</c:v>
                </c:pt>
                <c:pt idx="19">
                  <c:v>27.784251425529138</c:v>
                </c:pt>
                <c:pt idx="20">
                  <c:v>27.332481550210471</c:v>
                </c:pt>
                <c:pt idx="21">
                  <c:v>27.32684788972324</c:v>
                </c:pt>
                <c:pt idx="22">
                  <c:v>27.143285676159568</c:v>
                </c:pt>
                <c:pt idx="23">
                  <c:v>27.412610896780439</c:v>
                </c:pt>
                <c:pt idx="24">
                  <c:v>27.558326184122521</c:v>
                </c:pt>
                <c:pt idx="25">
                  <c:v>27.112363746492079</c:v>
                </c:pt>
                <c:pt idx="26">
                  <c:v>26.521401051965089</c:v>
                </c:pt>
                <c:pt idx="27">
                  <c:v>27.24269823179289</c:v>
                </c:pt>
                <c:pt idx="28">
                  <c:v>27.236173953110161</c:v>
                </c:pt>
                <c:pt idx="29">
                  <c:v>26.18284273841542</c:v>
                </c:pt>
                <c:pt idx="30">
                  <c:v>27.033949806157757</c:v>
                </c:pt>
                <c:pt idx="31">
                  <c:v>26.320945595511741</c:v>
                </c:pt>
                <c:pt idx="32">
                  <c:v>26.159750360624081</c:v>
                </c:pt>
                <c:pt idx="33">
                  <c:v>26.044929751549745</c:v>
                </c:pt>
                <c:pt idx="34">
                  <c:v>25.943448119497191</c:v>
                </c:pt>
                <c:pt idx="35">
                  <c:v>25.965446800960393</c:v>
                </c:pt>
                <c:pt idx="36">
                  <c:v>26.297337337829703</c:v>
                </c:pt>
                <c:pt idx="37">
                  <c:v>26.413845492139483</c:v>
                </c:pt>
                <c:pt idx="38">
                  <c:v>26.35120559377193</c:v>
                </c:pt>
                <c:pt idx="39">
                  <c:v>27.218570914843298</c:v>
                </c:pt>
                <c:pt idx="40">
                  <c:v>27.394160224124604</c:v>
                </c:pt>
                <c:pt idx="41">
                  <c:v>27.100151616312271</c:v>
                </c:pt>
                <c:pt idx="42">
                  <c:v>28.033421018192087</c:v>
                </c:pt>
                <c:pt idx="43">
                  <c:v>27.747476964947559</c:v>
                </c:pt>
                <c:pt idx="44">
                  <c:v>27.814629168924078</c:v>
                </c:pt>
                <c:pt idx="45">
                  <c:v>28.04433785248008</c:v>
                </c:pt>
                <c:pt idx="46">
                  <c:v>28.091427979371765</c:v>
                </c:pt>
                <c:pt idx="47">
                  <c:v>27.951404397647043</c:v>
                </c:pt>
                <c:pt idx="48">
                  <c:v>27.882500485953276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99-482D-87DE-557270DF7B8A}"/>
            </c:ext>
          </c:extLst>
        </c:ser>
        <c:ser>
          <c:idx val="0"/>
          <c:order val="1"/>
          <c:tx>
            <c:strRef>
              <c:f>Uke!$B$10</c:f>
              <c:strCache>
                <c:ptCount val="1"/>
                <c:pt idx="0">
                  <c:v>2024</c:v>
                </c:pt>
              </c:strCache>
            </c:strRef>
          </c:tx>
          <c:spPr>
            <a:ln w="114300"/>
          </c:spPr>
          <c:marker>
            <c:symbol val="circle"/>
            <c:size val="10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1.1662531340183259E-2"/>
                  <c:y val="-9.2652328768531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1-454B-86AC-386CDCBF10FE}"/>
                </c:ext>
              </c:extLst>
            </c:dLbl>
            <c:dLbl>
              <c:idx val="1"/>
              <c:layout>
                <c:manualLayout>
                  <c:x val="-6.8031432817735856E-3"/>
                  <c:y val="-8.8440859279052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C4-41A8-887B-0F5E536188D6}"/>
                </c:ext>
              </c:extLst>
            </c:dLbl>
            <c:dLbl>
              <c:idx val="2"/>
              <c:layout>
                <c:manualLayout>
                  <c:x val="-2.721257312709429E-2"/>
                  <c:y val="0.151612901621233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1-454B-86AC-386CDCBF10FE}"/>
                </c:ext>
              </c:extLst>
            </c:dLbl>
            <c:dLbl>
              <c:idx val="3"/>
              <c:layout>
                <c:manualLayout>
                  <c:x val="-1.8465674621956828E-2"/>
                  <c:y val="-5.0537633873744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1-454B-86AC-386CDCBF10FE}"/>
                </c:ext>
              </c:extLst>
            </c:dLbl>
            <c:dLbl>
              <c:idx val="4"/>
              <c:layout>
                <c:manualLayout>
                  <c:x val="-6.8031432817735682E-3"/>
                  <c:y val="4.0008960150047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C4-41A8-887B-0F5E536188D6}"/>
                </c:ext>
              </c:extLst>
            </c:dLbl>
            <c:dLbl>
              <c:idx val="5"/>
              <c:layout>
                <c:manualLayout>
                  <c:x val="-2.5268817903730395E-2"/>
                  <c:y val="-6.738351183165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C1-454B-86AC-386CDCBF10FE}"/>
                </c:ext>
              </c:extLst>
            </c:dLbl>
            <c:dLbl>
              <c:idx val="6"/>
              <c:layout>
                <c:manualLayout>
                  <c:x val="-1.457816417522911E-2"/>
                  <c:y val="-6.738351183165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C1-454B-86AC-386CDCBF10FE}"/>
                </c:ext>
              </c:extLst>
            </c:dLbl>
            <c:dLbl>
              <c:idx val="8"/>
              <c:layout>
                <c:manualLayout>
                  <c:x val="-3.7903226855595593E-2"/>
                  <c:y val="-0.105286737236967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C4-41A8-887B-0F5E536188D6}"/>
                </c:ext>
              </c:extLst>
            </c:dLbl>
            <c:dLbl>
              <c:idx val="9"/>
              <c:layout>
                <c:manualLayout>
                  <c:x val="-2.1381307457002643E-2"/>
                  <c:y val="-8.422938978957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C4-41A8-887B-0F5E536188D6}"/>
                </c:ext>
              </c:extLst>
            </c:dLbl>
            <c:dLbl>
              <c:idx val="10"/>
              <c:layout>
                <c:manualLayout>
                  <c:x val="-3.3043838797185934E-2"/>
                  <c:y val="4.422042963952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4-41A8-887B-0F5E536188D6}"/>
                </c:ext>
              </c:extLst>
            </c:dLbl>
            <c:dLbl>
              <c:idx val="11"/>
              <c:layout>
                <c:manualLayout>
                  <c:x val="-2.2353185068684615E-2"/>
                  <c:y val="-5.8960572852701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C1-454B-86AC-386CDCBF10FE}"/>
                </c:ext>
              </c:extLst>
            </c:dLbl>
            <c:dLbl>
              <c:idx val="12"/>
              <c:layout>
                <c:manualLayout>
                  <c:x val="-7.7750208934555063E-3"/>
                  <c:y val="4.2114694894786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C4-41A8-887B-0F5E536188D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C4-41A8-887B-0F5E536188D6}"/>
                </c:ext>
              </c:extLst>
            </c:dLbl>
            <c:dLbl>
              <c:idx val="14"/>
              <c:layout>
                <c:manualLayout>
                  <c:x val="-3.1100083573822095E-2"/>
                  <c:y val="-5.2643368618483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C4-41A8-887B-0F5E536188D6}"/>
                </c:ext>
              </c:extLst>
            </c:dLbl>
            <c:dLbl>
              <c:idx val="16"/>
              <c:layout>
                <c:manualLayout>
                  <c:x val="-2.5268817903730395E-2"/>
                  <c:y val="-5.474910336322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C1-454B-86AC-386CDCBF10FE}"/>
                </c:ext>
              </c:extLst>
            </c:dLbl>
            <c:dLbl>
              <c:idx val="18"/>
              <c:layout>
                <c:manualLayout>
                  <c:x val="-9.7187761168193824E-3"/>
                  <c:y val="5.8960572852701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C4-41A8-887B-0F5E536188D6}"/>
                </c:ext>
              </c:extLst>
            </c:dLbl>
            <c:dLbl>
              <c:idx val="20"/>
              <c:layout>
                <c:manualLayout>
                  <c:x val="-9.7187761168193824E-3"/>
                  <c:y val="-5.8960572852701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C1-454B-86AC-386CDCBF10FE}"/>
                </c:ext>
              </c:extLst>
            </c:dLbl>
            <c:dLbl>
              <c:idx val="21"/>
              <c:layout>
                <c:manualLayout>
                  <c:x val="-1.1662531340183331E-2"/>
                  <c:y val="5.474910336322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C4-41A8-887B-0F5E536188D6}"/>
                </c:ext>
              </c:extLst>
            </c:dLbl>
            <c:dLbl>
              <c:idx val="23"/>
              <c:layout>
                <c:manualLayout>
                  <c:x val="-1.0690653728501321E-2"/>
                  <c:y val="-6.1066307597441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C4-41A8-887B-0F5E536188D6}"/>
                </c:ext>
              </c:extLst>
            </c:dLbl>
            <c:dLbl>
              <c:idx val="24"/>
              <c:layout>
                <c:manualLayout>
                  <c:x val="8.7468985051373741E-3"/>
                  <c:y val="-7.3700716065877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1-454B-86AC-386CDCBF10FE}"/>
                </c:ext>
              </c:extLst>
            </c:dLbl>
            <c:dLbl>
              <c:idx val="25"/>
              <c:layout>
                <c:manualLayout>
                  <c:x val="-7.7750208934555063E-3"/>
                  <c:y val="-5.474910336322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1-454B-86AC-386CDCBF10FE}"/>
                </c:ext>
              </c:extLst>
            </c:dLbl>
            <c:dLbl>
              <c:idx val="26"/>
              <c:layout>
                <c:manualLayout>
                  <c:x val="-5.7340779089234427E-2"/>
                  <c:y val="7.3700716065877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C4-41A8-887B-0F5E536188D6}"/>
                </c:ext>
              </c:extLst>
            </c:dLbl>
            <c:dLbl>
              <c:idx val="28"/>
              <c:layout>
                <c:manualLayout>
                  <c:x val="-4.0818859690641481E-2"/>
                  <c:y val="4.000896015004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C4-41A8-887B-0F5E536188D6}"/>
                </c:ext>
              </c:extLst>
            </c:dLbl>
            <c:dLbl>
              <c:idx val="29"/>
              <c:layout>
                <c:manualLayout>
                  <c:x val="1.749379701027489E-2"/>
                  <c:y val="-7.3700716065877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C4-41A8-887B-0F5E536188D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C4-41A8-887B-0F5E536188D6}"/>
                </c:ext>
              </c:extLst>
            </c:dLbl>
            <c:dLbl>
              <c:idx val="31"/>
              <c:layout>
                <c:manualLayout>
                  <c:x val="-3.2071961185504032E-2"/>
                  <c:y val="4.63261643842657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C4-41A8-887B-0F5E536188D6}"/>
                </c:ext>
              </c:extLst>
            </c:dLbl>
            <c:dLbl>
              <c:idx val="32"/>
              <c:layout>
                <c:manualLayout>
                  <c:x val="-1.1662531340183259E-2"/>
                  <c:y val="-5.474910336322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C4-41A8-887B-0F5E536188D6}"/>
                </c:ext>
              </c:extLst>
            </c:dLbl>
            <c:dLbl>
              <c:idx val="34"/>
              <c:layout>
                <c:manualLayout>
                  <c:x val="-9.7187761168193829E-4"/>
                  <c:y val="-5.6854838107962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C4-41A8-887B-0F5E536188D6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C4-41A8-887B-0F5E536188D6}"/>
                </c:ext>
              </c:extLst>
            </c:dLbl>
            <c:dLbl>
              <c:idx val="36"/>
              <c:layout>
                <c:manualLayout>
                  <c:x val="-2.0409429845320706E-2"/>
                  <c:y val="-4.632616438426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C4-41A8-887B-0F5E536188D6}"/>
                </c:ext>
              </c:extLst>
            </c:dLbl>
            <c:dLbl>
              <c:idx val="39"/>
              <c:layout>
                <c:manualLayout>
                  <c:x val="-2.6240695515412332E-2"/>
                  <c:y val="-4.422042963952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C4-41A8-887B-0F5E536188D6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C4-41A8-887B-0F5E536188D6}"/>
                </c:ext>
              </c:extLst>
            </c:dLbl>
            <c:dLbl>
              <c:idx val="42"/>
              <c:layout>
                <c:manualLayout>
                  <c:x val="-5.4425146254188546E-2"/>
                  <c:y val="-3.790322540530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C4-41A8-887B-0F5E536188D6}"/>
                </c:ext>
              </c:extLst>
            </c:dLbl>
            <c:dLbl>
              <c:idx val="43"/>
              <c:layout>
                <c:manualLayout>
                  <c:x val="-2.7212573127094273E-2"/>
                  <c:y val="-4.422042963952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1-454B-86AC-386CDCBF10FE}"/>
                </c:ext>
              </c:extLst>
            </c:dLbl>
            <c:dLbl>
              <c:idx val="44"/>
              <c:layout>
                <c:manualLayout>
                  <c:x val="-9.7187761168195247E-3"/>
                  <c:y val="-6.9489246576398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1-454B-86AC-386CDCBF10FE}"/>
                </c:ext>
              </c:extLst>
            </c:dLbl>
            <c:dLbl>
              <c:idx val="45"/>
              <c:layout>
                <c:manualLayout>
                  <c:x val="-2.7212573127094273E-2"/>
                  <c:y val="3.790322540530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7-4072-A328-829A482C18A1}"/>
                </c:ext>
              </c:extLst>
            </c:dLbl>
            <c:dLbl>
              <c:idx val="46"/>
              <c:layout>
                <c:manualLayout>
                  <c:x val="9.7187761168193829E-4"/>
                  <c:y val="-5.053763387374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1-454B-86AC-386CDCBF10FE}"/>
                </c:ext>
              </c:extLst>
            </c:dLbl>
            <c:dLbl>
              <c:idx val="47"/>
              <c:layout>
                <c:manualLayout>
                  <c:x val="-2.6240695515412474E-2"/>
                  <c:y val="5.2643368618483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07-4072-A328-829A482C1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Uke!$C$10:$C$61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Uke!$O$10:$O$61</c:f>
              <c:numCache>
                <c:formatCode>0.0</c:formatCode>
                <c:ptCount val="52"/>
                <c:pt idx="0">
                  <c:v>27.676124450199044</c:v>
                </c:pt>
                <c:pt idx="1">
                  <c:v>27.178920263985127</c:v>
                </c:pt>
                <c:pt idx="2">
                  <c:v>27.00963527121036</c:v>
                </c:pt>
                <c:pt idx="3">
                  <c:v>27.131690411824778</c:v>
                </c:pt>
                <c:pt idx="4">
                  <c:v>26.829551151020112</c:v>
                </c:pt>
                <c:pt idx="5">
                  <c:v>26.950500019709377</c:v>
                </c:pt>
                <c:pt idx="6">
                  <c:v>27.105501367679743</c:v>
                </c:pt>
                <c:pt idx="7">
                  <c:v>26.632772266146095</c:v>
                </c:pt>
                <c:pt idx="8">
                  <c:v>27.589423614986934</c:v>
                </c:pt>
                <c:pt idx="9">
                  <c:v>27.533018756440921</c:v>
                </c:pt>
                <c:pt idx="10">
                  <c:v>27.200249402373579</c:v>
                </c:pt>
                <c:pt idx="11">
                  <c:v>27.499237321635889</c:v>
                </c:pt>
                <c:pt idx="12">
                  <c:v>27.279729211731841</c:v>
                </c:pt>
                <c:pt idx="13">
                  <c:v>27.305512530919511</c:v>
                </c:pt>
                <c:pt idx="14">
                  <c:v>27.79515407731796</c:v>
                </c:pt>
                <c:pt idx="15">
                  <c:v>27.408093110382328</c:v>
                </c:pt>
                <c:pt idx="16">
                  <c:v>28.041164838341235</c:v>
                </c:pt>
                <c:pt idx="17">
                  <c:v>27.869140099392695</c:v>
                </c:pt>
                <c:pt idx="18">
                  <c:v>27.436651567480524</c:v>
                </c:pt>
                <c:pt idx="19">
                  <c:v>27.581360442664472</c:v>
                </c:pt>
                <c:pt idx="20">
                  <c:v>28.017902004258843</c:v>
                </c:pt>
                <c:pt idx="21">
                  <c:v>27.182686374415191</c:v>
                </c:pt>
                <c:pt idx="22">
                  <c:v>27.222119949472976</c:v>
                </c:pt>
                <c:pt idx="23">
                  <c:v>27.516647456542781</c:v>
                </c:pt>
                <c:pt idx="24">
                  <c:v>27.507888159264073</c:v>
                </c:pt>
                <c:pt idx="25">
                  <c:v>27.365698336200005</c:v>
                </c:pt>
                <c:pt idx="26">
                  <c:v>26.809284585769181</c:v>
                </c:pt>
                <c:pt idx="27">
                  <c:v>27.464319979376977</c:v>
                </c:pt>
                <c:pt idx="28">
                  <c:v>26.444492113807577</c:v>
                </c:pt>
                <c:pt idx="29">
                  <c:v>26.683033150106791</c:v>
                </c:pt>
                <c:pt idx="30">
                  <c:v>26.480460403984065</c:v>
                </c:pt>
                <c:pt idx="31">
                  <c:v>26.290050644510558</c:v>
                </c:pt>
                <c:pt idx="32">
                  <c:v>26.462508930906662</c:v>
                </c:pt>
                <c:pt idx="33">
                  <c:v>25.75030017996664</c:v>
                </c:pt>
                <c:pt idx="34">
                  <c:v>26.606278901597033</c:v>
                </c:pt>
                <c:pt idx="35">
                  <c:v>26.429637760428545</c:v>
                </c:pt>
                <c:pt idx="36">
                  <c:v>26.463452156334878</c:v>
                </c:pt>
                <c:pt idx="37">
                  <c:v>26.045875424828338</c:v>
                </c:pt>
                <c:pt idx="38">
                  <c:v>26.438377325325639</c:v>
                </c:pt>
                <c:pt idx="39">
                  <c:v>27.722470269366394</c:v>
                </c:pt>
                <c:pt idx="40">
                  <c:v>27.573259563735522</c:v>
                </c:pt>
                <c:pt idx="41">
                  <c:v>27.56325288916242</c:v>
                </c:pt>
                <c:pt idx="42">
                  <c:v>28.066024800023339</c:v>
                </c:pt>
                <c:pt idx="43">
                  <c:v>28.142675438698905</c:v>
                </c:pt>
                <c:pt idx="44">
                  <c:v>28.014222996090879</c:v>
                </c:pt>
                <c:pt idx="45">
                  <c:v>27.729714353083043</c:v>
                </c:pt>
                <c:pt idx="46">
                  <c:v>28.121456809182938</c:v>
                </c:pt>
                <c:pt idx="47">
                  <c:v>28.001992897030757</c:v>
                </c:pt>
                <c:pt idx="48">
                  <c:v>28.047207441596441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99-482D-87DE-557270DF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3848"/>
        <c:axId val="433224240"/>
      </c:lineChart>
      <c:catAx>
        <c:axId val="433223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2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424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33224240"/>
        <c:scaling>
          <c:orientation val="minMax"/>
          <c:min val="2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3291202857724593E-2"/>
              <c:y val="0.3579308740042776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3223848"/>
        <c:crosses val="autoZero"/>
        <c:crossBetween val="between"/>
      </c:valAx>
      <c:spPr>
        <a:solidFill>
          <a:schemeClr val="accent3">
            <a:lumMod val="20000"/>
            <a:lumOff val="80000"/>
          </a:schemeClr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8237586425366"/>
          <c:y val="0.18158878183908239"/>
          <c:w val="0.11576184225949315"/>
          <c:h val="0.146553423994978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2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Middelvekt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mnd'!$P$510:$P$521</c:f>
              <c:numCache>
                <c:formatCode>0.0</c:formatCode>
                <c:ptCount val="12"/>
                <c:pt idx="0">
                  <c:v>395.48431372549027</c:v>
                </c:pt>
                <c:pt idx="1">
                  <c:v>426.96666666666658</c:v>
                </c:pt>
                <c:pt idx="2">
                  <c:v>390.01714285714303</c:v>
                </c:pt>
                <c:pt idx="3">
                  <c:v>410.95689655172407</c:v>
                </c:pt>
                <c:pt idx="4">
                  <c:v>418.44722222222225</c:v>
                </c:pt>
                <c:pt idx="5">
                  <c:v>415.26376811594241</c:v>
                </c:pt>
                <c:pt idx="6">
                  <c:v>416.7030303030304</c:v>
                </c:pt>
                <c:pt idx="7">
                  <c:v>417.4</c:v>
                </c:pt>
                <c:pt idx="8">
                  <c:v>402.04516129032254</c:v>
                </c:pt>
                <c:pt idx="9">
                  <c:v>382.61202531645574</c:v>
                </c:pt>
                <c:pt idx="10">
                  <c:v>381.22348993288574</c:v>
                </c:pt>
                <c:pt idx="11">
                  <c:v>398.7227272727273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1-4792-9590-B3B369EF89DC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mnd'!$P$224:$P$235</c:f>
              <c:numCache>
                <c:formatCode>0.0</c:formatCode>
                <c:ptCount val="12"/>
                <c:pt idx="0">
                  <c:v>395.568253968254</c:v>
                </c:pt>
                <c:pt idx="1">
                  <c:v>422.00312500000001</c:v>
                </c:pt>
                <c:pt idx="2">
                  <c:v>401.5196721311475</c:v>
                </c:pt>
                <c:pt idx="3">
                  <c:v>411.84603174603177</c:v>
                </c:pt>
                <c:pt idx="4">
                  <c:v>396.06037735849054</c:v>
                </c:pt>
                <c:pt idx="5">
                  <c:v>415.59249999999997</c:v>
                </c:pt>
                <c:pt idx="6">
                  <c:v>392.80869565217392</c:v>
                </c:pt>
                <c:pt idx="7">
                  <c:v>405.12799999999993</c:v>
                </c:pt>
                <c:pt idx="8">
                  <c:v>405.32333333333344</c:v>
                </c:pt>
                <c:pt idx="9">
                  <c:v>385.59202898550711</c:v>
                </c:pt>
                <c:pt idx="10">
                  <c:v>392.60899999999992</c:v>
                </c:pt>
                <c:pt idx="11">
                  <c:v>408.45555555555552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1-4792-9590-B3B369EF8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1400"/>
        <c:axId val="490331792"/>
      </c:barChart>
      <c:catAx>
        <c:axId val="490331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1792"/>
        <c:scaling>
          <c:orientation val="minMax"/>
          <c:min val="2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Middelvekt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1400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657284371527622"/>
          <c:y val="0.19258173170839116"/>
          <c:w val="9.4209963470522406E-2"/>
          <c:h val="0.1233103658097374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 b="1" i="0" u="none" strike="noStrike" baseline="0">
                <a:effectLst/>
              </a:rPr>
              <a:t>Middel klasse i fettgruppe 5</a:t>
            </a:r>
            <a:endParaRPr lang="en-US" sz="24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0199911758168"/>
          <c:y val="0.1327070540308623"/>
          <c:w val="0.84973531539911595"/>
          <c:h val="0.70356543455554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mnd'!$B$510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'Fett per mnd'!$K$510:$K$521</c:f>
              <c:numCache>
                <c:formatCode>0.00</c:formatCode>
                <c:ptCount val="12"/>
                <c:pt idx="0">
                  <c:v>7.5098039215686274</c:v>
                </c:pt>
                <c:pt idx="1">
                  <c:v>7.5</c:v>
                </c:pt>
                <c:pt idx="2">
                  <c:v>7.2714285714285696</c:v>
                </c:pt>
                <c:pt idx="3">
                  <c:v>7.2982456140350882</c:v>
                </c:pt>
                <c:pt idx="4">
                  <c:v>7.5138888888888893</c:v>
                </c:pt>
                <c:pt idx="5">
                  <c:v>7.4057971014492754</c:v>
                </c:pt>
                <c:pt idx="6">
                  <c:v>7.7878787878787872</c:v>
                </c:pt>
                <c:pt idx="7">
                  <c:v>7.4230769230769251</c:v>
                </c:pt>
                <c:pt idx="8">
                  <c:v>7.1290322580645133</c:v>
                </c:pt>
                <c:pt idx="9">
                  <c:v>7.0379746835443049</c:v>
                </c:pt>
                <c:pt idx="10">
                  <c:v>7.0671140939597308</c:v>
                </c:pt>
                <c:pt idx="11">
                  <c:v>7.3181818181818192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D-4EAC-95F9-73268C9079DF}"/>
            </c:ext>
          </c:extLst>
        </c:ser>
        <c:ser>
          <c:idx val="0"/>
          <c:order val="1"/>
          <c:tx>
            <c:strRef>
              <c:f>'Fett per mnd'!$B$224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mnd'!$K$224:$K$235</c:f>
              <c:numCache>
                <c:formatCode>0.00</c:formatCode>
                <c:ptCount val="12"/>
                <c:pt idx="0">
                  <c:v>7.0793650793650764</c:v>
                </c:pt>
                <c:pt idx="1">
                  <c:v>7.34375</c:v>
                </c:pt>
                <c:pt idx="2">
                  <c:v>7.1475409836065582</c:v>
                </c:pt>
                <c:pt idx="3">
                  <c:v>7.3709677419354867</c:v>
                </c:pt>
                <c:pt idx="4">
                  <c:v>7.4716981132075491</c:v>
                </c:pt>
                <c:pt idx="5">
                  <c:v>7.4249999999999998</c:v>
                </c:pt>
                <c:pt idx="6">
                  <c:v>6.6086956521739122</c:v>
                </c:pt>
                <c:pt idx="7">
                  <c:v>7.24</c:v>
                </c:pt>
                <c:pt idx="8">
                  <c:v>7.1666666666666687</c:v>
                </c:pt>
                <c:pt idx="9">
                  <c:v>7.1739130434782608</c:v>
                </c:pt>
                <c:pt idx="10">
                  <c:v>7.17</c:v>
                </c:pt>
                <c:pt idx="11">
                  <c:v>7.7037037037037024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D-4EAC-95F9-73268C907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32576"/>
        <c:axId val="490332968"/>
      </c:barChart>
      <c:catAx>
        <c:axId val="49033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32968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5.2045101236457524E-3"/>
              <c:y val="0.346976000462605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32576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303358937452787"/>
          <c:y val="0.16489092856103901"/>
          <c:w val="9.4875524567943237E-2"/>
          <c:h val="0.12580324806551119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mnd'!$B$263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mnd'!$H$263:$H$274</c:f>
              <c:numCache>
                <c:formatCode>#,##0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F0-406D-823B-5D557F96CA87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mnd'!$H$13:$H$24</c:f>
              <c:numCache>
                <c:formatCode>#,##0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0-406D-823B-5D557F96C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mnd'!$B$282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mnd'!$H$282:$H$293</c:f>
              <c:numCache>
                <c:formatCode>#,##0</c:formatCode>
                <c:ptCount val="12"/>
                <c:pt idx="0">
                  <c:v>13</c:v>
                </c:pt>
                <c:pt idx="1">
                  <c:v>23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13</c:v>
                </c:pt>
                <c:pt idx="9">
                  <c:v>32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C-4253-8E06-908E13E579EE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mnd'!$H$28:$H$39</c:f>
              <c:numCache>
                <c:formatCode>#,##0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14</c:v>
                </c:pt>
                <c:pt idx="5">
                  <c:v>8</c:v>
                </c:pt>
                <c:pt idx="6">
                  <c:v>13</c:v>
                </c:pt>
                <c:pt idx="7">
                  <c:v>11</c:v>
                </c:pt>
                <c:pt idx="8">
                  <c:v>18</c:v>
                </c:pt>
                <c:pt idx="9">
                  <c:v>26</c:v>
                </c:pt>
                <c:pt idx="10">
                  <c:v>26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C-4253-8E06-908E13E57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92860634616394"/>
          <c:y val="0.21516233754764505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mnd'!$H$301:$H$312</c:f>
              <c:numCache>
                <c:formatCode>#,##0</c:formatCode>
                <c:ptCount val="12"/>
                <c:pt idx="0">
                  <c:v>109</c:v>
                </c:pt>
                <c:pt idx="1">
                  <c:v>78</c:v>
                </c:pt>
                <c:pt idx="2">
                  <c:v>89</c:v>
                </c:pt>
                <c:pt idx="3">
                  <c:v>77</c:v>
                </c:pt>
                <c:pt idx="4">
                  <c:v>78</c:v>
                </c:pt>
                <c:pt idx="5">
                  <c:v>89</c:v>
                </c:pt>
                <c:pt idx="6">
                  <c:v>77</c:v>
                </c:pt>
                <c:pt idx="7">
                  <c:v>114</c:v>
                </c:pt>
                <c:pt idx="8">
                  <c:v>110</c:v>
                </c:pt>
                <c:pt idx="9">
                  <c:v>244</c:v>
                </c:pt>
                <c:pt idx="10">
                  <c:v>182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0-4BDE-966C-A7BB709178C9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mnd'!$H$43:$H$54</c:f>
              <c:numCache>
                <c:formatCode>#,##0</c:formatCode>
                <c:ptCount val="12"/>
                <c:pt idx="0">
                  <c:v>58</c:v>
                </c:pt>
                <c:pt idx="1">
                  <c:v>39</c:v>
                </c:pt>
                <c:pt idx="2">
                  <c:v>49</c:v>
                </c:pt>
                <c:pt idx="3">
                  <c:v>56</c:v>
                </c:pt>
                <c:pt idx="4">
                  <c:v>64</c:v>
                </c:pt>
                <c:pt idx="5">
                  <c:v>84</c:v>
                </c:pt>
                <c:pt idx="6">
                  <c:v>92</c:v>
                </c:pt>
                <c:pt idx="7">
                  <c:v>126</c:v>
                </c:pt>
                <c:pt idx="8">
                  <c:v>129</c:v>
                </c:pt>
                <c:pt idx="9">
                  <c:v>248</c:v>
                </c:pt>
                <c:pt idx="10">
                  <c:v>222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0-4BDE-966C-A7BB7091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2-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mnd'!$H$320:$H$331</c:f>
              <c:numCache>
                <c:formatCode>#,##0</c:formatCode>
                <c:ptCount val="12"/>
                <c:pt idx="0">
                  <c:v>267</c:v>
                </c:pt>
                <c:pt idx="1">
                  <c:v>205</c:v>
                </c:pt>
                <c:pt idx="2">
                  <c:v>235</c:v>
                </c:pt>
                <c:pt idx="3">
                  <c:v>176</c:v>
                </c:pt>
                <c:pt idx="4">
                  <c:v>221</c:v>
                </c:pt>
                <c:pt idx="5">
                  <c:v>274</c:v>
                </c:pt>
                <c:pt idx="6">
                  <c:v>186</c:v>
                </c:pt>
                <c:pt idx="7">
                  <c:v>259</c:v>
                </c:pt>
                <c:pt idx="8">
                  <c:v>267</c:v>
                </c:pt>
                <c:pt idx="9">
                  <c:v>662</c:v>
                </c:pt>
                <c:pt idx="10">
                  <c:v>443</c:v>
                </c:pt>
                <c:pt idx="11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9-4943-B5A8-A69ED658DA38}"/>
            </c:ext>
          </c:extLst>
        </c:ser>
        <c:ser>
          <c:idx val="0"/>
          <c:order val="1"/>
          <c:tx>
            <c:strRef>
              <c:f>'Fett per mnd'!$B$58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mnd'!$H$58:$H$69</c:f>
              <c:numCache>
                <c:formatCode>#,##0</c:formatCode>
                <c:ptCount val="12"/>
                <c:pt idx="0">
                  <c:v>176</c:v>
                </c:pt>
                <c:pt idx="1">
                  <c:v>112</c:v>
                </c:pt>
                <c:pt idx="2">
                  <c:v>127</c:v>
                </c:pt>
                <c:pt idx="3">
                  <c:v>154</c:v>
                </c:pt>
                <c:pt idx="4">
                  <c:v>164</c:v>
                </c:pt>
                <c:pt idx="5">
                  <c:v>188</c:v>
                </c:pt>
                <c:pt idx="6">
                  <c:v>155</c:v>
                </c:pt>
                <c:pt idx="7">
                  <c:v>281</c:v>
                </c:pt>
                <c:pt idx="8">
                  <c:v>289</c:v>
                </c:pt>
                <c:pt idx="9">
                  <c:v>685</c:v>
                </c:pt>
                <c:pt idx="10">
                  <c:v>551</c:v>
                </c:pt>
                <c:pt idx="11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9-4943-B5A8-A69ED658D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2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8913057107370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mnd'!$H$339:$H$350</c:f>
              <c:numCache>
                <c:formatCode>#,##0</c:formatCode>
                <c:ptCount val="12"/>
                <c:pt idx="0">
                  <c:v>407</c:v>
                </c:pt>
                <c:pt idx="1">
                  <c:v>269</c:v>
                </c:pt>
                <c:pt idx="2">
                  <c:v>312</c:v>
                </c:pt>
                <c:pt idx="3">
                  <c:v>214</c:v>
                </c:pt>
                <c:pt idx="4">
                  <c:v>277</c:v>
                </c:pt>
                <c:pt idx="5">
                  <c:v>308</c:v>
                </c:pt>
                <c:pt idx="6">
                  <c:v>210</c:v>
                </c:pt>
                <c:pt idx="7">
                  <c:v>345</c:v>
                </c:pt>
                <c:pt idx="8">
                  <c:v>368</c:v>
                </c:pt>
                <c:pt idx="9">
                  <c:v>838</c:v>
                </c:pt>
                <c:pt idx="10">
                  <c:v>611</c:v>
                </c:pt>
                <c:pt idx="11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C4-4897-B5F2-3425C9B3A2A0}"/>
            </c:ext>
          </c:extLst>
        </c:ser>
        <c:ser>
          <c:idx val="0"/>
          <c:order val="1"/>
          <c:tx>
            <c:strRef>
              <c:f>'Fett per mnd'!$B$73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mnd'!$H$73:$H$84</c:f>
              <c:numCache>
                <c:formatCode>#,##0</c:formatCode>
                <c:ptCount val="12"/>
                <c:pt idx="0">
                  <c:v>323</c:v>
                </c:pt>
                <c:pt idx="1">
                  <c:v>152</c:v>
                </c:pt>
                <c:pt idx="2">
                  <c:v>183</c:v>
                </c:pt>
                <c:pt idx="3">
                  <c:v>216</c:v>
                </c:pt>
                <c:pt idx="4">
                  <c:v>219</c:v>
                </c:pt>
                <c:pt idx="5">
                  <c:v>252</c:v>
                </c:pt>
                <c:pt idx="6">
                  <c:v>188</c:v>
                </c:pt>
                <c:pt idx="7">
                  <c:v>296</c:v>
                </c:pt>
                <c:pt idx="8">
                  <c:v>310</c:v>
                </c:pt>
                <c:pt idx="9">
                  <c:v>863</c:v>
                </c:pt>
                <c:pt idx="10">
                  <c:v>650</c:v>
                </c:pt>
                <c:pt idx="11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C4-4897-B5F2-3425C9B3A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2+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8913057107370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mnd'!$B$358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mnd'!$H$358:$H$369</c:f>
              <c:numCache>
                <c:formatCode>#,##0</c:formatCode>
                <c:ptCount val="12"/>
                <c:pt idx="0">
                  <c:v>620</c:v>
                </c:pt>
                <c:pt idx="1">
                  <c:v>389</c:v>
                </c:pt>
                <c:pt idx="2">
                  <c:v>487</c:v>
                </c:pt>
                <c:pt idx="3">
                  <c:v>386</c:v>
                </c:pt>
                <c:pt idx="4">
                  <c:v>403</c:v>
                </c:pt>
                <c:pt idx="5">
                  <c:v>467</c:v>
                </c:pt>
                <c:pt idx="6">
                  <c:v>304</c:v>
                </c:pt>
                <c:pt idx="7">
                  <c:v>447</c:v>
                </c:pt>
                <c:pt idx="8">
                  <c:v>477</c:v>
                </c:pt>
                <c:pt idx="9">
                  <c:v>1151</c:v>
                </c:pt>
                <c:pt idx="10">
                  <c:v>943</c:v>
                </c:pt>
                <c:pt idx="11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5-4ADB-A42B-9BF0BB915B5C}"/>
            </c:ext>
          </c:extLst>
        </c:ser>
        <c:ser>
          <c:idx val="0"/>
          <c:order val="1"/>
          <c:tx>
            <c:strRef>
              <c:f>'Fett per mnd'!$B$88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mnd'!$H$88:$H$99</c:f>
              <c:numCache>
                <c:formatCode>#,##0</c:formatCode>
                <c:ptCount val="12"/>
                <c:pt idx="0">
                  <c:v>504</c:v>
                </c:pt>
                <c:pt idx="1">
                  <c:v>279</c:v>
                </c:pt>
                <c:pt idx="2">
                  <c:v>324</c:v>
                </c:pt>
                <c:pt idx="3">
                  <c:v>422</c:v>
                </c:pt>
                <c:pt idx="4">
                  <c:v>368</c:v>
                </c:pt>
                <c:pt idx="5">
                  <c:v>379</c:v>
                </c:pt>
                <c:pt idx="6">
                  <c:v>351</c:v>
                </c:pt>
                <c:pt idx="7">
                  <c:v>381</c:v>
                </c:pt>
                <c:pt idx="8">
                  <c:v>429</c:v>
                </c:pt>
                <c:pt idx="9">
                  <c:v>1196</c:v>
                </c:pt>
                <c:pt idx="10">
                  <c:v>911</c:v>
                </c:pt>
                <c:pt idx="11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5-4ADB-A42B-9BF0BB915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3-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8913057107370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mnd'!$B$377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mnd'!$H$377:$H$388</c:f>
              <c:numCache>
                <c:formatCode>#,##0</c:formatCode>
                <c:ptCount val="12"/>
                <c:pt idx="0">
                  <c:v>921</c:v>
                </c:pt>
                <c:pt idx="1">
                  <c:v>582</c:v>
                </c:pt>
                <c:pt idx="2">
                  <c:v>823</c:v>
                </c:pt>
                <c:pt idx="3">
                  <c:v>530</c:v>
                </c:pt>
                <c:pt idx="4">
                  <c:v>593</c:v>
                </c:pt>
                <c:pt idx="5">
                  <c:v>659</c:v>
                </c:pt>
                <c:pt idx="6">
                  <c:v>457</c:v>
                </c:pt>
                <c:pt idx="7">
                  <c:v>594</c:v>
                </c:pt>
                <c:pt idx="8">
                  <c:v>645</c:v>
                </c:pt>
                <c:pt idx="9">
                  <c:v>1546</c:v>
                </c:pt>
                <c:pt idx="10">
                  <c:v>1321</c:v>
                </c:pt>
                <c:pt idx="11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05-4361-95B5-6A6126C782CA}"/>
            </c:ext>
          </c:extLst>
        </c:ser>
        <c:ser>
          <c:idx val="0"/>
          <c:order val="1"/>
          <c:tx>
            <c:strRef>
              <c:f>'Fett per mnd'!$B$103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mnd'!$H$103:$H$114</c:f>
              <c:numCache>
                <c:formatCode>#,##0</c:formatCode>
                <c:ptCount val="12"/>
                <c:pt idx="0">
                  <c:v>849</c:v>
                </c:pt>
                <c:pt idx="1">
                  <c:v>497</c:v>
                </c:pt>
                <c:pt idx="2">
                  <c:v>509</c:v>
                </c:pt>
                <c:pt idx="3">
                  <c:v>580</c:v>
                </c:pt>
                <c:pt idx="4">
                  <c:v>548</c:v>
                </c:pt>
                <c:pt idx="5">
                  <c:v>520</c:v>
                </c:pt>
                <c:pt idx="6">
                  <c:v>473</c:v>
                </c:pt>
                <c:pt idx="7">
                  <c:v>510</c:v>
                </c:pt>
                <c:pt idx="8">
                  <c:v>620</c:v>
                </c:pt>
                <c:pt idx="9">
                  <c:v>1551</c:v>
                </c:pt>
                <c:pt idx="10">
                  <c:v>1273</c:v>
                </c:pt>
                <c:pt idx="11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05-4361-95B5-6A6126C78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 slakt i fettgruppe 3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189130571073703E-2"/>
          <c:y val="0.15257806475622038"/>
          <c:w val="0.90053959120184224"/>
          <c:h val="0.683694829557348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'Fett per mnd'!$B$396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'Fett per mnd'!$H$396:$H$407</c:f>
              <c:numCache>
                <c:formatCode>#,##0</c:formatCode>
                <c:ptCount val="12"/>
                <c:pt idx="0">
                  <c:v>996</c:v>
                </c:pt>
                <c:pt idx="1">
                  <c:v>673</c:v>
                </c:pt>
                <c:pt idx="2">
                  <c:v>912</c:v>
                </c:pt>
                <c:pt idx="3">
                  <c:v>608</c:v>
                </c:pt>
                <c:pt idx="4">
                  <c:v>708</c:v>
                </c:pt>
                <c:pt idx="5">
                  <c:v>726</c:v>
                </c:pt>
                <c:pt idx="6">
                  <c:v>520</c:v>
                </c:pt>
                <c:pt idx="7">
                  <c:v>665</c:v>
                </c:pt>
                <c:pt idx="8">
                  <c:v>637</c:v>
                </c:pt>
                <c:pt idx="9">
                  <c:v>1457</c:v>
                </c:pt>
                <c:pt idx="10">
                  <c:v>1414</c:v>
                </c:pt>
                <c:pt idx="11">
                  <c:v>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8-4D7E-B168-E80695990EC2}"/>
            </c:ext>
          </c:extLst>
        </c:ser>
        <c:ser>
          <c:idx val="0"/>
          <c:order val="1"/>
          <c:tx>
            <c:strRef>
              <c:f>'Fett per mnd'!$B$118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mnd'!$H$118:$H$129</c:f>
              <c:numCache>
                <c:formatCode>#,##0</c:formatCode>
                <c:ptCount val="12"/>
                <c:pt idx="0">
                  <c:v>932</c:v>
                </c:pt>
                <c:pt idx="1">
                  <c:v>527</c:v>
                </c:pt>
                <c:pt idx="2">
                  <c:v>593</c:v>
                </c:pt>
                <c:pt idx="3">
                  <c:v>759</c:v>
                </c:pt>
                <c:pt idx="4">
                  <c:v>657</c:v>
                </c:pt>
                <c:pt idx="5">
                  <c:v>580</c:v>
                </c:pt>
                <c:pt idx="6">
                  <c:v>538</c:v>
                </c:pt>
                <c:pt idx="7">
                  <c:v>621</c:v>
                </c:pt>
                <c:pt idx="8">
                  <c:v>668</c:v>
                </c:pt>
                <c:pt idx="9">
                  <c:v>1598</c:v>
                </c:pt>
                <c:pt idx="10">
                  <c:v>1350</c:v>
                </c:pt>
                <c:pt idx="11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8-4D7E-B168-E80695990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5929904"/>
        <c:axId val="485930296"/>
      </c:bar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01308438769235"/>
          <c:y val="0.17647671341695786"/>
          <c:w val="0.11458338115898778"/>
          <c:h val="0.145551892609809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antall%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1273302327289E-2"/>
          <c:y val="0.16104900586056881"/>
          <c:w val="0.86975350653283412"/>
          <c:h val="0.682206450221119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37.046123650637874</c:v>
                </c:pt>
                <c:pt idx="1">
                  <c:v>25.979601850553763</c:v>
                </c:pt>
                <c:pt idx="2">
                  <c:v>27.397308285433905</c:v>
                </c:pt>
                <c:pt idx="3">
                  <c:v>9.5769662133744564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43-4FD9-BCE9-C775365F8E2F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35.003553660270072</c:v>
                </c:pt>
                <c:pt idx="1">
                  <c:v>26.729136273519625</c:v>
                </c:pt>
                <c:pt idx="2">
                  <c:v>28.9380166834998</c:v>
                </c:pt>
                <c:pt idx="3">
                  <c:v>9.3292933827105102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43-4FD9-BCE9-C775365F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63428576831452"/>
          <c:y val="0.13291459441904427"/>
          <c:w val="0.11483824296361098"/>
          <c:h val="0.144163664473447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antall% slakt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mnd'!$B$263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mnd'!$I$263:$I$274</c:f>
              <c:numCache>
                <c:formatCode>0.0</c:formatCode>
                <c:ptCount val="12"/>
                <c:pt idx="0">
                  <c:v>3.6549707602339186E-2</c:v>
                </c:pt>
                <c:pt idx="1">
                  <c:v>5.4689636313918509E-2</c:v>
                </c:pt>
                <c:pt idx="2">
                  <c:v>6.0362173038229362E-2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2.652519893899204E-2</c:v>
                </c:pt>
                <c:pt idx="9">
                  <c:v>2.0800832033281327E-2</c:v>
                </c:pt>
                <c:pt idx="10">
                  <c:v>2.325040688212044E-2</c:v>
                </c:pt>
                <c:pt idx="11">
                  <c:v>5.0403225806451603E-2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6-450D-901D-77E672E9436D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mnd'!$I$13:$I$24</c:f>
              <c:numCache>
                <c:formatCode>0.00</c:formatCode>
                <c:ptCount val="12"/>
                <c:pt idx="0">
                  <c:v>1.8446781036709096E-2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2.8498147620404674E-2</c:v>
                </c:pt>
                <c:pt idx="6">
                  <c:v>0</c:v>
                </c:pt>
                <c:pt idx="7">
                  <c:v>0</c:v>
                </c:pt>
                <c:pt idx="8">
                  <c:v>2.6546323334218209E-2</c:v>
                </c:pt>
                <c:pt idx="9">
                  <c:v>0</c:v>
                </c:pt>
                <c:pt idx="10">
                  <c:v>1.2518778167250878E-2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F6-450D-901D-77E672E94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030445516453764"/>
          <c:y val="0.21964871977914827"/>
          <c:w val="0.14462265265365037"/>
          <c:h val="0.13688478101791468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antall% slakt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mnd'!$B$282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mnd'!$I$282:$I$293</c:f>
              <c:numCache>
                <c:formatCode>0.0</c:formatCode>
                <c:ptCount val="12"/>
                <c:pt idx="0">
                  <c:v>0.23757309941520471</c:v>
                </c:pt>
                <c:pt idx="1">
                  <c:v>0.62893081761006253</c:v>
                </c:pt>
                <c:pt idx="2">
                  <c:v>0.3018108651911468</c:v>
                </c:pt>
                <c:pt idx="3">
                  <c:v>0.34236804564907275</c:v>
                </c:pt>
                <c:pt idx="4">
                  <c:v>0.26196713503215047</c:v>
                </c:pt>
                <c:pt idx="5">
                  <c:v>0.28985507246376807</c:v>
                </c:pt>
                <c:pt idx="6">
                  <c:v>0.51564111378480593</c:v>
                </c:pt>
                <c:pt idx="7">
                  <c:v>0.38501026694045176</c:v>
                </c:pt>
                <c:pt idx="8">
                  <c:v>0.34482758620689652</c:v>
                </c:pt>
                <c:pt idx="9">
                  <c:v>0.33281331253250124</c:v>
                </c:pt>
                <c:pt idx="10">
                  <c:v>0.1162520344106022</c:v>
                </c:pt>
                <c:pt idx="11">
                  <c:v>0.25201612903225801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0-42A9-AF0C-9CAC3923E370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mnd'!$I$28:$I$39</c:f>
              <c:numCache>
                <c:formatCode>0.0</c:formatCode>
                <c:ptCount val="12"/>
                <c:pt idx="0">
                  <c:v>0.12912746725696372</c:v>
                </c:pt>
                <c:pt idx="1">
                  <c:v>0.25575447570332477</c:v>
                </c:pt>
                <c:pt idx="2">
                  <c:v>0.10967918837400602</c:v>
                </c:pt>
                <c:pt idx="3">
                  <c:v>0.11319900384876611</c:v>
                </c:pt>
                <c:pt idx="4">
                  <c:v>0.37383177570093445</c:v>
                </c:pt>
                <c:pt idx="5">
                  <c:v>0.22798518096323736</c:v>
                </c:pt>
                <c:pt idx="6">
                  <c:v>0.43741588156123823</c:v>
                </c:pt>
                <c:pt idx="7">
                  <c:v>0.3224860744649663</c:v>
                </c:pt>
                <c:pt idx="8">
                  <c:v>0.47783382001592783</c:v>
                </c:pt>
                <c:pt idx="9">
                  <c:v>0.2655771195097037</c:v>
                </c:pt>
                <c:pt idx="10">
                  <c:v>0.32548823234852287</c:v>
                </c:pt>
                <c:pt idx="11">
                  <c:v>0.17953321364452421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0-42A9-AF0C-9CAC3923E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64153322126873"/>
          <c:y val="0.19243790954702092"/>
          <c:w val="0.10824928485062965"/>
          <c:h val="0.134598710875426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VEKT i fettgruppe 1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mnd'!$B$282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mnd'!$P$282:$P$293</c:f>
              <c:numCache>
                <c:formatCode>0.0</c:formatCode>
                <c:ptCount val="12"/>
                <c:pt idx="0">
                  <c:v>198.67692307692303</c:v>
                </c:pt>
                <c:pt idx="1">
                  <c:v>87.469565217391278</c:v>
                </c:pt>
                <c:pt idx="2">
                  <c:v>205.32666666666671</c:v>
                </c:pt>
                <c:pt idx="3">
                  <c:v>188.16666666666663</c:v>
                </c:pt>
                <c:pt idx="4">
                  <c:v>209.44545454545457</c:v>
                </c:pt>
                <c:pt idx="5">
                  <c:v>209.34615384615381</c:v>
                </c:pt>
                <c:pt idx="6">
                  <c:v>207.44666666666672</c:v>
                </c:pt>
                <c:pt idx="7">
                  <c:v>230.23333333333341</c:v>
                </c:pt>
                <c:pt idx="8">
                  <c:v>209.50769230769225</c:v>
                </c:pt>
                <c:pt idx="9">
                  <c:v>215.74375000000001</c:v>
                </c:pt>
                <c:pt idx="10">
                  <c:v>218.25</c:v>
                </c:pt>
                <c:pt idx="11">
                  <c:v>210.84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F-423B-8AF4-1FEF38DD36B2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mnd'!$P$28:$P$39</c:f>
              <c:numCache>
                <c:formatCode>0</c:formatCode>
                <c:ptCount val="12"/>
                <c:pt idx="0">
                  <c:v>240.0428571428572</c:v>
                </c:pt>
                <c:pt idx="1">
                  <c:v>207.5625</c:v>
                </c:pt>
                <c:pt idx="2">
                  <c:v>213.52500000000001</c:v>
                </c:pt>
                <c:pt idx="3">
                  <c:v>210.06</c:v>
                </c:pt>
                <c:pt idx="4">
                  <c:v>230.6071428571428</c:v>
                </c:pt>
                <c:pt idx="5">
                  <c:v>191.125</c:v>
                </c:pt>
                <c:pt idx="6">
                  <c:v>204.7</c:v>
                </c:pt>
                <c:pt idx="7">
                  <c:v>214.18181818181804</c:v>
                </c:pt>
                <c:pt idx="8">
                  <c:v>219.68888888888887</c:v>
                </c:pt>
                <c:pt idx="9">
                  <c:v>208.88461538461536</c:v>
                </c:pt>
                <c:pt idx="10">
                  <c:v>202.21153846153837</c:v>
                </c:pt>
                <c:pt idx="11">
                  <c:v>235.2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F-423B-8AF4-1FEF38DD3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1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1406560851236984"/>
          <c:h val="0.148148662556936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VEKT i fettgruppe 1-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mnd'!$B$263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mnd'!$P$263:$P$274</c:f>
              <c:numCache>
                <c:formatCode>0.0</c:formatCode>
                <c:ptCount val="12"/>
                <c:pt idx="0">
                  <c:v>213.95</c:v>
                </c:pt>
                <c:pt idx="1">
                  <c:v>210.9</c:v>
                </c:pt>
                <c:pt idx="2">
                  <c:v>187.96666666666673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201.5</c:v>
                </c:pt>
                <c:pt idx="9">
                  <c:v>147.19999999999999</c:v>
                </c:pt>
                <c:pt idx="10">
                  <c:v>179.85000000000005</c:v>
                </c:pt>
                <c:pt idx="11">
                  <c:v>159.20000000000005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A-4B1D-8CE4-072409B20B2F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mnd'!$P$13:$P$24</c:f>
              <c:numCache>
                <c:formatCode>0</c:formatCode>
                <c:ptCount val="12"/>
                <c:pt idx="0">
                  <c:v>133.9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138.4</c:v>
                </c:pt>
                <c:pt idx="6">
                  <c:v>0</c:v>
                </c:pt>
                <c:pt idx="7">
                  <c:v>0</c:v>
                </c:pt>
                <c:pt idx="8">
                  <c:v>194</c:v>
                </c:pt>
                <c:pt idx="9">
                  <c:v>0</c:v>
                </c:pt>
                <c:pt idx="10">
                  <c:v>187.20000000000005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A-4B1D-8CE4-072409B20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1055806729876058"/>
          <c:h val="0.1550253801664853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KLASSE i fettgruppe 1</a:t>
            </a:r>
            <a:endParaRPr lang="en-US" sz="2800"/>
          </a:p>
        </c:rich>
      </c:tx>
      <c:layout>
        <c:manualLayout>
          <c:xMode val="edge"/>
          <c:yMode val="edge"/>
          <c:x val="0.18906389525712128"/>
          <c:y val="2.9587763697227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mnd'!$B$282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mnd'!$K$282:$K$293</c:f>
              <c:numCache>
                <c:formatCode>0.00</c:formatCode>
                <c:ptCount val="12"/>
                <c:pt idx="0">
                  <c:v>1.6666666666666672</c:v>
                </c:pt>
                <c:pt idx="1">
                  <c:v>1.7777777777777779</c:v>
                </c:pt>
                <c:pt idx="2">
                  <c:v>1.6428571428571423</c:v>
                </c:pt>
                <c:pt idx="3">
                  <c:v>1.4545454545454548</c:v>
                </c:pt>
                <c:pt idx="4">
                  <c:v>2.2727272727272729</c:v>
                </c:pt>
                <c:pt idx="5">
                  <c:v>1.25</c:v>
                </c:pt>
                <c:pt idx="6">
                  <c:v>1.1333333333333331</c:v>
                </c:pt>
                <c:pt idx="7">
                  <c:v>1.785714285714286</c:v>
                </c:pt>
                <c:pt idx="8">
                  <c:v>1.4545454545454548</c:v>
                </c:pt>
                <c:pt idx="9">
                  <c:v>1.78125</c:v>
                </c:pt>
                <c:pt idx="10">
                  <c:v>2.4444444444444442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D-472F-BE3B-264837C1F8BD}"/>
            </c:ext>
          </c:extLst>
        </c:ser>
        <c:ser>
          <c:idx val="0"/>
          <c:order val="1"/>
          <c:tx>
            <c:strRef>
              <c:f>'Fett per mnd'!$B$28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mnd'!$K$28:$K$39</c:f>
              <c:numCache>
                <c:formatCode>0.00</c:formatCode>
                <c:ptCount val="12"/>
                <c:pt idx="0">
                  <c:v>2.1428571428571423</c:v>
                </c:pt>
                <c:pt idx="1">
                  <c:v>1.5</c:v>
                </c:pt>
                <c:pt idx="2">
                  <c:v>1.25</c:v>
                </c:pt>
                <c:pt idx="3">
                  <c:v>1.6</c:v>
                </c:pt>
                <c:pt idx="4">
                  <c:v>2</c:v>
                </c:pt>
                <c:pt idx="5">
                  <c:v>1.125</c:v>
                </c:pt>
                <c:pt idx="6">
                  <c:v>1.2727272727272727</c:v>
                </c:pt>
                <c:pt idx="7">
                  <c:v>1.6363636363636362</c:v>
                </c:pt>
                <c:pt idx="8">
                  <c:v>1.4</c:v>
                </c:pt>
                <c:pt idx="9">
                  <c:v>1.8400000000000003</c:v>
                </c:pt>
                <c:pt idx="10">
                  <c:v>1.5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D-472F-BE3B-264837C1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3555780774927884"/>
          <c:h val="0.130086857699488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KLASSE i fettgruppe 1-</a:t>
            </a:r>
            <a:endParaRPr lang="en-US" sz="2800"/>
          </a:p>
        </c:rich>
      </c:tx>
      <c:layout>
        <c:manualLayout>
          <c:xMode val="edge"/>
          <c:yMode val="edge"/>
          <c:x val="0.18906389525712128"/>
          <c:y val="2.9587763697227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mnd'!$B$263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mnd'!$K$263:$K$274</c:f>
              <c:numCache>
                <c:formatCode>0.00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299-A80F-C1F8003A4D10}"/>
            </c:ext>
          </c:extLst>
        </c:ser>
        <c:ser>
          <c:idx val="0"/>
          <c:order val="1"/>
          <c:tx>
            <c:strRef>
              <c:f>'Fett per mnd'!$B$13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mnd'!$K$13:$K$24</c:f>
              <c:numCache>
                <c:formatCode>0.00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299-A80F-C1F8003A4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2850543968263509"/>
          <c:h val="0.1255344608382568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KLASSE i fettgruppe 1+</a:t>
            </a:r>
            <a:endParaRPr lang="en-US" sz="2800"/>
          </a:p>
        </c:rich>
      </c:tx>
      <c:layout>
        <c:manualLayout>
          <c:xMode val="edge"/>
          <c:yMode val="edge"/>
          <c:x val="0.18906389525712128"/>
          <c:y val="2.9587763697227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mnd'!$K$301:$K$312</c:f>
              <c:numCache>
                <c:formatCode>0.00</c:formatCode>
                <c:ptCount val="12"/>
                <c:pt idx="0">
                  <c:v>1.8971962616822424</c:v>
                </c:pt>
                <c:pt idx="1">
                  <c:v>2.0259740259740258</c:v>
                </c:pt>
                <c:pt idx="2">
                  <c:v>1.75</c:v>
                </c:pt>
                <c:pt idx="3">
                  <c:v>1.7333333333333338</c:v>
                </c:pt>
                <c:pt idx="4">
                  <c:v>1.9350649350649352</c:v>
                </c:pt>
                <c:pt idx="5">
                  <c:v>1.9080459770114944</c:v>
                </c:pt>
                <c:pt idx="6">
                  <c:v>1.6363636363636362</c:v>
                </c:pt>
                <c:pt idx="7">
                  <c:v>1.9821428571428577</c:v>
                </c:pt>
                <c:pt idx="8">
                  <c:v>1.7476635514018692</c:v>
                </c:pt>
                <c:pt idx="9">
                  <c:v>2.1033057851239674</c:v>
                </c:pt>
                <c:pt idx="10">
                  <c:v>2.3166666666666673</c:v>
                </c:pt>
                <c:pt idx="11">
                  <c:v>2.3181818181818183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8-405A-9096-273E4667AC15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mnd'!$K$43:$K$54</c:f>
              <c:numCache>
                <c:formatCode>0.00</c:formatCode>
                <c:ptCount val="12"/>
                <c:pt idx="0">
                  <c:v>1.8103448275862075</c:v>
                </c:pt>
                <c:pt idx="1">
                  <c:v>1.9189189189189189</c:v>
                </c:pt>
                <c:pt idx="2">
                  <c:v>1.8125</c:v>
                </c:pt>
                <c:pt idx="3">
                  <c:v>2.04</c:v>
                </c:pt>
                <c:pt idx="4">
                  <c:v>1.8064516129032255</c:v>
                </c:pt>
                <c:pt idx="5">
                  <c:v>1.7875000000000001</c:v>
                </c:pt>
                <c:pt idx="6">
                  <c:v>1.8152173913043479</c:v>
                </c:pt>
                <c:pt idx="7">
                  <c:v>2.1612903225806446</c:v>
                </c:pt>
                <c:pt idx="8">
                  <c:v>2</c:v>
                </c:pt>
                <c:pt idx="9">
                  <c:v>2.5487804878048785</c:v>
                </c:pt>
                <c:pt idx="10">
                  <c:v>2.3045454545454542</c:v>
                </c:pt>
                <c:pt idx="11">
                  <c:v>2.2258064516129026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8-405A-9096-273E4667A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chemeClr val="accent6">
            <a:lumMod val="20000"/>
            <a:lumOff val="80000"/>
          </a:schemeClr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3555780774927884"/>
          <c:h val="0.13008685769948861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middel VEKT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1701953169347"/>
          <c:y val="0.1571224864785562"/>
          <c:w val="0.8790203314643773"/>
          <c:h val="0.67687819697384444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mnd'!$P$301:$P$312</c:f>
              <c:numCache>
                <c:formatCode>0.0</c:formatCode>
                <c:ptCount val="12"/>
                <c:pt idx="0">
                  <c:v>223.90275229357795</c:v>
                </c:pt>
                <c:pt idx="1">
                  <c:v>228.49102564102577</c:v>
                </c:pt>
                <c:pt idx="2">
                  <c:v>223.96292134831464</c:v>
                </c:pt>
                <c:pt idx="3">
                  <c:v>222.57792207792204</c:v>
                </c:pt>
                <c:pt idx="4">
                  <c:v>222.8705128205128</c:v>
                </c:pt>
                <c:pt idx="5">
                  <c:v>224.42247191011245</c:v>
                </c:pt>
                <c:pt idx="6">
                  <c:v>228.11558441558441</c:v>
                </c:pt>
                <c:pt idx="7">
                  <c:v>231.29824561403512</c:v>
                </c:pt>
                <c:pt idx="8">
                  <c:v>227.27727272727259</c:v>
                </c:pt>
                <c:pt idx="9">
                  <c:v>225.57377049180329</c:v>
                </c:pt>
                <c:pt idx="10">
                  <c:v>230.31208791208769</c:v>
                </c:pt>
                <c:pt idx="11">
                  <c:v>217.31363636363639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0-4306-8813-A5E79D2C6A54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mnd'!$P$43:$P$54</c:f>
              <c:numCache>
                <c:formatCode>0</c:formatCode>
                <c:ptCount val="12"/>
                <c:pt idx="0">
                  <c:v>229.094827586207</c:v>
                </c:pt>
                <c:pt idx="1">
                  <c:v>215.48205128205123</c:v>
                </c:pt>
                <c:pt idx="2">
                  <c:v>223.36122448979592</c:v>
                </c:pt>
                <c:pt idx="3">
                  <c:v>229.36250000000001</c:v>
                </c:pt>
                <c:pt idx="4">
                  <c:v>224.33125000000001</c:v>
                </c:pt>
                <c:pt idx="5">
                  <c:v>231.93809523809517</c:v>
                </c:pt>
                <c:pt idx="6">
                  <c:v>226.8804347826088</c:v>
                </c:pt>
                <c:pt idx="7">
                  <c:v>236.85793650793647</c:v>
                </c:pt>
                <c:pt idx="8">
                  <c:v>233.64186046511631</c:v>
                </c:pt>
                <c:pt idx="9">
                  <c:v>234.9084677419354</c:v>
                </c:pt>
                <c:pt idx="10">
                  <c:v>227.73648648648623</c:v>
                </c:pt>
                <c:pt idx="11">
                  <c:v>232.50000000000003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0-4306-8813-A5E79D2C6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1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73634670746852"/>
          <c:y val="0.1969266111674691"/>
          <c:w val="0.11406560851236984"/>
          <c:h val="0.1481486625569361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 b="1" i="0" u="none" strike="noStrike" baseline="0">
                <a:effectLst/>
              </a:rPr>
              <a:t>Kategori KU, antall% slakt i fettgruppe 1+</a:t>
            </a:r>
            <a:endParaRPr lang="en-US" sz="2800"/>
          </a:p>
        </c:rich>
      </c:tx>
      <c:layout>
        <c:manualLayout>
          <c:xMode val="edge"/>
          <c:yMode val="edge"/>
          <c:x val="0.18906390043837304"/>
          <c:y val="2.95877410481706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897759794228433E-2"/>
          <c:y val="0.15257806475622038"/>
          <c:w val="0.90053959120184224"/>
          <c:h val="0.68369482955734817"/>
        </c:manualLayout>
      </c:layout>
      <c:lineChart>
        <c:grouping val="standard"/>
        <c:varyColors val="0"/>
        <c:ser>
          <c:idx val="1"/>
          <c:order val="0"/>
          <c:tx>
            <c:strRef>
              <c:f>'Fett per mnd'!$B$301</c:f>
              <c:strCache>
                <c:ptCount val="1"/>
                <c:pt idx="0">
                  <c:v>2023</c:v>
                </c:pt>
              </c:strCache>
            </c:strRef>
          </c:tx>
          <c:spPr>
            <a:ln w="85725">
              <a:solidFill>
                <a:schemeClr val="accent1"/>
              </a:solidFill>
            </a:ln>
          </c:spPr>
          <c:marker>
            <c:symbol val="diamond"/>
            <c:size val="8"/>
          </c:marker>
          <c:val>
            <c:numRef>
              <c:f>'Fett per mnd'!$I$301:$I$312</c:f>
              <c:numCache>
                <c:formatCode>0.0</c:formatCode>
                <c:ptCount val="12"/>
                <c:pt idx="0">
                  <c:v>1.9919590643274856</c:v>
                </c:pt>
                <c:pt idx="1">
                  <c:v>2.1328958162428222</c:v>
                </c:pt>
                <c:pt idx="2">
                  <c:v>1.7907444668008043</c:v>
                </c:pt>
                <c:pt idx="3">
                  <c:v>2.196861626248217</c:v>
                </c:pt>
                <c:pt idx="4">
                  <c:v>1.8575851393188847</c:v>
                </c:pt>
                <c:pt idx="5">
                  <c:v>1.984392419175028</c:v>
                </c:pt>
                <c:pt idx="6">
                  <c:v>2.6469577174286698</c:v>
                </c:pt>
                <c:pt idx="7">
                  <c:v>2.9260780287474346</c:v>
                </c:pt>
                <c:pt idx="8">
                  <c:v>2.9177718832891242</c:v>
                </c:pt>
                <c:pt idx="9">
                  <c:v>2.5377015080603225</c:v>
                </c:pt>
                <c:pt idx="10">
                  <c:v>2.1157870262729599</c:v>
                </c:pt>
                <c:pt idx="11">
                  <c:v>1.1088709677419355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3-48F8-828B-DA5F523FAAC1}"/>
            </c:ext>
          </c:extLst>
        </c:ser>
        <c:ser>
          <c:idx val="0"/>
          <c:order val="1"/>
          <c:tx>
            <c:strRef>
              <c:f>'Fett per mnd'!$B$43</c:f>
              <c:strCache>
                <c:ptCount val="1"/>
                <c:pt idx="0">
                  <c:v>2024</c:v>
                </c:pt>
              </c:strCache>
            </c:strRef>
          </c:tx>
          <c:spPr>
            <a:ln w="88900">
              <a:solidFill>
                <a:schemeClr val="accent2"/>
              </a:solidFill>
            </a:ln>
          </c:spPr>
          <c:marker>
            <c:symbol val="circle"/>
            <c:size val="11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</c:marker>
          <c:cat>
            <c:strRef>
              <c:f>'Fett per mnd'!$F$13:$F$24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Des</c:v>
                </c:pt>
              </c:strCache>
            </c:strRef>
          </c:cat>
          <c:val>
            <c:numRef>
              <c:f>'Fett per mnd'!$I$43:$I$54</c:f>
              <c:numCache>
                <c:formatCode>0.0</c:formatCode>
                <c:ptCount val="12"/>
                <c:pt idx="0">
                  <c:v>1.0699133001291274</c:v>
                </c:pt>
                <c:pt idx="1">
                  <c:v>1.2468030690537089</c:v>
                </c:pt>
                <c:pt idx="2">
                  <c:v>1.3435700575815739</c:v>
                </c:pt>
                <c:pt idx="3">
                  <c:v>1.2678288431061804</c:v>
                </c:pt>
                <c:pt idx="4">
                  <c:v>1.7089452603471296</c:v>
                </c:pt>
                <c:pt idx="5">
                  <c:v>2.3938444001139922</c:v>
                </c:pt>
                <c:pt idx="6">
                  <c:v>3.0955585464333781</c:v>
                </c:pt>
                <c:pt idx="7">
                  <c:v>3.6939313984168871</c:v>
                </c:pt>
                <c:pt idx="8">
                  <c:v>3.4244757101141481</c:v>
                </c:pt>
                <c:pt idx="9">
                  <c:v>2.533197139938713</c:v>
                </c:pt>
                <c:pt idx="10">
                  <c:v>2.7791687531296945</c:v>
                </c:pt>
                <c:pt idx="11">
                  <c:v>1.8551765409934169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3-48F8-828B-DA5F523F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5929904"/>
        <c:axId val="485930296"/>
      </c:lineChart>
      <c:catAx>
        <c:axId val="485929904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30296"/>
        <c:crosses val="autoZero"/>
        <c:auto val="1"/>
        <c:lblAlgn val="ctr"/>
        <c:lblOffset val="100"/>
        <c:noMultiLvlLbl val="0"/>
      </c:catAx>
      <c:valAx>
        <c:axId val="485930296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9.8927243799166453E-3"/>
              <c:y val="0.3378429968981150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592990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64153322126873"/>
          <c:y val="0.19243790954702092"/>
          <c:w val="0.10824928485062965"/>
          <c:h val="0.134598710875426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2000" b="1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m</a:t>
            </a:r>
            <a:r>
              <a:rPr lang="nb-NO" sz="2400"/>
              <a:t>iddel</a:t>
            </a:r>
            <a:r>
              <a:rPr lang="nb-NO" sz="2400" baseline="0"/>
              <a:t> FETTGRUPPE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87527167284424E-2"/>
          <c:y val="0.15543797797435396"/>
          <c:w val="0.90290665397894676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Variant!$L$20:$L$23</c:f>
              <c:numCache>
                <c:formatCode>0.00</c:formatCode>
                <c:ptCount val="4"/>
                <c:pt idx="0">
                  <c:v>7.9034973845977614</c:v>
                </c:pt>
                <c:pt idx="1">
                  <c:v>7.8349282296650706</c:v>
                </c:pt>
                <c:pt idx="2">
                  <c:v>7.7889851485148514</c:v>
                </c:pt>
                <c:pt idx="3">
                  <c:v>10.040836989537627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37-47C2-8E77-D2242EB4084F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Variant!$L$15:$L$18</c:f>
              <c:numCache>
                <c:formatCode>0.00</c:formatCode>
                <c:ptCount val="4"/>
                <c:pt idx="0">
                  <c:v>7.9340941040271229</c:v>
                </c:pt>
                <c:pt idx="1">
                  <c:v>7.9140983606557374</c:v>
                </c:pt>
                <c:pt idx="2">
                  <c:v>7.64593657086224</c:v>
                </c:pt>
                <c:pt idx="3">
                  <c:v>9.7368421052631557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37-47C2-8E77-D2242EB4084F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Variant!$L$10:$L$13</c:f>
              <c:numCache>
                <c:formatCode>0.00</c:formatCode>
                <c:ptCount val="4"/>
                <c:pt idx="0">
                  <c:v>8.0173014242978997</c:v>
                </c:pt>
                <c:pt idx="1">
                  <c:v>7.8450033990482684</c:v>
                </c:pt>
                <c:pt idx="2">
                  <c:v>7.7258235919234863</c:v>
                </c:pt>
                <c:pt idx="3">
                  <c:v>9.1253397765025639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37-47C2-8E77-D2242EB4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19733933006638"/>
          <c:y val="0.19018330740863126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Andels% OVERFETE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41713183912016E-2"/>
          <c:y val="0.14603230123943819"/>
          <c:w val="0.8464588325059933"/>
          <c:h val="0.6972232088606339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Regioner!$V$25:$V$28</c:f>
              <c:numCache>
                <c:formatCode>0</c:formatCode>
                <c:ptCount val="4"/>
                <c:pt idx="0">
                  <c:v>78.577099767339888</c:v>
                </c:pt>
                <c:pt idx="1">
                  <c:v>72.479897073013859</c:v>
                </c:pt>
                <c:pt idx="2">
                  <c:v>75.943145548991978</c:v>
                </c:pt>
                <c:pt idx="3">
                  <c:v>77.022411522362006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6-4E7E-9D93-784EE04C4DF5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Regioner!$V$20:$V$23</c:f>
              <c:numCache>
                <c:formatCode>0</c:formatCode>
                <c:ptCount val="4"/>
                <c:pt idx="0">
                  <c:v>74.673077787264617</c:v>
                </c:pt>
                <c:pt idx="1">
                  <c:v>68.31318647603851</c:v>
                </c:pt>
                <c:pt idx="2">
                  <c:v>74.529600734281772</c:v>
                </c:pt>
                <c:pt idx="3">
                  <c:v>72.460573172799712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56-4E7E-9D93-784EE04C4DF5}"/>
            </c:ext>
          </c:extLst>
        </c:ser>
        <c:ser>
          <c:idx val="2"/>
          <c:order val="2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Regioner!$V$15:$V$18</c:f>
              <c:numCache>
                <c:formatCode>0</c:formatCode>
                <c:ptCount val="4"/>
                <c:pt idx="0">
                  <c:v>75.922421948912017</c:v>
                </c:pt>
                <c:pt idx="1">
                  <c:v>70.907251264755473</c:v>
                </c:pt>
                <c:pt idx="2">
                  <c:v>72.5981834463349</c:v>
                </c:pt>
                <c:pt idx="3">
                  <c:v>69.917657822506854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56-4E7E-9D93-784EE04C4DF5}"/>
            </c:ext>
          </c:extLst>
        </c:ser>
        <c:ser>
          <c:idx val="3"/>
          <c:order val="3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</c:formatCode>
                <c:ptCount val="4"/>
                <c:pt idx="0">
                  <c:v>73.208656158161901</c:v>
                </c:pt>
                <c:pt idx="1">
                  <c:v>74.151563921349108</c:v>
                </c:pt>
                <c:pt idx="2">
                  <c:v>75.853154084798348</c:v>
                </c:pt>
                <c:pt idx="3">
                  <c:v>71.952686447473937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6-4E7E-9D93-784EE04C4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5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1744795626376463"/>
          <c:y val="1.402143599974531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m</a:t>
            </a:r>
            <a:r>
              <a:rPr lang="nb-NO" sz="2400"/>
              <a:t>iddel</a:t>
            </a:r>
            <a:r>
              <a:rPr lang="nb-NO" sz="2400" baseline="0"/>
              <a:t> KLASSE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1008008636"/>
          <c:y val="5.75514520063668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787527167284424E-2"/>
          <c:y val="0.15543797797435396"/>
          <c:w val="0.90290665397894676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Variant!$J$20:$J$23</c:f>
              <c:numCache>
                <c:formatCode>0.00</c:formatCode>
                <c:ptCount val="4"/>
                <c:pt idx="0">
                  <c:v>3.7471625766871162</c:v>
                </c:pt>
                <c:pt idx="1">
                  <c:v>3.8207147183525154</c:v>
                </c:pt>
                <c:pt idx="2">
                  <c:v>3.5377475247524748</c:v>
                </c:pt>
                <c:pt idx="3">
                  <c:v>7.208234897063786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78-49C2-B5DE-6A0E6DB5CC13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Variant!$J$15:$J$18</c:f>
              <c:numCache>
                <c:formatCode>0.00</c:formatCode>
                <c:ptCount val="4"/>
                <c:pt idx="0">
                  <c:v>3.7599260735941527</c:v>
                </c:pt>
                <c:pt idx="1">
                  <c:v>3.8054448871181936</c:v>
                </c:pt>
                <c:pt idx="2">
                  <c:v>3.5297324083250743</c:v>
                </c:pt>
                <c:pt idx="3">
                  <c:v>7.1738840772818113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78-49C2-B5DE-6A0E6DB5CC13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Variant!$J$10:$J$13</c:f>
              <c:numCache>
                <c:formatCode>0.00</c:formatCode>
                <c:ptCount val="4"/>
                <c:pt idx="0">
                  <c:v>3.8492315963976873</c:v>
                </c:pt>
                <c:pt idx="1">
                  <c:v>3.8683127572016471</c:v>
                </c:pt>
                <c:pt idx="2">
                  <c:v>3.5810308182784274</c:v>
                </c:pt>
                <c:pt idx="3">
                  <c:v>6.8293566898218065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78-49C2-B5DE-6A0E6DB5C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666580821236995"/>
          <c:y val="0.26120553236486738"/>
          <c:w val="5.7643971194758704E-2"/>
          <c:h val="0.175051527298571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m</a:t>
            </a:r>
            <a:r>
              <a:rPr lang="nb-NO" sz="2400"/>
              <a:t>iddel</a:t>
            </a:r>
            <a:r>
              <a:rPr lang="nb-NO" sz="2400" baseline="0"/>
              <a:t> SLAKTEVEKT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4146165526"/>
          <c:y val="5.541843336516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170032807801049E-2"/>
          <c:y val="0.15543797797435396"/>
          <c:w val="0.87752410619450161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Variant!$M$20:$M$23</c:f>
              <c:numCache>
                <c:formatCode>0.0</c:formatCode>
                <c:ptCount val="4"/>
                <c:pt idx="0">
                  <c:v>296.90394620289408</c:v>
                </c:pt>
                <c:pt idx="1">
                  <c:v>296.62796650717718</c:v>
                </c:pt>
                <c:pt idx="2">
                  <c:v>287.07018770626928</c:v>
                </c:pt>
                <c:pt idx="3">
                  <c:v>386.59002024974609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8-4B56-8960-07860537943C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Variant!$M$15:$M$18</c:f>
              <c:numCache>
                <c:formatCode>0.0</c:formatCode>
                <c:ptCount val="4"/>
                <c:pt idx="0">
                  <c:v>296.25898846439947</c:v>
                </c:pt>
                <c:pt idx="1">
                  <c:v>293.14281967213094</c:v>
                </c:pt>
                <c:pt idx="2">
                  <c:v>284.05384043607518</c:v>
                </c:pt>
                <c:pt idx="3">
                  <c:v>383.73237841439055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8-4B56-8960-07860537943C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Variant!$M$10:$M$13</c:f>
              <c:numCache>
                <c:formatCode>0.0</c:formatCode>
                <c:ptCount val="4"/>
                <c:pt idx="0">
                  <c:v>300.40882037773002</c:v>
                </c:pt>
                <c:pt idx="1">
                  <c:v>294.2339904826643</c:v>
                </c:pt>
                <c:pt idx="2">
                  <c:v>286.91631243358103</c:v>
                </c:pt>
                <c:pt idx="3">
                  <c:v>370.82077922077929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8-4B56-8960-078605379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  <c:min val="1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30344768927496"/>
          <c:y val="0.18601245266147695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andels%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4146165526"/>
          <c:y val="5.541843336516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170032807801049E-2"/>
          <c:y val="0.15543797797435396"/>
          <c:w val="0.87752410619450161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Variant!$G$20:$G$23</c:f>
              <c:numCache>
                <c:formatCode>0.0</c:formatCode>
                <c:ptCount val="4"/>
                <c:pt idx="0">
                  <c:v>84.652305305515611</c:v>
                </c:pt>
                <c:pt idx="1">
                  <c:v>2.7020475444011711</c:v>
                </c:pt>
                <c:pt idx="2">
                  <c:v>7.8346450330483677</c:v>
                </c:pt>
                <c:pt idx="3">
                  <c:v>4.7883773170219293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06-45A8-A5FB-F25B10311EF5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Variant!$G$15:$G$18</c:f>
              <c:numCache>
                <c:formatCode>0.0</c:formatCode>
                <c:ptCount val="4"/>
                <c:pt idx="0">
                  <c:v>84.767979812140752</c:v>
                </c:pt>
                <c:pt idx="1">
                  <c:v>2.6724379643908596</c:v>
                </c:pt>
                <c:pt idx="2">
                  <c:v>7.0727604093649239</c:v>
                </c:pt>
                <c:pt idx="3">
                  <c:v>5.2607598485910563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06-45A8-A5FB-F25B10311EF5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Variant!$G$10:$G$13</c:f>
              <c:numCache>
                <c:formatCode>0.0</c:formatCode>
                <c:ptCount val="4"/>
                <c:pt idx="0">
                  <c:v>83.78034638835895</c:v>
                </c:pt>
                <c:pt idx="1">
                  <c:v>2.7512811880447381</c:v>
                </c:pt>
                <c:pt idx="2">
                  <c:v>7.0399880297759294</c:v>
                </c:pt>
                <c:pt idx="3">
                  <c:v>6.1927206074888721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06-45A8-A5FB-F25B10311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Antalls</a:t>
                </a: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051964166009865"/>
          <c:y val="0.19645000611192642"/>
          <c:w val="5.5762081784386575E-2"/>
          <c:h val="0.24607372742847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antall SLAKT </a:t>
            </a:r>
            <a:r>
              <a:rPr lang="nb-NO" sz="2400"/>
              <a:t>innen de ulike VARIANTER</a:t>
            </a:r>
          </a:p>
        </c:rich>
      </c:tx>
      <c:layout>
        <c:manualLayout>
          <c:xMode val="edge"/>
          <c:yMode val="edge"/>
          <c:x val="0.18801984146165526"/>
          <c:y val="5.5418433365165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170032807801049E-2"/>
          <c:y val="0.15543797797435396"/>
          <c:w val="0.87752410619450161"/>
          <c:h val="0.7466979454798351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Variant!$B$20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Variant!$F$20:$F$23</c:f>
              <c:numCache>
                <c:formatCode>0</c:formatCode>
                <c:ptCount val="4"/>
                <c:pt idx="0">
                  <c:v>52382</c:v>
                </c:pt>
                <c:pt idx="1">
                  <c:v>1672</c:v>
                </c:pt>
                <c:pt idx="2">
                  <c:v>4848</c:v>
                </c:pt>
                <c:pt idx="3">
                  <c:v>2963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48-4A04-9D2F-2BC0B68ADACD}"/>
            </c:ext>
          </c:extLst>
        </c:ser>
        <c:ser>
          <c:idx val="13"/>
          <c:order val="1"/>
          <c:tx>
            <c:strRef>
              <c:f>Variant!$B$15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Variant!$F$15:$F$18</c:f>
              <c:numCache>
                <c:formatCode>0</c:formatCode>
                <c:ptCount val="4"/>
                <c:pt idx="0">
                  <c:v>48372</c:v>
                </c:pt>
                <c:pt idx="1">
                  <c:v>1525</c:v>
                </c:pt>
                <c:pt idx="2">
                  <c:v>4036</c:v>
                </c:pt>
                <c:pt idx="3">
                  <c:v>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48-4A04-9D2F-2BC0B68ADACD}"/>
            </c:ext>
          </c:extLst>
        </c:ser>
        <c:ser>
          <c:idx val="1"/>
          <c:order val="2"/>
          <c:tx>
            <c:strRef>
              <c:f>Variant!$B$10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Variant!$D$10:$D$13</c:f>
              <c:strCache>
                <c:ptCount val="4"/>
                <c:pt idx="0">
                  <c:v>Ordinær</c:v>
                </c:pt>
                <c:pt idx="1">
                  <c:v>Økologisk</c:v>
                </c:pt>
                <c:pt idx="2">
                  <c:v>Nødslakt</c:v>
                </c:pt>
                <c:pt idx="3">
                  <c:v>Spesial</c:v>
                </c:pt>
              </c:strCache>
            </c:strRef>
          </c:cat>
          <c:val>
            <c:numRef>
              <c:f>Variant!$F$10:$F$13</c:f>
              <c:numCache>
                <c:formatCode>0</c:formatCode>
                <c:ptCount val="4"/>
                <c:pt idx="0">
                  <c:v>44794</c:v>
                </c:pt>
                <c:pt idx="1">
                  <c:v>1471</c:v>
                </c:pt>
                <c:pt idx="2">
                  <c:v>3764</c:v>
                </c:pt>
                <c:pt idx="3">
                  <c:v>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48-4A04-9D2F-2BC0B68AD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13752"/>
        <c:axId val="481714144"/>
      </c:barChart>
      <c:catAx>
        <c:axId val="48171375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17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Antall slakt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9130353586936E-3"/>
              <c:y val="0.3191696953544237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81713752"/>
        <c:crosses val="autoZero"/>
        <c:crossBetween val="between"/>
        <c:majorUnit val="50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863834578619469"/>
          <c:y val="0.27039916258573615"/>
          <c:w val="5.7643401714264846E-2"/>
          <c:h val="0.172124599310184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KU, antall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96362093360026E-2"/>
          <c:y val="0.14949628312971794"/>
          <c:w val="0.92017846471975717"/>
          <c:h val="0.57884701445603004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Raser!$I$122:$I$122</c:f>
              <c:numCache>
                <c:formatCode>0.0</c:formatCode>
                <c:ptCount val="1"/>
                <c:pt idx="0">
                  <c:v>0.83065337190323052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1-49B7-896B-5D9E72164F0A}"/>
            </c:ext>
          </c:extLst>
        </c:ser>
        <c:ser>
          <c:idx val="0"/>
          <c:order val="1"/>
          <c:tx>
            <c:strRef>
              <c:f>Raser!#REF!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Raser!$I$86:$I$121</c:f>
              <c:numCache>
                <c:formatCode>0.0</c:formatCode>
                <c:ptCount val="36"/>
                <c:pt idx="0">
                  <c:v>7.5857722329061517</c:v>
                </c:pt>
                <c:pt idx="1">
                  <c:v>62.677160264386941</c:v>
                </c:pt>
                <c:pt idx="2">
                  <c:v>0.65611920037492499</c:v>
                </c:pt>
                <c:pt idx="3">
                  <c:v>0.48320108599040063</c:v>
                </c:pt>
                <c:pt idx="4">
                  <c:v>0.1195882286397647</c:v>
                </c:pt>
                <c:pt idx="5">
                  <c:v>6.9490457182565996E-2</c:v>
                </c:pt>
                <c:pt idx="6">
                  <c:v>0.10019554291439745</c:v>
                </c:pt>
                <c:pt idx="7">
                  <c:v>3.3937200019392683E-2</c:v>
                </c:pt>
                <c:pt idx="8">
                  <c:v>0.21331954297903979</c:v>
                </c:pt>
                <c:pt idx="9">
                  <c:v>3.1044457732025399</c:v>
                </c:pt>
                <c:pt idx="10">
                  <c:v>0</c:v>
                </c:pt>
                <c:pt idx="11">
                  <c:v>0.1195882286397647</c:v>
                </c:pt>
                <c:pt idx="12">
                  <c:v>4.3633542882076305E-2</c:v>
                </c:pt>
                <c:pt idx="13">
                  <c:v>0.35876468591929406</c:v>
                </c:pt>
                <c:pt idx="14">
                  <c:v>0</c:v>
                </c:pt>
                <c:pt idx="15">
                  <c:v>3.2321142875612074E-3</c:v>
                </c:pt>
                <c:pt idx="16">
                  <c:v>0</c:v>
                </c:pt>
                <c:pt idx="17">
                  <c:v>0</c:v>
                </c:pt>
                <c:pt idx="18">
                  <c:v>3.7541007450023431</c:v>
                </c:pt>
                <c:pt idx="19">
                  <c:v>5.0792676029024388</c:v>
                </c:pt>
                <c:pt idx="20">
                  <c:v>2.5501381728857941</c:v>
                </c:pt>
                <c:pt idx="21">
                  <c:v>3.3581667447760939</c:v>
                </c:pt>
                <c:pt idx="22">
                  <c:v>1.2249713149856982</c:v>
                </c:pt>
                <c:pt idx="23">
                  <c:v>0.16645388580940221</c:v>
                </c:pt>
                <c:pt idx="24">
                  <c:v>0.47027262884015586</c:v>
                </c:pt>
                <c:pt idx="25">
                  <c:v>0.28281000016160573</c:v>
                </c:pt>
                <c:pt idx="26">
                  <c:v>0.16968600009696341</c:v>
                </c:pt>
                <c:pt idx="27">
                  <c:v>1.4544514294025436E-2</c:v>
                </c:pt>
                <c:pt idx="28">
                  <c:v>7.4338628613907803E-2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4.8481714313418122E-3</c:v>
                </c:pt>
                <c:pt idx="33">
                  <c:v>0</c:v>
                </c:pt>
                <c:pt idx="35">
                  <c:v>5.4719694888411246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9B7-896B-5D9E72164F0A}"/>
            </c:ext>
          </c:extLst>
        </c:ser>
        <c:ser>
          <c:idx val="1"/>
          <c:order val="2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Raser!$I$48:$I$84</c:f>
              <c:numCache>
                <c:formatCode>0.0</c:formatCode>
                <c:ptCount val="37"/>
                <c:pt idx="0">
                  <c:v>7.0009112575353996</c:v>
                </c:pt>
                <c:pt idx="1">
                  <c:v>60.400602831908017</c:v>
                </c:pt>
                <c:pt idx="2">
                  <c:v>0.87445675031543557</c:v>
                </c:pt>
                <c:pt idx="3">
                  <c:v>0.61159399971961292</c:v>
                </c:pt>
                <c:pt idx="4">
                  <c:v>0.14019346698443849</c:v>
                </c:pt>
                <c:pt idx="5">
                  <c:v>8.2363661853357681E-2</c:v>
                </c:pt>
                <c:pt idx="6">
                  <c:v>9.2878171877190482E-2</c:v>
                </c:pt>
                <c:pt idx="7">
                  <c:v>6.1334641805691856E-2</c:v>
                </c:pt>
                <c:pt idx="8">
                  <c:v>0.24709098556007289</c:v>
                </c:pt>
                <c:pt idx="9">
                  <c:v>3.0124071218281228</c:v>
                </c:pt>
                <c:pt idx="10">
                  <c:v>0</c:v>
                </c:pt>
                <c:pt idx="11">
                  <c:v>0.16472732370671536</c:v>
                </c:pt>
                <c:pt idx="12">
                  <c:v>7.0096733492219246E-2</c:v>
                </c:pt>
                <c:pt idx="13">
                  <c:v>0.34172157577456885</c:v>
                </c:pt>
                <c:pt idx="14">
                  <c:v>0</c:v>
                </c:pt>
                <c:pt idx="15">
                  <c:v>5.2572550119164441E-3</c:v>
                </c:pt>
                <c:pt idx="16">
                  <c:v>0</c:v>
                </c:pt>
                <c:pt idx="17">
                  <c:v>0</c:v>
                </c:pt>
                <c:pt idx="18">
                  <c:v>3.8693396887705034</c:v>
                </c:pt>
                <c:pt idx="19">
                  <c:v>5.9126594700686956</c:v>
                </c:pt>
                <c:pt idx="20">
                  <c:v>2.9738539184074022</c:v>
                </c:pt>
                <c:pt idx="21">
                  <c:v>4.1322024393663259</c:v>
                </c:pt>
                <c:pt idx="22">
                  <c:v>1.535118463479602</c:v>
                </c:pt>
                <c:pt idx="23">
                  <c:v>0.18400392541707547</c:v>
                </c:pt>
                <c:pt idx="24">
                  <c:v>0.52747791952894996</c:v>
                </c:pt>
                <c:pt idx="25">
                  <c:v>0.41882798261601023</c:v>
                </c:pt>
                <c:pt idx="26">
                  <c:v>0.31193046404037578</c:v>
                </c:pt>
                <c:pt idx="27">
                  <c:v>1.5771765035749331E-2</c:v>
                </c:pt>
                <c:pt idx="28">
                  <c:v>9.1125753539885029E-2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1.0514510023832888E-2</c:v>
                </c:pt>
                <c:pt idx="33">
                  <c:v>0</c:v>
                </c:pt>
                <c:pt idx="34">
                  <c:v>0</c:v>
                </c:pt>
                <c:pt idx="35">
                  <c:v>4.5054675452123938</c:v>
                </c:pt>
                <c:pt idx="36">
                  <c:v>0.6063367447076965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1-49B7-896B-5D9E72164F0A}"/>
            </c:ext>
          </c:extLst>
        </c:ser>
        <c:ser>
          <c:idx val="2"/>
          <c:order val="3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Raser!$I$10:$I$46</c:f>
              <c:numCache>
                <c:formatCode>0.0</c:formatCode>
                <c:ptCount val="37"/>
                <c:pt idx="0">
                  <c:v>7.0717839374555798</c:v>
                </c:pt>
                <c:pt idx="1">
                  <c:v>59.679048367186638</c:v>
                </c:pt>
                <c:pt idx="2">
                  <c:v>0.95761792541054092</c:v>
                </c:pt>
                <c:pt idx="3">
                  <c:v>0.60038155089215572</c:v>
                </c:pt>
                <c:pt idx="4">
                  <c:v>0.17020162346163917</c:v>
                </c:pt>
                <c:pt idx="5">
                  <c:v>9.5387723038940636E-2</c:v>
                </c:pt>
                <c:pt idx="6">
                  <c:v>0.1084801556129129</c:v>
                </c:pt>
                <c:pt idx="7">
                  <c:v>9.3517375528373178E-2</c:v>
                </c:pt>
                <c:pt idx="8">
                  <c:v>0.30486664422249654</c:v>
                </c:pt>
                <c:pt idx="9">
                  <c:v>2.8653723861893541</c:v>
                </c:pt>
                <c:pt idx="10">
                  <c:v>0</c:v>
                </c:pt>
                <c:pt idx="11">
                  <c:v>0.17768301350390905</c:v>
                </c:pt>
                <c:pt idx="12">
                  <c:v>1.8703475105674629E-2</c:v>
                </c:pt>
                <c:pt idx="13">
                  <c:v>0.43766131747278642</c:v>
                </c:pt>
                <c:pt idx="14">
                  <c:v>0</c:v>
                </c:pt>
                <c:pt idx="15">
                  <c:v>1.3092432573972244E-2</c:v>
                </c:pt>
                <c:pt idx="16">
                  <c:v>0</c:v>
                </c:pt>
                <c:pt idx="17">
                  <c:v>0</c:v>
                </c:pt>
                <c:pt idx="18">
                  <c:v>3.7537874537089002</c:v>
                </c:pt>
                <c:pt idx="19">
                  <c:v>6.224516515168518</c:v>
                </c:pt>
                <c:pt idx="20">
                  <c:v>3.1739797254329845</c:v>
                </c:pt>
                <c:pt idx="21">
                  <c:v>4.1764859910971452</c:v>
                </c:pt>
                <c:pt idx="22">
                  <c:v>1.6197209441514229</c:v>
                </c:pt>
                <c:pt idx="23">
                  <c:v>0.16646092844050428</c:v>
                </c:pt>
                <c:pt idx="24">
                  <c:v>0.6022518984027232</c:v>
                </c:pt>
                <c:pt idx="25">
                  <c:v>0.43579096996221911</c:v>
                </c:pt>
                <c:pt idx="26">
                  <c:v>0.33105150937044103</c:v>
                </c:pt>
                <c:pt idx="27">
                  <c:v>2.6184865147944488E-2</c:v>
                </c:pt>
                <c:pt idx="28">
                  <c:v>0.14027606329255973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1.1222085063404778E-2</c:v>
                </c:pt>
                <c:pt idx="33">
                  <c:v>0</c:v>
                </c:pt>
                <c:pt idx="34">
                  <c:v>0</c:v>
                </c:pt>
                <c:pt idx="35">
                  <c:v>4.292447536752328</c:v>
                </c:pt>
                <c:pt idx="36">
                  <c:v>0.512475217895485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1-49B7-896B-5D9E72164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2.0165979827533567E-2"/>
              <c:y val="0.306007161875999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66421298958384334"/>
          <c:y val="0.21474514878170176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Antalls %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781872949677021E-2"/>
          <c:y val="0.14949623279851768"/>
          <c:w val="0.93146054821493673"/>
          <c:h val="0.64042685898102969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C-4890-B2FB-7FDB7EE08901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'Ark1'!$AE$1425:$AE$1451</c:f>
              <c:numCache>
                <c:formatCode>General</c:formatCode>
                <c:ptCount val="27"/>
                <c:pt idx="0">
                  <c:v>7.5857722329061517</c:v>
                </c:pt>
                <c:pt idx="1">
                  <c:v>62.677160264386941</c:v>
                </c:pt>
                <c:pt idx="2">
                  <c:v>0.65611920037492499</c:v>
                </c:pt>
                <c:pt idx="3">
                  <c:v>0.48320108599040063</c:v>
                </c:pt>
                <c:pt idx="4">
                  <c:v>0.1195882286397647</c:v>
                </c:pt>
                <c:pt idx="5">
                  <c:v>6.9490457182565996E-2</c:v>
                </c:pt>
                <c:pt idx="6">
                  <c:v>0.10019554291439745</c:v>
                </c:pt>
                <c:pt idx="7">
                  <c:v>3.3937200019392683E-2</c:v>
                </c:pt>
                <c:pt idx="8">
                  <c:v>0.21331954297903979</c:v>
                </c:pt>
                <c:pt idx="9">
                  <c:v>3.1044457732025399</c:v>
                </c:pt>
                <c:pt idx="11">
                  <c:v>0.1195882286397647</c:v>
                </c:pt>
                <c:pt idx="12">
                  <c:v>4.3633542882076305E-2</c:v>
                </c:pt>
                <c:pt idx="13">
                  <c:v>0.35876468591929406</c:v>
                </c:pt>
                <c:pt idx="15">
                  <c:v>3.2321142875612074E-3</c:v>
                </c:pt>
                <c:pt idx="18">
                  <c:v>3.7541007450023431</c:v>
                </c:pt>
                <c:pt idx="19">
                  <c:v>5.0792676029024388</c:v>
                </c:pt>
                <c:pt idx="20">
                  <c:v>2.5501381728857941</c:v>
                </c:pt>
                <c:pt idx="21">
                  <c:v>3.3581667447760939</c:v>
                </c:pt>
                <c:pt idx="22">
                  <c:v>1.2249713149856982</c:v>
                </c:pt>
                <c:pt idx="23">
                  <c:v>0.16645388580940221</c:v>
                </c:pt>
                <c:pt idx="24">
                  <c:v>0.47027262884015586</c:v>
                </c:pt>
                <c:pt idx="25">
                  <c:v>0.28281000016160573</c:v>
                </c:pt>
                <c:pt idx="26">
                  <c:v>0.16968600009696341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C-4890-B2FB-7FDB7EE08901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'Ark1'!$AE$1389:$AE$1415</c:f>
              <c:numCache>
                <c:formatCode>General</c:formatCode>
                <c:ptCount val="27"/>
                <c:pt idx="0">
                  <c:v>60.400602831908017</c:v>
                </c:pt>
                <c:pt idx="1">
                  <c:v>0.87445675031543557</c:v>
                </c:pt>
                <c:pt idx="2">
                  <c:v>0.61159399971961292</c:v>
                </c:pt>
                <c:pt idx="3">
                  <c:v>0.14019346698443849</c:v>
                </c:pt>
                <c:pt idx="4">
                  <c:v>8.2363661853357681E-2</c:v>
                </c:pt>
                <c:pt idx="5">
                  <c:v>9.2878171877190482E-2</c:v>
                </c:pt>
                <c:pt idx="6">
                  <c:v>6.1334641805691856E-2</c:v>
                </c:pt>
                <c:pt idx="7">
                  <c:v>0.24709098556007289</c:v>
                </c:pt>
                <c:pt idx="8">
                  <c:v>3.0124071218281228</c:v>
                </c:pt>
                <c:pt idx="10">
                  <c:v>0.16472732370671536</c:v>
                </c:pt>
                <c:pt idx="11">
                  <c:v>7.0096733492219246E-2</c:v>
                </c:pt>
                <c:pt idx="12">
                  <c:v>0.34172157577456885</c:v>
                </c:pt>
                <c:pt idx="14">
                  <c:v>5.2572550119164441E-3</c:v>
                </c:pt>
                <c:pt idx="17">
                  <c:v>3.8693396887705034</c:v>
                </c:pt>
                <c:pt idx="18">
                  <c:v>5.9126594700686956</c:v>
                </c:pt>
                <c:pt idx="19">
                  <c:v>2.9738539184074022</c:v>
                </c:pt>
                <c:pt idx="20">
                  <c:v>4.1322024393663259</c:v>
                </c:pt>
                <c:pt idx="21">
                  <c:v>1.535118463479602</c:v>
                </c:pt>
                <c:pt idx="22">
                  <c:v>0.18400392541707547</c:v>
                </c:pt>
                <c:pt idx="23">
                  <c:v>0.52747791952894996</c:v>
                </c:pt>
                <c:pt idx="24">
                  <c:v>0.41882798261601023</c:v>
                </c:pt>
                <c:pt idx="25">
                  <c:v>0.31193046404037578</c:v>
                </c:pt>
                <c:pt idx="26">
                  <c:v>1.5771765035749331E-2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C-4890-B2FB-7FDB7EE08901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'Ark1'!$AE$1353:$AE$1379</c:f>
              <c:numCache>
                <c:formatCode>General</c:formatCode>
                <c:ptCount val="27"/>
                <c:pt idx="0">
                  <c:v>0.95761792541054092</c:v>
                </c:pt>
                <c:pt idx="1">
                  <c:v>0.60038155089215572</c:v>
                </c:pt>
                <c:pt idx="2">
                  <c:v>0.17020162346163917</c:v>
                </c:pt>
                <c:pt idx="3">
                  <c:v>9.5387723038940636E-2</c:v>
                </c:pt>
                <c:pt idx="4">
                  <c:v>0.1084801556129129</c:v>
                </c:pt>
                <c:pt idx="5">
                  <c:v>9.3517375528373178E-2</c:v>
                </c:pt>
                <c:pt idx="6">
                  <c:v>0.30486664422249654</c:v>
                </c:pt>
                <c:pt idx="7">
                  <c:v>2.8653723861893541</c:v>
                </c:pt>
                <c:pt idx="9">
                  <c:v>0.17768301350390905</c:v>
                </c:pt>
                <c:pt idx="10">
                  <c:v>1.8703475105674629E-2</c:v>
                </c:pt>
                <c:pt idx="11">
                  <c:v>0.43766131747278642</c:v>
                </c:pt>
                <c:pt idx="13">
                  <c:v>1.3092432573972244E-2</c:v>
                </c:pt>
                <c:pt idx="16">
                  <c:v>3.7537874537089002</c:v>
                </c:pt>
                <c:pt idx="17">
                  <c:v>6.224516515168518</c:v>
                </c:pt>
                <c:pt idx="18">
                  <c:v>3.1739797254329845</c:v>
                </c:pt>
                <c:pt idx="19">
                  <c:v>4.1764859910971452</c:v>
                </c:pt>
                <c:pt idx="20">
                  <c:v>1.6197209441514229</c:v>
                </c:pt>
                <c:pt idx="21">
                  <c:v>0.16646092844050428</c:v>
                </c:pt>
                <c:pt idx="22">
                  <c:v>0.6022518984027232</c:v>
                </c:pt>
                <c:pt idx="23">
                  <c:v>0.43579096996221911</c:v>
                </c:pt>
                <c:pt idx="24">
                  <c:v>0.33105150937044103</c:v>
                </c:pt>
                <c:pt idx="25">
                  <c:v>2.6184865147944488E-2</c:v>
                </c:pt>
                <c:pt idx="26">
                  <c:v>0.14027606329255973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C-4890-B2FB-7FDB7EE08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 slakt</a:t>
                </a:r>
              </a:p>
            </c:rich>
          </c:tx>
          <c:layout>
            <c:manualLayout>
              <c:xMode val="edge"/>
              <c:yMode val="edge"/>
              <c:x val="1.4587069164042206E-2"/>
              <c:y val="0.3134774794688519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Antall slakt av de ulike fe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445385130218089E-2"/>
          <c:y val="0.14399394308973912"/>
          <c:w val="0.92079700070975457"/>
          <c:h val="0.64042684320379362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3-4523-8DFF-FA6283CD9F6D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'Ark1'!$R$1425:$R$1451</c:f>
              <c:numCache>
                <c:formatCode>General</c:formatCode>
                <c:ptCount val="27"/>
                <c:pt idx="0">
                  <c:v>4694</c:v>
                </c:pt>
                <c:pt idx="1">
                  <c:v>38784</c:v>
                </c:pt>
                <c:pt idx="2">
                  <c:v>406</c:v>
                </c:pt>
                <c:pt idx="3">
                  <c:v>299</c:v>
                </c:pt>
                <c:pt idx="4">
                  <c:v>74</c:v>
                </c:pt>
                <c:pt idx="5">
                  <c:v>43</c:v>
                </c:pt>
                <c:pt idx="6">
                  <c:v>62</c:v>
                </c:pt>
                <c:pt idx="7">
                  <c:v>21</c:v>
                </c:pt>
                <c:pt idx="8">
                  <c:v>132</c:v>
                </c:pt>
                <c:pt idx="9">
                  <c:v>1921</c:v>
                </c:pt>
                <c:pt idx="11">
                  <c:v>74</c:v>
                </c:pt>
                <c:pt idx="12">
                  <c:v>27</c:v>
                </c:pt>
                <c:pt idx="13">
                  <c:v>222</c:v>
                </c:pt>
                <c:pt idx="15">
                  <c:v>2</c:v>
                </c:pt>
                <c:pt idx="18">
                  <c:v>2323</c:v>
                </c:pt>
                <c:pt idx="19">
                  <c:v>3143</c:v>
                </c:pt>
                <c:pt idx="20">
                  <c:v>1578</c:v>
                </c:pt>
                <c:pt idx="21">
                  <c:v>2078</c:v>
                </c:pt>
                <c:pt idx="22">
                  <c:v>758</c:v>
                </c:pt>
                <c:pt idx="23">
                  <c:v>103</c:v>
                </c:pt>
                <c:pt idx="24">
                  <c:v>291</c:v>
                </c:pt>
                <c:pt idx="25">
                  <c:v>175</c:v>
                </c:pt>
                <c:pt idx="26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3-4523-8DFF-FA6283CD9F6D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'Ark1'!$R$1389:$R$1415</c:f>
              <c:numCache>
                <c:formatCode>General</c:formatCode>
                <c:ptCount val="27"/>
                <c:pt idx="0">
                  <c:v>34467</c:v>
                </c:pt>
                <c:pt idx="1">
                  <c:v>499</c:v>
                </c:pt>
                <c:pt idx="2">
                  <c:v>349</c:v>
                </c:pt>
                <c:pt idx="3">
                  <c:v>80</c:v>
                </c:pt>
                <c:pt idx="4">
                  <c:v>47</c:v>
                </c:pt>
                <c:pt idx="5">
                  <c:v>53</c:v>
                </c:pt>
                <c:pt idx="6">
                  <c:v>35</c:v>
                </c:pt>
                <c:pt idx="7">
                  <c:v>141</c:v>
                </c:pt>
                <c:pt idx="8">
                  <c:v>1719</c:v>
                </c:pt>
                <c:pt idx="10">
                  <c:v>94</c:v>
                </c:pt>
                <c:pt idx="11">
                  <c:v>40</c:v>
                </c:pt>
                <c:pt idx="12">
                  <c:v>195</c:v>
                </c:pt>
                <c:pt idx="14">
                  <c:v>3</c:v>
                </c:pt>
                <c:pt idx="17">
                  <c:v>2208</c:v>
                </c:pt>
                <c:pt idx="18">
                  <c:v>3374</c:v>
                </c:pt>
                <c:pt idx="19">
                  <c:v>1697</c:v>
                </c:pt>
                <c:pt idx="20">
                  <c:v>2358</c:v>
                </c:pt>
                <c:pt idx="21">
                  <c:v>876</c:v>
                </c:pt>
                <c:pt idx="22">
                  <c:v>105</c:v>
                </c:pt>
                <c:pt idx="23">
                  <c:v>301</c:v>
                </c:pt>
                <c:pt idx="24">
                  <c:v>239</c:v>
                </c:pt>
                <c:pt idx="25">
                  <c:v>178</c:v>
                </c:pt>
                <c:pt idx="2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3-4523-8DFF-FA6283CD9F6D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Raser!$C$12:$C$38</c:f>
              <c:strCache>
                <c:ptCount val="27"/>
                <c:pt idx="0">
                  <c:v>Jersey</c:v>
                </c:pt>
                <c:pt idx="1">
                  <c:v>Sidet Trønder</c:v>
                </c:pt>
                <c:pt idx="2">
                  <c:v>Telemark</c:v>
                </c:pt>
                <c:pt idx="3">
                  <c:v>Dølafe</c:v>
                </c:pt>
                <c:pt idx="4">
                  <c:v>Raukolle</c:v>
                </c:pt>
                <c:pt idx="5">
                  <c:v>Sør- og Vestlands</c:v>
                </c:pt>
                <c:pt idx="6">
                  <c:v>Vestlandsfe</c:v>
                </c:pt>
                <c:pt idx="7">
                  <c:v>Holstein</c:v>
                </c:pt>
                <c:pt idx="8">
                  <c:v>Rødt Dansk</c:v>
                </c:pt>
                <c:pt idx="9">
                  <c:v>Brown Swiss</c:v>
                </c:pt>
                <c:pt idx="10">
                  <c:v>Jarlsberg</c:v>
                </c:pt>
                <c:pt idx="11">
                  <c:v>Fleckvieh</c:v>
                </c:pt>
                <c:pt idx="12">
                  <c:v>Canadisk Ayrshire</c:v>
                </c:pt>
                <c:pt idx="13">
                  <c:v>Montbéliard</c:v>
                </c:pt>
                <c:pt idx="14">
                  <c:v>Mørefe</c:v>
                </c:pt>
                <c:pt idx="15">
                  <c:v>Normande</c:v>
                </c:pt>
                <c:pt idx="16">
                  <c:v>Hereford</c:v>
                </c:pt>
                <c:pt idx="17">
                  <c:v>Charolais</c:v>
                </c:pt>
                <c:pt idx="18">
                  <c:v>Aberdeen Angus</c:v>
                </c:pt>
                <c:pt idx="19">
                  <c:v>Limousine</c:v>
                </c:pt>
                <c:pt idx="20">
                  <c:v>Simmental Kjøtt</c:v>
                </c:pt>
                <c:pt idx="21">
                  <c:v>Blonde D'aquitaine</c:v>
                </c:pt>
                <c:pt idx="22">
                  <c:v>Scottish Highland</c:v>
                </c:pt>
                <c:pt idx="23">
                  <c:v>Tiroler Grauvieh</c:v>
                </c:pt>
                <c:pt idx="24">
                  <c:v>Dexter </c:v>
                </c:pt>
                <c:pt idx="25">
                  <c:v>Piemontese</c:v>
                </c:pt>
                <c:pt idx="26">
                  <c:v>Galloway</c:v>
                </c:pt>
              </c:strCache>
            </c:strRef>
          </c:cat>
          <c:val>
            <c:numRef>
              <c:f>'Ark1'!$R$1353:$R$1379</c:f>
              <c:numCache>
                <c:formatCode>General</c:formatCode>
                <c:ptCount val="27"/>
                <c:pt idx="0">
                  <c:v>512</c:v>
                </c:pt>
                <c:pt idx="1">
                  <c:v>321</c:v>
                </c:pt>
                <c:pt idx="2">
                  <c:v>91</c:v>
                </c:pt>
                <c:pt idx="3">
                  <c:v>51</c:v>
                </c:pt>
                <c:pt idx="4">
                  <c:v>58</c:v>
                </c:pt>
                <c:pt idx="5">
                  <c:v>50</c:v>
                </c:pt>
                <c:pt idx="6">
                  <c:v>163</c:v>
                </c:pt>
                <c:pt idx="7">
                  <c:v>1532</c:v>
                </c:pt>
                <c:pt idx="9">
                  <c:v>95</c:v>
                </c:pt>
                <c:pt idx="10">
                  <c:v>10</c:v>
                </c:pt>
                <c:pt idx="11">
                  <c:v>234</c:v>
                </c:pt>
                <c:pt idx="13">
                  <c:v>7</c:v>
                </c:pt>
                <c:pt idx="16">
                  <c:v>2007</c:v>
                </c:pt>
                <c:pt idx="17">
                  <c:v>3328</c:v>
                </c:pt>
                <c:pt idx="18">
                  <c:v>1697</c:v>
                </c:pt>
                <c:pt idx="19">
                  <c:v>2233</c:v>
                </c:pt>
                <c:pt idx="20">
                  <c:v>866</c:v>
                </c:pt>
                <c:pt idx="21">
                  <c:v>89</c:v>
                </c:pt>
                <c:pt idx="22">
                  <c:v>322</c:v>
                </c:pt>
                <c:pt idx="23">
                  <c:v>233</c:v>
                </c:pt>
                <c:pt idx="24">
                  <c:v>177</c:v>
                </c:pt>
                <c:pt idx="25">
                  <c:v>14</c:v>
                </c:pt>
                <c:pt idx="26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3-4523-8DFF-FA6283CD9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5741722895801939E-2"/>
              <c:y val="0.318133795761245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200869438832086"/>
          <c:y val="0.19548699529809593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8-4193-BA15-925EA66DE536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'Ark1'!$S$1441:$S$1451</c:f>
              <c:numCache>
                <c:formatCode>General</c:formatCode>
                <c:ptCount val="11"/>
                <c:pt idx="2">
                  <c:v>5.5983606557377046</c:v>
                </c:pt>
                <c:pt idx="3">
                  <c:v>6.6194267515923588</c:v>
                </c:pt>
                <c:pt idx="4">
                  <c:v>5.8242385786802027</c:v>
                </c:pt>
                <c:pt idx="5">
                  <c:v>6.9224843524313906</c:v>
                </c:pt>
                <c:pt idx="6">
                  <c:v>5.5461741424802113</c:v>
                </c:pt>
                <c:pt idx="7">
                  <c:v>6.7766990291262124</c:v>
                </c:pt>
                <c:pt idx="8">
                  <c:v>4.4742268041237114</c:v>
                </c:pt>
                <c:pt idx="9">
                  <c:v>4.6857142857142877</c:v>
                </c:pt>
                <c:pt idx="10">
                  <c:v>4.2857142857142847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8-4193-BA15-925EA66DE536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'Ark1'!$S$1405:$S$1415</c:f>
              <c:numCache>
                <c:formatCode>General</c:formatCode>
                <c:ptCount val="11"/>
                <c:pt idx="1">
                  <c:v>5.4564428312159716</c:v>
                </c:pt>
                <c:pt idx="2">
                  <c:v>6.4798339264531437</c:v>
                </c:pt>
                <c:pt idx="3">
                  <c:v>5.6220518867924509</c:v>
                </c:pt>
                <c:pt idx="4">
                  <c:v>6.8922815945716724</c:v>
                </c:pt>
                <c:pt idx="5">
                  <c:v>5.476571428571428</c:v>
                </c:pt>
                <c:pt idx="6">
                  <c:v>6.4666666666666668</c:v>
                </c:pt>
                <c:pt idx="7">
                  <c:v>4.7441860465116292</c:v>
                </c:pt>
                <c:pt idx="8">
                  <c:v>4.647058823529413</c:v>
                </c:pt>
                <c:pt idx="9">
                  <c:v>3.9325842696629199</c:v>
                </c:pt>
                <c:pt idx="10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8-4193-BA15-925EA66DE536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'Ark1'!$S$1369:$S$1379</c:f>
              <c:numCache>
                <c:formatCode>General</c:formatCode>
                <c:ptCount val="11"/>
                <c:pt idx="0">
                  <c:v>5.4626121635094718</c:v>
                </c:pt>
                <c:pt idx="1">
                  <c:v>6.4317498496692718</c:v>
                </c:pt>
                <c:pt idx="2">
                  <c:v>5.5403653506187389</c:v>
                </c:pt>
                <c:pt idx="3">
                  <c:v>6.731958762886598</c:v>
                </c:pt>
                <c:pt idx="4">
                  <c:v>5.4589595375722553</c:v>
                </c:pt>
                <c:pt idx="5">
                  <c:v>6.3932584269662893</c:v>
                </c:pt>
                <c:pt idx="6">
                  <c:v>4.3302180685358254</c:v>
                </c:pt>
                <c:pt idx="7">
                  <c:v>4.6180257510729605</c:v>
                </c:pt>
                <c:pt idx="8">
                  <c:v>3.892045454545455</c:v>
                </c:pt>
                <c:pt idx="9">
                  <c:v>6.1428571428571441</c:v>
                </c:pt>
                <c:pt idx="10">
                  <c:v>5.4933333333333323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68-4193-BA15-925EA66DE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8-474A-AF3C-8841159A82C4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'Ark1'!$T$1441:$T$1451</c:f>
              <c:numCache>
                <c:formatCode>General</c:formatCode>
                <c:ptCount val="11"/>
                <c:pt idx="2">
                  <c:v>10.692638829100302</c:v>
                </c:pt>
                <c:pt idx="3">
                  <c:v>8.612472160356349</c:v>
                </c:pt>
                <c:pt idx="4">
                  <c:v>10.351077313054502</c:v>
                </c:pt>
                <c:pt idx="5">
                  <c:v>8.264196342637149</c:v>
                </c:pt>
                <c:pt idx="6">
                  <c:v>7.8746701846965692</c:v>
                </c:pt>
                <c:pt idx="7">
                  <c:v>7.5339805825242685</c:v>
                </c:pt>
                <c:pt idx="8">
                  <c:v>7.9587628865979374</c:v>
                </c:pt>
                <c:pt idx="9">
                  <c:v>7.5314285714285694</c:v>
                </c:pt>
                <c:pt idx="10">
                  <c:v>8.9428571428571448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38-474A-AF3C-8841159A82C4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'Ark1'!$T$1405:$T$1415</c:f>
              <c:numCache>
                <c:formatCode>General</c:formatCode>
                <c:ptCount val="11"/>
                <c:pt idx="1">
                  <c:v>10.335597826086955</c:v>
                </c:pt>
                <c:pt idx="2">
                  <c:v>8.3212803793716681</c:v>
                </c:pt>
                <c:pt idx="3">
                  <c:v>10.085444902769593</c:v>
                </c:pt>
                <c:pt idx="4">
                  <c:v>8.2315521628498747</c:v>
                </c:pt>
                <c:pt idx="5">
                  <c:v>7.7123287671232896</c:v>
                </c:pt>
                <c:pt idx="6">
                  <c:v>6.7238095238095248</c:v>
                </c:pt>
                <c:pt idx="7">
                  <c:v>8.6112956810631225</c:v>
                </c:pt>
                <c:pt idx="8">
                  <c:v>7.5062761506276132</c:v>
                </c:pt>
                <c:pt idx="9">
                  <c:v>8.2865168539325822</c:v>
                </c:pt>
                <c:pt idx="10">
                  <c:v>7.7777777777777777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38-474A-AF3C-8841159A82C4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'Ark1'!$T$1369:$T$1379</c:f>
              <c:numCache>
                <c:formatCode>General</c:formatCode>
                <c:ptCount val="11"/>
                <c:pt idx="0">
                  <c:v>10.237169905331344</c:v>
                </c:pt>
                <c:pt idx="1">
                  <c:v>8.1646634615384617</c:v>
                </c:pt>
                <c:pt idx="2">
                  <c:v>9.9145550972304068</c:v>
                </c:pt>
                <c:pt idx="3">
                  <c:v>7.93372145096283</c:v>
                </c:pt>
                <c:pt idx="4">
                  <c:v>7.4272517321016176</c:v>
                </c:pt>
                <c:pt idx="5">
                  <c:v>6.4943820224719104</c:v>
                </c:pt>
                <c:pt idx="6">
                  <c:v>8.0279503105590067</c:v>
                </c:pt>
                <c:pt idx="7">
                  <c:v>7.3390557939914176</c:v>
                </c:pt>
                <c:pt idx="8">
                  <c:v>8.1694915254237301</c:v>
                </c:pt>
                <c:pt idx="9">
                  <c:v>5.5714285714285694</c:v>
                </c:pt>
                <c:pt idx="10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38-474A-AF3C-8841159A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2510291776881E-2"/>
          <c:y val="0.1274869129795731"/>
          <c:w val="0.93999135666228451"/>
          <c:h val="0.747722538919872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'Ark1'!$C$1459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2AA-8966-FDC2543318D2}"/>
            </c:ext>
          </c:extLst>
        </c:ser>
        <c:ser>
          <c:idx val="0"/>
          <c:order val="1"/>
          <c:tx>
            <c:strRef>
              <c:f>'Ark1'!$C$1423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'Ark1'!$U$1441:$U$1451</c:f>
              <c:numCache>
                <c:formatCode>General</c:formatCode>
                <c:ptCount val="11"/>
                <c:pt idx="2">
                  <c:v>329.15696513129524</c:v>
                </c:pt>
                <c:pt idx="3">
                  <c:v>374.14583837098257</c:v>
                </c:pt>
                <c:pt idx="4">
                  <c:v>319.26531051964525</c:v>
                </c:pt>
                <c:pt idx="5">
                  <c:v>353.52781520692957</c:v>
                </c:pt>
                <c:pt idx="6">
                  <c:v>340.18490765171475</c:v>
                </c:pt>
                <c:pt idx="7">
                  <c:v>392.93174757281554</c:v>
                </c:pt>
                <c:pt idx="8">
                  <c:v>218.43264604811</c:v>
                </c:pt>
                <c:pt idx="9">
                  <c:v>276.8638285714286</c:v>
                </c:pt>
                <c:pt idx="10">
                  <c:v>171.25438095238107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2AA-8966-FDC2543318D2}"/>
            </c:ext>
          </c:extLst>
        </c:ser>
        <c:ser>
          <c:idx val="1"/>
          <c:order val="2"/>
          <c:tx>
            <c:strRef>
              <c:f>'Ark1'!$C$1387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'Ark1'!$U$1405:$U$1415</c:f>
              <c:numCache>
                <c:formatCode>General</c:formatCode>
                <c:ptCount val="11"/>
                <c:pt idx="1">
                  <c:v>324.72096920289817</c:v>
                </c:pt>
                <c:pt idx="2">
                  <c:v>367.94765856550111</c:v>
                </c:pt>
                <c:pt idx="3">
                  <c:v>313.4065998821456</c:v>
                </c:pt>
                <c:pt idx="4">
                  <c:v>353.30254452926175</c:v>
                </c:pt>
                <c:pt idx="5">
                  <c:v>338.81392694063902</c:v>
                </c:pt>
                <c:pt idx="6">
                  <c:v>382.85238095238111</c:v>
                </c:pt>
                <c:pt idx="7">
                  <c:v>228.23189368770781</c:v>
                </c:pt>
                <c:pt idx="8">
                  <c:v>269.56652719665283</c:v>
                </c:pt>
                <c:pt idx="9">
                  <c:v>154.32865168539337</c:v>
                </c:pt>
                <c:pt idx="10">
                  <c:v>314.64444444444439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2AA-8966-FDC2543318D2}"/>
            </c:ext>
          </c:extLst>
        </c:ser>
        <c:ser>
          <c:idx val="2"/>
          <c:order val="3"/>
          <c:tx>
            <c:strRef>
              <c:f>'Ark1'!$C$1351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Raser!$C$28:$C$38</c:f>
              <c:strCache>
                <c:ptCount val="11"/>
                <c:pt idx="0">
                  <c:v>Hereford</c:v>
                </c:pt>
                <c:pt idx="1">
                  <c:v>Charolais</c:v>
                </c:pt>
                <c:pt idx="2">
                  <c:v>Aberdeen Angus</c:v>
                </c:pt>
                <c:pt idx="3">
                  <c:v>Limousine</c:v>
                </c:pt>
                <c:pt idx="4">
                  <c:v>Simmental Kjøtt</c:v>
                </c:pt>
                <c:pt idx="5">
                  <c:v>Blonde D'aquitaine</c:v>
                </c:pt>
                <c:pt idx="6">
                  <c:v>Scottish Highland</c:v>
                </c:pt>
                <c:pt idx="7">
                  <c:v>Tiroler Grauvieh</c:v>
                </c:pt>
                <c:pt idx="8">
                  <c:v>Dexter </c:v>
                </c:pt>
                <c:pt idx="9">
                  <c:v>Piemontese</c:v>
                </c:pt>
                <c:pt idx="10">
                  <c:v>Galloway</c:v>
                </c:pt>
              </c:strCache>
            </c:strRef>
          </c:cat>
          <c:val>
            <c:numRef>
              <c:f>'Ark1'!$U$1369:$U$1379</c:f>
              <c:numCache>
                <c:formatCode>General</c:formatCode>
                <c:ptCount val="11"/>
                <c:pt idx="0">
                  <c:v>326.76856003986126</c:v>
                </c:pt>
                <c:pt idx="1">
                  <c:v>366.51249999999936</c:v>
                </c:pt>
                <c:pt idx="2">
                  <c:v>310.61184443134954</c:v>
                </c:pt>
                <c:pt idx="3">
                  <c:v>346.77232422749631</c:v>
                </c:pt>
                <c:pt idx="4">
                  <c:v>334.18267898383402</c:v>
                </c:pt>
                <c:pt idx="5">
                  <c:v>382.26741573033695</c:v>
                </c:pt>
                <c:pt idx="6">
                  <c:v>215.62267080745335</c:v>
                </c:pt>
                <c:pt idx="7">
                  <c:v>271.73390557939939</c:v>
                </c:pt>
                <c:pt idx="8">
                  <c:v>155.37683615819211</c:v>
                </c:pt>
                <c:pt idx="9">
                  <c:v>308.17857142857127</c:v>
                </c:pt>
                <c:pt idx="10">
                  <c:v>274.75066666666658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08-42AA-8966-FDC254331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9287370491625"/>
          <c:y val="6.8933097786823175E-2"/>
          <c:w val="5.0567221458553281E-2"/>
          <c:h val="0.22534927620329179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</a:t>
            </a:r>
            <a:r>
              <a:rPr lang="nb-NO" sz="2800" baseline="0"/>
              <a:t> </a:t>
            </a:r>
            <a:r>
              <a:rPr lang="nb-NO" sz="2800"/>
              <a:t>Andels% OVERFETE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41713183912016E-2"/>
          <c:y val="0.14603230123943819"/>
          <c:w val="0.8464588325059933"/>
          <c:h val="0.697223208860633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Regioner!$V$15:$V$18</c:f>
              <c:numCache>
                <c:formatCode>0</c:formatCode>
                <c:ptCount val="4"/>
                <c:pt idx="0">
                  <c:v>75.922421948912017</c:v>
                </c:pt>
                <c:pt idx="1">
                  <c:v>70.907251264755473</c:v>
                </c:pt>
                <c:pt idx="2">
                  <c:v>72.5981834463349</c:v>
                </c:pt>
                <c:pt idx="3">
                  <c:v>69.917657822506854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C-4D6C-B0AE-4236FC496926}"/>
            </c:ext>
          </c:extLst>
        </c:ser>
        <c:ser>
          <c:idx val="3"/>
          <c:order val="1"/>
          <c:tx>
            <c:strRef>
              <c:f>Regioner!$B$10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Regioner!$V$10:$V$13</c:f>
              <c:numCache>
                <c:formatCode>0</c:formatCode>
                <c:ptCount val="4"/>
                <c:pt idx="0">
                  <c:v>73.208656158161901</c:v>
                </c:pt>
                <c:pt idx="1">
                  <c:v>74.151563921349108</c:v>
                </c:pt>
                <c:pt idx="2">
                  <c:v>75.853154084798348</c:v>
                </c:pt>
                <c:pt idx="3">
                  <c:v>71.952686447473937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D6C-B0AE-4236FC496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% OVERFETE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20432810137146"/>
          <c:y val="0.32096433271620078"/>
          <c:w val="7.2037628409031662E-2"/>
          <c:h val="0.154787178514866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</a:t>
            </a:r>
            <a:r>
              <a:rPr lang="en-US" sz="2400" baseline="0"/>
              <a:t> KU: m</a:t>
            </a:r>
            <a:r>
              <a:rPr lang="en-US" sz="2400"/>
              <a:t>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Raser!$D$90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Raser!$T$86:$T$98</c:f>
              <c:numCache>
                <c:formatCode>0</c:formatCode>
                <c:ptCount val="13"/>
                <c:pt idx="0">
                  <c:v>289.87389007243206</c:v>
                </c:pt>
                <c:pt idx="1">
                  <c:v>290.7967440181518</c:v>
                </c:pt>
                <c:pt idx="2">
                  <c:v>207.57721674876828</c:v>
                </c:pt>
                <c:pt idx="3">
                  <c:v>213.90377926421405</c:v>
                </c:pt>
                <c:pt idx="4">
                  <c:v>240.03054054054056</c:v>
                </c:pt>
                <c:pt idx="5">
                  <c:v>243.34511627906969</c:v>
                </c:pt>
                <c:pt idx="6">
                  <c:v>243.49516129032256</c:v>
                </c:pt>
                <c:pt idx="7">
                  <c:v>240.01428571428559</c:v>
                </c:pt>
                <c:pt idx="8">
                  <c:v>202.02234848484864</c:v>
                </c:pt>
                <c:pt idx="9">
                  <c:v>296.28239979177567</c:v>
                </c:pt>
                <c:pt idx="10">
                  <c:v>0</c:v>
                </c:pt>
                <c:pt idx="11">
                  <c:v>295.1729729729729</c:v>
                </c:pt>
                <c:pt idx="12">
                  <c:v>249.74444444444444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4-4D79-A5F5-60CFD2401082}"/>
            </c:ext>
          </c:extLst>
        </c:ser>
        <c:ser>
          <c:idx val="1"/>
          <c:order val="1"/>
          <c:tx>
            <c:strRef>
              <c:f>Raser!$D$49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Raser!$T$48:$T$61</c:f>
              <c:numCache>
                <c:formatCode>0</c:formatCode>
                <c:ptCount val="14"/>
                <c:pt idx="0">
                  <c:v>283.5167459324158</c:v>
                </c:pt>
                <c:pt idx="1">
                  <c:v>290.89896103519243</c:v>
                </c:pt>
                <c:pt idx="2">
                  <c:v>204.16513026052112</c:v>
                </c:pt>
                <c:pt idx="3">
                  <c:v>223.15644699140367</c:v>
                </c:pt>
                <c:pt idx="4">
                  <c:v>231.20374999999996</c:v>
                </c:pt>
                <c:pt idx="5">
                  <c:v>227.30851063829795</c:v>
                </c:pt>
                <c:pt idx="6">
                  <c:v>254.43018867924528</c:v>
                </c:pt>
                <c:pt idx="7">
                  <c:v>233.23714285714289</c:v>
                </c:pt>
                <c:pt idx="8">
                  <c:v>202.25319148936163</c:v>
                </c:pt>
                <c:pt idx="9">
                  <c:v>298.67771960442121</c:v>
                </c:pt>
                <c:pt idx="10">
                  <c:v>0</c:v>
                </c:pt>
                <c:pt idx="11">
                  <c:v>289.83191489361718</c:v>
                </c:pt>
                <c:pt idx="12">
                  <c:v>225.56</c:v>
                </c:pt>
                <c:pt idx="13">
                  <c:v>322.64769230769241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24-4D79-A5F5-60CFD2401082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Raser!$T$10:$T$23</c:f>
              <c:numCache>
                <c:formatCode>0</c:formatCode>
                <c:ptCount val="14"/>
                <c:pt idx="0">
                  <c:v>287.88466014281914</c:v>
                </c:pt>
                <c:pt idx="1">
                  <c:v>296.5366773223007</c:v>
                </c:pt>
                <c:pt idx="2">
                  <c:v>210.75664062500005</c:v>
                </c:pt>
                <c:pt idx="3">
                  <c:v>220.04392523364473</c:v>
                </c:pt>
                <c:pt idx="4">
                  <c:v>238.35714285714263</c:v>
                </c:pt>
                <c:pt idx="5">
                  <c:v>230.31372549019608</c:v>
                </c:pt>
                <c:pt idx="6">
                  <c:v>254.82931034482755</c:v>
                </c:pt>
                <c:pt idx="7">
                  <c:v>230.58800000000005</c:v>
                </c:pt>
                <c:pt idx="8">
                  <c:v>207.45582822085888</c:v>
                </c:pt>
                <c:pt idx="9">
                  <c:v>309.90992167101831</c:v>
                </c:pt>
                <c:pt idx="10">
                  <c:v>0</c:v>
                </c:pt>
                <c:pt idx="11">
                  <c:v>303.75263157894739</c:v>
                </c:pt>
                <c:pt idx="12">
                  <c:v>275.27000000000004</c:v>
                </c:pt>
                <c:pt idx="13">
                  <c:v>320.21666666666675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24-4D79-A5F5-60CFD2401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681904180868257"/>
          <c:y val="0.15146821552544332"/>
          <c:w val="5.624526224324275E-2"/>
          <c:h val="0.1528662638496216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2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513279313408582"/>
          <c:h val="0.78086262588248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Raser!$D$89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Raser!$R$86:$R$98</c:f>
              <c:numCache>
                <c:formatCode>0.00</c:formatCode>
                <c:ptCount val="13"/>
                <c:pt idx="0">
                  <c:v>7.8561994034938225</c:v>
                </c:pt>
                <c:pt idx="1">
                  <c:v>7.7094678217821775</c:v>
                </c:pt>
                <c:pt idx="2">
                  <c:v>6.6108374384236477</c:v>
                </c:pt>
                <c:pt idx="3">
                  <c:v>8.7491638795986617</c:v>
                </c:pt>
                <c:pt idx="4">
                  <c:v>8.675675675675679</c:v>
                </c:pt>
                <c:pt idx="5">
                  <c:v>10.046511627906982</c:v>
                </c:pt>
                <c:pt idx="6">
                  <c:v>7.8548387096774208</c:v>
                </c:pt>
                <c:pt idx="7">
                  <c:v>9.4285714285714306</c:v>
                </c:pt>
                <c:pt idx="8">
                  <c:v>8.5909090909090917</c:v>
                </c:pt>
                <c:pt idx="9">
                  <c:v>6.8636127017178516</c:v>
                </c:pt>
                <c:pt idx="10">
                  <c:v>0</c:v>
                </c:pt>
                <c:pt idx="11">
                  <c:v>7.5945945945945956</c:v>
                </c:pt>
                <c:pt idx="12">
                  <c:v>8.7407407407407387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D-4286-8B4B-DA844ADEF03E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Raser!$R$48:$R$61</c:f>
              <c:numCache>
                <c:formatCode>0.00</c:formatCode>
                <c:ptCount val="14"/>
                <c:pt idx="0">
                  <c:v>7.6042553191489359</c:v>
                </c:pt>
                <c:pt idx="1">
                  <c:v>7.7975164650245183</c:v>
                </c:pt>
                <c:pt idx="2">
                  <c:v>6.5571142284569133</c:v>
                </c:pt>
                <c:pt idx="3">
                  <c:v>8.9713467048710598</c:v>
                </c:pt>
                <c:pt idx="4">
                  <c:v>8.6</c:v>
                </c:pt>
                <c:pt idx="5">
                  <c:v>9.3191489361702118</c:v>
                </c:pt>
                <c:pt idx="6">
                  <c:v>8</c:v>
                </c:pt>
                <c:pt idx="7">
                  <c:v>9.3428571428571434</c:v>
                </c:pt>
                <c:pt idx="8">
                  <c:v>8.7446808510638299</c:v>
                </c:pt>
                <c:pt idx="9">
                  <c:v>6.9802210587550899</c:v>
                </c:pt>
                <c:pt idx="10">
                  <c:v>0</c:v>
                </c:pt>
                <c:pt idx="11">
                  <c:v>7.0638297872340443</c:v>
                </c:pt>
                <c:pt idx="12">
                  <c:v>8.1999999999999993</c:v>
                </c:pt>
                <c:pt idx="1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0D-4286-8B4B-DA844ADEF03E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Raser!$R$10:$R$23</c:f>
              <c:numCache>
                <c:formatCode>0.00</c:formatCode>
                <c:ptCount val="14"/>
                <c:pt idx="0">
                  <c:v>7.7035175879396975</c:v>
                </c:pt>
                <c:pt idx="1">
                  <c:v>7.9041306255484498</c:v>
                </c:pt>
                <c:pt idx="2">
                  <c:v>6.82421875</c:v>
                </c:pt>
                <c:pt idx="3">
                  <c:v>8.7445482866043616</c:v>
                </c:pt>
                <c:pt idx="4">
                  <c:v>8.5494505494505493</c:v>
                </c:pt>
                <c:pt idx="5">
                  <c:v>10.058823529411764</c:v>
                </c:pt>
                <c:pt idx="6">
                  <c:v>8.4827586206896513</c:v>
                </c:pt>
                <c:pt idx="7">
                  <c:v>8.7200000000000006</c:v>
                </c:pt>
                <c:pt idx="8">
                  <c:v>8.6809815950920228</c:v>
                </c:pt>
                <c:pt idx="9">
                  <c:v>7.513707571801568</c:v>
                </c:pt>
                <c:pt idx="10">
                  <c:v>0</c:v>
                </c:pt>
                <c:pt idx="11">
                  <c:v>7.5684210526315772</c:v>
                </c:pt>
                <c:pt idx="12">
                  <c:v>8.8000000000000007</c:v>
                </c:pt>
                <c:pt idx="13">
                  <c:v>7.0341880341880341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0D-4286-8B4B-DA844ADEF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nb-NO"/>
          </a:p>
        </c:txPr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347060025837951"/>
          <c:y val="0.16179557567618866"/>
          <c:w val="5.6255551181049461E-2"/>
          <c:h val="0.19436706121676955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FETTGRUPPE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Raser!$R$86:$R$121</c:f>
              <c:numCache>
                <c:formatCode>0.00</c:formatCode>
                <c:ptCount val="36"/>
                <c:pt idx="0">
                  <c:v>7.8561994034938225</c:v>
                </c:pt>
                <c:pt idx="1">
                  <c:v>7.7094678217821775</c:v>
                </c:pt>
                <c:pt idx="2">
                  <c:v>6.6108374384236477</c:v>
                </c:pt>
                <c:pt idx="3">
                  <c:v>8.7491638795986617</c:v>
                </c:pt>
                <c:pt idx="4">
                  <c:v>8.675675675675679</c:v>
                </c:pt>
                <c:pt idx="5">
                  <c:v>10.046511627906982</c:v>
                </c:pt>
                <c:pt idx="6">
                  <c:v>7.8548387096774208</c:v>
                </c:pt>
                <c:pt idx="7">
                  <c:v>9.4285714285714306</c:v>
                </c:pt>
                <c:pt idx="8">
                  <c:v>8.5909090909090917</c:v>
                </c:pt>
                <c:pt idx="9">
                  <c:v>6.8636127017178516</c:v>
                </c:pt>
                <c:pt idx="10">
                  <c:v>0</c:v>
                </c:pt>
                <c:pt idx="11">
                  <c:v>7.5945945945945956</c:v>
                </c:pt>
                <c:pt idx="12">
                  <c:v>8.7407407407407387</c:v>
                </c:pt>
                <c:pt idx="13">
                  <c:v>7.1216216216216237</c:v>
                </c:pt>
                <c:pt idx="14">
                  <c:v>0</c:v>
                </c:pt>
                <c:pt idx="15">
                  <c:v>6</c:v>
                </c:pt>
                <c:pt idx="16">
                  <c:v>0</c:v>
                </c:pt>
                <c:pt idx="17">
                  <c:v>0</c:v>
                </c:pt>
                <c:pt idx="18">
                  <c:v>10.692638829100302</c:v>
                </c:pt>
                <c:pt idx="19">
                  <c:v>8.612472160356349</c:v>
                </c:pt>
                <c:pt idx="20">
                  <c:v>10.351077313054502</c:v>
                </c:pt>
                <c:pt idx="21">
                  <c:v>8.264196342637149</c:v>
                </c:pt>
                <c:pt idx="22">
                  <c:v>7.8746701846965692</c:v>
                </c:pt>
                <c:pt idx="23">
                  <c:v>7.5339805825242685</c:v>
                </c:pt>
                <c:pt idx="24">
                  <c:v>7.9587628865979374</c:v>
                </c:pt>
                <c:pt idx="25">
                  <c:v>7.5314285714285694</c:v>
                </c:pt>
                <c:pt idx="26">
                  <c:v>8.9428571428571448</c:v>
                </c:pt>
                <c:pt idx="27">
                  <c:v>8.2222222222222232</c:v>
                </c:pt>
                <c:pt idx="28">
                  <c:v>9.5652173913043494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</c:v>
                </c:pt>
                <c:pt idx="33">
                  <c:v>0</c:v>
                </c:pt>
                <c:pt idx="35">
                  <c:v>8.444477259303012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B2-4F49-9CBD-86CEEFFAF34B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Raser!$R$48:$R$84</c:f>
              <c:numCache>
                <c:formatCode>0.00</c:formatCode>
                <c:ptCount val="37"/>
                <c:pt idx="0">
                  <c:v>7.6042553191489359</c:v>
                </c:pt>
                <c:pt idx="1">
                  <c:v>7.7975164650245183</c:v>
                </c:pt>
                <c:pt idx="2">
                  <c:v>6.5571142284569133</c:v>
                </c:pt>
                <c:pt idx="3">
                  <c:v>8.9713467048710598</c:v>
                </c:pt>
                <c:pt idx="4">
                  <c:v>8.6</c:v>
                </c:pt>
                <c:pt idx="5">
                  <c:v>9.3191489361702118</c:v>
                </c:pt>
                <c:pt idx="6">
                  <c:v>8</c:v>
                </c:pt>
                <c:pt idx="7">
                  <c:v>9.3428571428571434</c:v>
                </c:pt>
                <c:pt idx="8">
                  <c:v>8.7446808510638299</c:v>
                </c:pt>
                <c:pt idx="9">
                  <c:v>6.9802210587550899</c:v>
                </c:pt>
                <c:pt idx="10">
                  <c:v>0</c:v>
                </c:pt>
                <c:pt idx="11">
                  <c:v>7.0638297872340443</c:v>
                </c:pt>
                <c:pt idx="12">
                  <c:v>8.1999999999999993</c:v>
                </c:pt>
                <c:pt idx="13">
                  <c:v>7</c:v>
                </c:pt>
                <c:pt idx="14">
                  <c:v>0</c:v>
                </c:pt>
                <c:pt idx="15">
                  <c:v>7.3333333333333313</c:v>
                </c:pt>
                <c:pt idx="16">
                  <c:v>0</c:v>
                </c:pt>
                <c:pt idx="17">
                  <c:v>0</c:v>
                </c:pt>
                <c:pt idx="18">
                  <c:v>10.335597826086955</c:v>
                </c:pt>
                <c:pt idx="19">
                  <c:v>8.3212803793716681</c:v>
                </c:pt>
                <c:pt idx="20">
                  <c:v>10.085444902769593</c:v>
                </c:pt>
                <c:pt idx="21">
                  <c:v>8.2315521628498747</c:v>
                </c:pt>
                <c:pt idx="22">
                  <c:v>7.7123287671232896</c:v>
                </c:pt>
                <c:pt idx="23">
                  <c:v>6.7238095238095248</c:v>
                </c:pt>
                <c:pt idx="24">
                  <c:v>8.6112956810631225</c:v>
                </c:pt>
                <c:pt idx="25">
                  <c:v>7.5062761506276132</c:v>
                </c:pt>
                <c:pt idx="26">
                  <c:v>8.2865168539325822</c:v>
                </c:pt>
                <c:pt idx="27">
                  <c:v>7.7777777777777777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11.666666666666664</c:v>
                </c:pt>
                <c:pt idx="33">
                  <c:v>0</c:v>
                </c:pt>
                <c:pt idx="34">
                  <c:v>0</c:v>
                </c:pt>
                <c:pt idx="35">
                  <c:v>8.2804356281602516</c:v>
                </c:pt>
                <c:pt idx="36">
                  <c:v>7.9855491329479804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B2-4F49-9CBD-86CEEFFAF34B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Raser!$R$10:$R$46</c:f>
              <c:numCache>
                <c:formatCode>0.00</c:formatCode>
                <c:ptCount val="37"/>
                <c:pt idx="0">
                  <c:v>7.7035175879396975</c:v>
                </c:pt>
                <c:pt idx="1">
                  <c:v>7.9041306255484498</c:v>
                </c:pt>
                <c:pt idx="2">
                  <c:v>6.82421875</c:v>
                </c:pt>
                <c:pt idx="3">
                  <c:v>8.7445482866043616</c:v>
                </c:pt>
                <c:pt idx="4">
                  <c:v>8.5494505494505493</c:v>
                </c:pt>
                <c:pt idx="5">
                  <c:v>10.058823529411764</c:v>
                </c:pt>
                <c:pt idx="6">
                  <c:v>8.4827586206896513</c:v>
                </c:pt>
                <c:pt idx="7">
                  <c:v>8.7200000000000006</c:v>
                </c:pt>
                <c:pt idx="8">
                  <c:v>8.6809815950920228</c:v>
                </c:pt>
                <c:pt idx="9">
                  <c:v>7.513707571801568</c:v>
                </c:pt>
                <c:pt idx="10">
                  <c:v>0</c:v>
                </c:pt>
                <c:pt idx="11">
                  <c:v>7.5684210526315772</c:v>
                </c:pt>
                <c:pt idx="12">
                  <c:v>8.8000000000000007</c:v>
                </c:pt>
                <c:pt idx="13">
                  <c:v>7.0341880341880341</c:v>
                </c:pt>
                <c:pt idx="14">
                  <c:v>0</c:v>
                </c:pt>
                <c:pt idx="15">
                  <c:v>10.142857142857141</c:v>
                </c:pt>
                <c:pt idx="16">
                  <c:v>0</c:v>
                </c:pt>
                <c:pt idx="17">
                  <c:v>0</c:v>
                </c:pt>
                <c:pt idx="18">
                  <c:v>10.237169905331344</c:v>
                </c:pt>
                <c:pt idx="19">
                  <c:v>8.1646634615384617</c:v>
                </c:pt>
                <c:pt idx="20">
                  <c:v>9.9145550972304068</c:v>
                </c:pt>
                <c:pt idx="21">
                  <c:v>7.93372145096283</c:v>
                </c:pt>
                <c:pt idx="22">
                  <c:v>7.4272517321016176</c:v>
                </c:pt>
                <c:pt idx="23">
                  <c:v>6.4943820224719104</c:v>
                </c:pt>
                <c:pt idx="24">
                  <c:v>8.0279503105590067</c:v>
                </c:pt>
                <c:pt idx="25">
                  <c:v>7.3390557939914176</c:v>
                </c:pt>
                <c:pt idx="26">
                  <c:v>8.1694915254237301</c:v>
                </c:pt>
                <c:pt idx="27">
                  <c:v>5.5714285714285694</c:v>
                </c:pt>
                <c:pt idx="28">
                  <c:v>10.6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13.333333333333337</c:v>
                </c:pt>
                <c:pt idx="33">
                  <c:v>0</c:v>
                </c:pt>
                <c:pt idx="34">
                  <c:v>0</c:v>
                </c:pt>
                <c:pt idx="35">
                  <c:v>8.2797385620915023</c:v>
                </c:pt>
                <c:pt idx="36">
                  <c:v>8.3832116788321187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B2-4F49-9CBD-86CEEFFAF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191354076709199"/>
          <c:y val="0.16462840568762269"/>
          <c:w val="5.7205614354215971E-2"/>
          <c:h val="0.13157355305304944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KU, 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662961115053294E-2"/>
          <c:y val="0.1274869129795731"/>
          <c:w val="0.94357937595007213"/>
          <c:h val="0.770162119787834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Raser!$D$90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Raser!$L$86:$L$98</c:f>
              <c:numCache>
                <c:formatCode>0.00</c:formatCode>
                <c:ptCount val="13"/>
                <c:pt idx="0">
                  <c:v>3.6689639839928865</c:v>
                </c:pt>
                <c:pt idx="1">
                  <c:v>3.2917086010683594</c:v>
                </c:pt>
                <c:pt idx="2">
                  <c:v>2.0714285714285721</c:v>
                </c:pt>
                <c:pt idx="3">
                  <c:v>3.1275167785234901</c:v>
                </c:pt>
                <c:pt idx="4">
                  <c:v>3.5270270270270281</c:v>
                </c:pt>
                <c:pt idx="5">
                  <c:v>4.1395348837209314</c:v>
                </c:pt>
                <c:pt idx="6">
                  <c:v>3.0645161290322571</c:v>
                </c:pt>
                <c:pt idx="7">
                  <c:v>3.9047619047619033</c:v>
                </c:pt>
                <c:pt idx="8">
                  <c:v>3.0833333333333335</c:v>
                </c:pt>
                <c:pt idx="9">
                  <c:v>2.6356064549713705</c:v>
                </c:pt>
                <c:pt idx="10">
                  <c:v>0</c:v>
                </c:pt>
                <c:pt idx="11">
                  <c:v>3.0540540540540535</c:v>
                </c:pt>
                <c:pt idx="12">
                  <c:v>3.1111111111111112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8-496F-848A-BBFAE234E6D9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Raser!$L$48:$L$61</c:f>
              <c:numCache>
                <c:formatCode>0.00</c:formatCode>
                <c:ptCount val="14"/>
                <c:pt idx="0">
                  <c:v>3.5694006309148265</c:v>
                </c:pt>
                <c:pt idx="1">
                  <c:v>3.270974299404676</c:v>
                </c:pt>
                <c:pt idx="2">
                  <c:v>1.9478957915831665</c:v>
                </c:pt>
                <c:pt idx="3">
                  <c:v>3.2808022922636102</c:v>
                </c:pt>
                <c:pt idx="4">
                  <c:v>3.3624999999999998</c:v>
                </c:pt>
                <c:pt idx="5">
                  <c:v>3.5531914893617031</c:v>
                </c:pt>
                <c:pt idx="6">
                  <c:v>3.4528301886792456</c:v>
                </c:pt>
                <c:pt idx="7">
                  <c:v>3.9428571428571439</c:v>
                </c:pt>
                <c:pt idx="8">
                  <c:v>3.1560283687943258</c:v>
                </c:pt>
                <c:pt idx="9">
                  <c:v>2.657542224810717</c:v>
                </c:pt>
                <c:pt idx="10">
                  <c:v>0</c:v>
                </c:pt>
                <c:pt idx="11">
                  <c:v>2.8936170212765959</c:v>
                </c:pt>
                <c:pt idx="12">
                  <c:v>2.7749999999999999</c:v>
                </c:pt>
                <c:pt idx="13">
                  <c:v>4.2717948717948726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88-496F-848A-BBFAE234E6D9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Raser!$C$10:$C$23</c:f>
              <c:strCache>
                <c:ptCount val="14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</c:strCache>
            </c:strRef>
          </c:cat>
          <c:val>
            <c:numRef>
              <c:f>Raser!$L$10:$L$23</c:f>
              <c:numCache>
                <c:formatCode>0.00</c:formatCode>
                <c:ptCount val="14"/>
                <c:pt idx="0">
                  <c:v>3.6748079034028529</c:v>
                </c:pt>
                <c:pt idx="1">
                  <c:v>3.3897008091325351</c:v>
                </c:pt>
                <c:pt idx="2">
                  <c:v>2.080078125</c:v>
                </c:pt>
                <c:pt idx="3">
                  <c:v>3.2741433021806858</c:v>
                </c:pt>
                <c:pt idx="4">
                  <c:v>3.4505494505494503</c:v>
                </c:pt>
                <c:pt idx="5">
                  <c:v>3.7058823529411762</c:v>
                </c:pt>
                <c:pt idx="6">
                  <c:v>3.5</c:v>
                </c:pt>
                <c:pt idx="7">
                  <c:v>3.56</c:v>
                </c:pt>
                <c:pt idx="8">
                  <c:v>3.1165644171779148</c:v>
                </c:pt>
                <c:pt idx="9">
                  <c:v>2.8433420365535249</c:v>
                </c:pt>
                <c:pt idx="10">
                  <c:v>0</c:v>
                </c:pt>
                <c:pt idx="11">
                  <c:v>3.0842105263157902</c:v>
                </c:pt>
                <c:pt idx="12">
                  <c:v>3.7</c:v>
                </c:pt>
                <c:pt idx="13">
                  <c:v>4.2606837606837606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88-496F-848A-BBFAE234E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304049543785799"/>
          <c:y val="0.16571050827554801"/>
          <c:w val="5.9876011532031377E-2"/>
          <c:h val="0.13864822041513594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Middel KLASSE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Raser!$L$86:$L$121</c:f>
              <c:numCache>
                <c:formatCode>0.00</c:formatCode>
                <c:ptCount val="36"/>
                <c:pt idx="0">
                  <c:v>3.6689639839928865</c:v>
                </c:pt>
                <c:pt idx="1">
                  <c:v>3.2917086010683594</c:v>
                </c:pt>
                <c:pt idx="2">
                  <c:v>2.0714285714285721</c:v>
                </c:pt>
                <c:pt idx="3">
                  <c:v>3.1275167785234901</c:v>
                </c:pt>
                <c:pt idx="4">
                  <c:v>3.5270270270270281</c:v>
                </c:pt>
                <c:pt idx="5">
                  <c:v>4.1395348837209314</c:v>
                </c:pt>
                <c:pt idx="6">
                  <c:v>3.0645161290322571</c:v>
                </c:pt>
                <c:pt idx="7">
                  <c:v>3.9047619047619033</c:v>
                </c:pt>
                <c:pt idx="8">
                  <c:v>3.0833333333333335</c:v>
                </c:pt>
                <c:pt idx="9">
                  <c:v>2.6356064549713705</c:v>
                </c:pt>
                <c:pt idx="10">
                  <c:v>0</c:v>
                </c:pt>
                <c:pt idx="11">
                  <c:v>3.0540540540540535</c:v>
                </c:pt>
                <c:pt idx="12">
                  <c:v>3.1111111111111112</c:v>
                </c:pt>
                <c:pt idx="13">
                  <c:v>4.3423423423423433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5.5983606557377046</c:v>
                </c:pt>
                <c:pt idx="19">
                  <c:v>6.6194267515923588</c:v>
                </c:pt>
                <c:pt idx="20">
                  <c:v>5.8242385786802027</c:v>
                </c:pt>
                <c:pt idx="21">
                  <c:v>6.9224843524313906</c:v>
                </c:pt>
                <c:pt idx="22">
                  <c:v>5.5461741424802113</c:v>
                </c:pt>
                <c:pt idx="23">
                  <c:v>6.7766990291262124</c:v>
                </c:pt>
                <c:pt idx="24">
                  <c:v>4.4742268041237114</c:v>
                </c:pt>
                <c:pt idx="25">
                  <c:v>4.6857142857142877</c:v>
                </c:pt>
                <c:pt idx="26">
                  <c:v>4.2857142857142847</c:v>
                </c:pt>
                <c:pt idx="27">
                  <c:v>7.1111111111111116</c:v>
                </c:pt>
                <c:pt idx="28">
                  <c:v>5.1304347826086953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6.6666666666666687</c:v>
                </c:pt>
                <c:pt idx="33">
                  <c:v>0</c:v>
                </c:pt>
                <c:pt idx="35">
                  <c:v>4.9778368794326244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F-4C2B-8754-DB3A4D8C9CFE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Raser!$L$48:$L$84</c:f>
              <c:numCache>
                <c:formatCode>0.00</c:formatCode>
                <c:ptCount val="37"/>
                <c:pt idx="0">
                  <c:v>3.5694006309148265</c:v>
                </c:pt>
                <c:pt idx="1">
                  <c:v>3.270974299404676</c:v>
                </c:pt>
                <c:pt idx="2">
                  <c:v>1.9478957915831665</c:v>
                </c:pt>
                <c:pt idx="3">
                  <c:v>3.2808022922636102</c:v>
                </c:pt>
                <c:pt idx="4">
                  <c:v>3.3624999999999998</c:v>
                </c:pt>
                <c:pt idx="5">
                  <c:v>3.5531914893617031</c:v>
                </c:pt>
                <c:pt idx="6">
                  <c:v>3.4528301886792456</c:v>
                </c:pt>
                <c:pt idx="7">
                  <c:v>3.9428571428571439</c:v>
                </c:pt>
                <c:pt idx="8">
                  <c:v>3.1560283687943258</c:v>
                </c:pt>
                <c:pt idx="9">
                  <c:v>2.657542224810717</c:v>
                </c:pt>
                <c:pt idx="10">
                  <c:v>0</c:v>
                </c:pt>
                <c:pt idx="11">
                  <c:v>2.8936170212765959</c:v>
                </c:pt>
                <c:pt idx="12">
                  <c:v>2.7749999999999999</c:v>
                </c:pt>
                <c:pt idx="13">
                  <c:v>4.2717948717948726</c:v>
                </c:pt>
                <c:pt idx="14">
                  <c:v>0</c:v>
                </c:pt>
                <c:pt idx="15">
                  <c:v>3.3333333333333344</c:v>
                </c:pt>
                <c:pt idx="16">
                  <c:v>0</c:v>
                </c:pt>
                <c:pt idx="17">
                  <c:v>0</c:v>
                </c:pt>
                <c:pt idx="18">
                  <c:v>5.4564428312159716</c:v>
                </c:pt>
                <c:pt idx="19">
                  <c:v>6.4798339264531437</c:v>
                </c:pt>
                <c:pt idx="20">
                  <c:v>5.6220518867924509</c:v>
                </c:pt>
                <c:pt idx="21">
                  <c:v>6.8922815945716724</c:v>
                </c:pt>
                <c:pt idx="22">
                  <c:v>5.476571428571428</c:v>
                </c:pt>
                <c:pt idx="23">
                  <c:v>6.4666666666666668</c:v>
                </c:pt>
                <c:pt idx="24">
                  <c:v>4.7441860465116292</c:v>
                </c:pt>
                <c:pt idx="25">
                  <c:v>4.647058823529413</c:v>
                </c:pt>
                <c:pt idx="26">
                  <c:v>3.9325842696629199</c:v>
                </c:pt>
                <c:pt idx="27">
                  <c:v>6.333333333333333</c:v>
                </c:pt>
                <c:pt idx="28">
                  <c:v>5.3269230769230758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5.5</c:v>
                </c:pt>
                <c:pt idx="33">
                  <c:v>0</c:v>
                </c:pt>
                <c:pt idx="34">
                  <c:v>0</c:v>
                </c:pt>
                <c:pt idx="35">
                  <c:v>4.7673151750972753</c:v>
                </c:pt>
                <c:pt idx="36">
                  <c:v>3.6676300578034673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9F-4C2B-8754-DB3A4D8C9CFE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Raser!$L$10:$L$46</c:f>
              <c:numCache>
                <c:formatCode>0.00</c:formatCode>
                <c:ptCount val="37"/>
                <c:pt idx="0">
                  <c:v>3.6748079034028529</c:v>
                </c:pt>
                <c:pt idx="1">
                  <c:v>3.3897008091325351</c:v>
                </c:pt>
                <c:pt idx="2">
                  <c:v>2.080078125</c:v>
                </c:pt>
                <c:pt idx="3">
                  <c:v>3.2741433021806858</c:v>
                </c:pt>
                <c:pt idx="4">
                  <c:v>3.4505494505494503</c:v>
                </c:pt>
                <c:pt idx="5">
                  <c:v>3.7058823529411762</c:v>
                </c:pt>
                <c:pt idx="6">
                  <c:v>3.5</c:v>
                </c:pt>
                <c:pt idx="7">
                  <c:v>3.56</c:v>
                </c:pt>
                <c:pt idx="8">
                  <c:v>3.1165644171779148</c:v>
                </c:pt>
                <c:pt idx="9">
                  <c:v>2.8433420365535249</c:v>
                </c:pt>
                <c:pt idx="10">
                  <c:v>0</c:v>
                </c:pt>
                <c:pt idx="11">
                  <c:v>3.0842105263157902</c:v>
                </c:pt>
                <c:pt idx="12">
                  <c:v>3.7</c:v>
                </c:pt>
                <c:pt idx="13">
                  <c:v>4.2606837606837606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  <c:pt idx="17">
                  <c:v>0</c:v>
                </c:pt>
                <c:pt idx="18">
                  <c:v>5.4626121635094718</c:v>
                </c:pt>
                <c:pt idx="19">
                  <c:v>6.4317498496692718</c:v>
                </c:pt>
                <c:pt idx="20">
                  <c:v>5.5403653506187389</c:v>
                </c:pt>
                <c:pt idx="21">
                  <c:v>6.731958762886598</c:v>
                </c:pt>
                <c:pt idx="22">
                  <c:v>5.4589595375722553</c:v>
                </c:pt>
                <c:pt idx="23">
                  <c:v>6.3932584269662893</c:v>
                </c:pt>
                <c:pt idx="24">
                  <c:v>4.3302180685358254</c:v>
                </c:pt>
                <c:pt idx="25">
                  <c:v>4.6180257510729605</c:v>
                </c:pt>
                <c:pt idx="26">
                  <c:v>3.892045454545455</c:v>
                </c:pt>
                <c:pt idx="27">
                  <c:v>6.1428571428571441</c:v>
                </c:pt>
                <c:pt idx="28">
                  <c:v>5.4933333333333323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</c:v>
                </c:pt>
                <c:pt idx="33">
                  <c:v>0</c:v>
                </c:pt>
                <c:pt idx="34">
                  <c:v>0</c:v>
                </c:pt>
                <c:pt idx="35">
                  <c:v>4.7588312254688194</c:v>
                </c:pt>
                <c:pt idx="36">
                  <c:v>3.9452554744525536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9F-4C2B-8754-DB3A4D8C9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878463228774045"/>
          <c:y val="0.1722914252492426"/>
          <c:w val="6.3545508879407478E-2"/>
          <c:h val="0.14887734856601023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KU, antall slakt</a:t>
            </a:r>
            <a:r>
              <a:rPr lang="en-US" sz="2400" baseline="0"/>
              <a:t> </a:t>
            </a:r>
            <a:r>
              <a:rPr lang="en-US" sz="2400"/>
              <a:t>av de 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11738238691978E-2"/>
          <c:y val="0.13574042803465611"/>
          <c:w val="0.91973064760128065"/>
          <c:h val="0.648680358258876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Raser!$G$86:$G$122</c:f>
              <c:numCache>
                <c:formatCode>#,##0</c:formatCode>
                <c:ptCount val="37"/>
                <c:pt idx="0">
                  <c:v>4694</c:v>
                </c:pt>
                <c:pt idx="1">
                  <c:v>38784</c:v>
                </c:pt>
                <c:pt idx="2">
                  <c:v>406</c:v>
                </c:pt>
                <c:pt idx="3">
                  <c:v>299</c:v>
                </c:pt>
                <c:pt idx="4">
                  <c:v>74</c:v>
                </c:pt>
                <c:pt idx="5">
                  <c:v>43</c:v>
                </c:pt>
                <c:pt idx="6">
                  <c:v>62</c:v>
                </c:pt>
                <c:pt idx="7">
                  <c:v>21</c:v>
                </c:pt>
                <c:pt idx="8">
                  <c:v>132</c:v>
                </c:pt>
                <c:pt idx="9">
                  <c:v>1921</c:v>
                </c:pt>
                <c:pt idx="10">
                  <c:v>0</c:v>
                </c:pt>
                <c:pt idx="11">
                  <c:v>74</c:v>
                </c:pt>
                <c:pt idx="12">
                  <c:v>27</c:v>
                </c:pt>
                <c:pt idx="13">
                  <c:v>222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2323</c:v>
                </c:pt>
                <c:pt idx="19">
                  <c:v>3143</c:v>
                </c:pt>
                <c:pt idx="20">
                  <c:v>1578</c:v>
                </c:pt>
                <c:pt idx="21">
                  <c:v>2078</c:v>
                </c:pt>
                <c:pt idx="22">
                  <c:v>758</c:v>
                </c:pt>
                <c:pt idx="23">
                  <c:v>103</c:v>
                </c:pt>
                <c:pt idx="24">
                  <c:v>291</c:v>
                </c:pt>
                <c:pt idx="25">
                  <c:v>175</c:v>
                </c:pt>
                <c:pt idx="26">
                  <c:v>105</c:v>
                </c:pt>
                <c:pt idx="27">
                  <c:v>9</c:v>
                </c:pt>
                <c:pt idx="28">
                  <c:v>46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5">
                  <c:v>3386</c:v>
                </c:pt>
                <c:pt idx="36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B5-467D-8B3E-D510B88D0D44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Raser!$G$48:$G$84</c:f>
              <c:numCache>
                <c:formatCode>#,##0</c:formatCode>
                <c:ptCount val="37"/>
                <c:pt idx="0">
                  <c:v>3995</c:v>
                </c:pt>
                <c:pt idx="1">
                  <c:v>34467</c:v>
                </c:pt>
                <c:pt idx="2">
                  <c:v>499</c:v>
                </c:pt>
                <c:pt idx="3">
                  <c:v>349</c:v>
                </c:pt>
                <c:pt idx="4">
                  <c:v>80</c:v>
                </c:pt>
                <c:pt idx="5">
                  <c:v>47</c:v>
                </c:pt>
                <c:pt idx="6">
                  <c:v>53</c:v>
                </c:pt>
                <c:pt idx="7">
                  <c:v>35</c:v>
                </c:pt>
                <c:pt idx="8">
                  <c:v>141</c:v>
                </c:pt>
                <c:pt idx="9">
                  <c:v>1719</c:v>
                </c:pt>
                <c:pt idx="10">
                  <c:v>0</c:v>
                </c:pt>
                <c:pt idx="11">
                  <c:v>94</c:v>
                </c:pt>
                <c:pt idx="12">
                  <c:v>40</c:v>
                </c:pt>
                <c:pt idx="13">
                  <c:v>195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2208</c:v>
                </c:pt>
                <c:pt idx="19">
                  <c:v>3374</c:v>
                </c:pt>
                <c:pt idx="20">
                  <c:v>1697</c:v>
                </c:pt>
                <c:pt idx="21">
                  <c:v>2358</c:v>
                </c:pt>
                <c:pt idx="22">
                  <c:v>876</c:v>
                </c:pt>
                <c:pt idx="23">
                  <c:v>105</c:v>
                </c:pt>
                <c:pt idx="24">
                  <c:v>301</c:v>
                </c:pt>
                <c:pt idx="25">
                  <c:v>239</c:v>
                </c:pt>
                <c:pt idx="26">
                  <c:v>178</c:v>
                </c:pt>
                <c:pt idx="27">
                  <c:v>9</c:v>
                </c:pt>
                <c:pt idx="28">
                  <c:v>52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2571</c:v>
                </c:pt>
                <c:pt idx="36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B5-467D-8B3E-D510B88D0D44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Raser!$G$10:$G$46</c:f>
              <c:numCache>
                <c:formatCode>#,##0</c:formatCode>
                <c:ptCount val="37"/>
                <c:pt idx="0">
                  <c:v>3781</c:v>
                </c:pt>
                <c:pt idx="1">
                  <c:v>31908</c:v>
                </c:pt>
                <c:pt idx="2">
                  <c:v>512</c:v>
                </c:pt>
                <c:pt idx="3">
                  <c:v>321</c:v>
                </c:pt>
                <c:pt idx="4">
                  <c:v>91</c:v>
                </c:pt>
                <c:pt idx="5">
                  <c:v>51</c:v>
                </c:pt>
                <c:pt idx="6">
                  <c:v>58</c:v>
                </c:pt>
                <c:pt idx="7">
                  <c:v>50</c:v>
                </c:pt>
                <c:pt idx="8">
                  <c:v>163</c:v>
                </c:pt>
                <c:pt idx="9">
                  <c:v>1532</c:v>
                </c:pt>
                <c:pt idx="10">
                  <c:v>0</c:v>
                </c:pt>
                <c:pt idx="11">
                  <c:v>95</c:v>
                </c:pt>
                <c:pt idx="12">
                  <c:v>10</c:v>
                </c:pt>
                <c:pt idx="13">
                  <c:v>234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2007</c:v>
                </c:pt>
                <c:pt idx="19">
                  <c:v>3328</c:v>
                </c:pt>
                <c:pt idx="20">
                  <c:v>1697</c:v>
                </c:pt>
                <c:pt idx="21">
                  <c:v>2233</c:v>
                </c:pt>
                <c:pt idx="22">
                  <c:v>866</c:v>
                </c:pt>
                <c:pt idx="23">
                  <c:v>89</c:v>
                </c:pt>
                <c:pt idx="24">
                  <c:v>322</c:v>
                </c:pt>
                <c:pt idx="25">
                  <c:v>233</c:v>
                </c:pt>
                <c:pt idx="26">
                  <c:v>177</c:v>
                </c:pt>
                <c:pt idx="27">
                  <c:v>14</c:v>
                </c:pt>
                <c:pt idx="28">
                  <c:v>75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2295</c:v>
                </c:pt>
                <c:pt idx="3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B5-467D-8B3E-D510B88D0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932784222282659"/>
          <c:y val="0.28939634982713769"/>
          <c:w val="5.5452343466615789E-2"/>
          <c:h val="0.150698073874679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KU, antall% slakt</a:t>
            </a:r>
            <a:r>
              <a:rPr lang="en-US" sz="2400" baseline="0"/>
              <a:t> </a:t>
            </a:r>
            <a:r>
              <a:rPr lang="en-US" sz="2400"/>
              <a:t>av de ulike rasene</a:t>
            </a:r>
          </a:p>
        </c:rich>
      </c:tx>
      <c:layout>
        <c:manualLayout>
          <c:xMode val="edge"/>
          <c:yMode val="edge"/>
          <c:x val="0.19673276676109541"/>
          <c:y val="5.06329113924050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11738238691978E-2"/>
          <c:y val="0.13574042803465611"/>
          <c:w val="0.91973064760128065"/>
          <c:h val="0.6486803582588766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Raser!$G$86:$G$122</c:f>
              <c:numCache>
                <c:formatCode>#,##0</c:formatCode>
                <c:ptCount val="37"/>
                <c:pt idx="0">
                  <c:v>4694</c:v>
                </c:pt>
                <c:pt idx="1">
                  <c:v>38784</c:v>
                </c:pt>
                <c:pt idx="2">
                  <c:v>406</c:v>
                </c:pt>
                <c:pt idx="3">
                  <c:v>299</c:v>
                </c:pt>
                <c:pt idx="4">
                  <c:v>74</c:v>
                </c:pt>
                <c:pt idx="5">
                  <c:v>43</c:v>
                </c:pt>
                <c:pt idx="6">
                  <c:v>62</c:v>
                </c:pt>
                <c:pt idx="7">
                  <c:v>21</c:v>
                </c:pt>
                <c:pt idx="8">
                  <c:v>132</c:v>
                </c:pt>
                <c:pt idx="9">
                  <c:v>1921</c:v>
                </c:pt>
                <c:pt idx="10">
                  <c:v>0</c:v>
                </c:pt>
                <c:pt idx="11">
                  <c:v>74</c:v>
                </c:pt>
                <c:pt idx="12">
                  <c:v>27</c:v>
                </c:pt>
                <c:pt idx="13">
                  <c:v>222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2323</c:v>
                </c:pt>
                <c:pt idx="19">
                  <c:v>3143</c:v>
                </c:pt>
                <c:pt idx="20">
                  <c:v>1578</c:v>
                </c:pt>
                <c:pt idx="21">
                  <c:v>2078</c:v>
                </c:pt>
                <c:pt idx="22">
                  <c:v>758</c:v>
                </c:pt>
                <c:pt idx="23">
                  <c:v>103</c:v>
                </c:pt>
                <c:pt idx="24">
                  <c:v>291</c:v>
                </c:pt>
                <c:pt idx="25">
                  <c:v>175</c:v>
                </c:pt>
                <c:pt idx="26">
                  <c:v>105</c:v>
                </c:pt>
                <c:pt idx="27">
                  <c:v>9</c:v>
                </c:pt>
                <c:pt idx="28">
                  <c:v>46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5">
                  <c:v>3386</c:v>
                </c:pt>
                <c:pt idx="36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2-468F-9D86-90C36D6533F8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Raser!$G$48:$G$84</c:f>
              <c:numCache>
                <c:formatCode>#,##0</c:formatCode>
                <c:ptCount val="37"/>
                <c:pt idx="0">
                  <c:v>3995</c:v>
                </c:pt>
                <c:pt idx="1">
                  <c:v>34467</c:v>
                </c:pt>
                <c:pt idx="2">
                  <c:v>499</c:v>
                </c:pt>
                <c:pt idx="3">
                  <c:v>349</c:v>
                </c:pt>
                <c:pt idx="4">
                  <c:v>80</c:v>
                </c:pt>
                <c:pt idx="5">
                  <c:v>47</c:v>
                </c:pt>
                <c:pt idx="6">
                  <c:v>53</c:v>
                </c:pt>
                <c:pt idx="7">
                  <c:v>35</c:v>
                </c:pt>
                <c:pt idx="8">
                  <c:v>141</c:v>
                </c:pt>
                <c:pt idx="9">
                  <c:v>1719</c:v>
                </c:pt>
                <c:pt idx="10">
                  <c:v>0</c:v>
                </c:pt>
                <c:pt idx="11">
                  <c:v>94</c:v>
                </c:pt>
                <c:pt idx="12">
                  <c:v>40</c:v>
                </c:pt>
                <c:pt idx="13">
                  <c:v>195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2208</c:v>
                </c:pt>
                <c:pt idx="19">
                  <c:v>3374</c:v>
                </c:pt>
                <c:pt idx="20">
                  <c:v>1697</c:v>
                </c:pt>
                <c:pt idx="21">
                  <c:v>2358</c:v>
                </c:pt>
                <c:pt idx="22">
                  <c:v>876</c:v>
                </c:pt>
                <c:pt idx="23">
                  <c:v>105</c:v>
                </c:pt>
                <c:pt idx="24">
                  <c:v>301</c:v>
                </c:pt>
                <c:pt idx="25">
                  <c:v>239</c:v>
                </c:pt>
                <c:pt idx="26">
                  <c:v>178</c:v>
                </c:pt>
                <c:pt idx="27">
                  <c:v>9</c:v>
                </c:pt>
                <c:pt idx="28">
                  <c:v>52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2571</c:v>
                </c:pt>
                <c:pt idx="36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2-468F-9D86-90C36D6533F8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Raser!$G$10:$G$46</c:f>
              <c:numCache>
                <c:formatCode>#,##0</c:formatCode>
                <c:ptCount val="37"/>
                <c:pt idx="0">
                  <c:v>3781</c:v>
                </c:pt>
                <c:pt idx="1">
                  <c:v>31908</c:v>
                </c:pt>
                <c:pt idx="2">
                  <c:v>512</c:v>
                </c:pt>
                <c:pt idx="3">
                  <c:v>321</c:v>
                </c:pt>
                <c:pt idx="4">
                  <c:v>91</c:v>
                </c:pt>
                <c:pt idx="5">
                  <c:v>51</c:v>
                </c:pt>
                <c:pt idx="6">
                  <c:v>58</c:v>
                </c:pt>
                <c:pt idx="7">
                  <c:v>50</c:v>
                </c:pt>
                <c:pt idx="8">
                  <c:v>163</c:v>
                </c:pt>
                <c:pt idx="9">
                  <c:v>1532</c:v>
                </c:pt>
                <c:pt idx="10">
                  <c:v>0</c:v>
                </c:pt>
                <c:pt idx="11">
                  <c:v>95</c:v>
                </c:pt>
                <c:pt idx="12">
                  <c:v>10</c:v>
                </c:pt>
                <c:pt idx="13">
                  <c:v>234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2007</c:v>
                </c:pt>
                <c:pt idx="19">
                  <c:v>3328</c:v>
                </c:pt>
                <c:pt idx="20">
                  <c:v>1697</c:v>
                </c:pt>
                <c:pt idx="21">
                  <c:v>2233</c:v>
                </c:pt>
                <c:pt idx="22">
                  <c:v>866</c:v>
                </c:pt>
                <c:pt idx="23">
                  <c:v>89</c:v>
                </c:pt>
                <c:pt idx="24">
                  <c:v>322</c:v>
                </c:pt>
                <c:pt idx="25">
                  <c:v>233</c:v>
                </c:pt>
                <c:pt idx="26">
                  <c:v>177</c:v>
                </c:pt>
                <c:pt idx="27">
                  <c:v>14</c:v>
                </c:pt>
                <c:pt idx="28">
                  <c:v>75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0</c:v>
                </c:pt>
                <c:pt idx="35">
                  <c:v>2295</c:v>
                </c:pt>
                <c:pt idx="36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2-468F-9D86-90C36D653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932784222282659"/>
          <c:y val="0.28939634982713769"/>
          <c:w val="5.5452343466615789E-2"/>
          <c:h val="0.15069807387467937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400"/>
              <a:t>Kategori KU: Middel SLAKTEVEKT for</a:t>
            </a:r>
            <a:r>
              <a:rPr lang="en-US" sz="2400" baseline="0"/>
              <a:t> de </a:t>
            </a:r>
            <a:r>
              <a:rPr lang="en-US" sz="2400"/>
              <a:t>ulike rasene</a:t>
            </a:r>
          </a:p>
        </c:rich>
      </c:tx>
      <c:layout>
        <c:manualLayout>
          <c:xMode val="edge"/>
          <c:yMode val="edge"/>
          <c:x val="0.19673274445452299"/>
          <c:y val="4.51209042843613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317382286161989E-2"/>
          <c:y val="0.1274869129795731"/>
          <c:w val="0.9389250035538107"/>
          <c:h val="0.656933873313959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Raser!$D$87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Raser!$T$86:$T$122</c:f>
              <c:numCache>
                <c:formatCode>0</c:formatCode>
                <c:ptCount val="37"/>
                <c:pt idx="0">
                  <c:v>289.87389007243206</c:v>
                </c:pt>
                <c:pt idx="1">
                  <c:v>290.7967440181518</c:v>
                </c:pt>
                <c:pt idx="2">
                  <c:v>207.57721674876828</c:v>
                </c:pt>
                <c:pt idx="3">
                  <c:v>213.90377926421405</c:v>
                </c:pt>
                <c:pt idx="4">
                  <c:v>240.03054054054056</c:v>
                </c:pt>
                <c:pt idx="5">
                  <c:v>243.34511627906969</c:v>
                </c:pt>
                <c:pt idx="6">
                  <c:v>243.49516129032256</c:v>
                </c:pt>
                <c:pt idx="7">
                  <c:v>240.01428571428559</c:v>
                </c:pt>
                <c:pt idx="8">
                  <c:v>202.02234848484864</c:v>
                </c:pt>
                <c:pt idx="9">
                  <c:v>296.28239979177567</c:v>
                </c:pt>
                <c:pt idx="10">
                  <c:v>0</c:v>
                </c:pt>
                <c:pt idx="11">
                  <c:v>295.1729729729729</c:v>
                </c:pt>
                <c:pt idx="12">
                  <c:v>249.74444444444444</c:v>
                </c:pt>
                <c:pt idx="13">
                  <c:v>324.6245945945945</c:v>
                </c:pt>
                <c:pt idx="14">
                  <c:v>0</c:v>
                </c:pt>
                <c:pt idx="15">
                  <c:v>318</c:v>
                </c:pt>
                <c:pt idx="16">
                  <c:v>0</c:v>
                </c:pt>
                <c:pt idx="17">
                  <c:v>0</c:v>
                </c:pt>
                <c:pt idx="18">
                  <c:v>329.15696513129524</c:v>
                </c:pt>
                <c:pt idx="19">
                  <c:v>374.14583837098257</c:v>
                </c:pt>
                <c:pt idx="20">
                  <c:v>319.26531051964525</c:v>
                </c:pt>
                <c:pt idx="21">
                  <c:v>353.52781520692957</c:v>
                </c:pt>
                <c:pt idx="22">
                  <c:v>340.18490765171475</c:v>
                </c:pt>
                <c:pt idx="23">
                  <c:v>392.93174757281554</c:v>
                </c:pt>
                <c:pt idx="24">
                  <c:v>218.43264604811</c:v>
                </c:pt>
                <c:pt idx="25">
                  <c:v>276.8638285714286</c:v>
                </c:pt>
                <c:pt idx="26">
                  <c:v>171.25438095238107</c:v>
                </c:pt>
                <c:pt idx="27">
                  <c:v>329.82222222222219</c:v>
                </c:pt>
                <c:pt idx="28">
                  <c:v>258.67391304347831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353.76666666666654</c:v>
                </c:pt>
                <c:pt idx="33">
                  <c:v>0</c:v>
                </c:pt>
                <c:pt idx="35">
                  <c:v>322.35770525693943</c:v>
                </c:pt>
                <c:pt idx="36">
                  <c:v>295.33570038910523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F-400C-8ED3-130C3B2CABB5}"/>
            </c:ext>
          </c:extLst>
        </c:ser>
        <c:ser>
          <c:idx val="1"/>
          <c:order val="1"/>
          <c:tx>
            <c:strRef>
              <c:f>Raser!$D$48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Raser!$T$48:$T$84</c:f>
              <c:numCache>
                <c:formatCode>0</c:formatCode>
                <c:ptCount val="37"/>
                <c:pt idx="0">
                  <c:v>283.5167459324158</c:v>
                </c:pt>
                <c:pt idx="1">
                  <c:v>290.89896103519243</c:v>
                </c:pt>
                <c:pt idx="2">
                  <c:v>204.16513026052112</c:v>
                </c:pt>
                <c:pt idx="3">
                  <c:v>223.15644699140367</c:v>
                </c:pt>
                <c:pt idx="4">
                  <c:v>231.20374999999996</c:v>
                </c:pt>
                <c:pt idx="5">
                  <c:v>227.30851063829795</c:v>
                </c:pt>
                <c:pt idx="6">
                  <c:v>254.43018867924528</c:v>
                </c:pt>
                <c:pt idx="7">
                  <c:v>233.23714285714289</c:v>
                </c:pt>
                <c:pt idx="8">
                  <c:v>202.25319148936163</c:v>
                </c:pt>
                <c:pt idx="9">
                  <c:v>298.67771960442121</c:v>
                </c:pt>
                <c:pt idx="10">
                  <c:v>0</c:v>
                </c:pt>
                <c:pt idx="11">
                  <c:v>289.83191489361718</c:v>
                </c:pt>
                <c:pt idx="12">
                  <c:v>225.56</c:v>
                </c:pt>
                <c:pt idx="13">
                  <c:v>322.64769230769241</c:v>
                </c:pt>
                <c:pt idx="14">
                  <c:v>0</c:v>
                </c:pt>
                <c:pt idx="15">
                  <c:v>286.43333333333339</c:v>
                </c:pt>
                <c:pt idx="16">
                  <c:v>0</c:v>
                </c:pt>
                <c:pt idx="17">
                  <c:v>0</c:v>
                </c:pt>
                <c:pt idx="18">
                  <c:v>324.72096920289817</c:v>
                </c:pt>
                <c:pt idx="19">
                  <c:v>367.94765856550111</c:v>
                </c:pt>
                <c:pt idx="20">
                  <c:v>313.4065998821456</c:v>
                </c:pt>
                <c:pt idx="21">
                  <c:v>353.30254452926175</c:v>
                </c:pt>
                <c:pt idx="22">
                  <c:v>338.81392694063902</c:v>
                </c:pt>
                <c:pt idx="23">
                  <c:v>382.85238095238111</c:v>
                </c:pt>
                <c:pt idx="24">
                  <c:v>228.23189368770781</c:v>
                </c:pt>
                <c:pt idx="25">
                  <c:v>269.56652719665283</c:v>
                </c:pt>
                <c:pt idx="26">
                  <c:v>154.32865168539337</c:v>
                </c:pt>
                <c:pt idx="27">
                  <c:v>314.64444444444439</c:v>
                </c:pt>
                <c:pt idx="28">
                  <c:v>271.30961538461543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298.76666666666665</c:v>
                </c:pt>
                <c:pt idx="33">
                  <c:v>0</c:v>
                </c:pt>
                <c:pt idx="34">
                  <c:v>0</c:v>
                </c:pt>
                <c:pt idx="35">
                  <c:v>314.69229871645206</c:v>
                </c:pt>
                <c:pt idx="36">
                  <c:v>292.33179190751463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F-400C-8ED3-130C3B2CABB5}"/>
            </c:ext>
          </c:extLst>
        </c:ser>
        <c:ser>
          <c:idx val="2"/>
          <c:order val="2"/>
          <c:tx>
            <c:strRef>
              <c:f>Raser!$D$10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Raser!$C$10:$C$46</c:f>
              <c:strCache>
                <c:ptCount val="37"/>
                <c:pt idx="0">
                  <c:v>Datamangel</c:v>
                </c:pt>
                <c:pt idx="1">
                  <c:v>NRF</c:v>
                </c:pt>
                <c:pt idx="2">
                  <c:v>Jersey</c:v>
                </c:pt>
                <c:pt idx="3">
                  <c:v>Sidet Trønder</c:v>
                </c:pt>
                <c:pt idx="4">
                  <c:v>Telemark</c:v>
                </c:pt>
                <c:pt idx="5">
                  <c:v>Dølafe</c:v>
                </c:pt>
                <c:pt idx="6">
                  <c:v>Raukolle</c:v>
                </c:pt>
                <c:pt idx="7">
                  <c:v>Sør- og Vestlands</c:v>
                </c:pt>
                <c:pt idx="8">
                  <c:v>Vestlandsfe</c:v>
                </c:pt>
                <c:pt idx="9">
                  <c:v>Holstein</c:v>
                </c:pt>
                <c:pt idx="10">
                  <c:v>Rødt Dansk</c:v>
                </c:pt>
                <c:pt idx="11">
                  <c:v>Brown Swiss</c:v>
                </c:pt>
                <c:pt idx="12">
                  <c:v>Jarlsberg</c:v>
                </c:pt>
                <c:pt idx="13">
                  <c:v>Fleckvieh</c:v>
                </c:pt>
                <c:pt idx="14">
                  <c:v>Canadisk Ayrshire</c:v>
                </c:pt>
                <c:pt idx="15">
                  <c:v>Montbéliard</c:v>
                </c:pt>
                <c:pt idx="16">
                  <c:v>Mørefe</c:v>
                </c:pt>
                <c:pt idx="17">
                  <c:v>Normande</c:v>
                </c:pt>
                <c:pt idx="18">
                  <c:v>Hereford</c:v>
                </c:pt>
                <c:pt idx="19">
                  <c:v>Charolais</c:v>
                </c:pt>
                <c:pt idx="20">
                  <c:v>Aberdeen Angus</c:v>
                </c:pt>
                <c:pt idx="21">
                  <c:v>Limousine</c:v>
                </c:pt>
                <c:pt idx="22">
                  <c:v>Simmental Kjøtt</c:v>
                </c:pt>
                <c:pt idx="23">
                  <c:v>Blonde D'aquitaine</c:v>
                </c:pt>
                <c:pt idx="24">
                  <c:v>Scottish Highland</c:v>
                </c:pt>
                <c:pt idx="25">
                  <c:v>Tiroler Grauvieh</c:v>
                </c:pt>
                <c:pt idx="26">
                  <c:v>Dexter </c:v>
                </c:pt>
                <c:pt idx="27">
                  <c:v>Piemontese</c:v>
                </c:pt>
                <c:pt idx="28">
                  <c:v>Galloway</c:v>
                </c:pt>
                <c:pt idx="29">
                  <c:v>Salers</c:v>
                </c:pt>
                <c:pt idx="30">
                  <c:v>Chianina</c:v>
                </c:pt>
                <c:pt idx="31">
                  <c:v>Belgisk blå</c:v>
                </c:pt>
                <c:pt idx="32">
                  <c:v>Wagyu </c:v>
                </c:pt>
                <c:pt idx="33">
                  <c:v>Jak (Bos Grunniens)</c:v>
                </c:pt>
                <c:pt idx="34">
                  <c:v>Pinzgauer</c:v>
                </c:pt>
                <c:pt idx="35">
                  <c:v>Krysninger</c:v>
                </c:pt>
                <c:pt idx="36">
                  <c:v>Ukjent</c:v>
                </c:pt>
              </c:strCache>
            </c:strRef>
          </c:cat>
          <c:val>
            <c:numRef>
              <c:f>Raser!$T$10:$T$46</c:f>
              <c:numCache>
                <c:formatCode>0</c:formatCode>
                <c:ptCount val="37"/>
                <c:pt idx="0">
                  <c:v>287.88466014281914</c:v>
                </c:pt>
                <c:pt idx="1">
                  <c:v>296.5366773223007</c:v>
                </c:pt>
                <c:pt idx="2">
                  <c:v>210.75664062500005</c:v>
                </c:pt>
                <c:pt idx="3">
                  <c:v>220.04392523364473</c:v>
                </c:pt>
                <c:pt idx="4">
                  <c:v>238.35714285714263</c:v>
                </c:pt>
                <c:pt idx="5">
                  <c:v>230.31372549019608</c:v>
                </c:pt>
                <c:pt idx="6">
                  <c:v>254.82931034482755</c:v>
                </c:pt>
                <c:pt idx="7">
                  <c:v>230.58800000000005</c:v>
                </c:pt>
                <c:pt idx="8">
                  <c:v>207.45582822085888</c:v>
                </c:pt>
                <c:pt idx="9">
                  <c:v>309.90992167101831</c:v>
                </c:pt>
                <c:pt idx="10">
                  <c:v>0</c:v>
                </c:pt>
                <c:pt idx="11">
                  <c:v>303.75263157894739</c:v>
                </c:pt>
                <c:pt idx="12">
                  <c:v>275.27000000000004</c:v>
                </c:pt>
                <c:pt idx="13">
                  <c:v>320.21666666666675</c:v>
                </c:pt>
                <c:pt idx="14">
                  <c:v>0</c:v>
                </c:pt>
                <c:pt idx="15">
                  <c:v>343.87142857142874</c:v>
                </c:pt>
                <c:pt idx="16">
                  <c:v>0</c:v>
                </c:pt>
                <c:pt idx="17">
                  <c:v>0</c:v>
                </c:pt>
                <c:pt idx="18">
                  <c:v>326.76856003986126</c:v>
                </c:pt>
                <c:pt idx="19">
                  <c:v>366.51249999999936</c:v>
                </c:pt>
                <c:pt idx="20">
                  <c:v>310.61184443134954</c:v>
                </c:pt>
                <c:pt idx="21">
                  <c:v>346.77232422749631</c:v>
                </c:pt>
                <c:pt idx="22">
                  <c:v>334.18267898383402</c:v>
                </c:pt>
                <c:pt idx="23">
                  <c:v>382.26741573033695</c:v>
                </c:pt>
                <c:pt idx="24">
                  <c:v>215.62267080745335</c:v>
                </c:pt>
                <c:pt idx="25">
                  <c:v>271.73390557939939</c:v>
                </c:pt>
                <c:pt idx="26">
                  <c:v>155.37683615819211</c:v>
                </c:pt>
                <c:pt idx="27">
                  <c:v>308.17857142857127</c:v>
                </c:pt>
                <c:pt idx="28">
                  <c:v>274.75066666666658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344.98333333333346</c:v>
                </c:pt>
                <c:pt idx="33">
                  <c:v>0</c:v>
                </c:pt>
                <c:pt idx="34">
                  <c:v>0</c:v>
                </c:pt>
                <c:pt idx="35">
                  <c:v>313.68505446623078</c:v>
                </c:pt>
                <c:pt idx="36">
                  <c:v>301.14890510948902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F-400C-8ED3-130C3B2CA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1707480"/>
        <c:axId val="481707872"/>
      </c:barChart>
      <c:catAx>
        <c:axId val="4817074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481707872"/>
        <c:crossesAt val="0"/>
        <c:auto val="1"/>
        <c:lblAlgn val="ctr"/>
        <c:lblOffset val="100"/>
        <c:noMultiLvlLbl val="0"/>
      </c:catAx>
      <c:valAx>
        <c:axId val="481707872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SLAKTEVEKT</a:t>
                </a:r>
              </a:p>
            </c:rich>
          </c:tx>
          <c:layout>
            <c:manualLayout>
              <c:xMode val="edge"/>
              <c:yMode val="edge"/>
              <c:x val="1.0335312635839323E-2"/>
              <c:y val="0.348396684296550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81707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070684196948657"/>
          <c:y val="0.13095999811092918"/>
          <c:w val="5.0567221458553281E-2"/>
          <c:h val="0.14055273235367641"/>
        </c:manualLayout>
      </c:layout>
      <c:overlay val="0"/>
      <c:spPr>
        <a:solidFill>
          <a:schemeClr val="accent3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 typefe: antall av de to hovedtypene</a:t>
            </a:r>
          </a:p>
        </c:rich>
      </c:tx>
      <c:layout>
        <c:manualLayout>
          <c:xMode val="edge"/>
          <c:yMode val="edge"/>
          <c:x val="0.19743521529749655"/>
          <c:y val="3.25202249768122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06854656159381"/>
          <c:y val="0.18946678677793904"/>
          <c:w val="0.84554587725301233"/>
          <c:h val="0.61597299582239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Typefe!$F$18:$F$19</c:f>
              <c:numCache>
                <c:formatCode>0</c:formatCode>
                <c:ptCount val="2"/>
                <c:pt idx="0">
                  <c:v>42083.97</c:v>
                </c:pt>
                <c:pt idx="1">
                  <c:v>15442.06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7-4396-921B-4A52782C6661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Typefe!$F$15:$F$16</c:f>
              <c:numCache>
                <c:formatCode>0</c:formatCode>
                <c:ptCount val="2"/>
                <c:pt idx="0">
                  <c:v>47275</c:v>
                </c:pt>
                <c:pt idx="1">
                  <c:v>14604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07-4396-921B-4A52782C6661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Typefe!$F$12:$F$13</c:f>
              <c:numCache>
                <c:formatCode>0</c:formatCode>
                <c:ptCount val="2"/>
                <c:pt idx="0">
                  <c:v>42063</c:v>
                </c:pt>
                <c:pt idx="1">
                  <c:v>15001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07-4396-921B-4A52782C6661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Typefe!$F$9:$F$10</c:f>
              <c:numCache>
                <c:formatCode>0</c:formatCode>
                <c:ptCount val="2"/>
                <c:pt idx="0">
                  <c:v>39087</c:v>
                </c:pt>
                <c:pt idx="1">
                  <c:v>14379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07-4396-921B-4A52782C6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6096"/>
        <c:axId val="490356488"/>
      </c:barChart>
      <c:catAx>
        <c:axId val="49035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490356488"/>
        <c:crosses val="autoZero"/>
        <c:auto val="1"/>
        <c:lblAlgn val="ctr"/>
        <c:lblOffset val="100"/>
        <c:noMultiLvlLbl val="0"/>
      </c:catAx>
      <c:valAx>
        <c:axId val="4903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2.3491643868535514E-2"/>
              <c:y val="0.40572981612415604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6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6113924916625"/>
          <c:y val="0.17914687595439854"/>
          <c:w val="8.8101116519150549E-2"/>
          <c:h val="0.21500540742932314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Middel fettgruppe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299481913514868E-2"/>
          <c:y val="0.15392508464946605"/>
          <c:w val="0.87310348004614291"/>
          <c:h val="0.7470529114984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TF!$AX$15:$AX$16</c:f>
              <c:numCache>
                <c:formatCode>0.00</c:formatCode>
                <c:ptCount val="2"/>
                <c:pt idx="0">
                  <c:v>7.9278166960008765</c:v>
                </c:pt>
                <c:pt idx="1">
                  <c:v>8.9545695328213988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C-48B2-A0F1-D5CBFC114BE2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TF!$AX$13:$AX$14</c:f>
              <c:numCache>
                <c:formatCode>0.00</c:formatCode>
                <c:ptCount val="2"/>
                <c:pt idx="0">
                  <c:v>7.6952300370174509</c:v>
                </c:pt>
                <c:pt idx="1">
                  <c:v>8.9662421254450813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C-48B2-A0F1-D5CBFC114BE2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TF!$AX$11:$AX$12</c:f>
              <c:numCache>
                <c:formatCode>0.00</c:formatCode>
                <c:ptCount val="2"/>
                <c:pt idx="0">
                  <c:v>7.7452868316572765</c:v>
                </c:pt>
                <c:pt idx="1">
                  <c:v>8.7464169055396308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C-48B2-A0F1-D5CBFC114BE2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TF!$AX$9:$AX$10</c:f>
              <c:numCache>
                <c:formatCode>0.00</c:formatCode>
                <c:ptCount val="2"/>
                <c:pt idx="0">
                  <c:v>7.8695985877657524</c:v>
                </c:pt>
                <c:pt idx="1">
                  <c:v>8.5847416371096728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7C-48B2-A0F1-D5CBFC114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8271623465880963E-2"/>
              <c:y val="0.396737839402290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50745769403626"/>
          <c:y val="0.12238221706634436"/>
          <c:w val="5.7460234839911167E-2"/>
          <c:h val="0.25132091541811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Middel FETTGRUPPE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79541075001"/>
          <c:y val="0.16350754774437726"/>
          <c:w val="0.82848182624909128"/>
          <c:h val="0.679748031496063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Regioner!$R$25:$R$28</c:f>
              <c:numCache>
                <c:formatCode>0.00</c:formatCode>
                <c:ptCount val="4"/>
                <c:pt idx="0">
                  <c:v>8.4490379563831421</c:v>
                </c:pt>
                <c:pt idx="1">
                  <c:v>7.8632357671276942</c:v>
                </c:pt>
                <c:pt idx="2">
                  <c:v>8.1632891289055181</c:v>
                </c:pt>
                <c:pt idx="3">
                  <c:v>8.3809335138288148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A-4758-ACFB-22388EDFC0CF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Regioner!$R$20:$R$23</c:f>
              <c:numCache>
                <c:formatCode>0.00</c:formatCode>
                <c:ptCount val="4"/>
                <c:pt idx="0">
                  <c:v>8.1456882218127866</c:v>
                </c:pt>
                <c:pt idx="1">
                  <c:v>7.7036877952997473</c:v>
                </c:pt>
                <c:pt idx="2">
                  <c:v>8.0538090867370364</c:v>
                </c:pt>
                <c:pt idx="3">
                  <c:v>8.0596913684924516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8A-4758-ACFB-22388EDFC0CF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8.2097445600756842</c:v>
                </c:pt>
                <c:pt idx="1">
                  <c:v>7.7812478920741999</c:v>
                </c:pt>
                <c:pt idx="2">
                  <c:v>8.0005117052577752</c:v>
                </c:pt>
                <c:pt idx="3">
                  <c:v>7.8689844464775858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8A-4758-ACFB-22388EDFC0CF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7.9927331017900096</c:v>
                </c:pt>
                <c:pt idx="1">
                  <c:v>8.042894129172204</c:v>
                </c:pt>
                <c:pt idx="2">
                  <c:v>8.1845915201654584</c:v>
                </c:pt>
                <c:pt idx="3">
                  <c:v>7.9955894145950301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8A-4758-ACFB-22388EDFC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7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92980522867222"/>
          <c:y val="0.17873754730934877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Middel klasse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46691692538641E-2"/>
          <c:y val="9.4125777922452414E-2"/>
          <c:w val="0.87484073967581766"/>
          <c:h val="0.804801939894113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TF!$AV$15:$AV$16</c:f>
              <c:numCache>
                <c:formatCode>0.00</c:formatCode>
                <c:ptCount val="2"/>
                <c:pt idx="0">
                  <c:v>3.3500164076725656</c:v>
                </c:pt>
                <c:pt idx="1">
                  <c:v>5.6847583806823723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23-4604-80FA-6C50167F3AD4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TF!$AV$13:$AV$14</c:f>
              <c:numCache>
                <c:formatCode>0.00</c:formatCode>
                <c:ptCount val="2"/>
                <c:pt idx="0">
                  <c:v>3.2984164098203848</c:v>
                </c:pt>
                <c:pt idx="1">
                  <c:v>5.837365499280379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23-4604-80FA-6C50167F3AD4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TF!$AV$11:$AV$12</c:f>
              <c:numCache>
                <c:formatCode>0.00</c:formatCode>
                <c:ptCount val="2"/>
                <c:pt idx="0">
                  <c:v>3.2647593097184378</c:v>
                </c:pt>
                <c:pt idx="1">
                  <c:v>5.7796678006804081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23-4604-80FA-6C50167F3AD4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TF!$AV$9:$AV$10</c:f>
              <c:numCache>
                <c:formatCode>0.00</c:formatCode>
                <c:ptCount val="2"/>
                <c:pt idx="0">
                  <c:v>3.3852753801890678</c:v>
                </c:pt>
                <c:pt idx="1">
                  <c:v>5.7363769225415808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23-4604-80FA-6C50167F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8448"/>
        <c:axId val="490358840"/>
      </c:barChart>
      <c:catAx>
        <c:axId val="49035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490358840"/>
        <c:crosses val="autoZero"/>
        <c:auto val="1"/>
        <c:lblAlgn val="ctr"/>
        <c:lblOffset val="100"/>
        <c:noMultiLvlLbl val="0"/>
      </c:catAx>
      <c:valAx>
        <c:axId val="490358840"/>
        <c:scaling>
          <c:orientation val="minMax"/>
          <c:min val="2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6421006151897215E-2"/>
              <c:y val="0.40597900030900114"/>
            </c:manualLayout>
          </c:layout>
          <c:overlay val="0"/>
        </c:title>
        <c:numFmt formatCode="#,##0.00" sourceLinked="0"/>
        <c:majorTickMark val="out"/>
        <c:minorTickMark val="none"/>
        <c:tickLblPos val="nextTo"/>
        <c:crossAx val="49035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11834173248682"/>
          <c:y val="0.15846548000500774"/>
          <c:w val="7.4359035278818514E-2"/>
          <c:h val="0.2449637629045833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</a:t>
            </a:r>
            <a:r>
              <a:rPr lang="en-US" sz="2800" baseline="0"/>
              <a:t> m</a:t>
            </a:r>
            <a:r>
              <a:rPr lang="en-US" sz="2800"/>
              <a:t>iddel</a:t>
            </a:r>
            <a:r>
              <a:rPr lang="en-US" sz="2800" baseline="0"/>
              <a:t> VEKT for de TO fetypene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6739688155580136E-2"/>
          <c:y val="0.10485648442924181"/>
          <c:w val="0.84631834042120724"/>
          <c:h val="0.786709770547823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Typefe!$P$18:$P$19</c:f>
              <c:numCache>
                <c:formatCode>0</c:formatCode>
                <c:ptCount val="2"/>
                <c:pt idx="0">
                  <c:v>290.66929331999808</c:v>
                </c:pt>
                <c:pt idx="1">
                  <c:v>333.56184990862619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9-4C9B-BF9D-0DEFEF3E15A8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Typefe!$P$15:$P$16</c:f>
              <c:numCache>
                <c:formatCode>0</c:formatCode>
                <c:ptCount val="2"/>
                <c:pt idx="0">
                  <c:v>289.46466821787448</c:v>
                </c:pt>
                <c:pt idx="1">
                  <c:v>335.91563133388195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9-4C9B-BF9D-0DEFEF3E15A8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Typefe!$P$12:$P$13</c:f>
              <c:numCache>
                <c:formatCode>0</c:formatCode>
                <c:ptCount val="2"/>
                <c:pt idx="0">
                  <c:v>288.44318022965558</c:v>
                </c:pt>
                <c:pt idx="1">
                  <c:v>332.25778281448009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9-4C9B-BF9D-0DEFEF3E15A8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Typefe!$P$9:$P$10</c:f>
              <c:numCache>
                <c:formatCode>0</c:formatCode>
                <c:ptCount val="2"/>
                <c:pt idx="0">
                  <c:v>293.92715736689865</c:v>
                </c:pt>
                <c:pt idx="1">
                  <c:v>330.28048543014074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9-4C9B-BF9D-0DEFEF3E1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6789461638311038E-2"/>
              <c:y val="0.4420426913030463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5274029688445"/>
          <c:y val="9.5123238228085966E-2"/>
          <c:w val="7.0403864220186518E-2"/>
          <c:h val="0.2450186303736599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KU, antall % av de to fe typene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TF!$AN$15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TF!$AR$15:$AR$16</c:f>
              <c:numCache>
                <c:formatCode>0</c:formatCode>
                <c:ptCount val="2"/>
                <c:pt idx="0">
                  <c:v>73.156395461324195</c:v>
                </c:pt>
                <c:pt idx="1">
                  <c:v>26.843604538675795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6-4F0D-A920-B94C8EAAB802}"/>
            </c:ext>
          </c:extLst>
        </c:ser>
        <c:ser>
          <c:idx val="1"/>
          <c:order val="1"/>
          <c:tx>
            <c:strRef>
              <c:f>TF!$AN$13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TF!$AR$13:$AR$14</c:f>
              <c:numCache>
                <c:formatCode>0</c:formatCode>
                <c:ptCount val="2"/>
                <c:pt idx="0">
                  <c:v>76.399101472228054</c:v>
                </c:pt>
                <c:pt idx="1">
                  <c:v>23.600898527771943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6-4F0D-A920-B94C8EAAB802}"/>
            </c:ext>
          </c:extLst>
        </c:ser>
        <c:ser>
          <c:idx val="2"/>
          <c:order val="2"/>
          <c:tx>
            <c:strRef>
              <c:f>TF!$AN$11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TF!$AR$11:$AR$12</c:f>
              <c:numCache>
                <c:formatCode>0</c:formatCode>
                <c:ptCount val="2"/>
                <c:pt idx="0">
                  <c:v>73.711972522080487</c:v>
                </c:pt>
                <c:pt idx="1">
                  <c:v>26.288027477919528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66-4F0D-A920-B94C8EAAB802}"/>
            </c:ext>
          </c:extLst>
        </c:ser>
        <c:ser>
          <c:idx val="3"/>
          <c:order val="3"/>
          <c:tx>
            <c:strRef>
              <c:f>TF!$AN$9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TF!$AR$9:$AR$10</c:f>
              <c:numCache>
                <c:formatCode>0</c:formatCode>
                <c:ptCount val="2"/>
                <c:pt idx="0">
                  <c:v>73.106273145550475</c:v>
                </c:pt>
                <c:pt idx="1">
                  <c:v>26.893726854449557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66-4F0D-A920-B94C8EAAB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7272"/>
        <c:axId val="490357664"/>
      </c:barChart>
      <c:catAx>
        <c:axId val="490357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200" b="1"/>
            </a:pPr>
            <a:endParaRPr lang="nb-NO"/>
          </a:p>
        </c:txPr>
        <c:crossAx val="490357664"/>
        <c:crosses val="autoZero"/>
        <c:auto val="1"/>
        <c:lblAlgn val="ctr"/>
        <c:lblOffset val="100"/>
        <c:noMultiLvlLbl val="0"/>
      </c:catAx>
      <c:valAx>
        <c:axId val="490357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Antall %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490357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218813923695519"/>
          <c:y val="0.18829141202183841"/>
          <c:w val="7.6041190637743075E-2"/>
          <c:h val="0.155994224411862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 b="1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K-faktor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299481913514868E-2"/>
          <c:y val="0.15392508464946605"/>
          <c:w val="0.87310348004614291"/>
          <c:h val="0.7470529114984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TF!$AM$9:$AM$10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Typefe!$X$18:$X$19</c:f>
              <c:numCache>
                <c:formatCode>0.0</c:formatCode>
                <c:ptCount val="2"/>
                <c:pt idx="0">
                  <c:v>25.847338236001619</c:v>
                </c:pt>
                <c:pt idx="1">
                  <c:v>31.651333559956903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8-42CD-BEA2-838232E66EA8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val>
            <c:numRef>
              <c:f>Typefe!$X$15:$X$16</c:f>
              <c:numCache>
                <c:formatCode>0.0</c:formatCode>
                <c:ptCount val="2"/>
                <c:pt idx="0">
                  <c:v>25.480350165904984</c:v>
                </c:pt>
                <c:pt idx="1">
                  <c:v>31.90238962952786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8-42CD-BEA2-838232E66EA8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val>
            <c:numRef>
              <c:f>Typefe!$X$12:$X$13</c:f>
              <c:numCache>
                <c:formatCode>0.0</c:formatCode>
                <c:ptCount val="2"/>
                <c:pt idx="0">
                  <c:v>25.373611410245761</c:v>
                </c:pt>
                <c:pt idx="1">
                  <c:v>31.659143376449752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28-42CD-BEA2-838232E66EA8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Typefe!$X$9:$X$10</c:f>
              <c:numCache>
                <c:formatCode>0.0</c:formatCode>
                <c:ptCount val="2"/>
                <c:pt idx="0">
                  <c:v>25.72756071179554</c:v>
                </c:pt>
                <c:pt idx="1">
                  <c:v>31.527502510726304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28-42CD-BEA2-838232E66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 b="1"/>
            </a:pPr>
            <a:endParaRPr lang="nb-NO"/>
          </a:p>
        </c:txPr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15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K-FAKTOR</a:t>
                </a:r>
              </a:p>
            </c:rich>
          </c:tx>
          <c:layout>
            <c:manualLayout>
              <c:xMode val="edge"/>
              <c:yMode val="edge"/>
              <c:x val="1.8271623465880963E-2"/>
              <c:y val="0.3967378394022909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950745769403626"/>
          <c:y val="0.12238221706634436"/>
          <c:w val="5.7460234839911167E-2"/>
          <c:h val="0.2513209154181143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LENGDE for de to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299481913514868E-2"/>
          <c:y val="0.15392508464946605"/>
          <c:w val="0.87310348004614291"/>
          <c:h val="0.74705291149845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Typefe!$D$18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Typefe!$W$18:$W$19</c:f>
              <c:numCache>
                <c:formatCode>0.0</c:formatCode>
                <c:ptCount val="2"/>
                <c:pt idx="0">
                  <c:v>223.94460530687809</c:v>
                </c:pt>
                <c:pt idx="1">
                  <c:v>219.03821044546848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F-4675-9E3F-7C122AE44FFC}"/>
            </c:ext>
          </c:extLst>
        </c:ser>
        <c:ser>
          <c:idx val="1"/>
          <c:order val="1"/>
          <c:tx>
            <c:strRef>
              <c:f>Typefe!$D$15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Typefe!$W$15:$W$16</c:f>
              <c:numCache>
                <c:formatCode>0.0</c:formatCode>
                <c:ptCount val="2"/>
                <c:pt idx="0">
                  <c:v>224.67959850606911</c:v>
                </c:pt>
                <c:pt idx="1">
                  <c:v>218.71740619008483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F-4675-9E3F-7C122AE44FFC}"/>
            </c:ext>
          </c:extLst>
        </c:ser>
        <c:ser>
          <c:idx val="2"/>
          <c:order val="2"/>
          <c:tx>
            <c:strRef>
              <c:f>Typefe!$D$12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Typefe!$W$12:$W$13</c:f>
              <c:numCache>
                <c:formatCode>0.0</c:formatCode>
                <c:ptCount val="2"/>
                <c:pt idx="0">
                  <c:v>224.82911094860003</c:v>
                </c:pt>
                <c:pt idx="1">
                  <c:v>218.37097526831548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EF-4675-9E3F-7C122AE44FFC}"/>
            </c:ext>
          </c:extLst>
        </c:ser>
        <c:ser>
          <c:idx val="3"/>
          <c:order val="3"/>
          <c:tx>
            <c:strRef>
              <c:f>Typefe!$D$9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cat>
            <c:strRef>
              <c:f>Typefe!$C$9:$C$10</c:f>
              <c:strCache>
                <c:ptCount val="2"/>
                <c:pt idx="0">
                  <c:v>Melkefe</c:v>
                </c:pt>
                <c:pt idx="1">
                  <c:v>Kjøttfe</c:v>
                </c:pt>
              </c:strCache>
            </c:strRef>
          </c:cat>
          <c:val>
            <c:numRef>
              <c:f>Typefe!$W$9:$W$10</c:f>
              <c:numCache>
                <c:formatCode>0.0</c:formatCode>
                <c:ptCount val="2"/>
                <c:pt idx="0">
                  <c:v>225.21479639415605</c:v>
                </c:pt>
                <c:pt idx="1">
                  <c:v>218.20564712427847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EF-4675-9E3F-7C122AE44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59624"/>
        <c:axId val="490360016"/>
      </c:barChart>
      <c:catAx>
        <c:axId val="490359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400" b="1"/>
            </a:pPr>
            <a:endParaRPr lang="nb-NO"/>
          </a:p>
        </c:txPr>
        <c:crossAx val="490360016"/>
        <c:crosses val="autoZero"/>
        <c:auto val="1"/>
        <c:lblAlgn val="ctr"/>
        <c:lblOffset val="100"/>
        <c:noMultiLvlLbl val="0"/>
      </c:catAx>
      <c:valAx>
        <c:axId val="490360016"/>
        <c:scaling>
          <c:orientation val="minMax"/>
          <c:min val="21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9276863536998139E-2"/>
              <c:y val="0.39673788715291403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490359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85877659275541"/>
          <c:y val="0.13716205791715821"/>
          <c:w val="5.9470714982145512E-2"/>
          <c:h val="0.17319868407577405"/>
        </c:manualLayout>
      </c:layout>
      <c:overlay val="0"/>
      <c:spPr>
        <a:solidFill>
          <a:schemeClr val="accent6">
            <a:lumMod val="20000"/>
            <a:lumOff val="80000"/>
          </a:schemeClr>
        </a:solidFill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Kategori KU: utvikling i middel SLAKTEVEKT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8.9029831524313069E-2"/>
          <c:y val="0.13547432903036322"/>
          <c:w val="0.86618161474099931"/>
          <c:h val="0.73977496818226318"/>
        </c:manualLayout>
      </c:layout>
      <c:lineChart>
        <c:grouping val="standard"/>
        <c:varyColors val="0"/>
        <c:ser>
          <c:idx val="0"/>
          <c:order val="0"/>
          <c:tx>
            <c:strRef>
              <c:f>Typefe2!$C$9</c:f>
              <c:strCache>
                <c:ptCount val="1"/>
                <c:pt idx="0">
                  <c:v>Mjølkefe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2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Typefe2!$P$9:$P$19</c:f>
              <c:numCache>
                <c:formatCode>0</c:formatCode>
                <c:ptCount val="11"/>
                <c:pt idx="0">
                  <c:v>279.01781444757802</c:v>
                </c:pt>
                <c:pt idx="1">
                  <c:v>282.54112351216457</c:v>
                </c:pt>
                <c:pt idx="2">
                  <c:v>281.64822202075112</c:v>
                </c:pt>
                <c:pt idx="3">
                  <c:v>280.51480676277254</c:v>
                </c:pt>
                <c:pt idx="4">
                  <c:v>280.30542931937327</c:v>
                </c:pt>
                <c:pt idx="5">
                  <c:v>283.78150991862026</c:v>
                </c:pt>
                <c:pt idx="6">
                  <c:v>287.18225994145087</c:v>
                </c:pt>
                <c:pt idx="7">
                  <c:v>290.66929331999808</c:v>
                </c:pt>
                <c:pt idx="8">
                  <c:v>289.46466821787448</c:v>
                </c:pt>
                <c:pt idx="9">
                  <c:v>288.44318022965558</c:v>
                </c:pt>
                <c:pt idx="10">
                  <c:v>293.92715736689865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68-4BB0-9CBA-565DB6A276FF}"/>
            </c:ext>
          </c:extLst>
        </c:ser>
        <c:ser>
          <c:idx val="1"/>
          <c:order val="1"/>
          <c:tx>
            <c:strRef>
              <c:f>Typefe2!$C$21</c:f>
              <c:strCache>
                <c:ptCount val="1"/>
                <c:pt idx="0">
                  <c:v>Kjøttfe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Typefe2!$P$21:$P$31</c:f>
              <c:numCache>
                <c:formatCode>0</c:formatCode>
                <c:ptCount val="11"/>
                <c:pt idx="0">
                  <c:v>311.60800630417623</c:v>
                </c:pt>
                <c:pt idx="1">
                  <c:v>318.64936228298592</c:v>
                </c:pt>
                <c:pt idx="2">
                  <c:v>323.9559614811879</c:v>
                </c:pt>
                <c:pt idx="3">
                  <c:v>323.86047185430618</c:v>
                </c:pt>
                <c:pt idx="4">
                  <c:v>317.92367998930553</c:v>
                </c:pt>
                <c:pt idx="5">
                  <c:v>321.93593637132074</c:v>
                </c:pt>
                <c:pt idx="6">
                  <c:v>327.23513831579294</c:v>
                </c:pt>
                <c:pt idx="7">
                  <c:v>333.56184990862619</c:v>
                </c:pt>
                <c:pt idx="8">
                  <c:v>335.91563133388195</c:v>
                </c:pt>
                <c:pt idx="9">
                  <c:v>332.25778281448009</c:v>
                </c:pt>
                <c:pt idx="10">
                  <c:v>330.28048543014074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68-4BB0-9CBA-565DB6A27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46816"/>
        <c:axId val="185682640"/>
      </c:lineChart>
      <c:catAx>
        <c:axId val="12934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682640"/>
        <c:crosses val="autoZero"/>
        <c:auto val="1"/>
        <c:lblAlgn val="ctr"/>
        <c:lblOffset val="100"/>
        <c:noMultiLvlLbl val="0"/>
      </c:catAx>
      <c:valAx>
        <c:axId val="185682640"/>
        <c:scaling>
          <c:orientation val="minMax"/>
          <c:min val="2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0616857908589778E-2"/>
              <c:y val="0.33724446744334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184758254145417"/>
          <c:y val="0.3853533517013748"/>
          <c:w val="0.11311431217070431"/>
          <c:h val="0.13247553647268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Utvikling i KLASSE for mjølke- og kjøttfekyr, </a:t>
            </a:r>
            <a:r>
              <a:rPr lang="en-US" sz="2400" b="1" baseline="0"/>
              <a:t>  over 4 år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1374772314558109E-2"/>
          <c:y val="0.1443553237017664"/>
          <c:w val="0.89080349303857242"/>
          <c:h val="0.73089397351085994"/>
        </c:manualLayout>
      </c:layout>
      <c:lineChart>
        <c:grouping val="standard"/>
        <c:varyColors val="0"/>
        <c:ser>
          <c:idx val="0"/>
          <c:order val="0"/>
          <c:tx>
            <c:strRef>
              <c:f>Typefe2!$C$9</c:f>
              <c:strCache>
                <c:ptCount val="1"/>
                <c:pt idx="0">
                  <c:v>Mjølkefe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2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Typefe2!$L$9:$L$19</c:f>
              <c:numCache>
                <c:formatCode>0.00</c:formatCode>
                <c:ptCount val="11"/>
                <c:pt idx="0">
                  <c:v>3.419183669222686</c:v>
                </c:pt>
                <c:pt idx="1">
                  <c:v>3.528047048370893</c:v>
                </c:pt>
                <c:pt idx="2">
                  <c:v>3.4486551828346932</c:v>
                </c:pt>
                <c:pt idx="3">
                  <c:v>3.3621377461637505</c:v>
                </c:pt>
                <c:pt idx="4">
                  <c:v>3.3104712041884823</c:v>
                </c:pt>
                <c:pt idx="5">
                  <c:v>3.1857232283549557</c:v>
                </c:pt>
                <c:pt idx="6">
                  <c:v>3.1471665503475399</c:v>
                </c:pt>
                <c:pt idx="7">
                  <c:v>3.3500164076725656</c:v>
                </c:pt>
                <c:pt idx="8">
                  <c:v>3.2984164098203848</c:v>
                </c:pt>
                <c:pt idx="9">
                  <c:v>3.2647593097184378</c:v>
                </c:pt>
                <c:pt idx="10">
                  <c:v>3.3852753801890678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0-4B42-A710-8B5D2C5DA994}"/>
            </c:ext>
          </c:extLst>
        </c:ser>
        <c:ser>
          <c:idx val="1"/>
          <c:order val="1"/>
          <c:tx>
            <c:strRef>
              <c:f>Typefe2!$C$21</c:f>
              <c:strCache>
                <c:ptCount val="1"/>
                <c:pt idx="0">
                  <c:v>Kjøttfe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Typefe2!$L$21:$L$31</c:f>
              <c:numCache>
                <c:formatCode>0.00</c:formatCode>
                <c:ptCount val="11"/>
                <c:pt idx="0">
                  <c:v>5.193065405831363</c:v>
                </c:pt>
                <c:pt idx="1">
                  <c:v>5.453162991084759</c:v>
                </c:pt>
                <c:pt idx="2">
                  <c:v>5.4827757371190309</c:v>
                </c:pt>
                <c:pt idx="3">
                  <c:v>5.5484271523178812</c:v>
                </c:pt>
                <c:pt idx="4">
                  <c:v>5.3156663547654066</c:v>
                </c:pt>
                <c:pt idx="5">
                  <c:v>5.2266195343118413</c:v>
                </c:pt>
                <c:pt idx="6">
                  <c:v>5.4594908684363439</c:v>
                </c:pt>
                <c:pt idx="7">
                  <c:v>5.6847583806823723</c:v>
                </c:pt>
                <c:pt idx="8">
                  <c:v>5.837365499280379</c:v>
                </c:pt>
                <c:pt idx="9">
                  <c:v>5.7796678006804081</c:v>
                </c:pt>
                <c:pt idx="10">
                  <c:v>5.7363769225415808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30-4B42-A710-8B5D2C5DA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46816"/>
        <c:axId val="185682640"/>
      </c:lineChart>
      <c:catAx>
        <c:axId val="12934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682640"/>
        <c:crosses val="autoZero"/>
        <c:auto val="1"/>
        <c:lblAlgn val="ctr"/>
        <c:lblOffset val="100"/>
        <c:noMultiLvlLbl val="0"/>
      </c:catAx>
      <c:valAx>
        <c:axId val="185682640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5850839608819551E-3"/>
              <c:y val="0.38673398507246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605323384875869"/>
          <c:y val="0.36167069924429962"/>
          <c:w val="0.10286092008460251"/>
          <c:h val="0.14999790212724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Utvikling i FETTGRUPPE for mjølke- og kjøttfekyr, </a:t>
            </a:r>
            <a:r>
              <a:rPr lang="en-US" sz="2400" b="1" baseline="0"/>
              <a:t>  over 4 år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1374772314558109E-2"/>
          <c:y val="0.1443553237017664"/>
          <c:w val="0.89080349303857242"/>
          <c:h val="0.73089397351085994"/>
        </c:manualLayout>
      </c:layout>
      <c:lineChart>
        <c:grouping val="standard"/>
        <c:varyColors val="0"/>
        <c:ser>
          <c:idx val="0"/>
          <c:order val="0"/>
          <c:tx>
            <c:strRef>
              <c:f>Typefe2!$C$9</c:f>
              <c:strCache>
                <c:ptCount val="1"/>
                <c:pt idx="0">
                  <c:v>Mjølkefe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2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Typefe2!$N$9:$N$19</c:f>
              <c:numCache>
                <c:formatCode>0.00</c:formatCode>
                <c:ptCount val="11"/>
                <c:pt idx="0">
                  <c:v>7.7559539292291388</c:v>
                </c:pt>
                <c:pt idx="1">
                  <c:v>7.9032826672155103</c:v>
                </c:pt>
                <c:pt idx="2">
                  <c:v>7.6477485645210015</c:v>
                </c:pt>
                <c:pt idx="3">
                  <c:v>7.5570213394685188</c:v>
                </c:pt>
                <c:pt idx="4">
                  <c:v>7.4678579558388352</c:v>
                </c:pt>
                <c:pt idx="5">
                  <c:v>7.6770134047099985</c:v>
                </c:pt>
                <c:pt idx="6">
                  <c:v>7.8309457906904303</c:v>
                </c:pt>
                <c:pt idx="7">
                  <c:v>7.9278166960008765</c:v>
                </c:pt>
                <c:pt idx="8">
                  <c:v>7.6952300370174509</c:v>
                </c:pt>
                <c:pt idx="9">
                  <c:v>7.7452868316572765</c:v>
                </c:pt>
                <c:pt idx="10">
                  <c:v>7.8695985877657524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0-4DEA-B37C-B5042A1C9178}"/>
            </c:ext>
          </c:extLst>
        </c:ser>
        <c:ser>
          <c:idx val="1"/>
          <c:order val="1"/>
          <c:tx>
            <c:strRef>
              <c:f>Typefe2!$C$21</c:f>
              <c:strCache>
                <c:ptCount val="1"/>
                <c:pt idx="0">
                  <c:v>Kjøttfe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Typefe2!$N$21:$N$31</c:f>
              <c:numCache>
                <c:formatCode>0.00</c:formatCode>
                <c:ptCount val="11"/>
                <c:pt idx="0">
                  <c:v>8.4681901759915927</c:v>
                </c:pt>
                <c:pt idx="1">
                  <c:v>8.8176641214861569</c:v>
                </c:pt>
                <c:pt idx="2">
                  <c:v>8.8645885039213752</c:v>
                </c:pt>
                <c:pt idx="3">
                  <c:v>8.8181291390728482</c:v>
                </c:pt>
                <c:pt idx="4">
                  <c:v>8.3153990108274272</c:v>
                </c:pt>
                <c:pt idx="5">
                  <c:v>8.4268039652655027</c:v>
                </c:pt>
                <c:pt idx="6">
                  <c:v>8.7065763439911148</c:v>
                </c:pt>
                <c:pt idx="7">
                  <c:v>8.9545695328213988</c:v>
                </c:pt>
                <c:pt idx="8">
                  <c:v>8.9662421254450813</c:v>
                </c:pt>
                <c:pt idx="9">
                  <c:v>8.7464169055396308</c:v>
                </c:pt>
                <c:pt idx="10">
                  <c:v>8.5847416371096728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0-4DEA-B37C-B5042A1C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46816"/>
        <c:axId val="185682640"/>
      </c:lineChart>
      <c:catAx>
        <c:axId val="12934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682640"/>
        <c:crosses val="autoZero"/>
        <c:auto val="1"/>
        <c:lblAlgn val="ctr"/>
        <c:lblOffset val="100"/>
        <c:noMultiLvlLbl val="0"/>
      </c:catAx>
      <c:valAx>
        <c:axId val="185682640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5850839608819551E-3"/>
              <c:y val="0.38673398507246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521257257545583"/>
          <c:y val="0.33502771523009001"/>
          <c:w val="0.10286092008460251"/>
          <c:h val="0.14999790212724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 b="1"/>
              <a:t>Utvikling i OVERFETHET for mjølke- og kjøttfekyr, </a:t>
            </a:r>
            <a:r>
              <a:rPr lang="en-US" sz="2400" b="1" baseline="0"/>
              <a:t>  over 4 år</a:t>
            </a:r>
            <a:endParaRPr lang="en-US" sz="2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9.1374772314558109E-2"/>
          <c:y val="0.1443553237017664"/>
          <c:w val="0.89080349303857242"/>
          <c:h val="0.73089397351085994"/>
        </c:manualLayout>
      </c:layout>
      <c:lineChart>
        <c:grouping val="standard"/>
        <c:varyColors val="0"/>
        <c:ser>
          <c:idx val="0"/>
          <c:order val="0"/>
          <c:tx>
            <c:strRef>
              <c:f>Typefe2!$C$9</c:f>
              <c:strCache>
                <c:ptCount val="1"/>
                <c:pt idx="0">
                  <c:v>Mjølkefe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12"/>
            <c:spPr>
              <a:solidFill>
                <a:schemeClr val="bg2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Typefe2!$U$9:$U$19</c:f>
              <c:numCache>
                <c:formatCode>0</c:formatCode>
                <c:ptCount val="11"/>
                <c:pt idx="0">
                  <c:v>69.405803585363046</c:v>
                </c:pt>
                <c:pt idx="1">
                  <c:v>71.511975041214185</c:v>
                </c:pt>
                <c:pt idx="2">
                  <c:v>67.877505792283671</c:v>
                </c:pt>
                <c:pt idx="3">
                  <c:v>67.279481604998196</c:v>
                </c:pt>
                <c:pt idx="4">
                  <c:v>66.421579786023244</c:v>
                </c:pt>
                <c:pt idx="5">
                  <c:v>70.632676409005555</c:v>
                </c:pt>
                <c:pt idx="6">
                  <c:v>74.035655706621469</c:v>
                </c:pt>
                <c:pt idx="7">
                  <c:v>75.047577498035508</c:v>
                </c:pt>
                <c:pt idx="8">
                  <c:v>70.775251189846628</c:v>
                </c:pt>
                <c:pt idx="9">
                  <c:v>71.823217554620442</c:v>
                </c:pt>
                <c:pt idx="10">
                  <c:v>73.809706552050528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4-4695-A49E-02BC08151600}"/>
            </c:ext>
          </c:extLst>
        </c:ser>
        <c:ser>
          <c:idx val="1"/>
          <c:order val="1"/>
          <c:tx>
            <c:strRef>
              <c:f>Typefe2!$C$21</c:f>
              <c:strCache>
                <c:ptCount val="1"/>
                <c:pt idx="0">
                  <c:v>Kjøttfe</c:v>
                </c:pt>
              </c:strCache>
            </c:strRef>
          </c:tx>
          <c:spPr>
            <a:ln w="857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Typefe2!$D$9:$D$19</c:f>
              <c:numCache>
                <c:formatCode>General</c:formatCode>
                <c:ptCount val="11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</c:numCache>
            </c:numRef>
          </c:cat>
          <c:val>
            <c:numRef>
              <c:f>Typefe2!$U$21:$U$31</c:f>
              <c:numCache>
                <c:formatCode>0</c:formatCode>
                <c:ptCount val="11"/>
                <c:pt idx="0">
                  <c:v>71.163645915418982</c:v>
                </c:pt>
                <c:pt idx="1">
                  <c:v>74.766454805272346</c:v>
                </c:pt>
                <c:pt idx="2">
                  <c:v>74.396902610940131</c:v>
                </c:pt>
                <c:pt idx="3">
                  <c:v>74.403973509933778</c:v>
                </c:pt>
                <c:pt idx="4">
                  <c:v>70.110947734260108</c:v>
                </c:pt>
                <c:pt idx="5">
                  <c:v>72.481364789057125</c:v>
                </c:pt>
                <c:pt idx="6">
                  <c:v>76.068168612134755</c:v>
                </c:pt>
                <c:pt idx="7">
                  <c:v>78.733018781172987</c:v>
                </c:pt>
                <c:pt idx="8">
                  <c:v>79.129005751848823</c:v>
                </c:pt>
                <c:pt idx="9">
                  <c:v>76.808212785814263</c:v>
                </c:pt>
                <c:pt idx="10">
                  <c:v>74.921760901314428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4-4695-A49E-02BC08151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46816"/>
        <c:axId val="185682640"/>
      </c:lineChart>
      <c:catAx>
        <c:axId val="12934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5682640"/>
        <c:crosses val="autoZero"/>
        <c:auto val="1"/>
        <c:lblAlgn val="ctr"/>
        <c:lblOffset val="100"/>
        <c:noMultiLvlLbl val="0"/>
      </c:catAx>
      <c:valAx>
        <c:axId val="185682640"/>
        <c:scaling>
          <c:orientation val="minMax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5850839608819551E-3"/>
              <c:y val="0.38673398507246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934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2258741136077654"/>
          <c:y val="0.60737821848645468"/>
          <c:w val="0.10286092008460251"/>
          <c:h val="0.14999790212724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Middel FETTGRUPPE for</a:t>
            </a:r>
            <a:r>
              <a:rPr lang="en-US" sz="2800" baseline="0"/>
              <a:t> </a:t>
            </a:r>
            <a:r>
              <a:rPr lang="en-US" sz="2800"/>
              <a:t>de ulike fe typene</a:t>
            </a:r>
          </a:p>
        </c:rich>
      </c:tx>
      <c:layout>
        <c:manualLayout>
          <c:xMode val="edge"/>
          <c:yMode val="edge"/>
          <c:x val="0.3417840613548298"/>
          <c:y val="2.86307909851172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'Ark1'!$T$1343:$T$1350</c:f>
              <c:numCache>
                <c:formatCode>General</c:formatCode>
                <c:ptCount val="8"/>
                <c:pt idx="0">
                  <c:v>6.8636127017178516</c:v>
                </c:pt>
                <c:pt idx="1">
                  <c:v>7.6992400379981012</c:v>
                </c:pt>
                <c:pt idx="2">
                  <c:v>8.7310030395136806</c:v>
                </c:pt>
                <c:pt idx="3">
                  <c:v>8.359728506787329</c:v>
                </c:pt>
                <c:pt idx="4">
                  <c:v>10.424681059862612</c:v>
                </c:pt>
                <c:pt idx="5">
                  <c:v>8.383024133968151</c:v>
                </c:pt>
                <c:pt idx="6">
                  <c:v>8.4345431789737191</c:v>
                </c:pt>
                <c:pt idx="7">
                  <c:v>7.8561994034938225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70-41C1-97F0-7BA4DC1DA123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'Ark1'!$T$1335:$T$1342</c:f>
              <c:numCache>
                <c:formatCode>General</c:formatCode>
                <c:ptCount val="8"/>
                <c:pt idx="0">
                  <c:v>6.9802210587550899</c:v>
                </c:pt>
                <c:pt idx="1">
                  <c:v>7.7756150994270303</c:v>
                </c:pt>
                <c:pt idx="2">
                  <c:v>8.8174496644295317</c:v>
                </c:pt>
                <c:pt idx="3">
                  <c:v>8.638418079096045</c:v>
                </c:pt>
                <c:pt idx="4">
                  <c:v>10.069980694980696</c:v>
                </c:pt>
                <c:pt idx="5">
                  <c:v>8.1847664385599508</c:v>
                </c:pt>
                <c:pt idx="6">
                  <c:v>8.2880133185349614</c:v>
                </c:pt>
                <c:pt idx="7">
                  <c:v>7.6042553191489359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70-41C1-97F0-7BA4DC1DA123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'Ark1'!$T$1327:$T$1334</c:f>
              <c:numCache>
                <c:formatCode>General</c:formatCode>
                <c:ptCount val="8"/>
                <c:pt idx="0">
                  <c:v>7.513707571801568</c:v>
                </c:pt>
                <c:pt idx="1">
                  <c:v>7.8847108689070531</c:v>
                </c:pt>
                <c:pt idx="2">
                  <c:v>8.775537634408602</c:v>
                </c:pt>
                <c:pt idx="3">
                  <c:v>8.4076655052264808</c:v>
                </c:pt>
                <c:pt idx="4">
                  <c:v>9.9265938531877058</c:v>
                </c:pt>
                <c:pt idx="5">
                  <c:v>7.9595712098009184</c:v>
                </c:pt>
                <c:pt idx="6">
                  <c:v>8.255542240862793</c:v>
                </c:pt>
                <c:pt idx="7">
                  <c:v>7.7035175879396975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70-41C1-97F0-7BA4DC1DA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3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701512281886793"/>
          <c:y val="0.20131447018899282"/>
          <c:w val="5.6854412216766306E-2"/>
          <c:h val="0.21206958587537877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Middel FETTGRUPPE i de 4 norske regionene</a:t>
            </a:r>
          </a:p>
        </c:rich>
      </c:tx>
      <c:layout>
        <c:manualLayout>
          <c:xMode val="edge"/>
          <c:yMode val="edge"/>
          <c:x val="0.1505151081911783"/>
          <c:y val="1.863197535090722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09478859461789"/>
          <c:y val="0.15357272110726225"/>
          <c:w val="0.8298057738778396"/>
          <c:h val="0.689682826912724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'Ark1'!$T$175:$T$178</c:f>
              <c:numCache>
                <c:formatCode>General</c:formatCode>
                <c:ptCount val="4"/>
                <c:pt idx="0">
                  <c:v>8.2097445600756842</c:v>
                </c:pt>
                <c:pt idx="1">
                  <c:v>7.7812478920741999</c:v>
                </c:pt>
                <c:pt idx="2">
                  <c:v>8.0005117052577752</c:v>
                </c:pt>
                <c:pt idx="3">
                  <c:v>7.8689844464775858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A-4B06-A127-4742D63960DE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'Ark1'!$T$171:$T$174</c:f>
              <c:numCache>
                <c:formatCode>General</c:formatCode>
                <c:ptCount val="4"/>
                <c:pt idx="0">
                  <c:v>7.9927331017900096</c:v>
                </c:pt>
                <c:pt idx="1">
                  <c:v>8.042894129172204</c:v>
                </c:pt>
                <c:pt idx="2">
                  <c:v>8.1845915201654584</c:v>
                </c:pt>
                <c:pt idx="3">
                  <c:v>7.9955894145950301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7A-4B06-A127-4742D6396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7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785883099835534"/>
          <c:y val="0.19669274221157143"/>
          <c:w val="0.10261036869690507"/>
          <c:h val="0.141330879835672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KLASSE for</a:t>
            </a:r>
            <a:r>
              <a:rPr lang="en-US" sz="2800" baseline="0"/>
              <a:t> </a:t>
            </a:r>
            <a:r>
              <a:rPr lang="en-US" sz="2800"/>
              <a:t>de ulike fe typene</a:t>
            </a:r>
          </a:p>
        </c:rich>
      </c:tx>
      <c:layout>
        <c:manualLayout>
          <c:xMode val="edge"/>
          <c:yMode val="edge"/>
          <c:x val="0.34338932945894229"/>
          <c:y val="6.584244369823008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686778385010384E-2"/>
          <c:y val="0.12062465296625392"/>
          <c:w val="0.93585853518108897"/>
          <c:h val="0.7354121399986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'Ark1'!$S$1343:$S$1350</c:f>
              <c:numCache>
                <c:formatCode>General</c:formatCode>
                <c:ptCount val="8"/>
                <c:pt idx="0">
                  <c:v>2.6356064549713705</c:v>
                </c:pt>
                <c:pt idx="1">
                  <c:v>3.2893992844454454</c:v>
                </c:pt>
                <c:pt idx="2">
                  <c:v>3.2480974124809738</c:v>
                </c:pt>
                <c:pt idx="3">
                  <c:v>4.4977375565610851</c:v>
                </c:pt>
                <c:pt idx="4">
                  <c:v>5.6465962152863112</c:v>
                </c:pt>
                <c:pt idx="5">
                  <c:v>6.592574338754722</c:v>
                </c:pt>
                <c:pt idx="6">
                  <c:v>5.0288004007012281</c:v>
                </c:pt>
                <c:pt idx="7">
                  <c:v>3.6689639839928865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0-4481-B952-82D749568B1F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'Ark1'!$S$1335:$S$1342</c:f>
              <c:numCache>
                <c:formatCode>General</c:formatCode>
                <c:ptCount val="8"/>
                <c:pt idx="0">
                  <c:v>2.657542224810717</c:v>
                </c:pt>
                <c:pt idx="1">
                  <c:v>3.2607668953109177</c:v>
                </c:pt>
                <c:pt idx="2">
                  <c:v>3.2993288590604024</c:v>
                </c:pt>
                <c:pt idx="3">
                  <c:v>4.5291902071563079</c:v>
                </c:pt>
                <c:pt idx="4">
                  <c:v>5.4777670372160463</c:v>
                </c:pt>
                <c:pt idx="5">
                  <c:v>6.4935258222949868</c:v>
                </c:pt>
                <c:pt idx="6">
                  <c:v>4.979461559811269</c:v>
                </c:pt>
                <c:pt idx="7">
                  <c:v>3.5694006309148265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F0-4481-B952-82D749568B1F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'Ark1'!$S$1327:$S$1334</c:f>
              <c:numCache>
                <c:formatCode>General</c:formatCode>
                <c:ptCount val="8"/>
                <c:pt idx="0">
                  <c:v>2.8433420365535249</c:v>
                </c:pt>
                <c:pt idx="1">
                  <c:v>3.3796352399418317</c:v>
                </c:pt>
                <c:pt idx="2">
                  <c:v>3.3333333333333344</c:v>
                </c:pt>
                <c:pt idx="3">
                  <c:v>4.3479020979020966</c:v>
                </c:pt>
                <c:pt idx="4">
                  <c:v>5.4461382113821131</c:v>
                </c:pt>
                <c:pt idx="5">
                  <c:v>6.4042911877394646</c:v>
                </c:pt>
                <c:pt idx="6">
                  <c:v>5.0104916067146288</c:v>
                </c:pt>
                <c:pt idx="7">
                  <c:v>3.6748079034028529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F0-4481-B952-82D749568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386341524877102"/>
          <c:y val="0.15310346780602374"/>
          <c:w val="6.0484362281624258E-2"/>
          <c:h val="0.20774387592618485"/>
        </c:manualLayout>
      </c:layout>
      <c:overlay val="0"/>
      <c:spPr>
        <a:solidFill>
          <a:srgbClr val="FFFF99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middel VEKT for</a:t>
            </a:r>
            <a:r>
              <a:rPr lang="en-US" sz="2800" baseline="0"/>
              <a:t> </a:t>
            </a:r>
            <a:r>
              <a:rPr lang="en-US" sz="2800"/>
              <a:t>de ulike fe typene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'Ark1'!$C$1343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'Ark1'!$U$1343:$U$1350</c:f>
              <c:numCache>
                <c:formatCode>General</c:formatCode>
                <c:ptCount val="8"/>
                <c:pt idx="0">
                  <c:v>296.28239979177567</c:v>
                </c:pt>
                <c:pt idx="1">
                  <c:v>290.20762161891838</c:v>
                </c:pt>
                <c:pt idx="2">
                  <c:v>221.47474164133749</c:v>
                </c:pt>
                <c:pt idx="3">
                  <c:v>211.41314479637984</c:v>
                </c:pt>
                <c:pt idx="4">
                  <c:v>323.08230127576087</c:v>
                </c:pt>
                <c:pt idx="5">
                  <c:v>363.13769495977698</c:v>
                </c:pt>
                <c:pt idx="6">
                  <c:v>321.27962703379177</c:v>
                </c:pt>
                <c:pt idx="7">
                  <c:v>289.87389007243206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48-4FC9-ACD2-610F4433EA27}"/>
            </c:ext>
          </c:extLst>
        </c:ser>
        <c:ser>
          <c:idx val="3"/>
          <c:order val="1"/>
          <c:tx>
            <c:strRef>
              <c:f>'Ark1'!$C$1335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'Ark1'!$U$1335:$U$1342</c:f>
              <c:numCache>
                <c:formatCode>General</c:formatCode>
                <c:ptCount val="8"/>
                <c:pt idx="0">
                  <c:v>298.67771960442121</c:v>
                </c:pt>
                <c:pt idx="1">
                  <c:v>289.86797803617543</c:v>
                </c:pt>
                <c:pt idx="2">
                  <c:v>223.15382550335556</c:v>
                </c:pt>
                <c:pt idx="3">
                  <c:v>207.67683615819217</c:v>
                </c:pt>
                <c:pt idx="4">
                  <c:v>316.90668436293362</c:v>
                </c:pt>
                <c:pt idx="5">
                  <c:v>359.17511157393483</c:v>
                </c:pt>
                <c:pt idx="6">
                  <c:v>318.05943396226365</c:v>
                </c:pt>
                <c:pt idx="7">
                  <c:v>283.5167459324158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48-4FC9-ACD2-610F4433EA27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'Ark1'!$U$1327:$U$1334</c:f>
              <c:numCache>
                <c:formatCode>General</c:formatCode>
                <c:ptCount val="8"/>
                <c:pt idx="0">
                  <c:v>309.90992167101831</c:v>
                </c:pt>
                <c:pt idx="1">
                  <c:v>295.4438026036924</c:v>
                </c:pt>
                <c:pt idx="2">
                  <c:v>224.39260752688173</c:v>
                </c:pt>
                <c:pt idx="3">
                  <c:v>204.77090592334477</c:v>
                </c:pt>
                <c:pt idx="4">
                  <c:v>316.54732029464122</c:v>
                </c:pt>
                <c:pt idx="5">
                  <c:v>355.5642725880561</c:v>
                </c:pt>
                <c:pt idx="6">
                  <c:v>318.59889155182742</c:v>
                </c:pt>
                <c:pt idx="7">
                  <c:v>287.88466014281914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48-4FC9-ACD2-610F4433E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  <c:min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3279261477752573"/>
          <c:y val="0.22579488597076736"/>
          <c:w val="5.8852838323213023E-2"/>
          <c:h val="0.21403724837569305"/>
        </c:manualLayout>
      </c:layout>
      <c:overlay val="0"/>
      <c:spPr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antall% av de ulike fe typene</a:t>
            </a:r>
          </a:p>
        </c:rich>
      </c:tx>
      <c:layout>
        <c:manualLayout>
          <c:xMode val="edge"/>
          <c:yMode val="edge"/>
          <c:x val="0.35265711141599693"/>
          <c:y val="9.11887407323159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558529145993863E-2"/>
          <c:y val="0.10416404204169641"/>
          <c:w val="0.91498678442010539"/>
          <c:h val="0.75187275092321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Rasetype!$G$28:$G$35</c:f>
              <c:numCache>
                <c:formatCode>0.0</c:formatCode>
                <c:ptCount val="8"/>
                <c:pt idx="0">
                  <c:v>3.1044457732025399</c:v>
                </c:pt>
                <c:pt idx="1">
                  <c:v>64.645517865511707</c:v>
                </c:pt>
                <c:pt idx="2">
                  <c:v>1.0633656006076373</c:v>
                </c:pt>
                <c:pt idx="3">
                  <c:v>0.71429725755102691</c:v>
                </c:pt>
                <c:pt idx="4">
                  <c:v>6.5870489180497422</c:v>
                </c:pt>
                <c:pt idx="5">
                  <c:v>9.8434040627676609</c:v>
                </c:pt>
                <c:pt idx="6">
                  <c:v>6.4561482894035152</c:v>
                </c:pt>
                <c:pt idx="7">
                  <c:v>7.5857722329061517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70-480E-9686-B7A245FAEB46}"/>
            </c:ext>
          </c:extLst>
        </c:ser>
        <c:ser>
          <c:idx val="3"/>
          <c:order val="1"/>
          <c:tx>
            <c:strRef>
              <c:f>Rasetype!$D$19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Rasetype!$G$19:$G$26</c:f>
              <c:numCache>
                <c:formatCode>0.0</c:formatCode>
                <c:ptCount val="8"/>
                <c:pt idx="0">
                  <c:v>3.0124071218281228</c:v>
                </c:pt>
                <c:pt idx="1">
                  <c:v>62.393102481424336</c:v>
                </c:pt>
                <c:pt idx="2">
                  <c:v>1.3055516612925837</c:v>
                </c:pt>
                <c:pt idx="3">
                  <c:v>0.93053413710921085</c:v>
                </c:pt>
                <c:pt idx="4">
                  <c:v>7.2620215897939184</c:v>
                </c:pt>
                <c:pt idx="5">
                  <c:v>11.779756063367444</c:v>
                </c:pt>
                <c:pt idx="6">
                  <c:v>6.315715687648952</c:v>
                </c:pt>
                <c:pt idx="7">
                  <c:v>7.0009112575353996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70-480E-9686-B7A245FAEB46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Rasetype!$G$10:$G$17</c:f>
              <c:numCache>
                <c:formatCode>0.0</c:formatCode>
                <c:ptCount val="8"/>
                <c:pt idx="0">
                  <c:v>2.8653723861893541</c:v>
                </c:pt>
                <c:pt idx="1">
                  <c:v>61.777578274043279</c:v>
                </c:pt>
                <c:pt idx="2">
                  <c:v>1.3915385478621922</c:v>
                </c:pt>
                <c:pt idx="3">
                  <c:v>1.0735794710657238</c:v>
                </c:pt>
                <c:pt idx="4">
                  <c:v>7.3635581491041009</c:v>
                </c:pt>
                <c:pt idx="5">
                  <c:v>12.213369244005531</c:v>
                </c:pt>
                <c:pt idx="6">
                  <c:v>6.2432199902741914</c:v>
                </c:pt>
                <c:pt idx="7">
                  <c:v>7.0717839374555798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70-480E-9686-B7A245FAE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%</a:t>
                </a:r>
              </a:p>
            </c:rich>
          </c:tx>
          <c:layout>
            <c:manualLayout>
              <c:xMode val="edge"/>
              <c:yMode val="edge"/>
              <c:x val="1.3361663889396884E-2"/>
              <c:y val="0.3469160288031982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097050535386853"/>
          <c:y val="0.13439253004812612"/>
          <c:w val="6.694357966387883E-2"/>
          <c:h val="0.2735978889601367"/>
        </c:manualLayout>
      </c:layout>
      <c:overlay val="0"/>
      <c:spPr>
        <a:solidFill>
          <a:schemeClr val="bg2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Kategori KU: antall slakt av de ulike fe typene</a:t>
            </a:r>
          </a:p>
        </c:rich>
      </c:tx>
      <c:layout>
        <c:manualLayout>
          <c:xMode val="edge"/>
          <c:yMode val="edge"/>
          <c:x val="0.35265711141599693"/>
          <c:y val="7.295099258585276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180122562280768E-2"/>
          <c:y val="0.10598788352943221"/>
          <c:w val="0.90550301517874177"/>
          <c:h val="0.748225158356069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Rasetype!$D$28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Rasetype!$F$28:$F$35</c:f>
              <c:numCache>
                <c:formatCode>0</c:formatCode>
                <c:ptCount val="8"/>
                <c:pt idx="0">
                  <c:v>1921</c:v>
                </c:pt>
                <c:pt idx="1">
                  <c:v>40002</c:v>
                </c:pt>
                <c:pt idx="2">
                  <c:v>658</c:v>
                </c:pt>
                <c:pt idx="3">
                  <c:v>442</c:v>
                </c:pt>
                <c:pt idx="4">
                  <c:v>4076</c:v>
                </c:pt>
                <c:pt idx="5">
                  <c:v>6091</c:v>
                </c:pt>
                <c:pt idx="6">
                  <c:v>3995</c:v>
                </c:pt>
                <c:pt idx="7">
                  <c:v>4694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B8-4C00-9DAF-1E0BAA20904B}"/>
            </c:ext>
          </c:extLst>
        </c:ser>
        <c:ser>
          <c:idx val="3"/>
          <c:order val="1"/>
          <c:tx>
            <c:strRef>
              <c:f>Rasetype!$D$19</c:f>
              <c:strCache>
                <c:ptCount val="1"/>
                <c:pt idx="0">
                  <c:v>2023</c:v>
                </c:pt>
              </c:strCache>
            </c:strRef>
          </c:tx>
          <c:invertIfNegative val="0"/>
          <c:cat>
            <c:strLit>
              <c:ptCount val="8"/>
              <c:pt idx="0">
                <c:v>Holstein</c:v>
              </c:pt>
              <c:pt idx="1">
                <c:v>NRF</c:v>
              </c:pt>
              <c:pt idx="2">
                <c:v>Gammelnorsk</c:v>
              </c:pt>
              <c:pt idx="3">
                <c:v>Mini kjøttfe</c:v>
              </c:pt>
              <c:pt idx="4">
                <c:v>Lette kjøttfe</c:v>
              </c:pt>
              <c:pt idx="5">
                <c:v>Tunge kjøttfe</c:v>
              </c:pt>
              <c:pt idx="6">
                <c:v>Krysninger</c:v>
              </c:pt>
              <c:pt idx="7">
                <c:v>Ukjent</c:v>
              </c:pt>
            </c:strLit>
          </c:cat>
          <c:val>
            <c:numRef>
              <c:f>Rasetype!$F$19:$F$26</c:f>
              <c:numCache>
                <c:formatCode>0</c:formatCode>
                <c:ptCount val="8"/>
                <c:pt idx="0">
                  <c:v>1719</c:v>
                </c:pt>
                <c:pt idx="1">
                  <c:v>35604</c:v>
                </c:pt>
                <c:pt idx="2">
                  <c:v>745</c:v>
                </c:pt>
                <c:pt idx="3">
                  <c:v>531</c:v>
                </c:pt>
                <c:pt idx="4">
                  <c:v>4144</c:v>
                </c:pt>
                <c:pt idx="5">
                  <c:v>6722</c:v>
                </c:pt>
                <c:pt idx="6">
                  <c:v>3604</c:v>
                </c:pt>
                <c:pt idx="7">
                  <c:v>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B8-4C00-9DAF-1E0BAA20904B}"/>
            </c:ext>
          </c:extLst>
        </c:ser>
        <c:ser>
          <c:idx val="4"/>
          <c:order val="2"/>
          <c:tx>
            <c:strRef>
              <c:f>Rasetype!$D$10</c:f>
              <c:strCache>
                <c:ptCount val="1"/>
                <c:pt idx="0">
                  <c:v>2024</c:v>
                </c:pt>
              </c:strCache>
            </c:strRef>
          </c:tx>
          <c:invertIfNegative val="0"/>
          <c:val>
            <c:numRef>
              <c:f>Rasetype!$F$10:$F$17</c:f>
              <c:numCache>
                <c:formatCode>0</c:formatCode>
                <c:ptCount val="8"/>
                <c:pt idx="0">
                  <c:v>1532</c:v>
                </c:pt>
                <c:pt idx="1">
                  <c:v>33030</c:v>
                </c:pt>
                <c:pt idx="2">
                  <c:v>744</c:v>
                </c:pt>
                <c:pt idx="3">
                  <c:v>574</c:v>
                </c:pt>
                <c:pt idx="4">
                  <c:v>3937</c:v>
                </c:pt>
                <c:pt idx="5">
                  <c:v>6530</c:v>
                </c:pt>
                <c:pt idx="6">
                  <c:v>3338</c:v>
                </c:pt>
                <c:pt idx="7">
                  <c:v>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B8-4C00-9DAF-1E0BAA209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1693616"/>
        <c:axId val="541694008"/>
      </c:barChart>
      <c:catAx>
        <c:axId val="54169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Type fe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/>
            </a:pPr>
            <a:endParaRPr lang="nb-NO"/>
          </a:p>
        </c:txPr>
        <c:crossAx val="541694008"/>
        <c:crosses val="autoZero"/>
        <c:auto val="1"/>
        <c:lblAlgn val="ctr"/>
        <c:lblOffset val="100"/>
        <c:noMultiLvlLbl val="0"/>
      </c:catAx>
      <c:valAx>
        <c:axId val="54169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3361691785801811E-2"/>
              <c:y val="0.3450922291540025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541693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0097050535386853"/>
          <c:y val="0.13439253004812612"/>
          <c:w val="7.3804474266343956E-2"/>
          <c:h val="0.18387805601383042"/>
        </c:manualLayout>
      </c:layout>
      <c:overlay val="0"/>
      <c:spPr>
        <a:solidFill>
          <a:schemeClr val="bg2"/>
        </a:solidFill>
        <a:ln>
          <a:solidFill>
            <a:schemeClr val="accent1"/>
          </a:solidFill>
        </a:ln>
      </c:spPr>
      <c:txPr>
        <a:bodyPr/>
        <a:lstStyle/>
        <a:p>
          <a:pPr>
            <a:defRPr sz="1600"/>
          </a:pPr>
          <a:endParaRPr lang="nb-N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Antall%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365080367192147E-2"/>
          <c:y val="0.14260558075062904"/>
          <c:w val="0.89154957767703413"/>
          <c:h val="0.62432827088135889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2.5865694658628904</c:v>
                </c:pt>
                <c:pt idx="1">
                  <c:v>3.3804149726622739</c:v>
                </c:pt>
                <c:pt idx="2">
                  <c:v>2.9703490817327913</c:v>
                </c:pt>
                <c:pt idx="3">
                  <c:v>20.524323566521801</c:v>
                </c:pt>
                <c:pt idx="4">
                  <c:v>1.7348941539324263</c:v>
                </c:pt>
                <c:pt idx="5">
                  <c:v>1.7892191223888969</c:v>
                </c:pt>
                <c:pt idx="6">
                  <c:v>4.0603532875367989</c:v>
                </c:pt>
                <c:pt idx="7">
                  <c:v>16.47974204402075</c:v>
                </c:pt>
                <c:pt idx="8">
                  <c:v>9.4998598065330171</c:v>
                </c:pt>
                <c:pt idx="9">
                  <c:v>7.4565400252348253</c:v>
                </c:pt>
                <c:pt idx="10">
                  <c:v>19.940768260199071</c:v>
                </c:pt>
                <c:pt idx="11">
                  <c:v>6.6101219683162773</c:v>
                </c:pt>
                <c:pt idx="12">
                  <c:v>1.9732230478059725</c:v>
                </c:pt>
                <c:pt idx="13">
                  <c:v>0.99362119725220821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F8-45B1-86BB-D48E808D0F5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2.5025249691392659</c:v>
                </c:pt>
                <c:pt idx="1">
                  <c:v>2.6147458197733129</c:v>
                </c:pt>
                <c:pt idx="2">
                  <c:v>2.7550218830658744</c:v>
                </c:pt>
                <c:pt idx="3">
                  <c:v>19.614334343320994</c:v>
                </c:pt>
                <c:pt idx="4">
                  <c:v>1.6870534545318523</c:v>
                </c:pt>
                <c:pt idx="5">
                  <c:v>1.7356824898066063</c:v>
                </c:pt>
                <c:pt idx="6">
                  <c:v>4.0941907006321774</c:v>
                </c:pt>
                <c:pt idx="7">
                  <c:v>16.969662963378596</c:v>
                </c:pt>
                <c:pt idx="8">
                  <c:v>9.7594733101410238</c:v>
                </c:pt>
                <c:pt idx="9">
                  <c:v>7.8816444095312947</c:v>
                </c:pt>
                <c:pt idx="10">
                  <c:v>21.056372273968503</c:v>
                </c:pt>
                <c:pt idx="11">
                  <c:v>6.5892342797291752</c:v>
                </c:pt>
                <c:pt idx="12">
                  <c:v>1.7450342273594437</c:v>
                </c:pt>
                <c:pt idx="13">
                  <c:v>0.99502487562189035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F8-45B1-86BB-D48E808D0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8.3798257601319561E-3"/>
              <c:y val="0.3351702299699165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391609247603959"/>
          <c:y val="0.25487595774339306"/>
          <c:w val="7.0306713726660544E-2"/>
          <c:h val="0.115018591255917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KLASSE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0.00</c:formatCode>
                <c:ptCount val="14"/>
                <c:pt idx="0">
                  <c:v>4.4087193460490468</c:v>
                </c:pt>
                <c:pt idx="1">
                  <c:v>4.8076923076923057</c:v>
                </c:pt>
                <c:pt idx="2">
                  <c:v>4.5852071005917185</c:v>
                </c:pt>
                <c:pt idx="3">
                  <c:v>4.2745501285347052</c:v>
                </c:pt>
                <c:pt idx="4">
                  <c:v>4.7827411167512688</c:v>
                </c:pt>
                <c:pt idx="5">
                  <c:v>4.835952848722985</c:v>
                </c:pt>
                <c:pt idx="6">
                  <c:v>4.2574772431729508</c:v>
                </c:pt>
                <c:pt idx="7">
                  <c:v>3.7713124398331392</c:v>
                </c:pt>
                <c:pt idx="8">
                  <c:v>3.4032586558044802</c:v>
                </c:pt>
                <c:pt idx="9">
                  <c:v>3.5633569739952713</c:v>
                </c:pt>
                <c:pt idx="10">
                  <c:v>3.6970525944228738</c:v>
                </c:pt>
                <c:pt idx="11">
                  <c:v>3.6974767596281528</c:v>
                </c:pt>
                <c:pt idx="12">
                  <c:v>3.62099644128114</c:v>
                </c:pt>
                <c:pt idx="13">
                  <c:v>3.224381625441695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D-4262-8FEC-37684363EF81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0.00</c:formatCode>
                <c:ptCount val="14"/>
                <c:pt idx="0">
                  <c:v>4.4197901049475252</c:v>
                </c:pt>
                <c:pt idx="1">
                  <c:v>4.5975609756097571</c:v>
                </c:pt>
                <c:pt idx="2">
                  <c:v>4.6131883072739646</c:v>
                </c:pt>
                <c:pt idx="3">
                  <c:v>4.2045693528343371</c:v>
                </c:pt>
                <c:pt idx="4">
                  <c:v>4.9921875</c:v>
                </c:pt>
                <c:pt idx="5">
                  <c:v>4.845238095238094</c:v>
                </c:pt>
                <c:pt idx="6">
                  <c:v>4.3717830882352944</c:v>
                </c:pt>
                <c:pt idx="7">
                  <c:v>3.996008869179601</c:v>
                </c:pt>
                <c:pt idx="8">
                  <c:v>3.5836374111772606</c:v>
                </c:pt>
                <c:pt idx="9">
                  <c:v>3.7548786292241809</c:v>
                </c:pt>
                <c:pt idx="10">
                  <c:v>3.8729522792022801</c:v>
                </c:pt>
                <c:pt idx="11">
                  <c:v>3.8341865756541527</c:v>
                </c:pt>
                <c:pt idx="12">
                  <c:v>3.697749196141479</c:v>
                </c:pt>
                <c:pt idx="13">
                  <c:v>3.3069679849340856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D-4262-8FEC-37684363E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76461429885835"/>
          <c:y val="0.19907052059065394"/>
          <c:w val="6.396323798107123E-2"/>
          <c:h val="0.11755351619377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middel VEKT innen de ulike FYLKENE</a:t>
            </a:r>
          </a:p>
        </c:rich>
      </c:tx>
      <c:layout>
        <c:manualLayout>
          <c:xMode val="edge"/>
          <c:yMode val="edge"/>
          <c:x val="0.11684546843067919"/>
          <c:y val="2.7075222713064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024807232853555E-2"/>
          <c:y val="0.13464041803484897"/>
          <c:w val="0.88171452566991682"/>
          <c:h val="0.6960766468236501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Fylker!$S$25:$S$38</c:f>
              <c:numCache>
                <c:formatCode>0</c:formatCode>
                <c:ptCount val="14"/>
                <c:pt idx="0">
                  <c:v>320.73143631436278</c:v>
                </c:pt>
                <c:pt idx="1">
                  <c:v>321.39533437014006</c:v>
                </c:pt>
                <c:pt idx="2">
                  <c:v>317.44796460177037</c:v>
                </c:pt>
                <c:pt idx="3">
                  <c:v>309.08961748633845</c:v>
                </c:pt>
                <c:pt idx="4">
                  <c:v>320.62878787878793</c:v>
                </c:pt>
                <c:pt idx="5">
                  <c:v>317.32879529872679</c:v>
                </c:pt>
                <c:pt idx="6">
                  <c:v>299.9591281829953</c:v>
                </c:pt>
                <c:pt idx="7">
                  <c:v>297.17288281582393</c:v>
                </c:pt>
                <c:pt idx="8">
                  <c:v>284.38297362110274</c:v>
                </c:pt>
                <c:pt idx="9">
                  <c:v>292.90524089306638</c:v>
                </c:pt>
                <c:pt idx="10">
                  <c:v>295.12869320678601</c:v>
                </c:pt>
                <c:pt idx="11">
                  <c:v>291.27378048780486</c:v>
                </c:pt>
                <c:pt idx="12">
                  <c:v>291.36900532859704</c:v>
                </c:pt>
                <c:pt idx="13">
                  <c:v>284.7611992945325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1-4632-9CCB-D931190E6D6E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Fylker!$S$10:$S$23</c:f>
              <c:numCache>
                <c:formatCode>0</c:formatCode>
                <c:ptCount val="14"/>
                <c:pt idx="0">
                  <c:v>324.2355754857997</c:v>
                </c:pt>
                <c:pt idx="1">
                  <c:v>318.39170243204569</c:v>
                </c:pt>
                <c:pt idx="2">
                  <c:v>322.84691106585177</c:v>
                </c:pt>
                <c:pt idx="3">
                  <c:v>307.5006388862401</c:v>
                </c:pt>
                <c:pt idx="4">
                  <c:v>330.63858093126441</c:v>
                </c:pt>
                <c:pt idx="5">
                  <c:v>316.67058189655194</c:v>
                </c:pt>
                <c:pt idx="6">
                  <c:v>301.29785290086807</c:v>
                </c:pt>
                <c:pt idx="7">
                  <c:v>305.09141408574993</c:v>
                </c:pt>
                <c:pt idx="8">
                  <c:v>289.69666538903795</c:v>
                </c:pt>
                <c:pt idx="9">
                  <c:v>299.67130991931606</c:v>
                </c:pt>
                <c:pt idx="10">
                  <c:v>300.65542725173287</c:v>
                </c:pt>
                <c:pt idx="11">
                  <c:v>297.38467215441477</c:v>
                </c:pt>
                <c:pt idx="12">
                  <c:v>298.05294748124277</c:v>
                </c:pt>
                <c:pt idx="13">
                  <c:v>289.17330827067661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1-4632-9CCB-D931190E6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79264646640541"/>
          <c:y val="0.13918637247502952"/>
          <c:w val="6.116829557202786E-2"/>
          <c:h val="0.181287746088755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Antall slakt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55338625520292"/>
          <c:y val="0.13878506487636466"/>
          <c:w val="0.87218583194134358"/>
          <c:h val="0.69193199036751041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1476</c:v>
                </c:pt>
                <c:pt idx="1">
                  <c:v>1929</c:v>
                </c:pt>
                <c:pt idx="2">
                  <c:v>1695</c:v>
                </c:pt>
                <c:pt idx="3">
                  <c:v>11712</c:v>
                </c:pt>
                <c:pt idx="4">
                  <c:v>990</c:v>
                </c:pt>
                <c:pt idx="5">
                  <c:v>1021</c:v>
                </c:pt>
                <c:pt idx="6">
                  <c:v>2317</c:v>
                </c:pt>
                <c:pt idx="7">
                  <c:v>9404</c:v>
                </c:pt>
                <c:pt idx="8">
                  <c:v>5421</c:v>
                </c:pt>
                <c:pt idx="9">
                  <c:v>4255</c:v>
                </c:pt>
                <c:pt idx="10">
                  <c:v>11379</c:v>
                </c:pt>
                <c:pt idx="11">
                  <c:v>3772</c:v>
                </c:pt>
                <c:pt idx="12">
                  <c:v>1126</c:v>
                </c:pt>
                <c:pt idx="13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7-4DFC-A4BA-5FAC8BA62236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1338</c:v>
                </c:pt>
                <c:pt idx="1">
                  <c:v>1398</c:v>
                </c:pt>
                <c:pt idx="2">
                  <c:v>1473</c:v>
                </c:pt>
                <c:pt idx="3">
                  <c:v>10487</c:v>
                </c:pt>
                <c:pt idx="4">
                  <c:v>902</c:v>
                </c:pt>
                <c:pt idx="5">
                  <c:v>928</c:v>
                </c:pt>
                <c:pt idx="6">
                  <c:v>2189</c:v>
                </c:pt>
                <c:pt idx="7">
                  <c:v>9073</c:v>
                </c:pt>
                <c:pt idx="8">
                  <c:v>5218</c:v>
                </c:pt>
                <c:pt idx="9">
                  <c:v>4214</c:v>
                </c:pt>
                <c:pt idx="10">
                  <c:v>11258</c:v>
                </c:pt>
                <c:pt idx="11">
                  <c:v>3523</c:v>
                </c:pt>
                <c:pt idx="12">
                  <c:v>933</c:v>
                </c:pt>
                <c:pt idx="13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7-4DFC-A4BA-5FAC8BA62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255528857895683"/>
          <c:y val="0.23504135307890126"/>
          <c:w val="6.8460130278910861E-2"/>
          <c:h val="0.1177883182991977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a</a:t>
            </a:r>
            <a:r>
              <a:rPr lang="en-US" sz="2000"/>
              <a:t>ntall%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724966552415566E-2"/>
          <c:y val="0.13861918488527028"/>
          <c:w val="0.90901428387942618"/>
          <c:h val="0.692097716058849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Fylker!$G$40:$G$53</c:f>
              <c:numCache>
                <c:formatCode>0.0</c:formatCode>
                <c:ptCount val="14"/>
                <c:pt idx="0">
                  <c:v>2.5032725157161559</c:v>
                </c:pt>
                <c:pt idx="1">
                  <c:v>2.9153670873802087</c:v>
                </c:pt>
                <c:pt idx="2">
                  <c:v>3.0591961731766841</c:v>
                </c:pt>
                <c:pt idx="3">
                  <c:v>20.110215097205835</c:v>
                </c:pt>
                <c:pt idx="4">
                  <c:v>1.6047447437741398</c:v>
                </c:pt>
                <c:pt idx="5">
                  <c:v>1.6516104009437771</c:v>
                </c:pt>
                <c:pt idx="6">
                  <c:v>3.8381357164789343</c:v>
                </c:pt>
                <c:pt idx="7">
                  <c:v>16.926582523958043</c:v>
                </c:pt>
                <c:pt idx="8">
                  <c:v>9.4103007482344552</c:v>
                </c:pt>
                <c:pt idx="9">
                  <c:v>7.5647634900370067</c:v>
                </c:pt>
                <c:pt idx="10">
                  <c:v>20.606344640346471</c:v>
                </c:pt>
                <c:pt idx="11">
                  <c:v>6.8116808610352466</c:v>
                </c:pt>
                <c:pt idx="12">
                  <c:v>1.7760468010148849</c:v>
                </c:pt>
                <c:pt idx="13">
                  <c:v>0.94216131482409216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EE-494E-A4AA-0E2D8A5B642E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Fylker!$G$25:$G$38</c:f>
              <c:numCache>
                <c:formatCode>0.0</c:formatCode>
                <c:ptCount val="14"/>
                <c:pt idx="0">
                  <c:v>2.5865694658628904</c:v>
                </c:pt>
                <c:pt idx="1">
                  <c:v>3.3804149726622739</c:v>
                </c:pt>
                <c:pt idx="2">
                  <c:v>2.9703490817327913</c:v>
                </c:pt>
                <c:pt idx="3">
                  <c:v>20.524323566521801</c:v>
                </c:pt>
                <c:pt idx="4">
                  <c:v>1.7348941539324263</c:v>
                </c:pt>
                <c:pt idx="5">
                  <c:v>1.7892191223888969</c:v>
                </c:pt>
                <c:pt idx="6">
                  <c:v>4.0603532875367989</c:v>
                </c:pt>
                <c:pt idx="7">
                  <c:v>16.47974204402075</c:v>
                </c:pt>
                <c:pt idx="8">
                  <c:v>9.4998598065330171</c:v>
                </c:pt>
                <c:pt idx="9">
                  <c:v>7.4565400252348253</c:v>
                </c:pt>
                <c:pt idx="10">
                  <c:v>19.940768260199071</c:v>
                </c:pt>
                <c:pt idx="11">
                  <c:v>6.6101219683162773</c:v>
                </c:pt>
                <c:pt idx="12">
                  <c:v>1.9732230478059725</c:v>
                </c:pt>
                <c:pt idx="13">
                  <c:v>0.99362119725220821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EE-494E-A4AA-0E2D8A5B642E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Fylker!$G$10:$G$23</c:f>
              <c:numCache>
                <c:formatCode>0.0</c:formatCode>
                <c:ptCount val="14"/>
                <c:pt idx="0">
                  <c:v>2.5025249691392659</c:v>
                </c:pt>
                <c:pt idx="1">
                  <c:v>2.6147458197733129</c:v>
                </c:pt>
                <c:pt idx="2">
                  <c:v>2.7550218830658744</c:v>
                </c:pt>
                <c:pt idx="3">
                  <c:v>19.614334343320994</c:v>
                </c:pt>
                <c:pt idx="4">
                  <c:v>1.6870534545318523</c:v>
                </c:pt>
                <c:pt idx="5">
                  <c:v>1.7356824898066063</c:v>
                </c:pt>
                <c:pt idx="6">
                  <c:v>4.0941907006321774</c:v>
                </c:pt>
                <c:pt idx="7">
                  <c:v>16.969662963378596</c:v>
                </c:pt>
                <c:pt idx="8">
                  <c:v>9.7594733101410238</c:v>
                </c:pt>
                <c:pt idx="9">
                  <c:v>7.8816444095312947</c:v>
                </c:pt>
                <c:pt idx="10">
                  <c:v>21.056372273968503</c:v>
                </c:pt>
                <c:pt idx="11">
                  <c:v>6.5892342797291752</c:v>
                </c:pt>
                <c:pt idx="12">
                  <c:v>1.7450342273594437</c:v>
                </c:pt>
                <c:pt idx="13">
                  <c:v>0.99502487562189035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EE-494E-A4AA-0E2D8A5B6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29267446611931"/>
          <c:y val="0.21235525511922301"/>
          <c:w val="8.4750968768060778E-2"/>
          <c:h val="0.169275544427596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antall SLAKT</a:t>
            </a:r>
            <a:r>
              <a:rPr lang="en-US" sz="2000"/>
              <a:t> innen de ulike FYLKENE</a:t>
            </a:r>
          </a:p>
        </c:rich>
      </c:tx>
      <c:layout>
        <c:manualLayout>
          <c:xMode val="edge"/>
          <c:yMode val="edge"/>
          <c:x val="0.11781882241692158"/>
          <c:y val="2.91544462124446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6159231574913E-2"/>
          <c:y val="0.13861918488527028"/>
          <c:w val="0.87990309415915147"/>
          <c:h val="0.692097716058849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Fylker!$F$40:$F$53</c:f>
              <c:numCache>
                <c:formatCode>General</c:formatCode>
                <c:ptCount val="14"/>
                <c:pt idx="0">
                  <c:v>1549</c:v>
                </c:pt>
                <c:pt idx="1">
                  <c:v>1804</c:v>
                </c:pt>
                <c:pt idx="2">
                  <c:v>1893</c:v>
                </c:pt>
                <c:pt idx="3">
                  <c:v>12444</c:v>
                </c:pt>
                <c:pt idx="4">
                  <c:v>993</c:v>
                </c:pt>
                <c:pt idx="5">
                  <c:v>1022</c:v>
                </c:pt>
                <c:pt idx="6">
                  <c:v>2375</c:v>
                </c:pt>
                <c:pt idx="7">
                  <c:v>10474</c:v>
                </c:pt>
                <c:pt idx="8">
                  <c:v>5823</c:v>
                </c:pt>
                <c:pt idx="9">
                  <c:v>4681</c:v>
                </c:pt>
                <c:pt idx="10">
                  <c:v>12751</c:v>
                </c:pt>
                <c:pt idx="11">
                  <c:v>4215</c:v>
                </c:pt>
                <c:pt idx="12">
                  <c:v>1099</c:v>
                </c:pt>
                <c:pt idx="13">
                  <c:v>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4D-451B-A158-1D0080789A3F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Fylker!$F$25:$F$38</c:f>
              <c:numCache>
                <c:formatCode>General</c:formatCode>
                <c:ptCount val="14"/>
                <c:pt idx="0">
                  <c:v>1476</c:v>
                </c:pt>
                <c:pt idx="1">
                  <c:v>1929</c:v>
                </c:pt>
                <c:pt idx="2">
                  <c:v>1695</c:v>
                </c:pt>
                <c:pt idx="3">
                  <c:v>11712</c:v>
                </c:pt>
                <c:pt idx="4">
                  <c:v>990</c:v>
                </c:pt>
                <c:pt idx="5">
                  <c:v>1021</c:v>
                </c:pt>
                <c:pt idx="6">
                  <c:v>2317</c:v>
                </c:pt>
                <c:pt idx="7">
                  <c:v>9404</c:v>
                </c:pt>
                <c:pt idx="8">
                  <c:v>5421</c:v>
                </c:pt>
                <c:pt idx="9">
                  <c:v>4255</c:v>
                </c:pt>
                <c:pt idx="10">
                  <c:v>11379</c:v>
                </c:pt>
                <c:pt idx="11">
                  <c:v>3772</c:v>
                </c:pt>
                <c:pt idx="12">
                  <c:v>1126</c:v>
                </c:pt>
                <c:pt idx="13">
                  <c:v>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4D-451B-A158-1D0080789A3F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Fylker!$F$10:$F$23</c:f>
              <c:numCache>
                <c:formatCode>General</c:formatCode>
                <c:ptCount val="14"/>
                <c:pt idx="0">
                  <c:v>1338</c:v>
                </c:pt>
                <c:pt idx="1">
                  <c:v>1398</c:v>
                </c:pt>
                <c:pt idx="2">
                  <c:v>1473</c:v>
                </c:pt>
                <c:pt idx="3">
                  <c:v>10487</c:v>
                </c:pt>
                <c:pt idx="4">
                  <c:v>902</c:v>
                </c:pt>
                <c:pt idx="5">
                  <c:v>928</c:v>
                </c:pt>
                <c:pt idx="6">
                  <c:v>2189</c:v>
                </c:pt>
                <c:pt idx="7">
                  <c:v>9073</c:v>
                </c:pt>
                <c:pt idx="8">
                  <c:v>5218</c:v>
                </c:pt>
                <c:pt idx="9">
                  <c:v>4214</c:v>
                </c:pt>
                <c:pt idx="10">
                  <c:v>11258</c:v>
                </c:pt>
                <c:pt idx="11">
                  <c:v>3523</c:v>
                </c:pt>
                <c:pt idx="12">
                  <c:v>933</c:v>
                </c:pt>
                <c:pt idx="13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4D-451B-A158-1D0080789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827241583659E-3"/>
              <c:y val="0.474695384149767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7890089026721"/>
          <c:y val="0.21852390062246693"/>
          <c:w val="7.7958360470656685E-2"/>
          <c:h val="0.17984871083232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</a:t>
            </a:r>
            <a:r>
              <a:rPr lang="nb-NO" sz="2800" baseline="0"/>
              <a:t> mi</a:t>
            </a:r>
            <a:r>
              <a:rPr lang="nb-NO" sz="2800"/>
              <a:t>ddel KLASSE</a:t>
            </a:r>
          </a:p>
        </c:rich>
      </c:tx>
      <c:layout>
        <c:manualLayout>
          <c:xMode val="edge"/>
          <c:yMode val="edge"/>
          <c:x val="0.10849760647395131"/>
          <c:y val="2.16630959011406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471539427438383E-2"/>
          <c:y val="0.14581385950005965"/>
          <c:w val="0.8848790234928765"/>
          <c:h val="0.72473507458825426"/>
        </c:manualLayout>
      </c:layout>
      <c:lineChart>
        <c:grouping val="standard"/>
        <c:varyColors val="0"/>
        <c:ser>
          <c:idx val="0"/>
          <c:order val="0"/>
          <c:tx>
            <c:strRef>
              <c:f>År!$M$7</c:f>
              <c:strCache>
                <c:ptCount val="1"/>
                <c:pt idx="0">
                  <c:v>Klasse</c:v>
                </c:pt>
              </c:strCache>
            </c:strRef>
          </c:tx>
          <c:spPr>
            <a:ln w="114300">
              <a:solidFill>
                <a:schemeClr val="tx2"/>
              </a:solidFill>
              <a:prstDash val="solid"/>
            </a:ln>
          </c:spPr>
          <c:marker>
            <c:symbol val="circle"/>
            <c:size val="11"/>
            <c:spPr>
              <a:solidFill>
                <a:srgbClr val="FF0000"/>
              </a:solidFill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12-4ABF-95D8-EF9F50F2FB94}"/>
                </c:ext>
              </c:extLst>
            </c:dLbl>
            <c:dLbl>
              <c:idx val="2"/>
              <c:layout>
                <c:manualLayout>
                  <c:x val="-2.1880234145131263E-2"/>
                  <c:y val="-4.881590104861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12-4ABF-95D8-EF9F50F2FB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2-4ABF-95D8-EF9F50F2FB94}"/>
                </c:ext>
              </c:extLst>
            </c:dLbl>
            <c:dLbl>
              <c:idx val="4"/>
              <c:layout>
                <c:manualLayout>
                  <c:x val="-2.5858458535155168E-2"/>
                  <c:y val="-5.730562297011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2-4ABF-95D8-EF9F50F2FB94}"/>
                </c:ext>
              </c:extLst>
            </c:dLbl>
            <c:dLbl>
              <c:idx val="5"/>
              <c:layout>
                <c:manualLayout>
                  <c:x val="-2.8842126827673068E-2"/>
                  <c:y val="-0.11673367642059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E9-4A9B-8A33-5DD3B559D3C6}"/>
                </c:ext>
              </c:extLst>
            </c:dLbl>
            <c:dLbl>
              <c:idx val="6"/>
              <c:layout>
                <c:manualLayout>
                  <c:x val="-2.3869346340143233E-2"/>
                  <c:y val="-0.11248881545985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12-4ABF-95D8-EF9F50F2FB94}"/>
                </c:ext>
              </c:extLst>
            </c:dLbl>
            <c:dLbl>
              <c:idx val="9"/>
              <c:layout>
                <c:manualLayout>
                  <c:x val="-3.7793131705226732E-2"/>
                  <c:y val="-5.09383315289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4D-4015-9C6A-BFC1A775BB51}"/>
                </c:ext>
              </c:extLst>
            </c:dLbl>
            <c:dLbl>
              <c:idx val="10"/>
              <c:layout>
                <c:manualLayout>
                  <c:x val="0"/>
                  <c:y val="4.2448609607490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2-4ABF-95D8-EF9F50F2FB9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12-4ABF-95D8-EF9F50F2FB94}"/>
                </c:ext>
              </c:extLst>
            </c:dLbl>
            <c:dLbl>
              <c:idx val="12"/>
              <c:layout>
                <c:manualLayout>
                  <c:x val="7.9564487800477326E-3"/>
                  <c:y val="2.5469165764494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12-4ABF-95D8-EF9F50F2FB9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12-4ABF-95D8-EF9F50F2FB94}"/>
                </c:ext>
              </c:extLst>
            </c:dLbl>
            <c:dLbl>
              <c:idx val="14"/>
              <c:layout>
                <c:manualLayout>
                  <c:x val="-2.3869346340143198E-2"/>
                  <c:y val="-4.6693470568239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12-4ABF-95D8-EF9F50F2FB94}"/>
                </c:ext>
              </c:extLst>
            </c:dLbl>
            <c:dLbl>
              <c:idx val="15"/>
              <c:layout>
                <c:manualLayout>
                  <c:x val="-1.6907453657601431E-2"/>
                  <c:y val="5.3060762009363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4D-4015-9C6A-BFC1A775BB51}"/>
                </c:ext>
              </c:extLst>
            </c:dLbl>
            <c:dLbl>
              <c:idx val="16"/>
              <c:layout>
                <c:manualLayout>
                  <c:x val="2.9836682925178997E-3"/>
                  <c:y val="2.122430480374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12-4ABF-95D8-EF9F50F2FB94}"/>
                </c:ext>
              </c:extLst>
            </c:dLbl>
            <c:dLbl>
              <c:idx val="17"/>
              <c:layout>
                <c:manualLayout>
                  <c:x val="-2.7847570730167064E-2"/>
                  <c:y val="-5.5183192489737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12-4ABF-95D8-EF9F50F2FB9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CF-4982-A2D0-F8531B726A9F}"/>
                </c:ext>
              </c:extLst>
            </c:dLbl>
            <c:dLbl>
              <c:idx val="20"/>
              <c:layout>
                <c:manualLayout>
                  <c:x val="-2.9836682925178996E-2"/>
                  <c:y val="-0.1188561069009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12-4ABF-95D8-EF9F50F2FB94}"/>
                </c:ext>
              </c:extLst>
            </c:dLbl>
            <c:dLbl>
              <c:idx val="21"/>
              <c:layout>
                <c:manualLayout>
                  <c:x val="-2.3869346340143198E-2"/>
                  <c:y val="7.42850668131087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12-4ABF-95D8-EF9F50F2FB94}"/>
                </c:ext>
              </c:extLst>
            </c:dLbl>
            <c:dLbl>
              <c:idx val="23"/>
              <c:layout>
                <c:manualLayout>
                  <c:x val="-2.6853014632661244E-2"/>
                  <c:y val="5.5183192489737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12-4ABF-95D8-EF9F50F2FB94}"/>
                </c:ext>
              </c:extLst>
            </c:dLbl>
            <c:dLbl>
              <c:idx val="25"/>
              <c:layout>
                <c:manualLayout>
                  <c:x val="-2.4863902437649164E-2"/>
                  <c:y val="-6.1550483930861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12-4ABF-95D8-EF9F50F2FB94}"/>
                </c:ext>
              </c:extLst>
            </c:dLbl>
            <c:dLbl>
              <c:idx val="26"/>
              <c:layout>
                <c:manualLayout>
                  <c:x val="-1.2929229267577565E-2"/>
                  <c:y val="5.73056229701125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E0-4FFA-A45A-453A311788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År!$M$8:$M$35</c:f>
              <c:numCache>
                <c:formatCode>0.00</c:formatCode>
                <c:ptCount val="28"/>
                <c:pt idx="0">
                  <c:v>2.9680753144831806</c:v>
                </c:pt>
                <c:pt idx="1">
                  <c:v>2.7029276318653102</c:v>
                </c:pt>
                <c:pt idx="2">
                  <c:v>2.7392220731940986</c:v>
                </c:pt>
                <c:pt idx="3">
                  <c:v>2.7012431202226912</c:v>
                </c:pt>
                <c:pt idx="4">
                  <c:v>2.7072971012797407</c:v>
                </c:pt>
                <c:pt idx="5">
                  <c:v>2.6869848693784442</c:v>
                </c:pt>
                <c:pt idx="6">
                  <c:v>2.5602860809869039</c:v>
                </c:pt>
                <c:pt idx="7">
                  <c:v>2.707254598160735</c:v>
                </c:pt>
                <c:pt idx="8">
                  <c:v>3.100193652634045</c:v>
                </c:pt>
                <c:pt idx="9">
                  <c:v>3.2559956292663319</c:v>
                </c:pt>
                <c:pt idx="10">
                  <c:v>3.1141780772295879</c:v>
                </c:pt>
                <c:pt idx="11">
                  <c:v>3.2716115808352546</c:v>
                </c:pt>
                <c:pt idx="12">
                  <c:v>3.2416010049103576</c:v>
                </c:pt>
                <c:pt idx="13">
                  <c:v>3.3077518324620172</c:v>
                </c:pt>
                <c:pt idx="14">
                  <c:v>3.4013119398848199</c:v>
                </c:pt>
                <c:pt idx="15">
                  <c:v>3.4534311926605512</c:v>
                </c:pt>
                <c:pt idx="16">
                  <c:v>3.5807324429125376</c:v>
                </c:pt>
                <c:pt idx="17">
                  <c:v>3.631505342551856</c:v>
                </c:pt>
                <c:pt idx="18">
                  <c:v>3.7124222739430999</c:v>
                </c:pt>
                <c:pt idx="19">
                  <c:v>3.8368950609152095</c:v>
                </c:pt>
                <c:pt idx="20">
                  <c:v>3.7918201915991152</c:v>
                </c:pt>
                <c:pt idx="21">
                  <c:v>3.8063306254940543</c:v>
                </c:pt>
                <c:pt idx="22">
                  <c:v>3.8199076275215647</c:v>
                </c:pt>
                <c:pt idx="23">
                  <c:v>3.633282777216043</c:v>
                </c:pt>
                <c:pt idx="24">
                  <c:v>3.7430824367868127</c:v>
                </c:pt>
                <c:pt idx="25">
                  <c:v>3.9767453099057937</c:v>
                </c:pt>
                <c:pt idx="26">
                  <c:v>3.9281704763413039</c:v>
                </c:pt>
                <c:pt idx="27">
                  <c:v>4.0191380377882435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0-49AE-8445-2E0B818B6848}"/>
            </c:ext>
          </c:extLst>
        </c:ser>
        <c:ser>
          <c:idx val="1"/>
          <c:order val="1"/>
          <c:tx>
            <c:strRef>
              <c:f>RNR!$H$29</c:f>
              <c:strCache>
                <c:ptCount val="1"/>
                <c:pt idx="0">
                  <c:v>Middel klasse i 2024</c:v>
                </c:pt>
              </c:strCache>
            </c:strRef>
          </c:tx>
          <c:spPr>
            <a:ln w="76200"/>
          </c:spPr>
          <c:marker>
            <c:symbol val="none"/>
          </c:marker>
          <c:val>
            <c:numRef>
              <c:f>År!$AR$8:$AR$35</c:f>
              <c:numCache>
                <c:formatCode>0</c:formatCode>
                <c:ptCount val="28"/>
                <c:pt idx="0" formatCode="0.00">
                  <c:v>4.0191380377882435</c:v>
                </c:pt>
                <c:pt idx="1">
                  <c:v>4.0191380377882435</c:v>
                </c:pt>
                <c:pt idx="2">
                  <c:v>4.0191380377882435</c:v>
                </c:pt>
                <c:pt idx="3">
                  <c:v>4.0191380377882435</c:v>
                </c:pt>
                <c:pt idx="4">
                  <c:v>4.0191380377882435</c:v>
                </c:pt>
                <c:pt idx="5">
                  <c:v>4.0191380377882435</c:v>
                </c:pt>
                <c:pt idx="6">
                  <c:v>4.0191380377882435</c:v>
                </c:pt>
                <c:pt idx="7">
                  <c:v>4.0191380377882435</c:v>
                </c:pt>
                <c:pt idx="8">
                  <c:v>4.0191380377882435</c:v>
                </c:pt>
                <c:pt idx="9">
                  <c:v>4.0191380377882435</c:v>
                </c:pt>
                <c:pt idx="10">
                  <c:v>4.0191380377882435</c:v>
                </c:pt>
                <c:pt idx="11">
                  <c:v>4.0191380377882435</c:v>
                </c:pt>
                <c:pt idx="12">
                  <c:v>4.0191380377882435</c:v>
                </c:pt>
                <c:pt idx="13">
                  <c:v>4.0191380377882435</c:v>
                </c:pt>
                <c:pt idx="14">
                  <c:v>4.0191380377882435</c:v>
                </c:pt>
                <c:pt idx="15">
                  <c:v>4.0191380377882435</c:v>
                </c:pt>
                <c:pt idx="16">
                  <c:v>4.0191380377882435</c:v>
                </c:pt>
                <c:pt idx="17">
                  <c:v>4.0191380377882435</c:v>
                </c:pt>
                <c:pt idx="18">
                  <c:v>4.0191380377882435</c:v>
                </c:pt>
                <c:pt idx="19">
                  <c:v>4.0191380377882435</c:v>
                </c:pt>
                <c:pt idx="20">
                  <c:v>4.0191380377882435</c:v>
                </c:pt>
                <c:pt idx="21">
                  <c:v>4.0191380377882435</c:v>
                </c:pt>
                <c:pt idx="22">
                  <c:v>4.0191380377882435</c:v>
                </c:pt>
                <c:pt idx="23">
                  <c:v>4.0191380377882435</c:v>
                </c:pt>
                <c:pt idx="24">
                  <c:v>4.0191380377882435</c:v>
                </c:pt>
                <c:pt idx="25">
                  <c:v>4.0191380377882435</c:v>
                </c:pt>
                <c:pt idx="26">
                  <c:v>4.0191380377882435</c:v>
                </c:pt>
                <c:pt idx="27">
                  <c:v>4.0191380377882435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58-4DD5-BBB9-E54F87AA1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4.25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08234611241335"/>
          <c:y val="0.63865537511368364"/>
          <c:w val="0.18269392512605803"/>
          <c:h val="9.2545489367291775E-2"/>
        </c:manualLayout>
      </c:layout>
      <c:overlay val="0"/>
      <c:spPr>
        <a:solidFill>
          <a:schemeClr val="accent6">
            <a:lumMod val="20000"/>
            <a:lumOff val="80000"/>
          </a:schemeClr>
        </a:solidFill>
        <a:ln>
          <a:solidFill>
            <a:schemeClr val="accent3">
              <a:lumMod val="20000"/>
              <a:lumOff val="80000"/>
            </a:schemeClr>
          </a:solidFill>
        </a:ln>
      </c:spPr>
      <c:txPr>
        <a:bodyPr/>
        <a:lstStyle/>
        <a:p>
          <a:pPr>
            <a:defRPr sz="1200"/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4835684300026"/>
          <c:y val="0.16569928544221513"/>
          <c:w val="0.82841697557922844"/>
          <c:h val="0.6819579774437323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Regioner!$M$25:$M$28</c:f>
              <c:numCache>
                <c:formatCode>0.00</c:formatCode>
                <c:ptCount val="4"/>
                <c:pt idx="0">
                  <c:v>4.485148167752282</c:v>
                </c:pt>
                <c:pt idx="1">
                  <c:v>3.654486973303313</c:v>
                </c:pt>
                <c:pt idx="2">
                  <c:v>3.7043267502833808</c:v>
                </c:pt>
                <c:pt idx="3">
                  <c:v>3.8202840969539551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B-4BBF-BA99-6079325D0FB0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Regioner!$M$20:$M$23</c:f>
              <c:numCache>
                <c:formatCode>0.00</c:formatCode>
                <c:ptCount val="4"/>
                <c:pt idx="0">
                  <c:v>4.3045696739817565</c:v>
                </c:pt>
                <c:pt idx="1">
                  <c:v>3.6222235894911714</c:v>
                </c:pt>
                <c:pt idx="2">
                  <c:v>3.697004608294931</c:v>
                </c:pt>
                <c:pt idx="3">
                  <c:v>3.7376212353241449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5B-4BBF-BA99-6079325D0FB0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4.4065615800968558</c:v>
                </c:pt>
                <c:pt idx="1">
                  <c:v>3.636542372881356</c:v>
                </c:pt>
                <c:pt idx="2">
                  <c:v>3.6607119907466887</c:v>
                </c:pt>
                <c:pt idx="3">
                  <c:v>3.6326306141154903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5B-4BBF-BA99-6079325D0FB0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4.3706046312178373</c:v>
                </c:pt>
                <c:pt idx="1">
                  <c:v>3.8450832923314806</c:v>
                </c:pt>
                <c:pt idx="2">
                  <c:v>3.840806012699236</c:v>
                </c:pt>
                <c:pt idx="3">
                  <c:v>3.7524096385542158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5B-4BBF-BA99-6079325D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56836412246278"/>
          <c:y val="0.14573363911521964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middel VEKT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1781882241692158"/>
          <c:y val="2.7083505232305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6159231574913E-2"/>
          <c:y val="0.13861918488527028"/>
          <c:w val="0.87990309415915147"/>
          <c:h val="0.692097716058849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Fylker!$S$40:$S$53</c:f>
              <c:numCache>
                <c:formatCode>0</c:formatCode>
                <c:ptCount val="14"/>
                <c:pt idx="0">
                  <c:v>316.48744996772172</c:v>
                </c:pt>
                <c:pt idx="1">
                  <c:v>319.38935698447909</c:v>
                </c:pt>
                <c:pt idx="2">
                  <c:v>322.59376122556819</c:v>
                </c:pt>
                <c:pt idx="3">
                  <c:v>308.92100289296116</c:v>
                </c:pt>
                <c:pt idx="4">
                  <c:v>319.5595770392751</c:v>
                </c:pt>
                <c:pt idx="5">
                  <c:v>318.65972602739726</c:v>
                </c:pt>
                <c:pt idx="6">
                  <c:v>300.00058526315809</c:v>
                </c:pt>
                <c:pt idx="7">
                  <c:v>296.13058334924693</c:v>
                </c:pt>
                <c:pt idx="8">
                  <c:v>287.12255023183945</c:v>
                </c:pt>
                <c:pt idx="9">
                  <c:v>294.02769707327479</c:v>
                </c:pt>
                <c:pt idx="10">
                  <c:v>296.10114971374838</c:v>
                </c:pt>
                <c:pt idx="11">
                  <c:v>296.53779833926507</c:v>
                </c:pt>
                <c:pt idx="12">
                  <c:v>291.03465878071017</c:v>
                </c:pt>
                <c:pt idx="13">
                  <c:v>286.70012006861089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DE-4779-AA68-BB5E5466D729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Fylker!$S$25:$S$38</c:f>
              <c:numCache>
                <c:formatCode>0</c:formatCode>
                <c:ptCount val="14"/>
                <c:pt idx="0">
                  <c:v>320.73143631436278</c:v>
                </c:pt>
                <c:pt idx="1">
                  <c:v>321.39533437014006</c:v>
                </c:pt>
                <c:pt idx="2">
                  <c:v>317.44796460177037</c:v>
                </c:pt>
                <c:pt idx="3">
                  <c:v>309.08961748633845</c:v>
                </c:pt>
                <c:pt idx="4">
                  <c:v>320.62878787878793</c:v>
                </c:pt>
                <c:pt idx="5">
                  <c:v>317.32879529872679</c:v>
                </c:pt>
                <c:pt idx="6">
                  <c:v>299.9591281829953</c:v>
                </c:pt>
                <c:pt idx="7">
                  <c:v>297.17288281582393</c:v>
                </c:pt>
                <c:pt idx="8">
                  <c:v>284.38297362110274</c:v>
                </c:pt>
                <c:pt idx="9">
                  <c:v>292.90524089306638</c:v>
                </c:pt>
                <c:pt idx="10">
                  <c:v>295.12869320678601</c:v>
                </c:pt>
                <c:pt idx="11">
                  <c:v>291.27378048780486</c:v>
                </c:pt>
                <c:pt idx="12">
                  <c:v>291.36900532859704</c:v>
                </c:pt>
                <c:pt idx="13">
                  <c:v>284.7611992945325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DE-4779-AA68-BB5E5466D729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Fylker!$S$10:$S$23</c:f>
              <c:numCache>
                <c:formatCode>0</c:formatCode>
                <c:ptCount val="14"/>
                <c:pt idx="0">
                  <c:v>324.2355754857997</c:v>
                </c:pt>
                <c:pt idx="1">
                  <c:v>318.39170243204569</c:v>
                </c:pt>
                <c:pt idx="2">
                  <c:v>322.84691106585177</c:v>
                </c:pt>
                <c:pt idx="3">
                  <c:v>307.5006388862401</c:v>
                </c:pt>
                <c:pt idx="4">
                  <c:v>330.63858093126441</c:v>
                </c:pt>
                <c:pt idx="5">
                  <c:v>316.67058189655194</c:v>
                </c:pt>
                <c:pt idx="6">
                  <c:v>301.29785290086807</c:v>
                </c:pt>
                <c:pt idx="7">
                  <c:v>305.09141408574993</c:v>
                </c:pt>
                <c:pt idx="8">
                  <c:v>289.69666538903795</c:v>
                </c:pt>
                <c:pt idx="9">
                  <c:v>299.67130991931606</c:v>
                </c:pt>
                <c:pt idx="10">
                  <c:v>300.65542725173287</c:v>
                </c:pt>
                <c:pt idx="11">
                  <c:v>297.38467215441477</c:v>
                </c:pt>
                <c:pt idx="12">
                  <c:v>298.05294748124277</c:v>
                </c:pt>
                <c:pt idx="13">
                  <c:v>289.17330827067661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DE-4779-AA68-BB5E5466D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827241583659E-3"/>
              <c:y val="0.472624443169628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43408602666488"/>
          <c:y val="7.1272656828120701E-2"/>
          <c:w val="8.3780596154145903E-2"/>
          <c:h val="0.179895931112690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middel KLASSE </a:t>
            </a:r>
            <a:r>
              <a:rPr lang="en-US" sz="2000"/>
              <a:t>innen de ulike FYLKENE</a:t>
            </a:r>
          </a:p>
        </c:rich>
      </c:tx>
      <c:layout>
        <c:manualLayout>
          <c:xMode val="edge"/>
          <c:yMode val="edge"/>
          <c:x val="0.11781882241692158"/>
          <c:y val="2.70835052323057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36159231574913E-2"/>
          <c:y val="0.13861918488527028"/>
          <c:w val="0.87990309415915147"/>
          <c:h val="0.69209771605884929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Fylker!$B$40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Fylker!$K$40:$K$53</c:f>
              <c:numCache>
                <c:formatCode>0.00</c:formatCode>
                <c:ptCount val="14"/>
                <c:pt idx="0">
                  <c:v>4.3393782383419683</c:v>
                </c:pt>
                <c:pt idx="1">
                  <c:v>4.6042245692051162</c:v>
                </c:pt>
                <c:pt idx="2">
                  <c:v>4.6684406599254915</c:v>
                </c:pt>
                <c:pt idx="3">
                  <c:v>4.1826480329590439</c:v>
                </c:pt>
                <c:pt idx="4">
                  <c:v>4.5904954499494437</c:v>
                </c:pt>
                <c:pt idx="5">
                  <c:v>4.7379784102060851</c:v>
                </c:pt>
                <c:pt idx="6">
                  <c:v>4.1534883720930225</c:v>
                </c:pt>
                <c:pt idx="7">
                  <c:v>3.687511970886804</c:v>
                </c:pt>
                <c:pt idx="8">
                  <c:v>3.5049044914816743</c:v>
                </c:pt>
                <c:pt idx="9">
                  <c:v>3.5915825638823278</c:v>
                </c:pt>
                <c:pt idx="10">
                  <c:v>3.7356529953554274</c:v>
                </c:pt>
                <c:pt idx="11">
                  <c:v>3.8425440686040968</c:v>
                </c:pt>
                <c:pt idx="12">
                  <c:v>3.6408386508659993</c:v>
                </c:pt>
                <c:pt idx="13">
                  <c:v>3.163230240549828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45-4432-B994-EA82BA7578B4}"/>
            </c:ext>
          </c:extLst>
        </c:ser>
        <c:ser>
          <c:idx val="13"/>
          <c:order val="1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Fylker!$K$25:$K$38</c:f>
              <c:numCache>
                <c:formatCode>0.00</c:formatCode>
                <c:ptCount val="14"/>
                <c:pt idx="0">
                  <c:v>4.4087193460490468</c:v>
                </c:pt>
                <c:pt idx="1">
                  <c:v>4.8076923076923057</c:v>
                </c:pt>
                <c:pt idx="2">
                  <c:v>4.5852071005917185</c:v>
                </c:pt>
                <c:pt idx="3">
                  <c:v>4.2745501285347052</c:v>
                </c:pt>
                <c:pt idx="4">
                  <c:v>4.7827411167512688</c:v>
                </c:pt>
                <c:pt idx="5">
                  <c:v>4.835952848722985</c:v>
                </c:pt>
                <c:pt idx="6">
                  <c:v>4.2574772431729508</c:v>
                </c:pt>
                <c:pt idx="7">
                  <c:v>3.7713124398331392</c:v>
                </c:pt>
                <c:pt idx="8">
                  <c:v>3.4032586558044802</c:v>
                </c:pt>
                <c:pt idx="9">
                  <c:v>3.5633569739952713</c:v>
                </c:pt>
                <c:pt idx="10">
                  <c:v>3.6970525944228738</c:v>
                </c:pt>
                <c:pt idx="11">
                  <c:v>3.6974767596281528</c:v>
                </c:pt>
                <c:pt idx="12">
                  <c:v>3.62099644128114</c:v>
                </c:pt>
                <c:pt idx="13">
                  <c:v>3.224381625441695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45-4432-B994-EA82BA7578B4}"/>
            </c:ext>
          </c:extLst>
        </c:ser>
        <c:ser>
          <c:idx val="1"/>
          <c:order val="2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Fylker!$K$10:$K$23</c:f>
              <c:numCache>
                <c:formatCode>0.00</c:formatCode>
                <c:ptCount val="14"/>
                <c:pt idx="0">
                  <c:v>4.4197901049475252</c:v>
                </c:pt>
                <c:pt idx="1">
                  <c:v>4.5975609756097571</c:v>
                </c:pt>
                <c:pt idx="2">
                  <c:v>4.6131883072739646</c:v>
                </c:pt>
                <c:pt idx="3">
                  <c:v>4.2045693528343371</c:v>
                </c:pt>
                <c:pt idx="4">
                  <c:v>4.9921875</c:v>
                </c:pt>
                <c:pt idx="5">
                  <c:v>4.845238095238094</c:v>
                </c:pt>
                <c:pt idx="6">
                  <c:v>4.3717830882352944</c:v>
                </c:pt>
                <c:pt idx="7">
                  <c:v>3.996008869179601</c:v>
                </c:pt>
                <c:pt idx="8">
                  <c:v>3.5836374111772606</c:v>
                </c:pt>
                <c:pt idx="9">
                  <c:v>3.7548786292241809</c:v>
                </c:pt>
                <c:pt idx="10">
                  <c:v>3.8729522792022801</c:v>
                </c:pt>
                <c:pt idx="11">
                  <c:v>3.8341865756541527</c:v>
                </c:pt>
                <c:pt idx="12">
                  <c:v>3.697749196141479</c:v>
                </c:pt>
                <c:pt idx="13">
                  <c:v>3.3069679849340856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45-4432-B994-EA82BA757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(1-15)</a:t>
                </a:r>
              </a:p>
            </c:rich>
          </c:tx>
          <c:layout>
            <c:manualLayout>
              <c:xMode val="edge"/>
              <c:yMode val="edge"/>
              <c:x val="1.1026718407647575E-2"/>
              <c:y val="0.298435170169284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343408602666488"/>
          <c:y val="7.1272656828120701E-2"/>
          <c:w val="7.5047242628912089E-2"/>
          <c:h val="0.1817847345242052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K-FAKTOR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Fylker!$O$25:$O$38</c:f>
              <c:numCache>
                <c:formatCode>0.0</c:formatCode>
                <c:ptCount val="14"/>
                <c:pt idx="0">
                  <c:v>28.409243468739842</c:v>
                </c:pt>
                <c:pt idx="1">
                  <c:v>29.390316955232151</c:v>
                </c:pt>
                <c:pt idx="2">
                  <c:v>28.984717423325591</c:v>
                </c:pt>
                <c:pt idx="3">
                  <c:v>28.028560420172312</c:v>
                </c:pt>
                <c:pt idx="4">
                  <c:v>29.151922696063416</c:v>
                </c:pt>
                <c:pt idx="5">
                  <c:v>29.406362672222475</c:v>
                </c:pt>
                <c:pt idx="6">
                  <c:v>28.142478389793496</c:v>
                </c:pt>
                <c:pt idx="7">
                  <c:v>26.721353821065161</c:v>
                </c:pt>
                <c:pt idx="8">
                  <c:v>25.800333824723168</c:v>
                </c:pt>
                <c:pt idx="9">
                  <c:v>26.285440926603297</c:v>
                </c:pt>
                <c:pt idx="10">
                  <c:v>26.488350404360368</c:v>
                </c:pt>
                <c:pt idx="11">
                  <c:v>26.560383591908064</c:v>
                </c:pt>
                <c:pt idx="12">
                  <c:v>26.322336873927235</c:v>
                </c:pt>
                <c:pt idx="13">
                  <c:v>25.392225319393159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9-4249-90C5-A870CD9901B3}"/>
            </c:ext>
          </c:extLst>
        </c:ser>
        <c:ser>
          <c:idx val="1"/>
          <c:order val="1"/>
          <c:tx>
            <c:strRef>
              <c:f>Fylker!$B$11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Fylker!$O$10:$O$23</c:f>
              <c:numCache>
                <c:formatCode>0.0</c:formatCode>
                <c:ptCount val="14"/>
                <c:pt idx="0">
                  <c:v>28.393540126764378</c:v>
                </c:pt>
                <c:pt idx="1">
                  <c:v>28.739952077192541</c:v>
                </c:pt>
                <c:pt idx="2">
                  <c:v>28.915387728714201</c:v>
                </c:pt>
                <c:pt idx="3">
                  <c:v>27.811333106386304</c:v>
                </c:pt>
                <c:pt idx="4">
                  <c:v>29.828219593391449</c:v>
                </c:pt>
                <c:pt idx="5">
                  <c:v>29.434140893260487</c:v>
                </c:pt>
                <c:pt idx="6">
                  <c:v>28.370202384976739</c:v>
                </c:pt>
                <c:pt idx="7">
                  <c:v>27.437332630830166</c:v>
                </c:pt>
                <c:pt idx="8">
                  <c:v>26.347331485405121</c:v>
                </c:pt>
                <c:pt idx="9">
                  <c:v>26.83281022735806</c:v>
                </c:pt>
                <c:pt idx="10">
                  <c:v>26.962682035698968</c:v>
                </c:pt>
                <c:pt idx="11">
                  <c:v>26.926309479135458</c:v>
                </c:pt>
                <c:pt idx="12">
                  <c:v>26.717949211243607</c:v>
                </c:pt>
                <c:pt idx="13">
                  <c:v>25.447228853795529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79-4249-90C5-A870CD990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 (mg/ml)</a:t>
                </a:r>
              </a:p>
            </c:rich>
          </c:tx>
          <c:layout>
            <c:manualLayout>
              <c:xMode val="edge"/>
              <c:yMode val="edge"/>
              <c:x val="9.2994783425634792E-3"/>
              <c:y val="0.2977435015077924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076461429885835"/>
          <c:y val="0.19907052059065394"/>
          <c:w val="6.396323798107123E-2"/>
          <c:h val="0.11755351619377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</a:t>
            </a:r>
            <a:r>
              <a:rPr lang="en-US" sz="2800" baseline="0"/>
              <a:t> KU: m</a:t>
            </a:r>
            <a:r>
              <a:rPr lang="en-US" sz="2800"/>
              <a:t>iddel FETTGRUPPE innen de ulike FYLKENE</a:t>
            </a:r>
          </a:p>
        </c:rich>
      </c:tx>
      <c:layout>
        <c:manualLayout>
          <c:xMode val="edge"/>
          <c:yMode val="edge"/>
          <c:x val="0.11781884797781496"/>
          <c:y val="3.12253500527598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282068268270721E-2"/>
          <c:y val="0.13063603753411898"/>
          <c:w val="0.89545719709516336"/>
          <c:h val="0.7000808104120891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Fylker!$B$25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Fylker!$Q$25:$Q$38</c:f>
              <c:numCache>
                <c:formatCode>0.00</c:formatCode>
                <c:ptCount val="14"/>
                <c:pt idx="0">
                  <c:v>8.2317073170731714</c:v>
                </c:pt>
                <c:pt idx="1">
                  <c:v>8.322965266977711</c:v>
                </c:pt>
                <c:pt idx="2">
                  <c:v>8.3480825958702063</c:v>
                </c:pt>
                <c:pt idx="3">
                  <c:v>8.1346482240437155</c:v>
                </c:pt>
                <c:pt idx="4">
                  <c:v>8.2484848484848499</c:v>
                </c:pt>
                <c:pt idx="5">
                  <c:v>8.5122428991185135</c:v>
                </c:pt>
                <c:pt idx="6">
                  <c:v>8.2300388433318936</c:v>
                </c:pt>
                <c:pt idx="7">
                  <c:v>7.8642067205444484</c:v>
                </c:pt>
                <c:pt idx="8">
                  <c:v>7.6373362848183008</c:v>
                </c:pt>
                <c:pt idx="9">
                  <c:v>8.0688601645123388</c:v>
                </c:pt>
                <c:pt idx="10">
                  <c:v>7.974953862378066</c:v>
                </c:pt>
                <c:pt idx="11">
                  <c:v>7.9167550371155873</c:v>
                </c:pt>
                <c:pt idx="12">
                  <c:v>7.9529307282415651</c:v>
                </c:pt>
                <c:pt idx="13">
                  <c:v>7.3844797178130515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D-4434-9FFF-CF46F92C20BC}"/>
            </c:ext>
          </c:extLst>
        </c:ser>
        <c:ser>
          <c:idx val="1"/>
          <c:order val="1"/>
          <c:tx>
            <c:strRef>
              <c:f>Fylker!$B$10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Fylker!$D$10:$D$23</c:f>
              <c:strCache>
                <c:ptCount val="14"/>
                <c:pt idx="0">
                  <c:v>Østfold</c:v>
                </c:pt>
                <c:pt idx="1">
                  <c:v>Akershus</c:v>
                </c:pt>
                <c:pt idx="2">
                  <c:v>Buskerud</c:v>
                </c:pt>
                <c:pt idx="3">
                  <c:v>Innlandet</c:v>
                </c:pt>
                <c:pt idx="4">
                  <c:v>Vestfold</c:v>
                </c:pt>
                <c:pt idx="5">
                  <c:v>Telemark</c:v>
                </c:pt>
                <c:pt idx="6">
                  <c:v>Agder</c:v>
                </c:pt>
                <c:pt idx="7">
                  <c:v>Rogaland</c:v>
                </c:pt>
                <c:pt idx="8">
                  <c:v>Vestland</c:v>
                </c:pt>
                <c:pt idx="9">
                  <c:v>Møre og Romsdal</c:v>
                </c:pt>
                <c:pt idx="10">
                  <c:v>Trøndelag</c:v>
                </c:pt>
                <c:pt idx="11">
                  <c:v>Nordland</c:v>
                </c:pt>
                <c:pt idx="12">
                  <c:v>Troms</c:v>
                </c:pt>
                <c:pt idx="13">
                  <c:v>Finnmark</c:v>
                </c:pt>
              </c:strCache>
            </c:strRef>
          </c:cat>
          <c:val>
            <c:numRef>
              <c:f>Fylker!$Q$10:$Q$23</c:f>
              <c:numCache>
                <c:formatCode>0.00</c:formatCode>
                <c:ptCount val="14"/>
                <c:pt idx="0">
                  <c:v>8.3206278026905807</c:v>
                </c:pt>
                <c:pt idx="1">
                  <c:v>7.9513590844062945</c:v>
                </c:pt>
                <c:pt idx="2">
                  <c:v>8.2627291242362517</c:v>
                </c:pt>
                <c:pt idx="3">
                  <c:v>7.797368170115381</c:v>
                </c:pt>
                <c:pt idx="4">
                  <c:v>8.4101995565410181</c:v>
                </c:pt>
                <c:pt idx="5">
                  <c:v>8.2467672413793096</c:v>
                </c:pt>
                <c:pt idx="6">
                  <c:v>8.2932846048423929</c:v>
                </c:pt>
                <c:pt idx="7">
                  <c:v>8.2538300451890247</c:v>
                </c:pt>
                <c:pt idx="8">
                  <c:v>7.6761211192027616</c:v>
                </c:pt>
                <c:pt idx="9">
                  <c:v>8.1245847176079735</c:v>
                </c:pt>
                <c:pt idx="10">
                  <c:v>8.2070527624800143</c:v>
                </c:pt>
                <c:pt idx="11">
                  <c:v>7.9804144195288114</c:v>
                </c:pt>
                <c:pt idx="12">
                  <c:v>8.1564844587352621</c:v>
                </c:pt>
                <c:pt idx="13">
                  <c:v>7.8139097744360893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D-4434-9FFF-CF46F92C2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44336"/>
        <c:axId val="490344728"/>
      </c:barChart>
      <c:catAx>
        <c:axId val="49034433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44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44728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9.299447630673828E-3"/>
              <c:y val="0.2956476842695245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44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5707347216973"/>
          <c:y val="0.14125695586022222"/>
          <c:w val="6.396323798107123E-2"/>
          <c:h val="0.117553516193771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KU, antall% innen de ulike ALDERSGRUPPER</a:t>
            </a:r>
          </a:p>
        </c:rich>
      </c:tx>
      <c:layout>
        <c:manualLayout>
          <c:xMode val="edge"/>
          <c:yMode val="edge"/>
          <c:x val="0.17729755519662829"/>
          <c:y val="2.86249449507254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03238887823837E-2"/>
          <c:y val="0.15192455975322949"/>
          <c:w val="0.88593091202949514"/>
          <c:h val="0.7377208472343963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Alder!$I$38:$I$62</c:f>
              <c:numCache>
                <c:formatCode>0.0</c:formatCode>
                <c:ptCount val="25"/>
                <c:pt idx="0">
                  <c:v>3.7571849151829526</c:v>
                </c:pt>
                <c:pt idx="1">
                  <c:v>4.1619935511005179</c:v>
                </c:pt>
                <c:pt idx="2">
                  <c:v>3.8255292303378656</c:v>
                </c:pt>
                <c:pt idx="3">
                  <c:v>3.8886162904808641</c:v>
                </c:pt>
                <c:pt idx="4">
                  <c:v>4.2180709378942929</c:v>
                </c:pt>
                <c:pt idx="5">
                  <c:v>4.449390158418618</c:v>
                </c:pt>
                <c:pt idx="6">
                  <c:v>3.7817187719052305</c:v>
                </c:pt>
                <c:pt idx="7">
                  <c:v>3.6905930183653446</c:v>
                </c:pt>
                <c:pt idx="8">
                  <c:v>3.6730688349922889</c:v>
                </c:pt>
                <c:pt idx="9">
                  <c:v>3.2034207205944205</c:v>
                </c:pt>
                <c:pt idx="10">
                  <c:v>3.2139352306182527</c:v>
                </c:pt>
                <c:pt idx="11">
                  <c:v>3.3891770643488006</c:v>
                </c:pt>
                <c:pt idx="12">
                  <c:v>3.4470068694798823</c:v>
                </c:pt>
                <c:pt idx="13">
                  <c:v>2.9545773166970424</c:v>
                </c:pt>
                <c:pt idx="14">
                  <c:v>2.6969718211131362</c:v>
                </c:pt>
                <c:pt idx="15">
                  <c:v>3.1823917005467552</c:v>
                </c:pt>
                <c:pt idx="16">
                  <c:v>2.3131922052432361</c:v>
                </c:pt>
                <c:pt idx="17">
                  <c:v>2.0433197812981914</c:v>
                </c:pt>
                <c:pt idx="18">
                  <c:v>2.2290761250525724</c:v>
                </c:pt>
                <c:pt idx="19">
                  <c:v>2.2255712883779619</c:v>
                </c:pt>
                <c:pt idx="20">
                  <c:v>2.0187859245759143</c:v>
                </c:pt>
                <c:pt idx="21">
                  <c:v>1.6315014720314027</c:v>
                </c:pt>
                <c:pt idx="22">
                  <c:v>1.5911958502733776</c:v>
                </c:pt>
                <c:pt idx="23">
                  <c:v>1.2880274779195291</c:v>
                </c:pt>
                <c:pt idx="24">
                  <c:v>1.2722557128837797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9A-452E-B1ED-09AD041750EB}"/>
            </c:ext>
          </c:extLst>
        </c:ser>
        <c:ser>
          <c:idx val="7"/>
          <c:order val="1"/>
          <c:tx>
            <c:strRef>
              <c:f>Alder!$B$18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Alder!$I$11:$I$36</c:f>
              <c:numCache>
                <c:formatCode>0.0</c:formatCode>
                <c:ptCount val="26"/>
                <c:pt idx="0">
                  <c:v>3.7145101559869822</c:v>
                </c:pt>
                <c:pt idx="1">
                  <c:v>4.0530430553996943</c:v>
                </c:pt>
                <c:pt idx="2">
                  <c:v>3.6228631279691759</c:v>
                </c:pt>
                <c:pt idx="3">
                  <c:v>3.7276025885609561</c:v>
                </c:pt>
                <c:pt idx="4">
                  <c:v>4.1072831332061508</c:v>
                </c:pt>
                <c:pt idx="5">
                  <c:v>4.4289829050237532</c:v>
                </c:pt>
                <c:pt idx="6">
                  <c:v>3.5985486103318003</c:v>
                </c:pt>
                <c:pt idx="7">
                  <c:v>3.4620132420603751</c:v>
                </c:pt>
                <c:pt idx="8">
                  <c:v>3.3647551715108648</c:v>
                </c:pt>
                <c:pt idx="9">
                  <c:v>3.0617588747989384</c:v>
                </c:pt>
                <c:pt idx="10">
                  <c:v>2.8691130812104886</c:v>
                </c:pt>
                <c:pt idx="11">
                  <c:v>3.3011633561515725</c:v>
                </c:pt>
                <c:pt idx="12">
                  <c:v>3.3479220439157591</c:v>
                </c:pt>
                <c:pt idx="13">
                  <c:v>3.0075187969924806</c:v>
                </c:pt>
                <c:pt idx="14">
                  <c:v>2.7325777129390643</c:v>
                </c:pt>
                <c:pt idx="15">
                  <c:v>3.0449257472038305</c:v>
                </c:pt>
                <c:pt idx="16">
                  <c:v>2.3267123031459245</c:v>
                </c:pt>
                <c:pt idx="17">
                  <c:v>2.1490292896420153</c:v>
                </c:pt>
                <c:pt idx="18">
                  <c:v>2.373470990910111</c:v>
                </c:pt>
                <c:pt idx="19">
                  <c:v>2.5006546216286982</c:v>
                </c:pt>
                <c:pt idx="20">
                  <c:v>2.0798264317510191</c:v>
                </c:pt>
                <c:pt idx="21">
                  <c:v>1.705756929637527</c:v>
                </c:pt>
                <c:pt idx="22">
                  <c:v>1.670220326936745</c:v>
                </c:pt>
                <c:pt idx="23">
                  <c:v>1.4364268881158115</c:v>
                </c:pt>
                <c:pt idx="24">
                  <c:v>1.2587438746119024</c:v>
                </c:pt>
                <c:pt idx="25">
                  <c:v>1.4962780084539709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9A-452E-B1ED-09AD04175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Antalls%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403518351126249"/>
          <c:y val="0.17333145647296883"/>
          <c:w val="7.9952109657999024E-2"/>
          <c:h val="0.189009197022416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Antall innen de ulike ALDERSGRUPPER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675012594326256E-2"/>
          <c:y val="0.1278798987560183"/>
          <c:w val="0.88362858938298294"/>
          <c:h val="0.761765558203960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Alder!$H$38:$H$62</c:f>
              <c:numCache>
                <c:formatCode>0</c:formatCode>
                <c:ptCount val="25"/>
                <c:pt idx="0">
                  <c:v>2144</c:v>
                </c:pt>
                <c:pt idx="1">
                  <c:v>2375</c:v>
                </c:pt>
                <c:pt idx="2">
                  <c:v>2183</c:v>
                </c:pt>
                <c:pt idx="3">
                  <c:v>2219</c:v>
                </c:pt>
                <c:pt idx="4">
                  <c:v>2407</c:v>
                </c:pt>
                <c:pt idx="5">
                  <c:v>2539</c:v>
                </c:pt>
                <c:pt idx="6">
                  <c:v>2158</c:v>
                </c:pt>
                <c:pt idx="7">
                  <c:v>2106</c:v>
                </c:pt>
                <c:pt idx="8">
                  <c:v>2096</c:v>
                </c:pt>
                <c:pt idx="9">
                  <c:v>1828</c:v>
                </c:pt>
                <c:pt idx="10">
                  <c:v>1834</c:v>
                </c:pt>
                <c:pt idx="11">
                  <c:v>1934</c:v>
                </c:pt>
                <c:pt idx="12">
                  <c:v>1967</c:v>
                </c:pt>
                <c:pt idx="13">
                  <c:v>1686</c:v>
                </c:pt>
                <c:pt idx="14">
                  <c:v>1539</c:v>
                </c:pt>
                <c:pt idx="15">
                  <c:v>1816</c:v>
                </c:pt>
                <c:pt idx="16">
                  <c:v>1320</c:v>
                </c:pt>
                <c:pt idx="17">
                  <c:v>1166</c:v>
                </c:pt>
                <c:pt idx="18">
                  <c:v>1272</c:v>
                </c:pt>
                <c:pt idx="19">
                  <c:v>1270</c:v>
                </c:pt>
                <c:pt idx="20">
                  <c:v>1152</c:v>
                </c:pt>
                <c:pt idx="21">
                  <c:v>931</c:v>
                </c:pt>
                <c:pt idx="22">
                  <c:v>908</c:v>
                </c:pt>
                <c:pt idx="23">
                  <c:v>735</c:v>
                </c:pt>
                <c:pt idx="24">
                  <c:v>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E-448F-BABF-C1C8A092A6FE}"/>
            </c:ext>
          </c:extLst>
        </c:ser>
        <c:ser>
          <c:idx val="7"/>
          <c:order val="1"/>
          <c:tx>
            <c:strRef>
              <c:f>Alder!$B$28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Alder!$H$11:$H$36</c:f>
              <c:numCache>
                <c:formatCode>0</c:formatCode>
                <c:ptCount val="26"/>
                <c:pt idx="0">
                  <c:v>1986</c:v>
                </c:pt>
                <c:pt idx="1">
                  <c:v>2167</c:v>
                </c:pt>
                <c:pt idx="2">
                  <c:v>1937</c:v>
                </c:pt>
                <c:pt idx="3">
                  <c:v>1993</c:v>
                </c:pt>
                <c:pt idx="4">
                  <c:v>2196</c:v>
                </c:pt>
                <c:pt idx="5">
                  <c:v>2368</c:v>
                </c:pt>
                <c:pt idx="6">
                  <c:v>1924</c:v>
                </c:pt>
                <c:pt idx="7">
                  <c:v>1851</c:v>
                </c:pt>
                <c:pt idx="8">
                  <c:v>1799</c:v>
                </c:pt>
                <c:pt idx="9">
                  <c:v>1637</c:v>
                </c:pt>
                <c:pt idx="10">
                  <c:v>1534</c:v>
                </c:pt>
                <c:pt idx="11">
                  <c:v>1765</c:v>
                </c:pt>
                <c:pt idx="12">
                  <c:v>1790</c:v>
                </c:pt>
                <c:pt idx="13">
                  <c:v>1608</c:v>
                </c:pt>
                <c:pt idx="14">
                  <c:v>1461</c:v>
                </c:pt>
                <c:pt idx="15">
                  <c:v>1628</c:v>
                </c:pt>
                <c:pt idx="16">
                  <c:v>1244</c:v>
                </c:pt>
                <c:pt idx="17">
                  <c:v>1149</c:v>
                </c:pt>
                <c:pt idx="18">
                  <c:v>1269</c:v>
                </c:pt>
                <c:pt idx="19">
                  <c:v>1337</c:v>
                </c:pt>
                <c:pt idx="20">
                  <c:v>1112</c:v>
                </c:pt>
                <c:pt idx="21">
                  <c:v>912</c:v>
                </c:pt>
                <c:pt idx="22">
                  <c:v>893</c:v>
                </c:pt>
                <c:pt idx="23">
                  <c:v>768</c:v>
                </c:pt>
                <c:pt idx="24">
                  <c:v>673</c:v>
                </c:pt>
                <c:pt idx="25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E-448F-BABF-C1C8A092A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61028136512001"/>
          <c:y val="0.22757891667034225"/>
          <c:w val="7.4800786620627419E-2"/>
          <c:h val="0.140522231489777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middel VEKT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174629062"/>
          <c:y val="2.85972237121585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29205321146085E-2"/>
          <c:y val="0.14737115157017558"/>
          <c:w val="0.8968021764361549"/>
          <c:h val="0.62394686640402508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Alder!$S$38:$S$62</c:f>
              <c:numCache>
                <c:formatCode>0</c:formatCode>
                <c:ptCount val="25"/>
                <c:pt idx="0">
                  <c:v>283.63283582089576</c:v>
                </c:pt>
                <c:pt idx="1">
                  <c:v>286.64922105263179</c:v>
                </c:pt>
                <c:pt idx="2">
                  <c:v>293.90884104443404</c:v>
                </c:pt>
                <c:pt idx="3">
                  <c:v>292.98639026588557</c:v>
                </c:pt>
                <c:pt idx="4">
                  <c:v>294.69405899459912</c:v>
                </c:pt>
                <c:pt idx="5">
                  <c:v>293.80492319810912</c:v>
                </c:pt>
                <c:pt idx="6">
                  <c:v>295.15574606116724</c:v>
                </c:pt>
                <c:pt idx="7">
                  <c:v>296.12507122507128</c:v>
                </c:pt>
                <c:pt idx="8">
                  <c:v>298.00725190839654</c:v>
                </c:pt>
                <c:pt idx="9">
                  <c:v>299.6704595185991</c:v>
                </c:pt>
                <c:pt idx="10">
                  <c:v>302.19874591057834</c:v>
                </c:pt>
                <c:pt idx="11">
                  <c:v>303.68862461220345</c:v>
                </c:pt>
                <c:pt idx="12">
                  <c:v>303.32109811896322</c:v>
                </c:pt>
                <c:pt idx="13">
                  <c:v>299.65972716488716</c:v>
                </c:pt>
                <c:pt idx="14">
                  <c:v>302.27738791423002</c:v>
                </c:pt>
                <c:pt idx="15">
                  <c:v>298.7000550660793</c:v>
                </c:pt>
                <c:pt idx="16">
                  <c:v>304.19780303030302</c:v>
                </c:pt>
                <c:pt idx="17">
                  <c:v>304.91740137221291</c:v>
                </c:pt>
                <c:pt idx="18">
                  <c:v>310.45888364779881</c:v>
                </c:pt>
                <c:pt idx="19">
                  <c:v>309.19173228346506</c:v>
                </c:pt>
                <c:pt idx="20">
                  <c:v>305.92482638888845</c:v>
                </c:pt>
                <c:pt idx="21">
                  <c:v>305.85767991407101</c:v>
                </c:pt>
                <c:pt idx="22">
                  <c:v>306.98997797356839</c:v>
                </c:pt>
                <c:pt idx="23">
                  <c:v>304.90748299319705</c:v>
                </c:pt>
                <c:pt idx="24">
                  <c:v>305.64297520661177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F7-418C-AF23-D6667C4ADB19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Alder!$S$11:$S$36</c:f>
              <c:numCache>
                <c:formatCode>0</c:formatCode>
                <c:ptCount val="26"/>
                <c:pt idx="0">
                  <c:v>289.15146022155125</c:v>
                </c:pt>
                <c:pt idx="1">
                  <c:v>292.30710659898517</c:v>
                </c:pt>
                <c:pt idx="2">
                  <c:v>292.97408363448608</c:v>
                </c:pt>
                <c:pt idx="3">
                  <c:v>294.51254390366262</c:v>
                </c:pt>
                <c:pt idx="4">
                  <c:v>296.79435336976297</c:v>
                </c:pt>
                <c:pt idx="5">
                  <c:v>300.90907939189123</c:v>
                </c:pt>
                <c:pt idx="6">
                  <c:v>300.92775467775436</c:v>
                </c:pt>
                <c:pt idx="7">
                  <c:v>301.66742301458646</c:v>
                </c:pt>
                <c:pt idx="8">
                  <c:v>304.17265147303993</c:v>
                </c:pt>
                <c:pt idx="9">
                  <c:v>304.43097128894345</c:v>
                </c:pt>
                <c:pt idx="10">
                  <c:v>304.01825293350709</c:v>
                </c:pt>
                <c:pt idx="11">
                  <c:v>306.25665722379608</c:v>
                </c:pt>
                <c:pt idx="12">
                  <c:v>309.21955307262601</c:v>
                </c:pt>
                <c:pt idx="13">
                  <c:v>306.95441542288552</c:v>
                </c:pt>
                <c:pt idx="14">
                  <c:v>302.77091033538625</c:v>
                </c:pt>
                <c:pt idx="15">
                  <c:v>304.51056511056555</c:v>
                </c:pt>
                <c:pt idx="16">
                  <c:v>311.44815112540215</c:v>
                </c:pt>
                <c:pt idx="17">
                  <c:v>305.94177545691895</c:v>
                </c:pt>
                <c:pt idx="18">
                  <c:v>311.09976359338054</c:v>
                </c:pt>
                <c:pt idx="19">
                  <c:v>313.0274495138371</c:v>
                </c:pt>
                <c:pt idx="20">
                  <c:v>309.09919064748198</c:v>
                </c:pt>
                <c:pt idx="21">
                  <c:v>310.66008771929825</c:v>
                </c:pt>
                <c:pt idx="22">
                  <c:v>308.2221724524079</c:v>
                </c:pt>
                <c:pt idx="23">
                  <c:v>314.78750000000008</c:v>
                </c:pt>
                <c:pt idx="24">
                  <c:v>310.27934621099553</c:v>
                </c:pt>
                <c:pt idx="25">
                  <c:v>308.17975000000007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F7-418C-AF23-D6667C4AD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56977658605889"/>
          <c:y val="0.17176116200733763"/>
          <c:w val="7.5048834905801956E-2"/>
          <c:h val="0.1894880387907914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middel KLASSE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255264144613488E-2"/>
          <c:y val="0.13021299951447088"/>
          <c:w val="0.90464381426005958"/>
          <c:h val="0.75728779210909625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Alder!$L$38:$L$62</c:f>
              <c:numCache>
                <c:formatCode>0.00</c:formatCode>
                <c:ptCount val="25"/>
                <c:pt idx="0">
                  <c:v>3.4353709752683157</c:v>
                </c:pt>
                <c:pt idx="1">
                  <c:v>3.5341196293176078</c:v>
                </c:pt>
                <c:pt idx="2">
                  <c:v>3.6822558459422288</c:v>
                </c:pt>
                <c:pt idx="3">
                  <c:v>3.7051397655545535</c:v>
                </c:pt>
                <c:pt idx="4">
                  <c:v>3.8666389696717904</c:v>
                </c:pt>
                <c:pt idx="5">
                  <c:v>3.6758675078864358</c:v>
                </c:pt>
                <c:pt idx="6">
                  <c:v>3.6062152133580714</c:v>
                </c:pt>
                <c:pt idx="7">
                  <c:v>3.6190023752969127</c:v>
                </c:pt>
                <c:pt idx="8">
                  <c:v>3.6341929321872009</c:v>
                </c:pt>
                <c:pt idx="9">
                  <c:v>3.6892778993435442</c:v>
                </c:pt>
                <c:pt idx="10">
                  <c:v>3.873839432004369</c:v>
                </c:pt>
                <c:pt idx="11">
                  <c:v>4.0429162357807646</c:v>
                </c:pt>
                <c:pt idx="12">
                  <c:v>3.9511698880976609</c:v>
                </c:pt>
                <c:pt idx="13">
                  <c:v>3.7364985163204754</c:v>
                </c:pt>
                <c:pt idx="14">
                  <c:v>3.7735849056603761</c:v>
                </c:pt>
                <c:pt idx="15">
                  <c:v>3.6788079470198674</c:v>
                </c:pt>
                <c:pt idx="16">
                  <c:v>3.7848484848484847</c:v>
                </c:pt>
                <c:pt idx="17">
                  <c:v>3.8507718696397935</c:v>
                </c:pt>
                <c:pt idx="18">
                  <c:v>4.1966955153422498</c:v>
                </c:pt>
                <c:pt idx="19">
                  <c:v>4.165354330708662</c:v>
                </c:pt>
                <c:pt idx="20">
                  <c:v>3.9278887923544734</c:v>
                </c:pt>
                <c:pt idx="21">
                  <c:v>3.9398496240601504</c:v>
                </c:pt>
                <c:pt idx="22">
                  <c:v>3.942668136714444</c:v>
                </c:pt>
                <c:pt idx="23">
                  <c:v>3.9073569482288826</c:v>
                </c:pt>
                <c:pt idx="24">
                  <c:v>3.9862068965517241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E-4988-A025-698A230F01C2}"/>
            </c:ext>
          </c:extLst>
        </c:ser>
        <c:ser>
          <c:idx val="7"/>
          <c:order val="1"/>
          <c:tx>
            <c:strRef>
              <c:f>Alder!$B$17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Alder!$L$11:$L$36</c:f>
              <c:numCache>
                <c:formatCode>0.00</c:formatCode>
                <c:ptCount val="26"/>
                <c:pt idx="0">
                  <c:v>3.586693548387097</c:v>
                </c:pt>
                <c:pt idx="1">
                  <c:v>3.6197508075680656</c:v>
                </c:pt>
                <c:pt idx="2">
                  <c:v>3.6557971014492754</c:v>
                </c:pt>
                <c:pt idx="3">
                  <c:v>3.7712418300653598</c:v>
                </c:pt>
                <c:pt idx="4">
                  <c:v>3.878415300546449</c:v>
                </c:pt>
                <c:pt idx="5">
                  <c:v>3.9184966216216206</c:v>
                </c:pt>
                <c:pt idx="6">
                  <c:v>3.745577523413111</c:v>
                </c:pt>
                <c:pt idx="7">
                  <c:v>3.7163695299837927</c:v>
                </c:pt>
                <c:pt idx="8">
                  <c:v>3.8021122846025577</c:v>
                </c:pt>
                <c:pt idx="9">
                  <c:v>3.7976772616136927</c:v>
                </c:pt>
                <c:pt idx="10">
                  <c:v>3.885770234986945</c:v>
                </c:pt>
                <c:pt idx="11">
                  <c:v>4.0566572237960346</c:v>
                </c:pt>
                <c:pt idx="12">
                  <c:v>4.124161073825503</c:v>
                </c:pt>
                <c:pt idx="13">
                  <c:v>3.8457711442786073</c:v>
                </c:pt>
                <c:pt idx="14">
                  <c:v>3.7506849315068496</c:v>
                </c:pt>
                <c:pt idx="15">
                  <c:v>3.8598647818070062</c:v>
                </c:pt>
                <c:pt idx="16">
                  <c:v>4.0112540192926049</c:v>
                </c:pt>
                <c:pt idx="17">
                  <c:v>3.9033942558746726</c:v>
                </c:pt>
                <c:pt idx="18">
                  <c:v>4.2955082742316781</c:v>
                </c:pt>
                <c:pt idx="19">
                  <c:v>4.3735029940119761</c:v>
                </c:pt>
                <c:pt idx="20">
                  <c:v>4.0513051305130503</c:v>
                </c:pt>
                <c:pt idx="21">
                  <c:v>4.0394736842105274</c:v>
                </c:pt>
                <c:pt idx="22">
                  <c:v>3.9641255605381152</c:v>
                </c:pt>
                <c:pt idx="23">
                  <c:v>4.1263020833333321</c:v>
                </c:pt>
                <c:pt idx="24">
                  <c:v>4.0980683506686475</c:v>
                </c:pt>
                <c:pt idx="25">
                  <c:v>4.2490613266583246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4E-4988-A025-698A230F0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15913800248652"/>
          <c:y val="0.14778290515294168"/>
          <c:w val="7.6191502377992215E-2"/>
          <c:h val="0.125986278524835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middel K-FAKTOR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805901828424143E-2"/>
          <c:y val="0.14525224501419395"/>
          <c:w val="0.91830243870275274"/>
          <c:h val="0.66529583387799696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Alder!$P$38:$P$62</c:f>
              <c:numCache>
                <c:formatCode>0.0</c:formatCode>
                <c:ptCount val="25"/>
                <c:pt idx="0">
                  <c:v>25.778422508456831</c:v>
                </c:pt>
                <c:pt idx="1">
                  <c:v>26.116325667893086</c:v>
                </c:pt>
                <c:pt idx="2">
                  <c:v>26.490614564032985</c:v>
                </c:pt>
                <c:pt idx="3">
                  <c:v>26.530232563456448</c:v>
                </c:pt>
                <c:pt idx="4">
                  <c:v>26.906534314319185</c:v>
                </c:pt>
                <c:pt idx="5">
                  <c:v>26.387464376885745</c:v>
                </c:pt>
                <c:pt idx="6">
                  <c:v>26.252507940871169</c:v>
                </c:pt>
                <c:pt idx="7">
                  <c:v>26.301355534118596</c:v>
                </c:pt>
                <c:pt idx="8">
                  <c:v>26.392107811530607</c:v>
                </c:pt>
                <c:pt idx="9">
                  <c:v>26.519083551060262</c:v>
                </c:pt>
                <c:pt idx="10">
                  <c:v>26.919728205054408</c:v>
                </c:pt>
                <c:pt idx="11">
                  <c:v>27.457318184296408</c:v>
                </c:pt>
                <c:pt idx="12">
                  <c:v>27.158927565005719</c:v>
                </c:pt>
                <c:pt idx="13">
                  <c:v>26.554565747240581</c:v>
                </c:pt>
                <c:pt idx="14">
                  <c:v>26.729341881861998</c:v>
                </c:pt>
                <c:pt idx="15">
                  <c:v>26.498534677796997</c:v>
                </c:pt>
                <c:pt idx="16">
                  <c:v>26.807792510152797</c:v>
                </c:pt>
                <c:pt idx="17">
                  <c:v>26.891120032382901</c:v>
                </c:pt>
                <c:pt idx="18">
                  <c:v>27.734622071778496</c:v>
                </c:pt>
                <c:pt idx="19">
                  <c:v>27.67133120672192</c:v>
                </c:pt>
                <c:pt idx="20">
                  <c:v>27.111246436132696</c:v>
                </c:pt>
                <c:pt idx="21">
                  <c:v>27.036961527274112</c:v>
                </c:pt>
                <c:pt idx="22">
                  <c:v>27.099885556673581</c:v>
                </c:pt>
                <c:pt idx="23">
                  <c:v>27.080174294930995</c:v>
                </c:pt>
                <c:pt idx="24">
                  <c:v>27.178257203816443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B-46D2-AB98-1F467FDA752C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Alder!$P$11:$P$36</c:f>
              <c:numCache>
                <c:formatCode>0.0</c:formatCode>
                <c:ptCount val="26"/>
                <c:pt idx="0">
                  <c:v>26.239232748333045</c:v>
                </c:pt>
                <c:pt idx="1">
                  <c:v>26.351043492129797</c:v>
                </c:pt>
                <c:pt idx="2">
                  <c:v>26.435684044728006</c:v>
                </c:pt>
                <c:pt idx="3">
                  <c:v>26.660521979573929</c:v>
                </c:pt>
                <c:pt idx="4">
                  <c:v>26.934619365523123</c:v>
                </c:pt>
                <c:pt idx="5">
                  <c:v>27.075232003088484</c:v>
                </c:pt>
                <c:pt idx="6">
                  <c:v>26.708375520207888</c:v>
                </c:pt>
                <c:pt idx="7">
                  <c:v>26.626676982479193</c:v>
                </c:pt>
                <c:pt idx="8">
                  <c:v>26.877227769356921</c:v>
                </c:pt>
                <c:pt idx="9">
                  <c:v>26.81773321747254</c:v>
                </c:pt>
                <c:pt idx="10">
                  <c:v>27.075910116308297</c:v>
                </c:pt>
                <c:pt idx="11">
                  <c:v>27.425598636500819</c:v>
                </c:pt>
                <c:pt idx="12">
                  <c:v>27.623433924501871</c:v>
                </c:pt>
                <c:pt idx="13">
                  <c:v>26.863931401194961</c:v>
                </c:pt>
                <c:pt idx="14">
                  <c:v>26.697646073185968</c:v>
                </c:pt>
                <c:pt idx="15">
                  <c:v>27.044624035859055</c:v>
                </c:pt>
                <c:pt idx="16">
                  <c:v>27.463637498035432</c:v>
                </c:pt>
                <c:pt idx="17">
                  <c:v>27.038706804908404</c:v>
                </c:pt>
                <c:pt idx="18">
                  <c:v>28.054391079556694</c:v>
                </c:pt>
                <c:pt idx="19">
                  <c:v>28.17771787112957</c:v>
                </c:pt>
                <c:pt idx="20">
                  <c:v>27.419983446968441</c:v>
                </c:pt>
                <c:pt idx="21">
                  <c:v>27.44006140203108</c:v>
                </c:pt>
                <c:pt idx="22">
                  <c:v>27.181759469021443</c:v>
                </c:pt>
                <c:pt idx="23">
                  <c:v>27.750496558563523</c:v>
                </c:pt>
                <c:pt idx="24">
                  <c:v>27.593419482188889</c:v>
                </c:pt>
                <c:pt idx="25">
                  <c:v>27.840137446220023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B-46D2-AB98-1F467FDA7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K-faktor</a:t>
                </a:r>
              </a:p>
            </c:rich>
          </c:tx>
          <c:layout>
            <c:manualLayout>
              <c:xMode val="edge"/>
              <c:yMode val="edge"/>
              <c:x val="1.5332773664144258E-2"/>
              <c:y val="0.363167062239270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11969624761801"/>
          <c:y val="0.16919043865690969"/>
          <c:w val="6.2153883331678171E-2"/>
          <c:h val="0.115063879094340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</a:t>
            </a:r>
            <a:r>
              <a:rPr lang="en-US" sz="2000" baseline="0"/>
              <a:t> KU: M</a:t>
            </a:r>
            <a:r>
              <a:rPr lang="en-US" sz="2000"/>
              <a:t>iddel FETTGRUPPE i</a:t>
            </a:r>
            <a:r>
              <a:rPr lang="en-US" sz="2000" baseline="0"/>
              <a:t> </a:t>
            </a:r>
            <a:r>
              <a:rPr lang="en-US" sz="2000"/>
              <a:t>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947721780108991E-2"/>
          <c:y val="0.11274334104463357"/>
          <c:w val="0.91391586132884206"/>
          <c:h val="0.69822832523293088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Alder!$R$38:$R$62</c:f>
              <c:numCache>
                <c:formatCode>0.00</c:formatCode>
                <c:ptCount val="25"/>
                <c:pt idx="0">
                  <c:v>7.6543843283582094</c:v>
                </c:pt>
                <c:pt idx="1">
                  <c:v>7.8446315789473724</c:v>
                </c:pt>
                <c:pt idx="2">
                  <c:v>7.9367842418689856</c:v>
                </c:pt>
                <c:pt idx="3">
                  <c:v>7.950428120775122</c:v>
                </c:pt>
                <c:pt idx="4">
                  <c:v>7.9717490652264225</c:v>
                </c:pt>
                <c:pt idx="5">
                  <c:v>7.8676644348168558</c:v>
                </c:pt>
                <c:pt idx="6">
                  <c:v>7.9925857275254817</c:v>
                </c:pt>
                <c:pt idx="7">
                  <c:v>7.9696106362773058</c:v>
                </c:pt>
                <c:pt idx="8">
                  <c:v>8.0839694656488508</c:v>
                </c:pt>
                <c:pt idx="9">
                  <c:v>8.0864332603938749</c:v>
                </c:pt>
                <c:pt idx="10">
                  <c:v>8.1412213740458004</c:v>
                </c:pt>
                <c:pt idx="11">
                  <c:v>8.2895553257497419</c:v>
                </c:pt>
                <c:pt idx="12">
                  <c:v>8.0991357397051331</c:v>
                </c:pt>
                <c:pt idx="13">
                  <c:v>7.9181494661921699</c:v>
                </c:pt>
                <c:pt idx="14">
                  <c:v>8.0272904483430825</c:v>
                </c:pt>
                <c:pt idx="15">
                  <c:v>7.9416299559471373</c:v>
                </c:pt>
                <c:pt idx="16">
                  <c:v>8.2378787878787865</c:v>
                </c:pt>
                <c:pt idx="17">
                  <c:v>8.1543739279588312</c:v>
                </c:pt>
                <c:pt idx="18">
                  <c:v>8.3694968553459148</c:v>
                </c:pt>
                <c:pt idx="19">
                  <c:v>8.2881889763779526</c:v>
                </c:pt>
                <c:pt idx="20">
                  <c:v>8.1345486111111107</c:v>
                </c:pt>
                <c:pt idx="21">
                  <c:v>8.0085929108485505</c:v>
                </c:pt>
                <c:pt idx="22">
                  <c:v>8.0859030837004404</c:v>
                </c:pt>
                <c:pt idx="23">
                  <c:v>8.165986394557823</c:v>
                </c:pt>
                <c:pt idx="24">
                  <c:v>7.9972451790633619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F-449B-B038-BB8BBA3EBBDD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Alder!$R$11:$R$36</c:f>
              <c:numCache>
                <c:formatCode>0.00</c:formatCode>
                <c:ptCount val="26"/>
                <c:pt idx="0">
                  <c:v>7.7552870090634451</c:v>
                </c:pt>
                <c:pt idx="1">
                  <c:v>7.8274111675126896</c:v>
                </c:pt>
                <c:pt idx="2">
                  <c:v>7.9953536396489442</c:v>
                </c:pt>
                <c:pt idx="3">
                  <c:v>7.9924736578023055</c:v>
                </c:pt>
                <c:pt idx="4">
                  <c:v>7.9972677595628419</c:v>
                </c:pt>
                <c:pt idx="5">
                  <c:v>7.9885979729729746</c:v>
                </c:pt>
                <c:pt idx="6">
                  <c:v>8.0774428274428249</c:v>
                </c:pt>
                <c:pt idx="7">
                  <c:v>8.1242571582928136</c:v>
                </c:pt>
                <c:pt idx="8">
                  <c:v>8.1723179544191211</c:v>
                </c:pt>
                <c:pt idx="9">
                  <c:v>8.1783750763591936</c:v>
                </c:pt>
                <c:pt idx="10">
                  <c:v>8.1968709256844843</c:v>
                </c:pt>
                <c:pt idx="11">
                  <c:v>8.2475920679886698</c:v>
                </c:pt>
                <c:pt idx="12">
                  <c:v>8.2558659217877111</c:v>
                </c:pt>
                <c:pt idx="13">
                  <c:v>7.9981343283582094</c:v>
                </c:pt>
                <c:pt idx="14">
                  <c:v>8.055441478439425</c:v>
                </c:pt>
                <c:pt idx="15">
                  <c:v>8.100122850122851</c:v>
                </c:pt>
                <c:pt idx="16">
                  <c:v>8.4180064308681697</c:v>
                </c:pt>
                <c:pt idx="17">
                  <c:v>8.2149695387293278</c:v>
                </c:pt>
                <c:pt idx="18">
                  <c:v>8.243498817966902</c:v>
                </c:pt>
                <c:pt idx="19">
                  <c:v>8.2602842183994056</c:v>
                </c:pt>
                <c:pt idx="20">
                  <c:v>8.1061151079136664</c:v>
                </c:pt>
                <c:pt idx="21">
                  <c:v>8.1644736842105257</c:v>
                </c:pt>
                <c:pt idx="22">
                  <c:v>8.1007838745800669</c:v>
                </c:pt>
                <c:pt idx="23">
                  <c:v>8.2604166666666643</c:v>
                </c:pt>
                <c:pt idx="24">
                  <c:v>8.1872213967310543</c:v>
                </c:pt>
                <c:pt idx="25">
                  <c:v>8.1524999999999999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F-449B-B038-BB8BBA3EB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6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2.2371632496335534E-2"/>
              <c:y val="0.35110775304030395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495392497915296"/>
          <c:y val="0.10891100876541376"/>
          <c:w val="5.8555586774117256E-2"/>
          <c:h val="0.12793327249188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</a:t>
            </a:r>
            <a:r>
              <a:rPr lang="nb-NO" sz="2800" baseline="0"/>
              <a:t> </a:t>
            </a:r>
            <a:r>
              <a:rPr lang="nb-NO" sz="2800"/>
              <a:t>Middel KLASSE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4911878171583E-2"/>
          <c:y val="0.15747458339404258"/>
          <c:w val="0.83866563525555116"/>
          <c:h val="0.685781150469438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'Ark1'!$S$175:$S$178</c:f>
              <c:numCache>
                <c:formatCode>General</c:formatCode>
                <c:ptCount val="4"/>
                <c:pt idx="0">
                  <c:v>4.4065615800968558</c:v>
                </c:pt>
                <c:pt idx="1">
                  <c:v>3.636542372881356</c:v>
                </c:pt>
                <c:pt idx="2">
                  <c:v>3.6607119907466887</c:v>
                </c:pt>
                <c:pt idx="3">
                  <c:v>3.6326306141154903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B-4861-B7F3-D0D6888342D6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'Ark1'!$S$171:$S$174</c:f>
              <c:numCache>
                <c:formatCode>General</c:formatCode>
                <c:ptCount val="4"/>
                <c:pt idx="0">
                  <c:v>4.3706046312178373</c:v>
                </c:pt>
                <c:pt idx="1">
                  <c:v>3.8450832923314806</c:v>
                </c:pt>
                <c:pt idx="2">
                  <c:v>3.840806012699236</c:v>
                </c:pt>
                <c:pt idx="3">
                  <c:v>3.7524096385542158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B-4861-B7F3-D0D688834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KLASSE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91710666225503"/>
          <c:y val="0.16412845955231209"/>
          <c:w val="0.11806825606616168"/>
          <c:h val="0.115390478629195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</a:t>
            </a:r>
            <a:r>
              <a:rPr lang="en-US" sz="2000" baseline="0"/>
              <a:t> a</a:t>
            </a:r>
            <a:r>
              <a:rPr lang="en-US" sz="2000"/>
              <a:t>ndel OVERFETE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504288035733594E-2"/>
          <c:y val="0.1342043433215182"/>
          <c:w val="0.8923948283984372"/>
          <c:h val="0.72142118138692091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Alder!$T$38:$T$62</c:f>
              <c:numCache>
                <c:formatCode>0</c:formatCode>
                <c:ptCount val="25"/>
                <c:pt idx="0">
                  <c:v>69.21641791044776</c:v>
                </c:pt>
                <c:pt idx="1">
                  <c:v>72.29473684210528</c:v>
                </c:pt>
                <c:pt idx="2">
                  <c:v>74.301420064131932</c:v>
                </c:pt>
                <c:pt idx="3">
                  <c:v>72.78053177106807</c:v>
                </c:pt>
                <c:pt idx="4">
                  <c:v>73.327793934358112</c:v>
                </c:pt>
                <c:pt idx="5">
                  <c:v>72.075620322961811</c:v>
                </c:pt>
                <c:pt idx="6">
                  <c:v>74.698795180722897</c:v>
                </c:pt>
                <c:pt idx="7">
                  <c:v>74.406457739791108</c:v>
                </c:pt>
                <c:pt idx="8">
                  <c:v>75.906488549618302</c:v>
                </c:pt>
                <c:pt idx="9">
                  <c:v>76.641137855579856</c:v>
                </c:pt>
                <c:pt idx="10">
                  <c:v>74.863685932388194</c:v>
                </c:pt>
                <c:pt idx="11">
                  <c:v>76.577042399172669</c:v>
                </c:pt>
                <c:pt idx="12">
                  <c:v>74.631418403660405</c:v>
                </c:pt>
                <c:pt idx="13">
                  <c:v>73.606168446026089</c:v>
                </c:pt>
                <c:pt idx="14">
                  <c:v>75.113710201429498</c:v>
                </c:pt>
                <c:pt idx="15">
                  <c:v>73.733480176211444</c:v>
                </c:pt>
                <c:pt idx="16">
                  <c:v>76.742424242424249</c:v>
                </c:pt>
                <c:pt idx="17">
                  <c:v>76.843910806174947</c:v>
                </c:pt>
                <c:pt idx="18">
                  <c:v>77.044025157232682</c:v>
                </c:pt>
                <c:pt idx="19">
                  <c:v>74.881889763779526</c:v>
                </c:pt>
                <c:pt idx="20">
                  <c:v>76.475694444444443</c:v>
                </c:pt>
                <c:pt idx="21">
                  <c:v>73.469387755102048</c:v>
                </c:pt>
                <c:pt idx="22">
                  <c:v>74.33920704845815</c:v>
                </c:pt>
                <c:pt idx="23">
                  <c:v>74.557823129251702</c:v>
                </c:pt>
                <c:pt idx="24">
                  <c:v>69.559228650137712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33-47D8-A94B-073C35415F8F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Alder!$T$11:$T$36</c:f>
              <c:numCache>
                <c:formatCode>0</c:formatCode>
                <c:ptCount val="26"/>
                <c:pt idx="0">
                  <c:v>71.701913393756271</c:v>
                </c:pt>
                <c:pt idx="1">
                  <c:v>72.865712967235808</c:v>
                </c:pt>
                <c:pt idx="2">
                  <c:v>76.458440887971108</c:v>
                </c:pt>
                <c:pt idx="3">
                  <c:v>75.062719518314111</c:v>
                </c:pt>
                <c:pt idx="4">
                  <c:v>73.087431693989089</c:v>
                </c:pt>
                <c:pt idx="5">
                  <c:v>73.184121621621614</c:v>
                </c:pt>
                <c:pt idx="6">
                  <c:v>75.935550935550907</c:v>
                </c:pt>
                <c:pt idx="7">
                  <c:v>77.093462992976782</c:v>
                </c:pt>
                <c:pt idx="8">
                  <c:v>77.876598110061153</c:v>
                </c:pt>
                <c:pt idx="9">
                  <c:v>77.092241905925476</c:v>
                </c:pt>
                <c:pt idx="10">
                  <c:v>77.574967405475888</c:v>
                </c:pt>
                <c:pt idx="11">
                  <c:v>77.280453257790384</c:v>
                </c:pt>
                <c:pt idx="12">
                  <c:v>77.262569832402221</c:v>
                </c:pt>
                <c:pt idx="13">
                  <c:v>72.761194029850756</c:v>
                </c:pt>
                <c:pt idx="14">
                  <c:v>74.606433949349778</c:v>
                </c:pt>
                <c:pt idx="15">
                  <c:v>75.859950859950871</c:v>
                </c:pt>
                <c:pt idx="16">
                  <c:v>80.305466237942113</c:v>
                </c:pt>
                <c:pt idx="17">
                  <c:v>78.503046127067009</c:v>
                </c:pt>
                <c:pt idx="18">
                  <c:v>75.965327029156811</c:v>
                </c:pt>
                <c:pt idx="19">
                  <c:v>75.317875841436049</c:v>
                </c:pt>
                <c:pt idx="20">
                  <c:v>75.899280575539549</c:v>
                </c:pt>
                <c:pt idx="21">
                  <c:v>77.083333333333314</c:v>
                </c:pt>
                <c:pt idx="22">
                  <c:v>76.59574468085107</c:v>
                </c:pt>
                <c:pt idx="23">
                  <c:v>76.171875</c:v>
                </c:pt>
                <c:pt idx="24">
                  <c:v>76.523031203566106</c:v>
                </c:pt>
                <c:pt idx="25">
                  <c:v>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33-47D8-A94B-073C35415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713137224173538"/>
          <c:y val="0.20007389096314182"/>
          <c:w val="5.5762081784386575E-2"/>
          <c:h val="0.153866792645423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KU: % Kjøttfe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4021315837331E-2"/>
          <c:y val="0.1387920278303269"/>
          <c:w val="0.90099503179870277"/>
          <c:h val="0.71683347938026099"/>
        </c:manualLayout>
      </c:layout>
      <c:barChart>
        <c:barDir val="col"/>
        <c:grouping val="clustered"/>
        <c:varyColors val="0"/>
        <c:ser>
          <c:idx val="7"/>
          <c:order val="0"/>
          <c:tx>
            <c:strRef>
              <c:f>Alder!$B$38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Alder!$X$38:$X$62</c:f>
              <c:numCache>
                <c:formatCode>0.0</c:formatCode>
                <c:ptCount val="25"/>
                <c:pt idx="0">
                  <c:v>14.365671641791049</c:v>
                </c:pt>
                <c:pt idx="1">
                  <c:v>15.368421052631581</c:v>
                </c:pt>
                <c:pt idx="2">
                  <c:v>17.590471827759963</c:v>
                </c:pt>
                <c:pt idx="3">
                  <c:v>22.938260477692655</c:v>
                </c:pt>
                <c:pt idx="4">
                  <c:v>29.123390112172807</c:v>
                </c:pt>
                <c:pt idx="5">
                  <c:v>23.040567152422209</c:v>
                </c:pt>
                <c:pt idx="6">
                  <c:v>16.774791473586649</c:v>
                </c:pt>
                <c:pt idx="7">
                  <c:v>14.482431149097811</c:v>
                </c:pt>
                <c:pt idx="8">
                  <c:v>15.553435114503811</c:v>
                </c:pt>
                <c:pt idx="9">
                  <c:v>16.575492341356679</c:v>
                </c:pt>
                <c:pt idx="10">
                  <c:v>22.410032715376225</c:v>
                </c:pt>
                <c:pt idx="11">
                  <c:v>30.455015511892448</c:v>
                </c:pt>
                <c:pt idx="12">
                  <c:v>27.910523640061005</c:v>
                </c:pt>
                <c:pt idx="13">
                  <c:v>19.217081850533813</c:v>
                </c:pt>
                <c:pt idx="14">
                  <c:v>17.80376868096166</c:v>
                </c:pt>
                <c:pt idx="15">
                  <c:v>13.381057268722463</c:v>
                </c:pt>
                <c:pt idx="16">
                  <c:v>18.409090909090914</c:v>
                </c:pt>
                <c:pt idx="17">
                  <c:v>19.811320754716988</c:v>
                </c:pt>
                <c:pt idx="18">
                  <c:v>31.367924528301881</c:v>
                </c:pt>
                <c:pt idx="19">
                  <c:v>33.464566929133873</c:v>
                </c:pt>
                <c:pt idx="20">
                  <c:v>21.267361111111111</c:v>
                </c:pt>
                <c:pt idx="21">
                  <c:v>20.837808807733619</c:v>
                </c:pt>
                <c:pt idx="22">
                  <c:v>21.916299559471369</c:v>
                </c:pt>
                <c:pt idx="23">
                  <c:v>20.952380952380953</c:v>
                </c:pt>
                <c:pt idx="24">
                  <c:v>27.685950413223143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E-4968-9D32-015481D8429D}"/>
            </c:ext>
          </c:extLst>
        </c:ser>
        <c:ser>
          <c:idx val="6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Alder!$X$11:$X$36</c:f>
              <c:numCache>
                <c:formatCode>0</c:formatCode>
                <c:ptCount val="26"/>
                <c:pt idx="0">
                  <c:v>15.357502517623365</c:v>
                </c:pt>
                <c:pt idx="1">
                  <c:v>16.335948315643748</c:v>
                </c:pt>
                <c:pt idx="2">
                  <c:v>16.210635002581309</c:v>
                </c:pt>
                <c:pt idx="3">
                  <c:v>23.331660812844962</c:v>
                </c:pt>
                <c:pt idx="4">
                  <c:v>29.007285974499094</c:v>
                </c:pt>
                <c:pt idx="5">
                  <c:v>25.506756756756754</c:v>
                </c:pt>
                <c:pt idx="6">
                  <c:v>17.151767151767164</c:v>
                </c:pt>
                <c:pt idx="7">
                  <c:v>14.154511075094549</c:v>
                </c:pt>
                <c:pt idx="8">
                  <c:v>15.619788771539744</c:v>
                </c:pt>
                <c:pt idx="9">
                  <c:v>16.982284667073916</c:v>
                </c:pt>
                <c:pt idx="10">
                  <c:v>21.121251629726203</c:v>
                </c:pt>
                <c:pt idx="11">
                  <c:v>29.575070821529739</c:v>
                </c:pt>
                <c:pt idx="12">
                  <c:v>30.446927374301676</c:v>
                </c:pt>
                <c:pt idx="13">
                  <c:v>20.522388059701488</c:v>
                </c:pt>
                <c:pt idx="14">
                  <c:v>16.084873374401095</c:v>
                </c:pt>
                <c:pt idx="15">
                  <c:v>16.216216216216221</c:v>
                </c:pt>
                <c:pt idx="16">
                  <c:v>19.212218649517688</c:v>
                </c:pt>
                <c:pt idx="17">
                  <c:v>22.976501305483033</c:v>
                </c:pt>
                <c:pt idx="18">
                  <c:v>35.382190701339624</c:v>
                </c:pt>
                <c:pt idx="19">
                  <c:v>39.865370231862379</c:v>
                </c:pt>
                <c:pt idx="20">
                  <c:v>25.809352517985609</c:v>
                </c:pt>
                <c:pt idx="21">
                  <c:v>20.394736842105264</c:v>
                </c:pt>
                <c:pt idx="22">
                  <c:v>22.060470324748042</c:v>
                </c:pt>
                <c:pt idx="23">
                  <c:v>22.135416666666671</c:v>
                </c:pt>
                <c:pt idx="24">
                  <c:v>26.300148588410099</c:v>
                </c:pt>
                <c:pt idx="25">
                  <c:v>34.5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E-4968-9D32-015481D84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Kjøttfe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26952209664703"/>
          <c:y val="0.16370923132352289"/>
          <c:w val="5.6747873598434848E-2"/>
          <c:h val="0.138279793905057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SLAKTEVEKT TILVEKST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Alder!$B$50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Alder!$Y$38:$Y$62</c:f>
              <c:numCache>
                <c:formatCode>0</c:formatCode>
                <c:ptCount val="25"/>
                <c:pt idx="0">
                  <c:v>191.58602642595019</c:v>
                </c:pt>
                <c:pt idx="1">
                  <c:v>187.93873367318051</c:v>
                </c:pt>
                <c:pt idx="2">
                  <c:v>186.55414929844792</c:v>
                </c:pt>
                <c:pt idx="3">
                  <c:v>180.1798925522377</c:v>
                </c:pt>
                <c:pt idx="4">
                  <c:v>175.86490906368169</c:v>
                </c:pt>
                <c:pt idx="5">
                  <c:v>170.29074520193811</c:v>
                </c:pt>
                <c:pt idx="6">
                  <c:v>166.2963019047626</c:v>
                </c:pt>
                <c:pt idx="7">
                  <c:v>162.14568946174208</c:v>
                </c:pt>
                <c:pt idx="8">
                  <c:v>158.92288582656906</c:v>
                </c:pt>
                <c:pt idx="9">
                  <c:v>155.63426639486875</c:v>
                </c:pt>
                <c:pt idx="10">
                  <c:v>152.95569126288422</c:v>
                </c:pt>
                <c:pt idx="11">
                  <c:v>149.94518750367027</c:v>
                </c:pt>
                <c:pt idx="12">
                  <c:v>146.1992597320972</c:v>
                </c:pt>
                <c:pt idx="13">
                  <c:v>141.03106429922482</c:v>
                </c:pt>
                <c:pt idx="14">
                  <c:v>138.92876063830104</c:v>
                </c:pt>
                <c:pt idx="15">
                  <c:v>134.47329036813113</c:v>
                </c:pt>
                <c:pt idx="16">
                  <c:v>133.66974269793494</c:v>
                </c:pt>
                <c:pt idx="17">
                  <c:v>131.08692285740204</c:v>
                </c:pt>
                <c:pt idx="18">
                  <c:v>130.64761106348939</c:v>
                </c:pt>
                <c:pt idx="19">
                  <c:v>127.49317604109426</c:v>
                </c:pt>
                <c:pt idx="20">
                  <c:v>123.62840764827219</c:v>
                </c:pt>
                <c:pt idx="21">
                  <c:v>121.08230731778882</c:v>
                </c:pt>
                <c:pt idx="22">
                  <c:v>119.19320589032651</c:v>
                </c:pt>
                <c:pt idx="23">
                  <c:v>116.16155333364428</c:v>
                </c:pt>
                <c:pt idx="24">
                  <c:v>114.25305537362689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0-46F4-A117-2353DB8447FC}"/>
            </c:ext>
          </c:extLst>
        </c:ser>
        <c:ser>
          <c:idx val="3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Alder!$Y$11:$Y$36</c:f>
              <c:numCache>
                <c:formatCode>0</c:formatCode>
                <c:ptCount val="26"/>
                <c:pt idx="0">
                  <c:v>195.32482834177861</c:v>
                </c:pt>
                <c:pt idx="1">
                  <c:v>191.70898756703775</c:v>
                </c:pt>
                <c:pt idx="2">
                  <c:v>185.98804020159773</c:v>
                </c:pt>
                <c:pt idx="3">
                  <c:v>181.11763627712526</c:v>
                </c:pt>
                <c:pt idx="4">
                  <c:v>177.01481333009573</c:v>
                </c:pt>
                <c:pt idx="5">
                  <c:v>174.43095040333984</c:v>
                </c:pt>
                <c:pt idx="6">
                  <c:v>169.48832520119566</c:v>
                </c:pt>
                <c:pt idx="7">
                  <c:v>165.2747611834007</c:v>
                </c:pt>
                <c:pt idx="8">
                  <c:v>162.24874282461178</c:v>
                </c:pt>
                <c:pt idx="9">
                  <c:v>158.17015224662896</c:v>
                </c:pt>
                <c:pt idx="10">
                  <c:v>153.86437576686552</c:v>
                </c:pt>
                <c:pt idx="11">
                  <c:v>151.16806846068337</c:v>
                </c:pt>
                <c:pt idx="12">
                  <c:v>148.95842696447798</c:v>
                </c:pt>
                <c:pt idx="13">
                  <c:v>144.46807775792675</c:v>
                </c:pt>
                <c:pt idx="14">
                  <c:v>139.13119648885404</c:v>
                </c:pt>
                <c:pt idx="15">
                  <c:v>137.07388653416905</c:v>
                </c:pt>
                <c:pt idx="16">
                  <c:v>136.90328539758136</c:v>
                </c:pt>
                <c:pt idx="17">
                  <c:v>131.57387275335745</c:v>
                </c:pt>
                <c:pt idx="18">
                  <c:v>130.90098842472091</c:v>
                </c:pt>
                <c:pt idx="19">
                  <c:v>129.05824767589345</c:v>
                </c:pt>
                <c:pt idx="20">
                  <c:v>124.88125649215344</c:v>
                </c:pt>
                <c:pt idx="21">
                  <c:v>123.01505460567255</c:v>
                </c:pt>
                <c:pt idx="22">
                  <c:v>119.67185744546912</c:v>
                </c:pt>
                <c:pt idx="23">
                  <c:v>119.89097790596645</c:v>
                </c:pt>
                <c:pt idx="24">
                  <c:v>116.03281978789163</c:v>
                </c:pt>
                <c:pt idx="25">
                  <c:v>113.08886930762921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0-46F4-A117-2353DB844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Tilvekst, gram per dag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28629031350638"/>
          <c:y val="8.2911878985455809E-2"/>
          <c:w val="5.970419812748675E-2"/>
          <c:h val="0.14968819316642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antall SLAKT per PRODUSENT 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242979230043619E-2"/>
          <c:y val="0.13453947853060655"/>
          <c:w val="0.89365613603341953"/>
          <c:h val="0.7210860664245982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Alder!$B$39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Alder!$AA$38:$AA$62</c:f>
              <c:numCache>
                <c:formatCode>0</c:formatCode>
                <c:ptCount val="25"/>
                <c:pt idx="0">
                  <c:v>1.2436194895591648</c:v>
                </c:pt>
                <c:pt idx="1">
                  <c:v>1.2686965811965811</c:v>
                </c:pt>
                <c:pt idx="2">
                  <c:v>1.2431662870159452</c:v>
                </c:pt>
                <c:pt idx="3">
                  <c:v>1.2487338210467078</c:v>
                </c:pt>
                <c:pt idx="4">
                  <c:v>1.2562630480167014</c:v>
                </c:pt>
                <c:pt idx="5">
                  <c:v>1.2745983935742973</c:v>
                </c:pt>
                <c:pt idx="6">
                  <c:v>1.2240499149177537</c:v>
                </c:pt>
                <c:pt idx="7">
                  <c:v>1.237367802585194</c:v>
                </c:pt>
                <c:pt idx="8">
                  <c:v>1.2264482153306027</c:v>
                </c:pt>
                <c:pt idx="9">
                  <c:v>1.2186666666666666</c:v>
                </c:pt>
                <c:pt idx="10">
                  <c:v>1.1986928104575163</c:v>
                </c:pt>
                <c:pt idx="11">
                  <c:v>1.2389493914157592</c:v>
                </c:pt>
                <c:pt idx="12">
                  <c:v>1.202322738386308</c:v>
                </c:pt>
                <c:pt idx="13">
                  <c:v>1.1839887640449438</c:v>
                </c:pt>
                <c:pt idx="14">
                  <c:v>1.1571428571428573</c:v>
                </c:pt>
                <c:pt idx="15">
                  <c:v>1.2155287817938421</c:v>
                </c:pt>
                <c:pt idx="16">
                  <c:v>1.144839549002602</c:v>
                </c:pt>
                <c:pt idx="17">
                  <c:v>1.1442590775269872</c:v>
                </c:pt>
                <c:pt idx="18">
                  <c:v>1.1511312217194569</c:v>
                </c:pt>
                <c:pt idx="19">
                  <c:v>1.1349419124218052</c:v>
                </c:pt>
                <c:pt idx="20">
                  <c:v>1.1316306483300589</c:v>
                </c:pt>
                <c:pt idx="21">
                  <c:v>1.1109785202863962</c:v>
                </c:pt>
                <c:pt idx="22">
                  <c:v>1.1182266009852218</c:v>
                </c:pt>
                <c:pt idx="23">
                  <c:v>1.09375</c:v>
                </c:pt>
                <c:pt idx="24">
                  <c:v>1.0819672131147542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9-420A-9B17-4D1FEF3BC1BD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Alder!$AA$11:$AA$36</c:f>
              <c:numCache>
                <c:formatCode>0</c:formatCode>
                <c:ptCount val="26"/>
                <c:pt idx="0">
                  <c:v>1.2206515058389675</c:v>
                </c:pt>
                <c:pt idx="1">
                  <c:v>1.2361665715915573</c:v>
                </c:pt>
                <c:pt idx="2">
                  <c:v>1.2345442957297641</c:v>
                </c:pt>
                <c:pt idx="3">
                  <c:v>1.2417445482866043</c:v>
                </c:pt>
                <c:pt idx="4">
                  <c:v>1.2406779661016949</c:v>
                </c:pt>
                <c:pt idx="5">
                  <c:v>1.2582359192348564</c:v>
                </c:pt>
                <c:pt idx="6">
                  <c:v>1.2077840552416823</c:v>
                </c:pt>
                <c:pt idx="7">
                  <c:v>1.2185648452929558</c:v>
                </c:pt>
                <c:pt idx="8">
                  <c:v>1.1898148148148149</c:v>
                </c:pt>
                <c:pt idx="9">
                  <c:v>1.1751615218951903</c:v>
                </c:pt>
                <c:pt idx="10">
                  <c:v>1.1754789272030652</c:v>
                </c:pt>
                <c:pt idx="11">
                  <c:v>1.1861559139784945</c:v>
                </c:pt>
                <c:pt idx="12">
                  <c:v>1.2037659717552118</c:v>
                </c:pt>
                <c:pt idx="13">
                  <c:v>1.188470066518847</c:v>
                </c:pt>
                <c:pt idx="14">
                  <c:v>1.1650717703349283</c:v>
                </c:pt>
                <c:pt idx="15">
                  <c:v>1.1746031746031746</c:v>
                </c:pt>
                <c:pt idx="16">
                  <c:v>1.1433823529411764</c:v>
                </c:pt>
                <c:pt idx="17">
                  <c:v>1.1155339805825242</c:v>
                </c:pt>
                <c:pt idx="18">
                  <c:v>1.1695852534562212</c:v>
                </c:pt>
                <c:pt idx="19">
                  <c:v>1.1831858407079645</c:v>
                </c:pt>
                <c:pt idx="20">
                  <c:v>1.1175879396984925</c:v>
                </c:pt>
                <c:pt idx="21">
                  <c:v>1.0818505338078293</c:v>
                </c:pt>
                <c:pt idx="22">
                  <c:v>1.0824242424242425</c:v>
                </c:pt>
                <c:pt idx="23">
                  <c:v>1.0893617021276596</c:v>
                </c:pt>
                <c:pt idx="24">
                  <c:v>1.0854838709677419</c:v>
                </c:pt>
                <c:pt idx="25">
                  <c:v>1.1111111111111112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19-420A-9B17-4D1FEF3BC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  <c:min val="0.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404053914493482"/>
          <c:y val="8.85414015571655E-2"/>
          <c:w val="5.9991144473071183E-2"/>
          <c:h val="0.177349006567416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000"/>
              <a:t>Kategori KU, antall PRODUSENTER</a:t>
            </a:r>
            <a:r>
              <a:rPr lang="en-US" sz="2000" baseline="0"/>
              <a:t> </a:t>
            </a:r>
            <a:r>
              <a:rPr lang="en-US" sz="2000"/>
              <a:t>i ALDERSGRUPPENE</a:t>
            </a:r>
          </a:p>
        </c:rich>
      </c:tx>
      <c:layout>
        <c:manualLayout>
          <c:xMode val="edge"/>
          <c:yMode val="edge"/>
          <c:x val="0.17729754702161132"/>
          <c:y val="3.0776983646012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729196951609916E-2"/>
          <c:y val="0.13030110071866097"/>
          <c:w val="0.88516996375105983"/>
          <c:h val="0.72532460554410849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Alder!$B$43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Alder!$F$38:$F$62</c:f>
              <c:numCache>
                <c:formatCode>General</c:formatCode>
                <c:ptCount val="25"/>
                <c:pt idx="0">
                  <c:v>1724</c:v>
                </c:pt>
                <c:pt idx="1">
                  <c:v>1872</c:v>
                </c:pt>
                <c:pt idx="2">
                  <c:v>1756</c:v>
                </c:pt>
                <c:pt idx="3">
                  <c:v>1777</c:v>
                </c:pt>
                <c:pt idx="4">
                  <c:v>1916</c:v>
                </c:pt>
                <c:pt idx="5">
                  <c:v>1992</c:v>
                </c:pt>
                <c:pt idx="6">
                  <c:v>1763</c:v>
                </c:pt>
                <c:pt idx="7">
                  <c:v>1702</c:v>
                </c:pt>
                <c:pt idx="8">
                  <c:v>1709</c:v>
                </c:pt>
                <c:pt idx="9">
                  <c:v>1500</c:v>
                </c:pt>
                <c:pt idx="10">
                  <c:v>1530</c:v>
                </c:pt>
                <c:pt idx="11">
                  <c:v>1561</c:v>
                </c:pt>
                <c:pt idx="12">
                  <c:v>1636</c:v>
                </c:pt>
                <c:pt idx="13">
                  <c:v>1424</c:v>
                </c:pt>
                <c:pt idx="14">
                  <c:v>1330</c:v>
                </c:pt>
                <c:pt idx="15">
                  <c:v>1494</c:v>
                </c:pt>
                <c:pt idx="16">
                  <c:v>1153</c:v>
                </c:pt>
                <c:pt idx="17">
                  <c:v>1019</c:v>
                </c:pt>
                <c:pt idx="18">
                  <c:v>1105</c:v>
                </c:pt>
                <c:pt idx="19">
                  <c:v>1119</c:v>
                </c:pt>
                <c:pt idx="20">
                  <c:v>1018</c:v>
                </c:pt>
                <c:pt idx="21">
                  <c:v>838</c:v>
                </c:pt>
                <c:pt idx="22">
                  <c:v>812</c:v>
                </c:pt>
                <c:pt idx="23">
                  <c:v>672</c:v>
                </c:pt>
                <c:pt idx="24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F-49E1-8F6A-7090D11DCA75}"/>
            </c:ext>
          </c:extLst>
        </c:ser>
        <c:ser>
          <c:idx val="7"/>
          <c:order val="1"/>
          <c:tx>
            <c:strRef>
              <c:f>Alder!$B$11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Alder!$D$11:$D$36</c:f>
              <c:strCache>
                <c:ptCount val="26"/>
                <c:pt idx="0">
                  <c:v>1451 - 1500 dg</c:v>
                </c:pt>
                <c:pt idx="1">
                  <c:v>1501 - 1550 dg</c:v>
                </c:pt>
                <c:pt idx="2">
                  <c:v>1551 - 1600 dg</c:v>
                </c:pt>
                <c:pt idx="3">
                  <c:v>1601 - 1650 dg</c:v>
                </c:pt>
                <c:pt idx="4">
                  <c:v>1651 - 1700 dg</c:v>
                </c:pt>
                <c:pt idx="5">
                  <c:v>1701 - 1750 dg</c:v>
                </c:pt>
                <c:pt idx="6">
                  <c:v>1751 - 1800 dg</c:v>
                </c:pt>
                <c:pt idx="7">
                  <c:v>1751 - 1800 dg</c:v>
                </c:pt>
                <c:pt idx="8">
                  <c:v>1851 - 1900 dg</c:v>
                </c:pt>
                <c:pt idx="9">
                  <c:v>1901 - 1950 dg</c:v>
                </c:pt>
                <c:pt idx="10">
                  <c:v>1951 - 2000 dg</c:v>
                </c:pt>
                <c:pt idx="11">
                  <c:v>2001 - 2050 dg</c:v>
                </c:pt>
                <c:pt idx="12">
                  <c:v>2051 - 2100 dg</c:v>
                </c:pt>
                <c:pt idx="13">
                  <c:v>2101 - 2150 dg</c:v>
                </c:pt>
                <c:pt idx="14">
                  <c:v>2151 - 2200 dg</c:v>
                </c:pt>
                <c:pt idx="15">
                  <c:v>2201 - 2250 dg</c:v>
                </c:pt>
                <c:pt idx="16">
                  <c:v>2251 - 2300 dg</c:v>
                </c:pt>
                <c:pt idx="17">
                  <c:v>2301 - 2350 dg</c:v>
                </c:pt>
                <c:pt idx="18">
                  <c:v>2351 - 2400 dg</c:v>
                </c:pt>
                <c:pt idx="19">
                  <c:v>2401 - 2450 dg</c:v>
                </c:pt>
                <c:pt idx="20">
                  <c:v>2451 - 2500 dg</c:v>
                </c:pt>
                <c:pt idx="21">
                  <c:v>2501 - 2551 dg</c:v>
                </c:pt>
                <c:pt idx="22">
                  <c:v>2551 - 2600 dg</c:v>
                </c:pt>
                <c:pt idx="23">
                  <c:v>2601 - 2650 dg</c:v>
                </c:pt>
                <c:pt idx="24">
                  <c:v>2651 - 2700 dg</c:v>
                </c:pt>
                <c:pt idx="25">
                  <c:v>2701 - 2750 dg</c:v>
                </c:pt>
              </c:strCache>
            </c:strRef>
          </c:cat>
          <c:val>
            <c:numRef>
              <c:f>Alder!$F$11:$F$36</c:f>
              <c:numCache>
                <c:formatCode>General</c:formatCode>
                <c:ptCount val="26"/>
                <c:pt idx="0">
                  <c:v>1627</c:v>
                </c:pt>
                <c:pt idx="1">
                  <c:v>1753</c:v>
                </c:pt>
                <c:pt idx="2">
                  <c:v>1569</c:v>
                </c:pt>
                <c:pt idx="3">
                  <c:v>1605</c:v>
                </c:pt>
                <c:pt idx="4">
                  <c:v>1770</c:v>
                </c:pt>
                <c:pt idx="5">
                  <c:v>1882</c:v>
                </c:pt>
                <c:pt idx="6">
                  <c:v>1593</c:v>
                </c:pt>
                <c:pt idx="7">
                  <c:v>1519</c:v>
                </c:pt>
                <c:pt idx="8">
                  <c:v>1512</c:v>
                </c:pt>
                <c:pt idx="9">
                  <c:v>1393</c:v>
                </c:pt>
                <c:pt idx="10">
                  <c:v>1305</c:v>
                </c:pt>
                <c:pt idx="11">
                  <c:v>1488</c:v>
                </c:pt>
                <c:pt idx="12">
                  <c:v>1487</c:v>
                </c:pt>
                <c:pt idx="13">
                  <c:v>1353</c:v>
                </c:pt>
                <c:pt idx="14">
                  <c:v>1254</c:v>
                </c:pt>
                <c:pt idx="15">
                  <c:v>1386</c:v>
                </c:pt>
                <c:pt idx="16">
                  <c:v>1088</c:v>
                </c:pt>
                <c:pt idx="17">
                  <c:v>1030</c:v>
                </c:pt>
                <c:pt idx="18">
                  <c:v>1085</c:v>
                </c:pt>
                <c:pt idx="19">
                  <c:v>1130</c:v>
                </c:pt>
                <c:pt idx="20">
                  <c:v>995</c:v>
                </c:pt>
                <c:pt idx="21">
                  <c:v>843</c:v>
                </c:pt>
                <c:pt idx="22">
                  <c:v>825</c:v>
                </c:pt>
                <c:pt idx="23">
                  <c:v>705</c:v>
                </c:pt>
                <c:pt idx="24">
                  <c:v>620</c:v>
                </c:pt>
                <c:pt idx="25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F-49E1-8F6A-7090D11DC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0366680"/>
        <c:axId val="490367072"/>
      </c:barChart>
      <c:catAx>
        <c:axId val="490366680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036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766570631277461E-2"/>
              <c:y val="0.279080778293397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903666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308435659764231"/>
          <c:y val="0.20791686756358738"/>
          <c:w val="5.7176413699201616E-2"/>
          <c:h val="0.186736043112982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416191547219809E-2"/>
          <c:y val="0.13678997043918337"/>
          <c:w val="0.87602075591562723"/>
          <c:h val="0.70646574978421406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Regioner!$T$25:$T$28</c:f>
              <c:numCache>
                <c:formatCode>0</c:formatCode>
                <c:ptCount val="4"/>
                <c:pt idx="0">
                  <c:v>314.08676464198248</c:v>
                </c:pt>
                <c:pt idx="1">
                  <c:v>294.20493534898645</c:v>
                </c:pt>
                <c:pt idx="2">
                  <c:v>295.7144965333776</c:v>
                </c:pt>
                <c:pt idx="3">
                  <c:v>300.0244952913439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7-47BE-B570-E8B57242FA3E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Regioner!$T$20:$T$23</c:f>
              <c:numCache>
                <c:formatCode>0</c:formatCode>
                <c:ptCount val="4"/>
                <c:pt idx="0">
                  <c:v>311.31704669033547</c:v>
                </c:pt>
                <c:pt idx="1">
                  <c:v>292.91196784684411</c:v>
                </c:pt>
                <c:pt idx="2">
                  <c:v>295.54436725562294</c:v>
                </c:pt>
                <c:pt idx="3">
                  <c:v>294.53960997117196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57-47BE-B570-E8B57242FA3E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311.63309366130613</c:v>
                </c:pt>
                <c:pt idx="1">
                  <c:v>292.49604654300202</c:v>
                </c:pt>
                <c:pt idx="2">
                  <c:v>294.52355123449024</c:v>
                </c:pt>
                <c:pt idx="3">
                  <c:v>290.61771271729197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57-47BE-B570-E8B57242FA3E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311.56285332620888</c:v>
                </c:pt>
                <c:pt idx="1">
                  <c:v>299.47040794905803</c:v>
                </c:pt>
                <c:pt idx="2">
                  <c:v>300.38739012409496</c:v>
                </c:pt>
                <c:pt idx="3">
                  <c:v>296.63388131515762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57-47BE-B570-E8B57242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Vekt i kg</a:t>
                </a:r>
              </a:p>
            </c:rich>
          </c:tx>
          <c:layout>
            <c:manualLayout>
              <c:xMode val="edge"/>
              <c:yMode val="edge"/>
              <c:x val="9.4196226764620295E-3"/>
              <c:y val="0.28003007780843892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942800639234255"/>
          <c:y val="0.14832170368947786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middel slaktevekt i de 4 norske regionene</a:t>
            </a:r>
          </a:p>
        </c:rich>
      </c:tx>
      <c:layout>
        <c:manualLayout>
          <c:xMode val="edge"/>
          <c:yMode val="edge"/>
          <c:x val="0.16646201840787858"/>
          <c:y val="2.5172424108784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8906051792029"/>
          <c:y val="0.17158403475427636"/>
          <c:w val="0.8156114991921144"/>
          <c:h val="0.6716717349986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'Ark1'!$U$175:$U$178</c:f>
              <c:numCache>
                <c:formatCode>General</c:formatCode>
                <c:ptCount val="4"/>
                <c:pt idx="0">
                  <c:v>311.63309366130613</c:v>
                </c:pt>
                <c:pt idx="1">
                  <c:v>292.49604654300202</c:v>
                </c:pt>
                <c:pt idx="2">
                  <c:v>294.52355123449024</c:v>
                </c:pt>
                <c:pt idx="3">
                  <c:v>290.61771271729197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4-4F9D-8F59-16E29F8C54BF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'Ark1'!$U$171:$U$174</c:f>
              <c:numCache>
                <c:formatCode>General</c:formatCode>
                <c:ptCount val="4"/>
                <c:pt idx="0">
                  <c:v>311.56285332620888</c:v>
                </c:pt>
                <c:pt idx="1">
                  <c:v>299.47040794905803</c:v>
                </c:pt>
                <c:pt idx="2">
                  <c:v>300.38739012409496</c:v>
                </c:pt>
                <c:pt idx="3">
                  <c:v>296.63388131515762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4-4F9D-8F59-16E29F8C5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  <c:min val="27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867440062179915E-2"/>
              <c:y val="0.3455665603642134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10573957534251"/>
          <c:y val="0.13540171572986767"/>
          <c:w val="8.413207103253191E-2"/>
          <c:h val="0.1099863295872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 slakt i de 4 norske regionene</a:t>
            </a:r>
          </a:p>
        </c:rich>
      </c:tx>
      <c:layout>
        <c:manualLayout>
          <c:xMode val="edge"/>
          <c:yMode val="edge"/>
          <c:x val="6.337013243132178E-2"/>
          <c:y val="3.25259093857048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32969809255118E-2"/>
          <c:y val="0.1664441523926497"/>
          <c:w val="0.85811377321150362"/>
          <c:h val="0.6768114408307524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Regioner!$G$25:$G$28</c:f>
              <c:numCache>
                <c:formatCode>0</c:formatCode>
                <c:ptCount val="4"/>
                <c:pt idx="0">
                  <c:v>20252.72</c:v>
                </c:pt>
                <c:pt idx="1">
                  <c:v>15545</c:v>
                </c:pt>
                <c:pt idx="2">
                  <c:v>16276.65</c:v>
                </c:pt>
                <c:pt idx="3">
                  <c:v>5451.66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C-42AA-A772-920E79077DA9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Regioner!$G$20:$G$23</c:f>
              <c:numCache>
                <c:formatCode>0</c:formatCode>
                <c:ptCount val="4"/>
                <c:pt idx="0">
                  <c:v>22253</c:v>
                </c:pt>
                <c:pt idx="1">
                  <c:v>16297</c:v>
                </c:pt>
                <c:pt idx="2">
                  <c:v>17432</c:v>
                </c:pt>
                <c:pt idx="3">
                  <c:v>5897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C-42AA-A772-920E79077DA9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21140</c:v>
                </c:pt>
                <c:pt idx="1">
                  <c:v>14825</c:v>
                </c:pt>
                <c:pt idx="2">
                  <c:v>15634</c:v>
                </c:pt>
                <c:pt idx="3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DC-42AA-A772-920E79077DA9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18715</c:v>
                </c:pt>
                <c:pt idx="1">
                  <c:v>14291</c:v>
                </c:pt>
                <c:pt idx="2">
                  <c:v>15472</c:v>
                </c:pt>
                <c:pt idx="3">
                  <c:v>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DC-42AA-A772-920E79077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644462746241739"/>
          <c:y val="8.6707975754955605E-2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 slakt i de 4 norske regionene</a:t>
            </a:r>
          </a:p>
        </c:rich>
      </c:tx>
      <c:layout>
        <c:manualLayout>
          <c:xMode val="edge"/>
          <c:yMode val="edge"/>
          <c:x val="0.11657243797619224"/>
          <c:y val="2.58487260138059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295898764575765E-2"/>
          <c:y val="0.15468772033522618"/>
          <c:w val="0.89659538636441827"/>
          <c:h val="0.708005319710371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'Ark1'!$R$175:$R$178</c:f>
              <c:numCache>
                <c:formatCode>General</c:formatCode>
                <c:ptCount val="4"/>
                <c:pt idx="0">
                  <c:v>21140</c:v>
                </c:pt>
                <c:pt idx="1">
                  <c:v>14825</c:v>
                </c:pt>
                <c:pt idx="2">
                  <c:v>15634</c:v>
                </c:pt>
                <c:pt idx="3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A-4954-A365-A015D34F6834}"/>
            </c:ext>
          </c:extLst>
        </c:ser>
        <c:ser>
          <c:idx val="3"/>
          <c:order val="1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1.38205985851088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2A-4DF3-B94E-FC5181EAEC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'Ark1'!$R$171:$R$174</c:f>
              <c:numCache>
                <c:formatCode>General</c:formatCode>
                <c:ptCount val="4"/>
                <c:pt idx="0">
                  <c:v>18715</c:v>
                </c:pt>
                <c:pt idx="1">
                  <c:v>14291</c:v>
                </c:pt>
                <c:pt idx="2">
                  <c:v>15472</c:v>
                </c:pt>
                <c:pt idx="3">
                  <c:v>4988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A-4954-A365-A015D34F6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  <c:minorUnit val="2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01327146822675"/>
          <c:y val="0.22915103818340596"/>
          <c:w val="0.10189408758971646"/>
          <c:h val="0.1847431468029359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antall% slakt i de 4 norske regionene</a:t>
            </a:r>
          </a:p>
        </c:rich>
      </c:tx>
      <c:layout>
        <c:manualLayout>
          <c:xMode val="edge"/>
          <c:yMode val="edge"/>
          <c:x val="0.25399589124362021"/>
          <c:y val="3.252591572161623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187816959845778E-2"/>
          <c:y val="0.15719507369271149"/>
          <c:w val="0.84271274578091038"/>
          <c:h val="0.68606048859277202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Regioner!$B$25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Regioner!$I$25:$I$28</c:f>
              <c:numCache>
                <c:formatCode>0.0</c:formatCode>
                <c:ptCount val="4"/>
                <c:pt idx="0">
                  <c:v>35.20618405268015</c:v>
                </c:pt>
                <c:pt idx="1">
                  <c:v>27.022549617972945</c:v>
                </c:pt>
                <c:pt idx="2">
                  <c:v>28.2944086355342</c:v>
                </c:pt>
                <c:pt idx="3">
                  <c:v>9.4768576938126969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7-4154-A584-CB2C789D8355}"/>
            </c:ext>
          </c:extLst>
        </c:ser>
        <c:ser>
          <c:idx val="9"/>
          <c:order val="1"/>
          <c:tx>
            <c:strRef>
              <c:f>Regioner!$B$20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Regioner!$I$20:$I$23</c:f>
              <c:numCache>
                <c:formatCode>General</c:formatCode>
                <c:ptCount val="4"/>
                <c:pt idx="0">
                  <c:v>35.962119620549799</c:v>
                </c:pt>
                <c:pt idx="1">
                  <c:v>26.336883272192505</c:v>
                </c:pt>
                <c:pt idx="2">
                  <c:v>28.171108130383494</c:v>
                </c:pt>
                <c:pt idx="3">
                  <c:v>9.5298889768742203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C7-4154-A584-CB2C789D8355}"/>
            </c:ext>
          </c:extLst>
        </c:ser>
        <c:ser>
          <c:idx val="2"/>
          <c:order val="2"/>
          <c:tx>
            <c:strRef>
              <c:f>'Ark1'!$C$175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'Ark1'!$AE$175:$AE$178</c:f>
              <c:numCache>
                <c:formatCode>General</c:formatCode>
                <c:ptCount val="4"/>
                <c:pt idx="0">
                  <c:v>37.046123650637874</c:v>
                </c:pt>
                <c:pt idx="1">
                  <c:v>25.979601850553763</c:v>
                </c:pt>
                <c:pt idx="2">
                  <c:v>27.397308285433905</c:v>
                </c:pt>
                <c:pt idx="3">
                  <c:v>9.5769662133744564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C7-4154-A584-CB2C789D8355}"/>
            </c:ext>
          </c:extLst>
        </c:ser>
        <c:ser>
          <c:idx val="3"/>
          <c:order val="3"/>
          <c:tx>
            <c:strRef>
              <c:f>'Ark1'!$C$171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'Ark1'!$AE$171:$AE$174</c:f>
              <c:numCache>
                <c:formatCode>General</c:formatCode>
                <c:ptCount val="4"/>
                <c:pt idx="0">
                  <c:v>35.003553660270072</c:v>
                </c:pt>
                <c:pt idx="1">
                  <c:v>26.729136273519625</c:v>
                </c:pt>
                <c:pt idx="2">
                  <c:v>28.9380166834998</c:v>
                </c:pt>
                <c:pt idx="3">
                  <c:v>9.3292933827105102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C7-4154-A584-CB2C789D8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Antall %</a:t>
                </a:r>
              </a:p>
            </c:rich>
          </c:tx>
          <c:layout>
            <c:manualLayout>
              <c:xMode val="edge"/>
              <c:yMode val="edge"/>
              <c:x val="1.5812733297792505E-2"/>
              <c:y val="0.33900022484856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152268942686599"/>
          <c:y val="0.23850272562083585"/>
          <c:w val="7.8296418895083264E-2"/>
          <c:h val="0.234124871049830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middel K-faktor i de 4 norske regionene</a:t>
            </a:r>
          </a:p>
        </c:rich>
      </c:tx>
      <c:layout>
        <c:manualLayout>
          <c:xMode val="edge"/>
          <c:yMode val="edge"/>
          <c:x val="0.16646199415389865"/>
          <c:y val="2.0794814205096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8906051792029"/>
          <c:y val="0.17158403475427636"/>
          <c:w val="0.8156114991921144"/>
          <c:h val="0.6716717349986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Regioner!$P$15:$P$18</c:f>
              <c:numCache>
                <c:formatCode>0.0</c:formatCode>
                <c:ptCount val="4"/>
                <c:pt idx="0">
                  <c:v>28.391506211876301</c:v>
                </c:pt>
                <c:pt idx="1">
                  <c:v>26.373063394779205</c:v>
                </c:pt>
                <c:pt idx="2">
                  <c:v>26.431735132323318</c:v>
                </c:pt>
                <c:pt idx="3">
                  <c:v>26.390019435382158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6-405C-A1A8-68BF3871EA11}"/>
            </c:ext>
          </c:extLst>
        </c:ser>
        <c:ser>
          <c:idx val="3"/>
          <c:order val="1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Regioner!$P$10:$P$13</c:f>
              <c:numCache>
                <c:formatCode>0.0</c:formatCode>
                <c:ptCount val="4"/>
                <c:pt idx="0">
                  <c:v>28.25613566838615</c:v>
                </c:pt>
                <c:pt idx="1">
                  <c:v>27.023428894880464</c:v>
                </c:pt>
                <c:pt idx="2">
                  <c:v>26.926306054521238</c:v>
                </c:pt>
                <c:pt idx="3">
                  <c:v>26.728973074856757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6-405C-A1A8-68BF3871E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K-faktor i mg/ml</a:t>
                </a:r>
              </a:p>
            </c:rich>
          </c:tx>
          <c:layout>
            <c:manualLayout>
              <c:xMode val="edge"/>
              <c:yMode val="edge"/>
              <c:x val="1.6867440062179915E-2"/>
              <c:y val="0.34556656036421346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10573957534251"/>
          <c:y val="0.13540171572986767"/>
          <c:w val="8.413207103253191E-2"/>
          <c:h val="0.1099863295872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middel LENGDE i de 4 norske regionene</a:t>
            </a:r>
          </a:p>
        </c:rich>
      </c:tx>
      <c:layout>
        <c:manualLayout>
          <c:xMode val="edge"/>
          <c:yMode val="edge"/>
          <c:x val="0.16646199415389865"/>
          <c:y val="2.0794814205096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28906051792029"/>
          <c:y val="0.17158403475427636"/>
          <c:w val="0.8156114991921144"/>
          <c:h val="0.67167173499864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Regioner!$B$16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Regioner!$O$15:$O$18</c:f>
              <c:numCache>
                <c:formatCode>0</c:formatCode>
                <c:ptCount val="4"/>
                <c:pt idx="0">
                  <c:v>222.52853548062404</c:v>
                </c:pt>
                <c:pt idx="1">
                  <c:v>223.17235935706088</c:v>
                </c:pt>
                <c:pt idx="2">
                  <c:v>223.71204335890752</c:v>
                </c:pt>
                <c:pt idx="3">
                  <c:v>222.51535253980279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7-41D1-B809-DE26EFB546A8}"/>
            </c:ext>
          </c:extLst>
        </c:ser>
        <c:ser>
          <c:idx val="3"/>
          <c:order val="1"/>
          <c:tx>
            <c:strRef>
              <c:f>Regioner!$B$11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"/>
              <c:layout>
                <c:manualLayout>
                  <c:x val="2.2148979166256615E-2"/>
                  <c:y val="-4.012721888341571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07-41D1-B809-DE26EFB546A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Regioner!$D$10:$D$13</c:f>
              <c:strCache>
                <c:ptCount val="4"/>
                <c:pt idx="0">
                  <c:v>Øst</c:v>
                </c:pt>
                <c:pt idx="1">
                  <c:v>Vest</c:v>
                </c:pt>
                <c:pt idx="2">
                  <c:v>Midt</c:v>
                </c:pt>
                <c:pt idx="3">
                  <c:v>Nord</c:v>
                </c:pt>
              </c:strCache>
            </c:strRef>
          </c:cat>
          <c:val>
            <c:numRef>
              <c:f>Regioner!$O$10:$O$13</c:f>
              <c:numCache>
                <c:formatCode>0</c:formatCode>
                <c:ptCount val="4"/>
                <c:pt idx="0">
                  <c:v>222.87757768562179</c:v>
                </c:pt>
                <c:pt idx="1">
                  <c:v>223.07511842995712</c:v>
                </c:pt>
                <c:pt idx="2">
                  <c:v>223.70283591685111</c:v>
                </c:pt>
                <c:pt idx="3">
                  <c:v>223.15498458376163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7-41D1-B809-DE26EFB54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609552"/>
        <c:axId val="438609944"/>
      </c:barChart>
      <c:catAx>
        <c:axId val="438609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38609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Middel LENGDE i cm</a:t>
                </a:r>
              </a:p>
            </c:rich>
          </c:tx>
          <c:layout>
            <c:manualLayout>
              <c:xMode val="edge"/>
              <c:yMode val="edge"/>
              <c:x val="1.6867440062179915E-2"/>
              <c:y val="0.3455665603642134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8609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010573957534251"/>
          <c:y val="0.13540171572986767"/>
          <c:w val="8.413207103253191E-2"/>
          <c:h val="0.109986329587240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KU, markedsandeler (antalls%)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9171199138656433"/>
          <c:y val="9.72624675019717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017166889578827E-2"/>
          <c:y val="0.12413631973242209"/>
          <c:w val="0.80567431613166629"/>
          <c:h val="0.8019541434586021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Organisasjon!$G$17:$G$45</c:f>
              <c:numCache>
                <c:formatCode>0.0</c:formatCode>
                <c:ptCount val="29"/>
                <c:pt idx="0">
                  <c:v>75.46272223747313</c:v>
                </c:pt>
                <c:pt idx="1">
                  <c:v>76.492471264868144</c:v>
                </c:pt>
                <c:pt idx="2">
                  <c:v>76.486099325723742</c:v>
                </c:pt>
                <c:pt idx="3">
                  <c:v>76.945907798138791</c:v>
                </c:pt>
                <c:pt idx="4">
                  <c:v>75.420536696067188</c:v>
                </c:pt>
                <c:pt idx="5">
                  <c:v>76.449991421109189</c:v>
                </c:pt>
                <c:pt idx="6">
                  <c:v>75.851825689896017</c:v>
                </c:pt>
                <c:pt idx="7">
                  <c:v>76.45941623350663</c:v>
                </c:pt>
                <c:pt idx="8">
                  <c:v>75.811922588284659</c:v>
                </c:pt>
                <c:pt idx="9">
                  <c:v>75.678374288028863</c:v>
                </c:pt>
                <c:pt idx="10">
                  <c:v>76.268444058055024</c:v>
                </c:pt>
                <c:pt idx="11">
                  <c:v>77.416090187035621</c:v>
                </c:pt>
                <c:pt idx="12">
                  <c:v>78.327052643599387</c:v>
                </c:pt>
                <c:pt idx="13">
                  <c:v>76.951754466645312</c:v>
                </c:pt>
                <c:pt idx="14">
                  <c:v>73.346062640510013</c:v>
                </c:pt>
                <c:pt idx="15">
                  <c:v>70.275229357798153</c:v>
                </c:pt>
                <c:pt idx="16">
                  <c:v>70.095648427401997</c:v>
                </c:pt>
                <c:pt idx="17">
                  <c:v>71.668761785040886</c:v>
                </c:pt>
                <c:pt idx="18">
                  <c:v>74.620488414909502</c:v>
                </c:pt>
                <c:pt idx="19">
                  <c:v>75.880109700411126</c:v>
                </c:pt>
                <c:pt idx="20">
                  <c:v>76.239364909224875</c:v>
                </c:pt>
                <c:pt idx="21">
                  <c:v>75.34016179760161</c:v>
                </c:pt>
                <c:pt idx="22">
                  <c:v>74.347958975752249</c:v>
                </c:pt>
                <c:pt idx="23">
                  <c:v>74.558476575665637</c:v>
                </c:pt>
                <c:pt idx="24">
                  <c:v>73.43160988270165</c:v>
                </c:pt>
                <c:pt idx="25">
                  <c:v>73.370263861420653</c:v>
                </c:pt>
                <c:pt idx="26">
                  <c:v>72.716107241552095</c:v>
                </c:pt>
                <c:pt idx="27">
                  <c:v>71.190242534697873</c:v>
                </c:pt>
                <c:pt idx="28">
                  <c:v>72.176710432798401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lineChart>
        <c:grouping val="standard"/>
        <c:varyColors val="0"/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Organisasjon!$G$47:$G$75</c:f>
              <c:numCache>
                <c:formatCode>0.0</c:formatCode>
                <c:ptCount val="29"/>
                <c:pt idx="0">
                  <c:v>24.537277762526848</c:v>
                </c:pt>
                <c:pt idx="1">
                  <c:v>23.507528735131874</c:v>
                </c:pt>
                <c:pt idx="2">
                  <c:v>23.513900674276233</c:v>
                </c:pt>
                <c:pt idx="3">
                  <c:v>23.054092201861209</c:v>
                </c:pt>
                <c:pt idx="4">
                  <c:v>24.579463303932808</c:v>
                </c:pt>
                <c:pt idx="5">
                  <c:v>23.550008578890839</c:v>
                </c:pt>
                <c:pt idx="6">
                  <c:v>24.148174310103968</c:v>
                </c:pt>
                <c:pt idx="7">
                  <c:v>23.540583766493398</c:v>
                </c:pt>
                <c:pt idx="8">
                  <c:v>24.188077411715359</c:v>
                </c:pt>
                <c:pt idx="9">
                  <c:v>24.321625711971169</c:v>
                </c:pt>
                <c:pt idx="10">
                  <c:v>23.731555941944979</c:v>
                </c:pt>
                <c:pt idx="11">
                  <c:v>22.583909812964379</c:v>
                </c:pt>
                <c:pt idx="12">
                  <c:v>21.672947356400595</c:v>
                </c:pt>
                <c:pt idx="13">
                  <c:v>23.04824553335467</c:v>
                </c:pt>
                <c:pt idx="14">
                  <c:v>26.653937359490005</c:v>
                </c:pt>
                <c:pt idx="15">
                  <c:v>29.724770642201843</c:v>
                </c:pt>
                <c:pt idx="16">
                  <c:v>29.904351572598006</c:v>
                </c:pt>
                <c:pt idx="17">
                  <c:v>28.331238214959154</c:v>
                </c:pt>
                <c:pt idx="18">
                  <c:v>25.379511585090487</c:v>
                </c:pt>
                <c:pt idx="19">
                  <c:v>24.119890299588882</c:v>
                </c:pt>
                <c:pt idx="20">
                  <c:v>23.760635090775111</c:v>
                </c:pt>
                <c:pt idx="21">
                  <c:v>24.65983820239838</c:v>
                </c:pt>
                <c:pt idx="22">
                  <c:v>25.652041024247776</c:v>
                </c:pt>
                <c:pt idx="23">
                  <c:v>25.441523424334346</c:v>
                </c:pt>
                <c:pt idx="24">
                  <c:v>26.568390117298367</c:v>
                </c:pt>
                <c:pt idx="25">
                  <c:v>26.629736138579354</c:v>
                </c:pt>
                <c:pt idx="26">
                  <c:v>27.283892758447941</c:v>
                </c:pt>
                <c:pt idx="27">
                  <c:v>28.80975746530212</c:v>
                </c:pt>
                <c:pt idx="28">
                  <c:v>27.823289567201567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AA-4EAD-AF1F-0F0F6851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8470240"/>
        <c:axId val="1688180880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80"/>
          <c:min val="67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And% Nortura</a:t>
                </a:r>
              </a:p>
            </c:rich>
          </c:tx>
          <c:layout>
            <c:manualLayout>
              <c:xMode val="edge"/>
              <c:yMode val="edge"/>
              <c:x val="1.4883761499292301E-2"/>
              <c:y val="0.3244788979051460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2.5"/>
      </c:valAx>
      <c:valAx>
        <c:axId val="1688180880"/>
        <c:scaling>
          <c:orientation val="minMax"/>
          <c:max val="32.5"/>
          <c:min val="20"/>
        </c:scaling>
        <c:delete val="0"/>
        <c:axPos val="r"/>
        <c:title>
          <c:tx>
            <c:rich>
              <a:bodyPr/>
              <a:lstStyle/>
              <a:p>
                <a:pPr>
                  <a:defRPr sz="1600" b="1"/>
                </a:pPr>
                <a:r>
                  <a:rPr lang="en-US" sz="1600" b="1"/>
                  <a:t>And% KLF</a:t>
                </a:r>
              </a:p>
            </c:rich>
          </c:tx>
          <c:layout>
            <c:manualLayout>
              <c:xMode val="edge"/>
              <c:yMode val="edge"/>
              <c:x val="0.95763620532023619"/>
              <c:y val="0.35811157082929679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nb-NO"/>
          </a:p>
        </c:txPr>
        <c:crossAx val="828470240"/>
        <c:crosses val="max"/>
        <c:crossBetween val="between"/>
        <c:majorUnit val="2.5"/>
      </c:valAx>
      <c:catAx>
        <c:axId val="82847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180880"/>
        <c:crosses val="autoZero"/>
        <c:auto val="1"/>
        <c:lblAlgn val="ctr"/>
        <c:lblOffset val="100"/>
        <c:noMultiLvlLbl val="0"/>
      </c:cat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76703546453194"/>
          <c:y val="0.45344826947262318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</a:t>
            </a:r>
            <a:r>
              <a:rPr lang="nb-NO" sz="2800"/>
              <a:t>U,</a:t>
            </a:r>
            <a:r>
              <a:rPr lang="nb-NO" sz="2800" baseline="0"/>
              <a:t> mi</a:t>
            </a:r>
            <a:r>
              <a:rPr lang="nb-NO" sz="2800"/>
              <a:t>ddelvekt i kg</a:t>
            </a:r>
          </a:p>
        </c:rich>
      </c:tx>
      <c:layout>
        <c:manualLayout>
          <c:xMode val="edge"/>
          <c:yMode val="edge"/>
          <c:x val="0.2023210136396581"/>
          <c:y val="1.23505365241842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6215819080909E-2"/>
          <c:y val="0.13326010581160241"/>
          <c:w val="0.88872901156506257"/>
          <c:h val="0.7777250269137731"/>
        </c:manualLayout>
      </c:layout>
      <c:lineChart>
        <c:grouping val="standard"/>
        <c:varyColors val="0"/>
        <c:ser>
          <c:idx val="0"/>
          <c:order val="0"/>
          <c:tx>
            <c:v>Vekt</c:v>
          </c:tx>
          <c:spPr>
            <a:ln w="114300">
              <a:solidFill>
                <a:srgbClr val="000000"/>
              </a:solidFill>
              <a:prstDash val="solid"/>
            </a:ln>
          </c:spPr>
          <c:marker>
            <c:symbol val="circle"/>
            <c:size val="13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1669258860159756E-2"/>
                  <c:y val="-7.5602541197857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5-45C4-B9B6-6D10F02881A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45-45C4-B9B6-6D10F02881AD}"/>
                </c:ext>
              </c:extLst>
            </c:dLbl>
            <c:dLbl>
              <c:idx val="2"/>
              <c:layout>
                <c:manualLayout>
                  <c:x val="-2.2654225171985183E-2"/>
                  <c:y val="-7.776261380351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45-45C4-B9B6-6D10F02881A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45-45C4-B9B6-6D10F02881AD}"/>
                </c:ext>
              </c:extLst>
            </c:dLbl>
            <c:dLbl>
              <c:idx val="4"/>
              <c:layout>
                <c:manualLayout>
                  <c:x val="-2.3639191483810679E-2"/>
                  <c:y val="4.752159732436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45-45C4-B9B6-6D10F02881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45-45C4-B9B6-6D10F02881AD}"/>
                </c:ext>
              </c:extLst>
            </c:dLbl>
            <c:dLbl>
              <c:idx val="6"/>
              <c:layout>
                <c:manualLayout>
                  <c:x val="-2.4624157795636089E-2"/>
                  <c:y val="-6.696225077524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45-45C4-B9B6-6D10F02881A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45-45C4-B9B6-6D10F02881AD}"/>
                </c:ext>
              </c:extLst>
            </c:dLbl>
            <c:dLbl>
              <c:idx val="8"/>
              <c:layout>
                <c:manualLayout>
                  <c:x val="-1.7729393612857983E-2"/>
                  <c:y val="5.83219603526326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45-45C4-B9B6-6D10F02881A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45-45C4-B9B6-6D10F02881AD}"/>
                </c:ext>
              </c:extLst>
            </c:dLbl>
            <c:dLbl>
              <c:idx val="10"/>
              <c:layout>
                <c:manualLayout>
                  <c:x val="-4.7278382967621289E-2"/>
                  <c:y val="-7.1282395986551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45-45C4-B9B6-6D10F02881A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45-45C4-B9B6-6D10F02881AD}"/>
                </c:ext>
              </c:extLst>
            </c:dLbl>
            <c:dLbl>
              <c:idx val="12"/>
              <c:layout>
                <c:manualLayout>
                  <c:x val="9.849663118254436E-4"/>
                  <c:y val="3.456116169044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45-45C4-B9B6-6D10F02881A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45-45C4-B9B6-6D10F02881AD}"/>
                </c:ext>
              </c:extLst>
            </c:dLbl>
            <c:dLbl>
              <c:idx val="14"/>
              <c:layout>
                <c:manualLayout>
                  <c:x val="-2.3639191483810645E-2"/>
                  <c:y val="-4.9681669930020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45-45C4-B9B6-6D10F02881A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45-45C4-B9B6-6D10F02881AD}"/>
                </c:ext>
              </c:extLst>
            </c:dLbl>
            <c:dLbl>
              <c:idx val="16"/>
              <c:layout>
                <c:manualLayout>
                  <c:x val="-2.7579056731112418E-2"/>
                  <c:y val="5.1841742535673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B-4952-A1C5-6F35929AD93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45-45C4-B9B6-6D10F02881AD}"/>
                </c:ext>
              </c:extLst>
            </c:dLbl>
            <c:dLbl>
              <c:idx val="18"/>
              <c:layout>
                <c:manualLayout>
                  <c:x val="-3.2503888290239633E-2"/>
                  <c:y val="-7.9922686409163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B-4952-A1C5-6F35929AD93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45-45C4-B9B6-6D10F02881AD}"/>
                </c:ext>
              </c:extLst>
            </c:dLbl>
            <c:dLbl>
              <c:idx val="20"/>
              <c:layout>
                <c:manualLayout>
                  <c:x val="-2.6594090419286974E-2"/>
                  <c:y val="-4.5361524718714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45-45C4-B9B6-6D10F02881A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45-45C4-B9B6-6D10F02881AD}"/>
                </c:ext>
              </c:extLst>
            </c:dLbl>
            <c:dLbl>
              <c:idx val="22"/>
              <c:layout>
                <c:manualLayout>
                  <c:x val="-2.3639191483810787E-2"/>
                  <c:y val="6.04820329582857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45-45C4-B9B6-6D10F02881A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45-45C4-B9B6-6D10F02881AD}"/>
                </c:ext>
              </c:extLst>
            </c:dLbl>
            <c:dLbl>
              <c:idx val="24"/>
              <c:layout>
                <c:manualLayout>
                  <c:x val="-1.6744427301032538E-2"/>
                  <c:y val="5.6161887746979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6A-4DB6-A714-1C789557F861}"/>
                </c:ext>
              </c:extLst>
            </c:dLbl>
            <c:dLbl>
              <c:idx val="25"/>
              <c:layout>
                <c:manualLayout>
                  <c:x val="-5.1218248214923059E-2"/>
                  <c:y val="-7.992268640916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45-45C4-B9B6-6D10F02881AD}"/>
                </c:ext>
              </c:extLst>
            </c:dLbl>
            <c:dLbl>
              <c:idx val="26"/>
              <c:layout>
                <c:manualLayout>
                  <c:x val="-2.4624157795636089E-2"/>
                  <c:y val="6.6962250775244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AB-4952-A1C5-6F35929AD930}"/>
                </c:ext>
              </c:extLst>
            </c:dLbl>
            <c:dLbl>
              <c:idx val="27"/>
              <c:layout>
                <c:manualLayout>
                  <c:x val="-2.4624157795636231E-2"/>
                  <c:y val="-6.264210556393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6A-4DB6-A714-1C789557F8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År!$F$8:$F$35</c:f>
              <c:numCache>
                <c:formatCode>0</c:formatCode>
                <c:ptCount val="28"/>
                <c:pt idx="0">
                  <c:v>246.71637508679763</c:v>
                </c:pt>
                <c:pt idx="1">
                  <c:v>248.24487178370904</c:v>
                </c:pt>
                <c:pt idx="2">
                  <c:v>250.48794119167576</c:v>
                </c:pt>
                <c:pt idx="3">
                  <c:v>249.88865293884879</c:v>
                </c:pt>
                <c:pt idx="4">
                  <c:v>249.6426572772132</c:v>
                </c:pt>
                <c:pt idx="5">
                  <c:v>251.72065097894969</c:v>
                </c:pt>
                <c:pt idx="6">
                  <c:v>252.43195580124259</c:v>
                </c:pt>
                <c:pt idx="7">
                  <c:v>255.32801629348396</c:v>
                </c:pt>
                <c:pt idx="8">
                  <c:v>258.54235688823422</c:v>
                </c:pt>
                <c:pt idx="9">
                  <c:v>263.2244497334238</c:v>
                </c:pt>
                <c:pt idx="10">
                  <c:v>264.7717018039562</c:v>
                </c:pt>
                <c:pt idx="11">
                  <c:v>269.27707788880542</c:v>
                </c:pt>
                <c:pt idx="12">
                  <c:v>271.81285714285849</c:v>
                </c:pt>
                <c:pt idx="13">
                  <c:v>274.25994042428886</c:v>
                </c:pt>
                <c:pt idx="14">
                  <c:v>276.51254621046343</c:v>
                </c:pt>
                <c:pt idx="15">
                  <c:v>277.82531963302688</c:v>
                </c:pt>
                <c:pt idx="16">
                  <c:v>280.30367065919654</c:v>
                </c:pt>
                <c:pt idx="17">
                  <c:v>283.54437460716326</c:v>
                </c:pt>
                <c:pt idx="18">
                  <c:v>284.40526626602446</c:v>
                </c:pt>
                <c:pt idx="19">
                  <c:v>288.33399942857307</c:v>
                </c:pt>
                <c:pt idx="20">
                  <c:v>288.78572218128011</c:v>
                </c:pt>
                <c:pt idx="21">
                  <c:v>289.32143397749326</c:v>
                </c:pt>
                <c:pt idx="22">
                  <c:v>289.86265723697608</c:v>
                </c:pt>
                <c:pt idx="23">
                  <c:v>292.14860717896761</c:v>
                </c:pt>
                <c:pt idx="24">
                  <c:v>297.50440477821559</c:v>
                </c:pt>
                <c:pt idx="25">
                  <c:v>302.18320158717773</c:v>
                </c:pt>
                <c:pt idx="26">
                  <c:v>299.96117499649387</c:v>
                </c:pt>
                <c:pt idx="27">
                  <c:v>303.70392211873076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B-4826-BEB0-34A4E07833A8}"/>
            </c:ext>
          </c:extLst>
        </c:ser>
        <c:ser>
          <c:idx val="1"/>
          <c:order val="1"/>
          <c:tx>
            <c:strRef>
              <c:f>RNR!$H$28</c:f>
              <c:strCache>
                <c:ptCount val="1"/>
                <c:pt idx="0">
                  <c:v>Middel vekt i 2024</c:v>
                </c:pt>
              </c:strCache>
            </c:strRef>
          </c:tx>
          <c:spPr>
            <a:ln w="88900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År!$AQ$8:$AQ$35</c:f>
              <c:numCache>
                <c:formatCode>0</c:formatCode>
                <c:ptCount val="28"/>
                <c:pt idx="0">
                  <c:v>303.70392211873076</c:v>
                </c:pt>
                <c:pt idx="1">
                  <c:v>303.70392211873076</c:v>
                </c:pt>
                <c:pt idx="2">
                  <c:v>303.70392211873076</c:v>
                </c:pt>
                <c:pt idx="3">
                  <c:v>303.70392211873076</c:v>
                </c:pt>
                <c:pt idx="4">
                  <c:v>303.70392211873076</c:v>
                </c:pt>
                <c:pt idx="5">
                  <c:v>303.70392211873076</c:v>
                </c:pt>
                <c:pt idx="6">
                  <c:v>303.70392211873076</c:v>
                </c:pt>
                <c:pt idx="7">
                  <c:v>303.70392211873076</c:v>
                </c:pt>
                <c:pt idx="8">
                  <c:v>303.70392211873076</c:v>
                </c:pt>
                <c:pt idx="9">
                  <c:v>303.70392211873076</c:v>
                </c:pt>
                <c:pt idx="10">
                  <c:v>303.70392211873076</c:v>
                </c:pt>
                <c:pt idx="11">
                  <c:v>303.70392211873076</c:v>
                </c:pt>
                <c:pt idx="12">
                  <c:v>303.70392211873076</c:v>
                </c:pt>
                <c:pt idx="13">
                  <c:v>303.70392211873076</c:v>
                </c:pt>
                <c:pt idx="14">
                  <c:v>303.70392211873076</c:v>
                </c:pt>
                <c:pt idx="15">
                  <c:v>303.70392211873076</c:v>
                </c:pt>
                <c:pt idx="16">
                  <c:v>303.70392211873076</c:v>
                </c:pt>
                <c:pt idx="17">
                  <c:v>303.70392211873076</c:v>
                </c:pt>
                <c:pt idx="18">
                  <c:v>303.70392211873076</c:v>
                </c:pt>
                <c:pt idx="19">
                  <c:v>303.70392211873076</c:v>
                </c:pt>
                <c:pt idx="20">
                  <c:v>303.70392211873076</c:v>
                </c:pt>
                <c:pt idx="21">
                  <c:v>303.70392211873076</c:v>
                </c:pt>
                <c:pt idx="22">
                  <c:v>303.70392211873076</c:v>
                </c:pt>
                <c:pt idx="23">
                  <c:v>303.70392211873076</c:v>
                </c:pt>
                <c:pt idx="24">
                  <c:v>303.70392211873076</c:v>
                </c:pt>
                <c:pt idx="25">
                  <c:v>303.70392211873076</c:v>
                </c:pt>
                <c:pt idx="26">
                  <c:v>303.70392211873076</c:v>
                </c:pt>
                <c:pt idx="27">
                  <c:v>303.70392211873076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5-499F-87D8-20A4EAED3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784656"/>
        <c:axId val="192785832"/>
      </c:lineChart>
      <c:catAx>
        <c:axId val="192784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5832"/>
        <c:crosses val="autoZero"/>
        <c:auto val="1"/>
        <c:lblAlgn val="ctr"/>
        <c:lblOffset val="100"/>
        <c:tickLblSkip val="2"/>
        <c:noMultiLvlLbl val="0"/>
      </c:catAx>
      <c:valAx>
        <c:axId val="192785832"/>
        <c:scaling>
          <c:orientation val="minMax"/>
          <c:max val="320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Vekt i  kg</a:t>
                </a:r>
              </a:p>
            </c:rich>
          </c:tx>
          <c:layout>
            <c:manualLayout>
              <c:xMode val="edge"/>
              <c:yMode val="edge"/>
              <c:x val="9.8716216958235868E-3"/>
              <c:y val="0.3935365610899761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2784656"/>
        <c:crosses val="autoZero"/>
        <c:crossBetween val="between"/>
      </c:valAx>
      <c:spPr>
        <a:solidFill>
          <a:srgbClr val="C0C0C0"/>
        </a:solidFill>
        <a:ln w="12700">
          <a:solidFill>
            <a:schemeClr val="accent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63389422640672"/>
          <c:y val="0.65695971991852287"/>
          <c:w val="0.18122620084843602"/>
          <c:h val="0.1178013454360897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2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 horizontalDpi="-3" verticalDpi="30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KLASSE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layout>
        <c:manualLayout>
          <c:xMode val="edge"/>
          <c:yMode val="edge"/>
          <c:x val="0.17677281232555186"/>
          <c:y val="1.84839063392812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53955491164491E-2"/>
          <c:y val="0.13083138696791047"/>
          <c:w val="0.87208937110902629"/>
          <c:h val="0.75812480407191685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Organisasjon!$J$17:$J$45</c:f>
              <c:numCache>
                <c:formatCode>0.00</c:formatCode>
                <c:ptCount val="29"/>
                <c:pt idx="0">
                  <c:v>2.9614780513483319</c:v>
                </c:pt>
                <c:pt idx="1">
                  <c:v>2.6975262041782524</c:v>
                </c:pt>
                <c:pt idx="2">
                  <c:v>2.7426635491721152</c:v>
                </c:pt>
                <c:pt idx="3">
                  <c:v>2.7102567325519278</c:v>
                </c:pt>
                <c:pt idx="4">
                  <c:v>2.7073083723671556</c:v>
                </c:pt>
                <c:pt idx="5">
                  <c:v>2.6830861816730942</c:v>
                </c:pt>
                <c:pt idx="6">
                  <c:v>2.5607975521335682</c:v>
                </c:pt>
                <c:pt idx="7">
                  <c:v>2.7058929271800234</c:v>
                </c:pt>
                <c:pt idx="8">
                  <c:v>3.1001252786229112</c:v>
                </c:pt>
                <c:pt idx="9">
                  <c:v>3.2330658612076917</c:v>
                </c:pt>
                <c:pt idx="10">
                  <c:v>3.08432018238237</c:v>
                </c:pt>
                <c:pt idx="11">
                  <c:v>3.251046648243451</c:v>
                </c:pt>
                <c:pt idx="12">
                  <c:v>3.1883920630986573</c:v>
                </c:pt>
                <c:pt idx="13">
                  <c:v>3.2179795693955278</c:v>
                </c:pt>
                <c:pt idx="14">
                  <c:v>3.3195891871919097</c:v>
                </c:pt>
                <c:pt idx="15">
                  <c:v>3.3696292428198431</c:v>
                </c:pt>
                <c:pt idx="16">
                  <c:v>3.4550930592776536</c:v>
                </c:pt>
                <c:pt idx="17">
                  <c:v>3.549440912080684</c:v>
                </c:pt>
                <c:pt idx="18">
                  <c:v>3.6275778595037473</c:v>
                </c:pt>
                <c:pt idx="19">
                  <c:v>3.7446338383838382</c:v>
                </c:pt>
                <c:pt idx="20">
                  <c:v>3.7270929900485488</c:v>
                </c:pt>
                <c:pt idx="21">
                  <c:v>3.7185623395468239</c:v>
                </c:pt>
                <c:pt idx="22">
                  <c:v>3.7613337901107671</c:v>
                </c:pt>
                <c:pt idx="23">
                  <c:v>3.5772212553398282</c:v>
                </c:pt>
                <c:pt idx="24">
                  <c:v>3.6642659851828911</c:v>
                </c:pt>
                <c:pt idx="25">
                  <c:v>3.8915819650768806</c:v>
                </c:pt>
                <c:pt idx="26">
                  <c:v>3.7956742037008113</c:v>
                </c:pt>
                <c:pt idx="27">
                  <c:v>3.8441115396024914</c:v>
                </c:pt>
                <c:pt idx="28">
                  <c:v>3.934763390535621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E-4184-97AE-D7247E1E1DE8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Organisasjon!$J$47:$J$75</c:f>
              <c:numCache>
                <c:formatCode>0.00</c:formatCode>
                <c:ptCount val="29"/>
                <c:pt idx="0">
                  <c:v>2.9883647467621364</c:v>
                </c:pt>
                <c:pt idx="1">
                  <c:v>2.7205036415257382</c:v>
                </c:pt>
                <c:pt idx="2">
                  <c:v>2.7280276279539017</c:v>
                </c:pt>
                <c:pt idx="3">
                  <c:v>2.6711590649868242</c:v>
                </c:pt>
                <c:pt idx="4">
                  <c:v>2.7072625166571478</c:v>
                </c:pt>
                <c:pt idx="5">
                  <c:v>2.6996411128200983</c:v>
                </c:pt>
                <c:pt idx="6">
                  <c:v>2.5586794990662995</c:v>
                </c:pt>
                <c:pt idx="7">
                  <c:v>2.7116772823779192</c:v>
                </c:pt>
                <c:pt idx="8">
                  <c:v>3.1004079551249357</c:v>
                </c:pt>
                <c:pt idx="9">
                  <c:v>3.3273431448489545</c:v>
                </c:pt>
                <c:pt idx="10">
                  <c:v>3.2101353414063305</c:v>
                </c:pt>
                <c:pt idx="11">
                  <c:v>3.3421067559135502</c:v>
                </c:pt>
                <c:pt idx="12">
                  <c:v>3.4339006270087999</c:v>
                </c:pt>
                <c:pt idx="13">
                  <c:v>3.6074767349675176</c:v>
                </c:pt>
                <c:pt idx="14">
                  <c:v>3.6261958681887503</c:v>
                </c:pt>
                <c:pt idx="15">
                  <c:v>3.651555555555555</c:v>
                </c:pt>
                <c:pt idx="16">
                  <c:v>3.8752305209774072</c:v>
                </c:pt>
                <c:pt idx="17">
                  <c:v>3.8391014975041591</c:v>
                </c:pt>
                <c:pt idx="18">
                  <c:v>3.9618806460443472</c:v>
                </c:pt>
                <c:pt idx="19">
                  <c:v>4.1271447925606992</c:v>
                </c:pt>
                <c:pt idx="20">
                  <c:v>3.9995065905406362</c:v>
                </c:pt>
                <c:pt idx="21">
                  <c:v>4.0744782430773432</c:v>
                </c:pt>
                <c:pt idx="22">
                  <c:v>3.989673661216655</c:v>
                </c:pt>
                <c:pt idx="23">
                  <c:v>3.7975756772868774</c:v>
                </c:pt>
                <c:pt idx="24">
                  <c:v>3.9609209622287342</c:v>
                </c:pt>
                <c:pt idx="25">
                  <c:v>4.2113874050772147</c:v>
                </c:pt>
                <c:pt idx="26">
                  <c:v>4.1756459756459758</c:v>
                </c:pt>
                <c:pt idx="27">
                  <c:v>4.1358002076082307</c:v>
                </c:pt>
                <c:pt idx="28">
                  <c:v>4.237851317651816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E-4184-97AE-D7247E1E1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KLASSE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  <c:maj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610991169724394"/>
          <c:y val="0.32532079203727499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</a:t>
            </a:r>
            <a:r>
              <a:rPr lang="nb-NO" sz="2800"/>
              <a:t>U: Middel slaktevekt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38483178730004E-2"/>
          <c:y val="0.15911466535433072"/>
          <c:w val="0.87560482770567705"/>
          <c:h val="0.7704302821522309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79375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Organisasjon!$Q$17:$Q$45</c:f>
              <c:numCache>
                <c:formatCode>0</c:formatCode>
                <c:ptCount val="29"/>
                <c:pt idx="0">
                  <c:v>247.79738165446281</c:v>
                </c:pt>
                <c:pt idx="1">
                  <c:v>249.14023588502243</c:v>
                </c:pt>
                <c:pt idx="2">
                  <c:v>251.43981167788081</c:v>
                </c:pt>
                <c:pt idx="3">
                  <c:v>250.62997046161405</c:v>
                </c:pt>
                <c:pt idx="4">
                  <c:v>250.22097124422257</c:v>
                </c:pt>
                <c:pt idx="5">
                  <c:v>252.31010606463755</c:v>
                </c:pt>
                <c:pt idx="6">
                  <c:v>252.83036385405995</c:v>
                </c:pt>
                <c:pt idx="7">
                  <c:v>255.96417342136112</c:v>
                </c:pt>
                <c:pt idx="8">
                  <c:v>259.35015212404437</c:v>
                </c:pt>
                <c:pt idx="9">
                  <c:v>263.75546796558029</c:v>
                </c:pt>
                <c:pt idx="10">
                  <c:v>265.20360173516445</c:v>
                </c:pt>
                <c:pt idx="11">
                  <c:v>269.34508613128781</c:v>
                </c:pt>
                <c:pt idx="12">
                  <c:v>271.72404397078401</c:v>
                </c:pt>
                <c:pt idx="13">
                  <c:v>273.92397647770832</c:v>
                </c:pt>
                <c:pt idx="14">
                  <c:v>276.06341095556451</c:v>
                </c:pt>
                <c:pt idx="15">
                  <c:v>278.13600626631694</c:v>
                </c:pt>
                <c:pt idx="16">
                  <c:v>280.58916947360598</c:v>
                </c:pt>
                <c:pt idx="17">
                  <c:v>283.67389169041746</c:v>
                </c:pt>
                <c:pt idx="18">
                  <c:v>284.17435640798993</c:v>
                </c:pt>
                <c:pt idx="19">
                  <c:v>287.9036593614731</c:v>
                </c:pt>
                <c:pt idx="20">
                  <c:v>288.76373102523991</c:v>
                </c:pt>
                <c:pt idx="21">
                  <c:v>289.12594485991576</c:v>
                </c:pt>
                <c:pt idx="22">
                  <c:v>290.11137170263925</c:v>
                </c:pt>
                <c:pt idx="23">
                  <c:v>291.70906245055562</c:v>
                </c:pt>
                <c:pt idx="24">
                  <c:v>297.06645628436178</c:v>
                </c:pt>
                <c:pt idx="25">
                  <c:v>301.50517497097803</c:v>
                </c:pt>
                <c:pt idx="26">
                  <c:v>299.85759334163208</c:v>
                </c:pt>
                <c:pt idx="27">
                  <c:v>299.86455026585122</c:v>
                </c:pt>
                <c:pt idx="28">
                  <c:v>303.84081886499081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A1-42EA-8EBF-C711E50F25B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79375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Organisasjon!$Q$47:$Q$75</c:f>
              <c:numCache>
                <c:formatCode>0</c:formatCode>
                <c:ptCount val="29"/>
                <c:pt idx="0">
                  <c:v>243.39181320416839</c:v>
                </c:pt>
                <c:pt idx="1">
                  <c:v>245.33139612393444</c:v>
                </c:pt>
                <c:pt idx="2">
                  <c:v>247.39169350562099</c:v>
                </c:pt>
                <c:pt idx="3">
                  <c:v>247.41441325694328</c:v>
                </c:pt>
                <c:pt idx="4">
                  <c:v>247.86813725490407</c:v>
                </c:pt>
                <c:pt idx="5">
                  <c:v>249.80711298200151</c:v>
                </c:pt>
                <c:pt idx="6">
                  <c:v>251.18051634302705</c:v>
                </c:pt>
                <c:pt idx="7">
                  <c:v>253.26178874734501</c:v>
                </c:pt>
                <c:pt idx="8">
                  <c:v>256.01050994390619</c:v>
                </c:pt>
                <c:pt idx="9">
                  <c:v>261.57215078750232</c:v>
                </c:pt>
                <c:pt idx="10">
                  <c:v>263.38366235880744</c:v>
                </c:pt>
                <c:pt idx="11">
                  <c:v>269.04395030914998</c:v>
                </c:pt>
                <c:pt idx="12">
                  <c:v>272.13383213024832</c:v>
                </c:pt>
                <c:pt idx="13">
                  <c:v>275.38163166491944</c:v>
                </c:pt>
                <c:pt idx="14">
                  <c:v>277.74847252391578</c:v>
                </c:pt>
                <c:pt idx="15">
                  <c:v>277.09079506172992</c:v>
                </c:pt>
                <c:pt idx="16">
                  <c:v>279.63446288612198</c:v>
                </c:pt>
                <c:pt idx="17">
                  <c:v>283.21673876871921</c:v>
                </c:pt>
                <c:pt idx="18">
                  <c:v>285.08418423213863</c:v>
                </c:pt>
                <c:pt idx="19">
                  <c:v>289.68783027500109</c:v>
                </c:pt>
                <c:pt idx="20">
                  <c:v>288.85628392190176</c:v>
                </c:pt>
                <c:pt idx="21">
                  <c:v>289.9186877642893</c:v>
                </c:pt>
                <c:pt idx="22">
                  <c:v>289.14180181372888</c:v>
                </c:pt>
                <c:pt idx="23">
                  <c:v>293.43672915148727</c:v>
                </c:pt>
                <c:pt idx="24">
                  <c:v>298.71483803396342</c:v>
                </c:pt>
                <c:pt idx="25">
                  <c:v>304.05130089829299</c:v>
                </c:pt>
                <c:pt idx="26">
                  <c:v>301.94644316768682</c:v>
                </c:pt>
                <c:pt idx="27">
                  <c:v>300.1999391727519</c:v>
                </c:pt>
                <c:pt idx="28">
                  <c:v>303.34879671954923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A1-42EA-8EBF-C711E50F2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310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1.698825959731564E-2"/>
              <c:y val="0.343392829849022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338107289731162"/>
          <c:y val="0.5624566929133858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 FETTGRUPPE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3657223652966"/>
          <c:y val="0.13698091035533491"/>
          <c:w val="0.86617767383928768"/>
          <c:h val="0.75197526350094579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Organisasjon!$P$17:$P$45</c:f>
              <c:numCache>
                <c:formatCode>0.00</c:formatCode>
                <c:ptCount val="29"/>
                <c:pt idx="0">
                  <c:v>6.647533371280371</c:v>
                </c:pt>
                <c:pt idx="1">
                  <c:v>6.7698622549819216</c:v>
                </c:pt>
                <c:pt idx="2">
                  <c:v>7.26450986941515</c:v>
                </c:pt>
                <c:pt idx="3">
                  <c:v>6.9958206328755947</c:v>
                </c:pt>
                <c:pt idx="4">
                  <c:v>7.0105003567329485</c:v>
                </c:pt>
                <c:pt idx="5">
                  <c:v>6.9897925256018061</c:v>
                </c:pt>
                <c:pt idx="6">
                  <c:v>7.0027272424917699</c:v>
                </c:pt>
                <c:pt idx="7">
                  <c:v>7.1993888089946392</c:v>
                </c:pt>
                <c:pt idx="8">
                  <c:v>7.1986235621430756</c:v>
                </c:pt>
                <c:pt idx="9">
                  <c:v>7.3198463210827249</c:v>
                </c:pt>
                <c:pt idx="10">
                  <c:v>7.3224146665822269</c:v>
                </c:pt>
                <c:pt idx="11">
                  <c:v>7.5326901755721405</c:v>
                </c:pt>
                <c:pt idx="12">
                  <c:v>7.5626977300228893</c:v>
                </c:pt>
                <c:pt idx="13">
                  <c:v>7.5126615563594621</c:v>
                </c:pt>
                <c:pt idx="14">
                  <c:v>7.6256833583863104</c:v>
                </c:pt>
                <c:pt idx="15">
                  <c:v>7.570945169712795</c:v>
                </c:pt>
                <c:pt idx="16">
                  <c:v>7.6160843803014275</c:v>
                </c:pt>
                <c:pt idx="17">
                  <c:v>7.9951107213330381</c:v>
                </c:pt>
                <c:pt idx="18">
                  <c:v>7.8710488338531741</c:v>
                </c:pt>
                <c:pt idx="19">
                  <c:v>8.0634018759018744</c:v>
                </c:pt>
                <c:pt idx="20">
                  <c:v>7.8982227982689315</c:v>
                </c:pt>
                <c:pt idx="21">
                  <c:v>7.8297354615470498</c:v>
                </c:pt>
                <c:pt idx="22">
                  <c:v>7.7049674546077442</c:v>
                </c:pt>
                <c:pt idx="23">
                  <c:v>7.8700811427796484</c:v>
                </c:pt>
                <c:pt idx="24">
                  <c:v>8.0920519373241415</c:v>
                </c:pt>
                <c:pt idx="25">
                  <c:v>8.2235885042765435</c:v>
                </c:pt>
                <c:pt idx="26">
                  <c:v>7.9886212107742898</c:v>
                </c:pt>
                <c:pt idx="27">
                  <c:v>8.0366285939346191</c:v>
                </c:pt>
                <c:pt idx="28">
                  <c:v>8.0556880020730759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8A-479F-91CC-B5BD4FE9172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Organisasjon!$P$47:$P$75</c:f>
              <c:numCache>
                <c:formatCode>0.00</c:formatCode>
                <c:ptCount val="29"/>
                <c:pt idx="0">
                  <c:v>6.4715699694640403</c:v>
                </c:pt>
                <c:pt idx="1">
                  <c:v>6.663769904950005</c:v>
                </c:pt>
                <c:pt idx="2">
                  <c:v>7.0263991825436838</c:v>
                </c:pt>
                <c:pt idx="3">
                  <c:v>7.0096621524181604</c:v>
                </c:pt>
                <c:pt idx="4">
                  <c:v>6.9970493051589582</c:v>
                </c:pt>
                <c:pt idx="5">
                  <c:v>6.9287892279878038</c:v>
                </c:pt>
                <c:pt idx="6">
                  <c:v>6.9714405108583515</c:v>
                </c:pt>
                <c:pt idx="7">
                  <c:v>7.1696390658174076</c:v>
                </c:pt>
                <c:pt idx="8">
                  <c:v>7.1661397246302894</c:v>
                </c:pt>
                <c:pt idx="9">
                  <c:v>7.2198295894655296</c:v>
                </c:pt>
                <c:pt idx="10">
                  <c:v>7.1435840032563354</c:v>
                </c:pt>
                <c:pt idx="11">
                  <c:v>7.3975835271427748</c:v>
                </c:pt>
                <c:pt idx="12">
                  <c:v>7.5046630486327004</c:v>
                </c:pt>
                <c:pt idx="13">
                  <c:v>7.5093512394715436</c:v>
                </c:pt>
                <c:pt idx="14">
                  <c:v>7.5931968387484412</c:v>
                </c:pt>
                <c:pt idx="15">
                  <c:v>7.5020740740740752</c:v>
                </c:pt>
                <c:pt idx="16">
                  <c:v>7.5991816505301983</c:v>
                </c:pt>
                <c:pt idx="17">
                  <c:v>7.9613976705490845</c:v>
                </c:pt>
                <c:pt idx="18">
                  <c:v>7.8814672871612386</c:v>
                </c:pt>
                <c:pt idx="19">
                  <c:v>8.0077457246011861</c:v>
                </c:pt>
                <c:pt idx="20">
                  <c:v>7.7080425741876386</c:v>
                </c:pt>
                <c:pt idx="21">
                  <c:v>7.7628563633883507</c:v>
                </c:pt>
                <c:pt idx="22">
                  <c:v>7.6200436883563905</c:v>
                </c:pt>
                <c:pt idx="23">
                  <c:v>7.7575014903623245</c:v>
                </c:pt>
                <c:pt idx="24">
                  <c:v>7.9586421721706531</c:v>
                </c:pt>
                <c:pt idx="25">
                  <c:v>8.1479049260951939</c:v>
                </c:pt>
                <c:pt idx="26">
                  <c:v>8.0127347035479506</c:v>
                </c:pt>
                <c:pt idx="27">
                  <c:v>7.9388686131386867</c:v>
                </c:pt>
                <c:pt idx="28">
                  <c:v>8.0781123958053218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8A-479F-91CC-B5BD4FE91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ax val="8.5"/>
          <c:min val="6.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953905234315244"/>
          <c:y val="0.5886268909583917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%</a:t>
            </a:r>
            <a:r>
              <a:rPr lang="nb-NO" sz="2800" baseline="0"/>
              <a:t> OVERFETE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6701754636318E-2"/>
          <c:y val="0.1246540488321826"/>
          <c:w val="0.8828731940920429"/>
          <c:h val="0.7643021689191590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Organisasjon!$S$17:$S$45</c:f>
              <c:numCache>
                <c:formatCode>0</c:formatCode>
                <c:ptCount val="29"/>
                <c:pt idx="0">
                  <c:v>48.537398516641773</c:v>
                </c:pt>
                <c:pt idx="1">
                  <c:v>49.401562197698809</c:v>
                </c:pt>
                <c:pt idx="2">
                  <c:v>57.678420893575741</c:v>
                </c:pt>
                <c:pt idx="3">
                  <c:v>54.110234735882862</c:v>
                </c:pt>
                <c:pt idx="4">
                  <c:v>55.172627725905038</c:v>
                </c:pt>
                <c:pt idx="5">
                  <c:v>55.595823912754362</c:v>
                </c:pt>
                <c:pt idx="6">
                  <c:v>55.501047660225488</c:v>
                </c:pt>
                <c:pt idx="7">
                  <c:v>57.96182507517323</c:v>
                </c:pt>
                <c:pt idx="8">
                  <c:v>58.47420399264599</c:v>
                </c:pt>
                <c:pt idx="9">
                  <c:v>59.704093402262018</c:v>
                </c:pt>
                <c:pt idx="10">
                  <c:v>59.681147489076075</c:v>
                </c:pt>
                <c:pt idx="11">
                  <c:v>62.322318015588046</c:v>
                </c:pt>
                <c:pt idx="12">
                  <c:v>63.864063798457522</c:v>
                </c:pt>
                <c:pt idx="13">
                  <c:v>62.837654783343154</c:v>
                </c:pt>
                <c:pt idx="14">
                  <c:v>65.226190576162409</c:v>
                </c:pt>
                <c:pt idx="15">
                  <c:v>63.922715404699751</c:v>
                </c:pt>
                <c:pt idx="16">
                  <c:v>65.613551987805181</c:v>
                </c:pt>
                <c:pt idx="17">
                  <c:v>70.506467879850902</c:v>
                </c:pt>
                <c:pt idx="18">
                  <c:v>69.621991527396304</c:v>
                </c:pt>
                <c:pt idx="19">
                  <c:v>71.859217171717205</c:v>
                </c:pt>
                <c:pt idx="20">
                  <c:v>69.023088244985829</c:v>
                </c:pt>
                <c:pt idx="21">
                  <c:v>68.887152583993753</c:v>
                </c:pt>
                <c:pt idx="22">
                  <c:v>67.564234326824234</c:v>
                </c:pt>
                <c:pt idx="23">
                  <c:v>71.505096851479351</c:v>
                </c:pt>
                <c:pt idx="24">
                  <c:v>75.368491700869939</c:v>
                </c:pt>
                <c:pt idx="25">
                  <c:v>76.631838320657721</c:v>
                </c:pt>
                <c:pt idx="26">
                  <c:v>73.06649479953775</c:v>
                </c:pt>
                <c:pt idx="27">
                  <c:v>74.320598660890113</c:v>
                </c:pt>
                <c:pt idx="28">
                  <c:v>74.781031355273399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BE1-B046-FE2F24CBB22F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Organisasjon!$S$47:$S$75</c:f>
              <c:numCache>
                <c:formatCode>0</c:formatCode>
                <c:ptCount val="29"/>
                <c:pt idx="0">
                  <c:v>45.740760240075822</c:v>
                </c:pt>
                <c:pt idx="1">
                  <c:v>48.789038390322176</c:v>
                </c:pt>
                <c:pt idx="2">
                  <c:v>53.476129499566703</c:v>
                </c:pt>
                <c:pt idx="3">
                  <c:v>54.045125004916287</c:v>
                </c:pt>
                <c:pt idx="4">
                  <c:v>54.164287074052922</c:v>
                </c:pt>
                <c:pt idx="5">
                  <c:v>53.374349011036443</c:v>
                </c:pt>
                <c:pt idx="6">
                  <c:v>53.525209919427503</c:v>
                </c:pt>
                <c:pt idx="7">
                  <c:v>55.58917197452228</c:v>
                </c:pt>
                <c:pt idx="8">
                  <c:v>55.201427842937278</c:v>
                </c:pt>
                <c:pt idx="9">
                  <c:v>57.201136070229779</c:v>
                </c:pt>
                <c:pt idx="10">
                  <c:v>55.815610053933035</c:v>
                </c:pt>
                <c:pt idx="11">
                  <c:v>60.343751772647344</c:v>
                </c:pt>
                <c:pt idx="12">
                  <c:v>61.604931766689489</c:v>
                </c:pt>
                <c:pt idx="13">
                  <c:v>61.492048120972882</c:v>
                </c:pt>
                <c:pt idx="14">
                  <c:v>64.144752045107921</c:v>
                </c:pt>
                <c:pt idx="15">
                  <c:v>62.325925925925915</c:v>
                </c:pt>
                <c:pt idx="16">
                  <c:v>64.799446749654223</c:v>
                </c:pt>
                <c:pt idx="17">
                  <c:v>71.220188574597898</c:v>
                </c:pt>
                <c:pt idx="18">
                  <c:v>69.915138242540394</c:v>
                </c:pt>
                <c:pt idx="19">
                  <c:v>72.584248941346701</c:v>
                </c:pt>
                <c:pt idx="20">
                  <c:v>68.83061958130682</c:v>
                </c:pt>
                <c:pt idx="21">
                  <c:v>68.237621061246756</c:v>
                </c:pt>
                <c:pt idx="22">
                  <c:v>66.763751903091261</c:v>
                </c:pt>
                <c:pt idx="23">
                  <c:v>69.669470755779287</c:v>
                </c:pt>
                <c:pt idx="24">
                  <c:v>72.323402688743954</c:v>
                </c:pt>
                <c:pt idx="25">
                  <c:v>74.397660948506541</c:v>
                </c:pt>
                <c:pt idx="26">
                  <c:v>71.89480542557601</c:v>
                </c:pt>
                <c:pt idx="27">
                  <c:v>70.200729927007302</c:v>
                </c:pt>
                <c:pt idx="28">
                  <c:v>72.364883033073426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0-4BE1-B046-FE2F24CBB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overfete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715124000430877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ANTALL produsenter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50621817940907"/>
          <c:y val="0.12756713086851973"/>
          <c:w val="0.8640371697002347"/>
          <c:h val="0.76138910983569774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Organisasjon!$E$17:$E$45</c:f>
              <c:numCache>
                <c:formatCode>General</c:formatCode>
                <c:ptCount val="29"/>
                <c:pt idx="0">
                  <c:v>19269</c:v>
                </c:pt>
                <c:pt idx="1">
                  <c:v>19373</c:v>
                </c:pt>
                <c:pt idx="2">
                  <c:v>18961</c:v>
                </c:pt>
                <c:pt idx="3">
                  <c:v>20224</c:v>
                </c:pt>
                <c:pt idx="4">
                  <c:v>17829</c:v>
                </c:pt>
                <c:pt idx="5">
                  <c:v>16861</c:v>
                </c:pt>
                <c:pt idx="6">
                  <c:v>16019</c:v>
                </c:pt>
                <c:pt idx="7">
                  <c:v>15312</c:v>
                </c:pt>
                <c:pt idx="8">
                  <c:v>14594</c:v>
                </c:pt>
                <c:pt idx="9">
                  <c:v>14016</c:v>
                </c:pt>
                <c:pt idx="10">
                  <c:v>13439</c:v>
                </c:pt>
                <c:pt idx="11">
                  <c:v>12751</c:v>
                </c:pt>
                <c:pt idx="12">
                  <c:v>12144</c:v>
                </c:pt>
                <c:pt idx="13">
                  <c:v>11313</c:v>
                </c:pt>
                <c:pt idx="14">
                  <c:v>10385</c:v>
                </c:pt>
                <c:pt idx="15">
                  <c:v>9577</c:v>
                </c:pt>
                <c:pt idx="16">
                  <c:v>12687</c:v>
                </c:pt>
                <c:pt idx="17">
                  <c:v>8837</c:v>
                </c:pt>
                <c:pt idx="18">
                  <c:v>8669</c:v>
                </c:pt>
                <c:pt idx="19">
                  <c:v>8448</c:v>
                </c:pt>
                <c:pt idx="20">
                  <c:v>8348</c:v>
                </c:pt>
                <c:pt idx="21">
                  <c:v>8292</c:v>
                </c:pt>
                <c:pt idx="22">
                  <c:v>8159</c:v>
                </c:pt>
                <c:pt idx="23">
                  <c:v>7752</c:v>
                </c:pt>
                <c:pt idx="24">
                  <c:v>7379</c:v>
                </c:pt>
                <c:pt idx="25">
                  <c:v>7365</c:v>
                </c:pt>
                <c:pt idx="26">
                  <c:v>7210</c:v>
                </c:pt>
                <c:pt idx="27">
                  <c:v>6971</c:v>
                </c:pt>
                <c:pt idx="28">
                  <c:v>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6-4B1B-A52B-D1E83463F762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Organisasjon!$E$47:$E$75</c:f>
              <c:numCache>
                <c:formatCode>General</c:formatCode>
                <c:ptCount val="29"/>
                <c:pt idx="0">
                  <c:v>6160</c:v>
                </c:pt>
                <c:pt idx="1">
                  <c:v>6159</c:v>
                </c:pt>
                <c:pt idx="2">
                  <c:v>5983</c:v>
                </c:pt>
                <c:pt idx="3">
                  <c:v>6082</c:v>
                </c:pt>
                <c:pt idx="4">
                  <c:v>5944</c:v>
                </c:pt>
                <c:pt idx="5">
                  <c:v>5437</c:v>
                </c:pt>
                <c:pt idx="6">
                  <c:v>5145</c:v>
                </c:pt>
                <c:pt idx="7">
                  <c:v>4935</c:v>
                </c:pt>
                <c:pt idx="8">
                  <c:v>4867</c:v>
                </c:pt>
                <c:pt idx="9">
                  <c:v>4714</c:v>
                </c:pt>
                <c:pt idx="10">
                  <c:v>4568</c:v>
                </c:pt>
                <c:pt idx="11">
                  <c:v>4137</c:v>
                </c:pt>
                <c:pt idx="12">
                  <c:v>3879</c:v>
                </c:pt>
                <c:pt idx="13">
                  <c:v>3906</c:v>
                </c:pt>
                <c:pt idx="14">
                  <c:v>4204</c:v>
                </c:pt>
                <c:pt idx="15">
                  <c:v>3991</c:v>
                </c:pt>
                <c:pt idx="16">
                  <c:v>3730</c:v>
                </c:pt>
                <c:pt idx="17">
                  <c:v>3558</c:v>
                </c:pt>
                <c:pt idx="18">
                  <c:v>3181</c:v>
                </c:pt>
                <c:pt idx="19">
                  <c:v>2917</c:v>
                </c:pt>
                <c:pt idx="20">
                  <c:v>2839</c:v>
                </c:pt>
                <c:pt idx="21">
                  <c:v>2935</c:v>
                </c:pt>
                <c:pt idx="22">
                  <c:v>2944</c:v>
                </c:pt>
                <c:pt idx="23">
                  <c:v>2840</c:v>
                </c:pt>
                <c:pt idx="24">
                  <c:v>2872</c:v>
                </c:pt>
                <c:pt idx="25">
                  <c:v>2886</c:v>
                </c:pt>
                <c:pt idx="26">
                  <c:v>2965</c:v>
                </c:pt>
                <c:pt idx="27">
                  <c:v>3023</c:v>
                </c:pt>
                <c:pt idx="28">
                  <c:v>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6-4B1B-A52B-D1E83463F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98381415133061"/>
          <c:y val="0.2035544349666355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Antall</a:t>
            </a:r>
            <a:r>
              <a:rPr lang="nb-NO" sz="2800" baseline="0"/>
              <a:t> SLAKT per </a:t>
            </a:r>
            <a:r>
              <a:rPr lang="nb-NO" sz="2800"/>
              <a:t>produsent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326300210636534E-2"/>
          <c:y val="0.14254180701557423"/>
          <c:w val="0.87721699173976675"/>
          <c:h val="0.74641461183787161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Organisasjon!$AB$17:$AB$45</c:f>
              <c:numCache>
                <c:formatCode>0</c:formatCode>
                <c:ptCount val="29"/>
                <c:pt idx="0">
                  <c:v>3.031540297887799</c:v>
                </c:pt>
                <c:pt idx="1">
                  <c:v>3.4016801734372581</c:v>
                </c:pt>
                <c:pt idx="2">
                  <c:v>3.3158061283687568</c:v>
                </c:pt>
                <c:pt idx="3">
                  <c:v>3.1470530063291138</c:v>
                </c:pt>
                <c:pt idx="4">
                  <c:v>3.6162431992820685</c:v>
                </c:pt>
                <c:pt idx="5">
                  <c:v>3.5675226854872188</c:v>
                </c:pt>
                <c:pt idx="6">
                  <c:v>3.7539172232973343</c:v>
                </c:pt>
                <c:pt idx="7">
                  <c:v>3.9963427377220482</c:v>
                </c:pt>
                <c:pt idx="8">
                  <c:v>4.2115252843634368</c:v>
                </c:pt>
                <c:pt idx="9">
                  <c:v>4.2990510844748862</c:v>
                </c:pt>
                <c:pt idx="10">
                  <c:v>4.7000520872088698</c:v>
                </c:pt>
                <c:pt idx="11">
                  <c:v>4.7393145635636422</c:v>
                </c:pt>
                <c:pt idx="12">
                  <c:v>5.6481389986824766</c:v>
                </c:pt>
                <c:pt idx="13">
                  <c:v>5.5466277733580833</c:v>
                </c:pt>
                <c:pt idx="14">
                  <c:v>5.7333172845450164</c:v>
                </c:pt>
                <c:pt idx="15">
                  <c:v>4.9989558316800666</c:v>
                </c:pt>
                <c:pt idx="16">
                  <c:v>3.2058800346811696</c:v>
                </c:pt>
                <c:pt idx="17">
                  <c:v>5.1612538191694011</c:v>
                </c:pt>
                <c:pt idx="18">
                  <c:v>4.9558195870342603</c:v>
                </c:pt>
                <c:pt idx="19">
                  <c:v>5.25</c:v>
                </c:pt>
                <c:pt idx="20">
                  <c:v>5.4529228557738376</c:v>
                </c:pt>
                <c:pt idx="21">
                  <c:v>5.402194886637723</c:v>
                </c:pt>
                <c:pt idx="22">
                  <c:v>5.3664664787351395</c:v>
                </c:pt>
                <c:pt idx="23">
                  <c:v>5.7073013415892673</c:v>
                </c:pt>
                <c:pt idx="24">
                  <c:v>5.2498983602114109</c:v>
                </c:pt>
                <c:pt idx="25">
                  <c:v>5.730753564154786</c:v>
                </c:pt>
                <c:pt idx="26">
                  <c:v>6.2407766990291265</c:v>
                </c:pt>
                <c:pt idx="27">
                  <c:v>5.8275713670922391</c:v>
                </c:pt>
                <c:pt idx="28">
                  <c:v>5.7026747450864486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2-4049-BB39-0DA0DDE2B4E3}"/>
            </c:ext>
          </c:extLst>
        </c:ser>
        <c:ser>
          <c:idx val="4"/>
          <c:order val="1"/>
          <c:tx>
            <c:strRef>
              <c:f>Organisasjon!$D$11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Organisasjon!$B$17:$B$45</c:f>
              <c:numCache>
                <c:formatCode>General</c:formatCode>
                <c:ptCount val="29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2022</c:v>
                </c:pt>
                <c:pt idx="27">
                  <c:v>2023</c:v>
                </c:pt>
                <c:pt idx="28">
                  <c:v>2024</c:v>
                </c:pt>
              </c:numCache>
            </c:numRef>
          </c:cat>
          <c:val>
            <c:numRef>
              <c:f>Organisasjon!$AB$47:$AB$75</c:f>
              <c:numCache>
                <c:formatCode>0</c:formatCode>
                <c:ptCount val="29"/>
                <c:pt idx="0">
                  <c:v>3.0834415584415584</c:v>
                </c:pt>
                <c:pt idx="1">
                  <c:v>3.2882773177463873</c:v>
                </c:pt>
                <c:pt idx="2">
                  <c:v>3.2305281631288651</c:v>
                </c:pt>
                <c:pt idx="3">
                  <c:v>3.1353584347254193</c:v>
                </c:pt>
                <c:pt idx="4">
                  <c:v>3.534993270524899</c:v>
                </c:pt>
                <c:pt idx="5">
                  <c:v>3.4080375206915576</c:v>
                </c:pt>
                <c:pt idx="6">
                  <c:v>3.7209426627793976</c:v>
                </c:pt>
                <c:pt idx="7">
                  <c:v>3.8176291793313069</c:v>
                </c:pt>
                <c:pt idx="8">
                  <c:v>4.0291760838298742</c:v>
                </c:pt>
                <c:pt idx="9">
                  <c:v>4.1079762409843017</c:v>
                </c:pt>
                <c:pt idx="10">
                  <c:v>4.3025394045534151</c:v>
                </c:pt>
                <c:pt idx="11">
                  <c:v>4.2613004592700028</c:v>
                </c:pt>
                <c:pt idx="12">
                  <c:v>4.8927558649136378</c:v>
                </c:pt>
                <c:pt idx="13">
                  <c:v>4.8116487455197134</c:v>
                </c:pt>
                <c:pt idx="14">
                  <c:v>5.1467649857278781</c:v>
                </c:pt>
                <c:pt idx="15">
                  <c:v>5.0739163117013284</c:v>
                </c:pt>
                <c:pt idx="16">
                  <c:v>4.6520107238605899</c:v>
                </c:pt>
                <c:pt idx="17">
                  <c:v>5.0674536256323774</c:v>
                </c:pt>
                <c:pt idx="18">
                  <c:v>4.5935240490411822</c:v>
                </c:pt>
                <c:pt idx="19">
                  <c:v>4.8330819334933155</c:v>
                </c:pt>
                <c:pt idx="20">
                  <c:v>4.997182106375484</c:v>
                </c:pt>
                <c:pt idx="21">
                  <c:v>4.9955706984667803</c:v>
                </c:pt>
                <c:pt idx="22">
                  <c:v>5.1314538043478262</c:v>
                </c:pt>
                <c:pt idx="23">
                  <c:v>5.3158450704225348</c:v>
                </c:pt>
                <c:pt idx="24">
                  <c:v>4.8802959610027843</c:v>
                </c:pt>
                <c:pt idx="25">
                  <c:v>5.308049203049201</c:v>
                </c:pt>
                <c:pt idx="26">
                  <c:v>5.6940978077571671</c:v>
                </c:pt>
                <c:pt idx="27">
                  <c:v>5.4383063182269265</c:v>
                </c:pt>
                <c:pt idx="28">
                  <c:v>5.1760612386917186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B2-4049-BB39-0DA0DDE2B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43954194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Antall slakt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085734238474023"/>
          <c:y val="0.20662719177540231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LENGDE</a:t>
            </a:r>
            <a:r>
              <a:rPr lang="nb-NO" sz="2800" baseline="0"/>
              <a:t> i cm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732400356505023"/>
          <c:y val="0.12670568545664262"/>
          <c:w val="0.86021936599062465"/>
          <c:h val="0.76225053229469897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Organisasjon!$M$40:$M$45</c:f>
              <c:numCache>
                <c:formatCode>0.0</c:formatCode>
                <c:ptCount val="6"/>
                <c:pt idx="0">
                  <c:v>222.05367257238652</c:v>
                </c:pt>
                <c:pt idx="1">
                  <c:v>222.34805074017623</c:v>
                </c:pt>
                <c:pt idx="2">
                  <c:v>223.06910366735411</c:v>
                </c:pt>
                <c:pt idx="3">
                  <c:v>223.78384856192528</c:v>
                </c:pt>
                <c:pt idx="4">
                  <c:v>223.61009358826524</c:v>
                </c:pt>
                <c:pt idx="5">
                  <c:v>223.83252913456923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F-4899-8840-EA0916755FFC}"/>
            </c:ext>
          </c:extLst>
        </c:ser>
        <c:ser>
          <c:idx val="4"/>
          <c:order val="1"/>
          <c:tx>
            <c:strRef>
              <c:f>Organisasjon!$D$63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Organisasjon!$M$70:$M$75</c:f>
              <c:numCache>
                <c:formatCode>0.0</c:formatCode>
                <c:ptCount val="6"/>
                <c:pt idx="0">
                  <c:v>221.19146285489472</c:v>
                </c:pt>
                <c:pt idx="1">
                  <c:v>221.09953703703704</c:v>
                </c:pt>
                <c:pt idx="2">
                  <c:v>221.39396468699843</c:v>
                </c:pt>
                <c:pt idx="3">
                  <c:v>221.63258033341387</c:v>
                </c:pt>
                <c:pt idx="4">
                  <c:v>221.61495186898352</c:v>
                </c:pt>
                <c:pt idx="5">
                  <c:v>221.5993578557968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F-4899-8840-EA0916755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Lengde i cm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050228058359862"/>
          <c:y val="0.3376021375791980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ALDER ved slakting,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845644740909603E-2"/>
          <c:y val="0.12173636189029297"/>
          <c:w val="0.87469775662745464"/>
          <c:h val="0.76721991414051383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Organisasjon!$U$32:$U$45</c:f>
              <c:numCache>
                <c:formatCode>#,##0</c:formatCode>
                <c:ptCount val="14"/>
                <c:pt idx="0">
                  <c:v>2040.4477075090451</c:v>
                </c:pt>
                <c:pt idx="1">
                  <c:v>2147.2185342671328</c:v>
                </c:pt>
                <c:pt idx="2">
                  <c:v>2158.7600317488314</c:v>
                </c:pt>
                <c:pt idx="3">
                  <c:v>2155.0609068139797</c:v>
                </c:pt>
                <c:pt idx="4">
                  <c:v>2162.4734139997745</c:v>
                </c:pt>
                <c:pt idx="5">
                  <c:v>2170.7605094700721</c:v>
                </c:pt>
                <c:pt idx="6">
                  <c:v>2180.0407470288628</c:v>
                </c:pt>
                <c:pt idx="7">
                  <c:v>2204.6188604209997</c:v>
                </c:pt>
                <c:pt idx="8">
                  <c:v>2159.7101406666966</c:v>
                </c:pt>
                <c:pt idx="9">
                  <c:v>2188.175834970531</c:v>
                </c:pt>
                <c:pt idx="10">
                  <c:v>2212.5067719822578</c:v>
                </c:pt>
                <c:pt idx="11">
                  <c:v>2194.7194286832328</c:v>
                </c:pt>
                <c:pt idx="12">
                  <c:v>2233.5169075648282</c:v>
                </c:pt>
                <c:pt idx="13">
                  <c:v>2249.0991562967351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8-4E14-B597-34975C6C8E8C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Organisasjon!$U$62:$U$75</c:f>
              <c:numCache>
                <c:formatCode>#,##0</c:formatCode>
                <c:ptCount val="14"/>
                <c:pt idx="0">
                  <c:v>2061.8386504943437</c:v>
                </c:pt>
                <c:pt idx="1">
                  <c:v>2155.7123817457018</c:v>
                </c:pt>
                <c:pt idx="2">
                  <c:v>2184.2388762868609</c:v>
                </c:pt>
                <c:pt idx="3">
                  <c:v>2223.4807297928005</c:v>
                </c:pt>
                <c:pt idx="4">
                  <c:v>2227.3296456138046</c:v>
                </c:pt>
                <c:pt idx="5">
                  <c:v>2231.5644964467738</c:v>
                </c:pt>
                <c:pt idx="6">
                  <c:v>2256.7973842640645</c:v>
                </c:pt>
                <c:pt idx="7">
                  <c:v>2291.8757759829118</c:v>
                </c:pt>
                <c:pt idx="8">
                  <c:v>2254.7338527100806</c:v>
                </c:pt>
                <c:pt idx="9">
                  <c:v>2305.3235069953062</c:v>
                </c:pt>
                <c:pt idx="10">
                  <c:v>2323.5069843161855</c:v>
                </c:pt>
                <c:pt idx="11">
                  <c:v>2314.2214906982358</c:v>
                </c:pt>
                <c:pt idx="12">
                  <c:v>2351.9359919990002</c:v>
                </c:pt>
                <c:pt idx="13">
                  <c:v>2379.4941020450901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8-4E14-B597-34975C6C8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19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Alder i dager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66768519451715"/>
          <c:y val="0.53238340888991786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KU: Middel slaktevekt tilvekst</a:t>
            </a:r>
            <a:r>
              <a:rPr lang="nb-NO" sz="2800" baseline="0"/>
              <a:t> per dag</a:t>
            </a:r>
            <a:r>
              <a:rPr lang="nb-NO" sz="2800"/>
              <a:t>, 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211182115152236E-2"/>
          <c:y val="0.14675599522211114"/>
          <c:w val="0.89460548073917334"/>
          <c:h val="0.7421999654164258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Organisasjon!$AA$32:$AA$45</c:f>
              <c:numCache>
                <c:formatCode>0</c:formatCode>
                <c:ptCount val="14"/>
                <c:pt idx="0">
                  <c:v>136.31126406364126</c:v>
                </c:pt>
                <c:pt idx="1">
                  <c:v>130.67564618865117</c:v>
                </c:pt>
                <c:pt idx="2">
                  <c:v>131.4059402242178</c:v>
                </c:pt>
                <c:pt idx="3">
                  <c:v>131.86372390194319</c:v>
                </c:pt>
                <c:pt idx="4">
                  <c:v>133.13627695841035</c:v>
                </c:pt>
                <c:pt idx="5">
                  <c:v>133.02422343021763</c:v>
                </c:pt>
                <c:pt idx="6">
                  <c:v>132.62410129441855</c:v>
                </c:pt>
                <c:pt idx="7">
                  <c:v>131.59252917179472</c:v>
                </c:pt>
                <c:pt idx="8">
                  <c:v>135.06861729162685</c:v>
                </c:pt>
                <c:pt idx="9">
                  <c:v>135.75986515195314</c:v>
                </c:pt>
                <c:pt idx="10">
                  <c:v>136.27310830820628</c:v>
                </c:pt>
                <c:pt idx="11">
                  <c:v>136.62684597526794</c:v>
                </c:pt>
                <c:pt idx="12">
                  <c:v>134.25667352247146</c:v>
                </c:pt>
                <c:pt idx="13">
                  <c:v>135.0944523785609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A-4119-A4A0-52BC798055B5}"/>
            </c:ext>
          </c:extLst>
        </c:ser>
        <c:ser>
          <c:idx val="4"/>
          <c:order val="1"/>
          <c:tx>
            <c:strRef>
              <c:f>Organisasjon!$D$58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Organisasjon!$B$32:$B$45</c:f>
              <c:numCache>
                <c:formatCode>General</c:formatCod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numCache>
            </c:numRef>
          </c:cat>
          <c:val>
            <c:numRef>
              <c:f>Organisasjon!$AA$62:$AA$75</c:f>
              <c:numCache>
                <c:formatCode>0</c:formatCode>
                <c:ptCount val="14"/>
                <c:pt idx="0">
                  <c:v>134.39014492976693</c:v>
                </c:pt>
                <c:pt idx="1">
                  <c:v>129.71789059339784</c:v>
                </c:pt>
                <c:pt idx="2">
                  <c:v>129.66381188589546</c:v>
                </c:pt>
                <c:pt idx="3">
                  <c:v>128.21527095434047</c:v>
                </c:pt>
                <c:pt idx="4">
                  <c:v>130.06060007573296</c:v>
                </c:pt>
                <c:pt idx="5">
                  <c:v>129.4411541238604</c:v>
                </c:pt>
                <c:pt idx="6">
                  <c:v>128.4646507417107</c:v>
                </c:pt>
                <c:pt idx="7">
                  <c:v>126.15945630374546</c:v>
                </c:pt>
                <c:pt idx="8">
                  <c:v>130.14251273993628</c:v>
                </c:pt>
                <c:pt idx="9">
                  <c:v>129.57610379954869</c:v>
                </c:pt>
                <c:pt idx="10">
                  <c:v>130.85878499641183</c:v>
                </c:pt>
                <c:pt idx="11">
                  <c:v>130.47430610307961</c:v>
                </c:pt>
                <c:pt idx="12">
                  <c:v>127.63950217777845</c:v>
                </c:pt>
                <c:pt idx="13">
                  <c:v>127.48457601085532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A-4119-A4A0-52BC79805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1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slaktevekt tilvekst, g/dag</a:t>
                </a:r>
              </a:p>
            </c:rich>
          </c:tx>
          <c:layout>
            <c:manualLayout>
              <c:xMode val="edge"/>
              <c:yMode val="edge"/>
              <c:x val="1.1152709423923091E-2"/>
              <c:y val="0.277780064297644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870605767069486"/>
          <c:y val="0.18825514473396715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K-FAKTOR</a:t>
            </a:r>
            <a:r>
              <a:rPr lang="nb-NO" sz="2800" baseline="0"/>
              <a:t> i cm </a:t>
            </a:r>
            <a:r>
              <a:rPr lang="nb-NO" sz="2800"/>
              <a:t>innen organisasjon</a:t>
            </a:r>
          </a:p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 sz="2800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459462134060413E-2"/>
          <c:y val="0.12666120872364739"/>
          <c:w val="0.86908390742161445"/>
          <c:h val="0.76229499128362266"/>
        </c:manualLayout>
      </c:layout>
      <c:lineChart>
        <c:grouping val="standard"/>
        <c:varyColors val="0"/>
        <c:ser>
          <c:idx val="3"/>
          <c:order val="0"/>
          <c:tx>
            <c:strRef>
              <c:f>Organisasjon!$D$10</c:f>
              <c:strCache>
                <c:ptCount val="1"/>
                <c:pt idx="0">
                  <c:v>Nortura</c:v>
                </c:pt>
              </c:strCache>
            </c:strRef>
          </c:tx>
          <c:spPr>
            <a:ln w="114300">
              <a:solidFill>
                <a:srgbClr val="80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FF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Organisasjon!$N$40:$N$45</c:f>
              <c:numCache>
                <c:formatCode>0.0</c:formatCode>
                <c:ptCount val="6"/>
                <c:pt idx="0">
                  <c:v>26.654647191421127</c:v>
                </c:pt>
                <c:pt idx="1">
                  <c:v>27.029355907645996</c:v>
                </c:pt>
                <c:pt idx="2">
                  <c:v>27.189898818726391</c:v>
                </c:pt>
                <c:pt idx="3">
                  <c:v>26.856898100694981</c:v>
                </c:pt>
                <c:pt idx="4">
                  <c:v>26.955957462280839</c:v>
                </c:pt>
                <c:pt idx="5">
                  <c:v>27.223004486249994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F-4BC7-B1C2-F1FEBC51B4ED}"/>
            </c:ext>
          </c:extLst>
        </c:ser>
        <c:ser>
          <c:idx val="4"/>
          <c:order val="1"/>
          <c:tx>
            <c:strRef>
              <c:f>Organisasjon!$D$63</c:f>
              <c:strCache>
                <c:ptCount val="1"/>
                <c:pt idx="0">
                  <c:v>KLF</c:v>
                </c:pt>
              </c:strCache>
            </c:strRef>
          </c:tx>
          <c:spPr>
            <a:ln w="1143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Organisasjon!$B$40:$B$45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Organisasjon!$N$70:$N$75</c:f>
              <c:numCache>
                <c:formatCode>0.0</c:formatCode>
                <c:ptCount val="6"/>
                <c:pt idx="0">
                  <c:v>27.152301481397878</c:v>
                </c:pt>
                <c:pt idx="1">
                  <c:v>27.669912722863405</c:v>
                </c:pt>
                <c:pt idx="2">
                  <c:v>28.033430684180711</c:v>
                </c:pt>
                <c:pt idx="3">
                  <c:v>27.745581645069688</c:v>
                </c:pt>
                <c:pt idx="4">
                  <c:v>27.579011985229538</c:v>
                </c:pt>
                <c:pt idx="5">
                  <c:v>27.849451631313599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F-4BC7-B1C2-F1FEBC51B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41552"/>
        <c:axId val="439541944"/>
      </c:lineChart>
      <c:catAx>
        <c:axId val="439541552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41944"/>
        <c:scaling>
          <c:orientation val="minMax"/>
          <c:min val="25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K-FAKTOR (mg/ml)</a:t>
                </a:r>
              </a:p>
            </c:rich>
          </c:tx>
          <c:layout>
            <c:manualLayout>
              <c:xMode val="edge"/>
              <c:yMode val="edge"/>
              <c:x val="1.2955014012516454E-2"/>
              <c:y val="0.3372085636236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39541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41197487092514"/>
          <c:y val="0.34103073884269297"/>
          <c:w val="0.10475807122100982"/>
          <c:h val="0.1327545440105289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KU, antall</a:t>
            </a:r>
            <a:r>
              <a:rPr lang="nb-NO" sz="2800" baseline="0"/>
              <a:t> </a:t>
            </a:r>
            <a:r>
              <a:rPr lang="nb-NO" sz="2800"/>
              <a:t>produsenter og antall</a:t>
            </a:r>
            <a:r>
              <a:rPr lang="nb-NO" sz="2800" baseline="0"/>
              <a:t> leverte slakt per produsent</a:t>
            </a:r>
            <a:endParaRPr lang="nb-NO" sz="2800"/>
          </a:p>
        </c:rich>
      </c:tx>
      <c:layout>
        <c:manualLayout>
          <c:xMode val="edge"/>
          <c:yMode val="edge"/>
          <c:x val="0.17856571152450229"/>
          <c:y val="3.46113761327279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6072093199393"/>
          <c:y val="0.16347024022153062"/>
          <c:w val="0.78973875191635268"/>
          <c:h val="0.72514339328619515"/>
        </c:manualLayout>
      </c:layout>
      <c:lineChart>
        <c:grouping val="standard"/>
        <c:varyColors val="0"/>
        <c:ser>
          <c:idx val="0"/>
          <c:order val="0"/>
          <c:tx>
            <c:v>Antall produsenter</c:v>
          </c:tx>
          <c:spPr>
            <a:ln w="114300">
              <a:solidFill>
                <a:srgbClr val="000080"/>
              </a:solidFill>
              <a:prstDash val="solid"/>
            </a:ln>
          </c:spPr>
          <c:marker>
            <c:symbol val="diamond"/>
            <c:size val="11"/>
            <c:spPr>
              <a:solidFill>
                <a:schemeClr val="bg1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År!$AA$8:$AA$35</c:f>
              <c:numCache>
                <c:formatCode>#,##0</c:formatCode>
                <c:ptCount val="28"/>
                <c:pt idx="0">
                  <c:v>24606</c:v>
                </c:pt>
                <c:pt idx="1">
                  <c:v>24675</c:v>
                </c:pt>
                <c:pt idx="2">
                  <c:v>24178</c:v>
                </c:pt>
                <c:pt idx="3">
                  <c:v>25397</c:v>
                </c:pt>
                <c:pt idx="4">
                  <c:v>22898</c:v>
                </c:pt>
                <c:pt idx="5">
                  <c:v>21482</c:v>
                </c:pt>
                <c:pt idx="6">
                  <c:v>20482</c:v>
                </c:pt>
                <c:pt idx="7">
                  <c:v>19620</c:v>
                </c:pt>
                <c:pt idx="8">
                  <c:v>18829</c:v>
                </c:pt>
                <c:pt idx="9">
                  <c:v>18125</c:v>
                </c:pt>
                <c:pt idx="10">
                  <c:v>17430</c:v>
                </c:pt>
                <c:pt idx="11">
                  <c:v>16416</c:v>
                </c:pt>
                <c:pt idx="12">
                  <c:v>15544</c:v>
                </c:pt>
                <c:pt idx="13">
                  <c:v>14610</c:v>
                </c:pt>
                <c:pt idx="14">
                  <c:v>14035</c:v>
                </c:pt>
                <c:pt idx="15">
                  <c:v>13193</c:v>
                </c:pt>
                <c:pt idx="16">
                  <c:v>16215</c:v>
                </c:pt>
                <c:pt idx="17">
                  <c:v>12157</c:v>
                </c:pt>
                <c:pt idx="18">
                  <c:v>11631</c:v>
                </c:pt>
                <c:pt idx="19">
                  <c:v>11170</c:v>
                </c:pt>
                <c:pt idx="20">
                  <c:v>10998</c:v>
                </c:pt>
                <c:pt idx="21">
                  <c:v>11030</c:v>
                </c:pt>
                <c:pt idx="22">
                  <c:v>10881</c:v>
                </c:pt>
                <c:pt idx="23">
                  <c:v>10358</c:v>
                </c:pt>
                <c:pt idx="24">
                  <c:v>10007</c:v>
                </c:pt>
                <c:pt idx="25">
                  <c:v>10019</c:v>
                </c:pt>
                <c:pt idx="26">
                  <c:v>9716</c:v>
                </c:pt>
                <c:pt idx="27">
                  <c:v>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7-47F0-89BD-94BD5151A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236728"/>
        <c:axId val="398237120"/>
      </c:lineChart>
      <c:lineChart>
        <c:grouping val="standard"/>
        <c:varyColors val="0"/>
        <c:ser>
          <c:idx val="1"/>
          <c:order val="1"/>
          <c:tx>
            <c:v>Slakt per produsent</c:v>
          </c:tx>
          <c:spPr>
            <a:ln w="1143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År!$A$8:$A$35</c:f>
              <c:numCache>
                <c:formatCode>General</c:formatCode>
                <c:ptCount val="28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  <c:pt idx="25">
                  <c:v>2021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År!$AC$8:$AC$35</c:f>
              <c:numCache>
                <c:formatCode>0.0</c:formatCode>
                <c:ptCount val="28"/>
                <c:pt idx="0">
                  <c:v>3.1459298545070307</c:v>
                </c:pt>
                <c:pt idx="1">
                  <c:v>3.4915197568389056</c:v>
                </c:pt>
                <c:pt idx="2">
                  <c:v>3.3997539085118702</c:v>
                </c:pt>
                <c:pt idx="3">
                  <c:v>3.2568905776272787</c:v>
                </c:pt>
                <c:pt idx="4">
                  <c:v>3.7333391562581886</c:v>
                </c:pt>
                <c:pt idx="5">
                  <c:v>3.6626710734568477</c:v>
                </c:pt>
                <c:pt idx="6">
                  <c:v>3.870630309540084</c:v>
                </c:pt>
                <c:pt idx="7">
                  <c:v>4.0791029561671763</c:v>
                </c:pt>
                <c:pt idx="8">
                  <c:v>4.3057517658930378</c:v>
                </c:pt>
                <c:pt idx="9">
                  <c:v>4.3928551724137934</c:v>
                </c:pt>
                <c:pt idx="10">
                  <c:v>4.7514629948364888</c:v>
                </c:pt>
                <c:pt idx="11">
                  <c:v>4.7551169590643276</c:v>
                </c:pt>
                <c:pt idx="12">
                  <c:v>5.6336850231600621</c:v>
                </c:pt>
                <c:pt idx="13">
                  <c:v>5.5813347022587267</c:v>
                </c:pt>
                <c:pt idx="14">
                  <c:v>5.7839330245814038</c:v>
                </c:pt>
                <c:pt idx="15">
                  <c:v>5.1637231865383155</c:v>
                </c:pt>
                <c:pt idx="16">
                  <c:v>3.5784767190872651</c:v>
                </c:pt>
                <c:pt idx="17">
                  <c:v>5.2348441227276465</c:v>
                </c:pt>
                <c:pt idx="18">
                  <c:v>4.9500472874215458</c:v>
                </c:pt>
                <c:pt idx="19">
                  <c:v>5.2327752909579228</c:v>
                </c:pt>
                <c:pt idx="20">
                  <c:v>5.4289870885615565</c:v>
                </c:pt>
                <c:pt idx="21">
                  <c:v>5.3904805077062559</c:v>
                </c:pt>
                <c:pt idx="22">
                  <c:v>5.4123701865637353</c:v>
                </c:pt>
                <c:pt idx="23">
                  <c:v>5.7289051940529063</c:v>
                </c:pt>
                <c:pt idx="24">
                  <c:v>5.2718307184970516</c:v>
                </c:pt>
                <c:pt idx="25">
                  <c:v>5.7416937818145524</c:v>
                </c:pt>
                <c:pt idx="26">
                  <c:v>5.8731988472622483</c:v>
                </c:pt>
                <c:pt idx="27">
                  <c:v>5.6884774976061285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7-47F0-89BD-94BD5151A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02280"/>
        <c:axId val="195702672"/>
      </c:lineChart>
      <c:catAx>
        <c:axId val="398236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7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398237120"/>
        <c:scaling>
          <c:orientation val="minMax"/>
          <c:max val="26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4732940593260396E-2"/>
              <c:y val="0.3613861386138613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8236728"/>
        <c:crosses val="autoZero"/>
        <c:crossBetween val="between"/>
        <c:majorUnit val="2000"/>
      </c:valAx>
      <c:catAx>
        <c:axId val="195702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702672"/>
        <c:crossesAt val="0"/>
        <c:auto val="1"/>
        <c:lblAlgn val="ctr"/>
        <c:lblOffset val="100"/>
        <c:noMultiLvlLbl val="0"/>
      </c:catAx>
      <c:valAx>
        <c:axId val="195702672"/>
        <c:scaling>
          <c:orientation val="minMax"/>
          <c:max val="7"/>
          <c:min val="2.5"/>
        </c:scaling>
        <c:delete val="0"/>
        <c:axPos val="r"/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6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0.95217555264672049"/>
              <c:y val="0.30445539866438009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195702280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226731249267639"/>
          <c:y val="0.72112702094323677"/>
          <c:w val="0.20582159147821474"/>
          <c:h val="0.152792099127510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Antall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45582689344551E-2"/>
          <c:y val="0.17953153374988456"/>
          <c:w val="0.88167677154002611"/>
          <c:h val="0.6025117440695746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Regorg!$H$28:$H$35</c:f>
              <c:numCache>
                <c:formatCode>#,##0</c:formatCode>
                <c:ptCount val="8"/>
                <c:pt idx="0">
                  <c:v>16039</c:v>
                </c:pt>
                <c:pt idx="1">
                  <c:v>6214</c:v>
                </c:pt>
                <c:pt idx="2">
                  <c:v>10652</c:v>
                </c:pt>
                <c:pt idx="3">
                  <c:v>5645</c:v>
                </c:pt>
                <c:pt idx="4">
                  <c:v>13191</c:v>
                </c:pt>
                <c:pt idx="5">
                  <c:v>4241</c:v>
                </c:pt>
                <c:pt idx="6">
                  <c:v>5114</c:v>
                </c:pt>
                <c:pt idx="7">
                  <c:v>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E2-4BFA-9E8A-045C5D13964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Regorg!$H$19:$H$26</c:f>
              <c:numCache>
                <c:formatCode>#,##0</c:formatCode>
                <c:ptCount val="8"/>
                <c:pt idx="0">
                  <c:v>14683</c:v>
                </c:pt>
                <c:pt idx="1">
                  <c:v>6457</c:v>
                </c:pt>
                <c:pt idx="2">
                  <c:v>9668</c:v>
                </c:pt>
                <c:pt idx="3">
                  <c:v>5157</c:v>
                </c:pt>
                <c:pt idx="4">
                  <c:v>11536</c:v>
                </c:pt>
                <c:pt idx="5">
                  <c:v>4098</c:v>
                </c:pt>
                <c:pt idx="6">
                  <c:v>4737</c:v>
                </c:pt>
                <c:pt idx="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E2-4BFA-9E8A-045C5D13964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Regorg!$H$10:$H$17</c:f>
              <c:numCache>
                <c:formatCode>#,##0</c:formatCode>
                <c:ptCount val="8"/>
                <c:pt idx="0">
                  <c:v>13160</c:v>
                </c:pt>
                <c:pt idx="1">
                  <c:v>5555</c:v>
                </c:pt>
                <c:pt idx="2">
                  <c:v>9798</c:v>
                </c:pt>
                <c:pt idx="3">
                  <c:v>4493</c:v>
                </c:pt>
                <c:pt idx="4">
                  <c:v>11234</c:v>
                </c:pt>
                <c:pt idx="5">
                  <c:v>4238</c:v>
                </c:pt>
                <c:pt idx="6">
                  <c:v>4398</c:v>
                </c:pt>
                <c:pt idx="7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E2-4BFA-9E8A-045C5D139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756818050371276"/>
          <c:y val="0.189797440126137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Antall% slakt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45582689344551E-2"/>
          <c:y val="0.17953153374988456"/>
          <c:w val="0.88167677154002611"/>
          <c:h val="0.6025117440695746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Regorg!$I$28:$I$35</c:f>
              <c:numCache>
                <c:formatCode>0.0</c:formatCode>
                <c:ptCount val="8"/>
                <c:pt idx="0">
                  <c:v>72.075675189862054</c:v>
                </c:pt>
                <c:pt idx="1">
                  <c:v>27.924324810137964</c:v>
                </c:pt>
                <c:pt idx="2">
                  <c:v>65.36172301650609</c:v>
                </c:pt>
                <c:pt idx="3">
                  <c:v>34.638276983493903</c:v>
                </c:pt>
                <c:pt idx="4">
                  <c:v>75.671179440110137</c:v>
                </c:pt>
                <c:pt idx="5">
                  <c:v>24.328820559889859</c:v>
                </c:pt>
                <c:pt idx="6">
                  <c:v>86.72206206545701</c:v>
                </c:pt>
                <c:pt idx="7">
                  <c:v>13.277937934542988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2-49E1-B72D-00C676EA0A63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Regorg!$I$19:$I$26</c:f>
              <c:numCache>
                <c:formatCode>0.0</c:formatCode>
                <c:ptCount val="8"/>
                <c:pt idx="0">
                  <c:v>69.456007568590351</c:v>
                </c:pt>
                <c:pt idx="1">
                  <c:v>30.543992431409652</c:v>
                </c:pt>
                <c:pt idx="2">
                  <c:v>65.214165261382803</c:v>
                </c:pt>
                <c:pt idx="3">
                  <c:v>34.785834738617197</c:v>
                </c:pt>
                <c:pt idx="4">
                  <c:v>73.787898170653733</c:v>
                </c:pt>
                <c:pt idx="5">
                  <c:v>26.212101829346295</c:v>
                </c:pt>
                <c:pt idx="6">
                  <c:v>86.678865507776749</c:v>
                </c:pt>
                <c:pt idx="7">
                  <c:v>13.321134492223242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2-49E1-B72D-00C676EA0A63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Regorg!$I$10:$I$17</c:f>
              <c:numCache>
                <c:formatCode>0.0</c:formatCode>
                <c:ptCount val="8"/>
                <c:pt idx="0">
                  <c:v>70.317926796687146</c:v>
                </c:pt>
                <c:pt idx="1">
                  <c:v>29.682073203312843</c:v>
                </c:pt>
                <c:pt idx="2">
                  <c:v>68.560632565950613</c:v>
                </c:pt>
                <c:pt idx="3">
                  <c:v>31.439367434049409</c:v>
                </c:pt>
                <c:pt idx="4">
                  <c:v>72.608583247156147</c:v>
                </c:pt>
                <c:pt idx="5">
                  <c:v>27.391416752843838</c:v>
                </c:pt>
                <c:pt idx="6">
                  <c:v>88.171611868484348</c:v>
                </c:pt>
                <c:pt idx="7">
                  <c:v>11.828388131515638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02-49E1-B72D-00C676EA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19073827079555"/>
          <c:y val="0.19586788684209186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Middel SLAKTEVEKT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545582689344551E-2"/>
          <c:y val="0.17953153374988456"/>
          <c:w val="0.88167677154002611"/>
          <c:h val="0.60251174406957464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Regorg!$D$10:$F$17</c15:sqref>
                  </c15:fullRef>
                </c:ext>
              </c:extLst>
              <c:f>(Regorg!$D$10:$F$11,Regorg!$D$13:$F$17)</c:f>
              <c:multiLvlStrCache>
                <c:ptCount val="7"/>
                <c:lvl>
                  <c:pt idx="0">
                    <c:v>Nortura</c:v>
                  </c:pt>
                  <c:pt idx="1">
                    <c:v>KLF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Regorg!$V$28:$V$35</c15:sqref>
                  </c15:fullRef>
                </c:ext>
              </c:extLst>
              <c:f>(Regorg!$V$28:$V$29,Regorg!$V$31:$V$35)</c:f>
              <c:numCache>
                <c:formatCode>0.0</c:formatCode>
                <c:ptCount val="7"/>
                <c:pt idx="0">
                  <c:v>310.26490678970049</c:v>
                </c:pt>
                <c:pt idx="1">
                  <c:v>314.03273253942615</c:v>
                </c:pt>
                <c:pt idx="2">
                  <c:v>292.44120460584554</c:v>
                </c:pt>
                <c:pt idx="3">
                  <c:v>295.05350693654742</c:v>
                </c:pt>
                <c:pt idx="4">
                  <c:v>297.07111530299369</c:v>
                </c:pt>
                <c:pt idx="5">
                  <c:v>293.55629253030918</c:v>
                </c:pt>
                <c:pt idx="6">
                  <c:v>300.96194125159639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B-4975-87F6-EAD4BFE2BF2F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Regorg!$D$10:$F$17</c15:sqref>
                  </c15:fullRef>
                </c:ext>
              </c:extLst>
              <c:f>(Regorg!$D$10:$F$11,Regorg!$D$13:$F$17)</c:f>
              <c:multiLvlStrCache>
                <c:ptCount val="7"/>
                <c:lvl>
                  <c:pt idx="0">
                    <c:v>Nortura</c:v>
                  </c:pt>
                  <c:pt idx="1">
                    <c:v>KLF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Regorg!$V$19:$V$26</c15:sqref>
                  </c15:fullRef>
                </c:ext>
              </c:extLst>
              <c:f>(Regorg!$V$19:$V$20,Regorg!$V$22:$V$26)</c:f>
              <c:numCache>
                <c:formatCode>0</c:formatCode>
                <c:ptCount val="7"/>
                <c:pt idx="0">
                  <c:v>312.00444050943145</c:v>
                </c:pt>
                <c:pt idx="1">
                  <c:v>310.78866346600535</c:v>
                </c:pt>
                <c:pt idx="2">
                  <c:v>292.84638355633007</c:v>
                </c:pt>
                <c:pt idx="3">
                  <c:v>294.79611650485566</c:v>
                </c:pt>
                <c:pt idx="4">
                  <c:v>293.7562713518783</c:v>
                </c:pt>
                <c:pt idx="5">
                  <c:v>289.99856449229492</c:v>
                </c:pt>
                <c:pt idx="6">
                  <c:v>294.64642857142871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B-4975-87F6-EAD4BFE2BF2F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Regorg!$D$10:$F$17</c15:sqref>
                  </c15:fullRef>
                </c:ext>
              </c:extLst>
              <c:f>(Regorg!$D$10:$F$11,Regorg!$D$13:$F$17)</c:f>
              <c:multiLvlStrCache>
                <c:ptCount val="7"/>
                <c:lvl>
                  <c:pt idx="0">
                    <c:v>Nortura</c:v>
                  </c:pt>
                  <c:pt idx="1">
                    <c:v>KLF</c:v>
                  </c:pt>
                  <c:pt idx="2">
                    <c:v>KLF</c:v>
                  </c:pt>
                  <c:pt idx="3">
                    <c:v>Nortura</c:v>
                  </c:pt>
                  <c:pt idx="4">
                    <c:v>KLF</c:v>
                  </c:pt>
                  <c:pt idx="5">
                    <c:v>Nortura</c:v>
                  </c:pt>
                  <c:pt idx="6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2</c:v>
                  </c:pt>
                  <c:pt idx="3">
                    <c:v>1</c:v>
                  </c:pt>
                  <c:pt idx="4">
                    <c:v>2</c:v>
                  </c:pt>
                  <c:pt idx="5">
                    <c:v>1</c:v>
                  </c:pt>
                  <c:pt idx="6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Midt</c:v>
                  </c:pt>
                  <c:pt idx="4">
                    <c:v>Midt</c:v>
                  </c:pt>
                  <c:pt idx="5">
                    <c:v>Nord</c:v>
                  </c:pt>
                  <c:pt idx="6">
                    <c:v>Nord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Regorg!$V$10:$V$17</c15:sqref>
                  </c15:fullRef>
                </c:ext>
              </c:extLst>
              <c:f>(Regorg!$V$10:$V$11,Regorg!$V$13:$V$17)</c:f>
              <c:numCache>
                <c:formatCode>0</c:formatCode>
                <c:ptCount val="7"/>
                <c:pt idx="0">
                  <c:v>312.12829027355622</c:v>
                </c:pt>
                <c:pt idx="1">
                  <c:v>310.22331233123305</c:v>
                </c:pt>
                <c:pt idx="2">
                  <c:v>300.24473625639803</c:v>
                </c:pt>
                <c:pt idx="3">
                  <c:v>300.78717286807961</c:v>
                </c:pt>
                <c:pt idx="4">
                  <c:v>299.32765455403529</c:v>
                </c:pt>
                <c:pt idx="5">
                  <c:v>297.37012278308401</c:v>
                </c:pt>
                <c:pt idx="6">
                  <c:v>291.14576271186439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B-4975-87F6-EAD4BFE2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419073827079555"/>
          <c:y val="0.19586788684209186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Middel KLASSE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8083751352016E-2"/>
          <c:y val="0.17953153374988456"/>
          <c:w val="0.88262424961426011"/>
          <c:h val="0.6409582400717880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4.1623604665746896</c:v>
                </c:pt>
                <c:pt idx="1">
                  <c:v>4.67032258064516</c:v>
                </c:pt>
                <c:pt idx="2">
                  <c:v>3.5560888386975349</c:v>
                </c:pt>
                <c:pt idx="3">
                  <c:v>3.7471121379065218</c:v>
                </c:pt>
                <c:pt idx="4">
                  <c:v>3.5963910461397899</c:v>
                </c:pt>
                <c:pt idx="5">
                  <c:v>4.0097018457169886</c:v>
                </c:pt>
                <c:pt idx="6">
                  <c:v>3.661432777232581</c:v>
                </c:pt>
                <c:pt idx="7">
                  <c:v>4.2340153452685412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DA-48CA-B799-26570583E046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4.3072923792584472</c:v>
                </c:pt>
                <c:pt idx="1">
                  <c:v>4.6317504655493478</c:v>
                </c:pt>
                <c:pt idx="2">
                  <c:v>3.5719626168224301</c:v>
                </c:pt>
                <c:pt idx="3">
                  <c:v>3.7580078124999998</c:v>
                </c:pt>
                <c:pt idx="4">
                  <c:v>3.5893168351341926</c:v>
                </c:pt>
                <c:pt idx="5">
                  <c:v>3.861233480176212</c:v>
                </c:pt>
                <c:pt idx="6">
                  <c:v>3.5848138747884941</c:v>
                </c:pt>
                <c:pt idx="7">
                  <c:v>3.9436038514442906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DA-48CA-B799-26570583E046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4.2865639774287043</c:v>
                </c:pt>
                <c:pt idx="1">
                  <c:v>4.5694695055936476</c:v>
                </c:pt>
                <c:pt idx="2">
                  <c:v>3.7885937019181446</c:v>
                </c:pt>
                <c:pt idx="3">
                  <c:v>3.9680661009379192</c:v>
                </c:pt>
                <c:pt idx="4">
                  <c:v>3.7335356059253968</c:v>
                </c:pt>
                <c:pt idx="5">
                  <c:v>4.1251182592242195</c:v>
                </c:pt>
                <c:pt idx="6">
                  <c:v>3.722158961512184</c:v>
                </c:pt>
                <c:pt idx="7">
                  <c:v>3.9779286926994928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DA-48CA-B799-26570583E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KLASSE (1 - 15)</a:t>
                </a:r>
              </a:p>
            </c:rich>
          </c:tx>
          <c:layout>
            <c:manualLayout>
              <c:xMode val="edge"/>
              <c:yMode val="edge"/>
              <c:x val="1.1836746143308626E-2"/>
              <c:y val="0.38970845038825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6012384563358"/>
          <c:y val="0.18777388940157955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Middel FETTGRUPPE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8083751352016E-2"/>
          <c:y val="0.17953153374988456"/>
          <c:w val="0.88262424961426011"/>
          <c:h val="0.6409582400717880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Regorg!$M$28:$M$35</c:f>
              <c:numCache>
                <c:formatCode>0.00</c:formatCode>
                <c:ptCount val="8"/>
                <c:pt idx="0">
                  <c:v>4.1623604665746896</c:v>
                </c:pt>
                <c:pt idx="1">
                  <c:v>4.67032258064516</c:v>
                </c:pt>
                <c:pt idx="2">
                  <c:v>3.5560888386975349</c:v>
                </c:pt>
                <c:pt idx="3">
                  <c:v>3.7471121379065218</c:v>
                </c:pt>
                <c:pt idx="4">
                  <c:v>3.5963910461397899</c:v>
                </c:pt>
                <c:pt idx="5">
                  <c:v>4.0097018457169886</c:v>
                </c:pt>
                <c:pt idx="6">
                  <c:v>3.661432777232581</c:v>
                </c:pt>
                <c:pt idx="7">
                  <c:v>4.2340153452685412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4A-42AD-9606-9E36DD867BF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Regorg!$M$19:$M$26</c:f>
              <c:numCache>
                <c:formatCode>0.00</c:formatCode>
                <c:ptCount val="8"/>
                <c:pt idx="0">
                  <c:v>4.3072923792584472</c:v>
                </c:pt>
                <c:pt idx="1">
                  <c:v>4.6317504655493478</c:v>
                </c:pt>
                <c:pt idx="2">
                  <c:v>3.5719626168224301</c:v>
                </c:pt>
                <c:pt idx="3">
                  <c:v>3.7580078124999998</c:v>
                </c:pt>
                <c:pt idx="4">
                  <c:v>3.5893168351341926</c:v>
                </c:pt>
                <c:pt idx="5">
                  <c:v>3.861233480176212</c:v>
                </c:pt>
                <c:pt idx="6">
                  <c:v>3.5848138747884941</c:v>
                </c:pt>
                <c:pt idx="7">
                  <c:v>3.9436038514442906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4A-42AD-9606-9E36DD867BF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Regorg!$M$10:$M$17</c:f>
              <c:numCache>
                <c:formatCode>0.00</c:formatCode>
                <c:ptCount val="8"/>
                <c:pt idx="0">
                  <c:v>4.2865639774287043</c:v>
                </c:pt>
                <c:pt idx="1">
                  <c:v>4.5694695055936476</c:v>
                </c:pt>
                <c:pt idx="2">
                  <c:v>3.7885937019181446</c:v>
                </c:pt>
                <c:pt idx="3">
                  <c:v>3.9680661009379192</c:v>
                </c:pt>
                <c:pt idx="4">
                  <c:v>3.7335356059253968</c:v>
                </c:pt>
                <c:pt idx="5">
                  <c:v>4.1251182592242195</c:v>
                </c:pt>
                <c:pt idx="6">
                  <c:v>3.722158961512184</c:v>
                </c:pt>
                <c:pt idx="7">
                  <c:v>3.9779286926994928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4A-42AD-9606-9E36DD86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(1-15)</a:t>
                </a:r>
              </a:p>
            </c:rich>
          </c:tx>
          <c:layout>
            <c:manualLayout>
              <c:xMode val="edge"/>
              <c:yMode val="edge"/>
              <c:x val="1.1836746143308626E-2"/>
              <c:y val="0.38970845038825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66012384563358"/>
          <c:y val="0.18777388940157955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KU: Andel% OVERFETE innen region og organisasjon, hittil i år</a:t>
            </a:r>
          </a:p>
        </c:rich>
      </c:tx>
      <c:layout>
        <c:manualLayout>
          <c:xMode val="edge"/>
          <c:yMode val="edge"/>
          <c:x val="8.1003962033349947E-2"/>
          <c:y val="3.6816234680551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598083751352016E-2"/>
          <c:y val="0.17953153374988456"/>
          <c:w val="0.88262424961426011"/>
          <c:h val="0.64095824007178803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Regorg!$B$28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Regorg!$X$28:$X$35</c:f>
              <c:numCache>
                <c:formatCode>0</c:formatCode>
                <c:ptCount val="8"/>
                <c:pt idx="0">
                  <c:v>74.923623667310949</c:v>
                </c:pt>
                <c:pt idx="1">
                  <c:v>74.026392018023813</c:v>
                </c:pt>
                <c:pt idx="2">
                  <c:v>67.470897484040549</c:v>
                </c:pt>
                <c:pt idx="3">
                  <c:v>69.902568644818416</c:v>
                </c:pt>
                <c:pt idx="4">
                  <c:v>75.725873701766389</c:v>
                </c:pt>
                <c:pt idx="5">
                  <c:v>70.80877151615185</c:v>
                </c:pt>
                <c:pt idx="6">
                  <c:v>72.037543996871349</c:v>
                </c:pt>
                <c:pt idx="7">
                  <c:v>75.223499361430399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2E-4493-9503-C4F94F2583AE}"/>
            </c:ext>
          </c:extLst>
        </c:ser>
        <c:ser>
          <c:idx val="13"/>
          <c:order val="1"/>
          <c:tx>
            <c:strRef>
              <c:f>Regorg!$B$19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Regorg!$X$19:$X$26</c:f>
              <c:numCache>
                <c:formatCode>0</c:formatCode>
                <c:ptCount val="8"/>
                <c:pt idx="0">
                  <c:v>77.593134917932304</c:v>
                </c:pt>
                <c:pt idx="1">
                  <c:v>72.123277063651855</c:v>
                </c:pt>
                <c:pt idx="2">
                  <c:v>71.162598262308606</c:v>
                </c:pt>
                <c:pt idx="3">
                  <c:v>70.428543726973032</c:v>
                </c:pt>
                <c:pt idx="4">
                  <c:v>74.575242718446589</c:v>
                </c:pt>
                <c:pt idx="5">
                  <c:v>67.032698877501204</c:v>
                </c:pt>
                <c:pt idx="6">
                  <c:v>70.002111040743088</c:v>
                </c:pt>
                <c:pt idx="7">
                  <c:v>69.368131868131883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2E-4493-9503-C4F94F2583AE}"/>
            </c:ext>
          </c:extLst>
        </c:ser>
        <c:ser>
          <c:idx val="1"/>
          <c:order val="2"/>
          <c:tx>
            <c:strRef>
              <c:f>Regorg!$B$10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Regorg!$D$10:$F$17</c:f>
              <c:multiLvlStrCache>
                <c:ptCount val="8"/>
                <c:lvl>
                  <c:pt idx="0">
                    <c:v>Nortura</c:v>
                  </c:pt>
                  <c:pt idx="1">
                    <c:v>KLF</c:v>
                  </c:pt>
                  <c:pt idx="2">
                    <c:v>Nortura</c:v>
                  </c:pt>
                  <c:pt idx="3">
                    <c:v>KLF</c:v>
                  </c:pt>
                  <c:pt idx="4">
                    <c:v>Nortura</c:v>
                  </c:pt>
                  <c:pt idx="5">
                    <c:v>KLF</c:v>
                  </c:pt>
                  <c:pt idx="6">
                    <c:v>Nortura</c:v>
                  </c:pt>
                  <c:pt idx="7">
                    <c:v>KLF</c:v>
                  </c:pt>
                </c:lvl>
                <c:lvl>
                  <c:pt idx="0">
                    <c:v>1</c:v>
                  </c:pt>
                  <c:pt idx="1">
                    <c:v>2</c:v>
                  </c:pt>
                  <c:pt idx="2">
                    <c:v>1</c:v>
                  </c:pt>
                  <c:pt idx="3">
                    <c:v>2</c:v>
                  </c:pt>
                  <c:pt idx="4">
                    <c:v>1</c:v>
                  </c:pt>
                  <c:pt idx="5">
                    <c:v>2</c:v>
                  </c:pt>
                  <c:pt idx="6">
                    <c:v>1</c:v>
                  </c:pt>
                  <c:pt idx="7">
                    <c:v>2</c:v>
                  </c:pt>
                </c:lvl>
                <c:lvl>
                  <c:pt idx="0">
                    <c:v>Øst</c:v>
                  </c:pt>
                  <c:pt idx="1">
                    <c:v>Øst</c:v>
                  </c:pt>
                  <c:pt idx="2">
                    <c:v>Vest</c:v>
                  </c:pt>
                  <c:pt idx="3">
                    <c:v>Vest</c:v>
                  </c:pt>
                  <c:pt idx="4">
                    <c:v>Midt</c:v>
                  </c:pt>
                  <c:pt idx="5">
                    <c:v>Midt</c:v>
                  </c:pt>
                  <c:pt idx="6">
                    <c:v>Nord</c:v>
                  </c:pt>
                  <c:pt idx="7">
                    <c:v>Nord</c:v>
                  </c:pt>
                </c:lvl>
              </c:multiLvlStrCache>
            </c:multiLvlStrRef>
          </c:cat>
          <c:val>
            <c:numRef>
              <c:f>Regorg!$X$10:$X$17</c:f>
              <c:numCache>
                <c:formatCode>0</c:formatCode>
                <c:ptCount val="8"/>
                <c:pt idx="0">
                  <c:v>74.40729483282675</c:v>
                </c:pt>
                <c:pt idx="1">
                  <c:v>70.369036903690358</c:v>
                </c:pt>
                <c:pt idx="2">
                  <c:v>73.208818126148188</c:v>
                </c:pt>
                <c:pt idx="3">
                  <c:v>76.207433785889151</c:v>
                </c:pt>
                <c:pt idx="4">
                  <c:v>77.576998397721184</c:v>
                </c:pt>
                <c:pt idx="5">
                  <c:v>71.283624351109012</c:v>
                </c:pt>
                <c:pt idx="6">
                  <c:v>72.26011823556162</c:v>
                </c:pt>
                <c:pt idx="7">
                  <c:v>69.661016949152554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2E-4493-9503-C4F94F258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215816"/>
        <c:axId val="440216208"/>
      </c:barChart>
      <c:catAx>
        <c:axId val="440215816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0216208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% OVERFETE SLAKT</a:t>
                </a:r>
              </a:p>
            </c:rich>
          </c:tx>
          <c:layout>
            <c:manualLayout>
              <c:xMode val="edge"/>
              <c:yMode val="edge"/>
              <c:x val="1.1836746143308626E-2"/>
              <c:y val="0.3897084503882569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0215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24223403388385"/>
          <c:y val="5.4649187327913358E-2"/>
          <c:w val="6.5179115633244508E-2"/>
          <c:h val="0.19311290471514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KU: </a:t>
            </a:r>
            <a:r>
              <a:rPr lang="nb-NO" sz="2000"/>
              <a:t>Antall produsenter per bedriftsgruppe</a:t>
            </a:r>
          </a:p>
        </c:rich>
      </c:tx>
      <c:layout>
        <c:manualLayout>
          <c:xMode val="edge"/>
          <c:yMode val="edge"/>
          <c:x val="0.11464506748047025"/>
          <c:y val="3.04488229418164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07106121233582"/>
          <c:y val="0.15952080527684426"/>
          <c:w val="0.85946794095264722"/>
          <c:h val="0.67541584266527555"/>
        </c:manualLayout>
      </c:layout>
      <c:barChart>
        <c:barDir val="col"/>
        <c:grouping val="clustered"/>
        <c:varyColors val="0"/>
        <c:ser>
          <c:idx val="1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Bedrifter!$F$24:$F$29</c:f>
              <c:numCache>
                <c:formatCode>#,##0</c:formatCode>
                <c:ptCount val="6"/>
                <c:pt idx="0">
                  <c:v>2191</c:v>
                </c:pt>
                <c:pt idx="1">
                  <c:v>2592</c:v>
                </c:pt>
                <c:pt idx="2">
                  <c:v>2605</c:v>
                </c:pt>
                <c:pt idx="3">
                  <c:v>1286</c:v>
                </c:pt>
                <c:pt idx="4">
                  <c:v>250</c:v>
                </c:pt>
                <c:pt idx="5">
                  <c:v>1461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EE-4954-B379-AFA8D1DD48D9}"/>
            </c:ext>
          </c:extLst>
        </c:ser>
        <c:ser>
          <c:idx val="2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Bedrifter!$F$17:$F$22</c:f>
              <c:numCache>
                <c:formatCode>#,##0</c:formatCode>
                <c:ptCount val="6"/>
                <c:pt idx="0">
                  <c:v>2168</c:v>
                </c:pt>
                <c:pt idx="1">
                  <c:v>2477</c:v>
                </c:pt>
                <c:pt idx="2">
                  <c:v>2515</c:v>
                </c:pt>
                <c:pt idx="3">
                  <c:v>1281</c:v>
                </c:pt>
                <c:pt idx="4">
                  <c:v>226</c:v>
                </c:pt>
                <c:pt idx="5">
                  <c:v>1549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EE-4954-B379-AFA8D1DD48D9}"/>
            </c:ext>
          </c:extLst>
        </c:ser>
        <c:ser>
          <c:idx val="3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Bedrifter!$F$10:$F$15</c:f>
              <c:numCache>
                <c:formatCode>#,##0</c:formatCode>
                <c:ptCount val="6"/>
                <c:pt idx="0">
                  <c:v>2088</c:v>
                </c:pt>
                <c:pt idx="1">
                  <c:v>2492</c:v>
                </c:pt>
                <c:pt idx="2">
                  <c:v>2348</c:v>
                </c:pt>
                <c:pt idx="3">
                  <c:v>1292</c:v>
                </c:pt>
                <c:pt idx="4">
                  <c:v>235</c:v>
                </c:pt>
                <c:pt idx="5">
                  <c:v>1390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EE-4954-B379-AFA8D1DD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0816"/>
        <c:axId val="450781208"/>
      </c:barChart>
      <c:catAx>
        <c:axId val="4507808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1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1.7011834319526627E-2"/>
              <c:y val="0.453526119327534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987745098039215"/>
          <c:y val="0.22856297265512435"/>
          <c:w val="5.9134245415265005E-2"/>
          <c:h val="0.181155948843836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KU: </a:t>
            </a:r>
            <a:r>
              <a:rPr lang="nb-NO" sz="2000"/>
              <a:t>Andelen av overfete slakt innen bedriftsgruppe</a:t>
            </a:r>
          </a:p>
        </c:rich>
      </c:tx>
      <c:layout>
        <c:manualLayout>
          <c:xMode val="edge"/>
          <c:yMode val="edge"/>
          <c:x val="0.10253261703760552"/>
          <c:y val="3.14377369495479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495686753499947E-2"/>
          <c:y val="0.15149165857692445"/>
          <c:w val="0.85117162868423057"/>
          <c:h val="0.63034600240383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Bedrifter!$W$24:$W$29</c:f>
              <c:numCache>
                <c:formatCode>0</c:formatCode>
                <c:ptCount val="6"/>
                <c:pt idx="0">
                  <c:v>75.199765413092891</c:v>
                </c:pt>
                <c:pt idx="1">
                  <c:v>68.157210152569775</c:v>
                </c:pt>
                <c:pt idx="2">
                  <c:v>75.443614289049734</c:v>
                </c:pt>
                <c:pt idx="3">
                  <c:v>72.508369817151703</c:v>
                </c:pt>
                <c:pt idx="4">
                  <c:v>71.44711226476312</c:v>
                </c:pt>
                <c:pt idx="5">
                  <c:v>71.356916578669455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6F-4903-BE48-7570C4D80E50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Bedrifter!$W$17:$W$22</c:f>
              <c:numCache>
                <c:formatCode>0</c:formatCode>
                <c:ptCount val="6"/>
                <c:pt idx="0">
                  <c:v>78.345421216226981</c:v>
                </c:pt>
                <c:pt idx="1">
                  <c:v>71.393054152746487</c:v>
                </c:pt>
                <c:pt idx="2">
                  <c:v>73.477574641588845</c:v>
                </c:pt>
                <c:pt idx="3">
                  <c:v>71.644432344132866</c:v>
                </c:pt>
                <c:pt idx="4">
                  <c:v>67.876039304610742</c:v>
                </c:pt>
                <c:pt idx="5">
                  <c:v>69.231759104362354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6F-4903-BE48-7570C4D80E50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Bedrifter!$W$10:$W$15</c:f>
              <c:numCache>
                <c:formatCode>0</c:formatCode>
                <c:ptCount val="6"/>
                <c:pt idx="0">
                  <c:v>74.324090121317184</c:v>
                </c:pt>
                <c:pt idx="1">
                  <c:v>73.320837238363026</c:v>
                </c:pt>
                <c:pt idx="2">
                  <c:v>76.46356872104451</c:v>
                </c:pt>
                <c:pt idx="3">
                  <c:v>73.884126514927601</c:v>
                </c:pt>
                <c:pt idx="4">
                  <c:v>69.446494464944621</c:v>
                </c:pt>
                <c:pt idx="5">
                  <c:v>71.428571428571445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6F-4903-BE48-7570C4D80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79640"/>
        <c:axId val="450780032"/>
      </c:barChart>
      <c:catAx>
        <c:axId val="450779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00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50780032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 b="1"/>
                  <a:t>Andelen overfete slakt i %</a:t>
                </a:r>
              </a:p>
            </c:rich>
          </c:tx>
          <c:layout>
            <c:manualLayout>
              <c:xMode val="edge"/>
              <c:yMode val="edge"/>
              <c:x val="2.7286135693215339E-2"/>
              <c:y val="0.252809197150892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79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398892533190455"/>
          <c:y val="3.6585182835079166E-2"/>
          <c:w val="7.2909301281786867E-2"/>
          <c:h val="0.198349956581317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</a:t>
            </a:r>
            <a:r>
              <a:rPr lang="nb-NO" sz="2400" baseline="0"/>
              <a:t> KU: </a:t>
            </a:r>
            <a:r>
              <a:rPr lang="nb-NO" sz="2400"/>
              <a:t>Middel fettgruppe innen bedriftsgruppe</a:t>
            </a:r>
          </a:p>
        </c:rich>
      </c:tx>
      <c:layout>
        <c:manualLayout>
          <c:xMode val="edge"/>
          <c:yMode val="edge"/>
          <c:x val="0.14091255444345727"/>
          <c:y val="4.14516219261721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9818057107287783E-2"/>
          <c:y val="0.15000886175018366"/>
          <c:w val="0.87984526465690538"/>
          <c:h val="0.73899900275314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Bedrifter!$S$24:$S$29</c:f>
              <c:numCache>
                <c:formatCode>0.00</c:formatCode>
                <c:ptCount val="6"/>
                <c:pt idx="0">
                  <c:v>8.1502822373726271</c:v>
                </c:pt>
                <c:pt idx="1">
                  <c:v>7.7064613653940803</c:v>
                </c:pt>
                <c:pt idx="2">
                  <c:v>8.0941512958206889</c:v>
                </c:pt>
                <c:pt idx="3">
                  <c:v>7.9371619881534876</c:v>
                </c:pt>
                <c:pt idx="4">
                  <c:v>7.8423101881894848</c:v>
                </c:pt>
                <c:pt idx="5">
                  <c:v>8.124868004223865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DE-4386-9F43-FB8587C11EB2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Bedrifter!$S$17:$S$22</c:f>
              <c:numCache>
                <c:formatCode>0.00</c:formatCode>
                <c:ptCount val="6"/>
                <c:pt idx="0">
                  <c:v>8.2388618793337063</c:v>
                </c:pt>
                <c:pt idx="1">
                  <c:v>7.8233237510682914</c:v>
                </c:pt>
                <c:pt idx="2">
                  <c:v>8.0503090885176896</c:v>
                </c:pt>
                <c:pt idx="3">
                  <c:v>7.9576640348488992</c:v>
                </c:pt>
                <c:pt idx="4">
                  <c:v>7.6984126984126977</c:v>
                </c:pt>
                <c:pt idx="5">
                  <c:v>7.9620383477029986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DE-4386-9F43-FB8587C11EB2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Bedrifter!$S$10:$S$15</c:f>
              <c:numCache>
                <c:formatCode>0.00</c:formatCode>
                <c:ptCount val="6"/>
                <c:pt idx="0">
                  <c:v>7.9540727902946253</c:v>
                </c:pt>
                <c:pt idx="1">
                  <c:v>7.9907841299593887</c:v>
                </c:pt>
                <c:pt idx="2">
                  <c:v>8.196335813561701</c:v>
                </c:pt>
                <c:pt idx="3">
                  <c:v>8.1021282885013299</c:v>
                </c:pt>
                <c:pt idx="4">
                  <c:v>7.7904059040590434</c:v>
                </c:pt>
                <c:pt idx="5">
                  <c:v>8.1117690599555878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DE-4386-9F43-FB8587C11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2416"/>
        <c:axId val="441202808"/>
      </c:barChart>
      <c:catAx>
        <c:axId val="441202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8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2808"/>
        <c:scaling>
          <c:orientation val="minMax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fettgruppe</a:t>
                </a:r>
              </a:p>
            </c:rich>
          </c:tx>
          <c:layout>
            <c:manualLayout>
              <c:xMode val="edge"/>
              <c:yMode val="edge"/>
              <c:x val="1.6212232866617538E-2"/>
              <c:y val="0.3823538094645024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2416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975081236765335"/>
          <c:y val="4.7739293823068726E-2"/>
          <c:w val="5.2851836987021533E-2"/>
          <c:h val="0.201625556944715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 KU: Middel klasse innen bedriftsgruppe</a:t>
            </a:r>
          </a:p>
        </c:rich>
      </c:tx>
      <c:layout>
        <c:manualLayout>
          <c:xMode val="edge"/>
          <c:yMode val="edge"/>
          <c:x val="0.2183072891351544"/>
          <c:y val="5.575271185507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2187027934354E-2"/>
          <c:y val="0.18702867059650333"/>
          <c:w val="0.87005307100560325"/>
          <c:h val="0.6564827962078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Bedrifter!$M$24:$M$29</c:f>
              <c:numCache>
                <c:formatCode>0.00</c:formatCode>
                <c:ptCount val="6"/>
                <c:pt idx="0">
                  <c:v>4.1799675468358153</c:v>
                </c:pt>
                <c:pt idx="1">
                  <c:v>3.625017627979128</c:v>
                </c:pt>
                <c:pt idx="2">
                  <c:v>3.6321434851415511</c:v>
                </c:pt>
                <c:pt idx="3">
                  <c:v>4.1523760330578527</c:v>
                </c:pt>
                <c:pt idx="4">
                  <c:v>4.2224396607958257</c:v>
                </c:pt>
                <c:pt idx="5">
                  <c:v>4.1899973537973008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5-4458-BBD4-BD17914E18DB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Bedrifter!$M$17:$M$22</c:f>
              <c:numCache>
                <c:formatCode>0.00</c:formatCode>
                <c:ptCount val="6"/>
                <c:pt idx="0">
                  <c:v>4.3362165625500557</c:v>
                </c:pt>
                <c:pt idx="1">
                  <c:v>3.6444219225072119</c:v>
                </c:pt>
                <c:pt idx="2">
                  <c:v>3.6074377435761935</c:v>
                </c:pt>
                <c:pt idx="3">
                  <c:v>4.1924709103353868</c:v>
                </c:pt>
                <c:pt idx="4">
                  <c:v>4.3371298405466971</c:v>
                </c:pt>
                <c:pt idx="5">
                  <c:v>4.0482269503546098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85-4458-BBD4-BD17914E18DB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Bedrifter!$M$10:$M$15</c:f>
              <c:numCache>
                <c:formatCode>0.00</c:formatCode>
                <c:ptCount val="6"/>
                <c:pt idx="0">
                  <c:v>4.2759909596662036</c:v>
                </c:pt>
                <c:pt idx="1">
                  <c:v>3.8504042068911377</c:v>
                </c:pt>
                <c:pt idx="2">
                  <c:v>3.7342244108336256</c:v>
                </c:pt>
                <c:pt idx="3">
                  <c:v>4.233585297169113</c:v>
                </c:pt>
                <c:pt idx="4">
                  <c:v>4.3952627683197631</c:v>
                </c:pt>
                <c:pt idx="5">
                  <c:v>4.2105653657812745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85-4458-BBD4-BD17914E1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1240"/>
        <c:axId val="441201632"/>
      </c:barChart>
      <c:catAx>
        <c:axId val="441201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1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1632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/>
                  <a:t>Middel klasse</a:t>
                </a:r>
              </a:p>
            </c:rich>
          </c:tx>
          <c:layout>
            <c:manualLayout>
              <c:xMode val="edge"/>
              <c:yMode val="edge"/>
              <c:x val="1.7176997759522031E-2"/>
              <c:y val="0.41984734831643317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1240"/>
        <c:crosses val="autoZero"/>
        <c:crossBetween val="between"/>
        <c:minorUnit val="0.2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969585267724841"/>
          <c:y val="7.9367030734061469E-2"/>
          <c:w val="4.9312607777754605E-2"/>
          <c:h val="0.144894589789179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9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KU, % KJØTTFE </a:t>
            </a:r>
          </a:p>
        </c:rich>
      </c:tx>
      <c:layout>
        <c:manualLayout>
          <c:xMode val="edge"/>
          <c:yMode val="edge"/>
          <c:x val="0.10955742252772675"/>
          <c:y val="2.97617837225153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025873524950807E-2"/>
          <c:y val="0.13539816812911121"/>
          <c:w val="0.88524610371010382"/>
          <c:h val="0.71752618595622253"/>
        </c:manualLayout>
      </c:layout>
      <c:areaChart>
        <c:grouping val="standard"/>
        <c:varyColors val="0"/>
        <c:ser>
          <c:idx val="0"/>
          <c:order val="0"/>
          <c:tx>
            <c:v>KJØTTFE</c:v>
          </c:tx>
          <c:spPr>
            <a:solidFill>
              <a:srgbClr val="9999FF"/>
            </a:solidFill>
            <a:ln w="69850">
              <a:solidFill>
                <a:srgbClr val="000000"/>
              </a:solidFill>
              <a:prstDash val="solid"/>
            </a:ln>
          </c:spPr>
          <c:cat>
            <c:numRef>
              <c:f>År!$A$23:$A$35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År!$X$23:$X$35</c:f>
              <c:numCache>
                <c:formatCode>0</c:formatCode>
                <c:ptCount val="13"/>
                <c:pt idx="0">
                  <c:v>16.98201834862385</c:v>
                </c:pt>
                <c:pt idx="1">
                  <c:v>18.690219732873757</c:v>
                </c:pt>
                <c:pt idx="2">
                  <c:v>17.842551854179764</c:v>
                </c:pt>
                <c:pt idx="3">
                  <c:v>16.530899364296388</c:v>
                </c:pt>
                <c:pt idx="4">
                  <c:v>16.043086324916477</c:v>
                </c:pt>
                <c:pt idx="5">
                  <c:v>16.870436122462653</c:v>
                </c:pt>
                <c:pt idx="6">
                  <c:v>20.317204029803047</c:v>
                </c:pt>
                <c:pt idx="7">
                  <c:v>25.405827616654207</c:v>
                </c:pt>
                <c:pt idx="8">
                  <c:v>21.929558476575664</c:v>
                </c:pt>
                <c:pt idx="9">
                  <c:v>25.771293489306554</c:v>
                </c:pt>
                <c:pt idx="10">
                  <c:v>26.843604538675795</c:v>
                </c:pt>
                <c:pt idx="11">
                  <c:v>26.288027477919528</c:v>
                </c:pt>
                <c:pt idx="12">
                  <c:v>26.893726854449557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80-4523-8332-280BB97D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3409120"/>
        <c:axId val="393410296"/>
      </c:area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noMultiLvlLbl val="0"/>
      </c:catAx>
      <c:valAx>
        <c:axId val="393410296"/>
        <c:scaling>
          <c:orientation val="minMax"/>
          <c:min val="1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%</a:t>
                </a:r>
              </a:p>
            </c:rich>
          </c:tx>
          <c:layout>
            <c:manualLayout>
              <c:xMode val="edge"/>
              <c:yMode val="edge"/>
              <c:x val="1.454493587967637E-2"/>
              <c:y val="0.3556127966370881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/>
              <a:t>Kategori</a:t>
            </a:r>
            <a:r>
              <a:rPr lang="nb-NO" baseline="0"/>
              <a:t> KU: </a:t>
            </a:r>
            <a:r>
              <a:rPr lang="nb-NO"/>
              <a:t>Middel slaktevekt innen bedriftsgruppe</a:t>
            </a:r>
          </a:p>
        </c:rich>
      </c:tx>
      <c:layout>
        <c:manualLayout>
          <c:xMode val="edge"/>
          <c:yMode val="edge"/>
          <c:x val="0.11844648451201664"/>
          <c:y val="4.64281217615325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118788680736228E-2"/>
          <c:y val="0.13612889731667857"/>
          <c:w val="0.89630489737169949"/>
          <c:h val="0.68169415876308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B!$AC$3:$AD$8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Bedrifter!$U$24:$U$29</c:f>
              <c:numCache>
                <c:formatCode>0</c:formatCode>
                <c:ptCount val="6"/>
                <c:pt idx="0">
                  <c:v>311.50071109156255</c:v>
                </c:pt>
                <c:pt idx="1">
                  <c:v>294.42144484285978</c:v>
                </c:pt>
                <c:pt idx="2">
                  <c:v>295.10009689470002</c:v>
                </c:pt>
                <c:pt idx="3">
                  <c:v>301.35130054081844</c:v>
                </c:pt>
                <c:pt idx="4">
                  <c:v>302.85963659961112</c:v>
                </c:pt>
                <c:pt idx="5">
                  <c:v>302.3707629355859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42-428B-B362-57D66BC74A48}"/>
            </c:ext>
          </c:extLst>
        </c:ser>
        <c:ser>
          <c:idx val="4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B!$AC$3:$AD$8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Bedrifter!$U$17:$U$22</c:f>
              <c:numCache>
                <c:formatCode>0</c:formatCode>
                <c:ptCount val="6"/>
                <c:pt idx="0">
                  <c:v>313.40394516617442</c:v>
                </c:pt>
                <c:pt idx="1">
                  <c:v>293.68621630020982</c:v>
                </c:pt>
                <c:pt idx="2">
                  <c:v>293.92232671313974</c:v>
                </c:pt>
                <c:pt idx="3">
                  <c:v>301.52258371902985</c:v>
                </c:pt>
                <c:pt idx="4">
                  <c:v>305.26054421768714</c:v>
                </c:pt>
                <c:pt idx="5">
                  <c:v>298.08807103332919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42-428B-B362-57D66BC74A48}"/>
            </c:ext>
          </c:extLst>
        </c:ser>
        <c:ser>
          <c:idx val="6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B!$AC$3:$AD$8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Bedrifter!$U$10:$U$15</c:f>
              <c:numCache>
                <c:formatCode>0</c:formatCode>
                <c:ptCount val="6"/>
                <c:pt idx="0">
                  <c:v>312.87949740034759</c:v>
                </c:pt>
                <c:pt idx="1">
                  <c:v>300.24362699156393</c:v>
                </c:pt>
                <c:pt idx="2">
                  <c:v>299.75209883475947</c:v>
                </c:pt>
                <c:pt idx="3">
                  <c:v>304.17449009754517</c:v>
                </c:pt>
                <c:pt idx="4">
                  <c:v>303.91719557195552</c:v>
                </c:pt>
                <c:pt idx="5">
                  <c:v>302.40774241302694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42-428B-B362-57D66BC74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200064"/>
        <c:axId val="441200456"/>
      </c:barChart>
      <c:catAx>
        <c:axId val="441200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4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1200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Vekt i kg</a:t>
                </a:r>
              </a:p>
            </c:rich>
          </c:tx>
          <c:layout>
            <c:manualLayout>
              <c:xMode val="edge"/>
              <c:yMode val="edge"/>
              <c:x val="1.616541323855715E-2"/>
              <c:y val="0.453227312173483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200064"/>
        <c:crosses val="autoZero"/>
        <c:crossBetween val="between"/>
        <c:minorUnit val="0.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513260705425515"/>
          <c:y val="4.3324935062909034E-2"/>
          <c:w val="7.0139690144716951E-2"/>
          <c:h val="0.195020114391359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KU: </a:t>
            </a:r>
            <a:r>
              <a:rPr lang="nb-NO" sz="2000"/>
              <a:t>ANTALL slakt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6414290500025"/>
          <c:y val="0.12258638258452988"/>
          <c:w val="0.8688750605843294"/>
          <c:h val="0.708130363383721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Bedrifter!$G$24:$G$29</c:f>
              <c:numCache>
                <c:formatCode>#,##0</c:formatCode>
                <c:ptCount val="6"/>
                <c:pt idx="0">
                  <c:v>13641</c:v>
                </c:pt>
                <c:pt idx="1">
                  <c:v>14223</c:v>
                </c:pt>
                <c:pt idx="2">
                  <c:v>17132</c:v>
                </c:pt>
                <c:pt idx="3">
                  <c:v>7766</c:v>
                </c:pt>
                <c:pt idx="4">
                  <c:v>1541</c:v>
                </c:pt>
                <c:pt idx="5">
                  <c:v>7576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61-4AA7-A412-AAD628B0AC8E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Bedrifter!$G$17:$G$22</c:f>
              <c:numCache>
                <c:formatCode>#,##0</c:formatCode>
                <c:ptCount val="6"/>
                <c:pt idx="0">
                  <c:v>12547</c:v>
                </c:pt>
                <c:pt idx="1">
                  <c:v>12871</c:v>
                </c:pt>
                <c:pt idx="2">
                  <c:v>15206</c:v>
                </c:pt>
                <c:pt idx="3">
                  <c:v>7346</c:v>
                </c:pt>
                <c:pt idx="4">
                  <c:v>1323</c:v>
                </c:pt>
                <c:pt idx="5">
                  <c:v>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61-4AA7-A412-AAD628B0AC8E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Bedrifter!$G$10:$G$15</c:f>
              <c:numCache>
                <c:formatCode>#,##0</c:formatCode>
                <c:ptCount val="6"/>
                <c:pt idx="0">
                  <c:v>11540</c:v>
                </c:pt>
                <c:pt idx="1">
                  <c:v>12804</c:v>
                </c:pt>
                <c:pt idx="2">
                  <c:v>14246</c:v>
                </c:pt>
                <c:pt idx="3">
                  <c:v>6766</c:v>
                </c:pt>
                <c:pt idx="4">
                  <c:v>1355</c:v>
                </c:pt>
                <c:pt idx="5">
                  <c:v>6755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61-4AA7-A412-AAD628B0A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1.7696320890837388E-2"/>
              <c:y val="0.395550970567181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6.0052031416227808E-2"/>
          <c:h val="0.253435513074234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000"/>
              <a:t>Kategori</a:t>
            </a:r>
            <a:r>
              <a:rPr lang="nb-NO" sz="2000" baseline="0"/>
              <a:t> KU: </a:t>
            </a:r>
            <a:r>
              <a:rPr lang="nb-NO" sz="2000"/>
              <a:t>ANTALL% slakt innen bedriftsgruppe, hittil i år</a:t>
            </a:r>
          </a:p>
        </c:rich>
      </c:tx>
      <c:layout>
        <c:manualLayout>
          <c:xMode val="edge"/>
          <c:yMode val="edge"/>
          <c:x val="0.12295666988994797"/>
          <c:y val="3.141374953738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86414290500025"/>
          <c:y val="0.12258638258452988"/>
          <c:w val="0.8688750605843294"/>
          <c:h val="0.708130363383721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Bedrifter!$B$24</c:f>
              <c:strCache>
                <c:ptCount val="1"/>
                <c:pt idx="0">
                  <c:v>2022</c:v>
                </c:pt>
              </c:strCache>
            </c:strRef>
          </c:tx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Bedrifter!$I$24:$I$29</c:f>
              <c:numCache>
                <c:formatCode>0.0</c:formatCode>
                <c:ptCount val="6"/>
                <c:pt idx="0">
                  <c:v>22.044635498311223</c:v>
                </c:pt>
                <c:pt idx="1">
                  <c:v>22.985180755991529</c:v>
                </c:pt>
                <c:pt idx="2">
                  <c:v>27.686290987249315</c:v>
                </c:pt>
                <c:pt idx="3">
                  <c:v>12.550299778600172</c:v>
                </c:pt>
                <c:pt idx="4">
                  <c:v>2.4903440585659098</c:v>
                </c:pt>
                <c:pt idx="5">
                  <c:v>12.243248921281859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8E-406B-8BCB-48632184E747}"/>
            </c:ext>
          </c:extLst>
        </c:ser>
        <c:ser>
          <c:idx val="13"/>
          <c:order val="1"/>
          <c:tx>
            <c:strRef>
              <c:f>Bedrifter!$B$17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Bedrifter!$I$17:$I$22</c:f>
              <c:numCache>
                <c:formatCode>0.0</c:formatCode>
                <c:ptCount val="6"/>
                <c:pt idx="0">
                  <c:v>21.987592878171878</c:v>
                </c:pt>
                <c:pt idx="1">
                  <c:v>22.55537641945886</c:v>
                </c:pt>
                <c:pt idx="2">
                  <c:v>26.647273237067161</c:v>
                </c:pt>
                <c:pt idx="3">
                  <c:v>12.87326510584607</c:v>
                </c:pt>
                <c:pt idx="4">
                  <c:v>2.3184494602551529</c:v>
                </c:pt>
                <c:pt idx="5">
                  <c:v>13.618042899200898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8E-406B-8BCB-48632184E747}"/>
            </c:ext>
          </c:extLst>
        </c:ser>
        <c:ser>
          <c:idx val="1"/>
          <c:order val="2"/>
          <c:tx>
            <c:strRef>
              <c:f>Bedrifter!$B$10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Bedrifter!$D$10:$E$15</c:f>
              <c:multiLvlStrCache>
                <c:ptCount val="6"/>
                <c:lvl>
                  <c:pt idx="0">
                    <c:v>Nortura</c:v>
                  </c:pt>
                  <c:pt idx="1">
                    <c:v>Nortura</c:v>
                  </c:pt>
                  <c:pt idx="2">
                    <c:v>Nortura</c:v>
                  </c:pt>
                  <c:pt idx="3">
                    <c:v>Fatland</c:v>
                  </c:pt>
                  <c:pt idx="4">
                    <c:v>Midt-Norge</c:v>
                  </c:pt>
                  <c:pt idx="5">
                    <c:v>Uavhengig</c:v>
                  </c:pt>
                </c:lvl>
                <c:lvl>
                  <c:pt idx="0">
                    <c:v>Øst</c:v>
                  </c:pt>
                  <c:pt idx="1">
                    <c:v>Vest</c:v>
                  </c:pt>
                  <c:pt idx="2">
                    <c:v>Nord</c:v>
                  </c:pt>
                  <c:pt idx="3">
                    <c:v>KLF</c:v>
                  </c:pt>
                  <c:pt idx="4">
                    <c:v>KLF</c:v>
                  </c:pt>
                  <c:pt idx="5">
                    <c:v>KLF</c:v>
                  </c:pt>
                </c:lvl>
              </c:multiLvlStrCache>
            </c:multiLvlStrRef>
          </c:cat>
          <c:val>
            <c:numRef>
              <c:f>Bedrifter!$I$10:$I$15</c:f>
              <c:numCache>
                <c:formatCode>0.0</c:formatCode>
                <c:ptCount val="6"/>
                <c:pt idx="0">
                  <c:v>21.583810271948529</c:v>
                </c:pt>
                <c:pt idx="1">
                  <c:v>23.947929525305799</c:v>
                </c:pt>
                <c:pt idx="2">
                  <c:v>26.644970635544095</c:v>
                </c:pt>
                <c:pt idx="3">
                  <c:v>12.654771256499457</c:v>
                </c:pt>
                <c:pt idx="4">
                  <c:v>2.5343208768189127</c:v>
                </c:pt>
                <c:pt idx="5">
                  <c:v>12.634197433883219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8E-406B-8BCB-48632184E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198888"/>
        <c:axId val="441199280"/>
      </c:barChart>
      <c:catAx>
        <c:axId val="441198888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19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1.7696320890837388E-2"/>
              <c:y val="0.3955509705671818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41198888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61627955143419"/>
          <c:y val="0.25125990400050491"/>
          <c:w val="7.9830822077195968E-2"/>
          <c:h val="0.173651123798204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 baseline="0"/>
              <a:t>Kategori KU</a:t>
            </a:r>
            <a:r>
              <a:rPr lang="nb-NO" sz="2800"/>
              <a:t>, antall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079830440687769E-2"/>
          <c:y val="0.13545113889036456"/>
          <c:w val="0.8999159882622394"/>
          <c:h val="0.6338075268067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Slakteri!$G$38:$G$64</c:f>
              <c:numCache>
                <c:formatCode>#,##0</c:formatCode>
                <c:ptCount val="27"/>
                <c:pt idx="0">
                  <c:v>11687</c:v>
                </c:pt>
                <c:pt idx="1">
                  <c:v>2215</c:v>
                </c:pt>
                <c:pt idx="2">
                  <c:v>860</c:v>
                </c:pt>
                <c:pt idx="3">
                  <c:v>5130</c:v>
                </c:pt>
                <c:pt idx="4">
                  <c:v>2104</c:v>
                </c:pt>
                <c:pt idx="5">
                  <c:v>3264</c:v>
                </c:pt>
                <c:pt idx="6">
                  <c:v>4318</c:v>
                </c:pt>
                <c:pt idx="7">
                  <c:v>259</c:v>
                </c:pt>
                <c:pt idx="8">
                  <c:v>1926</c:v>
                </c:pt>
                <c:pt idx="9">
                  <c:v>914</c:v>
                </c:pt>
                <c:pt idx="10">
                  <c:v>0</c:v>
                </c:pt>
                <c:pt idx="11">
                  <c:v>1323</c:v>
                </c:pt>
                <c:pt idx="12">
                  <c:v>1539</c:v>
                </c:pt>
                <c:pt idx="13">
                  <c:v>2156</c:v>
                </c:pt>
                <c:pt idx="14">
                  <c:v>1319</c:v>
                </c:pt>
                <c:pt idx="15">
                  <c:v>299</c:v>
                </c:pt>
                <c:pt idx="16">
                  <c:v>1979</c:v>
                </c:pt>
                <c:pt idx="17">
                  <c:v>968</c:v>
                </c:pt>
                <c:pt idx="18">
                  <c:v>683</c:v>
                </c:pt>
                <c:pt idx="19">
                  <c:v>10185</c:v>
                </c:pt>
                <c:pt idx="20">
                  <c:v>0</c:v>
                </c:pt>
                <c:pt idx="21">
                  <c:v>454</c:v>
                </c:pt>
                <c:pt idx="22">
                  <c:v>0</c:v>
                </c:pt>
                <c:pt idx="23">
                  <c:v>3028</c:v>
                </c:pt>
                <c:pt idx="24">
                  <c:v>0</c:v>
                </c:pt>
                <c:pt idx="25">
                  <c:v>0</c:v>
                </c:pt>
                <c:pt idx="26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B-4C37-B500-D24A0E613068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Slakteri!$G$10:$G$36</c:f>
              <c:numCache>
                <c:formatCode>#,##0</c:formatCode>
                <c:ptCount val="27"/>
                <c:pt idx="0">
                  <c:v>10833</c:v>
                </c:pt>
                <c:pt idx="1">
                  <c:v>1831</c:v>
                </c:pt>
                <c:pt idx="2">
                  <c:v>707</c:v>
                </c:pt>
                <c:pt idx="3">
                  <c:v>5111</c:v>
                </c:pt>
                <c:pt idx="4">
                  <c:v>2166</c:v>
                </c:pt>
                <c:pt idx="5">
                  <c:v>3083</c:v>
                </c:pt>
                <c:pt idx="6">
                  <c:v>4348</c:v>
                </c:pt>
                <c:pt idx="7">
                  <c:v>329</c:v>
                </c:pt>
                <c:pt idx="8">
                  <c:v>1780</c:v>
                </c:pt>
                <c:pt idx="9">
                  <c:v>106</c:v>
                </c:pt>
                <c:pt idx="10">
                  <c:v>0</c:v>
                </c:pt>
                <c:pt idx="11">
                  <c:v>1355</c:v>
                </c:pt>
                <c:pt idx="12">
                  <c:v>1404</c:v>
                </c:pt>
                <c:pt idx="13">
                  <c:v>1903</c:v>
                </c:pt>
                <c:pt idx="14">
                  <c:v>1179</c:v>
                </c:pt>
                <c:pt idx="15">
                  <c:v>376</c:v>
                </c:pt>
                <c:pt idx="16">
                  <c:v>2061</c:v>
                </c:pt>
                <c:pt idx="17">
                  <c:v>1069</c:v>
                </c:pt>
                <c:pt idx="18">
                  <c:v>564</c:v>
                </c:pt>
                <c:pt idx="19">
                  <c:v>9810</c:v>
                </c:pt>
                <c:pt idx="20">
                  <c:v>0</c:v>
                </c:pt>
                <c:pt idx="21">
                  <c:v>419</c:v>
                </c:pt>
                <c:pt idx="22">
                  <c:v>0</c:v>
                </c:pt>
                <c:pt idx="23">
                  <c:v>2647</c:v>
                </c:pt>
                <c:pt idx="24">
                  <c:v>0</c:v>
                </c:pt>
                <c:pt idx="25">
                  <c:v>0</c:v>
                </c:pt>
                <c:pt idx="26">
                  <c:v>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DB-4C37-B500-D24A0E613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b-NO" sz="1050"/>
                  <a:t>Antall</a:t>
                </a:r>
              </a:p>
            </c:rich>
          </c:tx>
          <c:layout>
            <c:manualLayout>
              <c:xMode val="edge"/>
              <c:yMode val="edge"/>
              <c:x val="8.8090119670679607E-3"/>
              <c:y val="0.3567832872180148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andels% slakt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740024453632091E-2"/>
          <c:y val="0.16664991344167085"/>
          <c:w val="0.90279546584395831"/>
          <c:h val="0.613167733709328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Slakteri!$J$38:$J$64</c:f>
              <c:numCache>
                <c:formatCode>0.0</c:formatCode>
                <c:ptCount val="27"/>
                <c:pt idx="0">
                  <c:v>20.480513108089159</c:v>
                </c:pt>
                <c:pt idx="1">
                  <c:v>3.881606617131641</c:v>
                </c:pt>
                <c:pt idx="2">
                  <c:v>1.5070797700827141</c:v>
                </c:pt>
                <c:pt idx="3">
                  <c:v>8.9899060703771188</c:v>
                </c:pt>
                <c:pt idx="4">
                  <c:v>3.6870881816907346</c:v>
                </c:pt>
                <c:pt idx="5">
                  <c:v>5.7198934529650947</c:v>
                </c:pt>
                <c:pt idx="6">
                  <c:v>7.5669423804850684</c:v>
                </c:pt>
                <c:pt idx="7">
                  <c:v>0.4538763493621199</c:v>
                </c:pt>
                <c:pt idx="8">
                  <c:v>3.3751577176503562</c:v>
                </c:pt>
                <c:pt idx="9">
                  <c:v>1.6017103602972103</c:v>
                </c:pt>
                <c:pt idx="10">
                  <c:v>0</c:v>
                </c:pt>
                <c:pt idx="11">
                  <c:v>2.3184494602551529</c:v>
                </c:pt>
                <c:pt idx="12">
                  <c:v>2.6969718211131362</c:v>
                </c:pt>
                <c:pt idx="13">
                  <c:v>3.7782139352306174</c:v>
                </c:pt>
                <c:pt idx="14">
                  <c:v>2.3114397869059298</c:v>
                </c:pt>
                <c:pt idx="15">
                  <c:v>0.52397308285433908</c:v>
                </c:pt>
                <c:pt idx="16">
                  <c:v>3.4680358895275489</c:v>
                </c:pt>
                <c:pt idx="17">
                  <c:v>1.696340950511706</c:v>
                </c:pt>
                <c:pt idx="18">
                  <c:v>1.196901724379644</c:v>
                </c:pt>
                <c:pt idx="19">
                  <c:v>17.848380765456326</c:v>
                </c:pt>
                <c:pt idx="20">
                  <c:v>0</c:v>
                </c:pt>
                <c:pt idx="21">
                  <c:v>0.79559792513668881</c:v>
                </c:pt>
                <c:pt idx="22">
                  <c:v>0</c:v>
                </c:pt>
                <c:pt idx="23">
                  <c:v>5.3063227253609995</c:v>
                </c:pt>
                <c:pt idx="24">
                  <c:v>0</c:v>
                </c:pt>
                <c:pt idx="25">
                  <c:v>0</c:v>
                </c:pt>
                <c:pt idx="26">
                  <c:v>0.76755923173980101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0-4272-9DDE-C06D84FDE74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Slakteri!$J$10:$J$36</c:f>
              <c:numCache>
                <c:formatCode>0.0</c:formatCode>
                <c:ptCount val="27"/>
                <c:pt idx="0">
                  <c:v>20.261474581977328</c:v>
                </c:pt>
                <c:pt idx="1">
                  <c:v>3.4246062918490252</c:v>
                </c:pt>
                <c:pt idx="2">
                  <c:v>1.3223356899711971</c:v>
                </c:pt>
                <c:pt idx="3">
                  <c:v>9.5593461265103112</c:v>
                </c:pt>
                <c:pt idx="4">
                  <c:v>4.0511727078891262</c:v>
                </c:pt>
                <c:pt idx="5">
                  <c:v>5.7662813750794895</c:v>
                </c:pt>
                <c:pt idx="6">
                  <c:v>8.1322709759473319</c:v>
                </c:pt>
                <c:pt idx="7">
                  <c:v>0.61534433097669528</c:v>
                </c:pt>
                <c:pt idx="8">
                  <c:v>3.3292185688100857</c:v>
                </c:pt>
                <c:pt idx="9">
                  <c:v>0.19825683612015113</c:v>
                </c:pt>
                <c:pt idx="10">
                  <c:v>0</c:v>
                </c:pt>
                <c:pt idx="11">
                  <c:v>2.5343208768189127</c:v>
                </c:pt>
                <c:pt idx="12">
                  <c:v>2.6259679048367182</c:v>
                </c:pt>
                <c:pt idx="13">
                  <c:v>3.5592713126098823</c:v>
                </c:pt>
                <c:pt idx="14">
                  <c:v>2.2051397149590395</c:v>
                </c:pt>
                <c:pt idx="15">
                  <c:v>0.70325066397336622</c:v>
                </c:pt>
                <c:pt idx="16">
                  <c:v>3.8547862192795423</c:v>
                </c:pt>
                <c:pt idx="17">
                  <c:v>1.9994014887966185</c:v>
                </c:pt>
                <c:pt idx="18">
                  <c:v>1.0548759959600493</c:v>
                </c:pt>
                <c:pt idx="19">
                  <c:v>18.34810907866682</c:v>
                </c:pt>
                <c:pt idx="20">
                  <c:v>0</c:v>
                </c:pt>
                <c:pt idx="21">
                  <c:v>0.78367560692776739</c:v>
                </c:pt>
                <c:pt idx="22">
                  <c:v>0</c:v>
                </c:pt>
                <c:pt idx="23">
                  <c:v>4.9508098604720763</c:v>
                </c:pt>
                <c:pt idx="24">
                  <c:v>0</c:v>
                </c:pt>
                <c:pt idx="25">
                  <c:v>0</c:v>
                </c:pt>
                <c:pt idx="26">
                  <c:v>0.67706579882542162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0-4272-9DDE-C06D84FDE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800"/>
                  <a:t>Andels%</a:t>
                </a:r>
              </a:p>
            </c:rich>
          </c:tx>
          <c:layout>
            <c:manualLayout>
              <c:xMode val="edge"/>
              <c:yMode val="edge"/>
              <c:x val="1.4504411281238715E-2"/>
              <c:y val="0.43416410714618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530302214275198"/>
          <c:y val="0.2411267474544405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</a:t>
            </a:r>
            <a:r>
              <a:rPr lang="nb-NO" sz="2400" baseline="0"/>
              <a:t> vekt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905135048175158E-2"/>
          <c:y val="0.16438560591621509"/>
          <c:w val="0.90229313083819751"/>
          <c:h val="0.592175649314701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Slakteri!$U$38:$U$64</c:f>
              <c:numCache>
                <c:formatCode>0</c:formatCode>
                <c:ptCount val="27"/>
                <c:pt idx="0">
                  <c:v>313.88460682809881</c:v>
                </c:pt>
                <c:pt idx="1">
                  <c:v>321.95647855530444</c:v>
                </c:pt>
                <c:pt idx="2">
                  <c:v>306.8719767441861</c:v>
                </c:pt>
                <c:pt idx="3">
                  <c:v>299.64333138401599</c:v>
                </c:pt>
                <c:pt idx="4">
                  <c:v>291.81630228136822</c:v>
                </c:pt>
                <c:pt idx="5">
                  <c:v>300.09059436274441</c:v>
                </c:pt>
                <c:pt idx="6">
                  <c:v>287.16956924502085</c:v>
                </c:pt>
                <c:pt idx="7">
                  <c:v>285.46563706563694</c:v>
                </c:pt>
                <c:pt idx="8">
                  <c:v>287.04932502596125</c:v>
                </c:pt>
                <c:pt idx="9">
                  <c:v>282.25404814004366</c:v>
                </c:pt>
                <c:pt idx="10">
                  <c:v>0</c:v>
                </c:pt>
                <c:pt idx="11">
                  <c:v>305.26054421768714</c:v>
                </c:pt>
                <c:pt idx="12">
                  <c:v>292.86367771280055</c:v>
                </c:pt>
                <c:pt idx="13">
                  <c:v>316.61975881261645</c:v>
                </c:pt>
                <c:pt idx="14">
                  <c:v>294.83343442001512</c:v>
                </c:pt>
                <c:pt idx="15">
                  <c:v>286.64816053511697</c:v>
                </c:pt>
                <c:pt idx="16">
                  <c:v>291.70843860535626</c:v>
                </c:pt>
                <c:pt idx="17">
                  <c:v>291.00836776859501</c:v>
                </c:pt>
                <c:pt idx="18">
                  <c:v>294.74568081991208</c:v>
                </c:pt>
                <c:pt idx="19">
                  <c:v>295.6176239568004</c:v>
                </c:pt>
                <c:pt idx="20">
                  <c:v>0</c:v>
                </c:pt>
                <c:pt idx="21">
                  <c:v>276.1823788546256</c:v>
                </c:pt>
                <c:pt idx="22">
                  <c:v>0</c:v>
                </c:pt>
                <c:pt idx="23">
                  <c:v>290.07249009247039</c:v>
                </c:pt>
                <c:pt idx="24">
                  <c:v>0</c:v>
                </c:pt>
                <c:pt idx="25">
                  <c:v>0</c:v>
                </c:pt>
                <c:pt idx="26">
                  <c:v>285.00502283105021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B3-4ECF-AAA6-A34E6325DC72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Slakteri!$U$10:$U$36</c:f>
              <c:numCache>
                <c:formatCode>0</c:formatCode>
                <c:ptCount val="27"/>
                <c:pt idx="0">
                  <c:v>313.60541862826602</c:v>
                </c:pt>
                <c:pt idx="1">
                  <c:v>321.24489350081927</c:v>
                </c:pt>
                <c:pt idx="2">
                  <c:v>301.75657708627995</c:v>
                </c:pt>
                <c:pt idx="3">
                  <c:v>306.54417922128698</c:v>
                </c:pt>
                <c:pt idx="4">
                  <c:v>297.19598337950089</c:v>
                </c:pt>
                <c:pt idx="5">
                  <c:v>303.66772624067426</c:v>
                </c:pt>
                <c:pt idx="6">
                  <c:v>293.69533118675304</c:v>
                </c:pt>
                <c:pt idx="7">
                  <c:v>293.37902735562307</c:v>
                </c:pt>
                <c:pt idx="8">
                  <c:v>296.18011235955123</c:v>
                </c:pt>
                <c:pt idx="9">
                  <c:v>287.98773584905661</c:v>
                </c:pt>
                <c:pt idx="10">
                  <c:v>0</c:v>
                </c:pt>
                <c:pt idx="11">
                  <c:v>303.91719557195552</c:v>
                </c:pt>
                <c:pt idx="12">
                  <c:v>298.22108262108299</c:v>
                </c:pt>
                <c:pt idx="13">
                  <c:v>312.47314766158746</c:v>
                </c:pt>
                <c:pt idx="14">
                  <c:v>302.67879558948243</c:v>
                </c:pt>
                <c:pt idx="15">
                  <c:v>291.62978723404274</c:v>
                </c:pt>
                <c:pt idx="16">
                  <c:v>298.4594371664241</c:v>
                </c:pt>
                <c:pt idx="17">
                  <c:v>294.53433115060807</c:v>
                </c:pt>
                <c:pt idx="18">
                  <c:v>291.77996453900704</c:v>
                </c:pt>
                <c:pt idx="19">
                  <c:v>300.88710499490389</c:v>
                </c:pt>
                <c:pt idx="20">
                  <c:v>0</c:v>
                </c:pt>
                <c:pt idx="21">
                  <c:v>294.3143198090691</c:v>
                </c:pt>
                <c:pt idx="22">
                  <c:v>0</c:v>
                </c:pt>
                <c:pt idx="23">
                  <c:v>298.52115602569006</c:v>
                </c:pt>
                <c:pt idx="24">
                  <c:v>0</c:v>
                </c:pt>
                <c:pt idx="25">
                  <c:v>0</c:v>
                </c:pt>
                <c:pt idx="26">
                  <c:v>285.18121546961322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B3-4ECF-AAA6-A34E6325D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62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Vekt i kg</a:t>
                </a:r>
              </a:p>
            </c:rich>
          </c:tx>
          <c:layout>
            <c:manualLayout>
              <c:xMode val="edge"/>
              <c:yMode val="edge"/>
              <c:x val="1.5731760907851305E-2"/>
              <c:y val="0.4341641639882035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729344645529958"/>
          <c:y val="6.704301767773467E-2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</a:t>
            </a:r>
            <a:r>
              <a:rPr lang="nb-NO" sz="2400" baseline="0"/>
              <a:t> KLASSE</a:t>
            </a:r>
            <a:r>
              <a:rPr lang="nb-NO" sz="24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7157290382575933E-2"/>
          <c:y val="0.16112351786224038"/>
          <c:w val="0.89705706134503582"/>
          <c:h val="0.629774054039355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Slakteri!$M$38:$M$64</c:f>
              <c:numCache>
                <c:formatCode>0.00</c:formatCode>
                <c:ptCount val="27"/>
                <c:pt idx="0">
                  <c:v>4.336544250451535</c:v>
                </c:pt>
                <c:pt idx="1">
                  <c:v>4.876526458616012</c:v>
                </c:pt>
                <c:pt idx="2">
                  <c:v>4.3317811408614659</c:v>
                </c:pt>
                <c:pt idx="3">
                  <c:v>3.8237480438184672</c:v>
                </c:pt>
                <c:pt idx="4">
                  <c:v>3.684663162924033</c:v>
                </c:pt>
                <c:pt idx="5">
                  <c:v>3.9235747303543929</c:v>
                </c:pt>
                <c:pt idx="6">
                  <c:v>3.4365281967974002</c:v>
                </c:pt>
                <c:pt idx="7">
                  <c:v>3.2674418604651168</c:v>
                </c:pt>
                <c:pt idx="8">
                  <c:v>3.92392444910808</c:v>
                </c:pt>
                <c:pt idx="9">
                  <c:v>3.1009879253567498</c:v>
                </c:pt>
                <c:pt idx="10">
                  <c:v>0</c:v>
                </c:pt>
                <c:pt idx="11">
                  <c:v>4.3371298405466971</c:v>
                </c:pt>
                <c:pt idx="12">
                  <c:v>3.6009114583333344</c:v>
                </c:pt>
                <c:pt idx="13">
                  <c:v>4.8351903435468913</c:v>
                </c:pt>
                <c:pt idx="14">
                  <c:v>3.5643564356435657</c:v>
                </c:pt>
                <c:pt idx="15">
                  <c:v>3.3612040133779257</c:v>
                </c:pt>
                <c:pt idx="16">
                  <c:v>3.8567088607594946</c:v>
                </c:pt>
                <c:pt idx="17">
                  <c:v>3.7701863354037282</c:v>
                </c:pt>
                <c:pt idx="18">
                  <c:v>3.9266862170087991</c:v>
                </c:pt>
                <c:pt idx="19">
                  <c:v>3.6143364928909958</c:v>
                </c:pt>
                <c:pt idx="20">
                  <c:v>0</c:v>
                </c:pt>
                <c:pt idx="21">
                  <c:v>4.4194260485651204</c:v>
                </c:pt>
                <c:pt idx="22">
                  <c:v>0</c:v>
                </c:pt>
                <c:pt idx="23">
                  <c:v>3.6326935804103249</c:v>
                </c:pt>
                <c:pt idx="24">
                  <c:v>0</c:v>
                </c:pt>
                <c:pt idx="25">
                  <c:v>0</c:v>
                </c:pt>
                <c:pt idx="26">
                  <c:v>3.2677345537757447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2-4600-A62A-43BF29067A00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Slakteri!$M$10:$M$36</c:f>
              <c:numCache>
                <c:formatCode>0.00</c:formatCode>
                <c:ptCount val="27"/>
                <c:pt idx="0">
                  <c:v>4.2926738908956192</c:v>
                </c:pt>
                <c:pt idx="1">
                  <c:v>4.6507936507936511</c:v>
                </c:pt>
                <c:pt idx="2">
                  <c:v>4.0212164073550225</c:v>
                </c:pt>
                <c:pt idx="3">
                  <c:v>4.0602599448601806</c:v>
                </c:pt>
                <c:pt idx="4">
                  <c:v>3.8725081131200745</c:v>
                </c:pt>
                <c:pt idx="5">
                  <c:v>4.0837679269882656</c:v>
                </c:pt>
                <c:pt idx="6">
                  <c:v>3.6062701705855225</c:v>
                </c:pt>
                <c:pt idx="7">
                  <c:v>3.6432926829268286</c:v>
                </c:pt>
                <c:pt idx="8">
                  <c:v>4.0646067415730327</c:v>
                </c:pt>
                <c:pt idx="9">
                  <c:v>3.4571428571428555</c:v>
                </c:pt>
                <c:pt idx="10">
                  <c:v>0</c:v>
                </c:pt>
                <c:pt idx="11">
                  <c:v>4.3952627683197631</c:v>
                </c:pt>
                <c:pt idx="12">
                  <c:v>3.6111111111111112</c:v>
                </c:pt>
                <c:pt idx="13">
                  <c:v>4.6340179041600837</c:v>
                </c:pt>
                <c:pt idx="14">
                  <c:v>3.8039383561643825</c:v>
                </c:pt>
                <c:pt idx="15">
                  <c:v>3.4680851063829778</c:v>
                </c:pt>
                <c:pt idx="16">
                  <c:v>4.1711229946524071</c:v>
                </c:pt>
                <c:pt idx="17">
                  <c:v>4.0103383458646604</c:v>
                </c:pt>
                <c:pt idx="18">
                  <c:v>3.971580817051509</c:v>
                </c:pt>
                <c:pt idx="19">
                  <c:v>3.7372777437155129</c:v>
                </c:pt>
                <c:pt idx="20">
                  <c:v>0</c:v>
                </c:pt>
                <c:pt idx="21">
                  <c:v>4.613365155131266</c:v>
                </c:pt>
                <c:pt idx="22">
                  <c:v>0</c:v>
                </c:pt>
                <c:pt idx="23">
                  <c:v>3.8439984854221887</c:v>
                </c:pt>
                <c:pt idx="24">
                  <c:v>0</c:v>
                </c:pt>
                <c:pt idx="25">
                  <c:v>0</c:v>
                </c:pt>
                <c:pt idx="26">
                  <c:v>3.2576177285318551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2-4600-A62A-43BF29067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KLASSE (1 -15)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248094591428594"/>
          <c:y val="0.15921094724529358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middel</a:t>
            </a:r>
            <a:r>
              <a:rPr lang="nb-NO" sz="2800" baseline="0"/>
              <a:t> FETTGRUPPE</a:t>
            </a:r>
            <a:r>
              <a:rPr lang="nb-NO" sz="2800"/>
              <a:t>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07814413075246"/>
          <c:y val="0.16664991344167085"/>
          <c:w val="0.87313615979261139"/>
          <c:h val="0.60927337404918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Slakteri!$S$38:$S$64</c:f>
              <c:numCache>
                <c:formatCode>0.00</c:formatCode>
                <c:ptCount val="27"/>
                <c:pt idx="0">
                  <c:v>8.2194746299306942</c:v>
                </c:pt>
                <c:pt idx="1">
                  <c:v>8.4198645598194144</c:v>
                </c:pt>
                <c:pt idx="2">
                  <c:v>8.5023255813953469</c:v>
                </c:pt>
                <c:pt idx="3">
                  <c:v>7.9033138401559455</c:v>
                </c:pt>
                <c:pt idx="4">
                  <c:v>7.7732889733840285</c:v>
                </c:pt>
                <c:pt idx="5">
                  <c:v>7.9087009803921582</c:v>
                </c:pt>
                <c:pt idx="6">
                  <c:v>7.780453913849005</c:v>
                </c:pt>
                <c:pt idx="7">
                  <c:v>7.9034749034749021</c:v>
                </c:pt>
                <c:pt idx="8">
                  <c:v>7.8193146417445503</c:v>
                </c:pt>
                <c:pt idx="9">
                  <c:v>7.0328227571115987</c:v>
                </c:pt>
                <c:pt idx="10">
                  <c:v>0</c:v>
                </c:pt>
                <c:pt idx="11">
                  <c:v>7.6984126984126977</c:v>
                </c:pt>
                <c:pt idx="12">
                  <c:v>8.0708252111760874</c:v>
                </c:pt>
                <c:pt idx="13">
                  <c:v>8.1553803339517597</c:v>
                </c:pt>
                <c:pt idx="14">
                  <c:v>7.7323730098559507</c:v>
                </c:pt>
                <c:pt idx="15">
                  <c:v>7.6321070234113728</c:v>
                </c:pt>
                <c:pt idx="16">
                  <c:v>7.9363314805457312</c:v>
                </c:pt>
                <c:pt idx="17">
                  <c:v>7.4225206611570256</c:v>
                </c:pt>
                <c:pt idx="18">
                  <c:v>7.7715959004392383</c:v>
                </c:pt>
                <c:pt idx="19">
                  <c:v>8.1323514972999504</c:v>
                </c:pt>
                <c:pt idx="20">
                  <c:v>0</c:v>
                </c:pt>
                <c:pt idx="21">
                  <c:v>9.3986784140969188</c:v>
                </c:pt>
                <c:pt idx="22">
                  <c:v>0</c:v>
                </c:pt>
                <c:pt idx="23">
                  <c:v>7.8553500660501987</c:v>
                </c:pt>
                <c:pt idx="24">
                  <c:v>0</c:v>
                </c:pt>
                <c:pt idx="25">
                  <c:v>0</c:v>
                </c:pt>
                <c:pt idx="26">
                  <c:v>7.4200913242009134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7-47CB-B68E-5706FDB2B60C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Slakteri!$S$10:$S$36</c:f>
              <c:numCache>
                <c:formatCode>0.00</c:formatCode>
                <c:ptCount val="27"/>
                <c:pt idx="0">
                  <c:v>7.9445213698883057</c:v>
                </c:pt>
                <c:pt idx="1">
                  <c:v>8.1780447842708881</c:v>
                </c:pt>
                <c:pt idx="2">
                  <c:v>8.1004243281471009</c:v>
                </c:pt>
                <c:pt idx="3">
                  <c:v>8.2019174329876723</c:v>
                </c:pt>
                <c:pt idx="4">
                  <c:v>8.1260387811634374</c:v>
                </c:pt>
                <c:pt idx="5">
                  <c:v>8.3048978267920877</c:v>
                </c:pt>
                <c:pt idx="6">
                  <c:v>7.6428242870285183</c:v>
                </c:pt>
                <c:pt idx="7">
                  <c:v>8.2735562310030382</c:v>
                </c:pt>
                <c:pt idx="8">
                  <c:v>7.9623595505617981</c:v>
                </c:pt>
                <c:pt idx="9">
                  <c:v>7.4528301886792478</c:v>
                </c:pt>
                <c:pt idx="10">
                  <c:v>0</c:v>
                </c:pt>
                <c:pt idx="11">
                  <c:v>7.7904059040590434</c:v>
                </c:pt>
                <c:pt idx="12">
                  <c:v>8.1809116809116809</c:v>
                </c:pt>
                <c:pt idx="13">
                  <c:v>7.9043615344193405</c:v>
                </c:pt>
                <c:pt idx="14">
                  <c:v>8.1102629346904198</c:v>
                </c:pt>
                <c:pt idx="15">
                  <c:v>7.3909574468085104</c:v>
                </c:pt>
                <c:pt idx="16">
                  <c:v>8.5681707908782112</c:v>
                </c:pt>
                <c:pt idx="17">
                  <c:v>7.0776426566884956</c:v>
                </c:pt>
                <c:pt idx="18">
                  <c:v>7.7553191489361692</c:v>
                </c:pt>
                <c:pt idx="19">
                  <c:v>8.2722731906218119</c:v>
                </c:pt>
                <c:pt idx="20">
                  <c:v>0</c:v>
                </c:pt>
                <c:pt idx="21">
                  <c:v>9.3818615751790002</c:v>
                </c:pt>
                <c:pt idx="22">
                  <c:v>0</c:v>
                </c:pt>
                <c:pt idx="23">
                  <c:v>7.9758216849263297</c:v>
                </c:pt>
                <c:pt idx="24">
                  <c:v>0</c:v>
                </c:pt>
                <c:pt idx="25">
                  <c:v>0</c:v>
                </c:pt>
                <c:pt idx="26">
                  <c:v>7.765193370165747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7-47CB-B68E-5706FDB2B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Middel fettgruppe 1 -15)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14325130760681"/>
          <c:y val="0.16252246612953924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</a:t>
            </a:r>
            <a:r>
              <a:rPr lang="nb-NO" sz="2800" baseline="0"/>
              <a:t> KU: a</a:t>
            </a:r>
            <a:r>
              <a:rPr lang="nb-NO" sz="2800"/>
              <a:t>ndels% OVERFETE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96591365063432E-2"/>
          <c:y val="0.15836028392990176"/>
          <c:w val="0.88079554175964647"/>
          <c:h val="0.58458542706057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Slakteri!$W$38:$W$64</c:f>
              <c:numCache>
                <c:formatCode>0</c:formatCode>
                <c:ptCount val="27"/>
                <c:pt idx="0">
                  <c:v>78.275006417386848</c:v>
                </c:pt>
                <c:pt idx="1">
                  <c:v>74.537246049661405</c:v>
                </c:pt>
                <c:pt idx="2">
                  <c:v>79.302325581395323</c:v>
                </c:pt>
                <c:pt idx="3">
                  <c:v>74.26900584795321</c:v>
                </c:pt>
                <c:pt idx="4">
                  <c:v>69.20152091254748</c:v>
                </c:pt>
                <c:pt idx="5">
                  <c:v>71.354166666666686</c:v>
                </c:pt>
                <c:pt idx="6">
                  <c:v>69.661880500231561</c:v>
                </c:pt>
                <c:pt idx="7">
                  <c:v>69.884169884169879</c:v>
                </c:pt>
                <c:pt idx="8">
                  <c:v>71.235721703011436</c:v>
                </c:pt>
                <c:pt idx="9">
                  <c:v>60.065645514223206</c:v>
                </c:pt>
                <c:pt idx="10">
                  <c:v>0</c:v>
                </c:pt>
                <c:pt idx="11">
                  <c:v>67.876039304610742</c:v>
                </c:pt>
                <c:pt idx="12">
                  <c:v>73.099415204678365</c:v>
                </c:pt>
                <c:pt idx="13">
                  <c:v>72.448979591836732</c:v>
                </c:pt>
                <c:pt idx="14">
                  <c:v>69.370735405610318</c:v>
                </c:pt>
                <c:pt idx="15">
                  <c:v>68.227424749163887</c:v>
                </c:pt>
                <c:pt idx="16">
                  <c:v>67.508842849924221</c:v>
                </c:pt>
                <c:pt idx="17">
                  <c:v>65.805785123966956</c:v>
                </c:pt>
                <c:pt idx="18">
                  <c:v>69.546120058565137</c:v>
                </c:pt>
                <c:pt idx="19">
                  <c:v>75.149729995090823</c:v>
                </c:pt>
                <c:pt idx="20">
                  <c:v>0</c:v>
                </c:pt>
                <c:pt idx="21">
                  <c:v>76.431718061674019</c:v>
                </c:pt>
                <c:pt idx="22">
                  <c:v>0</c:v>
                </c:pt>
                <c:pt idx="23">
                  <c:v>68.626155878467671</c:v>
                </c:pt>
                <c:pt idx="24">
                  <c:v>0</c:v>
                </c:pt>
                <c:pt idx="25">
                  <c:v>0</c:v>
                </c:pt>
                <c:pt idx="26">
                  <c:v>69.406392694063953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F-49C1-AF18-069B10169B83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Slakteri!$W$10:$W$36</c:f>
              <c:numCache>
                <c:formatCode>0</c:formatCode>
                <c:ptCount val="27"/>
                <c:pt idx="0">
                  <c:v>74.466906674051515</c:v>
                </c:pt>
                <c:pt idx="1">
                  <c:v>78.317859093391604</c:v>
                </c:pt>
                <c:pt idx="2">
                  <c:v>72.135785007072144</c:v>
                </c:pt>
                <c:pt idx="3">
                  <c:v>76.971238505184886</c:v>
                </c:pt>
                <c:pt idx="4">
                  <c:v>71.652816251154192</c:v>
                </c:pt>
                <c:pt idx="5">
                  <c:v>76.516380149205318</c:v>
                </c:pt>
                <c:pt idx="6">
                  <c:v>69.59521619135235</c:v>
                </c:pt>
                <c:pt idx="7">
                  <c:v>69.6048632218845</c:v>
                </c:pt>
                <c:pt idx="8">
                  <c:v>76.348314606741553</c:v>
                </c:pt>
                <c:pt idx="9">
                  <c:v>69.811320754716988</c:v>
                </c:pt>
                <c:pt idx="10">
                  <c:v>0</c:v>
                </c:pt>
                <c:pt idx="11">
                  <c:v>69.446494464944621</c:v>
                </c:pt>
                <c:pt idx="12">
                  <c:v>75.712250712250707</c:v>
                </c:pt>
                <c:pt idx="13">
                  <c:v>67.314766158696798</c:v>
                </c:pt>
                <c:pt idx="14">
                  <c:v>74.300254452926225</c:v>
                </c:pt>
                <c:pt idx="15">
                  <c:v>60.372340425531917</c:v>
                </c:pt>
                <c:pt idx="16">
                  <c:v>75.545851528384262</c:v>
                </c:pt>
                <c:pt idx="17">
                  <c:v>56.033676333021504</c:v>
                </c:pt>
                <c:pt idx="18">
                  <c:v>70.212765957446777</c:v>
                </c:pt>
                <c:pt idx="19">
                  <c:v>78.348623853211024</c:v>
                </c:pt>
                <c:pt idx="20">
                  <c:v>0</c:v>
                </c:pt>
                <c:pt idx="21">
                  <c:v>73.747016706443901</c:v>
                </c:pt>
                <c:pt idx="22">
                  <c:v>0</c:v>
                </c:pt>
                <c:pt idx="23">
                  <c:v>70.154892330940683</c:v>
                </c:pt>
                <c:pt idx="24">
                  <c:v>0</c:v>
                </c:pt>
                <c:pt idx="25">
                  <c:v>0</c:v>
                </c:pt>
                <c:pt idx="26">
                  <c:v>74.585635359116012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F-49C1-AF18-069B10169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3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Andels% OVERFETE</a:t>
                </a:r>
              </a:p>
            </c:rich>
          </c:tx>
          <c:layout>
            <c:manualLayout>
              <c:xMode val="edge"/>
              <c:yMode val="edge"/>
              <c:x val="1.4504455181974346E-2"/>
              <c:y val="0.19376275004003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78533906068995"/>
          <c:y val="0.18125747367136821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800"/>
              <a:t>Kategori KU: % KJØTTFE</a:t>
            </a:r>
            <a:r>
              <a:rPr lang="nb-NO" sz="2800" baseline="0"/>
              <a:t> </a:t>
            </a:r>
            <a:r>
              <a:rPr lang="nb-NO" sz="28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814776902887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Slakteri!$AB$38:$AB$64</c:f>
              <c:numCache>
                <c:formatCode>0</c:formatCode>
                <c:ptCount val="27"/>
                <c:pt idx="0">
                  <c:v>32.446307863438008</c:v>
                </c:pt>
                <c:pt idx="1">
                  <c:v>57.516930022573362</c:v>
                </c:pt>
                <c:pt idx="2">
                  <c:v>33.13953488372092</c:v>
                </c:pt>
                <c:pt idx="3">
                  <c:v>19.356725146198823</c:v>
                </c:pt>
                <c:pt idx="4">
                  <c:v>18.441064638783264</c:v>
                </c:pt>
                <c:pt idx="5">
                  <c:v>38.020833333333343</c:v>
                </c:pt>
                <c:pt idx="6">
                  <c:v>10.236220472440944</c:v>
                </c:pt>
                <c:pt idx="7">
                  <c:v>9.2664092664092639</c:v>
                </c:pt>
                <c:pt idx="8">
                  <c:v>35.773624091381102</c:v>
                </c:pt>
                <c:pt idx="9">
                  <c:v>15.75492341356674</c:v>
                </c:pt>
                <c:pt idx="10">
                  <c:v>0</c:v>
                </c:pt>
                <c:pt idx="11">
                  <c:v>32.955404383975811</c:v>
                </c:pt>
                <c:pt idx="12">
                  <c:v>16.439246263807664</c:v>
                </c:pt>
                <c:pt idx="13">
                  <c:v>63.358070500927639</c:v>
                </c:pt>
                <c:pt idx="14">
                  <c:v>20.470053070507966</c:v>
                </c:pt>
                <c:pt idx="15">
                  <c:v>9.3645484949832785</c:v>
                </c:pt>
                <c:pt idx="16">
                  <c:v>32.592218292066697</c:v>
                </c:pt>
                <c:pt idx="17">
                  <c:v>20.971074380165295</c:v>
                </c:pt>
                <c:pt idx="18">
                  <c:v>30.746705710102489</c:v>
                </c:pt>
                <c:pt idx="19">
                  <c:v>13.775159548355424</c:v>
                </c:pt>
                <c:pt idx="20">
                  <c:v>0</c:v>
                </c:pt>
                <c:pt idx="21">
                  <c:v>61.233480176211437</c:v>
                </c:pt>
                <c:pt idx="22">
                  <c:v>0</c:v>
                </c:pt>
                <c:pt idx="23">
                  <c:v>20.805812417437252</c:v>
                </c:pt>
                <c:pt idx="24">
                  <c:v>0</c:v>
                </c:pt>
                <c:pt idx="25">
                  <c:v>0</c:v>
                </c:pt>
                <c:pt idx="26">
                  <c:v>1.5981735159817347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6-4662-9968-2C96760735FE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Slakteri!$AB$10:$AB$36</c:f>
              <c:numCache>
                <c:formatCode>0</c:formatCode>
                <c:ptCount val="27"/>
                <c:pt idx="0">
                  <c:v>33.047170682174837</c:v>
                </c:pt>
                <c:pt idx="1">
                  <c:v>52.59421081376297</c:v>
                </c:pt>
                <c:pt idx="2">
                  <c:v>26.591230551626595</c:v>
                </c:pt>
                <c:pt idx="3">
                  <c:v>22.774408139307379</c:v>
                </c:pt>
                <c:pt idx="4">
                  <c:v>19.990766389658361</c:v>
                </c:pt>
                <c:pt idx="5">
                  <c:v>41.420694129095033</c:v>
                </c:pt>
                <c:pt idx="6">
                  <c:v>12.00551977920883</c:v>
                </c:pt>
                <c:pt idx="7">
                  <c:v>19.756838905775076</c:v>
                </c:pt>
                <c:pt idx="8">
                  <c:v>37.86516853932585</c:v>
                </c:pt>
                <c:pt idx="9">
                  <c:v>17.924528301886795</c:v>
                </c:pt>
                <c:pt idx="10">
                  <c:v>0</c:v>
                </c:pt>
                <c:pt idx="11">
                  <c:v>32.17712177121772</c:v>
                </c:pt>
                <c:pt idx="12">
                  <c:v>14.672364672364669</c:v>
                </c:pt>
                <c:pt idx="13">
                  <c:v>57.172884918549649</c:v>
                </c:pt>
                <c:pt idx="14">
                  <c:v>13.74045801526718</c:v>
                </c:pt>
                <c:pt idx="15">
                  <c:v>13.82978723404255</c:v>
                </c:pt>
                <c:pt idx="16">
                  <c:v>37.797185832120327</c:v>
                </c:pt>
                <c:pt idx="17">
                  <c:v>29.747427502338631</c:v>
                </c:pt>
                <c:pt idx="18">
                  <c:v>29.964539007092199</c:v>
                </c:pt>
                <c:pt idx="19">
                  <c:v>14.485219164118243</c:v>
                </c:pt>
                <c:pt idx="20">
                  <c:v>0</c:v>
                </c:pt>
                <c:pt idx="21">
                  <c:v>64.916467780429599</c:v>
                </c:pt>
                <c:pt idx="22">
                  <c:v>0</c:v>
                </c:pt>
                <c:pt idx="23">
                  <c:v>22.062712504722324</c:v>
                </c:pt>
                <c:pt idx="24">
                  <c:v>0</c:v>
                </c:pt>
                <c:pt idx="25">
                  <c:v>0</c:v>
                </c:pt>
                <c:pt idx="26">
                  <c:v>1.9337016574585633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6-4662-9968-2C9676073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% KJØTTFE</a:t>
                </a:r>
              </a:p>
            </c:rich>
          </c:tx>
          <c:layout>
            <c:manualLayout>
              <c:xMode val="edge"/>
              <c:yMode val="edge"/>
              <c:x val="9.9481006100492365E-3"/>
              <c:y val="0.3540303181156745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29111452531846"/>
          <c:y val="0.27167996573384906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</a:t>
            </a:r>
            <a:r>
              <a:rPr lang="en-US" sz="2800" baseline="0"/>
              <a:t> - </a:t>
            </a:r>
            <a:r>
              <a:rPr lang="en-US" sz="2800"/>
              <a:t>ALDER</a:t>
            </a:r>
            <a:r>
              <a:rPr lang="en-US" sz="2800" baseline="0"/>
              <a:t> I DAGER</a:t>
            </a:r>
            <a:endParaRPr lang="en-US" sz="2800"/>
          </a:p>
        </c:rich>
      </c:tx>
      <c:layout>
        <c:manualLayout>
          <c:xMode val="edge"/>
          <c:yMode val="edge"/>
          <c:x val="0.30784677046914438"/>
          <c:y val="1.91353290139760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91512361783986"/>
          <c:y val="0.13185604993571168"/>
          <c:w val="0.86723067882474969"/>
          <c:h val="0.682934884029760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År!$T$5</c:f>
              <c:strCache>
                <c:ptCount val="1"/>
                <c:pt idx="0">
                  <c:v>Alder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År!$A$23:$A$35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År!$T$23:$T$35</c:f>
              <c:numCache>
                <c:formatCode>#,##0</c:formatCode>
                <c:ptCount val="13"/>
                <c:pt idx="0">
                  <c:v>2046.7231516782535</c:v>
                </c:pt>
                <c:pt idx="1">
                  <c:v>2149.7324211527289</c:v>
                </c:pt>
                <c:pt idx="2">
                  <c:v>2165.7634654430926</c:v>
                </c:pt>
                <c:pt idx="3">
                  <c:v>2172.07621961943</c:v>
                </c:pt>
                <c:pt idx="4">
                  <c:v>2177.8103424159581</c:v>
                </c:pt>
                <c:pt idx="5">
                  <c:v>2185.0231857215022</c:v>
                </c:pt>
                <c:pt idx="6">
                  <c:v>2198.7726589546564</c:v>
                </c:pt>
                <c:pt idx="7">
                  <c:v>2226.8750638471756</c:v>
                </c:pt>
                <c:pt idx="8">
                  <c:v>2183.8013370247818</c:v>
                </c:pt>
                <c:pt idx="9">
                  <c:v>2219.2198330610295</c:v>
                </c:pt>
                <c:pt idx="10">
                  <c:v>2241.9955055674841</c:v>
                </c:pt>
                <c:pt idx="11">
                  <c:v>2269.0677438120438</c:v>
                </c:pt>
                <c:pt idx="12">
                  <c:v>2286.638206807861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B-46FB-A5AB-53F4F8431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  <c:max val="2300"/>
          <c:min val="18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Alder i dager</a:t>
                </a:r>
              </a:p>
            </c:rich>
          </c:tx>
          <c:layout>
            <c:manualLayout>
              <c:xMode val="edge"/>
              <c:yMode val="edge"/>
              <c:x val="1.1563143976808675E-2"/>
              <c:y val="0.32793237035652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antall PRODUSENTER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4200801057"/>
          <c:y val="2.0579130316723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591797270205442"/>
          <c:h val="0.630984417337883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Slakteri!$F$38:$F$64</c:f>
              <c:numCache>
                <c:formatCode>#,##0</c:formatCode>
                <c:ptCount val="27"/>
                <c:pt idx="0">
                  <c:v>2073</c:v>
                </c:pt>
                <c:pt idx="1">
                  <c:v>366</c:v>
                </c:pt>
                <c:pt idx="2">
                  <c:v>275</c:v>
                </c:pt>
                <c:pt idx="3">
                  <c:v>929</c:v>
                </c:pt>
                <c:pt idx="4">
                  <c:v>498</c:v>
                </c:pt>
                <c:pt idx="5">
                  <c:v>500</c:v>
                </c:pt>
                <c:pt idx="6">
                  <c:v>962</c:v>
                </c:pt>
                <c:pt idx="7">
                  <c:v>58</c:v>
                </c:pt>
                <c:pt idx="8">
                  <c:v>412</c:v>
                </c:pt>
                <c:pt idx="9">
                  <c:v>222</c:v>
                </c:pt>
                <c:pt idx="10">
                  <c:v>0</c:v>
                </c:pt>
                <c:pt idx="11">
                  <c:v>226</c:v>
                </c:pt>
                <c:pt idx="12">
                  <c:v>273</c:v>
                </c:pt>
                <c:pt idx="13">
                  <c:v>375</c:v>
                </c:pt>
                <c:pt idx="14">
                  <c:v>165</c:v>
                </c:pt>
                <c:pt idx="15">
                  <c:v>69</c:v>
                </c:pt>
                <c:pt idx="16">
                  <c:v>399</c:v>
                </c:pt>
                <c:pt idx="17">
                  <c:v>205</c:v>
                </c:pt>
                <c:pt idx="18">
                  <c:v>119</c:v>
                </c:pt>
                <c:pt idx="19">
                  <c:v>1735</c:v>
                </c:pt>
                <c:pt idx="20">
                  <c:v>0</c:v>
                </c:pt>
                <c:pt idx="21">
                  <c:v>122</c:v>
                </c:pt>
                <c:pt idx="22">
                  <c:v>0</c:v>
                </c:pt>
                <c:pt idx="23">
                  <c:v>521</c:v>
                </c:pt>
                <c:pt idx="24">
                  <c:v>0</c:v>
                </c:pt>
                <c:pt idx="25">
                  <c:v>0</c:v>
                </c:pt>
                <c:pt idx="26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A-4A4A-9651-C0C7BA9A2C2B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Slakteri!$F$10:$F$36</c:f>
              <c:numCache>
                <c:formatCode>#,##0</c:formatCode>
                <c:ptCount val="27"/>
                <c:pt idx="0">
                  <c:v>1989</c:v>
                </c:pt>
                <c:pt idx="1">
                  <c:v>331</c:v>
                </c:pt>
                <c:pt idx="2">
                  <c:v>231</c:v>
                </c:pt>
                <c:pt idx="3">
                  <c:v>907</c:v>
                </c:pt>
                <c:pt idx="4">
                  <c:v>535</c:v>
                </c:pt>
                <c:pt idx="5">
                  <c:v>494</c:v>
                </c:pt>
                <c:pt idx="6">
                  <c:v>959</c:v>
                </c:pt>
                <c:pt idx="7">
                  <c:v>63</c:v>
                </c:pt>
                <c:pt idx="8">
                  <c:v>406</c:v>
                </c:pt>
                <c:pt idx="9">
                  <c:v>53</c:v>
                </c:pt>
                <c:pt idx="10">
                  <c:v>0</c:v>
                </c:pt>
                <c:pt idx="11">
                  <c:v>235</c:v>
                </c:pt>
                <c:pt idx="12">
                  <c:v>259</c:v>
                </c:pt>
                <c:pt idx="13">
                  <c:v>394</c:v>
                </c:pt>
                <c:pt idx="14">
                  <c:v>163</c:v>
                </c:pt>
                <c:pt idx="15">
                  <c:v>97</c:v>
                </c:pt>
                <c:pt idx="16">
                  <c:v>397</c:v>
                </c:pt>
                <c:pt idx="17">
                  <c:v>213</c:v>
                </c:pt>
                <c:pt idx="18">
                  <c:v>114</c:v>
                </c:pt>
                <c:pt idx="19">
                  <c:v>1580</c:v>
                </c:pt>
                <c:pt idx="20">
                  <c:v>0</c:v>
                </c:pt>
                <c:pt idx="21">
                  <c:v>142</c:v>
                </c:pt>
                <c:pt idx="22">
                  <c:v>0</c:v>
                </c:pt>
                <c:pt idx="23">
                  <c:v>451</c:v>
                </c:pt>
                <c:pt idx="24">
                  <c:v>0</c:v>
                </c:pt>
                <c:pt idx="25">
                  <c:v>0</c:v>
                </c:pt>
                <c:pt idx="26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A-4A4A-9651-C0C7BA9A2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200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7.2095998814548003E-3"/>
              <c:y val="0.3045214787149244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5764297984154"/>
          <c:y val="0.26599586080611587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antall SLAKT per PRODUSENT</a:t>
            </a:r>
            <a:r>
              <a:rPr lang="nb-NO" sz="2400" baseline="0"/>
              <a:t> </a:t>
            </a:r>
            <a:r>
              <a:rPr lang="nb-NO" sz="2400"/>
              <a:t>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Slakteri!$AH$38:$AH$64</c:f>
              <c:numCache>
                <c:formatCode>0.0</c:formatCode>
                <c:ptCount val="27"/>
                <c:pt idx="0">
                  <c:v>5.6377231066087798</c:v>
                </c:pt>
                <c:pt idx="1">
                  <c:v>6.0519125683060109</c:v>
                </c:pt>
                <c:pt idx="2">
                  <c:v>3.1272727272727274</c:v>
                </c:pt>
                <c:pt idx="3">
                  <c:v>5.5220667384284177</c:v>
                </c:pt>
                <c:pt idx="4">
                  <c:v>4.2248995983935744</c:v>
                </c:pt>
                <c:pt idx="5">
                  <c:v>6.5279999999999996</c:v>
                </c:pt>
                <c:pt idx="6">
                  <c:v>4.4885654885654889</c:v>
                </c:pt>
                <c:pt idx="7">
                  <c:v>4.4655172413793105</c:v>
                </c:pt>
                <c:pt idx="8">
                  <c:v>4.674757281553398</c:v>
                </c:pt>
                <c:pt idx="9">
                  <c:v>4.1171171171171173</c:v>
                </c:pt>
                <c:pt idx="10">
                  <c:v>0</c:v>
                </c:pt>
                <c:pt idx="11">
                  <c:v>5.8539823008849554</c:v>
                </c:pt>
                <c:pt idx="12">
                  <c:v>5.6373626373626378</c:v>
                </c:pt>
                <c:pt idx="13">
                  <c:v>5.7493333333333334</c:v>
                </c:pt>
                <c:pt idx="14">
                  <c:v>7.9939393939393941</c:v>
                </c:pt>
                <c:pt idx="15">
                  <c:v>4.333333333333333</c:v>
                </c:pt>
                <c:pt idx="16">
                  <c:v>4.9598997493734336</c:v>
                </c:pt>
                <c:pt idx="17">
                  <c:v>4.7219512195121949</c:v>
                </c:pt>
                <c:pt idx="18">
                  <c:v>5.7394957983193278</c:v>
                </c:pt>
                <c:pt idx="19">
                  <c:v>5.8703170028818441</c:v>
                </c:pt>
                <c:pt idx="20">
                  <c:v>0</c:v>
                </c:pt>
                <c:pt idx="21">
                  <c:v>3.721311475409836</c:v>
                </c:pt>
                <c:pt idx="22">
                  <c:v>0</c:v>
                </c:pt>
                <c:pt idx="23">
                  <c:v>5.8119001919385793</c:v>
                </c:pt>
                <c:pt idx="24">
                  <c:v>0</c:v>
                </c:pt>
                <c:pt idx="25">
                  <c:v>0</c:v>
                </c:pt>
                <c:pt idx="26">
                  <c:v>5.1529411764705886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D-428A-A108-6A009D07DCB4}"/>
            </c:ext>
          </c:extLst>
        </c:ser>
        <c:ser>
          <c:idx val="0"/>
          <c:order val="1"/>
          <c:tx>
            <c:strRef>
              <c:f>Slakteri!$B$10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Slakteri!$AH$10:$AH$36</c:f>
              <c:numCache>
                <c:formatCode>0.0</c:formatCode>
                <c:ptCount val="27"/>
                <c:pt idx="0">
                  <c:v>5.4464555052790349</c:v>
                </c:pt>
                <c:pt idx="1">
                  <c:v>5.5317220543806647</c:v>
                </c:pt>
                <c:pt idx="2">
                  <c:v>3.0606060606060606</c:v>
                </c:pt>
                <c:pt idx="3">
                  <c:v>5.6350606394707832</c:v>
                </c:pt>
                <c:pt idx="4">
                  <c:v>4.0485981308411212</c:v>
                </c:pt>
                <c:pt idx="5">
                  <c:v>6.2408906882591095</c:v>
                </c:pt>
                <c:pt idx="6">
                  <c:v>4.5338894681960378</c:v>
                </c:pt>
                <c:pt idx="7">
                  <c:v>5.2222222222222223</c:v>
                </c:pt>
                <c:pt idx="8">
                  <c:v>4.3842364532019706</c:v>
                </c:pt>
                <c:pt idx="9">
                  <c:v>2</c:v>
                </c:pt>
                <c:pt idx="10">
                  <c:v>0</c:v>
                </c:pt>
                <c:pt idx="11">
                  <c:v>5.7659574468085104</c:v>
                </c:pt>
                <c:pt idx="12">
                  <c:v>5.4208494208494207</c:v>
                </c:pt>
                <c:pt idx="13">
                  <c:v>4.8299492385786804</c:v>
                </c:pt>
                <c:pt idx="14">
                  <c:v>7.2331288343558287</c:v>
                </c:pt>
                <c:pt idx="15">
                  <c:v>3.8762886597938144</c:v>
                </c:pt>
                <c:pt idx="16">
                  <c:v>5.1914357682619645</c:v>
                </c:pt>
                <c:pt idx="17">
                  <c:v>5.018779342723005</c:v>
                </c:pt>
                <c:pt idx="18">
                  <c:v>4.9473684210526319</c:v>
                </c:pt>
                <c:pt idx="19">
                  <c:v>6.2088607594936711</c:v>
                </c:pt>
                <c:pt idx="20">
                  <c:v>0</c:v>
                </c:pt>
                <c:pt idx="21">
                  <c:v>2.9507042253521125</c:v>
                </c:pt>
                <c:pt idx="22">
                  <c:v>0</c:v>
                </c:pt>
                <c:pt idx="23">
                  <c:v>5.8691796008869179</c:v>
                </c:pt>
                <c:pt idx="24">
                  <c:v>0</c:v>
                </c:pt>
                <c:pt idx="25">
                  <c:v>0</c:v>
                </c:pt>
                <c:pt idx="26">
                  <c:v>4.6410256410256414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7D-428A-A108-6A009D07D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 slakt per produsent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51881662566983"/>
          <c:y val="0.17874238496141795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 K-FAKTOR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Slakteri!$Q$38:$Q$64</c:f>
              <c:numCache>
                <c:formatCode>0.0</c:formatCode>
                <c:ptCount val="27"/>
                <c:pt idx="0">
                  <c:v>28.221833332535113</c:v>
                </c:pt>
                <c:pt idx="1">
                  <c:v>29.518405105609375</c:v>
                </c:pt>
                <c:pt idx="2">
                  <c:v>28.691763891916313</c:v>
                </c:pt>
                <c:pt idx="3">
                  <c:v>26.967005869216848</c:v>
                </c:pt>
                <c:pt idx="4">
                  <c:v>26.472298623163031</c:v>
                </c:pt>
                <c:pt idx="5">
                  <c:v>26.937589942458366</c:v>
                </c:pt>
                <c:pt idx="6">
                  <c:v>25.976372808568222</c:v>
                </c:pt>
                <c:pt idx="7">
                  <c:v>25.549130894845906</c:v>
                </c:pt>
                <c:pt idx="8">
                  <c:v>27.110220711775632</c:v>
                </c:pt>
                <c:pt idx="9">
                  <c:v>24.725965957010391</c:v>
                </c:pt>
                <c:pt idx="10">
                  <c:v>0</c:v>
                </c:pt>
                <c:pt idx="11">
                  <c:v>27.873045673399361</c:v>
                </c:pt>
                <c:pt idx="12">
                  <c:v>26.256554778478975</c:v>
                </c:pt>
                <c:pt idx="13">
                  <c:v>29.174543617172493</c:v>
                </c:pt>
                <c:pt idx="14">
                  <c:v>26.328446944947618</c:v>
                </c:pt>
                <c:pt idx="15">
                  <c:v>25.747377122706112</c:v>
                </c:pt>
                <c:pt idx="16">
                  <c:v>27.054246564894768</c:v>
                </c:pt>
                <c:pt idx="17">
                  <c:v>26.85381097343955</c:v>
                </c:pt>
                <c:pt idx="18">
                  <c:v>27.170533583311844</c:v>
                </c:pt>
                <c:pt idx="19">
                  <c:v>26.308804618296879</c:v>
                </c:pt>
                <c:pt idx="20">
                  <c:v>0</c:v>
                </c:pt>
                <c:pt idx="21">
                  <c:v>28.766044467788944</c:v>
                </c:pt>
                <c:pt idx="22">
                  <c:v>0</c:v>
                </c:pt>
                <c:pt idx="23">
                  <c:v>26.385330259383004</c:v>
                </c:pt>
                <c:pt idx="24">
                  <c:v>0</c:v>
                </c:pt>
                <c:pt idx="25">
                  <c:v>0</c:v>
                </c:pt>
                <c:pt idx="26">
                  <c:v>25.567885001619121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9-46F9-A1A4-B8BEEE8D80C4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Slakteri!$Q$10:$Q$36</c:f>
              <c:numCache>
                <c:formatCode>0.0</c:formatCode>
                <c:ptCount val="27"/>
                <c:pt idx="0">
                  <c:v>28.089793328331442</c:v>
                </c:pt>
                <c:pt idx="1">
                  <c:v>28.777386448815861</c:v>
                </c:pt>
                <c:pt idx="2">
                  <c:v>27.468916766630119</c:v>
                </c:pt>
                <c:pt idx="3">
                  <c:v>27.69134080842494</c:v>
                </c:pt>
                <c:pt idx="4">
                  <c:v>27.147808402158031</c:v>
                </c:pt>
                <c:pt idx="5">
                  <c:v>27.355119269955448</c:v>
                </c:pt>
                <c:pt idx="6">
                  <c:v>26.526748307253957</c:v>
                </c:pt>
                <c:pt idx="7">
                  <c:v>26.559355822308792</c:v>
                </c:pt>
                <c:pt idx="8">
                  <c:v>27.436310802841341</c:v>
                </c:pt>
                <c:pt idx="9">
                  <c:v>25.856568503586423</c:v>
                </c:pt>
                <c:pt idx="10">
                  <c:v>0</c:v>
                </c:pt>
                <c:pt idx="11">
                  <c:v>28.336503693988991</c:v>
                </c:pt>
                <c:pt idx="12">
                  <c:v>26.386305243211204</c:v>
                </c:pt>
                <c:pt idx="13">
                  <c:v>28.678467966103511</c:v>
                </c:pt>
                <c:pt idx="14">
                  <c:v>27.088989063452843</c:v>
                </c:pt>
                <c:pt idx="15">
                  <c:v>25.861231847697077</c:v>
                </c:pt>
                <c:pt idx="16">
                  <c:v>27.868744340293524</c:v>
                </c:pt>
                <c:pt idx="17">
                  <c:v>27.464022934578225</c:v>
                </c:pt>
                <c:pt idx="18">
                  <c:v>27.346687997156568</c:v>
                </c:pt>
                <c:pt idx="19">
                  <c:v>26.626264122214625</c:v>
                </c:pt>
                <c:pt idx="20">
                  <c:v>0</c:v>
                </c:pt>
                <c:pt idx="21">
                  <c:v>29.108642454549525</c:v>
                </c:pt>
                <c:pt idx="22">
                  <c:v>0</c:v>
                </c:pt>
                <c:pt idx="23">
                  <c:v>26.938924902682221</c:v>
                </c:pt>
                <c:pt idx="24">
                  <c:v>0</c:v>
                </c:pt>
                <c:pt idx="25">
                  <c:v>0</c:v>
                </c:pt>
                <c:pt idx="26">
                  <c:v>25.39091161442364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9-46F9-A1A4-B8BEEE8D8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Middel K-faktor (mg/ml)l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46598719311841"/>
          <c:y val="0.1700543872079836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nb-NO" sz="2400"/>
              <a:t>Kategori KU: middel LENGDE per slakteri </a:t>
            </a:r>
          </a:p>
        </c:rich>
      </c:tx>
      <c:layout>
        <c:manualLayout>
          <c:xMode val="edge"/>
          <c:yMode val="edge"/>
          <c:x val="0.11892447695064108"/>
          <c:y val="2.61056197762513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96379025557208E-2"/>
          <c:y val="0.15836028392990176"/>
          <c:w val="0.89721050419355597"/>
          <c:h val="0.613866975114109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Slakteri!$B$38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Slakteri!$P$38:$P$64</c:f>
              <c:numCache>
                <c:formatCode>0.0</c:formatCode>
                <c:ptCount val="27"/>
                <c:pt idx="0">
                  <c:v>223.82365145228212</c:v>
                </c:pt>
                <c:pt idx="1">
                  <c:v>221.6628959276018</c:v>
                </c:pt>
                <c:pt idx="2">
                  <c:v>220.56750298685785</c:v>
                </c:pt>
                <c:pt idx="3">
                  <c:v>223.62432020883185</c:v>
                </c:pt>
                <c:pt idx="4">
                  <c:v>222.63134765625</c:v>
                </c:pt>
                <c:pt idx="5">
                  <c:v>223.46091811414396</c:v>
                </c:pt>
                <c:pt idx="6">
                  <c:v>222.68989037758828</c:v>
                </c:pt>
                <c:pt idx="7">
                  <c:v>223.40725806451607</c:v>
                </c:pt>
                <c:pt idx="8">
                  <c:v>220.15913865546219</c:v>
                </c:pt>
                <c:pt idx="9">
                  <c:v>225.00219538968167</c:v>
                </c:pt>
                <c:pt idx="10">
                  <c:v>0</c:v>
                </c:pt>
                <c:pt idx="11">
                  <c:v>222.30697674418607</c:v>
                </c:pt>
                <c:pt idx="12">
                  <c:v>223.46864231564436</c:v>
                </c:pt>
                <c:pt idx="13">
                  <c:v>221.03345724907072</c:v>
                </c:pt>
                <c:pt idx="14">
                  <c:v>224.59310986964613</c:v>
                </c:pt>
                <c:pt idx="15">
                  <c:v>223.24080267558537</c:v>
                </c:pt>
                <c:pt idx="16">
                  <c:v>220.78857447944472</c:v>
                </c:pt>
                <c:pt idx="17">
                  <c:v>221.07032057911073</c:v>
                </c:pt>
                <c:pt idx="18">
                  <c:v>221.26539589442817</c:v>
                </c:pt>
                <c:pt idx="19">
                  <c:v>224.54612626317504</c:v>
                </c:pt>
                <c:pt idx="20">
                  <c:v>0</c:v>
                </c:pt>
                <c:pt idx="21">
                  <c:v>211.72185430463577</c:v>
                </c:pt>
                <c:pt idx="22">
                  <c:v>0</c:v>
                </c:pt>
                <c:pt idx="23">
                  <c:v>222.47795115332423</c:v>
                </c:pt>
                <c:pt idx="24">
                  <c:v>0</c:v>
                </c:pt>
                <c:pt idx="25">
                  <c:v>0</c:v>
                </c:pt>
                <c:pt idx="26">
                  <c:v>223.30660377358495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9-44D5-8A9E-1B4D0BB2D068}"/>
            </c:ext>
          </c:extLst>
        </c:ser>
        <c:ser>
          <c:idx val="0"/>
          <c:order val="1"/>
          <c:tx>
            <c:strRef>
              <c:f>Slakteri!$B$12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Slakteri!$E$10:$E$36</c:f>
              <c:strCache>
                <c:ptCount val="27"/>
                <c:pt idx="0">
                  <c:v>Rudshøgda</c:v>
                </c:pt>
                <c:pt idx="1">
                  <c:v>Furuseth</c:v>
                </c:pt>
                <c:pt idx="2">
                  <c:v>Gol</c:v>
                </c:pt>
                <c:pt idx="3">
                  <c:v>Egersund</c:v>
                </c:pt>
                <c:pt idx="4">
                  <c:v>Sandeid</c:v>
                </c:pt>
                <c:pt idx="5">
                  <c:v>Jæren</c:v>
                </c:pt>
                <c:pt idx="6">
                  <c:v>Førde</c:v>
                </c:pt>
                <c:pt idx="7">
                  <c:v>Ytre Nordmøre</c:v>
                </c:pt>
                <c:pt idx="8">
                  <c:v>Ølen</c:v>
                </c:pt>
                <c:pt idx="9">
                  <c:v>Nordfjord</c:v>
                </c:pt>
                <c:pt idx="10">
                  <c:v>Midt-Norge_K</c:v>
                </c:pt>
                <c:pt idx="11">
                  <c:v>Midt-Norge_K</c:v>
                </c:pt>
                <c:pt idx="12">
                  <c:v>Målselv</c:v>
                </c:pt>
                <c:pt idx="13">
                  <c:v>Oslo</c:v>
                </c:pt>
                <c:pt idx="14">
                  <c:v>Prima Jæren</c:v>
                </c:pt>
                <c:pt idx="15">
                  <c:v>Ole Ringdal</c:v>
                </c:pt>
                <c:pt idx="16">
                  <c:v>Slakthuset</c:v>
                </c:pt>
                <c:pt idx="17">
                  <c:v>Røros</c:v>
                </c:pt>
                <c:pt idx="18">
                  <c:v>Horns</c:v>
                </c:pt>
                <c:pt idx="19">
                  <c:v>Malvik</c:v>
                </c:pt>
                <c:pt idx="20">
                  <c:v>Skodje</c:v>
                </c:pt>
                <c:pt idx="21">
                  <c:v>Jens Eide</c:v>
                </c:pt>
                <c:pt idx="22">
                  <c:v>Bø Gårdsslakteri</c:v>
                </c:pt>
                <c:pt idx="23">
                  <c:v>Bjerka</c:v>
                </c:pt>
                <c:pt idx="24">
                  <c:v>Øre Vilt K</c:v>
                </c:pt>
                <c:pt idx="25">
                  <c:v>Øre Vilt K</c:v>
                </c:pt>
                <c:pt idx="26">
                  <c:v>Karasjok</c:v>
                </c:pt>
              </c:strCache>
            </c:strRef>
          </c:cat>
          <c:val>
            <c:numRef>
              <c:f>Slakteri!$P$10:$P$36</c:f>
              <c:numCache>
                <c:formatCode>0.0</c:formatCode>
                <c:ptCount val="27"/>
                <c:pt idx="0">
                  <c:v>224.05410841798249</c:v>
                </c:pt>
                <c:pt idx="1">
                  <c:v>223.31164570803716</c:v>
                </c:pt>
                <c:pt idx="2">
                  <c:v>222.19971671388103</c:v>
                </c:pt>
                <c:pt idx="3">
                  <c:v>223.45800865800859</c:v>
                </c:pt>
                <c:pt idx="4">
                  <c:v>222.05307656176603</c:v>
                </c:pt>
                <c:pt idx="5">
                  <c:v>223.12393998695373</c:v>
                </c:pt>
                <c:pt idx="6">
                  <c:v>222.93564962074876</c:v>
                </c:pt>
                <c:pt idx="7">
                  <c:v>222.75949367088609</c:v>
                </c:pt>
                <c:pt idx="8">
                  <c:v>220.85393258426964</c:v>
                </c:pt>
                <c:pt idx="9">
                  <c:v>222.96190476190472</c:v>
                </c:pt>
                <c:pt idx="10">
                  <c:v>0</c:v>
                </c:pt>
                <c:pt idx="11">
                  <c:v>221.36243654822337</c:v>
                </c:pt>
                <c:pt idx="12">
                  <c:v>224.69918699186996</c:v>
                </c:pt>
                <c:pt idx="13">
                  <c:v>221.48275862068968</c:v>
                </c:pt>
                <c:pt idx="14">
                  <c:v>224.84431977559609</c:v>
                </c:pt>
                <c:pt idx="15">
                  <c:v>224.14171122994651</c:v>
                </c:pt>
                <c:pt idx="16">
                  <c:v>220.15301391035553</c:v>
                </c:pt>
                <c:pt idx="17">
                  <c:v>220.35244360902249</c:v>
                </c:pt>
                <c:pt idx="18">
                  <c:v>220.11900532859684</c:v>
                </c:pt>
                <c:pt idx="19">
                  <c:v>224.76416675980775</c:v>
                </c:pt>
                <c:pt idx="20">
                  <c:v>0</c:v>
                </c:pt>
                <c:pt idx="21">
                  <c:v>215.58711217183767</c:v>
                </c:pt>
                <c:pt idx="22">
                  <c:v>0</c:v>
                </c:pt>
                <c:pt idx="23">
                  <c:v>223.00773096250484</c:v>
                </c:pt>
                <c:pt idx="24">
                  <c:v>0</c:v>
                </c:pt>
                <c:pt idx="25">
                  <c:v>0</c:v>
                </c:pt>
                <c:pt idx="26">
                  <c:v>223.94067796610176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9-44D5-8A9E-1B4D0BB2D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781992"/>
        <c:axId val="450782384"/>
      </c:barChart>
      <c:catAx>
        <c:axId val="450781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782384"/>
        <c:scaling>
          <c:orientation val="minMax"/>
          <c:min val="2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Lengde i cm</a:t>
                </a:r>
              </a:p>
            </c:rich>
          </c:tx>
          <c:layout>
            <c:manualLayout>
              <c:xMode val="edge"/>
              <c:yMode val="edge"/>
              <c:x val="1.1087149226677959E-2"/>
              <c:y val="0.2533849212036483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078199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46598719311841"/>
          <c:y val="0.17005438720798369"/>
          <c:w val="7.0104789262738443E-2"/>
          <c:h val="0.113879116174308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98425196850393704" l="0.78740157480314965" r="0.78740157480314965" t="0.98425196850393704" header="0.51181102362204722" footer="0.51181102362204722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Kategori KU: antall%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3522616035427868E-2"/>
          <c:y val="0.20869023320003255"/>
          <c:w val="0.90496587395087869"/>
          <c:h val="0.66125079592449254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'Ark1'!$AE$402:$AE$417</c:f>
              <c:numCache>
                <c:formatCode>General</c:formatCode>
                <c:ptCount val="16"/>
                <c:pt idx="0">
                  <c:v>4.6719472872564154</c:v>
                </c:pt>
                <c:pt idx="1">
                  <c:v>17.226272255712889</c:v>
                </c:pt>
                <c:pt idx="2">
                  <c:v>25.951563157156876</c:v>
                </c:pt>
                <c:pt idx="3">
                  <c:v>20.98520958923314</c:v>
                </c:pt>
                <c:pt idx="4">
                  <c:v>12.259918687789151</c:v>
                </c:pt>
                <c:pt idx="5">
                  <c:v>7.868358334501611</c:v>
                </c:pt>
                <c:pt idx="6">
                  <c:v>5.6971120145801208</c:v>
                </c:pt>
                <c:pt idx="7">
                  <c:v>3.1561054254871719</c:v>
                </c:pt>
                <c:pt idx="8">
                  <c:v>1.2372073461376702</c:v>
                </c:pt>
                <c:pt idx="9">
                  <c:v>0.40480863591756633</c:v>
                </c:pt>
                <c:pt idx="10">
                  <c:v>0.10339268190102339</c:v>
                </c:pt>
                <c:pt idx="11">
                  <c:v>2.1029020047665777E-2</c:v>
                </c:pt>
                <c:pt idx="12">
                  <c:v>5.2572550119164441E-3</c:v>
                </c:pt>
                <c:pt idx="15">
                  <c:v>0.41181830926678809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9-4883-A81B-8960F856D021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'Ark1'!$AE$386:$AE$401</c:f>
              <c:numCache>
                <c:formatCode>General</c:formatCode>
                <c:ptCount val="16"/>
                <c:pt idx="0">
                  <c:v>3.7481764111771958</c:v>
                </c:pt>
                <c:pt idx="1">
                  <c:v>15.404182097033628</c:v>
                </c:pt>
                <c:pt idx="2">
                  <c:v>25.272135562787568</c:v>
                </c:pt>
                <c:pt idx="3">
                  <c:v>22.50589159465828</c:v>
                </c:pt>
                <c:pt idx="4">
                  <c:v>13.819997755582984</c:v>
                </c:pt>
                <c:pt idx="5">
                  <c:v>8.3511016346837241</c:v>
                </c:pt>
                <c:pt idx="6">
                  <c:v>5.7943365877380018</c:v>
                </c:pt>
                <c:pt idx="7">
                  <c:v>3.1889425055175242</c:v>
                </c:pt>
                <c:pt idx="8">
                  <c:v>1.1801892791680697</c:v>
                </c:pt>
                <c:pt idx="9">
                  <c:v>0.29738525418022665</c:v>
                </c:pt>
                <c:pt idx="10">
                  <c:v>9.1647028017805693E-2</c:v>
                </c:pt>
                <c:pt idx="11">
                  <c:v>2.4314517637377023E-2</c:v>
                </c:pt>
                <c:pt idx="12">
                  <c:v>5.6110425317023888E-3</c:v>
                </c:pt>
                <c:pt idx="15">
                  <c:v>0.31608872928590132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9-4883-A81B-8960F856D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139492346793E-3"/>
              <c:y val="0.359913778120137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39006806899285"/>
          <c:y val="0.32229609174935925"/>
          <c:w val="7.5903429419569526E-2"/>
          <c:h val="0.1535495730778133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73914981125912E-2"/>
          <c:y val="0.18762214759284937"/>
          <c:w val="0.9082993268407108"/>
          <c:h val="0.70073147444185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9E0-8DDF-C9EBF6AF7C48}"/>
            </c:ext>
          </c:extLst>
        </c:ser>
        <c:ser>
          <c:idx val="2"/>
          <c:order val="1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9E0-8DDF-C9EBF6AF7C48}"/>
            </c:ext>
          </c:extLst>
        </c:ser>
        <c:ser>
          <c:idx val="10"/>
          <c:order val="2"/>
          <c:tx>
            <c:strRef>
              <c:f>'Ark1'!#REF!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A-49E0-8DDF-C9EBF6AF7C48}"/>
            </c:ext>
          </c:extLst>
        </c:ser>
        <c:ser>
          <c:idx val="13"/>
          <c:order val="3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'Ark1'!$U$402:$U$417</c:f>
              <c:numCache>
                <c:formatCode>General</c:formatCode>
                <c:ptCount val="16"/>
                <c:pt idx="0">
                  <c:v>212.28608402100511</c:v>
                </c:pt>
                <c:pt idx="1">
                  <c:v>245.87338758901296</c:v>
                </c:pt>
                <c:pt idx="2">
                  <c:v>276.63110270781368</c:v>
                </c:pt>
                <c:pt idx="3">
                  <c:v>306.1730179540711</c:v>
                </c:pt>
                <c:pt idx="4">
                  <c:v>328.90631789593908</c:v>
                </c:pt>
                <c:pt idx="5">
                  <c:v>350.40670378619194</c:v>
                </c:pt>
                <c:pt idx="6">
                  <c:v>378.5195939710859</c:v>
                </c:pt>
                <c:pt idx="7">
                  <c:v>411.96551915602384</c:v>
                </c:pt>
                <c:pt idx="8">
                  <c:v>446.69320113314512</c:v>
                </c:pt>
                <c:pt idx="9">
                  <c:v>489.20735930735935</c:v>
                </c:pt>
                <c:pt idx="10">
                  <c:v>512.85593220338978</c:v>
                </c:pt>
                <c:pt idx="11">
                  <c:v>556.65</c:v>
                </c:pt>
                <c:pt idx="12">
                  <c:v>524.5</c:v>
                </c:pt>
                <c:pt idx="15">
                  <c:v>243.77276595744672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FA-49E0-8DDF-C9EBF6AF7C48}"/>
            </c:ext>
          </c:extLst>
        </c:ser>
        <c:ser>
          <c:idx val="1"/>
          <c:order val="4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'Ark1'!$U$386:$U$401</c:f>
              <c:numCache>
                <c:formatCode>General</c:formatCode>
                <c:ptCount val="16"/>
                <c:pt idx="0">
                  <c:v>212.86961077844285</c:v>
                </c:pt>
                <c:pt idx="1">
                  <c:v>246.35650801359969</c:v>
                </c:pt>
                <c:pt idx="2">
                  <c:v>277.31039076376459</c:v>
                </c:pt>
                <c:pt idx="3">
                  <c:v>307.86665835618624</c:v>
                </c:pt>
                <c:pt idx="4">
                  <c:v>331.41890648260937</c:v>
                </c:pt>
                <c:pt idx="5">
                  <c:v>350.97316909294568</c:v>
                </c:pt>
                <c:pt idx="6">
                  <c:v>379.18686249193058</c:v>
                </c:pt>
                <c:pt idx="7">
                  <c:v>410.76269794721344</c:v>
                </c:pt>
                <c:pt idx="8">
                  <c:v>446.80586370839927</c:v>
                </c:pt>
                <c:pt idx="9">
                  <c:v>487.66100628930786</c:v>
                </c:pt>
                <c:pt idx="10">
                  <c:v>520.79387755102039</c:v>
                </c:pt>
                <c:pt idx="11">
                  <c:v>551.97692307692307</c:v>
                </c:pt>
                <c:pt idx="12">
                  <c:v>610.73333333333323</c:v>
                </c:pt>
                <c:pt idx="15">
                  <c:v>270.13786982248536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A-49E0-8DDF-C9EBF6AF7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4623601042295123E-2"/>
          <c:h val="0.182494330906281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Middel SLAKTEVEKT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489045018725719E-2"/>
          <c:y val="0.21129610212794164"/>
          <c:w val="0.88919498422916443"/>
          <c:h val="0.670178802475903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'Ark1'!$U$402:$U$417</c:f>
              <c:numCache>
                <c:formatCode>General</c:formatCode>
                <c:ptCount val="16"/>
                <c:pt idx="0">
                  <c:v>212.28608402100511</c:v>
                </c:pt>
                <c:pt idx="1">
                  <c:v>245.87338758901296</c:v>
                </c:pt>
                <c:pt idx="2">
                  <c:v>276.63110270781368</c:v>
                </c:pt>
                <c:pt idx="3">
                  <c:v>306.1730179540711</c:v>
                </c:pt>
                <c:pt idx="4">
                  <c:v>328.90631789593908</c:v>
                </c:pt>
                <c:pt idx="5">
                  <c:v>350.40670378619194</c:v>
                </c:pt>
                <c:pt idx="6">
                  <c:v>378.5195939710859</c:v>
                </c:pt>
                <c:pt idx="7">
                  <c:v>411.96551915602384</c:v>
                </c:pt>
                <c:pt idx="8">
                  <c:v>446.69320113314512</c:v>
                </c:pt>
                <c:pt idx="9">
                  <c:v>489.20735930735935</c:v>
                </c:pt>
                <c:pt idx="10">
                  <c:v>512.85593220338978</c:v>
                </c:pt>
                <c:pt idx="11">
                  <c:v>556.65</c:v>
                </c:pt>
                <c:pt idx="12">
                  <c:v>524.5</c:v>
                </c:pt>
                <c:pt idx="15">
                  <c:v>243.77276595744672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85F-9A88-32C0D5F0929F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'Ark1'!$U$386:$U$401</c:f>
              <c:numCache>
                <c:formatCode>General</c:formatCode>
                <c:ptCount val="16"/>
                <c:pt idx="0">
                  <c:v>212.86961077844285</c:v>
                </c:pt>
                <c:pt idx="1">
                  <c:v>246.35650801359969</c:v>
                </c:pt>
                <c:pt idx="2">
                  <c:v>277.31039076376459</c:v>
                </c:pt>
                <c:pt idx="3">
                  <c:v>307.86665835618624</c:v>
                </c:pt>
                <c:pt idx="4">
                  <c:v>331.41890648260937</c:v>
                </c:pt>
                <c:pt idx="5">
                  <c:v>350.97316909294568</c:v>
                </c:pt>
                <c:pt idx="6">
                  <c:v>379.18686249193058</c:v>
                </c:pt>
                <c:pt idx="7">
                  <c:v>410.76269794721344</c:v>
                </c:pt>
                <c:pt idx="8">
                  <c:v>446.80586370839927</c:v>
                </c:pt>
                <c:pt idx="9">
                  <c:v>487.66100628930786</c:v>
                </c:pt>
                <c:pt idx="10">
                  <c:v>520.79387755102039</c:v>
                </c:pt>
                <c:pt idx="11">
                  <c:v>551.97692307692307</c:v>
                </c:pt>
                <c:pt idx="12">
                  <c:v>610.73333333333323</c:v>
                </c:pt>
                <c:pt idx="15">
                  <c:v>270.13786982248536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85F-9A88-32C0D5F0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6336003091276408"/>
          <c:y val="0.27854723164064543"/>
          <c:w val="7.208463218449597E-2"/>
          <c:h val="0.1756136949490794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</a:t>
            </a:r>
            <a:r>
              <a:rPr lang="en-US" sz="2400" baseline="0"/>
              <a:t> m</a:t>
            </a:r>
            <a:r>
              <a:rPr lang="en-US" sz="2400"/>
              <a:t>iddel</a:t>
            </a:r>
            <a:r>
              <a:rPr lang="en-US" sz="2400" baseline="0"/>
              <a:t> TILVEKST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97610953988295"/>
          <c:y val="0.15014334149310782"/>
          <c:w val="0.87149689623356652"/>
          <c:h val="0.71228221556924287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Klasse!$AC$28:$AC$43</c:f>
              <c:numCache>
                <c:formatCode>0</c:formatCode>
                <c:ptCount val="16"/>
                <c:pt idx="0">
                  <c:v>99.230833292761361</c:v>
                </c:pt>
                <c:pt idx="1">
                  <c:v>115.10566970423734</c:v>
                </c:pt>
                <c:pt idx="2">
                  <c:v>128.57118390510843</c:v>
                </c:pt>
                <c:pt idx="3">
                  <c:v>137.9947849497039</c:v>
                </c:pt>
                <c:pt idx="4">
                  <c:v>139.37210743557492</c:v>
                </c:pt>
                <c:pt idx="5">
                  <c:v>137.73965320253782</c:v>
                </c:pt>
                <c:pt idx="6">
                  <c:v>145.29371685785097</c:v>
                </c:pt>
                <c:pt idx="7">
                  <c:v>158.4744139330889</c:v>
                </c:pt>
                <c:pt idx="8">
                  <c:v>172.96638388900064</c:v>
                </c:pt>
                <c:pt idx="9">
                  <c:v>186.48518502134709</c:v>
                </c:pt>
                <c:pt idx="10">
                  <c:v>204.03330612449346</c:v>
                </c:pt>
                <c:pt idx="11">
                  <c:v>225.78333615007611</c:v>
                </c:pt>
                <c:pt idx="12">
                  <c:v>126.56853281853282</c:v>
                </c:pt>
                <c:pt idx="13">
                  <c:v>0</c:v>
                </c:pt>
                <c:pt idx="15">
                  <c:v>94.162072707643347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6-4B7C-BD4A-5C2625F881B3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Klasse!$AC$11:$AC$26</c:f>
              <c:numCache>
                <c:formatCode>0</c:formatCode>
                <c:ptCount val="16"/>
                <c:pt idx="0">
                  <c:v>97.880605191300944</c:v>
                </c:pt>
                <c:pt idx="1">
                  <c:v>114.40947763189087</c:v>
                </c:pt>
                <c:pt idx="2">
                  <c:v>127.63498815972477</c:v>
                </c:pt>
                <c:pt idx="3">
                  <c:v>137.88536138659194</c:v>
                </c:pt>
                <c:pt idx="4">
                  <c:v>140.32040825072002</c:v>
                </c:pt>
                <c:pt idx="5">
                  <c:v>138.24390304989063</c:v>
                </c:pt>
                <c:pt idx="6">
                  <c:v>145.60992041790831</c:v>
                </c:pt>
                <c:pt idx="7">
                  <c:v>158.74782923089847</c:v>
                </c:pt>
                <c:pt idx="8">
                  <c:v>174.485422061929</c:v>
                </c:pt>
                <c:pt idx="9">
                  <c:v>187.59399284509192</c:v>
                </c:pt>
                <c:pt idx="10">
                  <c:v>199.59226430186104</c:v>
                </c:pt>
                <c:pt idx="11">
                  <c:v>218.80469583778014</c:v>
                </c:pt>
                <c:pt idx="12">
                  <c:v>238.31945889698233</c:v>
                </c:pt>
                <c:pt idx="13">
                  <c:v>0</c:v>
                </c:pt>
                <c:pt idx="15">
                  <c:v>113.61758968330786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6-4B7C-BD4A-5C2625F88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2.047357181781077E-2"/>
              <c:y val="0.31053752249455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317355926486814"/>
          <c:y val="7.0736000477341202E-2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middel</a:t>
            </a:r>
            <a:r>
              <a:rPr lang="en-US" sz="2400" baseline="0"/>
              <a:t> LEVEALDER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86432030601975"/>
          <c:y val="0.15226751440508027"/>
          <c:w val="0.86220721033167491"/>
          <c:h val="0.72184929123352093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'Ark1'!$AG$402:$AG$417</c:f>
              <c:numCache>
                <c:formatCode>General</c:formatCode>
                <c:ptCount val="16"/>
                <c:pt idx="0">
                  <c:v>2139.3157446808505</c:v>
                </c:pt>
                <c:pt idx="1">
                  <c:v>2136.0666961130737</c:v>
                </c:pt>
                <c:pt idx="2">
                  <c:v>2151.5793376529878</c:v>
                </c:pt>
                <c:pt idx="3">
                  <c:v>2218.7289038905674</c:v>
                </c:pt>
                <c:pt idx="4">
                  <c:v>2359.9149352604632</c:v>
                </c:pt>
                <c:pt idx="5">
                  <c:v>2543.9784088242191</c:v>
                </c:pt>
                <c:pt idx="6">
                  <c:v>2605.2027724048999</c:v>
                </c:pt>
                <c:pt idx="7">
                  <c:v>2599.5711795467755</c:v>
                </c:pt>
                <c:pt idx="8">
                  <c:v>2582.5434462444782</c:v>
                </c:pt>
                <c:pt idx="9">
                  <c:v>2623.3041474654378</c:v>
                </c:pt>
                <c:pt idx="10">
                  <c:v>2513.5892857142858</c:v>
                </c:pt>
                <c:pt idx="11">
                  <c:v>2465.4166666666661</c:v>
                </c:pt>
                <c:pt idx="12">
                  <c:v>4144</c:v>
                </c:pt>
                <c:pt idx="15">
                  <c:v>2588.8636363636369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6-4F83-8B8E-01B127BB77C8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'Ark1'!$AG$386:$AG$401</c:f>
              <c:numCache>
                <c:formatCode>General</c:formatCode>
                <c:ptCount val="16"/>
                <c:pt idx="0">
                  <c:v>2174.7884615384605</c:v>
                </c:pt>
                <c:pt idx="1">
                  <c:v>2153.2875869448903</c:v>
                </c:pt>
                <c:pt idx="2">
                  <c:v>2172.6831706736498</c:v>
                </c:pt>
                <c:pt idx="3">
                  <c:v>2232.7726109591454</c:v>
                </c:pt>
                <c:pt idx="4">
                  <c:v>2361.8724504452744</c:v>
                </c:pt>
                <c:pt idx="5">
                  <c:v>2538.7967306325513</c:v>
                </c:pt>
                <c:pt idx="6">
                  <c:v>2604.1279426816791</c:v>
                </c:pt>
                <c:pt idx="7">
                  <c:v>2587.5169439309921</c:v>
                </c:pt>
                <c:pt idx="8">
                  <c:v>2560.7059800664456</c:v>
                </c:pt>
                <c:pt idx="9">
                  <c:v>2599.5555555555557</c:v>
                </c:pt>
                <c:pt idx="10">
                  <c:v>2609.2888888888888</c:v>
                </c:pt>
                <c:pt idx="11">
                  <c:v>2522.6923076923081</c:v>
                </c:pt>
                <c:pt idx="12">
                  <c:v>2562.6666666666661</c:v>
                </c:pt>
                <c:pt idx="15">
                  <c:v>2377.6060606060605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6-4F83-8B8E-01B127BB7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ALDER i dager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350056770647277"/>
          <c:y val="0.12627480914340197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 PRODUSENTER</a:t>
            </a:r>
            <a:r>
              <a:rPr lang="en-US" sz="2400" baseline="0"/>
              <a:t>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7682138557"/>
          <c:y val="5.2317444578339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21336995776422"/>
          <c:y val="0.15683722163959712"/>
          <c:w val="0.85825960822012448"/>
          <c:h val="0.76276897290697732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'Ark1'!$Q$402:$Q$417</c:f>
              <c:numCache>
                <c:formatCode>General</c:formatCode>
                <c:ptCount val="16"/>
                <c:pt idx="0">
                  <c:v>1760</c:v>
                </c:pt>
                <c:pt idx="1">
                  <c:v>4571</c:v>
                </c:pt>
                <c:pt idx="2">
                  <c:v>5686</c:v>
                </c:pt>
                <c:pt idx="3">
                  <c:v>5489</c:v>
                </c:pt>
                <c:pt idx="4">
                  <c:v>3994</c:v>
                </c:pt>
                <c:pt idx="5">
                  <c:v>2520</c:v>
                </c:pt>
                <c:pt idx="6">
                  <c:v>1782</c:v>
                </c:pt>
                <c:pt idx="7">
                  <c:v>1059</c:v>
                </c:pt>
                <c:pt idx="8">
                  <c:v>464</c:v>
                </c:pt>
                <c:pt idx="9">
                  <c:v>185</c:v>
                </c:pt>
                <c:pt idx="10">
                  <c:v>49</c:v>
                </c:pt>
                <c:pt idx="11">
                  <c:v>12</c:v>
                </c:pt>
                <c:pt idx="12">
                  <c:v>3</c:v>
                </c:pt>
                <c:pt idx="15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2-4C49-9D56-05C92E8A8703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'Ark1'!$Q$386:$Q$401</c:f>
              <c:numCache>
                <c:formatCode>General</c:formatCode>
                <c:ptCount val="16"/>
                <c:pt idx="0">
                  <c:v>1426</c:v>
                </c:pt>
                <c:pt idx="1">
                  <c:v>4060</c:v>
                </c:pt>
                <c:pt idx="2">
                  <c:v>5376</c:v>
                </c:pt>
                <c:pt idx="3">
                  <c:v>5390</c:v>
                </c:pt>
                <c:pt idx="4">
                  <c:v>4151</c:v>
                </c:pt>
                <c:pt idx="5">
                  <c:v>2583</c:v>
                </c:pt>
                <c:pt idx="6">
                  <c:v>1707</c:v>
                </c:pt>
                <c:pt idx="7">
                  <c:v>1025</c:v>
                </c:pt>
                <c:pt idx="8">
                  <c:v>443</c:v>
                </c:pt>
                <c:pt idx="9">
                  <c:v>129</c:v>
                </c:pt>
                <c:pt idx="10">
                  <c:v>43</c:v>
                </c:pt>
                <c:pt idx="11">
                  <c:v>11</c:v>
                </c:pt>
                <c:pt idx="12">
                  <c:v>3</c:v>
                </c:pt>
                <c:pt idx="15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A2-4C49-9D56-05C92E8A8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PRODUSENTER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13384136617419"/>
          <c:y val="0.29303713788273489"/>
          <c:w val="7.1056619946015948E-2"/>
          <c:h val="0.149158529548889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800"/>
              <a:t>KU:</a:t>
            </a:r>
            <a:r>
              <a:rPr lang="en-US" sz="2800" baseline="0"/>
              <a:t> </a:t>
            </a:r>
            <a:r>
              <a:rPr lang="en-US" sz="2800"/>
              <a:t>middel SLAKTEVEKT TILVEKST</a:t>
            </a:r>
            <a:r>
              <a:rPr lang="en-US" sz="2800" baseline="0"/>
              <a:t> per år</a:t>
            </a:r>
            <a:endParaRPr lang="en-US" sz="2800"/>
          </a:p>
        </c:rich>
      </c:tx>
      <c:layout>
        <c:manualLayout>
          <c:xMode val="edge"/>
          <c:yMode val="edge"/>
          <c:x val="0.21644390816346432"/>
          <c:y val="1.91353103685895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5294300794571"/>
          <c:y val="0.13554964608277487"/>
          <c:w val="0.87016247060475593"/>
          <c:h val="0.701776209356906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År!$Y$4</c:f>
              <c:strCache>
                <c:ptCount val="1"/>
                <c:pt idx="0">
                  <c:v>Tilvektst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År!$A$23:$A$35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2023</c:v>
                </c:pt>
                <c:pt idx="12">
                  <c:v>2024</c:v>
                </c:pt>
              </c:numCache>
            </c:numRef>
          </c:cat>
          <c:val>
            <c:numRef>
              <c:f>År!$Y$23:$Y$35</c:f>
              <c:numCache>
                <c:formatCode>0</c:formatCode>
                <c:ptCount val="13"/>
                <c:pt idx="0">
                  <c:v>135.74152391114461</c:v>
                </c:pt>
                <c:pt idx="1">
                  <c:v>130.39002803376442</c:v>
                </c:pt>
                <c:pt idx="2">
                  <c:v>130.92121052524683</c:v>
                </c:pt>
                <c:pt idx="3">
                  <c:v>130.93705630452286</c:v>
                </c:pt>
                <c:pt idx="4">
                  <c:v>132.39628530219449</c:v>
                </c:pt>
                <c:pt idx="5">
                  <c:v>132.16597611797059</c:v>
                </c:pt>
                <c:pt idx="6">
                  <c:v>131.58315062687876</c:v>
                </c:pt>
                <c:pt idx="7">
                  <c:v>130.1656576710711</c:v>
                </c:pt>
                <c:pt idx="8">
                  <c:v>133.77984628262561</c:v>
                </c:pt>
                <c:pt idx="9">
                  <c:v>134.05810472045926</c:v>
                </c:pt>
                <c:pt idx="10">
                  <c:v>134.7831433367171</c:v>
                </c:pt>
                <c:pt idx="11">
                  <c:v>132.19577767764559</c:v>
                </c:pt>
                <c:pt idx="12">
                  <c:v>132.81677932894351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B-41D3-8F42-41A8CB336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60"/>
        <c:axId val="393409120"/>
        <c:axId val="393410296"/>
      </c:barChart>
      <c:catAx>
        <c:axId val="3934091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1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341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 b="1"/>
                  <a:t>Middel TILVEKST i gram per dag</a:t>
                </a:r>
              </a:p>
            </c:rich>
          </c:tx>
          <c:layout>
            <c:manualLayout>
              <c:xMode val="edge"/>
              <c:yMode val="edge"/>
              <c:x val="1.2545972284605474E-2"/>
              <c:y val="0.192850736139794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393409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andel</a:t>
            </a:r>
            <a:r>
              <a:rPr lang="en-US" sz="2400" baseline="0"/>
              <a:t> OVERFETE i % </a:t>
            </a:r>
            <a:r>
              <a:rPr lang="en-US" sz="2400"/>
              <a:t>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907311752231223E-2"/>
          <c:y val="0.17152116572530826"/>
          <c:w val="0.89170283612319123"/>
          <c:h val="0.70249776344418546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'Ark1'!$W$402:$W$417</c:f>
              <c:numCache>
                <c:formatCode>General</c:formatCode>
                <c:ptCount val="16"/>
                <c:pt idx="0">
                  <c:v>5.2513128282070527</c:v>
                </c:pt>
                <c:pt idx="1">
                  <c:v>31.770091556459807</c:v>
                </c:pt>
                <c:pt idx="2">
                  <c:v>77.500168816260384</c:v>
                </c:pt>
                <c:pt idx="3">
                  <c:v>91.014613778705638</c:v>
                </c:pt>
                <c:pt idx="4">
                  <c:v>88.636363636363654</c:v>
                </c:pt>
                <c:pt idx="5">
                  <c:v>88.129175946547875</c:v>
                </c:pt>
                <c:pt idx="6">
                  <c:v>94.124884650876638</c:v>
                </c:pt>
                <c:pt idx="7">
                  <c:v>98.833981121599109</c:v>
                </c:pt>
                <c:pt idx="8">
                  <c:v>99.858356940509921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5">
                  <c:v>36.59574468085107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E-4EDD-A0A6-25FD09AD250C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'Ark1'!$W$386:$W$401</c:f>
              <c:numCache>
                <c:formatCode>General</c:formatCode>
                <c:ptCount val="16"/>
                <c:pt idx="0">
                  <c:v>6.2874251497005949</c:v>
                </c:pt>
                <c:pt idx="1">
                  <c:v>32.212238950947061</c:v>
                </c:pt>
                <c:pt idx="2">
                  <c:v>75.296033155713445</c:v>
                </c:pt>
                <c:pt idx="3">
                  <c:v>89.678384442782317</c:v>
                </c:pt>
                <c:pt idx="4">
                  <c:v>88.144539179861951</c:v>
                </c:pt>
                <c:pt idx="5">
                  <c:v>87.2340425531915</c:v>
                </c:pt>
                <c:pt idx="6">
                  <c:v>92.834086507424146</c:v>
                </c:pt>
                <c:pt idx="7">
                  <c:v>97.88856304985336</c:v>
                </c:pt>
                <c:pt idx="8">
                  <c:v>100</c:v>
                </c:pt>
                <c:pt idx="9">
                  <c:v>100</c:v>
                </c:pt>
                <c:pt idx="10">
                  <c:v>97.959183673469383</c:v>
                </c:pt>
                <c:pt idx="11">
                  <c:v>100</c:v>
                </c:pt>
                <c:pt idx="12">
                  <c:v>100</c:v>
                </c:pt>
                <c:pt idx="15">
                  <c:v>42.603550295858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E-4EDD-A0A6-25FD09AD2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Andel overfete i %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775480505916367"/>
          <c:y val="0.22909487307086956"/>
          <c:w val="6.7513662196458893E-2"/>
          <c:h val="0.154866736132133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</a:t>
            </a:r>
            <a:r>
              <a:rPr lang="en-US" sz="2400" baseline="0"/>
              <a:t> KU: m</a:t>
            </a:r>
            <a:r>
              <a:rPr lang="en-US" sz="2400"/>
              <a:t>iddel FETTGRUPPE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08794042634171E-2"/>
          <c:y val="0.14798853343231011"/>
          <c:w val="0.90486431940382206"/>
          <c:h val="0.770052041791374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Klasse!$R$61:$R$74</c:f>
              <c:numCache>
                <c:formatCode>0.00</c:formatCode>
                <c:ptCount val="14"/>
                <c:pt idx="0">
                  <c:v>4.2257946042576524</c:v>
                </c:pt>
                <c:pt idx="1">
                  <c:v>5.8175686186393811</c:v>
                </c:pt>
                <c:pt idx="2">
                  <c:v>7.3955505449479011</c:v>
                </c:pt>
                <c:pt idx="3">
                  <c:v>8.6909253048484985</c:v>
                </c:pt>
                <c:pt idx="4">
                  <c:v>9.6410705963585599</c:v>
                </c:pt>
                <c:pt idx="5">
                  <c:v>10.139720648859178</c:v>
                </c:pt>
                <c:pt idx="6">
                  <c:v>10.552576491841828</c:v>
                </c:pt>
                <c:pt idx="7">
                  <c:v>11.276939655172416</c:v>
                </c:pt>
                <c:pt idx="8">
                  <c:v>12.094805194805195</c:v>
                </c:pt>
                <c:pt idx="9">
                  <c:v>12.756756756756758</c:v>
                </c:pt>
                <c:pt idx="10">
                  <c:v>13.320754716981128</c:v>
                </c:pt>
                <c:pt idx="11">
                  <c:v>13.846153846153852</c:v>
                </c:pt>
                <c:pt idx="12">
                  <c:v>14.8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A-4E95-A934-07C250BFC7CE}"/>
            </c:ext>
          </c:extLst>
        </c:ser>
        <c:ser>
          <c:idx val="10"/>
          <c:order val="1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Klasse!$R$45:$R$58</c:f>
              <c:numCache>
                <c:formatCode>0.00</c:formatCode>
                <c:ptCount val="14"/>
                <c:pt idx="0">
                  <c:v>4.2374291115311902</c:v>
                </c:pt>
                <c:pt idx="1">
                  <c:v>5.7375640087783477</c:v>
                </c:pt>
                <c:pt idx="2">
                  <c:v>7.2859057948936705</c:v>
                </c:pt>
                <c:pt idx="3">
                  <c:v>8.5798969072164937</c:v>
                </c:pt>
                <c:pt idx="4">
                  <c:v>9.4881879543094492</c:v>
                </c:pt>
                <c:pt idx="5">
                  <c:v>9.8628868308109308</c:v>
                </c:pt>
                <c:pt idx="6">
                  <c:v>10.447888179884531</c:v>
                </c:pt>
                <c:pt idx="7">
                  <c:v>11.26124744376278</c:v>
                </c:pt>
                <c:pt idx="8">
                  <c:v>12.047927461139896</c:v>
                </c:pt>
                <c:pt idx="9">
                  <c:v>12.799126637554584</c:v>
                </c:pt>
                <c:pt idx="10">
                  <c:v>13.559322033898299</c:v>
                </c:pt>
                <c:pt idx="11">
                  <c:v>14.444444444444445</c:v>
                </c:pt>
                <c:pt idx="12">
                  <c:v>12.333333333333336</c:v>
                </c:pt>
                <c:pt idx="1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BA-4E95-A934-07C250BFC7CE}"/>
            </c:ext>
          </c:extLst>
        </c:ser>
        <c:ser>
          <c:idx val="13"/>
          <c:order val="2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'Ark1'!$T$402:$T$417</c:f>
              <c:numCache>
                <c:formatCode>General</c:formatCode>
                <c:ptCount val="16"/>
                <c:pt idx="0">
                  <c:v>4.3214553638409612</c:v>
                </c:pt>
                <c:pt idx="1">
                  <c:v>5.8489318413021376</c:v>
                </c:pt>
                <c:pt idx="2">
                  <c:v>7.345735701262746</c:v>
                </c:pt>
                <c:pt idx="3">
                  <c:v>8.5988308977035448</c:v>
                </c:pt>
                <c:pt idx="4">
                  <c:v>9.3421955403087509</c:v>
                </c:pt>
                <c:pt idx="5">
                  <c:v>9.6710467706013308</c:v>
                </c:pt>
                <c:pt idx="6">
                  <c:v>10.295908951091972</c:v>
                </c:pt>
                <c:pt idx="7">
                  <c:v>11.143808995002779</c:v>
                </c:pt>
                <c:pt idx="8">
                  <c:v>12.18130311614731</c:v>
                </c:pt>
                <c:pt idx="9">
                  <c:v>12.878787878787877</c:v>
                </c:pt>
                <c:pt idx="10">
                  <c:v>12.830508474576272</c:v>
                </c:pt>
                <c:pt idx="11">
                  <c:v>14.083333333333337</c:v>
                </c:pt>
                <c:pt idx="12">
                  <c:v>13.666666666666663</c:v>
                </c:pt>
                <c:pt idx="15">
                  <c:v>5.7872340425531918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BA-4E95-A934-07C250BFC7CE}"/>
            </c:ext>
          </c:extLst>
        </c:ser>
        <c:ser>
          <c:idx val="1"/>
          <c:order val="3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'Ark1'!$T$386:$T$401</c:f>
              <c:numCache>
                <c:formatCode>General</c:formatCode>
                <c:ptCount val="16"/>
                <c:pt idx="0">
                  <c:v>4.3173652694610789</c:v>
                </c:pt>
                <c:pt idx="1">
                  <c:v>5.8250364254492499</c:v>
                </c:pt>
                <c:pt idx="2">
                  <c:v>7.32082593250444</c:v>
                </c:pt>
                <c:pt idx="3">
                  <c:v>8.5056926784675486</c:v>
                </c:pt>
                <c:pt idx="4">
                  <c:v>9.2879956692380627</c:v>
                </c:pt>
                <c:pt idx="5">
                  <c:v>9.617021276595743</c:v>
                </c:pt>
                <c:pt idx="6">
                  <c:v>10.063266623628149</c:v>
                </c:pt>
                <c:pt idx="7">
                  <c:v>11.039882697947217</c:v>
                </c:pt>
                <c:pt idx="8">
                  <c:v>12.110935023771789</c:v>
                </c:pt>
                <c:pt idx="9">
                  <c:v>12.893081761006288</c:v>
                </c:pt>
                <c:pt idx="10">
                  <c:v>12.877551020408164</c:v>
                </c:pt>
                <c:pt idx="11">
                  <c:v>13.846153846153852</c:v>
                </c:pt>
                <c:pt idx="12">
                  <c:v>15</c:v>
                </c:pt>
                <c:pt idx="15">
                  <c:v>6.0828402366863896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BA-4E95-A934-07C250BFC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7601523503960263E-2"/>
              <c:y val="0.3465848264521990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759925150498127"/>
          <c:y val="0.22316908209254335"/>
          <c:w val="6.3315772266043319E-2"/>
          <c:h val="0.207697723116207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middel FETTGRUPPE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013867325545051E-2"/>
          <c:y val="0.16804724534543866"/>
          <c:w val="0.90545920359734211"/>
          <c:h val="0.7515589188380944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'Ark1'!$T$402:$T$417</c:f>
              <c:numCache>
                <c:formatCode>General</c:formatCode>
                <c:ptCount val="16"/>
                <c:pt idx="0">
                  <c:v>4.3214553638409612</c:v>
                </c:pt>
                <c:pt idx="1">
                  <c:v>5.8489318413021376</c:v>
                </c:pt>
                <c:pt idx="2">
                  <c:v>7.345735701262746</c:v>
                </c:pt>
                <c:pt idx="3">
                  <c:v>8.5988308977035448</c:v>
                </c:pt>
                <c:pt idx="4">
                  <c:v>9.3421955403087509</c:v>
                </c:pt>
                <c:pt idx="5">
                  <c:v>9.6710467706013308</c:v>
                </c:pt>
                <c:pt idx="6">
                  <c:v>10.295908951091972</c:v>
                </c:pt>
                <c:pt idx="7">
                  <c:v>11.143808995002779</c:v>
                </c:pt>
                <c:pt idx="8">
                  <c:v>12.18130311614731</c:v>
                </c:pt>
                <c:pt idx="9">
                  <c:v>12.878787878787877</c:v>
                </c:pt>
                <c:pt idx="10">
                  <c:v>12.830508474576272</c:v>
                </c:pt>
                <c:pt idx="11">
                  <c:v>14.083333333333337</c:v>
                </c:pt>
                <c:pt idx="12">
                  <c:v>13.666666666666663</c:v>
                </c:pt>
                <c:pt idx="15">
                  <c:v>5.7872340425531918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E-40CE-983B-11B10862DE7E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'Ark1'!$T$386:$T$401</c:f>
              <c:numCache>
                <c:formatCode>General</c:formatCode>
                <c:ptCount val="16"/>
                <c:pt idx="0">
                  <c:v>4.3173652694610789</c:v>
                </c:pt>
                <c:pt idx="1">
                  <c:v>5.8250364254492499</c:v>
                </c:pt>
                <c:pt idx="2">
                  <c:v>7.32082593250444</c:v>
                </c:pt>
                <c:pt idx="3">
                  <c:v>8.5056926784675486</c:v>
                </c:pt>
                <c:pt idx="4">
                  <c:v>9.2879956692380627</c:v>
                </c:pt>
                <c:pt idx="5">
                  <c:v>9.617021276595743</c:v>
                </c:pt>
                <c:pt idx="6">
                  <c:v>10.063266623628149</c:v>
                </c:pt>
                <c:pt idx="7">
                  <c:v>11.039882697947217</c:v>
                </c:pt>
                <c:pt idx="8">
                  <c:v>12.110935023771789</c:v>
                </c:pt>
                <c:pt idx="9">
                  <c:v>12.893081761006288</c:v>
                </c:pt>
                <c:pt idx="10">
                  <c:v>12.877551020408164</c:v>
                </c:pt>
                <c:pt idx="11">
                  <c:v>13.846153846153852</c:v>
                </c:pt>
                <c:pt idx="12">
                  <c:v>15</c:v>
                </c:pt>
                <c:pt idx="15">
                  <c:v>6.0828402366863896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9E-40CE-983B-11B10862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  <c:min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Middel FETTGRUPPE (1- 15)</a:t>
                </a:r>
              </a:p>
            </c:rich>
          </c:tx>
          <c:layout>
            <c:manualLayout>
              <c:xMode val="edge"/>
              <c:yMode val="edge"/>
              <c:x val="1.329248449261887E-2"/>
              <c:y val="0.3164476742963546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67777126772044"/>
          <c:y val="0.21178653228073702"/>
          <c:w val="8.807842658501279E-2"/>
          <c:h val="0.142059852920918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 KLASSE R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332046609741004"/>
          <c:y val="0.19757513339658975"/>
          <c:w val="0.73636376769142486"/>
          <c:h val="0.68389981686196222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Klasse!$L$34:$L$36</c:f>
              <c:numCache>
                <c:formatCode>0</c:formatCode>
                <c:ptCount val="3"/>
                <c:pt idx="0">
                  <c:v>378.5195939710859</c:v>
                </c:pt>
                <c:pt idx="1">
                  <c:v>411.96551915602384</c:v>
                </c:pt>
                <c:pt idx="2">
                  <c:v>446.69320113314512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3-4E15-B6A4-78944890D5CA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Klasse!$D$17:$D$19</c:f>
              <c:strCache>
                <c:ptCount val="3"/>
                <c:pt idx="0">
                  <c:v>R-</c:v>
                </c:pt>
                <c:pt idx="1">
                  <c:v>R</c:v>
                </c:pt>
                <c:pt idx="2">
                  <c:v>R+</c:v>
                </c:pt>
              </c:strCache>
            </c:strRef>
          </c:cat>
          <c:val>
            <c:numRef>
              <c:f>Klasse!$L$17:$L$19</c:f>
              <c:numCache>
                <c:formatCode>0</c:formatCode>
                <c:ptCount val="3"/>
                <c:pt idx="0">
                  <c:v>379.18686249193058</c:v>
                </c:pt>
                <c:pt idx="1">
                  <c:v>410.76269794721344</c:v>
                </c:pt>
                <c:pt idx="2">
                  <c:v>446.80586370839927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3-4E15-B6A4-78944890D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3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76167602535497"/>
          <c:y val="0.27452722087276965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 KLASSE U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520920938108922"/>
          <c:y val="0.21144602898119416"/>
          <c:w val="0.7444749265158932"/>
          <c:h val="0.67002873173357613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Klasse!$L$37:$L$39</c:f>
              <c:numCache>
                <c:formatCode>0</c:formatCode>
                <c:ptCount val="3"/>
                <c:pt idx="0">
                  <c:v>489.20735930735935</c:v>
                </c:pt>
                <c:pt idx="1">
                  <c:v>512.85593220338978</c:v>
                </c:pt>
                <c:pt idx="2">
                  <c:v>556.65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6-4646-8801-1145234CA6E9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Klasse!$D$20:$D$22</c:f>
              <c:strCache>
                <c:ptCount val="3"/>
                <c:pt idx="0">
                  <c:v>U-</c:v>
                </c:pt>
                <c:pt idx="1">
                  <c:v>U</c:v>
                </c:pt>
                <c:pt idx="2">
                  <c:v>U+</c:v>
                </c:pt>
              </c:strCache>
            </c:strRef>
          </c:cat>
          <c:val>
            <c:numRef>
              <c:f>Klasse!$L$20:$L$22</c:f>
              <c:numCache>
                <c:formatCode>0</c:formatCode>
                <c:ptCount val="3"/>
                <c:pt idx="0">
                  <c:v>487.66100628930786</c:v>
                </c:pt>
                <c:pt idx="1">
                  <c:v>520.79387755102039</c:v>
                </c:pt>
                <c:pt idx="2">
                  <c:v>551.97692307692307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6-4646-8801-1145234CA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  <c:min val="4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862457835185065"/>
          <c:y val="0.50212533863181807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/>
              <a:t>Middel VEKT innen KLASSE E</a:t>
            </a:r>
          </a:p>
        </c:rich>
      </c:tx>
      <c:layout>
        <c:manualLayout>
          <c:xMode val="edge"/>
          <c:yMode val="edge"/>
          <c:x val="0.11801689422164899"/>
          <c:y val="5.37243638607328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209238394931262"/>
          <c:y val="0.20797227780938632"/>
          <c:w val="0.76759171434690809"/>
          <c:h val="0.67350252296958879"/>
        </c:manualLayout>
      </c:layout>
      <c:lineChart>
        <c:grouping val="standard"/>
        <c:varyColors val="0"/>
        <c:ser>
          <c:idx val="13"/>
          <c:order val="0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ln w="44450">
              <a:solidFill>
                <a:srgbClr val="0070C0"/>
              </a:solidFill>
              <a:prstDash val="solid"/>
            </a:ln>
          </c:spPr>
          <c:marker>
            <c:symbol val="x"/>
            <c:size val="10"/>
            <c:spPr>
              <a:solidFill>
                <a:srgbClr val="FFFFFF"/>
              </a:solidFill>
            </c:spPr>
          </c:marker>
          <c:cat>
            <c:strRef>
              <c:f>Klasse!$D$23:$D$26</c:f>
              <c:strCache>
                <c:ptCount val="4"/>
                <c:pt idx="0">
                  <c:v>E-</c:v>
                </c:pt>
                <c:pt idx="1">
                  <c:v>E+</c:v>
                </c:pt>
                <c:pt idx="3">
                  <c:v>Kasserte</c:v>
                </c:pt>
              </c:strCache>
            </c:strRef>
          </c:cat>
          <c:val>
            <c:numRef>
              <c:f>Klasse!$L$40:$L$43</c:f>
              <c:numCache>
                <c:formatCode>0</c:formatCode>
                <c:ptCount val="4"/>
                <c:pt idx="0">
                  <c:v>524.5</c:v>
                </c:pt>
                <c:pt idx="1">
                  <c:v>0</c:v>
                </c:pt>
                <c:pt idx="3">
                  <c:v>243.77276595744672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A-4959-BED7-74684F5B8A1B}"/>
            </c:ext>
          </c:extLst>
        </c:ser>
        <c:ser>
          <c:idx val="1"/>
          <c:order val="1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square"/>
            <c:size val="9"/>
          </c:marker>
          <c:cat>
            <c:strRef>
              <c:f>Klasse!$D$23:$D$26</c:f>
              <c:strCache>
                <c:ptCount val="4"/>
                <c:pt idx="0">
                  <c:v>E-</c:v>
                </c:pt>
                <c:pt idx="1">
                  <c:v>E+</c:v>
                </c:pt>
                <c:pt idx="3">
                  <c:v>Kasserte</c:v>
                </c:pt>
              </c:strCache>
            </c:strRef>
          </c:cat>
          <c:val>
            <c:numRef>
              <c:f>Klasse!$L$23:$L$26</c:f>
              <c:numCache>
                <c:formatCode>0</c:formatCode>
                <c:ptCount val="4"/>
                <c:pt idx="0">
                  <c:v>610.73333333333323</c:v>
                </c:pt>
                <c:pt idx="1">
                  <c:v>0</c:v>
                </c:pt>
                <c:pt idx="3">
                  <c:v>270.13786982248536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A-4959-BED7-74684F5B8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785872"/>
        <c:axId val="455786264"/>
      </c:line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9.7459428706699863E-3"/>
              <c:y val="0.365072685776742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330761648301416"/>
          <c:y val="0.27872520744348894"/>
          <c:w val="0.19524836702659504"/>
          <c:h val="0.1238976356070981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antall% slakt innen KLASSE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819136115866665E-2"/>
          <c:y val="0.1400918727543479"/>
          <c:w val="0.90165400414154251"/>
          <c:h val="0.746294567676099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Klasse!$H$61:$H$74</c:f>
              <c:numCache>
                <c:formatCode>0.0</c:formatCode>
                <c:ptCount val="14"/>
                <c:pt idx="0">
                  <c:v>3.9285346129395697</c:v>
                </c:pt>
                <c:pt idx="1">
                  <c:v>16.091776192447139</c:v>
                </c:pt>
                <c:pt idx="2">
                  <c:v>26.15101372370038</c:v>
                </c:pt>
                <c:pt idx="3">
                  <c:v>22.417243115855548</c:v>
                </c:pt>
                <c:pt idx="4">
                  <c:v>13.167030646821971</c:v>
                </c:pt>
                <c:pt idx="5">
                  <c:v>7.7125259643330191</c:v>
                </c:pt>
                <c:pt idx="6">
                  <c:v>5.4559127407192882</c:v>
                </c:pt>
                <c:pt idx="7">
                  <c:v>3.2263655253108889</c:v>
                </c:pt>
                <c:pt idx="8">
                  <c:v>1.3385244905654017</c:v>
                </c:pt>
                <c:pt idx="9">
                  <c:v>0.38591225572145343</c:v>
                </c:pt>
                <c:pt idx="10">
                  <c:v>9.2132205194761382E-2</c:v>
                </c:pt>
                <c:pt idx="11">
                  <c:v>2.2598465425130155E-2</c:v>
                </c:pt>
                <c:pt idx="12">
                  <c:v>8.6917174712039056E-3</c:v>
                </c:pt>
                <c:pt idx="13">
                  <c:v>1.7383434942407812E-3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4-4950-BB33-B1E7427EA581}"/>
            </c:ext>
          </c:extLst>
        </c:ser>
        <c:ser>
          <c:idx val="10"/>
          <c:order val="1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Klasse!$H$45:$H$58</c:f>
              <c:numCache>
                <c:formatCode>General</c:formatCode>
                <c:ptCount val="14"/>
                <c:pt idx="0">
                  <c:v>4.2744711452997004</c:v>
                </c:pt>
                <c:pt idx="1">
                  <c:v>17.673200924384687</c:v>
                </c:pt>
                <c:pt idx="2">
                  <c:v>26.521113786583484</c:v>
                </c:pt>
                <c:pt idx="3">
                  <c:v>21.319025840753728</c:v>
                </c:pt>
                <c:pt idx="4">
                  <c:v>12.450104235685778</c:v>
                </c:pt>
                <c:pt idx="5">
                  <c:v>7.1542849755167364</c:v>
                </c:pt>
                <c:pt idx="6">
                  <c:v>5.3184440601819682</c:v>
                </c:pt>
                <c:pt idx="7">
                  <c:v>3.1610077732348607</c:v>
                </c:pt>
                <c:pt idx="8">
                  <c:v>1.2475961149986263</c:v>
                </c:pt>
                <c:pt idx="9">
                  <c:v>0.37007708592575839</c:v>
                </c:pt>
                <c:pt idx="10">
                  <c:v>9.5347371483055651E-2</c:v>
                </c:pt>
                <c:pt idx="11">
                  <c:v>1.4544514294025436E-2</c:v>
                </c:pt>
                <c:pt idx="12">
                  <c:v>4.8481714313418122E-3</c:v>
                </c:pt>
                <c:pt idx="13">
                  <c:v>3.2321142875612074E-3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4-4950-BB33-B1E7427EA581}"/>
            </c:ext>
          </c:extLst>
        </c:ser>
        <c:ser>
          <c:idx val="13"/>
          <c:order val="2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'Ark1'!$AE$402:$AE$417</c:f>
              <c:numCache>
                <c:formatCode>General</c:formatCode>
                <c:ptCount val="16"/>
                <c:pt idx="0">
                  <c:v>4.6719472872564154</c:v>
                </c:pt>
                <c:pt idx="1">
                  <c:v>17.226272255712889</c:v>
                </c:pt>
                <c:pt idx="2">
                  <c:v>25.951563157156876</c:v>
                </c:pt>
                <c:pt idx="3">
                  <c:v>20.98520958923314</c:v>
                </c:pt>
                <c:pt idx="4">
                  <c:v>12.259918687789151</c:v>
                </c:pt>
                <c:pt idx="5">
                  <c:v>7.868358334501611</c:v>
                </c:pt>
                <c:pt idx="6">
                  <c:v>5.6971120145801208</c:v>
                </c:pt>
                <c:pt idx="7">
                  <c:v>3.1561054254871719</c:v>
                </c:pt>
                <c:pt idx="8">
                  <c:v>1.2372073461376702</c:v>
                </c:pt>
                <c:pt idx="9">
                  <c:v>0.40480863591756633</c:v>
                </c:pt>
                <c:pt idx="10">
                  <c:v>0.10339268190102339</c:v>
                </c:pt>
                <c:pt idx="11">
                  <c:v>2.1029020047665777E-2</c:v>
                </c:pt>
                <c:pt idx="12">
                  <c:v>5.2572550119164441E-3</c:v>
                </c:pt>
                <c:pt idx="15">
                  <c:v>0.41181830926678809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4-4950-BB33-B1E7427EA581}"/>
            </c:ext>
          </c:extLst>
        </c:ser>
        <c:ser>
          <c:idx val="1"/>
          <c:order val="3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'Ark1'!$AE$386:$AE$401</c:f>
              <c:numCache>
                <c:formatCode>General</c:formatCode>
                <c:ptCount val="16"/>
                <c:pt idx="0">
                  <c:v>3.7481764111771958</c:v>
                </c:pt>
                <c:pt idx="1">
                  <c:v>15.404182097033628</c:v>
                </c:pt>
                <c:pt idx="2">
                  <c:v>25.272135562787568</c:v>
                </c:pt>
                <c:pt idx="3">
                  <c:v>22.50589159465828</c:v>
                </c:pt>
                <c:pt idx="4">
                  <c:v>13.819997755582984</c:v>
                </c:pt>
                <c:pt idx="5">
                  <c:v>8.3511016346837241</c:v>
                </c:pt>
                <c:pt idx="6">
                  <c:v>5.7943365877380018</c:v>
                </c:pt>
                <c:pt idx="7">
                  <c:v>3.1889425055175242</c:v>
                </c:pt>
                <c:pt idx="8">
                  <c:v>1.1801892791680697</c:v>
                </c:pt>
                <c:pt idx="9">
                  <c:v>0.29738525418022665</c:v>
                </c:pt>
                <c:pt idx="10">
                  <c:v>9.1647028017805693E-2</c:v>
                </c:pt>
                <c:pt idx="11">
                  <c:v>2.4314517637377023E-2</c:v>
                </c:pt>
                <c:pt idx="12">
                  <c:v>5.6110425317023888E-3</c:v>
                </c:pt>
                <c:pt idx="15">
                  <c:v>0.31608872928590132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54-4950-BB33-B1E7427EA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100"/>
                  <a:t>Antall%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14885791213799"/>
          <c:y val="0.23565665644640776"/>
          <c:w val="6.5651993010487672E-2"/>
          <c:h val="0.205332671098654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</a:t>
            </a:r>
            <a:r>
              <a:rPr lang="en-US" sz="2400" baseline="0"/>
              <a:t> KU, a</a:t>
            </a:r>
            <a:r>
              <a:rPr lang="en-US" sz="2400"/>
              <a:t>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577334701346829E-2"/>
          <c:y val="0.19338347772512957"/>
          <c:w val="0.88830354502572262"/>
          <c:h val="0.67699478061356355"/>
        </c:manualLayout>
      </c:layout>
      <c:barChart>
        <c:barDir val="col"/>
        <c:grouping val="clustered"/>
        <c:varyColors val="0"/>
        <c:ser>
          <c:idx val="13"/>
          <c:order val="0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'Ark1'!$R$402:$R$417</c:f>
              <c:numCache>
                <c:formatCode>General</c:formatCode>
                <c:ptCount val="16"/>
                <c:pt idx="0">
                  <c:v>2666</c:v>
                </c:pt>
                <c:pt idx="1">
                  <c:v>9830</c:v>
                </c:pt>
                <c:pt idx="2">
                  <c:v>14809</c:v>
                </c:pt>
                <c:pt idx="3">
                  <c:v>11975</c:v>
                </c:pt>
                <c:pt idx="4">
                  <c:v>6996</c:v>
                </c:pt>
                <c:pt idx="5">
                  <c:v>4490</c:v>
                </c:pt>
                <c:pt idx="6">
                  <c:v>3251</c:v>
                </c:pt>
                <c:pt idx="7">
                  <c:v>1801</c:v>
                </c:pt>
                <c:pt idx="8">
                  <c:v>706</c:v>
                </c:pt>
                <c:pt idx="9">
                  <c:v>231</c:v>
                </c:pt>
                <c:pt idx="10">
                  <c:v>59</c:v>
                </c:pt>
                <c:pt idx="11">
                  <c:v>12</c:v>
                </c:pt>
                <c:pt idx="12">
                  <c:v>3</c:v>
                </c:pt>
                <c:pt idx="15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9-4F1C-BBF1-F72469D00CF1}"/>
            </c:ext>
          </c:extLst>
        </c:ser>
        <c:ser>
          <c:idx val="1"/>
          <c:order val="1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/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'Ark1'!$R$386:$R$401</c:f>
              <c:numCache>
                <c:formatCode>General</c:formatCode>
                <c:ptCount val="16"/>
                <c:pt idx="0">
                  <c:v>2004</c:v>
                </c:pt>
                <c:pt idx="1">
                  <c:v>8236</c:v>
                </c:pt>
                <c:pt idx="2">
                  <c:v>13512</c:v>
                </c:pt>
                <c:pt idx="3">
                  <c:v>12033</c:v>
                </c:pt>
                <c:pt idx="4">
                  <c:v>7389</c:v>
                </c:pt>
                <c:pt idx="5">
                  <c:v>4465</c:v>
                </c:pt>
                <c:pt idx="6">
                  <c:v>3098</c:v>
                </c:pt>
                <c:pt idx="7">
                  <c:v>1705</c:v>
                </c:pt>
                <c:pt idx="8">
                  <c:v>631</c:v>
                </c:pt>
                <c:pt idx="9">
                  <c:v>159</c:v>
                </c:pt>
                <c:pt idx="10">
                  <c:v>49</c:v>
                </c:pt>
                <c:pt idx="11">
                  <c:v>13</c:v>
                </c:pt>
                <c:pt idx="12">
                  <c:v>3</c:v>
                </c:pt>
                <c:pt idx="15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9-4F1C-BBF1-F72469D00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400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6204856516776212E-2"/>
          <c:h val="0.1334895940501644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antall slakt innen 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931380261065E-2"/>
          <c:y val="0.15891412999281293"/>
          <c:w val="0.8885417520343174"/>
          <c:h val="0.762705835486389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Klasse!$F$61:$F$74</c:f>
              <c:numCache>
                <c:formatCode>#,##0</c:formatCode>
                <c:ptCount val="14"/>
                <c:pt idx="0">
                  <c:v>2259.9300000000003</c:v>
                </c:pt>
                <c:pt idx="1">
                  <c:v>9256.9599999999991</c:v>
                </c:pt>
                <c:pt idx="2">
                  <c:v>15043.64</c:v>
                </c:pt>
                <c:pt idx="3">
                  <c:v>12895.749999999998</c:v>
                </c:pt>
                <c:pt idx="4">
                  <c:v>7574.47</c:v>
                </c:pt>
                <c:pt idx="5">
                  <c:v>4436.71</c:v>
                </c:pt>
                <c:pt idx="6">
                  <c:v>3138.57</c:v>
                </c:pt>
                <c:pt idx="7">
                  <c:v>1856</c:v>
                </c:pt>
                <c:pt idx="8">
                  <c:v>770</c:v>
                </c:pt>
                <c:pt idx="9">
                  <c:v>222</c:v>
                </c:pt>
                <c:pt idx="10">
                  <c:v>53</c:v>
                </c:pt>
                <c:pt idx="11">
                  <c:v>13</c:v>
                </c:pt>
                <c:pt idx="12">
                  <c:v>5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8-4E41-BFFF-E8814281DF35}"/>
            </c:ext>
          </c:extLst>
        </c:ser>
        <c:ser>
          <c:idx val="10"/>
          <c:order val="1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Klasse!$F$45:$F$58</c:f>
              <c:numCache>
                <c:formatCode>#,##0</c:formatCode>
                <c:ptCount val="14"/>
                <c:pt idx="0">
                  <c:v>2645</c:v>
                </c:pt>
                <c:pt idx="1">
                  <c:v>10936</c:v>
                </c:pt>
                <c:pt idx="2">
                  <c:v>16411</c:v>
                </c:pt>
                <c:pt idx="3">
                  <c:v>13192</c:v>
                </c:pt>
                <c:pt idx="4">
                  <c:v>7704</c:v>
                </c:pt>
                <c:pt idx="5">
                  <c:v>4427</c:v>
                </c:pt>
                <c:pt idx="6">
                  <c:v>3291</c:v>
                </c:pt>
                <c:pt idx="7">
                  <c:v>1956</c:v>
                </c:pt>
                <c:pt idx="8">
                  <c:v>772</c:v>
                </c:pt>
                <c:pt idx="9">
                  <c:v>229</c:v>
                </c:pt>
                <c:pt idx="10">
                  <c:v>59</c:v>
                </c:pt>
                <c:pt idx="11">
                  <c:v>9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8-4E41-BFFF-E8814281DF35}"/>
            </c:ext>
          </c:extLst>
        </c:ser>
        <c:ser>
          <c:idx val="13"/>
          <c:order val="2"/>
          <c:tx>
            <c:strRef>
              <c:f>'Ark1'!$C$402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'Ark1'!$R$402:$R$417</c:f>
              <c:numCache>
                <c:formatCode>General</c:formatCode>
                <c:ptCount val="16"/>
                <c:pt idx="0">
                  <c:v>2666</c:v>
                </c:pt>
                <c:pt idx="1">
                  <c:v>9830</c:v>
                </c:pt>
                <c:pt idx="2">
                  <c:v>14809</c:v>
                </c:pt>
                <c:pt idx="3">
                  <c:v>11975</c:v>
                </c:pt>
                <c:pt idx="4">
                  <c:v>6996</c:v>
                </c:pt>
                <c:pt idx="5">
                  <c:v>4490</c:v>
                </c:pt>
                <c:pt idx="6">
                  <c:v>3251</c:v>
                </c:pt>
                <c:pt idx="7">
                  <c:v>1801</c:v>
                </c:pt>
                <c:pt idx="8">
                  <c:v>706</c:v>
                </c:pt>
                <c:pt idx="9">
                  <c:v>231</c:v>
                </c:pt>
                <c:pt idx="10">
                  <c:v>59</c:v>
                </c:pt>
                <c:pt idx="11">
                  <c:v>12</c:v>
                </c:pt>
                <c:pt idx="12">
                  <c:v>3</c:v>
                </c:pt>
                <c:pt idx="15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F8-4E41-BFFF-E8814281DF35}"/>
            </c:ext>
          </c:extLst>
        </c:ser>
        <c:ser>
          <c:idx val="1"/>
          <c:order val="3"/>
          <c:tx>
            <c:strRef>
              <c:f>'Ark1'!$C$386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'Ark1'!$R$386:$R$401</c:f>
              <c:numCache>
                <c:formatCode>General</c:formatCode>
                <c:ptCount val="16"/>
                <c:pt idx="0">
                  <c:v>2004</c:v>
                </c:pt>
                <c:pt idx="1">
                  <c:v>8236</c:v>
                </c:pt>
                <c:pt idx="2">
                  <c:v>13512</c:v>
                </c:pt>
                <c:pt idx="3">
                  <c:v>12033</c:v>
                </c:pt>
                <c:pt idx="4">
                  <c:v>7389</c:v>
                </c:pt>
                <c:pt idx="5">
                  <c:v>4465</c:v>
                </c:pt>
                <c:pt idx="6">
                  <c:v>3098</c:v>
                </c:pt>
                <c:pt idx="7">
                  <c:v>1705</c:v>
                </c:pt>
                <c:pt idx="8">
                  <c:v>631</c:v>
                </c:pt>
                <c:pt idx="9">
                  <c:v>159</c:v>
                </c:pt>
                <c:pt idx="10">
                  <c:v>49</c:v>
                </c:pt>
                <c:pt idx="11">
                  <c:v>13</c:v>
                </c:pt>
                <c:pt idx="12">
                  <c:v>3</c:v>
                </c:pt>
                <c:pt idx="15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F8-4E41-BFFF-E8814281D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Antall slakt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46997761920051"/>
          <c:y val="0.22021545261708292"/>
          <c:w val="6.0818300899687573E-2"/>
          <c:h val="0.1958139184907915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2400"/>
              <a:t>Kategori KU: middel VEKT ide ulike KLASSENE</a:t>
            </a:r>
          </a:p>
        </c:rich>
      </c:tx>
      <c:layout>
        <c:manualLayout>
          <c:xMode val="edge"/>
          <c:yMode val="edge"/>
          <c:x val="0.18906396711852663"/>
          <c:y val="5.0322447538466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837910235803152E-2"/>
          <c:y val="0.15690009965485546"/>
          <c:w val="0.90563522205957925"/>
          <c:h val="0.764719865824347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Klasse!$B$62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Klasse!$L$61:$L$74</c:f>
              <c:numCache>
                <c:formatCode>0</c:formatCode>
                <c:ptCount val="14"/>
                <c:pt idx="0">
                  <c:v>214.43187620855497</c:v>
                </c:pt>
                <c:pt idx="1">
                  <c:v>245.74817218611679</c:v>
                </c:pt>
                <c:pt idx="2">
                  <c:v>276.71282482165094</c:v>
                </c:pt>
                <c:pt idx="3">
                  <c:v>306.3080813446299</c:v>
                </c:pt>
                <c:pt idx="4">
                  <c:v>332.56789980025098</c:v>
                </c:pt>
                <c:pt idx="5">
                  <c:v>352.2336461026299</c:v>
                </c:pt>
                <c:pt idx="6">
                  <c:v>377.40485635177879</c:v>
                </c:pt>
                <c:pt idx="7">
                  <c:v>409.23505926724096</c:v>
                </c:pt>
                <c:pt idx="8">
                  <c:v>441.90184415584378</c:v>
                </c:pt>
                <c:pt idx="9">
                  <c:v>482.21698198198158</c:v>
                </c:pt>
                <c:pt idx="10">
                  <c:v>519.1928301886793</c:v>
                </c:pt>
                <c:pt idx="11">
                  <c:v>548.50538461538451</c:v>
                </c:pt>
                <c:pt idx="12">
                  <c:v>600.12</c:v>
                </c:pt>
                <c:pt idx="13">
                  <c:v>276.40000000000003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9-485C-94D1-21858910A332}"/>
            </c:ext>
          </c:extLst>
        </c:ser>
        <c:ser>
          <c:idx val="10"/>
          <c:order val="1"/>
          <c:tx>
            <c:strRef>
              <c:f>Klasse!$B$46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Klasse!$L$45:$L$58</c:f>
              <c:numCache>
                <c:formatCode>0</c:formatCode>
                <c:ptCount val="14"/>
                <c:pt idx="0">
                  <c:v>215.40670321361128</c:v>
                </c:pt>
                <c:pt idx="1">
                  <c:v>246.29457662765097</c:v>
                </c:pt>
                <c:pt idx="2">
                  <c:v>277.21245566997862</c:v>
                </c:pt>
                <c:pt idx="3">
                  <c:v>307.20508869011712</c:v>
                </c:pt>
                <c:pt idx="4">
                  <c:v>331.29103063343649</c:v>
                </c:pt>
                <c:pt idx="5">
                  <c:v>351.77109103230151</c:v>
                </c:pt>
                <c:pt idx="6">
                  <c:v>379.09477058644762</c:v>
                </c:pt>
                <c:pt idx="7">
                  <c:v>411.59713701431446</c:v>
                </c:pt>
                <c:pt idx="8">
                  <c:v>447.88926165803053</c:v>
                </c:pt>
                <c:pt idx="9">
                  <c:v>481.20393013100409</c:v>
                </c:pt>
                <c:pt idx="10">
                  <c:v>529.64610169491516</c:v>
                </c:pt>
                <c:pt idx="11">
                  <c:v>546.24444444444441</c:v>
                </c:pt>
                <c:pt idx="12">
                  <c:v>591.13333333333333</c:v>
                </c:pt>
                <c:pt idx="13">
                  <c:v>590.70000000000005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9-485C-94D1-21858910A332}"/>
            </c:ext>
          </c:extLst>
        </c:ser>
        <c:ser>
          <c:idx val="13"/>
          <c:order val="2"/>
          <c:tx>
            <c:strRef>
              <c:f>Klasse!$B$28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Klasse!$L$28:$L$43</c:f>
              <c:numCache>
                <c:formatCode>0</c:formatCode>
                <c:ptCount val="16"/>
                <c:pt idx="0">
                  <c:v>212.28608402100511</c:v>
                </c:pt>
                <c:pt idx="1">
                  <c:v>245.87338758901296</c:v>
                </c:pt>
                <c:pt idx="2">
                  <c:v>276.63110270781368</c:v>
                </c:pt>
                <c:pt idx="3">
                  <c:v>306.1730179540711</c:v>
                </c:pt>
                <c:pt idx="4">
                  <c:v>328.90631789593908</c:v>
                </c:pt>
                <c:pt idx="5">
                  <c:v>350.40670378619194</c:v>
                </c:pt>
                <c:pt idx="6">
                  <c:v>378.5195939710859</c:v>
                </c:pt>
                <c:pt idx="7">
                  <c:v>411.96551915602384</c:v>
                </c:pt>
                <c:pt idx="8">
                  <c:v>446.69320113314512</c:v>
                </c:pt>
                <c:pt idx="9">
                  <c:v>489.20735930735935</c:v>
                </c:pt>
                <c:pt idx="10">
                  <c:v>512.85593220338978</c:v>
                </c:pt>
                <c:pt idx="11">
                  <c:v>556.65</c:v>
                </c:pt>
                <c:pt idx="12">
                  <c:v>524.5</c:v>
                </c:pt>
                <c:pt idx="13">
                  <c:v>0</c:v>
                </c:pt>
                <c:pt idx="15">
                  <c:v>243.77276595744672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9-485C-94D1-21858910A332}"/>
            </c:ext>
          </c:extLst>
        </c:ser>
        <c:ser>
          <c:idx val="1"/>
          <c:order val="3"/>
          <c:tx>
            <c:strRef>
              <c:f>Klasse!$B$11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Klasse!$D$11:$D$26</c:f>
              <c:strCache>
                <c:ptCount val="16"/>
                <c:pt idx="0">
                  <c:v>P-</c:v>
                </c:pt>
                <c:pt idx="1">
                  <c:v>P</c:v>
                </c:pt>
                <c:pt idx="2">
                  <c:v>P+</c:v>
                </c:pt>
                <c:pt idx="3">
                  <c:v>O-</c:v>
                </c:pt>
                <c:pt idx="4">
                  <c:v>O</c:v>
                </c:pt>
                <c:pt idx="5">
                  <c:v>O+</c:v>
                </c:pt>
                <c:pt idx="6">
                  <c:v>R-</c:v>
                </c:pt>
                <c:pt idx="7">
                  <c:v>R</c:v>
                </c:pt>
                <c:pt idx="8">
                  <c:v>R+</c:v>
                </c:pt>
                <c:pt idx="9">
                  <c:v>U-</c:v>
                </c:pt>
                <c:pt idx="10">
                  <c:v>U</c:v>
                </c:pt>
                <c:pt idx="11">
                  <c:v>U+</c:v>
                </c:pt>
                <c:pt idx="12">
                  <c:v>E-</c:v>
                </c:pt>
                <c:pt idx="13">
                  <c:v>E+</c:v>
                </c:pt>
                <c:pt idx="15">
                  <c:v>Kasserte</c:v>
                </c:pt>
              </c:strCache>
            </c:strRef>
          </c:cat>
          <c:val>
            <c:numRef>
              <c:f>Klasse!$L$11:$L$26</c:f>
              <c:numCache>
                <c:formatCode>0</c:formatCode>
                <c:ptCount val="16"/>
                <c:pt idx="0">
                  <c:v>212.86961077844285</c:v>
                </c:pt>
                <c:pt idx="1">
                  <c:v>246.35650801359969</c:v>
                </c:pt>
                <c:pt idx="2">
                  <c:v>277.31039076376459</c:v>
                </c:pt>
                <c:pt idx="3">
                  <c:v>307.86665835618624</c:v>
                </c:pt>
                <c:pt idx="4">
                  <c:v>331.41890648260937</c:v>
                </c:pt>
                <c:pt idx="5">
                  <c:v>350.97316909294568</c:v>
                </c:pt>
                <c:pt idx="6">
                  <c:v>379.18686249193058</c:v>
                </c:pt>
                <c:pt idx="7">
                  <c:v>410.76269794721344</c:v>
                </c:pt>
                <c:pt idx="8">
                  <c:v>446.80586370839927</c:v>
                </c:pt>
                <c:pt idx="9">
                  <c:v>487.66100628930786</c:v>
                </c:pt>
                <c:pt idx="10">
                  <c:v>520.79387755102039</c:v>
                </c:pt>
                <c:pt idx="11">
                  <c:v>551.97692307692307</c:v>
                </c:pt>
                <c:pt idx="12">
                  <c:v>610.73333333333323</c:v>
                </c:pt>
                <c:pt idx="13">
                  <c:v>0</c:v>
                </c:pt>
                <c:pt idx="15">
                  <c:v>270.13786982248536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9-485C-94D1-21858910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5785872"/>
        <c:axId val="455786264"/>
      </c:barChart>
      <c:catAx>
        <c:axId val="455785872"/>
        <c:scaling>
          <c:orientation val="minMax"/>
        </c:scaling>
        <c:delete val="0"/>
        <c:axPos val="b"/>
        <c:majorGridlines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6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5786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600"/>
                  <a:t>Middel VEKT i kg</a:t>
                </a:r>
              </a:p>
            </c:rich>
          </c:tx>
          <c:layout>
            <c:manualLayout>
              <c:xMode val="edge"/>
              <c:yMode val="edge"/>
              <c:x val="5.2044609665427514E-3"/>
              <c:y val="0.474695358405741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b-NO"/>
          </a:p>
        </c:txPr>
        <c:crossAx val="455785872"/>
        <c:crosses val="autoZero"/>
        <c:crossBetween val="between"/>
        <c:minorUnit val="5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757924460920113"/>
          <c:y val="0.24639789881130977"/>
          <c:w val="7.9811026678973565E-2"/>
          <c:h val="0.2159541651098899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3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b-NO"/>
    </a:p>
  </c:txPr>
  <c:printSettings>
    <c:headerFooter alignWithMargins="0"/>
    <c:pageMargins b="0.5" l="0.75" r="0.75" t="0.5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3" Type="http://schemas.openxmlformats.org/officeDocument/2006/relationships/chart" Target="../charts/chart75.xml"/><Relationship Id="rId7" Type="http://schemas.openxmlformats.org/officeDocument/2006/relationships/chart" Target="../charts/chart79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5" Type="http://schemas.openxmlformats.org/officeDocument/2006/relationships/chart" Target="../charts/chart77.xml"/><Relationship Id="rId10" Type="http://schemas.openxmlformats.org/officeDocument/2006/relationships/chart" Target="../charts/chart82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13" Type="http://schemas.openxmlformats.org/officeDocument/2006/relationships/chart" Target="../charts/chart96.xml"/><Relationship Id="rId18" Type="http://schemas.openxmlformats.org/officeDocument/2006/relationships/chart" Target="../charts/chart101.xml"/><Relationship Id="rId3" Type="http://schemas.openxmlformats.org/officeDocument/2006/relationships/chart" Target="../charts/chart86.xml"/><Relationship Id="rId21" Type="http://schemas.openxmlformats.org/officeDocument/2006/relationships/chart" Target="../charts/chart104.xml"/><Relationship Id="rId7" Type="http://schemas.openxmlformats.org/officeDocument/2006/relationships/chart" Target="../charts/chart90.xml"/><Relationship Id="rId12" Type="http://schemas.openxmlformats.org/officeDocument/2006/relationships/chart" Target="../charts/chart95.xml"/><Relationship Id="rId17" Type="http://schemas.openxmlformats.org/officeDocument/2006/relationships/chart" Target="../charts/chart100.xml"/><Relationship Id="rId2" Type="http://schemas.openxmlformats.org/officeDocument/2006/relationships/chart" Target="../charts/chart85.xml"/><Relationship Id="rId16" Type="http://schemas.openxmlformats.org/officeDocument/2006/relationships/chart" Target="../charts/chart99.xml"/><Relationship Id="rId20" Type="http://schemas.openxmlformats.org/officeDocument/2006/relationships/chart" Target="../charts/chart103.xml"/><Relationship Id="rId1" Type="http://schemas.openxmlformats.org/officeDocument/2006/relationships/chart" Target="../charts/chart84.xml"/><Relationship Id="rId6" Type="http://schemas.openxmlformats.org/officeDocument/2006/relationships/chart" Target="../charts/chart89.xml"/><Relationship Id="rId11" Type="http://schemas.openxmlformats.org/officeDocument/2006/relationships/chart" Target="../charts/chart94.xml"/><Relationship Id="rId5" Type="http://schemas.openxmlformats.org/officeDocument/2006/relationships/chart" Target="../charts/chart88.xml"/><Relationship Id="rId15" Type="http://schemas.openxmlformats.org/officeDocument/2006/relationships/chart" Target="../charts/chart98.xml"/><Relationship Id="rId10" Type="http://schemas.openxmlformats.org/officeDocument/2006/relationships/chart" Target="../charts/chart93.xml"/><Relationship Id="rId19" Type="http://schemas.openxmlformats.org/officeDocument/2006/relationships/chart" Target="../charts/chart102.xml"/><Relationship Id="rId4" Type="http://schemas.openxmlformats.org/officeDocument/2006/relationships/chart" Target="../charts/chart87.xml"/><Relationship Id="rId9" Type="http://schemas.openxmlformats.org/officeDocument/2006/relationships/chart" Target="../charts/chart92.xml"/><Relationship Id="rId14" Type="http://schemas.openxmlformats.org/officeDocument/2006/relationships/chart" Target="../charts/chart97.xml"/><Relationship Id="rId22" Type="http://schemas.openxmlformats.org/officeDocument/2006/relationships/chart" Target="../charts/chart105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3.xml"/><Relationship Id="rId13" Type="http://schemas.openxmlformats.org/officeDocument/2006/relationships/chart" Target="../charts/chart118.xml"/><Relationship Id="rId3" Type="http://schemas.openxmlformats.org/officeDocument/2006/relationships/chart" Target="../charts/chart108.xml"/><Relationship Id="rId7" Type="http://schemas.openxmlformats.org/officeDocument/2006/relationships/chart" Target="../charts/chart112.xml"/><Relationship Id="rId12" Type="http://schemas.openxmlformats.org/officeDocument/2006/relationships/chart" Target="../charts/chart117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Relationship Id="rId6" Type="http://schemas.openxmlformats.org/officeDocument/2006/relationships/chart" Target="../charts/chart111.xml"/><Relationship Id="rId11" Type="http://schemas.openxmlformats.org/officeDocument/2006/relationships/chart" Target="../charts/chart116.xml"/><Relationship Id="rId5" Type="http://schemas.openxmlformats.org/officeDocument/2006/relationships/chart" Target="../charts/chart110.xml"/><Relationship Id="rId10" Type="http://schemas.openxmlformats.org/officeDocument/2006/relationships/chart" Target="../charts/chart115.xml"/><Relationship Id="rId4" Type="http://schemas.openxmlformats.org/officeDocument/2006/relationships/chart" Target="../charts/chart109.xml"/><Relationship Id="rId9" Type="http://schemas.openxmlformats.org/officeDocument/2006/relationships/chart" Target="../charts/chart114.xml"/></Relationships>
</file>

<file path=xl/drawings/_rels/drawing2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1.xml"/><Relationship Id="rId18" Type="http://schemas.openxmlformats.org/officeDocument/2006/relationships/chart" Target="../charts/chart136.xml"/><Relationship Id="rId26" Type="http://schemas.openxmlformats.org/officeDocument/2006/relationships/chart" Target="../charts/chart144.xml"/><Relationship Id="rId21" Type="http://schemas.openxmlformats.org/officeDocument/2006/relationships/chart" Target="../charts/chart139.xml"/><Relationship Id="rId34" Type="http://schemas.openxmlformats.org/officeDocument/2006/relationships/chart" Target="../charts/chart152.xml"/><Relationship Id="rId7" Type="http://schemas.openxmlformats.org/officeDocument/2006/relationships/chart" Target="../charts/chart125.xml"/><Relationship Id="rId12" Type="http://schemas.openxmlformats.org/officeDocument/2006/relationships/chart" Target="../charts/chart130.xml"/><Relationship Id="rId17" Type="http://schemas.openxmlformats.org/officeDocument/2006/relationships/chart" Target="../charts/chart135.xml"/><Relationship Id="rId25" Type="http://schemas.openxmlformats.org/officeDocument/2006/relationships/chart" Target="../charts/chart143.xml"/><Relationship Id="rId33" Type="http://schemas.openxmlformats.org/officeDocument/2006/relationships/chart" Target="../charts/chart151.xml"/><Relationship Id="rId38" Type="http://schemas.openxmlformats.org/officeDocument/2006/relationships/chart" Target="../charts/chart156.xml"/><Relationship Id="rId2" Type="http://schemas.openxmlformats.org/officeDocument/2006/relationships/chart" Target="../charts/chart120.xml"/><Relationship Id="rId16" Type="http://schemas.openxmlformats.org/officeDocument/2006/relationships/chart" Target="../charts/chart134.xml"/><Relationship Id="rId20" Type="http://schemas.openxmlformats.org/officeDocument/2006/relationships/chart" Target="../charts/chart138.xml"/><Relationship Id="rId29" Type="http://schemas.openxmlformats.org/officeDocument/2006/relationships/chart" Target="../charts/chart147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11" Type="http://schemas.openxmlformats.org/officeDocument/2006/relationships/chart" Target="../charts/chart129.xml"/><Relationship Id="rId24" Type="http://schemas.openxmlformats.org/officeDocument/2006/relationships/chart" Target="../charts/chart142.xml"/><Relationship Id="rId32" Type="http://schemas.openxmlformats.org/officeDocument/2006/relationships/chart" Target="../charts/chart150.xml"/><Relationship Id="rId37" Type="http://schemas.openxmlformats.org/officeDocument/2006/relationships/chart" Target="../charts/chart155.xml"/><Relationship Id="rId5" Type="http://schemas.openxmlformats.org/officeDocument/2006/relationships/chart" Target="../charts/chart123.xml"/><Relationship Id="rId15" Type="http://schemas.openxmlformats.org/officeDocument/2006/relationships/chart" Target="../charts/chart133.xml"/><Relationship Id="rId23" Type="http://schemas.openxmlformats.org/officeDocument/2006/relationships/chart" Target="../charts/chart141.xml"/><Relationship Id="rId28" Type="http://schemas.openxmlformats.org/officeDocument/2006/relationships/chart" Target="../charts/chart146.xml"/><Relationship Id="rId36" Type="http://schemas.openxmlformats.org/officeDocument/2006/relationships/chart" Target="../charts/chart154.xml"/><Relationship Id="rId10" Type="http://schemas.openxmlformats.org/officeDocument/2006/relationships/chart" Target="../charts/chart128.xml"/><Relationship Id="rId19" Type="http://schemas.openxmlformats.org/officeDocument/2006/relationships/chart" Target="../charts/chart137.xml"/><Relationship Id="rId31" Type="http://schemas.openxmlformats.org/officeDocument/2006/relationships/chart" Target="../charts/chart149.xml"/><Relationship Id="rId4" Type="http://schemas.openxmlformats.org/officeDocument/2006/relationships/chart" Target="../charts/chart122.xml"/><Relationship Id="rId9" Type="http://schemas.openxmlformats.org/officeDocument/2006/relationships/chart" Target="../charts/chart127.xml"/><Relationship Id="rId14" Type="http://schemas.openxmlformats.org/officeDocument/2006/relationships/chart" Target="../charts/chart132.xml"/><Relationship Id="rId22" Type="http://schemas.openxmlformats.org/officeDocument/2006/relationships/chart" Target="../charts/chart140.xml"/><Relationship Id="rId27" Type="http://schemas.openxmlformats.org/officeDocument/2006/relationships/chart" Target="../charts/chart145.xml"/><Relationship Id="rId30" Type="http://schemas.openxmlformats.org/officeDocument/2006/relationships/chart" Target="../charts/chart148.xml"/><Relationship Id="rId35" Type="http://schemas.openxmlformats.org/officeDocument/2006/relationships/chart" Target="../charts/chart153.xml"/><Relationship Id="rId8" Type="http://schemas.openxmlformats.org/officeDocument/2006/relationships/chart" Target="../charts/chart126.xml"/><Relationship Id="rId3" Type="http://schemas.openxmlformats.org/officeDocument/2006/relationships/chart" Target="../charts/chart121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4.xml"/><Relationship Id="rId13" Type="http://schemas.openxmlformats.org/officeDocument/2006/relationships/chart" Target="../charts/chart169.xml"/><Relationship Id="rId3" Type="http://schemas.openxmlformats.org/officeDocument/2006/relationships/chart" Target="../charts/chart159.xml"/><Relationship Id="rId7" Type="http://schemas.openxmlformats.org/officeDocument/2006/relationships/chart" Target="../charts/chart163.xml"/><Relationship Id="rId12" Type="http://schemas.openxmlformats.org/officeDocument/2006/relationships/chart" Target="../charts/chart168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11" Type="http://schemas.openxmlformats.org/officeDocument/2006/relationships/chart" Target="../charts/chart167.xml"/><Relationship Id="rId5" Type="http://schemas.openxmlformats.org/officeDocument/2006/relationships/chart" Target="../charts/chart161.xml"/><Relationship Id="rId10" Type="http://schemas.openxmlformats.org/officeDocument/2006/relationships/chart" Target="../charts/chart166.xml"/><Relationship Id="rId4" Type="http://schemas.openxmlformats.org/officeDocument/2006/relationships/chart" Target="../charts/chart160.xml"/><Relationship Id="rId9" Type="http://schemas.openxmlformats.org/officeDocument/2006/relationships/chart" Target="../charts/chart165.xml"/><Relationship Id="rId14" Type="http://schemas.openxmlformats.org/officeDocument/2006/relationships/chart" Target="../charts/chart17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3" Type="http://schemas.openxmlformats.org/officeDocument/2006/relationships/chart" Target="../charts/chart173.xml"/><Relationship Id="rId7" Type="http://schemas.openxmlformats.org/officeDocument/2006/relationships/chart" Target="../charts/chart177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5" Type="http://schemas.openxmlformats.org/officeDocument/2006/relationships/chart" Target="../charts/chart175.xml"/><Relationship Id="rId4" Type="http://schemas.openxmlformats.org/officeDocument/2006/relationships/chart" Target="../charts/chart174.xml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1.xml"/><Relationship Id="rId18" Type="http://schemas.openxmlformats.org/officeDocument/2006/relationships/chart" Target="../charts/chart196.xml"/><Relationship Id="rId26" Type="http://schemas.openxmlformats.org/officeDocument/2006/relationships/chart" Target="../charts/chart204.xml"/><Relationship Id="rId39" Type="http://schemas.openxmlformats.org/officeDocument/2006/relationships/chart" Target="../charts/chart217.xml"/><Relationship Id="rId21" Type="http://schemas.openxmlformats.org/officeDocument/2006/relationships/chart" Target="../charts/chart199.xml"/><Relationship Id="rId34" Type="http://schemas.openxmlformats.org/officeDocument/2006/relationships/chart" Target="../charts/chart212.xml"/><Relationship Id="rId42" Type="http://schemas.openxmlformats.org/officeDocument/2006/relationships/chart" Target="../charts/chart220.xml"/><Relationship Id="rId47" Type="http://schemas.openxmlformats.org/officeDocument/2006/relationships/chart" Target="../charts/chart225.xml"/><Relationship Id="rId50" Type="http://schemas.openxmlformats.org/officeDocument/2006/relationships/chart" Target="../charts/chart228.xml"/><Relationship Id="rId55" Type="http://schemas.openxmlformats.org/officeDocument/2006/relationships/chart" Target="../charts/chart233.xml"/><Relationship Id="rId7" Type="http://schemas.openxmlformats.org/officeDocument/2006/relationships/chart" Target="../charts/chart185.xml"/><Relationship Id="rId2" Type="http://schemas.openxmlformats.org/officeDocument/2006/relationships/chart" Target="../charts/chart180.xml"/><Relationship Id="rId16" Type="http://schemas.openxmlformats.org/officeDocument/2006/relationships/chart" Target="../charts/chart194.xml"/><Relationship Id="rId29" Type="http://schemas.openxmlformats.org/officeDocument/2006/relationships/chart" Target="../charts/chart207.xml"/><Relationship Id="rId11" Type="http://schemas.openxmlformats.org/officeDocument/2006/relationships/chart" Target="../charts/chart189.xml"/><Relationship Id="rId24" Type="http://schemas.openxmlformats.org/officeDocument/2006/relationships/chart" Target="../charts/chart202.xml"/><Relationship Id="rId32" Type="http://schemas.openxmlformats.org/officeDocument/2006/relationships/chart" Target="../charts/chart210.xml"/><Relationship Id="rId37" Type="http://schemas.openxmlformats.org/officeDocument/2006/relationships/chart" Target="../charts/chart215.xml"/><Relationship Id="rId40" Type="http://schemas.openxmlformats.org/officeDocument/2006/relationships/chart" Target="../charts/chart218.xml"/><Relationship Id="rId45" Type="http://schemas.openxmlformats.org/officeDocument/2006/relationships/chart" Target="../charts/chart223.xml"/><Relationship Id="rId53" Type="http://schemas.openxmlformats.org/officeDocument/2006/relationships/chart" Target="../charts/chart231.xml"/><Relationship Id="rId5" Type="http://schemas.openxmlformats.org/officeDocument/2006/relationships/chart" Target="../charts/chart183.xml"/><Relationship Id="rId19" Type="http://schemas.openxmlformats.org/officeDocument/2006/relationships/chart" Target="../charts/chart197.xml"/><Relationship Id="rId4" Type="http://schemas.openxmlformats.org/officeDocument/2006/relationships/chart" Target="../charts/chart182.xml"/><Relationship Id="rId9" Type="http://schemas.openxmlformats.org/officeDocument/2006/relationships/chart" Target="../charts/chart187.xml"/><Relationship Id="rId14" Type="http://schemas.openxmlformats.org/officeDocument/2006/relationships/chart" Target="../charts/chart192.xml"/><Relationship Id="rId22" Type="http://schemas.openxmlformats.org/officeDocument/2006/relationships/chart" Target="../charts/chart200.xml"/><Relationship Id="rId27" Type="http://schemas.openxmlformats.org/officeDocument/2006/relationships/chart" Target="../charts/chart205.xml"/><Relationship Id="rId30" Type="http://schemas.openxmlformats.org/officeDocument/2006/relationships/chart" Target="../charts/chart208.xml"/><Relationship Id="rId35" Type="http://schemas.openxmlformats.org/officeDocument/2006/relationships/chart" Target="../charts/chart213.xml"/><Relationship Id="rId43" Type="http://schemas.openxmlformats.org/officeDocument/2006/relationships/chart" Target="../charts/chart221.xml"/><Relationship Id="rId48" Type="http://schemas.openxmlformats.org/officeDocument/2006/relationships/chart" Target="../charts/chart226.xml"/><Relationship Id="rId56" Type="http://schemas.openxmlformats.org/officeDocument/2006/relationships/chart" Target="../charts/chart234.xml"/><Relationship Id="rId8" Type="http://schemas.openxmlformats.org/officeDocument/2006/relationships/chart" Target="../charts/chart186.xml"/><Relationship Id="rId51" Type="http://schemas.openxmlformats.org/officeDocument/2006/relationships/chart" Target="../charts/chart229.xml"/><Relationship Id="rId3" Type="http://schemas.openxmlformats.org/officeDocument/2006/relationships/chart" Target="../charts/chart181.xml"/><Relationship Id="rId12" Type="http://schemas.openxmlformats.org/officeDocument/2006/relationships/chart" Target="../charts/chart190.xml"/><Relationship Id="rId17" Type="http://schemas.openxmlformats.org/officeDocument/2006/relationships/chart" Target="../charts/chart195.xml"/><Relationship Id="rId25" Type="http://schemas.openxmlformats.org/officeDocument/2006/relationships/chart" Target="../charts/chart203.xml"/><Relationship Id="rId33" Type="http://schemas.openxmlformats.org/officeDocument/2006/relationships/chart" Target="../charts/chart211.xml"/><Relationship Id="rId38" Type="http://schemas.openxmlformats.org/officeDocument/2006/relationships/chart" Target="../charts/chart216.xml"/><Relationship Id="rId46" Type="http://schemas.openxmlformats.org/officeDocument/2006/relationships/chart" Target="../charts/chart224.xml"/><Relationship Id="rId20" Type="http://schemas.openxmlformats.org/officeDocument/2006/relationships/chart" Target="../charts/chart198.xml"/><Relationship Id="rId41" Type="http://schemas.openxmlformats.org/officeDocument/2006/relationships/chart" Target="../charts/chart219.xml"/><Relationship Id="rId54" Type="http://schemas.openxmlformats.org/officeDocument/2006/relationships/chart" Target="../charts/chart232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15" Type="http://schemas.openxmlformats.org/officeDocument/2006/relationships/chart" Target="../charts/chart193.xml"/><Relationship Id="rId23" Type="http://schemas.openxmlformats.org/officeDocument/2006/relationships/chart" Target="../charts/chart201.xml"/><Relationship Id="rId28" Type="http://schemas.openxmlformats.org/officeDocument/2006/relationships/chart" Target="../charts/chart206.xml"/><Relationship Id="rId36" Type="http://schemas.openxmlformats.org/officeDocument/2006/relationships/chart" Target="../charts/chart214.xml"/><Relationship Id="rId49" Type="http://schemas.openxmlformats.org/officeDocument/2006/relationships/chart" Target="../charts/chart227.xml"/><Relationship Id="rId57" Type="http://schemas.openxmlformats.org/officeDocument/2006/relationships/chart" Target="../charts/chart235.xml"/><Relationship Id="rId10" Type="http://schemas.openxmlformats.org/officeDocument/2006/relationships/chart" Target="../charts/chart188.xml"/><Relationship Id="rId31" Type="http://schemas.openxmlformats.org/officeDocument/2006/relationships/chart" Target="../charts/chart209.xml"/><Relationship Id="rId44" Type="http://schemas.openxmlformats.org/officeDocument/2006/relationships/chart" Target="../charts/chart222.xml"/><Relationship Id="rId52" Type="http://schemas.openxmlformats.org/officeDocument/2006/relationships/chart" Target="../charts/chart23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chart" Target="../charts/chart236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6.xml"/><Relationship Id="rId13" Type="http://schemas.openxmlformats.org/officeDocument/2006/relationships/chart" Target="../charts/chart251.xml"/><Relationship Id="rId18" Type="http://schemas.openxmlformats.org/officeDocument/2006/relationships/chart" Target="../charts/chart256.xml"/><Relationship Id="rId26" Type="http://schemas.openxmlformats.org/officeDocument/2006/relationships/chart" Target="../charts/chart264.xml"/><Relationship Id="rId3" Type="http://schemas.openxmlformats.org/officeDocument/2006/relationships/chart" Target="../charts/chart241.xml"/><Relationship Id="rId21" Type="http://schemas.openxmlformats.org/officeDocument/2006/relationships/chart" Target="../charts/chart259.xml"/><Relationship Id="rId7" Type="http://schemas.openxmlformats.org/officeDocument/2006/relationships/chart" Target="../charts/chart245.xml"/><Relationship Id="rId12" Type="http://schemas.openxmlformats.org/officeDocument/2006/relationships/chart" Target="../charts/chart250.xml"/><Relationship Id="rId17" Type="http://schemas.openxmlformats.org/officeDocument/2006/relationships/chart" Target="../charts/chart255.xml"/><Relationship Id="rId25" Type="http://schemas.openxmlformats.org/officeDocument/2006/relationships/chart" Target="../charts/chart263.xml"/><Relationship Id="rId2" Type="http://schemas.openxmlformats.org/officeDocument/2006/relationships/chart" Target="../charts/chart240.xml"/><Relationship Id="rId16" Type="http://schemas.openxmlformats.org/officeDocument/2006/relationships/chart" Target="../charts/chart254.xml"/><Relationship Id="rId20" Type="http://schemas.openxmlformats.org/officeDocument/2006/relationships/chart" Target="../charts/chart258.xml"/><Relationship Id="rId29" Type="http://schemas.openxmlformats.org/officeDocument/2006/relationships/chart" Target="../charts/chart267.xml"/><Relationship Id="rId1" Type="http://schemas.openxmlformats.org/officeDocument/2006/relationships/chart" Target="../charts/chart239.xml"/><Relationship Id="rId6" Type="http://schemas.openxmlformats.org/officeDocument/2006/relationships/chart" Target="../charts/chart244.xml"/><Relationship Id="rId11" Type="http://schemas.openxmlformats.org/officeDocument/2006/relationships/chart" Target="../charts/chart249.xml"/><Relationship Id="rId24" Type="http://schemas.openxmlformats.org/officeDocument/2006/relationships/chart" Target="../charts/chart262.xml"/><Relationship Id="rId32" Type="http://schemas.openxmlformats.org/officeDocument/2006/relationships/chart" Target="../charts/chart270.xml"/><Relationship Id="rId5" Type="http://schemas.openxmlformats.org/officeDocument/2006/relationships/chart" Target="../charts/chart243.xml"/><Relationship Id="rId15" Type="http://schemas.openxmlformats.org/officeDocument/2006/relationships/chart" Target="../charts/chart253.xml"/><Relationship Id="rId23" Type="http://schemas.openxmlformats.org/officeDocument/2006/relationships/chart" Target="../charts/chart261.xml"/><Relationship Id="rId28" Type="http://schemas.openxmlformats.org/officeDocument/2006/relationships/chart" Target="../charts/chart266.xml"/><Relationship Id="rId10" Type="http://schemas.openxmlformats.org/officeDocument/2006/relationships/chart" Target="../charts/chart248.xml"/><Relationship Id="rId19" Type="http://schemas.openxmlformats.org/officeDocument/2006/relationships/chart" Target="../charts/chart257.xml"/><Relationship Id="rId31" Type="http://schemas.openxmlformats.org/officeDocument/2006/relationships/chart" Target="../charts/chart269.xml"/><Relationship Id="rId4" Type="http://schemas.openxmlformats.org/officeDocument/2006/relationships/chart" Target="../charts/chart242.xml"/><Relationship Id="rId9" Type="http://schemas.openxmlformats.org/officeDocument/2006/relationships/chart" Target="../charts/chart247.xml"/><Relationship Id="rId14" Type="http://schemas.openxmlformats.org/officeDocument/2006/relationships/chart" Target="../charts/chart252.xml"/><Relationship Id="rId22" Type="http://schemas.openxmlformats.org/officeDocument/2006/relationships/chart" Target="../charts/chart260.xml"/><Relationship Id="rId27" Type="http://schemas.openxmlformats.org/officeDocument/2006/relationships/chart" Target="../charts/chart265.xml"/><Relationship Id="rId30" Type="http://schemas.openxmlformats.org/officeDocument/2006/relationships/chart" Target="../charts/chart268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5" Type="http://schemas.openxmlformats.org/officeDocument/2006/relationships/chart" Target="../charts/chart275.xml"/><Relationship Id="rId4" Type="http://schemas.openxmlformats.org/officeDocument/2006/relationships/chart" Target="../charts/chart274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3.xml"/><Relationship Id="rId13" Type="http://schemas.openxmlformats.org/officeDocument/2006/relationships/chart" Target="../charts/chart288.xml"/><Relationship Id="rId18" Type="http://schemas.openxmlformats.org/officeDocument/2006/relationships/chart" Target="../charts/chart293.xml"/><Relationship Id="rId3" Type="http://schemas.openxmlformats.org/officeDocument/2006/relationships/chart" Target="../charts/chart278.xml"/><Relationship Id="rId7" Type="http://schemas.openxmlformats.org/officeDocument/2006/relationships/chart" Target="../charts/chart282.xml"/><Relationship Id="rId12" Type="http://schemas.openxmlformats.org/officeDocument/2006/relationships/chart" Target="../charts/chart287.xml"/><Relationship Id="rId17" Type="http://schemas.openxmlformats.org/officeDocument/2006/relationships/chart" Target="../charts/chart292.xml"/><Relationship Id="rId2" Type="http://schemas.openxmlformats.org/officeDocument/2006/relationships/chart" Target="../charts/chart277.xml"/><Relationship Id="rId16" Type="http://schemas.openxmlformats.org/officeDocument/2006/relationships/chart" Target="../charts/chart291.xml"/><Relationship Id="rId20" Type="http://schemas.openxmlformats.org/officeDocument/2006/relationships/chart" Target="../charts/chart295.xml"/><Relationship Id="rId1" Type="http://schemas.openxmlformats.org/officeDocument/2006/relationships/chart" Target="../charts/chart276.xml"/><Relationship Id="rId6" Type="http://schemas.openxmlformats.org/officeDocument/2006/relationships/chart" Target="../charts/chart281.xml"/><Relationship Id="rId11" Type="http://schemas.openxmlformats.org/officeDocument/2006/relationships/chart" Target="../charts/chart286.xml"/><Relationship Id="rId5" Type="http://schemas.openxmlformats.org/officeDocument/2006/relationships/chart" Target="../charts/chart280.xml"/><Relationship Id="rId15" Type="http://schemas.openxmlformats.org/officeDocument/2006/relationships/chart" Target="../charts/chart290.xml"/><Relationship Id="rId10" Type="http://schemas.openxmlformats.org/officeDocument/2006/relationships/chart" Target="../charts/chart285.xml"/><Relationship Id="rId19" Type="http://schemas.openxmlformats.org/officeDocument/2006/relationships/chart" Target="../charts/chart294.xml"/><Relationship Id="rId4" Type="http://schemas.openxmlformats.org/officeDocument/2006/relationships/chart" Target="../charts/chart279.xml"/><Relationship Id="rId9" Type="http://schemas.openxmlformats.org/officeDocument/2006/relationships/chart" Target="../charts/chart284.xml"/><Relationship Id="rId14" Type="http://schemas.openxmlformats.org/officeDocument/2006/relationships/chart" Target="../charts/chart28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3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08.xml"/><Relationship Id="rId18" Type="http://schemas.openxmlformats.org/officeDocument/2006/relationships/chart" Target="../charts/chart313.xml"/><Relationship Id="rId26" Type="http://schemas.openxmlformats.org/officeDocument/2006/relationships/chart" Target="../charts/chart321.xml"/><Relationship Id="rId39" Type="http://schemas.openxmlformats.org/officeDocument/2006/relationships/chart" Target="../charts/chart334.xml"/><Relationship Id="rId21" Type="http://schemas.openxmlformats.org/officeDocument/2006/relationships/chart" Target="../charts/chart316.xml"/><Relationship Id="rId34" Type="http://schemas.openxmlformats.org/officeDocument/2006/relationships/chart" Target="../charts/chart329.xml"/><Relationship Id="rId42" Type="http://schemas.openxmlformats.org/officeDocument/2006/relationships/chart" Target="../charts/chart337.xml"/><Relationship Id="rId7" Type="http://schemas.openxmlformats.org/officeDocument/2006/relationships/chart" Target="../charts/chart302.xml"/><Relationship Id="rId2" Type="http://schemas.openxmlformats.org/officeDocument/2006/relationships/chart" Target="../charts/chart297.xml"/><Relationship Id="rId16" Type="http://schemas.openxmlformats.org/officeDocument/2006/relationships/chart" Target="../charts/chart311.xml"/><Relationship Id="rId29" Type="http://schemas.openxmlformats.org/officeDocument/2006/relationships/chart" Target="../charts/chart324.xml"/><Relationship Id="rId1" Type="http://schemas.openxmlformats.org/officeDocument/2006/relationships/chart" Target="../charts/chart296.xml"/><Relationship Id="rId6" Type="http://schemas.openxmlformats.org/officeDocument/2006/relationships/chart" Target="../charts/chart301.xml"/><Relationship Id="rId11" Type="http://schemas.openxmlformats.org/officeDocument/2006/relationships/chart" Target="../charts/chart306.xml"/><Relationship Id="rId24" Type="http://schemas.openxmlformats.org/officeDocument/2006/relationships/chart" Target="../charts/chart319.xml"/><Relationship Id="rId32" Type="http://schemas.openxmlformats.org/officeDocument/2006/relationships/chart" Target="../charts/chart327.xml"/><Relationship Id="rId37" Type="http://schemas.openxmlformats.org/officeDocument/2006/relationships/chart" Target="../charts/chart332.xml"/><Relationship Id="rId40" Type="http://schemas.openxmlformats.org/officeDocument/2006/relationships/chart" Target="../charts/chart335.xml"/><Relationship Id="rId45" Type="http://schemas.openxmlformats.org/officeDocument/2006/relationships/chart" Target="../charts/chart340.xml"/><Relationship Id="rId5" Type="http://schemas.openxmlformats.org/officeDocument/2006/relationships/chart" Target="../charts/chart300.xml"/><Relationship Id="rId15" Type="http://schemas.openxmlformats.org/officeDocument/2006/relationships/chart" Target="../charts/chart310.xml"/><Relationship Id="rId23" Type="http://schemas.openxmlformats.org/officeDocument/2006/relationships/chart" Target="../charts/chart318.xml"/><Relationship Id="rId28" Type="http://schemas.openxmlformats.org/officeDocument/2006/relationships/chart" Target="../charts/chart323.xml"/><Relationship Id="rId36" Type="http://schemas.openxmlformats.org/officeDocument/2006/relationships/chart" Target="../charts/chart331.xml"/><Relationship Id="rId10" Type="http://schemas.openxmlformats.org/officeDocument/2006/relationships/chart" Target="../charts/chart305.xml"/><Relationship Id="rId19" Type="http://schemas.openxmlformats.org/officeDocument/2006/relationships/chart" Target="../charts/chart314.xml"/><Relationship Id="rId31" Type="http://schemas.openxmlformats.org/officeDocument/2006/relationships/chart" Target="../charts/chart326.xml"/><Relationship Id="rId44" Type="http://schemas.openxmlformats.org/officeDocument/2006/relationships/chart" Target="../charts/chart339.xml"/><Relationship Id="rId4" Type="http://schemas.openxmlformats.org/officeDocument/2006/relationships/chart" Target="../charts/chart299.xml"/><Relationship Id="rId9" Type="http://schemas.openxmlformats.org/officeDocument/2006/relationships/chart" Target="../charts/chart304.xml"/><Relationship Id="rId14" Type="http://schemas.openxmlformats.org/officeDocument/2006/relationships/chart" Target="../charts/chart309.xml"/><Relationship Id="rId22" Type="http://schemas.openxmlformats.org/officeDocument/2006/relationships/chart" Target="../charts/chart317.xml"/><Relationship Id="rId27" Type="http://schemas.openxmlformats.org/officeDocument/2006/relationships/chart" Target="../charts/chart322.xml"/><Relationship Id="rId30" Type="http://schemas.openxmlformats.org/officeDocument/2006/relationships/chart" Target="../charts/chart325.xml"/><Relationship Id="rId35" Type="http://schemas.openxmlformats.org/officeDocument/2006/relationships/chart" Target="../charts/chart330.xml"/><Relationship Id="rId43" Type="http://schemas.openxmlformats.org/officeDocument/2006/relationships/chart" Target="../charts/chart338.xml"/><Relationship Id="rId8" Type="http://schemas.openxmlformats.org/officeDocument/2006/relationships/chart" Target="../charts/chart303.xml"/><Relationship Id="rId3" Type="http://schemas.openxmlformats.org/officeDocument/2006/relationships/chart" Target="../charts/chart298.xml"/><Relationship Id="rId12" Type="http://schemas.openxmlformats.org/officeDocument/2006/relationships/chart" Target="../charts/chart307.xml"/><Relationship Id="rId17" Type="http://schemas.openxmlformats.org/officeDocument/2006/relationships/chart" Target="../charts/chart312.xml"/><Relationship Id="rId25" Type="http://schemas.openxmlformats.org/officeDocument/2006/relationships/chart" Target="../charts/chart320.xml"/><Relationship Id="rId33" Type="http://schemas.openxmlformats.org/officeDocument/2006/relationships/chart" Target="../charts/chart328.xml"/><Relationship Id="rId38" Type="http://schemas.openxmlformats.org/officeDocument/2006/relationships/chart" Target="../charts/chart333.xml"/><Relationship Id="rId46" Type="http://schemas.openxmlformats.org/officeDocument/2006/relationships/chart" Target="../charts/chart341.xml"/><Relationship Id="rId20" Type="http://schemas.openxmlformats.org/officeDocument/2006/relationships/chart" Target="../charts/chart315.xml"/><Relationship Id="rId41" Type="http://schemas.openxmlformats.org/officeDocument/2006/relationships/chart" Target="../charts/chart336.xml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9.xml"/><Relationship Id="rId13" Type="http://schemas.openxmlformats.org/officeDocument/2006/relationships/chart" Target="../charts/chart354.xml"/><Relationship Id="rId3" Type="http://schemas.openxmlformats.org/officeDocument/2006/relationships/chart" Target="../charts/chart344.xml"/><Relationship Id="rId7" Type="http://schemas.openxmlformats.org/officeDocument/2006/relationships/chart" Target="../charts/chart348.xml"/><Relationship Id="rId12" Type="http://schemas.openxmlformats.org/officeDocument/2006/relationships/chart" Target="../charts/chart353.xml"/><Relationship Id="rId17" Type="http://schemas.openxmlformats.org/officeDocument/2006/relationships/chart" Target="../charts/chart358.xml"/><Relationship Id="rId2" Type="http://schemas.openxmlformats.org/officeDocument/2006/relationships/chart" Target="../charts/chart343.xml"/><Relationship Id="rId16" Type="http://schemas.openxmlformats.org/officeDocument/2006/relationships/chart" Target="../charts/chart357.xml"/><Relationship Id="rId1" Type="http://schemas.openxmlformats.org/officeDocument/2006/relationships/chart" Target="../charts/chart342.xml"/><Relationship Id="rId6" Type="http://schemas.openxmlformats.org/officeDocument/2006/relationships/chart" Target="../charts/chart347.xml"/><Relationship Id="rId11" Type="http://schemas.openxmlformats.org/officeDocument/2006/relationships/chart" Target="../charts/chart352.xml"/><Relationship Id="rId5" Type="http://schemas.openxmlformats.org/officeDocument/2006/relationships/chart" Target="../charts/chart346.xml"/><Relationship Id="rId15" Type="http://schemas.openxmlformats.org/officeDocument/2006/relationships/chart" Target="../charts/chart356.xml"/><Relationship Id="rId10" Type="http://schemas.openxmlformats.org/officeDocument/2006/relationships/chart" Target="../charts/chart351.xml"/><Relationship Id="rId4" Type="http://schemas.openxmlformats.org/officeDocument/2006/relationships/chart" Target="../charts/chart345.xml"/><Relationship Id="rId9" Type="http://schemas.openxmlformats.org/officeDocument/2006/relationships/chart" Target="../charts/chart350.xml"/><Relationship Id="rId14" Type="http://schemas.openxmlformats.org/officeDocument/2006/relationships/chart" Target="../charts/chart355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1.xml"/><Relationship Id="rId2" Type="http://schemas.openxmlformats.org/officeDocument/2006/relationships/chart" Target="../charts/chart360.xml"/><Relationship Id="rId1" Type="http://schemas.openxmlformats.org/officeDocument/2006/relationships/chart" Target="../charts/chart359.xml"/><Relationship Id="rId5" Type="http://schemas.openxmlformats.org/officeDocument/2006/relationships/chart" Target="../charts/chart363.xml"/><Relationship Id="rId4" Type="http://schemas.openxmlformats.org/officeDocument/2006/relationships/chart" Target="../charts/chart362.xml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1.xml"/><Relationship Id="rId13" Type="http://schemas.openxmlformats.org/officeDocument/2006/relationships/chart" Target="../charts/chart376.xml"/><Relationship Id="rId3" Type="http://schemas.openxmlformats.org/officeDocument/2006/relationships/chart" Target="../charts/chart366.xml"/><Relationship Id="rId7" Type="http://schemas.openxmlformats.org/officeDocument/2006/relationships/chart" Target="../charts/chart370.xml"/><Relationship Id="rId12" Type="http://schemas.openxmlformats.org/officeDocument/2006/relationships/chart" Target="../charts/chart375.xml"/><Relationship Id="rId2" Type="http://schemas.openxmlformats.org/officeDocument/2006/relationships/chart" Target="../charts/chart365.xml"/><Relationship Id="rId1" Type="http://schemas.openxmlformats.org/officeDocument/2006/relationships/chart" Target="../charts/chart364.xml"/><Relationship Id="rId6" Type="http://schemas.openxmlformats.org/officeDocument/2006/relationships/chart" Target="../charts/chart369.xml"/><Relationship Id="rId11" Type="http://schemas.openxmlformats.org/officeDocument/2006/relationships/chart" Target="../charts/chart374.xml"/><Relationship Id="rId5" Type="http://schemas.openxmlformats.org/officeDocument/2006/relationships/chart" Target="../charts/chart368.xml"/><Relationship Id="rId10" Type="http://schemas.openxmlformats.org/officeDocument/2006/relationships/chart" Target="../charts/chart373.xml"/><Relationship Id="rId4" Type="http://schemas.openxmlformats.org/officeDocument/2006/relationships/chart" Target="../charts/chart367.xml"/><Relationship Id="rId9" Type="http://schemas.openxmlformats.org/officeDocument/2006/relationships/chart" Target="../charts/chart372.xml"/><Relationship Id="rId14" Type="http://schemas.openxmlformats.org/officeDocument/2006/relationships/chart" Target="../charts/chart37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0.xml"/><Relationship Id="rId7" Type="http://schemas.openxmlformats.org/officeDocument/2006/relationships/chart" Target="../charts/chart384.xml"/><Relationship Id="rId2" Type="http://schemas.openxmlformats.org/officeDocument/2006/relationships/chart" Target="../charts/chart379.xml"/><Relationship Id="rId1" Type="http://schemas.openxmlformats.org/officeDocument/2006/relationships/chart" Target="../charts/chart378.xml"/><Relationship Id="rId6" Type="http://schemas.openxmlformats.org/officeDocument/2006/relationships/chart" Target="../charts/chart383.xml"/><Relationship Id="rId5" Type="http://schemas.openxmlformats.org/officeDocument/2006/relationships/chart" Target="../charts/chart382.xml"/><Relationship Id="rId4" Type="http://schemas.openxmlformats.org/officeDocument/2006/relationships/chart" Target="../charts/chart38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7.xml"/><Relationship Id="rId2" Type="http://schemas.openxmlformats.org/officeDocument/2006/relationships/chart" Target="../charts/chart386.xml"/><Relationship Id="rId1" Type="http://schemas.openxmlformats.org/officeDocument/2006/relationships/chart" Target="../charts/chart385.xml"/><Relationship Id="rId4" Type="http://schemas.openxmlformats.org/officeDocument/2006/relationships/chart" Target="../charts/chart388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1.xml"/><Relationship Id="rId2" Type="http://schemas.openxmlformats.org/officeDocument/2006/relationships/chart" Target="../charts/chart390.xml"/><Relationship Id="rId1" Type="http://schemas.openxmlformats.org/officeDocument/2006/relationships/chart" Target="../charts/chart389.xml"/><Relationship Id="rId5" Type="http://schemas.openxmlformats.org/officeDocument/2006/relationships/chart" Target="../charts/chart393.xml"/><Relationship Id="rId4" Type="http://schemas.openxmlformats.org/officeDocument/2006/relationships/chart" Target="../charts/chart392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1.xml"/><Relationship Id="rId3" Type="http://schemas.openxmlformats.org/officeDocument/2006/relationships/chart" Target="../charts/chart396.xml"/><Relationship Id="rId7" Type="http://schemas.openxmlformats.org/officeDocument/2006/relationships/chart" Target="../charts/chart400.xml"/><Relationship Id="rId2" Type="http://schemas.openxmlformats.org/officeDocument/2006/relationships/chart" Target="../charts/chart395.xml"/><Relationship Id="rId1" Type="http://schemas.openxmlformats.org/officeDocument/2006/relationships/chart" Target="../charts/chart394.xml"/><Relationship Id="rId6" Type="http://schemas.openxmlformats.org/officeDocument/2006/relationships/chart" Target="../charts/chart399.xml"/><Relationship Id="rId5" Type="http://schemas.openxmlformats.org/officeDocument/2006/relationships/chart" Target="../charts/chart398.xml"/><Relationship Id="rId10" Type="http://schemas.openxmlformats.org/officeDocument/2006/relationships/chart" Target="../charts/chart403.xml"/><Relationship Id="rId4" Type="http://schemas.openxmlformats.org/officeDocument/2006/relationships/chart" Target="../charts/chart397.xml"/><Relationship Id="rId9" Type="http://schemas.openxmlformats.org/officeDocument/2006/relationships/chart" Target="../charts/chart402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1.xml"/><Relationship Id="rId3" Type="http://schemas.openxmlformats.org/officeDocument/2006/relationships/chart" Target="../charts/chart406.xml"/><Relationship Id="rId7" Type="http://schemas.openxmlformats.org/officeDocument/2006/relationships/chart" Target="../charts/chart410.xml"/><Relationship Id="rId2" Type="http://schemas.openxmlformats.org/officeDocument/2006/relationships/chart" Target="../charts/chart405.xml"/><Relationship Id="rId1" Type="http://schemas.openxmlformats.org/officeDocument/2006/relationships/chart" Target="../charts/chart404.xml"/><Relationship Id="rId6" Type="http://schemas.openxmlformats.org/officeDocument/2006/relationships/chart" Target="../charts/chart409.xml"/><Relationship Id="rId11" Type="http://schemas.openxmlformats.org/officeDocument/2006/relationships/chart" Target="../charts/chart414.xml"/><Relationship Id="rId5" Type="http://schemas.openxmlformats.org/officeDocument/2006/relationships/chart" Target="../charts/chart408.xml"/><Relationship Id="rId10" Type="http://schemas.openxmlformats.org/officeDocument/2006/relationships/chart" Target="../charts/chart413.xml"/><Relationship Id="rId4" Type="http://schemas.openxmlformats.org/officeDocument/2006/relationships/chart" Target="../charts/chart407.xml"/><Relationship Id="rId9" Type="http://schemas.openxmlformats.org/officeDocument/2006/relationships/chart" Target="../charts/chart41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1" Type="http://schemas.openxmlformats.org/officeDocument/2006/relationships/chart" Target="../charts/chart59.xml"/><Relationship Id="rId5" Type="http://schemas.openxmlformats.org/officeDocument/2006/relationships/chart" Target="../charts/chart53.xml"/><Relationship Id="rId10" Type="http://schemas.openxmlformats.org/officeDocument/2006/relationships/chart" Target="../charts/chart58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184484</xdr:colOff>
      <xdr:row>1</xdr:row>
      <xdr:rowOff>32086</xdr:rowOff>
    </xdr:from>
    <xdr:to>
      <xdr:col>20</xdr:col>
      <xdr:colOff>268705</xdr:colOff>
      <xdr:row>31</xdr:row>
      <xdr:rowOff>152401</xdr:rowOff>
    </xdr:to>
    <xdr:graphicFrame macro="">
      <xdr:nvGraphicFramePr>
        <xdr:cNvPr id="5" name="Diagram 1032">
          <a:extLst>
            <a:ext uri="{FF2B5EF4-FFF2-40B4-BE49-F238E27FC236}">
              <a16:creationId xmlns:a16="http://schemas.microsoft.com/office/drawing/2014/main" id="{541E013F-9593-457B-AAF4-C12E581C2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577516</xdr:colOff>
      <xdr:row>8</xdr:row>
      <xdr:rowOff>120316</xdr:rowOff>
    </xdr:from>
    <xdr:to>
      <xdr:col>21</xdr:col>
      <xdr:colOff>613770</xdr:colOff>
      <xdr:row>12</xdr:row>
      <xdr:rowOff>81815</xdr:rowOff>
    </xdr:to>
    <xdr:sp macro="" textlink="">
      <xdr:nvSpPr>
        <xdr:cNvPr id="6" name="Pil: bøyd oppover 5">
          <a:extLst>
            <a:ext uri="{FF2B5EF4-FFF2-40B4-BE49-F238E27FC236}">
              <a16:creationId xmlns:a16="http://schemas.microsoft.com/office/drawing/2014/main" id="{768796E4-3BBB-4B5A-BC00-3AC5438C7C6D}"/>
            </a:ext>
          </a:extLst>
        </xdr:cNvPr>
        <xdr:cNvSpPr/>
      </xdr:nvSpPr>
      <xdr:spPr bwMode="auto">
        <a:xfrm rot="10800000">
          <a:off x="14052884" y="1905000"/>
          <a:ext cx="814297" cy="731520"/>
        </a:xfrm>
        <a:prstGeom prst="bentUp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0</xdr:col>
      <xdr:colOff>372980</xdr:colOff>
      <xdr:row>197</xdr:row>
      <xdr:rowOff>176462</xdr:rowOff>
    </xdr:from>
    <xdr:to>
      <xdr:col>18</xdr:col>
      <xdr:colOff>1058780</xdr:colOff>
      <xdr:row>228</xdr:row>
      <xdr:rowOff>164431</xdr:rowOff>
    </xdr:to>
    <xdr:graphicFrame macro="">
      <xdr:nvGraphicFramePr>
        <xdr:cNvPr id="26" name="Diagram 1028">
          <a:extLst>
            <a:ext uri="{FF2B5EF4-FFF2-40B4-BE49-F238E27FC236}">
              <a16:creationId xmlns:a16="http://schemas.microsoft.com/office/drawing/2014/main" id="{C7666F3B-C6E0-471E-BBEC-FE7A58ACB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84222</xdr:colOff>
      <xdr:row>164</xdr:row>
      <xdr:rowOff>188495</xdr:rowOff>
    </xdr:from>
    <xdr:to>
      <xdr:col>19</xdr:col>
      <xdr:colOff>100264</xdr:colOff>
      <xdr:row>196</xdr:row>
      <xdr:rowOff>12032</xdr:rowOff>
    </xdr:to>
    <xdr:graphicFrame macro="">
      <xdr:nvGraphicFramePr>
        <xdr:cNvPr id="27" name="Diagram 1031">
          <a:extLst>
            <a:ext uri="{FF2B5EF4-FFF2-40B4-BE49-F238E27FC236}">
              <a16:creationId xmlns:a16="http://schemas.microsoft.com/office/drawing/2014/main" id="{F445DB1C-7358-447B-978C-C29596CB9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140369</xdr:colOff>
      <xdr:row>65</xdr:row>
      <xdr:rowOff>184484</xdr:rowOff>
    </xdr:from>
    <xdr:to>
      <xdr:col>19</xdr:col>
      <xdr:colOff>774032</xdr:colOff>
      <xdr:row>97</xdr:row>
      <xdr:rowOff>0</xdr:rowOff>
    </xdr:to>
    <xdr:graphicFrame macro="">
      <xdr:nvGraphicFramePr>
        <xdr:cNvPr id="28" name="Diagram 1025">
          <a:extLst>
            <a:ext uri="{FF2B5EF4-FFF2-40B4-BE49-F238E27FC236}">
              <a16:creationId xmlns:a16="http://schemas.microsoft.com/office/drawing/2014/main" id="{7E35A055-5F46-4585-AEEE-229923132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8020</xdr:colOff>
      <xdr:row>32</xdr:row>
      <xdr:rowOff>132347</xdr:rowOff>
    </xdr:from>
    <xdr:to>
      <xdr:col>19</xdr:col>
      <xdr:colOff>766009</xdr:colOff>
      <xdr:row>62</xdr:row>
      <xdr:rowOff>156410</xdr:rowOff>
    </xdr:to>
    <xdr:graphicFrame macro="">
      <xdr:nvGraphicFramePr>
        <xdr:cNvPr id="29" name="Diagram 1025">
          <a:extLst>
            <a:ext uri="{FF2B5EF4-FFF2-40B4-BE49-F238E27FC236}">
              <a16:creationId xmlns:a16="http://schemas.microsoft.com/office/drawing/2014/main" id="{3DA1A5DE-AB5D-4F59-881C-1293E2025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28074</xdr:colOff>
      <xdr:row>231</xdr:row>
      <xdr:rowOff>20053</xdr:rowOff>
    </xdr:from>
    <xdr:to>
      <xdr:col>20</xdr:col>
      <xdr:colOff>124327</xdr:colOff>
      <xdr:row>262</xdr:row>
      <xdr:rowOff>124327</xdr:rowOff>
    </xdr:to>
    <xdr:graphicFrame macro="">
      <xdr:nvGraphicFramePr>
        <xdr:cNvPr id="30" name="Diagram 1036">
          <a:extLst>
            <a:ext uri="{FF2B5EF4-FFF2-40B4-BE49-F238E27FC236}">
              <a16:creationId xmlns:a16="http://schemas.microsoft.com/office/drawing/2014/main" id="{2FC645B7-2313-48FC-A539-D00755BCD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44117</xdr:colOff>
      <xdr:row>263</xdr:row>
      <xdr:rowOff>140369</xdr:rowOff>
    </xdr:from>
    <xdr:to>
      <xdr:col>20</xdr:col>
      <xdr:colOff>389023</xdr:colOff>
      <xdr:row>296</xdr:row>
      <xdr:rowOff>16041</xdr:rowOff>
    </xdr:to>
    <xdr:graphicFrame macro="">
      <xdr:nvGraphicFramePr>
        <xdr:cNvPr id="31" name="Diagram 1031">
          <a:extLst>
            <a:ext uri="{FF2B5EF4-FFF2-40B4-BE49-F238E27FC236}">
              <a16:creationId xmlns:a16="http://schemas.microsoft.com/office/drawing/2014/main" id="{E19D487B-62BA-4B2F-BED9-9E82B2702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116305</xdr:colOff>
      <xdr:row>297</xdr:row>
      <xdr:rowOff>52137</xdr:rowOff>
    </xdr:from>
    <xdr:to>
      <xdr:col>19</xdr:col>
      <xdr:colOff>830178</xdr:colOff>
      <xdr:row>326</xdr:row>
      <xdr:rowOff>188494</xdr:rowOff>
    </xdr:to>
    <xdr:graphicFrame macro="">
      <xdr:nvGraphicFramePr>
        <xdr:cNvPr id="32" name="Diagram 1031">
          <a:extLst>
            <a:ext uri="{FF2B5EF4-FFF2-40B4-BE49-F238E27FC236}">
              <a16:creationId xmlns:a16="http://schemas.microsoft.com/office/drawing/2014/main" id="{2196743C-707E-479B-B6F9-3BBB1DAAB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216568</xdr:colOff>
      <xdr:row>50</xdr:row>
      <xdr:rowOff>28074</xdr:rowOff>
    </xdr:from>
    <xdr:to>
      <xdr:col>21</xdr:col>
      <xdr:colOff>312981</xdr:colOff>
      <xdr:row>54</xdr:row>
      <xdr:rowOff>53741</xdr:rowOff>
    </xdr:to>
    <xdr:sp macro="" textlink="">
      <xdr:nvSpPr>
        <xdr:cNvPr id="15" name="Pil: bøyd oppover 14">
          <a:extLst>
            <a:ext uri="{FF2B5EF4-FFF2-40B4-BE49-F238E27FC236}">
              <a16:creationId xmlns:a16="http://schemas.microsoft.com/office/drawing/2014/main" id="{2854D2EE-793C-4545-AA1F-F8F87D590222}"/>
            </a:ext>
          </a:extLst>
        </xdr:cNvPr>
        <xdr:cNvSpPr/>
      </xdr:nvSpPr>
      <xdr:spPr bwMode="auto">
        <a:xfrm rot="10800000">
          <a:off x="13691936" y="9962148"/>
          <a:ext cx="549603" cy="795688"/>
        </a:xfrm>
        <a:prstGeom prst="bentUpArrow">
          <a:avLst/>
        </a:prstGeom>
        <a:solidFill>
          <a:schemeClr val="accent6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330</xdr:row>
      <xdr:rowOff>32084</xdr:rowOff>
    </xdr:from>
    <xdr:to>
      <xdr:col>19</xdr:col>
      <xdr:colOff>782053</xdr:colOff>
      <xdr:row>359</xdr:row>
      <xdr:rowOff>184483</xdr:rowOff>
    </xdr:to>
    <xdr:graphicFrame macro="">
      <xdr:nvGraphicFramePr>
        <xdr:cNvPr id="17" name="Diagram 1031">
          <a:extLst>
            <a:ext uri="{FF2B5EF4-FFF2-40B4-BE49-F238E27FC236}">
              <a16:creationId xmlns:a16="http://schemas.microsoft.com/office/drawing/2014/main" id="{FD63961F-8415-493E-9EC5-22F5C0631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21</xdr:col>
      <xdr:colOff>32084</xdr:colOff>
      <xdr:row>348</xdr:row>
      <xdr:rowOff>88230</xdr:rowOff>
    </xdr:from>
    <xdr:to>
      <xdr:col>21</xdr:col>
      <xdr:colOff>503681</xdr:colOff>
      <xdr:row>353</xdr:row>
      <xdr:rowOff>104112</xdr:rowOff>
    </xdr:to>
    <xdr:sp macro="" textlink="">
      <xdr:nvSpPr>
        <xdr:cNvPr id="18" name="Pil: opp 17">
          <a:extLst>
            <a:ext uri="{FF2B5EF4-FFF2-40B4-BE49-F238E27FC236}">
              <a16:creationId xmlns:a16="http://schemas.microsoft.com/office/drawing/2014/main" id="{3B8894CE-56A1-4DAA-B3E1-697B35D45471}"/>
            </a:ext>
          </a:extLst>
        </xdr:cNvPr>
        <xdr:cNvSpPr/>
      </xdr:nvSpPr>
      <xdr:spPr bwMode="auto">
        <a:xfrm>
          <a:off x="13948610" y="67489135"/>
          <a:ext cx="471597" cy="978409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99</xdr:row>
      <xdr:rowOff>0</xdr:rowOff>
    </xdr:from>
    <xdr:to>
      <xdr:col>19</xdr:col>
      <xdr:colOff>774032</xdr:colOff>
      <xdr:row>130</xdr:row>
      <xdr:rowOff>152398</xdr:rowOff>
    </xdr:to>
    <xdr:graphicFrame macro="">
      <xdr:nvGraphicFramePr>
        <xdr:cNvPr id="2" name="Diagram 1031">
          <a:extLst>
            <a:ext uri="{FF2B5EF4-FFF2-40B4-BE49-F238E27FC236}">
              <a16:creationId xmlns:a16="http://schemas.microsoft.com/office/drawing/2014/main" id="{2A8F56B6-0EAB-4A86-B86A-0E92A6426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489283</xdr:colOff>
      <xdr:row>132</xdr:row>
      <xdr:rowOff>0</xdr:rowOff>
    </xdr:from>
    <xdr:to>
      <xdr:col>20</xdr:col>
      <xdr:colOff>425115</xdr:colOff>
      <xdr:row>162</xdr:row>
      <xdr:rowOff>120316</xdr:rowOff>
    </xdr:to>
    <xdr:graphicFrame macro="">
      <xdr:nvGraphicFramePr>
        <xdr:cNvPr id="3" name="Diagram 1031">
          <a:extLst>
            <a:ext uri="{FF2B5EF4-FFF2-40B4-BE49-F238E27FC236}">
              <a16:creationId xmlns:a16="http://schemas.microsoft.com/office/drawing/2014/main" id="{A4250A3F-1A5B-49D9-8F84-3109C8366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553604</xdr:colOff>
      <xdr:row>0</xdr:row>
      <xdr:rowOff>102421</xdr:rowOff>
    </xdr:from>
    <xdr:to>
      <xdr:col>15</xdr:col>
      <xdr:colOff>254000</xdr:colOff>
      <xdr:row>30</xdr:row>
      <xdr:rowOff>20483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7ED2CEE0-D9FA-4F4B-B95D-B31DD2BEC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909484</xdr:colOff>
      <xdr:row>31</xdr:row>
      <xdr:rowOff>172064</xdr:rowOff>
    </xdr:from>
    <xdr:to>
      <xdr:col>15</xdr:col>
      <xdr:colOff>609880</xdr:colOff>
      <xdr:row>64</xdr:row>
      <xdr:rowOff>94223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6515BC23-F37A-4AC4-B43C-5D01E7450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909483</xdr:colOff>
      <xdr:row>67</xdr:row>
      <xdr:rowOff>57355</xdr:rowOff>
    </xdr:from>
    <xdr:to>
      <xdr:col>15</xdr:col>
      <xdr:colOff>605783</xdr:colOff>
      <xdr:row>99</xdr:row>
      <xdr:rowOff>172061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E1B40F27-2146-4440-BFC3-FDB39770A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643193</xdr:colOff>
      <xdr:row>102</xdr:row>
      <xdr:rowOff>32773</xdr:rowOff>
    </xdr:from>
    <xdr:to>
      <xdr:col>15</xdr:col>
      <xdr:colOff>343589</xdr:colOff>
      <xdr:row>134</xdr:row>
      <xdr:rowOff>147482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F075C57B-B687-4897-B447-FE2FC0F0B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905387</xdr:colOff>
      <xdr:row>136</xdr:row>
      <xdr:rowOff>180260</xdr:rowOff>
    </xdr:from>
    <xdr:to>
      <xdr:col>15</xdr:col>
      <xdr:colOff>605783</xdr:colOff>
      <xdr:row>169</xdr:row>
      <xdr:rowOff>102418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6FEE6735-0EBC-4932-9FF9-5E58E5314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40968</xdr:colOff>
      <xdr:row>172</xdr:row>
      <xdr:rowOff>57355</xdr:rowOff>
    </xdr:from>
    <xdr:to>
      <xdr:col>15</xdr:col>
      <xdr:colOff>654945</xdr:colOff>
      <xdr:row>204</xdr:row>
      <xdr:rowOff>172064</xdr:rowOff>
    </xdr:to>
    <xdr:graphicFrame macro="">
      <xdr:nvGraphicFramePr>
        <xdr:cNvPr id="19" name="Diagram 2">
          <a:extLst>
            <a:ext uri="{FF2B5EF4-FFF2-40B4-BE49-F238E27FC236}">
              <a16:creationId xmlns:a16="http://schemas.microsoft.com/office/drawing/2014/main" id="{C1393122-D81A-49C2-BE03-A6AD99560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873126</xdr:colOff>
      <xdr:row>198</xdr:row>
      <xdr:rowOff>23812</xdr:rowOff>
    </xdr:from>
    <xdr:to>
      <xdr:col>14</xdr:col>
      <xdr:colOff>638969</xdr:colOff>
      <xdr:row>229</xdr:row>
      <xdr:rowOff>67468</xdr:rowOff>
    </xdr:to>
    <xdr:graphicFrame macro="">
      <xdr:nvGraphicFramePr>
        <xdr:cNvPr id="8" name="Diagram 9">
          <a:extLst>
            <a:ext uri="{FF2B5EF4-FFF2-40B4-BE49-F238E27FC236}">
              <a16:creationId xmlns:a16="http://schemas.microsoft.com/office/drawing/2014/main" id="{AA6EA6F4-5D1C-46F7-B90F-C6A84B7BE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7937</xdr:colOff>
      <xdr:row>165</xdr:row>
      <xdr:rowOff>23812</xdr:rowOff>
    </xdr:from>
    <xdr:to>
      <xdr:col>14</xdr:col>
      <xdr:colOff>408781</xdr:colOff>
      <xdr:row>196</xdr:row>
      <xdr:rowOff>111124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64CDEB8-095A-4F76-8306-9F79EDCD2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892976</xdr:colOff>
      <xdr:row>132</xdr:row>
      <xdr:rowOff>63500</xdr:rowOff>
    </xdr:from>
    <xdr:to>
      <xdr:col>14</xdr:col>
      <xdr:colOff>785819</xdr:colOff>
      <xdr:row>162</xdr:row>
      <xdr:rowOff>182562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D314253-5128-4C4E-8707-2889898C0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31750</xdr:colOff>
      <xdr:row>98</xdr:row>
      <xdr:rowOff>174625</xdr:rowOff>
    </xdr:from>
    <xdr:to>
      <xdr:col>14</xdr:col>
      <xdr:colOff>825500</xdr:colOff>
      <xdr:row>129</xdr:row>
      <xdr:rowOff>174625</xdr:rowOff>
    </xdr:to>
    <xdr:graphicFrame macro="">
      <xdr:nvGraphicFramePr>
        <xdr:cNvPr id="11" name="Diagram 1">
          <a:extLst>
            <a:ext uri="{FF2B5EF4-FFF2-40B4-BE49-F238E27FC236}">
              <a16:creationId xmlns:a16="http://schemas.microsoft.com/office/drawing/2014/main" id="{9E9BB5CB-E21D-49C5-81E8-B51B4E07C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896939</xdr:colOff>
      <xdr:row>66</xdr:row>
      <xdr:rowOff>3968</xdr:rowOff>
    </xdr:from>
    <xdr:to>
      <xdr:col>14</xdr:col>
      <xdr:colOff>849314</xdr:colOff>
      <xdr:row>97</xdr:row>
      <xdr:rowOff>15873</xdr:rowOff>
    </xdr:to>
    <xdr:graphicFrame macro="">
      <xdr:nvGraphicFramePr>
        <xdr:cNvPr id="12" name="Diagram 3">
          <a:extLst>
            <a:ext uri="{FF2B5EF4-FFF2-40B4-BE49-F238E27FC236}">
              <a16:creationId xmlns:a16="http://schemas.microsoft.com/office/drawing/2014/main" id="{BE1D85A3-9BE8-4E4E-AD28-4917CF5EB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881062</xdr:colOff>
      <xdr:row>33</xdr:row>
      <xdr:rowOff>47626</xdr:rowOff>
    </xdr:from>
    <xdr:to>
      <xdr:col>14</xdr:col>
      <xdr:colOff>301624</xdr:colOff>
      <xdr:row>64</xdr:row>
      <xdr:rowOff>79376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666B8185-0614-4B10-8AAD-3E8B4B5C1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889000</xdr:colOff>
      <xdr:row>0</xdr:row>
      <xdr:rowOff>174625</xdr:rowOff>
    </xdr:from>
    <xdr:to>
      <xdr:col>14</xdr:col>
      <xdr:colOff>309562</xdr:colOff>
      <xdr:row>29</xdr:row>
      <xdr:rowOff>103187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A1B0EBB7-24C0-4269-B937-13B240E20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717884</xdr:colOff>
      <xdr:row>1</xdr:row>
      <xdr:rowOff>30082</xdr:rowOff>
    </xdr:from>
    <xdr:to>
      <xdr:col>15</xdr:col>
      <xdr:colOff>368969</xdr:colOff>
      <xdr:row>31</xdr:row>
      <xdr:rowOff>72190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FDE26F50-C87E-4473-B7E6-A5AF7E492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914399</xdr:colOff>
      <xdr:row>34</xdr:row>
      <xdr:rowOff>0</xdr:rowOff>
    </xdr:from>
    <xdr:to>
      <xdr:col>15</xdr:col>
      <xdr:colOff>352925</xdr:colOff>
      <xdr:row>65</xdr:row>
      <xdr:rowOff>172453</xdr:rowOff>
    </xdr:to>
    <xdr:graphicFrame macro="">
      <xdr:nvGraphicFramePr>
        <xdr:cNvPr id="25" name="Diagram 2">
          <a:extLst>
            <a:ext uri="{FF2B5EF4-FFF2-40B4-BE49-F238E27FC236}">
              <a16:creationId xmlns:a16="http://schemas.microsoft.com/office/drawing/2014/main" id="{342624DA-91F4-4211-B658-7C67B28E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906379</xdr:colOff>
      <xdr:row>67</xdr:row>
      <xdr:rowOff>16042</xdr:rowOff>
    </xdr:from>
    <xdr:to>
      <xdr:col>15</xdr:col>
      <xdr:colOff>4009</xdr:colOff>
      <xdr:row>96</xdr:row>
      <xdr:rowOff>42110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3A383308-ADDD-4A78-A03C-070F4D150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866273</xdr:colOff>
      <xdr:row>99</xdr:row>
      <xdr:rowOff>192505</xdr:rowOff>
    </xdr:from>
    <xdr:to>
      <xdr:col>14</xdr:col>
      <xdr:colOff>553452</xdr:colOff>
      <xdr:row>130</xdr:row>
      <xdr:rowOff>120315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BFC316A4-FB8E-4983-A347-611BA885B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842210</xdr:colOff>
      <xdr:row>133</xdr:row>
      <xdr:rowOff>16042</xdr:rowOff>
    </xdr:from>
    <xdr:to>
      <xdr:col>14</xdr:col>
      <xdr:colOff>156410</xdr:colOff>
      <xdr:row>164</xdr:row>
      <xdr:rowOff>4010</xdr:rowOff>
    </xdr:to>
    <xdr:graphicFrame macro="">
      <xdr:nvGraphicFramePr>
        <xdr:cNvPr id="28" name="Diagram 2">
          <a:extLst>
            <a:ext uri="{FF2B5EF4-FFF2-40B4-BE49-F238E27FC236}">
              <a16:creationId xmlns:a16="http://schemas.microsoft.com/office/drawing/2014/main" id="{D7981867-9190-41F1-B46E-69D788CD2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8021</xdr:colOff>
      <xdr:row>166</xdr:row>
      <xdr:rowOff>24063</xdr:rowOff>
    </xdr:from>
    <xdr:to>
      <xdr:col>14</xdr:col>
      <xdr:colOff>910390</xdr:colOff>
      <xdr:row>197</xdr:row>
      <xdr:rowOff>39905</xdr:rowOff>
    </xdr:to>
    <xdr:graphicFrame macro="">
      <xdr:nvGraphicFramePr>
        <xdr:cNvPr id="29" name="Diagram 2">
          <a:extLst>
            <a:ext uri="{FF2B5EF4-FFF2-40B4-BE49-F238E27FC236}">
              <a16:creationId xmlns:a16="http://schemas.microsoft.com/office/drawing/2014/main" id="{66AC5C72-B218-4441-9B7E-0F54ECD19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16042</xdr:colOff>
      <xdr:row>198</xdr:row>
      <xdr:rowOff>176462</xdr:rowOff>
    </xdr:from>
    <xdr:to>
      <xdr:col>14</xdr:col>
      <xdr:colOff>830179</xdr:colOff>
      <xdr:row>229</xdr:row>
      <xdr:rowOff>148188</xdr:rowOff>
    </xdr:to>
    <xdr:graphicFrame macro="">
      <xdr:nvGraphicFramePr>
        <xdr:cNvPr id="30" name="Diagram 2">
          <a:extLst>
            <a:ext uri="{FF2B5EF4-FFF2-40B4-BE49-F238E27FC236}">
              <a16:creationId xmlns:a16="http://schemas.microsoft.com/office/drawing/2014/main" id="{8D91B31F-DDF3-48C2-9D26-6DD742A5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882316</xdr:colOff>
      <xdr:row>232</xdr:row>
      <xdr:rowOff>32085</xdr:rowOff>
    </xdr:from>
    <xdr:to>
      <xdr:col>15</xdr:col>
      <xdr:colOff>12032</xdr:colOff>
      <xdr:row>262</xdr:row>
      <xdr:rowOff>128338</xdr:rowOff>
    </xdr:to>
    <xdr:graphicFrame macro="">
      <xdr:nvGraphicFramePr>
        <xdr:cNvPr id="31" name="Diagram 2">
          <a:extLst>
            <a:ext uri="{FF2B5EF4-FFF2-40B4-BE49-F238E27FC236}">
              <a16:creationId xmlns:a16="http://schemas.microsoft.com/office/drawing/2014/main" id="{607F62DF-307D-4D7C-9A01-ECB84666B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886327</xdr:colOff>
      <xdr:row>264</xdr:row>
      <xdr:rowOff>160421</xdr:rowOff>
    </xdr:from>
    <xdr:to>
      <xdr:col>15</xdr:col>
      <xdr:colOff>280738</xdr:colOff>
      <xdr:row>295</xdr:row>
      <xdr:rowOff>39905</xdr:rowOff>
    </xdr:to>
    <xdr:graphicFrame macro="">
      <xdr:nvGraphicFramePr>
        <xdr:cNvPr id="32" name="Diagram 2">
          <a:extLst>
            <a:ext uri="{FF2B5EF4-FFF2-40B4-BE49-F238E27FC236}">
              <a16:creationId xmlns:a16="http://schemas.microsoft.com/office/drawing/2014/main" id="{5DAAD961-79BA-4343-A94E-BF710F8D5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846222</xdr:colOff>
      <xdr:row>297</xdr:row>
      <xdr:rowOff>184484</xdr:rowOff>
    </xdr:from>
    <xdr:to>
      <xdr:col>15</xdr:col>
      <xdr:colOff>240633</xdr:colOff>
      <xdr:row>328</xdr:row>
      <xdr:rowOff>63968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E78AE02D-813B-424A-A6E0-E9F702D19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866273</xdr:colOff>
      <xdr:row>330</xdr:row>
      <xdr:rowOff>160421</xdr:rowOff>
    </xdr:from>
    <xdr:to>
      <xdr:col>15</xdr:col>
      <xdr:colOff>260684</xdr:colOff>
      <xdr:row>361</xdr:row>
      <xdr:rowOff>39905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C5AF2E2D-A796-4F6E-9E53-D78C94B1D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581970</xdr:colOff>
      <xdr:row>0</xdr:row>
      <xdr:rowOff>0</xdr:rowOff>
    </xdr:from>
    <xdr:to>
      <xdr:col>15</xdr:col>
      <xdr:colOff>393561</xdr:colOff>
      <xdr:row>0</xdr:row>
      <xdr:rowOff>0</xdr:rowOff>
    </xdr:to>
    <xdr:graphicFrame macro="">
      <xdr:nvGraphicFramePr>
        <xdr:cNvPr id="21" name="Diagram 7">
          <a:extLst>
            <a:ext uri="{FF2B5EF4-FFF2-40B4-BE49-F238E27FC236}">
              <a16:creationId xmlns:a16="http://schemas.microsoft.com/office/drawing/2014/main" id="{6E9750D2-F4FB-4E7F-8C1C-8E0A3EC81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25121</xdr:colOff>
      <xdr:row>458</xdr:row>
      <xdr:rowOff>171660</xdr:rowOff>
    </xdr:from>
    <xdr:to>
      <xdr:col>15</xdr:col>
      <xdr:colOff>527539</xdr:colOff>
      <xdr:row>490</xdr:row>
      <xdr:rowOff>62803</xdr:rowOff>
    </xdr:to>
    <xdr:graphicFrame macro="">
      <xdr:nvGraphicFramePr>
        <xdr:cNvPr id="22" name="Diagram 7">
          <a:extLst>
            <a:ext uri="{FF2B5EF4-FFF2-40B4-BE49-F238E27FC236}">
              <a16:creationId xmlns:a16="http://schemas.microsoft.com/office/drawing/2014/main" id="{C55DACE6-09B3-4858-8907-6C9883AB7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858297</xdr:colOff>
      <xdr:row>423</xdr:row>
      <xdr:rowOff>188406</xdr:rowOff>
    </xdr:from>
    <xdr:to>
      <xdr:col>15</xdr:col>
      <xdr:colOff>322385</xdr:colOff>
      <xdr:row>456</xdr:row>
      <xdr:rowOff>96296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DFFFB7F3-2F4B-4264-8F1D-31C925445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862483</xdr:colOff>
      <xdr:row>388</xdr:row>
      <xdr:rowOff>180033</xdr:rowOff>
    </xdr:from>
    <xdr:to>
      <xdr:col>15</xdr:col>
      <xdr:colOff>778747</xdr:colOff>
      <xdr:row>421</xdr:row>
      <xdr:rowOff>188407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789D8676-A1C6-4A8B-9F7B-0F3CF87B4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8373</xdr:colOff>
      <xdr:row>354</xdr:row>
      <xdr:rowOff>4187</xdr:rowOff>
    </xdr:from>
    <xdr:to>
      <xdr:col>15</xdr:col>
      <xdr:colOff>125604</xdr:colOff>
      <xdr:row>385</xdr:row>
      <xdr:rowOff>37680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ADA9934C-2513-43F1-BB51-DFDB9E256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887604</xdr:colOff>
      <xdr:row>319</xdr:row>
      <xdr:rowOff>25120</xdr:rowOff>
    </xdr:from>
    <xdr:to>
      <xdr:col>15</xdr:col>
      <xdr:colOff>787120</xdr:colOff>
      <xdr:row>351</xdr:row>
      <xdr:rowOff>108857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279B888C-8A83-40EE-9B5D-B24A5B56F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858297</xdr:colOff>
      <xdr:row>246</xdr:row>
      <xdr:rowOff>75362</xdr:rowOff>
    </xdr:from>
    <xdr:to>
      <xdr:col>15</xdr:col>
      <xdr:colOff>46056</xdr:colOff>
      <xdr:row>278</xdr:row>
      <xdr:rowOff>92110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A330C78D-70BF-4575-A5FC-B9F1EEBF8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870856</xdr:colOff>
      <xdr:row>211</xdr:row>
      <xdr:rowOff>4187</xdr:rowOff>
    </xdr:from>
    <xdr:to>
      <xdr:col>15</xdr:col>
      <xdr:colOff>108856</xdr:colOff>
      <xdr:row>242</xdr:row>
      <xdr:rowOff>121419</xdr:rowOff>
    </xdr:to>
    <xdr:graphicFrame macro="">
      <xdr:nvGraphicFramePr>
        <xdr:cNvPr id="46" name="Diagram 7">
          <a:extLst>
            <a:ext uri="{FF2B5EF4-FFF2-40B4-BE49-F238E27FC236}">
              <a16:creationId xmlns:a16="http://schemas.microsoft.com/office/drawing/2014/main" id="{47640F06-A9D1-47A0-A0D1-750141A01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177</xdr:row>
      <xdr:rowOff>46055</xdr:rowOff>
    </xdr:from>
    <xdr:to>
      <xdr:col>15</xdr:col>
      <xdr:colOff>92110</xdr:colOff>
      <xdr:row>209</xdr:row>
      <xdr:rowOff>180033</xdr:rowOff>
    </xdr:to>
    <xdr:graphicFrame macro="">
      <xdr:nvGraphicFramePr>
        <xdr:cNvPr id="50" name="Diagram 7">
          <a:extLst>
            <a:ext uri="{FF2B5EF4-FFF2-40B4-BE49-F238E27FC236}">
              <a16:creationId xmlns:a16="http://schemas.microsoft.com/office/drawing/2014/main" id="{7B9A4A9D-7C3A-44CC-A300-B4EF94B87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699199</xdr:colOff>
      <xdr:row>71</xdr:row>
      <xdr:rowOff>50244</xdr:rowOff>
    </xdr:from>
    <xdr:to>
      <xdr:col>15</xdr:col>
      <xdr:colOff>464738</xdr:colOff>
      <xdr:row>102</xdr:row>
      <xdr:rowOff>66988</xdr:rowOff>
    </xdr:to>
    <xdr:graphicFrame macro="">
      <xdr:nvGraphicFramePr>
        <xdr:cNvPr id="52" name="Diagram 7">
          <a:extLst>
            <a:ext uri="{FF2B5EF4-FFF2-40B4-BE49-F238E27FC236}">
              <a16:creationId xmlns:a16="http://schemas.microsoft.com/office/drawing/2014/main" id="{5DF6F93C-FD85-4F30-907C-A6B08B83A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845736</xdr:colOff>
      <xdr:row>36</xdr:row>
      <xdr:rowOff>33871</xdr:rowOff>
    </xdr:from>
    <xdr:to>
      <xdr:col>14</xdr:col>
      <xdr:colOff>904352</xdr:colOff>
      <xdr:row>68</xdr:row>
      <xdr:rowOff>71174</xdr:rowOff>
    </xdr:to>
    <xdr:graphicFrame macro="">
      <xdr:nvGraphicFramePr>
        <xdr:cNvPr id="53" name="Diagram 7">
          <a:extLst>
            <a:ext uri="{FF2B5EF4-FFF2-40B4-BE49-F238E27FC236}">
              <a16:creationId xmlns:a16="http://schemas.microsoft.com/office/drawing/2014/main" id="{B1AEC87F-E764-4012-994C-53A8376D0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837362</xdr:colOff>
      <xdr:row>1</xdr:row>
      <xdr:rowOff>121418</xdr:rowOff>
    </xdr:from>
    <xdr:to>
      <xdr:col>15</xdr:col>
      <xdr:colOff>343318</xdr:colOff>
      <xdr:row>34</xdr:row>
      <xdr:rowOff>4188</xdr:rowOff>
    </xdr:to>
    <xdr:graphicFrame macro="">
      <xdr:nvGraphicFramePr>
        <xdr:cNvPr id="55" name="Diagram 7">
          <a:extLst>
            <a:ext uri="{FF2B5EF4-FFF2-40B4-BE49-F238E27FC236}">
              <a16:creationId xmlns:a16="http://schemas.microsoft.com/office/drawing/2014/main" id="{BFD74C9B-AEB5-4A1A-9601-95C376F15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887605</xdr:colOff>
      <xdr:row>469</xdr:row>
      <xdr:rowOff>108857</xdr:rowOff>
    </xdr:from>
    <xdr:to>
      <xdr:col>16</xdr:col>
      <xdr:colOff>459512</xdr:colOff>
      <xdr:row>474</xdr:row>
      <xdr:rowOff>124298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2CF7D8E0-A004-45E4-AEE6-2EBD32792345}"/>
            </a:ext>
          </a:extLst>
        </xdr:cNvPr>
        <xdr:cNvSpPr/>
      </xdr:nvSpPr>
      <xdr:spPr bwMode="auto">
        <a:xfrm>
          <a:off x="14578484" y="129732593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107</xdr:row>
      <xdr:rowOff>0</xdr:rowOff>
    </xdr:from>
    <xdr:to>
      <xdr:col>15</xdr:col>
      <xdr:colOff>502418</xdr:colOff>
      <xdr:row>139</xdr:row>
      <xdr:rowOff>108856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20B63D9-5F85-4064-B42C-4C3F15F1E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25120</xdr:colOff>
      <xdr:row>141</xdr:row>
      <xdr:rowOff>192593</xdr:rowOff>
    </xdr:from>
    <xdr:to>
      <xdr:col>15</xdr:col>
      <xdr:colOff>318197</xdr:colOff>
      <xdr:row>174</xdr:row>
      <xdr:rowOff>125603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DFAF8C64-A08A-401D-B7B5-A954EB135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879727</xdr:colOff>
      <xdr:row>0</xdr:row>
      <xdr:rowOff>171237</xdr:rowOff>
    </xdr:from>
    <xdr:to>
      <xdr:col>15</xdr:col>
      <xdr:colOff>911831</xdr:colOff>
      <xdr:row>32</xdr:row>
      <xdr:rowOff>141269</xdr:rowOff>
    </xdr:to>
    <xdr:graphicFrame macro="">
      <xdr:nvGraphicFramePr>
        <xdr:cNvPr id="14" name="Diagram 2">
          <a:extLst>
            <a:ext uri="{FF2B5EF4-FFF2-40B4-BE49-F238E27FC236}">
              <a16:creationId xmlns:a16="http://schemas.microsoft.com/office/drawing/2014/main" id="{8974251F-31DF-4212-9F74-AF5602C530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916111</xdr:colOff>
      <xdr:row>33</xdr:row>
      <xdr:rowOff>85619</xdr:rowOff>
    </xdr:from>
    <xdr:to>
      <xdr:col>48</xdr:col>
      <xdr:colOff>117724</xdr:colOff>
      <xdr:row>53</xdr:row>
      <xdr:rowOff>74916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6C75A122-DAEA-4D8E-A726-DED396A52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119865</xdr:colOff>
      <xdr:row>34</xdr:row>
      <xdr:rowOff>8562</xdr:rowOff>
    </xdr:from>
    <xdr:to>
      <xdr:col>27</xdr:col>
      <xdr:colOff>804809</xdr:colOff>
      <xdr:row>53</xdr:row>
      <xdr:rowOff>42807</xdr:rowOff>
    </xdr:to>
    <xdr:graphicFrame macro="">
      <xdr:nvGraphicFramePr>
        <xdr:cNvPr id="26" name="Diagram 2">
          <a:extLst>
            <a:ext uri="{FF2B5EF4-FFF2-40B4-BE49-F238E27FC236}">
              <a16:creationId xmlns:a16="http://schemas.microsoft.com/office/drawing/2014/main" id="{ED3B3FD4-2F66-4776-AC9A-37D63E883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59933</xdr:colOff>
      <xdr:row>590</xdr:row>
      <xdr:rowOff>25686</xdr:rowOff>
    </xdr:from>
    <xdr:to>
      <xdr:col>16</xdr:col>
      <xdr:colOff>4281</xdr:colOff>
      <xdr:row>623</xdr:row>
      <xdr:rowOff>171236</xdr:rowOff>
    </xdr:to>
    <xdr:graphicFrame macro="">
      <xdr:nvGraphicFramePr>
        <xdr:cNvPr id="44" name="Diagram 2">
          <a:extLst>
            <a:ext uri="{FF2B5EF4-FFF2-40B4-BE49-F238E27FC236}">
              <a16:creationId xmlns:a16="http://schemas.microsoft.com/office/drawing/2014/main" id="{CB00FA80-1727-4D25-914F-F61BF069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881865</xdr:colOff>
      <xdr:row>553</xdr:row>
      <xdr:rowOff>8561</xdr:rowOff>
    </xdr:from>
    <xdr:to>
      <xdr:col>15</xdr:col>
      <xdr:colOff>98461</xdr:colOff>
      <xdr:row>585</xdr:row>
      <xdr:rowOff>162203</xdr:rowOff>
    </xdr:to>
    <xdr:graphicFrame macro="">
      <xdr:nvGraphicFramePr>
        <xdr:cNvPr id="45" name="Diagram 2">
          <a:extLst>
            <a:ext uri="{FF2B5EF4-FFF2-40B4-BE49-F238E27FC236}">
              <a16:creationId xmlns:a16="http://schemas.microsoft.com/office/drawing/2014/main" id="{D59DE374-71CF-44FC-A76E-5AE499723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907552</xdr:colOff>
      <xdr:row>479</xdr:row>
      <xdr:rowOff>124146</xdr:rowOff>
    </xdr:from>
    <xdr:to>
      <xdr:col>15</xdr:col>
      <xdr:colOff>428092</xdr:colOff>
      <xdr:row>512</xdr:row>
      <xdr:rowOff>132709</xdr:rowOff>
    </xdr:to>
    <xdr:graphicFrame macro="">
      <xdr:nvGraphicFramePr>
        <xdr:cNvPr id="48" name="Diagram 2">
          <a:extLst>
            <a:ext uri="{FF2B5EF4-FFF2-40B4-BE49-F238E27FC236}">
              <a16:creationId xmlns:a16="http://schemas.microsoft.com/office/drawing/2014/main" id="{6C7E2C80-CA25-44FD-8554-EAD274472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907550</xdr:colOff>
      <xdr:row>442</xdr:row>
      <xdr:rowOff>59931</xdr:rowOff>
    </xdr:from>
    <xdr:to>
      <xdr:col>15</xdr:col>
      <xdr:colOff>244011</xdr:colOff>
      <xdr:row>475</xdr:row>
      <xdr:rowOff>85615</xdr:rowOff>
    </xdr:to>
    <xdr:graphicFrame macro="">
      <xdr:nvGraphicFramePr>
        <xdr:cNvPr id="50" name="Diagram 2">
          <a:extLst>
            <a:ext uri="{FF2B5EF4-FFF2-40B4-BE49-F238E27FC236}">
              <a16:creationId xmlns:a16="http://schemas.microsoft.com/office/drawing/2014/main" id="{BBB37B1B-3C9B-402C-91CB-4A17FF4FC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839056</xdr:colOff>
      <xdr:row>405</xdr:row>
      <xdr:rowOff>4282</xdr:rowOff>
    </xdr:from>
    <xdr:to>
      <xdr:col>15</xdr:col>
      <xdr:colOff>856180</xdr:colOff>
      <xdr:row>438</xdr:row>
      <xdr:rowOff>76587</xdr:rowOff>
    </xdr:to>
    <xdr:graphicFrame macro="">
      <xdr:nvGraphicFramePr>
        <xdr:cNvPr id="51" name="Diagram 2">
          <a:extLst>
            <a:ext uri="{FF2B5EF4-FFF2-40B4-BE49-F238E27FC236}">
              <a16:creationId xmlns:a16="http://schemas.microsoft.com/office/drawing/2014/main" id="{F12EAEDB-2F81-4888-9F62-05AB0F5D4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787686</xdr:colOff>
      <xdr:row>368</xdr:row>
      <xdr:rowOff>42809</xdr:rowOff>
    </xdr:from>
    <xdr:to>
      <xdr:col>15</xdr:col>
      <xdr:colOff>573642</xdr:colOff>
      <xdr:row>401</xdr:row>
      <xdr:rowOff>42809</xdr:rowOff>
    </xdr:to>
    <xdr:graphicFrame macro="">
      <xdr:nvGraphicFramePr>
        <xdr:cNvPr id="52" name="Diagram 2">
          <a:extLst>
            <a:ext uri="{FF2B5EF4-FFF2-40B4-BE49-F238E27FC236}">
              <a16:creationId xmlns:a16="http://schemas.microsoft.com/office/drawing/2014/main" id="{89819792-C3F7-4432-8DFC-F3A5E677B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209765</xdr:colOff>
      <xdr:row>256</xdr:row>
      <xdr:rowOff>162673</xdr:rowOff>
    </xdr:from>
    <xdr:to>
      <xdr:col>4</xdr:col>
      <xdr:colOff>689226</xdr:colOff>
      <xdr:row>281</xdr:row>
      <xdr:rowOff>55650</xdr:rowOff>
    </xdr:to>
    <xdr:graphicFrame macro="">
      <xdr:nvGraphicFramePr>
        <xdr:cNvPr id="55" name="Diagram 2">
          <a:extLst>
            <a:ext uri="{FF2B5EF4-FFF2-40B4-BE49-F238E27FC236}">
              <a16:creationId xmlns:a16="http://schemas.microsoft.com/office/drawing/2014/main" id="{FF703E38-37BD-4062-B4AD-59346EC32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800529</xdr:colOff>
      <xdr:row>256</xdr:row>
      <xdr:rowOff>166955</xdr:rowOff>
    </xdr:from>
    <xdr:to>
      <xdr:col>9</xdr:col>
      <xdr:colOff>821932</xdr:colOff>
      <xdr:row>280</xdr:row>
      <xdr:rowOff>175517</xdr:rowOff>
    </xdr:to>
    <xdr:graphicFrame macro="">
      <xdr:nvGraphicFramePr>
        <xdr:cNvPr id="56" name="Diagram 2">
          <a:extLst>
            <a:ext uri="{FF2B5EF4-FFF2-40B4-BE49-F238E27FC236}">
              <a16:creationId xmlns:a16="http://schemas.microsoft.com/office/drawing/2014/main" id="{5C7C9DB8-915F-4999-8686-C7226C79B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25683</xdr:colOff>
      <xdr:row>257</xdr:row>
      <xdr:rowOff>17593</xdr:rowOff>
    </xdr:from>
    <xdr:to>
      <xdr:col>16</xdr:col>
      <xdr:colOff>299662</xdr:colOff>
      <xdr:row>280</xdr:row>
      <xdr:rowOff>119864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0F5BA825-8121-4B67-913D-32BFDF889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36</xdr:row>
      <xdr:rowOff>-1</xdr:rowOff>
    </xdr:from>
    <xdr:to>
      <xdr:col>16</xdr:col>
      <xdr:colOff>98460</xdr:colOff>
      <xdr:row>69</xdr:row>
      <xdr:rowOff>17124</xdr:rowOff>
    </xdr:to>
    <xdr:graphicFrame macro="">
      <xdr:nvGraphicFramePr>
        <xdr:cNvPr id="60" name="Diagram 2">
          <a:extLst>
            <a:ext uri="{FF2B5EF4-FFF2-40B4-BE49-F238E27FC236}">
              <a16:creationId xmlns:a16="http://schemas.microsoft.com/office/drawing/2014/main" id="{6DFC8C4A-3799-47D7-B67B-2078D66B9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873303</xdr:colOff>
      <xdr:row>72</xdr:row>
      <xdr:rowOff>68495</xdr:rowOff>
    </xdr:from>
    <xdr:to>
      <xdr:col>15</xdr:col>
      <xdr:colOff>381000</xdr:colOff>
      <xdr:row>105</xdr:row>
      <xdr:rowOff>68495</xdr:rowOff>
    </xdr:to>
    <xdr:graphicFrame macro="">
      <xdr:nvGraphicFramePr>
        <xdr:cNvPr id="61" name="Diagram 2">
          <a:extLst>
            <a:ext uri="{FF2B5EF4-FFF2-40B4-BE49-F238E27FC236}">
              <a16:creationId xmlns:a16="http://schemas.microsoft.com/office/drawing/2014/main" id="{05584162-2ABD-45E2-B880-7FD0F304B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55651</xdr:colOff>
      <xdr:row>109</xdr:row>
      <xdr:rowOff>17123</xdr:rowOff>
    </xdr:from>
    <xdr:to>
      <xdr:col>15</xdr:col>
      <xdr:colOff>603606</xdr:colOff>
      <xdr:row>141</xdr:row>
      <xdr:rowOff>154112</xdr:rowOff>
    </xdr:to>
    <xdr:graphicFrame macro="">
      <xdr:nvGraphicFramePr>
        <xdr:cNvPr id="62" name="Diagram 2">
          <a:extLst>
            <a:ext uri="{FF2B5EF4-FFF2-40B4-BE49-F238E27FC236}">
              <a16:creationId xmlns:a16="http://schemas.microsoft.com/office/drawing/2014/main" id="{3F1A6EE1-0EA0-4FB8-B83F-739EF6B1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898989</xdr:colOff>
      <xdr:row>146</xdr:row>
      <xdr:rowOff>21405</xdr:rowOff>
    </xdr:from>
    <xdr:to>
      <xdr:col>15</xdr:col>
      <xdr:colOff>530832</xdr:colOff>
      <xdr:row>178</xdr:row>
      <xdr:rowOff>158393</xdr:rowOff>
    </xdr:to>
    <xdr:graphicFrame macro="">
      <xdr:nvGraphicFramePr>
        <xdr:cNvPr id="63" name="Diagram 2">
          <a:extLst>
            <a:ext uri="{FF2B5EF4-FFF2-40B4-BE49-F238E27FC236}">
              <a16:creationId xmlns:a16="http://schemas.microsoft.com/office/drawing/2014/main" id="{FAC728C6-E37F-477A-8E46-551FB63C8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42809</xdr:colOff>
      <xdr:row>183</xdr:row>
      <xdr:rowOff>38527</xdr:rowOff>
    </xdr:from>
    <xdr:to>
      <xdr:col>15</xdr:col>
      <xdr:colOff>590764</xdr:colOff>
      <xdr:row>215</xdr:row>
      <xdr:rowOff>175516</xdr:rowOff>
    </xdr:to>
    <xdr:graphicFrame macro="">
      <xdr:nvGraphicFramePr>
        <xdr:cNvPr id="64" name="Diagram 2">
          <a:extLst>
            <a:ext uri="{FF2B5EF4-FFF2-40B4-BE49-F238E27FC236}">
              <a16:creationId xmlns:a16="http://schemas.microsoft.com/office/drawing/2014/main" id="{E2595FB2-5F09-4AE3-84C1-6859CECE4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239731</xdr:colOff>
      <xdr:row>219</xdr:row>
      <xdr:rowOff>175515</xdr:rowOff>
    </xdr:from>
    <xdr:to>
      <xdr:col>8</xdr:col>
      <xdr:colOff>265416</xdr:colOff>
      <xdr:row>253</xdr:row>
      <xdr:rowOff>68494</xdr:rowOff>
    </xdr:to>
    <xdr:graphicFrame macro="">
      <xdr:nvGraphicFramePr>
        <xdr:cNvPr id="65" name="Diagram 2">
          <a:extLst>
            <a:ext uri="{FF2B5EF4-FFF2-40B4-BE49-F238E27FC236}">
              <a16:creationId xmlns:a16="http://schemas.microsoft.com/office/drawing/2014/main" id="{8B71665F-1B33-4513-994F-8818B920B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445212</xdr:colOff>
      <xdr:row>220</xdr:row>
      <xdr:rowOff>26155</xdr:rowOff>
    </xdr:from>
    <xdr:to>
      <xdr:col>16</xdr:col>
      <xdr:colOff>188358</xdr:colOff>
      <xdr:row>253</xdr:row>
      <xdr:rowOff>115585</xdr:rowOff>
    </xdr:to>
    <xdr:graphicFrame macro="">
      <xdr:nvGraphicFramePr>
        <xdr:cNvPr id="66" name="Diagram 2">
          <a:extLst>
            <a:ext uri="{FF2B5EF4-FFF2-40B4-BE49-F238E27FC236}">
              <a16:creationId xmlns:a16="http://schemas.microsoft.com/office/drawing/2014/main" id="{0DDC832D-9047-48AD-BD35-86CBF5EDA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8562</xdr:colOff>
      <xdr:row>516</xdr:row>
      <xdr:rowOff>25684</xdr:rowOff>
    </xdr:from>
    <xdr:to>
      <xdr:col>15</xdr:col>
      <xdr:colOff>732034</xdr:colOff>
      <xdr:row>549</xdr:row>
      <xdr:rowOff>68494</xdr:rowOff>
    </xdr:to>
    <xdr:graphicFrame macro="">
      <xdr:nvGraphicFramePr>
        <xdr:cNvPr id="27" name="Diagram 2">
          <a:extLst>
            <a:ext uri="{FF2B5EF4-FFF2-40B4-BE49-F238E27FC236}">
              <a16:creationId xmlns:a16="http://schemas.microsoft.com/office/drawing/2014/main" id="{13C957CB-9B47-4C02-8F55-F8CC01372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294</xdr:row>
      <xdr:rowOff>0</xdr:rowOff>
    </xdr:from>
    <xdr:to>
      <xdr:col>15</xdr:col>
      <xdr:colOff>860461</xdr:colOff>
      <xdr:row>327</xdr:row>
      <xdr:rowOff>141270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D5C8863B-3871-4C8F-91B1-9BBEBAA85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331</xdr:row>
      <xdr:rowOff>0</xdr:rowOff>
    </xdr:from>
    <xdr:to>
      <xdr:col>15</xdr:col>
      <xdr:colOff>860461</xdr:colOff>
      <xdr:row>364</xdr:row>
      <xdr:rowOff>145552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7E9E963-FBAB-4D56-B6BE-AFF234A49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50</xdr:col>
      <xdr:colOff>212166</xdr:colOff>
      <xdr:row>39</xdr:row>
      <xdr:rowOff>76200</xdr:rowOff>
    </xdr:from>
    <xdr:to>
      <xdr:col>56</xdr:col>
      <xdr:colOff>316837</xdr:colOff>
      <xdr:row>53</xdr:row>
      <xdr:rowOff>180871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152401</xdr:colOff>
      <xdr:row>85</xdr:row>
      <xdr:rowOff>0</xdr:rowOff>
    </xdr:from>
    <xdr:to>
      <xdr:col>56</xdr:col>
      <xdr:colOff>355881</xdr:colOff>
      <xdr:row>98</xdr:row>
      <xdr:rowOff>167472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113127</xdr:colOff>
      <xdr:row>129</xdr:row>
      <xdr:rowOff>2679</xdr:rowOff>
    </xdr:from>
    <xdr:to>
      <xdr:col>56</xdr:col>
      <xdr:colOff>531809</xdr:colOff>
      <xdr:row>143</xdr:row>
      <xdr:rowOff>106595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50</xdr:col>
      <xdr:colOff>240741</xdr:colOff>
      <xdr:row>143</xdr:row>
      <xdr:rowOff>146540</xdr:rowOff>
    </xdr:from>
    <xdr:to>
      <xdr:col>56</xdr:col>
      <xdr:colOff>648956</xdr:colOff>
      <xdr:row>158</xdr:row>
      <xdr:rowOff>136073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50</xdr:col>
      <xdr:colOff>125604</xdr:colOff>
      <xdr:row>158</xdr:row>
      <xdr:rowOff>188407</xdr:rowOff>
    </xdr:from>
    <xdr:to>
      <xdr:col>56</xdr:col>
      <xdr:colOff>669891</xdr:colOff>
      <xdr:row>173</xdr:row>
      <xdr:rowOff>104670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50</xdr:col>
      <xdr:colOff>157005</xdr:colOff>
      <xdr:row>173</xdr:row>
      <xdr:rowOff>188407</xdr:rowOff>
    </xdr:from>
    <xdr:to>
      <xdr:col>56</xdr:col>
      <xdr:colOff>638489</xdr:colOff>
      <xdr:row>188</xdr:row>
      <xdr:rowOff>125604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50</xdr:col>
      <xdr:colOff>180975</xdr:colOff>
      <xdr:row>189</xdr:row>
      <xdr:rowOff>85725</xdr:rowOff>
    </xdr:from>
    <xdr:to>
      <xdr:col>56</xdr:col>
      <xdr:colOff>695325</xdr:colOff>
      <xdr:row>203</xdr:row>
      <xdr:rowOff>66675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50</xdr:col>
      <xdr:colOff>133350</xdr:colOff>
      <xdr:row>204</xdr:row>
      <xdr:rowOff>76200</xdr:rowOff>
    </xdr:from>
    <xdr:to>
      <xdr:col>56</xdr:col>
      <xdr:colOff>590550</xdr:colOff>
      <xdr:row>219</xdr:row>
      <xdr:rowOff>66675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50</xdr:col>
      <xdr:colOff>104775</xdr:colOff>
      <xdr:row>220</xdr:row>
      <xdr:rowOff>0</xdr:rowOff>
    </xdr:from>
    <xdr:to>
      <xdr:col>56</xdr:col>
      <xdr:colOff>619126</xdr:colOff>
      <xdr:row>234</xdr:row>
      <xdr:rowOff>19050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95250</xdr:colOff>
      <xdr:row>68</xdr:row>
      <xdr:rowOff>190500</xdr:rowOff>
    </xdr:from>
    <xdr:to>
      <xdr:col>56</xdr:col>
      <xdr:colOff>294125</xdr:colOff>
      <xdr:row>83</xdr:row>
      <xdr:rowOff>126546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180976</xdr:colOff>
      <xdr:row>54</xdr:row>
      <xdr:rowOff>0</xdr:rowOff>
    </xdr:from>
    <xdr:to>
      <xdr:col>56</xdr:col>
      <xdr:colOff>389376</xdr:colOff>
      <xdr:row>68</xdr:row>
      <xdr:rowOff>126547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50</xdr:col>
      <xdr:colOff>144780</xdr:colOff>
      <xdr:row>100</xdr:row>
      <xdr:rowOff>0</xdr:rowOff>
    </xdr:from>
    <xdr:to>
      <xdr:col>56</xdr:col>
      <xdr:colOff>313175</xdr:colOff>
      <xdr:row>113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50</xdr:col>
      <xdr:colOff>182880</xdr:colOff>
      <xdr:row>115</xdr:row>
      <xdr:rowOff>0</xdr:rowOff>
    </xdr:from>
    <xdr:to>
      <xdr:col>56</xdr:col>
      <xdr:colOff>360800</xdr:colOff>
      <xdr:row>128</xdr:row>
      <xdr:rowOff>145596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895350</xdr:colOff>
      <xdr:row>1</xdr:row>
      <xdr:rowOff>68580</xdr:rowOff>
    </xdr:from>
    <xdr:to>
      <xdr:col>12</xdr:col>
      <xdr:colOff>796290</xdr:colOff>
      <xdr:row>29</xdr:row>
      <xdr:rowOff>156210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FAA60B1-7F11-4C5E-96C0-A77178999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</xdr:row>
      <xdr:rowOff>175260</xdr:rowOff>
    </xdr:from>
    <xdr:to>
      <xdr:col>12</xdr:col>
      <xdr:colOff>777240</xdr:colOff>
      <xdr:row>61</xdr:row>
      <xdr:rowOff>3810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214F510-54EC-49D7-AD8E-38EB4D634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64</xdr:row>
      <xdr:rowOff>144780</xdr:rowOff>
    </xdr:from>
    <xdr:to>
      <xdr:col>12</xdr:col>
      <xdr:colOff>822960</xdr:colOff>
      <xdr:row>93</xdr:row>
      <xdr:rowOff>3810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49C8035-DD2E-4E9E-AA53-F6AB2B75B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891540</xdr:colOff>
      <xdr:row>96</xdr:row>
      <xdr:rowOff>144780</xdr:rowOff>
    </xdr:from>
    <xdr:to>
      <xdr:col>12</xdr:col>
      <xdr:colOff>769620</xdr:colOff>
      <xdr:row>124</xdr:row>
      <xdr:rowOff>182880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5566EC01-0219-47F2-BA48-D9DFC1F12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899160</xdr:colOff>
      <xdr:row>128</xdr:row>
      <xdr:rowOff>133350</xdr:rowOff>
    </xdr:from>
    <xdr:to>
      <xdr:col>12</xdr:col>
      <xdr:colOff>788670</xdr:colOff>
      <xdr:row>157</xdr:row>
      <xdr:rowOff>3810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601411E-C04D-46AF-ACFF-D105A89FB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160</xdr:row>
      <xdr:rowOff>148590</xdr:rowOff>
    </xdr:from>
    <xdr:to>
      <xdr:col>12</xdr:col>
      <xdr:colOff>815340</xdr:colOff>
      <xdr:row>189</xdr:row>
      <xdr:rowOff>3810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C1D7EF1-2B8D-49EA-96D6-08CA28AB6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192</xdr:row>
      <xdr:rowOff>129540</xdr:rowOff>
    </xdr:from>
    <xdr:to>
      <xdr:col>12</xdr:col>
      <xdr:colOff>849630</xdr:colOff>
      <xdr:row>221</xdr:row>
      <xdr:rowOff>3810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94E9A68-B595-452A-9807-9184BEED0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224</xdr:row>
      <xdr:rowOff>118110</xdr:rowOff>
    </xdr:from>
    <xdr:to>
      <xdr:col>12</xdr:col>
      <xdr:colOff>815340</xdr:colOff>
      <xdr:row>253</xdr:row>
      <xdr:rowOff>3810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F83AC576-8F4C-431E-BFE6-E53025F9D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256</xdr:row>
      <xdr:rowOff>175260</xdr:rowOff>
    </xdr:from>
    <xdr:to>
      <xdr:col>12</xdr:col>
      <xdr:colOff>750570</xdr:colOff>
      <xdr:row>285</xdr:row>
      <xdr:rowOff>3810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A09DE7D2-6218-4450-9F68-B49FDA427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30480</xdr:colOff>
      <xdr:row>11</xdr:row>
      <xdr:rowOff>15240</xdr:rowOff>
    </xdr:from>
    <xdr:to>
      <xdr:col>13</xdr:col>
      <xdr:colOff>701040</xdr:colOff>
      <xdr:row>13</xdr:row>
      <xdr:rowOff>171450</xdr:rowOff>
    </xdr:to>
    <xdr:sp macro="" textlink="">
      <xdr:nvSpPr>
        <xdr:cNvPr id="12" name="Pil: høyre 11">
          <a:extLst>
            <a:ext uri="{FF2B5EF4-FFF2-40B4-BE49-F238E27FC236}">
              <a16:creationId xmlns:a16="http://schemas.microsoft.com/office/drawing/2014/main" id="{C31248FE-DC14-4792-90A1-0AC65A76B334}"/>
            </a:ext>
          </a:extLst>
        </xdr:cNvPr>
        <xdr:cNvSpPr/>
      </xdr:nvSpPr>
      <xdr:spPr bwMode="auto">
        <a:xfrm>
          <a:off x="11917680" y="2110740"/>
          <a:ext cx="67056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289</xdr:row>
      <xdr:rowOff>15240</xdr:rowOff>
    </xdr:from>
    <xdr:to>
      <xdr:col>12</xdr:col>
      <xdr:colOff>788670</xdr:colOff>
      <xdr:row>317</xdr:row>
      <xdr:rowOff>3810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577C4ED2-3B82-4362-8F01-03D6B5B1C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</xdr:colOff>
      <xdr:row>320</xdr:row>
      <xdr:rowOff>156210</xdr:rowOff>
    </xdr:from>
    <xdr:to>
      <xdr:col>12</xdr:col>
      <xdr:colOff>792480</xdr:colOff>
      <xdr:row>348</xdr:row>
      <xdr:rowOff>171450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ED019C22-FEE2-4CF3-AD02-41890F1E52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899160</xdr:colOff>
      <xdr:row>352</xdr:row>
      <xdr:rowOff>163830</xdr:rowOff>
    </xdr:from>
    <xdr:to>
      <xdr:col>12</xdr:col>
      <xdr:colOff>796290</xdr:colOff>
      <xdr:row>381</xdr:row>
      <xdr:rowOff>26670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0D24052E-E006-4D7B-B408-D92CC9FA3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384</xdr:row>
      <xdr:rowOff>11430</xdr:rowOff>
    </xdr:from>
    <xdr:to>
      <xdr:col>12</xdr:col>
      <xdr:colOff>689610</xdr:colOff>
      <xdr:row>413</xdr:row>
      <xdr:rowOff>3810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6C4A08E0-D308-492E-A9EF-4422CDC9F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417</xdr:row>
      <xdr:rowOff>0</xdr:rowOff>
    </xdr:from>
    <xdr:to>
      <xdr:col>12</xdr:col>
      <xdr:colOff>822960</xdr:colOff>
      <xdr:row>444</xdr:row>
      <xdr:rowOff>15240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BA90A211-6F2C-4CDB-947A-B996DEAD2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448</xdr:row>
      <xdr:rowOff>76200</xdr:rowOff>
    </xdr:from>
    <xdr:to>
      <xdr:col>12</xdr:col>
      <xdr:colOff>758190</xdr:colOff>
      <xdr:row>477</xdr:row>
      <xdr:rowOff>3810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9566649E-DAFA-471F-BABE-6682F8A5F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68580</xdr:colOff>
      <xdr:row>0</xdr:row>
      <xdr:rowOff>133350</xdr:rowOff>
    </xdr:from>
    <xdr:to>
      <xdr:col>25</xdr:col>
      <xdr:colOff>735330</xdr:colOff>
      <xdr:row>28</xdr:row>
      <xdr:rowOff>87630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04E290E3-B79D-4C3C-8FBF-D09623A0F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887730</xdr:colOff>
      <xdr:row>32</xdr:row>
      <xdr:rowOff>160020</xdr:rowOff>
    </xdr:from>
    <xdr:to>
      <xdr:col>25</xdr:col>
      <xdr:colOff>796290</xdr:colOff>
      <xdr:row>60</xdr:row>
      <xdr:rowOff>152400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A0106D1D-A91E-4734-BD40-6E175D11E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13</xdr:col>
      <xdr:colOff>11430</xdr:colOff>
      <xdr:row>44</xdr:row>
      <xdr:rowOff>7620</xdr:rowOff>
    </xdr:from>
    <xdr:to>
      <xdr:col>13</xdr:col>
      <xdr:colOff>867918</xdr:colOff>
      <xdr:row>46</xdr:row>
      <xdr:rowOff>144780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98B7B1C9-4282-47B6-B05D-221A65334AE1}"/>
            </a:ext>
          </a:extLst>
        </xdr:cNvPr>
        <xdr:cNvSpPr/>
      </xdr:nvSpPr>
      <xdr:spPr bwMode="auto">
        <a:xfrm>
          <a:off x="11898630" y="838962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906780</xdr:colOff>
      <xdr:row>64</xdr:row>
      <xdr:rowOff>152400</xdr:rowOff>
    </xdr:from>
    <xdr:to>
      <xdr:col>25</xdr:col>
      <xdr:colOff>838200</xdr:colOff>
      <xdr:row>92</xdr:row>
      <xdr:rowOff>152400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2BE3BFC1-6355-4761-8F99-A68D6303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13</xdr:col>
      <xdr:colOff>95250</xdr:colOff>
      <xdr:row>74</xdr:row>
      <xdr:rowOff>133350</xdr:rowOff>
    </xdr:from>
    <xdr:to>
      <xdr:col>13</xdr:col>
      <xdr:colOff>830580</xdr:colOff>
      <xdr:row>77</xdr:row>
      <xdr:rowOff>87630</xdr:rowOff>
    </xdr:to>
    <xdr:sp macro="" textlink="">
      <xdr:nvSpPr>
        <xdr:cNvPr id="23" name="Pil: høyre 22">
          <a:extLst>
            <a:ext uri="{FF2B5EF4-FFF2-40B4-BE49-F238E27FC236}">
              <a16:creationId xmlns:a16="http://schemas.microsoft.com/office/drawing/2014/main" id="{3EB7CB61-89FA-44F6-8F46-D7275571B6ED}"/>
            </a:ext>
          </a:extLst>
        </xdr:cNvPr>
        <xdr:cNvSpPr/>
      </xdr:nvSpPr>
      <xdr:spPr bwMode="auto">
        <a:xfrm>
          <a:off x="11982450" y="14230350"/>
          <a:ext cx="7353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11430</xdr:colOff>
      <xdr:row>96</xdr:row>
      <xdr:rowOff>182880</xdr:rowOff>
    </xdr:from>
    <xdr:to>
      <xdr:col>25</xdr:col>
      <xdr:colOff>830580</xdr:colOff>
      <xdr:row>124</xdr:row>
      <xdr:rowOff>148590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E74C3146-8A8B-43CF-9DA1-CB452A50F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13</xdr:col>
      <xdr:colOff>57150</xdr:colOff>
      <xdr:row>109</xdr:row>
      <xdr:rowOff>34290</xdr:rowOff>
    </xdr:from>
    <xdr:to>
      <xdr:col>13</xdr:col>
      <xdr:colOff>830580</xdr:colOff>
      <xdr:row>111</xdr:row>
      <xdr:rowOff>179070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09EADFB2-D61E-4E8D-9A7F-A695C3216FC9}"/>
            </a:ext>
          </a:extLst>
        </xdr:cNvPr>
        <xdr:cNvSpPr/>
      </xdr:nvSpPr>
      <xdr:spPr bwMode="auto">
        <a:xfrm>
          <a:off x="11944350" y="20798790"/>
          <a:ext cx="7734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22860</xdr:colOff>
      <xdr:row>128</xdr:row>
      <xdr:rowOff>171450</xdr:rowOff>
    </xdr:from>
    <xdr:to>
      <xdr:col>25</xdr:col>
      <xdr:colOff>807720</xdr:colOff>
      <xdr:row>156</xdr:row>
      <xdr:rowOff>160020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9341D8D1-BF11-4C62-933A-8D625BDC6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13</xdr:col>
      <xdr:colOff>60960</xdr:colOff>
      <xdr:row>140</xdr:row>
      <xdr:rowOff>26670</xdr:rowOff>
    </xdr:from>
    <xdr:to>
      <xdr:col>13</xdr:col>
      <xdr:colOff>792480</xdr:colOff>
      <xdr:row>142</xdr:row>
      <xdr:rowOff>152400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77D683D7-1D39-4D84-B98C-6B15B933BFC2}"/>
            </a:ext>
          </a:extLst>
        </xdr:cNvPr>
        <xdr:cNvSpPr/>
      </xdr:nvSpPr>
      <xdr:spPr bwMode="auto">
        <a:xfrm>
          <a:off x="11948160" y="26696670"/>
          <a:ext cx="73152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891540</xdr:colOff>
      <xdr:row>160</xdr:row>
      <xdr:rowOff>125730</xdr:rowOff>
    </xdr:from>
    <xdr:to>
      <xdr:col>25</xdr:col>
      <xdr:colOff>864870</xdr:colOff>
      <xdr:row>188</xdr:row>
      <xdr:rowOff>140970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D0D398A5-9079-4CE3-8C26-792636C06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13</xdr:col>
      <xdr:colOff>30480</xdr:colOff>
      <xdr:row>172</xdr:row>
      <xdr:rowOff>179070</xdr:rowOff>
    </xdr:from>
    <xdr:to>
      <xdr:col>13</xdr:col>
      <xdr:colOff>735330</xdr:colOff>
      <xdr:row>175</xdr:row>
      <xdr:rowOff>144780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3D8C2B65-DAEF-48C3-92BA-8F4699338668}"/>
            </a:ext>
          </a:extLst>
        </xdr:cNvPr>
        <xdr:cNvSpPr/>
      </xdr:nvSpPr>
      <xdr:spPr bwMode="auto">
        <a:xfrm>
          <a:off x="11917680" y="32945070"/>
          <a:ext cx="70485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34290</xdr:colOff>
      <xdr:row>192</xdr:row>
      <xdr:rowOff>140970</xdr:rowOff>
    </xdr:from>
    <xdr:to>
      <xdr:col>25</xdr:col>
      <xdr:colOff>857250</xdr:colOff>
      <xdr:row>220</xdr:row>
      <xdr:rowOff>118110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6E86D22-4093-41D2-A22C-4F178A179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140970</xdr:colOff>
      <xdr:row>204</xdr:row>
      <xdr:rowOff>15240</xdr:rowOff>
    </xdr:from>
    <xdr:to>
      <xdr:col>13</xdr:col>
      <xdr:colOff>818388</xdr:colOff>
      <xdr:row>206</xdr:row>
      <xdr:rowOff>144780</xdr:rowOff>
    </xdr:to>
    <xdr:sp macro="" textlink="">
      <xdr:nvSpPr>
        <xdr:cNvPr id="31" name="Pil: høyre 30">
          <a:extLst>
            <a:ext uri="{FF2B5EF4-FFF2-40B4-BE49-F238E27FC236}">
              <a16:creationId xmlns:a16="http://schemas.microsoft.com/office/drawing/2014/main" id="{62881E57-4B4E-479C-9EFC-75CAF07EA8D3}"/>
            </a:ext>
          </a:extLst>
        </xdr:cNvPr>
        <xdr:cNvSpPr/>
      </xdr:nvSpPr>
      <xdr:spPr bwMode="auto">
        <a:xfrm>
          <a:off x="12028170" y="38877240"/>
          <a:ext cx="677418" cy="51054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906780</xdr:colOff>
      <xdr:row>224</xdr:row>
      <xdr:rowOff>140970</xdr:rowOff>
    </xdr:from>
    <xdr:to>
      <xdr:col>25</xdr:col>
      <xdr:colOff>773430</xdr:colOff>
      <xdr:row>252</xdr:row>
      <xdr:rowOff>114300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58C6439E-9576-4E4A-BB29-D62AD8D6B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41910</xdr:colOff>
      <xdr:row>237</xdr:row>
      <xdr:rowOff>99060</xdr:rowOff>
    </xdr:from>
    <xdr:to>
      <xdr:col>13</xdr:col>
      <xdr:colOff>898398</xdr:colOff>
      <xdr:row>240</xdr:row>
      <xdr:rowOff>45720</xdr:rowOff>
    </xdr:to>
    <xdr:sp macro="" textlink="">
      <xdr:nvSpPr>
        <xdr:cNvPr id="33" name="Pil: høyre 32">
          <a:extLst>
            <a:ext uri="{FF2B5EF4-FFF2-40B4-BE49-F238E27FC236}">
              <a16:creationId xmlns:a16="http://schemas.microsoft.com/office/drawing/2014/main" id="{98C6D23D-3AA8-4C0A-9465-E10EBEBC2315}"/>
            </a:ext>
          </a:extLst>
        </xdr:cNvPr>
        <xdr:cNvSpPr/>
      </xdr:nvSpPr>
      <xdr:spPr bwMode="auto">
        <a:xfrm>
          <a:off x="11929110" y="4524756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87630</xdr:colOff>
      <xdr:row>256</xdr:row>
      <xdr:rowOff>167640</xdr:rowOff>
    </xdr:from>
    <xdr:to>
      <xdr:col>25</xdr:col>
      <xdr:colOff>826770</xdr:colOff>
      <xdr:row>284</xdr:row>
      <xdr:rowOff>140970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D13E20DF-11FE-4719-93DF-91A74AE66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38100</xdr:colOff>
      <xdr:row>267</xdr:row>
      <xdr:rowOff>179070</xdr:rowOff>
    </xdr:from>
    <xdr:to>
      <xdr:col>13</xdr:col>
      <xdr:colOff>894588</xdr:colOff>
      <xdr:row>270</xdr:row>
      <xdr:rowOff>125730</xdr:rowOff>
    </xdr:to>
    <xdr:sp macro="" textlink="">
      <xdr:nvSpPr>
        <xdr:cNvPr id="35" name="Pil: høyre 34">
          <a:extLst>
            <a:ext uri="{FF2B5EF4-FFF2-40B4-BE49-F238E27FC236}">
              <a16:creationId xmlns:a16="http://schemas.microsoft.com/office/drawing/2014/main" id="{25D12E23-4228-458B-91F0-615F4186A195}"/>
            </a:ext>
          </a:extLst>
        </xdr:cNvPr>
        <xdr:cNvSpPr/>
      </xdr:nvSpPr>
      <xdr:spPr bwMode="auto">
        <a:xfrm>
          <a:off x="11925300" y="5104257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38100</xdr:colOff>
      <xdr:row>298</xdr:row>
      <xdr:rowOff>175260</xdr:rowOff>
    </xdr:from>
    <xdr:to>
      <xdr:col>13</xdr:col>
      <xdr:colOff>894588</xdr:colOff>
      <xdr:row>301</xdr:row>
      <xdr:rowOff>121920</xdr:rowOff>
    </xdr:to>
    <xdr:sp macro="" textlink="">
      <xdr:nvSpPr>
        <xdr:cNvPr id="36" name="Pil: høyre 35">
          <a:extLst>
            <a:ext uri="{FF2B5EF4-FFF2-40B4-BE49-F238E27FC236}">
              <a16:creationId xmlns:a16="http://schemas.microsoft.com/office/drawing/2014/main" id="{E33FA7BD-C122-4AAE-9EEC-4E104750D87C}"/>
            </a:ext>
          </a:extLst>
        </xdr:cNvPr>
        <xdr:cNvSpPr/>
      </xdr:nvSpPr>
      <xdr:spPr bwMode="auto">
        <a:xfrm>
          <a:off x="11925300" y="5694426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53340</xdr:colOff>
      <xdr:row>288</xdr:row>
      <xdr:rowOff>163830</xdr:rowOff>
    </xdr:from>
    <xdr:to>
      <xdr:col>25</xdr:col>
      <xdr:colOff>735330</xdr:colOff>
      <xdr:row>316</xdr:row>
      <xdr:rowOff>175260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1D136920-9DCD-4252-8189-926219D9D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0</xdr:colOff>
      <xdr:row>330</xdr:row>
      <xdr:rowOff>0</xdr:rowOff>
    </xdr:from>
    <xdr:to>
      <xdr:col>13</xdr:col>
      <xdr:colOff>856488</xdr:colOff>
      <xdr:row>332</xdr:row>
      <xdr:rowOff>137160</xdr:rowOff>
    </xdr:to>
    <xdr:sp macro="" textlink="">
      <xdr:nvSpPr>
        <xdr:cNvPr id="38" name="Pil: høyre 37">
          <a:extLst>
            <a:ext uri="{FF2B5EF4-FFF2-40B4-BE49-F238E27FC236}">
              <a16:creationId xmlns:a16="http://schemas.microsoft.com/office/drawing/2014/main" id="{A6C2AB8C-87AF-442F-BF96-9AE3A3547E60}"/>
            </a:ext>
          </a:extLst>
        </xdr:cNvPr>
        <xdr:cNvSpPr/>
      </xdr:nvSpPr>
      <xdr:spPr bwMode="auto">
        <a:xfrm>
          <a:off x="11887200" y="6286500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321</xdr:row>
      <xdr:rowOff>49530</xdr:rowOff>
    </xdr:from>
    <xdr:to>
      <xdr:col>25</xdr:col>
      <xdr:colOff>727710</xdr:colOff>
      <xdr:row>349</xdr:row>
      <xdr:rowOff>3810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702E1E05-5F9A-4A6F-9881-2ED186E37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26</xdr:col>
      <xdr:colOff>137160</xdr:colOff>
      <xdr:row>331</xdr:row>
      <xdr:rowOff>0</xdr:rowOff>
    </xdr:from>
    <xdr:to>
      <xdr:col>26</xdr:col>
      <xdr:colOff>856488</xdr:colOff>
      <xdr:row>333</xdr:row>
      <xdr:rowOff>148590</xdr:rowOff>
    </xdr:to>
    <xdr:sp macro="" textlink="">
      <xdr:nvSpPr>
        <xdr:cNvPr id="40" name="Pil: høyre 39">
          <a:extLst>
            <a:ext uri="{FF2B5EF4-FFF2-40B4-BE49-F238E27FC236}">
              <a16:creationId xmlns:a16="http://schemas.microsoft.com/office/drawing/2014/main" id="{25E0EE11-2CC7-4C70-8C86-C85A6F95A8FE}"/>
            </a:ext>
          </a:extLst>
        </xdr:cNvPr>
        <xdr:cNvSpPr/>
      </xdr:nvSpPr>
      <xdr:spPr bwMode="auto">
        <a:xfrm>
          <a:off x="23911560" y="63055500"/>
          <a:ext cx="719328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118110</xdr:colOff>
      <xdr:row>297</xdr:row>
      <xdr:rowOff>182880</xdr:rowOff>
    </xdr:from>
    <xdr:to>
      <xdr:col>26</xdr:col>
      <xdr:colOff>837438</xdr:colOff>
      <xdr:row>300</xdr:row>
      <xdr:rowOff>140970</xdr:rowOff>
    </xdr:to>
    <xdr:sp macro="" textlink="">
      <xdr:nvSpPr>
        <xdr:cNvPr id="41" name="Pil: høyre 40">
          <a:extLst>
            <a:ext uri="{FF2B5EF4-FFF2-40B4-BE49-F238E27FC236}">
              <a16:creationId xmlns:a16="http://schemas.microsoft.com/office/drawing/2014/main" id="{7AB6CC05-997C-48C4-8582-1476C3B58B84}"/>
            </a:ext>
          </a:extLst>
        </xdr:cNvPr>
        <xdr:cNvSpPr/>
      </xdr:nvSpPr>
      <xdr:spPr bwMode="auto">
        <a:xfrm>
          <a:off x="23892510" y="56761380"/>
          <a:ext cx="719328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267</xdr:row>
      <xdr:rowOff>0</xdr:rowOff>
    </xdr:from>
    <xdr:to>
      <xdr:col>26</xdr:col>
      <xdr:colOff>856488</xdr:colOff>
      <xdr:row>269</xdr:row>
      <xdr:rowOff>137160</xdr:rowOff>
    </xdr:to>
    <xdr:sp macro="" textlink="">
      <xdr:nvSpPr>
        <xdr:cNvPr id="42" name="Pil: høyre 41">
          <a:extLst>
            <a:ext uri="{FF2B5EF4-FFF2-40B4-BE49-F238E27FC236}">
              <a16:creationId xmlns:a16="http://schemas.microsoft.com/office/drawing/2014/main" id="{6FD2958E-79CD-433A-B3A4-F1E8FC11F4F0}"/>
            </a:ext>
          </a:extLst>
        </xdr:cNvPr>
        <xdr:cNvSpPr/>
      </xdr:nvSpPr>
      <xdr:spPr bwMode="auto">
        <a:xfrm>
          <a:off x="23774400" y="5086350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236</xdr:row>
      <xdr:rowOff>0</xdr:rowOff>
    </xdr:from>
    <xdr:to>
      <xdr:col>26</xdr:col>
      <xdr:colOff>856488</xdr:colOff>
      <xdr:row>238</xdr:row>
      <xdr:rowOff>137160</xdr:rowOff>
    </xdr:to>
    <xdr:sp macro="" textlink="">
      <xdr:nvSpPr>
        <xdr:cNvPr id="43" name="Pil: høyre 42">
          <a:extLst>
            <a:ext uri="{FF2B5EF4-FFF2-40B4-BE49-F238E27FC236}">
              <a16:creationId xmlns:a16="http://schemas.microsoft.com/office/drawing/2014/main" id="{4CB2EEF3-6094-450D-A3E2-B4937FC3F9F9}"/>
            </a:ext>
          </a:extLst>
        </xdr:cNvPr>
        <xdr:cNvSpPr/>
      </xdr:nvSpPr>
      <xdr:spPr bwMode="auto">
        <a:xfrm>
          <a:off x="23774400" y="44958000"/>
          <a:ext cx="856488" cy="51816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133350</xdr:colOff>
      <xdr:row>204</xdr:row>
      <xdr:rowOff>0</xdr:rowOff>
    </xdr:from>
    <xdr:to>
      <xdr:col>26</xdr:col>
      <xdr:colOff>810768</xdr:colOff>
      <xdr:row>206</xdr:row>
      <xdr:rowOff>129540</xdr:rowOff>
    </xdr:to>
    <xdr:sp macro="" textlink="">
      <xdr:nvSpPr>
        <xdr:cNvPr id="44" name="Pil: høyre 43">
          <a:extLst>
            <a:ext uri="{FF2B5EF4-FFF2-40B4-BE49-F238E27FC236}">
              <a16:creationId xmlns:a16="http://schemas.microsoft.com/office/drawing/2014/main" id="{EC6E074F-0A02-4F71-BBD0-7A89113098F4}"/>
            </a:ext>
          </a:extLst>
        </xdr:cNvPr>
        <xdr:cNvSpPr/>
      </xdr:nvSpPr>
      <xdr:spPr bwMode="auto">
        <a:xfrm>
          <a:off x="23907750" y="38862000"/>
          <a:ext cx="677418" cy="51054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171</xdr:row>
      <xdr:rowOff>0</xdr:rowOff>
    </xdr:from>
    <xdr:to>
      <xdr:col>26</xdr:col>
      <xdr:colOff>704850</xdr:colOff>
      <xdr:row>173</xdr:row>
      <xdr:rowOff>156210</xdr:rowOff>
    </xdr:to>
    <xdr:sp macro="" textlink="">
      <xdr:nvSpPr>
        <xdr:cNvPr id="45" name="Pil: høyre 44">
          <a:extLst>
            <a:ext uri="{FF2B5EF4-FFF2-40B4-BE49-F238E27FC236}">
              <a16:creationId xmlns:a16="http://schemas.microsoft.com/office/drawing/2014/main" id="{7F2FB0E1-8DD5-40B9-AEFB-B8F27439DC7E}"/>
            </a:ext>
          </a:extLst>
        </xdr:cNvPr>
        <xdr:cNvSpPr/>
      </xdr:nvSpPr>
      <xdr:spPr bwMode="auto">
        <a:xfrm>
          <a:off x="23774400" y="32575500"/>
          <a:ext cx="70485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140970</xdr:colOff>
      <xdr:row>362</xdr:row>
      <xdr:rowOff>0</xdr:rowOff>
    </xdr:from>
    <xdr:to>
      <xdr:col>13</xdr:col>
      <xdr:colOff>872490</xdr:colOff>
      <xdr:row>364</xdr:row>
      <xdr:rowOff>148590</xdr:rowOff>
    </xdr:to>
    <xdr:sp macro="" textlink="">
      <xdr:nvSpPr>
        <xdr:cNvPr id="46" name="Pil: høyre 45">
          <a:extLst>
            <a:ext uri="{FF2B5EF4-FFF2-40B4-BE49-F238E27FC236}">
              <a16:creationId xmlns:a16="http://schemas.microsoft.com/office/drawing/2014/main" id="{E375125A-56AC-4DA4-913A-0548573F9820}"/>
            </a:ext>
          </a:extLst>
        </xdr:cNvPr>
        <xdr:cNvSpPr/>
      </xdr:nvSpPr>
      <xdr:spPr bwMode="auto">
        <a:xfrm>
          <a:off x="12028170" y="68961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25</xdr:col>
      <xdr:colOff>727710</xdr:colOff>
      <xdr:row>380</xdr:row>
      <xdr:rowOff>144780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E73CEC4A-43E4-4096-9FBB-2244102AE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26</xdr:col>
      <xdr:colOff>0</xdr:colOff>
      <xdr:row>364</xdr:row>
      <xdr:rowOff>0</xdr:rowOff>
    </xdr:from>
    <xdr:to>
      <xdr:col>26</xdr:col>
      <xdr:colOff>731520</xdr:colOff>
      <xdr:row>366</xdr:row>
      <xdr:rowOff>148590</xdr:rowOff>
    </xdr:to>
    <xdr:sp macro="" textlink="">
      <xdr:nvSpPr>
        <xdr:cNvPr id="48" name="Pil: høyre 47">
          <a:extLst>
            <a:ext uri="{FF2B5EF4-FFF2-40B4-BE49-F238E27FC236}">
              <a16:creationId xmlns:a16="http://schemas.microsoft.com/office/drawing/2014/main" id="{940A6BC3-94D2-4EA5-8812-88712F36D074}"/>
            </a:ext>
          </a:extLst>
        </xdr:cNvPr>
        <xdr:cNvSpPr/>
      </xdr:nvSpPr>
      <xdr:spPr bwMode="auto">
        <a:xfrm>
          <a:off x="23774400" y="69342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140</xdr:row>
      <xdr:rowOff>0</xdr:rowOff>
    </xdr:from>
    <xdr:to>
      <xdr:col>26</xdr:col>
      <xdr:colOff>731520</xdr:colOff>
      <xdr:row>142</xdr:row>
      <xdr:rowOff>125730</xdr:rowOff>
    </xdr:to>
    <xdr:sp macro="" textlink="">
      <xdr:nvSpPr>
        <xdr:cNvPr id="49" name="Pil: høyre 48">
          <a:extLst>
            <a:ext uri="{FF2B5EF4-FFF2-40B4-BE49-F238E27FC236}">
              <a16:creationId xmlns:a16="http://schemas.microsoft.com/office/drawing/2014/main" id="{A91E90FD-8435-4B0A-84BB-1590093F7648}"/>
            </a:ext>
          </a:extLst>
        </xdr:cNvPr>
        <xdr:cNvSpPr/>
      </xdr:nvSpPr>
      <xdr:spPr bwMode="auto">
        <a:xfrm>
          <a:off x="23774400" y="26670000"/>
          <a:ext cx="73152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106680</xdr:colOff>
      <xdr:row>108</xdr:row>
      <xdr:rowOff>11430</xdr:rowOff>
    </xdr:from>
    <xdr:to>
      <xdr:col>26</xdr:col>
      <xdr:colOff>880110</xdr:colOff>
      <xdr:row>110</xdr:row>
      <xdr:rowOff>156210</xdr:rowOff>
    </xdr:to>
    <xdr:sp macro="" textlink="">
      <xdr:nvSpPr>
        <xdr:cNvPr id="50" name="Pil: høyre 49">
          <a:extLst>
            <a:ext uri="{FF2B5EF4-FFF2-40B4-BE49-F238E27FC236}">
              <a16:creationId xmlns:a16="http://schemas.microsoft.com/office/drawing/2014/main" id="{4AEFDCB6-21B8-4F34-B38A-07B5CD12012A}"/>
            </a:ext>
          </a:extLst>
        </xdr:cNvPr>
        <xdr:cNvSpPr/>
      </xdr:nvSpPr>
      <xdr:spPr bwMode="auto">
        <a:xfrm>
          <a:off x="23881080" y="20585430"/>
          <a:ext cx="7734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91440</xdr:colOff>
      <xdr:row>44</xdr:row>
      <xdr:rowOff>30480</xdr:rowOff>
    </xdr:from>
    <xdr:to>
      <xdr:col>26</xdr:col>
      <xdr:colOff>861060</xdr:colOff>
      <xdr:row>46</xdr:row>
      <xdr:rowOff>171450</xdr:rowOff>
    </xdr:to>
    <xdr:sp macro="" textlink="">
      <xdr:nvSpPr>
        <xdr:cNvPr id="51" name="Pil: høyre 50">
          <a:extLst>
            <a:ext uri="{FF2B5EF4-FFF2-40B4-BE49-F238E27FC236}">
              <a16:creationId xmlns:a16="http://schemas.microsoft.com/office/drawing/2014/main" id="{16AC646A-EDD9-4A05-B488-F8813C93AD2B}"/>
            </a:ext>
          </a:extLst>
        </xdr:cNvPr>
        <xdr:cNvSpPr/>
      </xdr:nvSpPr>
      <xdr:spPr bwMode="auto">
        <a:xfrm>
          <a:off x="23865840" y="8412480"/>
          <a:ext cx="769620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118110</xdr:colOff>
      <xdr:row>76</xdr:row>
      <xdr:rowOff>0</xdr:rowOff>
    </xdr:from>
    <xdr:to>
      <xdr:col>26</xdr:col>
      <xdr:colOff>853440</xdr:colOff>
      <xdr:row>78</xdr:row>
      <xdr:rowOff>144780</xdr:rowOff>
    </xdr:to>
    <xdr:sp macro="" textlink="">
      <xdr:nvSpPr>
        <xdr:cNvPr id="52" name="Pil: høyre 51">
          <a:extLst>
            <a:ext uri="{FF2B5EF4-FFF2-40B4-BE49-F238E27FC236}">
              <a16:creationId xmlns:a16="http://schemas.microsoft.com/office/drawing/2014/main" id="{BF6C41AD-4709-4BC8-94E9-2631084D390F}"/>
            </a:ext>
          </a:extLst>
        </xdr:cNvPr>
        <xdr:cNvSpPr/>
      </xdr:nvSpPr>
      <xdr:spPr bwMode="auto">
        <a:xfrm>
          <a:off x="23892510" y="14478000"/>
          <a:ext cx="7353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25</xdr:col>
      <xdr:colOff>727710</xdr:colOff>
      <xdr:row>412</xdr:row>
      <xdr:rowOff>144780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6DC7F5F4-868B-42AC-AD93-08F4CFF4C0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0</xdr:colOff>
      <xdr:row>394</xdr:row>
      <xdr:rowOff>0</xdr:rowOff>
    </xdr:from>
    <xdr:to>
      <xdr:col>13</xdr:col>
      <xdr:colOff>731520</xdr:colOff>
      <xdr:row>396</xdr:row>
      <xdr:rowOff>148590</xdr:rowOff>
    </xdr:to>
    <xdr:sp macro="" textlink="">
      <xdr:nvSpPr>
        <xdr:cNvPr id="54" name="Pil: høyre 53">
          <a:extLst>
            <a:ext uri="{FF2B5EF4-FFF2-40B4-BE49-F238E27FC236}">
              <a16:creationId xmlns:a16="http://schemas.microsoft.com/office/drawing/2014/main" id="{1AE99705-83AC-4E6A-B677-859C08E606EF}"/>
            </a:ext>
          </a:extLst>
        </xdr:cNvPr>
        <xdr:cNvSpPr/>
      </xdr:nvSpPr>
      <xdr:spPr bwMode="auto">
        <a:xfrm>
          <a:off x="11887200" y="75057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392</xdr:row>
      <xdr:rowOff>0</xdr:rowOff>
    </xdr:from>
    <xdr:to>
      <xdr:col>26</xdr:col>
      <xdr:colOff>731520</xdr:colOff>
      <xdr:row>394</xdr:row>
      <xdr:rowOff>148590</xdr:rowOff>
    </xdr:to>
    <xdr:sp macro="" textlink="">
      <xdr:nvSpPr>
        <xdr:cNvPr id="55" name="Pil: høyre 54">
          <a:extLst>
            <a:ext uri="{FF2B5EF4-FFF2-40B4-BE49-F238E27FC236}">
              <a16:creationId xmlns:a16="http://schemas.microsoft.com/office/drawing/2014/main" id="{56F7238F-7950-4E94-8362-065C9237E9DF}"/>
            </a:ext>
          </a:extLst>
        </xdr:cNvPr>
        <xdr:cNvSpPr/>
      </xdr:nvSpPr>
      <xdr:spPr bwMode="auto">
        <a:xfrm>
          <a:off x="23774400" y="74676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25</xdr:col>
      <xdr:colOff>727710</xdr:colOff>
      <xdr:row>443</xdr:row>
      <xdr:rowOff>144780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A837B5F2-C3EA-4A48-93EE-144D510AD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13</xdr:col>
      <xdr:colOff>106680</xdr:colOff>
      <xdr:row>427</xdr:row>
      <xdr:rowOff>34290</xdr:rowOff>
    </xdr:from>
    <xdr:to>
      <xdr:col>13</xdr:col>
      <xdr:colOff>838200</xdr:colOff>
      <xdr:row>429</xdr:row>
      <xdr:rowOff>182880</xdr:rowOff>
    </xdr:to>
    <xdr:sp macro="" textlink="">
      <xdr:nvSpPr>
        <xdr:cNvPr id="57" name="Pil: høyre 56">
          <a:extLst>
            <a:ext uri="{FF2B5EF4-FFF2-40B4-BE49-F238E27FC236}">
              <a16:creationId xmlns:a16="http://schemas.microsoft.com/office/drawing/2014/main" id="{63D91390-0564-4B5C-B6BD-CB7F6FFFFE84}"/>
            </a:ext>
          </a:extLst>
        </xdr:cNvPr>
        <xdr:cNvSpPr/>
      </xdr:nvSpPr>
      <xdr:spPr bwMode="auto">
        <a:xfrm>
          <a:off x="11993880" y="8137779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0</xdr:colOff>
      <xdr:row>426</xdr:row>
      <xdr:rowOff>0</xdr:rowOff>
    </xdr:from>
    <xdr:to>
      <xdr:col>26</xdr:col>
      <xdr:colOff>731520</xdr:colOff>
      <xdr:row>428</xdr:row>
      <xdr:rowOff>148590</xdr:rowOff>
    </xdr:to>
    <xdr:sp macro="" textlink="">
      <xdr:nvSpPr>
        <xdr:cNvPr id="58" name="Pil: høyre 57">
          <a:extLst>
            <a:ext uri="{FF2B5EF4-FFF2-40B4-BE49-F238E27FC236}">
              <a16:creationId xmlns:a16="http://schemas.microsoft.com/office/drawing/2014/main" id="{0838FC7F-6ADC-4EC3-B1E9-728130687FA0}"/>
            </a:ext>
          </a:extLst>
        </xdr:cNvPr>
        <xdr:cNvSpPr/>
      </xdr:nvSpPr>
      <xdr:spPr bwMode="auto">
        <a:xfrm>
          <a:off x="23774400" y="81153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167640</xdr:colOff>
      <xdr:row>448</xdr:row>
      <xdr:rowOff>38100</xdr:rowOff>
    </xdr:from>
    <xdr:to>
      <xdr:col>25</xdr:col>
      <xdr:colOff>895350</xdr:colOff>
      <xdr:row>475</xdr:row>
      <xdr:rowOff>182880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78D8A2D6-54DE-4B30-B95B-A24C51CA6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13</xdr:col>
      <xdr:colOff>0</xdr:colOff>
      <xdr:row>460</xdr:row>
      <xdr:rowOff>0</xdr:rowOff>
    </xdr:from>
    <xdr:to>
      <xdr:col>13</xdr:col>
      <xdr:colOff>731520</xdr:colOff>
      <xdr:row>462</xdr:row>
      <xdr:rowOff>148590</xdr:rowOff>
    </xdr:to>
    <xdr:sp macro="" textlink="">
      <xdr:nvSpPr>
        <xdr:cNvPr id="60" name="Pil: høyre 59">
          <a:extLst>
            <a:ext uri="{FF2B5EF4-FFF2-40B4-BE49-F238E27FC236}">
              <a16:creationId xmlns:a16="http://schemas.microsoft.com/office/drawing/2014/main" id="{0B56A737-9FE2-4E1B-8DB5-E893EB845835}"/>
            </a:ext>
          </a:extLst>
        </xdr:cNvPr>
        <xdr:cNvSpPr/>
      </xdr:nvSpPr>
      <xdr:spPr bwMode="auto">
        <a:xfrm>
          <a:off x="11887200" y="87630000"/>
          <a:ext cx="731520" cy="52959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129540</xdr:colOff>
      <xdr:row>10</xdr:row>
      <xdr:rowOff>19050</xdr:rowOff>
    </xdr:from>
    <xdr:to>
      <xdr:col>26</xdr:col>
      <xdr:colOff>800100</xdr:colOff>
      <xdr:row>12</xdr:row>
      <xdr:rowOff>175260</xdr:rowOff>
    </xdr:to>
    <xdr:sp macro="" textlink="">
      <xdr:nvSpPr>
        <xdr:cNvPr id="61" name="Pil: høyre 60">
          <a:extLst>
            <a:ext uri="{FF2B5EF4-FFF2-40B4-BE49-F238E27FC236}">
              <a16:creationId xmlns:a16="http://schemas.microsoft.com/office/drawing/2014/main" id="{51868CDE-08AE-42B6-B2B5-D51CB0DB4C26}"/>
            </a:ext>
          </a:extLst>
        </xdr:cNvPr>
        <xdr:cNvSpPr/>
      </xdr:nvSpPr>
      <xdr:spPr bwMode="auto">
        <a:xfrm>
          <a:off x="23903940" y="1924050"/>
          <a:ext cx="67056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76200</xdr:colOff>
      <xdr:row>1</xdr:row>
      <xdr:rowOff>0</xdr:rowOff>
    </xdr:from>
    <xdr:to>
      <xdr:col>38</xdr:col>
      <xdr:colOff>742950</xdr:colOff>
      <xdr:row>28</xdr:row>
      <xdr:rowOff>144780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27E25AA4-3735-44FE-98B7-1C938580D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39</xdr:col>
      <xdr:colOff>0</xdr:colOff>
      <xdr:row>9</xdr:row>
      <xdr:rowOff>0</xdr:rowOff>
    </xdr:from>
    <xdr:to>
      <xdr:col>39</xdr:col>
      <xdr:colOff>670560</xdr:colOff>
      <xdr:row>11</xdr:row>
      <xdr:rowOff>156210</xdr:rowOff>
    </xdr:to>
    <xdr:sp macro="" textlink="">
      <xdr:nvSpPr>
        <xdr:cNvPr id="63" name="Pil: høyre 62">
          <a:extLst>
            <a:ext uri="{FF2B5EF4-FFF2-40B4-BE49-F238E27FC236}">
              <a16:creationId xmlns:a16="http://schemas.microsoft.com/office/drawing/2014/main" id="{1D2A450B-BD2C-4CB6-BA9C-64B4F57B5264}"/>
            </a:ext>
          </a:extLst>
        </xdr:cNvPr>
        <xdr:cNvSpPr/>
      </xdr:nvSpPr>
      <xdr:spPr bwMode="auto">
        <a:xfrm>
          <a:off x="35661600" y="1714500"/>
          <a:ext cx="670560" cy="53721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33</xdr:row>
      <xdr:rowOff>0</xdr:rowOff>
    </xdr:from>
    <xdr:to>
      <xdr:col>38</xdr:col>
      <xdr:colOff>666750</xdr:colOff>
      <xdr:row>60</xdr:row>
      <xdr:rowOff>144780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5DC4EC68-CF8B-4DAA-9202-00BF63A4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39</xdr:col>
      <xdr:colOff>118110</xdr:colOff>
      <xdr:row>44</xdr:row>
      <xdr:rowOff>19050</xdr:rowOff>
    </xdr:from>
    <xdr:to>
      <xdr:col>39</xdr:col>
      <xdr:colOff>887730</xdr:colOff>
      <xdr:row>46</xdr:row>
      <xdr:rowOff>160020</xdr:rowOff>
    </xdr:to>
    <xdr:sp macro="" textlink="">
      <xdr:nvSpPr>
        <xdr:cNvPr id="65" name="Pil: høyre 64">
          <a:extLst>
            <a:ext uri="{FF2B5EF4-FFF2-40B4-BE49-F238E27FC236}">
              <a16:creationId xmlns:a16="http://schemas.microsoft.com/office/drawing/2014/main" id="{31AB1C35-827B-4C10-933A-3D6431D118A8}"/>
            </a:ext>
          </a:extLst>
        </xdr:cNvPr>
        <xdr:cNvSpPr/>
      </xdr:nvSpPr>
      <xdr:spPr bwMode="auto">
        <a:xfrm>
          <a:off x="35779710" y="8401050"/>
          <a:ext cx="769620" cy="52197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118110</xdr:colOff>
      <xdr:row>65</xdr:row>
      <xdr:rowOff>11430</xdr:rowOff>
    </xdr:from>
    <xdr:to>
      <xdr:col>38</xdr:col>
      <xdr:colOff>784860</xdr:colOff>
      <xdr:row>92</xdr:row>
      <xdr:rowOff>156210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35BC6409-7E21-4D5F-AB5E-129ABA82B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39</xdr:col>
      <xdr:colOff>140970</xdr:colOff>
      <xdr:row>76</xdr:row>
      <xdr:rowOff>53340</xdr:rowOff>
    </xdr:from>
    <xdr:to>
      <xdr:col>39</xdr:col>
      <xdr:colOff>876300</xdr:colOff>
      <xdr:row>79</xdr:row>
      <xdr:rowOff>7620</xdr:rowOff>
    </xdr:to>
    <xdr:sp macro="" textlink="">
      <xdr:nvSpPr>
        <xdr:cNvPr id="67" name="Pil: høyre 66">
          <a:extLst>
            <a:ext uri="{FF2B5EF4-FFF2-40B4-BE49-F238E27FC236}">
              <a16:creationId xmlns:a16="http://schemas.microsoft.com/office/drawing/2014/main" id="{16C04793-0313-469E-9BC8-A2C63CA260EC}"/>
            </a:ext>
          </a:extLst>
        </xdr:cNvPr>
        <xdr:cNvSpPr/>
      </xdr:nvSpPr>
      <xdr:spPr bwMode="auto">
        <a:xfrm>
          <a:off x="35802570" y="14531340"/>
          <a:ext cx="7353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97</xdr:row>
      <xdr:rowOff>0</xdr:rowOff>
    </xdr:from>
    <xdr:to>
      <xdr:col>38</xdr:col>
      <xdr:colOff>666750</xdr:colOff>
      <xdr:row>124</xdr:row>
      <xdr:rowOff>144780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B255C9F6-DA3B-45F8-95B6-7A0C0C564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735330</xdr:colOff>
      <xdr:row>108</xdr:row>
      <xdr:rowOff>144780</xdr:rowOff>
    </xdr:to>
    <xdr:sp macro="" textlink="">
      <xdr:nvSpPr>
        <xdr:cNvPr id="69" name="Pil: høyre 68">
          <a:extLst>
            <a:ext uri="{FF2B5EF4-FFF2-40B4-BE49-F238E27FC236}">
              <a16:creationId xmlns:a16="http://schemas.microsoft.com/office/drawing/2014/main" id="{6F955581-8DB8-46EC-8855-A34DBC58EA86}"/>
            </a:ext>
          </a:extLst>
        </xdr:cNvPr>
        <xdr:cNvSpPr/>
      </xdr:nvSpPr>
      <xdr:spPr bwMode="auto">
        <a:xfrm>
          <a:off x="35661600" y="20193000"/>
          <a:ext cx="735330" cy="52578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129</xdr:row>
      <xdr:rowOff>0</xdr:rowOff>
    </xdr:from>
    <xdr:to>
      <xdr:col>38</xdr:col>
      <xdr:colOff>666750</xdr:colOff>
      <xdr:row>156</xdr:row>
      <xdr:rowOff>144780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9EFF409C-699E-493A-B0DA-A812D490A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731520</xdr:colOff>
      <xdr:row>140</xdr:row>
      <xdr:rowOff>125730</xdr:rowOff>
    </xdr:to>
    <xdr:sp macro="" textlink="">
      <xdr:nvSpPr>
        <xdr:cNvPr id="71" name="Pil: høyre 70">
          <a:extLst>
            <a:ext uri="{FF2B5EF4-FFF2-40B4-BE49-F238E27FC236}">
              <a16:creationId xmlns:a16="http://schemas.microsoft.com/office/drawing/2014/main" id="{C0DB8182-DA4C-4882-B712-BE13A9477C12}"/>
            </a:ext>
          </a:extLst>
        </xdr:cNvPr>
        <xdr:cNvSpPr/>
      </xdr:nvSpPr>
      <xdr:spPr bwMode="auto">
        <a:xfrm>
          <a:off x="35661600" y="26289000"/>
          <a:ext cx="73152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0</xdr:colOff>
      <xdr:row>161</xdr:row>
      <xdr:rowOff>0</xdr:rowOff>
    </xdr:from>
    <xdr:to>
      <xdr:col>38</xdr:col>
      <xdr:colOff>666750</xdr:colOff>
      <xdr:row>188</xdr:row>
      <xdr:rowOff>144780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E503C83A-64A8-4348-9715-ED93C0900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27</xdr:col>
      <xdr:colOff>0</xdr:colOff>
      <xdr:row>193</xdr:row>
      <xdr:rowOff>0</xdr:rowOff>
    </xdr:from>
    <xdr:to>
      <xdr:col>38</xdr:col>
      <xdr:colOff>666750</xdr:colOff>
      <xdr:row>220</xdr:row>
      <xdr:rowOff>144780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EFDC7EBF-7DE0-43FE-9794-EB3A83F72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0</xdr:colOff>
      <xdr:row>225</xdr:row>
      <xdr:rowOff>0</xdr:rowOff>
    </xdr:from>
    <xdr:to>
      <xdr:col>38</xdr:col>
      <xdr:colOff>666750</xdr:colOff>
      <xdr:row>252</xdr:row>
      <xdr:rowOff>144780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E4B3B32E-4E98-49CE-A669-F14154188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248479</xdr:colOff>
      <xdr:row>28</xdr:row>
      <xdr:rowOff>62120</xdr:rowOff>
    </xdr:from>
    <xdr:to>
      <xdr:col>6</xdr:col>
      <xdr:colOff>211207</xdr:colOff>
      <xdr:row>39</xdr:row>
      <xdr:rowOff>186360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1AD12FA8-FC0F-48D6-AD52-256690B49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277468</xdr:colOff>
      <xdr:row>44</xdr:row>
      <xdr:rowOff>28989</xdr:rowOff>
    </xdr:from>
    <xdr:to>
      <xdr:col>6</xdr:col>
      <xdr:colOff>244337</xdr:colOff>
      <xdr:row>55</xdr:row>
      <xdr:rowOff>128380</xdr:rowOff>
    </xdr:to>
    <xdr:graphicFrame macro="">
      <xdr:nvGraphicFramePr>
        <xdr:cNvPr id="36" name="Diagram 35">
          <a:extLst>
            <a:ext uri="{FF2B5EF4-FFF2-40B4-BE49-F238E27FC236}">
              <a16:creationId xmlns:a16="http://schemas.microsoft.com/office/drawing/2014/main" id="{DB53FE0A-869D-4FD0-910C-40E61C902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256762</xdr:colOff>
      <xdr:row>56</xdr:row>
      <xdr:rowOff>16565</xdr:rowOff>
    </xdr:from>
    <xdr:to>
      <xdr:col>6</xdr:col>
      <xdr:colOff>265044</xdr:colOff>
      <xdr:row>67</xdr:row>
      <xdr:rowOff>124239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FB7E66EB-0405-48B2-AEAC-EA6E0787C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161510</xdr:colOff>
      <xdr:row>72</xdr:row>
      <xdr:rowOff>128381</xdr:rowOff>
    </xdr:from>
    <xdr:to>
      <xdr:col>6</xdr:col>
      <xdr:colOff>111815</xdr:colOff>
      <xdr:row>87</xdr:row>
      <xdr:rowOff>62120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4C680766-1290-4D3B-8D97-684408C11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91109</xdr:colOff>
      <xdr:row>87</xdr:row>
      <xdr:rowOff>72472</xdr:rowOff>
    </xdr:from>
    <xdr:to>
      <xdr:col>6</xdr:col>
      <xdr:colOff>41414</xdr:colOff>
      <xdr:row>102</xdr:row>
      <xdr:rowOff>10353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83A7BEC-726A-42BF-9752-22027B686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65766</xdr:colOff>
      <xdr:row>102</xdr:row>
      <xdr:rowOff>57978</xdr:rowOff>
    </xdr:from>
    <xdr:to>
      <xdr:col>6</xdr:col>
      <xdr:colOff>57979</xdr:colOff>
      <xdr:row>116</xdr:row>
      <xdr:rowOff>182218</xdr:rowOff>
    </xdr:to>
    <xdr:graphicFrame macro="">
      <xdr:nvGraphicFramePr>
        <xdr:cNvPr id="40" name="Diagram 39">
          <a:extLst>
            <a:ext uri="{FF2B5EF4-FFF2-40B4-BE49-F238E27FC236}">
              <a16:creationId xmlns:a16="http://schemas.microsoft.com/office/drawing/2014/main" id="{25ADCCB6-BE8C-4B4C-AB9F-190296A58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45554</xdr:colOff>
      <xdr:row>116</xdr:row>
      <xdr:rowOff>165652</xdr:rowOff>
    </xdr:from>
    <xdr:to>
      <xdr:col>5</xdr:col>
      <xdr:colOff>911088</xdr:colOff>
      <xdr:row>131</xdr:row>
      <xdr:rowOff>99391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D1DEEDF0-1E03-4A62-9488-B7A1C97286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45554</xdr:colOff>
      <xdr:row>131</xdr:row>
      <xdr:rowOff>33130</xdr:rowOff>
    </xdr:from>
    <xdr:to>
      <xdr:col>5</xdr:col>
      <xdr:colOff>902805</xdr:colOff>
      <xdr:row>146</xdr:row>
      <xdr:rowOff>24848</xdr:rowOff>
    </xdr:to>
    <xdr:graphicFrame macro="">
      <xdr:nvGraphicFramePr>
        <xdr:cNvPr id="42" name="Diagram 41">
          <a:extLst>
            <a:ext uri="{FF2B5EF4-FFF2-40B4-BE49-F238E27FC236}">
              <a16:creationId xmlns:a16="http://schemas.microsoft.com/office/drawing/2014/main" id="{62D3D7FB-2546-4324-AECD-08AFBBEC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115958</xdr:colOff>
      <xdr:row>145</xdr:row>
      <xdr:rowOff>111816</xdr:rowOff>
    </xdr:from>
    <xdr:to>
      <xdr:col>6</xdr:col>
      <xdr:colOff>66263</xdr:colOff>
      <xdr:row>160</xdr:row>
      <xdr:rowOff>45555</xdr:rowOff>
    </xdr:to>
    <xdr:graphicFrame macro="">
      <xdr:nvGraphicFramePr>
        <xdr:cNvPr id="43" name="Diagram 42">
          <a:extLst>
            <a:ext uri="{FF2B5EF4-FFF2-40B4-BE49-F238E27FC236}">
              <a16:creationId xmlns:a16="http://schemas.microsoft.com/office/drawing/2014/main" id="{5C081507-07DB-416D-B8CE-19A8C4C2A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99390</xdr:colOff>
      <xdr:row>159</xdr:row>
      <xdr:rowOff>95250</xdr:rowOff>
    </xdr:from>
    <xdr:to>
      <xdr:col>6</xdr:col>
      <xdr:colOff>45553</xdr:colOff>
      <xdr:row>174</xdr:row>
      <xdr:rowOff>28989</xdr:rowOff>
    </xdr:to>
    <xdr:graphicFrame macro="">
      <xdr:nvGraphicFramePr>
        <xdr:cNvPr id="44" name="Diagram 43">
          <a:extLst>
            <a:ext uri="{FF2B5EF4-FFF2-40B4-BE49-F238E27FC236}">
              <a16:creationId xmlns:a16="http://schemas.microsoft.com/office/drawing/2014/main" id="{77FCCBC3-E190-4A2C-BB35-687A63B96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111815</xdr:colOff>
      <xdr:row>174</xdr:row>
      <xdr:rowOff>182218</xdr:rowOff>
    </xdr:from>
    <xdr:to>
      <xdr:col>6</xdr:col>
      <xdr:colOff>57978</xdr:colOff>
      <xdr:row>189</xdr:row>
      <xdr:rowOff>115957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AF1D6BF8-D4E0-4682-A705-B447F6505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53835</xdr:colOff>
      <xdr:row>190</xdr:row>
      <xdr:rowOff>8283</xdr:rowOff>
    </xdr:from>
    <xdr:to>
      <xdr:col>5</xdr:col>
      <xdr:colOff>915227</xdr:colOff>
      <xdr:row>204</xdr:row>
      <xdr:rowOff>132522</xdr:rowOff>
    </xdr:to>
    <xdr:graphicFrame macro="">
      <xdr:nvGraphicFramePr>
        <xdr:cNvPr id="46" name="Diagram 45">
          <a:extLst>
            <a:ext uri="{FF2B5EF4-FFF2-40B4-BE49-F238E27FC236}">
              <a16:creationId xmlns:a16="http://schemas.microsoft.com/office/drawing/2014/main" id="{09E3953B-4D43-449B-8CAC-0E5A8F87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463825</xdr:colOff>
      <xdr:row>0</xdr:row>
      <xdr:rowOff>149086</xdr:rowOff>
    </xdr:from>
    <xdr:to>
      <xdr:col>6</xdr:col>
      <xdr:colOff>323021</xdr:colOff>
      <xdr:row>12</xdr:row>
      <xdr:rowOff>99391</xdr:rowOff>
    </xdr:to>
    <xdr:graphicFrame macro="">
      <xdr:nvGraphicFramePr>
        <xdr:cNvPr id="47" name="Diagram 46">
          <a:extLst>
            <a:ext uri="{FF2B5EF4-FFF2-40B4-BE49-F238E27FC236}">
              <a16:creationId xmlns:a16="http://schemas.microsoft.com/office/drawing/2014/main" id="{07410559-1F3A-47C4-B027-FA3B139B4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534228</xdr:colOff>
      <xdr:row>13</xdr:row>
      <xdr:rowOff>45555</xdr:rowOff>
    </xdr:from>
    <xdr:to>
      <xdr:col>6</xdr:col>
      <xdr:colOff>438979</xdr:colOff>
      <xdr:row>25</xdr:row>
      <xdr:rowOff>45554</xdr:rowOff>
    </xdr:to>
    <xdr:graphicFrame macro="">
      <xdr:nvGraphicFramePr>
        <xdr:cNvPr id="48" name="Diagram 47">
          <a:extLst>
            <a:ext uri="{FF2B5EF4-FFF2-40B4-BE49-F238E27FC236}">
              <a16:creationId xmlns:a16="http://schemas.microsoft.com/office/drawing/2014/main" id="{AA03327C-8539-4EC3-8D02-47CB5D90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341</xdr:row>
      <xdr:rowOff>0</xdr:rowOff>
    </xdr:from>
    <xdr:to>
      <xdr:col>14</xdr:col>
      <xdr:colOff>793750</xdr:colOff>
      <xdr:row>371</xdr:row>
      <xdr:rowOff>39687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C2A72525-B890-4C03-9771-C9A6DBA72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307</xdr:row>
      <xdr:rowOff>0</xdr:rowOff>
    </xdr:from>
    <xdr:to>
      <xdr:col>14</xdr:col>
      <xdr:colOff>793750</xdr:colOff>
      <xdr:row>337</xdr:row>
      <xdr:rowOff>39687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7E8620D8-1C83-4E04-85D3-5932D2971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119062</xdr:colOff>
      <xdr:row>30</xdr:row>
      <xdr:rowOff>150812</xdr:rowOff>
    </xdr:from>
    <xdr:to>
      <xdr:col>15</xdr:col>
      <xdr:colOff>384969</xdr:colOff>
      <xdr:row>61</xdr:row>
      <xdr:rowOff>134937</xdr:rowOff>
    </xdr:to>
    <xdr:graphicFrame macro="">
      <xdr:nvGraphicFramePr>
        <xdr:cNvPr id="39" name="Diagram 2">
          <a:extLst>
            <a:ext uri="{FF2B5EF4-FFF2-40B4-BE49-F238E27FC236}">
              <a16:creationId xmlns:a16="http://schemas.microsoft.com/office/drawing/2014/main" id="{4AE38ED9-CD37-4891-8481-CB1420E72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79375</xdr:colOff>
      <xdr:row>1</xdr:row>
      <xdr:rowOff>1</xdr:rowOff>
    </xdr:from>
    <xdr:to>
      <xdr:col>15</xdr:col>
      <xdr:colOff>289718</xdr:colOff>
      <xdr:row>29</xdr:row>
      <xdr:rowOff>127001</xdr:rowOff>
    </xdr:to>
    <xdr:graphicFrame macro="">
      <xdr:nvGraphicFramePr>
        <xdr:cNvPr id="41" name="Diagram 2">
          <a:extLst>
            <a:ext uri="{FF2B5EF4-FFF2-40B4-BE49-F238E27FC236}">
              <a16:creationId xmlns:a16="http://schemas.microsoft.com/office/drawing/2014/main" id="{AC2ABC6C-47D3-48C1-B546-F173EB26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55562</xdr:colOff>
      <xdr:row>63</xdr:row>
      <xdr:rowOff>134938</xdr:rowOff>
    </xdr:from>
    <xdr:to>
      <xdr:col>14</xdr:col>
      <xdr:colOff>900906</xdr:colOff>
      <xdr:row>94</xdr:row>
      <xdr:rowOff>15876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42246D57-E56F-4502-B702-40063158B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96</xdr:row>
      <xdr:rowOff>0</xdr:rowOff>
    </xdr:from>
    <xdr:to>
      <xdr:col>14</xdr:col>
      <xdr:colOff>845344</xdr:colOff>
      <xdr:row>127</xdr:row>
      <xdr:rowOff>15875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9612C3D-5F9A-4EE6-8C60-F0EB4E993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765969</xdr:colOff>
      <xdr:row>160</xdr:row>
      <xdr:rowOff>47625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3479C55-5BDC-4FD7-907A-D3ABFC75F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162</xdr:row>
      <xdr:rowOff>0</xdr:rowOff>
    </xdr:from>
    <xdr:to>
      <xdr:col>14</xdr:col>
      <xdr:colOff>765969</xdr:colOff>
      <xdr:row>193</xdr:row>
      <xdr:rowOff>47625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8467B800-5C25-41D4-80E5-E75ABAF33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367717</xdr:colOff>
      <xdr:row>12</xdr:row>
      <xdr:rowOff>80358</xdr:rowOff>
    </xdr:from>
    <xdr:to>
      <xdr:col>46</xdr:col>
      <xdr:colOff>192768</xdr:colOff>
      <xdr:row>30</xdr:row>
      <xdr:rowOff>147411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55</xdr:col>
      <xdr:colOff>612320</xdr:colOff>
      <xdr:row>12</xdr:row>
      <xdr:rowOff>63399</xdr:rowOff>
    </xdr:from>
    <xdr:to>
      <xdr:col>65</xdr:col>
      <xdr:colOff>328839</xdr:colOff>
      <xdr:row>30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272143</xdr:colOff>
      <xdr:row>12</xdr:row>
      <xdr:rowOff>63400</xdr:rowOff>
    </xdr:from>
    <xdr:to>
      <xdr:col>55</xdr:col>
      <xdr:colOff>476250</xdr:colOff>
      <xdr:row>30</xdr:row>
      <xdr:rowOff>192769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419554</xdr:colOff>
      <xdr:row>51</xdr:row>
      <xdr:rowOff>22679</xdr:rowOff>
    </xdr:from>
    <xdr:to>
      <xdr:col>46</xdr:col>
      <xdr:colOff>244605</xdr:colOff>
      <xdr:row>73</xdr:row>
      <xdr:rowOff>89732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340178</xdr:colOff>
      <xdr:row>50</xdr:row>
      <xdr:rowOff>181428</xdr:rowOff>
    </xdr:from>
    <xdr:to>
      <xdr:col>56</xdr:col>
      <xdr:colOff>850448</xdr:colOff>
      <xdr:row>73</xdr:row>
      <xdr:rowOff>129369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907143</xdr:colOff>
      <xdr:row>50</xdr:row>
      <xdr:rowOff>158750</xdr:rowOff>
    </xdr:from>
    <xdr:to>
      <xdr:col>66</xdr:col>
      <xdr:colOff>623661</xdr:colOff>
      <xdr:row>73</xdr:row>
      <xdr:rowOff>49994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396876</xdr:colOff>
      <xdr:row>85</xdr:row>
      <xdr:rowOff>0</xdr:rowOff>
    </xdr:from>
    <xdr:to>
      <xdr:col>46</xdr:col>
      <xdr:colOff>233266</xdr:colOff>
      <xdr:row>108</xdr:row>
      <xdr:rowOff>55714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46</xdr:col>
      <xdr:colOff>306161</xdr:colOff>
      <xdr:row>85</xdr:row>
      <xdr:rowOff>0</xdr:rowOff>
    </xdr:from>
    <xdr:to>
      <xdr:col>56</xdr:col>
      <xdr:colOff>884465</xdr:colOff>
      <xdr:row>108</xdr:row>
      <xdr:rowOff>95351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0</xdr:colOff>
      <xdr:row>85</xdr:row>
      <xdr:rowOff>0</xdr:rowOff>
    </xdr:from>
    <xdr:to>
      <xdr:col>67</xdr:col>
      <xdr:colOff>181428</xdr:colOff>
      <xdr:row>108</xdr:row>
      <xdr:rowOff>4637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56696</xdr:colOff>
      <xdr:row>126</xdr:row>
      <xdr:rowOff>0</xdr:rowOff>
    </xdr:from>
    <xdr:to>
      <xdr:col>37</xdr:col>
      <xdr:colOff>102054</xdr:colOff>
      <xdr:row>147</xdr:row>
      <xdr:rowOff>152117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37</xdr:col>
      <xdr:colOff>147411</xdr:colOff>
      <xdr:row>123</xdr:row>
      <xdr:rowOff>0</xdr:rowOff>
    </xdr:from>
    <xdr:to>
      <xdr:col>46</xdr:col>
      <xdr:colOff>822908</xdr:colOff>
      <xdr:row>147</xdr:row>
      <xdr:rowOff>135088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46</xdr:col>
      <xdr:colOff>839107</xdr:colOff>
      <xdr:row>123</xdr:row>
      <xdr:rowOff>0</xdr:rowOff>
    </xdr:from>
    <xdr:to>
      <xdr:col>57</xdr:col>
      <xdr:colOff>430893</xdr:colOff>
      <xdr:row>147</xdr:row>
      <xdr:rowOff>84012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498929</xdr:colOff>
      <xdr:row>123</xdr:row>
      <xdr:rowOff>0</xdr:rowOff>
    </xdr:from>
    <xdr:to>
      <xdr:col>67</xdr:col>
      <xdr:colOff>680357</xdr:colOff>
      <xdr:row>147</xdr:row>
      <xdr:rowOff>61333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317501</xdr:colOff>
      <xdr:row>164</xdr:row>
      <xdr:rowOff>0</xdr:rowOff>
    </xdr:from>
    <xdr:to>
      <xdr:col>36</xdr:col>
      <xdr:colOff>442233</xdr:colOff>
      <xdr:row>190</xdr:row>
      <xdr:rowOff>79375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510268</xdr:colOff>
      <xdr:row>161</xdr:row>
      <xdr:rowOff>0</xdr:rowOff>
    </xdr:from>
    <xdr:to>
      <xdr:col>46</xdr:col>
      <xdr:colOff>346658</xdr:colOff>
      <xdr:row>186</xdr:row>
      <xdr:rowOff>33035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430893</xdr:colOff>
      <xdr:row>161</xdr:row>
      <xdr:rowOff>0</xdr:rowOff>
    </xdr:from>
    <xdr:to>
      <xdr:col>57</xdr:col>
      <xdr:colOff>22679</xdr:colOff>
      <xdr:row>186</xdr:row>
      <xdr:rowOff>95352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57</xdr:col>
      <xdr:colOff>90715</xdr:colOff>
      <xdr:row>161</xdr:row>
      <xdr:rowOff>0</xdr:rowOff>
    </xdr:from>
    <xdr:to>
      <xdr:col>67</xdr:col>
      <xdr:colOff>272143</xdr:colOff>
      <xdr:row>186</xdr:row>
      <xdr:rowOff>49993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26</xdr:col>
      <xdr:colOff>385537</xdr:colOff>
      <xdr:row>209</xdr:row>
      <xdr:rowOff>106587</xdr:rowOff>
    </xdr:from>
    <xdr:to>
      <xdr:col>38</xdr:col>
      <xdr:colOff>54429</xdr:colOff>
      <xdr:row>230</xdr:row>
      <xdr:rowOff>165722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37</xdr:col>
      <xdr:colOff>226786</xdr:colOff>
      <xdr:row>204</xdr:row>
      <xdr:rowOff>102054</xdr:rowOff>
    </xdr:from>
    <xdr:to>
      <xdr:col>46</xdr:col>
      <xdr:colOff>902283</xdr:colOff>
      <xdr:row>230</xdr:row>
      <xdr:rowOff>34018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46</xdr:col>
      <xdr:colOff>975179</xdr:colOff>
      <xdr:row>204</xdr:row>
      <xdr:rowOff>90715</xdr:rowOff>
    </xdr:from>
    <xdr:to>
      <xdr:col>57</xdr:col>
      <xdr:colOff>566965</xdr:colOff>
      <xdr:row>229</xdr:row>
      <xdr:rowOff>163387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57</xdr:col>
      <xdr:colOff>635000</xdr:colOff>
      <xdr:row>204</xdr:row>
      <xdr:rowOff>56696</xdr:rowOff>
    </xdr:from>
    <xdr:to>
      <xdr:col>67</xdr:col>
      <xdr:colOff>816428</xdr:colOff>
      <xdr:row>229</xdr:row>
      <xdr:rowOff>106689</xdr:rowOff>
    </xdr:to>
    <xdr:graphicFrame macro="">
      <xdr:nvGraphicFramePr>
        <xdr:cNvPr id="82" name="Diagram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362857</xdr:colOff>
      <xdr:row>241</xdr:row>
      <xdr:rowOff>11339</xdr:rowOff>
    </xdr:from>
    <xdr:to>
      <xdr:col>37</xdr:col>
      <xdr:colOff>249464</xdr:colOff>
      <xdr:row>266</xdr:row>
      <xdr:rowOff>197473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37</xdr:col>
      <xdr:colOff>328840</xdr:colOff>
      <xdr:row>241</xdr:row>
      <xdr:rowOff>22679</xdr:rowOff>
    </xdr:from>
    <xdr:to>
      <xdr:col>47</xdr:col>
      <xdr:colOff>17819</xdr:colOff>
      <xdr:row>266</xdr:row>
      <xdr:rowOff>158750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47</xdr:col>
      <xdr:colOff>79375</xdr:colOff>
      <xdr:row>241</xdr:row>
      <xdr:rowOff>22679</xdr:rowOff>
    </xdr:from>
    <xdr:to>
      <xdr:col>57</xdr:col>
      <xdr:colOff>657679</xdr:colOff>
      <xdr:row>266</xdr:row>
      <xdr:rowOff>95351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57</xdr:col>
      <xdr:colOff>816429</xdr:colOff>
      <xdr:row>241</xdr:row>
      <xdr:rowOff>22678</xdr:rowOff>
    </xdr:from>
    <xdr:to>
      <xdr:col>68</xdr:col>
      <xdr:colOff>11339</xdr:colOff>
      <xdr:row>266</xdr:row>
      <xdr:rowOff>72671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374197</xdr:colOff>
      <xdr:row>278</xdr:row>
      <xdr:rowOff>0</xdr:rowOff>
    </xdr:from>
    <xdr:to>
      <xdr:col>37</xdr:col>
      <xdr:colOff>260804</xdr:colOff>
      <xdr:row>297</xdr:row>
      <xdr:rowOff>197473</xdr:rowOff>
    </xdr:to>
    <xdr:graphicFrame macro="">
      <xdr:nvGraphicFramePr>
        <xdr:cNvPr id="88" name="Diagram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37</xdr:col>
      <xdr:colOff>283482</xdr:colOff>
      <xdr:row>278</xdr:row>
      <xdr:rowOff>0</xdr:rowOff>
    </xdr:from>
    <xdr:to>
      <xdr:col>46</xdr:col>
      <xdr:colOff>958979</xdr:colOff>
      <xdr:row>301</xdr:row>
      <xdr:rowOff>90715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47</xdr:col>
      <xdr:colOff>56697</xdr:colOff>
      <xdr:row>278</xdr:row>
      <xdr:rowOff>0</xdr:rowOff>
    </xdr:from>
    <xdr:to>
      <xdr:col>57</xdr:col>
      <xdr:colOff>635001</xdr:colOff>
      <xdr:row>301</xdr:row>
      <xdr:rowOff>49993</xdr:rowOff>
    </xdr:to>
    <xdr:graphicFrame macro="">
      <xdr:nvGraphicFramePr>
        <xdr:cNvPr id="90" name="Diagram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57</xdr:col>
      <xdr:colOff>703036</xdr:colOff>
      <xdr:row>278</xdr:row>
      <xdr:rowOff>0</xdr:rowOff>
    </xdr:from>
    <xdr:to>
      <xdr:col>67</xdr:col>
      <xdr:colOff>884464</xdr:colOff>
      <xdr:row>301</xdr:row>
      <xdr:rowOff>49993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25</xdr:col>
      <xdr:colOff>238124</xdr:colOff>
      <xdr:row>316</xdr:row>
      <xdr:rowOff>0</xdr:rowOff>
    </xdr:from>
    <xdr:to>
      <xdr:col>37</xdr:col>
      <xdr:colOff>124731</xdr:colOff>
      <xdr:row>339</xdr:row>
      <xdr:rowOff>163456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37</xdr:col>
      <xdr:colOff>192768</xdr:colOff>
      <xdr:row>316</xdr:row>
      <xdr:rowOff>0</xdr:rowOff>
    </xdr:from>
    <xdr:to>
      <xdr:col>46</xdr:col>
      <xdr:colOff>868265</xdr:colOff>
      <xdr:row>339</xdr:row>
      <xdr:rowOff>102053</xdr:rowOff>
    </xdr:to>
    <xdr:graphicFrame macro="">
      <xdr:nvGraphicFramePr>
        <xdr:cNvPr id="93" name="Diagram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47</xdr:col>
      <xdr:colOff>0</xdr:colOff>
      <xdr:row>316</xdr:row>
      <xdr:rowOff>0</xdr:rowOff>
    </xdr:from>
    <xdr:to>
      <xdr:col>57</xdr:col>
      <xdr:colOff>578304</xdr:colOff>
      <xdr:row>338</xdr:row>
      <xdr:rowOff>186065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57</xdr:col>
      <xdr:colOff>669018</xdr:colOff>
      <xdr:row>316</xdr:row>
      <xdr:rowOff>0</xdr:rowOff>
    </xdr:from>
    <xdr:to>
      <xdr:col>67</xdr:col>
      <xdr:colOff>850446</xdr:colOff>
      <xdr:row>338</xdr:row>
      <xdr:rowOff>163386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25</xdr:col>
      <xdr:colOff>340178</xdr:colOff>
      <xdr:row>354</xdr:row>
      <xdr:rowOff>0</xdr:rowOff>
    </xdr:from>
    <xdr:to>
      <xdr:col>37</xdr:col>
      <xdr:colOff>226785</xdr:colOff>
      <xdr:row>379</xdr:row>
      <xdr:rowOff>95421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37</xdr:col>
      <xdr:colOff>294821</xdr:colOff>
      <xdr:row>354</xdr:row>
      <xdr:rowOff>0</xdr:rowOff>
    </xdr:from>
    <xdr:to>
      <xdr:col>46</xdr:col>
      <xdr:colOff>970318</xdr:colOff>
      <xdr:row>379</xdr:row>
      <xdr:rowOff>34019</xdr:rowOff>
    </xdr:to>
    <xdr:graphicFrame macro="">
      <xdr:nvGraphicFramePr>
        <xdr:cNvPr id="98" name="Diagram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47</xdr:col>
      <xdr:colOff>68036</xdr:colOff>
      <xdr:row>354</xdr:row>
      <xdr:rowOff>0</xdr:rowOff>
    </xdr:from>
    <xdr:to>
      <xdr:col>57</xdr:col>
      <xdr:colOff>646340</xdr:colOff>
      <xdr:row>379</xdr:row>
      <xdr:rowOff>4637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57</xdr:col>
      <xdr:colOff>748393</xdr:colOff>
      <xdr:row>354</xdr:row>
      <xdr:rowOff>0</xdr:rowOff>
    </xdr:from>
    <xdr:to>
      <xdr:col>67</xdr:col>
      <xdr:colOff>929821</xdr:colOff>
      <xdr:row>378</xdr:row>
      <xdr:rowOff>118029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25</xdr:col>
      <xdr:colOff>272142</xdr:colOff>
      <xdr:row>396</xdr:row>
      <xdr:rowOff>56696</xdr:rowOff>
    </xdr:from>
    <xdr:to>
      <xdr:col>35</xdr:col>
      <xdr:colOff>204106</xdr:colOff>
      <xdr:row>419</xdr:row>
      <xdr:rowOff>56698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35</xdr:col>
      <xdr:colOff>340178</xdr:colOff>
      <xdr:row>396</xdr:row>
      <xdr:rowOff>45356</xdr:rowOff>
    </xdr:from>
    <xdr:to>
      <xdr:col>45</xdr:col>
      <xdr:colOff>255945</xdr:colOff>
      <xdr:row>419</xdr:row>
      <xdr:rowOff>45357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46</xdr:col>
      <xdr:colOff>861786</xdr:colOff>
      <xdr:row>392</xdr:row>
      <xdr:rowOff>0</xdr:rowOff>
    </xdr:from>
    <xdr:to>
      <xdr:col>57</xdr:col>
      <xdr:colOff>453572</xdr:colOff>
      <xdr:row>416</xdr:row>
      <xdr:rowOff>129368</xdr:rowOff>
    </xdr:to>
    <xdr:graphicFrame macro="">
      <xdr:nvGraphicFramePr>
        <xdr:cNvPr id="104" name="Diagram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57</xdr:col>
      <xdr:colOff>521608</xdr:colOff>
      <xdr:row>392</xdr:row>
      <xdr:rowOff>0</xdr:rowOff>
    </xdr:from>
    <xdr:to>
      <xdr:col>67</xdr:col>
      <xdr:colOff>703036</xdr:colOff>
      <xdr:row>416</xdr:row>
      <xdr:rowOff>95350</xdr:rowOff>
    </xdr:to>
    <xdr:graphicFrame macro="">
      <xdr:nvGraphicFramePr>
        <xdr:cNvPr id="105" name="Diagram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26</xdr:col>
      <xdr:colOff>133804</xdr:colOff>
      <xdr:row>430</xdr:row>
      <xdr:rowOff>34018</xdr:rowOff>
    </xdr:from>
    <xdr:to>
      <xdr:col>37</xdr:col>
      <xdr:colOff>814161</xdr:colOff>
      <xdr:row>456</xdr:row>
      <xdr:rowOff>16045</xdr:rowOff>
    </xdr:to>
    <xdr:graphicFrame macro="">
      <xdr:nvGraphicFramePr>
        <xdr:cNvPr id="106" name="Diagram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37</xdr:col>
      <xdr:colOff>136072</xdr:colOff>
      <xdr:row>430</xdr:row>
      <xdr:rowOff>170089</xdr:rowOff>
    </xdr:from>
    <xdr:to>
      <xdr:col>46</xdr:col>
      <xdr:colOff>811569</xdr:colOff>
      <xdr:row>456</xdr:row>
      <xdr:rowOff>102053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46</xdr:col>
      <xdr:colOff>884464</xdr:colOff>
      <xdr:row>430</xdr:row>
      <xdr:rowOff>170090</xdr:rowOff>
    </xdr:from>
    <xdr:to>
      <xdr:col>57</xdr:col>
      <xdr:colOff>453572</xdr:colOff>
      <xdr:row>456</xdr:row>
      <xdr:rowOff>129369</xdr:rowOff>
    </xdr:to>
    <xdr:graphicFrame macro="">
      <xdr:nvGraphicFramePr>
        <xdr:cNvPr id="108" name="Diagram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57</xdr:col>
      <xdr:colOff>521608</xdr:colOff>
      <xdr:row>430</xdr:row>
      <xdr:rowOff>158749</xdr:rowOff>
    </xdr:from>
    <xdr:to>
      <xdr:col>67</xdr:col>
      <xdr:colOff>680357</xdr:colOff>
      <xdr:row>456</xdr:row>
      <xdr:rowOff>113392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26</xdr:col>
      <xdr:colOff>442231</xdr:colOff>
      <xdr:row>467</xdr:row>
      <xdr:rowOff>176892</xdr:rowOff>
    </xdr:from>
    <xdr:to>
      <xdr:col>38</xdr:col>
      <xdr:colOff>156481</xdr:colOff>
      <xdr:row>491</xdr:row>
      <xdr:rowOff>81811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37</xdr:col>
      <xdr:colOff>102054</xdr:colOff>
      <xdr:row>468</xdr:row>
      <xdr:rowOff>0</xdr:rowOff>
    </xdr:from>
    <xdr:to>
      <xdr:col>46</xdr:col>
      <xdr:colOff>777551</xdr:colOff>
      <xdr:row>491</xdr:row>
      <xdr:rowOff>68036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46</xdr:col>
      <xdr:colOff>839107</xdr:colOff>
      <xdr:row>468</xdr:row>
      <xdr:rowOff>0</xdr:rowOff>
    </xdr:from>
    <xdr:to>
      <xdr:col>57</xdr:col>
      <xdr:colOff>408215</xdr:colOff>
      <xdr:row>491</xdr:row>
      <xdr:rowOff>72672</xdr:rowOff>
    </xdr:to>
    <xdr:graphicFrame macro="">
      <xdr:nvGraphicFramePr>
        <xdr:cNvPr id="112" name="Diagram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57</xdr:col>
      <xdr:colOff>498928</xdr:colOff>
      <xdr:row>468</xdr:row>
      <xdr:rowOff>0</xdr:rowOff>
    </xdr:from>
    <xdr:to>
      <xdr:col>67</xdr:col>
      <xdr:colOff>657677</xdr:colOff>
      <xdr:row>491</xdr:row>
      <xdr:rowOff>79375</xdr:rowOff>
    </xdr:to>
    <xdr:graphicFrame macro="">
      <xdr:nvGraphicFramePr>
        <xdr:cNvPr id="113" name="Diagram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25</xdr:col>
      <xdr:colOff>272142</xdr:colOff>
      <xdr:row>506</xdr:row>
      <xdr:rowOff>56697</xdr:rowOff>
    </xdr:from>
    <xdr:to>
      <xdr:col>37</xdr:col>
      <xdr:colOff>158749</xdr:colOff>
      <xdr:row>532</xdr:row>
      <xdr:rowOff>38724</xdr:rowOff>
    </xdr:to>
    <xdr:graphicFrame macro="">
      <xdr:nvGraphicFramePr>
        <xdr:cNvPr id="114" name="Diagram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37</xdr:col>
      <xdr:colOff>226786</xdr:colOff>
      <xdr:row>506</xdr:row>
      <xdr:rowOff>45357</xdr:rowOff>
    </xdr:from>
    <xdr:to>
      <xdr:col>46</xdr:col>
      <xdr:colOff>902283</xdr:colOff>
      <xdr:row>531</xdr:row>
      <xdr:rowOff>181428</xdr:rowOff>
    </xdr:to>
    <xdr:graphicFrame macro="">
      <xdr:nvGraphicFramePr>
        <xdr:cNvPr id="115" name="Diagram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46</xdr:col>
      <xdr:colOff>975179</xdr:colOff>
      <xdr:row>506</xdr:row>
      <xdr:rowOff>11339</xdr:rowOff>
    </xdr:from>
    <xdr:to>
      <xdr:col>57</xdr:col>
      <xdr:colOff>544287</xdr:colOff>
      <xdr:row>531</xdr:row>
      <xdr:rowOff>174725</xdr:rowOff>
    </xdr:to>
    <xdr:graphicFrame macro="">
      <xdr:nvGraphicFramePr>
        <xdr:cNvPr id="116" name="Diagram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57</xdr:col>
      <xdr:colOff>612322</xdr:colOff>
      <xdr:row>506</xdr:row>
      <xdr:rowOff>45357</xdr:rowOff>
    </xdr:from>
    <xdr:to>
      <xdr:col>67</xdr:col>
      <xdr:colOff>771071</xdr:colOff>
      <xdr:row>532</xdr:row>
      <xdr:rowOff>0</xdr:rowOff>
    </xdr:to>
    <xdr:graphicFrame macro="">
      <xdr:nvGraphicFramePr>
        <xdr:cNvPr id="117" name="Diagram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26</xdr:col>
      <xdr:colOff>394607</xdr:colOff>
      <xdr:row>542</xdr:row>
      <xdr:rowOff>63500</xdr:rowOff>
    </xdr:from>
    <xdr:to>
      <xdr:col>38</xdr:col>
      <xdr:colOff>108857</xdr:colOff>
      <xdr:row>565</xdr:row>
      <xdr:rowOff>54599</xdr:rowOff>
    </xdr:to>
    <xdr:graphicFrame macro="">
      <xdr:nvGraphicFramePr>
        <xdr:cNvPr id="118" name="Diagram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37</xdr:col>
      <xdr:colOff>136072</xdr:colOff>
      <xdr:row>542</xdr:row>
      <xdr:rowOff>226785</xdr:rowOff>
    </xdr:from>
    <xdr:to>
      <xdr:col>46</xdr:col>
      <xdr:colOff>811569</xdr:colOff>
      <xdr:row>565</xdr:row>
      <xdr:rowOff>170089</xdr:rowOff>
    </xdr:to>
    <xdr:graphicFrame macro="">
      <xdr:nvGraphicFramePr>
        <xdr:cNvPr id="119" name="Diagram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46</xdr:col>
      <xdr:colOff>873125</xdr:colOff>
      <xdr:row>542</xdr:row>
      <xdr:rowOff>204107</xdr:rowOff>
    </xdr:from>
    <xdr:to>
      <xdr:col>57</xdr:col>
      <xdr:colOff>442233</xdr:colOff>
      <xdr:row>565</xdr:row>
      <xdr:rowOff>174726</xdr:rowOff>
    </xdr:to>
    <xdr:graphicFrame macro="">
      <xdr:nvGraphicFramePr>
        <xdr:cNvPr id="120" name="Diagram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57</xdr:col>
      <xdr:colOff>498929</xdr:colOff>
      <xdr:row>542</xdr:row>
      <xdr:rowOff>170089</xdr:rowOff>
    </xdr:from>
    <xdr:to>
      <xdr:col>67</xdr:col>
      <xdr:colOff>657678</xdr:colOff>
      <xdr:row>565</xdr:row>
      <xdr:rowOff>136072</xdr:rowOff>
    </xdr:to>
    <xdr:graphicFrame macro="">
      <xdr:nvGraphicFramePr>
        <xdr:cNvPr id="121" name="Diagram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179070</xdr:colOff>
      <xdr:row>30</xdr:row>
      <xdr:rowOff>68580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392D09D-1AF1-4FC2-8F29-19399B1E6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906780</xdr:colOff>
      <xdr:row>58</xdr:row>
      <xdr:rowOff>7620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A820E83-B8C7-4185-8620-8E38FD2BE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53340</xdr:colOff>
      <xdr:row>93</xdr:row>
      <xdr:rowOff>152400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72E85E6E-48C7-4840-AD22-4673E3754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907143</xdr:colOff>
      <xdr:row>52</xdr:row>
      <xdr:rowOff>158750</xdr:rowOff>
    </xdr:from>
    <xdr:to>
      <xdr:col>66</xdr:col>
      <xdr:colOff>623661</xdr:colOff>
      <xdr:row>78</xdr:row>
      <xdr:rowOff>49994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0</xdr:colOff>
      <xdr:row>98</xdr:row>
      <xdr:rowOff>0</xdr:rowOff>
    </xdr:from>
    <xdr:to>
      <xdr:col>67</xdr:col>
      <xdr:colOff>181428</xdr:colOff>
      <xdr:row>134</xdr:row>
      <xdr:rowOff>4637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57</xdr:col>
      <xdr:colOff>498929</xdr:colOff>
      <xdr:row>157</xdr:row>
      <xdr:rowOff>0</xdr:rowOff>
    </xdr:from>
    <xdr:to>
      <xdr:col>67</xdr:col>
      <xdr:colOff>680357</xdr:colOff>
      <xdr:row>186</xdr:row>
      <xdr:rowOff>61333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90715</xdr:colOff>
      <xdr:row>207</xdr:row>
      <xdr:rowOff>0</xdr:rowOff>
    </xdr:from>
    <xdr:to>
      <xdr:col>67</xdr:col>
      <xdr:colOff>272143</xdr:colOff>
      <xdr:row>237</xdr:row>
      <xdr:rowOff>49993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635000</xdr:colOff>
      <xdr:row>260</xdr:row>
      <xdr:rowOff>56696</xdr:rowOff>
    </xdr:from>
    <xdr:to>
      <xdr:col>67</xdr:col>
      <xdr:colOff>816428</xdr:colOff>
      <xdr:row>301</xdr:row>
      <xdr:rowOff>106689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57</xdr:col>
      <xdr:colOff>816429</xdr:colOff>
      <xdr:row>318</xdr:row>
      <xdr:rowOff>22678</xdr:rowOff>
    </xdr:from>
    <xdr:to>
      <xdr:col>68</xdr:col>
      <xdr:colOff>11339</xdr:colOff>
      <xdr:row>351</xdr:row>
      <xdr:rowOff>72671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703036</xdr:colOff>
      <xdr:row>368</xdr:row>
      <xdr:rowOff>0</xdr:rowOff>
    </xdr:from>
    <xdr:to>
      <xdr:col>67</xdr:col>
      <xdr:colOff>884464</xdr:colOff>
      <xdr:row>399</xdr:row>
      <xdr:rowOff>49993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57</xdr:col>
      <xdr:colOff>669018</xdr:colOff>
      <xdr:row>419</xdr:row>
      <xdr:rowOff>0</xdr:rowOff>
    </xdr:from>
    <xdr:to>
      <xdr:col>67</xdr:col>
      <xdr:colOff>850446</xdr:colOff>
      <xdr:row>457</xdr:row>
      <xdr:rowOff>163386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57</xdr:col>
      <xdr:colOff>748393</xdr:colOff>
      <xdr:row>478</xdr:row>
      <xdr:rowOff>0</xdr:rowOff>
    </xdr:from>
    <xdr:to>
      <xdr:col>67</xdr:col>
      <xdr:colOff>929821</xdr:colOff>
      <xdr:row>510</xdr:row>
      <xdr:rowOff>118029</xdr:rowOff>
    </xdr:to>
    <xdr:graphicFrame macro="">
      <xdr:nvGraphicFramePr>
        <xdr:cNvPr id="41" name="Diagram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57</xdr:col>
      <xdr:colOff>521608</xdr:colOff>
      <xdr:row>529</xdr:row>
      <xdr:rowOff>0</xdr:rowOff>
    </xdr:from>
    <xdr:to>
      <xdr:col>67</xdr:col>
      <xdr:colOff>703036</xdr:colOff>
      <xdr:row>561</xdr:row>
      <xdr:rowOff>95350</xdr:rowOff>
    </xdr:to>
    <xdr:graphicFrame macro="">
      <xdr:nvGraphicFramePr>
        <xdr:cNvPr id="45" name="Diagram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57</xdr:col>
      <xdr:colOff>521608</xdr:colOff>
      <xdr:row>580</xdr:row>
      <xdr:rowOff>158749</xdr:rowOff>
    </xdr:from>
    <xdr:to>
      <xdr:col>67</xdr:col>
      <xdr:colOff>680357</xdr:colOff>
      <xdr:row>622</xdr:row>
      <xdr:rowOff>113392</xdr:rowOff>
    </xdr:to>
    <xdr:graphicFrame macro="">
      <xdr:nvGraphicFramePr>
        <xdr:cNvPr id="49" name="Diagram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57</xdr:col>
      <xdr:colOff>498928</xdr:colOff>
      <xdr:row>639</xdr:row>
      <xdr:rowOff>0</xdr:rowOff>
    </xdr:from>
    <xdr:to>
      <xdr:col>67</xdr:col>
      <xdr:colOff>657677</xdr:colOff>
      <xdr:row>670</xdr:row>
      <xdr:rowOff>79375</xdr:rowOff>
    </xdr:to>
    <xdr:graphicFrame macro="">
      <xdr:nvGraphicFramePr>
        <xdr:cNvPr id="53" name="Diagram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57</xdr:col>
      <xdr:colOff>612322</xdr:colOff>
      <xdr:row>690</xdr:row>
      <xdr:rowOff>45357</xdr:rowOff>
    </xdr:from>
    <xdr:to>
      <xdr:col>67</xdr:col>
      <xdr:colOff>771071</xdr:colOff>
      <xdr:row>732</xdr:row>
      <xdr:rowOff>0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57</xdr:col>
      <xdr:colOff>498929</xdr:colOff>
      <xdr:row>741</xdr:row>
      <xdr:rowOff>0</xdr:rowOff>
    </xdr:from>
    <xdr:to>
      <xdr:col>67</xdr:col>
      <xdr:colOff>657678</xdr:colOff>
      <xdr:row>778</xdr:row>
      <xdr:rowOff>136072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430893</xdr:colOff>
      <xdr:row>104</xdr:row>
      <xdr:rowOff>147410</xdr:rowOff>
    </xdr:from>
    <xdr:to>
      <xdr:col>35</xdr:col>
      <xdr:colOff>600983</xdr:colOff>
      <xdr:row>120</xdr:row>
      <xdr:rowOff>45358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306161</xdr:colOff>
      <xdr:row>133</xdr:row>
      <xdr:rowOff>68036</xdr:rowOff>
    </xdr:from>
    <xdr:to>
      <xdr:col>35</xdr:col>
      <xdr:colOff>453574</xdr:colOff>
      <xdr:row>149</xdr:row>
      <xdr:rowOff>113393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192768</xdr:colOff>
      <xdr:row>152</xdr:row>
      <xdr:rowOff>34018</xdr:rowOff>
    </xdr:from>
    <xdr:to>
      <xdr:col>35</xdr:col>
      <xdr:colOff>306163</xdr:colOff>
      <xdr:row>168</xdr:row>
      <xdr:rowOff>192768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283482</xdr:colOff>
      <xdr:row>173</xdr:row>
      <xdr:rowOff>68035</xdr:rowOff>
    </xdr:from>
    <xdr:to>
      <xdr:col>35</xdr:col>
      <xdr:colOff>453572</xdr:colOff>
      <xdr:row>190</xdr:row>
      <xdr:rowOff>113394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25</xdr:col>
      <xdr:colOff>544286</xdr:colOff>
      <xdr:row>217</xdr:row>
      <xdr:rowOff>136070</xdr:rowOff>
    </xdr:from>
    <xdr:to>
      <xdr:col>35</xdr:col>
      <xdr:colOff>655413</xdr:colOff>
      <xdr:row>235</xdr:row>
      <xdr:rowOff>24946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AA60D2FB-3FE1-4EE7-9884-603BDFDD9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714376</xdr:colOff>
      <xdr:row>245</xdr:row>
      <xdr:rowOff>181428</xdr:rowOff>
    </xdr:from>
    <xdr:to>
      <xdr:col>36</xdr:col>
      <xdr:colOff>45360</xdr:colOff>
      <xdr:row>263</xdr:row>
      <xdr:rowOff>45358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95F5283B-1BF2-4400-AC96-BDF420867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25</xdr:col>
      <xdr:colOff>532946</xdr:colOff>
      <xdr:row>264</xdr:row>
      <xdr:rowOff>238125</xdr:rowOff>
    </xdr:from>
    <xdr:to>
      <xdr:col>34</xdr:col>
      <xdr:colOff>703035</xdr:colOff>
      <xdr:row>281</xdr:row>
      <xdr:rowOff>77108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B6F4E687-611D-4413-A3D1-3CFC7076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476251</xdr:colOff>
      <xdr:row>379</xdr:row>
      <xdr:rowOff>158749</xdr:rowOff>
    </xdr:from>
    <xdr:to>
      <xdr:col>35</xdr:col>
      <xdr:colOff>630467</xdr:colOff>
      <xdr:row>396</xdr:row>
      <xdr:rowOff>192767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951D6C09-D2D6-4982-872F-85FD9B5FA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25</xdr:col>
      <xdr:colOff>510268</xdr:colOff>
      <xdr:row>403</xdr:row>
      <xdr:rowOff>226785</xdr:rowOff>
    </xdr:from>
    <xdr:to>
      <xdr:col>35</xdr:col>
      <xdr:colOff>630466</xdr:colOff>
      <xdr:row>422</xdr:row>
      <xdr:rowOff>49894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24A90165-B2ED-483F-918E-B6A0DBBC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25</xdr:col>
      <xdr:colOff>272142</xdr:colOff>
      <xdr:row>425</xdr:row>
      <xdr:rowOff>22678</xdr:rowOff>
    </xdr:from>
    <xdr:to>
      <xdr:col>35</xdr:col>
      <xdr:colOff>376466</xdr:colOff>
      <xdr:row>441</xdr:row>
      <xdr:rowOff>34018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577CFD56-A623-49C5-B8FC-7404C7474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235857</xdr:colOff>
      <xdr:row>450</xdr:row>
      <xdr:rowOff>163286</xdr:rowOff>
    </xdr:from>
    <xdr:to>
      <xdr:col>34</xdr:col>
      <xdr:colOff>344715</xdr:colOff>
      <xdr:row>469</xdr:row>
      <xdr:rowOff>74840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576B4A07-FB71-423B-8D53-5387CB7A6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385534</xdr:colOff>
      <xdr:row>472</xdr:row>
      <xdr:rowOff>0</xdr:rowOff>
    </xdr:from>
    <xdr:to>
      <xdr:col>34</xdr:col>
      <xdr:colOff>45357</xdr:colOff>
      <xdr:row>489</xdr:row>
      <xdr:rowOff>106590</xdr:rowOff>
    </xdr:to>
    <xdr:graphicFrame macro="">
      <xdr:nvGraphicFramePr>
        <xdr:cNvPr id="75" name="Diagram 74">
          <a:extLst>
            <a:ext uri="{FF2B5EF4-FFF2-40B4-BE49-F238E27FC236}">
              <a16:creationId xmlns:a16="http://schemas.microsoft.com/office/drawing/2014/main" id="{654A97AC-EDD8-4B22-8885-8CEA67A1B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25</xdr:col>
      <xdr:colOff>476250</xdr:colOff>
      <xdr:row>499</xdr:row>
      <xdr:rowOff>192767</xdr:rowOff>
    </xdr:from>
    <xdr:to>
      <xdr:col>35</xdr:col>
      <xdr:colOff>585110</xdr:colOff>
      <xdr:row>516</xdr:row>
      <xdr:rowOff>158749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4BF1CC0-BA95-40E3-A7DA-DC847BFFE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25</xdr:col>
      <xdr:colOff>589643</xdr:colOff>
      <xdr:row>519</xdr:row>
      <xdr:rowOff>56697</xdr:rowOff>
    </xdr:from>
    <xdr:to>
      <xdr:col>35</xdr:col>
      <xdr:colOff>650878</xdr:colOff>
      <xdr:row>535</xdr:row>
      <xdr:rowOff>190501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AEEB0C81-3ECD-4C93-B1DC-5D6D8C0CA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33</xdr:col>
      <xdr:colOff>417286</xdr:colOff>
      <xdr:row>7</xdr:row>
      <xdr:rowOff>172358</xdr:rowOff>
    </xdr:from>
    <xdr:to>
      <xdr:col>40</xdr:col>
      <xdr:colOff>335643</xdr:colOff>
      <xdr:row>22</xdr:row>
      <xdr:rowOff>208642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7E8A8727-B5B4-4947-BCEA-BFBA8797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36</xdr:col>
      <xdr:colOff>0</xdr:colOff>
      <xdr:row>403</xdr:row>
      <xdr:rowOff>0</xdr:rowOff>
    </xdr:from>
    <xdr:to>
      <xdr:col>44</xdr:col>
      <xdr:colOff>517074</xdr:colOff>
      <xdr:row>424</xdr:row>
      <xdr:rowOff>36287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D1A10EF0-B53C-4FE3-90DC-0FB04A311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371928</xdr:colOff>
      <xdr:row>450</xdr:row>
      <xdr:rowOff>136071</xdr:rowOff>
    </xdr:from>
    <xdr:to>
      <xdr:col>43</xdr:col>
      <xdr:colOff>206377</xdr:colOff>
      <xdr:row>469</xdr:row>
      <xdr:rowOff>104321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EE376A2A-331C-4F10-B381-7FF14FA09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40</xdr:col>
      <xdr:colOff>517071</xdr:colOff>
      <xdr:row>7</xdr:row>
      <xdr:rowOff>199572</xdr:rowOff>
    </xdr:from>
    <xdr:to>
      <xdr:col>47</xdr:col>
      <xdr:colOff>511717</xdr:colOff>
      <xdr:row>22</xdr:row>
      <xdr:rowOff>235857</xdr:rowOff>
    </xdr:to>
    <xdr:graphicFrame macro="">
      <xdr:nvGraphicFramePr>
        <xdr:cNvPr id="38" name="Diagram 37">
          <a:extLst>
            <a:ext uri="{FF2B5EF4-FFF2-40B4-BE49-F238E27FC236}">
              <a16:creationId xmlns:a16="http://schemas.microsoft.com/office/drawing/2014/main" id="{628FD347-3ABE-4D5A-A636-C18E11C29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891540</xdr:colOff>
      <xdr:row>0</xdr:row>
      <xdr:rowOff>144780</xdr:rowOff>
    </xdr:from>
    <xdr:to>
      <xdr:col>11</xdr:col>
      <xdr:colOff>769620</xdr:colOff>
      <xdr:row>29</xdr:row>
      <xdr:rowOff>167640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92A355D-04E9-4D00-A72C-0960084A5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7620</xdr:rowOff>
    </xdr:from>
    <xdr:to>
      <xdr:col>11</xdr:col>
      <xdr:colOff>815340</xdr:colOff>
      <xdr:row>62</xdr:row>
      <xdr:rowOff>60960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7B8EA58-5C80-4A2D-B95E-4A3490F17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842010</xdr:colOff>
      <xdr:row>94</xdr:row>
      <xdr:rowOff>30480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0C2D87D-6D33-4847-B3B4-1E5E3802B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13</xdr:col>
      <xdr:colOff>842010</xdr:colOff>
      <xdr:row>126</xdr:row>
      <xdr:rowOff>30480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3CE8C7E-7296-4D3C-879B-318405AEE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14</xdr:col>
      <xdr:colOff>350520</xdr:colOff>
      <xdr:row>157</xdr:row>
      <xdr:rowOff>182880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1BF8C0D-BEF8-4CE8-95DB-D1A36C912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537254</xdr:colOff>
      <xdr:row>33</xdr:row>
      <xdr:rowOff>196921</xdr:rowOff>
    </xdr:from>
    <xdr:to>
      <xdr:col>52</xdr:col>
      <xdr:colOff>121817</xdr:colOff>
      <xdr:row>53</xdr:row>
      <xdr:rowOff>126285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C195DC15-DC7F-4F4B-9DD3-8B719C98F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913973</xdr:colOff>
      <xdr:row>34</xdr:row>
      <xdr:rowOff>10703</xdr:rowOff>
    </xdr:from>
    <xdr:to>
      <xdr:col>27</xdr:col>
      <xdr:colOff>449494</xdr:colOff>
      <xdr:row>53</xdr:row>
      <xdr:rowOff>98459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CD2BE249-3F53-490B-A927-64E065DB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772704</xdr:colOff>
      <xdr:row>0</xdr:row>
      <xdr:rowOff>107023</xdr:rowOff>
    </xdr:from>
    <xdr:to>
      <xdr:col>15</xdr:col>
      <xdr:colOff>813371</xdr:colOff>
      <xdr:row>32</xdr:row>
      <xdr:rowOff>119865</xdr:rowOff>
    </xdr:to>
    <xdr:graphicFrame macro="">
      <xdr:nvGraphicFramePr>
        <xdr:cNvPr id="37" name="Diagram 36">
          <a:extLst>
            <a:ext uri="{FF2B5EF4-FFF2-40B4-BE49-F238E27FC236}">
              <a16:creationId xmlns:a16="http://schemas.microsoft.com/office/drawing/2014/main" id="{BB8AD273-0995-42DE-AC9B-FBB4C5434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17124</xdr:colOff>
      <xdr:row>555</xdr:row>
      <xdr:rowOff>51371</xdr:rowOff>
    </xdr:from>
    <xdr:to>
      <xdr:col>15</xdr:col>
      <xdr:colOff>582203</xdr:colOff>
      <xdr:row>587</xdr:row>
      <xdr:rowOff>85619</xdr:rowOff>
    </xdr:to>
    <xdr:graphicFrame macro="">
      <xdr:nvGraphicFramePr>
        <xdr:cNvPr id="55" name="Diagram 54">
          <a:extLst>
            <a:ext uri="{FF2B5EF4-FFF2-40B4-BE49-F238E27FC236}">
              <a16:creationId xmlns:a16="http://schemas.microsoft.com/office/drawing/2014/main" id="{5A8CE2A6-61CA-45A5-977A-E5B7F560B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17124</xdr:colOff>
      <xdr:row>517</xdr:row>
      <xdr:rowOff>179798</xdr:rowOff>
    </xdr:from>
    <xdr:to>
      <xdr:col>15</xdr:col>
      <xdr:colOff>325349</xdr:colOff>
      <xdr:row>551</xdr:row>
      <xdr:rowOff>12843</xdr:rowOff>
    </xdr:to>
    <xdr:graphicFrame macro="">
      <xdr:nvGraphicFramePr>
        <xdr:cNvPr id="56" name="Diagram 2">
          <a:extLst>
            <a:ext uri="{FF2B5EF4-FFF2-40B4-BE49-F238E27FC236}">
              <a16:creationId xmlns:a16="http://schemas.microsoft.com/office/drawing/2014/main" id="{EDD07DB4-882C-4F36-ACAD-EFD0AF061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59932</xdr:colOff>
      <xdr:row>479</xdr:row>
      <xdr:rowOff>85617</xdr:rowOff>
    </xdr:from>
    <xdr:to>
      <xdr:col>15</xdr:col>
      <xdr:colOff>625011</xdr:colOff>
      <xdr:row>512</xdr:row>
      <xdr:rowOff>102741</xdr:rowOff>
    </xdr:to>
    <xdr:graphicFrame macro="">
      <xdr:nvGraphicFramePr>
        <xdr:cNvPr id="57" name="Diagram 2">
          <a:extLst>
            <a:ext uri="{FF2B5EF4-FFF2-40B4-BE49-F238E27FC236}">
              <a16:creationId xmlns:a16="http://schemas.microsoft.com/office/drawing/2014/main" id="{EBCB1C7E-86C8-46EF-A4EC-F8826948B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898988</xdr:colOff>
      <xdr:row>479</xdr:row>
      <xdr:rowOff>0</xdr:rowOff>
    </xdr:from>
    <xdr:to>
      <xdr:col>16</xdr:col>
      <xdr:colOff>166954</xdr:colOff>
      <xdr:row>479</xdr:row>
      <xdr:rowOff>0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A41813F8-8D8B-4EA7-B037-7FB0B2EE0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17124</xdr:colOff>
      <xdr:row>443</xdr:row>
      <xdr:rowOff>0</xdr:rowOff>
    </xdr:from>
    <xdr:to>
      <xdr:col>15</xdr:col>
      <xdr:colOff>526551</xdr:colOff>
      <xdr:row>476</xdr:row>
      <xdr:rowOff>72775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A01BD6F5-B4C4-4176-9477-30F1C7A3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856179</xdr:colOff>
      <xdr:row>441</xdr:row>
      <xdr:rowOff>0</xdr:rowOff>
    </xdr:from>
    <xdr:to>
      <xdr:col>16</xdr:col>
      <xdr:colOff>162673</xdr:colOff>
      <xdr:row>441</xdr:row>
      <xdr:rowOff>0</xdr:rowOff>
    </xdr:to>
    <xdr:graphicFrame macro="">
      <xdr:nvGraphicFramePr>
        <xdr:cNvPr id="60" name="Diagram 59">
          <a:extLst>
            <a:ext uri="{FF2B5EF4-FFF2-40B4-BE49-F238E27FC236}">
              <a16:creationId xmlns:a16="http://schemas.microsoft.com/office/drawing/2014/main" id="{D7C4A5E6-F5E6-4538-BAC3-608CEC5CF6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25686</xdr:colOff>
      <xdr:row>404</xdr:row>
      <xdr:rowOff>154113</xdr:rowOff>
    </xdr:from>
    <xdr:to>
      <xdr:col>15</xdr:col>
      <xdr:colOff>222608</xdr:colOff>
      <xdr:row>437</xdr:row>
      <xdr:rowOff>149361</xdr:rowOff>
    </xdr:to>
    <xdr:graphicFrame macro="">
      <xdr:nvGraphicFramePr>
        <xdr:cNvPr id="61" name="Diagram 60">
          <a:extLst>
            <a:ext uri="{FF2B5EF4-FFF2-40B4-BE49-F238E27FC236}">
              <a16:creationId xmlns:a16="http://schemas.microsoft.com/office/drawing/2014/main" id="{F27CD566-1CA1-421B-9CA8-A5E062A78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877583</xdr:colOff>
      <xdr:row>368</xdr:row>
      <xdr:rowOff>47091</xdr:rowOff>
    </xdr:from>
    <xdr:to>
      <xdr:col>16</xdr:col>
      <xdr:colOff>47089</xdr:colOff>
      <xdr:row>402</xdr:row>
      <xdr:rowOff>20935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6B231BCF-C5EA-43B1-808E-9496781AE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25685</xdr:colOff>
      <xdr:row>330</xdr:row>
      <xdr:rowOff>136988</xdr:rowOff>
    </xdr:from>
    <xdr:to>
      <xdr:col>15</xdr:col>
      <xdr:colOff>530831</xdr:colOff>
      <xdr:row>364</xdr:row>
      <xdr:rowOff>20934</xdr:rowOff>
    </xdr:to>
    <xdr:graphicFrame macro="">
      <xdr:nvGraphicFramePr>
        <xdr:cNvPr id="63" name="Diagram 62">
          <a:extLst>
            <a:ext uri="{FF2B5EF4-FFF2-40B4-BE49-F238E27FC236}">
              <a16:creationId xmlns:a16="http://schemas.microsoft.com/office/drawing/2014/main" id="{D9A2A1A5-AE13-41D5-9A2A-9800A7E80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17124</xdr:colOff>
      <xdr:row>294</xdr:row>
      <xdr:rowOff>34248</xdr:rowOff>
    </xdr:from>
    <xdr:to>
      <xdr:col>12</xdr:col>
      <xdr:colOff>372439</xdr:colOff>
      <xdr:row>326</xdr:row>
      <xdr:rowOff>166955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CDB00146-8088-4F24-8C44-BBE11353F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42809</xdr:colOff>
      <xdr:row>256</xdr:row>
      <xdr:rowOff>179798</xdr:rowOff>
    </xdr:from>
    <xdr:to>
      <xdr:col>11</xdr:col>
      <xdr:colOff>697786</xdr:colOff>
      <xdr:row>289</xdr:row>
      <xdr:rowOff>132708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C9A04B3E-7E91-4ECE-A899-D5C50DC3C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34247</xdr:colOff>
      <xdr:row>219</xdr:row>
      <xdr:rowOff>136988</xdr:rowOff>
    </xdr:from>
    <xdr:to>
      <xdr:col>12</xdr:col>
      <xdr:colOff>577921</xdr:colOff>
      <xdr:row>252</xdr:row>
      <xdr:rowOff>166485</xdr:rowOff>
    </xdr:to>
    <xdr:graphicFrame macro="">
      <xdr:nvGraphicFramePr>
        <xdr:cNvPr id="66" name="Diagram 65">
          <a:extLst>
            <a:ext uri="{FF2B5EF4-FFF2-40B4-BE49-F238E27FC236}">
              <a16:creationId xmlns:a16="http://schemas.microsoft.com/office/drawing/2014/main" id="{190902D8-D4CA-453E-A5AF-F219A2425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42809</xdr:colOff>
      <xdr:row>183</xdr:row>
      <xdr:rowOff>0</xdr:rowOff>
    </xdr:from>
    <xdr:to>
      <xdr:col>13</xdr:col>
      <xdr:colOff>25685</xdr:colOff>
      <xdr:row>215</xdr:row>
      <xdr:rowOff>149832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88C5D86E-0EBC-45EE-8968-2AA4BC1C4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51371</xdr:colOff>
      <xdr:row>146</xdr:row>
      <xdr:rowOff>111304</xdr:rowOff>
    </xdr:from>
    <xdr:to>
      <xdr:col>13</xdr:col>
      <xdr:colOff>911831</xdr:colOff>
      <xdr:row>180</xdr:row>
      <xdr:rowOff>12843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5D1C12CD-B297-406D-98E8-948BBAF1F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894707</xdr:colOff>
      <xdr:row>109</xdr:row>
      <xdr:rowOff>17123</xdr:rowOff>
    </xdr:from>
    <xdr:to>
      <xdr:col>15</xdr:col>
      <xdr:colOff>877584</xdr:colOff>
      <xdr:row>142</xdr:row>
      <xdr:rowOff>77056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E0829BE2-6085-4B17-BD11-C51594B73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0</xdr:colOff>
      <xdr:row>71</xdr:row>
      <xdr:rowOff>179798</xdr:rowOff>
    </xdr:from>
    <xdr:to>
      <xdr:col>15</xdr:col>
      <xdr:colOff>719191</xdr:colOff>
      <xdr:row>105</xdr:row>
      <xdr:rowOff>102741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2C17D694-391B-45B5-898B-7A795690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36</xdr:row>
      <xdr:rowOff>29966</xdr:rowOff>
    </xdr:from>
    <xdr:to>
      <xdr:col>15</xdr:col>
      <xdr:colOff>650697</xdr:colOff>
      <xdr:row>68</xdr:row>
      <xdr:rowOff>166954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6C2136C0-EFD9-468F-BE70-F53F7C86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64850</xdr:colOff>
      <xdr:row>1</xdr:row>
      <xdr:rowOff>89171</xdr:rowOff>
    </xdr:from>
    <xdr:to>
      <xdr:col>26</xdr:col>
      <xdr:colOff>616085</xdr:colOff>
      <xdr:row>32</xdr:row>
      <xdr:rowOff>32425</xdr:rowOff>
    </xdr:to>
    <xdr:graphicFrame macro="">
      <xdr:nvGraphicFramePr>
        <xdr:cNvPr id="16" name="Diagram 27">
          <a:extLst>
            <a:ext uri="{FF2B5EF4-FFF2-40B4-BE49-F238E27FC236}">
              <a16:creationId xmlns:a16="http://schemas.microsoft.com/office/drawing/2014/main" id="{1A2B1F11-B31F-420A-A108-F6EB5BA96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52693</xdr:colOff>
      <xdr:row>265</xdr:row>
      <xdr:rowOff>24319</xdr:rowOff>
    </xdr:from>
    <xdr:to>
      <xdr:col>26</xdr:col>
      <xdr:colOff>93224</xdr:colOff>
      <xdr:row>294</xdr:row>
      <xdr:rowOff>129703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F91775F9-218C-42CE-B8B1-1013CF3FC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97277</xdr:colOff>
      <xdr:row>232</xdr:row>
      <xdr:rowOff>56745</xdr:rowOff>
    </xdr:from>
    <xdr:to>
      <xdr:col>27</xdr:col>
      <xdr:colOff>16212</xdr:colOff>
      <xdr:row>262</xdr:row>
      <xdr:rowOff>44099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EF10F024-7B13-4DD1-A587-93D5887C7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40532</xdr:colOff>
      <xdr:row>199</xdr:row>
      <xdr:rowOff>97277</xdr:rowOff>
    </xdr:from>
    <xdr:to>
      <xdr:col>26</xdr:col>
      <xdr:colOff>591766</xdr:colOff>
      <xdr:row>230</xdr:row>
      <xdr:rowOff>89655</xdr:rowOff>
    </xdr:to>
    <xdr:graphicFrame macro="">
      <xdr:nvGraphicFramePr>
        <xdr:cNvPr id="36" name="Diagram 28">
          <a:extLst>
            <a:ext uri="{FF2B5EF4-FFF2-40B4-BE49-F238E27FC236}">
              <a16:creationId xmlns:a16="http://schemas.microsoft.com/office/drawing/2014/main" id="{7E7D5CBA-1AFA-45F2-9B2D-F32A09AC2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40531</xdr:colOff>
      <xdr:row>166</xdr:row>
      <xdr:rowOff>28614</xdr:rowOff>
    </xdr:from>
    <xdr:to>
      <xdr:col>26</xdr:col>
      <xdr:colOff>644456</xdr:colOff>
      <xdr:row>197</xdr:row>
      <xdr:rowOff>36477</xdr:rowOff>
    </xdr:to>
    <xdr:graphicFrame macro="">
      <xdr:nvGraphicFramePr>
        <xdr:cNvPr id="38" name="Diagram 28">
          <a:extLst>
            <a:ext uri="{FF2B5EF4-FFF2-40B4-BE49-F238E27FC236}">
              <a16:creationId xmlns:a16="http://schemas.microsoft.com/office/drawing/2014/main" id="{0883CE1A-9A45-492A-8338-46F32648C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445851</xdr:colOff>
      <xdr:row>67</xdr:row>
      <xdr:rowOff>64852</xdr:rowOff>
    </xdr:from>
    <xdr:to>
      <xdr:col>26</xdr:col>
      <xdr:colOff>389106</xdr:colOff>
      <xdr:row>98</xdr:row>
      <xdr:rowOff>81065</xdr:rowOff>
    </xdr:to>
    <xdr:graphicFrame macro="">
      <xdr:nvGraphicFramePr>
        <xdr:cNvPr id="40" name="Diagram 28">
          <a:extLst>
            <a:ext uri="{FF2B5EF4-FFF2-40B4-BE49-F238E27FC236}">
              <a16:creationId xmlns:a16="http://schemas.microsoft.com/office/drawing/2014/main" id="{6C9D2A1B-1DA2-41C0-8144-5B9E933CB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60797</xdr:colOff>
      <xdr:row>34</xdr:row>
      <xdr:rowOff>12159</xdr:rowOff>
    </xdr:from>
    <xdr:to>
      <xdr:col>26</xdr:col>
      <xdr:colOff>632297</xdr:colOff>
      <xdr:row>64</xdr:row>
      <xdr:rowOff>137809</xdr:rowOff>
    </xdr:to>
    <xdr:graphicFrame macro="">
      <xdr:nvGraphicFramePr>
        <xdr:cNvPr id="43" name="Diagram 28">
          <a:extLst>
            <a:ext uri="{FF2B5EF4-FFF2-40B4-BE49-F238E27FC236}">
              <a16:creationId xmlns:a16="http://schemas.microsoft.com/office/drawing/2014/main" id="{B1EDC43C-D774-4923-95C7-AA0622A2F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0</xdr:colOff>
      <xdr:row>284</xdr:row>
      <xdr:rowOff>0</xdr:rowOff>
    </xdr:from>
    <xdr:to>
      <xdr:col>27</xdr:col>
      <xdr:colOff>484632</xdr:colOff>
      <xdr:row>289</xdr:row>
      <xdr:rowOff>5642</xdr:rowOff>
    </xdr:to>
    <xdr:sp macro="" textlink="">
      <xdr:nvSpPr>
        <xdr:cNvPr id="19" name="Pil: opp 18">
          <a:extLst>
            <a:ext uri="{FF2B5EF4-FFF2-40B4-BE49-F238E27FC236}">
              <a16:creationId xmlns:a16="http://schemas.microsoft.com/office/drawing/2014/main" id="{CF57E429-69AD-42CE-B234-8D684E146DBF}"/>
            </a:ext>
          </a:extLst>
        </xdr:cNvPr>
        <xdr:cNvSpPr/>
      </xdr:nvSpPr>
      <xdr:spPr bwMode="auto">
        <a:xfrm>
          <a:off x="13938926" y="85915500"/>
          <a:ext cx="484632" cy="958142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100</xdr:row>
      <xdr:rowOff>0</xdr:rowOff>
    </xdr:from>
    <xdr:to>
      <xdr:col>27</xdr:col>
      <xdr:colOff>8106</xdr:colOff>
      <xdr:row>130</xdr:row>
      <xdr:rowOff>162128</xdr:rowOff>
    </xdr:to>
    <xdr:graphicFrame macro="">
      <xdr:nvGraphicFramePr>
        <xdr:cNvPr id="2" name="Diagram 28">
          <a:extLst>
            <a:ext uri="{FF2B5EF4-FFF2-40B4-BE49-F238E27FC236}">
              <a16:creationId xmlns:a16="http://schemas.microsoft.com/office/drawing/2014/main" id="{37E8F970-0B08-4EFE-84F4-4A7F6393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133</xdr:row>
      <xdr:rowOff>0</xdr:rowOff>
    </xdr:from>
    <xdr:to>
      <xdr:col>26</xdr:col>
      <xdr:colOff>267510</xdr:colOff>
      <xdr:row>164</xdr:row>
      <xdr:rowOff>0</xdr:rowOff>
    </xdr:to>
    <xdr:graphicFrame macro="">
      <xdr:nvGraphicFramePr>
        <xdr:cNvPr id="3" name="Diagram 28">
          <a:extLst>
            <a:ext uri="{FF2B5EF4-FFF2-40B4-BE49-F238E27FC236}">
              <a16:creationId xmlns:a16="http://schemas.microsoft.com/office/drawing/2014/main" id="{2517268D-76E6-4B4B-9E96-BB711644C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62802</xdr:colOff>
      <xdr:row>129</xdr:row>
      <xdr:rowOff>0</xdr:rowOff>
    </xdr:from>
    <xdr:to>
      <xdr:col>33</xdr:col>
      <xdr:colOff>711758</xdr:colOff>
      <xdr:row>143</xdr:row>
      <xdr:rowOff>167469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795494</xdr:colOff>
      <xdr:row>129</xdr:row>
      <xdr:rowOff>0</xdr:rowOff>
    </xdr:from>
    <xdr:to>
      <xdr:col>40</xdr:col>
      <xdr:colOff>230275</xdr:colOff>
      <xdr:row>144</xdr:row>
      <xdr:rowOff>0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343530</xdr:colOff>
      <xdr:row>129</xdr:row>
      <xdr:rowOff>21405</xdr:rowOff>
    </xdr:from>
    <xdr:to>
      <xdr:col>46</xdr:col>
      <xdr:colOff>385398</xdr:colOff>
      <xdr:row>144</xdr:row>
      <xdr:rowOff>21405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577921</xdr:colOff>
      <xdr:row>129</xdr:row>
      <xdr:rowOff>85618</xdr:rowOff>
    </xdr:from>
    <xdr:to>
      <xdr:col>52</xdr:col>
      <xdr:colOff>614730</xdr:colOff>
      <xdr:row>144</xdr:row>
      <xdr:rowOff>10702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648956</xdr:colOff>
      <xdr:row>144</xdr:row>
      <xdr:rowOff>0</xdr:rowOff>
    </xdr:from>
    <xdr:to>
      <xdr:col>52</xdr:col>
      <xdr:colOff>669891</xdr:colOff>
      <xdr:row>158</xdr:row>
      <xdr:rowOff>167473</xdr:rowOff>
    </xdr:to>
    <xdr:graphicFrame macro="">
      <xdr:nvGraphicFramePr>
        <xdr:cNvPr id="39" name="Diagram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104669</xdr:colOff>
      <xdr:row>235</xdr:row>
      <xdr:rowOff>0</xdr:rowOff>
    </xdr:from>
    <xdr:to>
      <xdr:col>33</xdr:col>
      <xdr:colOff>617555</xdr:colOff>
      <xdr:row>254</xdr:row>
      <xdr:rowOff>136069</xdr:rowOff>
    </xdr:to>
    <xdr:graphicFrame macro="">
      <xdr:nvGraphicFramePr>
        <xdr:cNvPr id="56" name="Diagram 55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33</xdr:col>
      <xdr:colOff>722226</xdr:colOff>
      <xdr:row>235</xdr:row>
      <xdr:rowOff>0</xdr:rowOff>
    </xdr:from>
    <xdr:to>
      <xdr:col>40</xdr:col>
      <xdr:colOff>167473</xdr:colOff>
      <xdr:row>254</xdr:row>
      <xdr:rowOff>157006</xdr:rowOff>
    </xdr:to>
    <xdr:graphicFrame macro="">
      <xdr:nvGraphicFramePr>
        <xdr:cNvPr id="57" name="Diagram 56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40</xdr:col>
      <xdr:colOff>230276</xdr:colOff>
      <xdr:row>235</xdr:row>
      <xdr:rowOff>0</xdr:rowOff>
    </xdr:from>
    <xdr:to>
      <xdr:col>46</xdr:col>
      <xdr:colOff>376814</xdr:colOff>
      <xdr:row>254</xdr:row>
      <xdr:rowOff>73271</xdr:rowOff>
    </xdr:to>
    <xdr:graphicFrame macro="">
      <xdr:nvGraphicFramePr>
        <xdr:cNvPr id="58" name="Diagram 57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46</xdr:col>
      <xdr:colOff>439616</xdr:colOff>
      <xdr:row>235</xdr:row>
      <xdr:rowOff>0</xdr:rowOff>
    </xdr:from>
    <xdr:to>
      <xdr:col>52</xdr:col>
      <xdr:colOff>523353</xdr:colOff>
      <xdr:row>254</xdr:row>
      <xdr:rowOff>10468</xdr:rowOff>
    </xdr:to>
    <xdr:graphicFrame macro="">
      <xdr:nvGraphicFramePr>
        <xdr:cNvPr id="59" name="Diagram 58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247649</xdr:colOff>
      <xdr:row>145</xdr:row>
      <xdr:rowOff>0</xdr:rowOff>
    </xdr:from>
    <xdr:to>
      <xdr:col>33</xdr:col>
      <xdr:colOff>681062</xdr:colOff>
      <xdr:row>158</xdr:row>
      <xdr:rowOff>6935</xdr:rowOff>
    </xdr:to>
    <xdr:graphicFrame macro="">
      <xdr:nvGraphicFramePr>
        <xdr:cNvPr id="62" name="Diagra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33</xdr:col>
      <xdr:colOff>733425</xdr:colOff>
      <xdr:row>145</xdr:row>
      <xdr:rowOff>0</xdr:rowOff>
    </xdr:from>
    <xdr:to>
      <xdr:col>40</xdr:col>
      <xdr:colOff>187470</xdr:colOff>
      <xdr:row>158</xdr:row>
      <xdr:rowOff>29645</xdr:rowOff>
    </xdr:to>
    <xdr:graphicFrame macro="">
      <xdr:nvGraphicFramePr>
        <xdr:cNvPr id="64" name="Diagra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363877</xdr:colOff>
      <xdr:row>144</xdr:row>
      <xdr:rowOff>74916</xdr:rowOff>
    </xdr:from>
    <xdr:to>
      <xdr:col>46</xdr:col>
      <xdr:colOff>405745</xdr:colOff>
      <xdr:row>158</xdr:row>
      <xdr:rowOff>107023</xdr:rowOff>
    </xdr:to>
    <xdr:graphicFrame macro="">
      <xdr:nvGraphicFramePr>
        <xdr:cNvPr id="65" name="Diagra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33</xdr:col>
      <xdr:colOff>717051</xdr:colOff>
      <xdr:row>114</xdr:row>
      <xdr:rowOff>32107</xdr:rowOff>
    </xdr:from>
    <xdr:to>
      <xdr:col>40</xdr:col>
      <xdr:colOff>151832</xdr:colOff>
      <xdr:row>128</xdr:row>
      <xdr:rowOff>21405</xdr:rowOff>
    </xdr:to>
    <xdr:graphicFrame macro="">
      <xdr:nvGraphicFramePr>
        <xdr:cNvPr id="67" name="Diagra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224747</xdr:colOff>
      <xdr:row>114</xdr:row>
      <xdr:rowOff>64212</xdr:rowOff>
    </xdr:from>
    <xdr:to>
      <xdr:col>46</xdr:col>
      <xdr:colOff>342472</xdr:colOff>
      <xdr:row>128</xdr:row>
      <xdr:rowOff>21404</xdr:rowOff>
    </xdr:to>
    <xdr:graphicFrame macro="">
      <xdr:nvGraphicFramePr>
        <xdr:cNvPr id="69" name="Diagra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46</xdr:col>
      <xdr:colOff>503005</xdr:colOff>
      <xdr:row>114</xdr:row>
      <xdr:rowOff>64213</xdr:rowOff>
    </xdr:from>
    <xdr:to>
      <xdr:col>52</xdr:col>
      <xdr:colOff>539814</xdr:colOff>
      <xdr:row>127</xdr:row>
      <xdr:rowOff>181938</xdr:rowOff>
    </xdr:to>
    <xdr:graphicFrame macro="">
      <xdr:nvGraphicFramePr>
        <xdr:cNvPr id="70" name="Diagra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46</xdr:col>
      <xdr:colOff>663539</xdr:colOff>
      <xdr:row>158</xdr:row>
      <xdr:rowOff>160535</xdr:rowOff>
    </xdr:from>
    <xdr:to>
      <xdr:col>52</xdr:col>
      <xdr:colOff>684474</xdr:colOff>
      <xdr:row>176</xdr:row>
      <xdr:rowOff>71154</xdr:rowOff>
    </xdr:to>
    <xdr:graphicFrame macro="">
      <xdr:nvGraphicFramePr>
        <xdr:cNvPr id="71" name="Diagra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40</xdr:col>
      <xdr:colOff>342471</xdr:colOff>
      <xdr:row>158</xdr:row>
      <xdr:rowOff>160534</xdr:rowOff>
    </xdr:from>
    <xdr:to>
      <xdr:col>46</xdr:col>
      <xdr:colOff>384339</xdr:colOff>
      <xdr:row>176</xdr:row>
      <xdr:rowOff>149832</xdr:rowOff>
    </xdr:to>
    <xdr:graphicFrame macro="">
      <xdr:nvGraphicFramePr>
        <xdr:cNvPr id="72" name="Diagra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33</xdr:col>
      <xdr:colOff>802669</xdr:colOff>
      <xdr:row>159</xdr:row>
      <xdr:rowOff>10702</xdr:rowOff>
    </xdr:from>
    <xdr:to>
      <xdr:col>40</xdr:col>
      <xdr:colOff>237450</xdr:colOff>
      <xdr:row>177</xdr:row>
      <xdr:rowOff>0</xdr:rowOff>
    </xdr:to>
    <xdr:graphicFrame macro="">
      <xdr:nvGraphicFramePr>
        <xdr:cNvPr id="73" name="Diagra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33</xdr:col>
      <xdr:colOff>781264</xdr:colOff>
      <xdr:row>99</xdr:row>
      <xdr:rowOff>139129</xdr:rowOff>
    </xdr:from>
    <xdr:to>
      <xdr:col>40</xdr:col>
      <xdr:colOff>216045</xdr:colOff>
      <xdr:row>112</xdr:row>
      <xdr:rowOff>181938</xdr:rowOff>
    </xdr:to>
    <xdr:graphicFrame macro="">
      <xdr:nvGraphicFramePr>
        <xdr:cNvPr id="74" name="Diagra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492303</xdr:colOff>
      <xdr:row>158</xdr:row>
      <xdr:rowOff>149832</xdr:rowOff>
    </xdr:from>
    <xdr:to>
      <xdr:col>33</xdr:col>
      <xdr:colOff>638253</xdr:colOff>
      <xdr:row>176</xdr:row>
      <xdr:rowOff>103256</xdr:rowOff>
    </xdr:to>
    <xdr:graphicFrame macro="">
      <xdr:nvGraphicFramePr>
        <xdr:cNvPr id="76" name="Diagra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26</xdr:col>
      <xdr:colOff>117725</xdr:colOff>
      <xdr:row>177</xdr:row>
      <xdr:rowOff>181938</xdr:rowOff>
    </xdr:from>
    <xdr:to>
      <xdr:col>33</xdr:col>
      <xdr:colOff>766681</xdr:colOff>
      <xdr:row>194</xdr:row>
      <xdr:rowOff>124660</xdr:rowOff>
    </xdr:to>
    <xdr:graphicFrame macro="">
      <xdr:nvGraphicFramePr>
        <xdr:cNvPr id="77" name="Diagra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33</xdr:col>
      <xdr:colOff>845477</xdr:colOff>
      <xdr:row>177</xdr:row>
      <xdr:rowOff>139128</xdr:rowOff>
    </xdr:from>
    <xdr:to>
      <xdr:col>40</xdr:col>
      <xdr:colOff>280258</xdr:colOff>
      <xdr:row>194</xdr:row>
      <xdr:rowOff>117724</xdr:rowOff>
    </xdr:to>
    <xdr:graphicFrame macro="">
      <xdr:nvGraphicFramePr>
        <xdr:cNvPr id="78" name="Diagra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40</xdr:col>
      <xdr:colOff>331770</xdr:colOff>
      <xdr:row>177</xdr:row>
      <xdr:rowOff>128426</xdr:rowOff>
    </xdr:from>
    <xdr:to>
      <xdr:col>46</xdr:col>
      <xdr:colOff>373638</xdr:colOff>
      <xdr:row>194</xdr:row>
      <xdr:rowOff>107022</xdr:rowOff>
    </xdr:to>
    <xdr:graphicFrame macro="">
      <xdr:nvGraphicFramePr>
        <xdr:cNvPr id="79" name="Diagram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46</xdr:col>
      <xdr:colOff>470899</xdr:colOff>
      <xdr:row>177</xdr:row>
      <xdr:rowOff>117725</xdr:rowOff>
    </xdr:from>
    <xdr:to>
      <xdr:col>52</xdr:col>
      <xdr:colOff>491834</xdr:colOff>
      <xdr:row>194</xdr:row>
      <xdr:rowOff>17642</xdr:rowOff>
    </xdr:to>
    <xdr:graphicFrame macro="">
      <xdr:nvGraphicFramePr>
        <xdr:cNvPr id="80" name="Diagra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33</xdr:col>
      <xdr:colOff>824074</xdr:colOff>
      <xdr:row>84</xdr:row>
      <xdr:rowOff>117725</xdr:rowOff>
    </xdr:from>
    <xdr:to>
      <xdr:col>40</xdr:col>
      <xdr:colOff>214046</xdr:colOff>
      <xdr:row>97</xdr:row>
      <xdr:rowOff>117724</xdr:rowOff>
    </xdr:to>
    <xdr:graphicFrame macro="">
      <xdr:nvGraphicFramePr>
        <xdr:cNvPr id="83" name="Diagra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40</xdr:col>
      <xdr:colOff>256854</xdr:colOff>
      <xdr:row>99</xdr:row>
      <xdr:rowOff>139130</xdr:rowOff>
    </xdr:from>
    <xdr:to>
      <xdr:col>46</xdr:col>
      <xdr:colOff>374579</xdr:colOff>
      <xdr:row>112</xdr:row>
      <xdr:rowOff>85620</xdr:rowOff>
    </xdr:to>
    <xdr:graphicFrame macro="">
      <xdr:nvGraphicFramePr>
        <xdr:cNvPr id="84" name="Diagra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46</xdr:col>
      <xdr:colOff>524410</xdr:colOff>
      <xdr:row>99</xdr:row>
      <xdr:rowOff>139130</xdr:rowOff>
    </xdr:from>
    <xdr:to>
      <xdr:col>52</xdr:col>
      <xdr:colOff>561219</xdr:colOff>
      <xdr:row>112</xdr:row>
      <xdr:rowOff>42810</xdr:rowOff>
    </xdr:to>
    <xdr:graphicFrame macro="">
      <xdr:nvGraphicFramePr>
        <xdr:cNvPr id="85" name="Diagra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40</xdr:col>
      <xdr:colOff>331770</xdr:colOff>
      <xdr:row>84</xdr:row>
      <xdr:rowOff>139129</xdr:rowOff>
    </xdr:from>
    <xdr:to>
      <xdr:col>46</xdr:col>
      <xdr:colOff>449495</xdr:colOff>
      <xdr:row>97</xdr:row>
      <xdr:rowOff>85618</xdr:rowOff>
    </xdr:to>
    <xdr:graphicFrame macro="">
      <xdr:nvGraphicFramePr>
        <xdr:cNvPr id="86" name="Diagra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46</xdr:col>
      <xdr:colOff>684944</xdr:colOff>
      <xdr:row>84</xdr:row>
      <xdr:rowOff>160534</xdr:rowOff>
    </xdr:from>
    <xdr:to>
      <xdr:col>52</xdr:col>
      <xdr:colOff>721753</xdr:colOff>
      <xdr:row>97</xdr:row>
      <xdr:rowOff>64213</xdr:rowOff>
    </xdr:to>
    <xdr:graphicFrame macro="">
      <xdr:nvGraphicFramePr>
        <xdr:cNvPr id="87" name="Diagra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0</xdr:colOff>
      <xdr:row>69</xdr:row>
      <xdr:rowOff>160533</xdr:rowOff>
    </xdr:from>
    <xdr:to>
      <xdr:col>40</xdr:col>
      <xdr:colOff>246152</xdr:colOff>
      <xdr:row>82</xdr:row>
      <xdr:rowOff>160533</xdr:rowOff>
    </xdr:to>
    <xdr:graphicFrame macro="">
      <xdr:nvGraphicFramePr>
        <xdr:cNvPr id="68" name="Diagra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40</xdr:col>
      <xdr:colOff>353174</xdr:colOff>
      <xdr:row>69</xdr:row>
      <xdr:rowOff>192640</xdr:rowOff>
    </xdr:from>
    <xdr:to>
      <xdr:col>46</xdr:col>
      <xdr:colOff>470899</xdr:colOff>
      <xdr:row>82</xdr:row>
      <xdr:rowOff>139130</xdr:rowOff>
    </xdr:to>
    <xdr:graphicFrame macro="">
      <xdr:nvGraphicFramePr>
        <xdr:cNvPr id="81" name="Diagra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46</xdr:col>
      <xdr:colOff>588623</xdr:colOff>
      <xdr:row>70</xdr:row>
      <xdr:rowOff>0</xdr:rowOff>
    </xdr:from>
    <xdr:to>
      <xdr:col>52</xdr:col>
      <xdr:colOff>625432</xdr:colOff>
      <xdr:row>82</xdr:row>
      <xdr:rowOff>107022</xdr:rowOff>
    </xdr:to>
    <xdr:graphicFrame macro="">
      <xdr:nvGraphicFramePr>
        <xdr:cNvPr id="89" name="Diagram 88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0</xdr:colOff>
      <xdr:row>54</xdr:row>
      <xdr:rowOff>0</xdr:rowOff>
    </xdr:from>
    <xdr:to>
      <xdr:col>40</xdr:col>
      <xdr:colOff>246152</xdr:colOff>
      <xdr:row>68</xdr:row>
      <xdr:rowOff>0</xdr:rowOff>
    </xdr:to>
    <xdr:graphicFrame macro="">
      <xdr:nvGraphicFramePr>
        <xdr:cNvPr id="91" name="Diagram 90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40</xdr:col>
      <xdr:colOff>449495</xdr:colOff>
      <xdr:row>54</xdr:row>
      <xdr:rowOff>0</xdr:rowOff>
    </xdr:from>
    <xdr:to>
      <xdr:col>46</xdr:col>
      <xdr:colOff>567220</xdr:colOff>
      <xdr:row>67</xdr:row>
      <xdr:rowOff>85620</xdr:rowOff>
    </xdr:to>
    <xdr:graphicFrame macro="">
      <xdr:nvGraphicFramePr>
        <xdr:cNvPr id="92" name="Diagram 91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26</xdr:col>
      <xdr:colOff>96320</xdr:colOff>
      <xdr:row>198</xdr:row>
      <xdr:rowOff>192640</xdr:rowOff>
    </xdr:from>
    <xdr:to>
      <xdr:col>33</xdr:col>
      <xdr:colOff>745276</xdr:colOff>
      <xdr:row>215</xdr:row>
      <xdr:rowOff>135362</xdr:rowOff>
    </xdr:to>
    <xdr:graphicFrame macro="">
      <xdr:nvGraphicFramePr>
        <xdr:cNvPr id="94" name="Diagram 93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34</xdr:col>
      <xdr:colOff>0</xdr:colOff>
      <xdr:row>199</xdr:row>
      <xdr:rowOff>0</xdr:rowOff>
    </xdr:from>
    <xdr:to>
      <xdr:col>40</xdr:col>
      <xdr:colOff>290961</xdr:colOff>
      <xdr:row>215</xdr:row>
      <xdr:rowOff>181938</xdr:rowOff>
    </xdr:to>
    <xdr:graphicFrame macro="">
      <xdr:nvGraphicFramePr>
        <xdr:cNvPr id="95" name="Diagram 94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40</xdr:col>
      <xdr:colOff>385281</xdr:colOff>
      <xdr:row>199</xdr:row>
      <xdr:rowOff>10702</xdr:rowOff>
    </xdr:from>
    <xdr:to>
      <xdr:col>46</xdr:col>
      <xdr:colOff>427149</xdr:colOff>
      <xdr:row>215</xdr:row>
      <xdr:rowOff>192640</xdr:rowOff>
    </xdr:to>
    <xdr:graphicFrame macro="">
      <xdr:nvGraphicFramePr>
        <xdr:cNvPr id="96" name="Diagram 95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46</xdr:col>
      <xdr:colOff>513708</xdr:colOff>
      <xdr:row>199</xdr:row>
      <xdr:rowOff>53511</xdr:rowOff>
    </xdr:from>
    <xdr:to>
      <xdr:col>52</xdr:col>
      <xdr:colOff>534643</xdr:colOff>
      <xdr:row>215</xdr:row>
      <xdr:rowOff>156770</xdr:rowOff>
    </xdr:to>
    <xdr:graphicFrame macro="">
      <xdr:nvGraphicFramePr>
        <xdr:cNvPr id="97" name="Diagram 96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34</xdr:col>
      <xdr:colOff>0</xdr:colOff>
      <xdr:row>40</xdr:row>
      <xdr:rowOff>0</xdr:rowOff>
    </xdr:from>
    <xdr:to>
      <xdr:col>40</xdr:col>
      <xdr:colOff>246152</xdr:colOff>
      <xdr:row>54</xdr:row>
      <xdr:rowOff>0</xdr:rowOff>
    </xdr:to>
    <xdr:graphicFrame macro="">
      <xdr:nvGraphicFramePr>
        <xdr:cNvPr id="99" name="Diagram 98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40</xdr:col>
      <xdr:colOff>374579</xdr:colOff>
      <xdr:row>40</xdr:row>
      <xdr:rowOff>21405</xdr:rowOff>
    </xdr:from>
    <xdr:to>
      <xdr:col>46</xdr:col>
      <xdr:colOff>492304</xdr:colOff>
      <xdr:row>53</xdr:row>
      <xdr:rowOff>171238</xdr:rowOff>
    </xdr:to>
    <xdr:graphicFrame macro="">
      <xdr:nvGraphicFramePr>
        <xdr:cNvPr id="100" name="Diagram 99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46</xdr:col>
      <xdr:colOff>717050</xdr:colOff>
      <xdr:row>54</xdr:row>
      <xdr:rowOff>10702</xdr:rowOff>
    </xdr:from>
    <xdr:to>
      <xdr:col>52</xdr:col>
      <xdr:colOff>753859</xdr:colOff>
      <xdr:row>67</xdr:row>
      <xdr:rowOff>85618</xdr:rowOff>
    </xdr:to>
    <xdr:graphicFrame macro="">
      <xdr:nvGraphicFramePr>
        <xdr:cNvPr id="101" name="Diagram 100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46</xdr:col>
      <xdr:colOff>663539</xdr:colOff>
      <xdr:row>40</xdr:row>
      <xdr:rowOff>32107</xdr:rowOff>
    </xdr:from>
    <xdr:to>
      <xdr:col>52</xdr:col>
      <xdr:colOff>700348</xdr:colOff>
      <xdr:row>53</xdr:row>
      <xdr:rowOff>139129</xdr:rowOff>
    </xdr:to>
    <xdr:graphicFrame macro="">
      <xdr:nvGraphicFramePr>
        <xdr:cNvPr id="102" name="Diagram 101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26</xdr:col>
      <xdr:colOff>74916</xdr:colOff>
      <xdr:row>216</xdr:row>
      <xdr:rowOff>42808</xdr:rowOff>
    </xdr:from>
    <xdr:to>
      <xdr:col>33</xdr:col>
      <xdr:colOff>723872</xdr:colOff>
      <xdr:row>233</xdr:row>
      <xdr:rowOff>92552</xdr:rowOff>
    </xdr:to>
    <xdr:graphicFrame macro="">
      <xdr:nvGraphicFramePr>
        <xdr:cNvPr id="107" name="Diagram 106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33</xdr:col>
      <xdr:colOff>770562</xdr:colOff>
      <xdr:row>216</xdr:row>
      <xdr:rowOff>42808</xdr:rowOff>
    </xdr:from>
    <xdr:to>
      <xdr:col>40</xdr:col>
      <xdr:colOff>205343</xdr:colOff>
      <xdr:row>233</xdr:row>
      <xdr:rowOff>128426</xdr:rowOff>
    </xdr:to>
    <xdr:graphicFrame macro="">
      <xdr:nvGraphicFramePr>
        <xdr:cNvPr id="109" name="Diagram 108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40</xdr:col>
      <xdr:colOff>310365</xdr:colOff>
      <xdr:row>216</xdr:row>
      <xdr:rowOff>107022</xdr:rowOff>
    </xdr:from>
    <xdr:to>
      <xdr:col>46</xdr:col>
      <xdr:colOff>352233</xdr:colOff>
      <xdr:row>234</xdr:row>
      <xdr:rowOff>0</xdr:rowOff>
    </xdr:to>
    <xdr:graphicFrame macro="">
      <xdr:nvGraphicFramePr>
        <xdr:cNvPr id="110" name="Diagram 109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46</xdr:col>
      <xdr:colOff>470899</xdr:colOff>
      <xdr:row>216</xdr:row>
      <xdr:rowOff>128426</xdr:rowOff>
    </xdr:from>
    <xdr:to>
      <xdr:col>52</xdr:col>
      <xdr:colOff>491834</xdr:colOff>
      <xdr:row>233</xdr:row>
      <xdr:rowOff>135365</xdr:rowOff>
    </xdr:to>
    <xdr:graphicFrame macro="">
      <xdr:nvGraphicFramePr>
        <xdr:cNvPr id="111" name="Diagram 110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41910</xdr:rowOff>
    </xdr:from>
    <xdr:to>
      <xdr:col>12</xdr:col>
      <xdr:colOff>838200</xdr:colOff>
      <xdr:row>30</xdr:row>
      <xdr:rowOff>64770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4AFCD8B-4639-456F-85C7-8A101F6C8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</xdr:colOff>
      <xdr:row>32</xdr:row>
      <xdr:rowOff>129540</xdr:rowOff>
    </xdr:from>
    <xdr:to>
      <xdr:col>12</xdr:col>
      <xdr:colOff>811530</xdr:colOff>
      <xdr:row>62</xdr:row>
      <xdr:rowOff>76200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610FE61-7E4E-45E8-A2A4-D961827F0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910590</xdr:colOff>
      <xdr:row>64</xdr:row>
      <xdr:rowOff>182880</xdr:rowOff>
    </xdr:from>
    <xdr:to>
      <xdr:col>12</xdr:col>
      <xdr:colOff>781050</xdr:colOff>
      <xdr:row>94</xdr:row>
      <xdr:rowOff>49530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345A3E97-4204-4A72-B8A9-BF72D9435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906780</xdr:colOff>
      <xdr:row>96</xdr:row>
      <xdr:rowOff>179070</xdr:rowOff>
    </xdr:from>
    <xdr:to>
      <xdr:col>13</xdr:col>
      <xdr:colOff>822960</xdr:colOff>
      <xdr:row>126</xdr:row>
      <xdr:rowOff>53340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B79D3A1-CCCF-4FE4-99D9-689E90E3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13</xdr:col>
      <xdr:colOff>830580</xdr:colOff>
      <xdr:row>158</xdr:row>
      <xdr:rowOff>64770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BB24242-51B6-4A17-BEF0-65A994296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161</xdr:row>
      <xdr:rowOff>0</xdr:rowOff>
    </xdr:from>
    <xdr:to>
      <xdr:col>13</xdr:col>
      <xdr:colOff>830580</xdr:colOff>
      <xdr:row>190</xdr:row>
      <xdr:rowOff>64770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11AEB3B-9F16-408F-9729-917A28F5B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193</xdr:row>
      <xdr:rowOff>0</xdr:rowOff>
    </xdr:from>
    <xdr:to>
      <xdr:col>13</xdr:col>
      <xdr:colOff>830580</xdr:colOff>
      <xdr:row>222</xdr:row>
      <xdr:rowOff>64770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ECB87AD4-9D2B-4C31-A544-CE86D3417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225</xdr:row>
      <xdr:rowOff>0</xdr:rowOff>
    </xdr:from>
    <xdr:to>
      <xdr:col>13</xdr:col>
      <xdr:colOff>830580</xdr:colOff>
      <xdr:row>254</xdr:row>
      <xdr:rowOff>64770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435D4DAB-D5F4-44A7-9DCF-548344AE2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30480</xdr:colOff>
      <xdr:row>0</xdr:row>
      <xdr:rowOff>152400</xdr:rowOff>
    </xdr:from>
    <xdr:to>
      <xdr:col>25</xdr:col>
      <xdr:colOff>807720</xdr:colOff>
      <xdr:row>30</xdr:row>
      <xdr:rowOff>26670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58C6DC6A-5E24-45F6-8829-6673BC614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15240</xdr:colOff>
      <xdr:row>32</xdr:row>
      <xdr:rowOff>140970</xdr:rowOff>
    </xdr:from>
    <xdr:to>
      <xdr:col>25</xdr:col>
      <xdr:colOff>807720</xdr:colOff>
      <xdr:row>62</xdr:row>
      <xdr:rowOff>26670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358B881E-19D1-40A1-8FD0-FADBDF11E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27</xdr:col>
      <xdr:colOff>19050</xdr:colOff>
      <xdr:row>32</xdr:row>
      <xdr:rowOff>129540</xdr:rowOff>
    </xdr:from>
    <xdr:to>
      <xdr:col>38</xdr:col>
      <xdr:colOff>822960</xdr:colOff>
      <xdr:row>62</xdr:row>
      <xdr:rowOff>30480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E2851BE7-FE9B-466E-8570-DC97203A3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27</xdr:col>
      <xdr:colOff>11430</xdr:colOff>
      <xdr:row>0</xdr:row>
      <xdr:rowOff>76200</xdr:rowOff>
    </xdr:from>
    <xdr:to>
      <xdr:col>38</xdr:col>
      <xdr:colOff>815340</xdr:colOff>
      <xdr:row>29</xdr:row>
      <xdr:rowOff>148590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B6AF729F-DBFE-4360-A1F6-01997C485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57150</xdr:colOff>
      <xdr:row>12</xdr:row>
      <xdr:rowOff>171450</xdr:rowOff>
    </xdr:from>
    <xdr:to>
      <xdr:col>26</xdr:col>
      <xdr:colOff>838200</xdr:colOff>
      <xdr:row>15</xdr:row>
      <xdr:rowOff>133350</xdr:rowOff>
    </xdr:to>
    <xdr:sp macro="" textlink="">
      <xdr:nvSpPr>
        <xdr:cNvPr id="14" name="Pil: høyre 13">
          <a:extLst>
            <a:ext uri="{FF2B5EF4-FFF2-40B4-BE49-F238E27FC236}">
              <a16:creationId xmlns:a16="http://schemas.microsoft.com/office/drawing/2014/main" id="{86F306E3-68A9-4856-A1E6-70438338D229}"/>
            </a:ext>
          </a:extLst>
        </xdr:cNvPr>
        <xdr:cNvSpPr/>
      </xdr:nvSpPr>
      <xdr:spPr bwMode="auto">
        <a:xfrm>
          <a:off x="23831550" y="2457450"/>
          <a:ext cx="781050" cy="53340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26</xdr:col>
      <xdr:colOff>95250</xdr:colOff>
      <xdr:row>43</xdr:row>
      <xdr:rowOff>11430</xdr:rowOff>
    </xdr:from>
    <xdr:to>
      <xdr:col>26</xdr:col>
      <xdr:colOff>861060</xdr:colOff>
      <xdr:row>45</xdr:row>
      <xdr:rowOff>95250</xdr:rowOff>
    </xdr:to>
    <xdr:sp macro="" textlink="">
      <xdr:nvSpPr>
        <xdr:cNvPr id="15" name="Pil: høyre 14">
          <a:extLst>
            <a:ext uri="{FF2B5EF4-FFF2-40B4-BE49-F238E27FC236}">
              <a16:creationId xmlns:a16="http://schemas.microsoft.com/office/drawing/2014/main" id="{C8F1F2FD-B6C1-445C-8A71-7D287627929D}"/>
            </a:ext>
          </a:extLst>
        </xdr:cNvPr>
        <xdr:cNvSpPr/>
      </xdr:nvSpPr>
      <xdr:spPr bwMode="auto">
        <a:xfrm>
          <a:off x="23869650" y="820293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39</xdr:col>
      <xdr:colOff>80010</xdr:colOff>
      <xdr:row>42</xdr:row>
      <xdr:rowOff>64770</xdr:rowOff>
    </xdr:from>
    <xdr:to>
      <xdr:col>40</xdr:col>
      <xdr:colOff>7620</xdr:colOff>
      <xdr:row>45</xdr:row>
      <xdr:rowOff>0</xdr:rowOff>
    </xdr:to>
    <xdr:sp macro="" textlink="">
      <xdr:nvSpPr>
        <xdr:cNvPr id="16" name="Pil: høyre 15">
          <a:extLst>
            <a:ext uri="{FF2B5EF4-FFF2-40B4-BE49-F238E27FC236}">
              <a16:creationId xmlns:a16="http://schemas.microsoft.com/office/drawing/2014/main" id="{3383685A-0FCE-417E-9809-7266463DBA78}"/>
            </a:ext>
          </a:extLst>
        </xdr:cNvPr>
        <xdr:cNvSpPr/>
      </xdr:nvSpPr>
      <xdr:spPr bwMode="auto">
        <a:xfrm>
          <a:off x="35741610" y="806577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60960</xdr:colOff>
      <xdr:row>32</xdr:row>
      <xdr:rowOff>95250</xdr:rowOff>
    </xdr:from>
    <xdr:to>
      <xdr:col>51</xdr:col>
      <xdr:colOff>777240</xdr:colOff>
      <xdr:row>61</xdr:row>
      <xdr:rowOff>114300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9A50EBE7-254D-4D33-9037-1C0F154EB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39</xdr:col>
      <xdr:colOff>140970</xdr:colOff>
      <xdr:row>8</xdr:row>
      <xdr:rowOff>106680</xdr:rowOff>
    </xdr:from>
    <xdr:to>
      <xdr:col>40</xdr:col>
      <xdr:colOff>19050</xdr:colOff>
      <xdr:row>11</xdr:row>
      <xdr:rowOff>41910</xdr:rowOff>
    </xdr:to>
    <xdr:sp macro="" textlink="">
      <xdr:nvSpPr>
        <xdr:cNvPr id="18" name="Pil: høyre 17">
          <a:extLst>
            <a:ext uri="{FF2B5EF4-FFF2-40B4-BE49-F238E27FC236}">
              <a16:creationId xmlns:a16="http://schemas.microsoft.com/office/drawing/2014/main" id="{F2BA808F-A6AF-4DA2-B43E-70C866209918}"/>
            </a:ext>
          </a:extLst>
        </xdr:cNvPr>
        <xdr:cNvSpPr/>
      </xdr:nvSpPr>
      <xdr:spPr bwMode="auto">
        <a:xfrm>
          <a:off x="35802570" y="1630680"/>
          <a:ext cx="79248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40</xdr:col>
      <xdr:colOff>49530</xdr:colOff>
      <xdr:row>0</xdr:row>
      <xdr:rowOff>19050</xdr:rowOff>
    </xdr:from>
    <xdr:to>
      <xdr:col>51</xdr:col>
      <xdr:colOff>720090</xdr:colOff>
      <xdr:row>29</xdr:row>
      <xdr:rowOff>41910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1EDE73E1-5C53-4AF4-91B9-21C3CF978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40</xdr:col>
      <xdr:colOff>0</xdr:colOff>
      <xdr:row>64</xdr:row>
      <xdr:rowOff>114300</xdr:rowOff>
    </xdr:from>
    <xdr:to>
      <xdr:col>51</xdr:col>
      <xdr:colOff>716280</xdr:colOff>
      <xdr:row>93</xdr:row>
      <xdr:rowOff>133350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D68CA359-346D-42F8-9FB2-3E4F52FC4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39</xdr:col>
      <xdr:colOff>53340</xdr:colOff>
      <xdr:row>75</xdr:row>
      <xdr:rowOff>91440</xdr:rowOff>
    </xdr:from>
    <xdr:to>
      <xdr:col>39</xdr:col>
      <xdr:colOff>895350</xdr:colOff>
      <xdr:row>78</xdr:row>
      <xdr:rowOff>26670</xdr:rowOff>
    </xdr:to>
    <xdr:sp macro="" textlink="">
      <xdr:nvSpPr>
        <xdr:cNvPr id="21" name="Pil: høyre 20">
          <a:extLst>
            <a:ext uri="{FF2B5EF4-FFF2-40B4-BE49-F238E27FC236}">
              <a16:creationId xmlns:a16="http://schemas.microsoft.com/office/drawing/2014/main" id="{EAA4CB01-27DD-4D8D-B0B9-8F6029A4175A}"/>
            </a:ext>
          </a:extLst>
        </xdr:cNvPr>
        <xdr:cNvSpPr/>
      </xdr:nvSpPr>
      <xdr:spPr bwMode="auto">
        <a:xfrm>
          <a:off x="35714940" y="1437894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52</xdr:col>
      <xdr:colOff>156210</xdr:colOff>
      <xdr:row>76</xdr:row>
      <xdr:rowOff>156210</xdr:rowOff>
    </xdr:from>
    <xdr:to>
      <xdr:col>53</xdr:col>
      <xdr:colOff>83820</xdr:colOff>
      <xdr:row>79</xdr:row>
      <xdr:rowOff>91440</xdr:rowOff>
    </xdr:to>
    <xdr:sp macro="" textlink="">
      <xdr:nvSpPr>
        <xdr:cNvPr id="22" name="Pil: høyre 21">
          <a:extLst>
            <a:ext uri="{FF2B5EF4-FFF2-40B4-BE49-F238E27FC236}">
              <a16:creationId xmlns:a16="http://schemas.microsoft.com/office/drawing/2014/main" id="{5366B9FD-0146-4A22-A6FA-6D30C96F00BE}"/>
            </a:ext>
          </a:extLst>
        </xdr:cNvPr>
        <xdr:cNvSpPr/>
      </xdr:nvSpPr>
      <xdr:spPr bwMode="auto">
        <a:xfrm>
          <a:off x="47705010" y="1463421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27</xdr:col>
      <xdr:colOff>64770</xdr:colOff>
      <xdr:row>64</xdr:row>
      <xdr:rowOff>160020</xdr:rowOff>
    </xdr:from>
    <xdr:to>
      <xdr:col>38</xdr:col>
      <xdr:colOff>868680</xdr:colOff>
      <xdr:row>94</xdr:row>
      <xdr:rowOff>60960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0575D9F4-3E78-460A-A602-E964C7DAB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26</xdr:col>
      <xdr:colOff>152400</xdr:colOff>
      <xdr:row>75</xdr:row>
      <xdr:rowOff>15240</xdr:rowOff>
    </xdr:from>
    <xdr:to>
      <xdr:col>27</xdr:col>
      <xdr:colOff>3810</xdr:colOff>
      <xdr:row>77</xdr:row>
      <xdr:rowOff>99060</xdr:rowOff>
    </xdr:to>
    <xdr:sp macro="" textlink="">
      <xdr:nvSpPr>
        <xdr:cNvPr id="24" name="Pil: høyre 23">
          <a:extLst>
            <a:ext uri="{FF2B5EF4-FFF2-40B4-BE49-F238E27FC236}">
              <a16:creationId xmlns:a16="http://schemas.microsoft.com/office/drawing/2014/main" id="{6592B1AB-6609-4F23-AA0C-ACBB3D1133D5}"/>
            </a:ext>
          </a:extLst>
        </xdr:cNvPr>
        <xdr:cNvSpPr/>
      </xdr:nvSpPr>
      <xdr:spPr bwMode="auto">
        <a:xfrm>
          <a:off x="23926800" y="1430274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60960</xdr:colOff>
      <xdr:row>44</xdr:row>
      <xdr:rowOff>45720</xdr:rowOff>
    </xdr:from>
    <xdr:to>
      <xdr:col>13</xdr:col>
      <xdr:colOff>826770</xdr:colOff>
      <xdr:row>46</xdr:row>
      <xdr:rowOff>129540</xdr:rowOff>
    </xdr:to>
    <xdr:sp macro="" textlink="">
      <xdr:nvSpPr>
        <xdr:cNvPr id="25" name="Pil: høyre 24">
          <a:extLst>
            <a:ext uri="{FF2B5EF4-FFF2-40B4-BE49-F238E27FC236}">
              <a16:creationId xmlns:a16="http://schemas.microsoft.com/office/drawing/2014/main" id="{2AB3BEAA-6724-4489-8AE2-7C6124143123}"/>
            </a:ext>
          </a:extLst>
        </xdr:cNvPr>
        <xdr:cNvSpPr/>
      </xdr:nvSpPr>
      <xdr:spPr bwMode="auto">
        <a:xfrm>
          <a:off x="11948160" y="842772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11</xdr:row>
      <xdr:rowOff>0</xdr:rowOff>
    </xdr:from>
    <xdr:to>
      <xdr:col>13</xdr:col>
      <xdr:colOff>765810</xdr:colOff>
      <xdr:row>13</xdr:row>
      <xdr:rowOff>83820</xdr:rowOff>
    </xdr:to>
    <xdr:sp macro="" textlink="">
      <xdr:nvSpPr>
        <xdr:cNvPr id="26" name="Pil: høyre 25">
          <a:extLst>
            <a:ext uri="{FF2B5EF4-FFF2-40B4-BE49-F238E27FC236}">
              <a16:creationId xmlns:a16="http://schemas.microsoft.com/office/drawing/2014/main" id="{0B7CFF59-DCDA-42EA-8316-C19904CB6139}"/>
            </a:ext>
          </a:extLst>
        </xdr:cNvPr>
        <xdr:cNvSpPr/>
      </xdr:nvSpPr>
      <xdr:spPr bwMode="auto">
        <a:xfrm>
          <a:off x="11887200" y="209550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13</xdr:col>
      <xdr:colOff>0</xdr:colOff>
      <xdr:row>76</xdr:row>
      <xdr:rowOff>0</xdr:rowOff>
    </xdr:from>
    <xdr:to>
      <xdr:col>13</xdr:col>
      <xdr:colOff>765810</xdr:colOff>
      <xdr:row>78</xdr:row>
      <xdr:rowOff>83820</xdr:rowOff>
    </xdr:to>
    <xdr:sp macro="" textlink="">
      <xdr:nvSpPr>
        <xdr:cNvPr id="27" name="Pil: høyre 26">
          <a:extLst>
            <a:ext uri="{FF2B5EF4-FFF2-40B4-BE49-F238E27FC236}">
              <a16:creationId xmlns:a16="http://schemas.microsoft.com/office/drawing/2014/main" id="{4BD8D339-A358-4775-9588-C1CDBCB270D6}"/>
            </a:ext>
          </a:extLst>
        </xdr:cNvPr>
        <xdr:cNvSpPr/>
      </xdr:nvSpPr>
      <xdr:spPr bwMode="auto">
        <a:xfrm>
          <a:off x="11887200" y="14478000"/>
          <a:ext cx="765810" cy="46482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25</xdr:col>
      <xdr:colOff>792480</xdr:colOff>
      <xdr:row>94</xdr:row>
      <xdr:rowOff>76200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1F908258-63DD-49F0-9207-119C6FA5F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52</xdr:col>
      <xdr:colOff>0</xdr:colOff>
      <xdr:row>42</xdr:row>
      <xdr:rowOff>0</xdr:rowOff>
    </xdr:from>
    <xdr:to>
      <xdr:col>52</xdr:col>
      <xdr:colOff>842010</xdr:colOff>
      <xdr:row>44</xdr:row>
      <xdr:rowOff>125730</xdr:rowOff>
    </xdr:to>
    <xdr:sp macro="" textlink="">
      <xdr:nvSpPr>
        <xdr:cNvPr id="29" name="Pil: høyre 28">
          <a:extLst>
            <a:ext uri="{FF2B5EF4-FFF2-40B4-BE49-F238E27FC236}">
              <a16:creationId xmlns:a16="http://schemas.microsoft.com/office/drawing/2014/main" id="{078C359F-91E5-4FC6-9091-877AB455DD4B}"/>
            </a:ext>
          </a:extLst>
        </xdr:cNvPr>
        <xdr:cNvSpPr/>
      </xdr:nvSpPr>
      <xdr:spPr bwMode="auto">
        <a:xfrm>
          <a:off x="47548800" y="800100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52</xdr:col>
      <xdr:colOff>0</xdr:colOff>
      <xdr:row>11</xdr:row>
      <xdr:rowOff>0</xdr:rowOff>
    </xdr:from>
    <xdr:to>
      <xdr:col>52</xdr:col>
      <xdr:colOff>842010</xdr:colOff>
      <xdr:row>13</xdr:row>
      <xdr:rowOff>125730</xdr:rowOff>
    </xdr:to>
    <xdr:sp macro="" textlink="">
      <xdr:nvSpPr>
        <xdr:cNvPr id="30" name="Pil: høyre 29">
          <a:extLst>
            <a:ext uri="{FF2B5EF4-FFF2-40B4-BE49-F238E27FC236}">
              <a16:creationId xmlns:a16="http://schemas.microsoft.com/office/drawing/2014/main" id="{425B6B75-7613-48D0-B99F-5A15CA6E7C76}"/>
            </a:ext>
          </a:extLst>
        </xdr:cNvPr>
        <xdr:cNvSpPr/>
      </xdr:nvSpPr>
      <xdr:spPr bwMode="auto">
        <a:xfrm>
          <a:off x="47548800" y="2095500"/>
          <a:ext cx="842010" cy="506730"/>
        </a:xfrm>
        <a:prstGeom prst="rightArrow">
          <a:avLst/>
        </a:prstGeom>
        <a:solidFill>
          <a:schemeClr val="accent3">
            <a:lumMod val="20000"/>
            <a:lumOff val="8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676884</xdr:colOff>
      <xdr:row>133</xdr:row>
      <xdr:rowOff>16213</xdr:rowOff>
    </xdr:from>
    <xdr:to>
      <xdr:col>25</xdr:col>
      <xdr:colOff>328309</xdr:colOff>
      <xdr:row>164</xdr:row>
      <xdr:rowOff>64851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53697C89-C154-457F-AF33-3DC11DEC8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100</xdr:row>
      <xdr:rowOff>16212</xdr:rowOff>
    </xdr:from>
    <xdr:to>
      <xdr:col>25</xdr:col>
      <xdr:colOff>356681</xdr:colOff>
      <xdr:row>131</xdr:row>
      <xdr:rowOff>64850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BEA1EEF7-4C29-40F3-BE70-1114EE65C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664724</xdr:colOff>
      <xdr:row>66</xdr:row>
      <xdr:rowOff>162127</xdr:rowOff>
    </xdr:from>
    <xdr:to>
      <xdr:col>25</xdr:col>
      <xdr:colOff>316149</xdr:colOff>
      <xdr:row>98</xdr:row>
      <xdr:rowOff>20265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0E07CE4D-7C8E-4608-8604-2D25B0542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701202</xdr:colOff>
      <xdr:row>33</xdr:row>
      <xdr:rowOff>162128</xdr:rowOff>
    </xdr:from>
    <xdr:to>
      <xdr:col>25</xdr:col>
      <xdr:colOff>352627</xdr:colOff>
      <xdr:row>64</xdr:row>
      <xdr:rowOff>145915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9AAE6AEA-C0CD-46CE-A2B7-ABA64E045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</xdr:row>
      <xdr:rowOff>0</xdr:rowOff>
    </xdr:from>
    <xdr:to>
      <xdr:col>25</xdr:col>
      <xdr:colOff>360734</xdr:colOff>
      <xdr:row>31</xdr:row>
      <xdr:rowOff>44586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BBB44332-1CC8-40DF-8818-F4453F67A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623662</xdr:colOff>
      <xdr:row>0</xdr:row>
      <xdr:rowOff>0</xdr:rowOff>
    </xdr:from>
    <xdr:to>
      <xdr:col>15</xdr:col>
      <xdr:colOff>603926</xdr:colOff>
      <xdr:row>0</xdr:row>
      <xdr:rowOff>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68F647F-34DA-4988-A05A-9BBB82748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60799</xdr:colOff>
      <xdr:row>0</xdr:row>
      <xdr:rowOff>0</xdr:rowOff>
    </xdr:from>
    <xdr:to>
      <xdr:col>35</xdr:col>
      <xdr:colOff>385054</xdr:colOff>
      <xdr:row>0</xdr:row>
      <xdr:rowOff>0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D9CA344E-3DF4-4BFE-919D-CAEEDB9DD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901834</xdr:colOff>
      <xdr:row>0</xdr:row>
      <xdr:rowOff>0</xdr:rowOff>
    </xdr:from>
    <xdr:to>
      <xdr:col>37</xdr:col>
      <xdr:colOff>141861</xdr:colOff>
      <xdr:row>7</xdr:row>
      <xdr:rowOff>117172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E91E60F-5519-48A0-A6BD-9F902EAEB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218872</xdr:colOff>
      <xdr:row>12</xdr:row>
      <xdr:rowOff>188473</xdr:rowOff>
    </xdr:from>
    <xdr:to>
      <xdr:col>37</xdr:col>
      <xdr:colOff>395186</xdr:colOff>
      <xdr:row>36</xdr:row>
      <xdr:rowOff>127306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486E6726-C2BE-4C34-84C2-4DCDD35363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340468</xdr:colOff>
      <xdr:row>37</xdr:row>
      <xdr:rowOff>64851</xdr:rowOff>
    </xdr:from>
    <xdr:to>
      <xdr:col>40</xdr:col>
      <xdr:colOff>0</xdr:colOff>
      <xdr:row>61</xdr:row>
      <xdr:rowOff>11790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42BD5BAC-5EDE-4465-AD2E-AEBECBC54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340468</xdr:colOff>
      <xdr:row>61</xdr:row>
      <xdr:rowOff>105382</xdr:rowOff>
    </xdr:from>
    <xdr:to>
      <xdr:col>40</xdr:col>
      <xdr:colOff>0</xdr:colOff>
      <xdr:row>85</xdr:row>
      <xdr:rowOff>52320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E773B9BF-AF20-4A08-8BB6-1FA74FAB5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834957</xdr:colOff>
      <xdr:row>232</xdr:row>
      <xdr:rowOff>178340</xdr:rowOff>
    </xdr:from>
    <xdr:to>
      <xdr:col>15</xdr:col>
      <xdr:colOff>514755</xdr:colOff>
      <xdr:row>265</xdr:row>
      <xdr:rowOff>20266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C9F94910-BFDE-46ED-ACC1-B62AFF70B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843064</xdr:colOff>
      <xdr:row>199</xdr:row>
      <xdr:rowOff>8106</xdr:rowOff>
    </xdr:from>
    <xdr:to>
      <xdr:col>15</xdr:col>
      <xdr:colOff>498543</xdr:colOff>
      <xdr:row>231</xdr:row>
      <xdr:rowOff>60798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65EB799B-1E9B-4161-812D-3F2906821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745786</xdr:colOff>
      <xdr:row>166</xdr:row>
      <xdr:rowOff>16212</xdr:rowOff>
    </xdr:from>
    <xdr:to>
      <xdr:col>15</xdr:col>
      <xdr:colOff>397212</xdr:colOff>
      <xdr:row>198</xdr:row>
      <xdr:rowOff>20265</xdr:rowOff>
    </xdr:to>
    <xdr:graphicFrame macro="">
      <xdr:nvGraphicFramePr>
        <xdr:cNvPr id="29" name="Diagram 28">
          <a:extLst>
            <a:ext uri="{FF2B5EF4-FFF2-40B4-BE49-F238E27FC236}">
              <a16:creationId xmlns:a16="http://schemas.microsoft.com/office/drawing/2014/main" id="{AA759106-62F6-4FEA-97CF-5E09294F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883595</xdr:colOff>
      <xdr:row>133</xdr:row>
      <xdr:rowOff>8106</xdr:rowOff>
    </xdr:from>
    <xdr:to>
      <xdr:col>15</xdr:col>
      <xdr:colOff>786319</xdr:colOff>
      <xdr:row>165</xdr:row>
      <xdr:rowOff>81063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D36FF027-EB6A-4861-ACA8-ACD9CC11D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810638</xdr:colOff>
      <xdr:row>100</xdr:row>
      <xdr:rowOff>40532</xdr:rowOff>
    </xdr:from>
    <xdr:to>
      <xdr:col>15</xdr:col>
      <xdr:colOff>770107</xdr:colOff>
      <xdr:row>132</xdr:row>
      <xdr:rowOff>125649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EA51FCC8-581C-464D-BEB9-A61581EA92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834957</xdr:colOff>
      <xdr:row>34</xdr:row>
      <xdr:rowOff>32425</xdr:rowOff>
    </xdr:from>
    <xdr:to>
      <xdr:col>15</xdr:col>
      <xdr:colOff>93223</xdr:colOff>
      <xdr:row>66</xdr:row>
      <xdr:rowOff>101329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1F547469-D7CF-43A7-B318-1D8A0F06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0</xdr:row>
      <xdr:rowOff>170235</xdr:rowOff>
    </xdr:from>
    <xdr:to>
      <xdr:col>15</xdr:col>
      <xdr:colOff>174287</xdr:colOff>
      <xdr:row>33</xdr:row>
      <xdr:rowOff>44585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B39148C-8DCC-46E3-A2A8-1C0EF2E84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67</xdr:row>
      <xdr:rowOff>0</xdr:rowOff>
    </xdr:from>
    <xdr:to>
      <xdr:col>15</xdr:col>
      <xdr:colOff>235085</xdr:colOff>
      <xdr:row>98</xdr:row>
      <xdr:rowOff>109436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DDC0BA9-B082-43E5-8C09-F0D80EDED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29199</xdr:colOff>
      <xdr:row>0</xdr:row>
      <xdr:rowOff>117543</xdr:rowOff>
    </xdr:from>
    <xdr:to>
      <xdr:col>15</xdr:col>
      <xdr:colOff>433690</xdr:colOff>
      <xdr:row>30</xdr:row>
      <xdr:rowOff>186447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D2FAB98-D2B1-4F55-B1AC-24AB4C8FE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891702</xdr:colOff>
      <xdr:row>131</xdr:row>
      <xdr:rowOff>174286</xdr:rowOff>
    </xdr:from>
    <xdr:to>
      <xdr:col>14</xdr:col>
      <xdr:colOff>701202</xdr:colOff>
      <xdr:row>162</xdr:row>
      <xdr:rowOff>158073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2DFEF2C-386E-4B4F-BC93-AFB4739D9A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98</xdr:row>
      <xdr:rowOff>170233</xdr:rowOff>
    </xdr:from>
    <xdr:to>
      <xdr:col>14</xdr:col>
      <xdr:colOff>466117</xdr:colOff>
      <xdr:row>129</xdr:row>
      <xdr:rowOff>72956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1CBBDA74-57A9-4C9B-BBE1-FB5FB7A49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899808</xdr:colOff>
      <xdr:row>65</xdr:row>
      <xdr:rowOff>178341</xdr:rowOff>
    </xdr:from>
    <xdr:to>
      <xdr:col>14</xdr:col>
      <xdr:colOff>178340</xdr:colOff>
      <xdr:row>96</xdr:row>
      <xdr:rowOff>121596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5903C791-83B6-431F-B932-D259BD1F9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891701</xdr:colOff>
      <xdr:row>32</xdr:row>
      <xdr:rowOff>113489</xdr:rowOff>
    </xdr:from>
    <xdr:to>
      <xdr:col>14</xdr:col>
      <xdr:colOff>206712</xdr:colOff>
      <xdr:row>64</xdr:row>
      <xdr:rowOff>113490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1AC8693-750D-4B3C-8D00-50D9E7222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855224</xdr:colOff>
      <xdr:row>165</xdr:row>
      <xdr:rowOff>32425</xdr:rowOff>
    </xdr:from>
    <xdr:to>
      <xdr:col>14</xdr:col>
      <xdr:colOff>664724</xdr:colOff>
      <xdr:row>196</xdr:row>
      <xdr:rowOff>16213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16C94D86-D368-4D45-B566-4CFA46FB0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198</xdr:row>
      <xdr:rowOff>0</xdr:rowOff>
    </xdr:from>
    <xdr:to>
      <xdr:col>14</xdr:col>
      <xdr:colOff>725521</xdr:colOff>
      <xdr:row>228</xdr:row>
      <xdr:rowOff>178340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BF6E97B-0735-491B-BC7C-4DC523825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13</xdr:col>
      <xdr:colOff>601980</xdr:colOff>
      <xdr:row>30</xdr:row>
      <xdr:rowOff>182880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F8959C2-D7FB-4DDB-AF3B-024F71045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12</xdr:col>
      <xdr:colOff>773430</xdr:colOff>
      <xdr:row>55</xdr:row>
      <xdr:rowOff>99060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DB57050-BF78-41A3-A528-7E27095D5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12</xdr:col>
      <xdr:colOff>773430</xdr:colOff>
      <xdr:row>87</xdr:row>
      <xdr:rowOff>99060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75A5112-393D-434C-A418-398614C9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12</xdr:col>
      <xdr:colOff>773430</xdr:colOff>
      <xdr:row>119</xdr:row>
      <xdr:rowOff>99060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2D9476D0-FD4F-400C-8FAE-D0D9B977B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720687</xdr:colOff>
      <xdr:row>152</xdr:row>
      <xdr:rowOff>105578</xdr:rowOff>
    </xdr:from>
    <xdr:to>
      <xdr:col>17</xdr:col>
      <xdr:colOff>339687</xdr:colOff>
      <xdr:row>187</xdr:row>
      <xdr:rowOff>110169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D8B6739A-E8DE-4F3C-9617-5533F0131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116</xdr:row>
      <xdr:rowOff>0</xdr:rowOff>
    </xdr:from>
    <xdr:to>
      <xdr:col>16</xdr:col>
      <xdr:colOff>495759</xdr:colOff>
      <xdr:row>151</xdr:row>
      <xdr:rowOff>32132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B122A544-C210-49F7-AD74-8824FC36D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697735</xdr:colOff>
      <xdr:row>77</xdr:row>
      <xdr:rowOff>0</xdr:rowOff>
    </xdr:from>
    <xdr:to>
      <xdr:col>17</xdr:col>
      <xdr:colOff>346572</xdr:colOff>
      <xdr:row>111</xdr:row>
      <xdr:rowOff>119349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8BA0232D-660B-4CFA-B091-FBE1EC19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38</xdr:row>
      <xdr:rowOff>0</xdr:rowOff>
    </xdr:from>
    <xdr:to>
      <xdr:col>17</xdr:col>
      <xdr:colOff>344277</xdr:colOff>
      <xdr:row>74</xdr:row>
      <xdr:rowOff>22952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A8AD4184-C2DC-48C3-A0B6-2A8FE89B6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895120</xdr:colOff>
      <xdr:row>1</xdr:row>
      <xdr:rowOff>0</xdr:rowOff>
    </xdr:from>
    <xdr:to>
      <xdr:col>17</xdr:col>
      <xdr:colOff>325915</xdr:colOff>
      <xdr:row>35</xdr:row>
      <xdr:rowOff>59675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7648773-0193-4891-B698-B4BA9D4FB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492464</xdr:colOff>
      <xdr:row>0</xdr:row>
      <xdr:rowOff>178338</xdr:rowOff>
    </xdr:from>
    <xdr:to>
      <xdr:col>15</xdr:col>
      <xdr:colOff>141862</xdr:colOff>
      <xdr:row>31</xdr:row>
      <xdr:rowOff>170232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9F091897-85D6-4F38-A407-B13D0134D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24319</xdr:colOff>
      <xdr:row>198</xdr:row>
      <xdr:rowOff>24319</xdr:rowOff>
    </xdr:from>
    <xdr:to>
      <xdr:col>15</xdr:col>
      <xdr:colOff>449904</xdr:colOff>
      <xdr:row>229</xdr:row>
      <xdr:rowOff>178340</xdr:rowOff>
    </xdr:to>
    <xdr:graphicFrame macro="">
      <xdr:nvGraphicFramePr>
        <xdr:cNvPr id="12" name="Diagram 2">
          <a:extLst>
            <a:ext uri="{FF2B5EF4-FFF2-40B4-BE49-F238E27FC236}">
              <a16:creationId xmlns:a16="http://schemas.microsoft.com/office/drawing/2014/main" id="{A1ADEDAD-90F1-4BD2-83A7-38609E7C2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24319</xdr:colOff>
      <xdr:row>132</xdr:row>
      <xdr:rowOff>48638</xdr:rowOff>
    </xdr:from>
    <xdr:to>
      <xdr:col>15</xdr:col>
      <xdr:colOff>247245</xdr:colOff>
      <xdr:row>164</xdr:row>
      <xdr:rowOff>72957</xdr:rowOff>
    </xdr:to>
    <xdr:graphicFrame macro="">
      <xdr:nvGraphicFramePr>
        <xdr:cNvPr id="16" name="Diagram 2">
          <a:extLst>
            <a:ext uri="{FF2B5EF4-FFF2-40B4-BE49-F238E27FC236}">
              <a16:creationId xmlns:a16="http://schemas.microsoft.com/office/drawing/2014/main" id="{60B4A686-9B4C-4C8F-A673-A07A0CB27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8107</xdr:colOff>
      <xdr:row>66</xdr:row>
      <xdr:rowOff>4052</xdr:rowOff>
    </xdr:from>
    <xdr:to>
      <xdr:col>15</xdr:col>
      <xdr:colOff>40533</xdr:colOff>
      <xdr:row>96</xdr:row>
      <xdr:rowOff>141861</xdr:rowOff>
    </xdr:to>
    <xdr:graphicFrame macro="">
      <xdr:nvGraphicFramePr>
        <xdr:cNvPr id="22" name="Diagram 2">
          <a:extLst>
            <a:ext uri="{FF2B5EF4-FFF2-40B4-BE49-F238E27FC236}">
              <a16:creationId xmlns:a16="http://schemas.microsoft.com/office/drawing/2014/main" id="{D2E38FD7-B699-4446-A4D6-29768BBC5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859276</xdr:colOff>
      <xdr:row>32</xdr:row>
      <xdr:rowOff>154022</xdr:rowOff>
    </xdr:from>
    <xdr:to>
      <xdr:col>15</xdr:col>
      <xdr:colOff>206713</xdr:colOff>
      <xdr:row>64</xdr:row>
      <xdr:rowOff>52691</xdr:rowOff>
    </xdr:to>
    <xdr:graphicFrame macro="">
      <xdr:nvGraphicFramePr>
        <xdr:cNvPr id="23" name="Diagram 2">
          <a:extLst>
            <a:ext uri="{FF2B5EF4-FFF2-40B4-BE49-F238E27FC236}">
              <a16:creationId xmlns:a16="http://schemas.microsoft.com/office/drawing/2014/main" id="{6FC4F31A-9811-422F-9559-8D6C656E8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16212</xdr:colOff>
      <xdr:row>99</xdr:row>
      <xdr:rowOff>1</xdr:rowOff>
    </xdr:from>
    <xdr:to>
      <xdr:col>15</xdr:col>
      <xdr:colOff>279670</xdr:colOff>
      <xdr:row>131</xdr:row>
      <xdr:rowOff>36479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3F2FDA54-1970-46CC-98B4-D953D1B3F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24319</xdr:colOff>
      <xdr:row>165</xdr:row>
      <xdr:rowOff>40532</xdr:rowOff>
    </xdr:from>
    <xdr:to>
      <xdr:col>15</xdr:col>
      <xdr:colOff>287777</xdr:colOff>
      <xdr:row>197</xdr:row>
      <xdr:rowOff>81064</xdr:rowOff>
    </xdr:to>
    <xdr:graphicFrame macro="">
      <xdr:nvGraphicFramePr>
        <xdr:cNvPr id="13" name="Diagram 2">
          <a:extLst>
            <a:ext uri="{FF2B5EF4-FFF2-40B4-BE49-F238E27FC236}">
              <a16:creationId xmlns:a16="http://schemas.microsoft.com/office/drawing/2014/main" id="{F0E2BB83-AD92-44E0-903A-B6E9BBFEF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883596</xdr:colOff>
      <xdr:row>231</xdr:row>
      <xdr:rowOff>32426</xdr:rowOff>
    </xdr:from>
    <xdr:to>
      <xdr:col>15</xdr:col>
      <xdr:colOff>231033</xdr:colOff>
      <xdr:row>263</xdr:row>
      <xdr:rowOff>68903</xdr:rowOff>
    </xdr:to>
    <xdr:graphicFrame macro="">
      <xdr:nvGraphicFramePr>
        <xdr:cNvPr id="15" name="Diagram 2">
          <a:extLst>
            <a:ext uri="{FF2B5EF4-FFF2-40B4-BE49-F238E27FC236}">
              <a16:creationId xmlns:a16="http://schemas.microsoft.com/office/drawing/2014/main" id="{72512BFA-20BA-47E4-9CEF-AE16219BDF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32426</xdr:colOff>
      <xdr:row>264</xdr:row>
      <xdr:rowOff>170235</xdr:rowOff>
    </xdr:from>
    <xdr:to>
      <xdr:col>15</xdr:col>
      <xdr:colOff>458011</xdr:colOff>
      <xdr:row>296</xdr:row>
      <xdr:rowOff>129703</xdr:rowOff>
    </xdr:to>
    <xdr:graphicFrame macro="">
      <xdr:nvGraphicFramePr>
        <xdr:cNvPr id="17" name="Diagram 2">
          <a:extLst>
            <a:ext uri="{FF2B5EF4-FFF2-40B4-BE49-F238E27FC236}">
              <a16:creationId xmlns:a16="http://schemas.microsoft.com/office/drawing/2014/main" id="{89B56BF1-05D5-44B6-A9C1-3B2FEC67E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8107</xdr:colOff>
      <xdr:row>297</xdr:row>
      <xdr:rowOff>158074</xdr:rowOff>
    </xdr:from>
    <xdr:to>
      <xdr:col>15</xdr:col>
      <xdr:colOff>226979</xdr:colOff>
      <xdr:row>329</xdr:row>
      <xdr:rowOff>77010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1A429D64-D5AC-4BEA-8639-BF7ABFC2F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821529</xdr:colOff>
      <xdr:row>0</xdr:row>
      <xdr:rowOff>166687</xdr:rowOff>
    </xdr:from>
    <xdr:to>
      <xdr:col>15</xdr:col>
      <xdr:colOff>103186</xdr:colOff>
      <xdr:row>31</xdr:row>
      <xdr:rowOff>99218</xdr:rowOff>
    </xdr:to>
    <xdr:graphicFrame macro="">
      <xdr:nvGraphicFramePr>
        <xdr:cNvPr id="35" name="Diagram 2">
          <a:extLst>
            <a:ext uri="{FF2B5EF4-FFF2-40B4-BE49-F238E27FC236}">
              <a16:creationId xmlns:a16="http://schemas.microsoft.com/office/drawing/2014/main" id="{4010EAAC-DDC7-495F-ACCF-53FE2074B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39687</xdr:colOff>
      <xdr:row>32</xdr:row>
      <xdr:rowOff>126999</xdr:rowOff>
    </xdr:from>
    <xdr:to>
      <xdr:col>14</xdr:col>
      <xdr:colOff>345281</xdr:colOff>
      <xdr:row>62</xdr:row>
      <xdr:rowOff>59530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8183C38D-9852-4B33-9154-B67C18876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14</xdr:col>
      <xdr:colOff>627063</xdr:colOff>
      <xdr:row>94</xdr:row>
      <xdr:rowOff>103187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15C3F45-39E0-445E-BAAB-330478A16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97</xdr:row>
      <xdr:rowOff>0</xdr:rowOff>
    </xdr:from>
    <xdr:to>
      <xdr:col>14</xdr:col>
      <xdr:colOff>801688</xdr:colOff>
      <xdr:row>127</xdr:row>
      <xdr:rowOff>111125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772DB460-D466-42F6-9729-6FFF6F705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130</xdr:row>
      <xdr:rowOff>0</xdr:rowOff>
    </xdr:from>
    <xdr:to>
      <xdr:col>14</xdr:col>
      <xdr:colOff>448469</xdr:colOff>
      <xdr:row>161</xdr:row>
      <xdr:rowOff>7937</xdr:rowOff>
    </xdr:to>
    <xdr:graphicFrame macro="">
      <xdr:nvGraphicFramePr>
        <xdr:cNvPr id="5" name="Diagram 2">
          <a:extLst>
            <a:ext uri="{FF2B5EF4-FFF2-40B4-BE49-F238E27FC236}">
              <a16:creationId xmlns:a16="http://schemas.microsoft.com/office/drawing/2014/main" id="{A09C533D-C64B-423B-BB6C-60F663C7B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163</xdr:row>
      <xdr:rowOff>0</xdr:rowOff>
    </xdr:from>
    <xdr:to>
      <xdr:col>15</xdr:col>
      <xdr:colOff>83343</xdr:colOff>
      <xdr:row>193</xdr:row>
      <xdr:rowOff>174625</xdr:rowOff>
    </xdr:to>
    <xdr:graphicFrame macro="">
      <xdr:nvGraphicFramePr>
        <xdr:cNvPr id="6" name="Diagram 2">
          <a:extLst>
            <a:ext uri="{FF2B5EF4-FFF2-40B4-BE49-F238E27FC236}">
              <a16:creationId xmlns:a16="http://schemas.microsoft.com/office/drawing/2014/main" id="{1110570D-C00D-4C7C-BF28-481FA2C95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196</xdr:row>
      <xdr:rowOff>0</xdr:rowOff>
    </xdr:from>
    <xdr:to>
      <xdr:col>15</xdr:col>
      <xdr:colOff>123031</xdr:colOff>
      <xdr:row>227</xdr:row>
      <xdr:rowOff>154781</xdr:rowOff>
    </xdr:to>
    <xdr:graphicFrame macro="">
      <xdr:nvGraphicFramePr>
        <xdr:cNvPr id="7" name="Diagram 2">
          <a:extLst>
            <a:ext uri="{FF2B5EF4-FFF2-40B4-BE49-F238E27FC236}">
              <a16:creationId xmlns:a16="http://schemas.microsoft.com/office/drawing/2014/main" id="{DE15B153-9440-40C2-B699-929D07FC1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229</xdr:row>
      <xdr:rowOff>0</xdr:rowOff>
    </xdr:from>
    <xdr:to>
      <xdr:col>15</xdr:col>
      <xdr:colOff>103187</xdr:colOff>
      <xdr:row>260</xdr:row>
      <xdr:rowOff>103187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B8A67B4D-51DC-44E9-A77D-F38E36C87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262</xdr:row>
      <xdr:rowOff>0</xdr:rowOff>
    </xdr:from>
    <xdr:to>
      <xdr:col>15</xdr:col>
      <xdr:colOff>107156</xdr:colOff>
      <xdr:row>293</xdr:row>
      <xdr:rowOff>23812</xdr:rowOff>
    </xdr:to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CD30800D-7269-4EC3-AAE4-1C2028A38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295</xdr:row>
      <xdr:rowOff>0</xdr:rowOff>
    </xdr:from>
    <xdr:to>
      <xdr:col>14</xdr:col>
      <xdr:colOff>837406</xdr:colOff>
      <xdr:row>326</xdr:row>
      <xdr:rowOff>7937</xdr:rowOff>
    </xdr:to>
    <xdr:graphicFrame macro="">
      <xdr:nvGraphicFramePr>
        <xdr:cNvPr id="10" name="Diagram 2">
          <a:extLst>
            <a:ext uri="{FF2B5EF4-FFF2-40B4-BE49-F238E27FC236}">
              <a16:creationId xmlns:a16="http://schemas.microsoft.com/office/drawing/2014/main" id="{3A6D44D0-4F48-490E-999B-52D4BE97B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328</xdr:row>
      <xdr:rowOff>0</xdr:rowOff>
    </xdr:from>
    <xdr:to>
      <xdr:col>14</xdr:col>
      <xdr:colOff>885031</xdr:colOff>
      <xdr:row>358</xdr:row>
      <xdr:rowOff>160733</xdr:rowOff>
    </xdr:to>
    <xdr:graphicFrame macro="">
      <xdr:nvGraphicFramePr>
        <xdr:cNvPr id="11" name="Diagram 2">
          <a:extLst>
            <a:ext uri="{FF2B5EF4-FFF2-40B4-BE49-F238E27FC236}">
              <a16:creationId xmlns:a16="http://schemas.microsoft.com/office/drawing/2014/main" id="{F50D8F32-495C-4C79-876D-37516D6A7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0</xdr:row>
      <xdr:rowOff>0</xdr:rowOff>
    </xdr:from>
    <xdr:to>
      <xdr:col>13</xdr:col>
      <xdr:colOff>865187</xdr:colOff>
      <xdr:row>0</xdr:row>
      <xdr:rowOff>0</xdr:rowOff>
    </xdr:to>
    <xdr:graphicFrame macro="">
      <xdr:nvGraphicFramePr>
        <xdr:cNvPr id="12" name="Diagram 7">
          <a:extLst>
            <a:ext uri="{FF2B5EF4-FFF2-40B4-BE49-F238E27FC236}">
              <a16:creationId xmlns:a16="http://schemas.microsoft.com/office/drawing/2014/main" id="{750A2037-30CB-4C66-B4C7-37C8A9017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845344</xdr:colOff>
      <xdr:row>166</xdr:row>
      <xdr:rowOff>63499</xdr:rowOff>
    </xdr:from>
    <xdr:to>
      <xdr:col>13</xdr:col>
      <xdr:colOff>908843</xdr:colOff>
      <xdr:row>197</xdr:row>
      <xdr:rowOff>47624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7779424C-0983-4020-812C-33845A09C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43656</xdr:colOff>
      <xdr:row>166</xdr:row>
      <xdr:rowOff>0</xdr:rowOff>
    </xdr:from>
    <xdr:to>
      <xdr:col>14</xdr:col>
      <xdr:colOff>162719</xdr:colOff>
      <xdr:row>166</xdr:row>
      <xdr:rowOff>0</xdr:rowOff>
    </xdr:to>
    <xdr:graphicFrame macro="">
      <xdr:nvGraphicFramePr>
        <xdr:cNvPr id="19" name="Diagram 7">
          <a:extLst>
            <a:ext uri="{FF2B5EF4-FFF2-40B4-BE49-F238E27FC236}">
              <a16:creationId xmlns:a16="http://schemas.microsoft.com/office/drawing/2014/main" id="{6599B507-47B4-4A57-89BD-19F715B02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885031</xdr:colOff>
      <xdr:row>135</xdr:row>
      <xdr:rowOff>19845</xdr:rowOff>
    </xdr:from>
    <xdr:to>
      <xdr:col>14</xdr:col>
      <xdr:colOff>83343</xdr:colOff>
      <xdr:row>165</xdr:row>
      <xdr:rowOff>51595</xdr:rowOff>
    </xdr:to>
    <xdr:graphicFrame macro="">
      <xdr:nvGraphicFramePr>
        <xdr:cNvPr id="23" name="Diagram 7">
          <a:extLst>
            <a:ext uri="{FF2B5EF4-FFF2-40B4-BE49-F238E27FC236}">
              <a16:creationId xmlns:a16="http://schemas.microsoft.com/office/drawing/2014/main" id="{545AB4B1-3456-4D56-AD37-6C4D1285F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841375</xdr:colOff>
      <xdr:row>133</xdr:row>
      <xdr:rowOff>0</xdr:rowOff>
    </xdr:from>
    <xdr:to>
      <xdr:col>14</xdr:col>
      <xdr:colOff>7937</xdr:colOff>
      <xdr:row>133</xdr:row>
      <xdr:rowOff>0</xdr:rowOff>
    </xdr:to>
    <xdr:graphicFrame macro="">
      <xdr:nvGraphicFramePr>
        <xdr:cNvPr id="24" name="Diagram 7">
          <a:extLst>
            <a:ext uri="{FF2B5EF4-FFF2-40B4-BE49-F238E27FC236}">
              <a16:creationId xmlns:a16="http://schemas.microsoft.com/office/drawing/2014/main" id="{41405C5C-C33D-43B0-B2AC-0E74E6B6A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3968</xdr:colOff>
      <xdr:row>101</xdr:row>
      <xdr:rowOff>91281</xdr:rowOff>
    </xdr:from>
    <xdr:to>
      <xdr:col>14</xdr:col>
      <xdr:colOff>83343</xdr:colOff>
      <xdr:row>131</xdr:row>
      <xdr:rowOff>146843</xdr:rowOff>
    </xdr:to>
    <xdr:graphicFrame macro="">
      <xdr:nvGraphicFramePr>
        <xdr:cNvPr id="25" name="Diagram 7">
          <a:extLst>
            <a:ext uri="{FF2B5EF4-FFF2-40B4-BE49-F238E27FC236}">
              <a16:creationId xmlns:a16="http://schemas.microsoft.com/office/drawing/2014/main" id="{34D6BDA7-7C61-49E4-98BA-160572484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837407</xdr:colOff>
      <xdr:row>100</xdr:row>
      <xdr:rowOff>0</xdr:rowOff>
    </xdr:from>
    <xdr:to>
      <xdr:col>13</xdr:col>
      <xdr:colOff>821531</xdr:colOff>
      <xdr:row>100</xdr:row>
      <xdr:rowOff>0</xdr:rowOff>
    </xdr:to>
    <xdr:graphicFrame macro="">
      <xdr:nvGraphicFramePr>
        <xdr:cNvPr id="26" name="Diagram 7">
          <a:extLst>
            <a:ext uri="{FF2B5EF4-FFF2-40B4-BE49-F238E27FC236}">
              <a16:creationId xmlns:a16="http://schemas.microsoft.com/office/drawing/2014/main" id="{7B4A239A-451F-4D13-B7E1-B98924BC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55561</xdr:colOff>
      <xdr:row>68</xdr:row>
      <xdr:rowOff>71438</xdr:rowOff>
    </xdr:from>
    <xdr:to>
      <xdr:col>14</xdr:col>
      <xdr:colOff>817562</xdr:colOff>
      <xdr:row>98</xdr:row>
      <xdr:rowOff>162719</xdr:rowOff>
    </xdr:to>
    <xdr:graphicFrame macro="">
      <xdr:nvGraphicFramePr>
        <xdr:cNvPr id="27" name="Diagram 7">
          <a:extLst>
            <a:ext uri="{FF2B5EF4-FFF2-40B4-BE49-F238E27FC236}">
              <a16:creationId xmlns:a16="http://schemas.microsoft.com/office/drawing/2014/main" id="{D767B1BD-324A-47D6-A157-21639774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900906</xdr:colOff>
      <xdr:row>66</xdr:row>
      <xdr:rowOff>0</xdr:rowOff>
    </xdr:from>
    <xdr:to>
      <xdr:col>14</xdr:col>
      <xdr:colOff>162718</xdr:colOff>
      <xdr:row>66</xdr:row>
      <xdr:rowOff>0</xdr:rowOff>
    </xdr:to>
    <xdr:graphicFrame macro="">
      <xdr:nvGraphicFramePr>
        <xdr:cNvPr id="28" name="Diagram 7">
          <a:extLst>
            <a:ext uri="{FF2B5EF4-FFF2-40B4-BE49-F238E27FC236}">
              <a16:creationId xmlns:a16="http://schemas.microsoft.com/office/drawing/2014/main" id="{AE0C9F67-9304-4C4F-B02C-64D7D901E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861219</xdr:colOff>
      <xdr:row>34</xdr:row>
      <xdr:rowOff>31750</xdr:rowOff>
    </xdr:from>
    <xdr:to>
      <xdr:col>13</xdr:col>
      <xdr:colOff>869156</xdr:colOff>
      <xdr:row>64</xdr:row>
      <xdr:rowOff>71437</xdr:rowOff>
    </xdr:to>
    <xdr:graphicFrame macro="">
      <xdr:nvGraphicFramePr>
        <xdr:cNvPr id="29" name="Diagram 7">
          <a:extLst>
            <a:ext uri="{FF2B5EF4-FFF2-40B4-BE49-F238E27FC236}">
              <a16:creationId xmlns:a16="http://schemas.microsoft.com/office/drawing/2014/main" id="{17751F76-5875-4740-99FD-D9E8AA841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857250</xdr:colOff>
      <xdr:row>33</xdr:row>
      <xdr:rowOff>0</xdr:rowOff>
    </xdr:from>
    <xdr:to>
      <xdr:col>14</xdr:col>
      <xdr:colOff>23812</xdr:colOff>
      <xdr:row>33</xdr:row>
      <xdr:rowOff>0</xdr:rowOff>
    </xdr:to>
    <xdr:graphicFrame macro="">
      <xdr:nvGraphicFramePr>
        <xdr:cNvPr id="30" name="Diagram 7">
          <a:extLst>
            <a:ext uri="{FF2B5EF4-FFF2-40B4-BE49-F238E27FC236}">
              <a16:creationId xmlns:a16="http://schemas.microsoft.com/office/drawing/2014/main" id="{3ED499B2-EA1A-4974-BC8C-8647819D6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877094</xdr:colOff>
      <xdr:row>1</xdr:row>
      <xdr:rowOff>23813</xdr:rowOff>
    </xdr:from>
    <xdr:to>
      <xdr:col>14</xdr:col>
      <xdr:colOff>563562</xdr:colOff>
      <xdr:row>31</xdr:row>
      <xdr:rowOff>158750</xdr:rowOff>
    </xdr:to>
    <xdr:graphicFrame macro="">
      <xdr:nvGraphicFramePr>
        <xdr:cNvPr id="31" name="Diagram 7">
          <a:extLst>
            <a:ext uri="{FF2B5EF4-FFF2-40B4-BE49-F238E27FC236}">
              <a16:creationId xmlns:a16="http://schemas.microsoft.com/office/drawing/2014/main" id="{ABD1DF6C-2862-41B4-A8D6-CE3966F9F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896938</xdr:colOff>
      <xdr:row>186</xdr:row>
      <xdr:rowOff>134937</xdr:rowOff>
    </xdr:from>
    <xdr:to>
      <xdr:col>15</xdr:col>
      <xdr:colOff>468757</xdr:colOff>
      <xdr:row>191</xdr:row>
      <xdr:rowOff>160845</xdr:rowOff>
    </xdr:to>
    <xdr:sp macro="" textlink="">
      <xdr:nvSpPr>
        <xdr:cNvPr id="2" name="Pil: opp 1">
          <a:extLst>
            <a:ext uri="{FF2B5EF4-FFF2-40B4-BE49-F238E27FC236}">
              <a16:creationId xmlns:a16="http://schemas.microsoft.com/office/drawing/2014/main" id="{AF090D64-830A-45CF-8295-D10A21421473}"/>
            </a:ext>
          </a:extLst>
        </xdr:cNvPr>
        <xdr:cNvSpPr/>
      </xdr:nvSpPr>
      <xdr:spPr bwMode="auto">
        <a:xfrm>
          <a:off x="13676313" y="72858312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0</xdr:colOff>
      <xdr:row>202</xdr:row>
      <xdr:rowOff>0</xdr:rowOff>
    </xdr:from>
    <xdr:to>
      <xdr:col>14</xdr:col>
      <xdr:colOff>174625</xdr:colOff>
      <xdr:row>232</xdr:row>
      <xdr:rowOff>87312</xdr:rowOff>
    </xdr:to>
    <xdr:graphicFrame macro="">
      <xdr:nvGraphicFramePr>
        <xdr:cNvPr id="3" name="Diagram 7">
          <a:extLst>
            <a:ext uri="{FF2B5EF4-FFF2-40B4-BE49-F238E27FC236}">
              <a16:creationId xmlns:a16="http://schemas.microsoft.com/office/drawing/2014/main" id="{6386F543-9AA1-4766-9EC9-8A01E2735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235</xdr:row>
      <xdr:rowOff>0</xdr:rowOff>
    </xdr:from>
    <xdr:to>
      <xdr:col>14</xdr:col>
      <xdr:colOff>174625</xdr:colOff>
      <xdr:row>265</xdr:row>
      <xdr:rowOff>87312</xdr:rowOff>
    </xdr:to>
    <xdr:graphicFrame macro="">
      <xdr:nvGraphicFramePr>
        <xdr:cNvPr id="4" name="Diagram 7">
          <a:extLst>
            <a:ext uri="{FF2B5EF4-FFF2-40B4-BE49-F238E27FC236}">
              <a16:creationId xmlns:a16="http://schemas.microsoft.com/office/drawing/2014/main" id="{47FB7BCE-39CA-4051-951D-0B1BDE7E3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730542</xdr:colOff>
      <xdr:row>2</xdr:row>
      <xdr:rowOff>22497</xdr:rowOff>
    </xdr:from>
    <xdr:to>
      <xdr:col>15</xdr:col>
      <xdr:colOff>359596</xdr:colOff>
      <xdr:row>31</xdr:row>
      <xdr:rowOff>34247</xdr:rowOff>
    </xdr:to>
    <xdr:graphicFrame macro="">
      <xdr:nvGraphicFramePr>
        <xdr:cNvPr id="2" name="Diagram 8">
          <a:extLst>
            <a:ext uri="{FF2B5EF4-FFF2-40B4-BE49-F238E27FC236}">
              <a16:creationId xmlns:a16="http://schemas.microsoft.com/office/drawing/2014/main" id="{3925E0C9-343A-433C-8741-991C6DEDC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4281</xdr:colOff>
      <xdr:row>71</xdr:row>
      <xdr:rowOff>29966</xdr:rowOff>
    </xdr:from>
    <xdr:to>
      <xdr:col>15</xdr:col>
      <xdr:colOff>235450</xdr:colOff>
      <xdr:row>103</xdr:row>
      <xdr:rowOff>4280</xdr:rowOff>
    </xdr:to>
    <xdr:graphicFrame macro="">
      <xdr:nvGraphicFramePr>
        <xdr:cNvPr id="29" name="Diagram 8">
          <a:extLst>
            <a:ext uri="{FF2B5EF4-FFF2-40B4-BE49-F238E27FC236}">
              <a16:creationId xmlns:a16="http://schemas.microsoft.com/office/drawing/2014/main" id="{C640DEC1-D821-4668-9291-E44E0614A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898988</xdr:colOff>
      <xdr:row>36</xdr:row>
      <xdr:rowOff>184079</xdr:rowOff>
    </xdr:from>
    <xdr:to>
      <xdr:col>15</xdr:col>
      <xdr:colOff>642135</xdr:colOff>
      <xdr:row>67</xdr:row>
      <xdr:rowOff>184079</xdr:rowOff>
    </xdr:to>
    <xdr:graphicFrame macro="">
      <xdr:nvGraphicFramePr>
        <xdr:cNvPr id="30" name="Diagram 8">
          <a:extLst>
            <a:ext uri="{FF2B5EF4-FFF2-40B4-BE49-F238E27FC236}">
              <a16:creationId xmlns:a16="http://schemas.microsoft.com/office/drawing/2014/main" id="{F0C81C55-760E-405D-B515-B74C3FB0E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108</xdr:row>
      <xdr:rowOff>158393</xdr:rowOff>
    </xdr:from>
    <xdr:to>
      <xdr:col>14</xdr:col>
      <xdr:colOff>881865</xdr:colOff>
      <xdr:row>141</xdr:row>
      <xdr:rowOff>102743</xdr:rowOff>
    </xdr:to>
    <xdr:graphicFrame macro="">
      <xdr:nvGraphicFramePr>
        <xdr:cNvPr id="31" name="Diagram 8">
          <a:extLst>
            <a:ext uri="{FF2B5EF4-FFF2-40B4-BE49-F238E27FC236}">
              <a16:creationId xmlns:a16="http://schemas.microsoft.com/office/drawing/2014/main" id="{5E4AC39A-A63A-4365-97CD-0E652FE26C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890427</xdr:colOff>
      <xdr:row>144</xdr:row>
      <xdr:rowOff>21404</xdr:rowOff>
    </xdr:from>
    <xdr:to>
      <xdr:col>15</xdr:col>
      <xdr:colOff>42810</xdr:colOff>
      <xdr:row>176</xdr:row>
      <xdr:rowOff>184080</xdr:rowOff>
    </xdr:to>
    <xdr:graphicFrame macro="">
      <xdr:nvGraphicFramePr>
        <xdr:cNvPr id="32" name="Diagram 8">
          <a:extLst>
            <a:ext uri="{FF2B5EF4-FFF2-40B4-BE49-F238E27FC236}">
              <a16:creationId xmlns:a16="http://schemas.microsoft.com/office/drawing/2014/main" id="{05A526B9-E05D-4379-A688-06E1A78EB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38528</xdr:colOff>
      <xdr:row>181</xdr:row>
      <xdr:rowOff>59933</xdr:rowOff>
    </xdr:from>
    <xdr:to>
      <xdr:col>15</xdr:col>
      <xdr:colOff>12843</xdr:colOff>
      <xdr:row>213</xdr:row>
      <xdr:rowOff>119864</xdr:rowOff>
    </xdr:to>
    <xdr:graphicFrame macro="">
      <xdr:nvGraphicFramePr>
        <xdr:cNvPr id="33" name="Diagram 8">
          <a:extLst>
            <a:ext uri="{FF2B5EF4-FFF2-40B4-BE49-F238E27FC236}">
              <a16:creationId xmlns:a16="http://schemas.microsoft.com/office/drawing/2014/main" id="{9A66F091-3B7E-494A-8A8E-4C460E76B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64214</xdr:colOff>
      <xdr:row>216</xdr:row>
      <xdr:rowOff>107023</xdr:rowOff>
    </xdr:from>
    <xdr:to>
      <xdr:col>14</xdr:col>
      <xdr:colOff>894708</xdr:colOff>
      <xdr:row>249</xdr:row>
      <xdr:rowOff>68494</xdr:rowOff>
    </xdr:to>
    <xdr:graphicFrame macro="">
      <xdr:nvGraphicFramePr>
        <xdr:cNvPr id="34" name="Diagram 8">
          <a:extLst>
            <a:ext uri="{FF2B5EF4-FFF2-40B4-BE49-F238E27FC236}">
              <a16:creationId xmlns:a16="http://schemas.microsoft.com/office/drawing/2014/main" id="{69A8C331-0B88-4F77-85B7-39728AAAE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325349</xdr:colOff>
      <xdr:row>375</xdr:row>
      <xdr:rowOff>154112</xdr:rowOff>
    </xdr:from>
    <xdr:to>
      <xdr:col>16</xdr:col>
      <xdr:colOff>809981</xdr:colOff>
      <xdr:row>381</xdr:row>
      <xdr:rowOff>2363</xdr:rowOff>
    </xdr:to>
    <xdr:sp macro="" textlink="">
      <xdr:nvSpPr>
        <xdr:cNvPr id="3" name="Pil: opp 2">
          <a:extLst>
            <a:ext uri="{FF2B5EF4-FFF2-40B4-BE49-F238E27FC236}">
              <a16:creationId xmlns:a16="http://schemas.microsoft.com/office/drawing/2014/main" id="{9F1DA893-57DA-4C05-B8F0-F4BBE259E674}"/>
            </a:ext>
          </a:extLst>
        </xdr:cNvPr>
        <xdr:cNvSpPr/>
      </xdr:nvSpPr>
      <xdr:spPr bwMode="auto">
        <a:xfrm>
          <a:off x="14829034" y="65026854"/>
          <a:ext cx="484632" cy="978408"/>
        </a:xfrm>
        <a:prstGeom prst="upArrow">
          <a:avLst/>
        </a:prstGeom>
        <a:solidFill>
          <a:schemeClr val="accent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17124</xdr:colOff>
      <xdr:row>253</xdr:row>
      <xdr:rowOff>25686</xdr:rowOff>
    </xdr:from>
    <xdr:to>
      <xdr:col>15</xdr:col>
      <xdr:colOff>85619</xdr:colOff>
      <xdr:row>286</xdr:row>
      <xdr:rowOff>1</xdr:rowOff>
    </xdr:to>
    <xdr:graphicFrame macro="">
      <xdr:nvGraphicFramePr>
        <xdr:cNvPr id="13" name="Diagram 8">
          <a:extLst>
            <a:ext uri="{FF2B5EF4-FFF2-40B4-BE49-F238E27FC236}">
              <a16:creationId xmlns:a16="http://schemas.microsoft.com/office/drawing/2014/main" id="{88E62085-444B-482D-8386-158860FFA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907550</xdr:colOff>
      <xdr:row>364</xdr:row>
      <xdr:rowOff>111304</xdr:rowOff>
    </xdr:from>
    <xdr:to>
      <xdr:col>14</xdr:col>
      <xdr:colOff>821933</xdr:colOff>
      <xdr:row>397</xdr:row>
      <xdr:rowOff>132706</xdr:rowOff>
    </xdr:to>
    <xdr:graphicFrame macro="">
      <xdr:nvGraphicFramePr>
        <xdr:cNvPr id="14" name="Diagram 8">
          <a:extLst>
            <a:ext uri="{FF2B5EF4-FFF2-40B4-BE49-F238E27FC236}">
              <a16:creationId xmlns:a16="http://schemas.microsoft.com/office/drawing/2014/main" id="{38CD3BA2-858E-48BB-ACC7-85701DDA7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864742</xdr:colOff>
      <xdr:row>327</xdr:row>
      <xdr:rowOff>77056</xdr:rowOff>
    </xdr:from>
    <xdr:to>
      <xdr:col>16</xdr:col>
      <xdr:colOff>299663</xdr:colOff>
      <xdr:row>360</xdr:row>
      <xdr:rowOff>154112</xdr:rowOff>
    </xdr:to>
    <xdr:graphicFrame macro="">
      <xdr:nvGraphicFramePr>
        <xdr:cNvPr id="15" name="Diagram 8">
          <a:extLst>
            <a:ext uri="{FF2B5EF4-FFF2-40B4-BE49-F238E27FC236}">
              <a16:creationId xmlns:a16="http://schemas.microsoft.com/office/drawing/2014/main" id="{ABC0232A-5FAF-457E-935E-EDDBF9A4A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289</xdr:row>
      <xdr:rowOff>179797</xdr:rowOff>
    </xdr:from>
    <xdr:to>
      <xdr:col>15</xdr:col>
      <xdr:colOff>68495</xdr:colOff>
      <xdr:row>322</xdr:row>
      <xdr:rowOff>154113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74CE4B24-8EF1-4A1C-B086-D2CC362A2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0.92918</cdr:x>
      <cdr:y>0.33718</cdr:y>
    </cdr:from>
    <cdr:to>
      <cdr:x>0.97296</cdr:x>
      <cdr:y>0.67435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9164320" y="1485900"/>
          <a:ext cx="431800" cy="1485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  <cdr:relSizeAnchor xmlns:cdr="http://schemas.openxmlformats.org/drawingml/2006/chartDrawing">
    <cdr:from>
      <cdr:x>0.92403</cdr:x>
      <cdr:y>0.19164</cdr:y>
    </cdr:from>
    <cdr:to>
      <cdr:x>1</cdr:x>
      <cdr:y>0.51585</cdr:y>
    </cdr:to>
    <cdr:sp macro="" textlink="">
      <cdr:nvSpPr>
        <cdr:cNvPr id="3" name="TekstSylinder 2"/>
        <cdr:cNvSpPr txBox="1"/>
      </cdr:nvSpPr>
      <cdr:spPr>
        <a:xfrm xmlns:a="http://schemas.openxmlformats.org/drawingml/2006/main">
          <a:off x="9113520" y="844550"/>
          <a:ext cx="749300" cy="1428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nb-NO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7_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4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mro/Downloads/STORFE%202016_4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STORFE%202017_5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STORFE%202018_14B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STORFE/10_STORFE/10%20STORFE/STORFE%202016_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orten_roe_animalia_no/Documents/0050_Statistikk/DYRESLAG/STORFE/10_STORFE/10%20STORFE/STORFE%202016_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Kvalitetstilskudd"/>
      <sheetName val="Klasse Rase"/>
      <sheetName val="Ald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5">
          <cell r="B15">
            <v>2017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Klasse per slakteri"/>
      <sheetName val="Vektgrupper"/>
      <sheetName val="Fettgruppe"/>
      <sheetName val="Fylker"/>
      <sheetName val="Kommuner"/>
      <sheetName val="Klasse per mnd"/>
      <sheetName val="Fett per mnd"/>
      <sheetName val="Typefe"/>
      <sheetName val="Rasetype"/>
      <sheetName val="Raser"/>
      <sheetName val="Klasse Rase"/>
      <sheetName val="Kvalitetstilskudd"/>
      <sheetName val="Alder"/>
    </sheetNames>
    <sheetDataSet>
      <sheetData sheetId="0"/>
      <sheetData sheetId="1">
        <row r="2">
          <cell r="M2">
            <v>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4">
          <cell r="L64">
            <v>340.93914621500159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r2"/>
      <sheetName val="Måned"/>
      <sheetName val="Mån2"/>
      <sheetName val="Uke"/>
      <sheetName val="Uke2"/>
      <sheetName val="Kategori"/>
      <sheetName val="Kat2"/>
      <sheetName val="Region"/>
      <sheetName val="Reg2"/>
      <sheetName val="Organisasjon"/>
      <sheetName val="Org2"/>
      <sheetName val="Regorg"/>
      <sheetName val="Bedrifter"/>
      <sheetName val="Slakteri"/>
      <sheetName val="Variant"/>
      <sheetName val="Klasse"/>
      <sheetName val="Klasse per slakteri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type2"/>
      <sheetName val="Raser"/>
      <sheetName val="Rase2"/>
      <sheetName val="Kvalitetstilskudd"/>
      <sheetName val="Klasse Rase"/>
      <sheetName val="Alder"/>
      <sheetName val="Å"/>
      <sheetName val="M"/>
      <sheetName val="U"/>
      <sheetName val="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1">
          <cell r="C11" t="str">
            <v>Holstein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Å"/>
      <sheetName val="Måned"/>
      <sheetName val="M"/>
      <sheetName val="Uke"/>
      <sheetName val="U"/>
      <sheetName val="Kategori"/>
      <sheetName val="K"/>
      <sheetName val="Regioner"/>
      <sheetName val="R"/>
      <sheetName val="Organisasjon"/>
      <sheetName val="O"/>
      <sheetName val="Regorg"/>
      <sheetName val="RO"/>
      <sheetName val="Bedrifter"/>
      <sheetName val="Slakteri"/>
      <sheetName val="S"/>
      <sheetName val="Slakteri_klassefordeling"/>
      <sheetName val="Klasse"/>
      <sheetName val="KL"/>
      <sheetName val="Klasse per mnd"/>
      <sheetName val="Klasse per slakteri"/>
      <sheetName val="Klasse Rase"/>
      <sheetName val="Klasse Rase2"/>
      <sheetName val="Raser"/>
      <sheetName val="RA"/>
      <sheetName val="Variant"/>
      <sheetName val="V"/>
      <sheetName val="Kvalitetstilskudd"/>
      <sheetName val="Fettgruppe"/>
      <sheetName val="FE"/>
      <sheetName val="Fett per mnd"/>
      <sheetName val="Vektgrupper"/>
      <sheetName val="Fylker"/>
      <sheetName val="FY"/>
      <sheetName val="Kommuner"/>
      <sheetName val="Typefe"/>
      <sheetName val="Rasetype"/>
      <sheetName val="RT"/>
      <sheetName val="Alder"/>
    </sheetNames>
    <sheetDataSet>
      <sheetData sheetId="0">
        <row r="2208">
          <cell r="C2208">
            <v>2018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1">
          <cell r="D11" t="str">
            <v>Ordinær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k1"/>
      <sheetName val="År"/>
      <sheetName val="Måned"/>
      <sheetName val="Uke"/>
      <sheetName val="Kategori"/>
      <sheetName val="Regioner"/>
      <sheetName val="Organisasjon"/>
      <sheetName val="Regorg"/>
      <sheetName val="Bedrifter"/>
      <sheetName val="Slakteri"/>
      <sheetName val="Variant"/>
      <sheetName val="Klasse"/>
      <sheetName val="Fettgruppe"/>
      <sheetName val="Vektgrupper"/>
      <sheetName val="Fylker"/>
      <sheetName val="Kommuner"/>
      <sheetName val="Klasse per mnd"/>
      <sheetName val="Fett per mnd"/>
      <sheetName val="Typefe"/>
      <sheetName val="Rasetype"/>
      <sheetName val="Raser"/>
      <sheetName val="Alder"/>
    </sheetNames>
    <sheetDataSet>
      <sheetData sheetId="0"/>
      <sheetData sheetId="1">
        <row r="2">
          <cell r="M2">
            <v>24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L11">
            <v>204.12491601343763</v>
          </cell>
        </row>
      </sheetData>
      <sheetData sheetId="12"/>
      <sheetData sheetId="13"/>
      <sheetData sheetId="14"/>
      <sheetData sheetId="15"/>
      <sheetData sheetId="16"/>
      <sheetData sheetId="17">
        <row r="12">
          <cell r="B12">
            <v>1</v>
          </cell>
        </row>
      </sheetData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121"/>
  <sheetViews>
    <sheetView zoomScale="78" zoomScaleNormal="78" workbookViewId="0">
      <pane xSplit="3" ySplit="1" topLeftCell="D2085" activePane="bottomRight" state="frozen"/>
      <selection pane="topRight" activeCell="D1" sqref="D1"/>
      <selection pane="bottomLeft" activeCell="A2" sqref="A2"/>
      <selection pane="bottomRight" sqref="A1:AU2121"/>
    </sheetView>
  </sheetViews>
  <sheetFormatPr baseColWidth="10" defaultColWidth="8.90625" defaultRowHeight="15"/>
  <cols>
    <col min="1" max="43" width="13" customWidth="1"/>
  </cols>
  <sheetData>
    <row r="1" spans="1:47">
      <c r="A1" t="s">
        <v>411</v>
      </c>
      <c r="B1" t="s">
        <v>412</v>
      </c>
      <c r="C1" t="s">
        <v>11</v>
      </c>
      <c r="D1" t="s">
        <v>68</v>
      </c>
      <c r="E1" t="s">
        <v>25</v>
      </c>
      <c r="F1" t="s">
        <v>440</v>
      </c>
      <c r="G1" t="s">
        <v>83</v>
      </c>
      <c r="H1" t="s">
        <v>26</v>
      </c>
      <c r="I1" t="s">
        <v>27</v>
      </c>
      <c r="J1" t="s">
        <v>42</v>
      </c>
      <c r="K1" t="s">
        <v>43</v>
      </c>
      <c r="L1" t="s">
        <v>28</v>
      </c>
      <c r="M1" t="s">
        <v>108</v>
      </c>
      <c r="N1" t="s">
        <v>585</v>
      </c>
      <c r="O1" t="s">
        <v>895</v>
      </c>
      <c r="P1" t="s">
        <v>643</v>
      </c>
      <c r="Q1" t="s">
        <v>69</v>
      </c>
      <c r="R1" t="s">
        <v>75</v>
      </c>
      <c r="S1" t="s">
        <v>12</v>
      </c>
      <c r="T1" t="s">
        <v>13</v>
      </c>
      <c r="U1" t="s">
        <v>14</v>
      </c>
      <c r="V1" t="s">
        <v>15</v>
      </c>
      <c r="W1" t="s">
        <v>16</v>
      </c>
      <c r="X1" t="s">
        <v>17</v>
      </c>
      <c r="Y1" t="s">
        <v>18</v>
      </c>
      <c r="Z1" t="s">
        <v>19</v>
      </c>
      <c r="AA1" t="s">
        <v>20</v>
      </c>
      <c r="AB1" t="s">
        <v>21</v>
      </c>
      <c r="AC1" t="s">
        <v>22</v>
      </c>
      <c r="AD1" t="s">
        <v>23</v>
      </c>
      <c r="AE1" t="s">
        <v>546</v>
      </c>
      <c r="AF1" t="s">
        <v>547</v>
      </c>
      <c r="AG1" t="s">
        <v>463</v>
      </c>
      <c r="AH1" t="s">
        <v>464</v>
      </c>
      <c r="AI1" t="s">
        <v>465</v>
      </c>
      <c r="AJ1" t="s">
        <v>466</v>
      </c>
      <c r="AK1" t="s">
        <v>467</v>
      </c>
      <c r="AL1" t="s">
        <v>468</v>
      </c>
      <c r="AM1" t="s">
        <v>469</v>
      </c>
      <c r="AN1" t="s">
        <v>548</v>
      </c>
      <c r="AO1" t="s">
        <v>492</v>
      </c>
      <c r="AP1" t="s">
        <v>493</v>
      </c>
      <c r="AQ1" t="s">
        <v>549</v>
      </c>
      <c r="AR1" t="s">
        <v>710</v>
      </c>
      <c r="AS1" t="s">
        <v>709</v>
      </c>
      <c r="AT1" t="s">
        <v>647</v>
      </c>
      <c r="AU1" t="s">
        <v>648</v>
      </c>
    </row>
    <row r="2" spans="1:47">
      <c r="A2">
        <v>1</v>
      </c>
      <c r="B2">
        <v>1</v>
      </c>
      <c r="C2">
        <v>1996</v>
      </c>
      <c r="D2">
        <v>99</v>
      </c>
      <c r="E2">
        <v>99</v>
      </c>
      <c r="F2">
        <v>99</v>
      </c>
      <c r="G2">
        <v>99</v>
      </c>
      <c r="H2">
        <v>99</v>
      </c>
      <c r="I2">
        <v>99</v>
      </c>
      <c r="J2">
        <v>999</v>
      </c>
      <c r="K2">
        <v>99</v>
      </c>
      <c r="L2">
        <v>99</v>
      </c>
      <c r="M2">
        <v>99</v>
      </c>
      <c r="N2">
        <v>99</v>
      </c>
      <c r="O2">
        <v>99</v>
      </c>
      <c r="P2">
        <v>9999</v>
      </c>
      <c r="Q2">
        <v>24606</v>
      </c>
      <c r="R2">
        <v>77408.75</v>
      </c>
      <c r="S2">
        <v>2.9680753144831806</v>
      </c>
      <c r="T2">
        <v>6.6043567426163055</v>
      </c>
      <c r="U2">
        <v>246.71637508679763</v>
      </c>
      <c r="V2">
        <v>0.22219710304067689</v>
      </c>
      <c r="W2">
        <v>47.85117961470764</v>
      </c>
      <c r="X2">
        <v>1.3719379269139471</v>
      </c>
      <c r="Y2">
        <v>41.271591330228269</v>
      </c>
      <c r="Z2">
        <v>1.2544001168665797</v>
      </c>
      <c r="AA2">
        <v>3.1304482565148346</v>
      </c>
      <c r="AB2">
        <v>73.373629917391398</v>
      </c>
      <c r="AC2">
        <v>74.195813673471591</v>
      </c>
      <c r="AD2">
        <v>68.261260413323996</v>
      </c>
      <c r="AE2">
        <v>100</v>
      </c>
      <c r="AF2">
        <v>100</v>
      </c>
      <c r="AG2">
        <v>0</v>
      </c>
      <c r="AH2">
        <v>0</v>
      </c>
      <c r="AI2">
        <v>0</v>
      </c>
      <c r="AN2">
        <v>99</v>
      </c>
      <c r="AO2">
        <v>99</v>
      </c>
      <c r="AP2">
        <v>99</v>
      </c>
      <c r="AQ2">
        <v>99</v>
      </c>
    </row>
    <row r="3" spans="1:47">
      <c r="A3">
        <v>1</v>
      </c>
      <c r="B3">
        <v>2</v>
      </c>
      <c r="C3">
        <v>1997</v>
      </c>
      <c r="D3">
        <v>99</v>
      </c>
      <c r="E3">
        <v>99</v>
      </c>
      <c r="F3">
        <v>99</v>
      </c>
      <c r="G3">
        <v>99</v>
      </c>
      <c r="H3">
        <v>99</v>
      </c>
      <c r="I3">
        <v>99</v>
      </c>
      <c r="J3">
        <v>999</v>
      </c>
      <c r="K3">
        <v>99</v>
      </c>
      <c r="L3">
        <v>99</v>
      </c>
      <c r="M3">
        <v>99</v>
      </c>
      <c r="N3">
        <v>99</v>
      </c>
      <c r="O3">
        <v>99</v>
      </c>
      <c r="P3">
        <v>9999</v>
      </c>
      <c r="Q3">
        <v>24675</v>
      </c>
      <c r="R3">
        <v>86153.25</v>
      </c>
      <c r="S3">
        <v>2.7029276318653102</v>
      </c>
      <c r="T3">
        <v>6.744922565312395</v>
      </c>
      <c r="U3">
        <v>248.24487178370904</v>
      </c>
      <c r="V3">
        <v>0.15321534590975963</v>
      </c>
      <c r="W3">
        <v>49.257572987670223</v>
      </c>
      <c r="X3">
        <v>1.5100997350651302</v>
      </c>
      <c r="Y3">
        <v>41.301709720302114</v>
      </c>
      <c r="Z3">
        <v>1.2154241194950639</v>
      </c>
      <c r="AA3">
        <v>3.0042951098682305</v>
      </c>
      <c r="AB3">
        <v>75.308496922137792</v>
      </c>
      <c r="AC3">
        <v>75.185348899191808</v>
      </c>
      <c r="AD3">
        <v>69.636970165387879</v>
      </c>
      <c r="AE3">
        <v>100</v>
      </c>
      <c r="AF3">
        <v>100</v>
      </c>
      <c r="AG3">
        <v>0</v>
      </c>
      <c r="AH3">
        <v>0</v>
      </c>
      <c r="AI3">
        <v>0</v>
      </c>
      <c r="AN3">
        <v>99</v>
      </c>
      <c r="AO3">
        <v>99</v>
      </c>
      <c r="AP3">
        <v>99</v>
      </c>
      <c r="AQ3">
        <v>99</v>
      </c>
    </row>
    <row r="4" spans="1:47">
      <c r="A4">
        <v>1</v>
      </c>
      <c r="B4">
        <v>3</v>
      </c>
      <c r="C4">
        <v>1998</v>
      </c>
      <c r="D4">
        <v>99</v>
      </c>
      <c r="E4">
        <v>99</v>
      </c>
      <c r="F4">
        <v>99</v>
      </c>
      <c r="G4">
        <v>99</v>
      </c>
      <c r="H4">
        <v>99</v>
      </c>
      <c r="I4">
        <v>99</v>
      </c>
      <c r="J4">
        <v>999</v>
      </c>
      <c r="K4">
        <v>99</v>
      </c>
      <c r="L4">
        <v>99</v>
      </c>
      <c r="M4">
        <v>99</v>
      </c>
      <c r="N4">
        <v>99</v>
      </c>
      <c r="O4">
        <v>99</v>
      </c>
      <c r="P4">
        <v>9999</v>
      </c>
      <c r="Q4">
        <v>24178</v>
      </c>
      <c r="R4">
        <v>82199.25</v>
      </c>
      <c r="S4">
        <v>2.7392220731940986</v>
      </c>
      <c r="T4">
        <v>7.2085207590093612</v>
      </c>
      <c r="U4">
        <v>250.48794119167576</v>
      </c>
      <c r="V4">
        <v>0.13138806011003748</v>
      </c>
      <c r="W4">
        <v>56.690298269144797</v>
      </c>
      <c r="X4">
        <v>1.6910129958606677</v>
      </c>
      <c r="Y4">
        <v>41.808851459919595</v>
      </c>
      <c r="Z4">
        <v>1.2053024028222847</v>
      </c>
      <c r="AA4">
        <v>2.9777373516486954</v>
      </c>
      <c r="AB4">
        <v>74.906986212714557</v>
      </c>
      <c r="AC4">
        <v>73.480439042393002</v>
      </c>
      <c r="AD4">
        <v>67.750863605245485</v>
      </c>
      <c r="AE4">
        <v>100</v>
      </c>
      <c r="AF4">
        <v>100</v>
      </c>
      <c r="AG4">
        <v>0</v>
      </c>
      <c r="AH4">
        <v>0</v>
      </c>
      <c r="AI4">
        <v>0</v>
      </c>
      <c r="AN4">
        <v>99</v>
      </c>
      <c r="AO4">
        <v>99</v>
      </c>
      <c r="AP4">
        <v>99</v>
      </c>
      <c r="AQ4">
        <v>99</v>
      </c>
    </row>
    <row r="5" spans="1:47">
      <c r="A5">
        <v>1</v>
      </c>
      <c r="B5">
        <v>4</v>
      </c>
      <c r="C5">
        <v>1999</v>
      </c>
      <c r="D5">
        <v>99</v>
      </c>
      <c r="E5">
        <v>99</v>
      </c>
      <c r="F5">
        <v>99</v>
      </c>
      <c r="G5">
        <v>99</v>
      </c>
      <c r="H5">
        <v>99</v>
      </c>
      <c r="I5">
        <v>99</v>
      </c>
      <c r="J5">
        <v>999</v>
      </c>
      <c r="K5">
        <v>99</v>
      </c>
      <c r="L5">
        <v>99</v>
      </c>
      <c r="M5">
        <v>99</v>
      </c>
      <c r="N5">
        <v>99</v>
      </c>
      <c r="O5">
        <v>99</v>
      </c>
      <c r="P5">
        <v>9999</v>
      </c>
      <c r="Q5">
        <v>25397</v>
      </c>
      <c r="R5">
        <v>82715.25</v>
      </c>
      <c r="S5">
        <v>2.7012431202226912</v>
      </c>
      <c r="T5">
        <v>6.9990116695530764</v>
      </c>
      <c r="U5">
        <v>249.88865293884879</v>
      </c>
      <c r="V5">
        <v>0.157165697981932</v>
      </c>
      <c r="W5">
        <v>54.095224278473438</v>
      </c>
      <c r="X5">
        <v>1.8799435412454175</v>
      </c>
      <c r="Y5">
        <v>42.169714603380655</v>
      </c>
      <c r="Z5">
        <v>1.195723136933617</v>
      </c>
      <c r="AA5">
        <v>2.8990929593462313</v>
      </c>
      <c r="AB5">
        <v>75.121030411479509</v>
      </c>
      <c r="AC5">
        <v>73.916039573490139</v>
      </c>
      <c r="AD5">
        <v>68.708700148141645</v>
      </c>
      <c r="AE5">
        <v>100</v>
      </c>
      <c r="AF5">
        <v>100</v>
      </c>
      <c r="AG5">
        <v>0</v>
      </c>
      <c r="AH5">
        <v>0</v>
      </c>
      <c r="AI5">
        <v>0</v>
      </c>
      <c r="AN5">
        <v>99</v>
      </c>
      <c r="AO5">
        <v>99</v>
      </c>
      <c r="AP5">
        <v>99</v>
      </c>
      <c r="AQ5">
        <v>99</v>
      </c>
    </row>
    <row r="6" spans="1:47">
      <c r="A6">
        <v>1</v>
      </c>
      <c r="B6">
        <v>5</v>
      </c>
      <c r="C6">
        <v>2000</v>
      </c>
      <c r="D6">
        <v>99</v>
      </c>
      <c r="E6">
        <v>99</v>
      </c>
      <c r="F6">
        <v>99</v>
      </c>
      <c r="G6">
        <v>99</v>
      </c>
      <c r="H6">
        <v>99</v>
      </c>
      <c r="I6">
        <v>99</v>
      </c>
      <c r="J6">
        <v>999</v>
      </c>
      <c r="K6">
        <v>99</v>
      </c>
      <c r="L6">
        <v>99</v>
      </c>
      <c r="M6">
        <v>99</v>
      </c>
      <c r="N6">
        <v>99</v>
      </c>
      <c r="O6">
        <v>99</v>
      </c>
      <c r="P6">
        <v>9999</v>
      </c>
      <c r="Q6">
        <v>22898</v>
      </c>
      <c r="R6">
        <v>85486</v>
      </c>
      <c r="S6">
        <v>2.7072971012797407</v>
      </c>
      <c r="T6">
        <v>7.007194160447324</v>
      </c>
      <c r="U6">
        <v>249.6426572772132</v>
      </c>
      <c r="V6">
        <v>0.17663711017008629</v>
      </c>
      <c r="W6">
        <v>54.924783005404386</v>
      </c>
      <c r="X6">
        <v>1.8353882507077184</v>
      </c>
      <c r="Y6">
        <v>42.201862370797265</v>
      </c>
      <c r="Z6">
        <v>1.1999909734793641</v>
      </c>
      <c r="AA6">
        <v>2.84665808795926</v>
      </c>
      <c r="AB6">
        <v>74.974938101850398</v>
      </c>
      <c r="AC6">
        <v>73.452609646341813</v>
      </c>
      <c r="AD6">
        <v>68.665161291971501</v>
      </c>
      <c r="AE6">
        <v>100</v>
      </c>
      <c r="AF6">
        <v>100</v>
      </c>
      <c r="AG6">
        <v>0</v>
      </c>
      <c r="AH6">
        <v>0</v>
      </c>
      <c r="AI6">
        <v>0</v>
      </c>
      <c r="AN6">
        <v>99</v>
      </c>
      <c r="AO6">
        <v>99</v>
      </c>
      <c r="AP6">
        <v>99</v>
      </c>
      <c r="AQ6">
        <v>99</v>
      </c>
    </row>
    <row r="7" spans="1:47">
      <c r="A7">
        <v>1</v>
      </c>
      <c r="B7">
        <v>6</v>
      </c>
      <c r="C7">
        <v>2001</v>
      </c>
      <c r="D7">
        <v>99</v>
      </c>
      <c r="E7">
        <v>99</v>
      </c>
      <c r="F7">
        <v>99</v>
      </c>
      <c r="G7">
        <v>99</v>
      </c>
      <c r="H7">
        <v>99</v>
      </c>
      <c r="I7">
        <v>99</v>
      </c>
      <c r="J7">
        <v>999</v>
      </c>
      <c r="K7">
        <v>99</v>
      </c>
      <c r="L7">
        <v>99</v>
      </c>
      <c r="M7">
        <v>99</v>
      </c>
      <c r="N7">
        <v>99</v>
      </c>
      <c r="O7">
        <v>99</v>
      </c>
      <c r="P7">
        <v>9999</v>
      </c>
      <c r="Q7">
        <v>21482</v>
      </c>
      <c r="R7">
        <v>78681.5</v>
      </c>
      <c r="S7">
        <v>2.6869848693784442</v>
      </c>
      <c r="T7">
        <v>6.9754262437803023</v>
      </c>
      <c r="U7">
        <v>251.72065097894969</v>
      </c>
      <c r="V7">
        <v>0.22114474177538565</v>
      </c>
      <c r="W7">
        <v>55.072666382821879</v>
      </c>
      <c r="X7">
        <v>2.3652319795631755</v>
      </c>
      <c r="Y7">
        <v>43.493686858519347</v>
      </c>
      <c r="Z7">
        <v>1.2133905125452389</v>
      </c>
      <c r="AA7">
        <v>2.9171971566495722</v>
      </c>
      <c r="AB7">
        <v>75.093281104360258</v>
      </c>
      <c r="AC7">
        <v>73.968737877202315</v>
      </c>
      <c r="AD7">
        <v>69.395382594581264</v>
      </c>
      <c r="AE7">
        <v>100</v>
      </c>
      <c r="AF7">
        <v>100</v>
      </c>
      <c r="AG7">
        <v>0</v>
      </c>
      <c r="AH7">
        <v>0</v>
      </c>
      <c r="AI7">
        <v>0</v>
      </c>
      <c r="AN7">
        <v>99</v>
      </c>
      <c r="AO7">
        <v>99</v>
      </c>
      <c r="AP7">
        <v>99</v>
      </c>
      <c r="AQ7">
        <v>99</v>
      </c>
    </row>
    <row r="8" spans="1:47">
      <c r="A8">
        <v>1</v>
      </c>
      <c r="B8">
        <v>7</v>
      </c>
      <c r="C8">
        <v>2002</v>
      </c>
      <c r="D8">
        <v>99</v>
      </c>
      <c r="E8">
        <v>99</v>
      </c>
      <c r="F8">
        <v>99</v>
      </c>
      <c r="G8">
        <v>99</v>
      </c>
      <c r="H8">
        <v>99</v>
      </c>
      <c r="I8">
        <v>99</v>
      </c>
      <c r="J8">
        <v>999</v>
      </c>
      <c r="K8">
        <v>99</v>
      </c>
      <c r="L8">
        <v>99</v>
      </c>
      <c r="M8">
        <v>99</v>
      </c>
      <c r="N8">
        <v>99</v>
      </c>
      <c r="O8">
        <v>99</v>
      </c>
      <c r="P8">
        <v>9999</v>
      </c>
      <c r="Q8">
        <v>20482</v>
      </c>
      <c r="R8">
        <v>79278.25</v>
      </c>
      <c r="S8">
        <v>2.5602860809869039</v>
      </c>
      <c r="T8">
        <v>6.9951720680009961</v>
      </c>
      <c r="U8">
        <v>252.43195580124259</v>
      </c>
      <c r="V8">
        <v>0.16524078167719397</v>
      </c>
      <c r="W8">
        <v>55.023918918492782</v>
      </c>
      <c r="X8">
        <v>2.5063620854395743</v>
      </c>
      <c r="Y8">
        <v>44.13222879488211</v>
      </c>
      <c r="Z8">
        <v>1.1928955465932785</v>
      </c>
      <c r="AA8">
        <v>2.9858809844357554</v>
      </c>
      <c r="AB8">
        <v>76.216893054491393</v>
      </c>
      <c r="AC8">
        <v>73.98873761389639</v>
      </c>
      <c r="AD8">
        <v>68.944511016334829</v>
      </c>
      <c r="AE8">
        <v>100</v>
      </c>
      <c r="AF8">
        <v>100</v>
      </c>
      <c r="AG8">
        <v>0</v>
      </c>
      <c r="AH8">
        <v>0</v>
      </c>
      <c r="AI8">
        <v>0</v>
      </c>
      <c r="AN8">
        <v>99</v>
      </c>
      <c r="AO8">
        <v>99</v>
      </c>
      <c r="AP8">
        <v>99</v>
      </c>
      <c r="AQ8">
        <v>99</v>
      </c>
    </row>
    <row r="9" spans="1:47">
      <c r="A9">
        <v>1</v>
      </c>
      <c r="B9">
        <v>8</v>
      </c>
      <c r="C9">
        <v>2003</v>
      </c>
      <c r="D9">
        <v>99</v>
      </c>
      <c r="E9">
        <v>99</v>
      </c>
      <c r="F9">
        <v>99</v>
      </c>
      <c r="G9">
        <v>99</v>
      </c>
      <c r="H9">
        <v>99</v>
      </c>
      <c r="I9">
        <v>99</v>
      </c>
      <c r="J9">
        <v>999</v>
      </c>
      <c r="K9">
        <v>99</v>
      </c>
      <c r="L9">
        <v>99</v>
      </c>
      <c r="M9">
        <v>99</v>
      </c>
      <c r="N9">
        <v>99</v>
      </c>
      <c r="O9">
        <v>99</v>
      </c>
      <c r="P9">
        <v>9999</v>
      </c>
      <c r="Q9">
        <v>19620</v>
      </c>
      <c r="R9">
        <v>80032</v>
      </c>
      <c r="S9">
        <v>2.707254598160735</v>
      </c>
      <c r="T9">
        <v>7.1923855457816881</v>
      </c>
      <c r="U9">
        <v>255.32801629348396</v>
      </c>
      <c r="V9">
        <v>0.20491803278688528</v>
      </c>
      <c r="W9">
        <v>57.403288684526174</v>
      </c>
      <c r="X9">
        <v>2.9013394642143129</v>
      </c>
      <c r="Y9">
        <v>44.707842721296174</v>
      </c>
      <c r="Z9">
        <v>1.2401665793336183</v>
      </c>
      <c r="AA9">
        <v>3.0250661293367194</v>
      </c>
      <c r="AB9">
        <v>75.829527791646228</v>
      </c>
      <c r="AC9">
        <v>73.363692491017474</v>
      </c>
      <c r="AD9">
        <v>68.061780059329891</v>
      </c>
      <c r="AE9">
        <v>100</v>
      </c>
      <c r="AF9">
        <v>100</v>
      </c>
      <c r="AG9">
        <v>0</v>
      </c>
      <c r="AH9">
        <v>0</v>
      </c>
      <c r="AI9">
        <v>0</v>
      </c>
      <c r="AN9">
        <v>99</v>
      </c>
      <c r="AO9">
        <v>99</v>
      </c>
      <c r="AP9">
        <v>99</v>
      </c>
      <c r="AQ9">
        <v>99</v>
      </c>
    </row>
    <row r="10" spans="1:47">
      <c r="A10">
        <v>1</v>
      </c>
      <c r="B10">
        <v>9</v>
      </c>
      <c r="C10">
        <v>2004</v>
      </c>
      <c r="D10">
        <v>99</v>
      </c>
      <c r="E10">
        <v>99</v>
      </c>
      <c r="F10">
        <v>99</v>
      </c>
      <c r="G10">
        <v>99</v>
      </c>
      <c r="H10">
        <v>99</v>
      </c>
      <c r="I10">
        <v>99</v>
      </c>
      <c r="J10">
        <v>999</v>
      </c>
      <c r="K10">
        <v>99</v>
      </c>
      <c r="L10">
        <v>99</v>
      </c>
      <c r="M10">
        <v>99</v>
      </c>
      <c r="N10">
        <v>99</v>
      </c>
      <c r="O10">
        <v>99</v>
      </c>
      <c r="P10">
        <v>9999</v>
      </c>
      <c r="Q10">
        <v>18829</v>
      </c>
      <c r="R10">
        <v>81073</v>
      </c>
      <c r="S10">
        <v>3.100193652634045</v>
      </c>
      <c r="T10">
        <v>7.1907663463791884</v>
      </c>
      <c r="U10">
        <v>258.54235688823422</v>
      </c>
      <c r="V10">
        <v>0.41197439344788034</v>
      </c>
      <c r="W10">
        <v>57.682582364042283</v>
      </c>
      <c r="X10">
        <v>3.5548209638227277</v>
      </c>
      <c r="Y10">
        <v>45.865925218838193</v>
      </c>
      <c r="Z10">
        <v>1.427336312495286</v>
      </c>
      <c r="AA10">
        <v>2.9408285327823607</v>
      </c>
      <c r="AB10">
        <v>77.859086347545755</v>
      </c>
      <c r="AC10">
        <v>73.579716071091013</v>
      </c>
      <c r="AD10">
        <v>70.628180305298798</v>
      </c>
      <c r="AE10">
        <v>100</v>
      </c>
      <c r="AF10">
        <v>100</v>
      </c>
      <c r="AG10">
        <v>0</v>
      </c>
      <c r="AH10">
        <v>0</v>
      </c>
      <c r="AI10">
        <v>0</v>
      </c>
      <c r="AN10">
        <v>99</v>
      </c>
      <c r="AO10">
        <v>99</v>
      </c>
      <c r="AP10">
        <v>99</v>
      </c>
      <c r="AQ10">
        <v>99</v>
      </c>
    </row>
    <row r="11" spans="1:47">
      <c r="A11">
        <v>1</v>
      </c>
      <c r="B11">
        <v>10</v>
      </c>
      <c r="C11">
        <v>2005</v>
      </c>
      <c r="D11">
        <v>99</v>
      </c>
      <c r="E11">
        <v>99</v>
      </c>
      <c r="F11">
        <v>99</v>
      </c>
      <c r="G11">
        <v>99</v>
      </c>
      <c r="H11">
        <v>99</v>
      </c>
      <c r="I11">
        <v>99</v>
      </c>
      <c r="J11">
        <v>999</v>
      </c>
      <c r="K11">
        <v>99</v>
      </c>
      <c r="L11">
        <v>99</v>
      </c>
      <c r="M11">
        <v>99</v>
      </c>
      <c r="N11">
        <v>99</v>
      </c>
      <c r="O11">
        <v>99</v>
      </c>
      <c r="P11">
        <v>9999</v>
      </c>
      <c r="Q11">
        <v>18125</v>
      </c>
      <c r="R11">
        <v>79620.5</v>
      </c>
      <c r="S11">
        <v>3.2559956292663319</v>
      </c>
      <c r="T11">
        <v>7.2955206259694387</v>
      </c>
      <c r="U11">
        <v>263.2244497334238</v>
      </c>
      <c r="V11">
        <v>0.55513341413329487</v>
      </c>
      <c r="W11">
        <v>59.0953334882348</v>
      </c>
      <c r="X11">
        <v>4.5666631081191404</v>
      </c>
      <c r="Y11">
        <v>47.405008488237264</v>
      </c>
      <c r="Z11">
        <v>1.5289455492822086</v>
      </c>
      <c r="AA11">
        <v>2.9592269037233847</v>
      </c>
      <c r="AB11">
        <v>78.929961191025981</v>
      </c>
      <c r="AC11">
        <v>74.252779599638743</v>
      </c>
      <c r="AD11">
        <v>71.670664848434512</v>
      </c>
      <c r="AE11">
        <v>100</v>
      </c>
      <c r="AF11">
        <v>100</v>
      </c>
      <c r="AG11">
        <v>0</v>
      </c>
      <c r="AH11">
        <v>0</v>
      </c>
      <c r="AI11">
        <v>0</v>
      </c>
      <c r="AN11">
        <v>99</v>
      </c>
      <c r="AO11">
        <v>99</v>
      </c>
      <c r="AP11">
        <v>99</v>
      </c>
      <c r="AQ11">
        <v>99</v>
      </c>
    </row>
    <row r="12" spans="1:47">
      <c r="A12">
        <v>1</v>
      </c>
      <c r="B12">
        <v>11</v>
      </c>
      <c r="C12">
        <v>2006</v>
      </c>
      <c r="D12">
        <v>99</v>
      </c>
      <c r="E12">
        <v>99</v>
      </c>
      <c r="F12">
        <v>99</v>
      </c>
      <c r="G12">
        <v>99</v>
      </c>
      <c r="H12">
        <v>99</v>
      </c>
      <c r="I12">
        <v>99</v>
      </c>
      <c r="J12">
        <v>999</v>
      </c>
      <c r="K12">
        <v>99</v>
      </c>
      <c r="L12">
        <v>99</v>
      </c>
      <c r="M12">
        <v>99</v>
      </c>
      <c r="N12">
        <v>99</v>
      </c>
      <c r="O12">
        <v>99</v>
      </c>
      <c r="P12">
        <v>9999</v>
      </c>
      <c r="Q12">
        <v>17430</v>
      </c>
      <c r="R12">
        <v>82818</v>
      </c>
      <c r="S12">
        <v>3.1141780772295879</v>
      </c>
      <c r="T12">
        <v>7.2799753676736945</v>
      </c>
      <c r="U12">
        <v>264.7717018039562</v>
      </c>
      <c r="V12">
        <v>0.56750947861575984</v>
      </c>
      <c r="W12">
        <v>58.76379531019829</v>
      </c>
      <c r="X12">
        <v>5.0701538312927159</v>
      </c>
      <c r="Y12">
        <v>48.276121505438446</v>
      </c>
      <c r="Z12">
        <v>1.4703322865228059</v>
      </c>
      <c r="AA12">
        <v>2.9677344542489239</v>
      </c>
      <c r="AB12">
        <v>78.734867327252644</v>
      </c>
      <c r="AC12">
        <v>73.461279529899699</v>
      </c>
      <c r="AD12">
        <v>69.57769739228209</v>
      </c>
      <c r="AE12">
        <v>100</v>
      </c>
      <c r="AF12">
        <v>100</v>
      </c>
      <c r="AG12">
        <v>0</v>
      </c>
      <c r="AH12">
        <v>0</v>
      </c>
      <c r="AI12">
        <v>0</v>
      </c>
      <c r="AN12">
        <v>99</v>
      </c>
      <c r="AO12">
        <v>99</v>
      </c>
      <c r="AP12">
        <v>99</v>
      </c>
      <c r="AQ12">
        <v>99</v>
      </c>
    </row>
    <row r="13" spans="1:47">
      <c r="A13">
        <v>1</v>
      </c>
      <c r="B13">
        <v>12</v>
      </c>
      <c r="C13">
        <v>2007</v>
      </c>
      <c r="D13">
        <v>99</v>
      </c>
      <c r="E13">
        <v>99</v>
      </c>
      <c r="F13">
        <v>99</v>
      </c>
      <c r="G13">
        <v>99</v>
      </c>
      <c r="H13">
        <v>99</v>
      </c>
      <c r="I13">
        <v>99</v>
      </c>
      <c r="J13">
        <v>999</v>
      </c>
      <c r="K13">
        <v>99</v>
      </c>
      <c r="L13">
        <v>99</v>
      </c>
      <c r="M13">
        <v>99</v>
      </c>
      <c r="N13">
        <v>99</v>
      </c>
      <c r="O13">
        <v>99</v>
      </c>
      <c r="P13">
        <v>9999</v>
      </c>
      <c r="Q13">
        <v>16416</v>
      </c>
      <c r="R13">
        <v>78060</v>
      </c>
      <c r="S13">
        <v>3.2716115808352546</v>
      </c>
      <c r="T13">
        <v>7.5021778119395313</v>
      </c>
      <c r="U13">
        <v>269.27707788880542</v>
      </c>
      <c r="V13">
        <v>0.84294132718421744</v>
      </c>
      <c r="W13">
        <v>61.87548039969252</v>
      </c>
      <c r="X13">
        <v>5.8467845247245709</v>
      </c>
      <c r="Y13">
        <v>48.969738627503688</v>
      </c>
      <c r="Z13">
        <v>1.5142558171503404</v>
      </c>
      <c r="AA13">
        <v>2.9946588155621336</v>
      </c>
      <c r="AB13">
        <v>77.384916957579378</v>
      </c>
      <c r="AC13">
        <v>71.957507172757246</v>
      </c>
      <c r="AD13">
        <v>66.876878916869742</v>
      </c>
      <c r="AE13">
        <v>100</v>
      </c>
      <c r="AF13">
        <v>100</v>
      </c>
      <c r="AG13">
        <v>0</v>
      </c>
      <c r="AH13">
        <v>0</v>
      </c>
      <c r="AI13">
        <v>0</v>
      </c>
      <c r="AN13">
        <v>99</v>
      </c>
      <c r="AO13">
        <v>99</v>
      </c>
      <c r="AP13">
        <v>99</v>
      </c>
      <c r="AQ13">
        <v>99</v>
      </c>
    </row>
    <row r="14" spans="1:47">
      <c r="A14">
        <v>1</v>
      </c>
      <c r="B14">
        <v>13</v>
      </c>
      <c r="C14">
        <v>2008</v>
      </c>
      <c r="D14">
        <v>99</v>
      </c>
      <c r="E14">
        <v>99</v>
      </c>
      <c r="F14">
        <v>99</v>
      </c>
      <c r="G14">
        <v>99</v>
      </c>
      <c r="H14">
        <v>99</v>
      </c>
      <c r="I14">
        <v>99</v>
      </c>
      <c r="J14">
        <v>999</v>
      </c>
      <c r="K14">
        <v>99</v>
      </c>
      <c r="L14">
        <v>99</v>
      </c>
      <c r="M14">
        <v>99</v>
      </c>
      <c r="N14">
        <v>99</v>
      </c>
      <c r="O14">
        <v>99</v>
      </c>
      <c r="P14">
        <v>9999</v>
      </c>
      <c r="Q14">
        <v>15544</v>
      </c>
      <c r="R14">
        <v>87570</v>
      </c>
      <c r="S14">
        <v>3.2416010049103576</v>
      </c>
      <c r="T14">
        <v>7.5501199040767375</v>
      </c>
      <c r="U14">
        <v>271.81285714285849</v>
      </c>
      <c r="V14">
        <v>0.72856000913554897</v>
      </c>
      <c r="W14">
        <v>63.374443302500865</v>
      </c>
      <c r="X14">
        <v>6.2635605801073426</v>
      </c>
      <c r="Y14">
        <v>48.892237767799266</v>
      </c>
      <c r="Z14">
        <v>1.4911387897338981</v>
      </c>
      <c r="AA14">
        <v>2.8681316789616722</v>
      </c>
      <c r="AB14">
        <v>77.133675688155648</v>
      </c>
      <c r="AC14">
        <v>72.576847122182386</v>
      </c>
      <c r="AD14">
        <v>68.042984738945947</v>
      </c>
      <c r="AE14">
        <v>100</v>
      </c>
      <c r="AF14">
        <v>100</v>
      </c>
      <c r="AG14">
        <v>0</v>
      </c>
      <c r="AH14">
        <v>0</v>
      </c>
      <c r="AI14">
        <v>0</v>
      </c>
      <c r="AN14">
        <v>99</v>
      </c>
      <c r="AO14">
        <v>99</v>
      </c>
      <c r="AP14">
        <v>99</v>
      </c>
      <c r="AQ14">
        <v>99</v>
      </c>
    </row>
    <row r="15" spans="1:47">
      <c r="A15">
        <v>1</v>
      </c>
      <c r="B15">
        <v>14</v>
      </c>
      <c r="C15">
        <v>2009</v>
      </c>
      <c r="D15">
        <v>99</v>
      </c>
      <c r="E15">
        <v>99</v>
      </c>
      <c r="F15">
        <v>99</v>
      </c>
      <c r="G15">
        <v>99</v>
      </c>
      <c r="H15">
        <v>99</v>
      </c>
      <c r="I15">
        <v>99</v>
      </c>
      <c r="J15">
        <v>999</v>
      </c>
      <c r="K15">
        <v>99</v>
      </c>
      <c r="L15">
        <v>99</v>
      </c>
      <c r="M15">
        <v>99</v>
      </c>
      <c r="N15">
        <v>99</v>
      </c>
      <c r="O15">
        <v>99</v>
      </c>
      <c r="P15">
        <v>9999</v>
      </c>
      <c r="Q15">
        <v>14610</v>
      </c>
      <c r="R15">
        <v>81543.3</v>
      </c>
      <c r="S15">
        <v>3.3077518324620172</v>
      </c>
      <c r="T15">
        <v>7.5118985863952048</v>
      </c>
      <c r="U15">
        <v>274.25994042428886</v>
      </c>
      <c r="V15">
        <v>0.83759180705220404</v>
      </c>
      <c r="W15">
        <v>62.527516055886871</v>
      </c>
      <c r="X15">
        <v>7.530968209527944</v>
      </c>
      <c r="Y15">
        <v>51.146908188521053</v>
      </c>
      <c r="Z15">
        <v>1.5485368970769104</v>
      </c>
      <c r="AA15">
        <v>2.8979849034653271</v>
      </c>
      <c r="AB15">
        <v>77.971207805150101</v>
      </c>
      <c r="AC15">
        <v>72.570748703738687</v>
      </c>
      <c r="AD15">
        <v>68.65346050497071</v>
      </c>
      <c r="AE15">
        <v>100</v>
      </c>
      <c r="AF15">
        <v>100</v>
      </c>
      <c r="AG15">
        <v>0</v>
      </c>
      <c r="AH15">
        <v>0</v>
      </c>
      <c r="AI15">
        <v>0</v>
      </c>
      <c r="AN15">
        <v>99</v>
      </c>
      <c r="AO15">
        <v>99</v>
      </c>
      <c r="AP15">
        <v>99</v>
      </c>
      <c r="AQ15">
        <v>99</v>
      </c>
    </row>
    <row r="16" spans="1:47">
      <c r="A16">
        <v>1</v>
      </c>
      <c r="B16">
        <v>15</v>
      </c>
      <c r="C16">
        <v>2010</v>
      </c>
      <c r="D16">
        <v>99</v>
      </c>
      <c r="E16">
        <v>99</v>
      </c>
      <c r="F16">
        <v>99</v>
      </c>
      <c r="G16">
        <v>99</v>
      </c>
      <c r="H16">
        <v>99</v>
      </c>
      <c r="I16">
        <v>99</v>
      </c>
      <c r="J16">
        <v>999</v>
      </c>
      <c r="K16">
        <v>99</v>
      </c>
      <c r="L16">
        <v>99</v>
      </c>
      <c r="M16">
        <v>99</v>
      </c>
      <c r="N16">
        <v>99</v>
      </c>
      <c r="O16">
        <v>99</v>
      </c>
      <c r="P16">
        <v>9999</v>
      </c>
      <c r="Q16">
        <v>14035</v>
      </c>
      <c r="R16">
        <v>81177.5</v>
      </c>
      <c r="S16">
        <v>3.4013119398848199</v>
      </c>
      <c r="T16">
        <v>7.6170244217917524</v>
      </c>
      <c r="U16">
        <v>276.51254621046343</v>
      </c>
      <c r="V16">
        <v>0.91651011671953442</v>
      </c>
      <c r="W16">
        <v>64.937944627513772</v>
      </c>
      <c r="X16">
        <v>8.3089526038619113</v>
      </c>
      <c r="Y16">
        <v>51.709293264456797</v>
      </c>
      <c r="Z16">
        <v>1.5968377495201749</v>
      </c>
      <c r="AA16">
        <v>2.8439432065926225</v>
      </c>
      <c r="AB16">
        <v>78.457550629665249</v>
      </c>
      <c r="AC16">
        <v>72.346203563325886</v>
      </c>
      <c r="AD16">
        <v>67.864526131023297</v>
      </c>
      <c r="AE16">
        <v>100</v>
      </c>
      <c r="AF16">
        <v>100</v>
      </c>
      <c r="AG16">
        <v>0</v>
      </c>
      <c r="AH16">
        <v>0</v>
      </c>
      <c r="AI16">
        <v>0</v>
      </c>
      <c r="AN16">
        <v>99</v>
      </c>
      <c r="AO16">
        <v>99</v>
      </c>
      <c r="AP16">
        <v>99</v>
      </c>
      <c r="AQ16">
        <v>99</v>
      </c>
    </row>
    <row r="17" spans="1:47">
      <c r="A17">
        <v>1</v>
      </c>
      <c r="B17">
        <v>16</v>
      </c>
      <c r="C17">
        <v>2011</v>
      </c>
      <c r="D17">
        <v>99</v>
      </c>
      <c r="E17">
        <v>99</v>
      </c>
      <c r="F17">
        <v>99</v>
      </c>
      <c r="G17">
        <v>99</v>
      </c>
      <c r="H17">
        <v>99</v>
      </c>
      <c r="I17">
        <v>99</v>
      </c>
      <c r="J17">
        <v>999</v>
      </c>
      <c r="K17">
        <v>99</v>
      </c>
      <c r="L17">
        <v>99</v>
      </c>
      <c r="M17">
        <v>99</v>
      </c>
      <c r="N17">
        <v>99</v>
      </c>
      <c r="O17">
        <v>99</v>
      </c>
      <c r="P17">
        <v>9999</v>
      </c>
      <c r="Q17">
        <v>13193</v>
      </c>
      <c r="R17">
        <v>68125</v>
      </c>
      <c r="S17">
        <v>3.4534311926605512</v>
      </c>
      <c r="T17">
        <v>7.5504733944954099</v>
      </c>
      <c r="U17">
        <v>277.82531963302688</v>
      </c>
      <c r="V17">
        <v>1.1977981651376148</v>
      </c>
      <c r="W17">
        <v>63.448073394495381</v>
      </c>
      <c r="X17">
        <v>8.7280733944954108</v>
      </c>
      <c r="Y17">
        <v>51.755929989893133</v>
      </c>
      <c r="Z17">
        <v>1.621432192648615</v>
      </c>
      <c r="AA17">
        <v>2.8825159683872954</v>
      </c>
      <c r="AB17">
        <v>77.91770991047936</v>
      </c>
      <c r="AC17">
        <v>71.309558595151259</v>
      </c>
      <c r="AD17">
        <v>67.130943208043504</v>
      </c>
      <c r="AE17">
        <v>100</v>
      </c>
      <c r="AF17">
        <v>100</v>
      </c>
      <c r="AG17">
        <v>2046.7231516782535</v>
      </c>
      <c r="AH17">
        <v>99.908990825688122</v>
      </c>
      <c r="AI17">
        <v>16.98201834862385</v>
      </c>
      <c r="AJ17">
        <v>669.53997954246188</v>
      </c>
      <c r="AK17">
        <v>11.233080396381304</v>
      </c>
      <c r="AL17">
        <v>0.55335226267661319</v>
      </c>
      <c r="AM17">
        <v>7.0076510954336397</v>
      </c>
      <c r="AN17">
        <v>99</v>
      </c>
      <c r="AO17">
        <v>99</v>
      </c>
      <c r="AP17">
        <v>99</v>
      </c>
      <c r="AQ17">
        <v>99</v>
      </c>
    </row>
    <row r="18" spans="1:47">
      <c r="A18">
        <v>1</v>
      </c>
      <c r="B18">
        <v>17</v>
      </c>
      <c r="C18">
        <v>2012</v>
      </c>
      <c r="D18">
        <v>99</v>
      </c>
      <c r="E18">
        <v>99</v>
      </c>
      <c r="F18">
        <v>99</v>
      </c>
      <c r="G18">
        <v>99</v>
      </c>
      <c r="H18">
        <v>99</v>
      </c>
      <c r="I18">
        <v>99</v>
      </c>
      <c r="J18">
        <v>999</v>
      </c>
      <c r="K18">
        <v>99</v>
      </c>
      <c r="L18">
        <v>99</v>
      </c>
      <c r="M18">
        <v>99</v>
      </c>
      <c r="N18">
        <v>99</v>
      </c>
      <c r="O18">
        <v>99</v>
      </c>
      <c r="P18">
        <v>9999</v>
      </c>
      <c r="Q18">
        <v>16215</v>
      </c>
      <c r="R18">
        <v>58025</v>
      </c>
      <c r="S18">
        <v>3.5807324429125376</v>
      </c>
      <c r="T18">
        <v>7.6110297285652733</v>
      </c>
      <c r="U18">
        <v>280.30367065919654</v>
      </c>
      <c r="V18">
        <v>1.6320551486428263</v>
      </c>
      <c r="W18">
        <v>65.370099095217583</v>
      </c>
      <c r="X18">
        <v>8.9668246445497619</v>
      </c>
      <c r="Y18">
        <v>51.279571034529582</v>
      </c>
      <c r="Z18">
        <v>1.6300181662337596</v>
      </c>
      <c r="AA18">
        <v>2.7487052013461284</v>
      </c>
      <c r="AB18">
        <v>76.698062307811369</v>
      </c>
      <c r="AC18">
        <v>69.440917384375382</v>
      </c>
      <c r="AD18">
        <v>64.266766642385221</v>
      </c>
      <c r="AE18">
        <v>100</v>
      </c>
      <c r="AF18">
        <v>100</v>
      </c>
      <c r="AG18">
        <v>2149.7324211527289</v>
      </c>
      <c r="AH18">
        <v>100</v>
      </c>
      <c r="AI18">
        <v>18.690219732873757</v>
      </c>
      <c r="AJ18">
        <v>642.12887193893278</v>
      </c>
      <c r="AK18">
        <v>7.5208708299380547</v>
      </c>
      <c r="AL18">
        <v>-1.7924375262309626</v>
      </c>
      <c r="AM18">
        <v>5.3996270938559991</v>
      </c>
      <c r="AN18">
        <v>99</v>
      </c>
      <c r="AO18">
        <v>99</v>
      </c>
      <c r="AP18">
        <v>99</v>
      </c>
      <c r="AQ18">
        <v>99</v>
      </c>
    </row>
    <row r="19" spans="1:47">
      <c r="A19">
        <v>1</v>
      </c>
      <c r="B19">
        <v>18</v>
      </c>
      <c r="C19">
        <v>2013</v>
      </c>
      <c r="D19">
        <v>99</v>
      </c>
      <c r="E19">
        <v>99</v>
      </c>
      <c r="F19">
        <v>99</v>
      </c>
      <c r="G19">
        <v>99</v>
      </c>
      <c r="H19">
        <v>99</v>
      </c>
      <c r="I19">
        <v>99</v>
      </c>
      <c r="J19">
        <v>999</v>
      </c>
      <c r="K19">
        <v>99</v>
      </c>
      <c r="L19">
        <v>99</v>
      </c>
      <c r="M19">
        <v>99</v>
      </c>
      <c r="N19">
        <v>99</v>
      </c>
      <c r="O19">
        <v>99</v>
      </c>
      <c r="P19">
        <v>9999</v>
      </c>
      <c r="Q19">
        <v>12157</v>
      </c>
      <c r="R19">
        <v>63640</v>
      </c>
      <c r="S19">
        <v>3.631505342551856</v>
      </c>
      <c r="T19">
        <v>7.9855593966059102</v>
      </c>
      <c r="U19">
        <v>283.54437460716326</v>
      </c>
      <c r="V19">
        <v>1.3073538654934003</v>
      </c>
      <c r="W19">
        <v>70.708673790069113</v>
      </c>
      <c r="X19">
        <v>9.921433060967944</v>
      </c>
      <c r="Y19">
        <v>51.500364861461009</v>
      </c>
      <c r="Z19">
        <v>1.6180716139193536</v>
      </c>
      <c r="AA19">
        <v>2.7802214286667843</v>
      </c>
      <c r="AB19">
        <v>76.952082829407217</v>
      </c>
      <c r="AC19">
        <v>68.907084451066282</v>
      </c>
      <c r="AD19">
        <v>64.155185530981612</v>
      </c>
      <c r="AE19">
        <v>100</v>
      </c>
      <c r="AF19">
        <v>100</v>
      </c>
      <c r="AG19">
        <v>2165.7634654430926</v>
      </c>
      <c r="AH19">
        <v>99.899434318038942</v>
      </c>
      <c r="AI19">
        <v>17.842551854179764</v>
      </c>
      <c r="AJ19">
        <v>650.26209522793749</v>
      </c>
      <c r="AK19">
        <v>7.4538426414706844</v>
      </c>
      <c r="AL19">
        <v>-1.7586446337333148</v>
      </c>
      <c r="AM19">
        <v>5.3073595151350395</v>
      </c>
      <c r="AN19">
        <v>99</v>
      </c>
      <c r="AO19">
        <v>99</v>
      </c>
      <c r="AP19">
        <v>99</v>
      </c>
      <c r="AQ19">
        <v>99</v>
      </c>
    </row>
    <row r="20" spans="1:47">
      <c r="A20">
        <v>1</v>
      </c>
      <c r="B20">
        <v>19</v>
      </c>
      <c r="C20">
        <v>2014</v>
      </c>
      <c r="D20">
        <v>99</v>
      </c>
      <c r="E20">
        <v>99</v>
      </c>
      <c r="F20">
        <v>99</v>
      </c>
      <c r="G20">
        <v>99</v>
      </c>
      <c r="H20">
        <v>99</v>
      </c>
      <c r="I20">
        <v>99</v>
      </c>
      <c r="J20">
        <v>999</v>
      </c>
      <c r="K20">
        <v>99</v>
      </c>
      <c r="L20">
        <v>99</v>
      </c>
      <c r="M20">
        <v>99</v>
      </c>
      <c r="N20">
        <v>99</v>
      </c>
      <c r="O20">
        <v>99</v>
      </c>
      <c r="P20">
        <v>9999</v>
      </c>
      <c r="Q20">
        <v>11631</v>
      </c>
      <c r="R20">
        <v>57574</v>
      </c>
      <c r="S20">
        <v>3.7124222739430999</v>
      </c>
      <c r="T20">
        <v>7.8736929864174803</v>
      </c>
      <c r="U20">
        <v>284.40526626602446</v>
      </c>
      <c r="V20">
        <v>1.4416229548059891</v>
      </c>
      <c r="W20">
        <v>69.696390731927622</v>
      </c>
      <c r="X20">
        <v>10.351894952582763</v>
      </c>
      <c r="Y20">
        <v>52.039812179480194</v>
      </c>
      <c r="Z20">
        <v>1.6514960021819971</v>
      </c>
      <c r="AA20">
        <v>2.7469986507958088</v>
      </c>
      <c r="AB20">
        <v>77.685821352442147</v>
      </c>
      <c r="AC20">
        <v>68.648180440495622</v>
      </c>
      <c r="AD20">
        <v>64.883594102664844</v>
      </c>
      <c r="AE20">
        <v>100</v>
      </c>
      <c r="AF20">
        <v>100</v>
      </c>
      <c r="AG20">
        <v>2172.07621961943</v>
      </c>
      <c r="AH20">
        <v>99.876680446034683</v>
      </c>
      <c r="AI20">
        <v>16.530899364296388</v>
      </c>
      <c r="AJ20">
        <v>660.96456768249197</v>
      </c>
      <c r="AK20">
        <v>9.247334242548888</v>
      </c>
      <c r="AL20">
        <v>0.55194115355092577</v>
      </c>
      <c r="AM20">
        <v>8.2333764403991108</v>
      </c>
      <c r="AN20">
        <v>99</v>
      </c>
      <c r="AO20">
        <v>99</v>
      </c>
      <c r="AP20">
        <v>99</v>
      </c>
      <c r="AQ20">
        <v>99</v>
      </c>
    </row>
    <row r="21" spans="1:47">
      <c r="A21">
        <v>1</v>
      </c>
      <c r="B21">
        <v>20</v>
      </c>
      <c r="C21">
        <v>2015</v>
      </c>
      <c r="D21">
        <v>99</v>
      </c>
      <c r="E21">
        <v>99</v>
      </c>
      <c r="F21">
        <v>99</v>
      </c>
      <c r="G21">
        <v>99</v>
      </c>
      <c r="H21">
        <v>99</v>
      </c>
      <c r="I21">
        <v>99</v>
      </c>
      <c r="J21">
        <v>999</v>
      </c>
      <c r="K21">
        <v>99</v>
      </c>
      <c r="L21">
        <v>99</v>
      </c>
      <c r="M21">
        <v>99</v>
      </c>
      <c r="N21">
        <v>99</v>
      </c>
      <c r="O21">
        <v>99</v>
      </c>
      <c r="P21">
        <v>9999</v>
      </c>
      <c r="Q21">
        <v>11170</v>
      </c>
      <c r="R21">
        <v>58450.1</v>
      </c>
      <c r="S21">
        <v>3.8368950609152095</v>
      </c>
      <c r="T21">
        <v>8.0499776732631751</v>
      </c>
      <c r="U21">
        <v>288.33399942857307</v>
      </c>
      <c r="V21">
        <v>1.4490993171953503</v>
      </c>
      <c r="W21">
        <v>72.034094039188972</v>
      </c>
      <c r="X21">
        <v>11.928123305178264</v>
      </c>
      <c r="Y21">
        <v>52.81381822734356</v>
      </c>
      <c r="Z21">
        <v>1.7145702042362363</v>
      </c>
      <c r="AA21">
        <v>2.7590883927499461</v>
      </c>
      <c r="AB21">
        <v>78.243435623897085</v>
      </c>
      <c r="AC21">
        <v>69.069766284358607</v>
      </c>
      <c r="AD21">
        <v>65.4368446481067</v>
      </c>
      <c r="AE21">
        <v>100</v>
      </c>
      <c r="AF21">
        <v>100</v>
      </c>
      <c r="AG21">
        <v>2177.8103424159581</v>
      </c>
      <c r="AH21">
        <v>99.95380675139991</v>
      </c>
      <c r="AI21">
        <v>16.043086324916477</v>
      </c>
      <c r="AJ21">
        <v>653.70779380568206</v>
      </c>
      <c r="AK21">
        <v>9.9717915200571188</v>
      </c>
      <c r="AL21">
        <v>3.0407898743724679</v>
      </c>
      <c r="AM21">
        <v>11.060383555418102</v>
      </c>
      <c r="AN21">
        <v>99</v>
      </c>
      <c r="AO21">
        <v>99</v>
      </c>
      <c r="AP21">
        <v>99</v>
      </c>
      <c r="AQ21">
        <v>99</v>
      </c>
      <c r="AT21">
        <v>0</v>
      </c>
      <c r="AU21">
        <v>0</v>
      </c>
    </row>
    <row r="22" spans="1:47">
      <c r="A22">
        <v>1</v>
      </c>
      <c r="B22">
        <v>21</v>
      </c>
      <c r="C22">
        <v>2016</v>
      </c>
      <c r="D22">
        <v>99</v>
      </c>
      <c r="E22">
        <v>99</v>
      </c>
      <c r="F22">
        <v>99</v>
      </c>
      <c r="G22">
        <v>99</v>
      </c>
      <c r="H22">
        <v>99</v>
      </c>
      <c r="I22">
        <v>99</v>
      </c>
      <c r="J22">
        <v>999</v>
      </c>
      <c r="K22">
        <v>99</v>
      </c>
      <c r="L22">
        <v>99</v>
      </c>
      <c r="M22">
        <v>99</v>
      </c>
      <c r="N22">
        <v>99</v>
      </c>
      <c r="O22">
        <v>99</v>
      </c>
      <c r="P22">
        <v>9999</v>
      </c>
      <c r="Q22">
        <v>10998</v>
      </c>
      <c r="R22">
        <v>59708</v>
      </c>
      <c r="S22">
        <v>3.7918201915991152</v>
      </c>
      <c r="T22">
        <v>7.853034769210157</v>
      </c>
      <c r="U22">
        <v>288.78572218128011</v>
      </c>
      <c r="V22">
        <v>1.4085214711596437</v>
      </c>
      <c r="W22">
        <v>68.977356468145004</v>
      </c>
      <c r="X22">
        <v>12.386949822469353</v>
      </c>
      <c r="Y22">
        <v>54.134769447964096</v>
      </c>
      <c r="Z22">
        <v>1.7458154900857499</v>
      </c>
      <c r="AA22">
        <v>2.7611882556552354</v>
      </c>
      <c r="AB22">
        <v>79.424895851831181</v>
      </c>
      <c r="AC22">
        <v>70.177824375860226</v>
      </c>
      <c r="AD22">
        <v>67.781795890458994</v>
      </c>
      <c r="AE22">
        <v>100</v>
      </c>
      <c r="AF22">
        <v>100</v>
      </c>
      <c r="AG22">
        <v>2185.0231857215022</v>
      </c>
      <c r="AI22">
        <v>16.870436122462653</v>
      </c>
      <c r="AJ22">
        <v>673.88414873630484</v>
      </c>
      <c r="AK22">
        <v>12.510156194153591</v>
      </c>
      <c r="AL22">
        <v>5.2922972776820894</v>
      </c>
      <c r="AM22">
        <v>14.637163158220314</v>
      </c>
      <c r="AN22">
        <v>99</v>
      </c>
      <c r="AO22">
        <v>99</v>
      </c>
      <c r="AP22">
        <v>99</v>
      </c>
      <c r="AQ22">
        <v>99</v>
      </c>
      <c r="AT22">
        <v>0</v>
      </c>
      <c r="AU22">
        <v>0</v>
      </c>
    </row>
    <row r="23" spans="1:47">
      <c r="A23">
        <v>1</v>
      </c>
      <c r="B23">
        <v>22</v>
      </c>
      <c r="C23">
        <v>2017</v>
      </c>
      <c r="D23">
        <v>99</v>
      </c>
      <c r="E23">
        <v>99</v>
      </c>
      <c r="F23">
        <v>99</v>
      </c>
      <c r="G23">
        <v>99</v>
      </c>
      <c r="H23">
        <v>99</v>
      </c>
      <c r="I23">
        <v>99</v>
      </c>
      <c r="J23">
        <v>999</v>
      </c>
      <c r="K23">
        <v>99</v>
      </c>
      <c r="L23">
        <v>99</v>
      </c>
      <c r="M23">
        <v>99</v>
      </c>
      <c r="N23">
        <v>99</v>
      </c>
      <c r="O23">
        <v>99</v>
      </c>
      <c r="P23">
        <v>9999</v>
      </c>
      <c r="Q23">
        <v>11030</v>
      </c>
      <c r="R23">
        <v>59457</v>
      </c>
      <c r="S23">
        <v>3.8063306254940543</v>
      </c>
      <c r="T23">
        <v>7.8132431841498899</v>
      </c>
      <c r="U23">
        <v>289.32143397749326</v>
      </c>
      <c r="V23">
        <v>1.656659434549338</v>
      </c>
      <c r="W23">
        <v>68.726979161410767</v>
      </c>
      <c r="X23">
        <v>13.224683384630911</v>
      </c>
      <c r="Y23">
        <v>56.156126305430433</v>
      </c>
      <c r="Z23">
        <v>1.7733893308666016</v>
      </c>
      <c r="AA23">
        <v>2.7117933125191498</v>
      </c>
      <c r="AB23">
        <v>79.277487833595941</v>
      </c>
      <c r="AC23">
        <v>68.956498592567286</v>
      </c>
      <c r="AD23">
        <v>66.125897192182293</v>
      </c>
      <c r="AE23">
        <v>100</v>
      </c>
      <c r="AF23">
        <v>100</v>
      </c>
      <c r="AG23">
        <v>2198.7726589546564</v>
      </c>
      <c r="AH23">
        <v>99.939452040970778</v>
      </c>
      <c r="AI23">
        <v>20.317204029803047</v>
      </c>
      <c r="AJ23">
        <v>695.28744180032209</v>
      </c>
      <c r="AK23">
        <v>12.170274072863281</v>
      </c>
      <c r="AL23">
        <v>5.0734807931936237</v>
      </c>
      <c r="AM23">
        <v>16.442164614065259</v>
      </c>
      <c r="AN23">
        <v>99</v>
      </c>
      <c r="AO23">
        <v>99</v>
      </c>
      <c r="AP23">
        <v>99</v>
      </c>
      <c r="AQ23">
        <v>99</v>
      </c>
      <c r="AT23">
        <v>0</v>
      </c>
      <c r="AU23">
        <v>0</v>
      </c>
    </row>
    <row r="24" spans="1:47">
      <c r="A24">
        <v>1</v>
      </c>
      <c r="B24">
        <v>23</v>
      </c>
      <c r="C24">
        <v>2018</v>
      </c>
      <c r="D24">
        <v>99</v>
      </c>
      <c r="E24">
        <v>99</v>
      </c>
      <c r="F24">
        <v>99</v>
      </c>
      <c r="G24">
        <v>99</v>
      </c>
      <c r="H24">
        <v>99</v>
      </c>
      <c r="I24">
        <v>99</v>
      </c>
      <c r="J24">
        <v>999</v>
      </c>
      <c r="K24">
        <v>99</v>
      </c>
      <c r="L24">
        <v>99</v>
      </c>
      <c r="M24">
        <v>99</v>
      </c>
      <c r="N24">
        <v>99</v>
      </c>
      <c r="O24">
        <v>99</v>
      </c>
      <c r="P24">
        <v>9999</v>
      </c>
      <c r="Q24">
        <v>10881</v>
      </c>
      <c r="R24">
        <v>58892</v>
      </c>
      <c r="S24">
        <v>3.8199076275215647</v>
      </c>
      <c r="T24">
        <v>7.6831827752496116</v>
      </c>
      <c r="U24">
        <v>289.86265723697608</v>
      </c>
      <c r="V24">
        <v>2.2838416083678594</v>
      </c>
      <c r="W24">
        <v>67.358894247096401</v>
      </c>
      <c r="X24">
        <v>13.927188752292331</v>
      </c>
      <c r="Y24">
        <v>56.962412546527602</v>
      </c>
      <c r="Z24">
        <v>1.793364820071351</v>
      </c>
      <c r="AA24">
        <v>2.6309319704279486</v>
      </c>
      <c r="AB24">
        <v>79.865635479516001</v>
      </c>
      <c r="AC24">
        <v>68.29619814501487</v>
      </c>
      <c r="AD24">
        <v>65.716996779681509</v>
      </c>
      <c r="AE24">
        <v>100</v>
      </c>
      <c r="AF24">
        <v>100</v>
      </c>
      <c r="AG24">
        <v>2226.8750638471756</v>
      </c>
      <c r="AH24">
        <v>99.92868301297294</v>
      </c>
      <c r="AI24">
        <v>25.405827616654207</v>
      </c>
      <c r="AJ24">
        <v>747.41976550948539</v>
      </c>
      <c r="AK24">
        <v>10.836766299839539</v>
      </c>
      <c r="AL24">
        <v>2.2482959797688835</v>
      </c>
      <c r="AM24">
        <v>15.592519091462815</v>
      </c>
      <c r="AN24">
        <v>99</v>
      </c>
      <c r="AO24">
        <v>99</v>
      </c>
      <c r="AP24">
        <v>99</v>
      </c>
      <c r="AQ24">
        <v>99</v>
      </c>
      <c r="AR24">
        <v>217.53062760933537</v>
      </c>
      <c r="AS24">
        <v>28.68602520110236</v>
      </c>
      <c r="AT24">
        <v>0</v>
      </c>
      <c r="AU24">
        <v>0</v>
      </c>
    </row>
    <row r="25" spans="1:47">
      <c r="A25">
        <v>1</v>
      </c>
      <c r="B25">
        <v>24</v>
      </c>
      <c r="C25">
        <v>2019</v>
      </c>
      <c r="D25">
        <v>99</v>
      </c>
      <c r="E25">
        <v>99</v>
      </c>
      <c r="F25">
        <v>99</v>
      </c>
      <c r="G25">
        <v>99</v>
      </c>
      <c r="H25">
        <v>99</v>
      </c>
      <c r="I25">
        <v>99</v>
      </c>
      <c r="J25">
        <v>999</v>
      </c>
      <c r="K25">
        <v>99</v>
      </c>
      <c r="L25">
        <v>99</v>
      </c>
      <c r="M25">
        <v>99</v>
      </c>
      <c r="N25">
        <v>99</v>
      </c>
      <c r="O25">
        <v>99</v>
      </c>
      <c r="P25">
        <v>9999</v>
      </c>
      <c r="Q25">
        <v>10358</v>
      </c>
      <c r="R25">
        <v>59340</v>
      </c>
      <c r="S25">
        <v>3.633282777216043</v>
      </c>
      <c r="T25">
        <v>7.841439164138861</v>
      </c>
      <c r="U25">
        <v>292.14860717896761</v>
      </c>
      <c r="V25">
        <v>1.6936299292214356</v>
      </c>
      <c r="W25">
        <v>71.038085608358614</v>
      </c>
      <c r="X25">
        <v>14.005729693292892</v>
      </c>
      <c r="Y25">
        <v>54.930740014310977</v>
      </c>
      <c r="Z25">
        <v>1.6208786190597204</v>
      </c>
      <c r="AA25">
        <v>2.4517971820477409</v>
      </c>
      <c r="AB25">
        <v>85.869237221742736</v>
      </c>
      <c r="AC25">
        <v>70.527581823856522</v>
      </c>
      <c r="AD25">
        <v>67.58495672631031</v>
      </c>
      <c r="AE25">
        <v>100</v>
      </c>
      <c r="AF25">
        <v>100</v>
      </c>
      <c r="AG25">
        <v>2183.8013370247818</v>
      </c>
      <c r="AH25">
        <v>100</v>
      </c>
      <c r="AI25">
        <v>21.929558476575664</v>
      </c>
      <c r="AJ25">
        <v>690.77797129068085</v>
      </c>
      <c r="AK25">
        <v>10.359525583696833</v>
      </c>
      <c r="AL25">
        <v>0.9529520187706858</v>
      </c>
      <c r="AM25">
        <v>17.192161373854937</v>
      </c>
      <c r="AN25">
        <v>99</v>
      </c>
      <c r="AO25">
        <v>99</v>
      </c>
      <c r="AP25">
        <v>99</v>
      </c>
      <c r="AQ25">
        <v>99</v>
      </c>
      <c r="AR25">
        <v>221.83225849904863</v>
      </c>
      <c r="AS25">
        <v>26.782444015352034</v>
      </c>
      <c r="AT25">
        <v>0</v>
      </c>
      <c r="AU25">
        <v>0</v>
      </c>
    </row>
    <row r="26" spans="1:47">
      <c r="A26">
        <v>1</v>
      </c>
      <c r="B26">
        <v>25</v>
      </c>
      <c r="C26">
        <v>2020</v>
      </c>
      <c r="D26">
        <v>99</v>
      </c>
      <c r="E26">
        <v>99</v>
      </c>
      <c r="F26">
        <v>99</v>
      </c>
      <c r="G26">
        <v>99</v>
      </c>
      <c r="H26">
        <v>99</v>
      </c>
      <c r="I26">
        <v>99</v>
      </c>
      <c r="J26">
        <v>999</v>
      </c>
      <c r="K26">
        <v>99</v>
      </c>
      <c r="L26">
        <v>99</v>
      </c>
      <c r="M26">
        <v>99</v>
      </c>
      <c r="N26">
        <v>99</v>
      </c>
      <c r="O26">
        <v>99</v>
      </c>
      <c r="P26">
        <v>9999</v>
      </c>
      <c r="Q26">
        <v>10007</v>
      </c>
      <c r="R26">
        <v>52755.21</v>
      </c>
      <c r="S26">
        <v>3.7430824367868127</v>
      </c>
      <c r="T26">
        <v>8.0566071104635917</v>
      </c>
      <c r="U26">
        <v>297.50440477821559</v>
      </c>
      <c r="V26">
        <v>1.870905262248032</v>
      </c>
      <c r="W26">
        <v>74.559460572709312</v>
      </c>
      <c r="X26">
        <v>16.487471095271921</v>
      </c>
      <c r="Y26">
        <v>57.42053491348976</v>
      </c>
      <c r="Z26">
        <v>1.7862857330844604</v>
      </c>
      <c r="AA26">
        <v>2.4616227506013781</v>
      </c>
      <c r="AB26">
        <v>83.455147508335557</v>
      </c>
      <c r="AC26">
        <v>68.989292995596116</v>
      </c>
      <c r="AD26">
        <v>66.729332959952657</v>
      </c>
      <c r="AE26">
        <v>100</v>
      </c>
      <c r="AF26">
        <v>100</v>
      </c>
      <c r="AG26">
        <v>2219.2198330610295</v>
      </c>
      <c r="AH26">
        <v>100</v>
      </c>
      <c r="AI26">
        <v>25.771293489306554</v>
      </c>
      <c r="AJ26">
        <v>729.23974831519104</v>
      </c>
      <c r="AK26">
        <v>8.9183603529803612</v>
      </c>
      <c r="AL26">
        <v>0.58332362629803891</v>
      </c>
      <c r="AM26">
        <v>21.05895721248622</v>
      </c>
      <c r="AN26">
        <v>99</v>
      </c>
      <c r="AO26">
        <v>99</v>
      </c>
      <c r="AP26">
        <v>99</v>
      </c>
      <c r="AQ26">
        <v>99</v>
      </c>
      <c r="AR26">
        <v>222.01198950210528</v>
      </c>
      <c r="AS26">
        <v>27.201773972290081</v>
      </c>
      <c r="AT26">
        <v>0</v>
      </c>
      <c r="AU26">
        <v>0</v>
      </c>
    </row>
    <row r="27" spans="1:47">
      <c r="A27">
        <v>1</v>
      </c>
      <c r="B27">
        <v>26</v>
      </c>
      <c r="C27">
        <v>2021</v>
      </c>
      <c r="D27">
        <v>99</v>
      </c>
      <c r="E27">
        <v>99</v>
      </c>
      <c r="F27">
        <v>99</v>
      </c>
      <c r="G27">
        <v>99</v>
      </c>
      <c r="H27">
        <v>99</v>
      </c>
      <c r="I27">
        <v>99</v>
      </c>
      <c r="J27">
        <v>999</v>
      </c>
      <c r="K27">
        <v>99</v>
      </c>
      <c r="L27">
        <v>99</v>
      </c>
      <c r="M27">
        <v>99</v>
      </c>
      <c r="N27">
        <v>99</v>
      </c>
      <c r="O27">
        <v>99</v>
      </c>
      <c r="P27">
        <v>9999</v>
      </c>
      <c r="Q27">
        <v>10019</v>
      </c>
      <c r="R27">
        <v>57526.03</v>
      </c>
      <c r="S27">
        <v>3.9767453099057937</v>
      </c>
      <c r="T27">
        <v>8.2034341671066144</v>
      </c>
      <c r="U27">
        <v>302.18320158717773</v>
      </c>
      <c r="V27">
        <v>1.9591131180093608</v>
      </c>
      <c r="W27">
        <v>76.036882781586002</v>
      </c>
      <c r="X27">
        <v>18.994879361569019</v>
      </c>
      <c r="Y27">
        <v>58.95887547923661</v>
      </c>
      <c r="Z27">
        <v>1.8021033441533276</v>
      </c>
      <c r="AA27">
        <v>2.5252272411025696</v>
      </c>
      <c r="AB27">
        <v>83.395021614978447</v>
      </c>
      <c r="AC27">
        <v>68.769984244107022</v>
      </c>
      <c r="AD27">
        <v>68.807313487946899</v>
      </c>
      <c r="AE27">
        <v>100</v>
      </c>
      <c r="AF27">
        <v>100</v>
      </c>
      <c r="AG27">
        <v>2241.9955055674841</v>
      </c>
      <c r="AH27">
        <v>98.880454639404121</v>
      </c>
      <c r="AI27">
        <v>26.843604538675795</v>
      </c>
      <c r="AJ27">
        <v>728.28538300840285</v>
      </c>
      <c r="AK27">
        <v>8.7040884387308601</v>
      </c>
      <c r="AL27">
        <v>1.5335030142375723</v>
      </c>
      <c r="AM27">
        <v>19.821215133165655</v>
      </c>
      <c r="AN27">
        <v>99</v>
      </c>
      <c r="AO27">
        <v>99</v>
      </c>
      <c r="AP27">
        <v>99</v>
      </c>
      <c r="AQ27">
        <v>99</v>
      </c>
      <c r="AR27">
        <v>222.61738633609201</v>
      </c>
      <c r="AS27">
        <v>27.417365296174317</v>
      </c>
      <c r="AT27">
        <v>0</v>
      </c>
      <c r="AU27">
        <v>0</v>
      </c>
    </row>
    <row r="28" spans="1:47" s="526" customFormat="1">
      <c r="A28" s="526">
        <v>1</v>
      </c>
      <c r="B28" s="526">
        <v>27</v>
      </c>
      <c r="C28" s="526">
        <v>2022</v>
      </c>
      <c r="D28" s="526">
        <v>99</v>
      </c>
      <c r="E28" s="526">
        <v>99</v>
      </c>
      <c r="F28" s="526">
        <v>99</v>
      </c>
      <c r="G28" s="526">
        <v>99</v>
      </c>
      <c r="H28" s="526">
        <v>99</v>
      </c>
      <c r="I28" s="526">
        <v>99</v>
      </c>
      <c r="J28" s="526">
        <v>999</v>
      </c>
      <c r="K28" s="526">
        <v>99</v>
      </c>
      <c r="L28" s="526">
        <v>99</v>
      </c>
      <c r="M28" s="526">
        <v>99</v>
      </c>
      <c r="N28" s="526">
        <v>99</v>
      </c>
      <c r="O28" s="526">
        <v>99</v>
      </c>
      <c r="P28" s="526">
        <v>9999</v>
      </c>
      <c r="Q28" s="526">
        <v>9902</v>
      </c>
      <c r="R28" s="526">
        <v>61879</v>
      </c>
      <c r="S28" s="526">
        <v>3.899458108897397</v>
      </c>
      <c r="T28" s="526">
        <v>7.9952003102829696</v>
      </c>
      <c r="U28" s="526">
        <v>300.42751288805238</v>
      </c>
      <c r="V28" s="526">
        <v>17.762084067292623</v>
      </c>
      <c r="W28" s="526">
        <v>72.746812327283905</v>
      </c>
      <c r="X28" s="526">
        <v>18.492541896281448</v>
      </c>
      <c r="Y28" s="526">
        <v>59.623526719597479</v>
      </c>
      <c r="Z28" s="526">
        <v>1.7861879822789923</v>
      </c>
      <c r="AA28" s="526">
        <v>2.4973671052815898</v>
      </c>
      <c r="AB28" s="526">
        <v>79.801480123137267</v>
      </c>
      <c r="AC28" s="526">
        <v>68.640138601594387</v>
      </c>
      <c r="AD28" s="526">
        <v>67.964019212699441</v>
      </c>
      <c r="AE28" s="526">
        <v>100</v>
      </c>
      <c r="AF28" s="526">
        <v>100</v>
      </c>
      <c r="AG28" s="526">
        <v>2229.1612526982794</v>
      </c>
      <c r="AH28" s="526">
        <v>92.483718224276416</v>
      </c>
      <c r="AI28" s="526">
        <v>23.600898527771943</v>
      </c>
      <c r="AJ28" s="526">
        <v>712.66487239223</v>
      </c>
      <c r="AK28" s="526">
        <v>15.753410242900564</v>
      </c>
      <c r="AL28" s="526">
        <v>5.8841747993108591</v>
      </c>
      <c r="AM28" s="526">
        <v>23.856343464319551</v>
      </c>
      <c r="AN28" s="526">
        <v>99</v>
      </c>
      <c r="AO28" s="526">
        <v>99</v>
      </c>
      <c r="AP28" s="526">
        <v>99</v>
      </c>
      <c r="AQ28" s="526">
        <v>99</v>
      </c>
      <c r="AR28" s="526">
        <v>223.16382912053481</v>
      </c>
      <c r="AS28" s="526">
        <v>27.113026586884505</v>
      </c>
      <c r="AT28" s="526">
        <v>12.450104235685778</v>
      </c>
      <c r="AU28" s="526">
        <v>17.369382181353931</v>
      </c>
    </row>
    <row r="29" spans="1:47">
      <c r="A29">
        <v>1</v>
      </c>
      <c r="B29">
        <v>28</v>
      </c>
      <c r="C29">
        <v>2023</v>
      </c>
      <c r="D29">
        <v>99</v>
      </c>
      <c r="E29">
        <v>99</v>
      </c>
      <c r="F29">
        <v>99</v>
      </c>
      <c r="G29">
        <v>99</v>
      </c>
      <c r="H29">
        <v>99</v>
      </c>
      <c r="I29">
        <v>99</v>
      </c>
      <c r="J29">
        <v>999</v>
      </c>
      <c r="K29">
        <v>99</v>
      </c>
      <c r="L29">
        <v>99</v>
      </c>
      <c r="M29">
        <v>99</v>
      </c>
      <c r="N29">
        <v>99</v>
      </c>
      <c r="O29">
        <v>99</v>
      </c>
      <c r="P29">
        <v>9999</v>
      </c>
      <c r="Q29">
        <v>9716</v>
      </c>
      <c r="R29">
        <v>57064</v>
      </c>
      <c r="S29">
        <v>3.9281704763413039</v>
      </c>
      <c r="T29">
        <v>8.0084641805691863</v>
      </c>
      <c r="U29">
        <v>299.96117499649387</v>
      </c>
      <c r="V29">
        <v>18.905089022851527</v>
      </c>
      <c r="W29">
        <v>73.133674470769648</v>
      </c>
      <c r="X29">
        <v>18.812210850974338</v>
      </c>
      <c r="Y29">
        <v>61.303789413338279</v>
      </c>
      <c r="Z29">
        <v>1.8107513919296157</v>
      </c>
      <c r="AA29">
        <v>2.491507064971191</v>
      </c>
      <c r="AB29">
        <v>79.145935741859105</v>
      </c>
      <c r="AC29">
        <v>67.567508382646807</v>
      </c>
      <c r="AD29">
        <v>65.963697652698158</v>
      </c>
      <c r="AE29">
        <v>100</v>
      </c>
      <c r="AF29">
        <v>100</v>
      </c>
      <c r="AG29">
        <v>2269.0677438120438</v>
      </c>
      <c r="AH29">
        <v>93.358334501612191</v>
      </c>
      <c r="AI29">
        <v>26.288027477919528</v>
      </c>
      <c r="AJ29">
        <v>744.77476544653348</v>
      </c>
      <c r="AK29">
        <v>15.587152001362428</v>
      </c>
      <c r="AL29">
        <v>4.2956693288199395</v>
      </c>
      <c r="AM29">
        <v>24.36498542814078</v>
      </c>
      <c r="AN29">
        <v>99</v>
      </c>
      <c r="AO29">
        <v>99</v>
      </c>
      <c r="AP29">
        <v>99</v>
      </c>
      <c r="AQ29">
        <v>99</v>
      </c>
      <c r="AR29">
        <v>223.01112800015017</v>
      </c>
      <c r="AS29">
        <v>27.143005938667034</v>
      </c>
      <c r="AT29">
        <v>12.259918687789151</v>
      </c>
      <c r="AU29">
        <v>18.493270713584753</v>
      </c>
    </row>
    <row r="30" spans="1:47">
      <c r="A30">
        <v>1</v>
      </c>
      <c r="B30">
        <v>29</v>
      </c>
      <c r="C30">
        <v>2024</v>
      </c>
      <c r="D30">
        <v>99</v>
      </c>
      <c r="E30">
        <v>99</v>
      </c>
      <c r="F30">
        <v>99</v>
      </c>
      <c r="G30">
        <v>99</v>
      </c>
      <c r="H30">
        <v>99</v>
      </c>
      <c r="I30">
        <v>99</v>
      </c>
      <c r="J30">
        <v>999</v>
      </c>
      <c r="K30">
        <v>99</v>
      </c>
      <c r="L30">
        <v>99</v>
      </c>
      <c r="M30">
        <v>99</v>
      </c>
      <c r="N30">
        <v>99</v>
      </c>
      <c r="O30">
        <v>99</v>
      </c>
      <c r="P30">
        <v>9999</v>
      </c>
      <c r="Q30">
        <v>9399</v>
      </c>
      <c r="R30">
        <v>53466</v>
      </c>
      <c r="S30">
        <v>4.0191380377882435</v>
      </c>
      <c r="T30">
        <v>8.061927206074893</v>
      </c>
      <c r="U30">
        <v>303.70392211873076</v>
      </c>
      <c r="V30">
        <v>19.249616578760339</v>
      </c>
      <c r="W30">
        <v>74.108779411214599</v>
      </c>
      <c r="X30">
        <v>20.426065162907264</v>
      </c>
      <c r="Y30">
        <v>60.561233062506687</v>
      </c>
      <c r="Z30">
        <v>1.7680171202174548</v>
      </c>
      <c r="AA30">
        <v>2.4726006084964718</v>
      </c>
      <c r="AB30">
        <v>77.870051383259451</v>
      </c>
      <c r="AC30">
        <v>64.777617717872261</v>
      </c>
      <c r="AD30">
        <v>62.856080462341296</v>
      </c>
      <c r="AE30">
        <v>100</v>
      </c>
      <c r="AF30">
        <v>100</v>
      </c>
      <c r="AG30">
        <v>2286.638206807861</v>
      </c>
      <c r="AH30">
        <v>93.059140388284163</v>
      </c>
      <c r="AI30">
        <v>26.893726854449557</v>
      </c>
      <c r="AJ30">
        <v>742.25002840560387</v>
      </c>
      <c r="AK30">
        <v>14.054748184251304</v>
      </c>
      <c r="AL30">
        <v>2.972042174002254</v>
      </c>
      <c r="AM30">
        <v>23.29664256837161</v>
      </c>
      <c r="AN30">
        <v>99</v>
      </c>
      <c r="AO30">
        <v>99</v>
      </c>
      <c r="AP30">
        <v>99</v>
      </c>
      <c r="AQ30">
        <v>99</v>
      </c>
      <c r="AR30">
        <v>223.18962745649645</v>
      </c>
      <c r="AS30">
        <v>27.403350671342704</v>
      </c>
      <c r="AT30">
        <v>13.819997755582984</v>
      </c>
      <c r="AU30">
        <v>18.933527849474437</v>
      </c>
    </row>
    <row r="31" spans="1:47">
      <c r="A31">
        <v>2</v>
      </c>
      <c r="B31">
        <v>1</v>
      </c>
      <c r="C31">
        <v>2024</v>
      </c>
      <c r="D31">
        <v>1</v>
      </c>
      <c r="E31">
        <v>99</v>
      </c>
      <c r="F31">
        <v>99</v>
      </c>
      <c r="G31">
        <v>99</v>
      </c>
      <c r="H31">
        <v>99</v>
      </c>
      <c r="I31">
        <v>99</v>
      </c>
      <c r="J31">
        <v>999</v>
      </c>
      <c r="K31">
        <v>99</v>
      </c>
      <c r="L31">
        <v>99</v>
      </c>
      <c r="M31">
        <v>99</v>
      </c>
      <c r="N31">
        <v>99</v>
      </c>
      <c r="O31">
        <v>99</v>
      </c>
      <c r="P31">
        <v>9999</v>
      </c>
      <c r="Q31">
        <v>2446</v>
      </c>
      <c r="R31">
        <v>5421</v>
      </c>
      <c r="S31">
        <v>3.921057496764651</v>
      </c>
      <c r="T31">
        <v>8.3777900756317987</v>
      </c>
      <c r="U31">
        <v>305.19280575539591</v>
      </c>
      <c r="V31">
        <v>15.38461538461538</v>
      </c>
      <c r="W31">
        <v>80.28039107175799</v>
      </c>
      <c r="X31">
        <v>20.236118797269881</v>
      </c>
      <c r="Y31">
        <v>58.980177822923544</v>
      </c>
      <c r="Z31">
        <v>1.6942449135362896</v>
      </c>
      <c r="AA31">
        <v>2.3058952513068065</v>
      </c>
      <c r="AB31">
        <v>79.650178879749504</v>
      </c>
      <c r="AC31">
        <v>66.641058751651428</v>
      </c>
      <c r="AD31">
        <v>65.364655243236626</v>
      </c>
      <c r="AE31">
        <v>10.139153854786217</v>
      </c>
      <c r="AF31">
        <v>10.188860227225257</v>
      </c>
      <c r="AG31">
        <v>2225.385703215808</v>
      </c>
      <c r="AH31">
        <v>95.222283711492324</v>
      </c>
      <c r="AI31">
        <v>21.250691754288876</v>
      </c>
      <c r="AJ31">
        <v>687.93112269671019</v>
      </c>
      <c r="AK31">
        <v>12.035800839133882</v>
      </c>
      <c r="AL31">
        <v>3.750712378992505</v>
      </c>
      <c r="AM31">
        <v>20.173351385877151</v>
      </c>
      <c r="AN31">
        <v>99</v>
      </c>
      <c r="AO31">
        <v>99</v>
      </c>
      <c r="AP31">
        <v>99</v>
      </c>
      <c r="AQ31">
        <v>99</v>
      </c>
      <c r="AR31">
        <v>223.94963192561033</v>
      </c>
      <c r="AS31">
        <v>27.21602678828906</v>
      </c>
    </row>
    <row r="32" spans="1:47">
      <c r="A32">
        <v>2</v>
      </c>
      <c r="B32">
        <v>2</v>
      </c>
      <c r="C32">
        <v>2024</v>
      </c>
      <c r="D32">
        <v>2</v>
      </c>
      <c r="E32">
        <v>99</v>
      </c>
      <c r="F32">
        <v>99</v>
      </c>
      <c r="G32">
        <v>99</v>
      </c>
      <c r="H32">
        <v>99</v>
      </c>
      <c r="I32">
        <v>99</v>
      </c>
      <c r="J32">
        <v>999</v>
      </c>
      <c r="K32">
        <v>99</v>
      </c>
      <c r="L32">
        <v>99</v>
      </c>
      <c r="M32">
        <v>99</v>
      </c>
      <c r="N32">
        <v>99</v>
      </c>
      <c r="O32">
        <v>99</v>
      </c>
      <c r="P32">
        <v>9999</v>
      </c>
      <c r="Q32">
        <v>1615</v>
      </c>
      <c r="R32">
        <v>3128</v>
      </c>
      <c r="S32">
        <v>3.8522325730806304</v>
      </c>
      <c r="T32">
        <v>8.3852301790281309</v>
      </c>
      <c r="U32">
        <v>304.88583759590796</v>
      </c>
      <c r="V32">
        <v>14.673913043478262</v>
      </c>
      <c r="W32">
        <v>81.138107416879777</v>
      </c>
      <c r="X32">
        <v>20.076726342711002</v>
      </c>
      <c r="Y32">
        <v>59.51392770055601</v>
      </c>
      <c r="Z32">
        <v>1.6162766590847679</v>
      </c>
      <c r="AA32">
        <v>2.2808553294705352</v>
      </c>
      <c r="AB32">
        <v>75.930237137840223</v>
      </c>
      <c r="AC32">
        <v>69.980791275107052</v>
      </c>
      <c r="AD32">
        <v>63.598722729299219</v>
      </c>
      <c r="AE32">
        <v>5.8504470130550246</v>
      </c>
      <c r="AF32">
        <v>5.8732150228485827</v>
      </c>
      <c r="AG32">
        <v>2189.8708563535911</v>
      </c>
      <c r="AH32">
        <v>92.551150895140637</v>
      </c>
      <c r="AI32">
        <v>16.144501278772378</v>
      </c>
      <c r="AJ32">
        <v>679.10108252250996</v>
      </c>
      <c r="AK32">
        <v>7.0588300052348689</v>
      </c>
      <c r="AL32">
        <v>-3.3790490180810888</v>
      </c>
      <c r="AM32">
        <v>12.248308805409209</v>
      </c>
      <c r="AN32">
        <v>99</v>
      </c>
      <c r="AO32">
        <v>99</v>
      </c>
      <c r="AP32">
        <v>99</v>
      </c>
      <c r="AQ32">
        <v>99</v>
      </c>
      <c r="AR32">
        <v>224.43370165745856</v>
      </c>
      <c r="AS32">
        <v>27.011670721396204</v>
      </c>
    </row>
    <row r="33" spans="1:45">
      <c r="A33">
        <v>2</v>
      </c>
      <c r="B33">
        <v>3</v>
      </c>
      <c r="C33">
        <v>2024</v>
      </c>
      <c r="D33">
        <v>3</v>
      </c>
      <c r="E33">
        <v>99</v>
      </c>
      <c r="F33">
        <v>99</v>
      </c>
      <c r="G33">
        <v>99</v>
      </c>
      <c r="H33">
        <v>99</v>
      </c>
      <c r="I33">
        <v>99</v>
      </c>
      <c r="J33">
        <v>999</v>
      </c>
      <c r="K33">
        <v>99</v>
      </c>
      <c r="L33">
        <v>99</v>
      </c>
      <c r="M33">
        <v>99</v>
      </c>
      <c r="N33">
        <v>99</v>
      </c>
      <c r="O33">
        <v>99</v>
      </c>
      <c r="P33">
        <v>9999</v>
      </c>
      <c r="Q33">
        <v>1910</v>
      </c>
      <c r="R33">
        <v>3647</v>
      </c>
      <c r="S33">
        <v>4.0057787561915248</v>
      </c>
      <c r="T33">
        <v>8.564573622155196</v>
      </c>
      <c r="U33">
        <v>305.7080614203457</v>
      </c>
      <c r="V33">
        <v>18.151905675898004</v>
      </c>
      <c r="W33">
        <v>81.162599396764477</v>
      </c>
      <c r="X33">
        <v>20.400329037565118</v>
      </c>
      <c r="Y33">
        <v>62.175570958961025</v>
      </c>
      <c r="Z33">
        <v>1.7387877504348188</v>
      </c>
      <c r="AA33">
        <v>2.4110466294093742</v>
      </c>
      <c r="AB33">
        <v>77.393175661857981</v>
      </c>
      <c r="AC33">
        <v>66.016528544160749</v>
      </c>
      <c r="AD33">
        <v>65.408440278338546</v>
      </c>
      <c r="AE33">
        <v>6.821157371039539</v>
      </c>
      <c r="AF33">
        <v>6.8661701238365325</v>
      </c>
      <c r="AG33">
        <v>2233.6751438086594</v>
      </c>
      <c r="AH33">
        <v>90.512750205648445</v>
      </c>
      <c r="AI33">
        <v>21.360021935837675</v>
      </c>
      <c r="AJ33">
        <v>712.65518887799294</v>
      </c>
      <c r="AK33">
        <v>15.212033237328976</v>
      </c>
      <c r="AL33">
        <v>4.9786130691651396</v>
      </c>
      <c r="AM33">
        <v>18.497062901513335</v>
      </c>
      <c r="AN33">
        <v>99</v>
      </c>
      <c r="AO33">
        <v>99</v>
      </c>
      <c r="AP33">
        <v>99</v>
      </c>
      <c r="AQ33">
        <v>99</v>
      </c>
      <c r="AR33">
        <v>223.64819860732672</v>
      </c>
      <c r="AS33">
        <v>27.4232251838779</v>
      </c>
    </row>
    <row r="34" spans="1:45">
      <c r="A34">
        <v>2</v>
      </c>
      <c r="B34">
        <v>4</v>
      </c>
      <c r="C34">
        <v>2024</v>
      </c>
      <c r="D34">
        <v>4</v>
      </c>
      <c r="E34">
        <v>99</v>
      </c>
      <c r="F34">
        <v>99</v>
      </c>
      <c r="G34">
        <v>99</v>
      </c>
      <c r="H34">
        <v>99</v>
      </c>
      <c r="I34">
        <v>99</v>
      </c>
      <c r="J34">
        <v>999</v>
      </c>
      <c r="K34">
        <v>99</v>
      </c>
      <c r="L34">
        <v>99</v>
      </c>
      <c r="M34">
        <v>99</v>
      </c>
      <c r="N34">
        <v>99</v>
      </c>
      <c r="O34">
        <v>99</v>
      </c>
      <c r="P34">
        <v>9999</v>
      </c>
      <c r="Q34">
        <v>2260</v>
      </c>
      <c r="R34">
        <v>4417</v>
      </c>
      <c r="S34">
        <v>4.0954876937101181</v>
      </c>
      <c r="T34">
        <v>8.5374688702739441</v>
      </c>
      <c r="U34">
        <v>310.09316278016712</v>
      </c>
      <c r="V34">
        <v>19.696626669685312</v>
      </c>
      <c r="W34">
        <v>80.688249943400493</v>
      </c>
      <c r="X34">
        <v>22.95675798052978</v>
      </c>
      <c r="Y34">
        <v>60.453154417238189</v>
      </c>
      <c r="Z34">
        <v>1.7995907448810551</v>
      </c>
      <c r="AA34">
        <v>2.3786866291475266</v>
      </c>
      <c r="AB34">
        <v>75.46754568708009</v>
      </c>
      <c r="AC34">
        <v>67.506136993391507</v>
      </c>
      <c r="AD34">
        <v>62.441057377833111</v>
      </c>
      <c r="AE34">
        <v>8.2613249541764855</v>
      </c>
      <c r="AF34">
        <v>8.4351244657084319</v>
      </c>
      <c r="AG34">
        <v>2206.2436995351113</v>
      </c>
      <c r="AH34">
        <v>92.506225945211682</v>
      </c>
      <c r="AI34">
        <v>21.666289336653833</v>
      </c>
      <c r="AJ34">
        <v>673.56465253814224</v>
      </c>
      <c r="AK34">
        <v>14.357419996865444</v>
      </c>
      <c r="AL34">
        <v>3.5721677467400874</v>
      </c>
      <c r="AM34">
        <v>17.080460904542161</v>
      </c>
      <c r="AN34">
        <v>99</v>
      </c>
      <c r="AO34">
        <v>99</v>
      </c>
      <c r="AP34">
        <v>99</v>
      </c>
      <c r="AQ34">
        <v>99</v>
      </c>
      <c r="AR34">
        <v>224.14264741864449</v>
      </c>
      <c r="AS34">
        <v>27.641785064548483</v>
      </c>
    </row>
    <row r="35" spans="1:45">
      <c r="A35">
        <v>2</v>
      </c>
      <c r="B35">
        <v>5</v>
      </c>
      <c r="C35">
        <v>2024</v>
      </c>
      <c r="D35">
        <v>5</v>
      </c>
      <c r="E35">
        <v>99</v>
      </c>
      <c r="F35">
        <v>99</v>
      </c>
      <c r="G35">
        <v>99</v>
      </c>
      <c r="H35">
        <v>99</v>
      </c>
      <c r="I35">
        <v>99</v>
      </c>
      <c r="J35">
        <v>999</v>
      </c>
      <c r="K35">
        <v>99</v>
      </c>
      <c r="L35">
        <v>99</v>
      </c>
      <c r="M35">
        <v>99</v>
      </c>
      <c r="N35">
        <v>99</v>
      </c>
      <c r="O35">
        <v>99</v>
      </c>
      <c r="P35">
        <v>9999</v>
      </c>
      <c r="Q35">
        <v>2016</v>
      </c>
      <c r="R35">
        <v>3745</v>
      </c>
      <c r="S35">
        <v>4.0557192606482717</v>
      </c>
      <c r="T35">
        <v>8.3046728971962622</v>
      </c>
      <c r="U35">
        <v>307.18117489986616</v>
      </c>
      <c r="V35">
        <v>20.480640854472625</v>
      </c>
      <c r="W35">
        <v>77.863818424566091</v>
      </c>
      <c r="X35">
        <v>22.136181575433913</v>
      </c>
      <c r="Y35">
        <v>62.740014429673103</v>
      </c>
      <c r="Z35">
        <v>1.8723641259991763</v>
      </c>
      <c r="AA35">
        <v>2.4513078291483641</v>
      </c>
      <c r="AB35">
        <v>80.520728245230714</v>
      </c>
      <c r="AC35">
        <v>66.93144224166015</v>
      </c>
      <c r="AD35">
        <v>65.607953859643473</v>
      </c>
      <c r="AE35">
        <v>7.004451427075149</v>
      </c>
      <c r="AF35">
        <v>7.0846487720261679</v>
      </c>
      <c r="AG35">
        <v>2267.7870722433472</v>
      </c>
      <c r="AH35">
        <v>91.268357810413846</v>
      </c>
      <c r="AI35">
        <v>23.604806408544725</v>
      </c>
      <c r="AJ35">
        <v>699.78671780819354</v>
      </c>
      <c r="AK35">
        <v>21.509622732825768</v>
      </c>
      <c r="AL35">
        <v>10.11097225039366</v>
      </c>
      <c r="AM35">
        <v>25.347880364947592</v>
      </c>
      <c r="AN35">
        <v>99</v>
      </c>
      <c r="AO35">
        <v>99</v>
      </c>
      <c r="AP35">
        <v>99</v>
      </c>
      <c r="AQ35">
        <v>99</v>
      </c>
      <c r="AR35">
        <v>223.75928634103536</v>
      </c>
      <c r="AS35">
        <v>27.605603314397339</v>
      </c>
    </row>
    <row r="36" spans="1:45">
      <c r="A36">
        <v>2</v>
      </c>
      <c r="B36">
        <v>6</v>
      </c>
      <c r="C36">
        <v>2024</v>
      </c>
      <c r="D36">
        <v>6</v>
      </c>
      <c r="E36">
        <v>99</v>
      </c>
      <c r="F36">
        <v>99</v>
      </c>
      <c r="G36">
        <v>99</v>
      </c>
      <c r="H36">
        <v>99</v>
      </c>
      <c r="I36">
        <v>99</v>
      </c>
      <c r="J36">
        <v>999</v>
      </c>
      <c r="K36">
        <v>99</v>
      </c>
      <c r="L36">
        <v>99</v>
      </c>
      <c r="M36">
        <v>99</v>
      </c>
      <c r="N36">
        <v>99</v>
      </c>
      <c r="O36">
        <v>99</v>
      </c>
      <c r="P36">
        <v>9999</v>
      </c>
      <c r="Q36">
        <v>1886</v>
      </c>
      <c r="R36">
        <v>3509</v>
      </c>
      <c r="S36">
        <v>4.030588907947398</v>
      </c>
      <c r="T36">
        <v>8.0786548874323127</v>
      </c>
      <c r="U36">
        <v>306.79441436306519</v>
      </c>
      <c r="V36">
        <v>20.404673696209745</v>
      </c>
      <c r="W36">
        <v>74.009689370190912</v>
      </c>
      <c r="X36">
        <v>22.45654032487888</v>
      </c>
      <c r="Y36">
        <v>62.646127402868373</v>
      </c>
      <c r="Z36">
        <v>1.8768758922681872</v>
      </c>
      <c r="AA36">
        <v>2.4689748433639558</v>
      </c>
      <c r="AB36">
        <v>82.07314547076399</v>
      </c>
      <c r="AC36">
        <v>67.966959463172756</v>
      </c>
      <c r="AD36">
        <v>66.33143865346274</v>
      </c>
      <c r="AE36">
        <v>6.5630494145812275</v>
      </c>
      <c r="AF36">
        <v>6.6298350299050348</v>
      </c>
      <c r="AG36">
        <v>2293.6808444582425</v>
      </c>
      <c r="AH36">
        <v>91.764035337703049</v>
      </c>
      <c r="AI36">
        <v>24.565403248788833</v>
      </c>
      <c r="AJ36">
        <v>729.80093442204975</v>
      </c>
      <c r="AK36">
        <v>17.26672174089142</v>
      </c>
      <c r="AL36">
        <v>1.0928707315130164</v>
      </c>
      <c r="AM36">
        <v>23.288195250945243</v>
      </c>
      <c r="AN36">
        <v>99</v>
      </c>
      <c r="AO36">
        <v>99</v>
      </c>
      <c r="AP36">
        <v>99</v>
      </c>
      <c r="AQ36">
        <v>99</v>
      </c>
      <c r="AR36">
        <v>224.05619372865564</v>
      </c>
      <c r="AS36">
        <v>27.396160273610882</v>
      </c>
    </row>
    <row r="37" spans="1:45">
      <c r="A37">
        <v>2</v>
      </c>
      <c r="B37">
        <v>7</v>
      </c>
      <c r="C37">
        <v>2024</v>
      </c>
      <c r="D37">
        <v>7</v>
      </c>
      <c r="E37">
        <v>99</v>
      </c>
      <c r="F37">
        <v>99</v>
      </c>
      <c r="G37">
        <v>99</v>
      </c>
      <c r="H37">
        <v>99</v>
      </c>
      <c r="I37">
        <v>99</v>
      </c>
      <c r="J37">
        <v>999</v>
      </c>
      <c r="K37">
        <v>99</v>
      </c>
      <c r="L37">
        <v>99</v>
      </c>
      <c r="M37">
        <v>99</v>
      </c>
      <c r="N37">
        <v>99</v>
      </c>
      <c r="O37">
        <v>99</v>
      </c>
      <c r="P37">
        <v>9999</v>
      </c>
      <c r="Q37">
        <v>1643</v>
      </c>
      <c r="R37">
        <v>2972</v>
      </c>
      <c r="S37">
        <v>3.792765382014875</v>
      </c>
      <c r="T37">
        <v>7.9030955585464353</v>
      </c>
      <c r="U37">
        <v>300.42355316285352</v>
      </c>
      <c r="V37">
        <v>15.948855989232838</v>
      </c>
      <c r="W37">
        <v>73.115746971736186</v>
      </c>
      <c r="X37">
        <v>18.371467025571999</v>
      </c>
      <c r="Y37">
        <v>58.404514252639949</v>
      </c>
      <c r="Z37">
        <v>1.7237332924743451</v>
      </c>
      <c r="AA37">
        <v>2.3934980567779713</v>
      </c>
      <c r="AB37">
        <v>80.038272408995056</v>
      </c>
      <c r="AC37">
        <v>69.474363889727826</v>
      </c>
      <c r="AD37">
        <v>66.218411844507798</v>
      </c>
      <c r="AE37">
        <v>5.5586728014065008</v>
      </c>
      <c r="AF37">
        <v>5.4986324253507748</v>
      </c>
      <c r="AG37">
        <v>2243.7056843679875</v>
      </c>
      <c r="AH37">
        <v>89.939434724091527</v>
      </c>
      <c r="AI37">
        <v>18.808882907133249</v>
      </c>
      <c r="AJ37">
        <v>659.3745737338985</v>
      </c>
      <c r="AK37">
        <v>22.502601320065505</v>
      </c>
      <c r="AL37">
        <v>5.9019292419592855</v>
      </c>
      <c r="AM37">
        <v>29.701927870289804</v>
      </c>
      <c r="AN37">
        <v>99</v>
      </c>
      <c r="AO37">
        <v>99</v>
      </c>
      <c r="AP37">
        <v>99</v>
      </c>
      <c r="AQ37">
        <v>99</v>
      </c>
      <c r="AR37">
        <v>224.14846671652953</v>
      </c>
      <c r="AS37">
        <v>26.815626579444409</v>
      </c>
    </row>
    <row r="38" spans="1:45">
      <c r="A38">
        <v>2</v>
      </c>
      <c r="B38">
        <v>8</v>
      </c>
      <c r="C38">
        <v>2024</v>
      </c>
      <c r="D38">
        <v>8</v>
      </c>
      <c r="E38">
        <v>99</v>
      </c>
      <c r="F38">
        <v>99</v>
      </c>
      <c r="G38">
        <v>99</v>
      </c>
      <c r="H38">
        <v>99</v>
      </c>
      <c r="I38">
        <v>99</v>
      </c>
      <c r="J38">
        <v>999</v>
      </c>
      <c r="K38">
        <v>99</v>
      </c>
      <c r="L38">
        <v>99</v>
      </c>
      <c r="M38">
        <v>99</v>
      </c>
      <c r="N38">
        <v>99</v>
      </c>
      <c r="O38">
        <v>99</v>
      </c>
      <c r="P38">
        <v>9999</v>
      </c>
      <c r="Q38">
        <v>1740</v>
      </c>
      <c r="R38">
        <v>3411</v>
      </c>
      <c r="S38">
        <v>3.6033519553072626</v>
      </c>
      <c r="T38">
        <v>7.5754910583406625</v>
      </c>
      <c r="U38">
        <v>296.43459396071546</v>
      </c>
      <c r="V38">
        <v>12.342421577250075</v>
      </c>
      <c r="W38">
        <v>67.89797713280565</v>
      </c>
      <c r="X38">
        <v>16.094986807387862</v>
      </c>
      <c r="Y38">
        <v>56.011510674418659</v>
      </c>
      <c r="Z38">
        <v>1.6261640022554329</v>
      </c>
      <c r="AA38">
        <v>2.4056095303867502</v>
      </c>
      <c r="AB38">
        <v>79.520616376020897</v>
      </c>
      <c r="AC38">
        <v>65.359060391281361</v>
      </c>
      <c r="AD38">
        <v>64.138772694820815</v>
      </c>
      <c r="AE38">
        <v>6.3797553585456148</v>
      </c>
      <c r="AF38">
        <v>6.2270522424792141</v>
      </c>
      <c r="AG38">
        <v>2233.081993569132</v>
      </c>
      <c r="AH38">
        <v>91.175608326004124</v>
      </c>
      <c r="AI38">
        <v>15.62591615362064</v>
      </c>
      <c r="AJ38">
        <v>674.53858090962797</v>
      </c>
      <c r="AK38">
        <v>22.057490434402187</v>
      </c>
      <c r="AL38">
        <v>3.2750620091776459</v>
      </c>
      <c r="AM38">
        <v>31.030421000106955</v>
      </c>
      <c r="AN38">
        <v>99</v>
      </c>
      <c r="AO38">
        <v>99</v>
      </c>
      <c r="AP38">
        <v>99</v>
      </c>
      <c r="AQ38">
        <v>99</v>
      </c>
      <c r="AR38">
        <v>224.65080385852087</v>
      </c>
      <c r="AS38">
        <v>26.271025136355725</v>
      </c>
    </row>
    <row r="39" spans="1:45">
      <c r="A39">
        <v>2</v>
      </c>
      <c r="B39">
        <v>9</v>
      </c>
      <c r="C39">
        <v>2024</v>
      </c>
      <c r="D39">
        <v>9</v>
      </c>
      <c r="E39">
        <v>99</v>
      </c>
      <c r="F39">
        <v>99</v>
      </c>
      <c r="G39">
        <v>99</v>
      </c>
      <c r="H39">
        <v>99</v>
      </c>
      <c r="I39">
        <v>99</v>
      </c>
      <c r="J39">
        <v>999</v>
      </c>
      <c r="K39">
        <v>99</v>
      </c>
      <c r="L39">
        <v>99</v>
      </c>
      <c r="M39">
        <v>99</v>
      </c>
      <c r="N39">
        <v>99</v>
      </c>
      <c r="O39">
        <v>99</v>
      </c>
      <c r="P39">
        <v>9999</v>
      </c>
      <c r="Q39">
        <v>1798</v>
      </c>
      <c r="R39">
        <v>3767</v>
      </c>
      <c r="S39">
        <v>3.6220682302771854</v>
      </c>
      <c r="T39">
        <v>7.6140164587204708</v>
      </c>
      <c r="U39">
        <v>296.35234934961505</v>
      </c>
      <c r="V39">
        <v>12.370586673745684</v>
      </c>
      <c r="W39">
        <v>68.781523758959381</v>
      </c>
      <c r="X39">
        <v>15.821608707194054</v>
      </c>
      <c r="Y39">
        <v>55.993152613120799</v>
      </c>
      <c r="Z39">
        <v>1.5727050375928064</v>
      </c>
      <c r="AA39">
        <v>2.4330035388514326</v>
      </c>
      <c r="AB39">
        <v>76.456574042543679</v>
      </c>
      <c r="AC39">
        <v>66.207789015176004</v>
      </c>
      <c r="AD39">
        <v>66.55206228872639</v>
      </c>
      <c r="AE39">
        <v>7.0455990723076365</v>
      </c>
      <c r="AF39">
        <v>6.8750506186665667</v>
      </c>
      <c r="AG39">
        <v>2223.8803145020388</v>
      </c>
      <c r="AH39">
        <v>91.160074329705367</v>
      </c>
      <c r="AI39">
        <v>14.78630209715954</v>
      </c>
      <c r="AJ39">
        <v>670.778138397509</v>
      </c>
      <c r="AK39">
        <v>24.491243695256578</v>
      </c>
      <c r="AL39">
        <v>11.092469029736586</v>
      </c>
      <c r="AM39">
        <v>25.460699599981723</v>
      </c>
      <c r="AN39">
        <v>99</v>
      </c>
      <c r="AO39">
        <v>99</v>
      </c>
      <c r="AP39">
        <v>99</v>
      </c>
      <c r="AQ39">
        <v>99</v>
      </c>
      <c r="AR39">
        <v>224.52096680256255</v>
      </c>
      <c r="AS39">
        <v>26.360950384406191</v>
      </c>
    </row>
    <row r="40" spans="1:45">
      <c r="A40">
        <v>2</v>
      </c>
      <c r="B40">
        <v>10</v>
      </c>
      <c r="C40">
        <v>2024</v>
      </c>
      <c r="D40">
        <v>10</v>
      </c>
      <c r="E40">
        <v>99</v>
      </c>
      <c r="F40">
        <v>99</v>
      </c>
      <c r="G40">
        <v>99</v>
      </c>
      <c r="H40">
        <v>99</v>
      </c>
      <c r="I40">
        <v>99</v>
      </c>
      <c r="J40">
        <v>999</v>
      </c>
      <c r="K40">
        <v>99</v>
      </c>
      <c r="L40">
        <v>99</v>
      </c>
      <c r="M40">
        <v>99</v>
      </c>
      <c r="N40">
        <v>99</v>
      </c>
      <c r="O40">
        <v>99</v>
      </c>
      <c r="P40">
        <v>9999</v>
      </c>
      <c r="Q40">
        <v>3676</v>
      </c>
      <c r="R40">
        <v>9790</v>
      </c>
      <c r="S40">
        <v>4.1950670351038788</v>
      </c>
      <c r="T40">
        <v>7.8342185903983648</v>
      </c>
      <c r="U40">
        <v>301.35484167517961</v>
      </c>
      <c r="V40">
        <v>23.135852911133806</v>
      </c>
      <c r="W40">
        <v>69.1726251276813</v>
      </c>
      <c r="X40">
        <v>20.500510725229834</v>
      </c>
      <c r="Y40">
        <v>61.768256526725992</v>
      </c>
      <c r="Z40">
        <v>1.799665985067241</v>
      </c>
      <c r="AA40">
        <v>2.5566100666532674</v>
      </c>
      <c r="AB40">
        <v>77.448343812517479</v>
      </c>
      <c r="AC40">
        <v>60.532940323536792</v>
      </c>
      <c r="AD40">
        <v>62.576157533366803</v>
      </c>
      <c r="AE40">
        <v>18.310702128455464</v>
      </c>
      <c r="AF40">
        <v>18.169073031348152</v>
      </c>
      <c r="AG40">
        <v>2358.4465166130758</v>
      </c>
      <c r="AH40">
        <v>95.270684371807988</v>
      </c>
      <c r="AI40">
        <v>37.63023493360572</v>
      </c>
      <c r="AJ40">
        <v>805.84684247536893</v>
      </c>
      <c r="AK40">
        <v>9.4333415805972027</v>
      </c>
      <c r="AL40">
        <v>2.8653666221448608</v>
      </c>
      <c r="AM40">
        <v>20.835068757595359</v>
      </c>
      <c r="AN40">
        <v>99</v>
      </c>
      <c r="AO40">
        <v>99</v>
      </c>
      <c r="AP40">
        <v>99</v>
      </c>
      <c r="AQ40">
        <v>99</v>
      </c>
      <c r="AR40">
        <v>221.33622722400861</v>
      </c>
      <c r="AS40">
        <v>27.798495717322119</v>
      </c>
    </row>
    <row r="41" spans="1:45">
      <c r="A41">
        <v>2</v>
      </c>
      <c r="B41">
        <v>11</v>
      </c>
      <c r="C41">
        <v>2024</v>
      </c>
      <c r="D41">
        <v>11</v>
      </c>
      <c r="E41">
        <v>99</v>
      </c>
      <c r="F41">
        <v>99</v>
      </c>
      <c r="G41">
        <v>99</v>
      </c>
      <c r="H41">
        <v>99</v>
      </c>
      <c r="I41">
        <v>99</v>
      </c>
      <c r="J41">
        <v>999</v>
      </c>
      <c r="K41">
        <v>99</v>
      </c>
      <c r="L41">
        <v>99</v>
      </c>
      <c r="M41">
        <v>99</v>
      </c>
      <c r="N41">
        <v>99</v>
      </c>
      <c r="O41">
        <v>99</v>
      </c>
      <c r="P41">
        <v>9999</v>
      </c>
      <c r="Q41">
        <v>3100</v>
      </c>
      <c r="R41">
        <v>7988</v>
      </c>
      <c r="S41">
        <v>4.2676286072772891</v>
      </c>
      <c r="T41">
        <v>7.881572358537805</v>
      </c>
      <c r="U41">
        <v>304.61668753129715</v>
      </c>
      <c r="V41">
        <v>24.511767651477204</v>
      </c>
      <c r="W41">
        <v>70.44316474712069</v>
      </c>
      <c r="X41">
        <v>21.945418127190784</v>
      </c>
      <c r="Y41">
        <v>62.182613360168013</v>
      </c>
      <c r="Z41">
        <v>1.8090602808897271</v>
      </c>
      <c r="AA41">
        <v>2.5819072987514704</v>
      </c>
      <c r="AB41">
        <v>77.715533122331266</v>
      </c>
      <c r="AC41">
        <v>61.809075639389043</v>
      </c>
      <c r="AD41">
        <v>61.499049058416809</v>
      </c>
      <c r="AE41">
        <v>14.9403359144129</v>
      </c>
      <c r="AF41">
        <v>14.9852382712204</v>
      </c>
      <c r="AG41">
        <v>2400.9263171794528</v>
      </c>
      <c r="AH41">
        <v>94.792188282423609</v>
      </c>
      <c r="AI41">
        <v>41.074111166750129</v>
      </c>
      <c r="AJ41">
        <v>831.90005748868396</v>
      </c>
      <c r="AK41">
        <v>10.801177133076038</v>
      </c>
      <c r="AL41">
        <v>3.0761158520867502</v>
      </c>
      <c r="AM41">
        <v>23.315963183142724</v>
      </c>
      <c r="AN41">
        <v>99</v>
      </c>
      <c r="AO41">
        <v>99</v>
      </c>
      <c r="AP41">
        <v>99</v>
      </c>
      <c r="AQ41">
        <v>99</v>
      </c>
      <c r="AR41">
        <v>221.74897662749237</v>
      </c>
      <c r="AS41">
        <v>27.981235733344143</v>
      </c>
    </row>
    <row r="42" spans="1:45">
      <c r="A42">
        <v>2</v>
      </c>
      <c r="B42">
        <v>12</v>
      </c>
      <c r="C42">
        <v>2024</v>
      </c>
      <c r="D42">
        <v>12</v>
      </c>
      <c r="E42">
        <v>99</v>
      </c>
      <c r="F42">
        <v>99</v>
      </c>
      <c r="G42">
        <v>99</v>
      </c>
      <c r="H42">
        <v>99</v>
      </c>
      <c r="I42">
        <v>99</v>
      </c>
      <c r="J42">
        <v>999</v>
      </c>
      <c r="K42">
        <v>99</v>
      </c>
      <c r="L42">
        <v>99</v>
      </c>
      <c r="M42">
        <v>99</v>
      </c>
      <c r="N42">
        <v>99</v>
      </c>
      <c r="O42">
        <v>99</v>
      </c>
      <c r="P42">
        <v>9999</v>
      </c>
      <c r="Q42">
        <v>750</v>
      </c>
      <c r="R42">
        <v>1671</v>
      </c>
      <c r="S42">
        <v>4.2952095808383248</v>
      </c>
      <c r="T42">
        <v>7.9802513464991005</v>
      </c>
      <c r="U42">
        <v>307.7608617594255</v>
      </c>
      <c r="V42">
        <v>23.937761819269905</v>
      </c>
      <c r="W42">
        <v>72.830640335128649</v>
      </c>
      <c r="X42">
        <v>22.142429682824652</v>
      </c>
      <c r="Y42">
        <v>58.518571580685695</v>
      </c>
      <c r="Z42">
        <v>1.7601569572754003</v>
      </c>
      <c r="AA42">
        <v>2.441946949446387</v>
      </c>
      <c r="AB42">
        <v>77.540230593139214</v>
      </c>
      <c r="AC42">
        <v>59.798195998800239</v>
      </c>
      <c r="AD42">
        <v>55.739461659332882</v>
      </c>
      <c r="AE42">
        <v>3.1253506901582324</v>
      </c>
      <c r="AF42">
        <v>3.1670997693848801</v>
      </c>
      <c r="AG42">
        <v>2352.8535645472066</v>
      </c>
      <c r="AH42">
        <v>93.177737881508094</v>
      </c>
      <c r="AI42">
        <v>37.462597247157376</v>
      </c>
      <c r="AJ42">
        <v>813.54486202411181</v>
      </c>
      <c r="AK42">
        <v>13.516540358828429</v>
      </c>
      <c r="AL42">
        <v>-1.3302107216725851</v>
      </c>
      <c r="AM42">
        <v>26.452219029913032</v>
      </c>
      <c r="AN42">
        <v>99</v>
      </c>
      <c r="AO42">
        <v>99</v>
      </c>
      <c r="AP42">
        <v>99</v>
      </c>
      <c r="AQ42">
        <v>99</v>
      </c>
      <c r="AR42">
        <v>222.44958253050743</v>
      </c>
      <c r="AS42">
        <v>28.047207441596441</v>
      </c>
    </row>
    <row r="43" spans="1:45">
      <c r="A43">
        <v>2</v>
      </c>
      <c r="B43">
        <v>13</v>
      </c>
      <c r="C43">
        <v>2023</v>
      </c>
      <c r="D43">
        <v>1</v>
      </c>
      <c r="E43">
        <v>99</v>
      </c>
      <c r="F43">
        <v>99</v>
      </c>
      <c r="G43">
        <v>99</v>
      </c>
      <c r="H43">
        <v>99</v>
      </c>
      <c r="I43">
        <v>99</v>
      </c>
      <c r="J43">
        <v>999</v>
      </c>
      <c r="K43">
        <v>99</v>
      </c>
      <c r="L43">
        <v>99</v>
      </c>
      <c r="M43">
        <v>99</v>
      </c>
      <c r="N43">
        <v>99</v>
      </c>
      <c r="O43">
        <v>99</v>
      </c>
      <c r="P43">
        <v>9999</v>
      </c>
      <c r="Q43">
        <v>2476</v>
      </c>
      <c r="R43">
        <v>5472</v>
      </c>
      <c r="S43">
        <v>3.7723353513116864</v>
      </c>
      <c r="T43">
        <v>7.9530336257309937</v>
      </c>
      <c r="U43">
        <v>299.90608552631625</v>
      </c>
      <c r="V43">
        <v>15.716374269005851</v>
      </c>
      <c r="W43">
        <v>74.086257309941516</v>
      </c>
      <c r="X43">
        <v>17.525584795321638</v>
      </c>
      <c r="Y43">
        <v>56.871707358181133</v>
      </c>
      <c r="Z43">
        <v>1.6940528163586164</v>
      </c>
      <c r="AA43">
        <v>2.3454778579023601</v>
      </c>
      <c r="AB43">
        <v>79.05987190030929</v>
      </c>
      <c r="AC43">
        <v>68.830540515556237</v>
      </c>
      <c r="AD43">
        <v>68.574971358210803</v>
      </c>
      <c r="AE43">
        <v>9.5892331417355976</v>
      </c>
      <c r="AF43">
        <v>9.5874720279074097</v>
      </c>
      <c r="AG43">
        <v>2222.2836518910126</v>
      </c>
      <c r="AH43">
        <v>89.87573099415205</v>
      </c>
      <c r="AI43">
        <v>18.165204678362574</v>
      </c>
      <c r="AJ43">
        <v>726.84548911574655</v>
      </c>
      <c r="AK43">
        <v>14.532693174793939</v>
      </c>
      <c r="AL43">
        <v>1.2503565622141075</v>
      </c>
      <c r="AM43">
        <v>23.696877943473055</v>
      </c>
      <c r="AN43">
        <v>99</v>
      </c>
      <c r="AO43">
        <v>99</v>
      </c>
      <c r="AP43">
        <v>99</v>
      </c>
      <c r="AQ43">
        <v>99</v>
      </c>
      <c r="AR43">
        <v>224.15412769418472</v>
      </c>
      <c r="AS43">
        <v>26.742867469400466</v>
      </c>
    </row>
    <row r="44" spans="1:45">
      <c r="A44">
        <v>2</v>
      </c>
      <c r="B44">
        <v>14</v>
      </c>
      <c r="C44">
        <v>2023</v>
      </c>
      <c r="D44">
        <v>2</v>
      </c>
      <c r="E44">
        <v>99</v>
      </c>
      <c r="F44">
        <v>99</v>
      </c>
      <c r="G44">
        <v>99</v>
      </c>
      <c r="H44">
        <v>99</v>
      </c>
      <c r="I44">
        <v>99</v>
      </c>
      <c r="J44">
        <v>999</v>
      </c>
      <c r="K44">
        <v>99</v>
      </c>
      <c r="L44">
        <v>99</v>
      </c>
      <c r="M44">
        <v>99</v>
      </c>
      <c r="N44">
        <v>99</v>
      </c>
      <c r="O44">
        <v>99</v>
      </c>
      <c r="P44">
        <v>9999</v>
      </c>
      <c r="Q44">
        <v>1782</v>
      </c>
      <c r="R44">
        <v>3657</v>
      </c>
      <c r="S44">
        <v>3.6549820590670712</v>
      </c>
      <c r="T44">
        <v>7.864916598304621</v>
      </c>
      <c r="U44">
        <v>296.15397867104224</v>
      </c>
      <c r="V44">
        <v>12.414547443259508</v>
      </c>
      <c r="W44">
        <v>73.584905660377359</v>
      </c>
      <c r="X44">
        <v>15.231063713426304</v>
      </c>
      <c r="Y44">
        <v>59.831469411289447</v>
      </c>
      <c r="Z44">
        <v>1.6002226040511898</v>
      </c>
      <c r="AA44">
        <v>2.3156249469958898</v>
      </c>
      <c r="AB44">
        <v>75.562009539615516</v>
      </c>
      <c r="AC44">
        <v>69.370292386496601</v>
      </c>
      <c r="AD44">
        <v>62.4851481877146</v>
      </c>
      <c r="AE44">
        <v>6.4085938595261478</v>
      </c>
      <c r="AF44">
        <v>6.3272540828247212</v>
      </c>
      <c r="AG44">
        <v>2159.5464628297368</v>
      </c>
      <c r="AH44">
        <v>91.194968553459134</v>
      </c>
      <c r="AI44">
        <v>14.328684714246656</v>
      </c>
      <c r="AJ44">
        <v>629.14910344368059</v>
      </c>
      <c r="AK44">
        <v>22.740177525789296</v>
      </c>
      <c r="AL44">
        <v>5.8955052502459955</v>
      </c>
      <c r="AM44">
        <v>22.623933173572961</v>
      </c>
      <c r="AN44">
        <v>99</v>
      </c>
      <c r="AO44">
        <v>99</v>
      </c>
      <c r="AP44">
        <v>99</v>
      </c>
      <c r="AQ44">
        <v>99</v>
      </c>
      <c r="AR44">
        <v>224.23291366906471</v>
      </c>
      <c r="AS44">
        <v>26.431478716355937</v>
      </c>
    </row>
    <row r="45" spans="1:45">
      <c r="A45">
        <v>2</v>
      </c>
      <c r="B45">
        <v>15</v>
      </c>
      <c r="C45">
        <v>2023</v>
      </c>
      <c r="D45">
        <v>3</v>
      </c>
      <c r="E45">
        <v>99</v>
      </c>
      <c r="F45">
        <v>99</v>
      </c>
      <c r="G45">
        <v>99</v>
      </c>
      <c r="H45">
        <v>99</v>
      </c>
      <c r="I45">
        <v>99</v>
      </c>
      <c r="J45">
        <v>999</v>
      </c>
      <c r="K45">
        <v>99</v>
      </c>
      <c r="L45">
        <v>99</v>
      </c>
      <c r="M45">
        <v>99</v>
      </c>
      <c r="N45">
        <v>99</v>
      </c>
      <c r="O45">
        <v>99</v>
      </c>
      <c r="P45">
        <v>9999</v>
      </c>
      <c r="Q45">
        <v>2530</v>
      </c>
      <c r="R45">
        <v>4970</v>
      </c>
      <c r="S45">
        <v>3.8220784472300848</v>
      </c>
      <c r="T45">
        <v>8.164587525150905</v>
      </c>
      <c r="U45">
        <v>299.72752515090582</v>
      </c>
      <c r="V45">
        <v>16.519114688128774</v>
      </c>
      <c r="W45">
        <v>77.042253521126753</v>
      </c>
      <c r="X45">
        <v>17.927565392354129</v>
      </c>
      <c r="Y45">
        <v>59.740944094643943</v>
      </c>
      <c r="Z45">
        <v>1.7597575186103855</v>
      </c>
      <c r="AA45">
        <v>2.4255252041529474</v>
      </c>
      <c r="AB45">
        <v>78.043231363640288</v>
      </c>
      <c r="AC45">
        <v>68.114965542682512</v>
      </c>
      <c r="AD45">
        <v>67.634346884932398</v>
      </c>
      <c r="AE45">
        <v>8.7095191364082414</v>
      </c>
      <c r="AF45">
        <v>8.7027349990897864</v>
      </c>
      <c r="AG45">
        <v>2185.7576601671312</v>
      </c>
      <c r="AH45">
        <v>93.883299798792734</v>
      </c>
      <c r="AI45">
        <v>18.73239436619718</v>
      </c>
      <c r="AJ45">
        <v>660.344232861872</v>
      </c>
      <c r="AK45">
        <v>12.477424893501816</v>
      </c>
      <c r="AL45">
        <v>3.0863482680507959</v>
      </c>
      <c r="AM45">
        <v>16.537235111025883</v>
      </c>
      <c r="AN45">
        <v>99</v>
      </c>
      <c r="AO45">
        <v>99</v>
      </c>
      <c r="AP45">
        <v>99</v>
      </c>
      <c r="AQ45">
        <v>99</v>
      </c>
      <c r="AR45">
        <v>223.6500964216842</v>
      </c>
      <c r="AS45">
        <v>26.889506945407621</v>
      </c>
    </row>
    <row r="46" spans="1:45">
      <c r="A46">
        <v>2</v>
      </c>
      <c r="B46">
        <v>16</v>
      </c>
      <c r="C46">
        <v>2023</v>
      </c>
      <c r="D46">
        <v>4</v>
      </c>
      <c r="E46">
        <v>99</v>
      </c>
      <c r="F46">
        <v>99</v>
      </c>
      <c r="G46">
        <v>99</v>
      </c>
      <c r="H46">
        <v>99</v>
      </c>
      <c r="I46">
        <v>99</v>
      </c>
      <c r="J46">
        <v>999</v>
      </c>
      <c r="K46">
        <v>99</v>
      </c>
      <c r="L46">
        <v>99</v>
      </c>
      <c r="M46">
        <v>99</v>
      </c>
      <c r="N46">
        <v>99</v>
      </c>
      <c r="O46">
        <v>99</v>
      </c>
      <c r="P46">
        <v>9999</v>
      </c>
      <c r="Q46">
        <v>1850</v>
      </c>
      <c r="R46">
        <v>3505</v>
      </c>
      <c r="S46">
        <v>3.949856733524356</v>
      </c>
      <c r="T46">
        <v>8.164907275320969</v>
      </c>
      <c r="U46">
        <v>304.86713266761723</v>
      </c>
      <c r="V46">
        <v>19.029957203994289</v>
      </c>
      <c r="W46">
        <v>75.32097004279602</v>
      </c>
      <c r="X46">
        <v>21.055634807417967</v>
      </c>
      <c r="Y46">
        <v>63.802453621080019</v>
      </c>
      <c r="Z46">
        <v>1.8931669611241957</v>
      </c>
      <c r="AA46">
        <v>2.4758279984957277</v>
      </c>
      <c r="AB46">
        <v>83.063424127454951</v>
      </c>
      <c r="AC46">
        <v>70.952287147848239</v>
      </c>
      <c r="AD46">
        <v>67.778634080969923</v>
      </c>
      <c r="AE46">
        <v>6.1422262722557122</v>
      </c>
      <c r="AF46">
        <v>6.2426842801912068</v>
      </c>
      <c r="AG46">
        <v>2204.6176747101217</v>
      </c>
      <c r="AH46">
        <v>91.012838801711823</v>
      </c>
      <c r="AI46">
        <v>21.055634807417967</v>
      </c>
      <c r="AJ46">
        <v>647.23814844072319</v>
      </c>
      <c r="AK46">
        <v>22.311447304150327</v>
      </c>
      <c r="AL46">
        <v>3.2250835895297225</v>
      </c>
      <c r="AM46">
        <v>20.537261977068265</v>
      </c>
      <c r="AN46">
        <v>99</v>
      </c>
      <c r="AO46">
        <v>99</v>
      </c>
      <c r="AP46">
        <v>99</v>
      </c>
      <c r="AQ46">
        <v>99</v>
      </c>
      <c r="AR46">
        <v>224.06204951425875</v>
      </c>
      <c r="AS46">
        <v>27.210485331910601</v>
      </c>
    </row>
    <row r="47" spans="1:45">
      <c r="A47">
        <v>2</v>
      </c>
      <c r="B47">
        <v>17</v>
      </c>
      <c r="C47">
        <v>2023</v>
      </c>
      <c r="D47">
        <v>5</v>
      </c>
      <c r="E47">
        <v>99</v>
      </c>
      <c r="F47">
        <v>99</v>
      </c>
      <c r="G47">
        <v>99</v>
      </c>
      <c r="H47">
        <v>99</v>
      </c>
      <c r="I47">
        <v>99</v>
      </c>
      <c r="J47">
        <v>999</v>
      </c>
      <c r="K47">
        <v>99</v>
      </c>
      <c r="L47">
        <v>99</v>
      </c>
      <c r="M47">
        <v>99</v>
      </c>
      <c r="N47">
        <v>99</v>
      </c>
      <c r="O47">
        <v>99</v>
      </c>
      <c r="P47">
        <v>9999</v>
      </c>
      <c r="Q47">
        <v>2173</v>
      </c>
      <c r="R47">
        <v>4199</v>
      </c>
      <c r="S47">
        <v>3.9801482898828033</v>
      </c>
      <c r="T47">
        <v>8.2757799476065745</v>
      </c>
      <c r="U47">
        <v>304.28668730650173</v>
      </c>
      <c r="V47">
        <v>19.81424148606812</v>
      </c>
      <c r="W47">
        <v>76.422957847106446</v>
      </c>
      <c r="X47">
        <v>20.743034055727556</v>
      </c>
      <c r="Y47">
        <v>65.533818181996352</v>
      </c>
      <c r="Z47">
        <v>1.918449541968668</v>
      </c>
      <c r="AA47">
        <v>2.5221404370218714</v>
      </c>
      <c r="AB47">
        <v>81.061945046087644</v>
      </c>
      <c r="AC47">
        <v>70.07695115685695</v>
      </c>
      <c r="AD47">
        <v>68.202280815299986</v>
      </c>
      <c r="AE47">
        <v>7.358404598345718</v>
      </c>
      <c r="AF47">
        <v>7.4645145629853822</v>
      </c>
      <c r="AG47">
        <v>2225.9237113402073</v>
      </c>
      <c r="AH47">
        <v>92.379137889973819</v>
      </c>
      <c r="AI47">
        <v>23.672302929268877</v>
      </c>
      <c r="AJ47">
        <v>675.89785101358416</v>
      </c>
      <c r="AK47">
        <v>19.280405934332688</v>
      </c>
      <c r="AL47">
        <v>4.2940676336014443</v>
      </c>
      <c r="AM47">
        <v>23.102589213318875</v>
      </c>
      <c r="AN47">
        <v>99</v>
      </c>
      <c r="AO47">
        <v>99</v>
      </c>
      <c r="AP47">
        <v>99</v>
      </c>
      <c r="AQ47">
        <v>99</v>
      </c>
      <c r="AR47">
        <v>223.51855670103089</v>
      </c>
      <c r="AS47">
        <v>27.376442991660785</v>
      </c>
    </row>
    <row r="48" spans="1:45">
      <c r="A48">
        <v>2</v>
      </c>
      <c r="B48">
        <v>18</v>
      </c>
      <c r="C48">
        <v>2023</v>
      </c>
      <c r="D48">
        <v>6</v>
      </c>
      <c r="E48">
        <v>99</v>
      </c>
      <c r="F48">
        <v>99</v>
      </c>
      <c r="G48">
        <v>99</v>
      </c>
      <c r="H48">
        <v>99</v>
      </c>
      <c r="I48">
        <v>99</v>
      </c>
      <c r="J48">
        <v>999</v>
      </c>
      <c r="K48">
        <v>99</v>
      </c>
      <c r="L48">
        <v>99</v>
      </c>
      <c r="M48">
        <v>99</v>
      </c>
      <c r="N48">
        <v>99</v>
      </c>
      <c r="O48">
        <v>99</v>
      </c>
      <c r="P48">
        <v>9999</v>
      </c>
      <c r="Q48">
        <v>2324</v>
      </c>
      <c r="R48">
        <v>4485</v>
      </c>
      <c r="S48">
        <v>3.9751511081262594</v>
      </c>
      <c r="T48">
        <v>8.1440356744704552</v>
      </c>
      <c r="U48">
        <v>302.04751393533991</v>
      </c>
      <c r="V48">
        <v>20.490523968784835</v>
      </c>
      <c r="W48">
        <v>74.336677814938682</v>
      </c>
      <c r="X48">
        <v>20.535117056856187</v>
      </c>
      <c r="Y48">
        <v>64.872158793841024</v>
      </c>
      <c r="Z48">
        <v>1.9349400676909567</v>
      </c>
      <c r="AA48">
        <v>2.5241289524560755</v>
      </c>
      <c r="AB48">
        <v>80.970808145588819</v>
      </c>
      <c r="AC48">
        <v>70.269417280376402</v>
      </c>
      <c r="AD48">
        <v>67.700025182236445</v>
      </c>
      <c r="AE48">
        <v>7.8595962428150878</v>
      </c>
      <c r="AF48">
        <v>7.9142625898354</v>
      </c>
      <c r="AG48">
        <v>2263.6741759544702</v>
      </c>
      <c r="AH48">
        <v>94.024526198439233</v>
      </c>
      <c r="AI48">
        <v>24.905239687848375</v>
      </c>
      <c r="AJ48">
        <v>719.27977644507882</v>
      </c>
      <c r="AK48">
        <v>18.207111416105619</v>
      </c>
      <c r="AL48">
        <v>4.3530217870342405</v>
      </c>
      <c r="AM48">
        <v>23.620290929636024</v>
      </c>
      <c r="AN48">
        <v>99</v>
      </c>
      <c r="AO48">
        <v>99</v>
      </c>
      <c r="AP48">
        <v>99</v>
      </c>
      <c r="AQ48">
        <v>99</v>
      </c>
      <c r="AR48">
        <v>223.09011145364005</v>
      </c>
      <c r="AS48">
        <v>27.29783290034656</v>
      </c>
    </row>
    <row r="49" spans="1:45">
      <c r="A49">
        <v>2</v>
      </c>
      <c r="B49">
        <v>19</v>
      </c>
      <c r="C49">
        <v>2023</v>
      </c>
      <c r="D49">
        <v>7</v>
      </c>
      <c r="E49">
        <v>99</v>
      </c>
      <c r="F49">
        <v>99</v>
      </c>
      <c r="G49">
        <v>99</v>
      </c>
      <c r="H49">
        <v>99</v>
      </c>
      <c r="I49">
        <v>99</v>
      </c>
      <c r="J49">
        <v>999</v>
      </c>
      <c r="K49">
        <v>99</v>
      </c>
      <c r="L49">
        <v>99</v>
      </c>
      <c r="M49">
        <v>99</v>
      </c>
      <c r="N49">
        <v>99</v>
      </c>
      <c r="O49">
        <v>99</v>
      </c>
      <c r="P49">
        <v>9999</v>
      </c>
      <c r="Q49">
        <v>1597</v>
      </c>
      <c r="R49">
        <v>2909</v>
      </c>
      <c r="S49">
        <v>3.7335174318260256</v>
      </c>
      <c r="T49">
        <v>7.9174974217944323</v>
      </c>
      <c r="U49">
        <v>298.00931591612215</v>
      </c>
      <c r="V49">
        <v>16.50051564111379</v>
      </c>
      <c r="W49">
        <v>72.77414919216227</v>
      </c>
      <c r="X49">
        <v>18.597456170505328</v>
      </c>
      <c r="Y49">
        <v>61.561287065459823</v>
      </c>
      <c r="Z49">
        <v>1.8628651670468064</v>
      </c>
      <c r="AA49">
        <v>2.4692122364898967</v>
      </c>
      <c r="AB49">
        <v>81.908989704887105</v>
      </c>
      <c r="AC49">
        <v>71.144230387974545</v>
      </c>
      <c r="AD49">
        <v>68.146862245255747</v>
      </c>
      <c r="AE49">
        <v>5.0977849432216473</v>
      </c>
      <c r="AF49">
        <v>5.0646134575074244</v>
      </c>
      <c r="AG49">
        <v>2271.0343380389168</v>
      </c>
      <c r="AH49">
        <v>90.099690615331738</v>
      </c>
      <c r="AI49">
        <v>19.731866620831905</v>
      </c>
      <c r="AJ49">
        <v>751.60804311860011</v>
      </c>
      <c r="AK49">
        <v>22.393825035666449</v>
      </c>
      <c r="AL49">
        <v>7.1413064883279551</v>
      </c>
      <c r="AM49">
        <v>28.515910470159241</v>
      </c>
      <c r="AN49">
        <v>99</v>
      </c>
      <c r="AO49">
        <v>99</v>
      </c>
      <c r="AP49">
        <v>99</v>
      </c>
      <c r="AQ49">
        <v>99</v>
      </c>
      <c r="AR49">
        <v>224.07783288821059</v>
      </c>
      <c r="AS49">
        <v>26.692054385848905</v>
      </c>
    </row>
    <row r="50" spans="1:45">
      <c r="A50">
        <v>2</v>
      </c>
      <c r="B50">
        <v>20</v>
      </c>
      <c r="C50">
        <v>2023</v>
      </c>
      <c r="D50">
        <v>8</v>
      </c>
      <c r="E50">
        <v>99</v>
      </c>
      <c r="F50">
        <v>99</v>
      </c>
      <c r="G50">
        <v>99</v>
      </c>
      <c r="H50">
        <v>99</v>
      </c>
      <c r="I50">
        <v>99</v>
      </c>
      <c r="J50">
        <v>999</v>
      </c>
      <c r="K50">
        <v>99</v>
      </c>
      <c r="L50">
        <v>99</v>
      </c>
      <c r="M50">
        <v>99</v>
      </c>
      <c r="N50">
        <v>99</v>
      </c>
      <c r="O50">
        <v>99</v>
      </c>
      <c r="P50">
        <v>9999</v>
      </c>
      <c r="Q50">
        <v>1931</v>
      </c>
      <c r="R50">
        <v>3896</v>
      </c>
      <c r="S50">
        <v>3.6070229796023754</v>
      </c>
      <c r="T50">
        <v>7.7656570841889101</v>
      </c>
      <c r="U50">
        <v>293.73898870636566</v>
      </c>
      <c r="V50">
        <v>13.16735112936345</v>
      </c>
      <c r="W50">
        <v>69.712525667351144</v>
      </c>
      <c r="X50">
        <v>14.527720739219715</v>
      </c>
      <c r="Y50">
        <v>56.57382991195928</v>
      </c>
      <c r="Z50">
        <v>1.6390578029141964</v>
      </c>
      <c r="AA50">
        <v>2.4512204623612872</v>
      </c>
      <c r="AB50">
        <v>77.042178845802425</v>
      </c>
      <c r="AC50">
        <v>69.35539219772302</v>
      </c>
      <c r="AD50">
        <v>66.706495197079576</v>
      </c>
      <c r="AE50">
        <v>6.827421842142158</v>
      </c>
      <c r="AF50">
        <v>6.6857985451151132</v>
      </c>
      <c r="AG50">
        <v>2238.7898876404497</v>
      </c>
      <c r="AH50">
        <v>91.375770020533892</v>
      </c>
      <c r="AI50">
        <v>16.606776180698152</v>
      </c>
      <c r="AJ50">
        <v>698.96616288918642</v>
      </c>
      <c r="AK50">
        <v>20.683340344283629</v>
      </c>
      <c r="AL50">
        <v>4.816517135944113</v>
      </c>
      <c r="AM50">
        <v>24.952706062219111</v>
      </c>
      <c r="AN50">
        <v>99</v>
      </c>
      <c r="AO50">
        <v>99</v>
      </c>
      <c r="AP50">
        <v>99</v>
      </c>
      <c r="AQ50">
        <v>99</v>
      </c>
      <c r="AR50">
        <v>224.09662921348311</v>
      </c>
      <c r="AS50">
        <v>26.252942635506169</v>
      </c>
    </row>
    <row r="51" spans="1:45">
      <c r="A51">
        <v>2</v>
      </c>
      <c r="B51">
        <v>21</v>
      </c>
      <c r="C51">
        <v>2023</v>
      </c>
      <c r="D51">
        <v>9</v>
      </c>
      <c r="E51">
        <v>99</v>
      </c>
      <c r="F51">
        <v>99</v>
      </c>
      <c r="G51">
        <v>99</v>
      </c>
      <c r="H51">
        <v>99</v>
      </c>
      <c r="I51">
        <v>99</v>
      </c>
      <c r="J51">
        <v>999</v>
      </c>
      <c r="K51">
        <v>99</v>
      </c>
      <c r="L51">
        <v>99</v>
      </c>
      <c r="M51">
        <v>99</v>
      </c>
      <c r="N51">
        <v>99</v>
      </c>
      <c r="O51">
        <v>99</v>
      </c>
      <c r="P51">
        <v>9999</v>
      </c>
      <c r="Q51">
        <v>1809</v>
      </c>
      <c r="R51">
        <v>3770</v>
      </c>
      <c r="S51">
        <v>3.620763277288499</v>
      </c>
      <c r="T51">
        <v>7.5997347480106079</v>
      </c>
      <c r="U51">
        <v>293.58633687002759</v>
      </c>
      <c r="V51">
        <v>13.713527851458885</v>
      </c>
      <c r="W51">
        <v>67.214854111405842</v>
      </c>
      <c r="X51">
        <v>14.61538461538462</v>
      </c>
      <c r="Y51">
        <v>55.958233468546759</v>
      </c>
      <c r="Z51">
        <v>1.6486129772402618</v>
      </c>
      <c r="AA51">
        <v>2.4393437247803922</v>
      </c>
      <c r="AB51">
        <v>76.580206726561215</v>
      </c>
      <c r="AC51">
        <v>70.129159589756554</v>
      </c>
      <c r="AD51">
        <v>66.614273596713261</v>
      </c>
      <c r="AE51">
        <v>6.6066171316416638</v>
      </c>
      <c r="AF51">
        <v>6.4662119116052468</v>
      </c>
      <c r="AG51">
        <v>2223.8882554161919</v>
      </c>
      <c r="AH51">
        <v>92.997347480106114</v>
      </c>
      <c r="AI51">
        <v>18.514588859416449</v>
      </c>
      <c r="AJ51">
        <v>696.72901754351449</v>
      </c>
      <c r="AK51">
        <v>20.966953270482101</v>
      </c>
      <c r="AL51">
        <v>7.2469280111966894</v>
      </c>
      <c r="AM51">
        <v>26.478158265843138</v>
      </c>
      <c r="AN51">
        <v>99</v>
      </c>
      <c r="AO51">
        <v>99</v>
      </c>
      <c r="AP51">
        <v>99</v>
      </c>
      <c r="AQ51">
        <v>99</v>
      </c>
      <c r="AR51">
        <v>223.91305587229189</v>
      </c>
      <c r="AS51">
        <v>26.307889220401488</v>
      </c>
    </row>
    <row r="52" spans="1:45">
      <c r="A52">
        <v>2</v>
      </c>
      <c r="B52">
        <v>22</v>
      </c>
      <c r="C52">
        <v>2023</v>
      </c>
      <c r="D52">
        <v>10</v>
      </c>
      <c r="E52">
        <v>99</v>
      </c>
      <c r="F52">
        <v>99</v>
      </c>
      <c r="G52">
        <v>99</v>
      </c>
      <c r="H52">
        <v>99</v>
      </c>
      <c r="I52">
        <v>99</v>
      </c>
      <c r="J52">
        <v>999</v>
      </c>
      <c r="K52">
        <v>99</v>
      </c>
      <c r="L52">
        <v>99</v>
      </c>
      <c r="M52">
        <v>99</v>
      </c>
      <c r="N52">
        <v>99</v>
      </c>
      <c r="O52">
        <v>99</v>
      </c>
      <c r="P52">
        <v>9999</v>
      </c>
      <c r="Q52">
        <v>3635</v>
      </c>
      <c r="R52">
        <v>9615</v>
      </c>
      <c r="S52">
        <v>4.0837068695924099</v>
      </c>
      <c r="T52">
        <v>7.9033801352054098</v>
      </c>
      <c r="U52">
        <v>298.41995839833726</v>
      </c>
      <c r="V52">
        <v>22.756110244409776</v>
      </c>
      <c r="W52">
        <v>69.537181487259502</v>
      </c>
      <c r="X52">
        <v>19.08476339053562</v>
      </c>
      <c r="Y52">
        <v>61.804087951924082</v>
      </c>
      <c r="Z52">
        <v>1.842777551111294</v>
      </c>
      <c r="AA52">
        <v>2.6306572922854454</v>
      </c>
      <c r="AB52">
        <v>79.754883337275388</v>
      </c>
      <c r="AC52">
        <v>63.966216705650702</v>
      </c>
      <c r="AD52">
        <v>64.826256830293516</v>
      </c>
      <c r="AE52">
        <v>16.8495023131922</v>
      </c>
      <c r="AF52">
        <v>16.762928666999148</v>
      </c>
      <c r="AG52">
        <v>2340.5177489177495</v>
      </c>
      <c r="AH52">
        <v>96.058242329693186</v>
      </c>
      <c r="AI52">
        <v>38.023920956838275</v>
      </c>
      <c r="AJ52">
        <v>813.85209157297356</v>
      </c>
      <c r="AK52">
        <v>13.199250826810264</v>
      </c>
      <c r="AL52">
        <v>6.3423313264249277</v>
      </c>
      <c r="AM52">
        <v>24.162618349214025</v>
      </c>
      <c r="AN52">
        <v>99</v>
      </c>
      <c r="AO52">
        <v>99</v>
      </c>
      <c r="AP52">
        <v>99</v>
      </c>
      <c r="AQ52">
        <v>99</v>
      </c>
      <c r="AR52">
        <v>221.59264069264063</v>
      </c>
      <c r="AS52">
        <v>27.457130209783159</v>
      </c>
    </row>
    <row r="53" spans="1:45">
      <c r="A53">
        <v>2</v>
      </c>
      <c r="B53">
        <v>23</v>
      </c>
      <c r="C53">
        <v>2023</v>
      </c>
      <c r="D53">
        <v>11</v>
      </c>
      <c r="E53">
        <v>99</v>
      </c>
      <c r="F53">
        <v>99</v>
      </c>
      <c r="G53">
        <v>99</v>
      </c>
      <c r="H53">
        <v>99</v>
      </c>
      <c r="I53">
        <v>99</v>
      </c>
      <c r="J53">
        <v>999</v>
      </c>
      <c r="K53">
        <v>99</v>
      </c>
      <c r="L53">
        <v>99</v>
      </c>
      <c r="M53">
        <v>99</v>
      </c>
      <c r="N53">
        <v>99</v>
      </c>
      <c r="O53">
        <v>99</v>
      </c>
      <c r="P53">
        <v>9999</v>
      </c>
      <c r="Q53">
        <v>3349</v>
      </c>
      <c r="R53">
        <v>8602</v>
      </c>
      <c r="S53">
        <v>4.2472905255797695</v>
      </c>
      <c r="T53">
        <v>8.156242734247849</v>
      </c>
      <c r="U53">
        <v>303.3370960241806</v>
      </c>
      <c r="V53">
        <v>24.052545919553594</v>
      </c>
      <c r="W53">
        <v>74.529179260637022</v>
      </c>
      <c r="X53">
        <v>21.762380841664736</v>
      </c>
      <c r="Y53">
        <v>63.307304239952749</v>
      </c>
      <c r="Z53">
        <v>1.8357458583677828</v>
      </c>
      <c r="AA53">
        <v>2.5246059442647022</v>
      </c>
      <c r="AB53">
        <v>78.767035099754509</v>
      </c>
      <c r="AC53">
        <v>63.57662050510735</v>
      </c>
      <c r="AD53">
        <v>64.709081642635752</v>
      </c>
      <c r="AE53">
        <v>15.074302537501756</v>
      </c>
      <c r="AF53">
        <v>15.2439566766237</v>
      </c>
      <c r="AG53">
        <v>2373.0100459937062</v>
      </c>
      <c r="AH53">
        <v>96.012555219716319</v>
      </c>
      <c r="AI53">
        <v>39.630318530574286</v>
      </c>
      <c r="AJ53">
        <v>836.49313113265987</v>
      </c>
      <c r="AK53">
        <v>6.9248732747120147</v>
      </c>
      <c r="AL53">
        <v>0.82735720205345298</v>
      </c>
      <c r="AM53">
        <v>20.682233913400506</v>
      </c>
      <c r="AN53">
        <v>99</v>
      </c>
      <c r="AO53">
        <v>99</v>
      </c>
      <c r="AP53">
        <v>99</v>
      </c>
      <c r="AQ53">
        <v>99</v>
      </c>
      <c r="AR53">
        <v>221.34204793028323</v>
      </c>
      <c r="AS53">
        <v>27.964245086265802</v>
      </c>
    </row>
    <row r="54" spans="1:45">
      <c r="A54">
        <v>2</v>
      </c>
      <c r="B54">
        <v>24</v>
      </c>
      <c r="C54">
        <v>2023</v>
      </c>
      <c r="D54">
        <v>12</v>
      </c>
      <c r="E54">
        <v>99</v>
      </c>
      <c r="F54">
        <v>99</v>
      </c>
      <c r="G54">
        <v>99</v>
      </c>
      <c r="H54">
        <v>99</v>
      </c>
      <c r="I54">
        <v>99</v>
      </c>
      <c r="J54">
        <v>999</v>
      </c>
      <c r="K54">
        <v>99</v>
      </c>
      <c r="L54">
        <v>99</v>
      </c>
      <c r="M54">
        <v>99</v>
      </c>
      <c r="N54">
        <v>99</v>
      </c>
      <c r="O54">
        <v>99</v>
      </c>
      <c r="P54">
        <v>9999</v>
      </c>
      <c r="Q54">
        <v>884</v>
      </c>
      <c r="R54">
        <v>1984</v>
      </c>
      <c r="S54">
        <v>4.2262626262626259</v>
      </c>
      <c r="T54">
        <v>8.1416330645161281</v>
      </c>
      <c r="U54">
        <v>305.20413306451638</v>
      </c>
      <c r="V54">
        <v>23.588709677419356</v>
      </c>
      <c r="W54">
        <v>76.209677419354847</v>
      </c>
      <c r="X54">
        <v>21.824596774193555</v>
      </c>
      <c r="Y54">
        <v>61.582257989186765</v>
      </c>
      <c r="Z54">
        <v>1.8642418733208499</v>
      </c>
      <c r="AA54">
        <v>2.4254199325538055</v>
      </c>
      <c r="AB54">
        <v>80.619198805050758</v>
      </c>
      <c r="AC54">
        <v>64.488629325282957</v>
      </c>
      <c r="AD54">
        <v>60.030137643519922</v>
      </c>
      <c r="AE54">
        <v>3.4767979812140748</v>
      </c>
      <c r="AF54">
        <v>3.53756819931546</v>
      </c>
      <c r="AG54">
        <v>2333.765484383272</v>
      </c>
      <c r="AH54">
        <v>95.110887096774221</v>
      </c>
      <c r="AI54">
        <v>36.239919354838719</v>
      </c>
      <c r="AJ54">
        <v>807.42022343383451</v>
      </c>
      <c r="AK54">
        <v>17.898320303123</v>
      </c>
      <c r="AL54">
        <v>4.5592258681652922</v>
      </c>
      <c r="AM54">
        <v>29.85461457696676</v>
      </c>
      <c r="AN54">
        <v>99</v>
      </c>
      <c r="AO54">
        <v>99</v>
      </c>
      <c r="AP54">
        <v>99</v>
      </c>
      <c r="AQ54">
        <v>99</v>
      </c>
      <c r="AR54">
        <v>222.34303864478559</v>
      </c>
      <c r="AS54">
        <v>27.854080858968203</v>
      </c>
    </row>
    <row r="55" spans="1:45">
      <c r="A55">
        <v>2</v>
      </c>
      <c r="B55">
        <v>25</v>
      </c>
      <c r="C55">
        <v>2022</v>
      </c>
      <c r="D55">
        <v>1</v>
      </c>
      <c r="E55">
        <v>99</v>
      </c>
      <c r="F55">
        <v>99</v>
      </c>
      <c r="G55">
        <v>99</v>
      </c>
      <c r="H55">
        <v>99</v>
      </c>
      <c r="I55">
        <v>99</v>
      </c>
      <c r="J55">
        <v>999</v>
      </c>
      <c r="K55">
        <v>99</v>
      </c>
      <c r="L55">
        <v>99</v>
      </c>
      <c r="M55">
        <v>99</v>
      </c>
      <c r="N55">
        <v>99</v>
      </c>
      <c r="O55">
        <v>99</v>
      </c>
      <c r="P55">
        <v>9999</v>
      </c>
      <c r="Q55">
        <v>2602</v>
      </c>
      <c r="R55">
        <v>5554</v>
      </c>
      <c r="S55">
        <v>3.7686742629770302</v>
      </c>
      <c r="T55">
        <v>8.0365502340655368</v>
      </c>
      <c r="U55">
        <v>301.0911541231539</v>
      </c>
      <c r="V55">
        <v>12.42347857400072</v>
      </c>
      <c r="W55">
        <v>76.395390709398626</v>
      </c>
      <c r="X55">
        <v>16.798703637018374</v>
      </c>
      <c r="Y55">
        <v>53.386565934784912</v>
      </c>
      <c r="Z55">
        <v>1.5328630142633077</v>
      </c>
      <c r="AA55">
        <v>2.2188336929285994</v>
      </c>
      <c r="AB55">
        <v>78.057579831980291</v>
      </c>
      <c r="AC55">
        <v>67.959464700886315</v>
      </c>
      <c r="AD55">
        <v>64.823543986997265</v>
      </c>
      <c r="AE55">
        <v>8.9755813765574715</v>
      </c>
      <c r="AF55">
        <v>8.9954083419815181</v>
      </c>
      <c r="AG55">
        <v>2158.1036937283566</v>
      </c>
      <c r="AH55">
        <v>93.320129636298162</v>
      </c>
      <c r="AI55">
        <v>15.75441123514584</v>
      </c>
      <c r="AJ55">
        <v>646.91875944471212</v>
      </c>
      <c r="AK55">
        <v>11.045646908601585</v>
      </c>
      <c r="AL55">
        <v>-3.6648761594320671</v>
      </c>
      <c r="AM55">
        <v>17.320038272546121</v>
      </c>
      <c r="AN55">
        <v>99</v>
      </c>
      <c r="AO55">
        <v>99</v>
      </c>
      <c r="AP55">
        <v>99</v>
      </c>
      <c r="AQ55">
        <v>99</v>
      </c>
      <c r="AR55">
        <v>224.10465563678329</v>
      </c>
      <c r="AS55">
        <v>26.781811795198362</v>
      </c>
    </row>
    <row r="56" spans="1:45">
      <c r="A56">
        <v>2</v>
      </c>
      <c r="B56">
        <v>26</v>
      </c>
      <c r="C56">
        <v>2022</v>
      </c>
      <c r="D56">
        <v>2</v>
      </c>
      <c r="E56">
        <v>99</v>
      </c>
      <c r="F56">
        <v>99</v>
      </c>
      <c r="G56">
        <v>99</v>
      </c>
      <c r="H56">
        <v>99</v>
      </c>
      <c r="I56">
        <v>99</v>
      </c>
      <c r="J56">
        <v>999</v>
      </c>
      <c r="K56">
        <v>99</v>
      </c>
      <c r="L56">
        <v>99</v>
      </c>
      <c r="M56">
        <v>99</v>
      </c>
      <c r="N56">
        <v>99</v>
      </c>
      <c r="O56">
        <v>99</v>
      </c>
      <c r="P56">
        <v>9999</v>
      </c>
      <c r="Q56">
        <v>2007</v>
      </c>
      <c r="R56">
        <v>3901</v>
      </c>
      <c r="S56">
        <v>3.635918577686164</v>
      </c>
      <c r="T56">
        <v>8.0602409638554207</v>
      </c>
      <c r="U56">
        <v>298.68643937451913</v>
      </c>
      <c r="V56">
        <v>10.561394514227121</v>
      </c>
      <c r="W56">
        <v>76.365034606511117</v>
      </c>
      <c r="X56">
        <v>15.713919507818503</v>
      </c>
      <c r="Y56">
        <v>54.734770221245618</v>
      </c>
      <c r="Z56">
        <v>1.517914460605496</v>
      </c>
      <c r="AA56">
        <v>2.2986930168288038</v>
      </c>
      <c r="AB56">
        <v>78.163399512741506</v>
      </c>
      <c r="AC56">
        <v>69.940342167172815</v>
      </c>
      <c r="AD56">
        <v>69.572424714185914</v>
      </c>
      <c r="AE56">
        <v>6.304238917888136</v>
      </c>
      <c r="AF56">
        <v>6.2677038372710996</v>
      </c>
      <c r="AG56">
        <v>2142.1092530657743</v>
      </c>
      <c r="AH56">
        <v>91.617533965649841</v>
      </c>
      <c r="AI56">
        <v>10.920276852089213</v>
      </c>
      <c r="AJ56">
        <v>642.89580401463274</v>
      </c>
      <c r="AK56">
        <v>12.744177527567224</v>
      </c>
      <c r="AL56">
        <v>1.9236448191005204</v>
      </c>
      <c r="AM56">
        <v>16.735817912981471</v>
      </c>
      <c r="AN56">
        <v>99</v>
      </c>
      <c r="AO56">
        <v>99</v>
      </c>
      <c r="AP56">
        <v>99</v>
      </c>
      <c r="AQ56">
        <v>99</v>
      </c>
      <c r="AR56">
        <v>224.43645484949835</v>
      </c>
      <c r="AS56">
        <v>26.471303607239477</v>
      </c>
    </row>
    <row r="57" spans="1:45">
      <c r="A57">
        <v>2</v>
      </c>
      <c r="B57">
        <v>27</v>
      </c>
      <c r="C57">
        <v>2022</v>
      </c>
      <c r="D57">
        <v>3</v>
      </c>
      <c r="E57">
        <v>99</v>
      </c>
      <c r="F57">
        <v>99</v>
      </c>
      <c r="G57">
        <v>99</v>
      </c>
      <c r="H57">
        <v>99</v>
      </c>
      <c r="I57">
        <v>99</v>
      </c>
      <c r="J57">
        <v>999</v>
      </c>
      <c r="K57">
        <v>99</v>
      </c>
      <c r="L57">
        <v>99</v>
      </c>
      <c r="M57">
        <v>99</v>
      </c>
      <c r="N57">
        <v>99</v>
      </c>
      <c r="O57">
        <v>99</v>
      </c>
      <c r="P57">
        <v>9999</v>
      </c>
      <c r="Q57">
        <v>2812</v>
      </c>
      <c r="R57">
        <v>5470</v>
      </c>
      <c r="S57">
        <v>3.9030837004405279</v>
      </c>
      <c r="T57">
        <v>8.2840950639853741</v>
      </c>
      <c r="U57">
        <v>304.26074954296246</v>
      </c>
      <c r="V57">
        <v>16.361974405850098</v>
      </c>
      <c r="W57">
        <v>78.080438756855557</v>
      </c>
      <c r="X57">
        <v>19.341864716636206</v>
      </c>
      <c r="Y57">
        <v>59.190107693751791</v>
      </c>
      <c r="Z57">
        <v>1.752912375318743</v>
      </c>
      <c r="AA57">
        <v>2.3915037099321328</v>
      </c>
      <c r="AB57">
        <v>80.549178968227693</v>
      </c>
      <c r="AC57">
        <v>69.180594872363642</v>
      </c>
      <c r="AD57">
        <v>68.046850797264042</v>
      </c>
      <c r="AE57">
        <v>8.8398325764799051</v>
      </c>
      <c r="AF57">
        <v>8.9526224136344901</v>
      </c>
      <c r="AG57">
        <v>2161.6362031770936</v>
      </c>
      <c r="AH57">
        <v>93.034734917733104</v>
      </c>
      <c r="AI57">
        <v>17.477148080438749</v>
      </c>
      <c r="AJ57">
        <v>628.40450916119528</v>
      </c>
      <c r="AK57">
        <v>14.863968395450549</v>
      </c>
      <c r="AL57">
        <v>4.4021128069582707</v>
      </c>
      <c r="AM57">
        <v>18.159461553638288</v>
      </c>
      <c r="AN57">
        <v>99</v>
      </c>
      <c r="AO57">
        <v>99</v>
      </c>
      <c r="AP57">
        <v>99</v>
      </c>
      <c r="AQ57">
        <v>99</v>
      </c>
      <c r="AR57">
        <v>223.96018827221025</v>
      </c>
      <c r="AS57">
        <v>27.166203659909034</v>
      </c>
    </row>
    <row r="58" spans="1:45">
      <c r="A58">
        <v>2</v>
      </c>
      <c r="B58">
        <v>28</v>
      </c>
      <c r="C58">
        <v>2022</v>
      </c>
      <c r="D58">
        <v>4</v>
      </c>
      <c r="E58">
        <v>99</v>
      </c>
      <c r="F58">
        <v>99</v>
      </c>
      <c r="G58">
        <v>99</v>
      </c>
      <c r="H58">
        <v>99</v>
      </c>
      <c r="I58">
        <v>99</v>
      </c>
      <c r="J58">
        <v>999</v>
      </c>
      <c r="K58">
        <v>99</v>
      </c>
      <c r="L58">
        <v>99</v>
      </c>
      <c r="M58">
        <v>99</v>
      </c>
      <c r="N58">
        <v>99</v>
      </c>
      <c r="O58">
        <v>99</v>
      </c>
      <c r="P58">
        <v>9999</v>
      </c>
      <c r="Q58">
        <v>1949</v>
      </c>
      <c r="R58">
        <v>3553</v>
      </c>
      <c r="S58">
        <v>3.9818696883852689</v>
      </c>
      <c r="T58">
        <v>8.2713200112580925</v>
      </c>
      <c r="U58">
        <v>306.12502110892223</v>
      </c>
      <c r="V58">
        <v>18.885448916408674</v>
      </c>
      <c r="W58">
        <v>77.79341401632422</v>
      </c>
      <c r="X58">
        <v>21.334083872783562</v>
      </c>
      <c r="Y58">
        <v>62.286951118651544</v>
      </c>
      <c r="Z58">
        <v>1.8471090957410037</v>
      </c>
      <c r="AA58">
        <v>2.4381136967533767</v>
      </c>
      <c r="AB58">
        <v>80.263733504130258</v>
      </c>
      <c r="AC58">
        <v>71.359501602956243</v>
      </c>
      <c r="AD58">
        <v>67.764194932576999</v>
      </c>
      <c r="AE58">
        <v>5.7418510318524847</v>
      </c>
      <c r="AF58">
        <v>5.8507433338340329</v>
      </c>
      <c r="AG58">
        <v>2189.009621353197</v>
      </c>
      <c r="AH58">
        <v>90.515057697720238</v>
      </c>
      <c r="AI58">
        <v>20.123839009287924</v>
      </c>
      <c r="AJ58">
        <v>666.87692603825155</v>
      </c>
      <c r="AK58">
        <v>20.760281503743442</v>
      </c>
      <c r="AL58">
        <v>5.827223996047036</v>
      </c>
      <c r="AM58">
        <v>21.523607110929419</v>
      </c>
      <c r="AN58">
        <v>99</v>
      </c>
      <c r="AO58">
        <v>99</v>
      </c>
      <c r="AP58">
        <v>99</v>
      </c>
      <c r="AQ58">
        <v>99</v>
      </c>
      <c r="AR58">
        <v>223.98913718187455</v>
      </c>
      <c r="AS58">
        <v>27.358124467873381</v>
      </c>
    </row>
    <row r="59" spans="1:45">
      <c r="A59">
        <v>2</v>
      </c>
      <c r="B59">
        <v>29</v>
      </c>
      <c r="C59">
        <v>2022</v>
      </c>
      <c r="D59">
        <v>5</v>
      </c>
      <c r="E59">
        <v>99</v>
      </c>
      <c r="F59">
        <v>99</v>
      </c>
      <c r="G59">
        <v>99</v>
      </c>
      <c r="H59">
        <v>99</v>
      </c>
      <c r="I59">
        <v>99</v>
      </c>
      <c r="J59">
        <v>999</v>
      </c>
      <c r="K59">
        <v>99</v>
      </c>
      <c r="L59">
        <v>99</v>
      </c>
      <c r="M59">
        <v>99</v>
      </c>
      <c r="N59">
        <v>99</v>
      </c>
      <c r="O59">
        <v>99</v>
      </c>
      <c r="P59">
        <v>9999</v>
      </c>
      <c r="Q59">
        <v>2348</v>
      </c>
      <c r="R59">
        <v>4330</v>
      </c>
      <c r="S59">
        <v>4.115643105446118</v>
      </c>
      <c r="T59">
        <v>8.2669745958429566</v>
      </c>
      <c r="U59">
        <v>308.69318706697504</v>
      </c>
      <c r="V59">
        <v>21.08545034642032</v>
      </c>
      <c r="W59">
        <v>77.06697459584295</v>
      </c>
      <c r="X59">
        <v>22.494226327944578</v>
      </c>
      <c r="Y59">
        <v>63.600117377952081</v>
      </c>
      <c r="Z59">
        <v>1.9327741145269717</v>
      </c>
      <c r="AA59">
        <v>2.4481400475044861</v>
      </c>
      <c r="AB59">
        <v>82.38810199069907</v>
      </c>
      <c r="AC59">
        <v>69.816569530796045</v>
      </c>
      <c r="AD59">
        <v>68.153340801532522</v>
      </c>
      <c r="AE59">
        <v>6.9975274325700143</v>
      </c>
      <c r="AF59">
        <v>7.1900506847171188</v>
      </c>
      <c r="AG59">
        <v>2204.2463015831818</v>
      </c>
      <c r="AH59">
        <v>88.799076212471121</v>
      </c>
      <c r="AI59">
        <v>23.279445727482678</v>
      </c>
      <c r="AJ59">
        <v>691.35326306628565</v>
      </c>
      <c r="AK59">
        <v>13.87155678070132</v>
      </c>
      <c r="AL59">
        <v>0.99204154004412881</v>
      </c>
      <c r="AM59">
        <v>15.394536143023965</v>
      </c>
      <c r="AN59">
        <v>99</v>
      </c>
      <c r="AO59">
        <v>99</v>
      </c>
      <c r="AP59">
        <v>99</v>
      </c>
      <c r="AQ59">
        <v>99</v>
      </c>
      <c r="AR59">
        <v>223.55696859589929</v>
      </c>
      <c r="AS59">
        <v>27.670699244730887</v>
      </c>
    </row>
    <row r="60" spans="1:45">
      <c r="A60">
        <v>2</v>
      </c>
      <c r="B60">
        <v>30</v>
      </c>
      <c r="C60">
        <v>2022</v>
      </c>
      <c r="D60">
        <v>6</v>
      </c>
      <c r="E60">
        <v>99</v>
      </c>
      <c r="F60">
        <v>99</v>
      </c>
      <c r="G60">
        <v>99</v>
      </c>
      <c r="H60">
        <v>99</v>
      </c>
      <c r="I60">
        <v>99</v>
      </c>
      <c r="J60">
        <v>999</v>
      </c>
      <c r="K60">
        <v>99</v>
      </c>
      <c r="L60">
        <v>99</v>
      </c>
      <c r="M60">
        <v>99</v>
      </c>
      <c r="N60">
        <v>99</v>
      </c>
      <c r="O60">
        <v>99</v>
      </c>
      <c r="P60">
        <v>9999</v>
      </c>
      <c r="Q60">
        <v>2480</v>
      </c>
      <c r="R60">
        <v>4756</v>
      </c>
      <c r="S60">
        <v>3.975522262080609</v>
      </c>
      <c r="T60">
        <v>8.1633725820016849</v>
      </c>
      <c r="U60">
        <v>303.94653069806554</v>
      </c>
      <c r="V60">
        <v>19.196804037005887</v>
      </c>
      <c r="W60">
        <v>75.063078216989055</v>
      </c>
      <c r="X60">
        <v>20.73170731707317</v>
      </c>
      <c r="Y60">
        <v>62.801001965974358</v>
      </c>
      <c r="Z60">
        <v>1.9180256534479223</v>
      </c>
      <c r="AA60">
        <v>2.5150538982241328</v>
      </c>
      <c r="AB60">
        <v>83.354609929806259</v>
      </c>
      <c r="AC60">
        <v>69.464001893698594</v>
      </c>
      <c r="AD60">
        <v>68.480969324161947</v>
      </c>
      <c r="AE60">
        <v>7.6859677758205569</v>
      </c>
      <c r="AF60">
        <v>7.7759963395505052</v>
      </c>
      <c r="AG60">
        <v>2223.5873197528035</v>
      </c>
      <c r="AH60">
        <v>91.505466778805697</v>
      </c>
      <c r="AI60">
        <v>21.362489486963842</v>
      </c>
      <c r="AJ60">
        <v>695.69216549888893</v>
      </c>
      <c r="AK60">
        <v>21.080842041655515</v>
      </c>
      <c r="AL60">
        <v>7.0626418025686952</v>
      </c>
      <c r="AM60">
        <v>24.704448083135741</v>
      </c>
      <c r="AN60">
        <v>99</v>
      </c>
      <c r="AO60">
        <v>99</v>
      </c>
      <c r="AP60">
        <v>99</v>
      </c>
      <c r="AQ60">
        <v>99</v>
      </c>
      <c r="AR60">
        <v>223.40856031128405</v>
      </c>
      <c r="AS60">
        <v>27.409961192141843</v>
      </c>
    </row>
    <row r="61" spans="1:45">
      <c r="A61">
        <v>2</v>
      </c>
      <c r="B61">
        <v>31</v>
      </c>
      <c r="C61">
        <v>2022</v>
      </c>
      <c r="D61">
        <v>7</v>
      </c>
      <c r="E61">
        <v>99</v>
      </c>
      <c r="F61">
        <v>99</v>
      </c>
      <c r="G61">
        <v>99</v>
      </c>
      <c r="H61">
        <v>99</v>
      </c>
      <c r="I61">
        <v>99</v>
      </c>
      <c r="J61">
        <v>999</v>
      </c>
      <c r="K61">
        <v>99</v>
      </c>
      <c r="L61">
        <v>99</v>
      </c>
      <c r="M61">
        <v>99</v>
      </c>
      <c r="N61">
        <v>99</v>
      </c>
      <c r="O61">
        <v>99</v>
      </c>
      <c r="P61">
        <v>9999</v>
      </c>
      <c r="Q61">
        <v>1818</v>
      </c>
      <c r="R61">
        <v>3292</v>
      </c>
      <c r="S61">
        <v>3.6744894849131353</v>
      </c>
      <c r="T61">
        <v>7.76883353584447</v>
      </c>
      <c r="U61">
        <v>297.26421628189479</v>
      </c>
      <c r="V61">
        <v>14.763061968408262</v>
      </c>
      <c r="W61">
        <v>69.896719319562564</v>
      </c>
      <c r="X61">
        <v>16.950182260024302</v>
      </c>
      <c r="Y61">
        <v>59.023041777908013</v>
      </c>
      <c r="Z61">
        <v>1.7743133259388624</v>
      </c>
      <c r="AA61">
        <v>2.5520750331288888</v>
      </c>
      <c r="AB61">
        <v>82.34155187084265</v>
      </c>
      <c r="AC61">
        <v>72.605289775092501</v>
      </c>
      <c r="AD61">
        <v>71.295999824253741</v>
      </c>
      <c r="AE61">
        <v>5.3200601173257454</v>
      </c>
      <c r="AF61">
        <v>5.2640435163429373</v>
      </c>
      <c r="AG61">
        <v>2206.4757864969965</v>
      </c>
      <c r="AH61">
        <v>85.692588092345105</v>
      </c>
      <c r="AI61">
        <v>14.854191980558937</v>
      </c>
      <c r="AJ61">
        <v>664.42895310116751</v>
      </c>
      <c r="AK61">
        <v>18.397387929545776</v>
      </c>
      <c r="AL61">
        <v>5.5859827066716088</v>
      </c>
      <c r="AM61">
        <v>20.2373275544061</v>
      </c>
      <c r="AN61">
        <v>99</v>
      </c>
      <c r="AO61">
        <v>99</v>
      </c>
      <c r="AP61">
        <v>99</v>
      </c>
      <c r="AQ61">
        <v>99</v>
      </c>
      <c r="AR61">
        <v>224.12725344644747</v>
      </c>
      <c r="AS61">
        <v>26.539623634462846</v>
      </c>
    </row>
    <row r="62" spans="1:45">
      <c r="A62">
        <v>2</v>
      </c>
      <c r="B62">
        <v>32</v>
      </c>
      <c r="C62">
        <v>2022</v>
      </c>
      <c r="D62">
        <v>8</v>
      </c>
      <c r="E62">
        <v>99</v>
      </c>
      <c r="F62">
        <v>99</v>
      </c>
      <c r="G62">
        <v>99</v>
      </c>
      <c r="H62">
        <v>99</v>
      </c>
      <c r="I62">
        <v>99</v>
      </c>
      <c r="J62">
        <v>999</v>
      </c>
      <c r="K62">
        <v>99</v>
      </c>
      <c r="L62">
        <v>99</v>
      </c>
      <c r="M62">
        <v>99</v>
      </c>
      <c r="N62">
        <v>99</v>
      </c>
      <c r="O62">
        <v>99</v>
      </c>
      <c r="P62">
        <v>9999</v>
      </c>
      <c r="Q62">
        <v>2239</v>
      </c>
      <c r="R62">
        <v>4607</v>
      </c>
      <c r="S62">
        <v>3.4991266375545846</v>
      </c>
      <c r="T62">
        <v>7.5806381593227679</v>
      </c>
      <c r="U62">
        <v>293.16563924462758</v>
      </c>
      <c r="V62">
        <v>10.853049706967658</v>
      </c>
      <c r="W62">
        <v>67.940091165617588</v>
      </c>
      <c r="X62">
        <v>14.174082917299762</v>
      </c>
      <c r="Y62">
        <v>54.305611037984129</v>
      </c>
      <c r="Z62">
        <v>1.5832591992752876</v>
      </c>
      <c r="AA62">
        <v>2.389007499305273</v>
      </c>
      <c r="AB62">
        <v>77.64238251412344</v>
      </c>
      <c r="AC62">
        <v>71.143262816932307</v>
      </c>
      <c r="AD62">
        <v>69.400773454875775</v>
      </c>
      <c r="AE62">
        <v>7.4451752613972415</v>
      </c>
      <c r="AF62">
        <v>7.265211976804232</v>
      </c>
      <c r="AG62">
        <v>2164.934762348556</v>
      </c>
      <c r="AH62">
        <v>92.902105491643184</v>
      </c>
      <c r="AI62">
        <v>13.392663338398096</v>
      </c>
      <c r="AJ62">
        <v>613.45454059518863</v>
      </c>
      <c r="AK62">
        <v>15.59561441602966</v>
      </c>
      <c r="AL62">
        <v>6.2840719684167983</v>
      </c>
      <c r="AM62">
        <v>22.4157946800856</v>
      </c>
      <c r="AN62">
        <v>99</v>
      </c>
      <c r="AO62">
        <v>99</v>
      </c>
      <c r="AP62">
        <v>99</v>
      </c>
      <c r="AQ62">
        <v>99</v>
      </c>
      <c r="AR62">
        <v>224.47600186393285</v>
      </c>
      <c r="AS62">
        <v>26.02795786239648</v>
      </c>
    </row>
    <row r="63" spans="1:45">
      <c r="A63">
        <v>2</v>
      </c>
      <c r="B63">
        <v>33</v>
      </c>
      <c r="C63">
        <v>2022</v>
      </c>
      <c r="D63">
        <v>9</v>
      </c>
      <c r="E63">
        <v>99</v>
      </c>
      <c r="F63">
        <v>99</v>
      </c>
      <c r="G63">
        <v>99</v>
      </c>
      <c r="H63">
        <v>99</v>
      </c>
      <c r="I63">
        <v>99</v>
      </c>
      <c r="J63">
        <v>999</v>
      </c>
      <c r="K63">
        <v>99</v>
      </c>
      <c r="L63">
        <v>99</v>
      </c>
      <c r="M63">
        <v>99</v>
      </c>
      <c r="N63">
        <v>99</v>
      </c>
      <c r="O63">
        <v>99</v>
      </c>
      <c r="P63">
        <v>9999</v>
      </c>
      <c r="Q63">
        <v>2274</v>
      </c>
      <c r="R63">
        <v>5071</v>
      </c>
      <c r="S63">
        <v>3.486507936507937</v>
      </c>
      <c r="T63">
        <v>7.4326562808124628</v>
      </c>
      <c r="U63">
        <v>290.37404851114201</v>
      </c>
      <c r="V63">
        <v>11.43758627489647</v>
      </c>
      <c r="W63">
        <v>64.93788207454152</v>
      </c>
      <c r="X63">
        <v>12.93630447643463</v>
      </c>
      <c r="Y63">
        <v>53.325824165509843</v>
      </c>
      <c r="Z63">
        <v>1.577564970240078</v>
      </c>
      <c r="AA63">
        <v>2.3899460796915633</v>
      </c>
      <c r="AB63">
        <v>76.7235353248211</v>
      </c>
      <c r="AC63">
        <v>69.6127089558356</v>
      </c>
      <c r="AD63">
        <v>68.397484771167925</v>
      </c>
      <c r="AE63">
        <v>8.1950257761114393</v>
      </c>
      <c r="AF63">
        <v>7.920788576874882</v>
      </c>
      <c r="AG63">
        <v>2173.6324278438037</v>
      </c>
      <c r="AH63">
        <v>92.565568921317308</v>
      </c>
      <c r="AI63">
        <v>15.263261684085977</v>
      </c>
      <c r="AJ63">
        <v>640.20470273986098</v>
      </c>
      <c r="AK63">
        <v>19.302747912344703</v>
      </c>
      <c r="AL63">
        <v>3.7008602053744006</v>
      </c>
      <c r="AM63">
        <v>23.551059861610263</v>
      </c>
      <c r="AN63">
        <v>99</v>
      </c>
      <c r="AO63">
        <v>99</v>
      </c>
      <c r="AP63">
        <v>99</v>
      </c>
      <c r="AQ63">
        <v>99</v>
      </c>
      <c r="AR63">
        <v>223.90131578947364</v>
      </c>
      <c r="AS63">
        <v>25.972934960872777</v>
      </c>
    </row>
    <row r="64" spans="1:45">
      <c r="A64">
        <v>2</v>
      </c>
      <c r="B64">
        <v>34</v>
      </c>
      <c r="C64">
        <v>2022</v>
      </c>
      <c r="D64">
        <v>10</v>
      </c>
      <c r="E64">
        <v>99</v>
      </c>
      <c r="F64">
        <v>99</v>
      </c>
      <c r="G64">
        <v>99</v>
      </c>
      <c r="H64">
        <v>99</v>
      </c>
      <c r="I64">
        <v>99</v>
      </c>
      <c r="J64">
        <v>999</v>
      </c>
      <c r="K64">
        <v>99</v>
      </c>
      <c r="L64">
        <v>99</v>
      </c>
      <c r="M64">
        <v>99</v>
      </c>
      <c r="N64">
        <v>99</v>
      </c>
      <c r="O64">
        <v>99</v>
      </c>
      <c r="P64">
        <v>9999</v>
      </c>
      <c r="Q64">
        <v>3600</v>
      </c>
      <c r="R64">
        <v>9081</v>
      </c>
      <c r="S64">
        <v>3.9826595979677504</v>
      </c>
      <c r="T64">
        <v>7.8605880409646494</v>
      </c>
      <c r="U64">
        <v>296.25275850677195</v>
      </c>
      <c r="V64">
        <v>20.548397753551367</v>
      </c>
      <c r="W64">
        <v>68.571743200088108</v>
      </c>
      <c r="X64">
        <v>17.784384979627799</v>
      </c>
      <c r="Y64">
        <v>62.41496621165512</v>
      </c>
      <c r="Z64">
        <v>1.8522692376135372</v>
      </c>
      <c r="AA64">
        <v>2.6143594827194421</v>
      </c>
      <c r="AB64">
        <v>79.199482814406622</v>
      </c>
      <c r="AC64">
        <v>66.254867148203857</v>
      </c>
      <c r="AD64">
        <v>68.841352043061505</v>
      </c>
      <c r="AE64">
        <v>14.675414922671671</v>
      </c>
      <c r="AF64">
        <v>14.471484689529509</v>
      </c>
      <c r="AG64">
        <v>2289.3520948434621</v>
      </c>
      <c r="AH64">
        <v>95.110670630987769</v>
      </c>
      <c r="AI64">
        <v>32.991961237749138</v>
      </c>
      <c r="AJ64">
        <v>774.56558147294299</v>
      </c>
      <c r="AK64">
        <v>16.185617277871611</v>
      </c>
      <c r="AL64">
        <v>10.362629230977149</v>
      </c>
      <c r="AM64">
        <v>26.945874814155001</v>
      </c>
      <c r="AN64">
        <v>99</v>
      </c>
      <c r="AO64">
        <v>99</v>
      </c>
      <c r="AP64">
        <v>99</v>
      </c>
      <c r="AQ64">
        <v>99</v>
      </c>
      <c r="AR64">
        <v>221.57757826887661</v>
      </c>
      <c r="AS64">
        <v>27.265115963033352</v>
      </c>
    </row>
    <row r="65" spans="1:45">
      <c r="A65">
        <v>2</v>
      </c>
      <c r="B65">
        <v>35</v>
      </c>
      <c r="C65">
        <v>2022</v>
      </c>
      <c r="D65">
        <v>11</v>
      </c>
      <c r="E65">
        <v>99</v>
      </c>
      <c r="F65">
        <v>99</v>
      </c>
      <c r="G65">
        <v>99</v>
      </c>
      <c r="H65">
        <v>99</v>
      </c>
      <c r="I65">
        <v>99</v>
      </c>
      <c r="J65">
        <v>999</v>
      </c>
      <c r="K65">
        <v>99</v>
      </c>
      <c r="L65">
        <v>99</v>
      </c>
      <c r="M65">
        <v>99</v>
      </c>
      <c r="N65">
        <v>99</v>
      </c>
      <c r="O65">
        <v>99</v>
      </c>
      <c r="P65">
        <v>9999</v>
      </c>
      <c r="Q65">
        <v>3691</v>
      </c>
      <c r="R65">
        <v>9657</v>
      </c>
      <c r="S65">
        <v>4.2542003733665226</v>
      </c>
      <c r="T65">
        <v>8.1536709122916022</v>
      </c>
      <c r="U65">
        <v>304.49465672569119</v>
      </c>
      <c r="V65">
        <v>25.59801180490836</v>
      </c>
      <c r="W65">
        <v>72.538055296676006</v>
      </c>
      <c r="X65">
        <v>22.087604846225528</v>
      </c>
      <c r="Y65">
        <v>61.828499775730407</v>
      </c>
      <c r="Z65">
        <v>1.8886492856873032</v>
      </c>
      <c r="AA65">
        <v>2.6703134501675097</v>
      </c>
      <c r="AB65">
        <v>81.333720536612418</v>
      </c>
      <c r="AC65">
        <v>65.040455635818347</v>
      </c>
      <c r="AD65">
        <v>66.466658431390641</v>
      </c>
      <c r="AE65">
        <v>15.606263837489296</v>
      </c>
      <c r="AF65">
        <v>15.817539160394922</v>
      </c>
      <c r="AG65">
        <v>2345.9073417177256</v>
      </c>
      <c r="AH65">
        <v>95.868282075178641</v>
      </c>
      <c r="AI65">
        <v>39.81567774671224</v>
      </c>
      <c r="AJ65">
        <v>822.32582970224189</v>
      </c>
      <c r="AK65">
        <v>14.363763854080387</v>
      </c>
      <c r="AL65">
        <v>7.5516242883109026</v>
      </c>
      <c r="AM65">
        <v>26.267829854322994</v>
      </c>
      <c r="AN65">
        <v>99</v>
      </c>
      <c r="AO65">
        <v>99</v>
      </c>
      <c r="AP65">
        <v>99</v>
      </c>
      <c r="AQ65">
        <v>99</v>
      </c>
      <c r="AR65">
        <v>221.68214554444805</v>
      </c>
      <c r="AS65">
        <v>28.023981752806716</v>
      </c>
    </row>
    <row r="66" spans="1:45">
      <c r="A66">
        <v>2</v>
      </c>
      <c r="B66">
        <v>36</v>
      </c>
      <c r="C66">
        <v>2022</v>
      </c>
      <c r="D66">
        <v>12</v>
      </c>
      <c r="E66">
        <v>99</v>
      </c>
      <c r="F66">
        <v>99</v>
      </c>
      <c r="G66">
        <v>99</v>
      </c>
      <c r="H66">
        <v>99</v>
      </c>
      <c r="I66">
        <v>99</v>
      </c>
      <c r="J66">
        <v>999</v>
      </c>
      <c r="K66">
        <v>99</v>
      </c>
      <c r="L66">
        <v>99</v>
      </c>
      <c r="M66">
        <v>99</v>
      </c>
      <c r="N66">
        <v>99</v>
      </c>
      <c r="O66">
        <v>99</v>
      </c>
      <c r="P66">
        <v>9999</v>
      </c>
      <c r="Q66">
        <v>1113</v>
      </c>
      <c r="R66">
        <v>2607</v>
      </c>
      <c r="S66">
        <v>4.138621486330381</v>
      </c>
      <c r="T66">
        <v>8.0636747219025704</v>
      </c>
      <c r="U66">
        <v>301.52182585347168</v>
      </c>
      <c r="V66">
        <v>22.746451860375902</v>
      </c>
      <c r="W66">
        <v>72.688914461066375</v>
      </c>
      <c r="X66">
        <v>19.409282700421937</v>
      </c>
      <c r="Y66">
        <v>61.306925428753615</v>
      </c>
      <c r="Z66">
        <v>1.8552132030338528</v>
      </c>
      <c r="AA66">
        <v>2.6066385695387844</v>
      </c>
      <c r="AB66">
        <v>76.662448413868987</v>
      </c>
      <c r="AC66">
        <v>68.795122191080566</v>
      </c>
      <c r="AD66">
        <v>67.952897224855917</v>
      </c>
      <c r="AE66">
        <v>4.2130609738360354</v>
      </c>
      <c r="AF66">
        <v>4.2284071290647507</v>
      </c>
      <c r="AG66">
        <v>2346.2239196857263</v>
      </c>
      <c r="AH66">
        <v>87.418488684311498</v>
      </c>
      <c r="AI66">
        <v>34.023782125047958</v>
      </c>
      <c r="AJ66">
        <v>811.29639108648882</v>
      </c>
      <c r="AK66">
        <v>14.833433968417051</v>
      </c>
      <c r="AL66">
        <v>10.000598412411701</v>
      </c>
      <c r="AM66">
        <v>27.330777762404303</v>
      </c>
      <c r="AN66">
        <v>99</v>
      </c>
      <c r="AO66">
        <v>99</v>
      </c>
      <c r="AP66">
        <v>99</v>
      </c>
      <c r="AQ66">
        <v>99</v>
      </c>
      <c r="AR66">
        <v>221.84242688782192</v>
      </c>
      <c r="AS66">
        <v>27.712195718406608</v>
      </c>
    </row>
    <row r="67" spans="1:45">
      <c r="A67">
        <v>3</v>
      </c>
      <c r="B67">
        <v>1</v>
      </c>
      <c r="C67">
        <v>2024</v>
      </c>
      <c r="D67">
        <v>99</v>
      </c>
      <c r="E67">
        <v>1</v>
      </c>
      <c r="F67">
        <v>99</v>
      </c>
      <c r="G67">
        <v>99</v>
      </c>
      <c r="H67">
        <v>99</v>
      </c>
      <c r="I67">
        <v>99</v>
      </c>
      <c r="J67">
        <v>999</v>
      </c>
      <c r="K67">
        <v>99</v>
      </c>
      <c r="L67">
        <v>99</v>
      </c>
      <c r="M67">
        <v>99</v>
      </c>
      <c r="N67">
        <v>99</v>
      </c>
      <c r="O67">
        <v>99</v>
      </c>
      <c r="P67">
        <v>9999</v>
      </c>
      <c r="Q67">
        <v>590</v>
      </c>
      <c r="R67">
        <v>1290</v>
      </c>
      <c r="S67">
        <v>4.096273291925467</v>
      </c>
      <c r="T67">
        <v>8.4891472868217051</v>
      </c>
      <c r="U67">
        <v>308.84294573643444</v>
      </c>
      <c r="V67">
        <v>18.217054263565895</v>
      </c>
      <c r="W67">
        <v>80.697674418604677</v>
      </c>
      <c r="X67">
        <v>21.472868217054263</v>
      </c>
      <c r="Y67">
        <v>59.496283518912101</v>
      </c>
      <c r="Z67">
        <v>1.8049250455860169</v>
      </c>
      <c r="AA67">
        <v>2.3612419642987699</v>
      </c>
      <c r="AB67">
        <v>81.120790792506597</v>
      </c>
      <c r="AC67">
        <v>69.766996014528942</v>
      </c>
      <c r="AD67">
        <v>65.657309149168427</v>
      </c>
      <c r="AE67">
        <v>2.4127482886320277</v>
      </c>
      <c r="AF67">
        <v>2.4535747960816394</v>
      </c>
      <c r="AG67">
        <v>2244.5068273092365</v>
      </c>
      <c r="AH67">
        <v>96.511627906976713</v>
      </c>
      <c r="AI67">
        <v>26.279069767441872</v>
      </c>
      <c r="AJ67">
        <v>676.34032045254708</v>
      </c>
      <c r="AK67">
        <v>8.8617349076842409</v>
      </c>
      <c r="AL67">
        <v>-0.11877462317230895</v>
      </c>
      <c r="AM67">
        <v>15.608095349440465</v>
      </c>
      <c r="AN67">
        <v>99</v>
      </c>
      <c r="AO67">
        <v>99</v>
      </c>
      <c r="AP67">
        <v>99</v>
      </c>
      <c r="AQ67">
        <v>99</v>
      </c>
      <c r="AR67">
        <v>223.60401606425705</v>
      </c>
      <c r="AS67">
        <v>27.676124450199044</v>
      </c>
    </row>
    <row r="68" spans="1:45">
      <c r="A68">
        <v>3</v>
      </c>
      <c r="B68">
        <v>2</v>
      </c>
      <c r="C68">
        <v>2024</v>
      </c>
      <c r="D68">
        <v>99</v>
      </c>
      <c r="E68">
        <v>2</v>
      </c>
      <c r="F68">
        <v>99</v>
      </c>
      <c r="G68">
        <v>99</v>
      </c>
      <c r="H68">
        <v>99</v>
      </c>
      <c r="I68">
        <v>99</v>
      </c>
      <c r="J68">
        <v>999</v>
      </c>
      <c r="K68">
        <v>99</v>
      </c>
      <c r="L68">
        <v>99</v>
      </c>
      <c r="M68">
        <v>99</v>
      </c>
      <c r="N68">
        <v>99</v>
      </c>
      <c r="O68">
        <v>99</v>
      </c>
      <c r="P68">
        <v>9999</v>
      </c>
      <c r="Q68">
        <v>661</v>
      </c>
      <c r="R68">
        <v>1390</v>
      </c>
      <c r="S68">
        <v>3.9119133574007217</v>
      </c>
      <c r="T68">
        <v>8.3741007194244617</v>
      </c>
      <c r="U68">
        <v>302.8921582733808</v>
      </c>
      <c r="V68">
        <v>15.395683453237412</v>
      </c>
      <c r="W68">
        <v>80.863309352517987</v>
      </c>
      <c r="X68">
        <v>19.136690647482006</v>
      </c>
      <c r="Y68">
        <v>58.103449076822251</v>
      </c>
      <c r="Z68">
        <v>1.66009839766961</v>
      </c>
      <c r="AA68">
        <v>2.2780572983583647</v>
      </c>
      <c r="AB68">
        <v>76.008506077543061</v>
      </c>
      <c r="AC68">
        <v>62.804337189496685</v>
      </c>
      <c r="AD68">
        <v>64.400248912815641</v>
      </c>
      <c r="AE68">
        <v>2.599783039688774</v>
      </c>
      <c r="AF68">
        <v>2.5928341341143994</v>
      </c>
      <c r="AG68">
        <v>2233.158899923606</v>
      </c>
      <c r="AH68">
        <v>94.172661870503603</v>
      </c>
      <c r="AI68">
        <v>22.158273381294965</v>
      </c>
      <c r="AJ68">
        <v>684.0970008757472</v>
      </c>
      <c r="AK68">
        <v>7.7935886293955186</v>
      </c>
      <c r="AL68">
        <v>4.565326617300129</v>
      </c>
      <c r="AM68">
        <v>18.496447690874206</v>
      </c>
      <c r="AN68">
        <v>99</v>
      </c>
      <c r="AO68">
        <v>99</v>
      </c>
      <c r="AP68">
        <v>99</v>
      </c>
      <c r="AQ68">
        <v>99</v>
      </c>
      <c r="AR68">
        <v>223.27272727272728</v>
      </c>
      <c r="AS68">
        <v>27.178920263985127</v>
      </c>
    </row>
    <row r="69" spans="1:45">
      <c r="A69">
        <v>3</v>
      </c>
      <c r="B69">
        <v>3</v>
      </c>
      <c r="C69">
        <v>2024</v>
      </c>
      <c r="D69">
        <v>99</v>
      </c>
      <c r="E69">
        <v>3</v>
      </c>
      <c r="F69">
        <v>99</v>
      </c>
      <c r="G69">
        <v>99</v>
      </c>
      <c r="H69">
        <v>99</v>
      </c>
      <c r="I69">
        <v>99</v>
      </c>
      <c r="J69">
        <v>999</v>
      </c>
      <c r="K69">
        <v>99</v>
      </c>
      <c r="L69">
        <v>99</v>
      </c>
      <c r="M69">
        <v>99</v>
      </c>
      <c r="N69">
        <v>99</v>
      </c>
      <c r="O69">
        <v>99</v>
      </c>
      <c r="P69">
        <v>9999</v>
      </c>
      <c r="Q69">
        <v>596</v>
      </c>
      <c r="R69">
        <v>1106</v>
      </c>
      <c r="S69">
        <v>3.8631006346328194</v>
      </c>
      <c r="T69">
        <v>8.3065099457504505</v>
      </c>
      <c r="U69">
        <v>304.02911392405053</v>
      </c>
      <c r="V69">
        <v>14.647377938517177</v>
      </c>
      <c r="W69">
        <v>79.023508137432188</v>
      </c>
      <c r="X69">
        <v>19.077757685352623</v>
      </c>
      <c r="Y69">
        <v>57.807174030371726</v>
      </c>
      <c r="Z69">
        <v>1.6799954674359909</v>
      </c>
      <c r="AA69">
        <v>2.2576158287028329</v>
      </c>
      <c r="AB69">
        <v>80.733366169983711</v>
      </c>
      <c r="AC69">
        <v>65.115481319269747</v>
      </c>
      <c r="AD69">
        <v>61.735539960236181</v>
      </c>
      <c r="AE69">
        <v>2.0686043466876152</v>
      </c>
      <c r="AF69">
        <v>2.0708193104500219</v>
      </c>
      <c r="AG69">
        <v>2193.0056872037921</v>
      </c>
      <c r="AH69">
        <v>95.388788426763114</v>
      </c>
      <c r="AI69">
        <v>20.343580470162753</v>
      </c>
      <c r="AJ69">
        <v>663.07052369935298</v>
      </c>
      <c r="AK69">
        <v>18.677895180026798</v>
      </c>
      <c r="AL69">
        <v>6.3950303160816997</v>
      </c>
      <c r="AM69">
        <v>24.645640896760042</v>
      </c>
      <c r="AN69">
        <v>99</v>
      </c>
      <c r="AO69">
        <v>99</v>
      </c>
      <c r="AP69">
        <v>99</v>
      </c>
      <c r="AQ69">
        <v>99</v>
      </c>
      <c r="AR69">
        <v>224.29099526066349</v>
      </c>
      <c r="AS69">
        <v>27.00963527121036</v>
      </c>
    </row>
    <row r="70" spans="1:45">
      <c r="A70">
        <v>3</v>
      </c>
      <c r="B70">
        <v>4</v>
      </c>
      <c r="C70">
        <v>2024</v>
      </c>
      <c r="D70">
        <v>99</v>
      </c>
      <c r="E70">
        <v>4</v>
      </c>
      <c r="F70">
        <v>99</v>
      </c>
      <c r="G70">
        <v>99</v>
      </c>
      <c r="H70">
        <v>99</v>
      </c>
      <c r="I70">
        <v>99</v>
      </c>
      <c r="J70">
        <v>999</v>
      </c>
      <c r="K70">
        <v>99</v>
      </c>
      <c r="L70">
        <v>99</v>
      </c>
      <c r="M70">
        <v>99</v>
      </c>
      <c r="N70">
        <v>99</v>
      </c>
      <c r="O70">
        <v>99</v>
      </c>
      <c r="P70">
        <v>9999</v>
      </c>
      <c r="Q70">
        <v>516</v>
      </c>
      <c r="R70">
        <v>1065</v>
      </c>
      <c r="S70">
        <v>3.8532455315145806</v>
      </c>
      <c r="T70">
        <v>8.3774647887323983</v>
      </c>
      <c r="U70">
        <v>306.36751173708961</v>
      </c>
      <c r="V70">
        <v>13.708920187793428</v>
      </c>
      <c r="W70">
        <v>80.657276995305182</v>
      </c>
      <c r="X70">
        <v>21.971830985915496</v>
      </c>
      <c r="Y70">
        <v>60.521010171773952</v>
      </c>
      <c r="Z70">
        <v>1.6590656629147962</v>
      </c>
      <c r="AA70">
        <v>2.3329159562849218</v>
      </c>
      <c r="AB70">
        <v>80.94483341110552</v>
      </c>
      <c r="AC70">
        <v>69.800951064304087</v>
      </c>
      <c r="AD70">
        <v>69.852375865480113</v>
      </c>
      <c r="AE70">
        <v>1.9919200987543495</v>
      </c>
      <c r="AF70">
        <v>2.0093899347005912</v>
      </c>
      <c r="AG70">
        <v>2218.5672981056828</v>
      </c>
      <c r="AH70">
        <v>94.178403755868516</v>
      </c>
      <c r="AI70">
        <v>17.746478873239436</v>
      </c>
      <c r="AJ70">
        <v>713.82439186407657</v>
      </c>
      <c r="AK70">
        <v>16.879111362344528</v>
      </c>
      <c r="AL70">
        <v>8.6712982363410624</v>
      </c>
      <c r="AM70">
        <v>25.399704122885311</v>
      </c>
      <c r="AN70">
        <v>99</v>
      </c>
      <c r="AO70">
        <v>99</v>
      </c>
      <c r="AP70">
        <v>99</v>
      </c>
      <c r="AQ70">
        <v>99</v>
      </c>
      <c r="AR70">
        <v>224.75972083748755</v>
      </c>
      <c r="AS70">
        <v>27.131690411824778</v>
      </c>
    </row>
    <row r="71" spans="1:45">
      <c r="A71">
        <v>3</v>
      </c>
      <c r="B71">
        <v>5</v>
      </c>
      <c r="C71">
        <v>2024</v>
      </c>
      <c r="D71">
        <v>99</v>
      </c>
      <c r="E71">
        <v>5</v>
      </c>
      <c r="F71">
        <v>99</v>
      </c>
      <c r="G71">
        <v>99</v>
      </c>
      <c r="H71">
        <v>99</v>
      </c>
      <c r="I71">
        <v>99</v>
      </c>
      <c r="J71">
        <v>999</v>
      </c>
      <c r="K71">
        <v>99</v>
      </c>
      <c r="L71">
        <v>99</v>
      </c>
      <c r="M71">
        <v>99</v>
      </c>
      <c r="N71">
        <v>99</v>
      </c>
      <c r="O71">
        <v>99</v>
      </c>
      <c r="P71">
        <v>9999</v>
      </c>
      <c r="Q71">
        <v>447</v>
      </c>
      <c r="R71">
        <v>846</v>
      </c>
      <c r="S71">
        <v>3.7860520094562649</v>
      </c>
      <c r="T71">
        <v>8.2730496453900741</v>
      </c>
      <c r="U71">
        <v>302.10744680851059</v>
      </c>
      <c r="V71">
        <v>13.475177304964539</v>
      </c>
      <c r="W71">
        <v>79.669030732860548</v>
      </c>
      <c r="X71">
        <v>18.439716312056735</v>
      </c>
      <c r="Y71">
        <v>58.329201708647958</v>
      </c>
      <c r="Z71">
        <v>1.6031423832090257</v>
      </c>
      <c r="AA71">
        <v>2.2649361176246625</v>
      </c>
      <c r="AB71">
        <v>79.712385170554384</v>
      </c>
      <c r="AC71">
        <v>66.564721573958991</v>
      </c>
      <c r="AD71">
        <v>63.916830854916952</v>
      </c>
      <c r="AE71">
        <v>1.5823139939400741</v>
      </c>
      <c r="AF71">
        <v>1.5739962705247277</v>
      </c>
      <c r="AG71">
        <v>2244.6566416040096</v>
      </c>
      <c r="AH71">
        <v>94.32624113475174</v>
      </c>
      <c r="AI71">
        <v>17.257683215130022</v>
      </c>
      <c r="AJ71">
        <v>757.23404962701989</v>
      </c>
      <c r="AK71">
        <v>-1.0750049547389391</v>
      </c>
      <c r="AL71">
        <v>-10.682022837534179</v>
      </c>
      <c r="AM71">
        <v>9.537728586055314</v>
      </c>
      <c r="AN71">
        <v>99</v>
      </c>
      <c r="AO71">
        <v>99</v>
      </c>
      <c r="AP71">
        <v>99</v>
      </c>
      <c r="AQ71">
        <v>99</v>
      </c>
      <c r="AR71">
        <v>224.11027568922304</v>
      </c>
      <c r="AS71">
        <v>26.829551151020112</v>
      </c>
    </row>
    <row r="72" spans="1:45">
      <c r="A72">
        <v>3</v>
      </c>
      <c r="B72">
        <v>6</v>
      </c>
      <c r="C72">
        <v>2024</v>
      </c>
      <c r="D72">
        <v>99</v>
      </c>
      <c r="E72">
        <v>6</v>
      </c>
      <c r="F72">
        <v>99</v>
      </c>
      <c r="G72">
        <v>99</v>
      </c>
      <c r="H72">
        <v>99</v>
      </c>
      <c r="I72">
        <v>99</v>
      </c>
      <c r="J72">
        <v>999</v>
      </c>
      <c r="K72">
        <v>99</v>
      </c>
      <c r="L72">
        <v>99</v>
      </c>
      <c r="M72">
        <v>99</v>
      </c>
      <c r="N72">
        <v>99</v>
      </c>
      <c r="O72">
        <v>99</v>
      </c>
      <c r="P72">
        <v>9999</v>
      </c>
      <c r="Q72">
        <v>434</v>
      </c>
      <c r="R72">
        <v>810</v>
      </c>
      <c r="S72">
        <v>3.809405940594059</v>
      </c>
      <c r="T72">
        <v>8.4024691358024697</v>
      </c>
      <c r="U72">
        <v>304.30012345678989</v>
      </c>
      <c r="V72">
        <v>14.197530864197528</v>
      </c>
      <c r="W72">
        <v>80.987654320987644</v>
      </c>
      <c r="X72">
        <v>20</v>
      </c>
      <c r="Y72">
        <v>56.994390562058051</v>
      </c>
      <c r="Z72">
        <v>1.5386483436593628</v>
      </c>
      <c r="AA72">
        <v>2.264267537994415</v>
      </c>
      <c r="AB72">
        <v>76.344333498164076</v>
      </c>
      <c r="AC72">
        <v>69.703914290044366</v>
      </c>
      <c r="AD72">
        <v>64.500482172041202</v>
      </c>
      <c r="AE72">
        <v>1.5149814835596453</v>
      </c>
      <c r="AF72">
        <v>1.5179555445508013</v>
      </c>
      <c r="AG72">
        <v>2186.0889774236393</v>
      </c>
      <c r="AH72">
        <v>92.962962962962962</v>
      </c>
      <c r="AI72">
        <v>15.185185185185183</v>
      </c>
      <c r="AJ72">
        <v>663.9544567479569</v>
      </c>
      <c r="AK72">
        <v>9.7453477835868387</v>
      </c>
      <c r="AL72">
        <v>4.39053226618541</v>
      </c>
      <c r="AM72">
        <v>20.266727663509577</v>
      </c>
      <c r="AN72">
        <v>99</v>
      </c>
      <c r="AO72">
        <v>99</v>
      </c>
      <c r="AP72">
        <v>99</v>
      </c>
      <c r="AQ72">
        <v>99</v>
      </c>
      <c r="AR72">
        <v>224.58831341301465</v>
      </c>
      <c r="AS72">
        <v>26.950500019709377</v>
      </c>
    </row>
    <row r="73" spans="1:45">
      <c r="A73">
        <v>3</v>
      </c>
      <c r="B73">
        <v>7</v>
      </c>
      <c r="C73">
        <v>2024</v>
      </c>
      <c r="D73">
        <v>99</v>
      </c>
      <c r="E73">
        <v>7</v>
      </c>
      <c r="F73">
        <v>99</v>
      </c>
      <c r="G73">
        <v>99</v>
      </c>
      <c r="H73">
        <v>99</v>
      </c>
      <c r="I73">
        <v>99</v>
      </c>
      <c r="J73">
        <v>999</v>
      </c>
      <c r="K73">
        <v>99</v>
      </c>
      <c r="L73">
        <v>99</v>
      </c>
      <c r="M73">
        <v>99</v>
      </c>
      <c r="N73">
        <v>99</v>
      </c>
      <c r="O73">
        <v>99</v>
      </c>
      <c r="P73">
        <v>9999</v>
      </c>
      <c r="Q73">
        <v>453</v>
      </c>
      <c r="R73">
        <v>836</v>
      </c>
      <c r="S73">
        <v>3.8973429951690823</v>
      </c>
      <c r="T73">
        <v>8.4114832535885142</v>
      </c>
      <c r="U73">
        <v>307.24880382775115</v>
      </c>
      <c r="V73">
        <v>14.47368421052631</v>
      </c>
      <c r="W73">
        <v>80.263157894736821</v>
      </c>
      <c r="X73">
        <v>21.411483253588521</v>
      </c>
      <c r="Y73">
        <v>63.097893382321907</v>
      </c>
      <c r="Z73">
        <v>1.6896674084600876</v>
      </c>
      <c r="AA73">
        <v>2.3862769947457037</v>
      </c>
      <c r="AB73">
        <v>75.335034970301024</v>
      </c>
      <c r="AC73">
        <v>73.846494255483393</v>
      </c>
      <c r="AD73">
        <v>67.904012107274198</v>
      </c>
      <c r="AE73">
        <v>1.5636105188343996</v>
      </c>
      <c r="AF73">
        <v>1.5818612358142181</v>
      </c>
      <c r="AG73">
        <v>2153.3104325699751</v>
      </c>
      <c r="AH73">
        <v>94.019138755980833</v>
      </c>
      <c r="AI73">
        <v>15.550239234449764</v>
      </c>
      <c r="AJ73">
        <v>588.25015694266403</v>
      </c>
      <c r="AK73">
        <v>12.34937705628203</v>
      </c>
      <c r="AL73">
        <v>3.8650057430826119</v>
      </c>
      <c r="AM73">
        <v>8.6535476017797475</v>
      </c>
      <c r="AN73">
        <v>99</v>
      </c>
      <c r="AO73">
        <v>99</v>
      </c>
      <c r="AP73">
        <v>99</v>
      </c>
      <c r="AQ73">
        <v>99</v>
      </c>
      <c r="AR73">
        <v>224.85496183206101</v>
      </c>
      <c r="AS73">
        <v>27.105501367679743</v>
      </c>
    </row>
    <row r="74" spans="1:45">
      <c r="A74">
        <v>3</v>
      </c>
      <c r="B74">
        <v>8</v>
      </c>
      <c r="C74">
        <v>2024</v>
      </c>
      <c r="D74">
        <v>99</v>
      </c>
      <c r="E74">
        <v>8</v>
      </c>
      <c r="F74">
        <v>99</v>
      </c>
      <c r="G74">
        <v>99</v>
      </c>
      <c r="H74">
        <v>99</v>
      </c>
      <c r="I74">
        <v>99</v>
      </c>
      <c r="J74">
        <v>999</v>
      </c>
      <c r="K74">
        <v>99</v>
      </c>
      <c r="L74">
        <v>99</v>
      </c>
      <c r="M74">
        <v>99</v>
      </c>
      <c r="N74">
        <v>99</v>
      </c>
      <c r="O74">
        <v>99</v>
      </c>
      <c r="P74">
        <v>9999</v>
      </c>
      <c r="Q74">
        <v>387</v>
      </c>
      <c r="R74">
        <v>674</v>
      </c>
      <c r="S74">
        <v>3.729850746268657</v>
      </c>
      <c r="T74">
        <v>8.2804154302670625</v>
      </c>
      <c r="U74">
        <v>299.69050445103858</v>
      </c>
      <c r="V74">
        <v>13.056379821958457</v>
      </c>
      <c r="W74">
        <v>81.157270029673583</v>
      </c>
      <c r="X74">
        <v>17.359050445103858</v>
      </c>
      <c r="Y74">
        <v>57.652275456604841</v>
      </c>
      <c r="Z74">
        <v>1.5361402161504889</v>
      </c>
      <c r="AA74">
        <v>2.2499592754901734</v>
      </c>
      <c r="AB74">
        <v>69.717182982427218</v>
      </c>
      <c r="AC74">
        <v>66.654655818181993</v>
      </c>
      <c r="AD74">
        <v>64.16371317673989</v>
      </c>
      <c r="AE74">
        <v>1.2606142221224701</v>
      </c>
      <c r="AF74">
        <v>1.243955328302748</v>
      </c>
      <c r="AG74">
        <v>2180.5179738562088</v>
      </c>
      <c r="AH74">
        <v>90.652818991097931</v>
      </c>
      <c r="AI74">
        <v>14.2433234421365</v>
      </c>
      <c r="AJ74">
        <v>672.79630205287651</v>
      </c>
      <c r="AK74">
        <v>5.5348368428716403</v>
      </c>
      <c r="AL74">
        <v>-2.3083327017029958</v>
      </c>
      <c r="AM74">
        <v>9.6378205718330854</v>
      </c>
      <c r="AN74">
        <v>99</v>
      </c>
      <c r="AO74">
        <v>99</v>
      </c>
      <c r="AP74">
        <v>99</v>
      </c>
      <c r="AQ74">
        <v>99</v>
      </c>
      <c r="AR74">
        <v>224.06535947712419</v>
      </c>
      <c r="AS74">
        <v>26.632772266146095</v>
      </c>
    </row>
    <row r="75" spans="1:45">
      <c r="A75">
        <v>3</v>
      </c>
      <c r="B75">
        <v>9</v>
      </c>
      <c r="C75">
        <v>2024</v>
      </c>
      <c r="D75">
        <v>99</v>
      </c>
      <c r="E75">
        <v>9</v>
      </c>
      <c r="F75">
        <v>99</v>
      </c>
      <c r="G75">
        <v>99</v>
      </c>
      <c r="H75">
        <v>99</v>
      </c>
      <c r="I75">
        <v>99</v>
      </c>
      <c r="J75">
        <v>999</v>
      </c>
      <c r="K75">
        <v>99</v>
      </c>
      <c r="L75">
        <v>99</v>
      </c>
      <c r="M75">
        <v>99</v>
      </c>
      <c r="N75">
        <v>99</v>
      </c>
      <c r="O75">
        <v>99</v>
      </c>
      <c r="P75">
        <v>9999</v>
      </c>
      <c r="Q75">
        <v>366</v>
      </c>
      <c r="R75">
        <v>629</v>
      </c>
      <c r="S75">
        <v>4.0240000000000009</v>
      </c>
      <c r="T75">
        <v>8.4387917329093796</v>
      </c>
      <c r="U75">
        <v>309.31192368839413</v>
      </c>
      <c r="V75">
        <v>18.124006359300477</v>
      </c>
      <c r="W75">
        <v>81.558028616852141</v>
      </c>
      <c r="X75">
        <v>21.939586645468996</v>
      </c>
      <c r="Y75">
        <v>60.245529431571562</v>
      </c>
      <c r="Z75">
        <v>1.6234909568957929</v>
      </c>
      <c r="AA75">
        <v>2.2310475348787926</v>
      </c>
      <c r="AB75">
        <v>75.323740234135741</v>
      </c>
      <c r="AC75">
        <v>63.669713781716304</v>
      </c>
      <c r="AD75">
        <v>53.13665316277725</v>
      </c>
      <c r="AE75">
        <v>1.1764485841469343</v>
      </c>
      <c r="AF75">
        <v>1.1981721281186397</v>
      </c>
      <c r="AG75">
        <v>2238.3207207207206</v>
      </c>
      <c r="AH75">
        <v>88.235294117647058</v>
      </c>
      <c r="AI75">
        <v>20.031796502384736</v>
      </c>
      <c r="AJ75">
        <v>745.89439016684139</v>
      </c>
      <c r="AK75">
        <v>21.021427327935815</v>
      </c>
      <c r="AL75">
        <v>-2.4686205320230554</v>
      </c>
      <c r="AM75">
        <v>26.175884041369649</v>
      </c>
      <c r="AN75">
        <v>99</v>
      </c>
      <c r="AO75">
        <v>99</v>
      </c>
      <c r="AP75">
        <v>99</v>
      </c>
      <c r="AQ75">
        <v>99</v>
      </c>
      <c r="AR75">
        <v>224.26486486486485</v>
      </c>
      <c r="AS75">
        <v>27.589423614986934</v>
      </c>
    </row>
    <row r="76" spans="1:45">
      <c r="A76">
        <v>3</v>
      </c>
      <c r="B76">
        <v>10</v>
      </c>
      <c r="C76">
        <v>2024</v>
      </c>
      <c r="D76">
        <v>99</v>
      </c>
      <c r="E76">
        <v>10</v>
      </c>
      <c r="F76">
        <v>99</v>
      </c>
      <c r="G76">
        <v>99</v>
      </c>
      <c r="H76">
        <v>99</v>
      </c>
      <c r="I76">
        <v>99</v>
      </c>
      <c r="J76">
        <v>999</v>
      </c>
      <c r="K76">
        <v>99</v>
      </c>
      <c r="L76">
        <v>99</v>
      </c>
      <c r="M76">
        <v>99</v>
      </c>
      <c r="N76">
        <v>99</v>
      </c>
      <c r="O76">
        <v>99</v>
      </c>
      <c r="P76">
        <v>9999</v>
      </c>
      <c r="Q76">
        <v>642</v>
      </c>
      <c r="R76">
        <v>1216</v>
      </c>
      <c r="S76">
        <v>4.0535861500412196</v>
      </c>
      <c r="T76">
        <v>8.4325657894736867</v>
      </c>
      <c r="U76">
        <v>307.44136513157929</v>
      </c>
      <c r="V76">
        <v>20.3125</v>
      </c>
      <c r="W76">
        <v>78.865131578947356</v>
      </c>
      <c r="X76">
        <v>21.463815789473681</v>
      </c>
      <c r="Y76">
        <v>61.951860883157273</v>
      </c>
      <c r="Z76">
        <v>1.8277426710460136</v>
      </c>
      <c r="AA76">
        <v>2.483576049907017</v>
      </c>
      <c r="AB76">
        <v>82.421842788507277</v>
      </c>
      <c r="AC76">
        <v>67.219279826689998</v>
      </c>
      <c r="AD76">
        <v>64.63105641133609</v>
      </c>
      <c r="AE76">
        <v>2.2743425728500362</v>
      </c>
      <c r="AF76">
        <v>2.3023311009481402</v>
      </c>
      <c r="AG76">
        <v>2210.7406417112297</v>
      </c>
      <c r="AH76">
        <v>92.269736842105274</v>
      </c>
      <c r="AI76">
        <v>23.519736842105264</v>
      </c>
      <c r="AJ76">
        <v>706.9440229806811</v>
      </c>
      <c r="AK76">
        <v>16.651203470107649</v>
      </c>
      <c r="AL76">
        <v>2.7188881550458066</v>
      </c>
      <c r="AM76">
        <v>21.275689606848335</v>
      </c>
      <c r="AN76">
        <v>99</v>
      </c>
      <c r="AO76">
        <v>99</v>
      </c>
      <c r="AP76">
        <v>99</v>
      </c>
      <c r="AQ76">
        <v>99</v>
      </c>
      <c r="AR76">
        <v>223.95008912655976</v>
      </c>
      <c r="AS76">
        <v>27.533018756440921</v>
      </c>
    </row>
    <row r="77" spans="1:45">
      <c r="A77">
        <v>3</v>
      </c>
      <c r="B77">
        <v>11</v>
      </c>
      <c r="C77">
        <v>2024</v>
      </c>
      <c r="D77">
        <v>99</v>
      </c>
      <c r="E77">
        <v>11</v>
      </c>
      <c r="F77">
        <v>99</v>
      </c>
      <c r="G77">
        <v>99</v>
      </c>
      <c r="H77">
        <v>99</v>
      </c>
      <c r="I77">
        <v>99</v>
      </c>
      <c r="J77">
        <v>999</v>
      </c>
      <c r="K77">
        <v>99</v>
      </c>
      <c r="L77">
        <v>99</v>
      </c>
      <c r="M77">
        <v>99</v>
      </c>
      <c r="N77">
        <v>99</v>
      </c>
      <c r="O77">
        <v>99</v>
      </c>
      <c r="P77">
        <v>9999</v>
      </c>
      <c r="Q77">
        <v>581</v>
      </c>
      <c r="R77">
        <v>1065</v>
      </c>
      <c r="S77">
        <v>3.9491525423728815</v>
      </c>
      <c r="T77">
        <v>8.4920187793427253</v>
      </c>
      <c r="U77">
        <v>303.70469483568075</v>
      </c>
      <c r="V77">
        <v>17.276995305164313</v>
      </c>
      <c r="W77">
        <v>80.657276995305182</v>
      </c>
      <c r="X77">
        <v>19.624413145539904</v>
      </c>
      <c r="Y77">
        <v>65.26388209872961</v>
      </c>
      <c r="Z77">
        <v>1.767857731163113</v>
      </c>
      <c r="AA77">
        <v>2.3114701050620785</v>
      </c>
      <c r="AB77">
        <v>77.26584395706135</v>
      </c>
      <c r="AC77">
        <v>67.518413553416366</v>
      </c>
      <c r="AD77">
        <v>64.381621926948355</v>
      </c>
      <c r="AE77">
        <v>1.9919200987543495</v>
      </c>
      <c r="AF77">
        <v>1.9919251668167397</v>
      </c>
      <c r="AG77">
        <v>2238.9503042596348</v>
      </c>
      <c r="AH77">
        <v>92.58215962441318</v>
      </c>
      <c r="AI77">
        <v>21.314553990610325</v>
      </c>
      <c r="AJ77">
        <v>736.72361999361726</v>
      </c>
      <c r="AK77">
        <v>12.75653343539584</v>
      </c>
      <c r="AL77">
        <v>1.0571234232034676</v>
      </c>
      <c r="AM77">
        <v>19.15178935779965</v>
      </c>
      <c r="AN77">
        <v>99</v>
      </c>
      <c r="AO77">
        <v>99</v>
      </c>
      <c r="AP77">
        <v>99</v>
      </c>
      <c r="AQ77">
        <v>99</v>
      </c>
      <c r="AR77">
        <v>223.50608519269781</v>
      </c>
      <c r="AS77">
        <v>27.200249402373579</v>
      </c>
    </row>
    <row r="78" spans="1:45">
      <c r="A78">
        <v>3</v>
      </c>
      <c r="B78">
        <v>12</v>
      </c>
      <c r="C78">
        <v>2024</v>
      </c>
      <c r="D78">
        <v>99</v>
      </c>
      <c r="E78">
        <v>12</v>
      </c>
      <c r="F78">
        <v>99</v>
      </c>
      <c r="G78">
        <v>99</v>
      </c>
      <c r="H78">
        <v>99</v>
      </c>
      <c r="I78">
        <v>99</v>
      </c>
      <c r="J78">
        <v>999</v>
      </c>
      <c r="K78">
        <v>99</v>
      </c>
      <c r="L78">
        <v>99</v>
      </c>
      <c r="M78">
        <v>99</v>
      </c>
      <c r="N78">
        <v>99</v>
      </c>
      <c r="O78">
        <v>99</v>
      </c>
      <c r="P78">
        <v>9999</v>
      </c>
      <c r="Q78">
        <v>554</v>
      </c>
      <c r="R78">
        <v>988</v>
      </c>
      <c r="S78">
        <v>4.0182926829268286</v>
      </c>
      <c r="T78">
        <v>8.8117408906882648</v>
      </c>
      <c r="U78">
        <v>306.85668016194262</v>
      </c>
      <c r="V78">
        <v>17.408906882591097</v>
      </c>
      <c r="W78">
        <v>85.425101214574894</v>
      </c>
      <c r="X78">
        <v>20.748987854251013</v>
      </c>
      <c r="Y78">
        <v>59.523905192653523</v>
      </c>
      <c r="Z78">
        <v>1.6325026202199375</v>
      </c>
      <c r="AA78">
        <v>2.3911492937514591</v>
      </c>
      <c r="AB78">
        <v>74.64605112735174</v>
      </c>
      <c r="AC78">
        <v>64.389477298177709</v>
      </c>
      <c r="AD78">
        <v>68.575044857544782</v>
      </c>
      <c r="AE78">
        <v>1.8479033404406535</v>
      </c>
      <c r="AF78">
        <v>1.8670864714289224</v>
      </c>
      <c r="AG78">
        <v>2277.1902702702705</v>
      </c>
      <c r="AH78">
        <v>93.421052631578945</v>
      </c>
      <c r="AI78">
        <v>20.344129554655872</v>
      </c>
      <c r="AJ78">
        <v>723.04892624439378</v>
      </c>
      <c r="AK78">
        <v>12.425721540409487</v>
      </c>
      <c r="AL78">
        <v>9.5651251317181885</v>
      </c>
      <c r="AM78">
        <v>15.477047875087941</v>
      </c>
      <c r="AN78">
        <v>99</v>
      </c>
      <c r="AO78">
        <v>99</v>
      </c>
      <c r="AP78">
        <v>99</v>
      </c>
      <c r="AQ78">
        <v>99</v>
      </c>
      <c r="AR78">
        <v>223.47243243243247</v>
      </c>
      <c r="AS78">
        <v>27.499237321635889</v>
      </c>
    </row>
    <row r="79" spans="1:45">
      <c r="A79">
        <v>3</v>
      </c>
      <c r="B79">
        <v>13</v>
      </c>
      <c r="C79">
        <v>2024</v>
      </c>
      <c r="D79">
        <v>99</v>
      </c>
      <c r="E79">
        <v>13</v>
      </c>
      <c r="F79">
        <v>99</v>
      </c>
      <c r="G79">
        <v>99</v>
      </c>
      <c r="H79">
        <v>99</v>
      </c>
      <c r="I79">
        <v>99</v>
      </c>
      <c r="J79">
        <v>999</v>
      </c>
      <c r="K79">
        <v>99</v>
      </c>
      <c r="L79">
        <v>99</v>
      </c>
      <c r="M79">
        <v>99</v>
      </c>
      <c r="N79">
        <v>99</v>
      </c>
      <c r="O79">
        <v>99</v>
      </c>
      <c r="P79">
        <v>9999</v>
      </c>
      <c r="Q79">
        <v>177</v>
      </c>
      <c r="R79">
        <v>281</v>
      </c>
      <c r="S79">
        <v>3.9857651245551602</v>
      </c>
      <c r="T79">
        <v>8.7188612099644143</v>
      </c>
      <c r="U79">
        <v>302.99679715302454</v>
      </c>
      <c r="V79">
        <v>15.302491103202849</v>
      </c>
      <c r="W79">
        <v>81.494661921708186</v>
      </c>
      <c r="X79">
        <v>19.217081850533813</v>
      </c>
      <c r="Y79">
        <v>60.61914438441476</v>
      </c>
      <c r="Z79">
        <v>1.7123614425576397</v>
      </c>
      <c r="AA79">
        <v>2.4398748841873474</v>
      </c>
      <c r="AB79">
        <v>77.475766759456818</v>
      </c>
      <c r="AC79">
        <v>71.608251186179899</v>
      </c>
      <c r="AD79">
        <v>73.413375158565245</v>
      </c>
      <c r="AE79">
        <v>0.52556765046945719</v>
      </c>
      <c r="AF79">
        <v>0.52434395205877748</v>
      </c>
      <c r="AG79">
        <v>2120.8066037735844</v>
      </c>
      <c r="AH79">
        <v>75.444839857651246</v>
      </c>
      <c r="AI79">
        <v>14.23487544483986</v>
      </c>
      <c r="AJ79">
        <v>541.98146712881965</v>
      </c>
      <c r="AK79">
        <v>0.41136170694214785</v>
      </c>
      <c r="AL79">
        <v>-16.261544971083449</v>
      </c>
      <c r="AM79">
        <v>-20.596061219635299</v>
      </c>
      <c r="AN79">
        <v>99</v>
      </c>
      <c r="AO79">
        <v>99</v>
      </c>
      <c r="AP79">
        <v>99</v>
      </c>
      <c r="AQ79">
        <v>99</v>
      </c>
      <c r="AR79">
        <v>223.29716981132077</v>
      </c>
      <c r="AS79">
        <v>27.279729211731841</v>
      </c>
    </row>
    <row r="80" spans="1:45">
      <c r="A80">
        <v>3</v>
      </c>
      <c r="B80">
        <v>14</v>
      </c>
      <c r="C80">
        <v>2024</v>
      </c>
      <c r="D80">
        <v>99</v>
      </c>
      <c r="E80">
        <v>14</v>
      </c>
      <c r="F80">
        <v>99</v>
      </c>
      <c r="G80">
        <v>99</v>
      </c>
      <c r="H80">
        <v>99</v>
      </c>
      <c r="I80">
        <v>99</v>
      </c>
      <c r="J80">
        <v>999</v>
      </c>
      <c r="K80">
        <v>99</v>
      </c>
      <c r="L80">
        <v>99</v>
      </c>
      <c r="M80">
        <v>99</v>
      </c>
      <c r="N80">
        <v>99</v>
      </c>
      <c r="O80">
        <v>99</v>
      </c>
      <c r="P80">
        <v>9999</v>
      </c>
      <c r="Q80">
        <v>500</v>
      </c>
      <c r="R80">
        <v>938</v>
      </c>
      <c r="S80">
        <v>3.9796573875802994</v>
      </c>
      <c r="T80">
        <v>8.452025586353944</v>
      </c>
      <c r="U80">
        <v>307.48731343283595</v>
      </c>
      <c r="V80">
        <v>17.484008528784646</v>
      </c>
      <c r="W80">
        <v>79.53091684434969</v>
      </c>
      <c r="X80">
        <v>21.961620469083154</v>
      </c>
      <c r="Y80">
        <v>64.192286923417214</v>
      </c>
      <c r="Z80">
        <v>1.8165499525005004</v>
      </c>
      <c r="AA80">
        <v>2.3446034646811444</v>
      </c>
      <c r="AB80">
        <v>78.786751857625291</v>
      </c>
      <c r="AC80">
        <v>70.25500082278414</v>
      </c>
      <c r="AD80">
        <v>65.51337534846158</v>
      </c>
      <c r="AE80">
        <v>1.7543859649122804</v>
      </c>
      <c r="AF80">
        <v>1.7762412263620944</v>
      </c>
      <c r="AG80">
        <v>2182.1091753774681</v>
      </c>
      <c r="AH80">
        <v>91.791044776119378</v>
      </c>
      <c r="AI80">
        <v>20.255863539445624</v>
      </c>
      <c r="AJ80">
        <v>666.19942372311141</v>
      </c>
      <c r="AK80">
        <v>16.951815890372263</v>
      </c>
      <c r="AL80">
        <v>7.3317072240949024</v>
      </c>
      <c r="AM80">
        <v>25.26847235875092</v>
      </c>
      <c r="AN80">
        <v>99</v>
      </c>
      <c r="AO80">
        <v>99</v>
      </c>
      <c r="AP80">
        <v>99</v>
      </c>
      <c r="AQ80">
        <v>99</v>
      </c>
      <c r="AR80">
        <v>224.50754936120788</v>
      </c>
      <c r="AS80">
        <v>27.305512530919511</v>
      </c>
    </row>
    <row r="81" spans="1:45">
      <c r="A81">
        <v>3</v>
      </c>
      <c r="B81">
        <v>15</v>
      </c>
      <c r="C81">
        <v>2024</v>
      </c>
      <c r="D81">
        <v>99</v>
      </c>
      <c r="E81">
        <v>15</v>
      </c>
      <c r="F81">
        <v>99</v>
      </c>
      <c r="G81">
        <v>99</v>
      </c>
      <c r="H81">
        <v>99</v>
      </c>
      <c r="I81">
        <v>99</v>
      </c>
      <c r="J81">
        <v>999</v>
      </c>
      <c r="K81">
        <v>99</v>
      </c>
      <c r="L81">
        <v>99</v>
      </c>
      <c r="M81">
        <v>99</v>
      </c>
      <c r="N81">
        <v>99</v>
      </c>
      <c r="O81">
        <v>99</v>
      </c>
      <c r="P81">
        <v>9999</v>
      </c>
      <c r="Q81">
        <v>571</v>
      </c>
      <c r="R81">
        <v>956</v>
      </c>
      <c r="S81">
        <v>4.1510031678986268</v>
      </c>
      <c r="T81">
        <v>8.6694560669456067</v>
      </c>
      <c r="U81">
        <v>313.1736401673644</v>
      </c>
      <c r="V81">
        <v>21.652719665271967</v>
      </c>
      <c r="W81">
        <v>82.635983263598305</v>
      </c>
      <c r="X81">
        <v>25.941422594142256</v>
      </c>
      <c r="Y81">
        <v>62.081791909938993</v>
      </c>
      <c r="Z81">
        <v>1.7703772088461347</v>
      </c>
      <c r="AA81">
        <v>2.4266537985694887</v>
      </c>
      <c r="AB81">
        <v>70.503270134573427</v>
      </c>
      <c r="AC81">
        <v>65.029459902983149</v>
      </c>
      <c r="AD81">
        <v>59.17817315335855</v>
      </c>
      <c r="AE81">
        <v>1.7880522201024951</v>
      </c>
      <c r="AF81">
        <v>1.8438050410159712</v>
      </c>
      <c r="AG81">
        <v>2231.7183580387687</v>
      </c>
      <c r="AH81">
        <v>91.73640167364016</v>
      </c>
      <c r="AI81">
        <v>22.803347280334719</v>
      </c>
      <c r="AJ81">
        <v>668.22982806661764</v>
      </c>
      <c r="AK81">
        <v>20.142180968080499</v>
      </c>
      <c r="AL81">
        <v>10.121100180558763</v>
      </c>
      <c r="AM81">
        <v>22.489285533630142</v>
      </c>
      <c r="AN81">
        <v>99</v>
      </c>
      <c r="AO81">
        <v>99</v>
      </c>
      <c r="AP81">
        <v>99</v>
      </c>
      <c r="AQ81">
        <v>99</v>
      </c>
      <c r="AR81">
        <v>224.36031927023944</v>
      </c>
      <c r="AS81">
        <v>27.79515407731796</v>
      </c>
    </row>
    <row r="82" spans="1:45">
      <c r="A82">
        <v>3</v>
      </c>
      <c r="B82">
        <v>16</v>
      </c>
      <c r="C82">
        <v>2024</v>
      </c>
      <c r="D82">
        <v>99</v>
      </c>
      <c r="E82">
        <v>16</v>
      </c>
      <c r="F82">
        <v>99</v>
      </c>
      <c r="G82">
        <v>99</v>
      </c>
      <c r="H82">
        <v>99</v>
      </c>
      <c r="I82">
        <v>99</v>
      </c>
      <c r="J82">
        <v>999</v>
      </c>
      <c r="K82">
        <v>99</v>
      </c>
      <c r="L82">
        <v>99</v>
      </c>
      <c r="M82">
        <v>99</v>
      </c>
      <c r="N82">
        <v>99</v>
      </c>
      <c r="O82">
        <v>99</v>
      </c>
      <c r="P82">
        <v>9999</v>
      </c>
      <c r="Q82">
        <v>607</v>
      </c>
      <c r="R82">
        <v>1079</v>
      </c>
      <c r="S82">
        <v>4.0065298507462686</v>
      </c>
      <c r="T82">
        <v>8.4893419833178854</v>
      </c>
      <c r="U82">
        <v>307.76913809082498</v>
      </c>
      <c r="V82">
        <v>16.960148285449488</v>
      </c>
      <c r="W82">
        <v>82.483781278961999</v>
      </c>
      <c r="X82">
        <v>20.945319740500462</v>
      </c>
      <c r="Y82">
        <v>56.946618275293936</v>
      </c>
      <c r="Z82">
        <v>1.7297988871328829</v>
      </c>
      <c r="AA82">
        <v>2.259697961561832</v>
      </c>
      <c r="AB82">
        <v>76.433657325221091</v>
      </c>
      <c r="AC82">
        <v>66.399489689931116</v>
      </c>
      <c r="AD82">
        <v>62.195895877974444</v>
      </c>
      <c r="AE82">
        <v>2.0181049639022937</v>
      </c>
      <c r="AF82">
        <v>2.0451182223264404</v>
      </c>
      <c r="AG82">
        <v>2202.611388611389</v>
      </c>
      <c r="AH82">
        <v>92.678405931417984</v>
      </c>
      <c r="AI82">
        <v>19.740500463392031</v>
      </c>
      <c r="AJ82">
        <v>671.08534947790861</v>
      </c>
      <c r="AK82">
        <v>11.709512585813131</v>
      </c>
      <c r="AL82">
        <v>1.3504212652470109</v>
      </c>
      <c r="AM82">
        <v>13.550035704068687</v>
      </c>
      <c r="AN82">
        <v>99</v>
      </c>
      <c r="AO82">
        <v>99</v>
      </c>
      <c r="AP82">
        <v>99</v>
      </c>
      <c r="AQ82">
        <v>99</v>
      </c>
      <c r="AR82">
        <v>224.13386613386609</v>
      </c>
      <c r="AS82">
        <v>27.408093110382328</v>
      </c>
    </row>
    <row r="83" spans="1:45">
      <c r="A83">
        <v>3</v>
      </c>
      <c r="B83">
        <v>17</v>
      </c>
      <c r="C83">
        <v>2024</v>
      </c>
      <c r="D83">
        <v>99</v>
      </c>
      <c r="E83">
        <v>17</v>
      </c>
      <c r="F83">
        <v>99</v>
      </c>
      <c r="G83">
        <v>99</v>
      </c>
      <c r="H83">
        <v>99</v>
      </c>
      <c r="I83">
        <v>99</v>
      </c>
      <c r="J83">
        <v>999</v>
      </c>
      <c r="K83">
        <v>99</v>
      </c>
      <c r="L83">
        <v>99</v>
      </c>
      <c r="M83">
        <v>99</v>
      </c>
      <c r="N83">
        <v>99</v>
      </c>
      <c r="O83">
        <v>99</v>
      </c>
      <c r="P83">
        <v>9999</v>
      </c>
      <c r="Q83">
        <v>568</v>
      </c>
      <c r="R83">
        <v>1054</v>
      </c>
      <c r="S83">
        <v>4.2290076335877851</v>
      </c>
      <c r="T83">
        <v>8.6185958254269419</v>
      </c>
      <c r="U83">
        <v>312.39715370018968</v>
      </c>
      <c r="V83">
        <v>21.537001897533205</v>
      </c>
      <c r="W83">
        <v>79.411764705882348</v>
      </c>
      <c r="X83">
        <v>23.055028462998106</v>
      </c>
      <c r="Y83">
        <v>60.148472619858843</v>
      </c>
      <c r="Z83">
        <v>1.8694921974756824</v>
      </c>
      <c r="AA83">
        <v>2.4325191574669405</v>
      </c>
      <c r="AB83">
        <v>77.200741655015619</v>
      </c>
      <c r="AC83">
        <v>68.724383996881031</v>
      </c>
      <c r="AD83">
        <v>63.563586504321101</v>
      </c>
      <c r="AE83">
        <v>1.971346276138106</v>
      </c>
      <c r="AF83">
        <v>2.0277741601975623</v>
      </c>
      <c r="AG83">
        <v>2219.991811668373</v>
      </c>
      <c r="AH83">
        <v>92.694497153700169</v>
      </c>
      <c r="AI83">
        <v>22.296015180265655</v>
      </c>
      <c r="AJ83">
        <v>696.43012210774634</v>
      </c>
      <c r="AK83">
        <v>11.158390799989377</v>
      </c>
      <c r="AL83">
        <v>-2.7115493249949099</v>
      </c>
      <c r="AM83">
        <v>10.776358730895057</v>
      </c>
      <c r="AN83">
        <v>99</v>
      </c>
      <c r="AO83">
        <v>99</v>
      </c>
      <c r="AP83">
        <v>99</v>
      </c>
      <c r="AQ83">
        <v>99</v>
      </c>
      <c r="AR83">
        <v>223.73080859774825</v>
      </c>
      <c r="AS83">
        <v>28.041164838341235</v>
      </c>
    </row>
    <row r="84" spans="1:45">
      <c r="A84">
        <v>3</v>
      </c>
      <c r="B84">
        <v>18</v>
      </c>
      <c r="C84">
        <v>2024</v>
      </c>
      <c r="D84">
        <v>99</v>
      </c>
      <c r="E84">
        <v>18</v>
      </c>
      <c r="F84">
        <v>99</v>
      </c>
      <c r="G84">
        <v>99</v>
      </c>
      <c r="H84">
        <v>99</v>
      </c>
      <c r="I84">
        <v>99</v>
      </c>
      <c r="J84">
        <v>999</v>
      </c>
      <c r="K84">
        <v>99</v>
      </c>
      <c r="L84">
        <v>99</v>
      </c>
      <c r="M84">
        <v>99</v>
      </c>
      <c r="N84">
        <v>99</v>
      </c>
      <c r="O84">
        <v>99</v>
      </c>
      <c r="P84">
        <v>9999</v>
      </c>
      <c r="Q84">
        <v>477</v>
      </c>
      <c r="R84">
        <v>854</v>
      </c>
      <c r="S84">
        <v>4.1552941176470606</v>
      </c>
      <c r="T84">
        <v>8.4203747072599509</v>
      </c>
      <c r="U84">
        <v>309.58629976580806</v>
      </c>
      <c r="V84">
        <v>21.896955503512874</v>
      </c>
      <c r="W84">
        <v>79.156908665105405</v>
      </c>
      <c r="X84">
        <v>22.482435597189696</v>
      </c>
      <c r="Y84">
        <v>59.529802522902976</v>
      </c>
      <c r="Z84">
        <v>1.8911959524973512</v>
      </c>
      <c r="AA84">
        <v>2.4780264962806502</v>
      </c>
      <c r="AB84">
        <v>77.09244965916389</v>
      </c>
      <c r="AC84">
        <v>65.179910274584969</v>
      </c>
      <c r="AD84">
        <v>59.299172531423849</v>
      </c>
      <c r="AE84">
        <v>1.5972767740246143</v>
      </c>
      <c r="AF84">
        <v>1.6282140932603089</v>
      </c>
      <c r="AG84">
        <v>2215.2602564102558</v>
      </c>
      <c r="AH84">
        <v>91.334894613583117</v>
      </c>
      <c r="AI84">
        <v>24.473067915690859</v>
      </c>
      <c r="AJ84">
        <v>668.80313320479468</v>
      </c>
      <c r="AK84">
        <v>19.814101243443751</v>
      </c>
      <c r="AL84">
        <v>8.9602374242561744</v>
      </c>
      <c r="AM84">
        <v>19.546220797065619</v>
      </c>
      <c r="AN84">
        <v>99</v>
      </c>
      <c r="AO84">
        <v>99</v>
      </c>
      <c r="AP84">
        <v>99</v>
      </c>
      <c r="AQ84">
        <v>99</v>
      </c>
      <c r="AR84">
        <v>223.73589743589747</v>
      </c>
      <c r="AS84">
        <v>27.869140099392695</v>
      </c>
    </row>
    <row r="85" spans="1:45">
      <c r="A85">
        <v>3</v>
      </c>
      <c r="B85">
        <v>19</v>
      </c>
      <c r="C85">
        <v>2024</v>
      </c>
      <c r="D85">
        <v>99</v>
      </c>
      <c r="E85">
        <v>19</v>
      </c>
      <c r="F85">
        <v>99</v>
      </c>
      <c r="G85">
        <v>99</v>
      </c>
      <c r="H85">
        <v>99</v>
      </c>
      <c r="I85">
        <v>99</v>
      </c>
      <c r="J85">
        <v>999</v>
      </c>
      <c r="K85">
        <v>99</v>
      </c>
      <c r="L85">
        <v>99</v>
      </c>
      <c r="M85">
        <v>99</v>
      </c>
      <c r="N85">
        <v>99</v>
      </c>
      <c r="O85">
        <v>99</v>
      </c>
      <c r="P85">
        <v>9999</v>
      </c>
      <c r="Q85">
        <v>437</v>
      </c>
      <c r="R85">
        <v>740</v>
      </c>
      <c r="S85">
        <v>3.9837837837837848</v>
      </c>
      <c r="T85">
        <v>8.4013513513513498</v>
      </c>
      <c r="U85">
        <v>305.89067567567577</v>
      </c>
      <c r="V85">
        <v>18.108108108108105</v>
      </c>
      <c r="W85">
        <v>79.86486486486487</v>
      </c>
      <c r="X85">
        <v>19.864864864864863</v>
      </c>
      <c r="Y85">
        <v>57.475944976091618</v>
      </c>
      <c r="Z85">
        <v>1.7123578676094724</v>
      </c>
      <c r="AA85">
        <v>2.2956476589079422</v>
      </c>
      <c r="AB85">
        <v>78.471806319455553</v>
      </c>
      <c r="AC85">
        <v>66.959726149925515</v>
      </c>
      <c r="AD85">
        <v>71.291668747982058</v>
      </c>
      <c r="AE85">
        <v>1.384057157819923</v>
      </c>
      <c r="AF85">
        <v>1.3940227581709659</v>
      </c>
      <c r="AG85">
        <v>2237.8878923766815</v>
      </c>
      <c r="AH85">
        <v>90.270270270270274</v>
      </c>
      <c r="AI85">
        <v>20.810810810810803</v>
      </c>
      <c r="AJ85">
        <v>642.41173088291021</v>
      </c>
      <c r="AK85">
        <v>11.40401021555553</v>
      </c>
      <c r="AL85">
        <v>3.2240783746170658</v>
      </c>
      <c r="AM85">
        <v>18.790213936171558</v>
      </c>
      <c r="AN85">
        <v>99</v>
      </c>
      <c r="AO85">
        <v>99</v>
      </c>
      <c r="AP85">
        <v>99</v>
      </c>
      <c r="AQ85">
        <v>99</v>
      </c>
      <c r="AR85">
        <v>223.66965620328847</v>
      </c>
      <c r="AS85">
        <v>27.436651567480524</v>
      </c>
    </row>
    <row r="86" spans="1:45">
      <c r="A86">
        <v>3</v>
      </c>
      <c r="B86">
        <v>20</v>
      </c>
      <c r="C86">
        <v>2024</v>
      </c>
      <c r="D86">
        <v>99</v>
      </c>
      <c r="E86">
        <v>20</v>
      </c>
      <c r="F86">
        <v>99</v>
      </c>
      <c r="G86">
        <v>99</v>
      </c>
      <c r="H86">
        <v>99</v>
      </c>
      <c r="I86">
        <v>99</v>
      </c>
      <c r="J86">
        <v>999</v>
      </c>
      <c r="K86">
        <v>99</v>
      </c>
      <c r="L86">
        <v>99</v>
      </c>
      <c r="M86">
        <v>99</v>
      </c>
      <c r="N86">
        <v>99</v>
      </c>
      <c r="O86">
        <v>99</v>
      </c>
      <c r="P86">
        <v>9999</v>
      </c>
      <c r="Q86">
        <v>489</v>
      </c>
      <c r="R86">
        <v>814</v>
      </c>
      <c r="S86">
        <v>4.0518518518518514</v>
      </c>
      <c r="T86">
        <v>8.3488943488943494</v>
      </c>
      <c r="U86">
        <v>306.52149877149878</v>
      </c>
      <c r="V86">
        <v>20.393120393120391</v>
      </c>
      <c r="W86">
        <v>80.0982800982801</v>
      </c>
      <c r="X86">
        <v>21.867321867321863</v>
      </c>
      <c r="Y86">
        <v>61.403104725979027</v>
      </c>
      <c r="Z86">
        <v>1.8307207159166807</v>
      </c>
      <c r="AA86">
        <v>2.3774415886127152</v>
      </c>
      <c r="AB86">
        <v>79.017598005707825</v>
      </c>
      <c r="AC86">
        <v>66.603356687627695</v>
      </c>
      <c r="AD86">
        <v>65.670168827430004</v>
      </c>
      <c r="AE86">
        <v>1.5224628736019152</v>
      </c>
      <c r="AF86">
        <v>1.5365873400146064</v>
      </c>
      <c r="AG86">
        <v>2243.4636118598378</v>
      </c>
      <c r="AH86">
        <v>91.154791154791127</v>
      </c>
      <c r="AI86">
        <v>20.884520884520889</v>
      </c>
      <c r="AJ86">
        <v>681.8218069545054</v>
      </c>
      <c r="AK86">
        <v>20.558193619922658</v>
      </c>
      <c r="AL86">
        <v>15.343178360200678</v>
      </c>
      <c r="AM86">
        <v>21.418853164444155</v>
      </c>
      <c r="AN86">
        <v>99</v>
      </c>
      <c r="AO86">
        <v>99</v>
      </c>
      <c r="AP86">
        <v>99</v>
      </c>
      <c r="AQ86">
        <v>99</v>
      </c>
      <c r="AR86">
        <v>223.62803234501348</v>
      </c>
      <c r="AS86">
        <v>27.581360442664472</v>
      </c>
    </row>
    <row r="87" spans="1:45">
      <c r="A87">
        <v>3</v>
      </c>
      <c r="B87">
        <v>21</v>
      </c>
      <c r="C87">
        <v>2024</v>
      </c>
      <c r="D87">
        <v>99</v>
      </c>
      <c r="E87">
        <v>21</v>
      </c>
      <c r="F87">
        <v>99</v>
      </c>
      <c r="G87">
        <v>99</v>
      </c>
      <c r="H87">
        <v>99</v>
      </c>
      <c r="I87">
        <v>99</v>
      </c>
      <c r="J87">
        <v>999</v>
      </c>
      <c r="K87">
        <v>99</v>
      </c>
      <c r="L87">
        <v>99</v>
      </c>
      <c r="M87">
        <v>99</v>
      </c>
      <c r="N87">
        <v>99</v>
      </c>
      <c r="O87">
        <v>99</v>
      </c>
      <c r="P87">
        <v>9999</v>
      </c>
      <c r="Q87">
        <v>476</v>
      </c>
      <c r="R87">
        <v>809</v>
      </c>
      <c r="S87">
        <v>4.1985111662531009</v>
      </c>
      <c r="T87">
        <v>8.4721878862793574</v>
      </c>
      <c r="U87">
        <v>310.15216316440006</v>
      </c>
      <c r="V87">
        <v>22.373300370828179</v>
      </c>
      <c r="W87">
        <v>79.728059332509275</v>
      </c>
      <c r="X87">
        <v>24.721878862793577</v>
      </c>
      <c r="Y87">
        <v>65.477258044543305</v>
      </c>
      <c r="Z87">
        <v>1.9235563110499352</v>
      </c>
      <c r="AA87">
        <v>2.5801429199884409</v>
      </c>
      <c r="AB87">
        <v>80.558851730722068</v>
      </c>
      <c r="AC87">
        <v>63.449083080154651</v>
      </c>
      <c r="AD87">
        <v>61.054514720906958</v>
      </c>
      <c r="AE87">
        <v>1.5131111360490783</v>
      </c>
      <c r="AF87">
        <v>1.5452375085570975</v>
      </c>
      <c r="AG87">
        <v>2333.8435374149658</v>
      </c>
      <c r="AH87">
        <v>90.852904820766383</v>
      </c>
      <c r="AI87">
        <v>27.317676143386898</v>
      </c>
      <c r="AJ87">
        <v>749.9372173330438</v>
      </c>
      <c r="AK87">
        <v>22.264532227390298</v>
      </c>
      <c r="AL87">
        <v>5.9792306288875086</v>
      </c>
      <c r="AM87">
        <v>29.418395481080378</v>
      </c>
      <c r="AN87">
        <v>99</v>
      </c>
      <c r="AO87">
        <v>99</v>
      </c>
      <c r="AP87">
        <v>99</v>
      </c>
      <c r="AQ87">
        <v>99</v>
      </c>
      <c r="AR87">
        <v>223.47482993197281</v>
      </c>
      <c r="AS87">
        <v>28.017902004258843</v>
      </c>
    </row>
    <row r="88" spans="1:45">
      <c r="A88">
        <v>3</v>
      </c>
      <c r="B88">
        <v>22</v>
      </c>
      <c r="C88">
        <v>2024</v>
      </c>
      <c r="D88">
        <v>99</v>
      </c>
      <c r="E88">
        <v>22</v>
      </c>
      <c r="F88">
        <v>99</v>
      </c>
      <c r="G88">
        <v>99</v>
      </c>
      <c r="H88">
        <v>99</v>
      </c>
      <c r="I88">
        <v>99</v>
      </c>
      <c r="J88">
        <v>999</v>
      </c>
      <c r="K88">
        <v>99</v>
      </c>
      <c r="L88">
        <v>99</v>
      </c>
      <c r="M88">
        <v>99</v>
      </c>
      <c r="N88">
        <v>99</v>
      </c>
      <c r="O88">
        <v>99</v>
      </c>
      <c r="P88">
        <v>9999</v>
      </c>
      <c r="Q88">
        <v>505</v>
      </c>
      <c r="R88">
        <v>933</v>
      </c>
      <c r="S88">
        <v>3.917115177610333</v>
      </c>
      <c r="T88">
        <v>7.934619506966774</v>
      </c>
      <c r="U88">
        <v>304.54244372990377</v>
      </c>
      <c r="V88">
        <v>20.150053590568064</v>
      </c>
      <c r="W88">
        <v>71.275455519828498</v>
      </c>
      <c r="X88">
        <v>21.864951768488744</v>
      </c>
      <c r="Y88">
        <v>65.380753395013826</v>
      </c>
      <c r="Z88">
        <v>1.9149221391343223</v>
      </c>
      <c r="AA88">
        <v>2.4714905591680458</v>
      </c>
      <c r="AB88">
        <v>82.889087194949298</v>
      </c>
      <c r="AC88">
        <v>71.89837688565801</v>
      </c>
      <c r="AD88">
        <v>69.607351666094004</v>
      </c>
      <c r="AE88">
        <v>1.7450342273594437</v>
      </c>
      <c r="AF88">
        <v>1.7498522386043143</v>
      </c>
      <c r="AG88">
        <v>2263.4814814814808</v>
      </c>
      <c r="AH88">
        <v>92.604501607717026</v>
      </c>
      <c r="AI88">
        <v>24.758842443729904</v>
      </c>
      <c r="AJ88">
        <v>715.1976252586303</v>
      </c>
      <c r="AK88">
        <v>25.880535121114367</v>
      </c>
      <c r="AL88">
        <v>15.051383167081504</v>
      </c>
      <c r="AM88">
        <v>30.841024787399174</v>
      </c>
      <c r="AN88">
        <v>99</v>
      </c>
      <c r="AO88">
        <v>99</v>
      </c>
      <c r="AP88">
        <v>99</v>
      </c>
      <c r="AQ88">
        <v>99</v>
      </c>
      <c r="AR88">
        <v>224.2604166666666</v>
      </c>
      <c r="AS88">
        <v>27.182686374415191</v>
      </c>
    </row>
    <row r="89" spans="1:45">
      <c r="A89">
        <v>3</v>
      </c>
      <c r="B89">
        <v>23</v>
      </c>
      <c r="C89">
        <v>2024</v>
      </c>
      <c r="D89">
        <v>99</v>
      </c>
      <c r="E89">
        <v>23</v>
      </c>
      <c r="F89">
        <v>99</v>
      </c>
      <c r="G89">
        <v>99</v>
      </c>
      <c r="H89">
        <v>99</v>
      </c>
      <c r="I89">
        <v>99</v>
      </c>
      <c r="J89">
        <v>999</v>
      </c>
      <c r="K89">
        <v>99</v>
      </c>
      <c r="L89">
        <v>99</v>
      </c>
      <c r="M89">
        <v>99</v>
      </c>
      <c r="N89">
        <v>99</v>
      </c>
      <c r="O89">
        <v>99</v>
      </c>
      <c r="P89">
        <v>9999</v>
      </c>
      <c r="Q89">
        <v>560</v>
      </c>
      <c r="R89">
        <v>972</v>
      </c>
      <c r="S89">
        <v>3.9493801652892566</v>
      </c>
      <c r="T89">
        <v>8.129629629629628</v>
      </c>
      <c r="U89">
        <v>307.20751028806569</v>
      </c>
      <c r="V89">
        <v>17.798353909465025</v>
      </c>
      <c r="W89">
        <v>75.30864197530866</v>
      </c>
      <c r="X89">
        <v>22.839506172839503</v>
      </c>
      <c r="Y89">
        <v>61.152702977511147</v>
      </c>
      <c r="Z89">
        <v>1.750405365555266</v>
      </c>
      <c r="AA89">
        <v>2.366098581329747</v>
      </c>
      <c r="AB89">
        <v>81.183909601378403</v>
      </c>
      <c r="AC89">
        <v>66.376980547866893</v>
      </c>
      <c r="AD89">
        <v>65.529479003215727</v>
      </c>
      <c r="AE89">
        <v>1.8179777802715749</v>
      </c>
      <c r="AF89">
        <v>1.8389503294525</v>
      </c>
      <c r="AG89">
        <v>2276.1247216035631</v>
      </c>
      <c r="AH89">
        <v>92.283950617283935</v>
      </c>
      <c r="AI89">
        <v>22.736625514403286</v>
      </c>
      <c r="AJ89">
        <v>715.60100897331733</v>
      </c>
      <c r="AK89">
        <v>19.418318545437767</v>
      </c>
      <c r="AL89">
        <v>4.0220394959414429</v>
      </c>
      <c r="AM89">
        <v>25.898008645545687</v>
      </c>
      <c r="AN89">
        <v>99</v>
      </c>
      <c r="AO89">
        <v>99</v>
      </c>
      <c r="AP89">
        <v>99</v>
      </c>
      <c r="AQ89">
        <v>99</v>
      </c>
      <c r="AR89">
        <v>224.64699331848547</v>
      </c>
      <c r="AS89">
        <v>27.222119949472976</v>
      </c>
    </row>
    <row r="90" spans="1:45">
      <c r="A90">
        <v>3</v>
      </c>
      <c r="B90">
        <v>24</v>
      </c>
      <c r="C90">
        <v>2024</v>
      </c>
      <c r="D90">
        <v>99</v>
      </c>
      <c r="E90">
        <v>24</v>
      </c>
      <c r="F90">
        <v>99</v>
      </c>
      <c r="G90">
        <v>99</v>
      </c>
      <c r="H90">
        <v>99</v>
      </c>
      <c r="I90">
        <v>99</v>
      </c>
      <c r="J90">
        <v>999</v>
      </c>
      <c r="K90">
        <v>99</v>
      </c>
      <c r="L90">
        <v>99</v>
      </c>
      <c r="M90">
        <v>99</v>
      </c>
      <c r="N90">
        <v>99</v>
      </c>
      <c r="O90">
        <v>99</v>
      </c>
      <c r="P90">
        <v>9999</v>
      </c>
      <c r="Q90">
        <v>505</v>
      </c>
      <c r="R90">
        <v>831</v>
      </c>
      <c r="S90">
        <v>4.1112454655380892</v>
      </c>
      <c r="T90">
        <v>8.15282791817088</v>
      </c>
      <c r="U90">
        <v>306.16389891696758</v>
      </c>
      <c r="V90">
        <v>20.818291215403125</v>
      </c>
      <c r="W90">
        <v>75.210589651022843</v>
      </c>
      <c r="X90">
        <v>22.262334536702763</v>
      </c>
      <c r="Y90">
        <v>61.891905664018445</v>
      </c>
      <c r="Z90">
        <v>1.8623368406098673</v>
      </c>
      <c r="AA90">
        <v>2.4782060527612688</v>
      </c>
      <c r="AB90">
        <v>79.801907020069251</v>
      </c>
      <c r="AC90">
        <v>64.386938144218391</v>
      </c>
      <c r="AD90">
        <v>64.149534320892101</v>
      </c>
      <c r="AE90">
        <v>1.5542587812815623</v>
      </c>
      <c r="AF90">
        <v>1.5668481496168043</v>
      </c>
      <c r="AG90">
        <v>2276.230263157895</v>
      </c>
      <c r="AH90">
        <v>91.456077015643771</v>
      </c>
      <c r="AI90">
        <v>24.669073405535503</v>
      </c>
      <c r="AJ90">
        <v>723.08780014305387</v>
      </c>
      <c r="AK90">
        <v>24.819407433092223</v>
      </c>
      <c r="AL90">
        <v>0.68776738116526004</v>
      </c>
      <c r="AM90">
        <v>21.79896544928345</v>
      </c>
      <c r="AN90">
        <v>99</v>
      </c>
      <c r="AO90">
        <v>99</v>
      </c>
      <c r="AP90">
        <v>99</v>
      </c>
      <c r="AQ90">
        <v>99</v>
      </c>
      <c r="AR90">
        <v>223.5868421052632</v>
      </c>
      <c r="AS90">
        <v>27.516647456542781</v>
      </c>
    </row>
    <row r="91" spans="1:45">
      <c r="A91">
        <v>3</v>
      </c>
      <c r="B91">
        <v>25</v>
      </c>
      <c r="C91">
        <v>2024</v>
      </c>
      <c r="D91">
        <v>99</v>
      </c>
      <c r="E91">
        <v>25</v>
      </c>
      <c r="F91">
        <v>99</v>
      </c>
      <c r="G91">
        <v>99</v>
      </c>
      <c r="H91">
        <v>99</v>
      </c>
      <c r="I91">
        <v>99</v>
      </c>
      <c r="J91">
        <v>999</v>
      </c>
      <c r="K91">
        <v>99</v>
      </c>
      <c r="L91">
        <v>99</v>
      </c>
      <c r="M91">
        <v>99</v>
      </c>
      <c r="N91">
        <v>99</v>
      </c>
      <c r="O91">
        <v>99</v>
      </c>
      <c r="P91">
        <v>9999</v>
      </c>
      <c r="Q91">
        <v>473</v>
      </c>
      <c r="R91">
        <v>850</v>
      </c>
      <c r="S91">
        <v>4.054117647058824</v>
      </c>
      <c r="T91">
        <v>7.9541176470588244</v>
      </c>
      <c r="U91">
        <v>305.63776470588255</v>
      </c>
      <c r="V91">
        <v>21.647058823529413</v>
      </c>
      <c r="W91">
        <v>72.588235294117652</v>
      </c>
      <c r="X91">
        <v>21.882352941176471</v>
      </c>
      <c r="Y91">
        <v>62.606339255728685</v>
      </c>
      <c r="Z91">
        <v>1.9352794564079028</v>
      </c>
      <c r="AA91">
        <v>2.4973422550984763</v>
      </c>
      <c r="AB91">
        <v>83.790146204841221</v>
      </c>
      <c r="AC91">
        <v>66.315528288368355</v>
      </c>
      <c r="AD91">
        <v>68.720642805179509</v>
      </c>
      <c r="AE91">
        <v>1.5897953839823435</v>
      </c>
      <c r="AF91">
        <v>1.5999184472505297</v>
      </c>
      <c r="AG91">
        <v>2303.9721518987344</v>
      </c>
      <c r="AH91">
        <v>92.941176470588246</v>
      </c>
      <c r="AI91">
        <v>26.705882352941178</v>
      </c>
      <c r="AJ91">
        <v>746.86916600112625</v>
      </c>
      <c r="AK91">
        <v>10.75385322026492</v>
      </c>
      <c r="AL91">
        <v>-1.0400951390052899</v>
      </c>
      <c r="AM91">
        <v>20.326494109038745</v>
      </c>
      <c r="AN91">
        <v>99</v>
      </c>
      <c r="AO91">
        <v>99</v>
      </c>
      <c r="AP91">
        <v>99</v>
      </c>
      <c r="AQ91">
        <v>99</v>
      </c>
      <c r="AR91">
        <v>223.41518987341763</v>
      </c>
      <c r="AS91">
        <v>27.507888159264073</v>
      </c>
    </row>
    <row r="92" spans="1:45">
      <c r="A92">
        <v>3</v>
      </c>
      <c r="B92">
        <v>26</v>
      </c>
      <c r="C92">
        <v>2024</v>
      </c>
      <c r="D92">
        <v>99</v>
      </c>
      <c r="E92">
        <v>26</v>
      </c>
      <c r="F92">
        <v>99</v>
      </c>
      <c r="G92">
        <v>99</v>
      </c>
      <c r="H92">
        <v>99</v>
      </c>
      <c r="I92">
        <v>99</v>
      </c>
      <c r="J92">
        <v>999</v>
      </c>
      <c r="K92">
        <v>99</v>
      </c>
      <c r="L92">
        <v>99</v>
      </c>
      <c r="M92">
        <v>99</v>
      </c>
      <c r="N92">
        <v>99</v>
      </c>
      <c r="O92">
        <v>99</v>
      </c>
      <c r="P92">
        <v>9999</v>
      </c>
      <c r="Q92">
        <v>453</v>
      </c>
      <c r="R92">
        <v>841</v>
      </c>
      <c r="S92">
        <v>4.0346062052505971</v>
      </c>
      <c r="T92">
        <v>8.0856123662306789</v>
      </c>
      <c r="U92">
        <v>308.3525564803806</v>
      </c>
      <c r="V92">
        <v>22.116527942925096</v>
      </c>
      <c r="W92">
        <v>72.65160523186681</v>
      </c>
      <c r="X92">
        <v>23.06777645659928</v>
      </c>
      <c r="Y92">
        <v>65.396980889011189</v>
      </c>
      <c r="Z92">
        <v>1.9740173968182264</v>
      </c>
      <c r="AA92">
        <v>2.5442191379977204</v>
      </c>
      <c r="AB92">
        <v>83.749972317087483</v>
      </c>
      <c r="AC92">
        <v>74.583610739541356</v>
      </c>
      <c r="AD92">
        <v>67.041288095116016</v>
      </c>
      <c r="AE92">
        <v>1.5729622563872363</v>
      </c>
      <c r="AF92">
        <v>1.597038752810497</v>
      </c>
      <c r="AG92">
        <v>2320.7153945666237</v>
      </c>
      <c r="AH92">
        <v>91.914387633769365</v>
      </c>
      <c r="AI92">
        <v>24.851367419738406</v>
      </c>
      <c r="AJ92">
        <v>734.02137980537691</v>
      </c>
      <c r="AK92">
        <v>13.309771471237893</v>
      </c>
      <c r="AL92">
        <v>-0.69813197232314728</v>
      </c>
      <c r="AM92">
        <v>22.979191117700655</v>
      </c>
      <c r="AN92">
        <v>99</v>
      </c>
      <c r="AO92">
        <v>99</v>
      </c>
      <c r="AP92">
        <v>99</v>
      </c>
      <c r="AQ92">
        <v>99</v>
      </c>
      <c r="AR92">
        <v>224.48641655886172</v>
      </c>
      <c r="AS92">
        <v>27.365698336200005</v>
      </c>
    </row>
    <row r="93" spans="1:45">
      <c r="A93">
        <v>3</v>
      </c>
      <c r="B93">
        <v>27</v>
      </c>
      <c r="C93">
        <v>2024</v>
      </c>
      <c r="D93">
        <v>99</v>
      </c>
      <c r="E93">
        <v>27</v>
      </c>
      <c r="F93">
        <v>99</v>
      </c>
      <c r="G93">
        <v>99</v>
      </c>
      <c r="H93">
        <v>99</v>
      </c>
      <c r="I93">
        <v>99</v>
      </c>
      <c r="J93">
        <v>999</v>
      </c>
      <c r="K93">
        <v>99</v>
      </c>
      <c r="L93">
        <v>99</v>
      </c>
      <c r="M93">
        <v>99</v>
      </c>
      <c r="N93">
        <v>99</v>
      </c>
      <c r="O93">
        <v>99</v>
      </c>
      <c r="P93">
        <v>9999</v>
      </c>
      <c r="Q93">
        <v>459</v>
      </c>
      <c r="R93">
        <v>785</v>
      </c>
      <c r="S93">
        <v>3.8288633461047255</v>
      </c>
      <c r="T93">
        <v>7.9031847133757953</v>
      </c>
      <c r="U93">
        <v>301.95617834394898</v>
      </c>
      <c r="V93">
        <v>16.30573248407643</v>
      </c>
      <c r="W93">
        <v>72.484076433121004</v>
      </c>
      <c r="X93">
        <v>18.216560509554139</v>
      </c>
      <c r="Y93">
        <v>58.301659988112434</v>
      </c>
      <c r="Z93">
        <v>1.7389312551037619</v>
      </c>
      <c r="AA93">
        <v>2.3843016411937983</v>
      </c>
      <c r="AB93">
        <v>81.815058212797908</v>
      </c>
      <c r="AC93">
        <v>68.14983452270539</v>
      </c>
      <c r="AD93">
        <v>67.739579819396596</v>
      </c>
      <c r="AE93">
        <v>1.4682227957954588</v>
      </c>
      <c r="AF93">
        <v>1.459773523117514</v>
      </c>
      <c r="AG93">
        <v>2248.2354570637112</v>
      </c>
      <c r="AH93">
        <v>91.974522292993612</v>
      </c>
      <c r="AI93">
        <v>18.726114649681524</v>
      </c>
      <c r="AJ93">
        <v>693.7765851483739</v>
      </c>
      <c r="AK93">
        <v>6.5335737870733741</v>
      </c>
      <c r="AL93">
        <v>-6.6497586964617241</v>
      </c>
      <c r="AM93">
        <v>13.866199746750336</v>
      </c>
      <c r="AN93">
        <v>99</v>
      </c>
      <c r="AO93">
        <v>99</v>
      </c>
      <c r="AP93">
        <v>99</v>
      </c>
      <c r="AQ93">
        <v>99</v>
      </c>
      <c r="AR93">
        <v>224.26315789473679</v>
      </c>
      <c r="AS93">
        <v>26.809284585769181</v>
      </c>
    </row>
    <row r="94" spans="1:45">
      <c r="A94">
        <v>3</v>
      </c>
      <c r="B94">
        <v>28</v>
      </c>
      <c r="C94">
        <v>2024</v>
      </c>
      <c r="D94">
        <v>99</v>
      </c>
      <c r="E94">
        <v>28</v>
      </c>
      <c r="F94">
        <v>99</v>
      </c>
      <c r="G94">
        <v>99</v>
      </c>
      <c r="H94">
        <v>99</v>
      </c>
      <c r="I94">
        <v>99</v>
      </c>
      <c r="J94">
        <v>999</v>
      </c>
      <c r="K94">
        <v>99</v>
      </c>
      <c r="L94">
        <v>99</v>
      </c>
      <c r="M94">
        <v>99</v>
      </c>
      <c r="N94">
        <v>99</v>
      </c>
      <c r="O94">
        <v>99</v>
      </c>
      <c r="P94">
        <v>9999</v>
      </c>
      <c r="Q94">
        <v>364</v>
      </c>
      <c r="R94">
        <v>600</v>
      </c>
      <c r="S94">
        <v>3.9949916527545906</v>
      </c>
      <c r="T94">
        <v>8.1766666666666659</v>
      </c>
      <c r="U94">
        <v>304.76416666666665</v>
      </c>
      <c r="V94">
        <v>21.333333333333329</v>
      </c>
      <c r="W94">
        <v>75.5</v>
      </c>
      <c r="X94">
        <v>21.166666666666671</v>
      </c>
      <c r="Y94">
        <v>59.028936683395749</v>
      </c>
      <c r="Z94">
        <v>1.8783969302984065</v>
      </c>
      <c r="AA94">
        <v>2.4709220051542657</v>
      </c>
      <c r="AB94">
        <v>83.41545250715015</v>
      </c>
      <c r="AC94">
        <v>65.427131488587648</v>
      </c>
      <c r="AD94">
        <v>64.225651105009263</v>
      </c>
      <c r="AE94">
        <v>1.1222085063404779</v>
      </c>
      <c r="AF94">
        <v>1.126126188542919</v>
      </c>
      <c r="AG94">
        <v>2328.215909090909</v>
      </c>
      <c r="AH94">
        <v>88</v>
      </c>
      <c r="AI94">
        <v>25.5</v>
      </c>
      <c r="AJ94">
        <v>754.4285206546765</v>
      </c>
      <c r="AK94">
        <v>24.731764458023243</v>
      </c>
      <c r="AL94">
        <v>3.082309007555895</v>
      </c>
      <c r="AM94">
        <v>39.368890931870411</v>
      </c>
      <c r="AN94">
        <v>99</v>
      </c>
      <c r="AO94">
        <v>99</v>
      </c>
      <c r="AP94">
        <v>99</v>
      </c>
      <c r="AQ94">
        <v>99</v>
      </c>
      <c r="AR94">
        <v>223.75189393939397</v>
      </c>
      <c r="AS94">
        <v>27.464319979376977</v>
      </c>
    </row>
    <row r="95" spans="1:45">
      <c r="A95">
        <v>3</v>
      </c>
      <c r="B95">
        <v>29</v>
      </c>
      <c r="C95">
        <v>2024</v>
      </c>
      <c r="D95">
        <v>99</v>
      </c>
      <c r="E95">
        <v>29</v>
      </c>
      <c r="F95">
        <v>99</v>
      </c>
      <c r="G95">
        <v>99</v>
      </c>
      <c r="H95">
        <v>99</v>
      </c>
      <c r="I95">
        <v>99</v>
      </c>
      <c r="J95">
        <v>999</v>
      </c>
      <c r="K95">
        <v>99</v>
      </c>
      <c r="L95">
        <v>99</v>
      </c>
      <c r="M95">
        <v>99</v>
      </c>
      <c r="N95">
        <v>99</v>
      </c>
      <c r="O95">
        <v>99</v>
      </c>
      <c r="P95">
        <v>9999</v>
      </c>
      <c r="Q95">
        <v>333</v>
      </c>
      <c r="R95">
        <v>543</v>
      </c>
      <c r="S95">
        <v>3.6208178438661713</v>
      </c>
      <c r="T95">
        <v>7.848987108655618</v>
      </c>
      <c r="U95">
        <v>293.3755064456721</v>
      </c>
      <c r="V95">
        <v>13.812154696132598</v>
      </c>
      <c r="W95">
        <v>70.534069981583798</v>
      </c>
      <c r="X95">
        <v>16.574585635359121</v>
      </c>
      <c r="Y95">
        <v>56.241605295189913</v>
      </c>
      <c r="Z95">
        <v>1.6097625912238951</v>
      </c>
      <c r="AA95">
        <v>2.4440768943295343</v>
      </c>
      <c r="AB95">
        <v>75.268874238451374</v>
      </c>
      <c r="AC95">
        <v>72.347662768739355</v>
      </c>
      <c r="AD95">
        <v>66.284125427214363</v>
      </c>
      <c r="AE95">
        <v>1.0155986982381326</v>
      </c>
      <c r="AF95">
        <v>0.98106004151206383</v>
      </c>
      <c r="AG95">
        <v>2227.2983193277305</v>
      </c>
      <c r="AH95">
        <v>87.661141804788187</v>
      </c>
      <c r="AI95">
        <v>16.574585635359121</v>
      </c>
      <c r="AJ95">
        <v>665.63825382497259</v>
      </c>
      <c r="AK95">
        <v>37.501353863725086</v>
      </c>
      <c r="AL95">
        <v>12.046111799535664</v>
      </c>
      <c r="AM95">
        <v>39.457364231240447</v>
      </c>
      <c r="AN95">
        <v>99</v>
      </c>
      <c r="AO95">
        <v>99</v>
      </c>
      <c r="AP95">
        <v>99</v>
      </c>
      <c r="AQ95">
        <v>99</v>
      </c>
      <c r="AR95">
        <v>223.52310924369752</v>
      </c>
      <c r="AS95">
        <v>26.444492113807577</v>
      </c>
    </row>
    <row r="96" spans="1:45">
      <c r="A96">
        <v>3</v>
      </c>
      <c r="B96">
        <v>30</v>
      </c>
      <c r="C96">
        <v>2024</v>
      </c>
      <c r="D96">
        <v>99</v>
      </c>
      <c r="E96">
        <v>30</v>
      </c>
      <c r="F96">
        <v>99</v>
      </c>
      <c r="G96">
        <v>99</v>
      </c>
      <c r="H96">
        <v>99</v>
      </c>
      <c r="I96">
        <v>99</v>
      </c>
      <c r="J96">
        <v>999</v>
      </c>
      <c r="K96">
        <v>99</v>
      </c>
      <c r="L96">
        <v>99</v>
      </c>
      <c r="M96">
        <v>99</v>
      </c>
      <c r="N96">
        <v>99</v>
      </c>
      <c r="O96">
        <v>99</v>
      </c>
      <c r="P96">
        <v>9999</v>
      </c>
      <c r="Q96">
        <v>350</v>
      </c>
      <c r="R96">
        <v>562</v>
      </c>
      <c r="S96">
        <v>3.71505376344086</v>
      </c>
      <c r="T96">
        <v>7.813167259786475</v>
      </c>
      <c r="U96">
        <v>300.11886120996428</v>
      </c>
      <c r="V96">
        <v>12.811387900355877</v>
      </c>
      <c r="W96">
        <v>74.911032028469748</v>
      </c>
      <c r="X96">
        <v>17.793594306049823</v>
      </c>
      <c r="Y96">
        <v>57.859315820124749</v>
      </c>
      <c r="Z96">
        <v>1.6737916183680059</v>
      </c>
      <c r="AA96">
        <v>2.3717579716191022</v>
      </c>
      <c r="AB96">
        <v>76.410229002428011</v>
      </c>
      <c r="AC96">
        <v>73.350872212755675</v>
      </c>
      <c r="AD96">
        <v>68.183287389532907</v>
      </c>
      <c r="AE96">
        <v>1.0511353009389144</v>
      </c>
      <c r="AF96">
        <v>1.0387272159496588</v>
      </c>
      <c r="AG96">
        <v>2194.9919678714873</v>
      </c>
      <c r="AH96">
        <v>88.434163701067618</v>
      </c>
      <c r="AI96">
        <v>14.056939501779359</v>
      </c>
      <c r="AJ96">
        <v>596.43743880593286</v>
      </c>
      <c r="AK96">
        <v>26.44375955935142</v>
      </c>
      <c r="AL96">
        <v>21.978400622422964</v>
      </c>
      <c r="AM96">
        <v>34.068037619228242</v>
      </c>
      <c r="AN96">
        <v>99</v>
      </c>
      <c r="AO96">
        <v>99</v>
      </c>
      <c r="AP96">
        <v>99</v>
      </c>
      <c r="AQ96">
        <v>99</v>
      </c>
      <c r="AR96">
        <v>224.71285140562247</v>
      </c>
      <c r="AS96">
        <v>26.683033150106791</v>
      </c>
    </row>
    <row r="97" spans="1:45">
      <c r="A97">
        <v>3</v>
      </c>
      <c r="B97">
        <v>31</v>
      </c>
      <c r="C97">
        <v>2024</v>
      </c>
      <c r="D97">
        <v>99</v>
      </c>
      <c r="E97">
        <v>31</v>
      </c>
      <c r="F97">
        <v>99</v>
      </c>
      <c r="G97">
        <v>99</v>
      </c>
      <c r="H97">
        <v>99</v>
      </c>
      <c r="I97">
        <v>99</v>
      </c>
      <c r="J97">
        <v>999</v>
      </c>
      <c r="K97">
        <v>99</v>
      </c>
      <c r="L97">
        <v>99</v>
      </c>
      <c r="M97">
        <v>99</v>
      </c>
      <c r="N97">
        <v>99</v>
      </c>
      <c r="O97">
        <v>99</v>
      </c>
      <c r="P97">
        <v>9999</v>
      </c>
      <c r="Q97">
        <v>403</v>
      </c>
      <c r="R97">
        <v>714</v>
      </c>
      <c r="S97">
        <v>3.6933895921237694</v>
      </c>
      <c r="T97">
        <v>7.6218487394957988</v>
      </c>
      <c r="U97">
        <v>298.55196078431368</v>
      </c>
      <c r="V97">
        <v>13.445378151260501</v>
      </c>
      <c r="W97">
        <v>68.907563025210095</v>
      </c>
      <c r="X97">
        <v>17.366946778711487</v>
      </c>
      <c r="Y97">
        <v>59.545067345455593</v>
      </c>
      <c r="Z97">
        <v>1.636521020911206</v>
      </c>
      <c r="AA97">
        <v>2.3822109048208646</v>
      </c>
      <c r="AB97">
        <v>81.424837229301701</v>
      </c>
      <c r="AC97">
        <v>68.211440536865695</v>
      </c>
      <c r="AD97">
        <v>63.177232868140202</v>
      </c>
      <c r="AE97">
        <v>1.3354281225451687</v>
      </c>
      <c r="AF97">
        <v>1.3127742364700501</v>
      </c>
      <c r="AG97">
        <v>2201.9317829457368</v>
      </c>
      <c r="AH97">
        <v>90.336134453781497</v>
      </c>
      <c r="AI97">
        <v>17.366946778711487</v>
      </c>
      <c r="AJ97">
        <v>542.34499589397888</v>
      </c>
      <c r="AK97">
        <v>37.227201223787596</v>
      </c>
      <c r="AL97">
        <v>12.933672923320621</v>
      </c>
      <c r="AM97">
        <v>35.161712439681054</v>
      </c>
      <c r="AN97">
        <v>99</v>
      </c>
      <c r="AO97">
        <v>99</v>
      </c>
      <c r="AP97">
        <v>99</v>
      </c>
      <c r="AQ97">
        <v>99</v>
      </c>
      <c r="AR97">
        <v>224.6666666666666</v>
      </c>
      <c r="AS97">
        <v>26.480460403984065</v>
      </c>
    </row>
    <row r="98" spans="1:45">
      <c r="A98">
        <v>3</v>
      </c>
      <c r="B98">
        <v>32</v>
      </c>
      <c r="C98">
        <v>2024</v>
      </c>
      <c r="D98">
        <v>99</v>
      </c>
      <c r="E98">
        <v>32</v>
      </c>
      <c r="F98">
        <v>99</v>
      </c>
      <c r="G98">
        <v>99</v>
      </c>
      <c r="H98">
        <v>99</v>
      </c>
      <c r="I98">
        <v>99</v>
      </c>
      <c r="J98">
        <v>999</v>
      </c>
      <c r="K98">
        <v>99</v>
      </c>
      <c r="L98">
        <v>99</v>
      </c>
      <c r="M98">
        <v>99</v>
      </c>
      <c r="N98">
        <v>99</v>
      </c>
      <c r="O98">
        <v>99</v>
      </c>
      <c r="P98">
        <v>9999</v>
      </c>
      <c r="Q98">
        <v>431</v>
      </c>
      <c r="R98">
        <v>714</v>
      </c>
      <c r="S98">
        <v>3.6348314606741576</v>
      </c>
      <c r="T98">
        <v>7.6526610644257698</v>
      </c>
      <c r="U98">
        <v>297.02198879551872</v>
      </c>
      <c r="V98">
        <v>13.865546218487397</v>
      </c>
      <c r="W98">
        <v>69.327731092436991</v>
      </c>
      <c r="X98">
        <v>17.78711484593838</v>
      </c>
      <c r="Y98">
        <v>56.135712215669194</v>
      </c>
      <c r="Z98">
        <v>1.6988347383367364</v>
      </c>
      <c r="AA98">
        <v>2.5070935620395485</v>
      </c>
      <c r="AB98">
        <v>77.845649553657722</v>
      </c>
      <c r="AC98">
        <v>68.292865647683954</v>
      </c>
      <c r="AD98">
        <v>70.150078008891981</v>
      </c>
      <c r="AE98">
        <v>1.3354281225451687</v>
      </c>
      <c r="AF98">
        <v>1.3060467381674612</v>
      </c>
      <c r="AG98">
        <v>2243.1692307692306</v>
      </c>
      <c r="AH98">
        <v>91.036414565826362</v>
      </c>
      <c r="AI98">
        <v>16.666666666666671</v>
      </c>
      <c r="AJ98">
        <v>697.76474698151571</v>
      </c>
      <c r="AK98">
        <v>13.447763727055349</v>
      </c>
      <c r="AL98">
        <v>11.129775771016284</v>
      </c>
      <c r="AM98">
        <v>26.18354783583321</v>
      </c>
      <c r="AN98">
        <v>99</v>
      </c>
      <c r="AO98">
        <v>99</v>
      </c>
      <c r="AP98">
        <v>99</v>
      </c>
      <c r="AQ98">
        <v>99</v>
      </c>
      <c r="AR98">
        <v>224.59538461538472</v>
      </c>
      <c r="AS98">
        <v>26.290050644510558</v>
      </c>
    </row>
    <row r="99" spans="1:45">
      <c r="A99">
        <v>3</v>
      </c>
      <c r="B99">
        <v>33</v>
      </c>
      <c r="C99">
        <v>2024</v>
      </c>
      <c r="D99">
        <v>99</v>
      </c>
      <c r="E99">
        <v>33</v>
      </c>
      <c r="F99">
        <v>99</v>
      </c>
      <c r="G99">
        <v>99</v>
      </c>
      <c r="H99">
        <v>99</v>
      </c>
      <c r="I99">
        <v>99</v>
      </c>
      <c r="J99">
        <v>999</v>
      </c>
      <c r="K99">
        <v>99</v>
      </c>
      <c r="L99">
        <v>99</v>
      </c>
      <c r="M99">
        <v>99</v>
      </c>
      <c r="N99">
        <v>99</v>
      </c>
      <c r="O99">
        <v>99</v>
      </c>
      <c r="P99">
        <v>9999</v>
      </c>
      <c r="Q99">
        <v>416</v>
      </c>
      <c r="R99">
        <v>714</v>
      </c>
      <c r="S99">
        <v>3.6451612903225801</v>
      </c>
      <c r="T99">
        <v>7.7577030812324947</v>
      </c>
      <c r="U99">
        <v>297.36540616246498</v>
      </c>
      <c r="V99">
        <v>12.605042016806721</v>
      </c>
      <c r="W99">
        <v>70.588235294117652</v>
      </c>
      <c r="X99">
        <v>17.226890756302524</v>
      </c>
      <c r="Y99">
        <v>56.530317533739762</v>
      </c>
      <c r="Z99">
        <v>1.6794767949539291</v>
      </c>
      <c r="AA99">
        <v>2.4389126684398152</v>
      </c>
      <c r="AB99">
        <v>80.402078776713623</v>
      </c>
      <c r="AC99">
        <v>68.246701533843179</v>
      </c>
      <c r="AD99">
        <v>69.870827939096728</v>
      </c>
      <c r="AE99">
        <v>1.3354281225451687</v>
      </c>
      <c r="AF99">
        <v>1.3075567917959789</v>
      </c>
      <c r="AG99">
        <v>2200.3085271317827</v>
      </c>
      <c r="AH99">
        <v>90.336134453781497</v>
      </c>
      <c r="AI99">
        <v>16.106442577030808</v>
      </c>
      <c r="AJ99">
        <v>642.59142938657942</v>
      </c>
      <c r="AK99">
        <v>31.382152136997728</v>
      </c>
      <c r="AL99">
        <v>16.715825239009401</v>
      </c>
      <c r="AM99">
        <v>38.565951106317392</v>
      </c>
      <c r="AN99">
        <v>99</v>
      </c>
      <c r="AO99">
        <v>99</v>
      </c>
      <c r="AP99">
        <v>99</v>
      </c>
      <c r="AQ99">
        <v>99</v>
      </c>
      <c r="AR99">
        <v>224.50232558139535</v>
      </c>
      <c r="AS99">
        <v>26.462508930906662</v>
      </c>
    </row>
    <row r="100" spans="1:45">
      <c r="A100">
        <v>3</v>
      </c>
      <c r="B100">
        <v>34</v>
      </c>
      <c r="C100">
        <v>2024</v>
      </c>
      <c r="D100">
        <v>99</v>
      </c>
      <c r="E100">
        <v>34</v>
      </c>
      <c r="F100">
        <v>99</v>
      </c>
      <c r="G100">
        <v>99</v>
      </c>
      <c r="H100">
        <v>99</v>
      </c>
      <c r="I100">
        <v>99</v>
      </c>
      <c r="J100">
        <v>999</v>
      </c>
      <c r="K100">
        <v>99</v>
      </c>
      <c r="L100">
        <v>99</v>
      </c>
      <c r="M100">
        <v>99</v>
      </c>
      <c r="N100">
        <v>99</v>
      </c>
      <c r="O100">
        <v>99</v>
      </c>
      <c r="P100">
        <v>9999</v>
      </c>
      <c r="Q100">
        <v>458</v>
      </c>
      <c r="R100">
        <v>834</v>
      </c>
      <c r="S100">
        <v>3.4098557692307687</v>
      </c>
      <c r="T100">
        <v>7.4760191846522801</v>
      </c>
      <c r="U100">
        <v>293.75107913669058</v>
      </c>
      <c r="V100">
        <v>9.7122302158273399</v>
      </c>
      <c r="W100">
        <v>65.947242206235032</v>
      </c>
      <c r="X100">
        <v>14.748201438848922</v>
      </c>
      <c r="Y100">
        <v>56.710973481540783</v>
      </c>
      <c r="Z100">
        <v>1.5283040827187071</v>
      </c>
      <c r="AA100">
        <v>2.3331672732172044</v>
      </c>
      <c r="AB100">
        <v>82.576902110880326</v>
      </c>
      <c r="AC100">
        <v>67.830782314993286</v>
      </c>
      <c r="AD100">
        <v>68.279736074934419</v>
      </c>
      <c r="AE100">
        <v>1.5598698238132644</v>
      </c>
      <c r="AF100">
        <v>1.5087504990428551</v>
      </c>
      <c r="AG100">
        <v>2180.6494845360826</v>
      </c>
      <c r="AH100">
        <v>93.045563549160633</v>
      </c>
      <c r="AI100">
        <v>10.551558752997606</v>
      </c>
      <c r="AJ100">
        <v>595.34539340469132</v>
      </c>
      <c r="AK100">
        <v>12.258090703828955</v>
      </c>
      <c r="AL100">
        <v>0.861396434646168</v>
      </c>
      <c r="AM100">
        <v>17.759814648061734</v>
      </c>
      <c r="AN100">
        <v>99</v>
      </c>
      <c r="AO100">
        <v>99</v>
      </c>
      <c r="AP100">
        <v>99</v>
      </c>
      <c r="AQ100">
        <v>99</v>
      </c>
      <c r="AR100">
        <v>225.04768041237111</v>
      </c>
      <c r="AS100">
        <v>25.75030017996664</v>
      </c>
    </row>
    <row r="101" spans="1:45">
      <c r="A101">
        <v>3</v>
      </c>
      <c r="B101">
        <v>35</v>
      </c>
      <c r="C101">
        <v>2024</v>
      </c>
      <c r="D101">
        <v>99</v>
      </c>
      <c r="E101">
        <v>35</v>
      </c>
      <c r="F101">
        <v>99</v>
      </c>
      <c r="G101">
        <v>99</v>
      </c>
      <c r="H101">
        <v>99</v>
      </c>
      <c r="I101">
        <v>99</v>
      </c>
      <c r="J101">
        <v>999</v>
      </c>
      <c r="K101">
        <v>99</v>
      </c>
      <c r="L101">
        <v>99</v>
      </c>
      <c r="M101">
        <v>99</v>
      </c>
      <c r="N101">
        <v>99</v>
      </c>
      <c r="O101">
        <v>99</v>
      </c>
      <c r="P101">
        <v>9999</v>
      </c>
      <c r="Q101">
        <v>471</v>
      </c>
      <c r="R101">
        <v>921</v>
      </c>
      <c r="S101">
        <v>3.7371864776444945</v>
      </c>
      <c r="T101">
        <v>7.5027144408251907</v>
      </c>
      <c r="U101">
        <v>298.40499457111838</v>
      </c>
      <c r="V101">
        <v>13.680781758957655</v>
      </c>
      <c r="W101">
        <v>67.752442996742658</v>
      </c>
      <c r="X101">
        <v>15.092290988056455</v>
      </c>
      <c r="Y101">
        <v>54.104262527984758</v>
      </c>
      <c r="Z101">
        <v>1.6027242314380283</v>
      </c>
      <c r="AA101">
        <v>2.2924706134346393</v>
      </c>
      <c r="AB101">
        <v>77.768790249536565</v>
      </c>
      <c r="AC101">
        <v>58.14579129449551</v>
      </c>
      <c r="AD101">
        <v>51.597936803673029</v>
      </c>
      <c r="AE101">
        <v>1.722590057232634</v>
      </c>
      <c r="AF101">
        <v>1.6925348645178588</v>
      </c>
      <c r="AG101">
        <v>2309.2902843601901</v>
      </c>
      <c r="AH101">
        <v>91.639522258414758</v>
      </c>
      <c r="AI101">
        <v>19.218241042345277</v>
      </c>
      <c r="AJ101">
        <v>754.27833740917777</v>
      </c>
      <c r="AK101">
        <v>22.818027987874672</v>
      </c>
      <c r="AL101">
        <v>-12.282760365483769</v>
      </c>
      <c r="AM101">
        <v>35.301890146790541</v>
      </c>
      <c r="AN101">
        <v>99</v>
      </c>
      <c r="AO101">
        <v>99</v>
      </c>
      <c r="AP101">
        <v>99</v>
      </c>
      <c r="AQ101">
        <v>99</v>
      </c>
      <c r="AR101">
        <v>224.33175355450243</v>
      </c>
      <c r="AS101">
        <v>26.606278901597033</v>
      </c>
    </row>
    <row r="102" spans="1:45">
      <c r="A102">
        <v>3</v>
      </c>
      <c r="B102">
        <v>36</v>
      </c>
      <c r="C102">
        <v>2024</v>
      </c>
      <c r="D102">
        <v>99</v>
      </c>
      <c r="E102">
        <v>36</v>
      </c>
      <c r="F102">
        <v>99</v>
      </c>
      <c r="G102">
        <v>99</v>
      </c>
      <c r="H102">
        <v>99</v>
      </c>
      <c r="I102">
        <v>99</v>
      </c>
      <c r="J102">
        <v>999</v>
      </c>
      <c r="K102">
        <v>99</v>
      </c>
      <c r="L102">
        <v>99</v>
      </c>
      <c r="M102">
        <v>99</v>
      </c>
      <c r="N102">
        <v>99</v>
      </c>
      <c r="O102">
        <v>99</v>
      </c>
      <c r="P102">
        <v>9999</v>
      </c>
      <c r="Q102">
        <v>485</v>
      </c>
      <c r="R102">
        <v>911</v>
      </c>
      <c r="S102">
        <v>3.6174200661521496</v>
      </c>
      <c r="T102">
        <v>7.6816684961580659</v>
      </c>
      <c r="U102">
        <v>296.41448957189925</v>
      </c>
      <c r="V102">
        <v>12.843029637760701</v>
      </c>
      <c r="W102">
        <v>71.130625686059261</v>
      </c>
      <c r="X102">
        <v>15.69703622392975</v>
      </c>
      <c r="Y102">
        <v>54.741257954436797</v>
      </c>
      <c r="Z102">
        <v>1.5483080426603884</v>
      </c>
      <c r="AA102">
        <v>2.41102568548671</v>
      </c>
      <c r="AB102">
        <v>75.244355667545733</v>
      </c>
      <c r="AC102">
        <v>62.331848435171985</v>
      </c>
      <c r="AD102">
        <v>66.787600691305158</v>
      </c>
      <c r="AE102">
        <v>1.7038865821269595</v>
      </c>
      <c r="AF102">
        <v>1.6629902834515402</v>
      </c>
      <c r="AG102">
        <v>2210.3333333333339</v>
      </c>
      <c r="AH102">
        <v>92.206366630076829</v>
      </c>
      <c r="AI102">
        <v>13.391877058177828</v>
      </c>
      <c r="AJ102">
        <v>688.82520993447179</v>
      </c>
      <c r="AK102">
        <v>23.049525707034235</v>
      </c>
      <c r="AL102">
        <v>6.2606830965755025</v>
      </c>
      <c r="AM102">
        <v>24.064447561176177</v>
      </c>
      <c r="AN102">
        <v>99</v>
      </c>
      <c r="AO102">
        <v>99</v>
      </c>
      <c r="AP102">
        <v>99</v>
      </c>
      <c r="AQ102">
        <v>99</v>
      </c>
      <c r="AR102">
        <v>224.39047619047611</v>
      </c>
      <c r="AS102">
        <v>26.429637760428545</v>
      </c>
    </row>
    <row r="103" spans="1:45">
      <c r="A103">
        <v>3</v>
      </c>
      <c r="B103">
        <v>37</v>
      </c>
      <c r="C103">
        <v>2024</v>
      </c>
      <c r="D103">
        <v>99</v>
      </c>
      <c r="E103">
        <v>37</v>
      </c>
      <c r="F103">
        <v>99</v>
      </c>
      <c r="G103">
        <v>99</v>
      </c>
      <c r="H103">
        <v>99</v>
      </c>
      <c r="I103">
        <v>99</v>
      </c>
      <c r="J103">
        <v>999</v>
      </c>
      <c r="K103">
        <v>99</v>
      </c>
      <c r="L103">
        <v>99</v>
      </c>
      <c r="M103">
        <v>99</v>
      </c>
      <c r="N103">
        <v>99</v>
      </c>
      <c r="O103">
        <v>99</v>
      </c>
      <c r="P103">
        <v>9999</v>
      </c>
      <c r="Q103">
        <v>512</v>
      </c>
      <c r="R103">
        <v>1005</v>
      </c>
      <c r="S103">
        <v>3.6433566433566442</v>
      </c>
      <c r="T103">
        <v>7.6815920398009956</v>
      </c>
      <c r="U103">
        <v>298.7034825870644</v>
      </c>
      <c r="V103">
        <v>12.437810945273631</v>
      </c>
      <c r="W103">
        <v>69.751243781094544</v>
      </c>
      <c r="X103">
        <v>16.318407960199004</v>
      </c>
      <c r="Y103">
        <v>54.204619121809614</v>
      </c>
      <c r="Z103">
        <v>1.5397170157895887</v>
      </c>
      <c r="AA103">
        <v>2.3368366279242294</v>
      </c>
      <c r="AB103">
        <v>77.805725916988138</v>
      </c>
      <c r="AC103">
        <v>65.404298706493677</v>
      </c>
      <c r="AD103">
        <v>65.963739325158798</v>
      </c>
      <c r="AE103">
        <v>1.8796992481203003</v>
      </c>
      <c r="AF103">
        <v>1.8487502818956636</v>
      </c>
      <c r="AG103">
        <v>2210.690371991247</v>
      </c>
      <c r="AH103">
        <v>90.945273631840806</v>
      </c>
      <c r="AI103">
        <v>14.726368159203981</v>
      </c>
      <c r="AJ103">
        <v>635.04911453547584</v>
      </c>
      <c r="AK103">
        <v>30.940202346441399</v>
      </c>
      <c r="AL103">
        <v>16.531845093081174</v>
      </c>
      <c r="AM103">
        <v>31.870032227448473</v>
      </c>
      <c r="AN103">
        <v>99</v>
      </c>
      <c r="AO103">
        <v>99</v>
      </c>
      <c r="AP103">
        <v>99</v>
      </c>
      <c r="AQ103">
        <v>99</v>
      </c>
      <c r="AR103">
        <v>224.91575492341369</v>
      </c>
      <c r="AS103">
        <v>26.463452156334878</v>
      </c>
    </row>
    <row r="104" spans="1:45">
      <c r="A104">
        <v>3</v>
      </c>
      <c r="B104">
        <v>38</v>
      </c>
      <c r="C104">
        <v>2024</v>
      </c>
      <c r="D104">
        <v>99</v>
      </c>
      <c r="E104">
        <v>38</v>
      </c>
      <c r="F104">
        <v>99</v>
      </c>
      <c r="G104">
        <v>99</v>
      </c>
      <c r="H104">
        <v>99</v>
      </c>
      <c r="I104">
        <v>99</v>
      </c>
      <c r="J104">
        <v>999</v>
      </c>
      <c r="K104">
        <v>99</v>
      </c>
      <c r="L104">
        <v>99</v>
      </c>
      <c r="M104">
        <v>99</v>
      </c>
      <c r="N104">
        <v>99</v>
      </c>
      <c r="O104">
        <v>99</v>
      </c>
      <c r="P104">
        <v>9999</v>
      </c>
      <c r="Q104">
        <v>492</v>
      </c>
      <c r="R104">
        <v>941</v>
      </c>
      <c r="S104">
        <v>3.5240641711229954</v>
      </c>
      <c r="T104">
        <v>7.5897980871413377</v>
      </c>
      <c r="U104">
        <v>295.60361317747078</v>
      </c>
      <c r="V104">
        <v>10.520722635494153</v>
      </c>
      <c r="W104">
        <v>67.162592986184876</v>
      </c>
      <c r="X104">
        <v>16.046758767268859</v>
      </c>
      <c r="Y104">
        <v>57.91752323868149</v>
      </c>
      <c r="Z104">
        <v>1.4962561803847676</v>
      </c>
      <c r="AA104">
        <v>2.4667097141012362</v>
      </c>
      <c r="AB104">
        <v>75.02370382407355</v>
      </c>
      <c r="AC104">
        <v>69.368956835700004</v>
      </c>
      <c r="AD104">
        <v>68.934205289504789</v>
      </c>
      <c r="AE104">
        <v>1.7599970074439824</v>
      </c>
      <c r="AF104">
        <v>1.7130548428630004</v>
      </c>
      <c r="AG104">
        <v>2245.3875878220138</v>
      </c>
      <c r="AH104">
        <v>90.754516471838485</v>
      </c>
      <c r="AI104">
        <v>11.37088204038257</v>
      </c>
      <c r="AJ104">
        <v>694.56643486816188</v>
      </c>
      <c r="AK104">
        <v>18.935397360457635</v>
      </c>
      <c r="AL104">
        <v>8.2877320460168775</v>
      </c>
      <c r="AM104">
        <v>19.31417799572602</v>
      </c>
      <c r="AN104">
        <v>99</v>
      </c>
      <c r="AO104">
        <v>99</v>
      </c>
      <c r="AP104">
        <v>99</v>
      </c>
      <c r="AQ104">
        <v>99</v>
      </c>
      <c r="AR104">
        <v>224.97775175644028</v>
      </c>
      <c r="AS104">
        <v>26.045875424828338</v>
      </c>
    </row>
    <row r="105" spans="1:45">
      <c r="A105">
        <v>3</v>
      </c>
      <c r="B105">
        <v>39</v>
      </c>
      <c r="C105">
        <v>2024</v>
      </c>
      <c r="D105">
        <v>99</v>
      </c>
      <c r="E105">
        <v>39</v>
      </c>
      <c r="F105">
        <v>99</v>
      </c>
      <c r="G105">
        <v>99</v>
      </c>
      <c r="H105">
        <v>99</v>
      </c>
      <c r="I105">
        <v>99</v>
      </c>
      <c r="J105">
        <v>999</v>
      </c>
      <c r="K105">
        <v>99</v>
      </c>
      <c r="L105">
        <v>99</v>
      </c>
      <c r="M105">
        <v>99</v>
      </c>
      <c r="N105">
        <v>99</v>
      </c>
      <c r="O105">
        <v>99</v>
      </c>
      <c r="P105">
        <v>9999</v>
      </c>
      <c r="Q105">
        <v>414</v>
      </c>
      <c r="R105">
        <v>837</v>
      </c>
      <c r="S105">
        <v>3.6806220095693778</v>
      </c>
      <c r="T105">
        <v>7.4946236559139772</v>
      </c>
      <c r="U105">
        <v>294.08040621266406</v>
      </c>
      <c r="V105">
        <v>13.022700119474315</v>
      </c>
      <c r="W105">
        <v>66.786140979689364</v>
      </c>
      <c r="X105">
        <v>14.695340501792122</v>
      </c>
      <c r="Y105">
        <v>55.098568118202152</v>
      </c>
      <c r="Z105">
        <v>1.6599071162631078</v>
      </c>
      <c r="AA105">
        <v>2.526141888186261</v>
      </c>
      <c r="AB105">
        <v>76.454609237173386</v>
      </c>
      <c r="AC105">
        <v>67.945795601074764</v>
      </c>
      <c r="AD105">
        <v>65.916578938803028</v>
      </c>
      <c r="AE105">
        <v>1.5654808663449671</v>
      </c>
      <c r="AF105">
        <v>1.5158752178146111</v>
      </c>
      <c r="AG105">
        <v>2222.3011734028678</v>
      </c>
      <c r="AH105">
        <v>91.63679808841097</v>
      </c>
      <c r="AI105">
        <v>19.713261648745512</v>
      </c>
      <c r="AJ105">
        <v>657.11839370796883</v>
      </c>
      <c r="AK105">
        <v>24.10408960729222</v>
      </c>
      <c r="AL105">
        <v>12.037972880098039</v>
      </c>
      <c r="AM105">
        <v>25.254481324023608</v>
      </c>
      <c r="AN105">
        <v>99</v>
      </c>
      <c r="AO105">
        <v>99</v>
      </c>
      <c r="AP105">
        <v>99</v>
      </c>
      <c r="AQ105">
        <v>99</v>
      </c>
      <c r="AR105">
        <v>223.86701434159065</v>
      </c>
      <c r="AS105">
        <v>26.438377325325639</v>
      </c>
    </row>
    <row r="106" spans="1:45">
      <c r="A106">
        <v>3</v>
      </c>
      <c r="B106">
        <v>40</v>
      </c>
      <c r="C106">
        <v>2024</v>
      </c>
      <c r="D106">
        <v>99</v>
      </c>
      <c r="E106">
        <v>40</v>
      </c>
      <c r="F106">
        <v>99</v>
      </c>
      <c r="G106">
        <v>99</v>
      </c>
      <c r="H106">
        <v>99</v>
      </c>
      <c r="I106">
        <v>99</v>
      </c>
      <c r="J106">
        <v>999</v>
      </c>
      <c r="K106">
        <v>99</v>
      </c>
      <c r="L106">
        <v>99</v>
      </c>
      <c r="M106">
        <v>99</v>
      </c>
      <c r="N106">
        <v>99</v>
      </c>
      <c r="O106">
        <v>99</v>
      </c>
      <c r="P106">
        <v>9999</v>
      </c>
      <c r="Q106">
        <v>718</v>
      </c>
      <c r="R106">
        <v>1789</v>
      </c>
      <c r="S106">
        <v>4.1466144376049225</v>
      </c>
      <c r="T106">
        <v>7.7926215762996094</v>
      </c>
      <c r="U106">
        <v>297.39603130240363</v>
      </c>
      <c r="V106">
        <v>23.141419787590831</v>
      </c>
      <c r="W106">
        <v>70.318613750698731</v>
      </c>
      <c r="X106">
        <v>18.893236444941312</v>
      </c>
      <c r="Y106">
        <v>61.923488383161363</v>
      </c>
      <c r="Z106">
        <v>1.8348831255069349</v>
      </c>
      <c r="AA106">
        <v>2.5061202452225526</v>
      </c>
      <c r="AB106">
        <v>78.231817141739597</v>
      </c>
      <c r="AC106">
        <v>60.506262963045039</v>
      </c>
      <c r="AD106">
        <v>62.638816895678232</v>
      </c>
      <c r="AE106">
        <v>3.3460516964051927</v>
      </c>
      <c r="AF106">
        <v>3.2765546394707226</v>
      </c>
      <c r="AG106">
        <v>2340.2532777115621</v>
      </c>
      <c r="AH106">
        <v>93.73951928451649</v>
      </c>
      <c r="AI106">
        <v>35.662381218557861</v>
      </c>
      <c r="AJ106">
        <v>779.30305625632514</v>
      </c>
      <c r="AK106">
        <v>20.844466445900562</v>
      </c>
      <c r="AL106">
        <v>10.528433217571544</v>
      </c>
      <c r="AM106">
        <v>26.388814164706243</v>
      </c>
      <c r="AN106">
        <v>99</v>
      </c>
      <c r="AO106">
        <v>99</v>
      </c>
      <c r="AP106">
        <v>99</v>
      </c>
      <c r="AQ106">
        <v>99</v>
      </c>
      <c r="AR106">
        <v>220.69666269368287</v>
      </c>
      <c r="AS106">
        <v>27.722470269366394</v>
      </c>
    </row>
    <row r="107" spans="1:45">
      <c r="A107">
        <v>3</v>
      </c>
      <c r="B107">
        <v>41</v>
      </c>
      <c r="C107">
        <v>2024</v>
      </c>
      <c r="D107">
        <v>99</v>
      </c>
      <c r="E107">
        <v>41</v>
      </c>
      <c r="F107">
        <v>99</v>
      </c>
      <c r="G107">
        <v>99</v>
      </c>
      <c r="H107">
        <v>99</v>
      </c>
      <c r="I107">
        <v>99</v>
      </c>
      <c r="J107">
        <v>999</v>
      </c>
      <c r="K107">
        <v>99</v>
      </c>
      <c r="L107">
        <v>99</v>
      </c>
      <c r="M107">
        <v>99</v>
      </c>
      <c r="N107">
        <v>99</v>
      </c>
      <c r="O107">
        <v>99</v>
      </c>
      <c r="P107">
        <v>9999</v>
      </c>
      <c r="Q107">
        <v>913</v>
      </c>
      <c r="R107">
        <v>2120</v>
      </c>
      <c r="S107">
        <v>4.121455576559546</v>
      </c>
      <c r="T107">
        <v>7.7094339622641508</v>
      </c>
      <c r="U107">
        <v>301.18721698113194</v>
      </c>
      <c r="V107">
        <v>22.547169811320757</v>
      </c>
      <c r="W107">
        <v>67.830188679245296</v>
      </c>
      <c r="X107">
        <v>19.952830188679247</v>
      </c>
      <c r="Y107">
        <v>61.145971124085747</v>
      </c>
      <c r="Z107">
        <v>1.8100662362197757</v>
      </c>
      <c r="AA107">
        <v>2.5254376905118621</v>
      </c>
      <c r="AB107">
        <v>79.305029819548608</v>
      </c>
      <c r="AC107">
        <v>59.128497670276943</v>
      </c>
      <c r="AD107">
        <v>59.054289954575637</v>
      </c>
      <c r="AE107">
        <v>3.9651367224030225</v>
      </c>
      <c r="AF107">
        <v>3.9322787998219368</v>
      </c>
      <c r="AG107">
        <v>2361.2223320158105</v>
      </c>
      <c r="AH107">
        <v>95.471698113207523</v>
      </c>
      <c r="AI107">
        <v>34.764150943396238</v>
      </c>
      <c r="AJ107">
        <v>817.73581589660989</v>
      </c>
      <c r="AK107">
        <v>11.168725200821775</v>
      </c>
      <c r="AL107">
        <v>3.574491780650745</v>
      </c>
      <c r="AM107">
        <v>24.055856859108431</v>
      </c>
      <c r="AN107">
        <v>99</v>
      </c>
      <c r="AO107">
        <v>99</v>
      </c>
      <c r="AP107">
        <v>99</v>
      </c>
      <c r="AQ107">
        <v>99</v>
      </c>
      <c r="AR107">
        <v>221.97529644268775</v>
      </c>
      <c r="AS107">
        <v>27.573259563735522</v>
      </c>
    </row>
    <row r="108" spans="1:45">
      <c r="A108">
        <v>3</v>
      </c>
      <c r="B108">
        <v>42</v>
      </c>
      <c r="C108">
        <v>2024</v>
      </c>
      <c r="D108">
        <v>99</v>
      </c>
      <c r="E108">
        <v>42</v>
      </c>
      <c r="F108">
        <v>99</v>
      </c>
      <c r="G108">
        <v>99</v>
      </c>
      <c r="H108">
        <v>99</v>
      </c>
      <c r="I108">
        <v>99</v>
      </c>
      <c r="J108">
        <v>999</v>
      </c>
      <c r="K108">
        <v>99</v>
      </c>
      <c r="L108">
        <v>99</v>
      </c>
      <c r="M108">
        <v>99</v>
      </c>
      <c r="N108">
        <v>99</v>
      </c>
      <c r="O108">
        <v>99</v>
      </c>
      <c r="P108">
        <v>9999</v>
      </c>
      <c r="Q108">
        <v>856</v>
      </c>
      <c r="R108">
        <v>2144</v>
      </c>
      <c r="S108">
        <v>4.1375760411792237</v>
      </c>
      <c r="T108">
        <v>7.8596082089552244</v>
      </c>
      <c r="U108">
        <v>299.88554104477595</v>
      </c>
      <c r="V108">
        <v>21.921641791044777</v>
      </c>
      <c r="W108">
        <v>68.56343283582089</v>
      </c>
      <c r="X108">
        <v>20.149253731343283</v>
      </c>
      <c r="Y108">
        <v>62.954853344244782</v>
      </c>
      <c r="Z108">
        <v>1.786103579302438</v>
      </c>
      <c r="AA108">
        <v>2.6215544258500159</v>
      </c>
      <c r="AB108">
        <v>78.127131070741441</v>
      </c>
      <c r="AC108">
        <v>63.874788462905691</v>
      </c>
      <c r="AD108">
        <v>66.826461878185739</v>
      </c>
      <c r="AE108">
        <v>4.0100250626566405</v>
      </c>
      <c r="AF108">
        <v>3.9596081839462567</v>
      </c>
      <c r="AG108">
        <v>2350.668968919586</v>
      </c>
      <c r="AH108">
        <v>94.449626865671618</v>
      </c>
      <c r="AI108">
        <v>37.360074626865675</v>
      </c>
      <c r="AJ108">
        <v>799.20036037452144</v>
      </c>
      <c r="AK108">
        <v>4.7165963056324687</v>
      </c>
      <c r="AL108">
        <v>-0.40192843124619942</v>
      </c>
      <c r="AM108">
        <v>16.159904921843875</v>
      </c>
      <c r="AN108">
        <v>99</v>
      </c>
      <c r="AO108">
        <v>99</v>
      </c>
      <c r="AP108">
        <v>99</v>
      </c>
      <c r="AQ108">
        <v>99</v>
      </c>
      <c r="AR108">
        <v>221.45189935865815</v>
      </c>
      <c r="AS108">
        <v>27.56325288916242</v>
      </c>
    </row>
    <row r="109" spans="1:45">
      <c r="A109">
        <v>3</v>
      </c>
      <c r="B109">
        <v>43</v>
      </c>
      <c r="C109">
        <v>2024</v>
      </c>
      <c r="D109">
        <v>99</v>
      </c>
      <c r="E109">
        <v>43</v>
      </c>
      <c r="F109">
        <v>99</v>
      </c>
      <c r="G109">
        <v>99</v>
      </c>
      <c r="H109">
        <v>99</v>
      </c>
      <c r="I109">
        <v>99</v>
      </c>
      <c r="J109">
        <v>999</v>
      </c>
      <c r="K109">
        <v>99</v>
      </c>
      <c r="L109">
        <v>99</v>
      </c>
      <c r="M109">
        <v>99</v>
      </c>
      <c r="N109">
        <v>99</v>
      </c>
      <c r="O109">
        <v>99</v>
      </c>
      <c r="P109">
        <v>9999</v>
      </c>
      <c r="Q109">
        <v>882</v>
      </c>
      <c r="R109">
        <v>2168</v>
      </c>
      <c r="S109">
        <v>4.2725173210161653</v>
      </c>
      <c r="T109">
        <v>7.9773985239852419</v>
      </c>
      <c r="U109">
        <v>303.74238929889304</v>
      </c>
      <c r="V109">
        <v>23.846863468634687</v>
      </c>
      <c r="W109">
        <v>70.156826568265686</v>
      </c>
      <c r="X109">
        <v>21.494464944649447</v>
      </c>
      <c r="Y109">
        <v>60.833548589238141</v>
      </c>
      <c r="Z109">
        <v>1.7762854043080474</v>
      </c>
      <c r="AA109">
        <v>2.5782846824796621</v>
      </c>
      <c r="AB109">
        <v>76.443242557670501</v>
      </c>
      <c r="AC109">
        <v>59.954426780144445</v>
      </c>
      <c r="AD109">
        <v>63.025990970700306</v>
      </c>
      <c r="AE109">
        <v>4.0549134029102607</v>
      </c>
      <c r="AF109">
        <v>4.0554269987944656</v>
      </c>
      <c r="AG109">
        <v>2355.4797297297296</v>
      </c>
      <c r="AH109">
        <v>95.571955719557181</v>
      </c>
      <c r="AI109">
        <v>38.745387453874542</v>
      </c>
      <c r="AJ109">
        <v>799.64026876757282</v>
      </c>
      <c r="AK109">
        <v>5.0730513644786193</v>
      </c>
      <c r="AL109">
        <v>0.31526730701657718</v>
      </c>
      <c r="AM109">
        <v>16.003568596962182</v>
      </c>
      <c r="AN109">
        <v>99</v>
      </c>
      <c r="AO109">
        <v>99</v>
      </c>
      <c r="AP109">
        <v>99</v>
      </c>
      <c r="AQ109">
        <v>99</v>
      </c>
      <c r="AR109">
        <v>221.19594594594591</v>
      </c>
      <c r="AS109">
        <v>28.066024800023339</v>
      </c>
    </row>
    <row r="110" spans="1:45">
      <c r="A110">
        <v>3</v>
      </c>
      <c r="B110">
        <v>44</v>
      </c>
      <c r="C110">
        <v>2024</v>
      </c>
      <c r="D110">
        <v>99</v>
      </c>
      <c r="E110">
        <v>44</v>
      </c>
      <c r="F110">
        <v>99</v>
      </c>
      <c r="G110">
        <v>99</v>
      </c>
      <c r="H110">
        <v>99</v>
      </c>
      <c r="I110">
        <v>99</v>
      </c>
      <c r="J110">
        <v>999</v>
      </c>
      <c r="K110">
        <v>99</v>
      </c>
      <c r="L110">
        <v>99</v>
      </c>
      <c r="M110">
        <v>99</v>
      </c>
      <c r="N110">
        <v>99</v>
      </c>
      <c r="O110">
        <v>99</v>
      </c>
      <c r="P110">
        <v>9999</v>
      </c>
      <c r="Q110">
        <v>819</v>
      </c>
      <c r="R110">
        <v>1979</v>
      </c>
      <c r="S110">
        <v>4.3189873417721527</v>
      </c>
      <c r="T110">
        <v>7.8342597271349188</v>
      </c>
      <c r="U110">
        <v>304.70242546740747</v>
      </c>
      <c r="V110">
        <v>25.265285497726129</v>
      </c>
      <c r="W110">
        <v>69.075290550783208</v>
      </c>
      <c r="X110">
        <v>22.385042950985348</v>
      </c>
      <c r="Y110">
        <v>62.20148514382219</v>
      </c>
      <c r="Z110">
        <v>1.8109798419358301</v>
      </c>
      <c r="AA110">
        <v>2.5536820794611876</v>
      </c>
      <c r="AB110">
        <v>75.807983173109562</v>
      </c>
      <c r="AC110">
        <v>60.206023119606357</v>
      </c>
      <c r="AD110">
        <v>62.175330457913297</v>
      </c>
      <c r="AE110">
        <v>3.7014177234130097</v>
      </c>
      <c r="AF110">
        <v>3.7135870690240247</v>
      </c>
      <c r="AG110">
        <v>2406.5404976177874</v>
      </c>
      <c r="AH110">
        <v>95.452248610409313</v>
      </c>
      <c r="AI110">
        <v>42.142496210207185</v>
      </c>
      <c r="AJ110">
        <v>831.76688498275109</v>
      </c>
      <c r="AK110">
        <v>8.7845394897756606</v>
      </c>
      <c r="AL110">
        <v>2.6326076313219997</v>
      </c>
      <c r="AM110">
        <v>24.079102724491321</v>
      </c>
      <c r="AN110">
        <v>99</v>
      </c>
      <c r="AO110">
        <v>99</v>
      </c>
      <c r="AP110">
        <v>99</v>
      </c>
      <c r="AQ110">
        <v>99</v>
      </c>
      <c r="AR110">
        <v>221.29857067231328</v>
      </c>
      <c r="AS110">
        <v>28.142675438698905</v>
      </c>
    </row>
    <row r="111" spans="1:45">
      <c r="A111">
        <v>3</v>
      </c>
      <c r="B111">
        <v>45</v>
      </c>
      <c r="C111">
        <v>2024</v>
      </c>
      <c r="D111">
        <v>99</v>
      </c>
      <c r="E111">
        <v>45</v>
      </c>
      <c r="F111">
        <v>99</v>
      </c>
      <c r="G111">
        <v>99</v>
      </c>
      <c r="H111">
        <v>99</v>
      </c>
      <c r="I111">
        <v>99</v>
      </c>
      <c r="J111">
        <v>999</v>
      </c>
      <c r="K111">
        <v>99</v>
      </c>
      <c r="L111">
        <v>99</v>
      </c>
      <c r="M111">
        <v>99</v>
      </c>
      <c r="N111">
        <v>99</v>
      </c>
      <c r="O111">
        <v>99</v>
      </c>
      <c r="P111">
        <v>9999</v>
      </c>
      <c r="Q111">
        <v>832</v>
      </c>
      <c r="R111">
        <v>2109</v>
      </c>
      <c r="S111">
        <v>4.2823193916349807</v>
      </c>
      <c r="T111">
        <v>7.8259838786154559</v>
      </c>
      <c r="U111">
        <v>302.87724039829271</v>
      </c>
      <c r="V111">
        <v>24.893314366998581</v>
      </c>
      <c r="W111">
        <v>68.800379326695122</v>
      </c>
      <c r="X111">
        <v>20.720720720720717</v>
      </c>
      <c r="Y111">
        <v>64.729956640241255</v>
      </c>
      <c r="Z111">
        <v>1.8684334655600487</v>
      </c>
      <c r="AA111">
        <v>2.6205534113650328</v>
      </c>
      <c r="AB111">
        <v>79.519272388118623</v>
      </c>
      <c r="AC111">
        <v>64.512889245125351</v>
      </c>
      <c r="AD111">
        <v>64.720955697634324</v>
      </c>
      <c r="AE111">
        <v>3.944562899786781</v>
      </c>
      <c r="AF111">
        <v>3.9338258041917729</v>
      </c>
      <c r="AG111">
        <v>2421.0567164179106</v>
      </c>
      <c r="AH111">
        <v>95.305832147937409</v>
      </c>
      <c r="AI111">
        <v>42.674253200568998</v>
      </c>
      <c r="AJ111">
        <v>861.90718628995808</v>
      </c>
      <c r="AK111">
        <v>9.4735537016331897</v>
      </c>
      <c r="AL111">
        <v>1.0596150501370909</v>
      </c>
      <c r="AM111">
        <v>20.806195701629576</v>
      </c>
      <c r="AN111">
        <v>99</v>
      </c>
      <c r="AO111">
        <v>99</v>
      </c>
      <c r="AP111">
        <v>99</v>
      </c>
      <c r="AQ111">
        <v>99</v>
      </c>
      <c r="AR111">
        <v>221.11243781094527</v>
      </c>
      <c r="AS111">
        <v>28.014222996090879</v>
      </c>
    </row>
    <row r="112" spans="1:45">
      <c r="A112">
        <v>3</v>
      </c>
      <c r="B112">
        <v>46</v>
      </c>
      <c r="C112">
        <v>2024</v>
      </c>
      <c r="D112">
        <v>99</v>
      </c>
      <c r="E112">
        <v>46</v>
      </c>
      <c r="F112">
        <v>99</v>
      </c>
      <c r="G112">
        <v>99</v>
      </c>
      <c r="H112">
        <v>99</v>
      </c>
      <c r="I112">
        <v>99</v>
      </c>
      <c r="J112">
        <v>999</v>
      </c>
      <c r="K112">
        <v>99</v>
      </c>
      <c r="L112">
        <v>99</v>
      </c>
      <c r="M112">
        <v>99</v>
      </c>
      <c r="N112">
        <v>99</v>
      </c>
      <c r="O112">
        <v>99</v>
      </c>
      <c r="P112">
        <v>9999</v>
      </c>
      <c r="Q112">
        <v>800</v>
      </c>
      <c r="R112">
        <v>1952</v>
      </c>
      <c r="S112">
        <v>4.206153846153847</v>
      </c>
      <c r="T112">
        <v>7.7356557377049198</v>
      </c>
      <c r="U112">
        <v>301.76019467213126</v>
      </c>
      <c r="V112">
        <v>23.053278688524593</v>
      </c>
      <c r="W112">
        <v>69.159836065573742</v>
      </c>
      <c r="X112">
        <v>20.594262295081968</v>
      </c>
      <c r="Y112">
        <v>58.817895791424178</v>
      </c>
      <c r="Z112">
        <v>1.7263837841065903</v>
      </c>
      <c r="AA112">
        <v>2.5536856963185257</v>
      </c>
      <c r="AB112">
        <v>75.910906784794065</v>
      </c>
      <c r="AC112">
        <v>59.193433757244911</v>
      </c>
      <c r="AD112">
        <v>57.497880680195003</v>
      </c>
      <c r="AE112">
        <v>3.6509183406276882</v>
      </c>
      <c r="AF112">
        <v>3.6275521946310847</v>
      </c>
      <c r="AG112">
        <v>2414.837346174425</v>
      </c>
      <c r="AH112">
        <v>95.747950819672127</v>
      </c>
      <c r="AI112">
        <v>43.545081967213129</v>
      </c>
      <c r="AJ112">
        <v>829.62934427257051</v>
      </c>
      <c r="AK112">
        <v>8.6165117696781977</v>
      </c>
      <c r="AL112">
        <v>4.2808473669138696</v>
      </c>
      <c r="AM112">
        <v>24.937823502571543</v>
      </c>
      <c r="AN112">
        <v>99</v>
      </c>
      <c r="AO112">
        <v>99</v>
      </c>
      <c r="AP112">
        <v>99</v>
      </c>
      <c r="AQ112">
        <v>99</v>
      </c>
      <c r="AR112">
        <v>221.69074371321565</v>
      </c>
      <c r="AS112">
        <v>27.729714353083043</v>
      </c>
    </row>
    <row r="113" spans="1:45">
      <c r="A113">
        <v>3</v>
      </c>
      <c r="B113">
        <v>47</v>
      </c>
      <c r="C113">
        <v>2024</v>
      </c>
      <c r="D113">
        <v>99</v>
      </c>
      <c r="E113">
        <v>47</v>
      </c>
      <c r="F113">
        <v>99</v>
      </c>
      <c r="G113">
        <v>99</v>
      </c>
      <c r="H113">
        <v>99</v>
      </c>
      <c r="I113">
        <v>99</v>
      </c>
      <c r="J113">
        <v>999</v>
      </c>
      <c r="K113">
        <v>99</v>
      </c>
      <c r="L113">
        <v>99</v>
      </c>
      <c r="M113">
        <v>99</v>
      </c>
      <c r="N113">
        <v>99</v>
      </c>
      <c r="O113">
        <v>99</v>
      </c>
      <c r="P113">
        <v>9999</v>
      </c>
      <c r="Q113">
        <v>832</v>
      </c>
      <c r="R113">
        <v>1931</v>
      </c>
      <c r="S113">
        <v>4.3033766233766242</v>
      </c>
      <c r="T113">
        <v>7.949766960124288</v>
      </c>
      <c r="U113">
        <v>306.59642672190625</v>
      </c>
      <c r="V113">
        <v>25.530813050233039</v>
      </c>
      <c r="W113">
        <v>72.604867944070435</v>
      </c>
      <c r="X113">
        <v>22.371828068358365</v>
      </c>
      <c r="Y113">
        <v>60.448048601013234</v>
      </c>
      <c r="Z113">
        <v>1.7822581742773724</v>
      </c>
      <c r="AA113">
        <v>2.5566727507026439</v>
      </c>
      <c r="AB113">
        <v>75.967962245781251</v>
      </c>
      <c r="AC113">
        <v>58.685981056019735</v>
      </c>
      <c r="AD113">
        <v>58.142149356055661</v>
      </c>
      <c r="AE113">
        <v>3.6116410429057719</v>
      </c>
      <c r="AF113">
        <v>3.6460386505123745</v>
      </c>
      <c r="AG113">
        <v>2341.7634467618004</v>
      </c>
      <c r="AH113">
        <v>94.30346970481618</v>
      </c>
      <c r="AI113">
        <v>39.461418953909877</v>
      </c>
      <c r="AJ113">
        <v>788.61063999787984</v>
      </c>
      <c r="AK113">
        <v>15.66756174594263</v>
      </c>
      <c r="AL113">
        <v>7.8400956038543939</v>
      </c>
      <c r="AM113">
        <v>25.822712088397203</v>
      </c>
      <c r="AN113">
        <v>99</v>
      </c>
      <c r="AO113">
        <v>99</v>
      </c>
      <c r="AP113">
        <v>99</v>
      </c>
      <c r="AQ113">
        <v>99</v>
      </c>
      <c r="AR113">
        <v>221.97585071350164</v>
      </c>
      <c r="AS113">
        <v>28.121456809182938</v>
      </c>
    </row>
    <row r="114" spans="1:45">
      <c r="A114">
        <v>3</v>
      </c>
      <c r="B114">
        <v>48</v>
      </c>
      <c r="C114">
        <v>2024</v>
      </c>
      <c r="D114">
        <v>99</v>
      </c>
      <c r="E114">
        <v>48</v>
      </c>
      <c r="F114">
        <v>99</v>
      </c>
      <c r="G114">
        <v>99</v>
      </c>
      <c r="H114">
        <v>99</v>
      </c>
      <c r="I114">
        <v>99</v>
      </c>
      <c r="J114">
        <v>999</v>
      </c>
      <c r="K114">
        <v>99</v>
      </c>
      <c r="L114">
        <v>99</v>
      </c>
      <c r="M114">
        <v>99</v>
      </c>
      <c r="N114">
        <v>99</v>
      </c>
      <c r="O114">
        <v>99</v>
      </c>
      <c r="P114">
        <v>9999</v>
      </c>
      <c r="Q114">
        <v>725</v>
      </c>
      <c r="R114">
        <v>1664</v>
      </c>
      <c r="S114">
        <v>4.2518072289156628</v>
      </c>
      <c r="T114">
        <v>8.0258413461538485</v>
      </c>
      <c r="U114">
        <v>307.46021634615352</v>
      </c>
      <c r="V114">
        <v>23.557692307692303</v>
      </c>
      <c r="W114">
        <v>71.935096153846175</v>
      </c>
      <c r="X114">
        <v>24.098557692307697</v>
      </c>
      <c r="Y114">
        <v>64.690172493671284</v>
      </c>
      <c r="Z114">
        <v>1.8450220708670848</v>
      </c>
      <c r="AA114">
        <v>2.5544419294598963</v>
      </c>
      <c r="AB114">
        <v>79.321644294795391</v>
      </c>
      <c r="AC114">
        <v>63.41556041067799</v>
      </c>
      <c r="AD114">
        <v>64.177956546407842</v>
      </c>
      <c r="AE114">
        <v>3.112258257584259</v>
      </c>
      <c r="AF114">
        <v>3.1507515297345141</v>
      </c>
      <c r="AG114">
        <v>2406.2934436664546</v>
      </c>
      <c r="AH114">
        <v>94.411057692307679</v>
      </c>
      <c r="AI114">
        <v>37.139423076923087</v>
      </c>
      <c r="AJ114">
        <v>841.38702122884092</v>
      </c>
      <c r="AK114">
        <v>11.17238684890518</v>
      </c>
      <c r="AL114">
        <v>0.30751561137973898</v>
      </c>
      <c r="AM114">
        <v>22.697546105220979</v>
      </c>
      <c r="AN114">
        <v>99</v>
      </c>
      <c r="AO114">
        <v>99</v>
      </c>
      <c r="AP114">
        <v>99</v>
      </c>
      <c r="AQ114">
        <v>99</v>
      </c>
      <c r="AR114">
        <v>222.42011457670276</v>
      </c>
      <c r="AS114">
        <v>28.001992897030757</v>
      </c>
    </row>
    <row r="115" spans="1:45">
      <c r="A115">
        <v>3</v>
      </c>
      <c r="B115">
        <v>49</v>
      </c>
      <c r="C115">
        <v>2024</v>
      </c>
      <c r="D115">
        <v>99</v>
      </c>
      <c r="E115">
        <v>49</v>
      </c>
      <c r="F115">
        <v>99</v>
      </c>
      <c r="G115">
        <v>99</v>
      </c>
      <c r="H115">
        <v>99</v>
      </c>
      <c r="I115">
        <v>99</v>
      </c>
      <c r="J115">
        <v>999</v>
      </c>
      <c r="K115">
        <v>99</v>
      </c>
      <c r="L115">
        <v>99</v>
      </c>
      <c r="M115">
        <v>99</v>
      </c>
      <c r="N115">
        <v>99</v>
      </c>
      <c r="O115">
        <v>99</v>
      </c>
      <c r="P115">
        <v>9999</v>
      </c>
      <c r="Q115">
        <v>743</v>
      </c>
      <c r="R115">
        <v>1662</v>
      </c>
      <c r="S115">
        <v>4.3010234798314277</v>
      </c>
      <c r="T115">
        <v>7.9831528279181692</v>
      </c>
      <c r="U115">
        <v>308.00120336943434</v>
      </c>
      <c r="V115">
        <v>24.067388688327313</v>
      </c>
      <c r="W115">
        <v>72.864019253910939</v>
      </c>
      <c r="X115">
        <v>22.262334536702763</v>
      </c>
      <c r="Y115">
        <v>58.544053874320149</v>
      </c>
      <c r="Z115">
        <v>1.7614998561302659</v>
      </c>
      <c r="AA115">
        <v>2.4445140179807745</v>
      </c>
      <c r="AB115">
        <v>77.522337580418096</v>
      </c>
      <c r="AC115">
        <v>59.902328342758608</v>
      </c>
      <c r="AD115">
        <v>55.836931104125192</v>
      </c>
      <c r="AE115">
        <v>3.1085175625631245</v>
      </c>
      <c r="AF115">
        <v>3.1525017631816024</v>
      </c>
      <c r="AG115">
        <v>2352.8535645472066</v>
      </c>
      <c r="AH115">
        <v>93.682310469314075</v>
      </c>
      <c r="AI115">
        <v>37.665463297232243</v>
      </c>
      <c r="AJ115">
        <v>813.54486202411181</v>
      </c>
      <c r="AK115">
        <v>12.323359519506957</v>
      </c>
      <c r="AL115">
        <v>-1.6720876183777813</v>
      </c>
      <c r="AM115">
        <v>25.477503811122816</v>
      </c>
      <c r="AN115">
        <v>99</v>
      </c>
      <c r="AO115">
        <v>99</v>
      </c>
      <c r="AP115">
        <v>99</v>
      </c>
      <c r="AQ115">
        <v>99</v>
      </c>
      <c r="AR115">
        <v>222.44958253050743</v>
      </c>
      <c r="AS115">
        <v>28.047207441596441</v>
      </c>
    </row>
    <row r="116" spans="1:45">
      <c r="A116">
        <v>3</v>
      </c>
      <c r="B116">
        <v>50</v>
      </c>
      <c r="C116">
        <v>2024</v>
      </c>
      <c r="D116">
        <v>99</v>
      </c>
      <c r="E116">
        <v>50</v>
      </c>
      <c r="F116">
        <v>99</v>
      </c>
      <c r="G116">
        <v>99</v>
      </c>
      <c r="H116">
        <v>99</v>
      </c>
      <c r="I116">
        <v>99</v>
      </c>
      <c r="J116">
        <v>999</v>
      </c>
      <c r="K116">
        <v>99</v>
      </c>
      <c r="L116">
        <v>99</v>
      </c>
      <c r="M116">
        <v>99</v>
      </c>
      <c r="N116">
        <v>99</v>
      </c>
      <c r="O116">
        <v>99</v>
      </c>
      <c r="P116">
        <v>9999</v>
      </c>
      <c r="AN116">
        <v>99</v>
      </c>
      <c r="AO116">
        <v>99</v>
      </c>
      <c r="AP116">
        <v>99</v>
      </c>
      <c r="AQ116">
        <v>99</v>
      </c>
    </row>
    <row r="117" spans="1:45">
      <c r="A117">
        <v>3</v>
      </c>
      <c r="B117">
        <v>51</v>
      </c>
      <c r="C117">
        <v>2024</v>
      </c>
      <c r="D117">
        <v>99</v>
      </c>
      <c r="E117">
        <v>51</v>
      </c>
      <c r="F117">
        <v>99</v>
      </c>
      <c r="G117">
        <v>99</v>
      </c>
      <c r="H117">
        <v>99</v>
      </c>
      <c r="I117">
        <v>99</v>
      </c>
      <c r="J117">
        <v>999</v>
      </c>
      <c r="K117">
        <v>99</v>
      </c>
      <c r="L117">
        <v>99</v>
      </c>
      <c r="M117">
        <v>99</v>
      </c>
      <c r="N117">
        <v>99</v>
      </c>
      <c r="O117">
        <v>99</v>
      </c>
      <c r="P117">
        <v>9999</v>
      </c>
      <c r="AN117">
        <v>99</v>
      </c>
      <c r="AO117">
        <v>99</v>
      </c>
      <c r="AP117">
        <v>99</v>
      </c>
      <c r="AQ117">
        <v>99</v>
      </c>
    </row>
    <row r="118" spans="1:45">
      <c r="A118">
        <v>3</v>
      </c>
      <c r="B118">
        <v>52</v>
      </c>
      <c r="C118">
        <v>2024</v>
      </c>
      <c r="D118">
        <v>99</v>
      </c>
      <c r="E118">
        <v>52</v>
      </c>
      <c r="F118">
        <v>99</v>
      </c>
      <c r="G118">
        <v>99</v>
      </c>
      <c r="H118">
        <v>99</v>
      </c>
      <c r="I118">
        <v>99</v>
      </c>
      <c r="J118">
        <v>999</v>
      </c>
      <c r="K118">
        <v>99</v>
      </c>
      <c r="L118">
        <v>99</v>
      </c>
      <c r="M118">
        <v>99</v>
      </c>
      <c r="N118">
        <v>99</v>
      </c>
      <c r="O118">
        <v>99</v>
      </c>
      <c r="P118">
        <v>9999</v>
      </c>
      <c r="AN118">
        <v>99</v>
      </c>
      <c r="AO118">
        <v>99</v>
      </c>
      <c r="AP118">
        <v>99</v>
      </c>
      <c r="AQ118">
        <v>99</v>
      </c>
    </row>
    <row r="119" spans="1:45">
      <c r="A119">
        <v>3</v>
      </c>
      <c r="B119">
        <v>53</v>
      </c>
      <c r="C119">
        <v>2023</v>
      </c>
      <c r="D119">
        <v>99</v>
      </c>
      <c r="E119">
        <v>1</v>
      </c>
      <c r="F119">
        <v>99</v>
      </c>
      <c r="G119">
        <v>99</v>
      </c>
      <c r="H119">
        <v>99</v>
      </c>
      <c r="I119">
        <v>99</v>
      </c>
      <c r="J119">
        <v>999</v>
      </c>
      <c r="K119">
        <v>99</v>
      </c>
      <c r="L119">
        <v>99</v>
      </c>
      <c r="M119">
        <v>99</v>
      </c>
      <c r="N119">
        <v>99</v>
      </c>
      <c r="O119">
        <v>99</v>
      </c>
      <c r="P119">
        <v>9999</v>
      </c>
      <c r="Q119">
        <v>612</v>
      </c>
      <c r="R119">
        <v>1261</v>
      </c>
      <c r="S119">
        <v>3.8757961783439496</v>
      </c>
      <c r="T119">
        <v>7.8445678033306896</v>
      </c>
      <c r="U119">
        <v>301.1176843774785</v>
      </c>
      <c r="V119">
        <v>17.763679619349723</v>
      </c>
      <c r="W119">
        <v>72.561459159397316</v>
      </c>
      <c r="X119">
        <v>18.794607454401273</v>
      </c>
      <c r="Y119">
        <v>58.025362906190097</v>
      </c>
      <c r="Z119">
        <v>1.7132953124634469</v>
      </c>
      <c r="AA119">
        <v>2.3025578456136904</v>
      </c>
      <c r="AB119">
        <v>79.504177464972059</v>
      </c>
      <c r="AC119">
        <v>68.185452095788719</v>
      </c>
      <c r="AD119">
        <v>67.61602036299314</v>
      </c>
      <c r="AE119">
        <v>2.2097995233422121</v>
      </c>
      <c r="AF119">
        <v>2.2183194722284871</v>
      </c>
      <c r="AG119">
        <v>2295.7441077441072</v>
      </c>
      <c r="AH119">
        <v>94.210943695479756</v>
      </c>
      <c r="AI119">
        <v>24.980174464710544</v>
      </c>
      <c r="AJ119">
        <v>808.42463100409316</v>
      </c>
      <c r="AK119">
        <v>11.44719647220842</v>
      </c>
      <c r="AL119">
        <v>-0.12417183351788597</v>
      </c>
      <c r="AM119">
        <v>20.937783574598139</v>
      </c>
      <c r="AN119">
        <v>99</v>
      </c>
      <c r="AO119">
        <v>99</v>
      </c>
      <c r="AP119">
        <v>99</v>
      </c>
      <c r="AQ119">
        <v>99</v>
      </c>
      <c r="AR119">
        <v>223.74831649831648</v>
      </c>
      <c r="AS119">
        <v>26.961476490940161</v>
      </c>
    </row>
    <row r="120" spans="1:45">
      <c r="A120">
        <v>3</v>
      </c>
      <c r="B120">
        <v>54</v>
      </c>
      <c r="C120">
        <v>2023</v>
      </c>
      <c r="D120">
        <v>99</v>
      </c>
      <c r="E120">
        <v>2</v>
      </c>
      <c r="F120">
        <v>99</v>
      </c>
      <c r="G120">
        <v>99</v>
      </c>
      <c r="H120">
        <v>99</v>
      </c>
      <c r="I120">
        <v>99</v>
      </c>
      <c r="J120">
        <v>999</v>
      </c>
      <c r="K120">
        <v>99</v>
      </c>
      <c r="L120">
        <v>99</v>
      </c>
      <c r="M120">
        <v>99</v>
      </c>
      <c r="N120">
        <v>99</v>
      </c>
      <c r="O120">
        <v>99</v>
      </c>
      <c r="P120">
        <v>9999</v>
      </c>
      <c r="Q120">
        <v>658</v>
      </c>
      <c r="R120">
        <v>1366</v>
      </c>
      <c r="S120">
        <v>3.7481590574374071</v>
      </c>
      <c r="T120">
        <v>7.9721815519765746</v>
      </c>
      <c r="U120">
        <v>298.08718887262103</v>
      </c>
      <c r="V120">
        <v>16.471449487554903</v>
      </c>
      <c r="W120">
        <v>73.206442166910691</v>
      </c>
      <c r="X120">
        <v>17.130307467057104</v>
      </c>
      <c r="Y120">
        <v>57.525086422701605</v>
      </c>
      <c r="Z120">
        <v>1.7132420327768061</v>
      </c>
      <c r="AA120">
        <v>2.4573883723822942</v>
      </c>
      <c r="AB120">
        <v>78.003301916279284</v>
      </c>
      <c r="AC120">
        <v>69.111944838308588</v>
      </c>
      <c r="AD120">
        <v>68.067278770865045</v>
      </c>
      <c r="AE120">
        <v>2.3938034487592881</v>
      </c>
      <c r="AF120">
        <v>2.3788483318302056</v>
      </c>
      <c r="AG120">
        <v>2211.9636222910217</v>
      </c>
      <c r="AH120">
        <v>94.582723279648619</v>
      </c>
      <c r="AI120">
        <v>19.326500732064421</v>
      </c>
      <c r="AJ120">
        <v>714.11109594053607</v>
      </c>
      <c r="AK120">
        <v>13.15617421710683</v>
      </c>
      <c r="AL120">
        <v>0.18467837875440871</v>
      </c>
      <c r="AM120">
        <v>20.55249091999918</v>
      </c>
      <c r="AN120">
        <v>99</v>
      </c>
      <c r="AO120">
        <v>99</v>
      </c>
      <c r="AP120">
        <v>99</v>
      </c>
      <c r="AQ120">
        <v>99</v>
      </c>
      <c r="AR120">
        <v>223.89241486068113</v>
      </c>
      <c r="AS120">
        <v>26.644641813923236</v>
      </c>
    </row>
    <row r="121" spans="1:45">
      <c r="A121">
        <v>3</v>
      </c>
      <c r="B121">
        <v>55</v>
      </c>
      <c r="C121">
        <v>2023</v>
      </c>
      <c r="D121">
        <v>99</v>
      </c>
      <c r="E121">
        <v>3</v>
      </c>
      <c r="F121">
        <v>99</v>
      </c>
      <c r="G121">
        <v>99</v>
      </c>
      <c r="H121">
        <v>99</v>
      </c>
      <c r="I121">
        <v>99</v>
      </c>
      <c r="J121">
        <v>999</v>
      </c>
      <c r="K121">
        <v>99</v>
      </c>
      <c r="L121">
        <v>99</v>
      </c>
      <c r="M121">
        <v>99</v>
      </c>
      <c r="N121">
        <v>99</v>
      </c>
      <c r="O121">
        <v>99</v>
      </c>
      <c r="P121">
        <v>9999</v>
      </c>
      <c r="Q121">
        <v>649</v>
      </c>
      <c r="R121">
        <v>1288</v>
      </c>
      <c r="S121">
        <v>3.7196261682242993</v>
      </c>
      <c r="T121">
        <v>8.0434782608695645</v>
      </c>
      <c r="U121">
        <v>301.87795031055896</v>
      </c>
      <c r="V121">
        <v>13.74223602484472</v>
      </c>
      <c r="W121">
        <v>75.155279503105604</v>
      </c>
      <c r="X121">
        <v>18.167701863354036</v>
      </c>
      <c r="Y121">
        <v>53.556344725859773</v>
      </c>
      <c r="Z121">
        <v>1.6189202907467222</v>
      </c>
      <c r="AA121">
        <v>2.3381731630079594</v>
      </c>
      <c r="AB121">
        <v>79.753280789306217</v>
      </c>
      <c r="AC121">
        <v>69.702253591527807</v>
      </c>
      <c r="AD121">
        <v>70.242683705246634</v>
      </c>
      <c r="AE121">
        <v>2.2571148184494598</v>
      </c>
      <c r="AF121">
        <v>2.2715379582610096</v>
      </c>
      <c r="AG121">
        <v>2145.2213181448337</v>
      </c>
      <c r="AH121">
        <v>95.419254658385114</v>
      </c>
      <c r="AI121">
        <v>14.130434782608695</v>
      </c>
      <c r="AJ121">
        <v>629.7578698314918</v>
      </c>
      <c r="AK121">
        <v>14.17284897787704</v>
      </c>
      <c r="AL121">
        <v>4.0332822852401495</v>
      </c>
      <c r="AM121">
        <v>20.61605979921378</v>
      </c>
      <c r="AN121">
        <v>99</v>
      </c>
      <c r="AO121">
        <v>99</v>
      </c>
      <c r="AP121">
        <v>99</v>
      </c>
      <c r="AQ121">
        <v>99</v>
      </c>
      <c r="AR121">
        <v>224.90561432058593</v>
      </c>
      <c r="AS121">
        <v>26.640394281886756</v>
      </c>
    </row>
    <row r="122" spans="1:45">
      <c r="A122">
        <v>3</v>
      </c>
      <c r="B122">
        <v>56</v>
      </c>
      <c r="C122">
        <v>2023</v>
      </c>
      <c r="D122">
        <v>99</v>
      </c>
      <c r="E122">
        <v>4</v>
      </c>
      <c r="F122">
        <v>99</v>
      </c>
      <c r="G122">
        <v>99</v>
      </c>
      <c r="H122">
        <v>99</v>
      </c>
      <c r="I122">
        <v>99</v>
      </c>
      <c r="J122">
        <v>999</v>
      </c>
      <c r="K122">
        <v>99</v>
      </c>
      <c r="L122">
        <v>99</v>
      </c>
      <c r="M122">
        <v>99</v>
      </c>
      <c r="N122">
        <v>99</v>
      </c>
      <c r="O122">
        <v>99</v>
      </c>
      <c r="P122">
        <v>9999</v>
      </c>
      <c r="Q122">
        <v>616</v>
      </c>
      <c r="R122">
        <v>1191</v>
      </c>
      <c r="S122">
        <v>3.792262405382675</v>
      </c>
      <c r="T122">
        <v>8.0109151973131816</v>
      </c>
      <c r="U122">
        <v>299.38396305625554</v>
      </c>
      <c r="V122">
        <v>15.449202350965574</v>
      </c>
      <c r="W122">
        <v>76.154492023509647</v>
      </c>
      <c r="X122">
        <v>16.288832913518053</v>
      </c>
      <c r="Y122">
        <v>57.513592331289992</v>
      </c>
      <c r="Z122">
        <v>1.7252328736633105</v>
      </c>
      <c r="AA122">
        <v>2.3066468592662095</v>
      </c>
      <c r="AB122">
        <v>80.358256743924514</v>
      </c>
      <c r="AC122">
        <v>68.275347247637725</v>
      </c>
      <c r="AD122">
        <v>69.542423268496023</v>
      </c>
      <c r="AE122">
        <v>2.0871302397308287</v>
      </c>
      <c r="AF122">
        <v>2.0831139983115112</v>
      </c>
      <c r="AG122">
        <v>2260.3236994219656</v>
      </c>
      <c r="AH122">
        <v>72.628043660789245</v>
      </c>
      <c r="AI122">
        <v>15.617128463476069</v>
      </c>
      <c r="AJ122">
        <v>772.84472889932499</v>
      </c>
      <c r="AK122">
        <v>18.588506339929136</v>
      </c>
      <c r="AL122">
        <v>2.6985951028836968</v>
      </c>
      <c r="AM122">
        <v>35.826694757340846</v>
      </c>
      <c r="AN122">
        <v>99</v>
      </c>
      <c r="AO122">
        <v>99</v>
      </c>
      <c r="AP122">
        <v>99</v>
      </c>
      <c r="AQ122">
        <v>99</v>
      </c>
      <c r="AR122">
        <v>223.66589595375723</v>
      </c>
      <c r="AS122">
        <v>26.91901642073697</v>
      </c>
    </row>
    <row r="123" spans="1:45">
      <c r="A123">
        <v>3</v>
      </c>
      <c r="B123">
        <v>57</v>
      </c>
      <c r="C123">
        <v>2023</v>
      </c>
      <c r="D123">
        <v>99</v>
      </c>
      <c r="E123">
        <v>5</v>
      </c>
      <c r="F123">
        <v>99</v>
      </c>
      <c r="G123">
        <v>99</v>
      </c>
      <c r="H123">
        <v>99</v>
      </c>
      <c r="I123">
        <v>99</v>
      </c>
      <c r="J123">
        <v>999</v>
      </c>
      <c r="K123">
        <v>99</v>
      </c>
      <c r="L123">
        <v>99</v>
      </c>
      <c r="M123">
        <v>99</v>
      </c>
      <c r="N123">
        <v>99</v>
      </c>
      <c r="O123">
        <v>99</v>
      </c>
      <c r="P123">
        <v>9999</v>
      </c>
      <c r="Q123">
        <v>558</v>
      </c>
      <c r="R123">
        <v>1169</v>
      </c>
      <c r="S123">
        <v>3.6140503035559424</v>
      </c>
      <c r="T123">
        <v>7.6894781864841741</v>
      </c>
      <c r="U123">
        <v>290.70752780153998</v>
      </c>
      <c r="V123">
        <v>13.430282292557738</v>
      </c>
      <c r="W123">
        <v>71.000855431993159</v>
      </c>
      <c r="X123">
        <v>15.568862275449098</v>
      </c>
      <c r="Y123">
        <v>66.828458909625482</v>
      </c>
      <c r="Z123">
        <v>1.5993664890863979</v>
      </c>
      <c r="AA123">
        <v>2.3082180295493089</v>
      </c>
      <c r="AB123">
        <v>73.11469806236839</v>
      </c>
      <c r="AC123">
        <v>72.476019334541419</v>
      </c>
      <c r="AD123">
        <v>64.169840379100236</v>
      </c>
      <c r="AE123">
        <v>2.0485770363101077</v>
      </c>
      <c r="AF123">
        <v>1.9853794936750575</v>
      </c>
      <c r="AG123">
        <v>2179.7846012832265</v>
      </c>
      <c r="AH123">
        <v>93.242087254063321</v>
      </c>
      <c r="AI123">
        <v>15.312232677502138</v>
      </c>
      <c r="AJ123">
        <v>647.05047522564644</v>
      </c>
      <c r="AK123">
        <v>35.588348616408744</v>
      </c>
      <c r="AL123">
        <v>12.784775296408847</v>
      </c>
      <c r="AM123">
        <v>28.371995618693433</v>
      </c>
      <c r="AN123">
        <v>99</v>
      </c>
      <c r="AO123">
        <v>99</v>
      </c>
      <c r="AP123">
        <v>99</v>
      </c>
      <c r="AQ123">
        <v>99</v>
      </c>
      <c r="AR123">
        <v>223.92575618698439</v>
      </c>
      <c r="AS123">
        <v>26.254737955753654</v>
      </c>
    </row>
    <row r="124" spans="1:45">
      <c r="A124">
        <v>3</v>
      </c>
      <c r="B124">
        <v>58</v>
      </c>
      <c r="C124">
        <v>2023</v>
      </c>
      <c r="D124">
        <v>99</v>
      </c>
      <c r="E124">
        <v>6</v>
      </c>
      <c r="F124">
        <v>99</v>
      </c>
      <c r="G124">
        <v>99</v>
      </c>
      <c r="H124">
        <v>99</v>
      </c>
      <c r="I124">
        <v>99</v>
      </c>
      <c r="J124">
        <v>999</v>
      </c>
      <c r="K124">
        <v>99</v>
      </c>
      <c r="L124">
        <v>99</v>
      </c>
      <c r="M124">
        <v>99</v>
      </c>
      <c r="N124">
        <v>99</v>
      </c>
      <c r="O124">
        <v>99</v>
      </c>
      <c r="P124">
        <v>9999</v>
      </c>
      <c r="Q124">
        <v>523</v>
      </c>
      <c r="R124">
        <v>986</v>
      </c>
      <c r="S124">
        <v>3.6775178026449646</v>
      </c>
      <c r="T124">
        <v>7.9198782961460452</v>
      </c>
      <c r="U124">
        <v>298.34858012170406</v>
      </c>
      <c r="V124">
        <v>11.156186612576064</v>
      </c>
      <c r="W124">
        <v>74.4421906693712</v>
      </c>
      <c r="X124">
        <v>14.0973630831643</v>
      </c>
      <c r="Y124">
        <v>55.13927620064679</v>
      </c>
      <c r="Z124">
        <v>1.6560788299921658</v>
      </c>
      <c r="AA124">
        <v>2.3520459320183518</v>
      </c>
      <c r="AB124">
        <v>80.191892752206016</v>
      </c>
      <c r="AC124">
        <v>67.569431330647888</v>
      </c>
      <c r="AD124">
        <v>62.210017812073239</v>
      </c>
      <c r="AE124">
        <v>1.7278844805832048</v>
      </c>
      <c r="AF124">
        <v>1.718595352889754</v>
      </c>
      <c r="AG124">
        <v>2185.2850779510022</v>
      </c>
      <c r="AH124">
        <v>91.075050709939134</v>
      </c>
      <c r="AI124">
        <v>13.590263691683564</v>
      </c>
      <c r="AJ124">
        <v>680.16412847961044</v>
      </c>
      <c r="AK124">
        <v>15.451830540861627</v>
      </c>
      <c r="AL124">
        <v>-1.9943818922611505</v>
      </c>
      <c r="AM124">
        <v>20.636783011310939</v>
      </c>
      <c r="AN124">
        <v>99</v>
      </c>
      <c r="AO124">
        <v>99</v>
      </c>
      <c r="AP124">
        <v>99</v>
      </c>
      <c r="AQ124">
        <v>99</v>
      </c>
      <c r="AR124">
        <v>224.51559020044536</v>
      </c>
      <c r="AS124">
        <v>26.538389419193901</v>
      </c>
    </row>
    <row r="125" spans="1:45">
      <c r="A125">
        <v>3</v>
      </c>
      <c r="B125">
        <v>59</v>
      </c>
      <c r="C125">
        <v>2023</v>
      </c>
      <c r="D125">
        <v>99</v>
      </c>
      <c r="E125">
        <v>7</v>
      </c>
      <c r="F125">
        <v>99</v>
      </c>
      <c r="G125">
        <v>99</v>
      </c>
      <c r="H125">
        <v>99</v>
      </c>
      <c r="I125">
        <v>99</v>
      </c>
      <c r="J125">
        <v>999</v>
      </c>
      <c r="K125">
        <v>99</v>
      </c>
      <c r="L125">
        <v>99</v>
      </c>
      <c r="M125">
        <v>99</v>
      </c>
      <c r="N125">
        <v>99</v>
      </c>
      <c r="O125">
        <v>99</v>
      </c>
      <c r="P125">
        <v>9999</v>
      </c>
      <c r="Q125">
        <v>494</v>
      </c>
      <c r="R125">
        <v>922</v>
      </c>
      <c r="S125">
        <v>3.690450054884741</v>
      </c>
      <c r="T125">
        <v>7.9577006507592172</v>
      </c>
      <c r="U125">
        <v>300.39229934924077</v>
      </c>
      <c r="V125">
        <v>13.015184381778749</v>
      </c>
      <c r="W125">
        <v>73.752711496746187</v>
      </c>
      <c r="X125">
        <v>16.268980477223437</v>
      </c>
      <c r="Y125">
        <v>59.018556728488527</v>
      </c>
      <c r="Z125">
        <v>1.6357228488922537</v>
      </c>
      <c r="AA125">
        <v>2.3517543932154674</v>
      </c>
      <c r="AB125">
        <v>74.728620940107803</v>
      </c>
      <c r="AC125">
        <v>68.201247566986254</v>
      </c>
      <c r="AD125">
        <v>62.653346619857778</v>
      </c>
      <c r="AE125">
        <v>1.6157297069956544</v>
      </c>
      <c r="AF125">
        <v>1.6180519422787645</v>
      </c>
      <c r="AG125">
        <v>2146.1298701298706</v>
      </c>
      <c r="AH125">
        <v>91.865509761388282</v>
      </c>
      <c r="AI125">
        <v>14.20824295010846</v>
      </c>
      <c r="AJ125">
        <v>599.95836309120364</v>
      </c>
      <c r="AK125">
        <v>14.6620571448932</v>
      </c>
      <c r="AL125">
        <v>-1.012605102334768</v>
      </c>
      <c r="AM125">
        <v>11.205769407816502</v>
      </c>
      <c r="AN125">
        <v>99</v>
      </c>
      <c r="AO125">
        <v>99</v>
      </c>
      <c r="AP125">
        <v>99</v>
      </c>
      <c r="AQ125">
        <v>99</v>
      </c>
      <c r="AR125">
        <v>224.84297520661164</v>
      </c>
      <c r="AS125">
        <v>26.495252723184095</v>
      </c>
    </row>
    <row r="126" spans="1:45">
      <c r="A126">
        <v>3</v>
      </c>
      <c r="B126">
        <v>60</v>
      </c>
      <c r="C126">
        <v>2023</v>
      </c>
      <c r="D126">
        <v>99</v>
      </c>
      <c r="E126">
        <v>8</v>
      </c>
      <c r="F126">
        <v>99</v>
      </c>
      <c r="G126">
        <v>99</v>
      </c>
      <c r="H126">
        <v>99</v>
      </c>
      <c r="I126">
        <v>99</v>
      </c>
      <c r="J126">
        <v>999</v>
      </c>
      <c r="K126">
        <v>99</v>
      </c>
      <c r="L126">
        <v>99</v>
      </c>
      <c r="M126">
        <v>99</v>
      </c>
      <c r="N126">
        <v>99</v>
      </c>
      <c r="O126">
        <v>99</v>
      </c>
      <c r="P126">
        <v>9999</v>
      </c>
      <c r="Q126">
        <v>417</v>
      </c>
      <c r="R126">
        <v>743</v>
      </c>
      <c r="S126">
        <v>3.6580732700135696</v>
      </c>
      <c r="T126">
        <v>7.8909825033647394</v>
      </c>
      <c r="U126">
        <v>297.21547779273192</v>
      </c>
      <c r="V126">
        <v>13.055181695827722</v>
      </c>
      <c r="W126">
        <v>74.831763122476445</v>
      </c>
      <c r="X126">
        <v>15.612382234185732</v>
      </c>
      <c r="Y126">
        <v>56.73264009569845</v>
      </c>
      <c r="Z126">
        <v>1.5423782407758151</v>
      </c>
      <c r="AA126">
        <v>2.207953804709589</v>
      </c>
      <c r="AB126">
        <v>76.113135325465521</v>
      </c>
      <c r="AC126">
        <v>68.810408772575954</v>
      </c>
      <c r="AD126">
        <v>61.24667942271742</v>
      </c>
      <c r="AE126">
        <v>1.3020468246179731</v>
      </c>
      <c r="AF126">
        <v>1.2901285277731749</v>
      </c>
      <c r="AG126">
        <v>2119.6434782608694</v>
      </c>
      <c r="AH126">
        <v>92.866756393001381</v>
      </c>
      <c r="AI126">
        <v>13.728129205921938</v>
      </c>
      <c r="AJ126">
        <v>570.81334330256357</v>
      </c>
      <c r="AK126">
        <v>20.578192479726244</v>
      </c>
      <c r="AL126">
        <v>9.8657172809348328</v>
      </c>
      <c r="AM126">
        <v>26.552071168625545</v>
      </c>
      <c r="AN126">
        <v>99</v>
      </c>
      <c r="AO126">
        <v>99</v>
      </c>
      <c r="AP126">
        <v>99</v>
      </c>
      <c r="AQ126">
        <v>99</v>
      </c>
      <c r="AR126">
        <v>224.09420289855075</v>
      </c>
      <c r="AS126">
        <v>26.438040006435752</v>
      </c>
    </row>
    <row r="127" spans="1:45">
      <c r="A127">
        <v>3</v>
      </c>
      <c r="B127">
        <v>61</v>
      </c>
      <c r="C127">
        <v>2023</v>
      </c>
      <c r="D127">
        <v>99</v>
      </c>
      <c r="E127">
        <v>9</v>
      </c>
      <c r="F127">
        <v>99</v>
      </c>
      <c r="G127">
        <v>99</v>
      </c>
      <c r="H127">
        <v>99</v>
      </c>
      <c r="I127">
        <v>99</v>
      </c>
      <c r="J127">
        <v>999</v>
      </c>
      <c r="K127">
        <v>99</v>
      </c>
      <c r="L127">
        <v>99</v>
      </c>
      <c r="M127">
        <v>99</v>
      </c>
      <c r="N127">
        <v>99</v>
      </c>
      <c r="O127">
        <v>99</v>
      </c>
      <c r="P127">
        <v>9999</v>
      </c>
      <c r="Q127">
        <v>426</v>
      </c>
      <c r="R127">
        <v>769</v>
      </c>
      <c r="S127">
        <v>3.6300653594771246</v>
      </c>
      <c r="T127">
        <v>7.6931079323797151</v>
      </c>
      <c r="U127">
        <v>292.18075422626805</v>
      </c>
      <c r="V127">
        <v>14.564369310793237</v>
      </c>
      <c r="W127">
        <v>70.35110533159947</v>
      </c>
      <c r="X127">
        <v>14.174252275682704</v>
      </c>
      <c r="Y127">
        <v>55.764517608767278</v>
      </c>
      <c r="Z127">
        <v>1.6958601005751199</v>
      </c>
      <c r="AA127">
        <v>2.2868350176550742</v>
      </c>
      <c r="AB127">
        <v>77.83476396372626</v>
      </c>
      <c r="AC127">
        <v>64.929599387344581</v>
      </c>
      <c r="AD127">
        <v>60.977563895656019</v>
      </c>
      <c r="AE127">
        <v>1.3476097013879151</v>
      </c>
      <c r="AF127">
        <v>1.3126552759994938</v>
      </c>
      <c r="AG127">
        <v>2202.2803598200899</v>
      </c>
      <c r="AH127">
        <v>86.736020806241882</v>
      </c>
      <c r="AI127">
        <v>18.075422626788033</v>
      </c>
      <c r="AJ127">
        <v>675.168567516135</v>
      </c>
      <c r="AK127">
        <v>26.303240270818591</v>
      </c>
      <c r="AL127">
        <v>18.655113374366223</v>
      </c>
      <c r="AM127">
        <v>38.256148911245347</v>
      </c>
      <c r="AN127">
        <v>99</v>
      </c>
      <c r="AO127">
        <v>99</v>
      </c>
      <c r="AP127">
        <v>99</v>
      </c>
      <c r="AQ127">
        <v>99</v>
      </c>
      <c r="AR127">
        <v>223.13493253373315</v>
      </c>
      <c r="AS127">
        <v>26.432475357832342</v>
      </c>
    </row>
    <row r="128" spans="1:45">
      <c r="A128">
        <v>3</v>
      </c>
      <c r="B128">
        <v>62</v>
      </c>
      <c r="C128">
        <v>2023</v>
      </c>
      <c r="D128">
        <v>99</v>
      </c>
      <c r="E128">
        <v>10</v>
      </c>
      <c r="F128">
        <v>99</v>
      </c>
      <c r="G128">
        <v>99</v>
      </c>
      <c r="H128">
        <v>99</v>
      </c>
      <c r="I128">
        <v>99</v>
      </c>
      <c r="J128">
        <v>999</v>
      </c>
      <c r="K128">
        <v>99</v>
      </c>
      <c r="L128">
        <v>99</v>
      </c>
      <c r="M128">
        <v>99</v>
      </c>
      <c r="N128">
        <v>99</v>
      </c>
      <c r="O128">
        <v>99</v>
      </c>
      <c r="P128">
        <v>9999</v>
      </c>
      <c r="Q128">
        <v>656</v>
      </c>
      <c r="R128">
        <v>1181</v>
      </c>
      <c r="S128">
        <v>3.7950680272108848</v>
      </c>
      <c r="T128">
        <v>8.2362404741744282</v>
      </c>
      <c r="U128">
        <v>298.12142252328522</v>
      </c>
      <c r="V128">
        <v>15.918712955122778</v>
      </c>
      <c r="W128">
        <v>77.984758679085502</v>
      </c>
      <c r="X128">
        <v>18.204911092294665</v>
      </c>
      <c r="Y128">
        <v>59.853049852440527</v>
      </c>
      <c r="Z128">
        <v>1.7598395662151372</v>
      </c>
      <c r="AA128">
        <v>2.4375500442471818</v>
      </c>
      <c r="AB128">
        <v>77.735942061656942</v>
      </c>
      <c r="AC128">
        <v>67.383537167479375</v>
      </c>
      <c r="AD128">
        <v>71.0280185617721</v>
      </c>
      <c r="AE128">
        <v>2.0696060563577743</v>
      </c>
      <c r="AF128">
        <v>2.056912537402197</v>
      </c>
      <c r="AG128">
        <v>2189.207479964381</v>
      </c>
      <c r="AH128">
        <v>95.088907705334435</v>
      </c>
      <c r="AI128">
        <v>18.797629127857743</v>
      </c>
      <c r="AJ128">
        <v>670.10907304323268</v>
      </c>
      <c r="AK128">
        <v>9.9194802299680873</v>
      </c>
      <c r="AL128">
        <v>1.1177626945755288</v>
      </c>
      <c r="AM128">
        <v>15.770777630709196</v>
      </c>
      <c r="AN128">
        <v>99</v>
      </c>
      <c r="AO128">
        <v>99</v>
      </c>
      <c r="AP128">
        <v>99</v>
      </c>
      <c r="AQ128">
        <v>99</v>
      </c>
      <c r="AR128">
        <v>223.07212822796089</v>
      </c>
      <c r="AS128">
        <v>26.896587153858945</v>
      </c>
    </row>
    <row r="129" spans="1:45">
      <c r="A129">
        <v>3</v>
      </c>
      <c r="B129">
        <v>63</v>
      </c>
      <c r="C129">
        <v>2023</v>
      </c>
      <c r="D129">
        <v>99</v>
      </c>
      <c r="E129">
        <v>11</v>
      </c>
      <c r="F129">
        <v>99</v>
      </c>
      <c r="G129">
        <v>99</v>
      </c>
      <c r="H129">
        <v>99</v>
      </c>
      <c r="I129">
        <v>99</v>
      </c>
      <c r="J129">
        <v>999</v>
      </c>
      <c r="K129">
        <v>99</v>
      </c>
      <c r="L129">
        <v>99</v>
      </c>
      <c r="M129">
        <v>99</v>
      </c>
      <c r="N129">
        <v>99</v>
      </c>
      <c r="O129">
        <v>99</v>
      </c>
      <c r="P129">
        <v>9999</v>
      </c>
      <c r="Q129">
        <v>620</v>
      </c>
      <c r="R129">
        <v>1101</v>
      </c>
      <c r="S129">
        <v>3.7767612076852712</v>
      </c>
      <c r="T129">
        <v>8.1707538601271583</v>
      </c>
      <c r="U129">
        <v>300.01099000908255</v>
      </c>
      <c r="V129">
        <v>17.347865576748411</v>
      </c>
      <c r="W129">
        <v>77.747502270663063</v>
      </c>
      <c r="X129">
        <v>18.165304268846505</v>
      </c>
      <c r="Y129">
        <v>62.314825753166105</v>
      </c>
      <c r="Z129">
        <v>1.7394859537265035</v>
      </c>
      <c r="AA129">
        <v>2.4319808132504357</v>
      </c>
      <c r="AB129">
        <v>76.754153292995397</v>
      </c>
      <c r="AC129">
        <v>70.792086800822162</v>
      </c>
      <c r="AD129">
        <v>71.672288482713157</v>
      </c>
      <c r="AE129">
        <v>1.9294125893733352</v>
      </c>
      <c r="AF129">
        <v>1.9297330098825121</v>
      </c>
      <c r="AG129">
        <v>2170.8592092574727</v>
      </c>
      <c r="AH129">
        <v>94.187102633969118</v>
      </c>
      <c r="AI129">
        <v>16.984559491371481</v>
      </c>
      <c r="AJ129">
        <v>616.85683142598486</v>
      </c>
      <c r="AK129">
        <v>17.883543544781979</v>
      </c>
      <c r="AL129">
        <v>0.36473536110370675</v>
      </c>
      <c r="AM129">
        <v>17.902596197698237</v>
      </c>
      <c r="AN129">
        <v>99</v>
      </c>
      <c r="AO129">
        <v>99</v>
      </c>
      <c r="AP129">
        <v>99</v>
      </c>
      <c r="AQ129">
        <v>99</v>
      </c>
      <c r="AR129">
        <v>224.32208293153323</v>
      </c>
      <c r="AS129">
        <v>26.732201674325168</v>
      </c>
    </row>
    <row r="130" spans="1:45">
      <c r="A130">
        <v>3</v>
      </c>
      <c r="B130">
        <v>64</v>
      </c>
      <c r="C130">
        <v>2023</v>
      </c>
      <c r="D130">
        <v>99</v>
      </c>
      <c r="E130">
        <v>12</v>
      </c>
      <c r="F130">
        <v>99</v>
      </c>
      <c r="G130">
        <v>99</v>
      </c>
      <c r="H130">
        <v>99</v>
      </c>
      <c r="I130">
        <v>99</v>
      </c>
      <c r="J130">
        <v>999</v>
      </c>
      <c r="K130">
        <v>99</v>
      </c>
      <c r="L130">
        <v>99</v>
      </c>
      <c r="M130">
        <v>99</v>
      </c>
      <c r="N130">
        <v>99</v>
      </c>
      <c r="O130">
        <v>99</v>
      </c>
      <c r="P130">
        <v>9999</v>
      </c>
      <c r="Q130">
        <v>584</v>
      </c>
      <c r="R130">
        <v>1022</v>
      </c>
      <c r="S130">
        <v>4.0088235294117647</v>
      </c>
      <c r="T130">
        <v>8.353228962818001</v>
      </c>
      <c r="U130">
        <v>305.83365949119383</v>
      </c>
      <c r="V130">
        <v>17.710371819960859</v>
      </c>
      <c r="W130">
        <v>79.941291585127189</v>
      </c>
      <c r="X130">
        <v>20.547945205479447</v>
      </c>
      <c r="Y130">
        <v>60.731145851465854</v>
      </c>
      <c r="Z130">
        <v>1.8665820181772212</v>
      </c>
      <c r="AA130">
        <v>2.4115435744295581</v>
      </c>
      <c r="AB130">
        <v>80.264245675288393</v>
      </c>
      <c r="AC130">
        <v>66.472735094300234</v>
      </c>
      <c r="AD130">
        <v>65.444111667605725</v>
      </c>
      <c r="AE130">
        <v>1.7909715407262021</v>
      </c>
      <c r="AF130">
        <v>1.8260342537705945</v>
      </c>
      <c r="AG130">
        <v>2192.4536842105263</v>
      </c>
      <c r="AH130">
        <v>92.954990215264175</v>
      </c>
      <c r="AI130">
        <v>20.156555772994125</v>
      </c>
      <c r="AJ130">
        <v>665.15324824007428</v>
      </c>
      <c r="AK130">
        <v>6.8209250548311182</v>
      </c>
      <c r="AL130">
        <v>-0.91992594055727117</v>
      </c>
      <c r="AM130">
        <v>10.378519935370679</v>
      </c>
      <c r="AN130">
        <v>99</v>
      </c>
      <c r="AO130">
        <v>99</v>
      </c>
      <c r="AP130">
        <v>99</v>
      </c>
      <c r="AQ130">
        <v>99</v>
      </c>
      <c r="AR130">
        <v>223.72842105263155</v>
      </c>
      <c r="AS130">
        <v>27.340502002741744</v>
      </c>
    </row>
    <row r="131" spans="1:45">
      <c r="A131">
        <v>3</v>
      </c>
      <c r="B131">
        <v>65</v>
      </c>
      <c r="C131">
        <v>2023</v>
      </c>
      <c r="D131">
        <v>99</v>
      </c>
      <c r="E131">
        <v>13</v>
      </c>
      <c r="F131">
        <v>99</v>
      </c>
      <c r="G131">
        <v>99</v>
      </c>
      <c r="H131">
        <v>99</v>
      </c>
      <c r="I131">
        <v>99</v>
      </c>
      <c r="J131">
        <v>999</v>
      </c>
      <c r="K131">
        <v>99</v>
      </c>
      <c r="L131">
        <v>99</v>
      </c>
      <c r="M131">
        <v>99</v>
      </c>
      <c r="N131">
        <v>99</v>
      </c>
      <c r="O131">
        <v>99</v>
      </c>
      <c r="P131">
        <v>9999</v>
      </c>
      <c r="Q131">
        <v>606</v>
      </c>
      <c r="R131">
        <v>1125</v>
      </c>
      <c r="S131">
        <v>3.8085867620751346</v>
      </c>
      <c r="T131">
        <v>8.1626666666666647</v>
      </c>
      <c r="U131">
        <v>299.75306666666665</v>
      </c>
      <c r="V131">
        <v>15.733333333333333</v>
      </c>
      <c r="W131">
        <v>76.8888888888889</v>
      </c>
      <c r="X131">
        <v>16.888888888888889</v>
      </c>
      <c r="Y131">
        <v>56.2349455759392</v>
      </c>
      <c r="Z131">
        <v>1.6662666813940139</v>
      </c>
      <c r="AA131">
        <v>2.424547059647316</v>
      </c>
      <c r="AB131">
        <v>76.507542847277051</v>
      </c>
      <c r="AC131">
        <v>69.669904002787248</v>
      </c>
      <c r="AD131">
        <v>65.429933320943363</v>
      </c>
      <c r="AE131">
        <v>1.9714706294686664</v>
      </c>
      <c r="AF131">
        <v>1.9701028542557248</v>
      </c>
      <c r="AG131">
        <v>2179.3496168582378</v>
      </c>
      <c r="AH131">
        <v>92.711111111111123</v>
      </c>
      <c r="AI131">
        <v>17.955555555555556</v>
      </c>
      <c r="AJ131">
        <v>671.77058991087347</v>
      </c>
      <c r="AK131">
        <v>8.1867350681371214</v>
      </c>
      <c r="AL131">
        <v>7.0639174412871748</v>
      </c>
      <c r="AM131">
        <v>11.98632639621183</v>
      </c>
      <c r="AN131">
        <v>99</v>
      </c>
      <c r="AO131">
        <v>99</v>
      </c>
      <c r="AP131">
        <v>99</v>
      </c>
      <c r="AQ131">
        <v>99</v>
      </c>
      <c r="AR131">
        <v>223.90229885057471</v>
      </c>
      <c r="AS131">
        <v>26.838928266102521</v>
      </c>
    </row>
    <row r="132" spans="1:45">
      <c r="A132">
        <v>3</v>
      </c>
      <c r="B132">
        <v>66</v>
      </c>
      <c r="C132">
        <v>2023</v>
      </c>
      <c r="D132">
        <v>99</v>
      </c>
      <c r="E132">
        <v>14</v>
      </c>
      <c r="F132">
        <v>99</v>
      </c>
      <c r="G132">
        <v>99</v>
      </c>
      <c r="H132">
        <v>99</v>
      </c>
      <c r="I132">
        <v>99</v>
      </c>
      <c r="J132">
        <v>999</v>
      </c>
      <c r="K132">
        <v>99</v>
      </c>
      <c r="L132">
        <v>99</v>
      </c>
      <c r="M132">
        <v>99</v>
      </c>
      <c r="N132">
        <v>99</v>
      </c>
      <c r="O132">
        <v>99</v>
      </c>
      <c r="P132">
        <v>9999</v>
      </c>
      <c r="Q132">
        <v>191</v>
      </c>
      <c r="R132">
        <v>310</v>
      </c>
      <c r="S132">
        <v>3.8571428571428559</v>
      </c>
      <c r="T132">
        <v>8.0709677419354851</v>
      </c>
      <c r="U132">
        <v>298.79419354838711</v>
      </c>
      <c r="V132">
        <v>17.741935483870972</v>
      </c>
      <c r="W132">
        <v>72.903225806451601</v>
      </c>
      <c r="X132">
        <v>19.032258064516128</v>
      </c>
      <c r="Y132">
        <v>64.109295525194668</v>
      </c>
      <c r="Z132">
        <v>2.0080155375262105</v>
      </c>
      <c r="AA132">
        <v>2.569321932438168</v>
      </c>
      <c r="AB132">
        <v>82.713714683150627</v>
      </c>
      <c r="AC132">
        <v>71.621834864901743</v>
      </c>
      <c r="AD132">
        <v>66.865869411439888</v>
      </c>
      <c r="AE132">
        <v>0.54324968456469924</v>
      </c>
      <c r="AF132">
        <v>0.54113620336639068</v>
      </c>
      <c r="AG132">
        <v>2186.967611336032</v>
      </c>
      <c r="AH132">
        <v>79.677419354838719</v>
      </c>
      <c r="AI132">
        <v>22.58064516129032</v>
      </c>
      <c r="AJ132">
        <v>644.63174605335701</v>
      </c>
      <c r="AK132">
        <v>31.638609344383404</v>
      </c>
      <c r="AL132">
        <v>-6.6620804070445008</v>
      </c>
      <c r="AM132">
        <v>24.373406207973687</v>
      </c>
      <c r="AN132">
        <v>99</v>
      </c>
      <c r="AO132">
        <v>99</v>
      </c>
      <c r="AP132">
        <v>99</v>
      </c>
      <c r="AQ132">
        <v>99</v>
      </c>
      <c r="AR132">
        <v>223.90688259109299</v>
      </c>
      <c r="AS132">
        <v>26.791231000533369</v>
      </c>
    </row>
    <row r="133" spans="1:45">
      <c r="A133">
        <v>3</v>
      </c>
      <c r="B133">
        <v>67</v>
      </c>
      <c r="C133">
        <v>2023</v>
      </c>
      <c r="D133">
        <v>99</v>
      </c>
      <c r="E133">
        <v>15</v>
      </c>
      <c r="F133">
        <v>99</v>
      </c>
      <c r="G133">
        <v>99</v>
      </c>
      <c r="H133">
        <v>99</v>
      </c>
      <c r="I133">
        <v>99</v>
      </c>
      <c r="J133">
        <v>999</v>
      </c>
      <c r="K133">
        <v>99</v>
      </c>
      <c r="L133">
        <v>99</v>
      </c>
      <c r="M133">
        <v>99</v>
      </c>
      <c r="N133">
        <v>99</v>
      </c>
      <c r="O133">
        <v>99</v>
      </c>
      <c r="P133">
        <v>9999</v>
      </c>
      <c r="Q133">
        <v>527</v>
      </c>
      <c r="R133">
        <v>913</v>
      </c>
      <c r="S133">
        <v>3.9977997799779992</v>
      </c>
      <c r="T133">
        <v>8.2683461117196089</v>
      </c>
      <c r="U133">
        <v>308.07612267250823</v>
      </c>
      <c r="V133">
        <v>18.948521358159905</v>
      </c>
      <c r="W133">
        <v>78.094194961664869</v>
      </c>
      <c r="X133">
        <v>21.686746987951807</v>
      </c>
      <c r="Y133">
        <v>61.877490873108499</v>
      </c>
      <c r="Z133">
        <v>1.8187492504371825</v>
      </c>
      <c r="AA133">
        <v>2.3831406750630282</v>
      </c>
      <c r="AB133">
        <v>83.439470006822177</v>
      </c>
      <c r="AC133">
        <v>69.104975091439215</v>
      </c>
      <c r="AD133">
        <v>64.858441209605232</v>
      </c>
      <c r="AE133">
        <v>1.5999579419599053</v>
      </c>
      <c r="AF133">
        <v>1.6432421269314361</v>
      </c>
      <c r="AG133">
        <v>2215.5227272727275</v>
      </c>
      <c r="AH133">
        <v>91.56626506024098</v>
      </c>
      <c r="AI133">
        <v>18.948521358159905</v>
      </c>
      <c r="AJ133">
        <v>665.00012282635555</v>
      </c>
      <c r="AK133">
        <v>15.81188195370642</v>
      </c>
      <c r="AL133">
        <v>-2.8728184011879008</v>
      </c>
      <c r="AM133">
        <v>16.191045774277484</v>
      </c>
      <c r="AN133">
        <v>99</v>
      </c>
      <c r="AO133">
        <v>99</v>
      </c>
      <c r="AP133">
        <v>99</v>
      </c>
      <c r="AQ133">
        <v>99</v>
      </c>
      <c r="AR133">
        <v>224.51076555023923</v>
      </c>
      <c r="AS133">
        <v>27.305370380180168</v>
      </c>
    </row>
    <row r="134" spans="1:45">
      <c r="A134">
        <v>3</v>
      </c>
      <c r="B134">
        <v>68</v>
      </c>
      <c r="C134">
        <v>2023</v>
      </c>
      <c r="D134">
        <v>99</v>
      </c>
      <c r="E134">
        <v>16</v>
      </c>
      <c r="F134">
        <v>99</v>
      </c>
      <c r="G134">
        <v>99</v>
      </c>
      <c r="H134">
        <v>99</v>
      </c>
      <c r="I134">
        <v>99</v>
      </c>
      <c r="J134">
        <v>999</v>
      </c>
      <c r="K134">
        <v>99</v>
      </c>
      <c r="L134">
        <v>99</v>
      </c>
      <c r="M134">
        <v>99</v>
      </c>
      <c r="N134">
        <v>99</v>
      </c>
      <c r="O134">
        <v>99</v>
      </c>
      <c r="P134">
        <v>9999</v>
      </c>
      <c r="Q134">
        <v>611</v>
      </c>
      <c r="R134">
        <v>1140</v>
      </c>
      <c r="S134">
        <v>3.9305189094107296</v>
      </c>
      <c r="T134">
        <v>8.1254385964912306</v>
      </c>
      <c r="U134">
        <v>305.10666666666714</v>
      </c>
      <c r="V134">
        <v>19.035087719298247</v>
      </c>
      <c r="W134">
        <v>75.701754385964946</v>
      </c>
      <c r="X134">
        <v>21.315789473684205</v>
      </c>
      <c r="Y134">
        <v>65.007665063120399</v>
      </c>
      <c r="Z134">
        <v>1.9469193067446873</v>
      </c>
      <c r="AA134">
        <v>2.4034080847139103</v>
      </c>
      <c r="AB134">
        <v>83.748196324163814</v>
      </c>
      <c r="AC134">
        <v>70.708238314748854</v>
      </c>
      <c r="AD134">
        <v>69.392024427271508</v>
      </c>
      <c r="AE134">
        <v>1.9977569045282484</v>
      </c>
      <c r="AF134">
        <v>2.0320261445770598</v>
      </c>
      <c r="AG134">
        <v>2220.6672879776329</v>
      </c>
      <c r="AH134">
        <v>94.035087719298247</v>
      </c>
      <c r="AI134">
        <v>21.578947368421048</v>
      </c>
      <c r="AJ134">
        <v>646.11768266513945</v>
      </c>
      <c r="AK134">
        <v>23.936497263383032</v>
      </c>
      <c r="AL134">
        <v>6.3643054310260005</v>
      </c>
      <c r="AM134">
        <v>23.38266646657156</v>
      </c>
      <c r="AN134">
        <v>99</v>
      </c>
      <c r="AO134">
        <v>99</v>
      </c>
      <c r="AP134">
        <v>99</v>
      </c>
      <c r="AQ134">
        <v>99</v>
      </c>
      <c r="AR134">
        <v>224.23112767940353</v>
      </c>
      <c r="AS134">
        <v>27.140786972591936</v>
      </c>
    </row>
    <row r="135" spans="1:45">
      <c r="A135">
        <v>3</v>
      </c>
      <c r="B135">
        <v>69</v>
      </c>
      <c r="C135">
        <v>2023</v>
      </c>
      <c r="D135">
        <v>99</v>
      </c>
      <c r="E135">
        <v>17</v>
      </c>
      <c r="F135">
        <v>99</v>
      </c>
      <c r="G135">
        <v>99</v>
      </c>
      <c r="H135">
        <v>99</v>
      </c>
      <c r="I135">
        <v>99</v>
      </c>
      <c r="J135">
        <v>999</v>
      </c>
      <c r="K135">
        <v>99</v>
      </c>
      <c r="L135">
        <v>99</v>
      </c>
      <c r="M135">
        <v>99</v>
      </c>
      <c r="N135">
        <v>99</v>
      </c>
      <c r="O135">
        <v>99</v>
      </c>
      <c r="P135">
        <v>9999</v>
      </c>
      <c r="Q135">
        <v>596</v>
      </c>
      <c r="R135">
        <v>1117</v>
      </c>
      <c r="S135">
        <v>3.9577717879604672</v>
      </c>
      <c r="T135">
        <v>8.1674127126230935</v>
      </c>
      <c r="U135">
        <v>304.07976723366176</v>
      </c>
      <c r="V135">
        <v>19.158460161145928</v>
      </c>
      <c r="W135">
        <v>73.589973142345571</v>
      </c>
      <c r="X135">
        <v>21.038495971351832</v>
      </c>
      <c r="Y135">
        <v>64.063999605275086</v>
      </c>
      <c r="Z135">
        <v>1.8700771109805296</v>
      </c>
      <c r="AA135">
        <v>2.5904745666612521</v>
      </c>
      <c r="AB135">
        <v>83.492858143392198</v>
      </c>
      <c r="AC135">
        <v>72.517712903614893</v>
      </c>
      <c r="AD135">
        <v>69.564265721128322</v>
      </c>
      <c r="AE135">
        <v>1.9574512827702235</v>
      </c>
      <c r="AF135">
        <v>1.9843279065797641</v>
      </c>
      <c r="AG135">
        <v>2183.3826086956524</v>
      </c>
      <c r="AH135">
        <v>92.658907788719773</v>
      </c>
      <c r="AI135">
        <v>22.291853178155776</v>
      </c>
      <c r="AJ135">
        <v>633.6467923656835</v>
      </c>
      <c r="AK135">
        <v>20.205287781289076</v>
      </c>
      <c r="AL135">
        <v>4.2217748010479319</v>
      </c>
      <c r="AM135">
        <v>19.18046730131962</v>
      </c>
      <c r="AN135">
        <v>99</v>
      </c>
      <c r="AO135">
        <v>99</v>
      </c>
      <c r="AP135">
        <v>99</v>
      </c>
      <c r="AQ135">
        <v>99</v>
      </c>
      <c r="AR135">
        <v>223.56135265700485</v>
      </c>
      <c r="AS135">
        <v>27.306155147413769</v>
      </c>
    </row>
    <row r="136" spans="1:45">
      <c r="A136">
        <v>3</v>
      </c>
      <c r="B136">
        <v>70</v>
      </c>
      <c r="C136">
        <v>2023</v>
      </c>
      <c r="D136">
        <v>99</v>
      </c>
      <c r="E136">
        <v>18</v>
      </c>
      <c r="F136">
        <v>99</v>
      </c>
      <c r="G136">
        <v>99</v>
      </c>
      <c r="H136">
        <v>99</v>
      </c>
      <c r="I136">
        <v>99</v>
      </c>
      <c r="J136">
        <v>999</v>
      </c>
      <c r="K136">
        <v>99</v>
      </c>
      <c r="L136">
        <v>99</v>
      </c>
      <c r="M136">
        <v>99</v>
      </c>
      <c r="N136">
        <v>99</v>
      </c>
      <c r="O136">
        <v>99</v>
      </c>
      <c r="P136">
        <v>9999</v>
      </c>
      <c r="Q136">
        <v>534</v>
      </c>
      <c r="R136">
        <v>925</v>
      </c>
      <c r="S136">
        <v>3.7945652173913049</v>
      </c>
      <c r="T136">
        <v>8.1545945945945988</v>
      </c>
      <c r="U136">
        <v>297.80086486486488</v>
      </c>
      <c r="V136">
        <v>16.108108108108109</v>
      </c>
      <c r="W136">
        <v>76.216216216216225</v>
      </c>
      <c r="X136">
        <v>17.513513513513509</v>
      </c>
      <c r="Y136">
        <v>59.192040546993553</v>
      </c>
      <c r="Z136">
        <v>1.724914161637656</v>
      </c>
      <c r="AA136">
        <v>2.4127797074593298</v>
      </c>
      <c r="AB136">
        <v>74.221923848672574</v>
      </c>
      <c r="AC136">
        <v>65.18541320517231</v>
      </c>
      <c r="AD136">
        <v>69.475401565519419</v>
      </c>
      <c r="AE136">
        <v>1.6209869620075705</v>
      </c>
      <c r="AF136">
        <v>1.609312669301834</v>
      </c>
      <c r="AG136">
        <v>2183.4287410926368</v>
      </c>
      <c r="AH136">
        <v>91.027027027027017</v>
      </c>
      <c r="AI136">
        <v>19.135135135135137</v>
      </c>
      <c r="AJ136">
        <v>625.96741112579184</v>
      </c>
      <c r="AK136">
        <v>13.753262400350701</v>
      </c>
      <c r="AL136">
        <v>-1.2274972956802632</v>
      </c>
      <c r="AM136">
        <v>12.83056686273779</v>
      </c>
      <c r="AN136">
        <v>99</v>
      </c>
      <c r="AO136">
        <v>99</v>
      </c>
      <c r="AP136">
        <v>99</v>
      </c>
      <c r="AQ136">
        <v>99</v>
      </c>
      <c r="AR136">
        <v>223.21971496437047</v>
      </c>
      <c r="AS136">
        <v>26.837398757075238</v>
      </c>
    </row>
    <row r="137" spans="1:45">
      <c r="A137">
        <v>3</v>
      </c>
      <c r="B137">
        <v>71</v>
      </c>
      <c r="C137">
        <v>2023</v>
      </c>
      <c r="D137">
        <v>99</v>
      </c>
      <c r="E137">
        <v>19</v>
      </c>
      <c r="F137">
        <v>99</v>
      </c>
      <c r="G137">
        <v>99</v>
      </c>
      <c r="H137">
        <v>99</v>
      </c>
      <c r="I137">
        <v>99</v>
      </c>
      <c r="J137">
        <v>999</v>
      </c>
      <c r="K137">
        <v>99</v>
      </c>
      <c r="L137">
        <v>99</v>
      </c>
      <c r="M137">
        <v>99</v>
      </c>
      <c r="N137">
        <v>99</v>
      </c>
      <c r="O137">
        <v>99</v>
      </c>
      <c r="P137">
        <v>9999</v>
      </c>
      <c r="Q137">
        <v>634</v>
      </c>
      <c r="R137">
        <v>1201</v>
      </c>
      <c r="S137">
        <v>4.0837520938023451</v>
      </c>
      <c r="T137">
        <v>8.1432139883430494</v>
      </c>
      <c r="U137">
        <v>306.00291423813496</v>
      </c>
      <c r="V137">
        <v>21.065778517901752</v>
      </c>
      <c r="W137">
        <v>75.104079933388846</v>
      </c>
      <c r="X137">
        <v>19.900083263946716</v>
      </c>
      <c r="Y137">
        <v>65.173111693092338</v>
      </c>
      <c r="Z137">
        <v>1.9657529066459356</v>
      </c>
      <c r="AA137">
        <v>2.4878333744957248</v>
      </c>
      <c r="AB137">
        <v>80.733469386443858</v>
      </c>
      <c r="AC137">
        <v>70.44031914494839</v>
      </c>
      <c r="AD137">
        <v>62.959673947112115</v>
      </c>
      <c r="AE137">
        <v>2.1046544231038835</v>
      </c>
      <c r="AF137">
        <v>2.1470458199848497</v>
      </c>
      <c r="AG137">
        <v>2244.9252003561887</v>
      </c>
      <c r="AH137">
        <v>93.422148209825153</v>
      </c>
      <c r="AI137">
        <v>26.394671107410499</v>
      </c>
      <c r="AJ137">
        <v>714.59445542413209</v>
      </c>
      <c r="AK137">
        <v>21.686471534933965</v>
      </c>
      <c r="AL137">
        <v>2.9411168453797991</v>
      </c>
      <c r="AM137">
        <v>28.44169747501309</v>
      </c>
      <c r="AN137">
        <v>99</v>
      </c>
      <c r="AO137">
        <v>99</v>
      </c>
      <c r="AP137">
        <v>99</v>
      </c>
      <c r="AQ137">
        <v>99</v>
      </c>
      <c r="AR137">
        <v>223.33392698130004</v>
      </c>
      <c r="AS137">
        <v>27.615245051522717</v>
      </c>
    </row>
    <row r="138" spans="1:45">
      <c r="A138">
        <v>3</v>
      </c>
      <c r="B138">
        <v>72</v>
      </c>
      <c r="C138">
        <v>2023</v>
      </c>
      <c r="D138">
        <v>99</v>
      </c>
      <c r="E138">
        <v>20</v>
      </c>
      <c r="F138">
        <v>99</v>
      </c>
      <c r="G138">
        <v>99</v>
      </c>
      <c r="H138">
        <v>99</v>
      </c>
      <c r="I138">
        <v>99</v>
      </c>
      <c r="J138">
        <v>999</v>
      </c>
      <c r="K138">
        <v>99</v>
      </c>
      <c r="L138">
        <v>99</v>
      </c>
      <c r="M138">
        <v>99</v>
      </c>
      <c r="N138">
        <v>99</v>
      </c>
      <c r="O138">
        <v>99</v>
      </c>
      <c r="P138">
        <v>9999</v>
      </c>
      <c r="Q138">
        <v>345</v>
      </c>
      <c r="R138">
        <v>571</v>
      </c>
      <c r="S138">
        <v>4.0509666080843596</v>
      </c>
      <c r="T138">
        <v>8.5078809106830118</v>
      </c>
      <c r="U138">
        <v>306.70542907180396</v>
      </c>
      <c r="V138">
        <v>19.964973730297729</v>
      </c>
      <c r="W138">
        <v>78.633975481611216</v>
      </c>
      <c r="X138">
        <v>21.541155866900176</v>
      </c>
      <c r="Y138">
        <v>68.199959852922092</v>
      </c>
      <c r="Z138">
        <v>1.8727941174579641</v>
      </c>
      <c r="AA138">
        <v>2.6290557979281903</v>
      </c>
      <c r="AB138">
        <v>80.547691268093757</v>
      </c>
      <c r="AC138">
        <v>67.854601368586941</v>
      </c>
      <c r="AD138">
        <v>67.026743456155629</v>
      </c>
      <c r="AE138">
        <v>1.00063087060143</v>
      </c>
      <c r="AF138">
        <v>1.0231288116333388</v>
      </c>
      <c r="AG138">
        <v>2194.2854330708651</v>
      </c>
      <c r="AH138">
        <v>88.966725043782816</v>
      </c>
      <c r="AI138">
        <v>24.693520140105075</v>
      </c>
      <c r="AJ138">
        <v>660.81883351845158</v>
      </c>
      <c r="AK138">
        <v>31.478345002183559</v>
      </c>
      <c r="AL138">
        <v>16.532145750254017</v>
      </c>
      <c r="AM138">
        <v>35.021691679977458</v>
      </c>
      <c r="AN138">
        <v>99</v>
      </c>
      <c r="AO138">
        <v>99</v>
      </c>
      <c r="AP138">
        <v>99</v>
      </c>
      <c r="AQ138">
        <v>99</v>
      </c>
      <c r="AR138">
        <v>223.77362204724409</v>
      </c>
      <c r="AS138">
        <v>27.784251425529138</v>
      </c>
    </row>
    <row r="139" spans="1:45">
      <c r="A139">
        <v>3</v>
      </c>
      <c r="B139">
        <v>73</v>
      </c>
      <c r="C139">
        <v>2023</v>
      </c>
      <c r="D139">
        <v>99</v>
      </c>
      <c r="E139">
        <v>21</v>
      </c>
      <c r="F139">
        <v>99</v>
      </c>
      <c r="G139">
        <v>99</v>
      </c>
      <c r="H139">
        <v>99</v>
      </c>
      <c r="I139">
        <v>99</v>
      </c>
      <c r="J139">
        <v>999</v>
      </c>
      <c r="K139">
        <v>99</v>
      </c>
      <c r="L139">
        <v>99</v>
      </c>
      <c r="M139">
        <v>99</v>
      </c>
      <c r="N139">
        <v>99</v>
      </c>
      <c r="O139">
        <v>99</v>
      </c>
      <c r="P139">
        <v>9999</v>
      </c>
      <c r="Q139">
        <v>516</v>
      </c>
      <c r="R139">
        <v>902</v>
      </c>
      <c r="S139">
        <v>3.9710789766407104</v>
      </c>
      <c r="T139">
        <v>8.3159645232815986</v>
      </c>
      <c r="U139">
        <v>304.66518847006631</v>
      </c>
      <c r="V139">
        <v>21.175166297117517</v>
      </c>
      <c r="W139">
        <v>77.272727272727266</v>
      </c>
      <c r="X139">
        <v>21.951219512195124</v>
      </c>
      <c r="Y139">
        <v>68.226417487263205</v>
      </c>
      <c r="Z139">
        <v>2.0049660210988849</v>
      </c>
      <c r="AA139">
        <v>2.5078480167299495</v>
      </c>
      <c r="AB139">
        <v>83.970281994745605</v>
      </c>
      <c r="AC139">
        <v>72.728598823797611</v>
      </c>
      <c r="AD139">
        <v>73.795982201801635</v>
      </c>
      <c r="AE139">
        <v>1.5806813402495441</v>
      </c>
      <c r="AF139">
        <v>1.6054697026835925</v>
      </c>
      <c r="AG139">
        <v>2251.6276849641999</v>
      </c>
      <c r="AH139">
        <v>92.904656319290481</v>
      </c>
      <c r="AI139">
        <v>25.055432372505543</v>
      </c>
      <c r="AJ139">
        <v>685.2420820582455</v>
      </c>
      <c r="AK139">
        <v>15.367178758868778</v>
      </c>
      <c r="AL139">
        <v>6.8321425100801241</v>
      </c>
      <c r="AM139">
        <v>18.267598587367974</v>
      </c>
      <c r="AN139">
        <v>99</v>
      </c>
      <c r="AO139">
        <v>99</v>
      </c>
      <c r="AP139">
        <v>99</v>
      </c>
      <c r="AQ139">
        <v>99</v>
      </c>
      <c r="AR139">
        <v>223.5775656324582</v>
      </c>
      <c r="AS139">
        <v>27.332481550210471</v>
      </c>
    </row>
    <row r="140" spans="1:45">
      <c r="A140">
        <v>3</v>
      </c>
      <c r="B140">
        <v>74</v>
      </c>
      <c r="C140">
        <v>2023</v>
      </c>
      <c r="D140">
        <v>99</v>
      </c>
      <c r="E140">
        <v>22</v>
      </c>
      <c r="F140">
        <v>99</v>
      </c>
      <c r="G140">
        <v>99</v>
      </c>
      <c r="H140">
        <v>99</v>
      </c>
      <c r="I140">
        <v>99</v>
      </c>
      <c r="J140">
        <v>999</v>
      </c>
      <c r="K140">
        <v>99</v>
      </c>
      <c r="L140">
        <v>99</v>
      </c>
      <c r="M140">
        <v>99</v>
      </c>
      <c r="N140">
        <v>99</v>
      </c>
      <c r="O140">
        <v>99</v>
      </c>
      <c r="P140">
        <v>9999</v>
      </c>
      <c r="Q140">
        <v>534</v>
      </c>
      <c r="R140">
        <v>1015</v>
      </c>
      <c r="S140">
        <v>3.99604743083004</v>
      </c>
      <c r="T140">
        <v>8.3842364532019715</v>
      </c>
      <c r="U140">
        <v>305.93290640394054</v>
      </c>
      <c r="V140">
        <v>20.197044334975367</v>
      </c>
      <c r="W140">
        <v>75.86206896551721</v>
      </c>
      <c r="X140">
        <v>22.758620689655167</v>
      </c>
      <c r="Y140">
        <v>67.244868179506966</v>
      </c>
      <c r="Z140">
        <v>1.9712412644511237</v>
      </c>
      <c r="AA140">
        <v>2.5799812469725967</v>
      </c>
      <c r="AB140">
        <v>83.328870291564016</v>
      </c>
      <c r="AC140">
        <v>71.611744577623156</v>
      </c>
      <c r="AD140">
        <v>69.984501881229349</v>
      </c>
      <c r="AE140">
        <v>1.7787046123650629</v>
      </c>
      <c r="AF140">
        <v>1.8141156824755611</v>
      </c>
      <c r="AG140">
        <v>2234.3051742344246</v>
      </c>
      <c r="AH140">
        <v>93.300492610837424</v>
      </c>
      <c r="AI140">
        <v>23.152709359605904</v>
      </c>
      <c r="AJ140">
        <v>666.93661194710739</v>
      </c>
      <c r="AK140">
        <v>14.762531788460016</v>
      </c>
      <c r="AL140">
        <v>2.1044088700655088</v>
      </c>
      <c r="AM140">
        <v>18.354905660004849</v>
      </c>
      <c r="AN140">
        <v>99</v>
      </c>
      <c r="AO140">
        <v>99</v>
      </c>
      <c r="AP140">
        <v>99</v>
      </c>
      <c r="AQ140">
        <v>99</v>
      </c>
      <c r="AR140">
        <v>223.79831045406536</v>
      </c>
      <c r="AS140">
        <v>27.32684788972324</v>
      </c>
    </row>
    <row r="141" spans="1:45">
      <c r="A141">
        <v>3</v>
      </c>
      <c r="B141">
        <v>75</v>
      </c>
      <c r="C141">
        <v>2023</v>
      </c>
      <c r="D141">
        <v>99</v>
      </c>
      <c r="E141">
        <v>23</v>
      </c>
      <c r="F141">
        <v>99</v>
      </c>
      <c r="G141">
        <v>99</v>
      </c>
      <c r="H141">
        <v>99</v>
      </c>
      <c r="I141">
        <v>99</v>
      </c>
      <c r="J141">
        <v>999</v>
      </c>
      <c r="K141">
        <v>99</v>
      </c>
      <c r="L141">
        <v>99</v>
      </c>
      <c r="M141">
        <v>99</v>
      </c>
      <c r="N141">
        <v>99</v>
      </c>
      <c r="O141">
        <v>99</v>
      </c>
      <c r="P141">
        <v>9999</v>
      </c>
      <c r="Q141">
        <v>576</v>
      </c>
      <c r="R141">
        <v>1002</v>
      </c>
      <c r="S141">
        <v>3.880641925777331</v>
      </c>
      <c r="T141">
        <v>8.0618762475049888</v>
      </c>
      <c r="U141">
        <v>298.30289421157698</v>
      </c>
      <c r="V141">
        <v>19.061876247504983</v>
      </c>
      <c r="W141">
        <v>73.153692614770492</v>
      </c>
      <c r="X141">
        <v>19.26147704590818</v>
      </c>
      <c r="Y141">
        <v>63.548413511959886</v>
      </c>
      <c r="Z141">
        <v>1.8527369516375152</v>
      </c>
      <c r="AA141">
        <v>2.5415045115620196</v>
      </c>
      <c r="AB141">
        <v>79.601006878260563</v>
      </c>
      <c r="AC141">
        <v>73.279460193163757</v>
      </c>
      <c r="AD141">
        <v>68.059936532697066</v>
      </c>
      <c r="AE141">
        <v>1.7559231739800929</v>
      </c>
      <c r="AF141">
        <v>1.7462158721626551</v>
      </c>
      <c r="AG141">
        <v>2230.0533049040514</v>
      </c>
      <c r="AH141">
        <v>93.61277445109782</v>
      </c>
      <c r="AI141">
        <v>22.255489021956095</v>
      </c>
      <c r="AJ141">
        <v>695.24432309827534</v>
      </c>
      <c r="AK141">
        <v>9.4881034199958254</v>
      </c>
      <c r="AL141">
        <v>-6.3340284468913381</v>
      </c>
      <c r="AM141">
        <v>16.660484259261356</v>
      </c>
      <c r="AN141">
        <v>99</v>
      </c>
      <c r="AO141">
        <v>99</v>
      </c>
      <c r="AP141">
        <v>99</v>
      </c>
      <c r="AQ141">
        <v>99</v>
      </c>
      <c r="AR141">
        <v>222.54371002132189</v>
      </c>
      <c r="AS141">
        <v>27.143285676159568</v>
      </c>
    </row>
    <row r="142" spans="1:45">
      <c r="A142">
        <v>3</v>
      </c>
      <c r="B142">
        <v>76</v>
      </c>
      <c r="C142">
        <v>2023</v>
      </c>
      <c r="D142">
        <v>99</v>
      </c>
      <c r="E142">
        <v>24</v>
      </c>
      <c r="F142">
        <v>99</v>
      </c>
      <c r="G142">
        <v>99</v>
      </c>
      <c r="H142">
        <v>99</v>
      </c>
      <c r="I142">
        <v>99</v>
      </c>
      <c r="J142">
        <v>999</v>
      </c>
      <c r="K142">
        <v>99</v>
      </c>
      <c r="L142">
        <v>99</v>
      </c>
      <c r="M142">
        <v>99</v>
      </c>
      <c r="N142">
        <v>99</v>
      </c>
      <c r="O142">
        <v>99</v>
      </c>
      <c r="P142">
        <v>9999</v>
      </c>
      <c r="Q142">
        <v>589</v>
      </c>
      <c r="R142">
        <v>1080</v>
      </c>
      <c r="S142">
        <v>4.0037105751391469</v>
      </c>
      <c r="T142">
        <v>8.3101851851851851</v>
      </c>
      <c r="U142">
        <v>303.05111111111097</v>
      </c>
      <c r="V142">
        <v>20.925925925925927</v>
      </c>
      <c r="W142">
        <v>76.3888888888889</v>
      </c>
      <c r="X142">
        <v>20.740740740740744</v>
      </c>
      <c r="Y142">
        <v>65.200471330569385</v>
      </c>
      <c r="Z142">
        <v>1.9455375723264197</v>
      </c>
      <c r="AA142">
        <v>2.5757213953467843</v>
      </c>
      <c r="AB142">
        <v>81.141969768514855</v>
      </c>
      <c r="AC142">
        <v>66.833636384949585</v>
      </c>
      <c r="AD142">
        <v>68.230959633356846</v>
      </c>
      <c r="AE142">
        <v>1.8926118042899205</v>
      </c>
      <c r="AF142">
        <v>1.9121078259503623</v>
      </c>
      <c r="AG142">
        <v>2275.6991150442477</v>
      </c>
      <c r="AH142">
        <v>94.166666666666686</v>
      </c>
      <c r="AI142">
        <v>23.703703703703702</v>
      </c>
      <c r="AJ142">
        <v>717.50247614454474</v>
      </c>
      <c r="AK142">
        <v>18.978133846991899</v>
      </c>
      <c r="AL142">
        <v>8.0484401252444542</v>
      </c>
      <c r="AM142">
        <v>25.048433915404512</v>
      </c>
      <c r="AN142">
        <v>99</v>
      </c>
      <c r="AO142">
        <v>99</v>
      </c>
      <c r="AP142">
        <v>99</v>
      </c>
      <c r="AQ142">
        <v>99</v>
      </c>
      <c r="AR142">
        <v>222.82497541789576</v>
      </c>
      <c r="AS142">
        <v>27.412610896780439</v>
      </c>
    </row>
    <row r="143" spans="1:45">
      <c r="A143">
        <v>3</v>
      </c>
      <c r="B143">
        <v>77</v>
      </c>
      <c r="C143">
        <v>2023</v>
      </c>
      <c r="D143">
        <v>99</v>
      </c>
      <c r="E143">
        <v>25</v>
      </c>
      <c r="F143">
        <v>99</v>
      </c>
      <c r="G143">
        <v>99</v>
      </c>
      <c r="H143">
        <v>99</v>
      </c>
      <c r="I143">
        <v>99</v>
      </c>
      <c r="J143">
        <v>999</v>
      </c>
      <c r="K143">
        <v>99</v>
      </c>
      <c r="L143">
        <v>99</v>
      </c>
      <c r="M143">
        <v>99</v>
      </c>
      <c r="N143">
        <v>99</v>
      </c>
      <c r="O143">
        <v>99</v>
      </c>
      <c r="P143">
        <v>9999</v>
      </c>
      <c r="Q143">
        <v>555</v>
      </c>
      <c r="R143">
        <v>982</v>
      </c>
      <c r="S143">
        <v>4.060327198364007</v>
      </c>
      <c r="T143">
        <v>8.1120162932790247</v>
      </c>
      <c r="U143">
        <v>304.16018329938902</v>
      </c>
      <c r="V143">
        <v>21.588594704684319</v>
      </c>
      <c r="W143">
        <v>73.523421588594701</v>
      </c>
      <c r="X143">
        <v>23.727087576374743</v>
      </c>
      <c r="Y143">
        <v>67.886664066008947</v>
      </c>
      <c r="Z143">
        <v>2.002924457474041</v>
      </c>
      <c r="AA143">
        <v>2.5770564935239495</v>
      </c>
      <c r="AB143">
        <v>83.349995006579618</v>
      </c>
      <c r="AC143">
        <v>72.144418797231623</v>
      </c>
      <c r="AD143">
        <v>69.769482856931859</v>
      </c>
      <c r="AE143">
        <v>1.720874807233983</v>
      </c>
      <c r="AF143">
        <v>1.7449644835192564</v>
      </c>
      <c r="AG143">
        <v>2280.3076086956521</v>
      </c>
      <c r="AH143">
        <v>93.686354378818734</v>
      </c>
      <c r="AI143">
        <v>28.818737270875761</v>
      </c>
      <c r="AJ143">
        <v>710.74233693183453</v>
      </c>
      <c r="AK143">
        <v>16.407571321543728</v>
      </c>
      <c r="AL143">
        <v>7.9008042124235356</v>
      </c>
      <c r="AM143">
        <v>21.213348906612453</v>
      </c>
      <c r="AN143">
        <v>99</v>
      </c>
      <c r="AO143">
        <v>99</v>
      </c>
      <c r="AP143">
        <v>99</v>
      </c>
      <c r="AQ143">
        <v>99</v>
      </c>
      <c r="AR143">
        <v>223.12282608695648</v>
      </c>
      <c r="AS143">
        <v>27.558326184122521</v>
      </c>
    </row>
    <row r="144" spans="1:45">
      <c r="A144">
        <v>3</v>
      </c>
      <c r="B144">
        <v>78</v>
      </c>
      <c r="C144">
        <v>2023</v>
      </c>
      <c r="D144">
        <v>99</v>
      </c>
      <c r="E144">
        <v>26</v>
      </c>
      <c r="F144">
        <v>99</v>
      </c>
      <c r="G144">
        <v>99</v>
      </c>
      <c r="H144">
        <v>99</v>
      </c>
      <c r="I144">
        <v>99</v>
      </c>
      <c r="J144">
        <v>999</v>
      </c>
      <c r="K144">
        <v>99</v>
      </c>
      <c r="L144">
        <v>99</v>
      </c>
      <c r="M144">
        <v>99</v>
      </c>
      <c r="N144">
        <v>99</v>
      </c>
      <c r="O144">
        <v>99</v>
      </c>
      <c r="P144">
        <v>9999</v>
      </c>
      <c r="Q144">
        <v>538</v>
      </c>
      <c r="R144">
        <v>1023</v>
      </c>
      <c r="S144">
        <v>3.9253438113948911</v>
      </c>
      <c r="T144">
        <v>7.9863147605083107</v>
      </c>
      <c r="U144">
        <v>301.3912023460415</v>
      </c>
      <c r="V144">
        <v>20.625610948191593</v>
      </c>
      <c r="W144">
        <v>73.020527859237518</v>
      </c>
      <c r="X144">
        <v>18.475073313782996</v>
      </c>
      <c r="Y144">
        <v>62.222560215929008</v>
      </c>
      <c r="Z144">
        <v>1.9347328275136528</v>
      </c>
      <c r="AA144">
        <v>2.4112412703783246</v>
      </c>
      <c r="AB144">
        <v>80.258658162804949</v>
      </c>
      <c r="AC144">
        <v>70.910458907193956</v>
      </c>
      <c r="AD144">
        <v>65.102207063250546</v>
      </c>
      <c r="AE144">
        <v>1.7927239590635076</v>
      </c>
      <c r="AF144">
        <v>1.8012705461065721</v>
      </c>
      <c r="AG144">
        <v>2283.7064315352686</v>
      </c>
      <c r="AH144">
        <v>94.23264907135875</v>
      </c>
      <c r="AI144">
        <v>24.731182795698924</v>
      </c>
      <c r="AJ144">
        <v>766.99272227103131</v>
      </c>
      <c r="AK144">
        <v>32.456433206119073</v>
      </c>
      <c r="AL144">
        <v>11.22689287981318</v>
      </c>
      <c r="AM144">
        <v>37.219597436534741</v>
      </c>
      <c r="AN144">
        <v>99</v>
      </c>
      <c r="AO144">
        <v>99</v>
      </c>
      <c r="AP144">
        <v>99</v>
      </c>
      <c r="AQ144">
        <v>99</v>
      </c>
      <c r="AR144">
        <v>223.71784232365152</v>
      </c>
      <c r="AS144">
        <v>27.112363746492079</v>
      </c>
    </row>
    <row r="145" spans="1:45">
      <c r="A145">
        <v>3</v>
      </c>
      <c r="B145">
        <v>79</v>
      </c>
      <c r="C145">
        <v>2023</v>
      </c>
      <c r="D145">
        <v>99</v>
      </c>
      <c r="E145">
        <v>27</v>
      </c>
      <c r="F145">
        <v>99</v>
      </c>
      <c r="G145">
        <v>99</v>
      </c>
      <c r="H145">
        <v>99</v>
      </c>
      <c r="I145">
        <v>99</v>
      </c>
      <c r="J145">
        <v>999</v>
      </c>
      <c r="K145">
        <v>99</v>
      </c>
      <c r="L145">
        <v>99</v>
      </c>
      <c r="M145">
        <v>99</v>
      </c>
      <c r="N145">
        <v>99</v>
      </c>
      <c r="O145">
        <v>99</v>
      </c>
      <c r="P145">
        <v>9999</v>
      </c>
      <c r="Q145">
        <v>504</v>
      </c>
      <c r="R145">
        <v>870</v>
      </c>
      <c r="S145">
        <v>3.684757505773673</v>
      </c>
      <c r="T145">
        <v>7.8551724137931052</v>
      </c>
      <c r="U145">
        <v>294.67747126436745</v>
      </c>
      <c r="V145">
        <v>15.862068965517247</v>
      </c>
      <c r="W145">
        <v>70.34482758620689</v>
      </c>
      <c r="X145">
        <v>16.551724137931036</v>
      </c>
      <c r="Y145">
        <v>60.018537159789609</v>
      </c>
      <c r="Z145">
        <v>1.8441049436474095</v>
      </c>
      <c r="AA145">
        <v>2.5192937625905221</v>
      </c>
      <c r="AB145">
        <v>81.860501306253568</v>
      </c>
      <c r="AC145">
        <v>71.421785215814126</v>
      </c>
      <c r="AD145">
        <v>70.471299623944972</v>
      </c>
      <c r="AE145">
        <v>1.5246039534557696</v>
      </c>
      <c r="AF145">
        <v>1.4977486259321813</v>
      </c>
      <c r="AG145">
        <v>2274.8100628930815</v>
      </c>
      <c r="AH145">
        <v>91.379310344827559</v>
      </c>
      <c r="AI145">
        <v>21.149425287356319</v>
      </c>
      <c r="AJ145">
        <v>752.30666361873523</v>
      </c>
      <c r="AK145">
        <v>17.342702676578273</v>
      </c>
      <c r="AL145">
        <v>1.5259295001128259</v>
      </c>
      <c r="AM145">
        <v>25.415940767676997</v>
      </c>
      <c r="AN145">
        <v>99</v>
      </c>
      <c r="AO145">
        <v>99</v>
      </c>
      <c r="AP145">
        <v>99</v>
      </c>
      <c r="AQ145">
        <v>99</v>
      </c>
      <c r="AR145">
        <v>223.65660377358495</v>
      </c>
      <c r="AS145">
        <v>26.521401051965089</v>
      </c>
    </row>
    <row r="146" spans="1:45">
      <c r="A146">
        <v>3</v>
      </c>
      <c r="B146">
        <v>80</v>
      </c>
      <c r="C146">
        <v>2023</v>
      </c>
      <c r="D146">
        <v>99</v>
      </c>
      <c r="E146">
        <v>28</v>
      </c>
      <c r="F146">
        <v>99</v>
      </c>
      <c r="G146">
        <v>99</v>
      </c>
      <c r="H146">
        <v>99</v>
      </c>
      <c r="I146">
        <v>99</v>
      </c>
      <c r="J146">
        <v>999</v>
      </c>
      <c r="K146">
        <v>99</v>
      </c>
      <c r="L146">
        <v>99</v>
      </c>
      <c r="M146">
        <v>99</v>
      </c>
      <c r="N146">
        <v>99</v>
      </c>
      <c r="O146">
        <v>99</v>
      </c>
      <c r="P146">
        <v>9999</v>
      </c>
      <c r="Q146">
        <v>365</v>
      </c>
      <c r="R146">
        <v>597</v>
      </c>
      <c r="S146">
        <v>3.936026936026936</v>
      </c>
      <c r="T146">
        <v>7.9983249581239519</v>
      </c>
      <c r="U146">
        <v>304.64656616415414</v>
      </c>
      <c r="V146">
        <v>19.765494137353432</v>
      </c>
      <c r="W146">
        <v>75.209380234505858</v>
      </c>
      <c r="X146">
        <v>22.445561139028477</v>
      </c>
      <c r="Y146">
        <v>64.043508628287057</v>
      </c>
      <c r="Z146">
        <v>1.9140195540648937</v>
      </c>
      <c r="AA146">
        <v>2.4271628442054878</v>
      </c>
      <c r="AB146">
        <v>82.850998293477318</v>
      </c>
      <c r="AC146">
        <v>70.014858504624897</v>
      </c>
      <c r="AD146">
        <v>67.406100623402921</v>
      </c>
      <c r="AE146">
        <v>1.0461937473713723</v>
      </c>
      <c r="AF146">
        <v>1.0625352853842538</v>
      </c>
      <c r="AG146">
        <v>2315.2870201096898</v>
      </c>
      <c r="AH146">
        <v>91.624790619765477</v>
      </c>
      <c r="AI146">
        <v>20.938023450586257</v>
      </c>
      <c r="AJ146">
        <v>832.2455339448768</v>
      </c>
      <c r="AK146">
        <v>38.988406912035344</v>
      </c>
      <c r="AL146">
        <v>12.146512936470803</v>
      </c>
      <c r="AM146">
        <v>42.337154532798579</v>
      </c>
      <c r="AN146">
        <v>99</v>
      </c>
      <c r="AO146">
        <v>99</v>
      </c>
      <c r="AP146">
        <v>99</v>
      </c>
      <c r="AQ146">
        <v>99</v>
      </c>
      <c r="AR146">
        <v>224.31809872029257</v>
      </c>
      <c r="AS146">
        <v>27.24269823179289</v>
      </c>
    </row>
    <row r="147" spans="1:45">
      <c r="A147">
        <v>3</v>
      </c>
      <c r="B147">
        <v>81</v>
      </c>
      <c r="C147">
        <v>2023</v>
      </c>
      <c r="D147">
        <v>99</v>
      </c>
      <c r="E147">
        <v>29</v>
      </c>
      <c r="F147">
        <v>99</v>
      </c>
      <c r="G147">
        <v>99</v>
      </c>
      <c r="H147">
        <v>99</v>
      </c>
      <c r="I147">
        <v>99</v>
      </c>
      <c r="J147">
        <v>999</v>
      </c>
      <c r="K147">
        <v>99</v>
      </c>
      <c r="L147">
        <v>99</v>
      </c>
      <c r="M147">
        <v>99</v>
      </c>
      <c r="N147">
        <v>99</v>
      </c>
      <c r="O147">
        <v>99</v>
      </c>
      <c r="P147">
        <v>9999</v>
      </c>
      <c r="Q147">
        <v>324</v>
      </c>
      <c r="R147">
        <v>549</v>
      </c>
      <c r="S147">
        <v>3.9142335766423342</v>
      </c>
      <c r="T147">
        <v>8.0163934426229506</v>
      </c>
      <c r="U147">
        <v>303.8249544626596</v>
      </c>
      <c r="V147">
        <v>18.579234972677597</v>
      </c>
      <c r="W147">
        <v>74.134790528233154</v>
      </c>
      <c r="X147">
        <v>22.404371584699447</v>
      </c>
      <c r="Y147">
        <v>63.615179995882961</v>
      </c>
      <c r="Z147">
        <v>2.0025701853354123</v>
      </c>
      <c r="AA147">
        <v>2.5093096094098986</v>
      </c>
      <c r="AB147">
        <v>84.08346828030642</v>
      </c>
      <c r="AC147">
        <v>71.690264148135086</v>
      </c>
      <c r="AD147">
        <v>68.453080506698498</v>
      </c>
      <c r="AE147">
        <v>0.96207766718070942</v>
      </c>
      <c r="AF147">
        <v>0.97447012408901246</v>
      </c>
      <c r="AG147">
        <v>2317.3395061728402</v>
      </c>
      <c r="AH147">
        <v>88.524590163934377</v>
      </c>
      <c r="AI147">
        <v>22.586520947176684</v>
      </c>
      <c r="AJ147">
        <v>813.65695466799195</v>
      </c>
      <c r="AK147">
        <v>5.7100256230950395</v>
      </c>
      <c r="AL147">
        <v>-2.5210499743069557</v>
      </c>
      <c r="AM147">
        <v>15.815999472417564</v>
      </c>
      <c r="AN147">
        <v>99</v>
      </c>
      <c r="AO147">
        <v>99</v>
      </c>
      <c r="AP147">
        <v>99</v>
      </c>
      <c r="AQ147">
        <v>99</v>
      </c>
      <c r="AR147">
        <v>224.29012345679016</v>
      </c>
      <c r="AS147">
        <v>27.236173953110161</v>
      </c>
    </row>
    <row r="148" spans="1:45">
      <c r="A148">
        <v>3</v>
      </c>
      <c r="B148">
        <v>82</v>
      </c>
      <c r="C148">
        <v>2023</v>
      </c>
      <c r="D148">
        <v>99</v>
      </c>
      <c r="E148">
        <v>30</v>
      </c>
      <c r="F148">
        <v>99</v>
      </c>
      <c r="G148">
        <v>99</v>
      </c>
      <c r="H148">
        <v>99</v>
      </c>
      <c r="I148">
        <v>99</v>
      </c>
      <c r="J148">
        <v>999</v>
      </c>
      <c r="K148">
        <v>99</v>
      </c>
      <c r="L148">
        <v>99</v>
      </c>
      <c r="M148">
        <v>99</v>
      </c>
      <c r="N148">
        <v>99</v>
      </c>
      <c r="O148">
        <v>99</v>
      </c>
      <c r="P148">
        <v>9999</v>
      </c>
      <c r="Q148">
        <v>400</v>
      </c>
      <c r="R148">
        <v>715</v>
      </c>
      <c r="S148">
        <v>3.5710267229254566</v>
      </c>
      <c r="T148">
        <v>7.8405594405594385</v>
      </c>
      <c r="U148">
        <v>292.32349650349619</v>
      </c>
      <c r="V148">
        <v>13.986013986013983</v>
      </c>
      <c r="W148">
        <v>72.027972027972012</v>
      </c>
      <c r="X148">
        <v>15.664335664335663</v>
      </c>
      <c r="Y148">
        <v>60.481592937670719</v>
      </c>
      <c r="Z148">
        <v>1.7513847560523901</v>
      </c>
      <c r="AA148">
        <v>2.476695231037894</v>
      </c>
      <c r="AB148">
        <v>78.635393511458886</v>
      </c>
      <c r="AC148">
        <v>72.511455105038252</v>
      </c>
      <c r="AD148">
        <v>65.706228323652894</v>
      </c>
      <c r="AE148">
        <v>1.2529791111734196</v>
      </c>
      <c r="AF148">
        <v>1.2210754769457628</v>
      </c>
      <c r="AG148">
        <v>2193.3124018838303</v>
      </c>
      <c r="AH148">
        <v>89.090909090909108</v>
      </c>
      <c r="AI148">
        <v>17.202797202797196</v>
      </c>
      <c r="AJ148">
        <v>638.69308135409199</v>
      </c>
      <c r="AK148">
        <v>21.937540869593203</v>
      </c>
      <c r="AL148">
        <v>14.44267606276143</v>
      </c>
      <c r="AM148">
        <v>24.589093494610804</v>
      </c>
      <c r="AN148">
        <v>99</v>
      </c>
      <c r="AO148">
        <v>99</v>
      </c>
      <c r="AP148">
        <v>99</v>
      </c>
      <c r="AQ148">
        <v>99</v>
      </c>
      <c r="AR148">
        <v>223.73940345368911</v>
      </c>
      <c r="AS148">
        <v>26.18284273841542</v>
      </c>
    </row>
    <row r="149" spans="1:45">
      <c r="A149">
        <v>3</v>
      </c>
      <c r="B149">
        <v>83</v>
      </c>
      <c r="C149">
        <v>2023</v>
      </c>
      <c r="D149">
        <v>99</v>
      </c>
      <c r="E149">
        <v>31</v>
      </c>
      <c r="F149">
        <v>99</v>
      </c>
      <c r="G149">
        <v>99</v>
      </c>
      <c r="H149">
        <v>99</v>
      </c>
      <c r="I149">
        <v>99</v>
      </c>
      <c r="J149">
        <v>999</v>
      </c>
      <c r="K149">
        <v>99</v>
      </c>
      <c r="L149">
        <v>99</v>
      </c>
      <c r="M149">
        <v>99</v>
      </c>
      <c r="N149">
        <v>99</v>
      </c>
      <c r="O149">
        <v>99</v>
      </c>
      <c r="P149">
        <v>9999</v>
      </c>
      <c r="Q149">
        <v>403</v>
      </c>
      <c r="R149">
        <v>716</v>
      </c>
      <c r="S149">
        <v>3.8541374474053289</v>
      </c>
      <c r="T149">
        <v>8.13826815642458</v>
      </c>
      <c r="U149">
        <v>301.52444134078218</v>
      </c>
      <c r="V149">
        <v>18.994413407821231</v>
      </c>
      <c r="W149">
        <v>74.022346368715077</v>
      </c>
      <c r="X149">
        <v>19.1340782122905</v>
      </c>
      <c r="Y149">
        <v>59.552546656168943</v>
      </c>
      <c r="Z149">
        <v>1.8179225543468305</v>
      </c>
      <c r="AA149">
        <v>2.533934894782647</v>
      </c>
      <c r="AB149">
        <v>80.288405156907558</v>
      </c>
      <c r="AC149">
        <v>67.716768996842774</v>
      </c>
      <c r="AD149">
        <v>67.427867923746106</v>
      </c>
      <c r="AE149">
        <v>1.2547315295107249</v>
      </c>
      <c r="AF149">
        <v>1.261270641018148</v>
      </c>
      <c r="AG149">
        <v>2298.8995433789955</v>
      </c>
      <c r="AH149">
        <v>91.759776536312884</v>
      </c>
      <c r="AI149">
        <v>21.229050279329606</v>
      </c>
      <c r="AJ149">
        <v>751.39380317029054</v>
      </c>
      <c r="AK149">
        <v>32.404670990493003</v>
      </c>
      <c r="AL149">
        <v>12.636248441803827</v>
      </c>
      <c r="AM149">
        <v>36.323346686620717</v>
      </c>
      <c r="AN149">
        <v>99</v>
      </c>
      <c r="AO149">
        <v>99</v>
      </c>
      <c r="AP149">
        <v>99</v>
      </c>
      <c r="AQ149">
        <v>99</v>
      </c>
      <c r="AR149">
        <v>224.26636225266364</v>
      </c>
      <c r="AS149">
        <v>27.033949806157757</v>
      </c>
    </row>
    <row r="150" spans="1:45">
      <c r="A150">
        <v>3</v>
      </c>
      <c r="B150">
        <v>84</v>
      </c>
      <c r="C150">
        <v>2023</v>
      </c>
      <c r="D150">
        <v>99</v>
      </c>
      <c r="E150">
        <v>32</v>
      </c>
      <c r="F150">
        <v>99</v>
      </c>
      <c r="G150">
        <v>99</v>
      </c>
      <c r="H150">
        <v>99</v>
      </c>
      <c r="I150">
        <v>99</v>
      </c>
      <c r="J150">
        <v>999</v>
      </c>
      <c r="K150">
        <v>99</v>
      </c>
      <c r="L150">
        <v>99</v>
      </c>
      <c r="M150">
        <v>99</v>
      </c>
      <c r="N150">
        <v>99</v>
      </c>
      <c r="O150">
        <v>99</v>
      </c>
      <c r="P150">
        <v>9999</v>
      </c>
      <c r="Q150">
        <v>456</v>
      </c>
      <c r="R150">
        <v>843</v>
      </c>
      <c r="S150">
        <v>3.6181384248210007</v>
      </c>
      <c r="T150">
        <v>7.8505338078291809</v>
      </c>
      <c r="U150">
        <v>295.75148279952583</v>
      </c>
      <c r="V150">
        <v>13.523131672597861</v>
      </c>
      <c r="W150">
        <v>71.767497034400947</v>
      </c>
      <c r="X150">
        <v>16.014234875444846</v>
      </c>
      <c r="Y150">
        <v>60.692630362865685</v>
      </c>
      <c r="Z150">
        <v>1.7132342544096737</v>
      </c>
      <c r="AA150">
        <v>2.4313022104739166</v>
      </c>
      <c r="AB150">
        <v>80.5071837048839</v>
      </c>
      <c r="AC150">
        <v>72.372104257559997</v>
      </c>
      <c r="AD150">
        <v>70.033124166667861</v>
      </c>
      <c r="AE150">
        <v>1.4772886583485212</v>
      </c>
      <c r="AF150">
        <v>1.4565562067644315</v>
      </c>
      <c r="AG150">
        <v>2220.9310344827595</v>
      </c>
      <c r="AH150">
        <v>89.442467378410427</v>
      </c>
      <c r="AI150">
        <v>15.302491103202849</v>
      </c>
      <c r="AJ150">
        <v>652.9740251126949</v>
      </c>
      <c r="AK150">
        <v>23.619762916581273</v>
      </c>
      <c r="AL150">
        <v>8.8149096336077513</v>
      </c>
      <c r="AM150">
        <v>28.706476104987409</v>
      </c>
      <c r="AN150">
        <v>99</v>
      </c>
      <c r="AO150">
        <v>99</v>
      </c>
      <c r="AP150">
        <v>99</v>
      </c>
      <c r="AQ150">
        <v>99</v>
      </c>
      <c r="AR150">
        <v>224.39522546419099</v>
      </c>
      <c r="AS150">
        <v>26.320945595511741</v>
      </c>
    </row>
    <row r="151" spans="1:45">
      <c r="A151">
        <v>3</v>
      </c>
      <c r="B151">
        <v>85</v>
      </c>
      <c r="C151">
        <v>2023</v>
      </c>
      <c r="D151">
        <v>99</v>
      </c>
      <c r="E151">
        <v>33</v>
      </c>
      <c r="F151">
        <v>99</v>
      </c>
      <c r="G151">
        <v>99</v>
      </c>
      <c r="H151">
        <v>99</v>
      </c>
      <c r="I151">
        <v>99</v>
      </c>
      <c r="J151">
        <v>999</v>
      </c>
      <c r="K151">
        <v>99</v>
      </c>
      <c r="L151">
        <v>99</v>
      </c>
      <c r="M151">
        <v>99</v>
      </c>
      <c r="N151">
        <v>99</v>
      </c>
      <c r="O151">
        <v>99</v>
      </c>
      <c r="P151">
        <v>9999</v>
      </c>
      <c r="Q151">
        <v>489</v>
      </c>
      <c r="R151">
        <v>922</v>
      </c>
      <c r="S151">
        <v>3.6135371179039306</v>
      </c>
      <c r="T151">
        <v>7.7603036876355764</v>
      </c>
      <c r="U151">
        <v>295.13253796095432</v>
      </c>
      <c r="V151">
        <v>11.388286334056398</v>
      </c>
      <c r="W151">
        <v>71.475054229934955</v>
      </c>
      <c r="X151">
        <v>14.20824295010846</v>
      </c>
      <c r="Y151">
        <v>52.33136229109757</v>
      </c>
      <c r="Z151">
        <v>1.4804753284608687</v>
      </c>
      <c r="AA151">
        <v>2.3835178605382499</v>
      </c>
      <c r="AB151">
        <v>71.755947710485302</v>
      </c>
      <c r="AC151">
        <v>65.481603944190638</v>
      </c>
      <c r="AD151">
        <v>58.648939953254384</v>
      </c>
      <c r="AE151">
        <v>1.6157297069956544</v>
      </c>
      <c r="AF151">
        <v>1.5897204332864345</v>
      </c>
      <c r="AG151">
        <v>2222.5747663551406</v>
      </c>
      <c r="AH151">
        <v>92.841648590021634</v>
      </c>
      <c r="AI151">
        <v>13.882863340563988</v>
      </c>
      <c r="AJ151">
        <v>657.07579792827312</v>
      </c>
      <c r="AK151">
        <v>11.98993603213029</v>
      </c>
      <c r="AL151">
        <v>-16.420762290715565</v>
      </c>
      <c r="AM151">
        <v>13.090001811984513</v>
      </c>
      <c r="AN151">
        <v>99</v>
      </c>
      <c r="AO151">
        <v>99</v>
      </c>
      <c r="AP151">
        <v>99</v>
      </c>
      <c r="AQ151">
        <v>99</v>
      </c>
      <c r="AR151">
        <v>224.35280373831776</v>
      </c>
      <c r="AS151">
        <v>26.159750360624081</v>
      </c>
    </row>
    <row r="152" spans="1:45">
      <c r="A152">
        <v>3</v>
      </c>
      <c r="B152">
        <v>86</v>
      </c>
      <c r="C152">
        <v>2023</v>
      </c>
      <c r="D152">
        <v>99</v>
      </c>
      <c r="E152">
        <v>34</v>
      </c>
      <c r="F152">
        <v>99</v>
      </c>
      <c r="G152">
        <v>99</v>
      </c>
      <c r="H152">
        <v>99</v>
      </c>
      <c r="I152">
        <v>99</v>
      </c>
      <c r="J152">
        <v>999</v>
      </c>
      <c r="K152">
        <v>99</v>
      </c>
      <c r="L152">
        <v>99</v>
      </c>
      <c r="M152">
        <v>99</v>
      </c>
      <c r="N152">
        <v>99</v>
      </c>
      <c r="O152">
        <v>99</v>
      </c>
      <c r="P152">
        <v>9999</v>
      </c>
      <c r="Q152">
        <v>460</v>
      </c>
      <c r="R152">
        <v>831</v>
      </c>
      <c r="S152">
        <v>3.519370460048425</v>
      </c>
      <c r="T152">
        <v>7.5559566787003618</v>
      </c>
      <c r="U152">
        <v>289.31480144404321</v>
      </c>
      <c r="V152">
        <v>12.755716004813477</v>
      </c>
      <c r="W152">
        <v>64.380264741275553</v>
      </c>
      <c r="X152">
        <v>13.357400722021657</v>
      </c>
      <c r="Y152">
        <v>58.732107016825715</v>
      </c>
      <c r="Z152">
        <v>1.6966946809930563</v>
      </c>
      <c r="AA152">
        <v>2.5051446498226042</v>
      </c>
      <c r="AB152">
        <v>78.039984979143924</v>
      </c>
      <c r="AC152">
        <v>68.551720026286986</v>
      </c>
      <c r="AD152">
        <v>68.48185501064512</v>
      </c>
      <c r="AE152">
        <v>1.4562596383008548</v>
      </c>
      <c r="AF152">
        <v>1.4045733355688732</v>
      </c>
      <c r="AG152">
        <v>2281.8783783783779</v>
      </c>
      <c r="AH152">
        <v>89.049338146811053</v>
      </c>
      <c r="AI152">
        <v>17.809867629362213</v>
      </c>
      <c r="AJ152">
        <v>753.23627269634267</v>
      </c>
      <c r="AK152">
        <v>22.97872718699934</v>
      </c>
      <c r="AL152">
        <v>13.48068016934204</v>
      </c>
      <c r="AM152">
        <v>30.040664496521639</v>
      </c>
      <c r="AN152">
        <v>99</v>
      </c>
      <c r="AO152">
        <v>99</v>
      </c>
      <c r="AP152">
        <v>99</v>
      </c>
      <c r="AQ152">
        <v>99</v>
      </c>
      <c r="AR152">
        <v>223.70810810810812</v>
      </c>
      <c r="AS152">
        <v>26.044929751549745</v>
      </c>
    </row>
    <row r="153" spans="1:45">
      <c r="A153">
        <v>3</v>
      </c>
      <c r="B153">
        <v>87</v>
      </c>
      <c r="C153">
        <v>2023</v>
      </c>
      <c r="D153">
        <v>99</v>
      </c>
      <c r="E153">
        <v>35</v>
      </c>
      <c r="F153">
        <v>99</v>
      </c>
      <c r="G153">
        <v>99</v>
      </c>
      <c r="H153">
        <v>99</v>
      </c>
      <c r="I153">
        <v>99</v>
      </c>
      <c r="J153">
        <v>999</v>
      </c>
      <c r="K153">
        <v>99</v>
      </c>
      <c r="L153">
        <v>99</v>
      </c>
      <c r="M153">
        <v>99</v>
      </c>
      <c r="N153">
        <v>99</v>
      </c>
      <c r="O153">
        <v>99</v>
      </c>
      <c r="P153">
        <v>9999</v>
      </c>
      <c r="Q153">
        <v>469</v>
      </c>
      <c r="R153">
        <v>869</v>
      </c>
      <c r="S153">
        <v>3.5057870370370368</v>
      </c>
      <c r="T153">
        <v>7.6478711162255486</v>
      </c>
      <c r="U153">
        <v>290.92278481012681</v>
      </c>
      <c r="V153">
        <v>11.852704257767549</v>
      </c>
      <c r="W153">
        <v>69.04487917146146</v>
      </c>
      <c r="X153">
        <v>12.428078250863065</v>
      </c>
      <c r="Y153">
        <v>52.316564614816251</v>
      </c>
      <c r="Z153">
        <v>1.5672564225362251</v>
      </c>
      <c r="AA153">
        <v>2.3375280683139121</v>
      </c>
      <c r="AB153">
        <v>75.00108468321649</v>
      </c>
      <c r="AC153">
        <v>72.287627232306093</v>
      </c>
      <c r="AD153">
        <v>67.739302159703399</v>
      </c>
      <c r="AE153">
        <v>1.5228515351184631</v>
      </c>
      <c r="AF153">
        <v>1.47696517542384</v>
      </c>
      <c r="AG153">
        <v>2193.1439205955335</v>
      </c>
      <c r="AH153">
        <v>92.750287686996515</v>
      </c>
      <c r="AI153">
        <v>16.455696202531644</v>
      </c>
      <c r="AJ153">
        <v>675.35953048424062</v>
      </c>
      <c r="AK153">
        <v>16.082179286278311</v>
      </c>
      <c r="AL153">
        <v>9.2896249842368643</v>
      </c>
      <c r="AM153">
        <v>16.375703538660815</v>
      </c>
      <c r="AN153">
        <v>99</v>
      </c>
      <c r="AO153">
        <v>99</v>
      </c>
      <c r="AP153">
        <v>99</v>
      </c>
      <c r="AQ153">
        <v>99</v>
      </c>
      <c r="AR153">
        <v>224.24937965260543</v>
      </c>
      <c r="AS153">
        <v>25.943448119497191</v>
      </c>
    </row>
    <row r="154" spans="1:45">
      <c r="A154">
        <v>3</v>
      </c>
      <c r="B154">
        <v>88</v>
      </c>
      <c r="C154">
        <v>2023</v>
      </c>
      <c r="D154">
        <v>99</v>
      </c>
      <c r="E154">
        <v>36</v>
      </c>
      <c r="F154">
        <v>99</v>
      </c>
      <c r="G154">
        <v>99</v>
      </c>
      <c r="H154">
        <v>99</v>
      </c>
      <c r="I154">
        <v>99</v>
      </c>
      <c r="J154">
        <v>999</v>
      </c>
      <c r="K154">
        <v>99</v>
      </c>
      <c r="L154">
        <v>99</v>
      </c>
      <c r="M154">
        <v>99</v>
      </c>
      <c r="N154">
        <v>99</v>
      </c>
      <c r="O154">
        <v>99</v>
      </c>
      <c r="P154">
        <v>9999</v>
      </c>
      <c r="Q154">
        <v>438</v>
      </c>
      <c r="R154">
        <v>765</v>
      </c>
      <c r="S154">
        <v>3.4638633377135353</v>
      </c>
      <c r="T154">
        <v>7.6457516339869276</v>
      </c>
      <c r="U154">
        <v>290.02339869281076</v>
      </c>
      <c r="V154">
        <v>9.2810457516339877</v>
      </c>
      <c r="W154">
        <v>68.627450980392183</v>
      </c>
      <c r="X154">
        <v>11.503267973856209</v>
      </c>
      <c r="Y154">
        <v>51.658679599764866</v>
      </c>
      <c r="Z154">
        <v>1.481591991720943</v>
      </c>
      <c r="AA154">
        <v>2.2697207489432714</v>
      </c>
      <c r="AB154">
        <v>75.489936835020615</v>
      </c>
      <c r="AC154">
        <v>70.962073966807054</v>
      </c>
      <c r="AD154">
        <v>69.420180215990982</v>
      </c>
      <c r="AE154">
        <v>1.3406000280386936</v>
      </c>
      <c r="AF154">
        <v>1.2961856694420608</v>
      </c>
      <c r="AG154">
        <v>2210.0919377652049</v>
      </c>
      <c r="AH154">
        <v>92.287581699346433</v>
      </c>
      <c r="AI154">
        <v>14.509803921568627</v>
      </c>
      <c r="AJ154">
        <v>621.85256035756697</v>
      </c>
      <c r="AK154">
        <v>22.464643161709528</v>
      </c>
      <c r="AL154">
        <v>11.822384706938903</v>
      </c>
      <c r="AM154">
        <v>26.899947639663704</v>
      </c>
      <c r="AN154">
        <v>99</v>
      </c>
      <c r="AO154">
        <v>99</v>
      </c>
      <c r="AP154">
        <v>99</v>
      </c>
      <c r="AQ154">
        <v>99</v>
      </c>
      <c r="AR154">
        <v>223.98444130127297</v>
      </c>
      <c r="AS154">
        <v>25.965446800960393</v>
      </c>
    </row>
    <row r="155" spans="1:45">
      <c r="A155">
        <v>3</v>
      </c>
      <c r="B155">
        <v>89</v>
      </c>
      <c r="C155">
        <v>2023</v>
      </c>
      <c r="D155">
        <v>99</v>
      </c>
      <c r="E155">
        <v>37</v>
      </c>
      <c r="F155">
        <v>99</v>
      </c>
      <c r="G155">
        <v>99</v>
      </c>
      <c r="H155">
        <v>99</v>
      </c>
      <c r="I155">
        <v>99</v>
      </c>
      <c r="J155">
        <v>999</v>
      </c>
      <c r="K155">
        <v>99</v>
      </c>
      <c r="L155">
        <v>99</v>
      </c>
      <c r="M155">
        <v>99</v>
      </c>
      <c r="N155">
        <v>99</v>
      </c>
      <c r="O155">
        <v>99</v>
      </c>
      <c r="P155">
        <v>9999</v>
      </c>
      <c r="Q155">
        <v>475</v>
      </c>
      <c r="R155">
        <v>925</v>
      </c>
      <c r="S155">
        <v>3.6221498371335503</v>
      </c>
      <c r="T155">
        <v>7.6054054054054046</v>
      </c>
      <c r="U155">
        <v>293.61631351351394</v>
      </c>
      <c r="V155">
        <v>14.27027027027027</v>
      </c>
      <c r="W155">
        <v>67.459459459459438</v>
      </c>
      <c r="X155">
        <v>15.783783783783782</v>
      </c>
      <c r="Y155">
        <v>55.79596724678413</v>
      </c>
      <c r="Z155">
        <v>1.6970652778704169</v>
      </c>
      <c r="AA155">
        <v>2.4488216632391095</v>
      </c>
      <c r="AB155">
        <v>77.515054998571614</v>
      </c>
      <c r="AC155">
        <v>68.40148467712136</v>
      </c>
      <c r="AD155">
        <v>66.417618078542262</v>
      </c>
      <c r="AE155">
        <v>1.6209869620075705</v>
      </c>
      <c r="AF155">
        <v>1.5866993988261788</v>
      </c>
      <c r="AG155">
        <v>2229.5166475315723</v>
      </c>
      <c r="AH155">
        <v>94.162162162162176</v>
      </c>
      <c r="AI155">
        <v>18.378378378378379</v>
      </c>
      <c r="AJ155">
        <v>681.30107978684907</v>
      </c>
      <c r="AK155">
        <v>22.4526588736205</v>
      </c>
      <c r="AL155">
        <v>2.2055881009109135</v>
      </c>
      <c r="AM155">
        <v>26.013978338393475</v>
      </c>
      <c r="AN155">
        <v>99</v>
      </c>
      <c r="AO155">
        <v>99</v>
      </c>
      <c r="AP155">
        <v>99</v>
      </c>
      <c r="AQ155">
        <v>99</v>
      </c>
      <c r="AR155">
        <v>223.97474167623432</v>
      </c>
      <c r="AS155">
        <v>26.297337337829703</v>
      </c>
    </row>
    <row r="156" spans="1:45">
      <c r="A156">
        <v>3</v>
      </c>
      <c r="B156">
        <v>90</v>
      </c>
      <c r="C156">
        <v>2023</v>
      </c>
      <c r="D156">
        <v>99</v>
      </c>
      <c r="E156">
        <v>38</v>
      </c>
      <c r="F156">
        <v>99</v>
      </c>
      <c r="G156">
        <v>99</v>
      </c>
      <c r="H156">
        <v>99</v>
      </c>
      <c r="I156">
        <v>99</v>
      </c>
      <c r="J156">
        <v>999</v>
      </c>
      <c r="K156">
        <v>99</v>
      </c>
      <c r="L156">
        <v>99</v>
      </c>
      <c r="M156">
        <v>99</v>
      </c>
      <c r="N156">
        <v>99</v>
      </c>
      <c r="O156">
        <v>99</v>
      </c>
      <c r="P156">
        <v>9999</v>
      </c>
      <c r="Q156">
        <v>518</v>
      </c>
      <c r="R156">
        <v>1016</v>
      </c>
      <c r="S156">
        <v>3.6689860834990049</v>
      </c>
      <c r="T156">
        <v>7.5669291338582703</v>
      </c>
      <c r="U156">
        <v>295.85255905511821</v>
      </c>
      <c r="V156">
        <v>14.0748031496063</v>
      </c>
      <c r="W156">
        <v>67.814960629921259</v>
      </c>
      <c r="X156">
        <v>15.354330708661411</v>
      </c>
      <c r="Y156">
        <v>54.330686697972446</v>
      </c>
      <c r="Z156">
        <v>1.5541909866640051</v>
      </c>
      <c r="AA156">
        <v>2.4104939578771485</v>
      </c>
      <c r="AB156">
        <v>71.795985980830679</v>
      </c>
      <c r="AC156">
        <v>68.976453514374995</v>
      </c>
      <c r="AD156">
        <v>60.947087047763354</v>
      </c>
      <c r="AE156">
        <v>1.7804570307023695</v>
      </c>
      <c r="AF156">
        <v>1.7560698274605957</v>
      </c>
      <c r="AG156">
        <v>2255.5861702127654</v>
      </c>
      <c r="AH156">
        <v>92.421259842519675</v>
      </c>
      <c r="AI156">
        <v>19.586614173228355</v>
      </c>
      <c r="AJ156">
        <v>764.18802967748354</v>
      </c>
      <c r="AK156">
        <v>21.875796452241463</v>
      </c>
      <c r="AL156">
        <v>13.550080915622653</v>
      </c>
      <c r="AM156">
        <v>33.201432940805674</v>
      </c>
      <c r="AN156">
        <v>99</v>
      </c>
      <c r="AO156">
        <v>99</v>
      </c>
      <c r="AP156">
        <v>99</v>
      </c>
      <c r="AQ156">
        <v>99</v>
      </c>
      <c r="AR156">
        <v>224.11914893617032</v>
      </c>
      <c r="AS156">
        <v>26.413845492139483</v>
      </c>
    </row>
    <row r="157" spans="1:45">
      <c r="A157">
        <v>3</v>
      </c>
      <c r="B157">
        <v>91</v>
      </c>
      <c r="C157">
        <v>2023</v>
      </c>
      <c r="D157">
        <v>99</v>
      </c>
      <c r="E157">
        <v>39</v>
      </c>
      <c r="F157">
        <v>99</v>
      </c>
      <c r="G157">
        <v>99</v>
      </c>
      <c r="H157">
        <v>99</v>
      </c>
      <c r="I157">
        <v>99</v>
      </c>
      <c r="J157">
        <v>999</v>
      </c>
      <c r="K157">
        <v>99</v>
      </c>
      <c r="L157">
        <v>99</v>
      </c>
      <c r="M157">
        <v>99</v>
      </c>
      <c r="N157">
        <v>99</v>
      </c>
      <c r="O157">
        <v>99</v>
      </c>
      <c r="P157">
        <v>9999</v>
      </c>
      <c r="Q157">
        <v>471</v>
      </c>
      <c r="R157">
        <v>944</v>
      </c>
      <c r="S157">
        <v>3.6457446808510632</v>
      </c>
      <c r="T157">
        <v>7.583686440677968</v>
      </c>
      <c r="U157">
        <v>292.83569915254242</v>
      </c>
      <c r="V157">
        <v>14.9364406779661</v>
      </c>
      <c r="W157">
        <v>65.042372881355931</v>
      </c>
      <c r="X157">
        <v>14.194915254237296</v>
      </c>
      <c r="Y157">
        <v>59.454811630297534</v>
      </c>
      <c r="Z157">
        <v>1.7429844734215361</v>
      </c>
      <c r="AA157">
        <v>2.5725467108775022</v>
      </c>
      <c r="AB157">
        <v>79.736840098322446</v>
      </c>
      <c r="AC157">
        <v>71.211818327856307</v>
      </c>
      <c r="AD157">
        <v>70.216092370639828</v>
      </c>
      <c r="AE157">
        <v>1.6542829104163743</v>
      </c>
      <c r="AF157">
        <v>1.6149859816809349</v>
      </c>
      <c r="AG157">
        <v>2191.6326987681969</v>
      </c>
      <c r="AH157">
        <v>94.597457627118644</v>
      </c>
      <c r="AI157">
        <v>19.385593220338983</v>
      </c>
      <c r="AJ157">
        <v>687.77192201597211</v>
      </c>
      <c r="AK157">
        <v>12.50904107744498</v>
      </c>
      <c r="AL157">
        <v>-1.8746160888663499</v>
      </c>
      <c r="AM157">
        <v>17.718057380633237</v>
      </c>
      <c r="AN157">
        <v>99</v>
      </c>
      <c r="AO157">
        <v>99</v>
      </c>
      <c r="AP157">
        <v>99</v>
      </c>
      <c r="AQ157">
        <v>99</v>
      </c>
      <c r="AR157">
        <v>223.47144456886895</v>
      </c>
      <c r="AS157">
        <v>26.35120559377193</v>
      </c>
    </row>
    <row r="158" spans="1:45">
      <c r="A158">
        <v>3</v>
      </c>
      <c r="B158">
        <v>92</v>
      </c>
      <c r="C158">
        <v>2023</v>
      </c>
      <c r="D158">
        <v>99</v>
      </c>
      <c r="E158">
        <v>40</v>
      </c>
      <c r="F158">
        <v>99</v>
      </c>
      <c r="G158">
        <v>99</v>
      </c>
      <c r="H158">
        <v>99</v>
      </c>
      <c r="I158">
        <v>99</v>
      </c>
      <c r="J158">
        <v>999</v>
      </c>
      <c r="K158">
        <v>99</v>
      </c>
      <c r="L158">
        <v>99</v>
      </c>
      <c r="M158">
        <v>99</v>
      </c>
      <c r="N158">
        <v>99</v>
      </c>
      <c r="O158">
        <v>99</v>
      </c>
      <c r="P158">
        <v>9999</v>
      </c>
      <c r="Q158">
        <v>922</v>
      </c>
      <c r="R158">
        <v>2241</v>
      </c>
      <c r="S158">
        <v>4</v>
      </c>
      <c r="T158">
        <v>7.727800089245874</v>
      </c>
      <c r="U158">
        <v>294.59446675591306</v>
      </c>
      <c r="V158">
        <v>21.151271753681396</v>
      </c>
      <c r="W158">
        <v>66.398929049531475</v>
      </c>
      <c r="X158">
        <v>17.402945113788487</v>
      </c>
      <c r="Y158">
        <v>62.214246613249678</v>
      </c>
      <c r="Z158">
        <v>1.8708883223434121</v>
      </c>
      <c r="AA158">
        <v>2.6141036189626834</v>
      </c>
      <c r="AB158">
        <v>78.6044556590805</v>
      </c>
      <c r="AC158">
        <v>61.843665027453007</v>
      </c>
      <c r="AD158">
        <v>64.27890625139473</v>
      </c>
      <c r="AE158">
        <v>3.9271694939015847</v>
      </c>
      <c r="AF158">
        <v>3.8569071578331529</v>
      </c>
      <c r="AG158">
        <v>2384.1095636025998</v>
      </c>
      <c r="AH158">
        <v>96.073181615350322</v>
      </c>
      <c r="AI158">
        <v>37.12628290941543</v>
      </c>
      <c r="AJ158">
        <v>849.94531970688502</v>
      </c>
      <c r="AK158">
        <v>15.107304837210179</v>
      </c>
      <c r="AL158">
        <v>10.329373950078763</v>
      </c>
      <c r="AM158">
        <v>27.811369811249659</v>
      </c>
      <c r="AN158">
        <v>99</v>
      </c>
      <c r="AO158">
        <v>99</v>
      </c>
      <c r="AP158">
        <v>99</v>
      </c>
      <c r="AQ158">
        <v>99</v>
      </c>
      <c r="AR158">
        <v>221.37650882079848</v>
      </c>
      <c r="AS158">
        <v>27.218570914843298</v>
      </c>
    </row>
    <row r="159" spans="1:45">
      <c r="A159">
        <v>3</v>
      </c>
      <c r="B159">
        <v>93</v>
      </c>
      <c r="C159">
        <v>2023</v>
      </c>
      <c r="D159">
        <v>99</v>
      </c>
      <c r="E159">
        <v>41</v>
      </c>
      <c r="F159">
        <v>99</v>
      </c>
      <c r="G159">
        <v>99</v>
      </c>
      <c r="H159">
        <v>99</v>
      </c>
      <c r="I159">
        <v>99</v>
      </c>
      <c r="J159">
        <v>999</v>
      </c>
      <c r="K159">
        <v>99</v>
      </c>
      <c r="L159">
        <v>99</v>
      </c>
      <c r="M159">
        <v>99</v>
      </c>
      <c r="N159">
        <v>99</v>
      </c>
      <c r="O159">
        <v>99</v>
      </c>
      <c r="P159">
        <v>9999</v>
      </c>
      <c r="Q159">
        <v>939</v>
      </c>
      <c r="R159">
        <v>2279</v>
      </c>
      <c r="S159">
        <v>4.0492307692307685</v>
      </c>
      <c r="T159">
        <v>7.8293111013602434</v>
      </c>
      <c r="U159">
        <v>298.68762615182135</v>
      </c>
      <c r="V159">
        <v>21.763931548924965</v>
      </c>
      <c r="W159">
        <v>68.056164984642407</v>
      </c>
      <c r="X159">
        <v>19.262834576568672</v>
      </c>
      <c r="Y159">
        <v>61.235319169243162</v>
      </c>
      <c r="Z159">
        <v>1.8204750686160152</v>
      </c>
      <c r="AA159">
        <v>2.6450548309150834</v>
      </c>
      <c r="AB159">
        <v>80.831161343979062</v>
      </c>
      <c r="AC159">
        <v>62.887818912138414</v>
      </c>
      <c r="AD159">
        <v>62.507696264984752</v>
      </c>
      <c r="AE159">
        <v>3.9937613907191927</v>
      </c>
      <c r="AF159">
        <v>3.9768050289329953</v>
      </c>
      <c r="AG159">
        <v>2298.8091324200914</v>
      </c>
      <c r="AH159">
        <v>96.094778411584016</v>
      </c>
      <c r="AI159">
        <v>36.463361123299691</v>
      </c>
      <c r="AJ159">
        <v>776.661245660041</v>
      </c>
      <c r="AK159">
        <v>13.307197734875736</v>
      </c>
      <c r="AL159">
        <v>4.6284839668410749</v>
      </c>
      <c r="AM159">
        <v>23.393627884372769</v>
      </c>
      <c r="AN159">
        <v>99</v>
      </c>
      <c r="AO159">
        <v>99</v>
      </c>
      <c r="AP159">
        <v>99</v>
      </c>
      <c r="AQ159">
        <v>99</v>
      </c>
      <c r="AR159">
        <v>221.76027397260276</v>
      </c>
      <c r="AS159">
        <v>27.394160224124604</v>
      </c>
    </row>
    <row r="160" spans="1:45">
      <c r="A160">
        <v>3</v>
      </c>
      <c r="B160">
        <v>94</v>
      </c>
      <c r="C160">
        <v>2023</v>
      </c>
      <c r="D160">
        <v>99</v>
      </c>
      <c r="E160">
        <v>42</v>
      </c>
      <c r="F160">
        <v>99</v>
      </c>
      <c r="G160">
        <v>99</v>
      </c>
      <c r="H160">
        <v>99</v>
      </c>
      <c r="I160">
        <v>99</v>
      </c>
      <c r="J160">
        <v>999</v>
      </c>
      <c r="K160">
        <v>99</v>
      </c>
      <c r="L160">
        <v>99</v>
      </c>
      <c r="M160">
        <v>99</v>
      </c>
      <c r="N160">
        <v>99</v>
      </c>
      <c r="O160">
        <v>99</v>
      </c>
      <c r="P160">
        <v>9999</v>
      </c>
      <c r="Q160">
        <v>855</v>
      </c>
      <c r="R160">
        <v>2036</v>
      </c>
      <c r="S160">
        <v>3.9685039370078745</v>
      </c>
      <c r="T160">
        <v>7.8722986247544195</v>
      </c>
      <c r="U160">
        <v>294.47239685658167</v>
      </c>
      <c r="V160">
        <v>20.284872298624755</v>
      </c>
      <c r="W160">
        <v>69.253438113948917</v>
      </c>
      <c r="X160">
        <v>17.092337917485278</v>
      </c>
      <c r="Y160">
        <v>59.677166065906839</v>
      </c>
      <c r="Z160">
        <v>1.7426506014829468</v>
      </c>
      <c r="AA160">
        <v>2.5912423955457249</v>
      </c>
      <c r="AB160">
        <v>76.850766933932064</v>
      </c>
      <c r="AC160">
        <v>62.447137037111311</v>
      </c>
      <c r="AD160">
        <v>64.889425735319222</v>
      </c>
      <c r="AE160">
        <v>3.5679237347539594</v>
      </c>
      <c r="AF160">
        <v>3.502636812870068</v>
      </c>
      <c r="AG160">
        <v>2337.0705160960661</v>
      </c>
      <c r="AH160">
        <v>96.119842829076646</v>
      </c>
      <c r="AI160">
        <v>36.247544204322203</v>
      </c>
      <c r="AJ160">
        <v>839.75143421528048</v>
      </c>
      <c r="AK160">
        <v>9.4064047504862103</v>
      </c>
      <c r="AL160">
        <v>2.885992755251372</v>
      </c>
      <c r="AM160">
        <v>22.622987847959998</v>
      </c>
      <c r="AN160">
        <v>99</v>
      </c>
      <c r="AO160">
        <v>99</v>
      </c>
      <c r="AP160">
        <v>99</v>
      </c>
      <c r="AQ160">
        <v>99</v>
      </c>
      <c r="AR160">
        <v>221.39090444557999</v>
      </c>
      <c r="AS160">
        <v>27.100151616312271</v>
      </c>
    </row>
    <row r="161" spans="1:45">
      <c r="A161">
        <v>3</v>
      </c>
      <c r="B161">
        <v>95</v>
      </c>
      <c r="C161">
        <v>2023</v>
      </c>
      <c r="D161">
        <v>99</v>
      </c>
      <c r="E161">
        <v>43</v>
      </c>
      <c r="F161">
        <v>99</v>
      </c>
      <c r="G161">
        <v>99</v>
      </c>
      <c r="H161">
        <v>99</v>
      </c>
      <c r="I161">
        <v>99</v>
      </c>
      <c r="J161">
        <v>999</v>
      </c>
      <c r="K161">
        <v>99</v>
      </c>
      <c r="L161">
        <v>99</v>
      </c>
      <c r="M161">
        <v>99</v>
      </c>
      <c r="N161">
        <v>99</v>
      </c>
      <c r="O161">
        <v>99</v>
      </c>
      <c r="P161">
        <v>9999</v>
      </c>
      <c r="Q161">
        <v>878</v>
      </c>
      <c r="R161">
        <v>2141</v>
      </c>
      <c r="S161">
        <v>4.2812353766963041</v>
      </c>
      <c r="T161">
        <v>8.1177020084072868</v>
      </c>
      <c r="U161">
        <v>304.37543204110261</v>
      </c>
      <c r="V161">
        <v>26.950023353573087</v>
      </c>
      <c r="W161">
        <v>73.14339093881361</v>
      </c>
      <c r="X161">
        <v>21.952358710882756</v>
      </c>
      <c r="Y161">
        <v>63.436911209077273</v>
      </c>
      <c r="Z161">
        <v>1.9063381137225632</v>
      </c>
      <c r="AA161">
        <v>2.6722175980104841</v>
      </c>
      <c r="AB161">
        <v>81.586726301715615</v>
      </c>
      <c r="AC161">
        <v>67.488655737489239</v>
      </c>
      <c r="AD161">
        <v>67.455903280342355</v>
      </c>
      <c r="AE161">
        <v>3.7519276601710358</v>
      </c>
      <c r="AF161">
        <v>3.807141382763501</v>
      </c>
      <c r="AG161">
        <v>2327.5107421875</v>
      </c>
      <c r="AH161">
        <v>95.609528257823442</v>
      </c>
      <c r="AI161">
        <v>41.05558150397011</v>
      </c>
      <c r="AJ161">
        <v>798.96522120133181</v>
      </c>
      <c r="AK161">
        <v>15.974869628176211</v>
      </c>
      <c r="AL161">
        <v>7.8359068738053859</v>
      </c>
      <c r="AM161">
        <v>24.30966716304394</v>
      </c>
      <c r="AN161">
        <v>99</v>
      </c>
      <c r="AO161">
        <v>99</v>
      </c>
      <c r="AP161">
        <v>99</v>
      </c>
      <c r="AQ161">
        <v>99</v>
      </c>
      <c r="AR161">
        <v>221.68359375</v>
      </c>
      <c r="AS161">
        <v>28.033421018192087</v>
      </c>
    </row>
    <row r="162" spans="1:45">
      <c r="A162">
        <v>3</v>
      </c>
      <c r="B162">
        <v>96</v>
      </c>
      <c r="C162">
        <v>2023</v>
      </c>
      <c r="D162">
        <v>99</v>
      </c>
      <c r="E162">
        <v>44</v>
      </c>
      <c r="F162">
        <v>99</v>
      </c>
      <c r="G162">
        <v>99</v>
      </c>
      <c r="H162">
        <v>99</v>
      </c>
      <c r="I162">
        <v>99</v>
      </c>
      <c r="J162">
        <v>999</v>
      </c>
      <c r="K162">
        <v>99</v>
      </c>
      <c r="L162">
        <v>99</v>
      </c>
      <c r="M162">
        <v>99</v>
      </c>
      <c r="N162">
        <v>99</v>
      </c>
      <c r="O162">
        <v>99</v>
      </c>
      <c r="P162">
        <v>9999</v>
      </c>
      <c r="Q162">
        <v>855</v>
      </c>
      <c r="R162">
        <v>2052</v>
      </c>
      <c r="S162">
        <v>4.1822178798241341</v>
      </c>
      <c r="T162">
        <v>8.1803118908382082</v>
      </c>
      <c r="U162">
        <v>301.8114035087724</v>
      </c>
      <c r="V162">
        <v>23.781676413255369</v>
      </c>
      <c r="W162">
        <v>74.17153996101365</v>
      </c>
      <c r="X162">
        <v>21.198830409356724</v>
      </c>
      <c r="Y162">
        <v>63.852807303703514</v>
      </c>
      <c r="Z162">
        <v>1.855340797030488</v>
      </c>
      <c r="AA162">
        <v>2.6029751871178859</v>
      </c>
      <c r="AB162">
        <v>80.567640326370423</v>
      </c>
      <c r="AC162">
        <v>63.537172573924686</v>
      </c>
      <c r="AD162">
        <v>65.50281699480189</v>
      </c>
      <c r="AE162">
        <v>3.5959624281508473</v>
      </c>
      <c r="AF162">
        <v>3.6181431394169623</v>
      </c>
      <c r="AG162">
        <v>2336.3318066157763</v>
      </c>
      <c r="AH162">
        <v>95.614035087719301</v>
      </c>
      <c r="AI162">
        <v>38.742690058479525</v>
      </c>
      <c r="AJ162">
        <v>765.33001402165314</v>
      </c>
      <c r="AK162">
        <v>11.170619129052803</v>
      </c>
      <c r="AL162">
        <v>8.8343486209292408</v>
      </c>
      <c r="AM162">
        <v>22.431792812778657</v>
      </c>
      <c r="AN162">
        <v>99</v>
      </c>
      <c r="AO162">
        <v>99</v>
      </c>
      <c r="AP162">
        <v>99</v>
      </c>
      <c r="AQ162">
        <v>99</v>
      </c>
      <c r="AR162">
        <v>221.5954198473282</v>
      </c>
      <c r="AS162">
        <v>27.747476964947559</v>
      </c>
    </row>
    <row r="163" spans="1:45">
      <c r="A163">
        <v>3</v>
      </c>
      <c r="B163">
        <v>97</v>
      </c>
      <c r="C163">
        <v>2023</v>
      </c>
      <c r="D163">
        <v>99</v>
      </c>
      <c r="E163">
        <v>45</v>
      </c>
      <c r="F163">
        <v>99</v>
      </c>
      <c r="G163">
        <v>99</v>
      </c>
      <c r="H163">
        <v>99</v>
      </c>
      <c r="I163">
        <v>99</v>
      </c>
      <c r="J163">
        <v>999</v>
      </c>
      <c r="K163">
        <v>99</v>
      </c>
      <c r="L163">
        <v>99</v>
      </c>
      <c r="M163">
        <v>99</v>
      </c>
      <c r="N163">
        <v>99</v>
      </c>
      <c r="O163">
        <v>99</v>
      </c>
      <c r="P163">
        <v>9999</v>
      </c>
      <c r="Q163">
        <v>842</v>
      </c>
      <c r="R163">
        <v>2017</v>
      </c>
      <c r="S163">
        <v>4.2004975124378117</v>
      </c>
      <c r="T163">
        <v>8.0927119484382732</v>
      </c>
      <c r="U163">
        <v>302.03921665840392</v>
      </c>
      <c r="V163">
        <v>22.905304908279621</v>
      </c>
      <c r="W163">
        <v>72.483886960832947</v>
      </c>
      <c r="X163">
        <v>21.715418939018345</v>
      </c>
      <c r="Y163">
        <v>61.402694254053863</v>
      </c>
      <c r="Z163">
        <v>1.7949814696708908</v>
      </c>
      <c r="AA163">
        <v>2.550011701066996</v>
      </c>
      <c r="AB163">
        <v>78.460968683005618</v>
      </c>
      <c r="AC163">
        <v>66.537383582068074</v>
      </c>
      <c r="AD163">
        <v>64.992525188160855</v>
      </c>
      <c r="AE163">
        <v>3.5346277863451574</v>
      </c>
      <c r="AF163">
        <v>3.5591146346829472</v>
      </c>
      <c r="AG163">
        <v>2372.9118400820098</v>
      </c>
      <c r="AH163">
        <v>96.727813584531489</v>
      </c>
      <c r="AI163">
        <v>39.266236985622221</v>
      </c>
      <c r="AJ163">
        <v>826.59541241527779</v>
      </c>
      <c r="AK163">
        <v>7.4365419263962638</v>
      </c>
      <c r="AL163">
        <v>-3.8596624786110345</v>
      </c>
      <c r="AM163">
        <v>19.081461276649225</v>
      </c>
      <c r="AN163">
        <v>99</v>
      </c>
      <c r="AO163">
        <v>99</v>
      </c>
      <c r="AP163">
        <v>99</v>
      </c>
      <c r="AQ163">
        <v>99</v>
      </c>
      <c r="AR163">
        <v>221.38595592004097</v>
      </c>
      <c r="AS163">
        <v>27.814629168924078</v>
      </c>
    </row>
    <row r="164" spans="1:45">
      <c r="A164">
        <v>3</v>
      </c>
      <c r="B164">
        <v>98</v>
      </c>
      <c r="C164">
        <v>2023</v>
      </c>
      <c r="D164">
        <v>99</v>
      </c>
      <c r="E164">
        <v>46</v>
      </c>
      <c r="F164">
        <v>99</v>
      </c>
      <c r="G164">
        <v>99</v>
      </c>
      <c r="H164">
        <v>99</v>
      </c>
      <c r="I164">
        <v>99</v>
      </c>
      <c r="J164">
        <v>999</v>
      </c>
      <c r="K164">
        <v>99</v>
      </c>
      <c r="L164">
        <v>99</v>
      </c>
      <c r="M164">
        <v>99</v>
      </c>
      <c r="N164">
        <v>99</v>
      </c>
      <c r="O164">
        <v>99</v>
      </c>
      <c r="P164">
        <v>9999</v>
      </c>
      <c r="Q164">
        <v>854</v>
      </c>
      <c r="R164">
        <v>2134</v>
      </c>
      <c r="S164">
        <v>4.2929577464788737</v>
      </c>
      <c r="T164">
        <v>8.0876288659793811</v>
      </c>
      <c r="U164">
        <v>303.46335520149961</v>
      </c>
      <c r="V164">
        <v>24.742268041237111</v>
      </c>
      <c r="W164">
        <v>74.086223055295221</v>
      </c>
      <c r="X164">
        <v>20.946579194001878</v>
      </c>
      <c r="Y164">
        <v>62.997073221526477</v>
      </c>
      <c r="Z164">
        <v>1.7936517782616532</v>
      </c>
      <c r="AA164">
        <v>2.5141225663001245</v>
      </c>
      <c r="AB164">
        <v>77.682468540801423</v>
      </c>
      <c r="AC164">
        <v>60.813246263353854</v>
      </c>
      <c r="AD164">
        <v>62.514022683482509</v>
      </c>
      <c r="AE164">
        <v>3.7396607318098978</v>
      </c>
      <c r="AF164">
        <v>3.783322935055133</v>
      </c>
      <c r="AG164">
        <v>2391.8148148148152</v>
      </c>
      <c r="AH164">
        <v>96.06373008434862</v>
      </c>
      <c r="AI164">
        <v>42.689784442361763</v>
      </c>
      <c r="AJ164">
        <v>868.61634544256378</v>
      </c>
      <c r="AK164">
        <v>8.8077897306222646</v>
      </c>
      <c r="AL164">
        <v>0.47499105402145664</v>
      </c>
      <c r="AM164">
        <v>20.261024098697295</v>
      </c>
      <c r="AN164">
        <v>99</v>
      </c>
      <c r="AO164">
        <v>99</v>
      </c>
      <c r="AP164">
        <v>99</v>
      </c>
      <c r="AQ164">
        <v>99</v>
      </c>
      <c r="AR164">
        <v>221.12573099415195</v>
      </c>
      <c r="AS164">
        <v>28.04433785248008</v>
      </c>
    </row>
    <row r="165" spans="1:45">
      <c r="A165">
        <v>3</v>
      </c>
      <c r="B165">
        <v>99</v>
      </c>
      <c r="C165">
        <v>2023</v>
      </c>
      <c r="D165">
        <v>99</v>
      </c>
      <c r="E165">
        <v>47</v>
      </c>
      <c r="F165">
        <v>99</v>
      </c>
      <c r="G165">
        <v>99</v>
      </c>
      <c r="H165">
        <v>99</v>
      </c>
      <c r="I165">
        <v>99</v>
      </c>
      <c r="J165">
        <v>999</v>
      </c>
      <c r="K165">
        <v>99</v>
      </c>
      <c r="L165">
        <v>99</v>
      </c>
      <c r="M165">
        <v>99</v>
      </c>
      <c r="N165">
        <v>99</v>
      </c>
      <c r="O165">
        <v>99</v>
      </c>
      <c r="P165">
        <v>9999</v>
      </c>
      <c r="Q165">
        <v>799</v>
      </c>
      <c r="R165">
        <v>1828</v>
      </c>
      <c r="S165">
        <v>4.2776560788608977</v>
      </c>
      <c r="T165">
        <v>8.2089715536105032</v>
      </c>
      <c r="U165">
        <v>304.21378555798742</v>
      </c>
      <c r="V165">
        <v>24.781181619256017</v>
      </c>
      <c r="W165">
        <v>74.726477024070022</v>
      </c>
      <c r="X165">
        <v>21.663019693654263</v>
      </c>
      <c r="Y165">
        <v>64.257766231933942</v>
      </c>
      <c r="Z165">
        <v>1.8821445478477905</v>
      </c>
      <c r="AA165">
        <v>2.5106090940767394</v>
      </c>
      <c r="AB165">
        <v>80.323546305588764</v>
      </c>
      <c r="AC165">
        <v>66.098296968679051</v>
      </c>
      <c r="AD165">
        <v>68.089369495034859</v>
      </c>
      <c r="AE165">
        <v>3.2034207205944205</v>
      </c>
      <c r="AF165">
        <v>3.2488362674213107</v>
      </c>
      <c r="AG165">
        <v>2383.8369815668202</v>
      </c>
      <c r="AH165">
        <v>94.967177242888397</v>
      </c>
      <c r="AI165">
        <v>39.387308533916851</v>
      </c>
      <c r="AJ165">
        <v>851.30019522382622</v>
      </c>
      <c r="AK165">
        <v>4.7812463583022993</v>
      </c>
      <c r="AL165">
        <v>-0.61578350265409854</v>
      </c>
      <c r="AM165">
        <v>22.999967318722156</v>
      </c>
      <c r="AN165">
        <v>99</v>
      </c>
      <c r="AO165">
        <v>99</v>
      </c>
      <c r="AP165">
        <v>99</v>
      </c>
      <c r="AQ165">
        <v>99</v>
      </c>
      <c r="AR165">
        <v>221.19470046082952</v>
      </c>
      <c r="AS165">
        <v>28.091427979371765</v>
      </c>
    </row>
    <row r="166" spans="1:45">
      <c r="A166">
        <v>3</v>
      </c>
      <c r="B166">
        <v>100</v>
      </c>
      <c r="C166">
        <v>2023</v>
      </c>
      <c r="D166">
        <v>99</v>
      </c>
      <c r="E166">
        <v>48</v>
      </c>
      <c r="F166">
        <v>99</v>
      </c>
      <c r="G166">
        <v>99</v>
      </c>
      <c r="H166">
        <v>99</v>
      </c>
      <c r="I166">
        <v>99</v>
      </c>
      <c r="J166">
        <v>999</v>
      </c>
      <c r="K166">
        <v>99</v>
      </c>
      <c r="L166">
        <v>99</v>
      </c>
      <c r="M166">
        <v>99</v>
      </c>
      <c r="N166">
        <v>99</v>
      </c>
      <c r="O166">
        <v>99</v>
      </c>
      <c r="P166">
        <v>9999</v>
      </c>
      <c r="Q166">
        <v>767</v>
      </c>
      <c r="R166">
        <v>1743</v>
      </c>
      <c r="S166">
        <v>4.2313003452243949</v>
      </c>
      <c r="T166">
        <v>8.1755593803786581</v>
      </c>
      <c r="U166">
        <v>304.50344234079176</v>
      </c>
      <c r="V166">
        <v>24.096385542168672</v>
      </c>
      <c r="W166">
        <v>76.706827309236942</v>
      </c>
      <c r="X166">
        <v>23.06368330464716</v>
      </c>
      <c r="Y166">
        <v>62.817534758823399</v>
      </c>
      <c r="Z166">
        <v>1.8589841315193012</v>
      </c>
      <c r="AA166">
        <v>2.470047631317601</v>
      </c>
      <c r="AB166">
        <v>77.69481789128038</v>
      </c>
      <c r="AC166">
        <v>63.930187835845743</v>
      </c>
      <c r="AD166">
        <v>63.272170564659611</v>
      </c>
      <c r="AE166">
        <v>3.0544651619234542</v>
      </c>
      <c r="AF166">
        <v>3.1007184724042474</v>
      </c>
      <c r="AG166">
        <v>2383.717261904761</v>
      </c>
      <c r="AH166">
        <v>96.385542168674689</v>
      </c>
      <c r="AI166">
        <v>37.464142283419378</v>
      </c>
      <c r="AJ166">
        <v>836.54965579264285</v>
      </c>
      <c r="AK166">
        <v>4.9836884700279604</v>
      </c>
      <c r="AL166">
        <v>3.5458181216756106</v>
      </c>
      <c r="AM166">
        <v>21.150211915009169</v>
      </c>
      <c r="AN166">
        <v>99</v>
      </c>
      <c r="AO166">
        <v>99</v>
      </c>
      <c r="AP166">
        <v>99</v>
      </c>
      <c r="AQ166">
        <v>99</v>
      </c>
      <c r="AR166">
        <v>221.75833333333327</v>
      </c>
      <c r="AS166">
        <v>27.951404397647043</v>
      </c>
    </row>
    <row r="167" spans="1:45">
      <c r="A167">
        <v>3</v>
      </c>
      <c r="B167">
        <v>101</v>
      </c>
      <c r="C167">
        <v>2023</v>
      </c>
      <c r="D167">
        <v>99</v>
      </c>
      <c r="E167">
        <v>49</v>
      </c>
      <c r="F167">
        <v>99</v>
      </c>
      <c r="G167">
        <v>99</v>
      </c>
      <c r="H167">
        <v>99</v>
      </c>
      <c r="I167">
        <v>99</v>
      </c>
      <c r="J167">
        <v>999</v>
      </c>
      <c r="K167">
        <v>99</v>
      </c>
      <c r="L167">
        <v>99</v>
      </c>
      <c r="M167">
        <v>99</v>
      </c>
      <c r="N167">
        <v>99</v>
      </c>
      <c r="O167">
        <v>99</v>
      </c>
      <c r="P167">
        <v>9999</v>
      </c>
      <c r="Q167">
        <v>761</v>
      </c>
      <c r="R167">
        <v>1726</v>
      </c>
      <c r="S167">
        <v>4.240998838559813</v>
      </c>
      <c r="T167">
        <v>8.1529548088064896</v>
      </c>
      <c r="U167">
        <v>305.81894553881801</v>
      </c>
      <c r="V167">
        <v>23.986095017381231</v>
      </c>
      <c r="W167">
        <v>76.593279258400926</v>
      </c>
      <c r="X167">
        <v>21.668597914252608</v>
      </c>
      <c r="Y167">
        <v>61.812520202730006</v>
      </c>
      <c r="Z167">
        <v>1.8801027432729489</v>
      </c>
      <c r="AA167">
        <v>2.3941822992585369</v>
      </c>
      <c r="AB167">
        <v>80.791579898341283</v>
      </c>
      <c r="AC167">
        <v>63.077849378205997</v>
      </c>
      <c r="AD167">
        <v>59.036060496856813</v>
      </c>
      <c r="AE167">
        <v>3.0246740501892608</v>
      </c>
      <c r="AF167">
        <v>3.0837411829658081</v>
      </c>
      <c r="AG167">
        <v>2327.5572979493368</v>
      </c>
      <c r="AH167">
        <v>95.944380069524925</v>
      </c>
      <c r="AI167">
        <v>36.674391657010432</v>
      </c>
      <c r="AJ167">
        <v>810.31694236195358</v>
      </c>
      <c r="AK167">
        <v>18.020842815412205</v>
      </c>
      <c r="AL167">
        <v>3.856020023925359</v>
      </c>
      <c r="AM167">
        <v>28.64371785374145</v>
      </c>
      <c r="AN167">
        <v>99</v>
      </c>
      <c r="AO167">
        <v>99</v>
      </c>
      <c r="AP167">
        <v>99</v>
      </c>
      <c r="AQ167">
        <v>99</v>
      </c>
      <c r="AR167">
        <v>222.45054282267796</v>
      </c>
      <c r="AS167">
        <v>27.882500485953276</v>
      </c>
    </row>
    <row r="168" spans="1:45">
      <c r="A168">
        <v>3</v>
      </c>
      <c r="B168">
        <v>102</v>
      </c>
      <c r="C168">
        <v>2023</v>
      </c>
      <c r="D168">
        <v>99</v>
      </c>
      <c r="E168">
        <v>50</v>
      </c>
      <c r="F168">
        <v>99</v>
      </c>
      <c r="G168">
        <v>99</v>
      </c>
      <c r="H168">
        <v>99</v>
      </c>
      <c r="I168">
        <v>99</v>
      </c>
      <c r="J168">
        <v>999</v>
      </c>
      <c r="K168">
        <v>99</v>
      </c>
      <c r="L168">
        <v>99</v>
      </c>
      <c r="M168">
        <v>99</v>
      </c>
      <c r="N168">
        <v>99</v>
      </c>
      <c r="O168">
        <v>99</v>
      </c>
      <c r="P168">
        <v>9999</v>
      </c>
      <c r="AN168">
        <v>99</v>
      </c>
      <c r="AO168">
        <v>99</v>
      </c>
      <c r="AP168">
        <v>99</v>
      </c>
      <c r="AQ168">
        <v>99</v>
      </c>
    </row>
    <row r="169" spans="1:45">
      <c r="A169">
        <v>3</v>
      </c>
      <c r="B169">
        <v>103</v>
      </c>
      <c r="C169">
        <v>2023</v>
      </c>
      <c r="D169">
        <v>99</v>
      </c>
      <c r="E169">
        <v>51</v>
      </c>
      <c r="F169">
        <v>99</v>
      </c>
      <c r="G169">
        <v>99</v>
      </c>
      <c r="H169">
        <v>99</v>
      </c>
      <c r="I169">
        <v>99</v>
      </c>
      <c r="J169">
        <v>999</v>
      </c>
      <c r="K169">
        <v>99</v>
      </c>
      <c r="L169">
        <v>99</v>
      </c>
      <c r="M169">
        <v>99</v>
      </c>
      <c r="N169">
        <v>99</v>
      </c>
      <c r="O169">
        <v>99</v>
      </c>
      <c r="P169">
        <v>9999</v>
      </c>
      <c r="AN169">
        <v>99</v>
      </c>
      <c r="AO169">
        <v>99</v>
      </c>
      <c r="AP169">
        <v>99</v>
      </c>
      <c r="AQ169">
        <v>99</v>
      </c>
    </row>
    <row r="170" spans="1:45">
      <c r="A170">
        <v>3</v>
      </c>
      <c r="B170">
        <v>104</v>
      </c>
      <c r="C170">
        <v>2023</v>
      </c>
      <c r="D170">
        <v>99</v>
      </c>
      <c r="E170">
        <v>52</v>
      </c>
      <c r="F170">
        <v>99</v>
      </c>
      <c r="G170">
        <v>99</v>
      </c>
      <c r="H170">
        <v>99</v>
      </c>
      <c r="I170">
        <v>99</v>
      </c>
      <c r="J170">
        <v>999</v>
      </c>
      <c r="K170">
        <v>99</v>
      </c>
      <c r="L170">
        <v>99</v>
      </c>
      <c r="M170">
        <v>99</v>
      </c>
      <c r="N170">
        <v>99</v>
      </c>
      <c r="O170">
        <v>99</v>
      </c>
      <c r="P170">
        <v>9999</v>
      </c>
      <c r="AN170">
        <v>99</v>
      </c>
      <c r="AO170">
        <v>99</v>
      </c>
      <c r="AP170">
        <v>99</v>
      </c>
      <c r="AQ170">
        <v>99</v>
      </c>
    </row>
    <row r="171" spans="1:45">
      <c r="A171">
        <v>5</v>
      </c>
      <c r="B171">
        <v>1</v>
      </c>
      <c r="C171">
        <v>2024</v>
      </c>
      <c r="D171">
        <v>99</v>
      </c>
      <c r="E171">
        <v>99</v>
      </c>
      <c r="F171">
        <v>99</v>
      </c>
      <c r="G171">
        <v>1</v>
      </c>
      <c r="H171">
        <v>99</v>
      </c>
      <c r="I171">
        <v>99</v>
      </c>
      <c r="J171">
        <v>999</v>
      </c>
      <c r="K171">
        <v>99</v>
      </c>
      <c r="L171">
        <v>99</v>
      </c>
      <c r="M171">
        <v>99</v>
      </c>
      <c r="N171">
        <v>99</v>
      </c>
      <c r="O171">
        <v>99</v>
      </c>
      <c r="P171">
        <v>9999</v>
      </c>
      <c r="Q171">
        <v>3391</v>
      </c>
      <c r="R171">
        <v>18715</v>
      </c>
      <c r="S171">
        <v>4.3706046312178373</v>
      </c>
      <c r="T171">
        <v>7.9927331017900096</v>
      </c>
      <c r="U171">
        <v>311.56285332620888</v>
      </c>
      <c r="V171">
        <v>27.090569062249529</v>
      </c>
      <c r="W171">
        <v>73.208656158161901</v>
      </c>
      <c r="X171">
        <v>25.166978359604599</v>
      </c>
      <c r="Y171">
        <v>64.392224418967984</v>
      </c>
      <c r="Z171">
        <v>1.9134158115989264</v>
      </c>
      <c r="AA171">
        <v>2.5085801115159381</v>
      </c>
      <c r="AB171">
        <v>79.838431103030501</v>
      </c>
      <c r="AC171">
        <v>61.925102098780819</v>
      </c>
      <c r="AD171">
        <v>60.206789389943509</v>
      </c>
      <c r="AE171">
        <v>35.003553660270072</v>
      </c>
      <c r="AF171">
        <v>35.909338868160248</v>
      </c>
      <c r="AG171">
        <v>2393.1246378458218</v>
      </c>
      <c r="AH171">
        <v>94.042212129308027</v>
      </c>
      <c r="AI171">
        <v>38.605396740582421</v>
      </c>
      <c r="AJ171">
        <v>833.04627082407364</v>
      </c>
      <c r="AK171">
        <v>18.24961847102502</v>
      </c>
      <c r="AL171">
        <v>3.6623411649024344</v>
      </c>
      <c r="AM171">
        <v>26.418482342387197</v>
      </c>
      <c r="AN171">
        <v>99</v>
      </c>
      <c r="AO171">
        <v>99</v>
      </c>
      <c r="AP171">
        <v>99</v>
      </c>
      <c r="AQ171">
        <v>99</v>
      </c>
      <c r="AR171">
        <v>222.87757768562179</v>
      </c>
      <c r="AS171">
        <v>28.25613566838615</v>
      </c>
    </row>
    <row r="172" spans="1:45">
      <c r="A172">
        <v>5</v>
      </c>
      <c r="B172">
        <v>2</v>
      </c>
      <c r="C172">
        <v>2024</v>
      </c>
      <c r="D172">
        <v>99</v>
      </c>
      <c r="E172">
        <v>99</v>
      </c>
      <c r="F172">
        <v>99</v>
      </c>
      <c r="G172">
        <v>2</v>
      </c>
      <c r="H172">
        <v>99</v>
      </c>
      <c r="I172">
        <v>99</v>
      </c>
      <c r="J172">
        <v>999</v>
      </c>
      <c r="K172">
        <v>99</v>
      </c>
      <c r="L172">
        <v>99</v>
      </c>
      <c r="M172">
        <v>99</v>
      </c>
      <c r="N172">
        <v>99</v>
      </c>
      <c r="O172">
        <v>99</v>
      </c>
      <c r="P172">
        <v>9999</v>
      </c>
      <c r="Q172">
        <v>2679</v>
      </c>
      <c r="R172">
        <v>14291</v>
      </c>
      <c r="S172">
        <v>3.8450832923314806</v>
      </c>
      <c r="T172">
        <v>8.042894129172204</v>
      </c>
      <c r="U172">
        <v>299.47040794905803</v>
      </c>
      <c r="V172">
        <v>15.94709957315793</v>
      </c>
      <c r="W172">
        <v>74.151563921349108</v>
      </c>
      <c r="X172">
        <v>19.144916380939055</v>
      </c>
      <c r="Y172">
        <v>60.24547934498856</v>
      </c>
      <c r="Z172">
        <v>1.7164131499646411</v>
      </c>
      <c r="AA172">
        <v>2.4943110121975094</v>
      </c>
      <c r="AB172">
        <v>74.119795804088255</v>
      </c>
      <c r="AC172">
        <v>68.286733141654807</v>
      </c>
      <c r="AD172">
        <v>69.948937936724846</v>
      </c>
      <c r="AE172">
        <v>26.729136273519625</v>
      </c>
      <c r="AF172">
        <v>26.356542543522341</v>
      </c>
      <c r="AG172">
        <v>2230.2164824422889</v>
      </c>
      <c r="AH172">
        <v>93.037576096844148</v>
      </c>
      <c r="AI172">
        <v>22.748583024281022</v>
      </c>
      <c r="AJ172">
        <v>694.77150466793921</v>
      </c>
      <c r="AK172">
        <v>6.4119734287175145</v>
      </c>
      <c r="AL172">
        <v>4.5174553298692866</v>
      </c>
      <c r="AM172">
        <v>19.555943351517843</v>
      </c>
      <c r="AN172">
        <v>99</v>
      </c>
      <c r="AO172">
        <v>99</v>
      </c>
      <c r="AP172">
        <v>99</v>
      </c>
      <c r="AQ172">
        <v>99</v>
      </c>
      <c r="AR172">
        <v>223.07511842995712</v>
      </c>
      <c r="AS172">
        <v>27.023428894880464</v>
      </c>
    </row>
    <row r="173" spans="1:45">
      <c r="A173">
        <v>5</v>
      </c>
      <c r="B173">
        <v>3</v>
      </c>
      <c r="C173">
        <v>2024</v>
      </c>
      <c r="D173">
        <v>99</v>
      </c>
      <c r="E173">
        <v>99</v>
      </c>
      <c r="F173">
        <v>99</v>
      </c>
      <c r="G173">
        <v>3</v>
      </c>
      <c r="H173">
        <v>99</v>
      </c>
      <c r="I173">
        <v>99</v>
      </c>
      <c r="J173">
        <v>999</v>
      </c>
      <c r="K173">
        <v>99</v>
      </c>
      <c r="L173">
        <v>99</v>
      </c>
      <c r="M173">
        <v>99</v>
      </c>
      <c r="N173">
        <v>99</v>
      </c>
      <c r="O173">
        <v>99</v>
      </c>
      <c r="P173">
        <v>9999</v>
      </c>
      <c r="Q173">
        <v>2460</v>
      </c>
      <c r="R173">
        <v>15472</v>
      </c>
      <c r="S173">
        <v>3.840806012699236</v>
      </c>
      <c r="T173">
        <v>8.1845915201654584</v>
      </c>
      <c r="U173">
        <v>300.38739012409496</v>
      </c>
      <c r="V173">
        <v>14.658738366080662</v>
      </c>
      <c r="W173">
        <v>75.853154084798348</v>
      </c>
      <c r="X173">
        <v>17.554291623578077</v>
      </c>
      <c r="Y173">
        <v>56.928007606219957</v>
      </c>
      <c r="Z173">
        <v>1.6127740366169356</v>
      </c>
      <c r="AA173">
        <v>2.4212093719467873</v>
      </c>
      <c r="AB173">
        <v>77.294883716916061</v>
      </c>
      <c r="AC173">
        <v>65.97995750923873</v>
      </c>
      <c r="AD173">
        <v>62.114377087374798</v>
      </c>
      <c r="AE173">
        <v>28.9380166834998</v>
      </c>
      <c r="AF173">
        <v>28.622005426475024</v>
      </c>
      <c r="AG173">
        <v>2224.8759911422244</v>
      </c>
      <c r="AH173">
        <v>90.453722854188186</v>
      </c>
      <c r="AI173">
        <v>18.969751809720787</v>
      </c>
      <c r="AJ173">
        <v>660.73919660410627</v>
      </c>
      <c r="AK173">
        <v>13.038748841009539</v>
      </c>
      <c r="AL173">
        <v>2.7268209552767497</v>
      </c>
      <c r="AM173">
        <v>16.860551170336979</v>
      </c>
      <c r="AN173">
        <v>99</v>
      </c>
      <c r="AO173">
        <v>99</v>
      </c>
      <c r="AP173">
        <v>99</v>
      </c>
      <c r="AQ173">
        <v>99</v>
      </c>
      <c r="AR173">
        <v>223.70283591685111</v>
      </c>
      <c r="AS173">
        <v>26.926306054521238</v>
      </c>
    </row>
    <row r="174" spans="1:45">
      <c r="A174">
        <v>5</v>
      </c>
      <c r="B174">
        <v>4</v>
      </c>
      <c r="C174">
        <v>2024</v>
      </c>
      <c r="D174">
        <v>99</v>
      </c>
      <c r="E174">
        <v>99</v>
      </c>
      <c r="F174">
        <v>99</v>
      </c>
      <c r="G174">
        <v>4</v>
      </c>
      <c r="H174">
        <v>99</v>
      </c>
      <c r="I174">
        <v>99</v>
      </c>
      <c r="J174">
        <v>999</v>
      </c>
      <c r="K174">
        <v>99</v>
      </c>
      <c r="L174">
        <v>99</v>
      </c>
      <c r="M174">
        <v>99</v>
      </c>
      <c r="N174">
        <v>99</v>
      </c>
      <c r="O174">
        <v>99</v>
      </c>
      <c r="P174">
        <v>9999</v>
      </c>
      <c r="Q174">
        <v>869</v>
      </c>
      <c r="R174">
        <v>4988</v>
      </c>
      <c r="S174">
        <v>3.7524096385542158</v>
      </c>
      <c r="T174">
        <v>7.9955894145950301</v>
      </c>
      <c r="U174">
        <v>296.63388131515762</v>
      </c>
      <c r="V174">
        <v>13.532477947072971</v>
      </c>
      <c r="W174">
        <v>71.952686447473937</v>
      </c>
      <c r="X174">
        <v>15.216519647153161</v>
      </c>
      <c r="Y174">
        <v>54.201144901852878</v>
      </c>
      <c r="Z174">
        <v>1.5935840474206278</v>
      </c>
      <c r="AA174">
        <v>2.417106195243814</v>
      </c>
      <c r="AB174">
        <v>79.526661417885634</v>
      </c>
      <c r="AC174">
        <v>69.414271763389522</v>
      </c>
      <c r="AD174">
        <v>68.48664546979326</v>
      </c>
      <c r="AE174">
        <v>9.3292933827105102</v>
      </c>
      <c r="AF174">
        <v>9.1121131618423998</v>
      </c>
      <c r="AG174">
        <v>2233.294141829394</v>
      </c>
      <c r="AH174">
        <v>97.51403368083399</v>
      </c>
      <c r="AI174">
        <v>19.406575781876501</v>
      </c>
      <c r="AJ174">
        <v>696.72655785462018</v>
      </c>
      <c r="AK174">
        <v>6.7225515997026788</v>
      </c>
      <c r="AL174">
        <v>1.1609220741293349</v>
      </c>
      <c r="AM174">
        <v>18.405814133123673</v>
      </c>
      <c r="AN174">
        <v>99</v>
      </c>
      <c r="AO174">
        <v>99</v>
      </c>
      <c r="AP174">
        <v>99</v>
      </c>
      <c r="AQ174">
        <v>99</v>
      </c>
      <c r="AR174">
        <v>223.15498458376163</v>
      </c>
      <c r="AS174">
        <v>26.728973074856757</v>
      </c>
    </row>
    <row r="175" spans="1:45">
      <c r="A175">
        <v>5</v>
      </c>
      <c r="B175">
        <v>5</v>
      </c>
      <c r="C175">
        <v>2023</v>
      </c>
      <c r="D175">
        <v>99</v>
      </c>
      <c r="E175">
        <v>99</v>
      </c>
      <c r="F175">
        <v>99</v>
      </c>
      <c r="G175">
        <v>1</v>
      </c>
      <c r="H175">
        <v>99</v>
      </c>
      <c r="I175">
        <v>99</v>
      </c>
      <c r="J175">
        <v>999</v>
      </c>
      <c r="K175">
        <v>99</v>
      </c>
      <c r="L175">
        <v>99</v>
      </c>
      <c r="M175">
        <v>99</v>
      </c>
      <c r="N175">
        <v>99</v>
      </c>
      <c r="O175">
        <v>99</v>
      </c>
      <c r="P175">
        <v>9999</v>
      </c>
      <c r="Q175">
        <v>3600</v>
      </c>
      <c r="R175">
        <v>21140</v>
      </c>
      <c r="S175">
        <v>4.4065615800968558</v>
      </c>
      <c r="T175">
        <v>8.2097445600756842</v>
      </c>
      <c r="U175">
        <v>311.63309366130613</v>
      </c>
      <c r="V175">
        <v>28.528855250709562</v>
      </c>
      <c r="W175">
        <v>75.922421948912017</v>
      </c>
      <c r="X175">
        <v>25.894039735099341</v>
      </c>
      <c r="Y175">
        <v>66.572539599635093</v>
      </c>
      <c r="Z175">
        <v>1.9899585430283071</v>
      </c>
      <c r="AA175">
        <v>2.530925025817925</v>
      </c>
      <c r="AB175">
        <v>81.187529369959279</v>
      </c>
      <c r="AC175">
        <v>65.903929989890244</v>
      </c>
      <c r="AD175">
        <v>64.853429620031406</v>
      </c>
      <c r="AE175">
        <v>37.046123650637874</v>
      </c>
      <c r="AF175">
        <v>38.487641347392469</v>
      </c>
      <c r="AG175">
        <v>2386.4402617010564</v>
      </c>
      <c r="AH175">
        <v>93.973509933774849</v>
      </c>
      <c r="AI175">
        <v>38.864711447492894</v>
      </c>
      <c r="AJ175">
        <v>841.89024793121507</v>
      </c>
      <c r="AK175">
        <v>17.183633318871099</v>
      </c>
      <c r="AL175">
        <v>5.3235756140521318</v>
      </c>
      <c r="AM175">
        <v>27.264212160009176</v>
      </c>
      <c r="AN175">
        <v>99</v>
      </c>
      <c r="AO175">
        <v>99</v>
      </c>
      <c r="AP175">
        <v>99</v>
      </c>
      <c r="AQ175">
        <v>99</v>
      </c>
      <c r="AR175">
        <v>222.52853548062404</v>
      </c>
      <c r="AS175">
        <v>28.391506211876301</v>
      </c>
    </row>
    <row r="176" spans="1:45">
      <c r="A176">
        <v>5</v>
      </c>
      <c r="B176">
        <v>6</v>
      </c>
      <c r="C176">
        <v>2023</v>
      </c>
      <c r="D176">
        <v>99</v>
      </c>
      <c r="E176">
        <v>99</v>
      </c>
      <c r="F176">
        <v>99</v>
      </c>
      <c r="G176">
        <v>2</v>
      </c>
      <c r="H176">
        <v>99</v>
      </c>
      <c r="I176">
        <v>99</v>
      </c>
      <c r="J176">
        <v>999</v>
      </c>
      <c r="K176">
        <v>99</v>
      </c>
      <c r="L176">
        <v>99</v>
      </c>
      <c r="M176">
        <v>99</v>
      </c>
      <c r="N176">
        <v>99</v>
      </c>
      <c r="O176">
        <v>99</v>
      </c>
      <c r="P176">
        <v>9999</v>
      </c>
      <c r="Q176">
        <v>2700</v>
      </c>
      <c r="R176">
        <v>14825</v>
      </c>
      <c r="S176">
        <v>3.636542372881356</v>
      </c>
      <c r="T176">
        <v>7.7812478920741999</v>
      </c>
      <c r="U176">
        <v>292.49604654300202</v>
      </c>
      <c r="V176">
        <v>13.551433389544689</v>
      </c>
      <c r="W176">
        <v>70.907251264755473</v>
      </c>
      <c r="X176">
        <v>15.244519392917372</v>
      </c>
      <c r="Y176">
        <v>59.057875667341939</v>
      </c>
      <c r="Z176">
        <v>1.6856635970683098</v>
      </c>
      <c r="AA176">
        <v>2.4057489732639712</v>
      </c>
      <c r="AB176">
        <v>74.530513305474372</v>
      </c>
      <c r="AC176">
        <v>70.522967308219393</v>
      </c>
      <c r="AD176">
        <v>71.654498161918156</v>
      </c>
      <c r="AE176">
        <v>25.979601850553763</v>
      </c>
      <c r="AF176">
        <v>25.333047959080055</v>
      </c>
      <c r="AG176">
        <v>2198.9921067738237</v>
      </c>
      <c r="AH176">
        <v>93.956155143338975</v>
      </c>
      <c r="AI176">
        <v>20.620573355817871</v>
      </c>
      <c r="AJ176">
        <v>678.26006320719603</v>
      </c>
      <c r="AK176">
        <v>7.2734941005336866</v>
      </c>
      <c r="AL176">
        <v>2.6256770647870975</v>
      </c>
      <c r="AM176">
        <v>16.568480099609381</v>
      </c>
      <c r="AN176">
        <v>99</v>
      </c>
      <c r="AO176">
        <v>99</v>
      </c>
      <c r="AP176">
        <v>99</v>
      </c>
      <c r="AQ176">
        <v>99</v>
      </c>
      <c r="AR176">
        <v>223.17235935706088</v>
      </c>
      <c r="AS176">
        <v>26.373063394779205</v>
      </c>
    </row>
    <row r="177" spans="1:45">
      <c r="A177">
        <v>5</v>
      </c>
      <c r="B177">
        <v>7</v>
      </c>
      <c r="C177">
        <v>2023</v>
      </c>
      <c r="D177">
        <v>99</v>
      </c>
      <c r="E177">
        <v>99</v>
      </c>
      <c r="F177">
        <v>99</v>
      </c>
      <c r="G177">
        <v>3</v>
      </c>
      <c r="H177">
        <v>99</v>
      </c>
      <c r="I177">
        <v>99</v>
      </c>
      <c r="J177">
        <v>999</v>
      </c>
      <c r="K177">
        <v>99</v>
      </c>
      <c r="L177">
        <v>99</v>
      </c>
      <c r="M177">
        <v>99</v>
      </c>
      <c r="N177">
        <v>99</v>
      </c>
      <c r="O177">
        <v>99</v>
      </c>
      <c r="P177">
        <v>9999</v>
      </c>
      <c r="Q177">
        <v>2530</v>
      </c>
      <c r="R177">
        <v>15634</v>
      </c>
      <c r="S177">
        <v>3.6607119907466887</v>
      </c>
      <c r="T177">
        <v>8.0005117052577752</v>
      </c>
      <c r="U177">
        <v>294.52355123449024</v>
      </c>
      <c r="V177">
        <v>13.291544070615329</v>
      </c>
      <c r="W177">
        <v>72.5981834463349</v>
      </c>
      <c r="X177">
        <v>14.692337213764869</v>
      </c>
      <c r="Y177">
        <v>55.628893260698085</v>
      </c>
      <c r="Z177">
        <v>1.5940054333086349</v>
      </c>
      <c r="AA177">
        <v>2.513898883795942</v>
      </c>
      <c r="AB177">
        <v>77.289680223009739</v>
      </c>
      <c r="AC177">
        <v>66.582219284469645</v>
      </c>
      <c r="AD177">
        <v>62.779496536596199</v>
      </c>
      <c r="AE177">
        <v>27.397308285433905</v>
      </c>
      <c r="AF177">
        <v>26.900656495249361</v>
      </c>
      <c r="AG177">
        <v>2192.9669177166179</v>
      </c>
      <c r="AH177">
        <v>90.859664833056172</v>
      </c>
      <c r="AI177">
        <v>17.078162978124599</v>
      </c>
      <c r="AJ177">
        <v>653.81919441955563</v>
      </c>
      <c r="AK177">
        <v>15.783985598617445</v>
      </c>
      <c r="AL177">
        <v>1.3981362531529065</v>
      </c>
      <c r="AM177">
        <v>17.814525486322847</v>
      </c>
      <c r="AN177">
        <v>99</v>
      </c>
      <c r="AO177">
        <v>99</v>
      </c>
      <c r="AP177">
        <v>99</v>
      </c>
      <c r="AQ177">
        <v>99</v>
      </c>
      <c r="AR177">
        <v>223.71204335890752</v>
      </c>
      <c r="AS177">
        <v>26.431735132323318</v>
      </c>
    </row>
    <row r="178" spans="1:45">
      <c r="A178">
        <v>5</v>
      </c>
      <c r="B178">
        <v>8</v>
      </c>
      <c r="C178">
        <v>2023</v>
      </c>
      <c r="D178">
        <v>99</v>
      </c>
      <c r="E178">
        <v>99</v>
      </c>
      <c r="F178">
        <v>99</v>
      </c>
      <c r="G178">
        <v>4</v>
      </c>
      <c r="H178">
        <v>99</v>
      </c>
      <c r="I178">
        <v>99</v>
      </c>
      <c r="J178">
        <v>999</v>
      </c>
      <c r="K178">
        <v>99</v>
      </c>
      <c r="L178">
        <v>99</v>
      </c>
      <c r="M178">
        <v>99</v>
      </c>
      <c r="N178">
        <v>99</v>
      </c>
      <c r="O178">
        <v>99</v>
      </c>
      <c r="P178">
        <v>9999</v>
      </c>
      <c r="Q178">
        <v>886</v>
      </c>
      <c r="R178">
        <v>5465</v>
      </c>
      <c r="S178">
        <v>3.6326306141154903</v>
      </c>
      <c r="T178">
        <v>7.8689844464775858</v>
      </c>
      <c r="U178">
        <v>290.61771271729197</v>
      </c>
      <c r="V178">
        <v>12.259835315645018</v>
      </c>
      <c r="W178">
        <v>69.917657822506854</v>
      </c>
      <c r="X178">
        <v>12.881976212259827</v>
      </c>
      <c r="Y178">
        <v>54.162018517094914</v>
      </c>
      <c r="Z178">
        <v>1.5948127085270214</v>
      </c>
      <c r="AA178">
        <v>2.4380407318182993</v>
      </c>
      <c r="AB178">
        <v>80.965479563664445</v>
      </c>
      <c r="AC178">
        <v>71.77035392293881</v>
      </c>
      <c r="AD178">
        <v>71.2469875629249</v>
      </c>
      <c r="AE178">
        <v>9.5769662133744564</v>
      </c>
      <c r="AF178">
        <v>9.2786541982781063</v>
      </c>
      <c r="AG178">
        <v>2217.048521607278</v>
      </c>
      <c r="AH178">
        <v>96.505032021957931</v>
      </c>
      <c r="AI178">
        <v>19.359560841720032</v>
      </c>
      <c r="AJ178">
        <v>695.5406771039012</v>
      </c>
      <c r="AK178">
        <v>9.9226789647712721</v>
      </c>
      <c r="AL178">
        <v>4.115279818108168</v>
      </c>
      <c r="AM178">
        <v>20.481798552138031</v>
      </c>
      <c r="AN178">
        <v>99</v>
      </c>
      <c r="AO178">
        <v>99</v>
      </c>
      <c r="AP178">
        <v>99</v>
      </c>
      <c r="AQ178">
        <v>99</v>
      </c>
      <c r="AR178">
        <v>222.51535253980279</v>
      </c>
      <c r="AS178">
        <v>26.390019435382158</v>
      </c>
    </row>
    <row r="179" spans="1:45">
      <c r="A179">
        <v>5</v>
      </c>
      <c r="B179">
        <v>9</v>
      </c>
      <c r="C179">
        <v>2022</v>
      </c>
      <c r="D179">
        <v>99</v>
      </c>
      <c r="E179">
        <v>99</v>
      </c>
      <c r="F179">
        <v>99</v>
      </c>
      <c r="G179">
        <v>1</v>
      </c>
      <c r="H179">
        <v>99</v>
      </c>
      <c r="I179">
        <v>99</v>
      </c>
      <c r="J179">
        <v>999</v>
      </c>
      <c r="K179">
        <v>99</v>
      </c>
      <c r="L179">
        <v>99</v>
      </c>
      <c r="M179">
        <v>99</v>
      </c>
      <c r="N179">
        <v>99</v>
      </c>
      <c r="O179">
        <v>99</v>
      </c>
      <c r="P179">
        <v>9999</v>
      </c>
      <c r="Q179">
        <v>3607</v>
      </c>
      <c r="R179">
        <v>22253</v>
      </c>
      <c r="S179">
        <v>4.3045696739817565</v>
      </c>
      <c r="T179">
        <v>8.1456882218127866</v>
      </c>
      <c r="U179">
        <v>311.31704669033547</v>
      </c>
      <c r="V179">
        <v>25.848200242663911</v>
      </c>
      <c r="W179">
        <v>74.673077787264617</v>
      </c>
      <c r="X179">
        <v>24.792162854446595</v>
      </c>
      <c r="Y179">
        <v>64.882276824703979</v>
      </c>
      <c r="Z179">
        <v>1.9606981935577728</v>
      </c>
      <c r="AA179">
        <v>2.5704094700283342</v>
      </c>
      <c r="AB179">
        <v>81.44175475494049</v>
      </c>
      <c r="AC179">
        <v>68.082770881987756</v>
      </c>
      <c r="AD179">
        <v>66.234035940371285</v>
      </c>
      <c r="AE179">
        <v>35.962119620549799</v>
      </c>
      <c r="AF179">
        <v>37.265631118031976</v>
      </c>
      <c r="AG179">
        <v>2330.1251330173159</v>
      </c>
      <c r="AH179">
        <v>92.558306745157978</v>
      </c>
      <c r="AI179">
        <v>33.379769019907421</v>
      </c>
      <c r="AJ179">
        <v>806.6660269291674</v>
      </c>
      <c r="AK179">
        <v>15.876104907799622</v>
      </c>
      <c r="AL179">
        <v>7.1986563821370879</v>
      </c>
      <c r="AM179">
        <v>25.31213098514602</v>
      </c>
      <c r="AN179">
        <v>99</v>
      </c>
      <c r="AO179">
        <v>99</v>
      </c>
      <c r="AP179">
        <v>99</v>
      </c>
      <c r="AQ179">
        <v>99</v>
      </c>
      <c r="AR179">
        <v>222.9949211570088</v>
      </c>
      <c r="AS179">
        <v>28.140896860085672</v>
      </c>
    </row>
    <row r="180" spans="1:45">
      <c r="A180">
        <v>5</v>
      </c>
      <c r="B180">
        <v>10</v>
      </c>
      <c r="C180">
        <v>2022</v>
      </c>
      <c r="D180">
        <v>99</v>
      </c>
      <c r="E180">
        <v>99</v>
      </c>
      <c r="F180">
        <v>99</v>
      </c>
      <c r="G180">
        <v>2</v>
      </c>
      <c r="H180">
        <v>99</v>
      </c>
      <c r="I180">
        <v>99</v>
      </c>
      <c r="J180">
        <v>999</v>
      </c>
      <c r="K180">
        <v>99</v>
      </c>
      <c r="L180">
        <v>99</v>
      </c>
      <c r="M180">
        <v>99</v>
      </c>
      <c r="N180">
        <v>99</v>
      </c>
      <c r="O180">
        <v>99</v>
      </c>
      <c r="P180">
        <v>9999</v>
      </c>
      <c r="Q180">
        <v>2765</v>
      </c>
      <c r="R180">
        <v>16297</v>
      </c>
      <c r="S180">
        <v>3.6222235894911714</v>
      </c>
      <c r="T180">
        <v>7.7036877952997473</v>
      </c>
      <c r="U180">
        <v>292.91196784684411</v>
      </c>
      <c r="V180">
        <v>12.720132539731239</v>
      </c>
      <c r="W180">
        <v>68.31318647603851</v>
      </c>
      <c r="X180">
        <v>14.769589494999078</v>
      </c>
      <c r="Y180">
        <v>56.653492204380782</v>
      </c>
      <c r="Z180">
        <v>1.6642295819892587</v>
      </c>
      <c r="AA180">
        <v>2.4217281091481833</v>
      </c>
      <c r="AB180">
        <v>76.292599406412009</v>
      </c>
      <c r="AC180">
        <v>71.022560426330003</v>
      </c>
      <c r="AD180">
        <v>74.948546631705298</v>
      </c>
      <c r="AE180">
        <v>26.336883272192505</v>
      </c>
      <c r="AF180">
        <v>25.67803538381326</v>
      </c>
      <c r="AG180">
        <v>2164.9171018276757</v>
      </c>
      <c r="AH180">
        <v>93.710498864821759</v>
      </c>
      <c r="AI180">
        <v>19.089402957599557</v>
      </c>
      <c r="AJ180">
        <v>640.36753463953949</v>
      </c>
      <c r="AK180">
        <v>7.1118870369237124</v>
      </c>
      <c r="AL180">
        <v>6.191971183395605</v>
      </c>
      <c r="AM180">
        <v>17.402100284685236</v>
      </c>
      <c r="AN180">
        <v>99</v>
      </c>
      <c r="AO180">
        <v>99</v>
      </c>
      <c r="AP180">
        <v>99</v>
      </c>
      <c r="AQ180">
        <v>99</v>
      </c>
      <c r="AR180">
        <v>223.11599216710181</v>
      </c>
      <c r="AS180">
        <v>26.409727694567518</v>
      </c>
    </row>
    <row r="181" spans="1:45">
      <c r="A181">
        <v>5</v>
      </c>
      <c r="B181">
        <v>11</v>
      </c>
      <c r="C181">
        <v>2022</v>
      </c>
      <c r="D181">
        <v>99</v>
      </c>
      <c r="E181">
        <v>99</v>
      </c>
      <c r="F181">
        <v>99</v>
      </c>
      <c r="G181">
        <v>3</v>
      </c>
      <c r="H181">
        <v>99</v>
      </c>
      <c r="I181">
        <v>99</v>
      </c>
      <c r="J181">
        <v>999</v>
      </c>
      <c r="K181">
        <v>99</v>
      </c>
      <c r="L181">
        <v>99</v>
      </c>
      <c r="M181">
        <v>99</v>
      </c>
      <c r="N181">
        <v>99</v>
      </c>
      <c r="O181">
        <v>99</v>
      </c>
      <c r="P181">
        <v>9999</v>
      </c>
      <c r="Q181">
        <v>2607</v>
      </c>
      <c r="R181">
        <v>17432</v>
      </c>
      <c r="S181">
        <v>3.697004608294931</v>
      </c>
      <c r="T181">
        <v>8.0538090867370364</v>
      </c>
      <c r="U181">
        <v>295.54436725562294</v>
      </c>
      <c r="V181">
        <v>13.343276732446078</v>
      </c>
      <c r="W181">
        <v>74.529600734281772</v>
      </c>
      <c r="X181">
        <v>15.156034878384579</v>
      </c>
      <c r="Y181">
        <v>54.569927866263242</v>
      </c>
      <c r="Z181">
        <v>1.6031562979892289</v>
      </c>
      <c r="AA181">
        <v>2.4391108082485995</v>
      </c>
      <c r="AB181">
        <v>78.069139353935313</v>
      </c>
      <c r="AC181">
        <v>67.18698670876671</v>
      </c>
      <c r="AD181">
        <v>64.932781719934198</v>
      </c>
      <c r="AE181">
        <v>28.171108130383494</v>
      </c>
      <c r="AF181">
        <v>27.713215235337735</v>
      </c>
      <c r="AG181">
        <v>2174.1720090863196</v>
      </c>
      <c r="AH181">
        <v>90.534648921523612</v>
      </c>
      <c r="AI181">
        <v>16.877007801743918</v>
      </c>
      <c r="AJ181">
        <v>642.45700663154605</v>
      </c>
      <c r="AK181">
        <v>19.466881740950598</v>
      </c>
      <c r="AL181">
        <v>1.9932845643807349</v>
      </c>
      <c r="AM181">
        <v>22.447016779299162</v>
      </c>
      <c r="AN181">
        <v>99</v>
      </c>
      <c r="AO181">
        <v>99</v>
      </c>
      <c r="AP181">
        <v>99</v>
      </c>
      <c r="AQ181">
        <v>99</v>
      </c>
      <c r="AR181">
        <v>223.58840232205955</v>
      </c>
      <c r="AS181">
        <v>26.588170949487129</v>
      </c>
    </row>
    <row r="182" spans="1:45">
      <c r="A182">
        <v>5</v>
      </c>
      <c r="B182">
        <v>12</v>
      </c>
      <c r="C182">
        <v>2022</v>
      </c>
      <c r="D182">
        <v>99</v>
      </c>
      <c r="E182">
        <v>99</v>
      </c>
      <c r="F182">
        <v>99</v>
      </c>
      <c r="G182">
        <v>4</v>
      </c>
      <c r="H182">
        <v>99</v>
      </c>
      <c r="I182">
        <v>99</v>
      </c>
      <c r="J182">
        <v>999</v>
      </c>
      <c r="K182">
        <v>99</v>
      </c>
      <c r="L182">
        <v>99</v>
      </c>
      <c r="M182">
        <v>99</v>
      </c>
      <c r="N182">
        <v>99</v>
      </c>
      <c r="O182">
        <v>99</v>
      </c>
      <c r="P182">
        <v>9999</v>
      </c>
      <c r="Q182">
        <v>926</v>
      </c>
      <c r="R182">
        <v>5897</v>
      </c>
      <c r="S182">
        <v>3.7376212353241449</v>
      </c>
      <c r="T182">
        <v>8.0596913684924516</v>
      </c>
      <c r="U182">
        <v>294.53960997117196</v>
      </c>
      <c r="V182">
        <v>14.244531117517379</v>
      </c>
      <c r="W182">
        <v>72.460573172799712</v>
      </c>
      <c r="X182">
        <v>14.871968797693739</v>
      </c>
      <c r="Y182">
        <v>55.098054139888191</v>
      </c>
      <c r="Z182">
        <v>1.6501764128330021</v>
      </c>
      <c r="AA182">
        <v>2.526608898251343</v>
      </c>
      <c r="AB182">
        <v>80.493769485587691</v>
      </c>
      <c r="AC182">
        <v>71.366506707635111</v>
      </c>
      <c r="AD182">
        <v>70.433879102237938</v>
      </c>
      <c r="AE182">
        <v>9.5298889768742203</v>
      </c>
      <c r="AF182">
        <v>9.3431182628170326</v>
      </c>
      <c r="AG182">
        <v>2187.8122099250263</v>
      </c>
      <c r="AH182">
        <v>94.573511955231481</v>
      </c>
      <c r="AI182">
        <v>19.043581482109548</v>
      </c>
      <c r="AJ182">
        <v>676.99081410207248</v>
      </c>
      <c r="AK182">
        <v>14.428470270298822</v>
      </c>
      <c r="AL182">
        <v>5.9805779506405123</v>
      </c>
      <c r="AM182">
        <v>20.795695975456688</v>
      </c>
      <c r="AN182">
        <v>99</v>
      </c>
      <c r="AO182">
        <v>99</v>
      </c>
      <c r="AP182">
        <v>99</v>
      </c>
      <c r="AQ182">
        <v>99</v>
      </c>
      <c r="AR182">
        <v>222.71688682613356</v>
      </c>
      <c r="AS182">
        <v>26.727853638581681</v>
      </c>
    </row>
    <row r="183" spans="1:45">
      <c r="A183">
        <v>5</v>
      </c>
      <c r="B183">
        <v>13</v>
      </c>
      <c r="C183">
        <v>2021</v>
      </c>
      <c r="D183">
        <v>99</v>
      </c>
      <c r="E183">
        <v>99</v>
      </c>
      <c r="F183">
        <v>99</v>
      </c>
      <c r="G183">
        <v>1</v>
      </c>
      <c r="H183">
        <v>99</v>
      </c>
      <c r="I183">
        <v>99</v>
      </c>
      <c r="J183">
        <v>999</v>
      </c>
      <c r="K183">
        <v>99</v>
      </c>
      <c r="L183">
        <v>99</v>
      </c>
      <c r="M183">
        <v>99</v>
      </c>
      <c r="N183">
        <v>99</v>
      </c>
      <c r="O183">
        <v>99</v>
      </c>
      <c r="P183">
        <v>9999</v>
      </c>
      <c r="Q183">
        <v>3632</v>
      </c>
      <c r="R183">
        <v>20252.72</v>
      </c>
      <c r="S183">
        <v>4.485148167752282</v>
      </c>
      <c r="T183">
        <v>8.4490379563831421</v>
      </c>
      <c r="U183">
        <v>314.08676464198248</v>
      </c>
      <c r="V183">
        <v>3.0514419791514409</v>
      </c>
      <c r="W183">
        <v>78.577099767339888</v>
      </c>
      <c r="X183">
        <v>26.085385074202392</v>
      </c>
      <c r="Y183">
        <v>64.097776577660866</v>
      </c>
      <c r="Z183">
        <v>1.982493782487506</v>
      </c>
      <c r="AA183">
        <v>2.6240477623363594</v>
      </c>
      <c r="AB183">
        <v>85.218860924436939</v>
      </c>
      <c r="AC183">
        <v>67.077180313830638</v>
      </c>
      <c r="AD183">
        <v>67.951634748762899</v>
      </c>
      <c r="AE183">
        <v>35.20618405268015</v>
      </c>
      <c r="AF183">
        <v>36.593021671677562</v>
      </c>
      <c r="AG183">
        <v>2351.9103159740921</v>
      </c>
      <c r="AH183">
        <v>99.3249301822175</v>
      </c>
      <c r="AI183">
        <v>37.510813362353296</v>
      </c>
      <c r="AJ183">
        <v>827.16853921780705</v>
      </c>
      <c r="AK183">
        <v>9.5450412924415104</v>
      </c>
      <c r="AL183">
        <v>2.0470780342652186</v>
      </c>
      <c r="AM183">
        <v>20.571548871930936</v>
      </c>
      <c r="AN183">
        <v>99</v>
      </c>
      <c r="AO183">
        <v>99</v>
      </c>
      <c r="AP183">
        <v>99</v>
      </c>
      <c r="AQ183">
        <v>99</v>
      </c>
      <c r="AR183">
        <v>221.93626899956016</v>
      </c>
      <c r="AS183">
        <v>28.765538583911113</v>
      </c>
    </row>
    <row r="184" spans="1:45">
      <c r="A184">
        <v>5</v>
      </c>
      <c r="B184">
        <v>14</v>
      </c>
      <c r="C184">
        <v>2021</v>
      </c>
      <c r="D184">
        <v>99</v>
      </c>
      <c r="E184">
        <v>99</v>
      </c>
      <c r="F184">
        <v>99</v>
      </c>
      <c r="G184">
        <v>2</v>
      </c>
      <c r="H184">
        <v>99</v>
      </c>
      <c r="I184">
        <v>99</v>
      </c>
      <c r="J184">
        <v>999</v>
      </c>
      <c r="K184">
        <v>99</v>
      </c>
      <c r="L184">
        <v>99</v>
      </c>
      <c r="M184">
        <v>99</v>
      </c>
      <c r="N184">
        <v>99</v>
      </c>
      <c r="O184">
        <v>99</v>
      </c>
      <c r="P184">
        <v>9999</v>
      </c>
      <c r="Q184">
        <v>2800</v>
      </c>
      <c r="R184">
        <v>15545</v>
      </c>
      <c r="S184">
        <v>3.654486973303313</v>
      </c>
      <c r="T184">
        <v>7.8632357671276942</v>
      </c>
      <c r="U184">
        <v>294.20493534898645</v>
      </c>
      <c r="V184">
        <v>1.1257639112254745</v>
      </c>
      <c r="W184">
        <v>72.479897073013859</v>
      </c>
      <c r="X184">
        <v>14.628497909295596</v>
      </c>
      <c r="Y184">
        <v>55.363978130075346</v>
      </c>
      <c r="Z184">
        <v>1.6426537444424256</v>
      </c>
      <c r="AA184">
        <v>2.4357321696719079</v>
      </c>
      <c r="AB184">
        <v>79.394050572879621</v>
      </c>
      <c r="AC184">
        <v>71.092687389747638</v>
      </c>
      <c r="AD184">
        <v>74.652758484723321</v>
      </c>
      <c r="AE184">
        <v>27.022549617972945</v>
      </c>
      <c r="AF184">
        <v>26.309097996061077</v>
      </c>
      <c r="AG184">
        <v>2180.5822637858764</v>
      </c>
      <c r="AH184">
        <v>98.912833708587982</v>
      </c>
      <c r="AI184">
        <v>22.039240913476998</v>
      </c>
      <c r="AJ184">
        <v>667.23232441079722</v>
      </c>
      <c r="AK184">
        <v>2.7869395467737426</v>
      </c>
      <c r="AL184">
        <v>2.9637419642181002</v>
      </c>
      <c r="AM184">
        <v>15.137136192496021</v>
      </c>
      <c r="AN184">
        <v>99</v>
      </c>
      <c r="AO184">
        <v>99</v>
      </c>
      <c r="AP184">
        <v>99</v>
      </c>
      <c r="AQ184">
        <v>99</v>
      </c>
      <c r="AR184">
        <v>223.01096927320543</v>
      </c>
      <c r="AS184">
        <v>26.53615925848424</v>
      </c>
    </row>
    <row r="185" spans="1:45">
      <c r="A185">
        <v>5</v>
      </c>
      <c r="B185">
        <v>15</v>
      </c>
      <c r="C185">
        <v>2021</v>
      </c>
      <c r="D185">
        <v>99</v>
      </c>
      <c r="E185">
        <v>99</v>
      </c>
      <c r="F185">
        <v>99</v>
      </c>
      <c r="G185">
        <v>3</v>
      </c>
      <c r="H185">
        <v>99</v>
      </c>
      <c r="I185">
        <v>99</v>
      </c>
      <c r="J185">
        <v>999</v>
      </c>
      <c r="K185">
        <v>99</v>
      </c>
      <c r="L185">
        <v>99</v>
      </c>
      <c r="M185">
        <v>99</v>
      </c>
      <c r="N185">
        <v>99</v>
      </c>
      <c r="O185">
        <v>99</v>
      </c>
      <c r="P185">
        <v>9999</v>
      </c>
      <c r="Q185">
        <v>2652</v>
      </c>
      <c r="R185">
        <v>16276.65</v>
      </c>
      <c r="S185">
        <v>3.7043267502833808</v>
      </c>
      <c r="T185">
        <v>8.1632891289055181</v>
      </c>
      <c r="U185">
        <v>295.7144965333776</v>
      </c>
      <c r="V185">
        <v>1.6035240666844839</v>
      </c>
      <c r="W185">
        <v>75.943145548991978</v>
      </c>
      <c r="X185">
        <v>14.941649540906756</v>
      </c>
      <c r="Y185">
        <v>54.232203012765709</v>
      </c>
      <c r="Z185">
        <v>1.607409849863551</v>
      </c>
      <c r="AA185">
        <v>2.4521184767941913</v>
      </c>
      <c r="AB185">
        <v>82.150438115808612</v>
      </c>
      <c r="AC185">
        <v>67.60847499454394</v>
      </c>
      <c r="AD185">
        <v>65.122205826797284</v>
      </c>
      <c r="AE185">
        <v>28.2944086355342</v>
      </c>
      <c r="AF185">
        <v>27.68872247173157</v>
      </c>
      <c r="AG185">
        <v>2183.0296641475438</v>
      </c>
      <c r="AH185">
        <v>98.189738060350265</v>
      </c>
      <c r="AI185">
        <v>20.464407602301453</v>
      </c>
      <c r="AJ185">
        <v>654.93481950191449</v>
      </c>
      <c r="AK185">
        <v>7.1907504496822483</v>
      </c>
      <c r="AL185">
        <v>-4.0390874521272222</v>
      </c>
      <c r="AM185">
        <v>16.252293855481369</v>
      </c>
      <c r="AN185">
        <v>99</v>
      </c>
      <c r="AO185">
        <v>99</v>
      </c>
      <c r="AP185">
        <v>99</v>
      </c>
      <c r="AQ185">
        <v>99</v>
      </c>
      <c r="AR185">
        <v>222.95292589385127</v>
      </c>
      <c r="AS185">
        <v>26.688473666242096</v>
      </c>
    </row>
    <row r="186" spans="1:45">
      <c r="A186">
        <v>5</v>
      </c>
      <c r="B186">
        <v>16</v>
      </c>
      <c r="C186">
        <v>2021</v>
      </c>
      <c r="D186">
        <v>99</v>
      </c>
      <c r="E186">
        <v>99</v>
      </c>
      <c r="F186">
        <v>99</v>
      </c>
      <c r="G186">
        <v>4</v>
      </c>
      <c r="H186">
        <v>99</v>
      </c>
      <c r="I186">
        <v>99</v>
      </c>
      <c r="J186">
        <v>999</v>
      </c>
      <c r="K186">
        <v>99</v>
      </c>
      <c r="L186">
        <v>99</v>
      </c>
      <c r="M186">
        <v>99</v>
      </c>
      <c r="N186">
        <v>99</v>
      </c>
      <c r="O186">
        <v>99</v>
      </c>
      <c r="P186">
        <v>9999</v>
      </c>
      <c r="Q186">
        <v>935</v>
      </c>
      <c r="R186">
        <v>5451.66</v>
      </c>
      <c r="S186">
        <v>3.8202840969539551</v>
      </c>
      <c r="T186">
        <v>8.3809335138288148</v>
      </c>
      <c r="U186">
        <v>300.0244952913439</v>
      </c>
      <c r="V186">
        <v>1.3390416863854313</v>
      </c>
      <c r="W186">
        <v>77.022411522362006</v>
      </c>
      <c r="X186">
        <v>17.205768518212803</v>
      </c>
      <c r="Y186">
        <v>55.305078246682051</v>
      </c>
      <c r="Z186">
        <v>1.660434156497945</v>
      </c>
      <c r="AA186">
        <v>2.4996787712004553</v>
      </c>
      <c r="AB186">
        <v>84.483774495062093</v>
      </c>
      <c r="AC186">
        <v>72.684464648495251</v>
      </c>
      <c r="AD186">
        <v>70.99454978985969</v>
      </c>
      <c r="AE186">
        <v>9.4768576938126969</v>
      </c>
      <c r="AF186">
        <v>9.409157860529799</v>
      </c>
      <c r="AG186">
        <v>2184.9975659758325</v>
      </c>
      <c r="AH186">
        <v>99.199143013320707</v>
      </c>
      <c r="AI186">
        <v>19.960525784806826</v>
      </c>
      <c r="AJ186">
        <v>660.22604245162302</v>
      </c>
      <c r="AK186">
        <v>7.0897973142702098</v>
      </c>
      <c r="AL186">
        <v>1.9167688982564963</v>
      </c>
      <c r="AM186">
        <v>17.208922361556549</v>
      </c>
      <c r="AN186">
        <v>99</v>
      </c>
      <c r="AO186">
        <v>99</v>
      </c>
      <c r="AP186">
        <v>99</v>
      </c>
      <c r="AQ186">
        <v>99</v>
      </c>
      <c r="AR186">
        <v>223.04619271021295</v>
      </c>
      <c r="AS186">
        <v>27.044829996763919</v>
      </c>
    </row>
    <row r="187" spans="1:45">
      <c r="A187">
        <v>6</v>
      </c>
      <c r="B187">
        <v>1</v>
      </c>
      <c r="C187">
        <v>1996</v>
      </c>
      <c r="D187">
        <v>99</v>
      </c>
      <c r="E187">
        <v>99</v>
      </c>
      <c r="F187">
        <v>99</v>
      </c>
      <c r="G187">
        <v>99</v>
      </c>
      <c r="H187">
        <v>1</v>
      </c>
      <c r="I187">
        <v>99</v>
      </c>
      <c r="J187">
        <v>999</v>
      </c>
      <c r="K187">
        <v>99</v>
      </c>
      <c r="L187">
        <v>99</v>
      </c>
      <c r="M187">
        <v>99</v>
      </c>
      <c r="N187">
        <v>99</v>
      </c>
      <c r="O187">
        <v>99</v>
      </c>
      <c r="P187">
        <v>9999</v>
      </c>
      <c r="Q187">
        <v>19269</v>
      </c>
      <c r="R187">
        <v>58414.75</v>
      </c>
      <c r="S187">
        <v>2.9614780513483319</v>
      </c>
      <c r="T187">
        <v>6.647533371280371</v>
      </c>
      <c r="U187">
        <v>247.79738165446281</v>
      </c>
      <c r="V187">
        <v>0.19002049995934248</v>
      </c>
      <c r="W187">
        <v>48.537398516641773</v>
      </c>
      <c r="X187">
        <v>1.4003312519526321</v>
      </c>
      <c r="Y187">
        <v>41.011304152615672</v>
      </c>
      <c r="Z187">
        <v>1.2509470214569605</v>
      </c>
      <c r="AA187">
        <v>3.1506947438815498</v>
      </c>
      <c r="AB187">
        <v>73.29247893255959</v>
      </c>
      <c r="AC187">
        <v>74.267274937394532</v>
      </c>
      <c r="AD187">
        <v>67.893051041214051</v>
      </c>
      <c r="AE187">
        <v>75.46272223747313</v>
      </c>
      <c r="AF187">
        <v>75.793367896173493</v>
      </c>
      <c r="AG187">
        <v>0</v>
      </c>
      <c r="AH187">
        <v>0</v>
      </c>
      <c r="AI187">
        <v>0</v>
      </c>
      <c r="AN187">
        <v>99</v>
      </c>
      <c r="AO187">
        <v>99</v>
      </c>
      <c r="AP187">
        <v>99</v>
      </c>
      <c r="AQ187">
        <v>99</v>
      </c>
    </row>
    <row r="188" spans="1:45">
      <c r="A188">
        <v>6</v>
      </c>
      <c r="B188">
        <v>2</v>
      </c>
      <c r="C188">
        <v>1997</v>
      </c>
      <c r="D188">
        <v>99</v>
      </c>
      <c r="E188">
        <v>99</v>
      </c>
      <c r="F188">
        <v>99</v>
      </c>
      <c r="G188">
        <v>99</v>
      </c>
      <c r="H188">
        <v>1</v>
      </c>
      <c r="I188">
        <v>99</v>
      </c>
      <c r="J188">
        <v>999</v>
      </c>
      <c r="K188">
        <v>99</v>
      </c>
      <c r="L188">
        <v>99</v>
      </c>
      <c r="M188">
        <v>99</v>
      </c>
      <c r="N188">
        <v>99</v>
      </c>
      <c r="O188">
        <v>99</v>
      </c>
      <c r="P188">
        <v>9999</v>
      </c>
      <c r="Q188">
        <v>19373</v>
      </c>
      <c r="R188">
        <v>65900.75</v>
      </c>
      <c r="S188">
        <v>2.6975262041782524</v>
      </c>
      <c r="T188">
        <v>6.7698622549819216</v>
      </c>
      <c r="U188">
        <v>249.14023588502243</v>
      </c>
      <c r="V188">
        <v>0.13808644059437869</v>
      </c>
      <c r="W188">
        <v>49.401562197698809</v>
      </c>
      <c r="X188">
        <v>1.5280554470169159</v>
      </c>
      <c r="Y188">
        <v>41.056261642168067</v>
      </c>
      <c r="Z188">
        <v>1.2008830587022123</v>
      </c>
      <c r="AA188">
        <v>3.0187877104052054</v>
      </c>
      <c r="AB188">
        <v>75.11041498724299</v>
      </c>
      <c r="AC188">
        <v>75.022236176433495</v>
      </c>
      <c r="AD188">
        <v>68.947751910133931</v>
      </c>
      <c r="AE188">
        <v>76.492471264868144</v>
      </c>
      <c r="AF188">
        <v>76.768362614804815</v>
      </c>
      <c r="AG188">
        <v>0</v>
      </c>
      <c r="AH188">
        <v>0</v>
      </c>
      <c r="AI188">
        <v>0</v>
      </c>
      <c r="AN188">
        <v>99</v>
      </c>
      <c r="AO188">
        <v>99</v>
      </c>
      <c r="AP188">
        <v>99</v>
      </c>
      <c r="AQ188">
        <v>99</v>
      </c>
    </row>
    <row r="189" spans="1:45">
      <c r="A189">
        <v>6</v>
      </c>
      <c r="B189">
        <v>3</v>
      </c>
      <c r="C189">
        <v>1998</v>
      </c>
      <c r="D189">
        <v>99</v>
      </c>
      <c r="E189">
        <v>99</v>
      </c>
      <c r="F189">
        <v>99</v>
      </c>
      <c r="G189">
        <v>99</v>
      </c>
      <c r="H189">
        <v>1</v>
      </c>
      <c r="I189">
        <v>99</v>
      </c>
      <c r="J189">
        <v>999</v>
      </c>
      <c r="K189">
        <v>99</v>
      </c>
      <c r="L189">
        <v>99</v>
      </c>
      <c r="M189">
        <v>99</v>
      </c>
      <c r="N189">
        <v>99</v>
      </c>
      <c r="O189">
        <v>99</v>
      </c>
      <c r="P189">
        <v>9999</v>
      </c>
      <c r="Q189">
        <v>18961</v>
      </c>
      <c r="R189">
        <v>62871</v>
      </c>
      <c r="S189">
        <v>2.7426635491721152</v>
      </c>
      <c r="T189">
        <v>7.26450986941515</v>
      </c>
      <c r="U189">
        <v>251.43981167788081</v>
      </c>
      <c r="V189">
        <v>0.10338629892955414</v>
      </c>
      <c r="W189">
        <v>57.678420893575741</v>
      </c>
      <c r="X189">
        <v>1.6605430166531467</v>
      </c>
      <c r="Y189">
        <v>41.376154667234374</v>
      </c>
      <c r="Z189">
        <v>1.2035028215846353</v>
      </c>
      <c r="AA189">
        <v>2.9707882044828153</v>
      </c>
      <c r="AB189">
        <v>74.68681376239374</v>
      </c>
      <c r="AC189">
        <v>74.427795745048513</v>
      </c>
      <c r="AD189">
        <v>68.130815982428317</v>
      </c>
      <c r="AE189">
        <v>76.486099325723742</v>
      </c>
      <c r="AF189">
        <v>76.776751483294902</v>
      </c>
      <c r="AG189">
        <v>0</v>
      </c>
      <c r="AH189">
        <v>0</v>
      </c>
      <c r="AI189">
        <v>0</v>
      </c>
      <c r="AN189">
        <v>99</v>
      </c>
      <c r="AO189">
        <v>99</v>
      </c>
      <c r="AP189">
        <v>99</v>
      </c>
      <c r="AQ189">
        <v>99</v>
      </c>
    </row>
    <row r="190" spans="1:45">
      <c r="A190">
        <v>6</v>
      </c>
      <c r="B190">
        <v>4</v>
      </c>
      <c r="C190">
        <v>1999</v>
      </c>
      <c r="D190">
        <v>99</v>
      </c>
      <c r="E190">
        <v>99</v>
      </c>
      <c r="F190">
        <v>99</v>
      </c>
      <c r="G190">
        <v>99</v>
      </c>
      <c r="H190">
        <v>1</v>
      </c>
      <c r="I190">
        <v>99</v>
      </c>
      <c r="J190">
        <v>999</v>
      </c>
      <c r="K190">
        <v>99</v>
      </c>
      <c r="L190">
        <v>99</v>
      </c>
      <c r="M190">
        <v>99</v>
      </c>
      <c r="N190">
        <v>99</v>
      </c>
      <c r="O190">
        <v>99</v>
      </c>
      <c r="P190">
        <v>9999</v>
      </c>
      <c r="Q190">
        <v>20224</v>
      </c>
      <c r="R190">
        <v>63646</v>
      </c>
      <c r="S190">
        <v>2.7102567325519278</v>
      </c>
      <c r="T190">
        <v>6.9958206328755947</v>
      </c>
      <c r="U190">
        <v>250.62997046161405</v>
      </c>
      <c r="V190">
        <v>0.16340382742041923</v>
      </c>
      <c r="W190">
        <v>54.110234735882862</v>
      </c>
      <c r="X190">
        <v>1.8712880620934536</v>
      </c>
      <c r="Y190">
        <v>41.709980271172654</v>
      </c>
      <c r="Z190">
        <v>1.1961811965063023</v>
      </c>
      <c r="AA190">
        <v>2.8711252087479524</v>
      </c>
      <c r="AB190">
        <v>74.69120097793774</v>
      </c>
      <c r="AC190">
        <v>74.082762441704403</v>
      </c>
      <c r="AD190">
        <v>67.938776890643084</v>
      </c>
      <c r="AE190">
        <v>76.945907798138791</v>
      </c>
      <c r="AF190">
        <v>77.174174864631155</v>
      </c>
      <c r="AG190">
        <v>0</v>
      </c>
      <c r="AH190">
        <v>0</v>
      </c>
      <c r="AI190">
        <v>0</v>
      </c>
      <c r="AN190">
        <v>99</v>
      </c>
      <c r="AO190">
        <v>99</v>
      </c>
      <c r="AP190">
        <v>99</v>
      </c>
      <c r="AQ190">
        <v>99</v>
      </c>
    </row>
    <row r="191" spans="1:45">
      <c r="A191">
        <v>6</v>
      </c>
      <c r="B191">
        <v>5</v>
      </c>
      <c r="C191">
        <v>2000</v>
      </c>
      <c r="D191">
        <v>99</v>
      </c>
      <c r="E191">
        <v>99</v>
      </c>
      <c r="F191">
        <v>99</v>
      </c>
      <c r="G191">
        <v>99</v>
      </c>
      <c r="H191">
        <v>1</v>
      </c>
      <c r="I191">
        <v>99</v>
      </c>
      <c r="J191">
        <v>999</v>
      </c>
      <c r="K191">
        <v>99</v>
      </c>
      <c r="L191">
        <v>99</v>
      </c>
      <c r="M191">
        <v>99</v>
      </c>
      <c r="N191">
        <v>99</v>
      </c>
      <c r="O191">
        <v>99</v>
      </c>
      <c r="P191">
        <v>9999</v>
      </c>
      <c r="Q191">
        <v>17829</v>
      </c>
      <c r="R191">
        <v>64474</v>
      </c>
      <c r="S191">
        <v>2.7073083723671556</v>
      </c>
      <c r="T191">
        <v>7.0105003567329485</v>
      </c>
      <c r="U191">
        <v>250.22097124422257</v>
      </c>
      <c r="V191">
        <v>0.16595837081614301</v>
      </c>
      <c r="W191">
        <v>55.172627725905038</v>
      </c>
      <c r="X191">
        <v>1.810031950863914</v>
      </c>
      <c r="Y191">
        <v>41.814258840420194</v>
      </c>
      <c r="Z191">
        <v>1.1997482978297189</v>
      </c>
      <c r="AA191">
        <v>2.8120242529550321</v>
      </c>
      <c r="AB191">
        <v>74.048886661055121</v>
      </c>
      <c r="AC191">
        <v>73.386190689965247</v>
      </c>
      <c r="AD191">
        <v>67.85811838321959</v>
      </c>
      <c r="AE191">
        <v>75.420536696067188</v>
      </c>
      <c r="AF191">
        <v>75.595253430163098</v>
      </c>
      <c r="AG191">
        <v>0</v>
      </c>
      <c r="AH191">
        <v>0</v>
      </c>
      <c r="AI191">
        <v>0</v>
      </c>
      <c r="AN191">
        <v>99</v>
      </c>
      <c r="AO191">
        <v>99</v>
      </c>
      <c r="AP191">
        <v>99</v>
      </c>
      <c r="AQ191">
        <v>99</v>
      </c>
    </row>
    <row r="192" spans="1:45">
      <c r="A192">
        <v>6</v>
      </c>
      <c r="B192">
        <v>6</v>
      </c>
      <c r="C192">
        <v>2001</v>
      </c>
      <c r="D192">
        <v>99</v>
      </c>
      <c r="E192">
        <v>99</v>
      </c>
      <c r="F192">
        <v>99</v>
      </c>
      <c r="G192">
        <v>99</v>
      </c>
      <c r="H192">
        <v>1</v>
      </c>
      <c r="I192">
        <v>99</v>
      </c>
      <c r="J192">
        <v>999</v>
      </c>
      <c r="K192">
        <v>99</v>
      </c>
      <c r="L192">
        <v>99</v>
      </c>
      <c r="M192">
        <v>99</v>
      </c>
      <c r="N192">
        <v>99</v>
      </c>
      <c r="O192">
        <v>99</v>
      </c>
      <c r="P192">
        <v>9999</v>
      </c>
      <c r="Q192">
        <v>16861</v>
      </c>
      <c r="R192">
        <v>60152</v>
      </c>
      <c r="S192">
        <v>2.6830861816730942</v>
      </c>
      <c r="T192">
        <v>6.9897925256018061</v>
      </c>
      <c r="U192">
        <v>252.31010606463755</v>
      </c>
      <c r="V192">
        <v>0.2161191647825508</v>
      </c>
      <c r="W192">
        <v>55.595823912754362</v>
      </c>
      <c r="X192">
        <v>2.3839606330629062</v>
      </c>
      <c r="Y192">
        <v>43.186600316634575</v>
      </c>
      <c r="Z192">
        <v>1.2066645067980812</v>
      </c>
      <c r="AA192">
        <v>2.8727146112072819</v>
      </c>
      <c r="AB192">
        <v>74.577123743735697</v>
      </c>
      <c r="AC192">
        <v>73.938762725340283</v>
      </c>
      <c r="AD192">
        <v>68.768733777413374</v>
      </c>
      <c r="AE192">
        <v>76.449991421109189</v>
      </c>
      <c r="AF192">
        <v>76.629014620313782</v>
      </c>
      <c r="AG192">
        <v>0</v>
      </c>
      <c r="AH192">
        <v>0</v>
      </c>
      <c r="AI192">
        <v>0</v>
      </c>
      <c r="AN192">
        <v>99</v>
      </c>
      <c r="AO192">
        <v>99</v>
      </c>
      <c r="AP192">
        <v>99</v>
      </c>
      <c r="AQ192">
        <v>99</v>
      </c>
    </row>
    <row r="193" spans="1:43">
      <c r="A193">
        <v>6</v>
      </c>
      <c r="B193">
        <v>7</v>
      </c>
      <c r="C193">
        <v>2002</v>
      </c>
      <c r="D193">
        <v>99</v>
      </c>
      <c r="E193">
        <v>99</v>
      </c>
      <c r="F193">
        <v>99</v>
      </c>
      <c r="G193">
        <v>99</v>
      </c>
      <c r="H193">
        <v>1</v>
      </c>
      <c r="I193">
        <v>99</v>
      </c>
      <c r="J193">
        <v>999</v>
      </c>
      <c r="K193">
        <v>99</v>
      </c>
      <c r="L193">
        <v>99</v>
      </c>
      <c r="M193">
        <v>99</v>
      </c>
      <c r="N193">
        <v>99</v>
      </c>
      <c r="O193">
        <v>99</v>
      </c>
      <c r="P193">
        <v>9999</v>
      </c>
      <c r="Q193">
        <v>16019</v>
      </c>
      <c r="R193">
        <v>60134</v>
      </c>
      <c r="S193">
        <v>2.5607975521335682</v>
      </c>
      <c r="T193">
        <v>7.0027272424917699</v>
      </c>
      <c r="U193">
        <v>252.83036385405995</v>
      </c>
      <c r="V193">
        <v>0.15465460471613388</v>
      </c>
      <c r="W193">
        <v>55.501047660225488</v>
      </c>
      <c r="X193">
        <v>2.4811254864136756</v>
      </c>
      <c r="Y193">
        <v>43.800619473723827</v>
      </c>
      <c r="Z193">
        <v>1.1856282331337704</v>
      </c>
      <c r="AA193">
        <v>2.9434689722815897</v>
      </c>
      <c r="AB193">
        <v>75.994844811789889</v>
      </c>
      <c r="AC193">
        <v>74.090503855193958</v>
      </c>
      <c r="AD193">
        <v>68.859504012783347</v>
      </c>
      <c r="AE193">
        <v>75.851825689896017</v>
      </c>
      <c r="AF193">
        <v>75.971541032906629</v>
      </c>
      <c r="AG193">
        <v>0</v>
      </c>
      <c r="AH193">
        <v>0</v>
      </c>
      <c r="AI193">
        <v>0</v>
      </c>
      <c r="AN193">
        <v>99</v>
      </c>
      <c r="AO193">
        <v>99</v>
      </c>
      <c r="AP193">
        <v>99</v>
      </c>
      <c r="AQ193">
        <v>99</v>
      </c>
    </row>
    <row r="194" spans="1:43">
      <c r="A194">
        <v>6</v>
      </c>
      <c r="B194">
        <v>8</v>
      </c>
      <c r="C194">
        <v>2003</v>
      </c>
      <c r="D194">
        <v>99</v>
      </c>
      <c r="E194">
        <v>99</v>
      </c>
      <c r="F194">
        <v>99</v>
      </c>
      <c r="G194">
        <v>99</v>
      </c>
      <c r="H194">
        <v>1</v>
      </c>
      <c r="I194">
        <v>99</v>
      </c>
      <c r="J194">
        <v>999</v>
      </c>
      <c r="K194">
        <v>99</v>
      </c>
      <c r="L194">
        <v>99</v>
      </c>
      <c r="M194">
        <v>99</v>
      </c>
      <c r="N194">
        <v>99</v>
      </c>
      <c r="O194">
        <v>99</v>
      </c>
      <c r="P194">
        <v>9999</v>
      </c>
      <c r="Q194">
        <v>15312</v>
      </c>
      <c r="R194">
        <v>61192</v>
      </c>
      <c r="S194">
        <v>2.7058929271800234</v>
      </c>
      <c r="T194">
        <v>7.1993888089946392</v>
      </c>
      <c r="U194">
        <v>255.96417342136112</v>
      </c>
      <c r="V194">
        <v>0.18303046149823513</v>
      </c>
      <c r="W194">
        <v>57.96182507517323</v>
      </c>
      <c r="X194">
        <v>2.899071774088116</v>
      </c>
      <c r="Y194">
        <v>44.431814357126946</v>
      </c>
      <c r="Z194">
        <v>1.2335858835458473</v>
      </c>
      <c r="AA194">
        <v>2.9871173288456498</v>
      </c>
      <c r="AB194">
        <v>75.631105168356129</v>
      </c>
      <c r="AC194">
        <v>73.387854801300406</v>
      </c>
      <c r="AD194">
        <v>68.12066126119619</v>
      </c>
      <c r="AE194">
        <v>76.45941623350663</v>
      </c>
      <c r="AF194">
        <v>76.649917077622945</v>
      </c>
      <c r="AG194">
        <v>0</v>
      </c>
      <c r="AH194">
        <v>0</v>
      </c>
      <c r="AI194">
        <v>0</v>
      </c>
      <c r="AN194">
        <v>99</v>
      </c>
      <c r="AO194">
        <v>99</v>
      </c>
      <c r="AP194">
        <v>99</v>
      </c>
      <c r="AQ194">
        <v>99</v>
      </c>
    </row>
    <row r="195" spans="1:43">
      <c r="A195">
        <v>6</v>
      </c>
      <c r="B195">
        <v>9</v>
      </c>
      <c r="C195">
        <v>2004</v>
      </c>
      <c r="D195">
        <v>99</v>
      </c>
      <c r="E195">
        <v>99</v>
      </c>
      <c r="F195">
        <v>99</v>
      </c>
      <c r="G195">
        <v>99</v>
      </c>
      <c r="H195">
        <v>1</v>
      </c>
      <c r="I195">
        <v>99</v>
      </c>
      <c r="J195">
        <v>999</v>
      </c>
      <c r="K195">
        <v>99</v>
      </c>
      <c r="L195">
        <v>99</v>
      </c>
      <c r="M195">
        <v>99</v>
      </c>
      <c r="N195">
        <v>99</v>
      </c>
      <c r="O195">
        <v>99</v>
      </c>
      <c r="P195">
        <v>9999</v>
      </c>
      <c r="Q195">
        <v>14594</v>
      </c>
      <c r="R195">
        <v>61463</v>
      </c>
      <c r="S195">
        <v>3.1001252786229112</v>
      </c>
      <c r="T195">
        <v>7.1986235621430756</v>
      </c>
      <c r="U195">
        <v>259.35015212404437</v>
      </c>
      <c r="V195">
        <v>0.36770089322031135</v>
      </c>
      <c r="W195">
        <v>58.47420399264599</v>
      </c>
      <c r="X195">
        <v>3.5354603582643209</v>
      </c>
      <c r="Y195">
        <v>45.534475729899185</v>
      </c>
      <c r="Z195">
        <v>1.4185890599805524</v>
      </c>
      <c r="AA195">
        <v>2.8900621551985255</v>
      </c>
      <c r="AB195">
        <v>77.878213988862854</v>
      </c>
      <c r="AC195">
        <v>73.826800147138314</v>
      </c>
      <c r="AD195">
        <v>70.889734118747285</v>
      </c>
      <c r="AE195">
        <v>75.811922588284659</v>
      </c>
      <c r="AF195">
        <v>76.048790970785632</v>
      </c>
      <c r="AG195">
        <v>0</v>
      </c>
      <c r="AH195">
        <v>0</v>
      </c>
      <c r="AI195">
        <v>0</v>
      </c>
      <c r="AN195">
        <v>99</v>
      </c>
      <c r="AO195">
        <v>99</v>
      </c>
      <c r="AP195">
        <v>99</v>
      </c>
      <c r="AQ195">
        <v>99</v>
      </c>
    </row>
    <row r="196" spans="1:43">
      <c r="A196">
        <v>6</v>
      </c>
      <c r="B196">
        <v>10</v>
      </c>
      <c r="C196">
        <v>2005</v>
      </c>
      <c r="D196">
        <v>99</v>
      </c>
      <c r="E196">
        <v>99</v>
      </c>
      <c r="F196">
        <v>99</v>
      </c>
      <c r="G196">
        <v>99</v>
      </c>
      <c r="H196">
        <v>1</v>
      </c>
      <c r="I196">
        <v>99</v>
      </c>
      <c r="J196">
        <v>999</v>
      </c>
      <c r="K196">
        <v>99</v>
      </c>
      <c r="L196">
        <v>99</v>
      </c>
      <c r="M196">
        <v>99</v>
      </c>
      <c r="N196">
        <v>99</v>
      </c>
      <c r="O196">
        <v>99</v>
      </c>
      <c r="P196">
        <v>9999</v>
      </c>
      <c r="Q196">
        <v>14016</v>
      </c>
      <c r="R196">
        <v>60255.5</v>
      </c>
      <c r="S196">
        <v>3.2330658612076917</v>
      </c>
      <c r="T196">
        <v>7.3198463210827249</v>
      </c>
      <c r="U196">
        <v>263.75546796558029</v>
      </c>
      <c r="V196">
        <v>0.51115665789844922</v>
      </c>
      <c r="W196">
        <v>59.704093402262018</v>
      </c>
      <c r="X196">
        <v>4.5290471409248942</v>
      </c>
      <c r="Y196">
        <v>46.94371355132072</v>
      </c>
      <c r="Z196">
        <v>1.498253995554145</v>
      </c>
      <c r="AA196">
        <v>2.9234301921781065</v>
      </c>
      <c r="AB196">
        <v>78.998446331749406</v>
      </c>
      <c r="AC196">
        <v>74.042463021898882</v>
      </c>
      <c r="AD196">
        <v>71.879212639535297</v>
      </c>
      <c r="AE196">
        <v>75.678374288028863</v>
      </c>
      <c r="AF196">
        <v>75.831044743101188</v>
      </c>
      <c r="AG196">
        <v>0</v>
      </c>
      <c r="AH196">
        <v>0</v>
      </c>
      <c r="AI196">
        <v>0</v>
      </c>
      <c r="AN196">
        <v>99</v>
      </c>
      <c r="AO196">
        <v>99</v>
      </c>
      <c r="AP196">
        <v>99</v>
      </c>
      <c r="AQ196">
        <v>99</v>
      </c>
    </row>
    <row r="197" spans="1:43">
      <c r="A197">
        <v>6</v>
      </c>
      <c r="B197">
        <v>11</v>
      </c>
      <c r="C197">
        <v>2006</v>
      </c>
      <c r="D197">
        <v>99</v>
      </c>
      <c r="E197">
        <v>99</v>
      </c>
      <c r="F197">
        <v>99</v>
      </c>
      <c r="G197">
        <v>99</v>
      </c>
      <c r="H197">
        <v>1</v>
      </c>
      <c r="I197">
        <v>99</v>
      </c>
      <c r="J197">
        <v>999</v>
      </c>
      <c r="K197">
        <v>99</v>
      </c>
      <c r="L197">
        <v>99</v>
      </c>
      <c r="M197">
        <v>99</v>
      </c>
      <c r="N197">
        <v>99</v>
      </c>
      <c r="O197">
        <v>99</v>
      </c>
      <c r="P197">
        <v>9999</v>
      </c>
      <c r="Q197">
        <v>13439</v>
      </c>
      <c r="R197">
        <v>63164</v>
      </c>
      <c r="S197">
        <v>3.08432018238237</v>
      </c>
      <c r="T197">
        <v>7.3224146665822269</v>
      </c>
      <c r="U197">
        <v>265.20360173516445</v>
      </c>
      <c r="V197">
        <v>0.53986447976695595</v>
      </c>
      <c r="W197">
        <v>59.681147489076075</v>
      </c>
      <c r="X197">
        <v>4.9743524792603395</v>
      </c>
      <c r="Y197">
        <v>47.654921429866711</v>
      </c>
      <c r="Z197">
        <v>1.4418021603250379</v>
      </c>
      <c r="AA197">
        <v>2.9487877199085304</v>
      </c>
      <c r="AB197">
        <v>78.645653830120608</v>
      </c>
      <c r="AC197">
        <v>73.291927092365611</v>
      </c>
      <c r="AD197">
        <v>69.940631548604685</v>
      </c>
      <c r="AE197">
        <v>76.268444058055024</v>
      </c>
      <c r="AF197">
        <v>76.392854391628077</v>
      </c>
      <c r="AG197">
        <v>0</v>
      </c>
      <c r="AH197">
        <v>0</v>
      </c>
      <c r="AI197">
        <v>0</v>
      </c>
      <c r="AN197">
        <v>99</v>
      </c>
      <c r="AO197">
        <v>99</v>
      </c>
      <c r="AP197">
        <v>99</v>
      </c>
      <c r="AQ197">
        <v>99</v>
      </c>
    </row>
    <row r="198" spans="1:43">
      <c r="A198">
        <v>6</v>
      </c>
      <c r="B198">
        <v>12</v>
      </c>
      <c r="C198">
        <v>2007</v>
      </c>
      <c r="D198">
        <v>99</v>
      </c>
      <c r="E198">
        <v>99</v>
      </c>
      <c r="F198">
        <v>99</v>
      </c>
      <c r="G198">
        <v>99</v>
      </c>
      <c r="H198">
        <v>1</v>
      </c>
      <c r="I198">
        <v>99</v>
      </c>
      <c r="J198">
        <v>999</v>
      </c>
      <c r="K198">
        <v>99</v>
      </c>
      <c r="L198">
        <v>99</v>
      </c>
      <c r="M198">
        <v>99</v>
      </c>
      <c r="N198">
        <v>99</v>
      </c>
      <c r="O198">
        <v>99</v>
      </c>
      <c r="P198">
        <v>9999</v>
      </c>
      <c r="Q198">
        <v>12751</v>
      </c>
      <c r="R198">
        <v>60431</v>
      </c>
      <c r="S198">
        <v>3.251046648243451</v>
      </c>
      <c r="T198">
        <v>7.5326901755721405</v>
      </c>
      <c r="U198">
        <v>269.34508613128781</v>
      </c>
      <c r="V198">
        <v>0.75292482335225308</v>
      </c>
      <c r="W198">
        <v>62.322318015588046</v>
      </c>
      <c r="X198">
        <v>5.7520146944449051</v>
      </c>
      <c r="Y198">
        <v>48.675012463804151</v>
      </c>
      <c r="Z198">
        <v>1.4903970287353638</v>
      </c>
      <c r="AA198">
        <v>2.9991288265251801</v>
      </c>
      <c r="AB198">
        <v>77.487163574677552</v>
      </c>
      <c r="AC198">
        <v>72.491169374123004</v>
      </c>
      <c r="AD198">
        <v>68.43902672684851</v>
      </c>
      <c r="AE198">
        <v>77.416090187035621</v>
      </c>
      <c r="AF198">
        <v>77.43564228658694</v>
      </c>
      <c r="AG198">
        <v>0</v>
      </c>
      <c r="AH198">
        <v>0</v>
      </c>
      <c r="AI198">
        <v>0</v>
      </c>
      <c r="AN198">
        <v>99</v>
      </c>
      <c r="AO198">
        <v>99</v>
      </c>
      <c r="AP198">
        <v>99</v>
      </c>
      <c r="AQ198">
        <v>99</v>
      </c>
    </row>
    <row r="199" spans="1:43">
      <c r="A199">
        <v>6</v>
      </c>
      <c r="B199">
        <v>13</v>
      </c>
      <c r="C199">
        <v>2008</v>
      </c>
      <c r="D199">
        <v>99</v>
      </c>
      <c r="E199">
        <v>99</v>
      </c>
      <c r="F199">
        <v>99</v>
      </c>
      <c r="G199">
        <v>99</v>
      </c>
      <c r="H199">
        <v>1</v>
      </c>
      <c r="I199">
        <v>99</v>
      </c>
      <c r="J199">
        <v>999</v>
      </c>
      <c r="K199">
        <v>99</v>
      </c>
      <c r="L199">
        <v>99</v>
      </c>
      <c r="M199">
        <v>99</v>
      </c>
      <c r="N199">
        <v>99</v>
      </c>
      <c r="O199">
        <v>99</v>
      </c>
      <c r="P199">
        <v>9999</v>
      </c>
      <c r="Q199">
        <v>12144</v>
      </c>
      <c r="R199">
        <v>68591</v>
      </c>
      <c r="S199">
        <v>3.1883920630986573</v>
      </c>
      <c r="T199">
        <v>7.5626977300228893</v>
      </c>
      <c r="U199">
        <v>271.72404397078401</v>
      </c>
      <c r="V199">
        <v>0.58754063944249268</v>
      </c>
      <c r="W199">
        <v>63.864063798457522</v>
      </c>
      <c r="X199">
        <v>6.1567844177807594</v>
      </c>
      <c r="Y199">
        <v>48.434572019507698</v>
      </c>
      <c r="Z199">
        <v>1.4526270004516388</v>
      </c>
      <c r="AA199">
        <v>2.8543747956296279</v>
      </c>
      <c r="AB199">
        <v>77.306547827760795</v>
      </c>
      <c r="AC199">
        <v>73.125003927894781</v>
      </c>
      <c r="AD199">
        <v>69.529751102455506</v>
      </c>
      <c r="AE199">
        <v>78.327052643599387</v>
      </c>
      <c r="AF199">
        <v>78.301459762977188</v>
      </c>
      <c r="AG199">
        <v>0</v>
      </c>
      <c r="AH199">
        <v>0</v>
      </c>
      <c r="AI199">
        <v>0</v>
      </c>
      <c r="AN199">
        <v>99</v>
      </c>
      <c r="AO199">
        <v>99</v>
      </c>
      <c r="AP199">
        <v>99</v>
      </c>
      <c r="AQ199">
        <v>99</v>
      </c>
    </row>
    <row r="200" spans="1:43">
      <c r="A200">
        <v>6</v>
      </c>
      <c r="B200">
        <v>14</v>
      </c>
      <c r="C200">
        <v>2009</v>
      </c>
      <c r="D200">
        <v>99</v>
      </c>
      <c r="E200">
        <v>99</v>
      </c>
      <c r="F200">
        <v>99</v>
      </c>
      <c r="G200">
        <v>99</v>
      </c>
      <c r="H200">
        <v>1</v>
      </c>
      <c r="I200">
        <v>99</v>
      </c>
      <c r="J200">
        <v>999</v>
      </c>
      <c r="K200">
        <v>99</v>
      </c>
      <c r="L200">
        <v>99</v>
      </c>
      <c r="M200">
        <v>99</v>
      </c>
      <c r="N200">
        <v>99</v>
      </c>
      <c r="O200">
        <v>99</v>
      </c>
      <c r="P200">
        <v>9999</v>
      </c>
      <c r="Q200">
        <v>11313</v>
      </c>
      <c r="R200">
        <v>62749</v>
      </c>
      <c r="S200">
        <v>3.2179795693955278</v>
      </c>
      <c r="T200">
        <v>7.5126615563594621</v>
      </c>
      <c r="U200">
        <v>273.92397647770832</v>
      </c>
      <c r="V200">
        <v>0.60877464182696139</v>
      </c>
      <c r="W200">
        <v>62.837654783343154</v>
      </c>
      <c r="X200">
        <v>7.2399560152353022</v>
      </c>
      <c r="Y200">
        <v>50.309987794778579</v>
      </c>
      <c r="Z200">
        <v>1.4672446370005572</v>
      </c>
      <c r="AA200">
        <v>2.8769158647832711</v>
      </c>
      <c r="AB200">
        <v>78.387267759396579</v>
      </c>
      <c r="AC200">
        <v>73.032452192808506</v>
      </c>
      <c r="AD200">
        <v>69.835099026108693</v>
      </c>
      <c r="AE200">
        <v>76.951754466645312</v>
      </c>
      <c r="AF200">
        <v>76.857489824544388</v>
      </c>
      <c r="AG200">
        <v>0</v>
      </c>
      <c r="AH200">
        <v>0</v>
      </c>
      <c r="AI200">
        <v>0</v>
      </c>
      <c r="AN200">
        <v>99</v>
      </c>
      <c r="AO200">
        <v>99</v>
      </c>
      <c r="AP200">
        <v>99</v>
      </c>
      <c r="AQ200">
        <v>99</v>
      </c>
    </row>
    <row r="201" spans="1:43">
      <c r="A201">
        <v>6</v>
      </c>
      <c r="B201">
        <v>15</v>
      </c>
      <c r="C201">
        <v>2010</v>
      </c>
      <c r="D201">
        <v>99</v>
      </c>
      <c r="E201">
        <v>99</v>
      </c>
      <c r="F201">
        <v>99</v>
      </c>
      <c r="G201">
        <v>99</v>
      </c>
      <c r="H201">
        <v>1</v>
      </c>
      <c r="I201">
        <v>99</v>
      </c>
      <c r="J201">
        <v>999</v>
      </c>
      <c r="K201">
        <v>99</v>
      </c>
      <c r="L201">
        <v>99</v>
      </c>
      <c r="M201">
        <v>99</v>
      </c>
      <c r="N201">
        <v>99</v>
      </c>
      <c r="O201">
        <v>99</v>
      </c>
      <c r="P201">
        <v>9999</v>
      </c>
      <c r="Q201">
        <v>10385</v>
      </c>
      <c r="R201">
        <v>59540.5</v>
      </c>
      <c r="S201">
        <v>3.3195891871919097</v>
      </c>
      <c r="T201">
        <v>7.6256833583863104</v>
      </c>
      <c r="U201">
        <v>276.06341095556451</v>
      </c>
      <c r="V201">
        <v>0.69028644368119152</v>
      </c>
      <c r="W201">
        <v>65.226190576162409</v>
      </c>
      <c r="X201">
        <v>7.9374543378036844</v>
      </c>
      <c r="Y201">
        <v>50.877233401983887</v>
      </c>
      <c r="Z201">
        <v>1.5269608799290273</v>
      </c>
      <c r="AA201">
        <v>2.8319776356548729</v>
      </c>
      <c r="AB201">
        <v>78.82145073311311</v>
      </c>
      <c r="AC201">
        <v>73.310897479062106</v>
      </c>
      <c r="AD201">
        <v>69.448173577990005</v>
      </c>
      <c r="AE201">
        <v>73.346062640510013</v>
      </c>
      <c r="AF201">
        <v>73.226927711584622</v>
      </c>
      <c r="AG201">
        <v>0</v>
      </c>
      <c r="AH201">
        <v>0</v>
      </c>
      <c r="AI201">
        <v>0</v>
      </c>
      <c r="AN201">
        <v>99</v>
      </c>
      <c r="AO201">
        <v>99</v>
      </c>
      <c r="AP201">
        <v>99</v>
      </c>
      <c r="AQ201">
        <v>99</v>
      </c>
    </row>
    <row r="202" spans="1:43">
      <c r="A202">
        <v>6</v>
      </c>
      <c r="B202">
        <v>16</v>
      </c>
      <c r="C202">
        <v>2011</v>
      </c>
      <c r="D202">
        <v>99</v>
      </c>
      <c r="E202">
        <v>99</v>
      </c>
      <c r="F202">
        <v>99</v>
      </c>
      <c r="G202">
        <v>99</v>
      </c>
      <c r="H202">
        <v>1</v>
      </c>
      <c r="I202">
        <v>99</v>
      </c>
      <c r="J202">
        <v>999</v>
      </c>
      <c r="K202">
        <v>99</v>
      </c>
      <c r="L202">
        <v>99</v>
      </c>
      <c r="M202">
        <v>99</v>
      </c>
      <c r="N202">
        <v>99</v>
      </c>
      <c r="O202">
        <v>99</v>
      </c>
      <c r="P202">
        <v>9999</v>
      </c>
      <c r="Q202">
        <v>9577</v>
      </c>
      <c r="R202">
        <v>47875</v>
      </c>
      <c r="S202">
        <v>3.3696292428198431</v>
      </c>
      <c r="T202">
        <v>7.570945169712795</v>
      </c>
      <c r="U202">
        <v>278.13600626631694</v>
      </c>
      <c r="V202">
        <v>1.0130548302872062</v>
      </c>
      <c r="W202">
        <v>63.922715404699751</v>
      </c>
      <c r="X202">
        <v>8.4135770234986911</v>
      </c>
      <c r="Y202">
        <v>50.596386449251362</v>
      </c>
      <c r="Z202">
        <v>1.5514099772044139</v>
      </c>
      <c r="AA202">
        <v>2.8832378982096638</v>
      </c>
      <c r="AB202">
        <v>78.692193272574556</v>
      </c>
      <c r="AC202">
        <v>71.609401192880995</v>
      </c>
      <c r="AD202">
        <v>67.89694240315329</v>
      </c>
      <c r="AE202">
        <v>70.275229357798153</v>
      </c>
      <c r="AF202">
        <v>70.353816775394606</v>
      </c>
      <c r="AG202">
        <v>2040.4477075090451</v>
      </c>
      <c r="AH202">
        <v>99.943603133159286</v>
      </c>
      <c r="AI202">
        <v>13.631331592689296</v>
      </c>
      <c r="AJ202">
        <v>644.20124668363019</v>
      </c>
      <c r="AK202">
        <v>12.00955550211394</v>
      </c>
      <c r="AL202">
        <v>0.54585988994794443</v>
      </c>
      <c r="AM202">
        <v>7.3367575412242498</v>
      </c>
      <c r="AN202">
        <v>99</v>
      </c>
      <c r="AO202">
        <v>99</v>
      </c>
      <c r="AP202">
        <v>99</v>
      </c>
      <c r="AQ202">
        <v>99</v>
      </c>
    </row>
    <row r="203" spans="1:43">
      <c r="A203">
        <v>6</v>
      </c>
      <c r="B203">
        <v>17</v>
      </c>
      <c r="C203">
        <v>2012</v>
      </c>
      <c r="D203">
        <v>99</v>
      </c>
      <c r="E203">
        <v>99</v>
      </c>
      <c r="F203">
        <v>99</v>
      </c>
      <c r="G203">
        <v>99</v>
      </c>
      <c r="H203">
        <v>1</v>
      </c>
      <c r="I203">
        <v>99</v>
      </c>
      <c r="J203">
        <v>999</v>
      </c>
      <c r="K203">
        <v>99</v>
      </c>
      <c r="L203">
        <v>99</v>
      </c>
      <c r="M203">
        <v>99</v>
      </c>
      <c r="N203">
        <v>99</v>
      </c>
      <c r="O203">
        <v>99</v>
      </c>
      <c r="P203">
        <v>9999</v>
      </c>
      <c r="Q203">
        <v>12687</v>
      </c>
      <c r="R203">
        <v>40673</v>
      </c>
      <c r="S203">
        <v>3.4550930592776536</v>
      </c>
      <c r="T203">
        <v>7.6160843803014275</v>
      </c>
      <c r="U203">
        <v>280.58916947360598</v>
      </c>
      <c r="V203">
        <v>1.1285127726009887</v>
      </c>
      <c r="W203">
        <v>65.613551987805181</v>
      </c>
      <c r="X203">
        <v>8.4109851744400448</v>
      </c>
      <c r="Y203">
        <v>49.930720613099915</v>
      </c>
      <c r="Z203">
        <v>1.53215823282424</v>
      </c>
      <c r="AA203">
        <v>2.7473192079443023</v>
      </c>
      <c r="AB203">
        <v>77.710437162668356</v>
      </c>
      <c r="AC203">
        <v>69.879267792989921</v>
      </c>
      <c r="AD203">
        <v>66.004279358508114</v>
      </c>
      <c r="AE203">
        <v>70.095648427401997</v>
      </c>
      <c r="AF203">
        <v>70.167043227456233</v>
      </c>
      <c r="AG203">
        <v>2147.2185342671328</v>
      </c>
      <c r="AH203">
        <v>100</v>
      </c>
      <c r="AI203">
        <v>15.21648267892706</v>
      </c>
      <c r="AJ203">
        <v>616.61298719670401</v>
      </c>
      <c r="AK203">
        <v>7.5151350794671616</v>
      </c>
      <c r="AL203">
        <v>-1.5695024683898564</v>
      </c>
      <c r="AM203">
        <v>5.5297973649951109</v>
      </c>
      <c r="AN203">
        <v>99</v>
      </c>
      <c r="AO203">
        <v>99</v>
      </c>
      <c r="AP203">
        <v>99</v>
      </c>
      <c r="AQ203">
        <v>99</v>
      </c>
    </row>
    <row r="204" spans="1:43">
      <c r="A204">
        <v>6</v>
      </c>
      <c r="B204">
        <v>18</v>
      </c>
      <c r="C204">
        <v>2013</v>
      </c>
      <c r="D204">
        <v>99</v>
      </c>
      <c r="E204">
        <v>99</v>
      </c>
      <c r="F204">
        <v>99</v>
      </c>
      <c r="G204">
        <v>99</v>
      </c>
      <c r="H204">
        <v>1</v>
      </c>
      <c r="I204">
        <v>99</v>
      </c>
      <c r="J204">
        <v>999</v>
      </c>
      <c r="K204">
        <v>99</v>
      </c>
      <c r="L204">
        <v>99</v>
      </c>
      <c r="M204">
        <v>99</v>
      </c>
      <c r="N204">
        <v>99</v>
      </c>
      <c r="O204">
        <v>99</v>
      </c>
      <c r="P204">
        <v>9999</v>
      </c>
      <c r="Q204">
        <v>8837</v>
      </c>
      <c r="R204">
        <v>45610</v>
      </c>
      <c r="S204">
        <v>3.549440912080684</v>
      </c>
      <c r="T204">
        <v>7.9951107213330381</v>
      </c>
      <c r="U204">
        <v>283.67389169041746</v>
      </c>
      <c r="V204">
        <v>1.0940583205437402</v>
      </c>
      <c r="W204">
        <v>70.506467879850902</v>
      </c>
      <c r="X204">
        <v>9.4584520938390728</v>
      </c>
      <c r="Y204">
        <v>50.179730224193563</v>
      </c>
      <c r="Z204">
        <v>1.5377798067737083</v>
      </c>
      <c r="AA204">
        <v>2.8127404170316792</v>
      </c>
      <c r="AB204">
        <v>77.964773423707243</v>
      </c>
      <c r="AC204">
        <v>69.323092739541494</v>
      </c>
      <c r="AD204">
        <v>65.4629366165383</v>
      </c>
      <c r="AE204">
        <v>71.668761785040886</v>
      </c>
      <c r="AF204">
        <v>71.701498562131235</v>
      </c>
      <c r="AG204">
        <v>2158.7600317488314</v>
      </c>
      <c r="AH204">
        <v>99.947379960534974</v>
      </c>
      <c r="AI204">
        <v>14.161368121026088</v>
      </c>
      <c r="AJ204">
        <v>626.85911477012496</v>
      </c>
      <c r="AK204">
        <v>7.3345343979537247</v>
      </c>
      <c r="AL204">
        <v>-1.437774458029268</v>
      </c>
      <c r="AM204">
        <v>5.3936603919729214</v>
      </c>
      <c r="AN204">
        <v>99</v>
      </c>
      <c r="AO204">
        <v>99</v>
      </c>
      <c r="AP204">
        <v>99</v>
      </c>
      <c r="AQ204">
        <v>99</v>
      </c>
    </row>
    <row r="205" spans="1:43">
      <c r="A205">
        <v>6</v>
      </c>
      <c r="B205">
        <v>19</v>
      </c>
      <c r="C205">
        <v>2014</v>
      </c>
      <c r="D205">
        <v>99</v>
      </c>
      <c r="E205">
        <v>99</v>
      </c>
      <c r="F205">
        <v>99</v>
      </c>
      <c r="G205">
        <v>99</v>
      </c>
      <c r="H205">
        <v>1</v>
      </c>
      <c r="I205">
        <v>99</v>
      </c>
      <c r="J205">
        <v>999</v>
      </c>
      <c r="K205">
        <v>99</v>
      </c>
      <c r="L205">
        <v>99</v>
      </c>
      <c r="M205">
        <v>99</v>
      </c>
      <c r="N205">
        <v>99</v>
      </c>
      <c r="O205">
        <v>99</v>
      </c>
      <c r="P205">
        <v>9999</v>
      </c>
      <c r="Q205">
        <v>8669</v>
      </c>
      <c r="R205">
        <v>42962</v>
      </c>
      <c r="S205">
        <v>3.6275778595037473</v>
      </c>
      <c r="T205">
        <v>7.8710488338531741</v>
      </c>
      <c r="U205">
        <v>284.17435640798993</v>
      </c>
      <c r="V205">
        <v>1.1940784879661095</v>
      </c>
      <c r="W205">
        <v>69.621991527396304</v>
      </c>
      <c r="X205">
        <v>9.7388389739770016</v>
      </c>
      <c r="Y205">
        <v>50.674047355864843</v>
      </c>
      <c r="Z205">
        <v>1.585785734192632</v>
      </c>
      <c r="AA205">
        <v>2.7555531556312438</v>
      </c>
      <c r="AB205">
        <v>78.390766354981437</v>
      </c>
      <c r="AC205">
        <v>69.017582801131823</v>
      </c>
      <c r="AD205">
        <v>66.351996174690541</v>
      </c>
      <c r="AE205">
        <v>74.620488414909502</v>
      </c>
      <c r="AF205">
        <v>74.559903719652098</v>
      </c>
      <c r="AG205">
        <v>2155.0609068139797</v>
      </c>
      <c r="AH205">
        <v>99.923187933522641</v>
      </c>
      <c r="AI205">
        <v>14.01121921698245</v>
      </c>
      <c r="AJ205">
        <v>636.46546078879987</v>
      </c>
      <c r="AK205">
        <v>9.4940389886749621</v>
      </c>
      <c r="AL205">
        <v>1.509595656797857</v>
      </c>
      <c r="AM205">
        <v>8.1189002706552618</v>
      </c>
      <c r="AN205">
        <v>99</v>
      </c>
      <c r="AO205">
        <v>99</v>
      </c>
      <c r="AP205">
        <v>99</v>
      </c>
      <c r="AQ205">
        <v>99</v>
      </c>
    </row>
    <row r="206" spans="1:43">
      <c r="A206">
        <v>6</v>
      </c>
      <c r="B206">
        <v>20</v>
      </c>
      <c r="C206">
        <v>2015</v>
      </c>
      <c r="D206">
        <v>99</v>
      </c>
      <c r="E206">
        <v>99</v>
      </c>
      <c r="F206">
        <v>99</v>
      </c>
      <c r="G206">
        <v>99</v>
      </c>
      <c r="H206">
        <v>1</v>
      </c>
      <c r="I206">
        <v>99</v>
      </c>
      <c r="J206">
        <v>999</v>
      </c>
      <c r="K206">
        <v>99</v>
      </c>
      <c r="L206">
        <v>99</v>
      </c>
      <c r="M206">
        <v>99</v>
      </c>
      <c r="N206">
        <v>99</v>
      </c>
      <c r="O206">
        <v>99</v>
      </c>
      <c r="P206">
        <v>9999</v>
      </c>
      <c r="Q206">
        <v>8448</v>
      </c>
      <c r="R206">
        <v>44352</v>
      </c>
      <c r="S206">
        <v>3.7446338383838382</v>
      </c>
      <c r="T206">
        <v>8.0634018759018744</v>
      </c>
      <c r="U206">
        <v>287.9036593614731</v>
      </c>
      <c r="V206">
        <v>1.1589105339105339</v>
      </c>
      <c r="W206">
        <v>71.859217171717205</v>
      </c>
      <c r="X206">
        <v>11.323051948051949</v>
      </c>
      <c r="Y206">
        <v>51.63639608556408</v>
      </c>
      <c r="Z206">
        <v>1.6683954971039814</v>
      </c>
      <c r="AA206">
        <v>2.7799664111037661</v>
      </c>
      <c r="AB206">
        <v>78.951712737932866</v>
      </c>
      <c r="AC206">
        <v>69.49840169686037</v>
      </c>
      <c r="AD206">
        <v>67.170894516877823</v>
      </c>
      <c r="AE206">
        <v>75.880109700411126</v>
      </c>
      <c r="AF206">
        <v>75.766858222733291</v>
      </c>
      <c r="AG206">
        <v>2162.4734139997745</v>
      </c>
      <c r="AH206">
        <v>99.979707792207776</v>
      </c>
      <c r="AI206">
        <v>13.697240259740262</v>
      </c>
      <c r="AJ206">
        <v>628.72372688064843</v>
      </c>
      <c r="AK206">
        <v>11.203962164949344</v>
      </c>
      <c r="AL206">
        <v>4.3261534520367695</v>
      </c>
      <c r="AM206">
        <v>12.939156037775181</v>
      </c>
      <c r="AN206">
        <v>99</v>
      </c>
      <c r="AO206">
        <v>99</v>
      </c>
      <c r="AP206">
        <v>99</v>
      </c>
      <c r="AQ206">
        <v>99</v>
      </c>
    </row>
    <row r="207" spans="1:43">
      <c r="A207">
        <v>6</v>
      </c>
      <c r="B207">
        <v>21</v>
      </c>
      <c r="C207">
        <v>2016</v>
      </c>
      <c r="D207">
        <v>99</v>
      </c>
      <c r="E207">
        <v>99</v>
      </c>
      <c r="F207">
        <v>99</v>
      </c>
      <c r="G207">
        <v>99</v>
      </c>
      <c r="H207">
        <v>1</v>
      </c>
      <c r="I207">
        <v>99</v>
      </c>
      <c r="J207">
        <v>999</v>
      </c>
      <c r="K207">
        <v>99</v>
      </c>
      <c r="L207">
        <v>99</v>
      </c>
      <c r="M207">
        <v>99</v>
      </c>
      <c r="N207">
        <v>99</v>
      </c>
      <c r="O207">
        <v>99</v>
      </c>
      <c r="P207">
        <v>9999</v>
      </c>
      <c r="Q207">
        <v>8348</v>
      </c>
      <c r="R207">
        <v>45521</v>
      </c>
      <c r="S207">
        <v>3.7270929900485488</v>
      </c>
      <c r="T207">
        <v>7.8982227982689315</v>
      </c>
      <c r="U207">
        <v>288.76373102523991</v>
      </c>
      <c r="V207">
        <v>1.2082335625315781</v>
      </c>
      <c r="W207">
        <v>69.023088244985829</v>
      </c>
      <c r="X207">
        <v>11.87583752553766</v>
      </c>
      <c r="Y207">
        <v>53.170533391537489</v>
      </c>
      <c r="Z207">
        <v>1.7162367557078502</v>
      </c>
      <c r="AA207">
        <v>2.8030221940391256</v>
      </c>
      <c r="AB207">
        <v>80.00781746622205</v>
      </c>
      <c r="AC207">
        <v>70.834794242526286</v>
      </c>
      <c r="AD207">
        <v>68.898882686971561</v>
      </c>
      <c r="AE207">
        <v>76.239364909224875</v>
      </c>
      <c r="AF207">
        <v>76.233559249036503</v>
      </c>
      <c r="AG207">
        <v>2170.7605094700721</v>
      </c>
      <c r="AI207">
        <v>14.77340128731794</v>
      </c>
      <c r="AJ207">
        <v>649.24611068104628</v>
      </c>
      <c r="AK207">
        <v>12.768041673528643</v>
      </c>
      <c r="AL207">
        <v>5.4221642132442156</v>
      </c>
      <c r="AM207">
        <v>15.308569114517308</v>
      </c>
      <c r="AN207">
        <v>99</v>
      </c>
      <c r="AO207">
        <v>99</v>
      </c>
      <c r="AP207">
        <v>99</v>
      </c>
      <c r="AQ207">
        <v>99</v>
      </c>
    </row>
    <row r="208" spans="1:43">
      <c r="A208">
        <v>6</v>
      </c>
      <c r="B208">
        <v>22</v>
      </c>
      <c r="C208">
        <v>2017</v>
      </c>
      <c r="D208">
        <v>99</v>
      </c>
      <c r="E208">
        <v>99</v>
      </c>
      <c r="F208">
        <v>99</v>
      </c>
      <c r="G208">
        <v>99</v>
      </c>
      <c r="H208">
        <v>1</v>
      </c>
      <c r="I208">
        <v>99</v>
      </c>
      <c r="J208">
        <v>999</v>
      </c>
      <c r="K208">
        <v>99</v>
      </c>
      <c r="L208">
        <v>99</v>
      </c>
      <c r="M208">
        <v>99</v>
      </c>
      <c r="N208">
        <v>99</v>
      </c>
      <c r="O208">
        <v>99</v>
      </c>
      <c r="P208">
        <v>9999</v>
      </c>
      <c r="Q208">
        <v>8292</v>
      </c>
      <c r="R208">
        <v>44795</v>
      </c>
      <c r="S208">
        <v>3.7185623395468239</v>
      </c>
      <c r="T208">
        <v>7.8297354615470498</v>
      </c>
      <c r="U208">
        <v>289.12594485991576</v>
      </c>
      <c r="V208">
        <v>1.3260408527737473</v>
      </c>
      <c r="W208">
        <v>68.887152583993753</v>
      </c>
      <c r="X208">
        <v>12.53711351713361</v>
      </c>
      <c r="Y208">
        <v>54.571172558043514</v>
      </c>
      <c r="Z208">
        <v>1.7188405007212499</v>
      </c>
      <c r="AA208">
        <v>2.7294755291135862</v>
      </c>
      <c r="AB208">
        <v>80.426975052350258</v>
      </c>
      <c r="AC208">
        <v>69.765399544096482</v>
      </c>
      <c r="AD208">
        <v>67.6752727717043</v>
      </c>
      <c r="AE208">
        <v>75.34016179760161</v>
      </c>
      <c r="AF208">
        <v>75.289255850034493</v>
      </c>
      <c r="AG208">
        <v>2180.0407470288628</v>
      </c>
      <c r="AH208">
        <v>99.964281727871395</v>
      </c>
      <c r="AI208">
        <v>17.524277263087399</v>
      </c>
      <c r="AJ208">
        <v>671.10491682985389</v>
      </c>
      <c r="AK208">
        <v>12.614409656513695</v>
      </c>
      <c r="AL208">
        <v>5.7909802516783984</v>
      </c>
      <c r="AM208">
        <v>16.592637946551715</v>
      </c>
      <c r="AN208">
        <v>99</v>
      </c>
      <c r="AO208">
        <v>99</v>
      </c>
      <c r="AP208">
        <v>99</v>
      </c>
      <c r="AQ208">
        <v>99</v>
      </c>
    </row>
    <row r="209" spans="1:45">
      <c r="A209">
        <v>6</v>
      </c>
      <c r="B209">
        <v>23</v>
      </c>
      <c r="C209">
        <v>2018</v>
      </c>
      <c r="D209">
        <v>99</v>
      </c>
      <c r="E209">
        <v>99</v>
      </c>
      <c r="F209">
        <v>99</v>
      </c>
      <c r="G209">
        <v>99</v>
      </c>
      <c r="H209">
        <v>1</v>
      </c>
      <c r="I209">
        <v>99</v>
      </c>
      <c r="J209">
        <v>999</v>
      </c>
      <c r="K209">
        <v>99</v>
      </c>
      <c r="L209">
        <v>99</v>
      </c>
      <c r="M209">
        <v>99</v>
      </c>
      <c r="N209">
        <v>99</v>
      </c>
      <c r="O209">
        <v>99</v>
      </c>
      <c r="P209">
        <v>9999</v>
      </c>
      <c r="Q209">
        <v>8159</v>
      </c>
      <c r="R209">
        <v>43785</v>
      </c>
      <c r="S209">
        <v>3.7613337901107671</v>
      </c>
      <c r="T209">
        <v>7.7049674546077442</v>
      </c>
      <c r="U209">
        <v>290.11137170263925</v>
      </c>
      <c r="V209">
        <v>1.9824140687450036</v>
      </c>
      <c r="W209">
        <v>67.564234326824234</v>
      </c>
      <c r="X209">
        <v>13.438392143428116</v>
      </c>
      <c r="Y209">
        <v>55.250930196361239</v>
      </c>
      <c r="Z209">
        <v>1.7436220460853276</v>
      </c>
      <c r="AA209">
        <v>2.6534391428210822</v>
      </c>
      <c r="AB209">
        <v>80.397313732507939</v>
      </c>
      <c r="AC209">
        <v>68.811592091205583</v>
      </c>
      <c r="AD209">
        <v>66.582057316970307</v>
      </c>
      <c r="AE209">
        <v>74.347958975752249</v>
      </c>
      <c r="AF209">
        <v>74.411752680902055</v>
      </c>
      <c r="AG209">
        <v>2204.6188604209997</v>
      </c>
      <c r="AH209">
        <v>99.94747059495262</v>
      </c>
      <c r="AI209">
        <v>22.434623729587763</v>
      </c>
      <c r="AJ209">
        <v>721.43753663297412</v>
      </c>
      <c r="AK209">
        <v>10.851757281320694</v>
      </c>
      <c r="AL209">
        <v>2.7836438581395004</v>
      </c>
      <c r="AM209">
        <v>15.482057336968689</v>
      </c>
      <c r="AN209">
        <v>99</v>
      </c>
      <c r="AO209">
        <v>99</v>
      </c>
      <c r="AP209">
        <v>99</v>
      </c>
      <c r="AQ209">
        <v>99</v>
      </c>
      <c r="AR209">
        <v>218.11404844970764</v>
      </c>
      <c r="AS209">
        <v>28.662539416024632</v>
      </c>
    </row>
    <row r="210" spans="1:45">
      <c r="A210">
        <v>6</v>
      </c>
      <c r="B210">
        <v>24</v>
      </c>
      <c r="C210">
        <v>2019</v>
      </c>
      <c r="D210">
        <v>99</v>
      </c>
      <c r="E210">
        <v>99</v>
      </c>
      <c r="F210">
        <v>99</v>
      </c>
      <c r="G210">
        <v>99</v>
      </c>
      <c r="H210">
        <v>1</v>
      </c>
      <c r="I210">
        <v>99</v>
      </c>
      <c r="J210">
        <v>999</v>
      </c>
      <c r="K210">
        <v>99</v>
      </c>
      <c r="L210">
        <v>99</v>
      </c>
      <c r="M210">
        <v>99</v>
      </c>
      <c r="N210">
        <v>99</v>
      </c>
      <c r="O210">
        <v>99</v>
      </c>
      <c r="P210">
        <v>9999</v>
      </c>
      <c r="Q210">
        <v>7752</v>
      </c>
      <c r="R210">
        <v>44243</v>
      </c>
      <c r="S210">
        <v>3.5772212553398282</v>
      </c>
      <c r="T210">
        <v>7.8700811427796484</v>
      </c>
      <c r="U210">
        <v>291.70906245055562</v>
      </c>
      <c r="V210">
        <v>1.4058721153628824</v>
      </c>
      <c r="W210">
        <v>71.505096851479351</v>
      </c>
      <c r="X210">
        <v>13.235992134348937</v>
      </c>
      <c r="Y210">
        <v>53.193371901443008</v>
      </c>
      <c r="Z210">
        <v>1.5704055886710644</v>
      </c>
      <c r="AA210">
        <v>2.4649394986711086</v>
      </c>
      <c r="AB210">
        <v>86.213448451536124</v>
      </c>
      <c r="AC210">
        <v>71.113819834005426</v>
      </c>
      <c r="AD210">
        <v>68.511649591833219</v>
      </c>
      <c r="AE210">
        <v>74.558476575665637</v>
      </c>
      <c r="AF210">
        <v>74.446301523202777</v>
      </c>
      <c r="AG210">
        <v>2159.7101406666966</v>
      </c>
      <c r="AH210">
        <v>100</v>
      </c>
      <c r="AI210">
        <v>18.518183667472819</v>
      </c>
      <c r="AJ210">
        <v>660.05156885037104</v>
      </c>
      <c r="AK210">
        <v>10.980207190591077</v>
      </c>
      <c r="AL210">
        <v>1.5796854795033823</v>
      </c>
      <c r="AM210">
        <v>17.171210108863757</v>
      </c>
      <c r="AN210">
        <v>99</v>
      </c>
      <c r="AO210">
        <v>99</v>
      </c>
      <c r="AP210">
        <v>99</v>
      </c>
      <c r="AQ210">
        <v>99</v>
      </c>
      <c r="AR210">
        <v>222.05367257238652</v>
      </c>
      <c r="AS210">
        <v>26.654647191421127</v>
      </c>
    </row>
    <row r="211" spans="1:45">
      <c r="A211">
        <v>6</v>
      </c>
      <c r="B211">
        <v>25</v>
      </c>
      <c r="C211">
        <v>2020</v>
      </c>
      <c r="D211">
        <v>99</v>
      </c>
      <c r="E211">
        <v>99</v>
      </c>
      <c r="F211">
        <v>99</v>
      </c>
      <c r="G211">
        <v>99</v>
      </c>
      <c r="H211">
        <v>1</v>
      </c>
      <c r="I211">
        <v>99</v>
      </c>
      <c r="J211">
        <v>999</v>
      </c>
      <c r="K211">
        <v>99</v>
      </c>
      <c r="L211">
        <v>99</v>
      </c>
      <c r="M211">
        <v>99</v>
      </c>
      <c r="N211">
        <v>99</v>
      </c>
      <c r="O211">
        <v>99</v>
      </c>
      <c r="P211">
        <v>9999</v>
      </c>
      <c r="Q211">
        <v>7379</v>
      </c>
      <c r="R211">
        <v>38739</v>
      </c>
      <c r="S211">
        <v>3.6642659851828911</v>
      </c>
      <c r="T211">
        <v>8.0920519373241415</v>
      </c>
      <c r="U211">
        <v>297.06645628436178</v>
      </c>
      <c r="V211">
        <v>1.4145951108701824</v>
      </c>
      <c r="W211">
        <v>75.368491700869939</v>
      </c>
      <c r="X211">
        <v>15.630243423939701</v>
      </c>
      <c r="Y211">
        <v>55.849702613599682</v>
      </c>
      <c r="Z211">
        <v>1.7346453934866022</v>
      </c>
      <c r="AA211">
        <v>2.4509633246352962</v>
      </c>
      <c r="AB211">
        <v>84.077417560190099</v>
      </c>
      <c r="AC211">
        <v>69.768343088606102</v>
      </c>
      <c r="AD211">
        <v>68.483681419737053</v>
      </c>
      <c r="AE211">
        <v>73.43160988270165</v>
      </c>
      <c r="AF211">
        <v>73.32351312032408</v>
      </c>
      <c r="AG211">
        <v>2188.175834970531</v>
      </c>
      <c r="AH211">
        <v>100</v>
      </c>
      <c r="AI211">
        <v>21.794573943571077</v>
      </c>
      <c r="AJ211">
        <v>693.89456497622893</v>
      </c>
      <c r="AK211">
        <v>9.744328232942836</v>
      </c>
      <c r="AL211">
        <v>1.5142624931882789</v>
      </c>
      <c r="AM211">
        <v>20.669739474093596</v>
      </c>
      <c r="AN211">
        <v>99</v>
      </c>
      <c r="AO211">
        <v>99</v>
      </c>
      <c r="AP211">
        <v>99</v>
      </c>
      <c r="AQ211">
        <v>99</v>
      </c>
      <c r="AR211">
        <v>222.34805074017623</v>
      </c>
      <c r="AS211">
        <v>27.029355907645996</v>
      </c>
    </row>
    <row r="212" spans="1:45">
      <c r="A212">
        <v>6</v>
      </c>
      <c r="B212">
        <v>26</v>
      </c>
      <c r="C212">
        <v>2021</v>
      </c>
      <c r="D212">
        <v>99</v>
      </c>
      <c r="E212">
        <v>99</v>
      </c>
      <c r="F212">
        <v>99</v>
      </c>
      <c r="G212">
        <v>99</v>
      </c>
      <c r="H212">
        <v>1</v>
      </c>
      <c r="I212">
        <v>99</v>
      </c>
      <c r="J212">
        <v>999</v>
      </c>
      <c r="K212">
        <v>99</v>
      </c>
      <c r="L212">
        <v>99</v>
      </c>
      <c r="M212">
        <v>99</v>
      </c>
      <c r="N212">
        <v>99</v>
      </c>
      <c r="O212">
        <v>99</v>
      </c>
      <c r="P212">
        <v>9999</v>
      </c>
      <c r="Q212">
        <v>7365</v>
      </c>
      <c r="R212">
        <v>42207</v>
      </c>
      <c r="S212">
        <v>3.8915819650768806</v>
      </c>
      <c r="T212">
        <v>8.2235885042765435</v>
      </c>
      <c r="U212">
        <v>301.50517497097803</v>
      </c>
      <c r="V212">
        <v>1.5684602080223653</v>
      </c>
      <c r="W212">
        <v>76.631838320657721</v>
      </c>
      <c r="X212">
        <v>17.963844859857375</v>
      </c>
      <c r="Y212">
        <v>56.969284456533046</v>
      </c>
      <c r="Z212">
        <v>1.7426393715695929</v>
      </c>
      <c r="AA212">
        <v>2.5103901665825723</v>
      </c>
      <c r="AB212">
        <v>83.856234627600884</v>
      </c>
      <c r="AC212">
        <v>69.314015394825049</v>
      </c>
      <c r="AD212">
        <v>70.578914939196693</v>
      </c>
      <c r="AE212">
        <v>73.370263861420653</v>
      </c>
      <c r="AF212">
        <v>73.205638589485062</v>
      </c>
      <c r="AG212">
        <v>2212.5067719822578</v>
      </c>
      <c r="AH212">
        <v>99.094936858814876</v>
      </c>
      <c r="AI212">
        <v>22.858767503020822</v>
      </c>
      <c r="AJ212">
        <v>697.64085311016913</v>
      </c>
      <c r="AK212">
        <v>9.2955219456811182</v>
      </c>
      <c r="AL212">
        <v>3.0431852209595895</v>
      </c>
      <c r="AM212">
        <v>19.732286748710205</v>
      </c>
      <c r="AN212">
        <v>99</v>
      </c>
      <c r="AO212">
        <v>99</v>
      </c>
      <c r="AP212">
        <v>99</v>
      </c>
      <c r="AQ212">
        <v>99</v>
      </c>
      <c r="AR212">
        <v>223.06910366735411</v>
      </c>
      <c r="AS212">
        <v>27.189898818726391</v>
      </c>
    </row>
    <row r="213" spans="1:45">
      <c r="A213">
        <v>6</v>
      </c>
      <c r="B213">
        <v>27</v>
      </c>
      <c r="C213">
        <v>2022</v>
      </c>
      <c r="D213">
        <v>99</v>
      </c>
      <c r="E213">
        <v>99</v>
      </c>
      <c r="F213">
        <v>99</v>
      </c>
      <c r="G213">
        <v>99</v>
      </c>
      <c r="H213">
        <v>1</v>
      </c>
      <c r="I213">
        <v>99</v>
      </c>
      <c r="J213">
        <v>999</v>
      </c>
      <c r="K213">
        <v>99</v>
      </c>
      <c r="L213">
        <v>99</v>
      </c>
      <c r="M213">
        <v>99</v>
      </c>
      <c r="N213">
        <v>99</v>
      </c>
      <c r="O213">
        <v>99</v>
      </c>
      <c r="P213">
        <v>9999</v>
      </c>
      <c r="Q213">
        <v>7210</v>
      </c>
      <c r="R213">
        <v>44996</v>
      </c>
      <c r="S213">
        <v>3.7956742037008113</v>
      </c>
      <c r="T213">
        <v>7.9886212107742898</v>
      </c>
      <c r="U213">
        <v>299.85759334163208</v>
      </c>
      <c r="V213">
        <v>15.485820961863276</v>
      </c>
      <c r="W213">
        <v>73.06649479953775</v>
      </c>
      <c r="X213">
        <v>17.405991643701661</v>
      </c>
      <c r="Y213">
        <v>57.62288775389429</v>
      </c>
      <c r="Z213">
        <v>1.7083057368555723</v>
      </c>
      <c r="AA213">
        <v>2.4736417133593904</v>
      </c>
      <c r="AB213">
        <v>79.916372330818945</v>
      </c>
      <c r="AC213">
        <v>69.422982748725275</v>
      </c>
      <c r="AD213">
        <v>69.435825210795215</v>
      </c>
      <c r="AE213">
        <v>72.716107241552095</v>
      </c>
      <c r="AF213">
        <v>72.57816271557121</v>
      </c>
      <c r="AG213">
        <v>2194.7194286832328</v>
      </c>
      <c r="AH213">
        <v>90.525824517734918</v>
      </c>
      <c r="AI213">
        <v>17.852698017601561</v>
      </c>
      <c r="AJ213">
        <v>674.61143941613011</v>
      </c>
      <c r="AK213">
        <v>17.567526798836035</v>
      </c>
      <c r="AL213">
        <v>6.9588612683626643</v>
      </c>
      <c r="AM213">
        <v>23.435401455247579</v>
      </c>
      <c r="AN213">
        <v>99</v>
      </c>
      <c r="AO213">
        <v>99</v>
      </c>
      <c r="AP213">
        <v>99</v>
      </c>
      <c r="AQ213">
        <v>99</v>
      </c>
      <c r="AR213">
        <v>223.78384856192528</v>
      </c>
      <c r="AS213">
        <v>26.856898100694981</v>
      </c>
    </row>
    <row r="214" spans="1:45">
      <c r="A214">
        <v>6</v>
      </c>
      <c r="B214">
        <v>28</v>
      </c>
      <c r="C214">
        <v>2023</v>
      </c>
      <c r="D214">
        <v>99</v>
      </c>
      <c r="E214">
        <v>99</v>
      </c>
      <c r="F214">
        <v>99</v>
      </c>
      <c r="G214">
        <v>99</v>
      </c>
      <c r="H214">
        <v>1</v>
      </c>
      <c r="I214">
        <v>99</v>
      </c>
      <c r="J214">
        <v>999</v>
      </c>
      <c r="K214">
        <v>99</v>
      </c>
      <c r="L214">
        <v>99</v>
      </c>
      <c r="M214">
        <v>99</v>
      </c>
      <c r="N214">
        <v>99</v>
      </c>
      <c r="O214">
        <v>99</v>
      </c>
      <c r="P214">
        <v>9999</v>
      </c>
      <c r="Q214">
        <v>6971</v>
      </c>
      <c r="R214">
        <v>40624</v>
      </c>
      <c r="S214">
        <v>3.8441115396024914</v>
      </c>
      <c r="T214">
        <v>8.0366285939346191</v>
      </c>
      <c r="U214">
        <v>299.86455026585122</v>
      </c>
      <c r="V214">
        <v>16.955494289090186</v>
      </c>
      <c r="W214">
        <v>74.320598660890113</v>
      </c>
      <c r="X214">
        <v>17.964749901536035</v>
      </c>
      <c r="Y214">
        <v>59.295405945754638</v>
      </c>
      <c r="Z214">
        <v>1.7543431314335951</v>
      </c>
      <c r="AA214">
        <v>2.4447896176204225</v>
      </c>
      <c r="AB214">
        <v>79.370384147517754</v>
      </c>
      <c r="AC214">
        <v>68.789946008151404</v>
      </c>
      <c r="AD214">
        <v>67.179137653365487</v>
      </c>
      <c r="AE214">
        <v>71.190242534697873</v>
      </c>
      <c r="AF214">
        <v>71.167310440204517</v>
      </c>
      <c r="AG214">
        <v>2233.5169075648282</v>
      </c>
      <c r="AH214">
        <v>91.773335959039002</v>
      </c>
      <c r="AI214">
        <v>20.832512800315087</v>
      </c>
      <c r="AJ214">
        <v>707.79985420578862</v>
      </c>
      <c r="AK214">
        <v>19.003136324767329</v>
      </c>
      <c r="AL214">
        <v>6.1539801653549953</v>
      </c>
      <c r="AM214">
        <v>25.99068846066136</v>
      </c>
      <c r="AN214">
        <v>99</v>
      </c>
      <c r="AO214">
        <v>99</v>
      </c>
      <c r="AP214">
        <v>99</v>
      </c>
      <c r="AQ214">
        <v>99</v>
      </c>
      <c r="AR214">
        <v>223.61009358826524</v>
      </c>
      <c r="AS214">
        <v>26.955957462280839</v>
      </c>
    </row>
    <row r="215" spans="1:45">
      <c r="A215">
        <v>6</v>
      </c>
      <c r="B215">
        <v>29</v>
      </c>
      <c r="C215">
        <v>2024</v>
      </c>
      <c r="D215">
        <v>99</v>
      </c>
      <c r="E215">
        <v>99</v>
      </c>
      <c r="F215">
        <v>99</v>
      </c>
      <c r="G215">
        <v>99</v>
      </c>
      <c r="H215">
        <v>1</v>
      </c>
      <c r="I215">
        <v>99</v>
      </c>
      <c r="J215">
        <v>999</v>
      </c>
      <c r="K215">
        <v>99</v>
      </c>
      <c r="L215">
        <v>99</v>
      </c>
      <c r="M215">
        <v>99</v>
      </c>
      <c r="N215">
        <v>99</v>
      </c>
      <c r="O215">
        <v>99</v>
      </c>
      <c r="P215">
        <v>9999</v>
      </c>
      <c r="Q215">
        <v>6767</v>
      </c>
      <c r="R215">
        <v>38590</v>
      </c>
      <c r="S215">
        <v>3.934763390535621</v>
      </c>
      <c r="T215">
        <v>8.0556880020730759</v>
      </c>
      <c r="U215">
        <v>303.84081886499081</v>
      </c>
      <c r="V215">
        <v>17.276496501684377</v>
      </c>
      <c r="W215">
        <v>74.781031355273399</v>
      </c>
      <c r="X215">
        <v>19.766778958279343</v>
      </c>
      <c r="Y215">
        <v>59.021539596654733</v>
      </c>
      <c r="Z215">
        <v>1.72057209614525</v>
      </c>
      <c r="AA215">
        <v>2.4314031626406405</v>
      </c>
      <c r="AB215">
        <v>78.354441104332508</v>
      </c>
      <c r="AC215">
        <v>66.113067204974058</v>
      </c>
      <c r="AD215">
        <v>64.877113105104002</v>
      </c>
      <c r="AE215">
        <v>72.176710432798401</v>
      </c>
      <c r="AF215">
        <v>72.209244608666609</v>
      </c>
      <c r="AG215">
        <v>2249.0991562967351</v>
      </c>
      <c r="AH215">
        <v>91.82171547032911</v>
      </c>
      <c r="AI215">
        <v>21.422648354495976</v>
      </c>
      <c r="AJ215">
        <v>702.93328196414234</v>
      </c>
      <c r="AK215">
        <v>17.219687175759027</v>
      </c>
      <c r="AL215">
        <v>3.6876535053043433</v>
      </c>
      <c r="AM215">
        <v>23.736718501249079</v>
      </c>
      <c r="AN215">
        <v>99</v>
      </c>
      <c r="AO215">
        <v>99</v>
      </c>
      <c r="AP215">
        <v>99</v>
      </c>
      <c r="AQ215">
        <v>99</v>
      </c>
      <c r="AR215">
        <v>223.83252913456923</v>
      </c>
      <c r="AS215">
        <v>27.223004486249994</v>
      </c>
    </row>
    <row r="216" spans="1:45">
      <c r="A216">
        <v>6</v>
      </c>
      <c r="B216">
        <v>30</v>
      </c>
      <c r="C216">
        <v>1996</v>
      </c>
      <c r="D216">
        <v>99</v>
      </c>
      <c r="E216">
        <v>99</v>
      </c>
      <c r="F216">
        <v>99</v>
      </c>
      <c r="G216">
        <v>99</v>
      </c>
      <c r="H216">
        <v>2</v>
      </c>
      <c r="I216">
        <v>99</v>
      </c>
      <c r="J216">
        <v>999</v>
      </c>
      <c r="K216">
        <v>99</v>
      </c>
      <c r="L216">
        <v>99</v>
      </c>
      <c r="M216">
        <v>99</v>
      </c>
      <c r="N216">
        <v>99</v>
      </c>
      <c r="O216">
        <v>99</v>
      </c>
      <c r="P216">
        <v>9999</v>
      </c>
      <c r="Q216">
        <v>6160</v>
      </c>
      <c r="R216">
        <v>18994</v>
      </c>
      <c r="S216">
        <v>2.9883647467621364</v>
      </c>
      <c r="T216">
        <v>6.4715699694640403</v>
      </c>
      <c r="U216">
        <v>243.39181320416839</v>
      </c>
      <c r="V216">
        <v>0.32115404864694119</v>
      </c>
      <c r="W216">
        <v>45.740760240075822</v>
      </c>
      <c r="X216">
        <v>1.2846161945877648</v>
      </c>
      <c r="Y216">
        <v>41.887524977111376</v>
      </c>
      <c r="Z216">
        <v>1.2647451603294357</v>
      </c>
      <c r="AA216">
        <v>3.0635330411632178</v>
      </c>
      <c r="AB216">
        <v>74.107743359239677</v>
      </c>
      <c r="AC216">
        <v>73.996821301272703</v>
      </c>
      <c r="AD216">
        <v>69.639184976615326</v>
      </c>
      <c r="AE216">
        <v>24.537277762526848</v>
      </c>
      <c r="AF216">
        <v>24.206632103826482</v>
      </c>
      <c r="AG216">
        <v>0</v>
      </c>
      <c r="AH216">
        <v>0</v>
      </c>
      <c r="AI216">
        <v>0</v>
      </c>
      <c r="AN216">
        <v>99</v>
      </c>
      <c r="AO216">
        <v>99</v>
      </c>
      <c r="AP216">
        <v>99</v>
      </c>
      <c r="AQ216">
        <v>99</v>
      </c>
    </row>
    <row r="217" spans="1:45">
      <c r="A217">
        <v>6</v>
      </c>
      <c r="B217">
        <v>31</v>
      </c>
      <c r="C217">
        <v>1997</v>
      </c>
      <c r="D217">
        <v>99</v>
      </c>
      <c r="E217">
        <v>99</v>
      </c>
      <c r="F217">
        <v>99</v>
      </c>
      <c r="G217">
        <v>99</v>
      </c>
      <c r="H217">
        <v>2</v>
      </c>
      <c r="I217">
        <v>99</v>
      </c>
      <c r="J217">
        <v>999</v>
      </c>
      <c r="K217">
        <v>99</v>
      </c>
      <c r="L217">
        <v>99</v>
      </c>
      <c r="M217">
        <v>99</v>
      </c>
      <c r="N217">
        <v>99</v>
      </c>
      <c r="O217">
        <v>99</v>
      </c>
      <c r="P217">
        <v>9999</v>
      </c>
      <c r="Q217">
        <v>6159</v>
      </c>
      <c r="R217">
        <v>20252.5</v>
      </c>
      <c r="S217">
        <v>2.7205036415257382</v>
      </c>
      <c r="T217">
        <v>6.663769904950005</v>
      </c>
      <c r="U217">
        <v>245.33139612393444</v>
      </c>
      <c r="V217">
        <v>0.20244414269843225</v>
      </c>
      <c r="W217">
        <v>48.789038390322176</v>
      </c>
      <c r="X217">
        <v>1.4516726330082701</v>
      </c>
      <c r="Y217">
        <v>41.958452161375362</v>
      </c>
      <c r="Z217">
        <v>1.2614205769721341</v>
      </c>
      <c r="AA217">
        <v>2.9551888520620877</v>
      </c>
      <c r="AB217">
        <v>76.298901478368052</v>
      </c>
      <c r="AC217">
        <v>75.800510310947487</v>
      </c>
      <c r="AD217">
        <v>72.041284785585006</v>
      </c>
      <c r="AE217">
        <v>23.507528735131874</v>
      </c>
      <c r="AF217">
        <v>23.23163738519516</v>
      </c>
      <c r="AG217">
        <v>0</v>
      </c>
      <c r="AH217">
        <v>0</v>
      </c>
      <c r="AI217">
        <v>0</v>
      </c>
      <c r="AN217">
        <v>99</v>
      </c>
      <c r="AO217">
        <v>99</v>
      </c>
      <c r="AP217">
        <v>99</v>
      </c>
      <c r="AQ217">
        <v>99</v>
      </c>
    </row>
    <row r="218" spans="1:45">
      <c r="A218">
        <v>6</v>
      </c>
      <c r="B218">
        <v>32</v>
      </c>
      <c r="C218">
        <v>1998</v>
      </c>
      <c r="D218">
        <v>99</v>
      </c>
      <c r="E218">
        <v>99</v>
      </c>
      <c r="F218">
        <v>99</v>
      </c>
      <c r="G218">
        <v>99</v>
      </c>
      <c r="H218">
        <v>2</v>
      </c>
      <c r="I218">
        <v>99</v>
      </c>
      <c r="J218">
        <v>999</v>
      </c>
      <c r="K218">
        <v>99</v>
      </c>
      <c r="L218">
        <v>99</v>
      </c>
      <c r="M218">
        <v>99</v>
      </c>
      <c r="N218">
        <v>99</v>
      </c>
      <c r="O218">
        <v>99</v>
      </c>
      <c r="P218">
        <v>9999</v>
      </c>
      <c r="Q218">
        <v>5983</v>
      </c>
      <c r="R218">
        <v>19328.25</v>
      </c>
      <c r="S218">
        <v>2.7280276279539017</v>
      </c>
      <c r="T218">
        <v>7.0263991825436838</v>
      </c>
      <c r="U218">
        <v>247.39169350562099</v>
      </c>
      <c r="V218">
        <v>0.22247228797226848</v>
      </c>
      <c r="W218">
        <v>53.476129499566703</v>
      </c>
      <c r="X218">
        <v>1.7901258520559289</v>
      </c>
      <c r="Y218">
        <v>43.040993500534704</v>
      </c>
      <c r="Z218">
        <v>1.211069951058823</v>
      </c>
      <c r="AA218">
        <v>2.9929945481962839</v>
      </c>
      <c r="AB218">
        <v>75.799240801727649</v>
      </c>
      <c r="AC218">
        <v>70.424465340989158</v>
      </c>
      <c r="AD218">
        <v>66.626158458986581</v>
      </c>
      <c r="AE218">
        <v>23.513900674276233</v>
      </c>
      <c r="AF218">
        <v>23.223248516705095</v>
      </c>
      <c r="AG218">
        <v>0</v>
      </c>
      <c r="AH218">
        <v>0</v>
      </c>
      <c r="AI218">
        <v>0</v>
      </c>
      <c r="AN218">
        <v>99</v>
      </c>
      <c r="AO218">
        <v>99</v>
      </c>
      <c r="AP218">
        <v>99</v>
      </c>
      <c r="AQ218">
        <v>99</v>
      </c>
    </row>
    <row r="219" spans="1:45">
      <c r="A219">
        <v>6</v>
      </c>
      <c r="B219">
        <v>33</v>
      </c>
      <c r="C219">
        <v>1999</v>
      </c>
      <c r="D219">
        <v>99</v>
      </c>
      <c r="E219">
        <v>99</v>
      </c>
      <c r="F219">
        <v>99</v>
      </c>
      <c r="G219">
        <v>99</v>
      </c>
      <c r="H219">
        <v>2</v>
      </c>
      <c r="I219">
        <v>99</v>
      </c>
      <c r="J219">
        <v>999</v>
      </c>
      <c r="K219">
        <v>99</v>
      </c>
      <c r="L219">
        <v>99</v>
      </c>
      <c r="M219">
        <v>99</v>
      </c>
      <c r="N219">
        <v>99</v>
      </c>
      <c r="O219">
        <v>99</v>
      </c>
      <c r="P219">
        <v>9999</v>
      </c>
      <c r="Q219">
        <v>6082</v>
      </c>
      <c r="R219">
        <v>19069.25</v>
      </c>
      <c r="S219">
        <v>2.6711590649868242</v>
      </c>
      <c r="T219">
        <v>7.0096621524181604</v>
      </c>
      <c r="U219">
        <v>247.41441325694328</v>
      </c>
      <c r="V219">
        <v>0.1363451630242406</v>
      </c>
      <c r="W219">
        <v>54.045125004916287</v>
      </c>
      <c r="X219">
        <v>1.908832282339368</v>
      </c>
      <c r="Y219">
        <v>43.577924547575101</v>
      </c>
      <c r="Z219">
        <v>1.1937004592598277</v>
      </c>
      <c r="AA219">
        <v>2.9905214460459826</v>
      </c>
      <c r="AB219">
        <v>76.564171991301905</v>
      </c>
      <c r="AC219">
        <v>73.587002165156235</v>
      </c>
      <c r="AD219">
        <v>71.268677413644681</v>
      </c>
      <c r="AE219">
        <v>23.054092201861209</v>
      </c>
      <c r="AF219">
        <v>22.825825135368831</v>
      </c>
      <c r="AG219">
        <v>0</v>
      </c>
      <c r="AH219">
        <v>0</v>
      </c>
      <c r="AI219">
        <v>0</v>
      </c>
      <c r="AN219">
        <v>99</v>
      </c>
      <c r="AO219">
        <v>99</v>
      </c>
      <c r="AP219">
        <v>99</v>
      </c>
      <c r="AQ219">
        <v>99</v>
      </c>
    </row>
    <row r="220" spans="1:45">
      <c r="A220">
        <v>6</v>
      </c>
      <c r="B220">
        <v>34</v>
      </c>
      <c r="C220">
        <v>2000</v>
      </c>
      <c r="D220">
        <v>99</v>
      </c>
      <c r="E220">
        <v>99</v>
      </c>
      <c r="F220">
        <v>99</v>
      </c>
      <c r="G220">
        <v>99</v>
      </c>
      <c r="H220">
        <v>2</v>
      </c>
      <c r="I220">
        <v>99</v>
      </c>
      <c r="J220">
        <v>999</v>
      </c>
      <c r="K220">
        <v>99</v>
      </c>
      <c r="L220">
        <v>99</v>
      </c>
      <c r="M220">
        <v>99</v>
      </c>
      <c r="N220">
        <v>99</v>
      </c>
      <c r="O220">
        <v>99</v>
      </c>
      <c r="P220">
        <v>9999</v>
      </c>
      <c r="Q220">
        <v>5944</v>
      </c>
      <c r="R220">
        <v>21012</v>
      </c>
      <c r="S220">
        <v>2.7072625166571478</v>
      </c>
      <c r="T220">
        <v>6.9970493051589582</v>
      </c>
      <c r="U220">
        <v>247.86813725490407</v>
      </c>
      <c r="V220">
        <v>0.2094041500095184</v>
      </c>
      <c r="W220">
        <v>54.164287074052922</v>
      </c>
      <c r="X220">
        <v>1.9131924614506</v>
      </c>
      <c r="Y220">
        <v>43.321421052197408</v>
      </c>
      <c r="Z220">
        <v>1.2007353016417501</v>
      </c>
      <c r="AA220">
        <v>2.9503701208550552</v>
      </c>
      <c r="AB220">
        <v>77.834290064161436</v>
      </c>
      <c r="AC220">
        <v>73.707255481964069</v>
      </c>
      <c r="AD220">
        <v>71.081006424935296</v>
      </c>
      <c r="AE220">
        <v>24.579463303932808</v>
      </c>
      <c r="AF220">
        <v>24.404746569836888</v>
      </c>
      <c r="AG220">
        <v>0</v>
      </c>
      <c r="AH220">
        <v>0</v>
      </c>
      <c r="AI220">
        <v>0</v>
      </c>
      <c r="AN220">
        <v>99</v>
      </c>
      <c r="AO220">
        <v>99</v>
      </c>
      <c r="AP220">
        <v>99</v>
      </c>
      <c r="AQ220">
        <v>99</v>
      </c>
    </row>
    <row r="221" spans="1:45">
      <c r="A221">
        <v>6</v>
      </c>
      <c r="B221">
        <v>35</v>
      </c>
      <c r="C221">
        <v>2001</v>
      </c>
      <c r="D221">
        <v>99</v>
      </c>
      <c r="E221">
        <v>99</v>
      </c>
      <c r="F221">
        <v>99</v>
      </c>
      <c r="G221">
        <v>99</v>
      </c>
      <c r="H221">
        <v>2</v>
      </c>
      <c r="I221">
        <v>99</v>
      </c>
      <c r="J221">
        <v>999</v>
      </c>
      <c r="K221">
        <v>99</v>
      </c>
      <c r="L221">
        <v>99</v>
      </c>
      <c r="M221">
        <v>99</v>
      </c>
      <c r="N221">
        <v>99</v>
      </c>
      <c r="O221">
        <v>99</v>
      </c>
      <c r="P221">
        <v>9999</v>
      </c>
      <c r="Q221">
        <v>5437</v>
      </c>
      <c r="R221">
        <v>18529.5</v>
      </c>
      <c r="S221">
        <v>2.6996411128200983</v>
      </c>
      <c r="T221">
        <v>6.9287892279878038</v>
      </c>
      <c r="U221">
        <v>249.80711298200151</v>
      </c>
      <c r="V221">
        <v>0.23745918670228555</v>
      </c>
      <c r="W221">
        <v>53.374349011036443</v>
      </c>
      <c r="X221">
        <v>2.3044334709517256</v>
      </c>
      <c r="Y221">
        <v>44.422088186820993</v>
      </c>
      <c r="Z221">
        <v>1.2348877467646919</v>
      </c>
      <c r="AA221">
        <v>3.0566770285898293</v>
      </c>
      <c r="AB221">
        <v>76.840132193800187</v>
      </c>
      <c r="AC221">
        <v>74.102460520327014</v>
      </c>
      <c r="AD221">
        <v>71.338920259959124</v>
      </c>
      <c r="AE221">
        <v>23.550008578890839</v>
      </c>
      <c r="AF221">
        <v>23.370985379686235</v>
      </c>
      <c r="AG221">
        <v>0</v>
      </c>
      <c r="AH221">
        <v>0</v>
      </c>
      <c r="AI221">
        <v>0</v>
      </c>
      <c r="AN221">
        <v>99</v>
      </c>
      <c r="AO221">
        <v>99</v>
      </c>
      <c r="AP221">
        <v>99</v>
      </c>
      <c r="AQ221">
        <v>99</v>
      </c>
    </row>
    <row r="222" spans="1:45">
      <c r="A222">
        <v>6</v>
      </c>
      <c r="B222">
        <v>36</v>
      </c>
      <c r="C222">
        <v>2002</v>
      </c>
      <c r="D222">
        <v>99</v>
      </c>
      <c r="E222">
        <v>99</v>
      </c>
      <c r="F222">
        <v>99</v>
      </c>
      <c r="G222">
        <v>99</v>
      </c>
      <c r="H222">
        <v>2</v>
      </c>
      <c r="I222">
        <v>99</v>
      </c>
      <c r="J222">
        <v>999</v>
      </c>
      <c r="K222">
        <v>99</v>
      </c>
      <c r="L222">
        <v>99</v>
      </c>
      <c r="M222">
        <v>99</v>
      </c>
      <c r="N222">
        <v>99</v>
      </c>
      <c r="O222">
        <v>99</v>
      </c>
      <c r="P222">
        <v>9999</v>
      </c>
      <c r="Q222">
        <v>5145</v>
      </c>
      <c r="R222">
        <v>19144.25</v>
      </c>
      <c r="S222">
        <v>2.5586794990662995</v>
      </c>
      <c r="T222">
        <v>6.9714405108583515</v>
      </c>
      <c r="U222">
        <v>251.18051634302705</v>
      </c>
      <c r="V222">
        <v>0.19849302009741837</v>
      </c>
      <c r="W222">
        <v>53.525209919427503</v>
      </c>
      <c r="X222">
        <v>2.5856327617953179</v>
      </c>
      <c r="Y222">
        <v>45.135145612663266</v>
      </c>
      <c r="Z222">
        <v>1.2154389303873956</v>
      </c>
      <c r="AA222">
        <v>3.115229193067822</v>
      </c>
      <c r="AB222">
        <v>76.911936948350231</v>
      </c>
      <c r="AC222">
        <v>73.727008975633808</v>
      </c>
      <c r="AD222">
        <v>69.218111112252558</v>
      </c>
      <c r="AE222">
        <v>24.148174310103968</v>
      </c>
      <c r="AF222">
        <v>24.028458967093361</v>
      </c>
      <c r="AG222">
        <v>0</v>
      </c>
      <c r="AH222">
        <v>0</v>
      </c>
      <c r="AI222">
        <v>0</v>
      </c>
      <c r="AN222">
        <v>99</v>
      </c>
      <c r="AO222">
        <v>99</v>
      </c>
      <c r="AP222">
        <v>99</v>
      </c>
      <c r="AQ222">
        <v>99</v>
      </c>
    </row>
    <row r="223" spans="1:45">
      <c r="A223">
        <v>6</v>
      </c>
      <c r="B223">
        <v>37</v>
      </c>
      <c r="C223">
        <v>2003</v>
      </c>
      <c r="D223">
        <v>99</v>
      </c>
      <c r="E223">
        <v>99</v>
      </c>
      <c r="F223">
        <v>99</v>
      </c>
      <c r="G223">
        <v>99</v>
      </c>
      <c r="H223">
        <v>2</v>
      </c>
      <c r="I223">
        <v>99</v>
      </c>
      <c r="J223">
        <v>999</v>
      </c>
      <c r="K223">
        <v>99</v>
      </c>
      <c r="L223">
        <v>99</v>
      </c>
      <c r="M223">
        <v>99</v>
      </c>
      <c r="N223">
        <v>99</v>
      </c>
      <c r="O223">
        <v>99</v>
      </c>
      <c r="P223">
        <v>9999</v>
      </c>
      <c r="Q223">
        <v>4935</v>
      </c>
      <c r="R223">
        <v>18840</v>
      </c>
      <c r="S223">
        <v>2.7116772823779192</v>
      </c>
      <c r="T223">
        <v>7.1696390658174076</v>
      </c>
      <c r="U223">
        <v>253.26178874734501</v>
      </c>
      <c r="V223">
        <v>0.27600849256900217</v>
      </c>
      <c r="W223">
        <v>55.58917197452228</v>
      </c>
      <c r="X223">
        <v>2.9087048832271756</v>
      </c>
      <c r="Y223">
        <v>45.531574985788389</v>
      </c>
      <c r="Z223">
        <v>1.2612935891115973</v>
      </c>
      <c r="AA223">
        <v>3.1450584157895438</v>
      </c>
      <c r="AB223">
        <v>76.568458467016228</v>
      </c>
      <c r="AC223">
        <v>73.367569170063504</v>
      </c>
      <c r="AD223">
        <v>67.912321162438886</v>
      </c>
      <c r="AE223">
        <v>23.540583766493398</v>
      </c>
      <c r="AF223">
        <v>23.350082922377045</v>
      </c>
      <c r="AG223">
        <v>0</v>
      </c>
      <c r="AH223">
        <v>0</v>
      </c>
      <c r="AI223">
        <v>0</v>
      </c>
      <c r="AN223">
        <v>99</v>
      </c>
      <c r="AO223">
        <v>99</v>
      </c>
      <c r="AP223">
        <v>99</v>
      </c>
      <c r="AQ223">
        <v>99</v>
      </c>
    </row>
    <row r="224" spans="1:45">
      <c r="A224">
        <v>6</v>
      </c>
      <c r="B224">
        <v>38</v>
      </c>
      <c r="C224">
        <v>2004</v>
      </c>
      <c r="D224">
        <v>99</v>
      </c>
      <c r="E224">
        <v>99</v>
      </c>
      <c r="F224">
        <v>99</v>
      </c>
      <c r="G224">
        <v>99</v>
      </c>
      <c r="H224">
        <v>2</v>
      </c>
      <c r="I224">
        <v>99</v>
      </c>
      <c r="J224">
        <v>999</v>
      </c>
      <c r="K224">
        <v>99</v>
      </c>
      <c r="L224">
        <v>99</v>
      </c>
      <c r="M224">
        <v>99</v>
      </c>
      <c r="N224">
        <v>99</v>
      </c>
      <c r="O224">
        <v>99</v>
      </c>
      <c r="P224">
        <v>9999</v>
      </c>
      <c r="Q224">
        <v>4867</v>
      </c>
      <c r="R224">
        <v>19610</v>
      </c>
      <c r="S224">
        <v>3.1004079551249357</v>
      </c>
      <c r="T224">
        <v>7.1661397246302894</v>
      </c>
      <c r="U224">
        <v>256.01050994390619</v>
      </c>
      <c r="V224">
        <v>0.55073941866394693</v>
      </c>
      <c r="W224">
        <v>55.201427842937278</v>
      </c>
      <c r="X224">
        <v>3.6155022947475777</v>
      </c>
      <c r="Y224">
        <v>46.799349208932917</v>
      </c>
      <c r="Z224">
        <v>1.4544117192442143</v>
      </c>
      <c r="AA224">
        <v>3.0944235740015942</v>
      </c>
      <c r="AB224">
        <v>77.953954092286708</v>
      </c>
      <c r="AC224">
        <v>73.005726453998307</v>
      </c>
      <c r="AD224">
        <v>69.933831915756684</v>
      </c>
      <c r="AE224">
        <v>24.188077411715359</v>
      </c>
      <c r="AF224">
        <v>23.951209029214358</v>
      </c>
      <c r="AG224">
        <v>0</v>
      </c>
      <c r="AH224">
        <v>0</v>
      </c>
      <c r="AI224">
        <v>0</v>
      </c>
      <c r="AN224">
        <v>99</v>
      </c>
      <c r="AO224">
        <v>99</v>
      </c>
      <c r="AP224">
        <v>99</v>
      </c>
      <c r="AQ224">
        <v>99</v>
      </c>
    </row>
    <row r="225" spans="1:45">
      <c r="A225">
        <v>6</v>
      </c>
      <c r="B225">
        <v>39</v>
      </c>
      <c r="C225">
        <v>2005</v>
      </c>
      <c r="D225">
        <v>99</v>
      </c>
      <c r="E225">
        <v>99</v>
      </c>
      <c r="F225">
        <v>99</v>
      </c>
      <c r="G225">
        <v>99</v>
      </c>
      <c r="H225">
        <v>2</v>
      </c>
      <c r="I225">
        <v>99</v>
      </c>
      <c r="J225">
        <v>999</v>
      </c>
      <c r="K225">
        <v>99</v>
      </c>
      <c r="L225">
        <v>99</v>
      </c>
      <c r="M225">
        <v>99</v>
      </c>
      <c r="N225">
        <v>99</v>
      </c>
      <c r="O225">
        <v>99</v>
      </c>
      <c r="P225">
        <v>9999</v>
      </c>
      <c r="Q225">
        <v>4714</v>
      </c>
      <c r="R225">
        <v>19365</v>
      </c>
      <c r="S225">
        <v>3.3273431448489545</v>
      </c>
      <c r="T225">
        <v>7.2198295894655296</v>
      </c>
      <c r="U225">
        <v>261.57215078750232</v>
      </c>
      <c r="V225">
        <v>0.69197004905757797</v>
      </c>
      <c r="W225">
        <v>57.201136070229779</v>
      </c>
      <c r="X225">
        <v>4.6837077201136061</v>
      </c>
      <c r="Y225">
        <v>48.775514311281697</v>
      </c>
      <c r="Z225">
        <v>1.6186544006615695</v>
      </c>
      <c r="AA225">
        <v>3.0667061555138089</v>
      </c>
      <c r="AB225">
        <v>79.143993041789983</v>
      </c>
      <c r="AC225">
        <v>74.831222610615328</v>
      </c>
      <c r="AD225">
        <v>71.386849907312978</v>
      </c>
      <c r="AE225">
        <v>24.321625711971169</v>
      </c>
      <c r="AF225">
        <v>24.168955256898833</v>
      </c>
      <c r="AG225">
        <v>0</v>
      </c>
      <c r="AH225">
        <v>0</v>
      </c>
      <c r="AI225">
        <v>0</v>
      </c>
      <c r="AN225">
        <v>99</v>
      </c>
      <c r="AO225">
        <v>99</v>
      </c>
      <c r="AP225">
        <v>99</v>
      </c>
      <c r="AQ225">
        <v>99</v>
      </c>
    </row>
    <row r="226" spans="1:45">
      <c r="A226">
        <v>6</v>
      </c>
      <c r="B226">
        <v>40</v>
      </c>
      <c r="C226">
        <v>2006</v>
      </c>
      <c r="D226">
        <v>99</v>
      </c>
      <c r="E226">
        <v>99</v>
      </c>
      <c r="F226">
        <v>99</v>
      </c>
      <c r="G226">
        <v>99</v>
      </c>
      <c r="H226">
        <v>2</v>
      </c>
      <c r="I226">
        <v>99</v>
      </c>
      <c r="J226">
        <v>999</v>
      </c>
      <c r="K226">
        <v>99</v>
      </c>
      <c r="L226">
        <v>99</v>
      </c>
      <c r="M226">
        <v>99</v>
      </c>
      <c r="N226">
        <v>99</v>
      </c>
      <c r="O226">
        <v>99</v>
      </c>
      <c r="P226">
        <v>9999</v>
      </c>
      <c r="Q226">
        <v>4568</v>
      </c>
      <c r="R226">
        <v>19654</v>
      </c>
      <c r="S226">
        <v>3.2101353414063305</v>
      </c>
      <c r="T226">
        <v>7.1435840032563354</v>
      </c>
      <c r="U226">
        <v>263.38366235880744</v>
      </c>
      <c r="V226">
        <v>0.65635494047013332</v>
      </c>
      <c r="W226">
        <v>55.815610053933035</v>
      </c>
      <c r="X226">
        <v>5.37804009361962</v>
      </c>
      <c r="Y226">
        <v>50.195374745814362</v>
      </c>
      <c r="Z226">
        <v>1.5546118497745478</v>
      </c>
      <c r="AA226">
        <v>3.0237922760074958</v>
      </c>
      <c r="AB226">
        <v>79.465867757410237</v>
      </c>
      <c r="AC226">
        <v>73.955017660049364</v>
      </c>
      <c r="AD226">
        <v>69.222871604173804</v>
      </c>
      <c r="AE226">
        <v>23.731555941944979</v>
      </c>
      <c r="AF226">
        <v>23.607145608371912</v>
      </c>
      <c r="AG226">
        <v>0</v>
      </c>
      <c r="AH226">
        <v>0</v>
      </c>
      <c r="AI226">
        <v>0</v>
      </c>
      <c r="AN226">
        <v>99</v>
      </c>
      <c r="AO226">
        <v>99</v>
      </c>
      <c r="AP226">
        <v>99</v>
      </c>
      <c r="AQ226">
        <v>99</v>
      </c>
    </row>
    <row r="227" spans="1:45">
      <c r="A227">
        <v>6</v>
      </c>
      <c r="B227">
        <v>41</v>
      </c>
      <c r="C227">
        <v>2007</v>
      </c>
      <c r="D227">
        <v>99</v>
      </c>
      <c r="E227">
        <v>99</v>
      </c>
      <c r="F227">
        <v>99</v>
      </c>
      <c r="G227">
        <v>99</v>
      </c>
      <c r="H227">
        <v>2</v>
      </c>
      <c r="I227">
        <v>99</v>
      </c>
      <c r="J227">
        <v>999</v>
      </c>
      <c r="K227">
        <v>99</v>
      </c>
      <c r="L227">
        <v>99</v>
      </c>
      <c r="M227">
        <v>99</v>
      </c>
      <c r="N227">
        <v>99</v>
      </c>
      <c r="O227">
        <v>99</v>
      </c>
      <c r="P227">
        <v>9999</v>
      </c>
      <c r="Q227">
        <v>4137</v>
      </c>
      <c r="R227">
        <v>17629</v>
      </c>
      <c r="S227">
        <v>3.3421067559135502</v>
      </c>
      <c r="T227">
        <v>7.3975835271427748</v>
      </c>
      <c r="U227">
        <v>269.04395030914998</v>
      </c>
      <c r="V227">
        <v>1.151511713653639</v>
      </c>
      <c r="W227">
        <v>60.343751772647344</v>
      </c>
      <c r="X227">
        <v>6.1716489874638381</v>
      </c>
      <c r="Y227">
        <v>49.96614544339576</v>
      </c>
      <c r="Z227">
        <v>1.5913173095539597</v>
      </c>
      <c r="AA227">
        <v>2.976912475710356</v>
      </c>
      <c r="AB227">
        <v>77.239300493192658</v>
      </c>
      <c r="AC227">
        <v>70.229224679296493</v>
      </c>
      <c r="AD227">
        <v>62.301198073755415</v>
      </c>
      <c r="AE227">
        <v>22.583909812964379</v>
      </c>
      <c r="AF227">
        <v>22.564357713413088</v>
      </c>
      <c r="AG227">
        <v>0</v>
      </c>
      <c r="AH227">
        <v>0</v>
      </c>
      <c r="AI227">
        <v>0</v>
      </c>
      <c r="AN227">
        <v>99</v>
      </c>
      <c r="AO227">
        <v>99</v>
      </c>
      <c r="AP227">
        <v>99</v>
      </c>
      <c r="AQ227">
        <v>99</v>
      </c>
    </row>
    <row r="228" spans="1:45">
      <c r="A228">
        <v>6</v>
      </c>
      <c r="B228">
        <v>42</v>
      </c>
      <c r="C228">
        <v>2008</v>
      </c>
      <c r="D228">
        <v>99</v>
      </c>
      <c r="E228">
        <v>99</v>
      </c>
      <c r="F228">
        <v>99</v>
      </c>
      <c r="G228">
        <v>99</v>
      </c>
      <c r="H228">
        <v>2</v>
      </c>
      <c r="I228">
        <v>99</v>
      </c>
      <c r="J228">
        <v>999</v>
      </c>
      <c r="K228">
        <v>99</v>
      </c>
      <c r="L228">
        <v>99</v>
      </c>
      <c r="M228">
        <v>99</v>
      </c>
      <c r="N228">
        <v>99</v>
      </c>
      <c r="O228">
        <v>99</v>
      </c>
      <c r="P228">
        <v>9999</v>
      </c>
      <c r="Q228">
        <v>3879</v>
      </c>
      <c r="R228">
        <v>18979</v>
      </c>
      <c r="S228">
        <v>3.4339006270087999</v>
      </c>
      <c r="T228">
        <v>7.5046630486327004</v>
      </c>
      <c r="U228">
        <v>272.13383213024832</v>
      </c>
      <c r="V228">
        <v>1.2382106538806052</v>
      </c>
      <c r="W228">
        <v>61.604931766689489</v>
      </c>
      <c r="X228">
        <v>6.6494546604141416</v>
      </c>
      <c r="Y228">
        <v>50.510399072656064</v>
      </c>
      <c r="Z228">
        <v>1.6081066749969324</v>
      </c>
      <c r="AA228">
        <v>2.916856693451908</v>
      </c>
      <c r="AB228">
        <v>77.337491131894396</v>
      </c>
      <c r="AC228">
        <v>70.755073333113316</v>
      </c>
      <c r="AD228">
        <v>64.366468886005052</v>
      </c>
      <c r="AE228">
        <v>21.672947356400595</v>
      </c>
      <c r="AF228">
        <v>21.698540237022826</v>
      </c>
      <c r="AG228">
        <v>0</v>
      </c>
      <c r="AH228">
        <v>0</v>
      </c>
      <c r="AI228">
        <v>0</v>
      </c>
      <c r="AN228">
        <v>99</v>
      </c>
      <c r="AO228">
        <v>99</v>
      </c>
      <c r="AP228">
        <v>99</v>
      </c>
      <c r="AQ228">
        <v>99</v>
      </c>
    </row>
    <row r="229" spans="1:45">
      <c r="A229">
        <v>6</v>
      </c>
      <c r="B229">
        <v>43</v>
      </c>
      <c r="C229">
        <v>2009</v>
      </c>
      <c r="D229">
        <v>99</v>
      </c>
      <c r="E229">
        <v>99</v>
      </c>
      <c r="F229">
        <v>99</v>
      </c>
      <c r="G229">
        <v>99</v>
      </c>
      <c r="H229">
        <v>2</v>
      </c>
      <c r="I229">
        <v>99</v>
      </c>
      <c r="J229">
        <v>999</v>
      </c>
      <c r="K229">
        <v>99</v>
      </c>
      <c r="L229">
        <v>99</v>
      </c>
      <c r="M229">
        <v>99</v>
      </c>
      <c r="N229">
        <v>99</v>
      </c>
      <c r="O229">
        <v>99</v>
      </c>
      <c r="P229">
        <v>9999</v>
      </c>
      <c r="Q229">
        <v>3906</v>
      </c>
      <c r="R229">
        <v>18794.3</v>
      </c>
      <c r="S229">
        <v>3.6074767349675176</v>
      </c>
      <c r="T229">
        <v>7.5093512394715436</v>
      </c>
      <c r="U229">
        <v>275.38163166491944</v>
      </c>
      <c r="V229">
        <v>1.6015494059369062</v>
      </c>
      <c r="W229">
        <v>61.492048120972882</v>
      </c>
      <c r="X229">
        <v>8.5025779092597222</v>
      </c>
      <c r="Y229">
        <v>53.831838283273711</v>
      </c>
      <c r="Z229">
        <v>1.7606093660691984</v>
      </c>
      <c r="AA229">
        <v>2.9672438577325773</v>
      </c>
      <c r="AB229">
        <v>78.40917093938674</v>
      </c>
      <c r="AC229">
        <v>71.234184071261382</v>
      </c>
      <c r="AD229">
        <v>67.498552710670225</v>
      </c>
      <c r="AE229">
        <v>23.04824553335467</v>
      </c>
      <c r="AF229">
        <v>23.142510175455623</v>
      </c>
      <c r="AG229">
        <v>0</v>
      </c>
      <c r="AH229">
        <v>0</v>
      </c>
      <c r="AI229">
        <v>0</v>
      </c>
      <c r="AN229">
        <v>99</v>
      </c>
      <c r="AO229">
        <v>99</v>
      </c>
      <c r="AP229">
        <v>99</v>
      </c>
      <c r="AQ229">
        <v>99</v>
      </c>
    </row>
    <row r="230" spans="1:45">
      <c r="A230">
        <v>6</v>
      </c>
      <c r="B230">
        <v>44</v>
      </c>
      <c r="C230">
        <v>2010</v>
      </c>
      <c r="D230">
        <v>99</v>
      </c>
      <c r="E230">
        <v>99</v>
      </c>
      <c r="F230">
        <v>99</v>
      </c>
      <c r="G230">
        <v>99</v>
      </c>
      <c r="H230">
        <v>2</v>
      </c>
      <c r="I230">
        <v>99</v>
      </c>
      <c r="J230">
        <v>999</v>
      </c>
      <c r="K230">
        <v>99</v>
      </c>
      <c r="L230">
        <v>99</v>
      </c>
      <c r="M230">
        <v>99</v>
      </c>
      <c r="N230">
        <v>99</v>
      </c>
      <c r="O230">
        <v>99</v>
      </c>
      <c r="P230">
        <v>9999</v>
      </c>
      <c r="Q230">
        <v>4204</v>
      </c>
      <c r="R230">
        <v>21637</v>
      </c>
      <c r="S230">
        <v>3.6261958681887503</v>
      </c>
      <c r="T230">
        <v>7.5931968387484412</v>
      </c>
      <c r="U230">
        <v>277.74847252391578</v>
      </c>
      <c r="V230">
        <v>1.5390303646531402</v>
      </c>
      <c r="W230">
        <v>64.144752045107921</v>
      </c>
      <c r="X230">
        <v>9.3312381568609357</v>
      </c>
      <c r="Y230">
        <v>53.913413247754207</v>
      </c>
      <c r="Z230">
        <v>1.7554498846041915</v>
      </c>
      <c r="AA230">
        <v>2.876478491172032</v>
      </c>
      <c r="AB230">
        <v>78.369453706739492</v>
      </c>
      <c r="AC230">
        <v>69.982400934324843</v>
      </c>
      <c r="AD230">
        <v>65.47243118185736</v>
      </c>
      <c r="AE230">
        <v>26.653937359490005</v>
      </c>
      <c r="AF230">
        <v>26.773072288415356</v>
      </c>
      <c r="AG230">
        <v>0</v>
      </c>
      <c r="AH230">
        <v>0</v>
      </c>
      <c r="AI230">
        <v>0</v>
      </c>
      <c r="AN230">
        <v>99</v>
      </c>
      <c r="AO230">
        <v>99</v>
      </c>
      <c r="AP230">
        <v>99</v>
      </c>
      <c r="AQ230">
        <v>99</v>
      </c>
    </row>
    <row r="231" spans="1:45">
      <c r="A231">
        <v>6</v>
      </c>
      <c r="B231">
        <v>45</v>
      </c>
      <c r="C231">
        <v>2011</v>
      </c>
      <c r="D231">
        <v>99</v>
      </c>
      <c r="E231">
        <v>99</v>
      </c>
      <c r="F231">
        <v>99</v>
      </c>
      <c r="G231">
        <v>99</v>
      </c>
      <c r="H231">
        <v>2</v>
      </c>
      <c r="I231">
        <v>99</v>
      </c>
      <c r="J231">
        <v>999</v>
      </c>
      <c r="K231">
        <v>99</v>
      </c>
      <c r="L231">
        <v>99</v>
      </c>
      <c r="M231">
        <v>99</v>
      </c>
      <c r="N231">
        <v>99</v>
      </c>
      <c r="O231">
        <v>99</v>
      </c>
      <c r="P231">
        <v>9999</v>
      </c>
      <c r="Q231">
        <v>3991</v>
      </c>
      <c r="R231">
        <v>20250</v>
      </c>
      <c r="S231">
        <v>3.651555555555555</v>
      </c>
      <c r="T231">
        <v>7.5020740740740752</v>
      </c>
      <c r="U231">
        <v>277.09079506172992</v>
      </c>
      <c r="V231">
        <v>1.634567901234568</v>
      </c>
      <c r="W231">
        <v>62.325925925925915</v>
      </c>
      <c r="X231">
        <v>9.4716049382716072</v>
      </c>
      <c r="Y231">
        <v>54.392059807318866</v>
      </c>
      <c r="Z231">
        <v>1.7602381432600698</v>
      </c>
      <c r="AA231">
        <v>2.8802298681317877</v>
      </c>
      <c r="AB231">
        <v>77.444010761362492</v>
      </c>
      <c r="AC231">
        <v>70.772560886527643</v>
      </c>
      <c r="AD231">
        <v>66.841129978107588</v>
      </c>
      <c r="AE231">
        <v>29.724770642201843</v>
      </c>
      <c r="AF231">
        <v>29.646183224605409</v>
      </c>
      <c r="AG231">
        <v>2061.8386504943437</v>
      </c>
      <c r="AH231">
        <v>99.827160493827179</v>
      </c>
      <c r="AI231">
        <v>24.903703703703705</v>
      </c>
      <c r="AJ231">
        <v>726.73357103701858</v>
      </c>
      <c r="AK231">
        <v>9.6826665798889469</v>
      </c>
      <c r="AL231">
        <v>0.53313806088191318</v>
      </c>
      <c r="AM231">
        <v>6.7282453102309203</v>
      </c>
      <c r="AN231">
        <v>99</v>
      </c>
      <c r="AO231">
        <v>99</v>
      </c>
      <c r="AP231">
        <v>99</v>
      </c>
      <c r="AQ231">
        <v>99</v>
      </c>
    </row>
    <row r="232" spans="1:45">
      <c r="A232">
        <v>6</v>
      </c>
      <c r="B232">
        <v>46</v>
      </c>
      <c r="C232">
        <v>2012</v>
      </c>
      <c r="D232">
        <v>99</v>
      </c>
      <c r="E232">
        <v>99</v>
      </c>
      <c r="F232">
        <v>99</v>
      </c>
      <c r="G232">
        <v>99</v>
      </c>
      <c r="H232">
        <v>2</v>
      </c>
      <c r="I232">
        <v>99</v>
      </c>
      <c r="J232">
        <v>999</v>
      </c>
      <c r="K232">
        <v>99</v>
      </c>
      <c r="L232">
        <v>99</v>
      </c>
      <c r="M232">
        <v>99</v>
      </c>
      <c r="N232">
        <v>99</v>
      </c>
      <c r="O232">
        <v>99</v>
      </c>
      <c r="P232">
        <v>9999</v>
      </c>
      <c r="Q232">
        <v>3730</v>
      </c>
      <c r="R232">
        <v>17352</v>
      </c>
      <c r="S232">
        <v>3.8752305209774072</v>
      </c>
      <c r="T232">
        <v>7.5991816505301983</v>
      </c>
      <c r="U232">
        <v>279.63446288612198</v>
      </c>
      <c r="V232">
        <v>2.8123559243891192</v>
      </c>
      <c r="W232">
        <v>64.799446749654223</v>
      </c>
      <c r="X232">
        <v>10.269709543568462</v>
      </c>
      <c r="Y232">
        <v>54.304253428986335</v>
      </c>
      <c r="Z232">
        <v>1.8051536359789488</v>
      </c>
      <c r="AA232">
        <v>2.75191484090199</v>
      </c>
      <c r="AB232">
        <v>76.827674526149977</v>
      </c>
      <c r="AC232">
        <v>68.659574692779543</v>
      </c>
      <c r="AD232">
        <v>62.834450785024067</v>
      </c>
      <c r="AE232">
        <v>29.904351572598006</v>
      </c>
      <c r="AF232">
        <v>29.832956772543795</v>
      </c>
      <c r="AG232">
        <v>2155.7123817457018</v>
      </c>
      <c r="AH232">
        <v>100</v>
      </c>
      <c r="AI232">
        <v>26.832641770401111</v>
      </c>
      <c r="AJ232">
        <v>699.0563964380309</v>
      </c>
      <c r="AK232">
        <v>7.5021064861807805</v>
      </c>
      <c r="AL232">
        <v>-2.2832701828492921</v>
      </c>
      <c r="AM232">
        <v>5.8296454422706994</v>
      </c>
      <c r="AN232">
        <v>99</v>
      </c>
      <c r="AO232">
        <v>99</v>
      </c>
      <c r="AP232">
        <v>99</v>
      </c>
      <c r="AQ232">
        <v>99</v>
      </c>
    </row>
    <row r="233" spans="1:45">
      <c r="A233">
        <v>6</v>
      </c>
      <c r="B233">
        <v>47</v>
      </c>
      <c r="C233">
        <v>2013</v>
      </c>
      <c r="D233">
        <v>99</v>
      </c>
      <c r="E233">
        <v>99</v>
      </c>
      <c r="F233">
        <v>99</v>
      </c>
      <c r="G233">
        <v>99</v>
      </c>
      <c r="H233">
        <v>2</v>
      </c>
      <c r="I233">
        <v>99</v>
      </c>
      <c r="J233">
        <v>999</v>
      </c>
      <c r="K233">
        <v>99</v>
      </c>
      <c r="L233">
        <v>99</v>
      </c>
      <c r="M233">
        <v>99</v>
      </c>
      <c r="N233">
        <v>99</v>
      </c>
      <c r="O233">
        <v>99</v>
      </c>
      <c r="P233">
        <v>9999</v>
      </c>
      <c r="Q233">
        <v>3558</v>
      </c>
      <c r="R233">
        <v>18030</v>
      </c>
      <c r="S233">
        <v>3.8391014975041591</v>
      </c>
      <c r="T233">
        <v>7.9613976705490845</v>
      </c>
      <c r="U233">
        <v>283.21673876871921</v>
      </c>
      <c r="V233">
        <v>1.8469217970049912</v>
      </c>
      <c r="W233">
        <v>71.220188574597898</v>
      </c>
      <c r="X233">
        <v>11.092623405435388</v>
      </c>
      <c r="Y233">
        <v>54.697604756239592</v>
      </c>
      <c r="Z233">
        <v>1.7885789363178251</v>
      </c>
      <c r="AA233">
        <v>2.6960575228131489</v>
      </c>
      <c r="AB233">
        <v>75.892133755582051</v>
      </c>
      <c r="AC233">
        <v>68.301094777365151</v>
      </c>
      <c r="AD233">
        <v>62.858677102350761</v>
      </c>
      <c r="AE233">
        <v>28.331238214959154</v>
      </c>
      <c r="AF233">
        <v>28.298501437868754</v>
      </c>
      <c r="AG233">
        <v>2184.2388762868609</v>
      </c>
      <c r="AH233">
        <v>99.778147531891278</v>
      </c>
      <c r="AI233">
        <v>27.154742096505831</v>
      </c>
      <c r="AJ233">
        <v>707.96700327454062</v>
      </c>
      <c r="AK233">
        <v>7.6774693254118418</v>
      </c>
      <c r="AL233">
        <v>-2.6410850836673641</v>
      </c>
      <c r="AM233">
        <v>6.3105219397002728</v>
      </c>
      <c r="AN233">
        <v>99</v>
      </c>
      <c r="AO233">
        <v>99</v>
      </c>
      <c r="AP233">
        <v>99</v>
      </c>
      <c r="AQ233">
        <v>99</v>
      </c>
    </row>
    <row r="234" spans="1:45">
      <c r="A234">
        <v>6</v>
      </c>
      <c r="B234">
        <v>48</v>
      </c>
      <c r="C234">
        <v>2014</v>
      </c>
      <c r="D234">
        <v>99</v>
      </c>
      <c r="E234">
        <v>99</v>
      </c>
      <c r="F234">
        <v>99</v>
      </c>
      <c r="G234">
        <v>99</v>
      </c>
      <c r="H234">
        <v>2</v>
      </c>
      <c r="I234">
        <v>99</v>
      </c>
      <c r="J234">
        <v>999</v>
      </c>
      <c r="K234">
        <v>99</v>
      </c>
      <c r="L234">
        <v>99</v>
      </c>
      <c r="M234">
        <v>99</v>
      </c>
      <c r="N234">
        <v>99</v>
      </c>
      <c r="O234">
        <v>99</v>
      </c>
      <c r="P234">
        <v>9999</v>
      </c>
      <c r="Q234">
        <v>3181</v>
      </c>
      <c r="R234">
        <v>14612</v>
      </c>
      <c r="S234">
        <v>3.9618806460443472</v>
      </c>
      <c r="T234">
        <v>7.8814672871612386</v>
      </c>
      <c r="U234">
        <v>285.08418423213863</v>
      </c>
      <c r="V234">
        <v>2.1694497673145361</v>
      </c>
      <c r="W234">
        <v>69.915138242540394</v>
      </c>
      <c r="X234">
        <v>12.154393649055571</v>
      </c>
      <c r="Y234">
        <v>55.85680278038712</v>
      </c>
      <c r="Z234">
        <v>1.8081727258794165</v>
      </c>
      <c r="AA234">
        <v>2.7216761944136758</v>
      </c>
      <c r="AB234">
        <v>76.863317248492322</v>
      </c>
      <c r="AC234">
        <v>67.955461101872302</v>
      </c>
      <c r="AD234">
        <v>62.397877513126417</v>
      </c>
      <c r="AE234">
        <v>25.379511585090487</v>
      </c>
      <c r="AF234">
        <v>25.440096280347895</v>
      </c>
      <c r="AG234">
        <v>2223.4807297928005</v>
      </c>
      <c r="AH234">
        <v>99.739939775526977</v>
      </c>
      <c r="AI234">
        <v>23.939228031754723</v>
      </c>
      <c r="AJ234">
        <v>727.58816783265445</v>
      </c>
      <c r="AK234">
        <v>8.6937284213851811</v>
      </c>
      <c r="AL234">
        <v>-2.0077453344436775</v>
      </c>
      <c r="AM234">
        <v>8.4792213229553113</v>
      </c>
      <c r="AN234">
        <v>99</v>
      </c>
      <c r="AO234">
        <v>99</v>
      </c>
      <c r="AP234">
        <v>99</v>
      </c>
      <c r="AQ234">
        <v>99</v>
      </c>
    </row>
    <row r="235" spans="1:45">
      <c r="A235">
        <v>6</v>
      </c>
      <c r="B235">
        <v>49</v>
      </c>
      <c r="C235">
        <v>2015</v>
      </c>
      <c r="D235">
        <v>99</v>
      </c>
      <c r="E235">
        <v>99</v>
      </c>
      <c r="F235">
        <v>99</v>
      </c>
      <c r="G235">
        <v>99</v>
      </c>
      <c r="H235">
        <v>2</v>
      </c>
      <c r="I235">
        <v>99</v>
      </c>
      <c r="J235">
        <v>999</v>
      </c>
      <c r="K235">
        <v>99</v>
      </c>
      <c r="L235">
        <v>99</v>
      </c>
      <c r="M235">
        <v>99</v>
      </c>
      <c r="N235">
        <v>99</v>
      </c>
      <c r="O235">
        <v>99</v>
      </c>
      <c r="P235">
        <v>9999</v>
      </c>
      <c r="Q235">
        <v>2917</v>
      </c>
      <c r="R235">
        <v>14098.1</v>
      </c>
      <c r="S235">
        <v>4.1271447925606992</v>
      </c>
      <c r="T235">
        <v>8.0077457246011861</v>
      </c>
      <c r="U235">
        <v>289.68783027500109</v>
      </c>
      <c r="V235">
        <v>2.3620204140983523</v>
      </c>
      <c r="W235">
        <v>72.584248941346701</v>
      </c>
      <c r="X235">
        <v>13.831651073548915</v>
      </c>
      <c r="Y235">
        <v>56.336310275139923</v>
      </c>
      <c r="Z235">
        <v>1.8221276092220973</v>
      </c>
      <c r="AA235">
        <v>2.6919149019930475</v>
      </c>
      <c r="AB235">
        <v>77.205055817110917</v>
      </c>
      <c r="AC235">
        <v>68.250168953767698</v>
      </c>
      <c r="AD235">
        <v>62.166699446127758</v>
      </c>
      <c r="AE235">
        <v>24.119890299588882</v>
      </c>
      <c r="AF235">
        <v>24.233141777266695</v>
      </c>
      <c r="AG235">
        <v>2227.3296456138046</v>
      </c>
      <c r="AH235">
        <v>99.872323220859556</v>
      </c>
      <c r="AI235">
        <v>23.423014448755502</v>
      </c>
      <c r="AJ235">
        <v>726.34217065340147</v>
      </c>
      <c r="AK235">
        <v>6.8514872002163596</v>
      </c>
      <c r="AL235">
        <v>-0.60750402530714653</v>
      </c>
      <c r="AM235">
        <v>6.3240740278001892</v>
      </c>
      <c r="AN235">
        <v>99</v>
      </c>
      <c r="AO235">
        <v>99</v>
      </c>
      <c r="AP235">
        <v>99</v>
      </c>
      <c r="AQ235">
        <v>99</v>
      </c>
    </row>
    <row r="236" spans="1:45">
      <c r="A236">
        <v>6</v>
      </c>
      <c r="B236">
        <v>50</v>
      </c>
      <c r="C236">
        <v>2016</v>
      </c>
      <c r="D236">
        <v>99</v>
      </c>
      <c r="E236">
        <v>99</v>
      </c>
      <c r="F236">
        <v>99</v>
      </c>
      <c r="G236">
        <v>99</v>
      </c>
      <c r="H236">
        <v>2</v>
      </c>
      <c r="I236">
        <v>99</v>
      </c>
      <c r="J236">
        <v>999</v>
      </c>
      <c r="K236">
        <v>99</v>
      </c>
      <c r="L236">
        <v>99</v>
      </c>
      <c r="M236">
        <v>99</v>
      </c>
      <c r="N236">
        <v>99</v>
      </c>
      <c r="O236">
        <v>99</v>
      </c>
      <c r="P236">
        <v>9999</v>
      </c>
      <c r="Q236">
        <v>2839</v>
      </c>
      <c r="R236">
        <v>14187</v>
      </c>
      <c r="S236">
        <v>3.9995065905406362</v>
      </c>
      <c r="T236">
        <v>7.7080425741876386</v>
      </c>
      <c r="U236">
        <v>288.85628392190176</v>
      </c>
      <c r="V236">
        <v>2.0511736096426305</v>
      </c>
      <c r="W236">
        <v>68.83061958130682</v>
      </c>
      <c r="X236">
        <v>14.026926059068161</v>
      </c>
      <c r="Y236">
        <v>57.118800099652894</v>
      </c>
      <c r="Z236">
        <v>1.8220510586551513</v>
      </c>
      <c r="AA236">
        <v>2.6171934013256566</v>
      </c>
      <c r="AB236">
        <v>78.440765231371699</v>
      </c>
      <c r="AC236">
        <v>68.73823271229486</v>
      </c>
      <c r="AD236">
        <v>66.181795111764714</v>
      </c>
      <c r="AE236">
        <v>23.760635090775111</v>
      </c>
      <c r="AF236">
        <v>23.766440750963497</v>
      </c>
      <c r="AG236">
        <v>2231.5644964467738</v>
      </c>
      <c r="AI236">
        <v>23.599069570733779</v>
      </c>
      <c r="AJ236">
        <v>746.77078047999771</v>
      </c>
      <c r="AK236">
        <v>11.889979442028311</v>
      </c>
      <c r="AL236">
        <v>5.1825329676447449</v>
      </c>
      <c r="AM236">
        <v>12.680579584534001</v>
      </c>
      <c r="AN236">
        <v>99</v>
      </c>
      <c r="AO236">
        <v>99</v>
      </c>
      <c r="AP236">
        <v>99</v>
      </c>
      <c r="AQ236">
        <v>99</v>
      </c>
    </row>
    <row r="237" spans="1:45">
      <c r="A237">
        <v>6</v>
      </c>
      <c r="B237">
        <v>51</v>
      </c>
      <c r="C237">
        <v>2017</v>
      </c>
      <c r="D237">
        <v>99</v>
      </c>
      <c r="E237">
        <v>99</v>
      </c>
      <c r="F237">
        <v>99</v>
      </c>
      <c r="G237">
        <v>99</v>
      </c>
      <c r="H237">
        <v>2</v>
      </c>
      <c r="I237">
        <v>99</v>
      </c>
      <c r="J237">
        <v>999</v>
      </c>
      <c r="K237">
        <v>99</v>
      </c>
      <c r="L237">
        <v>99</v>
      </c>
      <c r="M237">
        <v>99</v>
      </c>
      <c r="N237">
        <v>99</v>
      </c>
      <c r="O237">
        <v>99</v>
      </c>
      <c r="P237">
        <v>9999</v>
      </c>
      <c r="Q237">
        <v>2935</v>
      </c>
      <c r="R237">
        <v>14662</v>
      </c>
      <c r="S237">
        <v>4.0744782430773432</v>
      </c>
      <c r="T237">
        <v>7.7628563633883507</v>
      </c>
      <c r="U237">
        <v>289.9186877642893</v>
      </c>
      <c r="V237">
        <v>2.666757604692402</v>
      </c>
      <c r="W237">
        <v>68.237621061246756</v>
      </c>
      <c r="X237">
        <v>15.325330787068603</v>
      </c>
      <c r="Y237">
        <v>60.738895005547903</v>
      </c>
      <c r="Z237">
        <v>1.9056426374283864</v>
      </c>
      <c r="AA237">
        <v>2.6564079718710647</v>
      </c>
      <c r="AB237">
        <v>77.290302441526876</v>
      </c>
      <c r="AC237">
        <v>67.17838343277586</v>
      </c>
      <c r="AD237">
        <v>63.477551338056578</v>
      </c>
      <c r="AE237">
        <v>24.65983820239838</v>
      </c>
      <c r="AF237">
        <v>24.710744149965517</v>
      </c>
      <c r="AG237">
        <v>2256.7973842640645</v>
      </c>
      <c r="AH237">
        <v>99.863592961396805</v>
      </c>
      <c r="AI237">
        <v>28.850088664575097</v>
      </c>
      <c r="AJ237">
        <v>762.44711723745456</v>
      </c>
      <c r="AK237">
        <v>11.084369600394648</v>
      </c>
      <c r="AL237">
        <v>3.2452951268528958</v>
      </c>
      <c r="AM237">
        <v>15.512410414125643</v>
      </c>
      <c r="AN237">
        <v>99</v>
      </c>
      <c r="AO237">
        <v>99</v>
      </c>
      <c r="AP237">
        <v>99</v>
      </c>
      <c r="AQ237">
        <v>99</v>
      </c>
    </row>
    <row r="238" spans="1:45">
      <c r="A238">
        <v>6</v>
      </c>
      <c r="B238">
        <v>52</v>
      </c>
      <c r="C238">
        <v>2018</v>
      </c>
      <c r="D238">
        <v>99</v>
      </c>
      <c r="E238">
        <v>99</v>
      </c>
      <c r="F238">
        <v>99</v>
      </c>
      <c r="G238">
        <v>99</v>
      </c>
      <c r="H238">
        <v>2</v>
      </c>
      <c r="I238">
        <v>99</v>
      </c>
      <c r="J238">
        <v>999</v>
      </c>
      <c r="K238">
        <v>99</v>
      </c>
      <c r="L238">
        <v>99</v>
      </c>
      <c r="M238">
        <v>99</v>
      </c>
      <c r="N238">
        <v>99</v>
      </c>
      <c r="O238">
        <v>99</v>
      </c>
      <c r="P238">
        <v>9999</v>
      </c>
      <c r="Q238">
        <v>2944</v>
      </c>
      <c r="R238">
        <v>15107</v>
      </c>
      <c r="S238">
        <v>3.989673661216655</v>
      </c>
      <c r="T238">
        <v>7.6200436883563905</v>
      </c>
      <c r="U238">
        <v>289.14180181372888</v>
      </c>
      <c r="V238">
        <v>3.1574766664460192</v>
      </c>
      <c r="W238">
        <v>66.763751903091261</v>
      </c>
      <c r="X238">
        <v>15.343880320381276</v>
      </c>
      <c r="Y238">
        <v>61.649365305304343</v>
      </c>
      <c r="Z238">
        <v>1.9202403586772647</v>
      </c>
      <c r="AA238">
        <v>2.56353761025259</v>
      </c>
      <c r="AB238">
        <v>79.178533249057011</v>
      </c>
      <c r="AC238">
        <v>67.420651687990812</v>
      </c>
      <c r="AD238">
        <v>64.470089655522258</v>
      </c>
      <c r="AE238">
        <v>25.652041024247776</v>
      </c>
      <c r="AF238">
        <v>25.588247319097967</v>
      </c>
      <c r="AG238">
        <v>2291.8757759829118</v>
      </c>
      <c r="AH238">
        <v>99.874230489177222</v>
      </c>
      <c r="AI238">
        <v>34.017342953597655</v>
      </c>
      <c r="AJ238">
        <v>815.12304100614972</v>
      </c>
      <c r="AK238">
        <v>10.957193390584052</v>
      </c>
      <c r="AL238">
        <v>1.0597228182537384</v>
      </c>
      <c r="AM238">
        <v>15.248849880366784</v>
      </c>
      <c r="AN238">
        <v>99</v>
      </c>
      <c r="AO238">
        <v>99</v>
      </c>
      <c r="AP238">
        <v>99</v>
      </c>
      <c r="AQ238">
        <v>99</v>
      </c>
      <c r="AR238">
        <v>216.19219930109341</v>
      </c>
      <c r="AS238">
        <v>28.739904043635224</v>
      </c>
    </row>
    <row r="239" spans="1:45">
      <c r="A239">
        <v>6</v>
      </c>
      <c r="B239">
        <v>53</v>
      </c>
      <c r="C239">
        <v>2019</v>
      </c>
      <c r="D239">
        <v>99</v>
      </c>
      <c r="E239">
        <v>99</v>
      </c>
      <c r="F239">
        <v>99</v>
      </c>
      <c r="G239">
        <v>99</v>
      </c>
      <c r="H239">
        <v>2</v>
      </c>
      <c r="I239">
        <v>99</v>
      </c>
      <c r="J239">
        <v>999</v>
      </c>
      <c r="K239">
        <v>99</v>
      </c>
      <c r="L239">
        <v>99</v>
      </c>
      <c r="M239">
        <v>99</v>
      </c>
      <c r="N239">
        <v>99</v>
      </c>
      <c r="O239">
        <v>99</v>
      </c>
      <c r="P239">
        <v>9999</v>
      </c>
      <c r="Q239">
        <v>2840</v>
      </c>
      <c r="R239">
        <v>15097</v>
      </c>
      <c r="S239">
        <v>3.7975756772868774</v>
      </c>
      <c r="T239">
        <v>7.7575014903623245</v>
      </c>
      <c r="U239">
        <v>293.43672915148727</v>
      </c>
      <c r="V239">
        <v>2.5369278664635351</v>
      </c>
      <c r="W239">
        <v>69.669470755779287</v>
      </c>
      <c r="X239">
        <v>16.261508909054779</v>
      </c>
      <c r="Y239">
        <v>59.713270573891023</v>
      </c>
      <c r="Z239">
        <v>1.7501670785747814</v>
      </c>
      <c r="AA239">
        <v>2.4109113227961045</v>
      </c>
      <c r="AB239">
        <v>85.324326146818919</v>
      </c>
      <c r="AC239">
        <v>69.627082296180149</v>
      </c>
      <c r="AD239">
        <v>66.440750511501392</v>
      </c>
      <c r="AE239">
        <v>25.441523424334346</v>
      </c>
      <c r="AF239">
        <v>25.553698476797223</v>
      </c>
      <c r="AG239">
        <v>2254.7338527100806</v>
      </c>
      <c r="AH239">
        <v>100</v>
      </c>
      <c r="AI239">
        <v>31.926872888653374</v>
      </c>
      <c r="AJ239">
        <v>769.83233786315373</v>
      </c>
      <c r="AK239">
        <v>8.7983418886354539</v>
      </c>
      <c r="AL239">
        <v>-0.26333795426907924</v>
      </c>
      <c r="AM239">
        <v>16.422180525238801</v>
      </c>
      <c r="AN239">
        <v>99</v>
      </c>
      <c r="AO239">
        <v>99</v>
      </c>
      <c r="AP239">
        <v>99</v>
      </c>
      <c r="AQ239">
        <v>99</v>
      </c>
      <c r="AR239">
        <v>221.19146285489472</v>
      </c>
      <c r="AS239">
        <v>27.152301481397878</v>
      </c>
    </row>
    <row r="240" spans="1:45">
      <c r="A240">
        <v>6</v>
      </c>
      <c r="B240">
        <v>54</v>
      </c>
      <c r="C240">
        <v>2020</v>
      </c>
      <c r="D240">
        <v>99</v>
      </c>
      <c r="E240">
        <v>99</v>
      </c>
      <c r="F240">
        <v>99</v>
      </c>
      <c r="G240">
        <v>99</v>
      </c>
      <c r="H240">
        <v>2</v>
      </c>
      <c r="I240">
        <v>99</v>
      </c>
      <c r="J240">
        <v>999</v>
      </c>
      <c r="K240">
        <v>99</v>
      </c>
      <c r="L240">
        <v>99</v>
      </c>
      <c r="M240">
        <v>99</v>
      </c>
      <c r="N240">
        <v>99</v>
      </c>
      <c r="O240">
        <v>99</v>
      </c>
      <c r="P240">
        <v>9999</v>
      </c>
      <c r="Q240">
        <v>2872</v>
      </c>
      <c r="R240">
        <v>14016.209999999997</v>
      </c>
      <c r="S240">
        <v>3.9609209622287342</v>
      </c>
      <c r="T240">
        <v>7.9586421721706531</v>
      </c>
      <c r="U240">
        <v>298.71483803396342</v>
      </c>
      <c r="V240">
        <v>3.132087775511355</v>
      </c>
      <c r="W240">
        <v>72.323402688743954</v>
      </c>
      <c r="X240">
        <v>18.856738019764254</v>
      </c>
      <c r="Y240">
        <v>61.537745921761747</v>
      </c>
      <c r="Z240">
        <v>1.9049216929678277</v>
      </c>
      <c r="AA240">
        <v>2.4882218884304375</v>
      </c>
      <c r="AB240">
        <v>82.490256512815236</v>
      </c>
      <c r="AC240">
        <v>67.42254679568552</v>
      </c>
      <c r="AD240">
        <v>63.834240076560782</v>
      </c>
      <c r="AE240">
        <v>26.568390117298367</v>
      </c>
      <c r="AF240">
        <v>26.676486879675902</v>
      </c>
      <c r="AG240">
        <v>2305.3235069953062</v>
      </c>
      <c r="AH240">
        <v>100</v>
      </c>
      <c r="AI240">
        <v>36.762434352795793</v>
      </c>
      <c r="AJ240">
        <v>813.15344667511283</v>
      </c>
      <c r="AK240">
        <v>6.9660255393505395</v>
      </c>
      <c r="AL240">
        <v>-1.0474372480223313</v>
      </c>
      <c r="AM240">
        <v>20.741236563643781</v>
      </c>
      <c r="AN240">
        <v>99</v>
      </c>
      <c r="AO240">
        <v>99</v>
      </c>
      <c r="AP240">
        <v>99</v>
      </c>
      <c r="AQ240">
        <v>99</v>
      </c>
      <c r="AR240">
        <v>221.09953703703704</v>
      </c>
      <c r="AS240">
        <v>27.669912722863405</v>
      </c>
    </row>
    <row r="241" spans="1:45">
      <c r="A241">
        <v>6</v>
      </c>
      <c r="B241">
        <v>55</v>
      </c>
      <c r="C241">
        <v>2021</v>
      </c>
      <c r="D241">
        <v>99</v>
      </c>
      <c r="E241">
        <v>99</v>
      </c>
      <c r="F241">
        <v>99</v>
      </c>
      <c r="G241">
        <v>99</v>
      </c>
      <c r="H241">
        <v>2</v>
      </c>
      <c r="I241">
        <v>99</v>
      </c>
      <c r="J241">
        <v>999</v>
      </c>
      <c r="K241">
        <v>99</v>
      </c>
      <c r="L241">
        <v>99</v>
      </c>
      <c r="M241">
        <v>99</v>
      </c>
      <c r="N241">
        <v>99</v>
      </c>
      <c r="O241">
        <v>99</v>
      </c>
      <c r="P241">
        <v>9999</v>
      </c>
      <c r="Q241">
        <v>2886</v>
      </c>
      <c r="R241">
        <v>15319.029999999995</v>
      </c>
      <c r="S241">
        <v>4.2113874050772147</v>
      </c>
      <c r="T241">
        <v>8.1479049260951939</v>
      </c>
      <c r="U241">
        <v>304.05130089829299</v>
      </c>
      <c r="V241">
        <v>3.0354402334873698</v>
      </c>
      <c r="W241">
        <v>74.397660948506541</v>
      </c>
      <c r="X241">
        <v>21.835586195731725</v>
      </c>
      <c r="Y241">
        <v>64.084932399696214</v>
      </c>
      <c r="Z241">
        <v>1.9373410054694995</v>
      </c>
      <c r="AA241">
        <v>2.5648433783871898</v>
      </c>
      <c r="AB241">
        <v>82.776182375304131</v>
      </c>
      <c r="AC241">
        <v>67.839740743308525</v>
      </c>
      <c r="AD241">
        <v>65.791007803854512</v>
      </c>
      <c r="AE241">
        <v>26.629736138579354</v>
      </c>
      <c r="AF241">
        <v>26.79436141051492</v>
      </c>
      <c r="AG241">
        <v>2323.5069843161855</v>
      </c>
      <c r="AH241">
        <v>98.289513108858714</v>
      </c>
      <c r="AI241">
        <v>37.82262976180607</v>
      </c>
      <c r="AJ241">
        <v>801.33433460351284</v>
      </c>
      <c r="AK241">
        <v>7.1317902792729075</v>
      </c>
      <c r="AL241">
        <v>-1.7222832734044784</v>
      </c>
      <c r="AM241">
        <v>18.793372978987374</v>
      </c>
      <c r="AN241">
        <v>99</v>
      </c>
      <c r="AO241">
        <v>99</v>
      </c>
      <c r="AP241">
        <v>99</v>
      </c>
      <c r="AQ241">
        <v>99</v>
      </c>
      <c r="AR241">
        <v>221.39396468699843</v>
      </c>
      <c r="AS241">
        <v>28.033430684180711</v>
      </c>
    </row>
    <row r="242" spans="1:45">
      <c r="A242">
        <v>6</v>
      </c>
      <c r="B242">
        <v>56</v>
      </c>
      <c r="C242">
        <v>2022</v>
      </c>
      <c r="D242">
        <v>99</v>
      </c>
      <c r="E242">
        <v>99</v>
      </c>
      <c r="F242">
        <v>99</v>
      </c>
      <c r="G242">
        <v>99</v>
      </c>
      <c r="H242">
        <v>2</v>
      </c>
      <c r="I242">
        <v>99</v>
      </c>
      <c r="J242">
        <v>999</v>
      </c>
      <c r="K242">
        <v>99</v>
      </c>
      <c r="L242">
        <v>99</v>
      </c>
      <c r="M242">
        <v>99</v>
      </c>
      <c r="N242">
        <v>99</v>
      </c>
      <c r="O242">
        <v>99</v>
      </c>
      <c r="P242">
        <v>9999</v>
      </c>
      <c r="Q242">
        <v>2965</v>
      </c>
      <c r="R242">
        <v>16883</v>
      </c>
      <c r="S242">
        <v>4.1756459756459758</v>
      </c>
      <c r="T242">
        <v>8.0127347035479506</v>
      </c>
      <c r="U242">
        <v>301.94644316768682</v>
      </c>
      <c r="V242">
        <v>23.82870342948528</v>
      </c>
      <c r="W242">
        <v>71.89480542557601</v>
      </c>
      <c r="X242">
        <v>21.388378842622753</v>
      </c>
      <c r="Y242">
        <v>64.629359694848276</v>
      </c>
      <c r="Z242">
        <v>1.9529605026844972</v>
      </c>
      <c r="AA242">
        <v>2.5594427178445902</v>
      </c>
      <c r="AB242">
        <v>80.319737178944507</v>
      </c>
      <c r="AC242">
        <v>67.005353856495319</v>
      </c>
      <c r="AD242">
        <v>65.786356964052089</v>
      </c>
      <c r="AE242">
        <v>27.283892758447941</v>
      </c>
      <c r="AF242">
        <v>27.421837284428808</v>
      </c>
      <c r="AG242">
        <v>2314.2214906982358</v>
      </c>
      <c r="AH242">
        <v>97.701830243440128</v>
      </c>
      <c r="AI242">
        <v>38.92080791328555</v>
      </c>
      <c r="AJ242">
        <v>792.52900873897124</v>
      </c>
      <c r="AK242">
        <v>11.585249497581289</v>
      </c>
      <c r="AL242">
        <v>3.5324357708844998</v>
      </c>
      <c r="AM242">
        <v>20.03115698571898</v>
      </c>
      <c r="AN242">
        <v>99</v>
      </c>
      <c r="AO242">
        <v>99</v>
      </c>
      <c r="AP242">
        <v>99</v>
      </c>
      <c r="AQ242">
        <v>99</v>
      </c>
      <c r="AR242">
        <v>221.63258033341387</v>
      </c>
      <c r="AS242">
        <v>27.745581645069688</v>
      </c>
    </row>
    <row r="243" spans="1:45" s="526" customFormat="1">
      <c r="A243" s="526">
        <v>6</v>
      </c>
      <c r="B243" s="526">
        <v>57</v>
      </c>
      <c r="C243" s="526">
        <v>2023</v>
      </c>
      <c r="D243" s="526">
        <v>99</v>
      </c>
      <c r="E243" s="526">
        <v>99</v>
      </c>
      <c r="F243" s="526">
        <v>99</v>
      </c>
      <c r="G243" s="526">
        <v>99</v>
      </c>
      <c r="H243" s="526">
        <v>2</v>
      </c>
      <c r="I243" s="526">
        <v>99</v>
      </c>
      <c r="J243" s="526">
        <v>999</v>
      </c>
      <c r="K243" s="526">
        <v>99</v>
      </c>
      <c r="L243" s="526">
        <v>99</v>
      </c>
      <c r="M243" s="526">
        <v>99</v>
      </c>
      <c r="N243" s="526">
        <v>99</v>
      </c>
      <c r="O243" s="526">
        <v>99</v>
      </c>
      <c r="P243" s="526">
        <v>9999</v>
      </c>
      <c r="Q243" s="526">
        <v>3023</v>
      </c>
      <c r="R243" s="526">
        <v>16440</v>
      </c>
      <c r="S243" s="526">
        <v>4.1358002076082307</v>
      </c>
      <c r="T243" s="526">
        <v>7.9388686131386867</v>
      </c>
      <c r="U243" s="526">
        <v>300.1999391727519</v>
      </c>
      <c r="V243" s="526">
        <v>23.722627737226279</v>
      </c>
      <c r="W243" s="526">
        <v>70.200729927007302</v>
      </c>
      <c r="X243" s="526">
        <v>20.906326034063255</v>
      </c>
      <c r="Y243" s="526">
        <v>66.004433309736754</v>
      </c>
      <c r="Z243" s="526">
        <v>1.9276508781297832</v>
      </c>
      <c r="AA243" s="526">
        <v>2.6020481703908418</v>
      </c>
      <c r="AB243" s="526">
        <v>79.294396476376221</v>
      </c>
      <c r="AC243" s="526">
        <v>65.110951845847751</v>
      </c>
      <c r="AD243" s="526">
        <v>64.411553976189538</v>
      </c>
      <c r="AE243" s="526">
        <v>28.80975746530212</v>
      </c>
      <c r="AF243" s="526">
        <v>28.832689559795501</v>
      </c>
      <c r="AG243" s="526">
        <v>2351.9359919990002</v>
      </c>
      <c r="AH243" s="526">
        <v>97.27493917274937</v>
      </c>
      <c r="AI243" s="526">
        <v>39.76885644768857</v>
      </c>
      <c r="AJ243" s="526">
        <v>818.57827257204303</v>
      </c>
      <c r="AK243" s="526">
        <v>9.3585803149191058</v>
      </c>
      <c r="AL243" s="526">
        <v>1.6123357078301439</v>
      </c>
      <c r="AM243" s="526">
        <v>18.475753361530749</v>
      </c>
      <c r="AN243" s="526">
        <v>99</v>
      </c>
      <c r="AO243" s="526">
        <v>99</v>
      </c>
      <c r="AP243" s="526">
        <v>99</v>
      </c>
      <c r="AQ243" s="526">
        <v>99</v>
      </c>
      <c r="AR243" s="526">
        <v>221.61495186898352</v>
      </c>
      <c r="AS243" s="526">
        <v>27.579011985229538</v>
      </c>
    </row>
    <row r="244" spans="1:45" s="526" customFormat="1">
      <c r="A244" s="526">
        <v>6</v>
      </c>
      <c r="B244" s="526">
        <v>58</v>
      </c>
      <c r="C244" s="526">
        <v>2024</v>
      </c>
      <c r="D244" s="526">
        <v>99</v>
      </c>
      <c r="E244" s="526">
        <v>99</v>
      </c>
      <c r="F244" s="526">
        <v>99</v>
      </c>
      <c r="G244" s="526">
        <v>99</v>
      </c>
      <c r="H244" s="526">
        <v>2</v>
      </c>
      <c r="I244" s="526">
        <v>99</v>
      </c>
      <c r="J244" s="526">
        <v>999</v>
      </c>
      <c r="K244" s="526">
        <v>99</v>
      </c>
      <c r="L244" s="526">
        <v>99</v>
      </c>
      <c r="M244" s="526">
        <v>99</v>
      </c>
      <c r="N244" s="526">
        <v>99</v>
      </c>
      <c r="O244" s="526">
        <v>99</v>
      </c>
      <c r="P244" s="526">
        <v>9999</v>
      </c>
      <c r="Q244" s="526">
        <v>2874</v>
      </c>
      <c r="R244" s="526">
        <v>14876</v>
      </c>
      <c r="S244" s="526">
        <v>4.237851317651816</v>
      </c>
      <c r="T244" s="526">
        <v>8.0781123958053218</v>
      </c>
      <c r="U244" s="526">
        <v>303.34879671954923</v>
      </c>
      <c r="V244" s="526">
        <v>24.36810970691046</v>
      </c>
      <c r="W244" s="526">
        <v>72.364883033073426</v>
      </c>
      <c r="X244" s="526">
        <v>22.136326969615485</v>
      </c>
      <c r="Y244" s="526">
        <v>64.382591650122819</v>
      </c>
      <c r="Z244" s="526">
        <v>1.8682255359416371</v>
      </c>
      <c r="AA244" s="526">
        <v>2.5763317797540002</v>
      </c>
      <c r="AB244" s="526">
        <v>77.663858455615994</v>
      </c>
      <c r="AC244" s="526">
        <v>61.807263168161811</v>
      </c>
      <c r="AD244" s="526">
        <v>58.833792868852349</v>
      </c>
      <c r="AE244" s="526">
        <v>27.823289567201567</v>
      </c>
      <c r="AF244" s="526">
        <v>27.790755391333391</v>
      </c>
      <c r="AG244" s="526">
        <v>2379.4941020450901</v>
      </c>
      <c r="AH244" s="526">
        <v>96.269158375907523</v>
      </c>
      <c r="AI244" s="526">
        <v>41.086313525141158</v>
      </c>
      <c r="AJ244" s="526">
        <v>824.24257623279857</v>
      </c>
      <c r="AK244" s="526">
        <v>8.2109750580743928</v>
      </c>
      <c r="AL244" s="526">
        <v>1.4017306001002388</v>
      </c>
      <c r="AM244" s="526">
        <v>19.53487981388264</v>
      </c>
      <c r="AN244" s="526">
        <v>99</v>
      </c>
      <c r="AO244" s="526">
        <v>99</v>
      </c>
      <c r="AP244" s="526">
        <v>99</v>
      </c>
      <c r="AQ244" s="526">
        <v>99</v>
      </c>
      <c r="AR244" s="526">
        <v>221.5993578557968</v>
      </c>
      <c r="AS244" s="526">
        <v>27.849451631313599</v>
      </c>
    </row>
    <row r="245" spans="1:45">
      <c r="A245">
        <v>7</v>
      </c>
      <c r="B245">
        <v>1</v>
      </c>
      <c r="C245">
        <v>2024</v>
      </c>
      <c r="D245">
        <v>99</v>
      </c>
      <c r="E245">
        <v>99</v>
      </c>
      <c r="F245">
        <v>99</v>
      </c>
      <c r="G245">
        <v>1</v>
      </c>
      <c r="H245">
        <v>1</v>
      </c>
      <c r="I245">
        <v>99</v>
      </c>
      <c r="J245">
        <v>999</v>
      </c>
      <c r="K245">
        <v>99</v>
      </c>
      <c r="L245">
        <v>99</v>
      </c>
      <c r="M245">
        <v>99</v>
      </c>
      <c r="N245">
        <v>99</v>
      </c>
      <c r="O245">
        <v>99</v>
      </c>
      <c r="P245">
        <v>9999</v>
      </c>
      <c r="Q245">
        <v>2366</v>
      </c>
      <c r="R245">
        <v>13160</v>
      </c>
      <c r="S245">
        <v>4.2865639774287043</v>
      </c>
      <c r="T245">
        <v>7.9792553191489359</v>
      </c>
      <c r="U245">
        <v>312.12829027355622</v>
      </c>
      <c r="V245">
        <v>25.17477203647416</v>
      </c>
      <c r="W245">
        <v>74.40729483282675</v>
      </c>
      <c r="X245">
        <v>24.650455927051659</v>
      </c>
      <c r="Y245">
        <v>62.979788935831358</v>
      </c>
      <c r="Z245">
        <v>1.8976441073046679</v>
      </c>
      <c r="AA245">
        <v>2.4639241550427275</v>
      </c>
      <c r="AB245">
        <v>80.235433960523579</v>
      </c>
      <c r="AC245">
        <v>63.606039430630553</v>
      </c>
      <c r="AD245">
        <v>61.259247770085523</v>
      </c>
      <c r="AE245">
        <v>70.317926796687146</v>
      </c>
      <c r="AF245">
        <v>70.4455426322954</v>
      </c>
      <c r="AG245">
        <v>2351.2712972928221</v>
      </c>
      <c r="AH245">
        <v>91.778115501519764</v>
      </c>
      <c r="AI245">
        <v>32.515197568389056</v>
      </c>
      <c r="AJ245">
        <v>797.34236638916605</v>
      </c>
      <c r="AK245">
        <v>23.212275926963521</v>
      </c>
      <c r="AL245">
        <v>5.282613416665292</v>
      </c>
      <c r="AM245">
        <v>29.275790499920703</v>
      </c>
      <c r="AN245">
        <v>99</v>
      </c>
      <c r="AO245">
        <v>99</v>
      </c>
      <c r="AP245">
        <v>99</v>
      </c>
      <c r="AQ245">
        <v>99</v>
      </c>
      <c r="AR245">
        <v>223.69964401026576</v>
      </c>
      <c r="AS245">
        <v>28.088761229960721</v>
      </c>
    </row>
    <row r="246" spans="1:45">
      <c r="A246">
        <v>7</v>
      </c>
      <c r="B246">
        <v>2</v>
      </c>
      <c r="C246">
        <v>2024</v>
      </c>
      <c r="D246">
        <v>99</v>
      </c>
      <c r="E246">
        <v>99</v>
      </c>
      <c r="F246">
        <v>99</v>
      </c>
      <c r="G246">
        <v>1</v>
      </c>
      <c r="H246">
        <v>2</v>
      </c>
      <c r="I246">
        <v>99</v>
      </c>
      <c r="J246">
        <v>999</v>
      </c>
      <c r="K246">
        <v>99</v>
      </c>
      <c r="L246">
        <v>99</v>
      </c>
      <c r="M246">
        <v>99</v>
      </c>
      <c r="N246">
        <v>99</v>
      </c>
      <c r="O246">
        <v>99</v>
      </c>
      <c r="P246">
        <v>9999</v>
      </c>
      <c r="Q246">
        <v>1134</v>
      </c>
      <c r="R246">
        <v>5555</v>
      </c>
      <c r="S246">
        <v>4.5694695055936476</v>
      </c>
      <c r="T246">
        <v>8.0246624662466264</v>
      </c>
      <c r="U246">
        <v>310.22331233123305</v>
      </c>
      <c r="V246">
        <v>31.629162916291623</v>
      </c>
      <c r="W246">
        <v>70.369036903690358</v>
      </c>
      <c r="X246">
        <v>26.390639063906391</v>
      </c>
      <c r="Y246">
        <v>67.601832551833198</v>
      </c>
      <c r="Z246">
        <v>1.9363086974300263</v>
      </c>
      <c r="AA246">
        <v>2.6110483681733005</v>
      </c>
      <c r="AB246">
        <v>79.974740215938752</v>
      </c>
      <c r="AC246">
        <v>58.486078352084888</v>
      </c>
      <c r="AD246">
        <v>58.218942202740585</v>
      </c>
      <c r="AE246">
        <v>29.682073203312843</v>
      </c>
      <c r="AF246">
        <v>29.5544573677046</v>
      </c>
      <c r="AG246">
        <v>2484.6428312816802</v>
      </c>
      <c r="AH246">
        <v>99.405940594059388</v>
      </c>
      <c r="AI246">
        <v>53.033303330333055</v>
      </c>
      <c r="AJ246">
        <v>899.47051106339859</v>
      </c>
      <c r="AK246">
        <v>10.078230468777098</v>
      </c>
      <c r="AL246">
        <v>0.29444387676356998</v>
      </c>
      <c r="AM246">
        <v>17.872235788711677</v>
      </c>
      <c r="AN246">
        <v>99</v>
      </c>
      <c r="AO246">
        <v>99</v>
      </c>
      <c r="AP246">
        <v>99</v>
      </c>
      <c r="AQ246">
        <v>99</v>
      </c>
      <c r="AR246">
        <v>221.08001448225923</v>
      </c>
      <c r="AS246">
        <v>28.62212332981635</v>
      </c>
    </row>
    <row r="247" spans="1:45">
      <c r="A247">
        <v>7</v>
      </c>
      <c r="B247">
        <v>3</v>
      </c>
      <c r="C247">
        <v>2024</v>
      </c>
      <c r="D247">
        <v>99</v>
      </c>
      <c r="E247">
        <v>99</v>
      </c>
      <c r="F247">
        <v>99</v>
      </c>
      <c r="G247">
        <v>2</v>
      </c>
      <c r="H247">
        <v>1</v>
      </c>
      <c r="I247">
        <v>99</v>
      </c>
      <c r="J247">
        <v>999</v>
      </c>
      <c r="K247">
        <v>99</v>
      </c>
      <c r="L247">
        <v>99</v>
      </c>
      <c r="M247">
        <v>99</v>
      </c>
      <c r="N247">
        <v>99</v>
      </c>
      <c r="O247">
        <v>99</v>
      </c>
      <c r="P247">
        <v>9999</v>
      </c>
      <c r="Q247">
        <v>1872</v>
      </c>
      <c r="R247">
        <v>9798</v>
      </c>
      <c r="S247">
        <v>3.7885937019181446</v>
      </c>
      <c r="T247">
        <v>7.9995917534190655</v>
      </c>
      <c r="U247">
        <v>299.11532965911414</v>
      </c>
      <c r="V247">
        <v>14.462135129618288</v>
      </c>
      <c r="W247">
        <v>73.208818126148188</v>
      </c>
      <c r="X247">
        <v>18.462951622780157</v>
      </c>
      <c r="Y247">
        <v>59.295459044578259</v>
      </c>
      <c r="Z247">
        <v>1.6640714521053055</v>
      </c>
      <c r="AA247">
        <v>2.5227683022463849</v>
      </c>
      <c r="AB247">
        <v>73.881479468253616</v>
      </c>
      <c r="AC247">
        <v>68.835861674704077</v>
      </c>
      <c r="AD247">
        <v>73.469664675594231</v>
      </c>
      <c r="AE247">
        <v>68.560632565950613</v>
      </c>
      <c r="AF247">
        <v>68.479341087651434</v>
      </c>
      <c r="AG247">
        <v>2199.1763572481013</v>
      </c>
      <c r="AH247">
        <v>90.01837109614209</v>
      </c>
      <c r="AI247">
        <v>16.380894060012249</v>
      </c>
      <c r="AJ247">
        <v>659.43751885764891</v>
      </c>
      <c r="AK247">
        <v>8.4809894877748135</v>
      </c>
      <c r="AL247">
        <v>5.6284409070731591</v>
      </c>
      <c r="AM247">
        <v>18.477451800857423</v>
      </c>
      <c r="AN247">
        <v>99</v>
      </c>
      <c r="AO247">
        <v>99</v>
      </c>
      <c r="AP247">
        <v>99</v>
      </c>
      <c r="AQ247">
        <v>99</v>
      </c>
      <c r="AR247">
        <v>223.21126600929381</v>
      </c>
      <c r="AS247">
        <v>26.971795974769723</v>
      </c>
    </row>
    <row r="248" spans="1:45">
      <c r="A248">
        <v>7</v>
      </c>
      <c r="B248">
        <v>4</v>
      </c>
      <c r="C248">
        <v>2024</v>
      </c>
      <c r="D248">
        <v>99</v>
      </c>
      <c r="E248">
        <v>99</v>
      </c>
      <c r="F248">
        <v>99</v>
      </c>
      <c r="G248">
        <v>2</v>
      </c>
      <c r="H248">
        <v>2</v>
      </c>
      <c r="I248">
        <v>99</v>
      </c>
      <c r="J248">
        <v>999</v>
      </c>
      <c r="K248">
        <v>99</v>
      </c>
      <c r="L248">
        <v>99</v>
      </c>
      <c r="M248">
        <v>99</v>
      </c>
      <c r="N248">
        <v>99</v>
      </c>
      <c r="O248">
        <v>99</v>
      </c>
      <c r="P248">
        <v>9999</v>
      </c>
      <c r="Q248">
        <v>844</v>
      </c>
      <c r="R248">
        <v>4493</v>
      </c>
      <c r="S248">
        <v>3.9680661009379192</v>
      </c>
      <c r="T248">
        <v>8.1373247273536613</v>
      </c>
      <c r="U248">
        <v>300.24473625639803</v>
      </c>
      <c r="V248">
        <v>19.185399510349438</v>
      </c>
      <c r="W248">
        <v>76.207433785889151</v>
      </c>
      <c r="X248">
        <v>20.632094369018471</v>
      </c>
      <c r="Y248">
        <v>62.259940767337213</v>
      </c>
      <c r="Z248">
        <v>1.8197332054933004</v>
      </c>
      <c r="AA248">
        <v>2.4284220426965399</v>
      </c>
      <c r="AB248">
        <v>74.787836034861826</v>
      </c>
      <c r="AC248">
        <v>67.286754249921685</v>
      </c>
      <c r="AD248">
        <v>62.999652383025619</v>
      </c>
      <c r="AE248">
        <v>31.439367434049409</v>
      </c>
      <c r="AF248">
        <v>31.520658912348555</v>
      </c>
      <c r="AG248">
        <v>2291.4021447721175</v>
      </c>
      <c r="AH248">
        <v>99.621633652348095</v>
      </c>
      <c r="AI248">
        <v>36.634765190296022</v>
      </c>
      <c r="AJ248">
        <v>755.89993328907485</v>
      </c>
      <c r="AK248">
        <v>2.5547349569359983</v>
      </c>
      <c r="AL248">
        <v>1.0550704081029194</v>
      </c>
      <c r="AM248">
        <v>18.632577220302831</v>
      </c>
      <c r="AN248">
        <v>99</v>
      </c>
      <c r="AO248">
        <v>99</v>
      </c>
      <c r="AP248">
        <v>99</v>
      </c>
      <c r="AQ248">
        <v>99</v>
      </c>
      <c r="AR248">
        <v>222.80674709562103</v>
      </c>
      <c r="AS248">
        <v>27.125206654964529</v>
      </c>
    </row>
    <row r="249" spans="1:45">
      <c r="A249">
        <v>7</v>
      </c>
      <c r="B249">
        <v>5</v>
      </c>
      <c r="C249">
        <v>2024</v>
      </c>
      <c r="D249">
        <v>99</v>
      </c>
      <c r="E249">
        <v>99</v>
      </c>
      <c r="F249">
        <v>99</v>
      </c>
      <c r="G249">
        <v>3</v>
      </c>
      <c r="H249">
        <v>1</v>
      </c>
      <c r="I249">
        <v>99</v>
      </c>
      <c r="J249">
        <v>999</v>
      </c>
      <c r="K249">
        <v>99</v>
      </c>
      <c r="L249">
        <v>99</v>
      </c>
      <c r="M249">
        <v>99</v>
      </c>
      <c r="N249">
        <v>99</v>
      </c>
      <c r="O249">
        <v>99</v>
      </c>
      <c r="P249">
        <v>9999</v>
      </c>
      <c r="Q249">
        <v>1769</v>
      </c>
      <c r="R249">
        <v>11234</v>
      </c>
      <c r="S249">
        <v>3.7335356059253968</v>
      </c>
      <c r="T249">
        <v>8.2055367633968306</v>
      </c>
      <c r="U249">
        <v>300.78717286807961</v>
      </c>
      <c r="V249">
        <v>12.097204913654979</v>
      </c>
      <c r="W249">
        <v>77.576998397721184</v>
      </c>
      <c r="X249">
        <v>16.80612426562222</v>
      </c>
      <c r="Y249">
        <v>54.571055105546598</v>
      </c>
      <c r="Z249">
        <v>1.5244151874964358</v>
      </c>
      <c r="AA249">
        <v>2.2958658810153043</v>
      </c>
      <c r="AB249">
        <v>78.310437411122606</v>
      </c>
      <c r="AC249">
        <v>68.071943976439698</v>
      </c>
      <c r="AD249">
        <v>65.034791390847403</v>
      </c>
      <c r="AE249">
        <v>72.608583247156147</v>
      </c>
      <c r="AF249">
        <v>72.705217325688352</v>
      </c>
      <c r="AG249">
        <v>2182.9386820042878</v>
      </c>
      <c r="AH249">
        <v>91.303186754495286</v>
      </c>
      <c r="AI249">
        <v>14.153462702510238</v>
      </c>
      <c r="AJ249">
        <v>611.53569340787737</v>
      </c>
      <c r="AK249">
        <v>16.528697348192249</v>
      </c>
      <c r="AL249">
        <v>1.5460098906624551</v>
      </c>
      <c r="AM249">
        <v>16.594341936661451</v>
      </c>
      <c r="AN249">
        <v>99</v>
      </c>
      <c r="AO249">
        <v>99</v>
      </c>
      <c r="AP249">
        <v>99</v>
      </c>
      <c r="AQ249">
        <v>99</v>
      </c>
      <c r="AR249">
        <v>224.60996295574188</v>
      </c>
      <c r="AS249">
        <v>26.663589320932367</v>
      </c>
    </row>
    <row r="250" spans="1:45">
      <c r="A250">
        <v>7</v>
      </c>
      <c r="B250">
        <v>6</v>
      </c>
      <c r="C250">
        <v>2024</v>
      </c>
      <c r="D250">
        <v>99</v>
      </c>
      <c r="E250">
        <v>99</v>
      </c>
      <c r="F250">
        <v>99</v>
      </c>
      <c r="G250">
        <v>3</v>
      </c>
      <c r="H250">
        <v>2</v>
      </c>
      <c r="I250">
        <v>99</v>
      </c>
      <c r="J250">
        <v>999</v>
      </c>
      <c r="K250">
        <v>99</v>
      </c>
      <c r="L250">
        <v>99</v>
      </c>
      <c r="M250">
        <v>99</v>
      </c>
      <c r="N250">
        <v>99</v>
      </c>
      <c r="O250">
        <v>99</v>
      </c>
      <c r="P250">
        <v>9999</v>
      </c>
      <c r="Q250">
        <v>773</v>
      </c>
      <c r="R250">
        <v>4238</v>
      </c>
      <c r="S250">
        <v>4.1251182592242195</v>
      </c>
      <c r="T250">
        <v>8.1290703161868798</v>
      </c>
      <c r="U250">
        <v>299.32765455403529</v>
      </c>
      <c r="V250">
        <v>21.448796602170827</v>
      </c>
      <c r="W250">
        <v>71.283624351109012</v>
      </c>
      <c r="X250">
        <v>19.5375176970269</v>
      </c>
      <c r="Y250">
        <v>62.736517795819751</v>
      </c>
      <c r="Z250">
        <v>1.7957691372567537</v>
      </c>
      <c r="AA250">
        <v>2.7249393764355805</v>
      </c>
      <c r="AB250">
        <v>77.064257169940774</v>
      </c>
      <c r="AC250">
        <v>61.922575892958257</v>
      </c>
      <c r="AD250">
        <v>58.10835743863661</v>
      </c>
      <c r="AE250">
        <v>27.391416752843838</v>
      </c>
      <c r="AF250">
        <v>27.294782674311644</v>
      </c>
      <c r="AG250">
        <v>2339.8700882117082</v>
      </c>
      <c r="AH250">
        <v>88.201982067012779</v>
      </c>
      <c r="AI250">
        <v>31.736668239735721</v>
      </c>
      <c r="AJ250">
        <v>768.23390028346114</v>
      </c>
      <c r="AK250">
        <v>6.8767233372588814</v>
      </c>
      <c r="AL250">
        <v>5.171594060776374</v>
      </c>
      <c r="AM250">
        <v>16.308027474733965</v>
      </c>
      <c r="AN250">
        <v>99</v>
      </c>
      <c r="AO250">
        <v>99</v>
      </c>
      <c r="AP250">
        <v>99</v>
      </c>
      <c r="AQ250">
        <v>99</v>
      </c>
      <c r="AR250">
        <v>221.21545041432768</v>
      </c>
      <c r="AS250">
        <v>27.64668783831096</v>
      </c>
    </row>
    <row r="251" spans="1:45">
      <c r="A251">
        <v>7</v>
      </c>
      <c r="B251">
        <v>7</v>
      </c>
      <c r="C251">
        <v>2024</v>
      </c>
      <c r="D251">
        <v>99</v>
      </c>
      <c r="E251">
        <v>99</v>
      </c>
      <c r="F251">
        <v>99</v>
      </c>
      <c r="G251">
        <v>4</v>
      </c>
      <c r="H251">
        <v>1</v>
      </c>
      <c r="I251">
        <v>99</v>
      </c>
      <c r="J251">
        <v>999</v>
      </c>
      <c r="K251">
        <v>99</v>
      </c>
      <c r="L251">
        <v>99</v>
      </c>
      <c r="M251">
        <v>99</v>
      </c>
      <c r="N251">
        <v>99</v>
      </c>
      <c r="O251">
        <v>99</v>
      </c>
      <c r="P251">
        <v>9999</v>
      </c>
      <c r="Q251">
        <v>760</v>
      </c>
      <c r="R251">
        <v>4398</v>
      </c>
      <c r="S251">
        <v>3.722158961512184</v>
      </c>
      <c r="T251">
        <v>8.026603001364256</v>
      </c>
      <c r="U251">
        <v>297.37012278308401</v>
      </c>
      <c r="V251">
        <v>13.142337426102772</v>
      </c>
      <c r="W251">
        <v>72.26011823556162</v>
      </c>
      <c r="X251">
        <v>15.620736698499321</v>
      </c>
      <c r="Y251">
        <v>54.191453077585123</v>
      </c>
      <c r="Z251">
        <v>1.5891037470521852</v>
      </c>
      <c r="AA251">
        <v>2.4455827153943246</v>
      </c>
      <c r="AB251">
        <v>80.230483052717503</v>
      </c>
      <c r="AC251">
        <v>69.548492743331295</v>
      </c>
      <c r="AD251">
        <v>69.167736695421013</v>
      </c>
      <c r="AE251">
        <v>88.171611868484348</v>
      </c>
      <c r="AF251">
        <v>88.390452672049108</v>
      </c>
      <c r="AG251">
        <v>2222.2250525823788</v>
      </c>
      <c r="AH251">
        <v>97.29422464756712</v>
      </c>
      <c r="AI251">
        <v>18.030923146884952</v>
      </c>
      <c r="AJ251">
        <v>677.24240672404756</v>
      </c>
      <c r="AK251">
        <v>8.1301735573745617</v>
      </c>
      <c r="AL251">
        <v>1.5730924582277097</v>
      </c>
      <c r="AM251">
        <v>17.802993448546527</v>
      </c>
      <c r="AN251">
        <v>99</v>
      </c>
      <c r="AO251">
        <v>99</v>
      </c>
      <c r="AP251">
        <v>99</v>
      </c>
      <c r="AQ251">
        <v>99</v>
      </c>
      <c r="AR251">
        <v>223.62491236270159</v>
      </c>
      <c r="AS251">
        <v>26.63815236083088</v>
      </c>
    </row>
    <row r="252" spans="1:45">
      <c r="A252">
        <v>7</v>
      </c>
      <c r="B252">
        <v>8</v>
      </c>
      <c r="C252">
        <v>2024</v>
      </c>
      <c r="D252">
        <v>99</v>
      </c>
      <c r="E252">
        <v>99</v>
      </c>
      <c r="F252">
        <v>99</v>
      </c>
      <c r="G252">
        <v>4</v>
      </c>
      <c r="H252">
        <v>2</v>
      </c>
      <c r="I252">
        <v>99</v>
      </c>
      <c r="J252">
        <v>999</v>
      </c>
      <c r="K252">
        <v>99</v>
      </c>
      <c r="L252">
        <v>99</v>
      </c>
      <c r="M252">
        <v>99</v>
      </c>
      <c r="N252">
        <v>99</v>
      </c>
      <c r="O252">
        <v>99</v>
      </c>
      <c r="P252">
        <v>9999</v>
      </c>
      <c r="Q252">
        <v>123</v>
      </c>
      <c r="R252">
        <v>590</v>
      </c>
      <c r="S252">
        <v>3.9779286926994928</v>
      </c>
      <c r="T252">
        <v>7.7644067796610177</v>
      </c>
      <c r="U252">
        <v>291.14576271186439</v>
      </c>
      <c r="V252">
        <v>16.440677966101699</v>
      </c>
      <c r="W252">
        <v>69.661016949152554</v>
      </c>
      <c r="X252">
        <v>12.203389830508472</v>
      </c>
      <c r="Y252">
        <v>53.957714209585887</v>
      </c>
      <c r="Z252">
        <v>1.6087099560137574</v>
      </c>
      <c r="AA252">
        <v>2.1793532481663034</v>
      </c>
      <c r="AB252">
        <v>77.302129180525014</v>
      </c>
      <c r="AC252">
        <v>68.29573673577984</v>
      </c>
      <c r="AD252">
        <v>66.284881182760245</v>
      </c>
      <c r="AE252">
        <v>11.828388131515638</v>
      </c>
      <c r="AF252">
        <v>11.609547327950898</v>
      </c>
      <c r="AG252">
        <v>2314.1211604095565</v>
      </c>
      <c r="AH252">
        <v>99.152542372881356</v>
      </c>
      <c r="AI252">
        <v>29.661016949152536</v>
      </c>
      <c r="AJ252">
        <v>820.65860548318255</v>
      </c>
      <c r="AK252">
        <v>9.332967525236377E-2</v>
      </c>
      <c r="AL252">
        <v>0.21211265941561563</v>
      </c>
      <c r="AM252">
        <v>20.188810799018359</v>
      </c>
      <c r="AN252">
        <v>99</v>
      </c>
      <c r="AO252">
        <v>99</v>
      </c>
      <c r="AP252">
        <v>99</v>
      </c>
      <c r="AQ252">
        <v>99</v>
      </c>
      <c r="AR252">
        <v>219.72354948805457</v>
      </c>
      <c r="AS252">
        <v>27.392150268229681</v>
      </c>
    </row>
    <row r="253" spans="1:45">
      <c r="A253">
        <v>7</v>
      </c>
      <c r="B253">
        <v>9</v>
      </c>
      <c r="C253">
        <v>2023</v>
      </c>
      <c r="D253">
        <v>99</v>
      </c>
      <c r="E253">
        <v>99</v>
      </c>
      <c r="F253">
        <v>99</v>
      </c>
      <c r="G253">
        <v>1</v>
      </c>
      <c r="H253">
        <v>1</v>
      </c>
      <c r="I253">
        <v>99</v>
      </c>
      <c r="J253">
        <v>999</v>
      </c>
      <c r="K253">
        <v>99</v>
      </c>
      <c r="L253">
        <v>99</v>
      </c>
      <c r="M253">
        <v>99</v>
      </c>
      <c r="N253">
        <v>99</v>
      </c>
      <c r="O253">
        <v>99</v>
      </c>
      <c r="P253">
        <v>9999</v>
      </c>
      <c r="Q253">
        <v>2508</v>
      </c>
      <c r="R253">
        <v>14683</v>
      </c>
      <c r="S253">
        <v>4.3072923792584472</v>
      </c>
      <c r="T253">
        <v>8.2118095756997889</v>
      </c>
      <c r="U253">
        <v>312.00444050943145</v>
      </c>
      <c r="V253">
        <v>26.527276442143975</v>
      </c>
      <c r="W253">
        <v>77.593134917932304</v>
      </c>
      <c r="X253">
        <v>25.246884151740112</v>
      </c>
      <c r="Y253">
        <v>64.515063979266998</v>
      </c>
      <c r="Z253">
        <v>1.9577313825346756</v>
      </c>
      <c r="AA253">
        <v>2.4452218725711781</v>
      </c>
      <c r="AB253">
        <v>80.795421863484663</v>
      </c>
      <c r="AC253">
        <v>67.904186768933002</v>
      </c>
      <c r="AD253">
        <v>65.668390898705212</v>
      </c>
      <c r="AE253">
        <v>69.456007568590351</v>
      </c>
      <c r="AF253">
        <v>69.53877242899415</v>
      </c>
      <c r="AG253">
        <v>2343.8736325072559</v>
      </c>
      <c r="AH253">
        <v>91.486753388272163</v>
      </c>
      <c r="AI253">
        <v>32.084723830279927</v>
      </c>
      <c r="AJ253">
        <v>809.08004963162693</v>
      </c>
      <c r="AK253">
        <v>23.446334927631742</v>
      </c>
      <c r="AL253">
        <v>8.7647834302885883</v>
      </c>
      <c r="AM253">
        <v>32.283172754181173</v>
      </c>
      <c r="AN253">
        <v>99</v>
      </c>
      <c r="AO253">
        <v>99</v>
      </c>
      <c r="AP253">
        <v>99</v>
      </c>
      <c r="AQ253">
        <v>99</v>
      </c>
      <c r="AR253">
        <v>223.42241571779411</v>
      </c>
      <c r="AS253">
        <v>28.185720913099601</v>
      </c>
    </row>
    <row r="254" spans="1:45">
      <c r="A254">
        <v>7</v>
      </c>
      <c r="B254">
        <v>10</v>
      </c>
      <c r="C254">
        <v>2023</v>
      </c>
      <c r="D254">
        <v>99</v>
      </c>
      <c r="E254">
        <v>99</v>
      </c>
      <c r="F254">
        <v>99</v>
      </c>
      <c r="G254">
        <v>1</v>
      </c>
      <c r="H254">
        <v>2</v>
      </c>
      <c r="I254">
        <v>99</v>
      </c>
      <c r="J254">
        <v>999</v>
      </c>
      <c r="K254">
        <v>99</v>
      </c>
      <c r="L254">
        <v>99</v>
      </c>
      <c r="M254">
        <v>99</v>
      </c>
      <c r="N254">
        <v>99</v>
      </c>
      <c r="O254">
        <v>99</v>
      </c>
      <c r="P254">
        <v>9999</v>
      </c>
      <c r="Q254">
        <v>1211</v>
      </c>
      <c r="R254">
        <v>6457</v>
      </c>
      <c r="S254">
        <v>4.6317504655493478</v>
      </c>
      <c r="T254">
        <v>8.2050487842651378</v>
      </c>
      <c r="U254">
        <v>310.78866346600535</v>
      </c>
      <c r="V254">
        <v>33.080377884466486</v>
      </c>
      <c r="W254">
        <v>72.123277063651855</v>
      </c>
      <c r="X254">
        <v>27.365649682515112</v>
      </c>
      <c r="Y254">
        <v>71.022438688768617</v>
      </c>
      <c r="Z254">
        <v>2.0447318164009505</v>
      </c>
      <c r="AA254">
        <v>2.7157561537630226</v>
      </c>
      <c r="AB254">
        <v>82.991645479069561</v>
      </c>
      <c r="AC254">
        <v>62.189284325846245</v>
      </c>
      <c r="AD254">
        <v>63.953222937455472</v>
      </c>
      <c r="AE254">
        <v>30.543992431409652</v>
      </c>
      <c r="AF254">
        <v>30.461227571005889</v>
      </c>
      <c r="AG254">
        <v>2475.351779884968</v>
      </c>
      <c r="AH254">
        <v>99.628310360848673</v>
      </c>
      <c r="AI254">
        <v>54.28217438438903</v>
      </c>
      <c r="AJ254">
        <v>900.13035853359611</v>
      </c>
      <c r="AK254">
        <v>6.9708397754860227</v>
      </c>
      <c r="AL254">
        <v>-0.42185827219708549</v>
      </c>
      <c r="AM254">
        <v>14.741564479290778</v>
      </c>
      <c r="AN254">
        <v>99</v>
      </c>
      <c r="AO254">
        <v>99</v>
      </c>
      <c r="AP254">
        <v>99</v>
      </c>
      <c r="AQ254">
        <v>99</v>
      </c>
      <c r="AR254">
        <v>220.66143323488265</v>
      </c>
      <c r="AS254">
        <v>28.82134253391326</v>
      </c>
    </row>
    <row r="255" spans="1:45">
      <c r="A255">
        <v>7</v>
      </c>
      <c r="B255">
        <v>11</v>
      </c>
      <c r="C255">
        <v>2023</v>
      </c>
      <c r="D255">
        <v>99</v>
      </c>
      <c r="E255">
        <v>99</v>
      </c>
      <c r="F255">
        <v>99</v>
      </c>
      <c r="G255">
        <v>2</v>
      </c>
      <c r="H255">
        <v>1</v>
      </c>
      <c r="I255">
        <v>99</v>
      </c>
      <c r="J255">
        <v>999</v>
      </c>
      <c r="K255">
        <v>99</v>
      </c>
      <c r="L255">
        <v>99</v>
      </c>
      <c r="M255">
        <v>99</v>
      </c>
      <c r="N255">
        <v>99</v>
      </c>
      <c r="O255">
        <v>99</v>
      </c>
      <c r="P255">
        <v>9999</v>
      </c>
      <c r="Q255">
        <v>1827</v>
      </c>
      <c r="R255">
        <v>9668</v>
      </c>
      <c r="S255">
        <v>3.5719626168224301</v>
      </c>
      <c r="T255">
        <v>7.7804095986760444</v>
      </c>
      <c r="U255">
        <v>292.30917356226774</v>
      </c>
      <c r="V255">
        <v>11.894911046752171</v>
      </c>
      <c r="W255">
        <v>71.162598262308606</v>
      </c>
      <c r="X255">
        <v>14.584195283409183</v>
      </c>
      <c r="Y255">
        <v>57.176284663997798</v>
      </c>
      <c r="Z255">
        <v>1.623765597255294</v>
      </c>
      <c r="AA255">
        <v>2.4103025314534419</v>
      </c>
      <c r="AB255">
        <v>76.112506074261645</v>
      </c>
      <c r="AC255">
        <v>69.991203780785654</v>
      </c>
      <c r="AD255">
        <v>74.092666107533262</v>
      </c>
      <c r="AE255">
        <v>65.214165261382803</v>
      </c>
      <c r="AF255">
        <v>65.172500542859268</v>
      </c>
      <c r="AG255">
        <v>2171.511370064487</v>
      </c>
      <c r="AH255">
        <v>91.404633843607769</v>
      </c>
      <c r="AI255">
        <v>14.294580057923048</v>
      </c>
      <c r="AJ255">
        <v>643.53049480925165</v>
      </c>
      <c r="AK255">
        <v>8.1080603224625758</v>
      </c>
      <c r="AL255">
        <v>2.6789741969173311</v>
      </c>
      <c r="AM255">
        <v>15.641630369779129</v>
      </c>
      <c r="AN255">
        <v>99</v>
      </c>
      <c r="AO255">
        <v>99</v>
      </c>
      <c r="AP255">
        <v>99</v>
      </c>
      <c r="AQ255">
        <v>99</v>
      </c>
      <c r="AR255">
        <v>223.39269148093675</v>
      </c>
      <c r="AS255">
        <v>26.257440223535649</v>
      </c>
    </row>
    <row r="256" spans="1:45">
      <c r="A256">
        <v>7</v>
      </c>
      <c r="B256">
        <v>12</v>
      </c>
      <c r="C256">
        <v>2023</v>
      </c>
      <c r="D256">
        <v>99</v>
      </c>
      <c r="E256">
        <v>99</v>
      </c>
      <c r="F256">
        <v>99</v>
      </c>
      <c r="G256">
        <v>2</v>
      </c>
      <c r="H256">
        <v>2</v>
      </c>
      <c r="I256">
        <v>99</v>
      </c>
      <c r="J256">
        <v>999</v>
      </c>
      <c r="K256">
        <v>99</v>
      </c>
      <c r="L256">
        <v>99</v>
      </c>
      <c r="M256">
        <v>99</v>
      </c>
      <c r="N256">
        <v>99</v>
      </c>
      <c r="O256">
        <v>99</v>
      </c>
      <c r="P256">
        <v>9999</v>
      </c>
      <c r="Q256">
        <v>899</v>
      </c>
      <c r="R256">
        <v>5157</v>
      </c>
      <c r="S256">
        <v>3.7580078124999998</v>
      </c>
      <c r="T256">
        <v>7.782819468683341</v>
      </c>
      <c r="U256">
        <v>292.84638355633007</v>
      </c>
      <c r="V256">
        <v>16.656971107232891</v>
      </c>
      <c r="W256">
        <v>70.428543726973032</v>
      </c>
      <c r="X256">
        <v>16.482451037424852</v>
      </c>
      <c r="Y256">
        <v>62.431228706727985</v>
      </c>
      <c r="Z256">
        <v>1.7888670993523088</v>
      </c>
      <c r="AA256">
        <v>2.3971881678471125</v>
      </c>
      <c r="AB256">
        <v>72.204392178731922</v>
      </c>
      <c r="AC256">
        <v>71.63697555172223</v>
      </c>
      <c r="AD256">
        <v>67.944521516996915</v>
      </c>
      <c r="AE256">
        <v>34.785834738617197</v>
      </c>
      <c r="AF256">
        <v>34.827499457140725</v>
      </c>
      <c r="AG256">
        <v>2246.6480282519128</v>
      </c>
      <c r="AH256">
        <v>98.739577273608674</v>
      </c>
      <c r="AI256">
        <v>32.480124103160762</v>
      </c>
      <c r="AJ256">
        <v>732.16314682273435</v>
      </c>
      <c r="AK256">
        <v>5.9266569849393553</v>
      </c>
      <c r="AL256">
        <v>2.5472204252786939</v>
      </c>
      <c r="AM256">
        <v>15.636059468664676</v>
      </c>
      <c r="AN256">
        <v>99</v>
      </c>
      <c r="AO256">
        <v>99</v>
      </c>
      <c r="AP256">
        <v>99</v>
      </c>
      <c r="AQ256">
        <v>99</v>
      </c>
      <c r="AR256">
        <v>222.79026878556016</v>
      </c>
      <c r="AS256">
        <v>26.573572166727445</v>
      </c>
    </row>
    <row r="257" spans="1:45">
      <c r="A257">
        <v>7</v>
      </c>
      <c r="B257">
        <v>13</v>
      </c>
      <c r="C257">
        <v>2023</v>
      </c>
      <c r="D257">
        <v>99</v>
      </c>
      <c r="E257">
        <v>99</v>
      </c>
      <c r="F257">
        <v>99</v>
      </c>
      <c r="G257">
        <v>3</v>
      </c>
      <c r="H257">
        <v>1</v>
      </c>
      <c r="I257">
        <v>99</v>
      </c>
      <c r="J257">
        <v>999</v>
      </c>
      <c r="K257">
        <v>99</v>
      </c>
      <c r="L257">
        <v>99</v>
      </c>
      <c r="M257">
        <v>99</v>
      </c>
      <c r="N257">
        <v>99</v>
      </c>
      <c r="O257">
        <v>99</v>
      </c>
      <c r="P257">
        <v>9999</v>
      </c>
      <c r="Q257">
        <v>1865</v>
      </c>
      <c r="R257">
        <v>11536</v>
      </c>
      <c r="S257">
        <v>3.5893168351341926</v>
      </c>
      <c r="T257">
        <v>8.0898058252427205</v>
      </c>
      <c r="U257">
        <v>294.79611650485566</v>
      </c>
      <c r="V257">
        <v>11.295076282940361</v>
      </c>
      <c r="W257">
        <v>74.575242718446589</v>
      </c>
      <c r="X257">
        <v>13.83495145631068</v>
      </c>
      <c r="Y257">
        <v>53.688235023375746</v>
      </c>
      <c r="Z257">
        <v>1.5194776356749364</v>
      </c>
      <c r="AA257">
        <v>2.4441217298361662</v>
      </c>
      <c r="AB257">
        <v>76.735697503717489</v>
      </c>
      <c r="AC257">
        <v>68.981528586266862</v>
      </c>
      <c r="AD257">
        <v>64.799556414426007</v>
      </c>
      <c r="AE257">
        <v>73.787898170653733</v>
      </c>
      <c r="AF257">
        <v>73.856184792658382</v>
      </c>
      <c r="AG257">
        <v>2158.4873314848446</v>
      </c>
      <c r="AH257">
        <v>90.655339805825221</v>
      </c>
      <c r="AI257">
        <v>13.297503467406377</v>
      </c>
      <c r="AJ257">
        <v>610.62846760450964</v>
      </c>
      <c r="AK257">
        <v>19.643351285507464</v>
      </c>
      <c r="AL257">
        <v>4.2269855498242386</v>
      </c>
      <c r="AM257">
        <v>18.509503937197557</v>
      </c>
      <c r="AN257">
        <v>99</v>
      </c>
      <c r="AO257">
        <v>99</v>
      </c>
      <c r="AP257">
        <v>99</v>
      </c>
      <c r="AQ257">
        <v>99</v>
      </c>
      <c r="AR257">
        <v>224.41437995984319</v>
      </c>
      <c r="AS257">
        <v>26.266972791116977</v>
      </c>
    </row>
    <row r="258" spans="1:45">
      <c r="A258">
        <v>7</v>
      </c>
      <c r="B258">
        <v>14</v>
      </c>
      <c r="C258">
        <v>2023</v>
      </c>
      <c r="D258">
        <v>99</v>
      </c>
      <c r="E258">
        <v>99</v>
      </c>
      <c r="F258">
        <v>99</v>
      </c>
      <c r="G258">
        <v>3</v>
      </c>
      <c r="H258">
        <v>2</v>
      </c>
      <c r="I258">
        <v>99</v>
      </c>
      <c r="J258">
        <v>999</v>
      </c>
      <c r="K258">
        <v>99</v>
      </c>
      <c r="L258">
        <v>99</v>
      </c>
      <c r="M258">
        <v>99</v>
      </c>
      <c r="N258">
        <v>99</v>
      </c>
      <c r="O258">
        <v>99</v>
      </c>
      <c r="P258">
        <v>9999</v>
      </c>
      <c r="Q258">
        <v>783</v>
      </c>
      <c r="R258">
        <v>4098</v>
      </c>
      <c r="S258">
        <v>3.861233480176212</v>
      </c>
      <c r="T258">
        <v>7.7491459248413888</v>
      </c>
      <c r="U258">
        <v>293.7562713518783</v>
      </c>
      <c r="V258">
        <v>18.911664226451936</v>
      </c>
      <c r="W258">
        <v>67.032698877501204</v>
      </c>
      <c r="X258">
        <v>17.105905319668128</v>
      </c>
      <c r="Y258">
        <v>60.753411181490087</v>
      </c>
      <c r="Z258">
        <v>1.7728092355086624</v>
      </c>
      <c r="AA258">
        <v>2.6847599648746794</v>
      </c>
      <c r="AB258">
        <v>79.464644458065621</v>
      </c>
      <c r="AC258">
        <v>61.403118397315581</v>
      </c>
      <c r="AD258">
        <v>60.824650303884013</v>
      </c>
      <c r="AE258">
        <v>26.212101829346295</v>
      </c>
      <c r="AF258">
        <v>26.143815207341643</v>
      </c>
      <c r="AG258">
        <v>2289.1840981856994</v>
      </c>
      <c r="AH258">
        <v>91.434846266471439</v>
      </c>
      <c r="AI258">
        <v>27.720839433870193</v>
      </c>
      <c r="AJ258">
        <v>753.19533073162847</v>
      </c>
      <c r="AK258">
        <v>8.5338640646876822</v>
      </c>
      <c r="AL258">
        <v>-2.5401546028043329</v>
      </c>
      <c r="AM258">
        <v>14.643105710484027</v>
      </c>
      <c r="AN258">
        <v>99</v>
      </c>
      <c r="AO258">
        <v>99</v>
      </c>
      <c r="AP258">
        <v>99</v>
      </c>
      <c r="AQ258">
        <v>99</v>
      </c>
      <c r="AR258">
        <v>221.75213447171828</v>
      </c>
      <c r="AS258">
        <v>26.891513501234098</v>
      </c>
    </row>
    <row r="259" spans="1:45">
      <c r="A259">
        <v>7</v>
      </c>
      <c r="B259">
        <v>15</v>
      </c>
      <c r="C259">
        <v>2023</v>
      </c>
      <c r="D259">
        <v>99</v>
      </c>
      <c r="E259">
        <v>99</v>
      </c>
      <c r="F259">
        <v>99</v>
      </c>
      <c r="G259">
        <v>4</v>
      </c>
      <c r="H259">
        <v>1</v>
      </c>
      <c r="I259">
        <v>99</v>
      </c>
      <c r="J259">
        <v>999</v>
      </c>
      <c r="K259">
        <v>99</v>
      </c>
      <c r="L259">
        <v>99</v>
      </c>
      <c r="M259">
        <v>99</v>
      </c>
      <c r="N259">
        <v>99</v>
      </c>
      <c r="O259">
        <v>99</v>
      </c>
      <c r="P259">
        <v>9999</v>
      </c>
      <c r="Q259">
        <v>771</v>
      </c>
      <c r="R259">
        <v>4737</v>
      </c>
      <c r="S259">
        <v>3.5848138747884941</v>
      </c>
      <c r="T259">
        <v>7.887059320244882</v>
      </c>
      <c r="U259">
        <v>289.99856449229492</v>
      </c>
      <c r="V259">
        <v>11.399620012666247</v>
      </c>
      <c r="W259">
        <v>70.002111040743088</v>
      </c>
      <c r="X259">
        <v>12.349588347055098</v>
      </c>
      <c r="Y259">
        <v>53.161429148697778</v>
      </c>
      <c r="Z259">
        <v>1.57014119952259</v>
      </c>
      <c r="AA259">
        <v>2.4620650156093351</v>
      </c>
      <c r="AB259">
        <v>81.012311775636704</v>
      </c>
      <c r="AC259">
        <v>72.197666233284863</v>
      </c>
      <c r="AD259">
        <v>72.005197527086438</v>
      </c>
      <c r="AE259">
        <v>86.678865507776749</v>
      </c>
      <c r="AF259">
        <v>86.494200006069676</v>
      </c>
      <c r="AG259">
        <v>2200.5796751536432</v>
      </c>
      <c r="AH259">
        <v>96.136795440152</v>
      </c>
      <c r="AI259">
        <v>17.648300612201812</v>
      </c>
      <c r="AJ259">
        <v>673.12213180010792</v>
      </c>
      <c r="AK259">
        <v>9.3576037869052744</v>
      </c>
      <c r="AL259">
        <v>4.1543247888407659</v>
      </c>
      <c r="AM259">
        <v>18.915080510114898</v>
      </c>
      <c r="AN259">
        <v>99</v>
      </c>
      <c r="AO259">
        <v>99</v>
      </c>
      <c r="AP259">
        <v>99</v>
      </c>
      <c r="AQ259">
        <v>99</v>
      </c>
      <c r="AR259">
        <v>222.73902546093063</v>
      </c>
      <c r="AS259">
        <v>26.265868142773105</v>
      </c>
    </row>
    <row r="260" spans="1:45">
      <c r="A260">
        <v>7</v>
      </c>
      <c r="B260">
        <v>16</v>
      </c>
      <c r="C260">
        <v>2023</v>
      </c>
      <c r="D260">
        <v>99</v>
      </c>
      <c r="E260">
        <v>99</v>
      </c>
      <c r="F260">
        <v>99</v>
      </c>
      <c r="G260">
        <v>4</v>
      </c>
      <c r="H260">
        <v>2</v>
      </c>
      <c r="I260">
        <v>99</v>
      </c>
      <c r="J260">
        <v>999</v>
      </c>
      <c r="K260">
        <v>99</v>
      </c>
      <c r="L260">
        <v>99</v>
      </c>
      <c r="M260">
        <v>99</v>
      </c>
      <c r="N260">
        <v>99</v>
      </c>
      <c r="O260">
        <v>99</v>
      </c>
      <c r="P260">
        <v>9999</v>
      </c>
      <c r="Q260">
        <v>130</v>
      </c>
      <c r="R260">
        <v>728</v>
      </c>
      <c r="S260">
        <v>3.9436038514442906</v>
      </c>
      <c r="T260">
        <v>7.7513736263736259</v>
      </c>
      <c r="U260">
        <v>294.64642857142871</v>
      </c>
      <c r="V260">
        <v>17.857142857142861</v>
      </c>
      <c r="W260">
        <v>69.368131868131883</v>
      </c>
      <c r="X260">
        <v>16.34615384615385</v>
      </c>
      <c r="Y260">
        <v>60.112814164746354</v>
      </c>
      <c r="Z260">
        <v>1.7149695422967777</v>
      </c>
      <c r="AA260">
        <v>2.2720224526264019</v>
      </c>
      <c r="AB260">
        <v>81.093988493523298</v>
      </c>
      <c r="AC260">
        <v>71.100615855942507</v>
      </c>
      <c r="AD260">
        <v>69.986353458047489</v>
      </c>
      <c r="AE260">
        <v>13.321134492223242</v>
      </c>
      <c r="AF260">
        <v>13.505799993930328</v>
      </c>
      <c r="AG260">
        <v>2321.2597222222221</v>
      </c>
      <c r="AH260">
        <v>98.901098901098891</v>
      </c>
      <c r="AI260">
        <v>30.494505494505496</v>
      </c>
      <c r="AJ260">
        <v>815.69512825968877</v>
      </c>
      <c r="AK260">
        <v>11.161054143751484</v>
      </c>
      <c r="AL260">
        <v>5.2355439010068689</v>
      </c>
      <c r="AM260">
        <v>24.578303621489376</v>
      </c>
      <c r="AN260">
        <v>99</v>
      </c>
      <c r="AO260">
        <v>99</v>
      </c>
      <c r="AP260">
        <v>99</v>
      </c>
      <c r="AQ260">
        <v>99</v>
      </c>
      <c r="AR260">
        <v>221.1</v>
      </c>
      <c r="AS260">
        <v>27.17562122583622</v>
      </c>
    </row>
    <row r="261" spans="1:45">
      <c r="A261">
        <v>7</v>
      </c>
      <c r="B261">
        <v>17</v>
      </c>
      <c r="C261">
        <v>2022</v>
      </c>
      <c r="D261">
        <v>99</v>
      </c>
      <c r="E261">
        <v>99</v>
      </c>
      <c r="F261">
        <v>99</v>
      </c>
      <c r="G261">
        <v>1</v>
      </c>
      <c r="H261">
        <v>1</v>
      </c>
      <c r="I261">
        <v>99</v>
      </c>
      <c r="J261">
        <v>999</v>
      </c>
      <c r="K261">
        <v>99</v>
      </c>
      <c r="L261">
        <v>99</v>
      </c>
      <c r="M261">
        <v>99</v>
      </c>
      <c r="N261">
        <v>99</v>
      </c>
      <c r="O261">
        <v>99</v>
      </c>
      <c r="P261">
        <v>9999</v>
      </c>
      <c r="Q261">
        <v>2574</v>
      </c>
      <c r="R261">
        <v>16039</v>
      </c>
      <c r="S261">
        <v>4.1623604665746896</v>
      </c>
      <c r="T261">
        <v>8.1176507263545101</v>
      </c>
      <c r="U261">
        <v>310.26490678970049</v>
      </c>
      <c r="V261">
        <v>23.156057110792439</v>
      </c>
      <c r="W261">
        <v>74.923623667310949</v>
      </c>
      <c r="X261">
        <v>23.411684020200759</v>
      </c>
      <c r="Y261">
        <v>62.740401911754546</v>
      </c>
      <c r="Z261">
        <v>1.894818228264838</v>
      </c>
      <c r="AA261">
        <v>2.5544142775255407</v>
      </c>
      <c r="AB261">
        <v>80.828885444205554</v>
      </c>
      <c r="AC261">
        <v>68.996589309800996</v>
      </c>
      <c r="AD261">
        <v>67.124873267513749</v>
      </c>
      <c r="AE261">
        <v>72.075675189862054</v>
      </c>
      <c r="AF261">
        <v>71.832085272321237</v>
      </c>
      <c r="AG261">
        <v>2281.0222222222219</v>
      </c>
      <c r="AH261">
        <v>90.02431573040711</v>
      </c>
      <c r="AI261">
        <v>26.622607394475956</v>
      </c>
      <c r="AJ261">
        <v>763.59448943512064</v>
      </c>
      <c r="AK261">
        <v>18.176782781416563</v>
      </c>
      <c r="AL261">
        <v>10.154699515940765</v>
      </c>
      <c r="AM261">
        <v>25.832863319004559</v>
      </c>
      <c r="AN261">
        <v>99</v>
      </c>
      <c r="AO261">
        <v>99</v>
      </c>
      <c r="AP261">
        <v>99</v>
      </c>
      <c r="AQ261">
        <v>99</v>
      </c>
      <c r="AR261">
        <v>223.81373360938576</v>
      </c>
      <c r="AS261">
        <v>27.775055445327443</v>
      </c>
    </row>
    <row r="262" spans="1:45">
      <c r="A262">
        <v>7</v>
      </c>
      <c r="B262">
        <v>18</v>
      </c>
      <c r="C262">
        <v>2022</v>
      </c>
      <c r="D262">
        <v>99</v>
      </c>
      <c r="E262">
        <v>99</v>
      </c>
      <c r="F262">
        <v>99</v>
      </c>
      <c r="G262">
        <v>1</v>
      </c>
      <c r="H262">
        <v>2</v>
      </c>
      <c r="I262">
        <v>99</v>
      </c>
      <c r="J262">
        <v>999</v>
      </c>
      <c r="K262">
        <v>99</v>
      </c>
      <c r="L262">
        <v>99</v>
      </c>
      <c r="M262">
        <v>99</v>
      </c>
      <c r="N262">
        <v>99</v>
      </c>
      <c r="O262">
        <v>99</v>
      </c>
      <c r="P262">
        <v>9999</v>
      </c>
      <c r="Q262">
        <v>1160</v>
      </c>
      <c r="R262">
        <v>6214</v>
      </c>
      <c r="S262">
        <v>4.67032258064516</v>
      </c>
      <c r="T262">
        <v>8.2180560025748299</v>
      </c>
      <c r="U262">
        <v>314.03273253942615</v>
      </c>
      <c r="V262">
        <v>32.796910202767947</v>
      </c>
      <c r="W262">
        <v>74.026392018023813</v>
      </c>
      <c r="X262">
        <v>28.35532668168652</v>
      </c>
      <c r="Y262">
        <v>70.035904675445082</v>
      </c>
      <c r="Z262">
        <v>2.0797107358689182</v>
      </c>
      <c r="AA262">
        <v>2.6098503125829486</v>
      </c>
      <c r="AB262">
        <v>83.78016579357049</v>
      </c>
      <c r="AC262">
        <v>66.160260485713764</v>
      </c>
      <c r="AD262">
        <v>65.256397326781851</v>
      </c>
      <c r="AE262">
        <v>27.924324810137964</v>
      </c>
      <c r="AF262">
        <v>28.16791472767876</v>
      </c>
      <c r="AG262">
        <v>2445.1803040103496</v>
      </c>
      <c r="AH262">
        <v>99.098809140650161</v>
      </c>
      <c r="AI262">
        <v>50.820727389765047</v>
      </c>
      <c r="AJ262">
        <v>888.98702272779758</v>
      </c>
      <c r="AK262">
        <v>10.211426003871781</v>
      </c>
      <c r="AL262">
        <v>0.33595958634229112</v>
      </c>
      <c r="AM262">
        <v>17.760158527338263</v>
      </c>
      <c r="AN262">
        <v>99</v>
      </c>
      <c r="AO262">
        <v>99</v>
      </c>
      <c r="AP262">
        <v>99</v>
      </c>
      <c r="AQ262">
        <v>99</v>
      </c>
      <c r="AR262">
        <v>221.07632600258728</v>
      </c>
      <c r="AS262">
        <v>28.998115828365943</v>
      </c>
    </row>
    <row r="263" spans="1:45">
      <c r="A263">
        <v>7</v>
      </c>
      <c r="B263">
        <v>19</v>
      </c>
      <c r="C263">
        <v>2022</v>
      </c>
      <c r="D263">
        <v>99</v>
      </c>
      <c r="E263">
        <v>99</v>
      </c>
      <c r="F263">
        <v>99</v>
      </c>
      <c r="G263">
        <v>2</v>
      </c>
      <c r="H263">
        <v>1</v>
      </c>
      <c r="I263">
        <v>99</v>
      </c>
      <c r="J263">
        <v>999</v>
      </c>
      <c r="K263">
        <v>99</v>
      </c>
      <c r="L263">
        <v>99</v>
      </c>
      <c r="M263">
        <v>99</v>
      </c>
      <c r="N263">
        <v>99</v>
      </c>
      <c r="O263">
        <v>99</v>
      </c>
      <c r="P263">
        <v>9999</v>
      </c>
      <c r="Q263">
        <v>1884</v>
      </c>
      <c r="R263">
        <v>10652</v>
      </c>
      <c r="S263">
        <v>3.5560888386975349</v>
      </c>
      <c r="T263">
        <v>7.6812805107022175</v>
      </c>
      <c r="U263">
        <v>293.16144761547162</v>
      </c>
      <c r="V263">
        <v>10.927525347352612</v>
      </c>
      <c r="W263">
        <v>67.470897484040549</v>
      </c>
      <c r="X263">
        <v>14.025535110777319</v>
      </c>
      <c r="Y263">
        <v>55.049831427247639</v>
      </c>
      <c r="Z263">
        <v>1.5871917721000988</v>
      </c>
      <c r="AA263">
        <v>2.4637238021204806</v>
      </c>
      <c r="AB263">
        <v>78.005073764460306</v>
      </c>
      <c r="AC263">
        <v>71.41725594298596</v>
      </c>
      <c r="AD263">
        <v>77.81140710435298</v>
      </c>
      <c r="AE263">
        <v>65.36172301650609</v>
      </c>
      <c r="AF263">
        <v>65.417393078931994</v>
      </c>
      <c r="AG263">
        <v>2141.0559332509265</v>
      </c>
      <c r="AH263">
        <v>90.85617724371015</v>
      </c>
      <c r="AI263">
        <v>12.082238077356369</v>
      </c>
      <c r="AJ263">
        <v>617.79779460714451</v>
      </c>
      <c r="AK263">
        <v>8.8919543050907439</v>
      </c>
      <c r="AL263">
        <v>5.8273112414267558</v>
      </c>
      <c r="AM263">
        <v>16.47300047012018</v>
      </c>
      <c r="AN263">
        <v>99</v>
      </c>
      <c r="AO263">
        <v>99</v>
      </c>
      <c r="AP263">
        <v>99</v>
      </c>
      <c r="AQ263">
        <v>99</v>
      </c>
      <c r="AR263">
        <v>223.53770086526569</v>
      </c>
      <c r="AS263">
        <v>26.295587863590193</v>
      </c>
    </row>
    <row r="264" spans="1:45">
      <c r="A264">
        <v>7</v>
      </c>
      <c r="B264">
        <v>20</v>
      </c>
      <c r="C264">
        <v>2022</v>
      </c>
      <c r="D264">
        <v>99</v>
      </c>
      <c r="E264">
        <v>99</v>
      </c>
      <c r="F264">
        <v>99</v>
      </c>
      <c r="G264">
        <v>2</v>
      </c>
      <c r="H264">
        <v>2</v>
      </c>
      <c r="I264">
        <v>99</v>
      </c>
      <c r="J264">
        <v>999</v>
      </c>
      <c r="K264">
        <v>99</v>
      </c>
      <c r="L264">
        <v>99</v>
      </c>
      <c r="M264">
        <v>99</v>
      </c>
      <c r="N264">
        <v>99</v>
      </c>
      <c r="O264">
        <v>99</v>
      </c>
      <c r="P264">
        <v>9999</v>
      </c>
      <c r="Q264">
        <v>916</v>
      </c>
      <c r="R264">
        <v>5645</v>
      </c>
      <c r="S264">
        <v>3.7471121379065218</v>
      </c>
      <c r="T264">
        <v>7.7459698848538512</v>
      </c>
      <c r="U264">
        <v>292.44120460584554</v>
      </c>
      <c r="V264">
        <v>16.102745792736933</v>
      </c>
      <c r="W264">
        <v>69.902568644818416</v>
      </c>
      <c r="X264">
        <v>16.173604960141724</v>
      </c>
      <c r="Y264">
        <v>59.559229127649843</v>
      </c>
      <c r="Z264">
        <v>1.7938189950441124</v>
      </c>
      <c r="AA264">
        <v>2.3398470275784566</v>
      </c>
      <c r="AB264">
        <v>74.054410764953829</v>
      </c>
      <c r="AC264">
        <v>70.730227045926327</v>
      </c>
      <c r="AD264">
        <v>70.765160716084395</v>
      </c>
      <c r="AE264">
        <v>34.638276983493903</v>
      </c>
      <c r="AF264">
        <v>34.582606921068006</v>
      </c>
      <c r="AG264">
        <v>2206.1936920883822</v>
      </c>
      <c r="AH264">
        <v>99.096545615589022</v>
      </c>
      <c r="AI264">
        <v>32.311780336581045</v>
      </c>
      <c r="AJ264">
        <v>675.65076236392019</v>
      </c>
      <c r="AK264">
        <v>4.7877656255829963</v>
      </c>
      <c r="AL264">
        <v>6.224862344057227</v>
      </c>
      <c r="AM264">
        <v>16.193879361709158</v>
      </c>
      <c r="AN264">
        <v>99</v>
      </c>
      <c r="AO264">
        <v>99</v>
      </c>
      <c r="AP264">
        <v>99</v>
      </c>
      <c r="AQ264">
        <v>99</v>
      </c>
      <c r="AR264">
        <v>222.38649322879547</v>
      </c>
      <c r="AS264">
        <v>26.607174144875824</v>
      </c>
    </row>
    <row r="265" spans="1:45">
      <c r="A265">
        <v>7</v>
      </c>
      <c r="B265">
        <v>21</v>
      </c>
      <c r="C265">
        <v>2022</v>
      </c>
      <c r="D265">
        <v>99</v>
      </c>
      <c r="E265">
        <v>99</v>
      </c>
      <c r="F265">
        <v>99</v>
      </c>
      <c r="G265">
        <v>3</v>
      </c>
      <c r="H265">
        <v>1</v>
      </c>
      <c r="I265">
        <v>99</v>
      </c>
      <c r="J265">
        <v>999</v>
      </c>
      <c r="K265">
        <v>99</v>
      </c>
      <c r="L265">
        <v>99</v>
      </c>
      <c r="M265">
        <v>99</v>
      </c>
      <c r="N265">
        <v>99</v>
      </c>
      <c r="O265">
        <v>99</v>
      </c>
      <c r="P265">
        <v>9999</v>
      </c>
      <c r="Q265">
        <v>1949</v>
      </c>
      <c r="R265">
        <v>13191</v>
      </c>
      <c r="S265">
        <v>3.5963910461397899</v>
      </c>
      <c r="T265">
        <v>8.0518535365021595</v>
      </c>
      <c r="U265">
        <v>295.05350693654742</v>
      </c>
      <c r="V265">
        <v>10.840724736562811</v>
      </c>
      <c r="W265">
        <v>75.725873701766389</v>
      </c>
      <c r="X265">
        <v>14.206656053369716</v>
      </c>
      <c r="Y265">
        <v>52.593179245305855</v>
      </c>
      <c r="Z265">
        <v>1.5157483086488539</v>
      </c>
      <c r="AA265">
        <v>2.3301937819109249</v>
      </c>
      <c r="AB265">
        <v>78.065680179506529</v>
      </c>
      <c r="AC265">
        <v>68.904413424237745</v>
      </c>
      <c r="AD265">
        <v>67.411064020163892</v>
      </c>
      <c r="AE265">
        <v>75.671179440110137</v>
      </c>
      <c r="AF265">
        <v>75.545499564599098</v>
      </c>
      <c r="AG265">
        <v>2140.1844545607823</v>
      </c>
      <c r="AH265">
        <v>89.523159730119019</v>
      </c>
      <c r="AI265">
        <v>12.243196118565685</v>
      </c>
      <c r="AJ265">
        <v>595.34181168266764</v>
      </c>
      <c r="AK265">
        <v>21.838767206274987</v>
      </c>
      <c r="AL265">
        <v>1.3686815068115057</v>
      </c>
      <c r="AM265">
        <v>21.29119434009063</v>
      </c>
      <c r="AN265">
        <v>99</v>
      </c>
      <c r="AO265">
        <v>99</v>
      </c>
      <c r="AP265">
        <v>99</v>
      </c>
      <c r="AQ265">
        <v>99</v>
      </c>
      <c r="AR265">
        <v>224.23630079244643</v>
      </c>
      <c r="AS265">
        <v>26.331418987470354</v>
      </c>
    </row>
    <row r="266" spans="1:45">
      <c r="A266">
        <v>7</v>
      </c>
      <c r="B266">
        <v>22</v>
      </c>
      <c r="C266">
        <v>2022</v>
      </c>
      <c r="D266">
        <v>99</v>
      </c>
      <c r="E266">
        <v>99</v>
      </c>
      <c r="F266">
        <v>99</v>
      </c>
      <c r="G266">
        <v>3</v>
      </c>
      <c r="H266">
        <v>2</v>
      </c>
      <c r="I266">
        <v>99</v>
      </c>
      <c r="J266">
        <v>999</v>
      </c>
      <c r="K266">
        <v>99</v>
      </c>
      <c r="L266">
        <v>99</v>
      </c>
      <c r="M266">
        <v>99</v>
      </c>
      <c r="N266">
        <v>99</v>
      </c>
      <c r="O266">
        <v>99</v>
      </c>
      <c r="P266">
        <v>9999</v>
      </c>
      <c r="Q266">
        <v>757</v>
      </c>
      <c r="R266">
        <v>4241</v>
      </c>
      <c r="S266">
        <v>4.0097018457169886</v>
      </c>
      <c r="T266">
        <v>8.0598915350153266</v>
      </c>
      <c r="U266">
        <v>297.07111530299369</v>
      </c>
      <c r="V266">
        <v>21.127092666823863</v>
      </c>
      <c r="W266">
        <v>70.80877151615185</v>
      </c>
      <c r="X266">
        <v>18.108936571563312</v>
      </c>
      <c r="Y266">
        <v>60.279983761282715</v>
      </c>
      <c r="Z266">
        <v>1.8140012319327472</v>
      </c>
      <c r="AA266">
        <v>2.7504383286649472</v>
      </c>
      <c r="AB266">
        <v>79.20246578852128</v>
      </c>
      <c r="AC266">
        <v>63.279417162175491</v>
      </c>
      <c r="AD266">
        <v>60.735374931993832</v>
      </c>
      <c r="AE266">
        <v>24.328820559889859</v>
      </c>
      <c r="AF266">
        <v>24.454500435400902</v>
      </c>
      <c r="AG266">
        <v>2275.3161063723041</v>
      </c>
      <c r="AH266">
        <v>93.68073567554822</v>
      </c>
      <c r="AI266">
        <v>31.289790143833997</v>
      </c>
      <c r="AJ266">
        <v>756.72720258588492</v>
      </c>
      <c r="AK266">
        <v>14.11463887456487</v>
      </c>
      <c r="AL266">
        <v>3.1854525661524775</v>
      </c>
      <c r="AM266">
        <v>20.162773141092451</v>
      </c>
      <c r="AN266">
        <v>99</v>
      </c>
      <c r="AO266">
        <v>99</v>
      </c>
      <c r="AP266">
        <v>99</v>
      </c>
      <c r="AQ266">
        <v>99</v>
      </c>
      <c r="AR266">
        <v>221.66031108881089</v>
      </c>
      <c r="AS266">
        <v>27.352243145534704</v>
      </c>
    </row>
    <row r="267" spans="1:45">
      <c r="A267">
        <v>7</v>
      </c>
      <c r="B267">
        <v>23</v>
      </c>
      <c r="C267">
        <v>2022</v>
      </c>
      <c r="D267">
        <v>99</v>
      </c>
      <c r="E267">
        <v>99</v>
      </c>
      <c r="F267">
        <v>99</v>
      </c>
      <c r="G267">
        <v>4</v>
      </c>
      <c r="H267">
        <v>1</v>
      </c>
      <c r="I267">
        <v>99</v>
      </c>
      <c r="J267">
        <v>999</v>
      </c>
      <c r="K267">
        <v>99</v>
      </c>
      <c r="L267">
        <v>99</v>
      </c>
      <c r="M267">
        <v>99</v>
      </c>
      <c r="N267">
        <v>99</v>
      </c>
      <c r="O267">
        <v>99</v>
      </c>
      <c r="P267">
        <v>9999</v>
      </c>
      <c r="Q267">
        <v>804</v>
      </c>
      <c r="R267">
        <v>5114</v>
      </c>
      <c r="S267">
        <v>3.661432777232581</v>
      </c>
      <c r="T267">
        <v>8.0610089949159178</v>
      </c>
      <c r="U267">
        <v>293.55629253030918</v>
      </c>
      <c r="V267">
        <v>12.905748924520921</v>
      </c>
      <c r="W267">
        <v>72.037543996871349</v>
      </c>
      <c r="X267">
        <v>13.863903011341421</v>
      </c>
      <c r="Y267">
        <v>53.758665612647391</v>
      </c>
      <c r="Z267">
        <v>1.6002698144044705</v>
      </c>
      <c r="AA267">
        <v>2.5416732081879858</v>
      </c>
      <c r="AB267">
        <v>80.050380864111233</v>
      </c>
      <c r="AC267">
        <v>71.013190888789552</v>
      </c>
      <c r="AD267">
        <v>70.474745624729294</v>
      </c>
      <c r="AE267">
        <v>86.72206206545701</v>
      </c>
      <c r="AF267">
        <v>86.432541358395227</v>
      </c>
      <c r="AG267">
        <v>2177.5967274233626</v>
      </c>
      <c r="AH267">
        <v>93.996871333594058</v>
      </c>
      <c r="AI267">
        <v>16.83613609698866</v>
      </c>
      <c r="AJ267">
        <v>655.93272854162285</v>
      </c>
      <c r="AK267">
        <v>15.261993638754005</v>
      </c>
      <c r="AL267">
        <v>6.8206396010818793</v>
      </c>
      <c r="AM267">
        <v>21.915158009152034</v>
      </c>
      <c r="AN267">
        <v>99</v>
      </c>
      <c r="AO267">
        <v>99</v>
      </c>
      <c r="AP267">
        <v>99</v>
      </c>
      <c r="AQ267">
        <v>99</v>
      </c>
      <c r="AR267">
        <v>223.07746478873236</v>
      </c>
      <c r="AS267">
        <v>26.521010175915436</v>
      </c>
    </row>
    <row r="268" spans="1:45">
      <c r="A268">
        <v>7</v>
      </c>
      <c r="B268">
        <v>24</v>
      </c>
      <c r="C268">
        <v>2022</v>
      </c>
      <c r="D268">
        <v>99</v>
      </c>
      <c r="E268">
        <v>99</v>
      </c>
      <c r="F268">
        <v>99</v>
      </c>
      <c r="G268">
        <v>4</v>
      </c>
      <c r="H268">
        <v>2</v>
      </c>
      <c r="I268">
        <v>99</v>
      </c>
      <c r="J268">
        <v>999</v>
      </c>
      <c r="K268">
        <v>99</v>
      </c>
      <c r="L268">
        <v>99</v>
      </c>
      <c r="M268">
        <v>99</v>
      </c>
      <c r="N268">
        <v>99</v>
      </c>
      <c r="O268">
        <v>99</v>
      </c>
      <c r="P268">
        <v>9999</v>
      </c>
      <c r="Q268">
        <v>133</v>
      </c>
      <c r="R268">
        <v>783</v>
      </c>
      <c r="S268">
        <v>4.2340153452685412</v>
      </c>
      <c r="T268">
        <v>8.0510855683269487</v>
      </c>
      <c r="U268">
        <v>300.96194125159639</v>
      </c>
      <c r="V268">
        <v>22.988505747126439</v>
      </c>
      <c r="W268">
        <v>75.223499361430399</v>
      </c>
      <c r="X268">
        <v>21.455938697318004</v>
      </c>
      <c r="Y268">
        <v>62.773446015905165</v>
      </c>
      <c r="Z268">
        <v>1.8727897337420356</v>
      </c>
      <c r="AA268">
        <v>2.4259023093252208</v>
      </c>
      <c r="AB268">
        <v>83.430865490637558</v>
      </c>
      <c r="AC268">
        <v>75.232706639013642</v>
      </c>
      <c r="AD268">
        <v>75.049760992013248</v>
      </c>
      <c r="AE268">
        <v>13.277937934542988</v>
      </c>
      <c r="AF268">
        <v>13.567458641604755</v>
      </c>
      <c r="AG268">
        <v>2251.5335917312655</v>
      </c>
      <c r="AH268">
        <v>98.339719029374223</v>
      </c>
      <c r="AI268">
        <v>33.461047254150699</v>
      </c>
      <c r="AJ268">
        <v>792.9002470949107</v>
      </c>
      <c r="AK268">
        <v>8.5991606140933623</v>
      </c>
      <c r="AL268">
        <v>1.6936492223868564</v>
      </c>
      <c r="AM268">
        <v>11.030895679562356</v>
      </c>
      <c r="AN268">
        <v>99</v>
      </c>
      <c r="AO268">
        <v>99</v>
      </c>
      <c r="AP268">
        <v>99</v>
      </c>
      <c r="AQ268">
        <v>99</v>
      </c>
      <c r="AR268">
        <v>220.467700258398</v>
      </c>
      <c r="AS268">
        <v>28.018086503894807</v>
      </c>
    </row>
    <row r="269" spans="1:45">
      <c r="A269">
        <v>8</v>
      </c>
      <c r="B269">
        <v>1</v>
      </c>
      <c r="C269">
        <v>2024</v>
      </c>
      <c r="D269">
        <v>99</v>
      </c>
      <c r="E269">
        <v>99</v>
      </c>
      <c r="F269">
        <v>99</v>
      </c>
      <c r="G269">
        <v>99</v>
      </c>
      <c r="H269">
        <v>99</v>
      </c>
      <c r="I269">
        <v>6</v>
      </c>
      <c r="J269">
        <v>999</v>
      </c>
      <c r="K269">
        <v>99</v>
      </c>
      <c r="L269">
        <v>99</v>
      </c>
      <c r="M269">
        <v>99</v>
      </c>
      <c r="N269">
        <v>99</v>
      </c>
      <c r="O269">
        <v>99</v>
      </c>
      <c r="P269">
        <v>9999</v>
      </c>
      <c r="Q269">
        <v>2088</v>
      </c>
      <c r="R269">
        <v>11540</v>
      </c>
      <c r="S269">
        <v>4.2759909596662036</v>
      </c>
      <c r="T269">
        <v>7.9540727902946253</v>
      </c>
      <c r="U269">
        <v>312.87949740034759</v>
      </c>
      <c r="V269">
        <v>24.956672443674179</v>
      </c>
      <c r="W269">
        <v>74.324090121317184</v>
      </c>
      <c r="X269">
        <v>24.922010398613519</v>
      </c>
      <c r="Y269">
        <v>63.275597000975985</v>
      </c>
      <c r="Z269">
        <v>1.8948644713662173</v>
      </c>
      <c r="AA269">
        <v>2.4333339806938379</v>
      </c>
      <c r="AB269">
        <v>81.320410571880714</v>
      </c>
      <c r="AC269">
        <v>63.8999012900492</v>
      </c>
      <c r="AD269">
        <v>60.801267049803506</v>
      </c>
      <c r="AE269">
        <v>21.583810271948529</v>
      </c>
      <c r="AF269">
        <v>22.235905492296094</v>
      </c>
      <c r="AG269">
        <v>2341.5392994647382</v>
      </c>
      <c r="AH269">
        <v>92.270363951473129</v>
      </c>
      <c r="AI269">
        <v>32.651646447140365</v>
      </c>
      <c r="AJ269">
        <v>780.89567509737151</v>
      </c>
      <c r="AK269">
        <v>23.318718476101647</v>
      </c>
      <c r="AL269">
        <v>4.940852685212243</v>
      </c>
      <c r="AM269">
        <v>29.866529422240941</v>
      </c>
      <c r="AN269">
        <v>99</v>
      </c>
      <c r="AO269">
        <v>99</v>
      </c>
      <c r="AP269">
        <v>99</v>
      </c>
      <c r="AQ269">
        <v>99</v>
      </c>
      <c r="AR269">
        <v>223.93116724575077</v>
      </c>
      <c r="AS269">
        <v>28.048630885608016</v>
      </c>
    </row>
    <row r="270" spans="1:45">
      <c r="A270">
        <v>8</v>
      </c>
      <c r="B270">
        <v>2</v>
      </c>
      <c r="C270">
        <v>2024</v>
      </c>
      <c r="D270">
        <v>99</v>
      </c>
      <c r="E270">
        <v>99</v>
      </c>
      <c r="F270">
        <v>99</v>
      </c>
      <c r="G270">
        <v>99</v>
      </c>
      <c r="H270">
        <v>99</v>
      </c>
      <c r="I270">
        <v>24</v>
      </c>
      <c r="J270">
        <v>999</v>
      </c>
      <c r="K270">
        <v>99</v>
      </c>
      <c r="L270">
        <v>99</v>
      </c>
      <c r="M270">
        <v>99</v>
      </c>
      <c r="N270">
        <v>99</v>
      </c>
      <c r="O270">
        <v>99</v>
      </c>
      <c r="P270">
        <v>9999</v>
      </c>
      <c r="Q270">
        <v>2492</v>
      </c>
      <c r="R270">
        <v>12804</v>
      </c>
      <c r="S270">
        <v>3.8504042068911377</v>
      </c>
      <c r="T270">
        <v>7.9907841299593887</v>
      </c>
      <c r="U270">
        <v>300.24362699156393</v>
      </c>
      <c r="V270">
        <v>15.573258356763516</v>
      </c>
      <c r="W270">
        <v>73.320837238363026</v>
      </c>
      <c r="X270">
        <v>18.775382692908465</v>
      </c>
      <c r="Y270">
        <v>58.899558584112746</v>
      </c>
      <c r="Z270">
        <v>1.6896615092604101</v>
      </c>
      <c r="AA270">
        <v>2.5047738320981594</v>
      </c>
      <c r="AB270">
        <v>74.114575399321595</v>
      </c>
      <c r="AC270">
        <v>67.978041543848221</v>
      </c>
      <c r="AD270">
        <v>71.585557403542893</v>
      </c>
      <c r="AE270">
        <v>23.947929525305799</v>
      </c>
      <c r="AF270">
        <v>23.67507528205466</v>
      </c>
      <c r="AG270">
        <v>2222.6802320547235</v>
      </c>
      <c r="AH270">
        <v>90.174945329584503</v>
      </c>
      <c r="AI270">
        <v>17.814745392064975</v>
      </c>
      <c r="AJ270">
        <v>690.45974411779025</v>
      </c>
      <c r="AK270">
        <v>11.112197148636152</v>
      </c>
      <c r="AL270">
        <v>6.7333113897931884</v>
      </c>
      <c r="AM270">
        <v>21.651691027787265</v>
      </c>
      <c r="AN270">
        <v>99</v>
      </c>
      <c r="AO270">
        <v>99</v>
      </c>
      <c r="AP270">
        <v>99</v>
      </c>
      <c r="AQ270">
        <v>99</v>
      </c>
      <c r="AR270">
        <v>223.09974889600829</v>
      </c>
      <c r="AS270">
        <v>27.141825972560913</v>
      </c>
    </row>
    <row r="271" spans="1:45">
      <c r="A271">
        <v>8</v>
      </c>
      <c r="B271">
        <v>3</v>
      </c>
      <c r="C271">
        <v>2024</v>
      </c>
      <c r="D271">
        <v>99</v>
      </c>
      <c r="E271">
        <v>99</v>
      </c>
      <c r="F271">
        <v>99</v>
      </c>
      <c r="G271">
        <v>99</v>
      </c>
      <c r="H271">
        <v>99</v>
      </c>
      <c r="I271">
        <v>49</v>
      </c>
      <c r="J271">
        <v>999</v>
      </c>
      <c r="K271">
        <v>99</v>
      </c>
      <c r="L271">
        <v>99</v>
      </c>
      <c r="M271">
        <v>99</v>
      </c>
      <c r="N271">
        <v>99</v>
      </c>
      <c r="O271">
        <v>99</v>
      </c>
      <c r="P271">
        <v>9999</v>
      </c>
      <c r="Q271">
        <v>2348</v>
      </c>
      <c r="R271">
        <v>14246</v>
      </c>
      <c r="S271">
        <v>3.7342244108336256</v>
      </c>
      <c r="T271">
        <v>8.196335813561701</v>
      </c>
      <c r="U271">
        <v>299.75209883475947</v>
      </c>
      <c r="V271">
        <v>12.585989049557773</v>
      </c>
      <c r="W271">
        <v>76.46356872104451</v>
      </c>
      <c r="X271">
        <v>16.481819458093501</v>
      </c>
      <c r="Y271">
        <v>54.594014476832115</v>
      </c>
      <c r="Z271">
        <v>1.5502628117387485</v>
      </c>
      <c r="AA271">
        <v>2.3551367585139058</v>
      </c>
      <c r="AB271">
        <v>78.759921105509932</v>
      </c>
      <c r="AC271">
        <v>68.656400389653101</v>
      </c>
      <c r="AD271">
        <v>65.979830822004757</v>
      </c>
      <c r="AE271">
        <v>26.644970635544095</v>
      </c>
      <c r="AF271">
        <v>26.298263834315929</v>
      </c>
      <c r="AG271">
        <v>2197.7976738916996</v>
      </c>
      <c r="AH271">
        <v>92.938368664888387</v>
      </c>
      <c r="AI271">
        <v>15.569282605643689</v>
      </c>
      <c r="AJ271">
        <v>637.27894517734001</v>
      </c>
      <c r="AK271">
        <v>13.943818647090781</v>
      </c>
      <c r="AL271">
        <v>-2.1220439284737047E-2</v>
      </c>
      <c r="AM271">
        <v>15.62051400778463</v>
      </c>
      <c r="AN271">
        <v>99</v>
      </c>
      <c r="AO271">
        <v>99</v>
      </c>
      <c r="AP271">
        <v>99</v>
      </c>
      <c r="AQ271">
        <v>99</v>
      </c>
      <c r="AR271">
        <v>224.39234196812936</v>
      </c>
      <c r="AS271">
        <v>26.629804208916408</v>
      </c>
    </row>
    <row r="272" spans="1:45">
      <c r="A272">
        <v>8</v>
      </c>
      <c r="B272">
        <v>4</v>
      </c>
      <c r="C272">
        <v>2024</v>
      </c>
      <c r="D272">
        <v>99</v>
      </c>
      <c r="E272">
        <v>99</v>
      </c>
      <c r="F272">
        <v>99</v>
      </c>
      <c r="G272">
        <v>99</v>
      </c>
      <c r="H272">
        <v>99</v>
      </c>
      <c r="I272">
        <v>80</v>
      </c>
      <c r="J272">
        <v>999</v>
      </c>
      <c r="K272">
        <v>99</v>
      </c>
      <c r="L272">
        <v>99</v>
      </c>
      <c r="M272">
        <v>99</v>
      </c>
      <c r="N272">
        <v>99</v>
      </c>
      <c r="O272">
        <v>99</v>
      </c>
      <c r="P272">
        <v>9999</v>
      </c>
      <c r="Q272">
        <v>1292</v>
      </c>
      <c r="R272">
        <v>6766</v>
      </c>
      <c r="S272">
        <v>4.233585297169113</v>
      </c>
      <c r="T272">
        <v>8.1021282885013299</v>
      </c>
      <c r="U272">
        <v>304.17449009754517</v>
      </c>
      <c r="V272">
        <v>25.066509015666568</v>
      </c>
      <c r="W272">
        <v>73.884126514927601</v>
      </c>
      <c r="X272">
        <v>22.953000295595633</v>
      </c>
      <c r="Y272">
        <v>65.014523465557332</v>
      </c>
      <c r="Z272">
        <v>1.9228901020291016</v>
      </c>
      <c r="AA272">
        <v>2.4698127011363207</v>
      </c>
      <c r="AB272">
        <v>77.458589507049197</v>
      </c>
      <c r="AC272">
        <v>63.562128962687744</v>
      </c>
      <c r="AD272">
        <v>59.294564959815119</v>
      </c>
      <c r="AE272">
        <v>12.654771256499457</v>
      </c>
      <c r="AF272">
        <v>12.674378939176096</v>
      </c>
      <c r="AG272">
        <v>2384.7670479869266</v>
      </c>
      <c r="AH272">
        <v>99.482707655926689</v>
      </c>
      <c r="AI272">
        <v>44.91575524682235</v>
      </c>
      <c r="AJ272">
        <v>836.60228037925276</v>
      </c>
      <c r="AK272">
        <v>8.6992112382646187</v>
      </c>
      <c r="AL272">
        <v>0.28285504541970258</v>
      </c>
      <c r="AM272">
        <v>21.198866225655436</v>
      </c>
      <c r="AN272">
        <v>99</v>
      </c>
      <c r="AO272">
        <v>99</v>
      </c>
      <c r="AP272">
        <v>99</v>
      </c>
      <c r="AQ272">
        <v>99</v>
      </c>
      <c r="AR272">
        <v>222.06403209032831</v>
      </c>
      <c r="AS272">
        <v>27.747190763162305</v>
      </c>
    </row>
    <row r="273" spans="1:45">
      <c r="A273">
        <v>8</v>
      </c>
      <c r="B273">
        <v>5</v>
      </c>
      <c r="C273">
        <v>2024</v>
      </c>
      <c r="D273">
        <v>99</v>
      </c>
      <c r="E273">
        <v>99</v>
      </c>
      <c r="F273">
        <v>99</v>
      </c>
      <c r="G273">
        <v>99</v>
      </c>
      <c r="H273">
        <v>99</v>
      </c>
      <c r="I273">
        <v>81</v>
      </c>
      <c r="J273">
        <v>999</v>
      </c>
      <c r="K273">
        <v>99</v>
      </c>
      <c r="L273">
        <v>99</v>
      </c>
      <c r="M273">
        <v>99</v>
      </c>
      <c r="N273">
        <v>99</v>
      </c>
      <c r="O273">
        <v>99</v>
      </c>
      <c r="P273">
        <v>9999</v>
      </c>
      <c r="Q273">
        <v>235</v>
      </c>
      <c r="R273">
        <v>1355</v>
      </c>
      <c r="S273">
        <v>4.3952627683197631</v>
      </c>
      <c r="T273">
        <v>7.7904059040590434</v>
      </c>
      <c r="U273">
        <v>303.91719557195552</v>
      </c>
      <c r="V273">
        <v>28.782287822878224</v>
      </c>
      <c r="W273">
        <v>69.446494464944621</v>
      </c>
      <c r="X273">
        <v>23.02583025830258</v>
      </c>
      <c r="Y273">
        <v>63.897614420780315</v>
      </c>
      <c r="Z273">
        <v>1.9980906647179857</v>
      </c>
      <c r="AA273">
        <v>2.5807226421173382</v>
      </c>
      <c r="AB273">
        <v>78.404385380099015</v>
      </c>
      <c r="AC273">
        <v>64.001365689426095</v>
      </c>
      <c r="AD273">
        <v>50.845351434882431</v>
      </c>
      <c r="AE273">
        <v>2.5343208768189127</v>
      </c>
      <c r="AF273">
        <v>2.5361005817407745</v>
      </c>
      <c r="AG273">
        <v>2361.210152284264</v>
      </c>
      <c r="AH273">
        <v>72.619926199262011</v>
      </c>
      <c r="AI273">
        <v>32.17712177121772</v>
      </c>
      <c r="AJ273">
        <v>772.46500914525791</v>
      </c>
      <c r="AK273">
        <v>29.254366441224487</v>
      </c>
      <c r="AL273">
        <v>7.65838815388837</v>
      </c>
      <c r="AM273">
        <v>34.210674715968374</v>
      </c>
      <c r="AN273">
        <v>99</v>
      </c>
      <c r="AO273">
        <v>99</v>
      </c>
      <c r="AP273">
        <v>99</v>
      </c>
      <c r="AQ273">
        <v>99</v>
      </c>
      <c r="AR273">
        <v>221.36243654822337</v>
      </c>
      <c r="AS273">
        <v>28.336503693988991</v>
      </c>
    </row>
    <row r="274" spans="1:45">
      <c r="A274">
        <v>8</v>
      </c>
      <c r="B274">
        <v>6</v>
      </c>
      <c r="C274">
        <v>2024</v>
      </c>
      <c r="D274">
        <v>99</v>
      </c>
      <c r="E274">
        <v>99</v>
      </c>
      <c r="F274">
        <v>99</v>
      </c>
      <c r="G274">
        <v>99</v>
      </c>
      <c r="H274">
        <v>99</v>
      </c>
      <c r="I274">
        <v>83</v>
      </c>
      <c r="J274">
        <v>999</v>
      </c>
      <c r="K274">
        <v>99</v>
      </c>
      <c r="L274">
        <v>99</v>
      </c>
      <c r="M274">
        <v>99</v>
      </c>
      <c r="N274">
        <v>99</v>
      </c>
      <c r="O274">
        <v>99</v>
      </c>
      <c r="P274">
        <v>9999</v>
      </c>
      <c r="Q274">
        <v>1390</v>
      </c>
      <c r="R274">
        <v>6755</v>
      </c>
      <c r="S274">
        <v>4.2105653657812745</v>
      </c>
      <c r="T274">
        <v>8.1117690599555878</v>
      </c>
      <c r="U274">
        <v>302.40774241302694</v>
      </c>
      <c r="V274">
        <v>22.783123612139157</v>
      </c>
      <c r="W274">
        <v>71.428571428571445</v>
      </c>
      <c r="X274">
        <v>21.139896373056995</v>
      </c>
      <c r="Y274">
        <v>63.828371144821503</v>
      </c>
      <c r="Z274">
        <v>1.7821612132179456</v>
      </c>
      <c r="AA274">
        <v>2.674512050648667</v>
      </c>
      <c r="AB274">
        <v>77.890762059126146</v>
      </c>
      <c r="AC274">
        <v>59.994349939288064</v>
      </c>
      <c r="AD274">
        <v>60.834871191688855</v>
      </c>
      <c r="AE274">
        <v>12.634197433883219</v>
      </c>
      <c r="AF274">
        <v>12.580275870416443</v>
      </c>
      <c r="AG274">
        <v>2376.8496445318406</v>
      </c>
      <c r="AH274">
        <v>97.794226498889699</v>
      </c>
      <c r="AI274">
        <v>39.037749814951887</v>
      </c>
      <c r="AJ274">
        <v>818.96791087810652</v>
      </c>
      <c r="AK274">
        <v>4.7939499386602256</v>
      </c>
      <c r="AL274">
        <v>-5.853244217399925E-2</v>
      </c>
      <c r="AM274">
        <v>16.844417603475019</v>
      </c>
      <c r="AN274">
        <v>99</v>
      </c>
      <c r="AO274">
        <v>99</v>
      </c>
      <c r="AP274">
        <v>99</v>
      </c>
      <c r="AQ274">
        <v>99</v>
      </c>
      <c r="AR274">
        <v>221.16154893359547</v>
      </c>
      <c r="AS274">
        <v>27.881000810226208</v>
      </c>
    </row>
    <row r="275" spans="1:45">
      <c r="A275">
        <v>8</v>
      </c>
      <c r="B275">
        <v>7</v>
      </c>
      <c r="C275">
        <v>2023</v>
      </c>
      <c r="D275">
        <v>99</v>
      </c>
      <c r="E275">
        <v>99</v>
      </c>
      <c r="F275">
        <v>99</v>
      </c>
      <c r="G275">
        <v>99</v>
      </c>
      <c r="H275">
        <v>99</v>
      </c>
      <c r="I275">
        <v>6</v>
      </c>
      <c r="J275">
        <v>999</v>
      </c>
      <c r="K275">
        <v>99</v>
      </c>
      <c r="L275">
        <v>99</v>
      </c>
      <c r="M275">
        <v>99</v>
      </c>
      <c r="N275">
        <v>99</v>
      </c>
      <c r="O275">
        <v>99</v>
      </c>
      <c r="P275">
        <v>9999</v>
      </c>
      <c r="Q275">
        <v>2168</v>
      </c>
      <c r="R275">
        <v>12547</v>
      </c>
      <c r="S275">
        <v>4.3362165625500557</v>
      </c>
      <c r="T275">
        <v>8.2388618793337063</v>
      </c>
      <c r="U275">
        <v>313.40394516617442</v>
      </c>
      <c r="V275">
        <v>27.050290906192718</v>
      </c>
      <c r="W275">
        <v>78.345421216226981</v>
      </c>
      <c r="X275">
        <v>25.934486331393963</v>
      </c>
      <c r="Y275">
        <v>65.183133715058275</v>
      </c>
      <c r="Z275">
        <v>1.9615656985618029</v>
      </c>
      <c r="AA275">
        <v>2.4251467275212328</v>
      </c>
      <c r="AB275">
        <v>80.73127906659289</v>
      </c>
      <c r="AC275">
        <v>67.790605545815126</v>
      </c>
      <c r="AD275">
        <v>64.773223661201172</v>
      </c>
      <c r="AE275">
        <v>21.987592878171878</v>
      </c>
      <c r="AF275">
        <v>22.972967594247049</v>
      </c>
      <c r="AG275">
        <v>2347.9279783235738</v>
      </c>
      <c r="AH275">
        <v>91.153263728381262</v>
      </c>
      <c r="AI275">
        <v>32.493823224675218</v>
      </c>
      <c r="AJ275">
        <v>812.55692279900052</v>
      </c>
      <c r="AK275">
        <v>23.724564828603128</v>
      </c>
      <c r="AL275">
        <v>7.9775486498147714</v>
      </c>
      <c r="AM275">
        <v>32.280239155071683</v>
      </c>
      <c r="AN275">
        <v>99</v>
      </c>
      <c r="AO275">
        <v>99</v>
      </c>
      <c r="AP275">
        <v>99</v>
      </c>
      <c r="AQ275">
        <v>99</v>
      </c>
      <c r="AR275">
        <v>223.58543833580976</v>
      </c>
      <c r="AS275">
        <v>28.256212484549994</v>
      </c>
    </row>
    <row r="276" spans="1:45">
      <c r="A276">
        <v>8</v>
      </c>
      <c r="B276">
        <v>8</v>
      </c>
      <c r="C276">
        <v>2023</v>
      </c>
      <c r="D276">
        <v>99</v>
      </c>
      <c r="E276">
        <v>99</v>
      </c>
      <c r="F276">
        <v>99</v>
      </c>
      <c r="G276">
        <v>99</v>
      </c>
      <c r="H276">
        <v>99</v>
      </c>
      <c r="I276">
        <v>24</v>
      </c>
      <c r="J276">
        <v>999</v>
      </c>
      <c r="K276">
        <v>99</v>
      </c>
      <c r="L276">
        <v>99</v>
      </c>
      <c r="M276">
        <v>99</v>
      </c>
      <c r="N276">
        <v>99</v>
      </c>
      <c r="O276">
        <v>99</v>
      </c>
      <c r="P276">
        <v>9999</v>
      </c>
      <c r="Q276">
        <v>2477</v>
      </c>
      <c r="R276">
        <v>12871</v>
      </c>
      <c r="S276">
        <v>3.6444219225072119</v>
      </c>
      <c r="T276">
        <v>7.8233237510682914</v>
      </c>
      <c r="U276">
        <v>293.68621630020982</v>
      </c>
      <c r="V276">
        <v>13.138062310620771</v>
      </c>
      <c r="W276">
        <v>71.393054152746487</v>
      </c>
      <c r="X276">
        <v>15.08041333229742</v>
      </c>
      <c r="Y276">
        <v>57.093757355348686</v>
      </c>
      <c r="Z276">
        <v>1.6676460445221275</v>
      </c>
      <c r="AA276">
        <v>2.4347636077551922</v>
      </c>
      <c r="AB276">
        <v>77.248246322678398</v>
      </c>
      <c r="AC276">
        <v>70.506072628900881</v>
      </c>
      <c r="AD276">
        <v>73.794991231507325</v>
      </c>
      <c r="AE276">
        <v>22.55537641945886</v>
      </c>
      <c r="AF276">
        <v>22.083535170627485</v>
      </c>
      <c r="AG276">
        <v>2196.3547868741548</v>
      </c>
      <c r="AH276">
        <v>91.849895113044809</v>
      </c>
      <c r="AI276">
        <v>16.26136275347681</v>
      </c>
      <c r="AJ276">
        <v>666.80656286197427</v>
      </c>
      <c r="AK276">
        <v>11.734555908242372</v>
      </c>
      <c r="AL276">
        <v>5.1808517939932246</v>
      </c>
      <c r="AM276">
        <v>20.904571381815408</v>
      </c>
      <c r="AN276">
        <v>99</v>
      </c>
      <c r="AO276">
        <v>99</v>
      </c>
      <c r="AP276">
        <v>99</v>
      </c>
      <c r="AQ276">
        <v>99</v>
      </c>
      <c r="AR276">
        <v>223.21591677943161</v>
      </c>
      <c r="AS276">
        <v>26.479394110205995</v>
      </c>
    </row>
    <row r="277" spans="1:45">
      <c r="A277">
        <v>8</v>
      </c>
      <c r="B277">
        <v>9</v>
      </c>
      <c r="C277">
        <v>2023</v>
      </c>
      <c r="D277">
        <v>99</v>
      </c>
      <c r="E277">
        <v>99</v>
      </c>
      <c r="F277">
        <v>99</v>
      </c>
      <c r="G277">
        <v>99</v>
      </c>
      <c r="H277">
        <v>99</v>
      </c>
      <c r="I277">
        <v>49</v>
      </c>
      <c r="J277">
        <v>999</v>
      </c>
      <c r="K277">
        <v>99</v>
      </c>
      <c r="L277">
        <v>99</v>
      </c>
      <c r="M277">
        <v>99</v>
      </c>
      <c r="N277">
        <v>99</v>
      </c>
      <c r="O277">
        <v>99</v>
      </c>
      <c r="P277">
        <v>9999</v>
      </c>
      <c r="Q277">
        <v>2515</v>
      </c>
      <c r="R277">
        <v>15206</v>
      </c>
      <c r="S277">
        <v>3.6074377435761935</v>
      </c>
      <c r="T277">
        <v>8.0503090885176896</v>
      </c>
      <c r="U277">
        <v>293.92232671313974</v>
      </c>
      <c r="V277">
        <v>11.857161646718398</v>
      </c>
      <c r="W277">
        <v>73.477574641588845</v>
      </c>
      <c r="X277">
        <v>13.83006707878469</v>
      </c>
      <c r="Y277">
        <v>53.937245913956311</v>
      </c>
      <c r="Z277">
        <v>1.5495687824542133</v>
      </c>
      <c r="AA277">
        <v>2.4545656196399097</v>
      </c>
      <c r="AB277">
        <v>77.883048977556697</v>
      </c>
      <c r="AC277">
        <v>69.290745625550656</v>
      </c>
      <c r="AD277">
        <v>65.759262589344274</v>
      </c>
      <c r="AE277">
        <v>26.647273237067161</v>
      </c>
      <c r="AF277">
        <v>26.110807675330243</v>
      </c>
      <c r="AG277">
        <v>2171.5197490375022</v>
      </c>
      <c r="AH277">
        <v>92.220176246218585</v>
      </c>
      <c r="AI277">
        <v>15.079573852426671</v>
      </c>
      <c r="AJ277">
        <v>634.73106315327982</v>
      </c>
      <c r="AK277">
        <v>16.359982070079013</v>
      </c>
      <c r="AL277">
        <v>3.9733707847988486</v>
      </c>
      <c r="AM277">
        <v>18.666473531071986</v>
      </c>
      <c r="AN277">
        <v>99</v>
      </c>
      <c r="AO277">
        <v>99</v>
      </c>
      <c r="AP277">
        <v>99</v>
      </c>
      <c r="AQ277">
        <v>99</v>
      </c>
      <c r="AR277">
        <v>223.96249821759588</v>
      </c>
      <c r="AS277">
        <v>26.29708589270674</v>
      </c>
    </row>
    <row r="278" spans="1:45">
      <c r="A278">
        <v>8</v>
      </c>
      <c r="B278">
        <v>10</v>
      </c>
      <c r="C278">
        <v>2023</v>
      </c>
      <c r="D278">
        <v>99</v>
      </c>
      <c r="E278">
        <v>99</v>
      </c>
      <c r="F278">
        <v>99</v>
      </c>
      <c r="G278">
        <v>99</v>
      </c>
      <c r="H278">
        <v>99</v>
      </c>
      <c r="I278">
        <v>80</v>
      </c>
      <c r="J278">
        <v>999</v>
      </c>
      <c r="K278">
        <v>99</v>
      </c>
      <c r="L278">
        <v>99</v>
      </c>
      <c r="M278">
        <v>99</v>
      </c>
      <c r="N278">
        <v>99</v>
      </c>
      <c r="O278">
        <v>99</v>
      </c>
      <c r="P278">
        <v>9999</v>
      </c>
      <c r="Q278">
        <v>1281</v>
      </c>
      <c r="R278">
        <v>7346</v>
      </c>
      <c r="S278">
        <v>4.1924709103353868</v>
      </c>
      <c r="T278">
        <v>7.9576640348488992</v>
      </c>
      <c r="U278">
        <v>301.52258371902985</v>
      </c>
      <c r="V278">
        <v>25.360740539068875</v>
      </c>
      <c r="W278">
        <v>71.644432344132866</v>
      </c>
      <c r="X278">
        <v>21.753335148380071</v>
      </c>
      <c r="Y278">
        <v>67.890913328866148</v>
      </c>
      <c r="Z278">
        <v>1.9785377353381723</v>
      </c>
      <c r="AA278">
        <v>2.4696313264308705</v>
      </c>
      <c r="AB278">
        <v>77.69531614460378</v>
      </c>
      <c r="AC278">
        <v>68.406470016187541</v>
      </c>
      <c r="AD278">
        <v>64.23478710089455</v>
      </c>
      <c r="AE278">
        <v>12.87326510584607</v>
      </c>
      <c r="AF278">
        <v>12.940275206149904</v>
      </c>
      <c r="AG278">
        <v>2365.5392857142847</v>
      </c>
      <c r="AH278">
        <v>99.033487612306018</v>
      </c>
      <c r="AI278">
        <v>44.867955349850249</v>
      </c>
      <c r="AJ278">
        <v>832.48724677261612</v>
      </c>
      <c r="AK278">
        <v>9.5405163899740835</v>
      </c>
      <c r="AL278">
        <v>1.8742226114149276</v>
      </c>
      <c r="AM278">
        <v>18.942858551040398</v>
      </c>
      <c r="AN278">
        <v>99</v>
      </c>
      <c r="AO278">
        <v>99</v>
      </c>
      <c r="AP278">
        <v>99</v>
      </c>
      <c r="AQ278">
        <v>99</v>
      </c>
      <c r="AR278">
        <v>221.87980769230765</v>
      </c>
      <c r="AS278">
        <v>27.643992867288745</v>
      </c>
    </row>
    <row r="279" spans="1:45">
      <c r="A279">
        <v>8</v>
      </c>
      <c r="B279">
        <v>11</v>
      </c>
      <c r="C279">
        <v>2023</v>
      </c>
      <c r="D279">
        <v>99</v>
      </c>
      <c r="E279">
        <v>99</v>
      </c>
      <c r="F279">
        <v>99</v>
      </c>
      <c r="G279">
        <v>99</v>
      </c>
      <c r="H279">
        <v>99</v>
      </c>
      <c r="I279">
        <v>81</v>
      </c>
      <c r="J279">
        <v>999</v>
      </c>
      <c r="K279">
        <v>99</v>
      </c>
      <c r="L279">
        <v>99</v>
      </c>
      <c r="M279">
        <v>99</v>
      </c>
      <c r="N279">
        <v>99</v>
      </c>
      <c r="O279">
        <v>99</v>
      </c>
      <c r="P279">
        <v>9999</v>
      </c>
      <c r="Q279">
        <v>226</v>
      </c>
      <c r="R279">
        <v>1323</v>
      </c>
      <c r="S279">
        <v>4.3371298405466971</v>
      </c>
      <c r="T279">
        <v>7.6984126984126977</v>
      </c>
      <c r="U279">
        <v>305.26054421768714</v>
      </c>
      <c r="V279">
        <v>29.70521541950113</v>
      </c>
      <c r="W279">
        <v>67.876039304610742</v>
      </c>
      <c r="X279">
        <v>24.338624338624346</v>
      </c>
      <c r="Y279">
        <v>64.481009763432724</v>
      </c>
      <c r="Z279">
        <v>2.0291619565380814</v>
      </c>
      <c r="AA279">
        <v>2.5911452606237289</v>
      </c>
      <c r="AB279">
        <v>81.472945409313738</v>
      </c>
      <c r="AC279">
        <v>59.64999237822304</v>
      </c>
      <c r="AD279">
        <v>49.313736625855029</v>
      </c>
      <c r="AE279">
        <v>2.3184494602551529</v>
      </c>
      <c r="AF279">
        <v>2.3594091601586804</v>
      </c>
      <c r="AG279">
        <v>2349.613023255813</v>
      </c>
      <c r="AH279">
        <v>81.254724111866949</v>
      </c>
      <c r="AI279">
        <v>32.955404383975811</v>
      </c>
      <c r="AJ279">
        <v>836.44837148264946</v>
      </c>
      <c r="AK279">
        <v>12.806841403254122</v>
      </c>
      <c r="AL279">
        <v>-8.4393577619946001</v>
      </c>
      <c r="AM279">
        <v>20.326364754958544</v>
      </c>
      <c r="AN279">
        <v>99</v>
      </c>
      <c r="AO279">
        <v>99</v>
      </c>
      <c r="AP279">
        <v>99</v>
      </c>
      <c r="AQ279">
        <v>99</v>
      </c>
      <c r="AR279">
        <v>222.30697674418607</v>
      </c>
      <c r="AS279">
        <v>27.873045673399361</v>
      </c>
    </row>
    <row r="280" spans="1:45">
      <c r="A280" s="539">
        <v>8</v>
      </c>
      <c r="B280">
        <v>12</v>
      </c>
      <c r="C280">
        <v>2023</v>
      </c>
      <c r="D280">
        <v>99</v>
      </c>
      <c r="E280">
        <v>99</v>
      </c>
      <c r="F280">
        <v>99</v>
      </c>
      <c r="G280">
        <v>99</v>
      </c>
      <c r="H280">
        <v>99</v>
      </c>
      <c r="I280">
        <v>83</v>
      </c>
      <c r="J280">
        <v>999</v>
      </c>
      <c r="K280">
        <v>99</v>
      </c>
      <c r="L280">
        <v>99</v>
      </c>
      <c r="M280">
        <v>99</v>
      </c>
      <c r="N280">
        <v>99</v>
      </c>
      <c r="O280">
        <v>99</v>
      </c>
      <c r="P280">
        <v>9999</v>
      </c>
      <c r="Q280">
        <v>1549</v>
      </c>
      <c r="R280">
        <v>7771</v>
      </c>
      <c r="S280">
        <v>4.0482269503546098</v>
      </c>
      <c r="T280">
        <v>7.9620383477029986</v>
      </c>
      <c r="U280">
        <v>298.08807103332919</v>
      </c>
      <c r="V280">
        <v>21.155578432634144</v>
      </c>
      <c r="W280">
        <v>69.231759104362354</v>
      </c>
      <c r="X280">
        <v>19.521297130356448</v>
      </c>
      <c r="Y280">
        <v>64.351982752937076</v>
      </c>
      <c r="Z280">
        <v>1.854637416216838</v>
      </c>
      <c r="AA280">
        <v>2.7211076574834441</v>
      </c>
      <c r="AB280">
        <v>80.53656809428405</v>
      </c>
      <c r="AC280">
        <v>63.627887168835954</v>
      </c>
      <c r="AD280">
        <v>68.035817347475501</v>
      </c>
      <c r="AE280">
        <v>13.618042899200898</v>
      </c>
      <c r="AF280">
        <v>13.533005193486643</v>
      </c>
      <c r="AG280">
        <v>2339.3055083082559</v>
      </c>
      <c r="AH280">
        <v>98.339981984300621</v>
      </c>
      <c r="AI280">
        <v>36.108608930639555</v>
      </c>
      <c r="AJ280">
        <v>802.30920759203264</v>
      </c>
      <c r="AK280">
        <v>9.2272238585593929</v>
      </c>
      <c r="AL280">
        <v>2.0072869664599606</v>
      </c>
      <c r="AM280">
        <v>18.491335622615274</v>
      </c>
      <c r="AN280">
        <v>99</v>
      </c>
      <c r="AO280">
        <v>99</v>
      </c>
      <c r="AP280">
        <v>99</v>
      </c>
      <c r="AQ280">
        <v>99</v>
      </c>
      <c r="AR280">
        <v>221.26534083475076</v>
      </c>
      <c r="AS280">
        <v>27.475761031916129</v>
      </c>
    </row>
    <row r="281" spans="1:45">
      <c r="A281">
        <v>8</v>
      </c>
      <c r="B281">
        <v>13</v>
      </c>
      <c r="C281">
        <v>2022</v>
      </c>
      <c r="D281">
        <v>99</v>
      </c>
      <c r="E281">
        <v>99</v>
      </c>
      <c r="F281">
        <v>99</v>
      </c>
      <c r="G281">
        <v>99</v>
      </c>
      <c r="H281">
        <v>99</v>
      </c>
      <c r="I281">
        <v>6</v>
      </c>
      <c r="J281">
        <v>999</v>
      </c>
      <c r="K281">
        <v>99</v>
      </c>
      <c r="L281">
        <v>99</v>
      </c>
      <c r="M281">
        <v>99</v>
      </c>
      <c r="N281">
        <v>99</v>
      </c>
      <c r="O281">
        <v>99</v>
      </c>
      <c r="P281">
        <v>9999</v>
      </c>
      <c r="Q281">
        <v>2191</v>
      </c>
      <c r="R281">
        <v>13641</v>
      </c>
      <c r="S281">
        <v>4.1799675468358153</v>
      </c>
      <c r="T281">
        <v>8.1502822373726271</v>
      </c>
      <c r="U281">
        <v>311.50071109156255</v>
      </c>
      <c r="V281">
        <v>23.444029030129755</v>
      </c>
      <c r="W281">
        <v>75.199765413092891</v>
      </c>
      <c r="X281">
        <v>23.832563595044345</v>
      </c>
      <c r="Y281">
        <v>63.182736896517227</v>
      </c>
      <c r="Z281">
        <v>1.9060610886223472</v>
      </c>
      <c r="AA281">
        <v>2.5618072135130006</v>
      </c>
      <c r="AB281">
        <v>81.052805141537249</v>
      </c>
      <c r="AC281">
        <v>68.781938545522706</v>
      </c>
      <c r="AD281">
        <v>66.938284253810991</v>
      </c>
      <c r="AE281">
        <v>22.044635498311223</v>
      </c>
      <c r="AF281">
        <v>22.857159677106473</v>
      </c>
      <c r="AG281">
        <v>2278.8063569682158</v>
      </c>
      <c r="AH281">
        <v>89.619529360017594</v>
      </c>
      <c r="AI281">
        <v>26.464335459277191</v>
      </c>
      <c r="AJ281">
        <v>758.87126771948817</v>
      </c>
      <c r="AK281">
        <v>18.499226761895802</v>
      </c>
      <c r="AL281">
        <v>10.289796811706369</v>
      </c>
      <c r="AM281">
        <v>25.937829497150705</v>
      </c>
      <c r="AN281">
        <v>99</v>
      </c>
      <c r="AO281">
        <v>99</v>
      </c>
      <c r="AP281">
        <v>99</v>
      </c>
      <c r="AQ281">
        <v>99</v>
      </c>
      <c r="AR281">
        <v>224.01760391198044</v>
      </c>
      <c r="AS281">
        <v>27.810148022037279</v>
      </c>
    </row>
    <row r="282" spans="1:45">
      <c r="A282">
        <v>8</v>
      </c>
      <c r="B282">
        <v>14</v>
      </c>
      <c r="C282">
        <v>2022</v>
      </c>
      <c r="D282">
        <v>99</v>
      </c>
      <c r="E282">
        <v>99</v>
      </c>
      <c r="F282">
        <v>99</v>
      </c>
      <c r="G282">
        <v>99</v>
      </c>
      <c r="H282">
        <v>99</v>
      </c>
      <c r="I282">
        <v>24</v>
      </c>
      <c r="J282">
        <v>999</v>
      </c>
      <c r="K282">
        <v>99</v>
      </c>
      <c r="L282">
        <v>99</v>
      </c>
      <c r="M282">
        <v>99</v>
      </c>
      <c r="N282">
        <v>99</v>
      </c>
      <c r="O282">
        <v>99</v>
      </c>
      <c r="P282">
        <v>9999</v>
      </c>
      <c r="Q282">
        <v>2592</v>
      </c>
      <c r="R282">
        <v>14223</v>
      </c>
      <c r="S282">
        <v>3.625017627979128</v>
      </c>
      <c r="T282">
        <v>7.7064613653940803</v>
      </c>
      <c r="U282">
        <v>294.42144484285978</v>
      </c>
      <c r="V282">
        <v>12.254798565703441</v>
      </c>
      <c r="W282">
        <v>68.157210152569775</v>
      </c>
      <c r="X282">
        <v>14.870280531533435</v>
      </c>
      <c r="Y282">
        <v>55.357041324995123</v>
      </c>
      <c r="Z282">
        <v>1.6189196571806972</v>
      </c>
      <c r="AA282">
        <v>2.468011991307411</v>
      </c>
      <c r="AB282">
        <v>78.334869850411863</v>
      </c>
      <c r="AC282">
        <v>71.166807561102317</v>
      </c>
      <c r="AD282">
        <v>75.866305034430752</v>
      </c>
      <c r="AE282">
        <v>22.985180755991529</v>
      </c>
      <c r="AF282">
        <v>22.525667050590489</v>
      </c>
      <c r="AG282">
        <v>2161.9924505045838</v>
      </c>
      <c r="AH282">
        <v>90.993461295085439</v>
      </c>
      <c r="AI282">
        <v>14.174224847078676</v>
      </c>
      <c r="AJ282">
        <v>643.98277005226805</v>
      </c>
      <c r="AK282">
        <v>11.818643759901223</v>
      </c>
      <c r="AL282">
        <v>7.3308634419587904</v>
      </c>
      <c r="AM282">
        <v>21.232684618604566</v>
      </c>
      <c r="AN282">
        <v>99</v>
      </c>
      <c r="AO282">
        <v>99</v>
      </c>
      <c r="AP282">
        <v>99</v>
      </c>
      <c r="AQ282">
        <v>99</v>
      </c>
      <c r="AR282">
        <v>223.33980432940453</v>
      </c>
      <c r="AS282">
        <v>26.503043121866249</v>
      </c>
    </row>
    <row r="283" spans="1:45">
      <c r="A283">
        <v>8</v>
      </c>
      <c r="B283">
        <v>15</v>
      </c>
      <c r="C283">
        <v>2022</v>
      </c>
      <c r="D283">
        <v>99</v>
      </c>
      <c r="E283">
        <v>99</v>
      </c>
      <c r="F283">
        <v>99</v>
      </c>
      <c r="G283">
        <v>99</v>
      </c>
      <c r="H283">
        <v>99</v>
      </c>
      <c r="I283">
        <v>49</v>
      </c>
      <c r="J283">
        <v>999</v>
      </c>
      <c r="K283">
        <v>99</v>
      </c>
      <c r="L283">
        <v>99</v>
      </c>
      <c r="M283">
        <v>99</v>
      </c>
      <c r="N283">
        <v>99</v>
      </c>
      <c r="O283">
        <v>99</v>
      </c>
      <c r="P283">
        <v>9999</v>
      </c>
      <c r="Q283">
        <v>2605</v>
      </c>
      <c r="R283">
        <v>17132</v>
      </c>
      <c r="S283">
        <v>3.6321434851415511</v>
      </c>
      <c r="T283">
        <v>8.0941512958206889</v>
      </c>
      <c r="U283">
        <v>295.10009689470002</v>
      </c>
      <c r="V283">
        <v>11.831660051365867</v>
      </c>
      <c r="W283">
        <v>75.443614289049734</v>
      </c>
      <c r="X283">
        <v>14.394116273639977</v>
      </c>
      <c r="Y283">
        <v>53.319997954432282</v>
      </c>
      <c r="Z283">
        <v>1.5561831551822245</v>
      </c>
      <c r="AA283">
        <v>2.3854706269542905</v>
      </c>
      <c r="AB283">
        <v>78.659142400146692</v>
      </c>
      <c r="AC283">
        <v>69.391372848780307</v>
      </c>
      <c r="AD283">
        <v>67.586017429391319</v>
      </c>
      <c r="AE283">
        <v>27.686290987249315</v>
      </c>
      <c r="AF283">
        <v>27.195335987874369</v>
      </c>
      <c r="AG283">
        <v>2155.9065038050776</v>
      </c>
      <c r="AH283">
        <v>90.859210833527911</v>
      </c>
      <c r="AI283">
        <v>14.049731496614521</v>
      </c>
      <c r="AJ283">
        <v>621.21377595250988</v>
      </c>
      <c r="AK283">
        <v>19.904739728072006</v>
      </c>
      <c r="AL283">
        <v>2.6847649299462359</v>
      </c>
      <c r="AM283">
        <v>20.660861509183182</v>
      </c>
      <c r="AN283">
        <v>99</v>
      </c>
      <c r="AO283">
        <v>99</v>
      </c>
      <c r="AP283">
        <v>99</v>
      </c>
      <c r="AQ283">
        <v>99</v>
      </c>
      <c r="AR283">
        <v>223.96904777131164</v>
      </c>
      <c r="AS283">
        <v>26.402655915193169</v>
      </c>
    </row>
    <row r="284" spans="1:45">
      <c r="A284">
        <v>8</v>
      </c>
      <c r="B284">
        <v>16</v>
      </c>
      <c r="C284">
        <v>2022</v>
      </c>
      <c r="D284">
        <v>99</v>
      </c>
      <c r="E284">
        <v>99</v>
      </c>
      <c r="F284">
        <v>99</v>
      </c>
      <c r="G284">
        <v>99</v>
      </c>
      <c r="H284">
        <v>99</v>
      </c>
      <c r="I284">
        <v>80</v>
      </c>
      <c r="J284">
        <v>999</v>
      </c>
      <c r="K284">
        <v>99</v>
      </c>
      <c r="L284">
        <v>99</v>
      </c>
      <c r="M284">
        <v>99</v>
      </c>
      <c r="N284">
        <v>99</v>
      </c>
      <c r="O284">
        <v>99</v>
      </c>
      <c r="P284">
        <v>9999</v>
      </c>
      <c r="Q284">
        <v>1286</v>
      </c>
      <c r="R284">
        <v>7766</v>
      </c>
      <c r="S284">
        <v>4.1523760330578527</v>
      </c>
      <c r="T284">
        <v>7.9371619881534876</v>
      </c>
      <c r="U284">
        <v>301.35130054081844</v>
      </c>
      <c r="V284">
        <v>23.886170486737058</v>
      </c>
      <c r="W284">
        <v>72.508369817151703</v>
      </c>
      <c r="X284">
        <v>21.735771310842129</v>
      </c>
      <c r="Y284">
        <v>65.303025705926515</v>
      </c>
      <c r="Z284">
        <v>1.9854242008759375</v>
      </c>
      <c r="AA284">
        <v>2.3696872902330397</v>
      </c>
      <c r="AB284">
        <v>79.07869128047119</v>
      </c>
      <c r="AC284">
        <v>68.608205417488534</v>
      </c>
      <c r="AD284">
        <v>66.713316688662786</v>
      </c>
      <c r="AE284">
        <v>12.550299778600172</v>
      </c>
      <c r="AF284">
        <v>12.588890824614865</v>
      </c>
      <c r="AG284">
        <v>2316.6082060574686</v>
      </c>
      <c r="AH284">
        <v>99.150141643059484</v>
      </c>
      <c r="AI284">
        <v>42.235385011588967</v>
      </c>
      <c r="AJ284">
        <v>787.21281850619584</v>
      </c>
      <c r="AK284">
        <v>11.603060253226388</v>
      </c>
      <c r="AL284">
        <v>5.5838722896219242</v>
      </c>
      <c r="AM284">
        <v>22.480660652822088</v>
      </c>
      <c r="AN284">
        <v>99</v>
      </c>
      <c r="AO284">
        <v>99</v>
      </c>
      <c r="AP284">
        <v>99</v>
      </c>
      <c r="AQ284">
        <v>99</v>
      </c>
      <c r="AR284">
        <v>221.82241780999223</v>
      </c>
      <c r="AS284">
        <v>27.598009899042871</v>
      </c>
    </row>
    <row r="285" spans="1:45">
      <c r="A285">
        <v>8</v>
      </c>
      <c r="B285">
        <v>17</v>
      </c>
      <c r="C285">
        <v>2022</v>
      </c>
      <c r="D285">
        <v>99</v>
      </c>
      <c r="E285">
        <v>99</v>
      </c>
      <c r="F285">
        <v>99</v>
      </c>
      <c r="G285">
        <v>99</v>
      </c>
      <c r="H285">
        <v>99</v>
      </c>
      <c r="I285">
        <v>81</v>
      </c>
      <c r="J285">
        <v>999</v>
      </c>
      <c r="K285">
        <v>99</v>
      </c>
      <c r="L285">
        <v>99</v>
      </c>
      <c r="M285">
        <v>99</v>
      </c>
      <c r="N285">
        <v>99</v>
      </c>
      <c r="O285">
        <v>99</v>
      </c>
      <c r="P285">
        <v>9999</v>
      </c>
      <c r="Q285">
        <v>250</v>
      </c>
      <c r="R285">
        <v>1541</v>
      </c>
      <c r="S285">
        <v>4.2224396607958257</v>
      </c>
      <c r="T285">
        <v>7.8423101881894848</v>
      </c>
      <c r="U285">
        <v>302.85963659961112</v>
      </c>
      <c r="V285">
        <v>27.579493835171967</v>
      </c>
      <c r="W285">
        <v>71.44711226476312</v>
      </c>
      <c r="X285">
        <v>22.582738481505512</v>
      </c>
      <c r="Y285">
        <v>64.947820165035012</v>
      </c>
      <c r="Z285">
        <v>1.9886955184552608</v>
      </c>
      <c r="AA285">
        <v>2.5497873555559321</v>
      </c>
      <c r="AB285">
        <v>79.818827403261423</v>
      </c>
      <c r="AC285">
        <v>64.373856186721298</v>
      </c>
      <c r="AD285">
        <v>51.545980042052499</v>
      </c>
      <c r="AE285">
        <v>2.4903440585659098</v>
      </c>
      <c r="AF285">
        <v>2.5105047448377658</v>
      </c>
      <c r="AG285">
        <v>2298.7878571428578</v>
      </c>
      <c r="AH285">
        <v>90.525632706035026</v>
      </c>
      <c r="AI285">
        <v>33.939000648929259</v>
      </c>
      <c r="AJ285">
        <v>816.44582183719149</v>
      </c>
      <c r="AK285">
        <v>24.003903284424723</v>
      </c>
      <c r="AL285">
        <v>0.71126499506457364</v>
      </c>
      <c r="AM285">
        <v>26.65943305475443</v>
      </c>
      <c r="AN285">
        <v>99</v>
      </c>
      <c r="AO285">
        <v>99</v>
      </c>
      <c r="AP285">
        <v>99</v>
      </c>
      <c r="AQ285">
        <v>99</v>
      </c>
      <c r="AR285">
        <v>222.37</v>
      </c>
      <c r="AS285">
        <v>27.719696355459483</v>
      </c>
    </row>
    <row r="286" spans="1:45">
      <c r="A286">
        <v>8</v>
      </c>
      <c r="B286">
        <v>18</v>
      </c>
      <c r="C286">
        <v>2022</v>
      </c>
      <c r="D286">
        <v>99</v>
      </c>
      <c r="E286">
        <v>99</v>
      </c>
      <c r="F286">
        <v>99</v>
      </c>
      <c r="G286">
        <v>99</v>
      </c>
      <c r="H286">
        <v>99</v>
      </c>
      <c r="I286">
        <v>83</v>
      </c>
      <c r="J286">
        <v>999</v>
      </c>
      <c r="K286">
        <v>99</v>
      </c>
      <c r="L286">
        <v>99</v>
      </c>
      <c r="M286">
        <v>99</v>
      </c>
      <c r="N286">
        <v>99</v>
      </c>
      <c r="O286">
        <v>99</v>
      </c>
      <c r="P286">
        <v>9999</v>
      </c>
      <c r="Q286">
        <v>1461</v>
      </c>
      <c r="R286">
        <v>7576</v>
      </c>
      <c r="S286">
        <v>4.1899973537973008</v>
      </c>
      <c r="T286">
        <v>8.124868004223865</v>
      </c>
      <c r="U286">
        <v>302.3707629355859</v>
      </c>
      <c r="V286">
        <v>23.006863780359041</v>
      </c>
      <c r="W286">
        <v>71.356916578669455</v>
      </c>
      <c r="X286">
        <v>20.789334741288275</v>
      </c>
      <c r="Y286">
        <v>63.860172057681361</v>
      </c>
      <c r="Z286">
        <v>1.9112832036539524</v>
      </c>
      <c r="AA286">
        <v>2.7377420687793483</v>
      </c>
      <c r="AB286">
        <v>81.779769381812514</v>
      </c>
      <c r="AC286">
        <v>66.589474998192884</v>
      </c>
      <c r="AD286">
        <v>68.358758997943113</v>
      </c>
      <c r="AE286">
        <v>12.243248921281859</v>
      </c>
      <c r="AF286">
        <v>12.322441714976051</v>
      </c>
      <c r="AG286">
        <v>2314.6477792732162</v>
      </c>
      <c r="AH286">
        <v>97.676874340021115</v>
      </c>
      <c r="AI286">
        <v>36.536430834213313</v>
      </c>
      <c r="AJ286">
        <v>793.43123490783341</v>
      </c>
      <c r="AK286">
        <v>9.2320012813194179</v>
      </c>
      <c r="AL286">
        <v>2.0658786587029638</v>
      </c>
      <c r="AM286">
        <v>16.254358672606052</v>
      </c>
      <c r="AN286">
        <v>99</v>
      </c>
      <c r="AO286">
        <v>99</v>
      </c>
      <c r="AP286">
        <v>99</v>
      </c>
      <c r="AQ286">
        <v>99</v>
      </c>
      <c r="AR286">
        <v>221.29623149394345</v>
      </c>
      <c r="AS286">
        <v>27.903909870541895</v>
      </c>
    </row>
    <row r="287" spans="1:45" ht="17.399999999999999" customHeight="1">
      <c r="A287">
        <v>9</v>
      </c>
      <c r="B287">
        <v>1</v>
      </c>
      <c r="C287">
        <v>2024</v>
      </c>
      <c r="D287">
        <v>99</v>
      </c>
      <c r="E287">
        <v>99</v>
      </c>
      <c r="F287">
        <v>99</v>
      </c>
      <c r="G287">
        <v>99</v>
      </c>
      <c r="H287">
        <v>1</v>
      </c>
      <c r="I287">
        <v>99</v>
      </c>
      <c r="J287">
        <v>103</v>
      </c>
      <c r="K287">
        <v>99</v>
      </c>
      <c r="L287">
        <v>99</v>
      </c>
      <c r="M287">
        <v>99</v>
      </c>
      <c r="N287">
        <v>99</v>
      </c>
      <c r="O287">
        <v>99</v>
      </c>
      <c r="P287">
        <v>9999</v>
      </c>
      <c r="Q287">
        <v>1989</v>
      </c>
      <c r="R287">
        <v>10833</v>
      </c>
      <c r="S287">
        <v>4.2926738908956192</v>
      </c>
      <c r="T287">
        <v>7.9445213698883057</v>
      </c>
      <c r="U287">
        <v>313.60541862826602</v>
      </c>
      <c r="V287">
        <v>25.422320686790368</v>
      </c>
      <c r="W287">
        <v>74.466906674051515</v>
      </c>
      <c r="X287">
        <v>25.302316994369058</v>
      </c>
      <c r="Y287">
        <v>63.188955256883794</v>
      </c>
      <c r="Z287">
        <v>1.9018610099113589</v>
      </c>
      <c r="AA287">
        <v>2.4046029843129619</v>
      </c>
      <c r="AB287">
        <v>81.616960347552791</v>
      </c>
      <c r="AC287">
        <v>64.10715844205626</v>
      </c>
      <c r="AD287">
        <v>60.205054089807319</v>
      </c>
      <c r="AE287">
        <v>20.261474581977328</v>
      </c>
      <c r="AF287">
        <v>20.922048599105349</v>
      </c>
      <c r="AG287">
        <v>2341.8408930906166</v>
      </c>
      <c r="AH287">
        <v>91.77513154250903</v>
      </c>
      <c r="AI287">
        <v>33.047170682174837</v>
      </c>
      <c r="AJ287">
        <v>779.96884953495555</v>
      </c>
      <c r="AK287">
        <v>25.037302215386003</v>
      </c>
      <c r="AL287">
        <v>5.0817298846783601</v>
      </c>
      <c r="AM287">
        <v>31.0579276970373</v>
      </c>
      <c r="AN287">
        <v>99</v>
      </c>
      <c r="AO287">
        <v>99</v>
      </c>
      <c r="AP287">
        <v>99</v>
      </c>
      <c r="AQ287">
        <v>99</v>
      </c>
      <c r="AR287">
        <v>224.05410841798249</v>
      </c>
      <c r="AS287">
        <v>28.089793328331442</v>
      </c>
    </row>
    <row r="288" spans="1:45">
      <c r="A288">
        <v>9</v>
      </c>
      <c r="B288">
        <v>2</v>
      </c>
      <c r="C288">
        <v>2024</v>
      </c>
      <c r="D288">
        <v>99</v>
      </c>
      <c r="E288">
        <v>99</v>
      </c>
      <c r="F288">
        <v>99</v>
      </c>
      <c r="G288">
        <v>99</v>
      </c>
      <c r="H288">
        <v>2</v>
      </c>
      <c r="I288">
        <v>99</v>
      </c>
      <c r="J288">
        <v>106</v>
      </c>
      <c r="K288">
        <v>99</v>
      </c>
      <c r="L288">
        <v>99</v>
      </c>
      <c r="M288">
        <v>99</v>
      </c>
      <c r="N288">
        <v>99</v>
      </c>
      <c r="O288">
        <v>99</v>
      </c>
      <c r="P288">
        <v>9999</v>
      </c>
      <c r="Q288">
        <v>331</v>
      </c>
      <c r="R288">
        <v>1831</v>
      </c>
      <c r="S288">
        <v>4.6507936507936511</v>
      </c>
      <c r="T288">
        <v>8.1780447842708881</v>
      </c>
      <c r="U288">
        <v>321.24489350081927</v>
      </c>
      <c r="V288">
        <v>33.424358274167112</v>
      </c>
      <c r="W288">
        <v>78.317859093391604</v>
      </c>
      <c r="X288">
        <v>31.458219552157299</v>
      </c>
      <c r="Y288">
        <v>66.167863543378417</v>
      </c>
      <c r="Z288">
        <v>1.9444338381080275</v>
      </c>
      <c r="AA288">
        <v>2.3092383740122528</v>
      </c>
      <c r="AB288">
        <v>84.113520754867849</v>
      </c>
      <c r="AC288">
        <v>66.874017259985692</v>
      </c>
      <c r="AD288">
        <v>62.117923172203561</v>
      </c>
      <c r="AE288">
        <v>3.4246062918490252</v>
      </c>
      <c r="AF288">
        <v>3.6224006454456945</v>
      </c>
      <c r="AG288">
        <v>2453.5992345544014</v>
      </c>
      <c r="AH288">
        <v>99.836155106499206</v>
      </c>
      <c r="AI288">
        <v>52.59421081376297</v>
      </c>
      <c r="AJ288">
        <v>870.01354955070622</v>
      </c>
      <c r="AK288">
        <v>8.9588979764278687</v>
      </c>
      <c r="AL288">
        <v>-1.2389869734202612</v>
      </c>
      <c r="AM288">
        <v>15.108868532684212</v>
      </c>
      <c r="AN288">
        <v>99</v>
      </c>
      <c r="AO288">
        <v>99</v>
      </c>
      <c r="AP288">
        <v>99</v>
      </c>
      <c r="AQ288">
        <v>99</v>
      </c>
      <c r="AR288">
        <v>223.31164570803716</v>
      </c>
      <c r="AS288">
        <v>28.777386448815861</v>
      </c>
    </row>
    <row r="289" spans="1:45">
      <c r="A289">
        <v>9</v>
      </c>
      <c r="B289">
        <v>3</v>
      </c>
      <c r="C289">
        <v>2024</v>
      </c>
      <c r="D289">
        <v>99</v>
      </c>
      <c r="E289">
        <v>99</v>
      </c>
      <c r="F289">
        <v>99</v>
      </c>
      <c r="G289">
        <v>99</v>
      </c>
      <c r="H289">
        <v>1</v>
      </c>
      <c r="I289">
        <v>99</v>
      </c>
      <c r="J289">
        <v>110</v>
      </c>
      <c r="K289">
        <v>99</v>
      </c>
      <c r="L289">
        <v>99</v>
      </c>
      <c r="M289">
        <v>99</v>
      </c>
      <c r="N289">
        <v>99</v>
      </c>
      <c r="O289">
        <v>99</v>
      </c>
      <c r="P289">
        <v>9999</v>
      </c>
      <c r="Q289">
        <v>231</v>
      </c>
      <c r="R289">
        <v>707</v>
      </c>
      <c r="S289">
        <v>4.0212164073550225</v>
      </c>
      <c r="T289">
        <v>8.1004243281471009</v>
      </c>
      <c r="U289">
        <v>301.75657708627995</v>
      </c>
      <c r="V289">
        <v>17.821782178217827</v>
      </c>
      <c r="W289">
        <v>72.135785007072144</v>
      </c>
      <c r="X289">
        <v>19.094766619519099</v>
      </c>
      <c r="Y289">
        <v>63.56018917285931</v>
      </c>
      <c r="Z289">
        <v>1.7626815730559644</v>
      </c>
      <c r="AA289">
        <v>2.8333909874133578</v>
      </c>
      <c r="AB289">
        <v>76.129866314662891</v>
      </c>
      <c r="AC289">
        <v>63.931959111723685</v>
      </c>
      <c r="AD289">
        <v>72.174497166524262</v>
      </c>
      <c r="AE289">
        <v>1.3223356899711971</v>
      </c>
      <c r="AF289">
        <v>1.3138568931906602</v>
      </c>
      <c r="AG289">
        <v>2337.2917847025501</v>
      </c>
      <c r="AH289">
        <v>99.858557284299863</v>
      </c>
      <c r="AI289">
        <v>26.591230551626595</v>
      </c>
      <c r="AJ289">
        <v>793.82158988112894</v>
      </c>
      <c r="AK289">
        <v>4.0893628930608399</v>
      </c>
      <c r="AL289">
        <v>2.0803054393874025</v>
      </c>
      <c r="AM289">
        <v>15.917034192859173</v>
      </c>
      <c r="AN289">
        <v>99</v>
      </c>
      <c r="AO289">
        <v>99</v>
      </c>
      <c r="AP289">
        <v>99</v>
      </c>
      <c r="AQ289">
        <v>99</v>
      </c>
      <c r="AR289">
        <v>222.19971671388103</v>
      </c>
      <c r="AS289">
        <v>27.468916766630119</v>
      </c>
    </row>
    <row r="290" spans="1:45">
      <c r="A290">
        <v>9</v>
      </c>
      <c r="B290">
        <v>4</v>
      </c>
      <c r="C290">
        <v>2024</v>
      </c>
      <c r="D290">
        <v>99</v>
      </c>
      <c r="E290">
        <v>99</v>
      </c>
      <c r="F290">
        <v>99</v>
      </c>
      <c r="G290">
        <v>99</v>
      </c>
      <c r="H290">
        <v>1</v>
      </c>
      <c r="I290">
        <v>99</v>
      </c>
      <c r="J290">
        <v>113</v>
      </c>
      <c r="K290">
        <v>99</v>
      </c>
      <c r="L290">
        <v>99</v>
      </c>
      <c r="M290">
        <v>99</v>
      </c>
      <c r="N290">
        <v>99</v>
      </c>
      <c r="O290">
        <v>99</v>
      </c>
      <c r="P290">
        <v>9999</v>
      </c>
      <c r="Q290">
        <v>907</v>
      </c>
      <c r="R290">
        <v>5111</v>
      </c>
      <c r="S290">
        <v>4.0602599448601806</v>
      </c>
      <c r="T290">
        <v>8.2019174329876723</v>
      </c>
      <c r="U290">
        <v>306.54417922128698</v>
      </c>
      <c r="V290">
        <v>20.250440226961448</v>
      </c>
      <c r="W290">
        <v>76.971238505184886</v>
      </c>
      <c r="X290">
        <v>22.598317354725111</v>
      </c>
      <c r="Y290">
        <v>61.539790317143549</v>
      </c>
      <c r="Z290">
        <v>1.8361535851406985</v>
      </c>
      <c r="AA290">
        <v>2.5107719878918302</v>
      </c>
      <c r="AB290">
        <v>73.95665756612749</v>
      </c>
      <c r="AC290">
        <v>68.547238805702676</v>
      </c>
      <c r="AD290">
        <v>69.809540900507898</v>
      </c>
      <c r="AE290">
        <v>9.5593461265103112</v>
      </c>
      <c r="AF290">
        <v>9.6487456987720321</v>
      </c>
      <c r="AG290">
        <v>2262.4922077922074</v>
      </c>
      <c r="AH290">
        <v>90.373703776169052</v>
      </c>
      <c r="AI290">
        <v>22.774408139307379</v>
      </c>
      <c r="AJ290">
        <v>744.80860883323248</v>
      </c>
      <c r="AK290">
        <v>17.815784645466188</v>
      </c>
      <c r="AL290">
        <v>10.493277356383608</v>
      </c>
      <c r="AM290">
        <v>27.273256757060345</v>
      </c>
      <c r="AN290">
        <v>99</v>
      </c>
      <c r="AO290">
        <v>99</v>
      </c>
      <c r="AP290">
        <v>99</v>
      </c>
      <c r="AQ290">
        <v>99</v>
      </c>
      <c r="AR290">
        <v>223.45800865800859</v>
      </c>
      <c r="AS290">
        <v>27.69134080842494</v>
      </c>
    </row>
    <row r="291" spans="1:45">
      <c r="A291">
        <v>9</v>
      </c>
      <c r="B291">
        <v>5</v>
      </c>
      <c r="C291">
        <v>2024</v>
      </c>
      <c r="D291">
        <v>99</v>
      </c>
      <c r="E291">
        <v>99</v>
      </c>
      <c r="F291">
        <v>99</v>
      </c>
      <c r="G291">
        <v>99</v>
      </c>
      <c r="H291">
        <v>1</v>
      </c>
      <c r="I291">
        <v>99</v>
      </c>
      <c r="J291">
        <v>116</v>
      </c>
      <c r="K291">
        <v>99</v>
      </c>
      <c r="L291">
        <v>99</v>
      </c>
      <c r="M291">
        <v>99</v>
      </c>
      <c r="N291">
        <v>99</v>
      </c>
      <c r="O291">
        <v>99</v>
      </c>
      <c r="P291">
        <v>9999</v>
      </c>
      <c r="Q291">
        <v>535</v>
      </c>
      <c r="R291">
        <v>2166</v>
      </c>
      <c r="S291">
        <v>3.8725081131200745</v>
      </c>
      <c r="T291">
        <v>8.1260387811634374</v>
      </c>
      <c r="U291">
        <v>297.19598337950089</v>
      </c>
      <c r="V291">
        <v>16.389658356417364</v>
      </c>
      <c r="W291">
        <v>71.652816251154192</v>
      </c>
      <c r="X291">
        <v>17.266851338873501</v>
      </c>
      <c r="Y291">
        <v>60.316840775932008</v>
      </c>
      <c r="Z291">
        <v>1.6667090750835964</v>
      </c>
      <c r="AA291">
        <v>2.7774144672968326</v>
      </c>
      <c r="AB291">
        <v>76.087582809284669</v>
      </c>
      <c r="AC291">
        <v>66.525947973830952</v>
      </c>
      <c r="AD291">
        <v>72.585887712303261</v>
      </c>
      <c r="AE291">
        <v>4.0511727078891262</v>
      </c>
      <c r="AF291">
        <v>3.9643618968167824</v>
      </c>
      <c r="AG291">
        <v>2229.8759981211838</v>
      </c>
      <c r="AH291">
        <v>98.24561403508774</v>
      </c>
      <c r="AI291">
        <v>19.990766389658361</v>
      </c>
      <c r="AJ291">
        <v>697.81707987649406</v>
      </c>
      <c r="AK291">
        <v>8.721490062701486</v>
      </c>
      <c r="AL291">
        <v>3.4828460644326951</v>
      </c>
      <c r="AM291">
        <v>14.715249846322379</v>
      </c>
      <c r="AN291">
        <v>99</v>
      </c>
      <c r="AO291">
        <v>99</v>
      </c>
      <c r="AP291">
        <v>99</v>
      </c>
      <c r="AQ291">
        <v>99</v>
      </c>
      <c r="AR291">
        <v>222.05307656176603</v>
      </c>
      <c r="AS291">
        <v>27.147808402158031</v>
      </c>
    </row>
    <row r="292" spans="1:45">
      <c r="A292">
        <v>9</v>
      </c>
      <c r="B292">
        <v>6</v>
      </c>
      <c r="C292">
        <v>2024</v>
      </c>
      <c r="D292">
        <v>99</v>
      </c>
      <c r="E292">
        <v>99</v>
      </c>
      <c r="F292">
        <v>99</v>
      </c>
      <c r="G292">
        <v>99</v>
      </c>
      <c r="H292">
        <v>2</v>
      </c>
      <c r="I292">
        <v>99</v>
      </c>
      <c r="J292">
        <v>117</v>
      </c>
      <c r="K292">
        <v>99</v>
      </c>
      <c r="L292">
        <v>99</v>
      </c>
      <c r="M292">
        <v>99</v>
      </c>
      <c r="N292">
        <v>99</v>
      </c>
      <c r="O292">
        <v>99</v>
      </c>
      <c r="P292">
        <v>9999</v>
      </c>
      <c r="Q292">
        <v>494</v>
      </c>
      <c r="R292">
        <v>3083</v>
      </c>
      <c r="S292">
        <v>4.0837679269882656</v>
      </c>
      <c r="T292">
        <v>8.3048978267920877</v>
      </c>
      <c r="U292">
        <v>303.66772624067426</v>
      </c>
      <c r="V292">
        <v>23.061952643529033</v>
      </c>
      <c r="W292">
        <v>76.516380149205318</v>
      </c>
      <c r="X292">
        <v>22.478105741161205</v>
      </c>
      <c r="Y292">
        <v>63.177458234092974</v>
      </c>
      <c r="Z292">
        <v>1.9084898526985263</v>
      </c>
      <c r="AA292">
        <v>2.4722525052725919</v>
      </c>
      <c r="AB292">
        <v>73.025161211247905</v>
      </c>
      <c r="AC292">
        <v>68.800138839009819</v>
      </c>
      <c r="AD292">
        <v>60.861739939993242</v>
      </c>
      <c r="AE292">
        <v>5.7662813750794895</v>
      </c>
      <c r="AF292">
        <v>5.7655941412234668</v>
      </c>
      <c r="AG292">
        <v>2305.4664057403784</v>
      </c>
      <c r="AH292">
        <v>99.448589036652606</v>
      </c>
      <c r="AI292">
        <v>41.420694129095033</v>
      </c>
      <c r="AJ292">
        <v>765.64140450144885</v>
      </c>
      <c r="AK292">
        <v>4.3673427553784991</v>
      </c>
      <c r="AL292">
        <v>2.4990658105655816</v>
      </c>
      <c r="AM292">
        <v>19.374968496900077</v>
      </c>
      <c r="AN292">
        <v>99</v>
      </c>
      <c r="AO292">
        <v>99</v>
      </c>
      <c r="AP292">
        <v>99</v>
      </c>
      <c r="AQ292">
        <v>99</v>
      </c>
      <c r="AR292">
        <v>223.12393998695373</v>
      </c>
      <c r="AS292">
        <v>27.355119269955448</v>
      </c>
    </row>
    <row r="293" spans="1:45">
      <c r="A293">
        <v>9</v>
      </c>
      <c r="B293">
        <v>7</v>
      </c>
      <c r="C293">
        <v>2024</v>
      </c>
      <c r="D293">
        <v>99</v>
      </c>
      <c r="E293">
        <v>99</v>
      </c>
      <c r="F293">
        <v>99</v>
      </c>
      <c r="G293">
        <v>99</v>
      </c>
      <c r="H293">
        <v>1</v>
      </c>
      <c r="I293">
        <v>99</v>
      </c>
      <c r="J293">
        <v>134</v>
      </c>
      <c r="K293">
        <v>99</v>
      </c>
      <c r="L293">
        <v>99</v>
      </c>
      <c r="M293">
        <v>99</v>
      </c>
      <c r="N293">
        <v>99</v>
      </c>
      <c r="O293">
        <v>99</v>
      </c>
      <c r="P293">
        <v>9999</v>
      </c>
      <c r="Q293">
        <v>959</v>
      </c>
      <c r="R293">
        <v>4348</v>
      </c>
      <c r="S293">
        <v>3.6062701705855225</v>
      </c>
      <c r="T293">
        <v>7.6428242870285183</v>
      </c>
      <c r="U293">
        <v>293.69533118675304</v>
      </c>
      <c r="V293">
        <v>9.3836246550138007</v>
      </c>
      <c r="W293">
        <v>69.59521619135235</v>
      </c>
      <c r="X293">
        <v>14.581416743330267</v>
      </c>
      <c r="Y293">
        <v>53.778553219564394</v>
      </c>
      <c r="Z293">
        <v>1.4316260919781538</v>
      </c>
      <c r="AA293">
        <v>2.2524802907873123</v>
      </c>
      <c r="AB293">
        <v>75.475707293391181</v>
      </c>
      <c r="AC293">
        <v>66.032919596095695</v>
      </c>
      <c r="AD293">
        <v>71.606942156707277</v>
      </c>
      <c r="AE293">
        <v>8.1322709759473319</v>
      </c>
      <c r="AF293">
        <v>7.8642712313986722</v>
      </c>
      <c r="AG293">
        <v>2179.6021531685838</v>
      </c>
      <c r="AH293">
        <v>93.974241030358812</v>
      </c>
      <c r="AI293">
        <v>12.00551977920883</v>
      </c>
      <c r="AJ293">
        <v>614.19918422358603</v>
      </c>
      <c r="AK293">
        <v>3.3637636113030922</v>
      </c>
      <c r="AL293">
        <v>1.6869155870586903</v>
      </c>
      <c r="AM293">
        <v>15.566952474170316</v>
      </c>
      <c r="AN293">
        <v>99</v>
      </c>
      <c r="AO293">
        <v>99</v>
      </c>
      <c r="AP293">
        <v>99</v>
      </c>
      <c r="AQ293">
        <v>99</v>
      </c>
      <c r="AR293">
        <v>222.93564962074876</v>
      </c>
      <c r="AS293">
        <v>26.526748307253957</v>
      </c>
    </row>
    <row r="294" spans="1:45">
      <c r="A294">
        <v>9</v>
      </c>
      <c r="B294">
        <v>8</v>
      </c>
      <c r="C294">
        <v>2024</v>
      </c>
      <c r="D294">
        <v>99</v>
      </c>
      <c r="E294">
        <v>99</v>
      </c>
      <c r="F294">
        <v>99</v>
      </c>
      <c r="G294">
        <v>99</v>
      </c>
      <c r="H294">
        <v>2</v>
      </c>
      <c r="I294">
        <v>99</v>
      </c>
      <c r="J294">
        <v>138</v>
      </c>
      <c r="K294">
        <v>99</v>
      </c>
      <c r="L294">
        <v>99</v>
      </c>
      <c r="M294">
        <v>99</v>
      </c>
      <c r="N294">
        <v>99</v>
      </c>
      <c r="O294">
        <v>99</v>
      </c>
      <c r="P294">
        <v>9999</v>
      </c>
      <c r="Q294">
        <v>63</v>
      </c>
      <c r="R294">
        <v>329</v>
      </c>
      <c r="S294">
        <v>3.6432926829268286</v>
      </c>
      <c r="T294">
        <v>8.2735562310030382</v>
      </c>
      <c r="U294">
        <v>293.37902735562307</v>
      </c>
      <c r="V294">
        <v>11.550151975683891</v>
      </c>
      <c r="W294">
        <v>69.6048632218845</v>
      </c>
      <c r="X294">
        <v>14.893617021276597</v>
      </c>
      <c r="Y294">
        <v>60.535214331246763</v>
      </c>
      <c r="Z294">
        <v>1.4586412279936938</v>
      </c>
      <c r="AA294">
        <v>2.6756699239014718</v>
      </c>
      <c r="AB294">
        <v>80.195377188064356</v>
      </c>
      <c r="AC294">
        <v>74.036260830933884</v>
      </c>
      <c r="AD294">
        <v>84.495918959631183</v>
      </c>
      <c r="AE294">
        <v>0.61534433097669528</v>
      </c>
      <c r="AF294">
        <v>0.59442472804208157</v>
      </c>
      <c r="AG294">
        <v>2409.5822784810121</v>
      </c>
      <c r="AH294">
        <v>96.048632218844986</v>
      </c>
      <c r="AI294">
        <v>19.756838905775076</v>
      </c>
      <c r="AJ294">
        <v>873.57962267574851</v>
      </c>
      <c r="AK294">
        <v>-4.7467917343775667</v>
      </c>
      <c r="AL294">
        <v>-4.6044368576790564</v>
      </c>
      <c r="AM294">
        <v>6.5459605965349139</v>
      </c>
      <c r="AN294">
        <v>99</v>
      </c>
      <c r="AO294">
        <v>99</v>
      </c>
      <c r="AP294">
        <v>99</v>
      </c>
      <c r="AQ294">
        <v>99</v>
      </c>
      <c r="AR294">
        <v>222.75949367088609</v>
      </c>
      <c r="AS294">
        <v>26.559355822308792</v>
      </c>
    </row>
    <row r="295" spans="1:45">
      <c r="A295">
        <v>9</v>
      </c>
      <c r="B295">
        <v>9</v>
      </c>
      <c r="C295">
        <v>2024</v>
      </c>
      <c r="D295">
        <v>99</v>
      </c>
      <c r="E295">
        <v>99</v>
      </c>
      <c r="F295">
        <v>99</v>
      </c>
      <c r="G295">
        <v>99</v>
      </c>
      <c r="H295">
        <v>2</v>
      </c>
      <c r="I295">
        <v>99</v>
      </c>
      <c r="J295">
        <v>141</v>
      </c>
      <c r="K295">
        <v>99</v>
      </c>
      <c r="L295">
        <v>99</v>
      </c>
      <c r="M295">
        <v>99</v>
      </c>
      <c r="N295">
        <v>99</v>
      </c>
      <c r="O295">
        <v>99</v>
      </c>
      <c r="P295">
        <v>9999</v>
      </c>
      <c r="Q295">
        <v>406</v>
      </c>
      <c r="R295">
        <v>1780</v>
      </c>
      <c r="S295">
        <v>4.0646067415730327</v>
      </c>
      <c r="T295">
        <v>7.9623595505617981</v>
      </c>
      <c r="U295">
        <v>296.18011235955123</v>
      </c>
      <c r="V295">
        <v>19.49438202247191</v>
      </c>
      <c r="W295">
        <v>76.348314606741553</v>
      </c>
      <c r="X295">
        <v>18.707865168539321</v>
      </c>
      <c r="Y295">
        <v>60.935700205523688</v>
      </c>
      <c r="Z295">
        <v>1.7590169344508573</v>
      </c>
      <c r="AA295">
        <v>2.3752561174602569</v>
      </c>
      <c r="AB295">
        <v>76.404894930726542</v>
      </c>
      <c r="AC295">
        <v>62.329548412855118</v>
      </c>
      <c r="AD295">
        <v>64.720974526093599</v>
      </c>
      <c r="AE295">
        <v>3.3292185688100857</v>
      </c>
      <c r="AF295">
        <v>3.2467421655298541</v>
      </c>
      <c r="AG295">
        <v>2348.442696629214</v>
      </c>
      <c r="AH295">
        <v>100</v>
      </c>
      <c r="AI295">
        <v>37.86516853932585</v>
      </c>
      <c r="AJ295">
        <v>824.28744003228383</v>
      </c>
      <c r="AK295">
        <v>0.380706298484912</v>
      </c>
      <c r="AL295">
        <v>-0.14698032882043835</v>
      </c>
      <c r="AM295">
        <v>19.412295791674829</v>
      </c>
      <c r="AN295">
        <v>99</v>
      </c>
      <c r="AO295">
        <v>99</v>
      </c>
      <c r="AP295">
        <v>99</v>
      </c>
      <c r="AQ295">
        <v>99</v>
      </c>
      <c r="AR295">
        <v>220.85393258426964</v>
      </c>
      <c r="AS295">
        <v>27.436310802841341</v>
      </c>
    </row>
    <row r="296" spans="1:45">
      <c r="A296">
        <v>9</v>
      </c>
      <c r="B296">
        <v>10</v>
      </c>
      <c r="C296">
        <v>2024</v>
      </c>
      <c r="D296">
        <v>99</v>
      </c>
      <c r="E296">
        <v>99</v>
      </c>
      <c r="F296">
        <v>99</v>
      </c>
      <c r="G296">
        <v>99</v>
      </c>
      <c r="H296">
        <v>2</v>
      </c>
      <c r="I296">
        <v>99</v>
      </c>
      <c r="J296">
        <v>143</v>
      </c>
      <c r="K296">
        <v>99</v>
      </c>
      <c r="L296">
        <v>99</v>
      </c>
      <c r="M296">
        <v>99</v>
      </c>
      <c r="N296">
        <v>99</v>
      </c>
      <c r="O296">
        <v>99</v>
      </c>
      <c r="P296">
        <v>9999</v>
      </c>
      <c r="Q296">
        <v>53</v>
      </c>
      <c r="R296">
        <v>106</v>
      </c>
      <c r="S296">
        <v>3.4571428571428555</v>
      </c>
      <c r="T296">
        <v>7.4528301886792478</v>
      </c>
      <c r="U296">
        <v>287.98773584905661</v>
      </c>
      <c r="V296">
        <v>8.4905660377358441</v>
      </c>
      <c r="W296">
        <v>69.811320754716988</v>
      </c>
      <c r="X296">
        <v>12.264150943396228</v>
      </c>
      <c r="Y296">
        <v>55.201576923794704</v>
      </c>
      <c r="Z296">
        <v>1.2442520907380952</v>
      </c>
      <c r="AA296">
        <v>2.0379978867158952</v>
      </c>
      <c r="AB296">
        <v>58.438195700458685</v>
      </c>
      <c r="AC296">
        <v>73.415802342176761</v>
      </c>
      <c r="AD296">
        <v>67.656945970324017</v>
      </c>
      <c r="AE296">
        <v>0.19825683612015113</v>
      </c>
      <c r="AF296">
        <v>0.187997365830919</v>
      </c>
      <c r="AG296">
        <v>2175.8285714285721</v>
      </c>
      <c r="AH296">
        <v>99.056603773584939</v>
      </c>
      <c r="AI296">
        <v>17.924528301886795</v>
      </c>
      <c r="AJ296">
        <v>606.81198872456605</v>
      </c>
      <c r="AK296">
        <v>-25.647828643214289</v>
      </c>
      <c r="AL296">
        <v>1.6253246307928224</v>
      </c>
      <c r="AM296">
        <v>1.9377779390015912</v>
      </c>
      <c r="AN296">
        <v>99</v>
      </c>
      <c r="AO296">
        <v>99</v>
      </c>
      <c r="AP296">
        <v>99</v>
      </c>
      <c r="AQ296">
        <v>99</v>
      </c>
      <c r="AR296">
        <v>222.96190476190472</v>
      </c>
      <c r="AS296">
        <v>25.856568503586423</v>
      </c>
    </row>
    <row r="297" spans="1:45">
      <c r="A297">
        <v>9</v>
      </c>
      <c r="B297">
        <v>11</v>
      </c>
      <c r="C297">
        <v>2024</v>
      </c>
      <c r="D297">
        <v>99</v>
      </c>
      <c r="E297">
        <v>99</v>
      </c>
      <c r="F297">
        <v>99</v>
      </c>
      <c r="G297">
        <v>99</v>
      </c>
      <c r="H297">
        <v>1</v>
      </c>
      <c r="I297">
        <v>99</v>
      </c>
      <c r="J297">
        <v>147</v>
      </c>
      <c r="K297">
        <v>99</v>
      </c>
      <c r="L297">
        <v>99</v>
      </c>
      <c r="M297">
        <v>99</v>
      </c>
      <c r="N297">
        <v>99</v>
      </c>
      <c r="O297">
        <v>99</v>
      </c>
      <c r="P297">
        <v>9999</v>
      </c>
      <c r="AN297">
        <v>99</v>
      </c>
      <c r="AO297">
        <v>99</v>
      </c>
      <c r="AP297">
        <v>99</v>
      </c>
      <c r="AQ297">
        <v>99</v>
      </c>
    </row>
    <row r="298" spans="1:45">
      <c r="A298">
        <v>9</v>
      </c>
      <c r="B298">
        <v>12</v>
      </c>
      <c r="C298">
        <v>2024</v>
      </c>
      <c r="D298">
        <v>99</v>
      </c>
      <c r="E298">
        <v>99</v>
      </c>
      <c r="F298">
        <v>99</v>
      </c>
      <c r="G298">
        <v>99</v>
      </c>
      <c r="H298">
        <v>2</v>
      </c>
      <c r="I298">
        <v>99</v>
      </c>
      <c r="J298">
        <v>147</v>
      </c>
      <c r="K298">
        <v>99</v>
      </c>
      <c r="L298">
        <v>99</v>
      </c>
      <c r="M298">
        <v>99</v>
      </c>
      <c r="N298">
        <v>99</v>
      </c>
      <c r="O298">
        <v>99</v>
      </c>
      <c r="P298">
        <v>9999</v>
      </c>
      <c r="Q298">
        <v>235</v>
      </c>
      <c r="R298">
        <v>1355</v>
      </c>
      <c r="S298">
        <v>4.3952627683197631</v>
      </c>
      <c r="T298">
        <v>7.7904059040590434</v>
      </c>
      <c r="U298">
        <v>303.91719557195552</v>
      </c>
      <c r="V298">
        <v>28.782287822878224</v>
      </c>
      <c r="W298">
        <v>69.446494464944621</v>
      </c>
      <c r="X298">
        <v>23.02583025830258</v>
      </c>
      <c r="Y298">
        <v>63.897614420780315</v>
      </c>
      <c r="Z298">
        <v>1.9980906647179857</v>
      </c>
      <c r="AA298">
        <v>2.5807226421173382</v>
      </c>
      <c r="AB298">
        <v>78.404385380099015</v>
      </c>
      <c r="AC298">
        <v>64.001365689426095</v>
      </c>
      <c r="AD298">
        <v>50.845351434882431</v>
      </c>
      <c r="AE298">
        <v>2.5343208768189127</v>
      </c>
      <c r="AF298">
        <v>2.536100581740766</v>
      </c>
      <c r="AG298">
        <v>2361.210152284264</v>
      </c>
      <c r="AH298">
        <v>72.619926199262011</v>
      </c>
      <c r="AI298">
        <v>32.17712177121772</v>
      </c>
      <c r="AJ298">
        <v>772.46500914525791</v>
      </c>
      <c r="AK298">
        <v>29.254366441224487</v>
      </c>
      <c r="AL298">
        <v>7.65838815388837</v>
      </c>
      <c r="AM298">
        <v>34.210674715968374</v>
      </c>
      <c r="AN298">
        <v>99</v>
      </c>
      <c r="AO298">
        <v>99</v>
      </c>
      <c r="AP298">
        <v>99</v>
      </c>
      <c r="AQ298">
        <v>99</v>
      </c>
      <c r="AR298">
        <v>221.36243654822337</v>
      </c>
      <c r="AS298">
        <v>28.336503693988991</v>
      </c>
    </row>
    <row r="299" spans="1:45">
      <c r="A299">
        <v>9</v>
      </c>
      <c r="B299">
        <v>13</v>
      </c>
      <c r="C299">
        <v>2024</v>
      </c>
      <c r="D299">
        <v>99</v>
      </c>
      <c r="E299">
        <v>99</v>
      </c>
      <c r="F299">
        <v>99</v>
      </c>
      <c r="G299">
        <v>99</v>
      </c>
      <c r="H299">
        <v>1</v>
      </c>
      <c r="I299">
        <v>99</v>
      </c>
      <c r="J299">
        <v>155</v>
      </c>
      <c r="K299">
        <v>99</v>
      </c>
      <c r="L299">
        <v>99</v>
      </c>
      <c r="M299">
        <v>99</v>
      </c>
      <c r="N299">
        <v>99</v>
      </c>
      <c r="O299">
        <v>99</v>
      </c>
      <c r="P299">
        <v>9999</v>
      </c>
      <c r="Q299">
        <v>259</v>
      </c>
      <c r="R299">
        <v>1404</v>
      </c>
      <c r="S299">
        <v>3.6111111111111112</v>
      </c>
      <c r="T299">
        <v>8.1809116809116809</v>
      </c>
      <c r="U299">
        <v>298.22108262108299</v>
      </c>
      <c r="V299">
        <v>10.683760683760685</v>
      </c>
      <c r="W299">
        <v>75.712250712250707</v>
      </c>
      <c r="X299">
        <v>15.313390313390309</v>
      </c>
      <c r="Y299">
        <v>52.354790200585157</v>
      </c>
      <c r="Z299">
        <v>1.50253031281591</v>
      </c>
      <c r="AA299">
        <v>2.3192567506403039</v>
      </c>
      <c r="AB299">
        <v>82.096122034021391</v>
      </c>
      <c r="AC299">
        <v>71.030059252717351</v>
      </c>
      <c r="AD299">
        <v>74.618449181049982</v>
      </c>
      <c r="AE299">
        <v>2.6259679048367182</v>
      </c>
      <c r="AF299">
        <v>2.5785606785890351</v>
      </c>
      <c r="AG299">
        <v>2192.9068736141912</v>
      </c>
      <c r="AH299">
        <v>96.367521367521377</v>
      </c>
      <c r="AI299">
        <v>14.672364672364669</v>
      </c>
      <c r="AJ299">
        <v>638.3559574064459</v>
      </c>
      <c r="AK299">
        <v>7.1041096450347778</v>
      </c>
      <c r="AL299">
        <v>8.8536107994973747</v>
      </c>
      <c r="AM299">
        <v>14.622045437413947</v>
      </c>
      <c r="AN299">
        <v>99</v>
      </c>
      <c r="AO299">
        <v>99</v>
      </c>
      <c r="AP299">
        <v>99</v>
      </c>
      <c r="AQ299">
        <v>99</v>
      </c>
      <c r="AR299">
        <v>224.69918699186996</v>
      </c>
      <c r="AS299">
        <v>26.386305243211204</v>
      </c>
    </row>
    <row r="300" spans="1:45">
      <c r="A300">
        <v>9</v>
      </c>
      <c r="B300">
        <v>14</v>
      </c>
      <c r="C300">
        <v>2024</v>
      </c>
      <c r="D300">
        <v>99</v>
      </c>
      <c r="E300">
        <v>99</v>
      </c>
      <c r="F300">
        <v>99</v>
      </c>
      <c r="G300">
        <v>99</v>
      </c>
      <c r="H300">
        <v>2</v>
      </c>
      <c r="I300">
        <v>99</v>
      </c>
      <c r="J300">
        <v>160</v>
      </c>
      <c r="K300">
        <v>99</v>
      </c>
      <c r="L300">
        <v>99</v>
      </c>
      <c r="M300">
        <v>99</v>
      </c>
      <c r="N300">
        <v>99</v>
      </c>
      <c r="O300">
        <v>99</v>
      </c>
      <c r="P300">
        <v>9999</v>
      </c>
      <c r="Q300">
        <v>394</v>
      </c>
      <c r="R300">
        <v>1903</v>
      </c>
      <c r="S300">
        <v>4.6340179041600837</v>
      </c>
      <c r="T300">
        <v>7.9043615344193405</v>
      </c>
      <c r="U300">
        <v>312.47314766158746</v>
      </c>
      <c r="V300">
        <v>33.52601156069364</v>
      </c>
      <c r="W300">
        <v>67.314766158696798</v>
      </c>
      <c r="X300">
        <v>27.693116132422496</v>
      </c>
      <c r="Y300">
        <v>70.42635661950159</v>
      </c>
      <c r="Z300">
        <v>2.0324154437049211</v>
      </c>
      <c r="AA300">
        <v>2.5268493900241946</v>
      </c>
      <c r="AB300">
        <v>84.142236155977059</v>
      </c>
      <c r="AC300">
        <v>59.098319497398514</v>
      </c>
      <c r="AD300">
        <v>57.240023365323047</v>
      </c>
      <c r="AE300">
        <v>3.5592713126098823</v>
      </c>
      <c r="AF300">
        <v>3.6620426324227928</v>
      </c>
      <c r="AG300">
        <v>2548.0525198938994</v>
      </c>
      <c r="AH300">
        <v>99.054125065685724</v>
      </c>
      <c r="AI300">
        <v>57.172884918549649</v>
      </c>
      <c r="AJ300">
        <v>930.59733128653932</v>
      </c>
      <c r="AK300">
        <v>17.947494566595651</v>
      </c>
      <c r="AL300">
        <v>6.6351510345096475E-3</v>
      </c>
      <c r="AM300">
        <v>21.554522322825843</v>
      </c>
      <c r="AN300">
        <v>99</v>
      </c>
      <c r="AO300">
        <v>99</v>
      </c>
      <c r="AP300">
        <v>99</v>
      </c>
      <c r="AQ300">
        <v>99</v>
      </c>
      <c r="AR300">
        <v>221.48275862068968</v>
      </c>
      <c r="AS300">
        <v>28.678467966103511</v>
      </c>
    </row>
    <row r="301" spans="1:45">
      <c r="A301">
        <v>9</v>
      </c>
      <c r="B301">
        <v>15</v>
      </c>
      <c r="C301">
        <v>2024</v>
      </c>
      <c r="D301">
        <v>99</v>
      </c>
      <c r="E301">
        <v>99</v>
      </c>
      <c r="F301">
        <v>99</v>
      </c>
      <c r="G301">
        <v>99</v>
      </c>
      <c r="H301">
        <v>1</v>
      </c>
      <c r="I301">
        <v>99</v>
      </c>
      <c r="J301">
        <v>171</v>
      </c>
      <c r="K301">
        <v>99</v>
      </c>
      <c r="L301">
        <v>99</v>
      </c>
      <c r="M301">
        <v>99</v>
      </c>
      <c r="N301">
        <v>99</v>
      </c>
      <c r="O301">
        <v>99</v>
      </c>
      <c r="P301">
        <v>9999</v>
      </c>
      <c r="Q301">
        <v>163</v>
      </c>
      <c r="R301">
        <v>1179</v>
      </c>
      <c r="S301">
        <v>3.8039383561643825</v>
      </c>
      <c r="T301">
        <v>8.1102629346904198</v>
      </c>
      <c r="U301">
        <v>302.67879558948243</v>
      </c>
      <c r="V301">
        <v>16.624257845631892</v>
      </c>
      <c r="W301">
        <v>74.300254452926225</v>
      </c>
      <c r="X301">
        <v>20.441051738761665</v>
      </c>
      <c r="Y301">
        <v>59.624134199512305</v>
      </c>
      <c r="Z301">
        <v>1.8129054994019405</v>
      </c>
      <c r="AA301">
        <v>2.6900479134203592</v>
      </c>
      <c r="AB301">
        <v>66.125311979000926</v>
      </c>
      <c r="AC301">
        <v>72.668731620516851</v>
      </c>
      <c r="AD301">
        <v>76.450996740281198</v>
      </c>
      <c r="AE301">
        <v>2.2051397149590395</v>
      </c>
      <c r="AF301">
        <v>2.1976964550671969</v>
      </c>
      <c r="AG301">
        <v>2190.1542776998594</v>
      </c>
      <c r="AH301">
        <v>60.474978795589486</v>
      </c>
      <c r="AI301">
        <v>13.74045801526718</v>
      </c>
      <c r="AJ301">
        <v>699.27093773521301</v>
      </c>
      <c r="AK301">
        <v>17.654661211235329</v>
      </c>
      <c r="AL301">
        <v>19.626730515610575</v>
      </c>
      <c r="AM301">
        <v>24.23764717796902</v>
      </c>
      <c r="AN301">
        <v>99</v>
      </c>
      <c r="AO301">
        <v>99</v>
      </c>
      <c r="AP301">
        <v>99</v>
      </c>
      <c r="AQ301">
        <v>99</v>
      </c>
      <c r="AR301">
        <v>224.84431977559609</v>
      </c>
      <c r="AS301">
        <v>27.088989063452843</v>
      </c>
    </row>
    <row r="302" spans="1:45">
      <c r="A302">
        <v>9</v>
      </c>
      <c r="B302">
        <v>16</v>
      </c>
      <c r="C302">
        <v>2024</v>
      </c>
      <c r="D302">
        <v>99</v>
      </c>
      <c r="E302">
        <v>99</v>
      </c>
      <c r="F302">
        <v>99</v>
      </c>
      <c r="G302">
        <v>99</v>
      </c>
      <c r="H302">
        <v>2</v>
      </c>
      <c r="I302">
        <v>99</v>
      </c>
      <c r="J302">
        <v>175</v>
      </c>
      <c r="K302">
        <v>99</v>
      </c>
      <c r="L302">
        <v>99</v>
      </c>
      <c r="M302">
        <v>99</v>
      </c>
      <c r="N302">
        <v>99</v>
      </c>
      <c r="O302">
        <v>99</v>
      </c>
      <c r="P302">
        <v>9999</v>
      </c>
      <c r="Q302">
        <v>97</v>
      </c>
      <c r="R302">
        <v>376</v>
      </c>
      <c r="S302">
        <v>3.4680851063829778</v>
      </c>
      <c r="T302">
        <v>7.3909574468085104</v>
      </c>
      <c r="U302">
        <v>291.62978723404274</v>
      </c>
      <c r="V302">
        <v>7.7127659574468108</v>
      </c>
      <c r="W302">
        <v>60.372340425531917</v>
      </c>
      <c r="X302">
        <v>12.234042553191484</v>
      </c>
      <c r="Y302">
        <v>50.625798296383117</v>
      </c>
      <c r="Z302">
        <v>1.3872683065863751</v>
      </c>
      <c r="AA302">
        <v>2.4372602202407423</v>
      </c>
      <c r="AB302">
        <v>83.255577380510275</v>
      </c>
      <c r="AC302">
        <v>73.037323764026382</v>
      </c>
      <c r="AD302">
        <v>74.50537029768482</v>
      </c>
      <c r="AE302">
        <v>0.70325066397336622</v>
      </c>
      <c r="AF302">
        <v>0.67529204126173525</v>
      </c>
      <c r="AG302">
        <v>2205.5374331550802</v>
      </c>
      <c r="AH302">
        <v>99.202127659574501</v>
      </c>
      <c r="AI302">
        <v>13.82978723404255</v>
      </c>
      <c r="AJ302">
        <v>593.33351979393365</v>
      </c>
      <c r="AK302">
        <v>-0.901261098794784</v>
      </c>
      <c r="AL302">
        <v>-6.6674363316616754</v>
      </c>
      <c r="AM302">
        <v>-1.164170054781221</v>
      </c>
      <c r="AN302">
        <v>99</v>
      </c>
      <c r="AO302">
        <v>99</v>
      </c>
      <c r="AP302">
        <v>99</v>
      </c>
      <c r="AQ302">
        <v>99</v>
      </c>
      <c r="AR302">
        <v>224.14171122994651</v>
      </c>
      <c r="AS302">
        <v>25.861231847697077</v>
      </c>
    </row>
    <row r="303" spans="1:45">
      <c r="A303">
        <v>9</v>
      </c>
      <c r="B303">
        <v>17</v>
      </c>
      <c r="C303">
        <v>2024</v>
      </c>
      <c r="D303">
        <v>99</v>
      </c>
      <c r="E303">
        <v>99</v>
      </c>
      <c r="F303">
        <v>99</v>
      </c>
      <c r="G303">
        <v>99</v>
      </c>
      <c r="H303">
        <v>2</v>
      </c>
      <c r="I303">
        <v>99</v>
      </c>
      <c r="J303">
        <v>177</v>
      </c>
      <c r="K303">
        <v>99</v>
      </c>
      <c r="L303">
        <v>99</v>
      </c>
      <c r="M303">
        <v>99</v>
      </c>
      <c r="N303">
        <v>99</v>
      </c>
      <c r="O303">
        <v>99</v>
      </c>
      <c r="P303">
        <v>9999</v>
      </c>
      <c r="Q303">
        <v>397</v>
      </c>
      <c r="R303">
        <v>2061</v>
      </c>
      <c r="S303">
        <v>4.1711229946524071</v>
      </c>
      <c r="T303">
        <v>8.5681707908782112</v>
      </c>
      <c r="U303">
        <v>298.4594371664241</v>
      </c>
      <c r="V303">
        <v>21.203299369238238</v>
      </c>
      <c r="W303">
        <v>75.545851528384262</v>
      </c>
      <c r="X303">
        <v>19.553614750121305</v>
      </c>
      <c r="Y303">
        <v>65.099920619768284</v>
      </c>
      <c r="Z303">
        <v>1.7857285928561892</v>
      </c>
      <c r="AA303">
        <v>2.8354236662692887</v>
      </c>
      <c r="AB303">
        <v>76.920686033890973</v>
      </c>
      <c r="AC303">
        <v>59.000143134871855</v>
      </c>
      <c r="AD303">
        <v>60.449101884213093</v>
      </c>
      <c r="AE303">
        <v>3.8547862192795423</v>
      </c>
      <c r="AF303">
        <v>3.7882201763376808</v>
      </c>
      <c r="AG303">
        <v>2363.6883049974244</v>
      </c>
      <c r="AH303">
        <v>94.12906356137799</v>
      </c>
      <c r="AI303">
        <v>37.797185832120327</v>
      </c>
      <c r="AJ303">
        <v>785.52330300861502</v>
      </c>
      <c r="AK303">
        <v>3.8300486171673609</v>
      </c>
      <c r="AL303">
        <v>3.1857260404123924</v>
      </c>
      <c r="AM303">
        <v>19.392119350221559</v>
      </c>
      <c r="AN303">
        <v>99</v>
      </c>
      <c r="AO303">
        <v>99</v>
      </c>
      <c r="AP303">
        <v>99</v>
      </c>
      <c r="AQ303">
        <v>99</v>
      </c>
      <c r="AR303">
        <v>220.15301391035553</v>
      </c>
      <c r="AS303">
        <v>27.868744340293524</v>
      </c>
    </row>
    <row r="304" spans="1:45">
      <c r="A304">
        <v>9</v>
      </c>
      <c r="B304">
        <v>18</v>
      </c>
      <c r="C304">
        <v>2024</v>
      </c>
      <c r="D304">
        <v>99</v>
      </c>
      <c r="E304">
        <v>99</v>
      </c>
      <c r="F304">
        <v>99</v>
      </c>
      <c r="G304">
        <v>99</v>
      </c>
      <c r="H304">
        <v>2</v>
      </c>
      <c r="I304">
        <v>99</v>
      </c>
      <c r="J304">
        <v>178</v>
      </c>
      <c r="K304">
        <v>99</v>
      </c>
      <c r="L304">
        <v>99</v>
      </c>
      <c r="M304">
        <v>99</v>
      </c>
      <c r="N304">
        <v>99</v>
      </c>
      <c r="O304">
        <v>99</v>
      </c>
      <c r="P304">
        <v>9999</v>
      </c>
      <c r="Q304">
        <v>213</v>
      </c>
      <c r="R304">
        <v>1069</v>
      </c>
      <c r="S304">
        <v>4.0103383458646604</v>
      </c>
      <c r="T304">
        <v>7.0776426566884956</v>
      </c>
      <c r="U304">
        <v>294.53433115060807</v>
      </c>
      <c r="V304">
        <v>18.241347053320865</v>
      </c>
      <c r="W304">
        <v>56.033676333021504</v>
      </c>
      <c r="X304">
        <v>16.183348924228252</v>
      </c>
      <c r="Y304">
        <v>57.346407138050864</v>
      </c>
      <c r="Z304">
        <v>1.5905686159169821</v>
      </c>
      <c r="AA304">
        <v>2.3786852968272711</v>
      </c>
      <c r="AB304">
        <v>70.866617300453612</v>
      </c>
      <c r="AC304">
        <v>56.86423156905412</v>
      </c>
      <c r="AD304">
        <v>54.042988946554757</v>
      </c>
      <c r="AE304">
        <v>1.9994014887966185</v>
      </c>
      <c r="AF304">
        <v>1.9390344915401552</v>
      </c>
      <c r="AG304">
        <v>2322.2330827067658</v>
      </c>
      <c r="AH304">
        <v>99.53227315247895</v>
      </c>
      <c r="AI304">
        <v>29.747427502338631</v>
      </c>
      <c r="AJ304">
        <v>740.03841738540018</v>
      </c>
      <c r="AK304">
        <v>3.1785517175450688</v>
      </c>
      <c r="AL304">
        <v>-4.1656008345540325</v>
      </c>
      <c r="AM304">
        <v>14.159317707229089</v>
      </c>
      <c r="AN304">
        <v>99</v>
      </c>
      <c r="AO304">
        <v>99</v>
      </c>
      <c r="AP304">
        <v>99</v>
      </c>
      <c r="AQ304">
        <v>99</v>
      </c>
      <c r="AR304">
        <v>220.35244360902249</v>
      </c>
      <c r="AS304">
        <v>27.464022934578225</v>
      </c>
    </row>
    <row r="305" spans="1:45">
      <c r="A305">
        <v>9</v>
      </c>
      <c r="B305">
        <v>19</v>
      </c>
      <c r="C305">
        <v>2024</v>
      </c>
      <c r="D305">
        <v>99</v>
      </c>
      <c r="E305">
        <v>99</v>
      </c>
      <c r="F305">
        <v>99</v>
      </c>
      <c r="G305">
        <v>99</v>
      </c>
      <c r="H305">
        <v>2</v>
      </c>
      <c r="I305">
        <v>99</v>
      </c>
      <c r="J305">
        <v>181</v>
      </c>
      <c r="K305">
        <v>99</v>
      </c>
      <c r="L305">
        <v>99</v>
      </c>
      <c r="M305">
        <v>99</v>
      </c>
      <c r="N305">
        <v>99</v>
      </c>
      <c r="O305">
        <v>99</v>
      </c>
      <c r="P305">
        <v>9999</v>
      </c>
      <c r="Q305">
        <v>114</v>
      </c>
      <c r="R305">
        <v>564</v>
      </c>
      <c r="S305">
        <v>3.971580817051509</v>
      </c>
      <c r="T305">
        <v>7.7553191489361692</v>
      </c>
      <c r="U305">
        <v>291.77996453900704</v>
      </c>
      <c r="V305">
        <v>15.780141843971627</v>
      </c>
      <c r="W305">
        <v>70.212765957446777</v>
      </c>
      <c r="X305">
        <v>11.524822695035461</v>
      </c>
      <c r="Y305">
        <v>49.583514755004067</v>
      </c>
      <c r="Z305">
        <v>1.509879896875961</v>
      </c>
      <c r="AA305">
        <v>2.1272606008905934</v>
      </c>
      <c r="AB305">
        <v>74.34092427603575</v>
      </c>
      <c r="AC305">
        <v>66.700557817184759</v>
      </c>
      <c r="AD305">
        <v>64.438041285665818</v>
      </c>
      <c r="AE305">
        <v>1.0548759959600493</v>
      </c>
      <c r="AF305">
        <v>1.0134596831908711</v>
      </c>
      <c r="AG305">
        <v>2314.9857904085256</v>
      </c>
      <c r="AH305">
        <v>99.645390070922005</v>
      </c>
      <c r="AI305">
        <v>29.964539007092199</v>
      </c>
      <c r="AJ305">
        <v>830.55424783109299</v>
      </c>
      <c r="AK305">
        <v>0.92564542866422495</v>
      </c>
      <c r="AL305">
        <v>0.49970336961819994</v>
      </c>
      <c r="AM305">
        <v>21.372078425900902</v>
      </c>
      <c r="AN305">
        <v>99</v>
      </c>
      <c r="AO305">
        <v>99</v>
      </c>
      <c r="AP305">
        <v>99</v>
      </c>
      <c r="AQ305">
        <v>99</v>
      </c>
      <c r="AR305">
        <v>220.11900532859684</v>
      </c>
      <c r="AS305">
        <v>27.346687997156568</v>
      </c>
    </row>
    <row r="306" spans="1:45">
      <c r="A306">
        <v>9</v>
      </c>
      <c r="B306">
        <v>20</v>
      </c>
      <c r="C306">
        <v>2024</v>
      </c>
      <c r="D306">
        <v>99</v>
      </c>
      <c r="E306">
        <v>99</v>
      </c>
      <c r="F306">
        <v>99</v>
      </c>
      <c r="G306">
        <v>99</v>
      </c>
      <c r="H306">
        <v>1</v>
      </c>
      <c r="I306">
        <v>99</v>
      </c>
      <c r="J306">
        <v>309</v>
      </c>
      <c r="K306">
        <v>99</v>
      </c>
      <c r="L306">
        <v>99</v>
      </c>
      <c r="M306">
        <v>99</v>
      </c>
      <c r="N306">
        <v>99</v>
      </c>
      <c r="O306">
        <v>99</v>
      </c>
      <c r="P306">
        <v>9999</v>
      </c>
      <c r="Q306">
        <v>1580</v>
      </c>
      <c r="R306">
        <v>9810</v>
      </c>
      <c r="S306">
        <v>3.7372777437155129</v>
      </c>
      <c r="T306">
        <v>8.2722731906218119</v>
      </c>
      <c r="U306">
        <v>300.88710499490389</v>
      </c>
      <c r="V306">
        <v>12.273190621814477</v>
      </c>
      <c r="W306">
        <v>78.348623853211024</v>
      </c>
      <c r="X306">
        <v>16.921508664627929</v>
      </c>
      <c r="Y306">
        <v>54.771064202564958</v>
      </c>
      <c r="Z306">
        <v>1.531335195909385</v>
      </c>
      <c r="AA306">
        <v>2.3076294659399599</v>
      </c>
      <c r="AB306">
        <v>78.296101701655871</v>
      </c>
      <c r="AC306">
        <v>68.323842073747429</v>
      </c>
      <c r="AD306">
        <v>64.423616156731839</v>
      </c>
      <c r="AE306">
        <v>18.34810907866682</v>
      </c>
      <c r="AF306">
        <v>18.177932587424756</v>
      </c>
      <c r="AG306">
        <v>2186.080362132559</v>
      </c>
      <c r="AH306">
        <v>91.192660550458726</v>
      </c>
      <c r="AI306">
        <v>14.485219164118243</v>
      </c>
      <c r="AJ306">
        <v>616.78832662358991</v>
      </c>
      <c r="AK306">
        <v>17.378498276357387</v>
      </c>
      <c r="AL306">
        <v>0.412476197723538</v>
      </c>
      <c r="AM306">
        <v>15.190353615316676</v>
      </c>
      <c r="AN306">
        <v>99</v>
      </c>
      <c r="AO306">
        <v>99</v>
      </c>
      <c r="AP306">
        <v>99</v>
      </c>
      <c r="AQ306">
        <v>99</v>
      </c>
      <c r="AR306">
        <v>224.76416675980775</v>
      </c>
      <c r="AS306">
        <v>26.626264122214625</v>
      </c>
    </row>
    <row r="307" spans="1:45">
      <c r="A307">
        <v>9</v>
      </c>
      <c r="B307">
        <v>21</v>
      </c>
      <c r="C307">
        <v>2024</v>
      </c>
      <c r="D307">
        <v>99</v>
      </c>
      <c r="E307">
        <v>99</v>
      </c>
      <c r="F307">
        <v>99</v>
      </c>
      <c r="G307">
        <v>99</v>
      </c>
      <c r="H307">
        <v>1</v>
      </c>
      <c r="I307">
        <v>99</v>
      </c>
      <c r="J307">
        <v>420</v>
      </c>
      <c r="K307">
        <v>99</v>
      </c>
      <c r="L307">
        <v>99</v>
      </c>
      <c r="M307">
        <v>99</v>
      </c>
      <c r="N307">
        <v>99</v>
      </c>
      <c r="O307">
        <v>99</v>
      </c>
      <c r="P307">
        <v>9999</v>
      </c>
      <c r="AN307">
        <v>99</v>
      </c>
      <c r="AO307">
        <v>99</v>
      </c>
      <c r="AP307">
        <v>99</v>
      </c>
      <c r="AQ307">
        <v>99</v>
      </c>
    </row>
    <row r="308" spans="1:45">
      <c r="A308">
        <v>9</v>
      </c>
      <c r="B308">
        <v>22</v>
      </c>
      <c r="C308">
        <v>2024</v>
      </c>
      <c r="D308">
        <v>99</v>
      </c>
      <c r="E308">
        <v>99</v>
      </c>
      <c r="F308">
        <v>99</v>
      </c>
      <c r="G308">
        <v>99</v>
      </c>
      <c r="H308">
        <v>2</v>
      </c>
      <c r="I308">
        <v>99</v>
      </c>
      <c r="J308">
        <v>470</v>
      </c>
      <c r="K308">
        <v>99</v>
      </c>
      <c r="L308">
        <v>99</v>
      </c>
      <c r="M308">
        <v>99</v>
      </c>
      <c r="N308">
        <v>99</v>
      </c>
      <c r="O308">
        <v>99</v>
      </c>
      <c r="P308">
        <v>9999</v>
      </c>
      <c r="Q308">
        <v>142</v>
      </c>
      <c r="R308">
        <v>419</v>
      </c>
      <c r="S308">
        <v>4.613365155131266</v>
      </c>
      <c r="T308">
        <v>9.3818615751790002</v>
      </c>
      <c r="U308">
        <v>294.3143198090691</v>
      </c>
      <c r="V308">
        <v>31.02625298329356</v>
      </c>
      <c r="W308">
        <v>73.747016706443901</v>
      </c>
      <c r="X308">
        <v>24.582338902147967</v>
      </c>
      <c r="Y308">
        <v>76.359166293532823</v>
      </c>
      <c r="Z308">
        <v>1.9017421702050448</v>
      </c>
      <c r="AA308">
        <v>3.7131329038623808</v>
      </c>
      <c r="AB308">
        <v>71.040720655177878</v>
      </c>
      <c r="AC308">
        <v>56.419212023062997</v>
      </c>
      <c r="AD308">
        <v>63.840161632530673</v>
      </c>
      <c r="AE308">
        <v>0.78367560692776739</v>
      </c>
      <c r="AF308">
        <v>0.75944673876729285</v>
      </c>
      <c r="AG308">
        <v>2503.2147971360391</v>
      </c>
      <c r="AH308">
        <v>99.761336515513122</v>
      </c>
      <c r="AI308">
        <v>64.916467780429599</v>
      </c>
      <c r="AJ308">
        <v>1013.8764790256153</v>
      </c>
      <c r="AK308">
        <v>-6.4325177234226238</v>
      </c>
      <c r="AL308">
        <v>-2.6289834177188194</v>
      </c>
      <c r="AM308">
        <v>10.265269813062362</v>
      </c>
      <c r="AN308">
        <v>99</v>
      </c>
      <c r="AO308">
        <v>99</v>
      </c>
      <c r="AP308">
        <v>99</v>
      </c>
      <c r="AQ308">
        <v>99</v>
      </c>
      <c r="AR308">
        <v>215.58711217183767</v>
      </c>
      <c r="AS308">
        <v>29.108642454549525</v>
      </c>
    </row>
    <row r="309" spans="1:45">
      <c r="A309">
        <v>9</v>
      </c>
      <c r="B309">
        <v>23</v>
      </c>
      <c r="C309">
        <v>2024</v>
      </c>
      <c r="D309">
        <v>99</v>
      </c>
      <c r="E309">
        <v>99</v>
      </c>
      <c r="F309">
        <v>99</v>
      </c>
      <c r="G309">
        <v>99</v>
      </c>
      <c r="H309">
        <v>2</v>
      </c>
      <c r="I309">
        <v>99</v>
      </c>
      <c r="J309">
        <v>629</v>
      </c>
      <c r="K309">
        <v>99</v>
      </c>
      <c r="L309">
        <v>99</v>
      </c>
      <c r="M309">
        <v>99</v>
      </c>
      <c r="N309">
        <v>99</v>
      </c>
      <c r="O309">
        <v>99</v>
      </c>
      <c r="P309">
        <v>9999</v>
      </c>
      <c r="AN309">
        <v>99</v>
      </c>
      <c r="AO309">
        <v>99</v>
      </c>
      <c r="AP309">
        <v>99</v>
      </c>
      <c r="AQ309">
        <v>99</v>
      </c>
    </row>
    <row r="310" spans="1:45">
      <c r="A310">
        <v>9</v>
      </c>
      <c r="B310">
        <v>24</v>
      </c>
      <c r="C310">
        <v>2024</v>
      </c>
      <c r="D310">
        <v>99</v>
      </c>
      <c r="E310">
        <v>99</v>
      </c>
      <c r="F310">
        <v>99</v>
      </c>
      <c r="G310">
        <v>99</v>
      </c>
      <c r="H310">
        <v>1</v>
      </c>
      <c r="I310">
        <v>99</v>
      </c>
      <c r="J310">
        <v>643</v>
      </c>
      <c r="K310">
        <v>99</v>
      </c>
      <c r="L310">
        <v>99</v>
      </c>
      <c r="M310">
        <v>99</v>
      </c>
      <c r="N310">
        <v>99</v>
      </c>
      <c r="O310">
        <v>99</v>
      </c>
      <c r="P310">
        <v>9999</v>
      </c>
      <c r="Q310">
        <v>451</v>
      </c>
      <c r="R310">
        <v>2647</v>
      </c>
      <c r="S310">
        <v>3.8439984854221887</v>
      </c>
      <c r="T310">
        <v>7.9758216849263297</v>
      </c>
      <c r="U310">
        <v>298.52115602569006</v>
      </c>
      <c r="V310">
        <v>15.640347563279189</v>
      </c>
      <c r="W310">
        <v>70.154892330940683</v>
      </c>
      <c r="X310">
        <v>16.849263316962599</v>
      </c>
      <c r="Y310">
        <v>55.782569673992782</v>
      </c>
      <c r="Z310">
        <v>1.6580639947695561</v>
      </c>
      <c r="AA310">
        <v>2.5445373675281298</v>
      </c>
      <c r="AB310">
        <v>79.378877664830256</v>
      </c>
      <c r="AC310">
        <v>68.212881347803886</v>
      </c>
      <c r="AD310">
        <v>66.714707743737051</v>
      </c>
      <c r="AE310">
        <v>4.9508098604720763</v>
      </c>
      <c r="AF310">
        <v>4.8663233339269558</v>
      </c>
      <c r="AG310">
        <v>2251.4839582528025</v>
      </c>
      <c r="AH310">
        <v>97.733282961843599</v>
      </c>
      <c r="AI310">
        <v>22.062712504722324</v>
      </c>
      <c r="AJ310">
        <v>715.06665376125932</v>
      </c>
      <c r="AK310">
        <v>8.4041341171773745</v>
      </c>
      <c r="AL310">
        <v>-1.329130204296822</v>
      </c>
      <c r="AM310">
        <v>18.790357847098111</v>
      </c>
      <c r="AN310">
        <v>99</v>
      </c>
      <c r="AO310">
        <v>99</v>
      </c>
      <c r="AP310">
        <v>99</v>
      </c>
      <c r="AQ310">
        <v>99</v>
      </c>
      <c r="AR310">
        <v>223.00773096250484</v>
      </c>
      <c r="AS310">
        <v>26.938924902682221</v>
      </c>
    </row>
    <row r="311" spans="1:45">
      <c r="A311">
        <v>9</v>
      </c>
      <c r="B311">
        <v>25</v>
      </c>
      <c r="C311">
        <v>2024</v>
      </c>
      <c r="D311">
        <v>99</v>
      </c>
      <c r="E311">
        <v>99</v>
      </c>
      <c r="F311">
        <v>99</v>
      </c>
      <c r="G311">
        <v>99</v>
      </c>
      <c r="H311">
        <v>1</v>
      </c>
      <c r="I311">
        <v>99</v>
      </c>
      <c r="J311">
        <v>704</v>
      </c>
      <c r="K311">
        <v>99</v>
      </c>
      <c r="L311">
        <v>99</v>
      </c>
      <c r="M311">
        <v>99</v>
      </c>
      <c r="N311">
        <v>99</v>
      </c>
      <c r="O311">
        <v>99</v>
      </c>
      <c r="P311">
        <v>9999</v>
      </c>
      <c r="AN311">
        <v>99</v>
      </c>
      <c r="AO311">
        <v>99</v>
      </c>
      <c r="AP311">
        <v>99</v>
      </c>
      <c r="AQ311">
        <v>99</v>
      </c>
    </row>
    <row r="312" spans="1:45">
      <c r="A312">
        <v>9</v>
      </c>
      <c r="B312">
        <v>26</v>
      </c>
      <c r="C312">
        <v>2024</v>
      </c>
      <c r="D312">
        <v>99</v>
      </c>
      <c r="E312">
        <v>99</v>
      </c>
      <c r="F312">
        <v>99</v>
      </c>
      <c r="G312">
        <v>99</v>
      </c>
      <c r="H312">
        <v>2</v>
      </c>
      <c r="I312">
        <v>99</v>
      </c>
      <c r="J312">
        <v>704</v>
      </c>
      <c r="K312">
        <v>99</v>
      </c>
      <c r="L312">
        <v>99</v>
      </c>
      <c r="M312">
        <v>99</v>
      </c>
      <c r="N312">
        <v>99</v>
      </c>
      <c r="O312">
        <v>99</v>
      </c>
      <c r="P312">
        <v>9999</v>
      </c>
      <c r="AN312">
        <v>99</v>
      </c>
      <c r="AO312">
        <v>99</v>
      </c>
      <c r="AP312">
        <v>99</v>
      </c>
      <c r="AQ312">
        <v>99</v>
      </c>
    </row>
    <row r="313" spans="1:45">
      <c r="A313">
        <v>9</v>
      </c>
      <c r="B313">
        <v>27</v>
      </c>
      <c r="C313">
        <v>2024</v>
      </c>
      <c r="D313">
        <v>99</v>
      </c>
      <c r="E313">
        <v>99</v>
      </c>
      <c r="F313">
        <v>99</v>
      </c>
      <c r="G313">
        <v>99</v>
      </c>
      <c r="H313">
        <v>1</v>
      </c>
      <c r="I313">
        <v>99</v>
      </c>
      <c r="J313">
        <v>802</v>
      </c>
      <c r="K313">
        <v>99</v>
      </c>
      <c r="L313">
        <v>99</v>
      </c>
      <c r="M313">
        <v>99</v>
      </c>
      <c r="N313">
        <v>99</v>
      </c>
      <c r="O313">
        <v>99</v>
      </c>
      <c r="P313">
        <v>9999</v>
      </c>
      <c r="Q313">
        <v>78</v>
      </c>
      <c r="R313">
        <v>362</v>
      </c>
      <c r="S313">
        <v>3.2576177285318551</v>
      </c>
      <c r="T313">
        <v>7.765193370165747</v>
      </c>
      <c r="U313">
        <v>285.18121546961322</v>
      </c>
      <c r="V313">
        <v>4.1436464088397802</v>
      </c>
      <c r="W313">
        <v>74.585635359116012</v>
      </c>
      <c r="X313">
        <v>7.458563535911602</v>
      </c>
      <c r="Y313">
        <v>46.76740294941645</v>
      </c>
      <c r="Z313">
        <v>1.2241012916928129</v>
      </c>
      <c r="AA313">
        <v>2.0938224294153716</v>
      </c>
      <c r="AB313">
        <v>81.478722362800539</v>
      </c>
      <c r="AC313">
        <v>77.134697054677119</v>
      </c>
      <c r="AD313">
        <v>78.768847885113431</v>
      </c>
      <c r="AE313">
        <v>0.67706579882542162</v>
      </c>
      <c r="AF313">
        <v>0.63577199173099019</v>
      </c>
      <c r="AG313">
        <v>2120.2994350282497</v>
      </c>
      <c r="AH313">
        <v>97.790055248618785</v>
      </c>
      <c r="AI313">
        <v>1.9337016574585633</v>
      </c>
      <c r="AJ313">
        <v>500.93683493884754</v>
      </c>
      <c r="AK313">
        <v>3.3078252848016745</v>
      </c>
      <c r="AL313">
        <v>-0.8083552770440654</v>
      </c>
      <c r="AM313">
        <v>8.0764670582736144</v>
      </c>
      <c r="AN313">
        <v>99</v>
      </c>
      <c r="AO313">
        <v>99</v>
      </c>
      <c r="AP313">
        <v>99</v>
      </c>
      <c r="AQ313">
        <v>99</v>
      </c>
      <c r="AR313">
        <v>223.94067796610176</v>
      </c>
      <c r="AS313">
        <v>25.39091161442364</v>
      </c>
    </row>
    <row r="314" spans="1:45">
      <c r="A314">
        <v>9</v>
      </c>
      <c r="B314">
        <v>28</v>
      </c>
      <c r="C314">
        <v>2023</v>
      </c>
      <c r="D314">
        <v>99</v>
      </c>
      <c r="E314">
        <v>99</v>
      </c>
      <c r="F314">
        <v>99</v>
      </c>
      <c r="G314">
        <v>99</v>
      </c>
      <c r="H314">
        <v>1</v>
      </c>
      <c r="I314">
        <v>99</v>
      </c>
      <c r="J314">
        <v>103</v>
      </c>
      <c r="K314">
        <v>99</v>
      </c>
      <c r="L314">
        <v>99</v>
      </c>
      <c r="M314">
        <v>99</v>
      </c>
      <c r="N314">
        <v>99</v>
      </c>
      <c r="O314">
        <v>99</v>
      </c>
      <c r="P314">
        <v>9999</v>
      </c>
      <c r="Q314">
        <v>2073</v>
      </c>
      <c r="R314">
        <v>11687</v>
      </c>
      <c r="S314">
        <v>4.336544250451535</v>
      </c>
      <c r="T314">
        <v>8.2194746299306942</v>
      </c>
      <c r="U314">
        <v>313.88460682809881</v>
      </c>
      <c r="V314">
        <v>27.08992898091897</v>
      </c>
      <c r="W314">
        <v>78.275006417386848</v>
      </c>
      <c r="X314">
        <v>26.071703602293127</v>
      </c>
      <c r="Y314">
        <v>64.981193414921862</v>
      </c>
      <c r="Z314">
        <v>1.9681681209153687</v>
      </c>
      <c r="AA314">
        <v>2.3898341423727762</v>
      </c>
      <c r="AB314">
        <v>81.342589766233345</v>
      </c>
      <c r="AC314">
        <v>68.60029151359619</v>
      </c>
      <c r="AD314">
        <v>64.361708552115431</v>
      </c>
      <c r="AE314">
        <v>20.480513108089159</v>
      </c>
      <c r="AF314">
        <v>21.43116623224789</v>
      </c>
      <c r="AG314">
        <v>2343.9641644662393</v>
      </c>
      <c r="AH314">
        <v>90.707623855566013</v>
      </c>
      <c r="AI314">
        <v>32.446307863438008</v>
      </c>
      <c r="AJ314">
        <v>806.66390781063456</v>
      </c>
      <c r="AK314">
        <v>25.682145929055711</v>
      </c>
      <c r="AL314">
        <v>7.7624283286659379</v>
      </c>
      <c r="AM314">
        <v>32.728521119148638</v>
      </c>
      <c r="AN314">
        <v>99</v>
      </c>
      <c r="AO314">
        <v>99</v>
      </c>
      <c r="AP314">
        <v>99</v>
      </c>
      <c r="AQ314">
        <v>99</v>
      </c>
      <c r="AR314">
        <v>223.82365145228212</v>
      </c>
      <c r="AS314">
        <v>28.221833332535113</v>
      </c>
    </row>
    <row r="315" spans="1:45">
      <c r="A315">
        <v>9</v>
      </c>
      <c r="B315">
        <v>29</v>
      </c>
      <c r="C315">
        <v>2023</v>
      </c>
      <c r="D315">
        <v>99</v>
      </c>
      <c r="E315">
        <v>99</v>
      </c>
      <c r="F315">
        <v>99</v>
      </c>
      <c r="G315">
        <v>99</v>
      </c>
      <c r="H315">
        <v>2</v>
      </c>
      <c r="I315">
        <v>99</v>
      </c>
      <c r="J315">
        <v>106</v>
      </c>
      <c r="K315">
        <v>99</v>
      </c>
      <c r="L315">
        <v>99</v>
      </c>
      <c r="M315">
        <v>99</v>
      </c>
      <c r="N315">
        <v>99</v>
      </c>
      <c r="O315">
        <v>99</v>
      </c>
      <c r="P315">
        <v>9999</v>
      </c>
      <c r="Q315">
        <v>366</v>
      </c>
      <c r="R315">
        <v>2215</v>
      </c>
      <c r="S315">
        <v>4.876526458616012</v>
      </c>
      <c r="T315">
        <v>8.4198645598194144</v>
      </c>
      <c r="U315">
        <v>321.95647855530444</v>
      </c>
      <c r="V315">
        <v>36.659142212189622</v>
      </c>
      <c r="W315">
        <v>74.537246049661405</v>
      </c>
      <c r="X315">
        <v>32.279909706546277</v>
      </c>
      <c r="Y315">
        <v>68.426840088407815</v>
      </c>
      <c r="Z315">
        <v>2.0375891656868745</v>
      </c>
      <c r="AA315">
        <v>2.7258089245521928</v>
      </c>
      <c r="AB315">
        <v>85.315718886488099</v>
      </c>
      <c r="AC315">
        <v>69.171283648456495</v>
      </c>
      <c r="AD315">
        <v>66.904497444276146</v>
      </c>
      <c r="AE315">
        <v>3.881606617131641</v>
      </c>
      <c r="AF315">
        <v>4.1662338387735476</v>
      </c>
      <c r="AG315">
        <v>2471.2873303167421</v>
      </c>
      <c r="AH315">
        <v>99.77426636568849</v>
      </c>
      <c r="AI315">
        <v>57.516930022573362</v>
      </c>
      <c r="AJ315">
        <v>900.28128850752194</v>
      </c>
      <c r="AK315">
        <v>8.1490206363594648</v>
      </c>
      <c r="AL315">
        <v>-2.0325375552485871</v>
      </c>
      <c r="AM315">
        <v>12.81744606364566</v>
      </c>
      <c r="AN315">
        <v>99</v>
      </c>
      <c r="AO315">
        <v>99</v>
      </c>
      <c r="AP315">
        <v>99</v>
      </c>
      <c r="AQ315">
        <v>99</v>
      </c>
      <c r="AR315">
        <v>221.6628959276018</v>
      </c>
      <c r="AS315">
        <v>29.518405105609375</v>
      </c>
    </row>
    <row r="316" spans="1:45">
      <c r="A316">
        <v>9</v>
      </c>
      <c r="B316">
        <v>30</v>
      </c>
      <c r="C316">
        <v>2023</v>
      </c>
      <c r="D316">
        <v>99</v>
      </c>
      <c r="E316">
        <v>99</v>
      </c>
      <c r="F316">
        <v>99</v>
      </c>
      <c r="G316">
        <v>99</v>
      </c>
      <c r="H316">
        <v>1</v>
      </c>
      <c r="I316">
        <v>99</v>
      </c>
      <c r="J316">
        <v>110</v>
      </c>
      <c r="K316">
        <v>99</v>
      </c>
      <c r="L316">
        <v>99</v>
      </c>
      <c r="M316">
        <v>99</v>
      </c>
      <c r="N316">
        <v>99</v>
      </c>
      <c r="O316">
        <v>99</v>
      </c>
      <c r="P316">
        <v>9999</v>
      </c>
      <c r="Q316">
        <v>275</v>
      </c>
      <c r="R316">
        <v>860</v>
      </c>
      <c r="S316">
        <v>4.3317811408614659</v>
      </c>
      <c r="T316">
        <v>8.5023255813953469</v>
      </c>
      <c r="U316">
        <v>306.8719767441861</v>
      </c>
      <c r="V316">
        <v>26.511627906976745</v>
      </c>
      <c r="W316">
        <v>79.302325581395323</v>
      </c>
      <c r="X316">
        <v>24.06976744186046</v>
      </c>
      <c r="Y316">
        <v>67.529558856461776</v>
      </c>
      <c r="Z316">
        <v>1.8694850823845388</v>
      </c>
      <c r="AA316">
        <v>2.8491115197788055</v>
      </c>
      <c r="AB316">
        <v>73.033384169947382</v>
      </c>
      <c r="AC316">
        <v>61.109185877659407</v>
      </c>
      <c r="AD316">
        <v>71.649114828366947</v>
      </c>
      <c r="AE316">
        <v>1.5070797700827141</v>
      </c>
      <c r="AF316">
        <v>1.5418013619991311</v>
      </c>
      <c r="AG316">
        <v>2398.1457586618876</v>
      </c>
      <c r="AH316">
        <v>97.209302325581376</v>
      </c>
      <c r="AI316">
        <v>33.13953488372092</v>
      </c>
      <c r="AJ316">
        <v>882.27953657896978</v>
      </c>
      <c r="AK316">
        <v>4.3652888579956866</v>
      </c>
      <c r="AL316">
        <v>7.8319265803214657</v>
      </c>
      <c r="AM316">
        <v>27.327415963691756</v>
      </c>
      <c r="AN316">
        <v>99</v>
      </c>
      <c r="AO316">
        <v>99</v>
      </c>
      <c r="AP316">
        <v>99</v>
      </c>
      <c r="AQ316">
        <v>99</v>
      </c>
      <c r="AR316">
        <v>220.56750298685785</v>
      </c>
      <c r="AS316">
        <v>28.691763891916313</v>
      </c>
    </row>
    <row r="317" spans="1:45">
      <c r="A317">
        <v>9</v>
      </c>
      <c r="B317">
        <v>31</v>
      </c>
      <c r="C317">
        <v>2023</v>
      </c>
      <c r="D317">
        <v>99</v>
      </c>
      <c r="E317">
        <v>99</v>
      </c>
      <c r="F317">
        <v>99</v>
      </c>
      <c r="G317">
        <v>99</v>
      </c>
      <c r="H317">
        <v>1</v>
      </c>
      <c r="I317">
        <v>99</v>
      </c>
      <c r="J317">
        <v>113</v>
      </c>
      <c r="K317">
        <v>99</v>
      </c>
      <c r="L317">
        <v>99</v>
      </c>
      <c r="M317">
        <v>99</v>
      </c>
      <c r="N317">
        <v>99</v>
      </c>
      <c r="O317">
        <v>99</v>
      </c>
      <c r="P317">
        <v>9999</v>
      </c>
      <c r="Q317">
        <v>929</v>
      </c>
      <c r="R317">
        <v>5130</v>
      </c>
      <c r="S317">
        <v>3.8237480438184672</v>
      </c>
      <c r="T317">
        <v>7.9033138401559455</v>
      </c>
      <c r="U317">
        <v>299.64333138401599</v>
      </c>
      <c r="V317">
        <v>17.076023391812861</v>
      </c>
      <c r="W317">
        <v>74.26900584795321</v>
      </c>
      <c r="X317">
        <v>18.771929824561404</v>
      </c>
      <c r="Y317">
        <v>60.02258351460015</v>
      </c>
      <c r="Z317">
        <v>1.8159472315259737</v>
      </c>
      <c r="AA317">
        <v>2.4016743535968046</v>
      </c>
      <c r="AB317">
        <v>79.574024040491594</v>
      </c>
      <c r="AC317">
        <v>70.92654908795275</v>
      </c>
      <c r="AD317">
        <v>73.716359190000944</v>
      </c>
      <c r="AE317">
        <v>8.9899060703771188</v>
      </c>
      <c r="AF317">
        <v>8.9803802235028005</v>
      </c>
      <c r="AG317">
        <v>2219.1457472264524</v>
      </c>
      <c r="AH317">
        <v>89.590643274853804</v>
      </c>
      <c r="AI317">
        <v>19.356725146198823</v>
      </c>
      <c r="AJ317">
        <v>690.10491904700859</v>
      </c>
      <c r="AK317">
        <v>21.489222714437755</v>
      </c>
      <c r="AL317">
        <v>7.9924183274247218</v>
      </c>
      <c r="AM317">
        <v>27.559371003536484</v>
      </c>
      <c r="AN317">
        <v>99</v>
      </c>
      <c r="AO317">
        <v>99</v>
      </c>
      <c r="AP317">
        <v>99</v>
      </c>
      <c r="AQ317">
        <v>99</v>
      </c>
      <c r="AR317">
        <v>223.62432020883185</v>
      </c>
      <c r="AS317">
        <v>26.967005869216848</v>
      </c>
    </row>
    <row r="318" spans="1:45">
      <c r="A318">
        <v>9</v>
      </c>
      <c r="B318">
        <v>32</v>
      </c>
      <c r="C318">
        <v>2023</v>
      </c>
      <c r="D318">
        <v>99</v>
      </c>
      <c r="E318">
        <v>99</v>
      </c>
      <c r="F318">
        <v>99</v>
      </c>
      <c r="G318">
        <v>99</v>
      </c>
      <c r="H318">
        <v>1</v>
      </c>
      <c r="I318">
        <v>99</v>
      </c>
      <c r="J318">
        <v>116</v>
      </c>
      <c r="K318">
        <v>99</v>
      </c>
      <c r="L318">
        <v>99</v>
      </c>
      <c r="M318">
        <v>99</v>
      </c>
      <c r="N318">
        <v>99</v>
      </c>
      <c r="O318">
        <v>99</v>
      </c>
      <c r="P318">
        <v>9999</v>
      </c>
      <c r="Q318">
        <v>498</v>
      </c>
      <c r="R318">
        <v>2104</v>
      </c>
      <c r="S318">
        <v>3.684663162924033</v>
      </c>
      <c r="T318">
        <v>7.7732889733840285</v>
      </c>
      <c r="U318">
        <v>291.81630228136822</v>
      </c>
      <c r="V318">
        <v>12.404942965779471</v>
      </c>
      <c r="W318">
        <v>69.20152091254748</v>
      </c>
      <c r="X318">
        <v>13.97338403041825</v>
      </c>
      <c r="Y318">
        <v>56.732436566402598</v>
      </c>
      <c r="Z318">
        <v>1.5914059711915995</v>
      </c>
      <c r="AA318">
        <v>2.4658175323421982</v>
      </c>
      <c r="AB318">
        <v>74.070637024937312</v>
      </c>
      <c r="AC318">
        <v>67.75005388185626</v>
      </c>
      <c r="AD318">
        <v>70.035061879812204</v>
      </c>
      <c r="AE318">
        <v>3.6870881816907346</v>
      </c>
      <c r="AF318">
        <v>3.5869723452673368</v>
      </c>
      <c r="AG318">
        <v>2203.50634765625</v>
      </c>
      <c r="AH318">
        <v>97.338403041825089</v>
      </c>
      <c r="AI318">
        <v>18.441064638783264</v>
      </c>
      <c r="AJ318">
        <v>673.94749175243214</v>
      </c>
      <c r="AK318">
        <v>12.000476728438498</v>
      </c>
      <c r="AL318">
        <v>2.9847002486864289</v>
      </c>
      <c r="AM318">
        <v>16.810342127868228</v>
      </c>
      <c r="AN318">
        <v>99</v>
      </c>
      <c r="AO318">
        <v>99</v>
      </c>
      <c r="AP318">
        <v>99</v>
      </c>
      <c r="AQ318">
        <v>99</v>
      </c>
      <c r="AR318">
        <v>222.63134765625</v>
      </c>
      <c r="AS318">
        <v>26.472298623163031</v>
      </c>
    </row>
    <row r="319" spans="1:45">
      <c r="A319">
        <v>9</v>
      </c>
      <c r="B319">
        <v>33</v>
      </c>
      <c r="C319">
        <v>2023</v>
      </c>
      <c r="D319">
        <v>99</v>
      </c>
      <c r="E319">
        <v>99</v>
      </c>
      <c r="F319">
        <v>99</v>
      </c>
      <c r="G319">
        <v>99</v>
      </c>
      <c r="H319">
        <v>2</v>
      </c>
      <c r="I319">
        <v>99</v>
      </c>
      <c r="J319">
        <v>117</v>
      </c>
      <c r="K319">
        <v>99</v>
      </c>
      <c r="L319">
        <v>99</v>
      </c>
      <c r="M319">
        <v>99</v>
      </c>
      <c r="N319">
        <v>99</v>
      </c>
      <c r="O319">
        <v>99</v>
      </c>
      <c r="P319">
        <v>9999</v>
      </c>
      <c r="Q319">
        <v>500</v>
      </c>
      <c r="R319">
        <v>3264</v>
      </c>
      <c r="S319">
        <v>3.9235747303543929</v>
      </c>
      <c r="T319">
        <v>7.9087009803921582</v>
      </c>
      <c r="U319">
        <v>300.09059436274441</v>
      </c>
      <c r="V319">
        <v>20.40441176470588</v>
      </c>
      <c r="W319">
        <v>71.354166666666686</v>
      </c>
      <c r="X319">
        <v>19.515931372549016</v>
      </c>
      <c r="Y319">
        <v>61.192028040631953</v>
      </c>
      <c r="Z319">
        <v>1.9286088052167965</v>
      </c>
      <c r="AA319">
        <v>2.3324223247052287</v>
      </c>
      <c r="AB319">
        <v>74.625682099982726</v>
      </c>
      <c r="AC319">
        <v>73.204468719872651</v>
      </c>
      <c r="AD319">
        <v>66.084174682101803</v>
      </c>
      <c r="AE319">
        <v>5.7198934529650947</v>
      </c>
      <c r="AF319">
        <v>5.7223613223008636</v>
      </c>
      <c r="AG319">
        <v>2248.6281017369729</v>
      </c>
      <c r="AH319">
        <v>98.621323529411754</v>
      </c>
      <c r="AI319">
        <v>38.020833333333343</v>
      </c>
      <c r="AJ319">
        <v>705.00957024415618</v>
      </c>
      <c r="AK319">
        <v>7.8890665644786973</v>
      </c>
      <c r="AL319">
        <v>0.68530417267500909</v>
      </c>
      <c r="AM319">
        <v>20.573252152027919</v>
      </c>
      <c r="AN319">
        <v>99</v>
      </c>
      <c r="AO319">
        <v>99</v>
      </c>
      <c r="AP319">
        <v>99</v>
      </c>
      <c r="AQ319">
        <v>99</v>
      </c>
      <c r="AR319">
        <v>223.46091811414396</v>
      </c>
      <c r="AS319">
        <v>26.937589942458366</v>
      </c>
    </row>
    <row r="320" spans="1:45">
      <c r="A320">
        <v>9</v>
      </c>
      <c r="B320">
        <v>34</v>
      </c>
      <c r="C320">
        <v>2023</v>
      </c>
      <c r="D320">
        <v>99</v>
      </c>
      <c r="E320">
        <v>99</v>
      </c>
      <c r="F320">
        <v>99</v>
      </c>
      <c r="G320">
        <v>99</v>
      </c>
      <c r="H320">
        <v>1</v>
      </c>
      <c r="I320">
        <v>99</v>
      </c>
      <c r="J320">
        <v>134</v>
      </c>
      <c r="K320">
        <v>99</v>
      </c>
      <c r="L320">
        <v>99</v>
      </c>
      <c r="M320">
        <v>99</v>
      </c>
      <c r="N320">
        <v>99</v>
      </c>
      <c r="O320">
        <v>99</v>
      </c>
      <c r="P320">
        <v>9999</v>
      </c>
      <c r="Q320">
        <v>962</v>
      </c>
      <c r="R320">
        <v>4318</v>
      </c>
      <c r="S320">
        <v>3.4365281967974002</v>
      </c>
      <c r="T320">
        <v>7.780453913849005</v>
      </c>
      <c r="U320">
        <v>287.16956924502085</v>
      </c>
      <c r="V320">
        <v>7.9434923575729508</v>
      </c>
      <c r="W320">
        <v>69.661880500231561</v>
      </c>
      <c r="X320">
        <v>10.629921259842519</v>
      </c>
      <c r="Y320">
        <v>52.497345841285878</v>
      </c>
      <c r="Z320">
        <v>1.4205533995431496</v>
      </c>
      <c r="AA320">
        <v>2.3828683711993941</v>
      </c>
      <c r="AB320">
        <v>77.438346427043612</v>
      </c>
      <c r="AC320">
        <v>71.525931492604911</v>
      </c>
      <c r="AD320">
        <v>74.959653991393211</v>
      </c>
      <c r="AE320">
        <v>7.5669423804850684</v>
      </c>
      <c r="AF320">
        <v>7.2442561405861268</v>
      </c>
      <c r="AG320">
        <v>2151.4859926918398</v>
      </c>
      <c r="AH320">
        <v>95.044001852709599</v>
      </c>
      <c r="AI320">
        <v>10.236220472440944</v>
      </c>
      <c r="AJ320">
        <v>596.60246619181714</v>
      </c>
      <c r="AK320">
        <v>0.3087881335799687</v>
      </c>
      <c r="AL320">
        <v>0.47484899408378489</v>
      </c>
      <c r="AM320">
        <v>10.404895877290738</v>
      </c>
      <c r="AN320">
        <v>99</v>
      </c>
      <c r="AO320">
        <v>99</v>
      </c>
      <c r="AP320">
        <v>99</v>
      </c>
      <c r="AQ320">
        <v>99</v>
      </c>
      <c r="AR320">
        <v>222.68989037758828</v>
      </c>
      <c r="AS320">
        <v>25.976372808568222</v>
      </c>
    </row>
    <row r="321" spans="1:45">
      <c r="A321">
        <v>9</v>
      </c>
      <c r="B321">
        <v>35</v>
      </c>
      <c r="C321">
        <v>2023</v>
      </c>
      <c r="D321">
        <v>99</v>
      </c>
      <c r="E321">
        <v>99</v>
      </c>
      <c r="F321">
        <v>99</v>
      </c>
      <c r="G321">
        <v>99</v>
      </c>
      <c r="H321">
        <v>2</v>
      </c>
      <c r="I321">
        <v>99</v>
      </c>
      <c r="J321">
        <v>138</v>
      </c>
      <c r="K321">
        <v>99</v>
      </c>
      <c r="L321">
        <v>99</v>
      </c>
      <c r="M321">
        <v>99</v>
      </c>
      <c r="N321">
        <v>99</v>
      </c>
      <c r="O321">
        <v>99</v>
      </c>
      <c r="P321">
        <v>9999</v>
      </c>
      <c r="Q321">
        <v>58</v>
      </c>
      <c r="R321">
        <v>259</v>
      </c>
      <c r="S321">
        <v>3.2674418604651168</v>
      </c>
      <c r="T321">
        <v>7.9034749034749021</v>
      </c>
      <c r="U321">
        <v>285.46563706563694</v>
      </c>
      <c r="V321">
        <v>6.9498069498069519</v>
      </c>
      <c r="W321">
        <v>69.884169884169879</v>
      </c>
      <c r="X321">
        <v>10.038610038610038</v>
      </c>
      <c r="Y321">
        <v>51.791520905662253</v>
      </c>
      <c r="Z321">
        <v>1.3836752795413556</v>
      </c>
      <c r="AA321">
        <v>2.3876992306749019</v>
      </c>
      <c r="AB321">
        <v>73.919521168395747</v>
      </c>
      <c r="AC321">
        <v>80.554677466727597</v>
      </c>
      <c r="AD321">
        <v>83.622722599541248</v>
      </c>
      <c r="AE321">
        <v>0.4538763493621199</v>
      </c>
      <c r="AF321">
        <v>0.43194290468157054</v>
      </c>
      <c r="AG321">
        <v>2241.4072580645161</v>
      </c>
      <c r="AH321">
        <v>95.366795366795358</v>
      </c>
      <c r="AI321">
        <v>9.2664092664092639</v>
      </c>
      <c r="AJ321">
        <v>714.42081737737749</v>
      </c>
      <c r="AK321">
        <v>1.2786410960978118</v>
      </c>
      <c r="AL321">
        <v>-0.55897066845588006</v>
      </c>
      <c r="AM321">
        <v>4.4226633050772675</v>
      </c>
      <c r="AN321">
        <v>99</v>
      </c>
      <c r="AO321">
        <v>99</v>
      </c>
      <c r="AP321">
        <v>99</v>
      </c>
      <c r="AQ321">
        <v>99</v>
      </c>
      <c r="AR321">
        <v>223.40725806451607</v>
      </c>
      <c r="AS321">
        <v>25.549130894845906</v>
      </c>
    </row>
    <row r="322" spans="1:45">
      <c r="A322">
        <v>9</v>
      </c>
      <c r="B322">
        <v>36</v>
      </c>
      <c r="C322">
        <v>2023</v>
      </c>
      <c r="D322">
        <v>99</v>
      </c>
      <c r="E322">
        <v>99</v>
      </c>
      <c r="F322">
        <v>99</v>
      </c>
      <c r="G322">
        <v>99</v>
      </c>
      <c r="H322">
        <v>2</v>
      </c>
      <c r="I322">
        <v>99</v>
      </c>
      <c r="J322">
        <v>141</v>
      </c>
      <c r="K322">
        <v>99</v>
      </c>
      <c r="L322">
        <v>99</v>
      </c>
      <c r="M322">
        <v>99</v>
      </c>
      <c r="N322">
        <v>99</v>
      </c>
      <c r="O322">
        <v>99</v>
      </c>
      <c r="P322">
        <v>9999</v>
      </c>
      <c r="Q322">
        <v>412</v>
      </c>
      <c r="R322">
        <v>1926</v>
      </c>
      <c r="S322">
        <v>3.92392444910808</v>
      </c>
      <c r="T322">
        <v>7.8193146417445503</v>
      </c>
      <c r="U322">
        <v>287.04932502596125</v>
      </c>
      <c r="V322">
        <v>19.106957424714437</v>
      </c>
      <c r="W322">
        <v>71.235721703011436</v>
      </c>
      <c r="X322">
        <v>15.732087227414324</v>
      </c>
      <c r="Y322">
        <v>68.053577383291142</v>
      </c>
      <c r="Z322">
        <v>1.7517274345397651</v>
      </c>
      <c r="AA322">
        <v>2.6216133269015276</v>
      </c>
      <c r="AB322">
        <v>71.185187005219561</v>
      </c>
      <c r="AC322">
        <v>67.895214933626988</v>
      </c>
      <c r="AD322">
        <v>68.250837441808301</v>
      </c>
      <c r="AE322">
        <v>3.3751577176503562</v>
      </c>
      <c r="AF322">
        <v>3.2298738152329842</v>
      </c>
      <c r="AG322">
        <v>2342.3807773109238</v>
      </c>
      <c r="AH322">
        <v>98.857736240913823</v>
      </c>
      <c r="AI322">
        <v>35.773624091381102</v>
      </c>
      <c r="AJ322">
        <v>855.93453243292004</v>
      </c>
      <c r="AK322">
        <v>7.6226593539768812</v>
      </c>
      <c r="AL322">
        <v>6.5918365935415402</v>
      </c>
      <c r="AM322">
        <v>14.172179038352539</v>
      </c>
      <c r="AN322">
        <v>99</v>
      </c>
      <c r="AO322">
        <v>99</v>
      </c>
      <c r="AP322">
        <v>99</v>
      </c>
      <c r="AQ322">
        <v>99</v>
      </c>
      <c r="AR322">
        <v>220.15913865546219</v>
      </c>
      <c r="AS322">
        <v>27.110220711775632</v>
      </c>
    </row>
    <row r="323" spans="1:45">
      <c r="A323">
        <v>9</v>
      </c>
      <c r="B323">
        <v>37</v>
      </c>
      <c r="C323">
        <v>2023</v>
      </c>
      <c r="D323">
        <v>99</v>
      </c>
      <c r="E323">
        <v>99</v>
      </c>
      <c r="F323">
        <v>99</v>
      </c>
      <c r="G323">
        <v>99</v>
      </c>
      <c r="H323">
        <v>2</v>
      </c>
      <c r="I323">
        <v>99</v>
      </c>
      <c r="J323">
        <v>143</v>
      </c>
      <c r="K323">
        <v>99</v>
      </c>
      <c r="L323">
        <v>99</v>
      </c>
      <c r="M323">
        <v>99</v>
      </c>
      <c r="N323">
        <v>99</v>
      </c>
      <c r="O323">
        <v>99</v>
      </c>
      <c r="P323">
        <v>9999</v>
      </c>
      <c r="Q323">
        <v>222</v>
      </c>
      <c r="R323">
        <v>914</v>
      </c>
      <c r="S323">
        <v>3.1009879253567498</v>
      </c>
      <c r="T323">
        <v>7.0328227571115987</v>
      </c>
      <c r="U323">
        <v>282.25404814004366</v>
      </c>
      <c r="V323">
        <v>5.6892778993435442</v>
      </c>
      <c r="W323">
        <v>60.065645514223206</v>
      </c>
      <c r="X323">
        <v>9.7374179431072232</v>
      </c>
      <c r="Y323">
        <v>52.069925527545159</v>
      </c>
      <c r="Z323">
        <v>1.3757276700064571</v>
      </c>
      <c r="AA323">
        <v>2.1444078506324535</v>
      </c>
      <c r="AB323">
        <v>76.915098536034378</v>
      </c>
      <c r="AC323">
        <v>71.114725855959605</v>
      </c>
      <c r="AD323">
        <v>73.351197902351487</v>
      </c>
      <c r="AE323">
        <v>1.6017103602972103</v>
      </c>
      <c r="AF323">
        <v>1.5071591620049414</v>
      </c>
      <c r="AG323">
        <v>2173.6278814489574</v>
      </c>
      <c r="AH323">
        <v>99.671772428884012</v>
      </c>
      <c r="AI323">
        <v>15.75492341356674</v>
      </c>
      <c r="AJ323">
        <v>620.94989806552462</v>
      </c>
      <c r="AK323">
        <v>-1.3011113431162544</v>
      </c>
      <c r="AL323">
        <v>-8.0111698238966841E-2</v>
      </c>
      <c r="AM323">
        <v>2.1062225825343952</v>
      </c>
      <c r="AN323">
        <v>99</v>
      </c>
      <c r="AO323">
        <v>99</v>
      </c>
      <c r="AP323">
        <v>99</v>
      </c>
      <c r="AQ323">
        <v>99</v>
      </c>
      <c r="AR323">
        <v>225.00219538968167</v>
      </c>
      <c r="AS323">
        <v>24.725965957010391</v>
      </c>
    </row>
    <row r="324" spans="1:45">
      <c r="A324">
        <v>9</v>
      </c>
      <c r="B324">
        <v>38</v>
      </c>
      <c r="C324">
        <v>2023</v>
      </c>
      <c r="D324">
        <v>99</v>
      </c>
      <c r="E324">
        <v>99</v>
      </c>
      <c r="F324">
        <v>99</v>
      </c>
      <c r="G324">
        <v>99</v>
      </c>
      <c r="H324">
        <v>1</v>
      </c>
      <c r="I324">
        <v>99</v>
      </c>
      <c r="J324">
        <v>147</v>
      </c>
      <c r="K324">
        <v>99</v>
      </c>
      <c r="L324">
        <v>99</v>
      </c>
      <c r="M324">
        <v>99</v>
      </c>
      <c r="N324">
        <v>99</v>
      </c>
      <c r="O324">
        <v>99</v>
      </c>
      <c r="P324">
        <v>9999</v>
      </c>
      <c r="AN324">
        <v>99</v>
      </c>
      <c r="AO324">
        <v>99</v>
      </c>
      <c r="AP324">
        <v>99</v>
      </c>
      <c r="AQ324">
        <v>99</v>
      </c>
    </row>
    <row r="325" spans="1:45">
      <c r="A325">
        <v>9</v>
      </c>
      <c r="B325">
        <v>39</v>
      </c>
      <c r="C325">
        <v>2023</v>
      </c>
      <c r="D325">
        <v>99</v>
      </c>
      <c r="E325">
        <v>99</v>
      </c>
      <c r="F325">
        <v>99</v>
      </c>
      <c r="G325">
        <v>99</v>
      </c>
      <c r="H325">
        <v>2</v>
      </c>
      <c r="I325">
        <v>99</v>
      </c>
      <c r="J325">
        <v>147</v>
      </c>
      <c r="K325">
        <v>99</v>
      </c>
      <c r="L325">
        <v>99</v>
      </c>
      <c r="M325">
        <v>99</v>
      </c>
      <c r="N325">
        <v>99</v>
      </c>
      <c r="O325">
        <v>99</v>
      </c>
      <c r="P325">
        <v>9999</v>
      </c>
      <c r="Q325">
        <v>226</v>
      </c>
      <c r="R325">
        <v>1323</v>
      </c>
      <c r="S325">
        <v>4.3371298405466971</v>
      </c>
      <c r="T325">
        <v>7.6984126984126977</v>
      </c>
      <c r="U325">
        <v>305.26054421768714</v>
      </c>
      <c r="V325">
        <v>29.70521541950113</v>
      </c>
      <c r="W325">
        <v>67.876039304610742</v>
      </c>
      <c r="X325">
        <v>24.338624338624346</v>
      </c>
      <c r="Y325">
        <v>64.481009763432724</v>
      </c>
      <c r="Z325">
        <v>2.0291619565380814</v>
      </c>
      <c r="AA325">
        <v>2.5911452606237289</v>
      </c>
      <c r="AB325">
        <v>81.472945409313738</v>
      </c>
      <c r="AC325">
        <v>59.64999237822304</v>
      </c>
      <c r="AD325">
        <v>49.313736625855029</v>
      </c>
      <c r="AE325">
        <v>2.3184494602551529</v>
      </c>
      <c r="AF325">
        <v>2.3594091601586764</v>
      </c>
      <c r="AG325">
        <v>2349.613023255813</v>
      </c>
      <c r="AH325">
        <v>81.254724111866949</v>
      </c>
      <c r="AI325">
        <v>32.955404383975811</v>
      </c>
      <c r="AJ325">
        <v>836.44837148264946</v>
      </c>
      <c r="AK325">
        <v>12.806841403254122</v>
      </c>
      <c r="AL325">
        <v>-8.4393577619946001</v>
      </c>
      <c r="AM325">
        <v>20.326364754958544</v>
      </c>
      <c r="AN325">
        <v>99</v>
      </c>
      <c r="AO325">
        <v>99</v>
      </c>
      <c r="AP325">
        <v>99</v>
      </c>
      <c r="AQ325">
        <v>99</v>
      </c>
      <c r="AR325">
        <v>222.30697674418607</v>
      </c>
      <c r="AS325">
        <v>27.873045673399361</v>
      </c>
    </row>
    <row r="326" spans="1:45">
      <c r="A326">
        <v>9</v>
      </c>
      <c r="B326">
        <v>40</v>
      </c>
      <c r="C326">
        <v>2023</v>
      </c>
      <c r="D326">
        <v>99</v>
      </c>
      <c r="E326">
        <v>99</v>
      </c>
      <c r="F326">
        <v>99</v>
      </c>
      <c r="G326">
        <v>99</v>
      </c>
      <c r="H326">
        <v>1</v>
      </c>
      <c r="I326">
        <v>99</v>
      </c>
      <c r="J326">
        <v>155</v>
      </c>
      <c r="K326">
        <v>99</v>
      </c>
      <c r="L326">
        <v>99</v>
      </c>
      <c r="M326">
        <v>99</v>
      </c>
      <c r="N326">
        <v>99</v>
      </c>
      <c r="O326">
        <v>99</v>
      </c>
      <c r="P326">
        <v>9999</v>
      </c>
      <c r="Q326">
        <v>273</v>
      </c>
      <c r="R326">
        <v>1539</v>
      </c>
      <c r="S326">
        <v>3.6009114583333344</v>
      </c>
      <c r="T326">
        <v>8.0708252111760874</v>
      </c>
      <c r="U326">
        <v>292.86367771280055</v>
      </c>
      <c r="V326">
        <v>10.201429499675111</v>
      </c>
      <c r="W326">
        <v>73.099415204678365</v>
      </c>
      <c r="X326">
        <v>12.15074723846654</v>
      </c>
      <c r="Y326">
        <v>52.042713998230816</v>
      </c>
      <c r="Z326">
        <v>1.4765789082310028</v>
      </c>
      <c r="AA326">
        <v>2.364629995904648</v>
      </c>
      <c r="AB326">
        <v>80.599834028027118</v>
      </c>
      <c r="AC326">
        <v>75.749461047525799</v>
      </c>
      <c r="AD326">
        <v>77.139054927669861</v>
      </c>
      <c r="AE326">
        <v>2.6969718211131362</v>
      </c>
      <c r="AF326">
        <v>2.6331577285900782</v>
      </c>
      <c r="AG326">
        <v>2194.993797381117</v>
      </c>
      <c r="AH326">
        <v>94.282001299545158</v>
      </c>
      <c r="AI326">
        <v>16.439246263807664</v>
      </c>
      <c r="AJ326">
        <v>671.1072641456766</v>
      </c>
      <c r="AK326">
        <v>7.72756673184539</v>
      </c>
      <c r="AL326">
        <v>5.799313432484376</v>
      </c>
      <c r="AM326">
        <v>15.900210998063478</v>
      </c>
      <c r="AN326">
        <v>99</v>
      </c>
      <c r="AO326">
        <v>99</v>
      </c>
      <c r="AP326">
        <v>99</v>
      </c>
      <c r="AQ326">
        <v>99</v>
      </c>
      <c r="AR326">
        <v>223.46864231564436</v>
      </c>
      <c r="AS326">
        <v>26.256554778478975</v>
      </c>
    </row>
    <row r="327" spans="1:45">
      <c r="A327">
        <v>9</v>
      </c>
      <c r="B327">
        <v>41</v>
      </c>
      <c r="C327">
        <v>2023</v>
      </c>
      <c r="D327">
        <v>99</v>
      </c>
      <c r="E327">
        <v>99</v>
      </c>
      <c r="F327">
        <v>99</v>
      </c>
      <c r="G327">
        <v>99</v>
      </c>
      <c r="H327">
        <v>2</v>
      </c>
      <c r="I327">
        <v>99</v>
      </c>
      <c r="J327">
        <v>160</v>
      </c>
      <c r="K327">
        <v>99</v>
      </c>
      <c r="L327">
        <v>99</v>
      </c>
      <c r="M327">
        <v>99</v>
      </c>
      <c r="N327">
        <v>99</v>
      </c>
      <c r="O327">
        <v>99</v>
      </c>
      <c r="P327">
        <v>9999</v>
      </c>
      <c r="Q327">
        <v>375</v>
      </c>
      <c r="R327">
        <v>2156</v>
      </c>
      <c r="S327">
        <v>4.8351903435468913</v>
      </c>
      <c r="T327">
        <v>8.1553803339517597</v>
      </c>
      <c r="U327">
        <v>316.61975881261645</v>
      </c>
      <c r="V327">
        <v>38.450834879406315</v>
      </c>
      <c r="W327">
        <v>72.448979591836732</v>
      </c>
      <c r="X327">
        <v>30.519480519480524</v>
      </c>
      <c r="Y327">
        <v>74.029480784167902</v>
      </c>
      <c r="Z327">
        <v>2.1010791511877622</v>
      </c>
      <c r="AA327">
        <v>2.5190321554236874</v>
      </c>
      <c r="AB327">
        <v>86.139048635779105</v>
      </c>
      <c r="AC327">
        <v>64.093885122208107</v>
      </c>
      <c r="AD327">
        <v>61.360347326143795</v>
      </c>
      <c r="AE327">
        <v>3.7782139352306174</v>
      </c>
      <c r="AF327">
        <v>3.9880400686160873</v>
      </c>
      <c r="AG327">
        <v>2561.1784386617096</v>
      </c>
      <c r="AH327">
        <v>99.814471243042647</v>
      </c>
      <c r="AI327">
        <v>63.358070500927639</v>
      </c>
      <c r="AJ327">
        <v>944.67600548249618</v>
      </c>
      <c r="AK327">
        <v>7.6733167560231923</v>
      </c>
      <c r="AL327">
        <v>-3.0307066851144104</v>
      </c>
      <c r="AM327">
        <v>13.33550229142222</v>
      </c>
      <c r="AN327">
        <v>99</v>
      </c>
      <c r="AO327">
        <v>99</v>
      </c>
      <c r="AP327">
        <v>99</v>
      </c>
      <c r="AQ327">
        <v>99</v>
      </c>
      <c r="AR327">
        <v>221.03345724907072</v>
      </c>
      <c r="AS327">
        <v>29.174543617172493</v>
      </c>
    </row>
    <row r="328" spans="1:45">
      <c r="A328">
        <v>9</v>
      </c>
      <c r="B328">
        <v>42</v>
      </c>
      <c r="C328">
        <v>2023</v>
      </c>
      <c r="D328">
        <v>99</v>
      </c>
      <c r="E328">
        <v>99</v>
      </c>
      <c r="F328">
        <v>99</v>
      </c>
      <c r="G328">
        <v>99</v>
      </c>
      <c r="H328">
        <v>1</v>
      </c>
      <c r="I328">
        <v>99</v>
      </c>
      <c r="J328">
        <v>171</v>
      </c>
      <c r="K328">
        <v>99</v>
      </c>
      <c r="L328">
        <v>99</v>
      </c>
      <c r="M328">
        <v>99</v>
      </c>
      <c r="N328">
        <v>99</v>
      </c>
      <c r="O328">
        <v>99</v>
      </c>
      <c r="P328">
        <v>9999</v>
      </c>
      <c r="Q328">
        <v>165</v>
      </c>
      <c r="R328">
        <v>1319</v>
      </c>
      <c r="S328">
        <v>3.5643564356435657</v>
      </c>
      <c r="T328">
        <v>7.7323730098559507</v>
      </c>
      <c r="U328">
        <v>294.83343442001512</v>
      </c>
      <c r="V328">
        <v>15.996967399545104</v>
      </c>
      <c r="W328">
        <v>69.370735405610318</v>
      </c>
      <c r="X328">
        <v>17.058377558756636</v>
      </c>
      <c r="Y328">
        <v>57.933776181952048</v>
      </c>
      <c r="Z328">
        <v>1.8393772350657476</v>
      </c>
      <c r="AA328">
        <v>2.6613978314686122</v>
      </c>
      <c r="AB328">
        <v>71.294450632129198</v>
      </c>
      <c r="AC328">
        <v>72.53142432416486</v>
      </c>
      <c r="AD328">
        <v>80.628670690306947</v>
      </c>
      <c r="AE328">
        <v>2.3114397869059298</v>
      </c>
      <c r="AF328">
        <v>2.2719264612712156</v>
      </c>
      <c r="AG328">
        <v>2256.6620111731841</v>
      </c>
      <c r="AH328">
        <v>81.425322213798353</v>
      </c>
      <c r="AI328">
        <v>20.470053070507966</v>
      </c>
      <c r="AJ328">
        <v>785.12308534020974</v>
      </c>
      <c r="AK328">
        <v>9.3155628965799622</v>
      </c>
      <c r="AL328">
        <v>11.814429791088813</v>
      </c>
      <c r="AM328">
        <v>28.938402978163179</v>
      </c>
      <c r="AN328">
        <v>99</v>
      </c>
      <c r="AO328">
        <v>99</v>
      </c>
      <c r="AP328">
        <v>99</v>
      </c>
      <c r="AQ328">
        <v>99</v>
      </c>
      <c r="AR328">
        <v>224.59310986964613</v>
      </c>
      <c r="AS328">
        <v>26.328446944947618</v>
      </c>
    </row>
    <row r="329" spans="1:45">
      <c r="A329">
        <v>9</v>
      </c>
      <c r="B329">
        <v>43</v>
      </c>
      <c r="C329">
        <v>2023</v>
      </c>
      <c r="D329">
        <v>99</v>
      </c>
      <c r="E329">
        <v>99</v>
      </c>
      <c r="F329">
        <v>99</v>
      </c>
      <c r="G329">
        <v>99</v>
      </c>
      <c r="H329">
        <v>2</v>
      </c>
      <c r="I329">
        <v>99</v>
      </c>
      <c r="J329">
        <v>175</v>
      </c>
      <c r="K329">
        <v>99</v>
      </c>
      <c r="L329">
        <v>99</v>
      </c>
      <c r="M329">
        <v>99</v>
      </c>
      <c r="N329">
        <v>99</v>
      </c>
      <c r="O329">
        <v>99</v>
      </c>
      <c r="P329">
        <v>9999</v>
      </c>
      <c r="Q329">
        <v>69</v>
      </c>
      <c r="R329">
        <v>299</v>
      </c>
      <c r="S329">
        <v>3.3612040133779257</v>
      </c>
      <c r="T329">
        <v>7.6321070234113728</v>
      </c>
      <c r="U329">
        <v>286.64816053511697</v>
      </c>
      <c r="V329">
        <v>7.3578595317725757</v>
      </c>
      <c r="W329">
        <v>68.227424749163887</v>
      </c>
      <c r="X329">
        <v>10.03344481605351</v>
      </c>
      <c r="Y329">
        <v>49.361797425857553</v>
      </c>
      <c r="Z329">
        <v>1.3525523581198122</v>
      </c>
      <c r="AA329">
        <v>2.3186980060791655</v>
      </c>
      <c r="AB329">
        <v>77.935387431592474</v>
      </c>
      <c r="AC329">
        <v>67.392457852965919</v>
      </c>
      <c r="AD329">
        <v>82.9393738289547</v>
      </c>
      <c r="AE329">
        <v>0.52397308285433908</v>
      </c>
      <c r="AF329">
        <v>0.50071786914378369</v>
      </c>
      <c r="AG329">
        <v>2113.0401337792641</v>
      </c>
      <c r="AH329">
        <v>100</v>
      </c>
      <c r="AI329">
        <v>9.3645484949832785</v>
      </c>
      <c r="AJ329">
        <v>518.11261388189371</v>
      </c>
      <c r="AK329">
        <v>3.2804574048713202</v>
      </c>
      <c r="AL329">
        <v>-4.7904949659562064</v>
      </c>
      <c r="AM329">
        <v>7.7924613342671138</v>
      </c>
      <c r="AN329">
        <v>99</v>
      </c>
      <c r="AO329">
        <v>99</v>
      </c>
      <c r="AP329">
        <v>99</v>
      </c>
      <c r="AQ329">
        <v>99</v>
      </c>
      <c r="AR329">
        <v>223.24080267558537</v>
      </c>
      <c r="AS329">
        <v>25.747377122706112</v>
      </c>
    </row>
    <row r="330" spans="1:45">
      <c r="A330">
        <v>9</v>
      </c>
      <c r="B330">
        <v>44</v>
      </c>
      <c r="C330">
        <v>2023</v>
      </c>
      <c r="D330">
        <v>99</v>
      </c>
      <c r="E330">
        <v>99</v>
      </c>
      <c r="F330">
        <v>99</v>
      </c>
      <c r="G330">
        <v>99</v>
      </c>
      <c r="H330">
        <v>2</v>
      </c>
      <c r="I330">
        <v>99</v>
      </c>
      <c r="J330">
        <v>177</v>
      </c>
      <c r="K330">
        <v>99</v>
      </c>
      <c r="L330">
        <v>99</v>
      </c>
      <c r="M330">
        <v>99</v>
      </c>
      <c r="N330">
        <v>99</v>
      </c>
      <c r="O330">
        <v>99</v>
      </c>
      <c r="P330">
        <v>9999</v>
      </c>
      <c r="Q330">
        <v>399</v>
      </c>
      <c r="R330">
        <v>1979</v>
      </c>
      <c r="S330">
        <v>3.8567088607594946</v>
      </c>
      <c r="T330">
        <v>7.9363314805457312</v>
      </c>
      <c r="U330">
        <v>291.70843860535626</v>
      </c>
      <c r="V330">
        <v>18.342597271349167</v>
      </c>
      <c r="W330">
        <v>67.508842849924221</v>
      </c>
      <c r="X330">
        <v>16.57402728650834</v>
      </c>
      <c r="Y330">
        <v>62.395232732549182</v>
      </c>
      <c r="Z330">
        <v>1.7378687723642177</v>
      </c>
      <c r="AA330">
        <v>2.8767839131476833</v>
      </c>
      <c r="AB330">
        <v>79.848608774949724</v>
      </c>
      <c r="AC330">
        <v>58.877195966873202</v>
      </c>
      <c r="AD330">
        <v>64.741848811607895</v>
      </c>
      <c r="AE330">
        <v>3.4680358895275489</v>
      </c>
      <c r="AF330">
        <v>3.3726209212683571</v>
      </c>
      <c r="AG330">
        <v>2296.0608649225842</v>
      </c>
      <c r="AH330">
        <v>94.643759474482053</v>
      </c>
      <c r="AI330">
        <v>32.592218292066697</v>
      </c>
      <c r="AJ330">
        <v>767.31619257084549</v>
      </c>
      <c r="AK330">
        <v>12.812341557241631</v>
      </c>
      <c r="AL330">
        <v>0.35044114641327734</v>
      </c>
      <c r="AM330">
        <v>21.511009941642168</v>
      </c>
      <c r="AN330">
        <v>99</v>
      </c>
      <c r="AO330">
        <v>99</v>
      </c>
      <c r="AP330">
        <v>99</v>
      </c>
      <c r="AQ330">
        <v>99</v>
      </c>
      <c r="AR330">
        <v>220.78857447944472</v>
      </c>
      <c r="AS330">
        <v>27.054246564894768</v>
      </c>
    </row>
    <row r="331" spans="1:45">
      <c r="A331">
        <v>9</v>
      </c>
      <c r="B331">
        <v>45</v>
      </c>
      <c r="C331">
        <v>2023</v>
      </c>
      <c r="D331">
        <v>99</v>
      </c>
      <c r="E331">
        <v>99</v>
      </c>
      <c r="F331">
        <v>99</v>
      </c>
      <c r="G331">
        <v>99</v>
      </c>
      <c r="H331">
        <v>2</v>
      </c>
      <c r="I331">
        <v>99</v>
      </c>
      <c r="J331">
        <v>178</v>
      </c>
      <c r="K331">
        <v>99</v>
      </c>
      <c r="L331">
        <v>99</v>
      </c>
      <c r="M331">
        <v>99</v>
      </c>
      <c r="N331">
        <v>99</v>
      </c>
      <c r="O331">
        <v>99</v>
      </c>
      <c r="P331">
        <v>9999</v>
      </c>
      <c r="Q331">
        <v>205</v>
      </c>
      <c r="R331">
        <v>968</v>
      </c>
      <c r="S331">
        <v>3.7701863354037282</v>
      </c>
      <c r="T331">
        <v>7.4225206611570256</v>
      </c>
      <c r="U331">
        <v>291.00836776859501</v>
      </c>
      <c r="V331">
        <v>13.946280991735536</v>
      </c>
      <c r="W331">
        <v>65.805785123966956</v>
      </c>
      <c r="X331">
        <v>14.566115702479339</v>
      </c>
      <c r="Y331">
        <v>58.055422030055155</v>
      </c>
      <c r="Z331">
        <v>1.605952498079281</v>
      </c>
      <c r="AA331">
        <v>2.4176924166390448</v>
      </c>
      <c r="AB331">
        <v>76.94031344769347</v>
      </c>
      <c r="AC331">
        <v>58.894962262247283</v>
      </c>
      <c r="AD331">
        <v>61.999213575404887</v>
      </c>
      <c r="AE331">
        <v>1.696340950511706</v>
      </c>
      <c r="AF331">
        <v>1.6457110197451612</v>
      </c>
      <c r="AG331">
        <v>2280.6628748707344</v>
      </c>
      <c r="AH331">
        <v>99.896694214876021</v>
      </c>
      <c r="AI331">
        <v>20.971074380165295</v>
      </c>
      <c r="AJ331">
        <v>749.57205584591713</v>
      </c>
      <c r="AK331">
        <v>-0.56548881945767826</v>
      </c>
      <c r="AL331">
        <v>-11.59831666154246</v>
      </c>
      <c r="AM331">
        <v>7.9712287929368015</v>
      </c>
      <c r="AN331">
        <v>99</v>
      </c>
      <c r="AO331">
        <v>99</v>
      </c>
      <c r="AP331">
        <v>99</v>
      </c>
      <c r="AQ331">
        <v>99</v>
      </c>
      <c r="AR331">
        <v>221.07032057911073</v>
      </c>
      <c r="AS331">
        <v>26.85381097343955</v>
      </c>
    </row>
    <row r="332" spans="1:45">
      <c r="A332">
        <v>9</v>
      </c>
      <c r="B332">
        <v>46</v>
      </c>
      <c r="C332">
        <v>2023</v>
      </c>
      <c r="D332">
        <v>99</v>
      </c>
      <c r="E332">
        <v>99</v>
      </c>
      <c r="F332">
        <v>99</v>
      </c>
      <c r="G332">
        <v>99</v>
      </c>
      <c r="H332">
        <v>2</v>
      </c>
      <c r="I332">
        <v>99</v>
      </c>
      <c r="J332">
        <v>181</v>
      </c>
      <c r="K332">
        <v>99</v>
      </c>
      <c r="L332">
        <v>99</v>
      </c>
      <c r="M332">
        <v>99</v>
      </c>
      <c r="N332">
        <v>99</v>
      </c>
      <c r="O332">
        <v>99</v>
      </c>
      <c r="P332">
        <v>9999</v>
      </c>
      <c r="Q332">
        <v>119</v>
      </c>
      <c r="R332">
        <v>683</v>
      </c>
      <c r="S332">
        <v>3.9266862170087991</v>
      </c>
      <c r="T332">
        <v>7.7715959004392383</v>
      </c>
      <c r="U332">
        <v>294.74568081991208</v>
      </c>
      <c r="V332">
        <v>17.130307467057104</v>
      </c>
      <c r="W332">
        <v>69.546120058565137</v>
      </c>
      <c r="X332">
        <v>15.959004392386529</v>
      </c>
      <c r="Y332">
        <v>59.363880677356143</v>
      </c>
      <c r="Z332">
        <v>1.6814009036615745</v>
      </c>
      <c r="AA332">
        <v>2.2606082962146226</v>
      </c>
      <c r="AB332">
        <v>80.448943645407951</v>
      </c>
      <c r="AC332">
        <v>74.531358077519002</v>
      </c>
      <c r="AD332">
        <v>73.539835571800239</v>
      </c>
      <c r="AE332">
        <v>1.196901724379644</v>
      </c>
      <c r="AF332">
        <v>1.1760909178693773</v>
      </c>
      <c r="AG332">
        <v>2319.83870967742</v>
      </c>
      <c r="AH332">
        <v>99.853587115666173</v>
      </c>
      <c r="AI332">
        <v>30.746705710102489</v>
      </c>
      <c r="AJ332">
        <v>808.62966908676253</v>
      </c>
      <c r="AK332">
        <v>10.099945131764072</v>
      </c>
      <c r="AL332">
        <v>7.5847070863856496</v>
      </c>
      <c r="AM332">
        <v>24.285957171824119</v>
      </c>
      <c r="AN332">
        <v>99</v>
      </c>
      <c r="AO332">
        <v>99</v>
      </c>
      <c r="AP332">
        <v>99</v>
      </c>
      <c r="AQ332">
        <v>99</v>
      </c>
      <c r="AR332">
        <v>221.26539589442817</v>
      </c>
      <c r="AS332">
        <v>27.170533583311844</v>
      </c>
    </row>
    <row r="333" spans="1:45">
      <c r="A333">
        <v>9</v>
      </c>
      <c r="B333">
        <v>47</v>
      </c>
      <c r="C333">
        <v>2023</v>
      </c>
      <c r="D333">
        <v>99</v>
      </c>
      <c r="E333">
        <v>99</v>
      </c>
      <c r="F333">
        <v>99</v>
      </c>
      <c r="G333">
        <v>99</v>
      </c>
      <c r="H333">
        <v>1</v>
      </c>
      <c r="I333">
        <v>99</v>
      </c>
      <c r="J333">
        <v>309</v>
      </c>
      <c r="K333">
        <v>99</v>
      </c>
      <c r="L333">
        <v>99</v>
      </c>
      <c r="M333">
        <v>99</v>
      </c>
      <c r="N333">
        <v>99</v>
      </c>
      <c r="O333">
        <v>99</v>
      </c>
      <c r="P333">
        <v>9999</v>
      </c>
      <c r="Q333">
        <v>1735</v>
      </c>
      <c r="R333">
        <v>10185</v>
      </c>
      <c r="S333">
        <v>3.6143364928909958</v>
      </c>
      <c r="T333">
        <v>8.1323514972999504</v>
      </c>
      <c r="U333">
        <v>295.6176239568004</v>
      </c>
      <c r="V333">
        <v>12.05694648993618</v>
      </c>
      <c r="W333">
        <v>75.149729995090823</v>
      </c>
      <c r="X333">
        <v>14.56062837506137</v>
      </c>
      <c r="Y333">
        <v>54.326657353589439</v>
      </c>
      <c r="Z333">
        <v>1.5407087011572349</v>
      </c>
      <c r="AA333">
        <v>2.4554466958888486</v>
      </c>
      <c r="AB333">
        <v>76.581020503268448</v>
      </c>
      <c r="AC333">
        <v>68.249953017099088</v>
      </c>
      <c r="AD333">
        <v>63.124850702950575</v>
      </c>
      <c r="AE333">
        <v>17.848380765456326</v>
      </c>
      <c r="AF333">
        <v>17.58992947477989</v>
      </c>
      <c r="AG333">
        <v>2157.102683907422</v>
      </c>
      <c r="AH333">
        <v>90.348551791850753</v>
      </c>
      <c r="AI333">
        <v>13.775159548355424</v>
      </c>
      <c r="AJ333">
        <v>614.75072401301873</v>
      </c>
      <c r="AK333">
        <v>21.283845622934486</v>
      </c>
      <c r="AL333">
        <v>5.2528805215586711</v>
      </c>
      <c r="AM333">
        <v>19.349317898801608</v>
      </c>
      <c r="AN333">
        <v>99</v>
      </c>
      <c r="AO333">
        <v>99</v>
      </c>
      <c r="AP333">
        <v>99</v>
      </c>
      <c r="AQ333">
        <v>99</v>
      </c>
      <c r="AR333">
        <v>224.54612626317504</v>
      </c>
      <c r="AS333">
        <v>26.308804618296879</v>
      </c>
    </row>
    <row r="334" spans="1:45">
      <c r="A334">
        <v>9</v>
      </c>
      <c r="B334">
        <v>48</v>
      </c>
      <c r="C334">
        <v>2023</v>
      </c>
      <c r="D334">
        <v>99</v>
      </c>
      <c r="E334">
        <v>99</v>
      </c>
      <c r="F334">
        <v>99</v>
      </c>
      <c r="G334">
        <v>99</v>
      </c>
      <c r="H334">
        <v>1</v>
      </c>
      <c r="I334">
        <v>99</v>
      </c>
      <c r="J334">
        <v>420</v>
      </c>
      <c r="K334">
        <v>99</v>
      </c>
      <c r="L334">
        <v>99</v>
      </c>
      <c r="M334">
        <v>99</v>
      </c>
      <c r="N334">
        <v>99</v>
      </c>
      <c r="O334">
        <v>99</v>
      </c>
      <c r="P334">
        <v>9999</v>
      </c>
      <c r="AN334">
        <v>99</v>
      </c>
      <c r="AO334">
        <v>99</v>
      </c>
      <c r="AP334">
        <v>99</v>
      </c>
      <c r="AQ334">
        <v>99</v>
      </c>
    </row>
    <row r="335" spans="1:45">
      <c r="A335">
        <v>9</v>
      </c>
      <c r="B335">
        <v>49</v>
      </c>
      <c r="C335">
        <v>2023</v>
      </c>
      <c r="D335">
        <v>99</v>
      </c>
      <c r="E335">
        <v>99</v>
      </c>
      <c r="F335">
        <v>99</v>
      </c>
      <c r="G335">
        <v>99</v>
      </c>
      <c r="H335">
        <v>2</v>
      </c>
      <c r="I335">
        <v>99</v>
      </c>
      <c r="J335">
        <v>470</v>
      </c>
      <c r="K335">
        <v>99</v>
      </c>
      <c r="L335">
        <v>99</v>
      </c>
      <c r="M335">
        <v>99</v>
      </c>
      <c r="N335">
        <v>99</v>
      </c>
      <c r="O335">
        <v>99</v>
      </c>
      <c r="P335">
        <v>9999</v>
      </c>
      <c r="Q335">
        <v>122</v>
      </c>
      <c r="R335">
        <v>454</v>
      </c>
      <c r="S335">
        <v>4.4194260485651204</v>
      </c>
      <c r="T335">
        <v>9.3986784140969188</v>
      </c>
      <c r="U335">
        <v>276.1823788546256</v>
      </c>
      <c r="V335">
        <v>27.533039647577095</v>
      </c>
      <c r="W335">
        <v>76.431718061674019</v>
      </c>
      <c r="X335">
        <v>17.400881057268723</v>
      </c>
      <c r="Y335">
        <v>75.799542311317808</v>
      </c>
      <c r="Z335">
        <v>1.8229917586003703</v>
      </c>
      <c r="AA335">
        <v>3.55474467538179</v>
      </c>
      <c r="AB335">
        <v>72.210246143388815</v>
      </c>
      <c r="AC335">
        <v>58.851746959169176</v>
      </c>
      <c r="AD335">
        <v>75.094391275339305</v>
      </c>
      <c r="AE335">
        <v>0.79559792513668881</v>
      </c>
      <c r="AF335">
        <v>0.73252855999988142</v>
      </c>
      <c r="AG335">
        <v>2564.8366445916113</v>
      </c>
      <c r="AH335">
        <v>99.779735682819364</v>
      </c>
      <c r="AI335">
        <v>61.233480176211437</v>
      </c>
      <c r="AJ335">
        <v>900.23593658936545</v>
      </c>
      <c r="AK335">
        <v>-0.63643700934903691</v>
      </c>
      <c r="AL335">
        <v>5.0364671433663668</v>
      </c>
      <c r="AM335">
        <v>13.76568513481171</v>
      </c>
      <c r="AN335">
        <v>99</v>
      </c>
      <c r="AO335">
        <v>99</v>
      </c>
      <c r="AP335">
        <v>99</v>
      </c>
      <c r="AQ335">
        <v>99</v>
      </c>
      <c r="AR335">
        <v>211.72185430463577</v>
      </c>
      <c r="AS335">
        <v>28.766044467788944</v>
      </c>
    </row>
    <row r="336" spans="1:45">
      <c r="A336">
        <v>9</v>
      </c>
      <c r="B336">
        <v>50</v>
      </c>
      <c r="C336">
        <v>2023</v>
      </c>
      <c r="D336">
        <v>99</v>
      </c>
      <c r="E336">
        <v>99</v>
      </c>
      <c r="F336">
        <v>99</v>
      </c>
      <c r="G336">
        <v>99</v>
      </c>
      <c r="H336">
        <v>2</v>
      </c>
      <c r="I336">
        <v>99</v>
      </c>
      <c r="J336">
        <v>629</v>
      </c>
      <c r="K336">
        <v>99</v>
      </c>
      <c r="L336">
        <v>99</v>
      </c>
      <c r="M336">
        <v>99</v>
      </c>
      <c r="N336">
        <v>99</v>
      </c>
      <c r="O336">
        <v>99</v>
      </c>
      <c r="P336">
        <v>9999</v>
      </c>
      <c r="AN336">
        <v>99</v>
      </c>
      <c r="AO336">
        <v>99</v>
      </c>
      <c r="AP336">
        <v>99</v>
      </c>
      <c r="AQ336">
        <v>99</v>
      </c>
    </row>
    <row r="337" spans="1:45">
      <c r="A337">
        <v>9</v>
      </c>
      <c r="B337">
        <v>51</v>
      </c>
      <c r="C337">
        <v>2023</v>
      </c>
      <c r="D337">
        <v>99</v>
      </c>
      <c r="E337">
        <v>99</v>
      </c>
      <c r="F337">
        <v>99</v>
      </c>
      <c r="G337">
        <v>99</v>
      </c>
      <c r="H337">
        <v>1</v>
      </c>
      <c r="I337">
        <v>99</v>
      </c>
      <c r="J337">
        <v>643</v>
      </c>
      <c r="K337">
        <v>99</v>
      </c>
      <c r="L337">
        <v>99</v>
      </c>
      <c r="M337">
        <v>99</v>
      </c>
      <c r="N337">
        <v>99</v>
      </c>
      <c r="O337">
        <v>99</v>
      </c>
      <c r="P337">
        <v>9999</v>
      </c>
      <c r="Q337">
        <v>521</v>
      </c>
      <c r="R337">
        <v>3028</v>
      </c>
      <c r="S337">
        <v>3.6326935804103249</v>
      </c>
      <c r="T337">
        <v>7.8553500660501987</v>
      </c>
      <c r="U337">
        <v>290.07249009247039</v>
      </c>
      <c r="V337">
        <v>13.011889035667108</v>
      </c>
      <c r="W337">
        <v>68.626155878467671</v>
      </c>
      <c r="X337">
        <v>12.912813738441216</v>
      </c>
      <c r="Y337">
        <v>54.187417921862966</v>
      </c>
      <c r="Z337">
        <v>1.6477348346514438</v>
      </c>
      <c r="AA337">
        <v>2.5468297780583797</v>
      </c>
      <c r="AB337">
        <v>80.901292043004815</v>
      </c>
      <c r="AC337">
        <v>68.770912681773396</v>
      </c>
      <c r="AD337">
        <v>67.952694125961841</v>
      </c>
      <c r="AE337">
        <v>5.3063227253609995</v>
      </c>
      <c r="AF337">
        <v>5.1313915749187</v>
      </c>
      <c r="AG337">
        <v>2221.7367706919945</v>
      </c>
      <c r="AH337">
        <v>97.291941875825628</v>
      </c>
      <c r="AI337">
        <v>20.805812417437252</v>
      </c>
      <c r="AJ337">
        <v>692.31023188231723</v>
      </c>
      <c r="AK337">
        <v>10.578815255477002</v>
      </c>
      <c r="AL337">
        <v>2.7412167305894544</v>
      </c>
      <c r="AM337">
        <v>19.81037368927748</v>
      </c>
      <c r="AN337">
        <v>99</v>
      </c>
      <c r="AO337">
        <v>99</v>
      </c>
      <c r="AP337">
        <v>99</v>
      </c>
      <c r="AQ337">
        <v>99</v>
      </c>
      <c r="AR337">
        <v>222.47795115332423</v>
      </c>
      <c r="AS337">
        <v>26.385330259383004</v>
      </c>
    </row>
    <row r="338" spans="1:45">
      <c r="A338">
        <v>9</v>
      </c>
      <c r="B338">
        <v>52</v>
      </c>
      <c r="C338">
        <v>2023</v>
      </c>
      <c r="D338">
        <v>99</v>
      </c>
      <c r="E338">
        <v>99</v>
      </c>
      <c r="F338">
        <v>99</v>
      </c>
      <c r="G338">
        <v>99</v>
      </c>
      <c r="H338">
        <v>1</v>
      </c>
      <c r="I338">
        <v>99</v>
      </c>
      <c r="J338">
        <v>704</v>
      </c>
      <c r="K338">
        <v>99</v>
      </c>
      <c r="L338">
        <v>99</v>
      </c>
      <c r="M338">
        <v>99</v>
      </c>
      <c r="N338">
        <v>99</v>
      </c>
      <c r="O338">
        <v>99</v>
      </c>
      <c r="P338">
        <v>9999</v>
      </c>
      <c r="AN338">
        <v>99</v>
      </c>
      <c r="AO338">
        <v>99</v>
      </c>
      <c r="AP338">
        <v>99</v>
      </c>
      <c r="AQ338">
        <v>99</v>
      </c>
    </row>
    <row r="339" spans="1:45" ht="18" customHeight="1">
      <c r="A339">
        <v>9</v>
      </c>
      <c r="B339">
        <v>53</v>
      </c>
      <c r="C339">
        <v>2023</v>
      </c>
      <c r="D339">
        <v>99</v>
      </c>
      <c r="E339">
        <v>99</v>
      </c>
      <c r="F339">
        <v>99</v>
      </c>
      <c r="G339">
        <v>99</v>
      </c>
      <c r="H339">
        <v>2</v>
      </c>
      <c r="I339">
        <v>99</v>
      </c>
      <c r="J339">
        <v>704</v>
      </c>
      <c r="K339">
        <v>99</v>
      </c>
      <c r="L339">
        <v>99</v>
      </c>
      <c r="M339">
        <v>99</v>
      </c>
      <c r="N339">
        <v>99</v>
      </c>
      <c r="O339">
        <v>99</v>
      </c>
      <c r="P339">
        <v>9999</v>
      </c>
      <c r="AN339">
        <v>99</v>
      </c>
      <c r="AO339">
        <v>99</v>
      </c>
      <c r="AP339">
        <v>99</v>
      </c>
      <c r="AQ339">
        <v>99</v>
      </c>
    </row>
    <row r="340" spans="1:45">
      <c r="A340">
        <v>9</v>
      </c>
      <c r="B340">
        <v>54</v>
      </c>
      <c r="C340">
        <v>2023</v>
      </c>
      <c r="D340">
        <v>99</v>
      </c>
      <c r="E340">
        <v>99</v>
      </c>
      <c r="F340">
        <v>99</v>
      </c>
      <c r="G340">
        <v>99</v>
      </c>
      <c r="H340">
        <v>1</v>
      </c>
      <c r="I340">
        <v>99</v>
      </c>
      <c r="J340">
        <v>802</v>
      </c>
      <c r="K340">
        <v>99</v>
      </c>
      <c r="L340">
        <v>99</v>
      </c>
      <c r="M340">
        <v>99</v>
      </c>
      <c r="N340">
        <v>99</v>
      </c>
      <c r="O340">
        <v>99</v>
      </c>
      <c r="P340">
        <v>9999</v>
      </c>
      <c r="Q340">
        <v>85</v>
      </c>
      <c r="R340">
        <v>438</v>
      </c>
      <c r="S340">
        <v>3.2677345537757447</v>
      </c>
      <c r="T340">
        <v>7.4200913242009134</v>
      </c>
      <c r="U340">
        <v>285.00502283105021</v>
      </c>
      <c r="V340">
        <v>4.5662100456621006</v>
      </c>
      <c r="W340">
        <v>69.406392694063953</v>
      </c>
      <c r="X340">
        <v>8.9041095890410951</v>
      </c>
      <c r="Y340">
        <v>47.214437680184943</v>
      </c>
      <c r="Z340">
        <v>1.224742045428695</v>
      </c>
      <c r="AA340">
        <v>1.8706475793396005</v>
      </c>
      <c r="AB340">
        <v>83.090106660249518</v>
      </c>
      <c r="AC340">
        <v>78.171626387718348</v>
      </c>
      <c r="AD340">
        <v>82.199836042060298</v>
      </c>
      <c r="AE340">
        <v>0.76755923173980101</v>
      </c>
      <c r="AF340">
        <v>0.72928850331627548</v>
      </c>
      <c r="AG340">
        <v>2054.9622641509436</v>
      </c>
      <c r="AH340">
        <v>96.803652968036516</v>
      </c>
      <c r="AI340">
        <v>1.5981735159817347</v>
      </c>
      <c r="AJ340">
        <v>461.96933195867456</v>
      </c>
      <c r="AK340">
        <v>2.4656156518981796</v>
      </c>
      <c r="AL340">
        <v>-1.4929191431402795</v>
      </c>
      <c r="AM340">
        <v>3.3672094441358889</v>
      </c>
      <c r="AN340">
        <v>99</v>
      </c>
      <c r="AO340">
        <v>99</v>
      </c>
      <c r="AP340">
        <v>99</v>
      </c>
      <c r="AQ340">
        <v>99</v>
      </c>
      <c r="AR340">
        <v>223.30660377358495</v>
      </c>
      <c r="AS340">
        <v>25.567885001619121</v>
      </c>
    </row>
    <row r="341" spans="1:45">
      <c r="A341">
        <v>9</v>
      </c>
      <c r="B341">
        <v>55</v>
      </c>
      <c r="C341">
        <v>2022</v>
      </c>
      <c r="D341">
        <v>99</v>
      </c>
      <c r="E341">
        <v>99</v>
      </c>
      <c r="F341">
        <v>99</v>
      </c>
      <c r="G341">
        <v>99</v>
      </c>
      <c r="H341">
        <v>1</v>
      </c>
      <c r="I341">
        <v>99</v>
      </c>
      <c r="J341">
        <v>103</v>
      </c>
      <c r="K341">
        <v>99</v>
      </c>
      <c r="L341">
        <v>99</v>
      </c>
      <c r="M341">
        <v>99</v>
      </c>
      <c r="N341">
        <v>99</v>
      </c>
      <c r="O341">
        <v>99</v>
      </c>
      <c r="P341">
        <v>9999</v>
      </c>
      <c r="Q341">
        <v>2053</v>
      </c>
      <c r="R341">
        <v>12458</v>
      </c>
      <c r="S341">
        <v>4.1951199806091948</v>
      </c>
      <c r="T341">
        <v>8.1577299727082995</v>
      </c>
      <c r="U341">
        <v>311.75868598490882</v>
      </c>
      <c r="V341">
        <v>23.799967892117504</v>
      </c>
      <c r="W341">
        <v>75.276930486434409</v>
      </c>
      <c r="X341">
        <v>23.928399422058114</v>
      </c>
      <c r="Y341">
        <v>63.291500178636078</v>
      </c>
      <c r="Z341">
        <v>1.915125213148972</v>
      </c>
      <c r="AA341">
        <v>2.5335612211589513</v>
      </c>
      <c r="AB341">
        <v>80.908393482185545</v>
      </c>
      <c r="AC341">
        <v>69.168355523175279</v>
      </c>
      <c r="AD341">
        <v>66.567326929909527</v>
      </c>
      <c r="AE341">
        <v>20.132839897218766</v>
      </c>
      <c r="AF341">
        <v>20.892186774652128</v>
      </c>
      <c r="AG341">
        <v>2273.9541169076047</v>
      </c>
      <c r="AH341">
        <v>89.059239043185116</v>
      </c>
      <c r="AI341">
        <v>26.681650345159746</v>
      </c>
      <c r="AJ341">
        <v>751.80473386778351</v>
      </c>
      <c r="AK341">
        <v>19.897729493734712</v>
      </c>
      <c r="AL341">
        <v>11.831156525369218</v>
      </c>
      <c r="AM341">
        <v>27.314694376431881</v>
      </c>
      <c r="AN341">
        <v>99</v>
      </c>
      <c r="AO341">
        <v>99</v>
      </c>
      <c r="AP341">
        <v>99</v>
      </c>
      <c r="AQ341">
        <v>99</v>
      </c>
      <c r="AR341">
        <v>224.01490527071925</v>
      </c>
      <c r="AS341">
        <v>27.859919059529247</v>
      </c>
    </row>
    <row r="342" spans="1:45">
      <c r="A342">
        <v>9</v>
      </c>
      <c r="B342">
        <v>56</v>
      </c>
      <c r="C342">
        <v>2022</v>
      </c>
      <c r="D342">
        <v>99</v>
      </c>
      <c r="E342">
        <v>99</v>
      </c>
      <c r="F342">
        <v>99</v>
      </c>
      <c r="G342">
        <v>99</v>
      </c>
      <c r="H342">
        <v>2</v>
      </c>
      <c r="I342">
        <v>99</v>
      </c>
      <c r="J342">
        <v>106</v>
      </c>
      <c r="K342">
        <v>99</v>
      </c>
      <c r="L342">
        <v>99</v>
      </c>
      <c r="M342">
        <v>99</v>
      </c>
      <c r="N342">
        <v>99</v>
      </c>
      <c r="O342">
        <v>99</v>
      </c>
      <c r="P342">
        <v>9999</v>
      </c>
      <c r="Q342">
        <v>370</v>
      </c>
      <c r="R342">
        <v>2105</v>
      </c>
      <c r="S342">
        <v>4.8080952380952384</v>
      </c>
      <c r="T342">
        <v>8.2793349168646078</v>
      </c>
      <c r="U342">
        <v>320.45159144893097</v>
      </c>
      <c r="V342">
        <v>36.104513064133009</v>
      </c>
      <c r="W342">
        <v>74.204275534441791</v>
      </c>
      <c r="X342">
        <v>30.878859857482187</v>
      </c>
      <c r="Y342">
        <v>69.831231832701889</v>
      </c>
      <c r="Z342">
        <v>2.1104956000529689</v>
      </c>
      <c r="AA342">
        <v>2.6973860020629656</v>
      </c>
      <c r="AB342">
        <v>86.727926798217723</v>
      </c>
      <c r="AC342">
        <v>71.133027241343569</v>
      </c>
      <c r="AD342">
        <v>68.015119240743687</v>
      </c>
      <c r="AE342">
        <v>3.4018002876581721</v>
      </c>
      <c r="AF342">
        <v>3.6285368989413649</v>
      </c>
      <c r="AG342">
        <v>2423.4540257265367</v>
      </c>
      <c r="AH342">
        <v>99.28741092636578</v>
      </c>
      <c r="AI342">
        <v>52.399049881235157</v>
      </c>
      <c r="AJ342">
        <v>860.4641175139451</v>
      </c>
      <c r="AK342">
        <v>8.7166919881243548</v>
      </c>
      <c r="AL342">
        <v>-1.6168447697751411</v>
      </c>
      <c r="AM342">
        <v>13.391820947894111</v>
      </c>
      <c r="AN342">
        <v>99</v>
      </c>
      <c r="AO342">
        <v>99</v>
      </c>
      <c r="AP342">
        <v>99</v>
      </c>
      <c r="AQ342">
        <v>99</v>
      </c>
      <c r="AR342">
        <v>221.65602667937111</v>
      </c>
      <c r="AS342">
        <v>29.396757997910221</v>
      </c>
    </row>
    <row r="343" spans="1:45">
      <c r="A343">
        <v>9</v>
      </c>
      <c r="B343">
        <v>57</v>
      </c>
      <c r="C343">
        <v>2022</v>
      </c>
      <c r="D343">
        <v>99</v>
      </c>
      <c r="E343">
        <v>99</v>
      </c>
      <c r="F343">
        <v>99</v>
      </c>
      <c r="G343">
        <v>99</v>
      </c>
      <c r="H343">
        <v>1</v>
      </c>
      <c r="I343">
        <v>99</v>
      </c>
      <c r="J343">
        <v>110</v>
      </c>
      <c r="K343">
        <v>99</v>
      </c>
      <c r="L343">
        <v>99</v>
      </c>
      <c r="M343">
        <v>99</v>
      </c>
      <c r="N343">
        <v>99</v>
      </c>
      <c r="O343">
        <v>99</v>
      </c>
      <c r="P343">
        <v>9999</v>
      </c>
      <c r="Q343">
        <v>345</v>
      </c>
      <c r="R343">
        <v>1183</v>
      </c>
      <c r="S343">
        <v>4.0211685012701102</v>
      </c>
      <c r="T343">
        <v>8.0718512256973778</v>
      </c>
      <c r="U343">
        <v>308.78401521555406</v>
      </c>
      <c r="V343">
        <v>19.695688926458157</v>
      </c>
      <c r="W343">
        <v>74.387151310228262</v>
      </c>
      <c r="X343">
        <v>22.823330515638204</v>
      </c>
      <c r="Y343">
        <v>61.960609594795109</v>
      </c>
      <c r="Z343">
        <v>1.7984052283547376</v>
      </c>
      <c r="AA343">
        <v>2.8410843842253009</v>
      </c>
      <c r="AB343">
        <v>82.631984742322516</v>
      </c>
      <c r="AC343">
        <v>65.614204295349609</v>
      </c>
      <c r="AD343">
        <v>71.551018190644072</v>
      </c>
      <c r="AE343">
        <v>1.9117956010924535</v>
      </c>
      <c r="AF343">
        <v>1.9649729024542752</v>
      </c>
      <c r="AG343">
        <v>2326.5022065313328</v>
      </c>
      <c r="AH343">
        <v>95.519864750633985</v>
      </c>
      <c r="AI343">
        <v>24.175824175824168</v>
      </c>
      <c r="AJ343">
        <v>823.59774179291708</v>
      </c>
      <c r="AK343">
        <v>6.9489758069178125</v>
      </c>
      <c r="AL343">
        <v>-1.4000725181996767</v>
      </c>
      <c r="AM343">
        <v>15.39589926722617</v>
      </c>
      <c r="AN343">
        <v>99</v>
      </c>
      <c r="AO343">
        <v>99</v>
      </c>
      <c r="AP343">
        <v>99</v>
      </c>
      <c r="AQ343">
        <v>99</v>
      </c>
      <c r="AR343">
        <v>224.04413062665489</v>
      </c>
      <c r="AS343">
        <v>27.320915855622754</v>
      </c>
    </row>
    <row r="344" spans="1:45">
      <c r="A344">
        <v>9</v>
      </c>
      <c r="B344">
        <v>58</v>
      </c>
      <c r="C344">
        <v>2022</v>
      </c>
      <c r="D344">
        <v>99</v>
      </c>
      <c r="E344">
        <v>99</v>
      </c>
      <c r="F344">
        <v>99</v>
      </c>
      <c r="G344">
        <v>99</v>
      </c>
      <c r="H344">
        <v>1</v>
      </c>
      <c r="I344">
        <v>99</v>
      </c>
      <c r="J344">
        <v>113</v>
      </c>
      <c r="K344">
        <v>99</v>
      </c>
      <c r="L344">
        <v>99</v>
      </c>
      <c r="M344">
        <v>99</v>
      </c>
      <c r="N344">
        <v>99</v>
      </c>
      <c r="O344">
        <v>99</v>
      </c>
      <c r="P344">
        <v>9999</v>
      </c>
      <c r="Q344">
        <v>972</v>
      </c>
      <c r="R344">
        <v>5781</v>
      </c>
      <c r="S344">
        <v>3.6984732824427486</v>
      </c>
      <c r="T344">
        <v>7.7379346133886893</v>
      </c>
      <c r="U344">
        <v>298.12918353226041</v>
      </c>
      <c r="V344">
        <v>14.720636568067812</v>
      </c>
      <c r="W344">
        <v>71.406331084587421</v>
      </c>
      <c r="X344">
        <v>17.159660958311708</v>
      </c>
      <c r="Y344">
        <v>57.39076394406375</v>
      </c>
      <c r="Z344">
        <v>1.7253670034860604</v>
      </c>
      <c r="AA344">
        <v>2.3649830754398806</v>
      </c>
      <c r="AB344">
        <v>79.87973111888482</v>
      </c>
      <c r="AC344">
        <v>71.467313297032021</v>
      </c>
      <c r="AD344">
        <v>74.547774928130011</v>
      </c>
      <c r="AE344">
        <v>9.3424263481956729</v>
      </c>
      <c r="AF344">
        <v>9.2709549555658821</v>
      </c>
      <c r="AG344">
        <v>2174.4079861111113</v>
      </c>
      <c r="AH344">
        <v>89.43089430894311</v>
      </c>
      <c r="AI344">
        <v>17.125064867669945</v>
      </c>
      <c r="AJ344">
        <v>667.37346186244019</v>
      </c>
      <c r="AK344">
        <v>15.607464803625581</v>
      </c>
      <c r="AL344">
        <v>7.8009375731492687</v>
      </c>
      <c r="AM344">
        <v>22.438766829727381</v>
      </c>
      <c r="AN344">
        <v>99</v>
      </c>
      <c r="AO344">
        <v>99</v>
      </c>
      <c r="AP344">
        <v>99</v>
      </c>
      <c r="AQ344">
        <v>99</v>
      </c>
      <c r="AR344">
        <v>224.12770061728401</v>
      </c>
      <c r="AS344">
        <v>26.576503940658675</v>
      </c>
    </row>
    <row r="345" spans="1:45">
      <c r="A345">
        <v>9</v>
      </c>
      <c r="B345">
        <v>59</v>
      </c>
      <c r="C345">
        <v>2022</v>
      </c>
      <c r="D345">
        <v>99</v>
      </c>
      <c r="E345">
        <v>99</v>
      </c>
      <c r="F345">
        <v>99</v>
      </c>
      <c r="G345">
        <v>99</v>
      </c>
      <c r="H345">
        <v>1</v>
      </c>
      <c r="I345">
        <v>99</v>
      </c>
      <c r="J345">
        <v>116</v>
      </c>
      <c r="K345">
        <v>99</v>
      </c>
      <c r="L345">
        <v>99</v>
      </c>
      <c r="M345">
        <v>99</v>
      </c>
      <c r="N345">
        <v>99</v>
      </c>
      <c r="O345">
        <v>99</v>
      </c>
      <c r="P345">
        <v>9999</v>
      </c>
      <c r="Q345">
        <v>522</v>
      </c>
      <c r="R345">
        <v>2366</v>
      </c>
      <c r="S345">
        <v>3.7665961945031712</v>
      </c>
      <c r="T345">
        <v>7.8161453930684708</v>
      </c>
      <c r="U345">
        <v>293.38779797125926</v>
      </c>
      <c r="V345">
        <v>14.15891800507185</v>
      </c>
      <c r="W345">
        <v>68.681318681318658</v>
      </c>
      <c r="X345">
        <v>15.215553677092139</v>
      </c>
      <c r="Y345">
        <v>58.078948279323349</v>
      </c>
      <c r="Z345">
        <v>1.6851714989157471</v>
      </c>
      <c r="AA345">
        <v>2.5709725659572502</v>
      </c>
      <c r="AB345">
        <v>82.059697583129505</v>
      </c>
      <c r="AC345">
        <v>73.010034465857188</v>
      </c>
      <c r="AD345">
        <v>77.412138307293674</v>
      </c>
      <c r="AE345">
        <v>3.823591202184907</v>
      </c>
      <c r="AF345">
        <v>3.7339955730662751</v>
      </c>
      <c r="AG345">
        <v>2167.7548415492956</v>
      </c>
      <c r="AH345">
        <v>95.773457311918847</v>
      </c>
      <c r="AI345">
        <v>17.286559594251901</v>
      </c>
      <c r="AJ345">
        <v>638.00621245662694</v>
      </c>
      <c r="AK345">
        <v>19.715092264696157</v>
      </c>
      <c r="AL345">
        <v>15.68248296312073</v>
      </c>
      <c r="AM345">
        <v>26.388319789416876</v>
      </c>
      <c r="AN345">
        <v>99</v>
      </c>
      <c r="AO345">
        <v>99</v>
      </c>
      <c r="AP345">
        <v>99</v>
      </c>
      <c r="AQ345">
        <v>99</v>
      </c>
      <c r="AR345">
        <v>221.85123239436624</v>
      </c>
      <c r="AS345">
        <v>26.953709037867505</v>
      </c>
    </row>
    <row r="346" spans="1:45">
      <c r="A346">
        <v>9</v>
      </c>
      <c r="B346">
        <v>60</v>
      </c>
      <c r="C346">
        <v>2022</v>
      </c>
      <c r="D346">
        <v>99</v>
      </c>
      <c r="E346">
        <v>99</v>
      </c>
      <c r="F346">
        <v>99</v>
      </c>
      <c r="G346">
        <v>99</v>
      </c>
      <c r="H346">
        <v>2</v>
      </c>
      <c r="I346">
        <v>99</v>
      </c>
      <c r="J346">
        <v>117</v>
      </c>
      <c r="K346">
        <v>99</v>
      </c>
      <c r="L346">
        <v>99</v>
      </c>
      <c r="M346">
        <v>99</v>
      </c>
      <c r="N346">
        <v>99</v>
      </c>
      <c r="O346">
        <v>99</v>
      </c>
      <c r="P346">
        <v>9999</v>
      </c>
      <c r="Q346">
        <v>494</v>
      </c>
      <c r="R346">
        <v>3735</v>
      </c>
      <c r="S346">
        <v>3.8048387096774201</v>
      </c>
      <c r="T346">
        <v>7.8174029451137885</v>
      </c>
      <c r="U346">
        <v>295.53103078982554</v>
      </c>
      <c r="V346">
        <v>18.554216867469876</v>
      </c>
      <c r="W346">
        <v>70.629183400267735</v>
      </c>
      <c r="X346">
        <v>18.179384203480591</v>
      </c>
      <c r="Y346">
        <v>61.491128981198607</v>
      </c>
      <c r="Z346">
        <v>1.9002684893879127</v>
      </c>
      <c r="AA346">
        <v>2.327155839105457</v>
      </c>
      <c r="AB346">
        <v>75.313444381401737</v>
      </c>
      <c r="AC346">
        <v>72.445772589250822</v>
      </c>
      <c r="AD346">
        <v>70.244734486610355</v>
      </c>
      <c r="AE346">
        <v>6.0359734320205556</v>
      </c>
      <c r="AF346">
        <v>5.9375968367108785</v>
      </c>
      <c r="AG346">
        <v>2224.3695125235654</v>
      </c>
      <c r="AH346">
        <v>99.143239625167325</v>
      </c>
      <c r="AI346">
        <v>36.251673360107098</v>
      </c>
      <c r="AJ346">
        <v>699.57762545278308</v>
      </c>
      <c r="AK346">
        <v>11.776338247911376</v>
      </c>
      <c r="AL346">
        <v>7.9216776891527152</v>
      </c>
      <c r="AM346">
        <v>22.991627302462877</v>
      </c>
      <c r="AN346">
        <v>99</v>
      </c>
      <c r="AO346">
        <v>99</v>
      </c>
      <c r="AP346">
        <v>99</v>
      </c>
      <c r="AQ346">
        <v>99</v>
      </c>
      <c r="AR346">
        <v>222.99326690008081</v>
      </c>
      <c r="AS346">
        <v>26.688271623927061</v>
      </c>
    </row>
    <row r="347" spans="1:45">
      <c r="A347">
        <v>9</v>
      </c>
      <c r="B347">
        <v>61</v>
      </c>
      <c r="C347">
        <v>2022</v>
      </c>
      <c r="D347">
        <v>99</v>
      </c>
      <c r="E347">
        <v>99</v>
      </c>
      <c r="F347">
        <v>99</v>
      </c>
      <c r="G347">
        <v>99</v>
      </c>
      <c r="H347">
        <v>1</v>
      </c>
      <c r="I347">
        <v>99</v>
      </c>
      <c r="J347">
        <v>134</v>
      </c>
      <c r="K347">
        <v>99</v>
      </c>
      <c r="L347">
        <v>99</v>
      </c>
      <c r="M347">
        <v>99</v>
      </c>
      <c r="N347">
        <v>99</v>
      </c>
      <c r="O347">
        <v>99</v>
      </c>
      <c r="P347">
        <v>9999</v>
      </c>
      <c r="Q347">
        <v>1032</v>
      </c>
      <c r="R347">
        <v>4722</v>
      </c>
      <c r="S347">
        <v>3.50881665604419</v>
      </c>
      <c r="T347">
        <v>7.6298178737822946</v>
      </c>
      <c r="U347">
        <v>289.86714104193118</v>
      </c>
      <c r="V347">
        <v>7.8568403218975007</v>
      </c>
      <c r="W347">
        <v>64.146548072850479</v>
      </c>
      <c r="X347">
        <v>11.393477340110122</v>
      </c>
      <c r="Y347">
        <v>50.151549874438317</v>
      </c>
      <c r="Z347">
        <v>1.3671361468195984</v>
      </c>
      <c r="AA347">
        <v>2.4967120116245174</v>
      </c>
      <c r="AB347">
        <v>76.560343224533568</v>
      </c>
      <c r="AC347">
        <v>69.670281157339801</v>
      </c>
      <c r="AD347">
        <v>76.433142976322188</v>
      </c>
      <c r="AE347">
        <v>7.6310218329320127</v>
      </c>
      <c r="AF347">
        <v>7.3627826582074141</v>
      </c>
      <c r="AG347">
        <v>2120.5796439981746</v>
      </c>
      <c r="AH347">
        <v>92.439644218551493</v>
      </c>
      <c r="AI347">
        <v>8.2168572638712405</v>
      </c>
      <c r="AJ347">
        <v>571.58516555655035</v>
      </c>
      <c r="AK347">
        <v>1.6605260592843341</v>
      </c>
      <c r="AL347">
        <v>-2.1687286375060082</v>
      </c>
      <c r="AM347">
        <v>9.9345718432100476</v>
      </c>
      <c r="AN347">
        <v>99</v>
      </c>
      <c r="AO347">
        <v>99</v>
      </c>
      <c r="AP347">
        <v>99</v>
      </c>
      <c r="AQ347">
        <v>99</v>
      </c>
      <c r="AR347">
        <v>222.59447740757648</v>
      </c>
      <c r="AS347">
        <v>26.302674283582881</v>
      </c>
    </row>
    <row r="348" spans="1:45">
      <c r="A348">
        <v>9</v>
      </c>
      <c r="B348">
        <v>62</v>
      </c>
      <c r="C348">
        <v>2022</v>
      </c>
      <c r="D348">
        <v>99</v>
      </c>
      <c r="E348">
        <v>99</v>
      </c>
      <c r="F348">
        <v>99</v>
      </c>
      <c r="G348">
        <v>99</v>
      </c>
      <c r="H348">
        <v>2</v>
      </c>
      <c r="I348">
        <v>99</v>
      </c>
      <c r="J348">
        <v>138</v>
      </c>
      <c r="K348">
        <v>99</v>
      </c>
      <c r="L348">
        <v>99</v>
      </c>
      <c r="M348">
        <v>99</v>
      </c>
      <c r="N348">
        <v>99</v>
      </c>
      <c r="O348">
        <v>99</v>
      </c>
      <c r="P348">
        <v>9999</v>
      </c>
      <c r="Q348">
        <v>59</v>
      </c>
      <c r="R348">
        <v>286</v>
      </c>
      <c r="S348">
        <v>3.6035087719298247</v>
      </c>
      <c r="T348">
        <v>8.20979020979021</v>
      </c>
      <c r="U348">
        <v>288.83286713286697</v>
      </c>
      <c r="V348">
        <v>12.937062937062937</v>
      </c>
      <c r="W348">
        <v>71.67832167832168</v>
      </c>
      <c r="X348">
        <v>14.335664335664337</v>
      </c>
      <c r="Y348">
        <v>54.755701272557801</v>
      </c>
      <c r="Z348">
        <v>1.5273854617635412</v>
      </c>
      <c r="AA348">
        <v>2.5743575391162832</v>
      </c>
      <c r="AB348">
        <v>78.143275710631343</v>
      </c>
      <c r="AC348">
        <v>75.423533519960117</v>
      </c>
      <c r="AD348">
        <v>81.98401648864899</v>
      </c>
      <c r="AE348">
        <v>0.46219234312125279</v>
      </c>
      <c r="AF348">
        <v>0.44435457441047438</v>
      </c>
      <c r="AG348">
        <v>2342.7032967032965</v>
      </c>
      <c r="AH348">
        <v>95.454545454545439</v>
      </c>
      <c r="AI348">
        <v>21.328671328671327</v>
      </c>
      <c r="AJ348">
        <v>851.150251597796</v>
      </c>
      <c r="AK348">
        <v>12.99622375761837</v>
      </c>
      <c r="AL348">
        <v>11.036160206897508</v>
      </c>
      <c r="AM348">
        <v>15.951432398586944</v>
      </c>
      <c r="AN348">
        <v>99</v>
      </c>
      <c r="AO348">
        <v>99</v>
      </c>
      <c r="AP348">
        <v>99</v>
      </c>
      <c r="AQ348">
        <v>99</v>
      </c>
      <c r="AR348">
        <v>222.51648351648353</v>
      </c>
      <c r="AS348">
        <v>26.278403445047033</v>
      </c>
    </row>
    <row r="349" spans="1:45">
      <c r="A349">
        <v>9</v>
      </c>
      <c r="B349">
        <v>63</v>
      </c>
      <c r="C349">
        <v>2022</v>
      </c>
      <c r="D349">
        <v>99</v>
      </c>
      <c r="E349">
        <v>99</v>
      </c>
      <c r="F349">
        <v>99</v>
      </c>
      <c r="G349">
        <v>99</v>
      </c>
      <c r="H349">
        <v>2</v>
      </c>
      <c r="I349">
        <v>99</v>
      </c>
      <c r="J349">
        <v>141</v>
      </c>
      <c r="K349">
        <v>99</v>
      </c>
      <c r="L349">
        <v>99</v>
      </c>
      <c r="M349">
        <v>99</v>
      </c>
      <c r="N349">
        <v>99</v>
      </c>
      <c r="O349">
        <v>99</v>
      </c>
      <c r="P349">
        <v>9999</v>
      </c>
      <c r="Q349">
        <v>420</v>
      </c>
      <c r="R349">
        <v>1948</v>
      </c>
      <c r="S349">
        <v>3.9845679012345672</v>
      </c>
      <c r="T349">
        <v>7.8172484599589342</v>
      </c>
      <c r="U349">
        <v>290.95231006160162</v>
      </c>
      <c r="V349">
        <v>18.634496919917872</v>
      </c>
      <c r="W349">
        <v>71.047227926077994</v>
      </c>
      <c r="X349">
        <v>15.965092402464064</v>
      </c>
      <c r="Y349">
        <v>59.712945860071962</v>
      </c>
      <c r="Z349">
        <v>1.7585271732605996</v>
      </c>
      <c r="AA349">
        <v>2.436771314946836</v>
      </c>
      <c r="AB349">
        <v>74.417872642874599</v>
      </c>
      <c r="AC349">
        <v>67.409767852436502</v>
      </c>
      <c r="AD349">
        <v>68.979310798890609</v>
      </c>
      <c r="AE349">
        <v>3.1480793160846186</v>
      </c>
      <c r="AF349">
        <v>3.0487918382270847</v>
      </c>
      <c r="AG349">
        <v>2266.7136222910217</v>
      </c>
      <c r="AH349">
        <v>99.075975359342948</v>
      </c>
      <c r="AI349">
        <v>34.24024640657084</v>
      </c>
      <c r="AJ349">
        <v>746.67461897084661</v>
      </c>
      <c r="AK349">
        <v>-2.7378179125613831</v>
      </c>
      <c r="AL349">
        <v>3.3993967763033877</v>
      </c>
      <c r="AM349">
        <v>10.578259950931063</v>
      </c>
      <c r="AN349">
        <v>99</v>
      </c>
      <c r="AO349">
        <v>99</v>
      </c>
      <c r="AP349">
        <v>99</v>
      </c>
      <c r="AQ349">
        <v>99</v>
      </c>
      <c r="AR349">
        <v>219.93859649122808</v>
      </c>
      <c r="AS349">
        <v>27.331385860604357</v>
      </c>
    </row>
    <row r="350" spans="1:45">
      <c r="A350">
        <v>9</v>
      </c>
      <c r="B350">
        <v>64</v>
      </c>
      <c r="C350">
        <v>2022</v>
      </c>
      <c r="D350">
        <v>99</v>
      </c>
      <c r="E350">
        <v>99</v>
      </c>
      <c r="F350">
        <v>99</v>
      </c>
      <c r="G350">
        <v>99</v>
      </c>
      <c r="H350">
        <v>2</v>
      </c>
      <c r="I350">
        <v>99</v>
      </c>
      <c r="J350">
        <v>143</v>
      </c>
      <c r="K350">
        <v>99</v>
      </c>
      <c r="L350">
        <v>99</v>
      </c>
      <c r="M350">
        <v>99</v>
      </c>
      <c r="N350">
        <v>99</v>
      </c>
      <c r="O350">
        <v>99</v>
      </c>
      <c r="P350">
        <v>9999</v>
      </c>
      <c r="Q350">
        <v>201</v>
      </c>
      <c r="R350">
        <v>959</v>
      </c>
      <c r="S350">
        <v>3.3413361169102296</v>
      </c>
      <c r="T350">
        <v>7.1282586027111572</v>
      </c>
      <c r="U350">
        <v>288.12064650677826</v>
      </c>
      <c r="V350">
        <v>7.7163712200208563</v>
      </c>
      <c r="W350">
        <v>59.749739311783117</v>
      </c>
      <c r="X350">
        <v>11.887382690302401</v>
      </c>
      <c r="Y350">
        <v>53.091542042921397</v>
      </c>
      <c r="Z350">
        <v>1.5050206428053627</v>
      </c>
      <c r="AA350">
        <v>2.2046552774656818</v>
      </c>
      <c r="AB350">
        <v>77.367999952776557</v>
      </c>
      <c r="AC350">
        <v>69.81636450593048</v>
      </c>
      <c r="AD350">
        <v>70.44683044997295</v>
      </c>
      <c r="AE350">
        <v>1.5497988008855996</v>
      </c>
      <c r="AF350">
        <v>1.4863120496988997</v>
      </c>
      <c r="AG350">
        <v>2188.9539748953976</v>
      </c>
      <c r="AH350">
        <v>99.478623566214821</v>
      </c>
      <c r="AI350">
        <v>20.125130344108445</v>
      </c>
      <c r="AJ350">
        <v>672.32234123050898</v>
      </c>
      <c r="AK350">
        <v>2.9152528019061577</v>
      </c>
      <c r="AL350">
        <v>3.6285232486805854</v>
      </c>
      <c r="AM350">
        <v>10.231012276523602</v>
      </c>
      <c r="AN350">
        <v>99</v>
      </c>
      <c r="AO350">
        <v>99</v>
      </c>
      <c r="AP350">
        <v>99</v>
      </c>
      <c r="AQ350">
        <v>99</v>
      </c>
      <c r="AR350">
        <v>224.4257322175732</v>
      </c>
      <c r="AS350">
        <v>25.458121433662225</v>
      </c>
    </row>
    <row r="351" spans="1:45">
      <c r="A351">
        <v>9</v>
      </c>
      <c r="B351">
        <v>65</v>
      </c>
      <c r="C351">
        <v>2022</v>
      </c>
      <c r="D351">
        <v>99</v>
      </c>
      <c r="E351">
        <v>99</v>
      </c>
      <c r="F351">
        <v>99</v>
      </c>
      <c r="G351">
        <v>99</v>
      </c>
      <c r="H351">
        <v>1</v>
      </c>
      <c r="I351">
        <v>99</v>
      </c>
      <c r="J351">
        <v>147</v>
      </c>
      <c r="K351">
        <v>99</v>
      </c>
      <c r="L351">
        <v>99</v>
      </c>
      <c r="M351">
        <v>99</v>
      </c>
      <c r="N351">
        <v>99</v>
      </c>
      <c r="O351">
        <v>99</v>
      </c>
      <c r="P351">
        <v>9999</v>
      </c>
      <c r="AN351">
        <v>99</v>
      </c>
      <c r="AO351">
        <v>99</v>
      </c>
      <c r="AP351">
        <v>99</v>
      </c>
      <c r="AQ351">
        <v>99</v>
      </c>
    </row>
    <row r="352" spans="1:45">
      <c r="A352">
        <v>9</v>
      </c>
      <c r="B352">
        <v>66</v>
      </c>
      <c r="C352">
        <v>2022</v>
      </c>
      <c r="D352">
        <v>99</v>
      </c>
      <c r="E352">
        <v>99</v>
      </c>
      <c r="F352">
        <v>99</v>
      </c>
      <c r="G352">
        <v>99</v>
      </c>
      <c r="H352">
        <v>2</v>
      </c>
      <c r="I352">
        <v>99</v>
      </c>
      <c r="J352">
        <v>147</v>
      </c>
      <c r="K352">
        <v>99</v>
      </c>
      <c r="L352">
        <v>99</v>
      </c>
      <c r="M352">
        <v>99</v>
      </c>
      <c r="N352">
        <v>99</v>
      </c>
      <c r="O352">
        <v>99</v>
      </c>
      <c r="P352">
        <v>9999</v>
      </c>
      <c r="Q352">
        <v>250</v>
      </c>
      <c r="R352">
        <v>1541</v>
      </c>
      <c r="S352">
        <v>4.2224396607958257</v>
      </c>
      <c r="T352">
        <v>7.8423101881894848</v>
      </c>
      <c r="U352">
        <v>302.85963659961112</v>
      </c>
      <c r="V352">
        <v>27.579493835171967</v>
      </c>
      <c r="W352">
        <v>71.44711226476312</v>
      </c>
      <c r="X352">
        <v>22.582738481505512</v>
      </c>
      <c r="Y352">
        <v>64.947820165035012</v>
      </c>
      <c r="Z352">
        <v>1.9886955184552608</v>
      </c>
      <c r="AA352">
        <v>2.5497873555559321</v>
      </c>
      <c r="AB352">
        <v>79.818827403261423</v>
      </c>
      <c r="AC352">
        <v>64.373856186721298</v>
      </c>
      <c r="AD352">
        <v>51.545980042052499</v>
      </c>
      <c r="AE352">
        <v>2.4903440585659098</v>
      </c>
      <c r="AF352">
        <v>2.5105047448377658</v>
      </c>
      <c r="AG352">
        <v>2298.7878571428578</v>
      </c>
      <c r="AH352">
        <v>90.525632706035026</v>
      </c>
      <c r="AI352">
        <v>33.939000648929259</v>
      </c>
      <c r="AJ352">
        <v>816.44582183719149</v>
      </c>
      <c r="AK352">
        <v>24.003903284424723</v>
      </c>
      <c r="AL352">
        <v>0.71126499506457364</v>
      </c>
      <c r="AM352">
        <v>26.65943305475443</v>
      </c>
      <c r="AN352">
        <v>99</v>
      </c>
      <c r="AO352">
        <v>99</v>
      </c>
      <c r="AP352">
        <v>99</v>
      </c>
      <c r="AQ352">
        <v>99</v>
      </c>
      <c r="AR352">
        <v>222.37</v>
      </c>
      <c r="AS352">
        <v>27.719696355459483</v>
      </c>
    </row>
    <row r="353" spans="1:45">
      <c r="A353">
        <v>9</v>
      </c>
      <c r="B353">
        <v>67</v>
      </c>
      <c r="C353">
        <v>2022</v>
      </c>
      <c r="D353">
        <v>99</v>
      </c>
      <c r="E353">
        <v>99</v>
      </c>
      <c r="F353">
        <v>99</v>
      </c>
      <c r="G353">
        <v>99</v>
      </c>
      <c r="H353">
        <v>1</v>
      </c>
      <c r="I353">
        <v>99</v>
      </c>
      <c r="J353">
        <v>155</v>
      </c>
      <c r="K353">
        <v>99</v>
      </c>
      <c r="L353">
        <v>99</v>
      </c>
      <c r="M353">
        <v>99</v>
      </c>
      <c r="N353">
        <v>99</v>
      </c>
      <c r="O353">
        <v>99</v>
      </c>
      <c r="P353">
        <v>9999</v>
      </c>
      <c r="Q353">
        <v>286</v>
      </c>
      <c r="R353">
        <v>1640</v>
      </c>
      <c r="S353">
        <v>3.5421245421245402</v>
      </c>
      <c r="T353">
        <v>7.8835365853658574</v>
      </c>
      <c r="U353">
        <v>291.93106097561002</v>
      </c>
      <c r="V353">
        <v>9.1463414634146361</v>
      </c>
      <c r="W353">
        <v>71.463414634146389</v>
      </c>
      <c r="X353">
        <v>11.70731707317073</v>
      </c>
      <c r="Y353">
        <v>49.180241348717779</v>
      </c>
      <c r="Z353">
        <v>1.4028499115801618</v>
      </c>
      <c r="AA353">
        <v>2.3312243574480505</v>
      </c>
      <c r="AB353">
        <v>81.726217664247372</v>
      </c>
      <c r="AC353">
        <v>75.35944734492702</v>
      </c>
      <c r="AD353">
        <v>75.826559755638897</v>
      </c>
      <c r="AE353">
        <v>2.6503337158001905</v>
      </c>
      <c r="AF353">
        <v>2.5753790861400887</v>
      </c>
      <c r="AG353">
        <v>2165.0203813280737</v>
      </c>
      <c r="AH353">
        <v>92.439024390243901</v>
      </c>
      <c r="AI353">
        <v>13.170731707317076</v>
      </c>
      <c r="AJ353">
        <v>622.91659347366704</v>
      </c>
      <c r="AK353">
        <v>16.383384356435275</v>
      </c>
      <c r="AL353">
        <v>7.1318068230487892</v>
      </c>
      <c r="AM353">
        <v>22.034874011334765</v>
      </c>
      <c r="AN353">
        <v>99</v>
      </c>
      <c r="AO353">
        <v>99</v>
      </c>
      <c r="AP353">
        <v>99</v>
      </c>
      <c r="AQ353">
        <v>99</v>
      </c>
      <c r="AR353">
        <v>223.51742274819199</v>
      </c>
      <c r="AS353">
        <v>26.26128245527044</v>
      </c>
    </row>
    <row r="354" spans="1:45">
      <c r="A354">
        <v>9</v>
      </c>
      <c r="B354">
        <v>68</v>
      </c>
      <c r="C354">
        <v>2022</v>
      </c>
      <c r="D354">
        <v>99</v>
      </c>
      <c r="E354">
        <v>99</v>
      </c>
      <c r="F354">
        <v>99</v>
      </c>
      <c r="G354">
        <v>99</v>
      </c>
      <c r="H354">
        <v>2</v>
      </c>
      <c r="I354">
        <v>99</v>
      </c>
      <c r="J354">
        <v>160</v>
      </c>
      <c r="K354">
        <v>99</v>
      </c>
      <c r="L354">
        <v>99</v>
      </c>
      <c r="M354">
        <v>99</v>
      </c>
      <c r="N354">
        <v>99</v>
      </c>
      <c r="O354">
        <v>99</v>
      </c>
      <c r="P354">
        <v>9999</v>
      </c>
      <c r="Q354">
        <v>374</v>
      </c>
      <c r="R354">
        <v>2083</v>
      </c>
      <c r="S354">
        <v>4.9307692307692319</v>
      </c>
      <c r="T354">
        <v>8.2640422467594821</v>
      </c>
      <c r="U354">
        <v>321.51257801248215</v>
      </c>
      <c r="V354">
        <v>38.35813730196832</v>
      </c>
      <c r="W354">
        <v>77.244359097455586</v>
      </c>
      <c r="X354">
        <v>33.509361497839649</v>
      </c>
      <c r="Y354">
        <v>72.224222363042628</v>
      </c>
      <c r="Z354">
        <v>2.1201424459623288</v>
      </c>
      <c r="AA354">
        <v>2.3507566900847161</v>
      </c>
      <c r="AB354">
        <v>85.511343856488324</v>
      </c>
      <c r="AC354">
        <v>64.321632729105417</v>
      </c>
      <c r="AD354">
        <v>60.865106790167317</v>
      </c>
      <c r="AE354">
        <v>3.3662470304949976</v>
      </c>
      <c r="AF354">
        <v>3.6025021496769138</v>
      </c>
      <c r="AG354">
        <v>2528.2602409638557</v>
      </c>
      <c r="AH354">
        <v>99.231877100336078</v>
      </c>
      <c r="AI354">
        <v>60.441670667306767</v>
      </c>
      <c r="AJ354">
        <v>921.18598974166389</v>
      </c>
      <c r="AK354">
        <v>12.765337967298205</v>
      </c>
      <c r="AL354">
        <v>0.15708460595237403</v>
      </c>
      <c r="AM354">
        <v>20.592177832920701</v>
      </c>
      <c r="AN354">
        <v>99</v>
      </c>
      <c r="AO354">
        <v>99</v>
      </c>
      <c r="AP354">
        <v>99</v>
      </c>
      <c r="AQ354">
        <v>99</v>
      </c>
      <c r="AR354">
        <v>221.48674698795188</v>
      </c>
      <c r="AS354">
        <v>29.474913803620584</v>
      </c>
    </row>
    <row r="355" spans="1:45">
      <c r="A355">
        <v>9</v>
      </c>
      <c r="B355">
        <v>69</v>
      </c>
      <c r="C355">
        <v>2022</v>
      </c>
      <c r="D355">
        <v>99</v>
      </c>
      <c r="E355">
        <v>99</v>
      </c>
      <c r="F355">
        <v>99</v>
      </c>
      <c r="G355">
        <v>99</v>
      </c>
      <c r="H355">
        <v>1</v>
      </c>
      <c r="I355">
        <v>99</v>
      </c>
      <c r="J355">
        <v>171</v>
      </c>
      <c r="K355">
        <v>99</v>
      </c>
      <c r="L355">
        <v>99</v>
      </c>
      <c r="M355">
        <v>99</v>
      </c>
      <c r="N355">
        <v>99</v>
      </c>
      <c r="O355">
        <v>99</v>
      </c>
      <c r="P355">
        <v>9999</v>
      </c>
      <c r="Q355">
        <v>165</v>
      </c>
      <c r="R355">
        <v>1354</v>
      </c>
      <c r="S355">
        <v>3.4680534918276376</v>
      </c>
      <c r="T355">
        <v>7.64771048744461</v>
      </c>
      <c r="U355">
        <v>296.28008124076854</v>
      </c>
      <c r="V355">
        <v>13.737075332348596</v>
      </c>
      <c r="W355">
        <v>67.355982274741521</v>
      </c>
      <c r="X355">
        <v>16.617429837518465</v>
      </c>
      <c r="Y355">
        <v>57.661940737960947</v>
      </c>
      <c r="Z355">
        <v>1.7942356288555377</v>
      </c>
      <c r="AA355">
        <v>2.6008403798239543</v>
      </c>
      <c r="AB355">
        <v>71.727586812329108</v>
      </c>
      <c r="AC355">
        <v>74.044058526115705</v>
      </c>
      <c r="AD355">
        <v>82.002559793577802</v>
      </c>
      <c r="AE355">
        <v>2.1881413726789374</v>
      </c>
      <c r="AF355">
        <v>2.1579338637509244</v>
      </c>
      <c r="AG355">
        <v>2252.995625546806</v>
      </c>
      <c r="AH355">
        <v>84.26883308714919</v>
      </c>
      <c r="AI355">
        <v>16.91285081240768</v>
      </c>
      <c r="AJ355">
        <v>782.68272360205765</v>
      </c>
      <c r="AK355">
        <v>11.340410496006651</v>
      </c>
      <c r="AL355">
        <v>16.928267413632462</v>
      </c>
      <c r="AM355">
        <v>31.649172574849512</v>
      </c>
      <c r="AN355">
        <v>99</v>
      </c>
      <c r="AO355">
        <v>99</v>
      </c>
      <c r="AP355">
        <v>99</v>
      </c>
      <c r="AQ355">
        <v>99</v>
      </c>
      <c r="AR355">
        <v>225.58267716535437</v>
      </c>
      <c r="AS355">
        <v>26.042222827537952</v>
      </c>
    </row>
    <row r="356" spans="1:45">
      <c r="A356">
        <v>9</v>
      </c>
      <c r="B356">
        <v>70</v>
      </c>
      <c r="C356">
        <v>2022</v>
      </c>
      <c r="D356">
        <v>99</v>
      </c>
      <c r="E356">
        <v>99</v>
      </c>
      <c r="F356">
        <v>99</v>
      </c>
      <c r="G356">
        <v>99</v>
      </c>
      <c r="H356">
        <v>2</v>
      </c>
      <c r="I356">
        <v>99</v>
      </c>
      <c r="J356">
        <v>175</v>
      </c>
      <c r="K356">
        <v>99</v>
      </c>
      <c r="L356">
        <v>99</v>
      </c>
      <c r="M356">
        <v>99</v>
      </c>
      <c r="N356">
        <v>99</v>
      </c>
      <c r="O356">
        <v>99</v>
      </c>
      <c r="P356">
        <v>9999</v>
      </c>
      <c r="Q356">
        <v>73</v>
      </c>
      <c r="R356">
        <v>301</v>
      </c>
      <c r="S356">
        <v>3.63</v>
      </c>
      <c r="T356">
        <v>8.0797342192691026</v>
      </c>
      <c r="U356">
        <v>293.48006644518279</v>
      </c>
      <c r="V356">
        <v>8.3056478405315612</v>
      </c>
      <c r="W356">
        <v>76.411960132890385</v>
      </c>
      <c r="X356">
        <v>14.285714285714288</v>
      </c>
      <c r="Y356">
        <v>53.15997983891625</v>
      </c>
      <c r="Z356">
        <v>1.342820332428253</v>
      </c>
      <c r="AA356">
        <v>2.2663846975160031</v>
      </c>
      <c r="AB356">
        <v>64.707895021119541</v>
      </c>
      <c r="AC356">
        <v>69.872987245620862</v>
      </c>
      <c r="AD356">
        <v>74.978637845650752</v>
      </c>
      <c r="AE356">
        <v>0.48643320027796177</v>
      </c>
      <c r="AF356">
        <v>0.47518433503762808</v>
      </c>
      <c r="AG356">
        <v>2174.66889632107</v>
      </c>
      <c r="AH356">
        <v>98.338870431893682</v>
      </c>
      <c r="AI356">
        <v>14.950166112956811</v>
      </c>
      <c r="AJ356">
        <v>596.02590295424795</v>
      </c>
      <c r="AK356">
        <v>0.48576961932760887</v>
      </c>
      <c r="AL356">
        <v>16.979537905912963</v>
      </c>
      <c r="AM356">
        <v>17.341211043991738</v>
      </c>
      <c r="AN356">
        <v>99</v>
      </c>
      <c r="AO356">
        <v>99</v>
      </c>
      <c r="AP356">
        <v>99</v>
      </c>
      <c r="AQ356">
        <v>99</v>
      </c>
      <c r="AR356">
        <v>222.94983277591973</v>
      </c>
      <c r="AS356">
        <v>26.423505941635344</v>
      </c>
    </row>
    <row r="357" spans="1:45">
      <c r="A357">
        <v>9</v>
      </c>
      <c r="B357">
        <v>71</v>
      </c>
      <c r="C357">
        <v>2022</v>
      </c>
      <c r="D357">
        <v>99</v>
      </c>
      <c r="E357">
        <v>99</v>
      </c>
      <c r="F357">
        <v>99</v>
      </c>
      <c r="G357">
        <v>99</v>
      </c>
      <c r="H357">
        <v>2</v>
      </c>
      <c r="I357">
        <v>99</v>
      </c>
      <c r="J357">
        <v>177</v>
      </c>
      <c r="K357">
        <v>99</v>
      </c>
      <c r="L357">
        <v>99</v>
      </c>
      <c r="M357">
        <v>99</v>
      </c>
      <c r="N357">
        <v>99</v>
      </c>
      <c r="O357">
        <v>99</v>
      </c>
      <c r="P357">
        <v>9999</v>
      </c>
      <c r="Q357">
        <v>347</v>
      </c>
      <c r="R357">
        <v>1936</v>
      </c>
      <c r="S357">
        <v>4.0952874158467116</v>
      </c>
      <c r="T357">
        <v>8.338842975206612</v>
      </c>
      <c r="U357">
        <v>296.07716942148778</v>
      </c>
      <c r="V357">
        <v>22.107438016528928</v>
      </c>
      <c r="W357">
        <v>70.299586776859499</v>
      </c>
      <c r="X357">
        <v>17.613636363636363</v>
      </c>
      <c r="Y357">
        <v>60.516068024079892</v>
      </c>
      <c r="Z357">
        <v>1.8456183061567164</v>
      </c>
      <c r="AA357">
        <v>3.0474653307766042</v>
      </c>
      <c r="AB357">
        <v>80.704128275904196</v>
      </c>
      <c r="AC357">
        <v>61.78750716421937</v>
      </c>
      <c r="AD357">
        <v>64.888531594417643</v>
      </c>
      <c r="AE357">
        <v>3.1286866303592502</v>
      </c>
      <c r="AF357">
        <v>3.083381653759476</v>
      </c>
      <c r="AG357">
        <v>2300.4882191780821</v>
      </c>
      <c r="AH357">
        <v>93.956611570247929</v>
      </c>
      <c r="AI357">
        <v>35.640495867768593</v>
      </c>
      <c r="AJ357">
        <v>766.07018741952993</v>
      </c>
      <c r="AK357">
        <v>10.557078045084008</v>
      </c>
      <c r="AL357">
        <v>3.4728416879625241</v>
      </c>
      <c r="AM357">
        <v>20.308313365677265</v>
      </c>
      <c r="AN357">
        <v>99</v>
      </c>
      <c r="AO357">
        <v>99</v>
      </c>
      <c r="AP357">
        <v>99</v>
      </c>
      <c r="AQ357">
        <v>99</v>
      </c>
      <c r="AR357">
        <v>220.14958904109591</v>
      </c>
      <c r="AS357">
        <v>27.764120677117539</v>
      </c>
    </row>
    <row r="358" spans="1:45">
      <c r="A358">
        <v>9</v>
      </c>
      <c r="B358">
        <v>72</v>
      </c>
      <c r="C358">
        <v>2022</v>
      </c>
      <c r="D358">
        <v>99</v>
      </c>
      <c r="E358">
        <v>99</v>
      </c>
      <c r="F358">
        <v>99</v>
      </c>
      <c r="G358">
        <v>99</v>
      </c>
      <c r="H358">
        <v>2</v>
      </c>
      <c r="I358">
        <v>99</v>
      </c>
      <c r="J358">
        <v>178</v>
      </c>
      <c r="K358">
        <v>99</v>
      </c>
      <c r="L358">
        <v>99</v>
      </c>
      <c r="M358">
        <v>99</v>
      </c>
      <c r="N358">
        <v>99</v>
      </c>
      <c r="O358">
        <v>99</v>
      </c>
      <c r="P358">
        <v>9999</v>
      </c>
      <c r="Q358">
        <v>190</v>
      </c>
      <c r="R358">
        <v>924</v>
      </c>
      <c r="S358">
        <v>3.9294245385450592</v>
      </c>
      <c r="T358">
        <v>7.9621212121212128</v>
      </c>
      <c r="U358">
        <v>300.09437229437242</v>
      </c>
      <c r="V358">
        <v>15.043290043290042</v>
      </c>
      <c r="W358">
        <v>71.969696969696983</v>
      </c>
      <c r="X358">
        <v>16.883116883116884</v>
      </c>
      <c r="Y358">
        <v>59.578037612290771</v>
      </c>
      <c r="Z358">
        <v>1.6223851633908537</v>
      </c>
      <c r="AA358">
        <v>2.5135292452432099</v>
      </c>
      <c r="AB358">
        <v>79.348681080250742</v>
      </c>
      <c r="AC358">
        <v>67.683144445456435</v>
      </c>
      <c r="AD358">
        <v>70.122872611775989</v>
      </c>
      <c r="AE358">
        <v>1.4932368008532784</v>
      </c>
      <c r="AF358">
        <v>1.4915809678386389</v>
      </c>
      <c r="AG358">
        <v>2215.0627705627712</v>
      </c>
      <c r="AH358">
        <v>99.567099567099604</v>
      </c>
      <c r="AI358">
        <v>24.025974025974023</v>
      </c>
      <c r="AJ358">
        <v>704.27871853114561</v>
      </c>
      <c r="AK358">
        <v>-0.34329262277498634</v>
      </c>
      <c r="AL358">
        <v>-10.251576004770577</v>
      </c>
      <c r="AM358">
        <v>2.3743806790757902</v>
      </c>
      <c r="AN358">
        <v>99</v>
      </c>
      <c r="AO358">
        <v>99</v>
      </c>
      <c r="AP358">
        <v>99</v>
      </c>
      <c r="AQ358">
        <v>99</v>
      </c>
      <c r="AR358">
        <v>222.35064935064929</v>
      </c>
      <c r="AS358">
        <v>27.230852579533689</v>
      </c>
    </row>
    <row r="359" spans="1:45">
      <c r="A359">
        <v>9</v>
      </c>
      <c r="B359">
        <v>73</v>
      </c>
      <c r="C359">
        <v>2022</v>
      </c>
      <c r="D359">
        <v>99</v>
      </c>
      <c r="E359">
        <v>99</v>
      </c>
      <c r="F359">
        <v>99</v>
      </c>
      <c r="G359">
        <v>99</v>
      </c>
      <c r="H359">
        <v>2</v>
      </c>
      <c r="I359">
        <v>99</v>
      </c>
      <c r="J359">
        <v>181</v>
      </c>
      <c r="K359">
        <v>99</v>
      </c>
      <c r="L359">
        <v>99</v>
      </c>
      <c r="M359">
        <v>99</v>
      </c>
      <c r="N359">
        <v>99</v>
      </c>
      <c r="O359">
        <v>99</v>
      </c>
      <c r="P359">
        <v>9999</v>
      </c>
      <c r="Q359">
        <v>122</v>
      </c>
      <c r="R359">
        <v>720</v>
      </c>
      <c r="S359">
        <v>4.2127955493741318</v>
      </c>
      <c r="T359">
        <v>8.0347222222222232</v>
      </c>
      <c r="U359">
        <v>299.53819444444457</v>
      </c>
      <c r="V359">
        <v>22.361111111111111</v>
      </c>
      <c r="W359">
        <v>74.8611111111111</v>
      </c>
      <c r="X359">
        <v>20.833333333333329</v>
      </c>
      <c r="Y359">
        <v>62.523189249766993</v>
      </c>
      <c r="Z359">
        <v>1.8396461897924723</v>
      </c>
      <c r="AA359">
        <v>2.4037389695952074</v>
      </c>
      <c r="AB359">
        <v>82.929163672710914</v>
      </c>
      <c r="AC359">
        <v>76.684855376193468</v>
      </c>
      <c r="AD359">
        <v>78.551724063263009</v>
      </c>
      <c r="AE359">
        <v>1.1635611435220348</v>
      </c>
      <c r="AF359">
        <v>1.1601167972461037</v>
      </c>
      <c r="AG359">
        <v>2251.2966573816157</v>
      </c>
      <c r="AH359">
        <v>99.166666666666686</v>
      </c>
      <c r="AI359">
        <v>34.305555555555557</v>
      </c>
      <c r="AJ359">
        <v>779.74676252338895</v>
      </c>
      <c r="AK359">
        <v>8.377884455584077</v>
      </c>
      <c r="AL359">
        <v>2.6569456578863582</v>
      </c>
      <c r="AM359">
        <v>11.208086859706906</v>
      </c>
      <c r="AN359">
        <v>99</v>
      </c>
      <c r="AO359">
        <v>99</v>
      </c>
      <c r="AP359">
        <v>99</v>
      </c>
      <c r="AQ359">
        <v>99</v>
      </c>
      <c r="AR359">
        <v>220.16295264623952</v>
      </c>
      <c r="AS359">
        <v>28.016616871766303</v>
      </c>
    </row>
    <row r="360" spans="1:45">
      <c r="A360">
        <v>9</v>
      </c>
      <c r="B360">
        <v>74</v>
      </c>
      <c r="C360">
        <v>2022</v>
      </c>
      <c r="D360">
        <v>99</v>
      </c>
      <c r="E360">
        <v>99</v>
      </c>
      <c r="F360">
        <v>99</v>
      </c>
      <c r="G360">
        <v>99</v>
      </c>
      <c r="H360">
        <v>1</v>
      </c>
      <c r="I360">
        <v>99</v>
      </c>
      <c r="J360">
        <v>309</v>
      </c>
      <c r="K360">
        <v>99</v>
      </c>
      <c r="L360">
        <v>99</v>
      </c>
      <c r="M360">
        <v>99</v>
      </c>
      <c r="N360">
        <v>99</v>
      </c>
      <c r="O360">
        <v>99</v>
      </c>
      <c r="P360">
        <v>9999</v>
      </c>
      <c r="Q360">
        <v>1789</v>
      </c>
      <c r="R360">
        <v>11878</v>
      </c>
      <c r="S360">
        <v>3.6172839506172849</v>
      </c>
      <c r="T360">
        <v>8.1134029297861598</v>
      </c>
      <c r="U360">
        <v>295.74879440983347</v>
      </c>
      <c r="V360">
        <v>11.289779424145481</v>
      </c>
      <c r="W360">
        <v>77.007913790200391</v>
      </c>
      <c r="X360">
        <v>14.606836167705001</v>
      </c>
      <c r="Y360">
        <v>53.104088936312785</v>
      </c>
      <c r="Z360">
        <v>1.5340722656968653</v>
      </c>
      <c r="AA360">
        <v>2.3141883624422039</v>
      </c>
      <c r="AB360">
        <v>78.083272452532498</v>
      </c>
      <c r="AC360">
        <v>68.717188937205123</v>
      </c>
      <c r="AD360">
        <v>66.186248487970985</v>
      </c>
      <c r="AE360">
        <v>19.195526753826019</v>
      </c>
      <c r="AF360">
        <v>18.896584540248536</v>
      </c>
      <c r="AG360">
        <v>2144.8816651075776</v>
      </c>
      <c r="AH360">
        <v>89.57736992759726</v>
      </c>
      <c r="AI360">
        <v>12.847280686984345</v>
      </c>
      <c r="AJ360">
        <v>604.62123786893744</v>
      </c>
      <c r="AK360">
        <v>22.558417566669998</v>
      </c>
      <c r="AL360">
        <v>0.97842109956470436</v>
      </c>
      <c r="AM360">
        <v>20.233569356062901</v>
      </c>
      <c r="AN360">
        <v>99</v>
      </c>
      <c r="AO360">
        <v>99</v>
      </c>
      <c r="AP360">
        <v>99</v>
      </c>
      <c r="AQ360">
        <v>99</v>
      </c>
      <c r="AR360">
        <v>224.37165575304027</v>
      </c>
      <c r="AS360">
        <v>26.348247745707432</v>
      </c>
    </row>
    <row r="361" spans="1:45">
      <c r="A361">
        <v>9</v>
      </c>
      <c r="B361">
        <v>75</v>
      </c>
      <c r="C361">
        <v>2022</v>
      </c>
      <c r="D361">
        <v>99</v>
      </c>
      <c r="E361">
        <v>99</v>
      </c>
      <c r="F361">
        <v>99</v>
      </c>
      <c r="G361">
        <v>99</v>
      </c>
      <c r="H361">
        <v>1</v>
      </c>
      <c r="I361">
        <v>99</v>
      </c>
      <c r="J361">
        <v>420</v>
      </c>
      <c r="K361">
        <v>99</v>
      </c>
      <c r="L361">
        <v>99</v>
      </c>
      <c r="M361">
        <v>99</v>
      </c>
      <c r="N361">
        <v>99</v>
      </c>
      <c r="O361">
        <v>99</v>
      </c>
      <c r="P361">
        <v>9999</v>
      </c>
      <c r="AN361">
        <v>99</v>
      </c>
      <c r="AO361">
        <v>99</v>
      </c>
      <c r="AP361">
        <v>99</v>
      </c>
      <c r="AQ361">
        <v>99</v>
      </c>
    </row>
    <row r="362" spans="1:45">
      <c r="A362">
        <v>9</v>
      </c>
      <c r="B362">
        <v>76</v>
      </c>
      <c r="C362">
        <v>2022</v>
      </c>
      <c r="D362">
        <v>99</v>
      </c>
      <c r="E362">
        <v>99</v>
      </c>
      <c r="F362">
        <v>99</v>
      </c>
      <c r="G362">
        <v>99</v>
      </c>
      <c r="H362">
        <v>2</v>
      </c>
      <c r="I362">
        <v>99</v>
      </c>
      <c r="J362">
        <v>470</v>
      </c>
      <c r="K362">
        <v>99</v>
      </c>
      <c r="L362">
        <v>99</v>
      </c>
      <c r="M362">
        <v>99</v>
      </c>
      <c r="N362">
        <v>99</v>
      </c>
      <c r="O362">
        <v>99</v>
      </c>
      <c r="P362">
        <v>9999</v>
      </c>
      <c r="Q362">
        <v>104</v>
      </c>
      <c r="R362">
        <v>338</v>
      </c>
      <c r="S362">
        <v>4.964391691394658</v>
      </c>
      <c r="T362">
        <v>9.3461538461538431</v>
      </c>
      <c r="U362">
        <v>298.5976331360946</v>
      </c>
      <c r="V362">
        <v>34.911242603550299</v>
      </c>
      <c r="W362">
        <v>78.994082840236672</v>
      </c>
      <c r="X362">
        <v>23.372781065088752</v>
      </c>
      <c r="Y362">
        <v>75.786128496608853</v>
      </c>
      <c r="Z362">
        <v>2.0747335434757677</v>
      </c>
      <c r="AA362">
        <v>3.2926761116653069</v>
      </c>
      <c r="AB362">
        <v>76.331003891850699</v>
      </c>
      <c r="AC362">
        <v>61.696538181119294</v>
      </c>
      <c r="AD362">
        <v>66.196283515028412</v>
      </c>
      <c r="AE362">
        <v>0.54622731459784413</v>
      </c>
      <c r="AF362">
        <v>0.5429002880770637</v>
      </c>
      <c r="AG362">
        <v>2580.4732142857142</v>
      </c>
      <c r="AH362">
        <v>98.81656804733727</v>
      </c>
      <c r="AI362">
        <v>61.242603550295847</v>
      </c>
      <c r="AJ362">
        <v>1004.6683588066697</v>
      </c>
      <c r="AK362">
        <v>2.1641267270159843</v>
      </c>
      <c r="AL362">
        <v>0.58777256847269899</v>
      </c>
      <c r="AM362">
        <v>7.5727377832736691</v>
      </c>
      <c r="AN362">
        <v>99</v>
      </c>
      <c r="AO362">
        <v>99</v>
      </c>
      <c r="AP362">
        <v>99</v>
      </c>
      <c r="AQ362">
        <v>99</v>
      </c>
      <c r="AR362">
        <v>213.43154761904765</v>
      </c>
      <c r="AS362">
        <v>30.544344820619433</v>
      </c>
    </row>
    <row r="363" spans="1:45">
      <c r="A363">
        <v>9</v>
      </c>
      <c r="B363">
        <v>77</v>
      </c>
      <c r="C363">
        <v>2022</v>
      </c>
      <c r="D363">
        <v>99</v>
      </c>
      <c r="E363">
        <v>99</v>
      </c>
      <c r="F363">
        <v>99</v>
      </c>
      <c r="G363">
        <v>99</v>
      </c>
      <c r="H363">
        <v>2</v>
      </c>
      <c r="I363">
        <v>99</v>
      </c>
      <c r="J363">
        <v>629</v>
      </c>
      <c r="K363">
        <v>99</v>
      </c>
      <c r="L363">
        <v>99</v>
      </c>
      <c r="M363">
        <v>99</v>
      </c>
      <c r="N363">
        <v>99</v>
      </c>
      <c r="O363">
        <v>99</v>
      </c>
      <c r="P363">
        <v>9999</v>
      </c>
      <c r="AN363">
        <v>99</v>
      </c>
      <c r="AO363">
        <v>99</v>
      </c>
      <c r="AP363">
        <v>99</v>
      </c>
      <c r="AQ363">
        <v>99</v>
      </c>
    </row>
    <row r="364" spans="1:45">
      <c r="A364">
        <v>9</v>
      </c>
      <c r="B364">
        <v>78</v>
      </c>
      <c r="C364">
        <v>2022</v>
      </c>
      <c r="D364">
        <v>99</v>
      </c>
      <c r="E364">
        <v>99</v>
      </c>
      <c r="F364">
        <v>99</v>
      </c>
      <c r="G364">
        <v>99</v>
      </c>
      <c r="H364">
        <v>1</v>
      </c>
      <c r="I364">
        <v>99</v>
      </c>
      <c r="J364">
        <v>643</v>
      </c>
      <c r="K364">
        <v>99</v>
      </c>
      <c r="L364">
        <v>99</v>
      </c>
      <c r="M364">
        <v>99</v>
      </c>
      <c r="N364">
        <v>99</v>
      </c>
      <c r="O364">
        <v>99</v>
      </c>
      <c r="P364">
        <v>9999</v>
      </c>
      <c r="Q364">
        <v>508</v>
      </c>
      <c r="R364">
        <v>3191</v>
      </c>
      <c r="S364">
        <v>3.7804724409448816</v>
      </c>
      <c r="T364">
        <v>8.1964901284863672</v>
      </c>
      <c r="U364">
        <v>295.13145095581376</v>
      </c>
      <c r="V364">
        <v>16.170479473519276</v>
      </c>
      <c r="W364">
        <v>72.015042306487004</v>
      </c>
      <c r="X364">
        <v>15.512378564713252</v>
      </c>
      <c r="Y364">
        <v>56.89957306825508</v>
      </c>
      <c r="Z364">
        <v>1.7271875924213296</v>
      </c>
      <c r="AA364">
        <v>2.6865847469336672</v>
      </c>
      <c r="AB364">
        <v>79.857422039914795</v>
      </c>
      <c r="AC364">
        <v>68.828769014505738</v>
      </c>
      <c r="AD364">
        <v>67.365086198868212</v>
      </c>
      <c r="AE364">
        <v>5.1568383458039078</v>
      </c>
      <c r="AF364">
        <v>5.0659314412018865</v>
      </c>
      <c r="AG364">
        <v>2200.7188940092169</v>
      </c>
      <c r="AH364">
        <v>94.735192729551869</v>
      </c>
      <c r="AI364">
        <v>20.55781886555938</v>
      </c>
      <c r="AJ364">
        <v>688.77103965993024</v>
      </c>
      <c r="AK364">
        <v>15.418880412302771</v>
      </c>
      <c r="AL364">
        <v>6.9641474179057292</v>
      </c>
      <c r="AM364">
        <v>22.742399805051839</v>
      </c>
      <c r="AN364">
        <v>99</v>
      </c>
      <c r="AO364">
        <v>99</v>
      </c>
      <c r="AP364">
        <v>99</v>
      </c>
      <c r="AQ364">
        <v>99</v>
      </c>
      <c r="AR364">
        <v>222.59117840684655</v>
      </c>
      <c r="AS364">
        <v>26.817041544433845</v>
      </c>
    </row>
    <row r="365" spans="1:45">
      <c r="A365">
        <v>9</v>
      </c>
      <c r="B365">
        <v>79</v>
      </c>
      <c r="C365">
        <v>2022</v>
      </c>
      <c r="D365">
        <v>99</v>
      </c>
      <c r="E365">
        <v>99</v>
      </c>
      <c r="F365">
        <v>99</v>
      </c>
      <c r="G365">
        <v>99</v>
      </c>
      <c r="H365">
        <v>1</v>
      </c>
      <c r="I365">
        <v>99</v>
      </c>
      <c r="J365">
        <v>704</v>
      </c>
      <c r="K365">
        <v>99</v>
      </c>
      <c r="L365">
        <v>99</v>
      </c>
      <c r="M365">
        <v>99</v>
      </c>
      <c r="N365">
        <v>99</v>
      </c>
      <c r="O365">
        <v>99</v>
      </c>
      <c r="P365">
        <v>9999</v>
      </c>
      <c r="AN365">
        <v>99</v>
      </c>
      <c r="AO365">
        <v>99</v>
      </c>
      <c r="AP365">
        <v>99</v>
      </c>
      <c r="AQ365">
        <v>99</v>
      </c>
    </row>
    <row r="366" spans="1:45">
      <c r="A366">
        <v>9</v>
      </c>
      <c r="B366">
        <v>80</v>
      </c>
      <c r="C366">
        <v>2022</v>
      </c>
      <c r="D366">
        <v>99</v>
      </c>
      <c r="E366">
        <v>99</v>
      </c>
      <c r="F366">
        <v>99</v>
      </c>
      <c r="G366">
        <v>99</v>
      </c>
      <c r="H366">
        <v>2</v>
      </c>
      <c r="I366">
        <v>99</v>
      </c>
      <c r="J366">
        <v>704</v>
      </c>
      <c r="K366">
        <v>99</v>
      </c>
      <c r="L366">
        <v>99</v>
      </c>
      <c r="M366">
        <v>99</v>
      </c>
      <c r="N366">
        <v>99</v>
      </c>
      <c r="O366">
        <v>99</v>
      </c>
      <c r="P366">
        <v>9999</v>
      </c>
      <c r="Q366">
        <v>6</v>
      </c>
      <c r="R366">
        <v>7</v>
      </c>
      <c r="S366">
        <v>3.5714285714285721</v>
      </c>
      <c r="T366">
        <v>9.2857142857142883</v>
      </c>
      <c r="U366">
        <v>267.5428571428572</v>
      </c>
      <c r="V366">
        <v>14.285714285714288</v>
      </c>
      <c r="W366">
        <v>57.142857142857153</v>
      </c>
      <c r="X366">
        <v>14.285714285714288</v>
      </c>
      <c r="Y366">
        <v>70.132158043487678</v>
      </c>
      <c r="Z366">
        <v>1.6781914463529612</v>
      </c>
      <c r="AA366">
        <v>3.4934340744678498</v>
      </c>
      <c r="AB366">
        <v>90.600690738689892</v>
      </c>
      <c r="AC366">
        <v>69.778668905651855</v>
      </c>
      <c r="AD366">
        <v>89.811008003722819</v>
      </c>
      <c r="AE366">
        <v>1.131240000646423E-2</v>
      </c>
      <c r="AF366">
        <v>1.0074149966418221E-2</v>
      </c>
      <c r="AG366">
        <v>0</v>
      </c>
      <c r="AH366">
        <v>0</v>
      </c>
      <c r="AI366">
        <v>0</v>
      </c>
      <c r="AN366">
        <v>99</v>
      </c>
      <c r="AO366">
        <v>99</v>
      </c>
      <c r="AP366">
        <v>99</v>
      </c>
      <c r="AQ366">
        <v>99</v>
      </c>
    </row>
    <row r="367" spans="1:45">
      <c r="A367">
        <v>9</v>
      </c>
      <c r="B367">
        <v>81</v>
      </c>
      <c r="C367">
        <v>2022</v>
      </c>
      <c r="D367">
        <v>99</v>
      </c>
      <c r="E367">
        <v>99</v>
      </c>
      <c r="F367">
        <v>99</v>
      </c>
      <c r="G367">
        <v>99</v>
      </c>
      <c r="H367">
        <v>1</v>
      </c>
      <c r="I367">
        <v>99</v>
      </c>
      <c r="J367">
        <v>802</v>
      </c>
      <c r="K367">
        <v>99</v>
      </c>
      <c r="L367">
        <v>99</v>
      </c>
      <c r="M367">
        <v>99</v>
      </c>
      <c r="N367">
        <v>99</v>
      </c>
      <c r="O367">
        <v>99</v>
      </c>
      <c r="P367">
        <v>9999</v>
      </c>
      <c r="Q367">
        <v>82</v>
      </c>
      <c r="R367">
        <v>402</v>
      </c>
      <c r="S367">
        <v>3.2244389027431426</v>
      </c>
      <c r="T367">
        <v>7.5298507462686546</v>
      </c>
      <c r="U367">
        <v>288.88875621890583</v>
      </c>
      <c r="V367">
        <v>3.2338308457711449</v>
      </c>
      <c r="W367">
        <v>72.636815920398007</v>
      </c>
      <c r="X367">
        <v>10.696517412935323</v>
      </c>
      <c r="Y367">
        <v>45.616001774112362</v>
      </c>
      <c r="Z367">
        <v>1.1583607955321411</v>
      </c>
      <c r="AA367">
        <v>1.9433147241316353</v>
      </c>
      <c r="AB367">
        <v>80.422794104412446</v>
      </c>
      <c r="AC367">
        <v>77.588636703499773</v>
      </c>
      <c r="AD367">
        <v>81.843540592250989</v>
      </c>
      <c r="AE367">
        <v>0.64965497179980269</v>
      </c>
      <c r="AF367">
        <v>0.62470316040796625</v>
      </c>
      <c r="AG367">
        <v>2073.0541237113403</v>
      </c>
      <c r="AH367">
        <v>96.268656716417908</v>
      </c>
      <c r="AI367">
        <v>2.2388059701492535</v>
      </c>
      <c r="AJ367">
        <v>467.75182826347123</v>
      </c>
      <c r="AK367">
        <v>0.29143949926525003</v>
      </c>
      <c r="AL367">
        <v>-14.583665091252737</v>
      </c>
      <c r="AM367">
        <v>-11.617995930095535</v>
      </c>
      <c r="AN367">
        <v>99</v>
      </c>
      <c r="AO367">
        <v>99</v>
      </c>
      <c r="AP367">
        <v>99</v>
      </c>
      <c r="AQ367">
        <v>99</v>
      </c>
      <c r="AR367">
        <v>225.43556701030928</v>
      </c>
      <c r="AS367">
        <v>25.211286901568378</v>
      </c>
    </row>
    <row r="368" spans="1:45">
      <c r="A368">
        <v>10</v>
      </c>
      <c r="B368">
        <v>1</v>
      </c>
      <c r="C368">
        <v>2024</v>
      </c>
      <c r="D368">
        <v>99</v>
      </c>
      <c r="E368">
        <v>99</v>
      </c>
      <c r="F368">
        <v>99</v>
      </c>
      <c r="G368">
        <v>99</v>
      </c>
      <c r="H368">
        <v>99</v>
      </c>
      <c r="I368">
        <v>99</v>
      </c>
      <c r="J368">
        <v>999</v>
      </c>
      <c r="K368">
        <v>0</v>
      </c>
      <c r="L368">
        <v>99</v>
      </c>
      <c r="M368">
        <v>99</v>
      </c>
      <c r="N368">
        <v>99</v>
      </c>
      <c r="O368">
        <v>99</v>
      </c>
      <c r="P368">
        <v>9999</v>
      </c>
      <c r="Q368">
        <v>8674</v>
      </c>
      <c r="R368">
        <v>44794</v>
      </c>
      <c r="S368">
        <v>3.8492315963976873</v>
      </c>
      <c r="T368">
        <v>8.0173014242978997</v>
      </c>
      <c r="U368">
        <v>300.40882037773002</v>
      </c>
      <c r="V368">
        <v>14.879224896191456</v>
      </c>
      <c r="W368">
        <v>73.907219716926377</v>
      </c>
      <c r="X368">
        <v>18.118498013126757</v>
      </c>
      <c r="Y368">
        <v>57.790804274093929</v>
      </c>
      <c r="Z368">
        <v>1.6223036198859924</v>
      </c>
      <c r="AA368">
        <v>2.4256299507629655</v>
      </c>
      <c r="AB368">
        <v>75.722042008062729</v>
      </c>
      <c r="AC368">
        <v>66.557115091745047</v>
      </c>
      <c r="AD368">
        <v>65.610429352303314</v>
      </c>
      <c r="AE368">
        <v>83.78034638835895</v>
      </c>
      <c r="AF368">
        <v>82.871353302856548</v>
      </c>
      <c r="AG368">
        <v>2257.5260952727936</v>
      </c>
      <c r="AH368">
        <v>98.015359199892828</v>
      </c>
      <c r="AI368">
        <v>22.974059025762376</v>
      </c>
      <c r="AJ368">
        <v>718.32500059068309</v>
      </c>
      <c r="AK368">
        <v>5.1689579771435685</v>
      </c>
      <c r="AL368">
        <v>-0.84638050251066788</v>
      </c>
      <c r="AM368">
        <v>15.727389721408544</v>
      </c>
      <c r="AN368">
        <v>99</v>
      </c>
      <c r="AO368">
        <v>99</v>
      </c>
      <c r="AP368">
        <v>99</v>
      </c>
      <c r="AQ368">
        <v>99</v>
      </c>
      <c r="AR368">
        <v>223.42426450496399</v>
      </c>
      <c r="AS368">
        <v>26.912102806650996</v>
      </c>
    </row>
    <row r="369" spans="1:45">
      <c r="A369">
        <v>10</v>
      </c>
      <c r="B369">
        <v>2</v>
      </c>
      <c r="C369">
        <v>2024</v>
      </c>
      <c r="D369">
        <v>99</v>
      </c>
      <c r="E369">
        <v>99</v>
      </c>
      <c r="F369">
        <v>99</v>
      </c>
      <c r="G369">
        <v>99</v>
      </c>
      <c r="H369">
        <v>99</v>
      </c>
      <c r="I369">
        <v>99</v>
      </c>
      <c r="J369">
        <v>999</v>
      </c>
      <c r="K369">
        <v>4</v>
      </c>
      <c r="L369">
        <v>99</v>
      </c>
      <c r="M369">
        <v>99</v>
      </c>
      <c r="N369">
        <v>99</v>
      </c>
      <c r="O369">
        <v>99</v>
      </c>
      <c r="P369">
        <v>9999</v>
      </c>
      <c r="Q369">
        <v>336</v>
      </c>
      <c r="R369">
        <v>1471</v>
      </c>
      <c r="S369">
        <v>3.8683127572016471</v>
      </c>
      <c r="T369">
        <v>7.8450033990482684</v>
      </c>
      <c r="U369">
        <v>294.2339904826643</v>
      </c>
      <c r="V369">
        <v>14.683888511216859</v>
      </c>
      <c r="W369">
        <v>71.583956492182196</v>
      </c>
      <c r="X369">
        <v>15.023793337865396</v>
      </c>
      <c r="Y369">
        <v>63.242437178551683</v>
      </c>
      <c r="Z369">
        <v>1.5787047506843499</v>
      </c>
      <c r="AA369">
        <v>2.4542947519448846</v>
      </c>
      <c r="AB369">
        <v>66.069430542064964</v>
      </c>
      <c r="AC369">
        <v>57.395993636875779</v>
      </c>
      <c r="AD369">
        <v>61.086802836791982</v>
      </c>
      <c r="AE369">
        <v>2.7512811880447381</v>
      </c>
      <c r="AF369">
        <v>2.6654922243046095</v>
      </c>
      <c r="AG369">
        <v>2300.6495489243575</v>
      </c>
      <c r="AH369">
        <v>97.960571040108789</v>
      </c>
      <c r="AI369">
        <v>26.036709721278044</v>
      </c>
      <c r="AJ369">
        <v>738.34157526459023</v>
      </c>
      <c r="AK369">
        <v>-1.1182722666863401</v>
      </c>
      <c r="AL369">
        <v>-0.43885878351514707</v>
      </c>
      <c r="AM369">
        <v>9.9252804377064621</v>
      </c>
      <c r="AN369">
        <v>99</v>
      </c>
      <c r="AO369">
        <v>99</v>
      </c>
      <c r="AP369">
        <v>99</v>
      </c>
      <c r="AQ369">
        <v>99</v>
      </c>
      <c r="AR369">
        <v>221.32616238723105</v>
      </c>
      <c r="AS369">
        <v>27.004731685003819</v>
      </c>
    </row>
    <row r="370" spans="1:45">
      <c r="A370">
        <v>10</v>
      </c>
      <c r="B370">
        <v>3</v>
      </c>
      <c r="C370">
        <v>2024</v>
      </c>
      <c r="D370">
        <v>99</v>
      </c>
      <c r="E370">
        <v>99</v>
      </c>
      <c r="F370">
        <v>99</v>
      </c>
      <c r="G370">
        <v>99</v>
      </c>
      <c r="H370">
        <v>99</v>
      </c>
      <c r="I370">
        <v>99</v>
      </c>
      <c r="J370">
        <v>999</v>
      </c>
      <c r="K370">
        <v>7</v>
      </c>
      <c r="L370">
        <v>99</v>
      </c>
      <c r="M370">
        <v>99</v>
      </c>
      <c r="N370">
        <v>99</v>
      </c>
      <c r="O370">
        <v>99</v>
      </c>
      <c r="P370">
        <v>9999</v>
      </c>
      <c r="Q370">
        <v>2589</v>
      </c>
      <c r="R370">
        <v>3764</v>
      </c>
      <c r="S370">
        <v>3.5810308182784274</v>
      </c>
      <c r="T370">
        <v>7.7258235919234863</v>
      </c>
      <c r="U370">
        <v>286.91631243358103</v>
      </c>
      <c r="V370">
        <v>13.788522848034003</v>
      </c>
      <c r="W370">
        <v>68.490967056323043</v>
      </c>
      <c r="X370">
        <v>13.390010626992559</v>
      </c>
      <c r="Y370">
        <v>57.625786497930896</v>
      </c>
      <c r="Z370">
        <v>1.7459749978143577</v>
      </c>
      <c r="AA370">
        <v>2.5855731695315329</v>
      </c>
      <c r="AB370">
        <v>77.956449318023914</v>
      </c>
      <c r="AC370">
        <v>65.386021617050787</v>
      </c>
      <c r="AD370">
        <v>64.610549725045516</v>
      </c>
      <c r="AE370">
        <v>7.0399880297759294</v>
      </c>
      <c r="AF370">
        <v>6.6508439897269582</v>
      </c>
      <c r="AG370">
        <v>2323.5234693877542</v>
      </c>
      <c r="AH370">
        <v>26.036131774707755</v>
      </c>
      <c r="AI370">
        <v>8.3953241232731113</v>
      </c>
      <c r="AJ370">
        <v>802.21376639908669</v>
      </c>
      <c r="AK370">
        <v>41.417868176056878</v>
      </c>
      <c r="AL370">
        <v>5.5408216755094468</v>
      </c>
      <c r="AM370">
        <v>40.378405932724945</v>
      </c>
      <c r="AN370">
        <v>99</v>
      </c>
      <c r="AO370">
        <v>99</v>
      </c>
      <c r="AP370">
        <v>99</v>
      </c>
      <c r="AQ370">
        <v>99</v>
      </c>
      <c r="AR370">
        <v>223.76122448979589</v>
      </c>
      <c r="AS370">
        <v>26.244837162908553</v>
      </c>
    </row>
    <row r="371" spans="1:45">
      <c r="A371">
        <v>10</v>
      </c>
      <c r="B371">
        <v>4</v>
      </c>
      <c r="C371">
        <v>2024</v>
      </c>
      <c r="D371">
        <v>99</v>
      </c>
      <c r="E371">
        <v>99</v>
      </c>
      <c r="F371">
        <v>99</v>
      </c>
      <c r="G371">
        <v>99</v>
      </c>
      <c r="H371">
        <v>99</v>
      </c>
      <c r="I371">
        <v>99</v>
      </c>
      <c r="J371">
        <v>999</v>
      </c>
      <c r="K371">
        <v>9</v>
      </c>
      <c r="L371">
        <v>99</v>
      </c>
      <c r="M371">
        <v>99</v>
      </c>
      <c r="N371">
        <v>99</v>
      </c>
      <c r="O371">
        <v>99</v>
      </c>
      <c r="P371">
        <v>9999</v>
      </c>
      <c r="Q371">
        <v>992</v>
      </c>
      <c r="R371">
        <v>3311</v>
      </c>
      <c r="S371">
        <v>6.8293566898218065</v>
      </c>
      <c r="T371">
        <v>9.1253397765025639</v>
      </c>
      <c r="U371">
        <v>370.82077922077929</v>
      </c>
      <c r="V371">
        <v>85.563273935366951</v>
      </c>
      <c r="W371">
        <v>84.355179704016891</v>
      </c>
      <c r="X371">
        <v>61.461794019933549</v>
      </c>
      <c r="Y371">
        <v>57.111636137467343</v>
      </c>
      <c r="Z371">
        <v>1.2818678950803517</v>
      </c>
      <c r="AA371">
        <v>2.6932684519032506</v>
      </c>
      <c r="AB371">
        <v>80.660125544585739</v>
      </c>
      <c r="AC371">
        <v>44.405264853294867</v>
      </c>
      <c r="AD371">
        <v>49.889291719837559</v>
      </c>
      <c r="AE371">
        <v>6.1927206074888721</v>
      </c>
      <c r="AF371">
        <v>7.5612770001299054</v>
      </c>
      <c r="AG371">
        <v>2646.4668483197097</v>
      </c>
      <c r="AH371">
        <v>99.758381153729999</v>
      </c>
      <c r="AI371">
        <v>99.697976442162485</v>
      </c>
      <c r="AJ371">
        <v>914.02197831630917</v>
      </c>
      <c r="AK371">
        <v>1.7523649170297946</v>
      </c>
      <c r="AL371">
        <v>-3.9328424829522728</v>
      </c>
      <c r="AM371">
        <v>-5.600808380330669</v>
      </c>
      <c r="AN371">
        <v>99</v>
      </c>
      <c r="AO371">
        <v>99</v>
      </c>
      <c r="AP371">
        <v>99</v>
      </c>
      <c r="AQ371">
        <v>99</v>
      </c>
      <c r="AR371">
        <v>220.84771419921285</v>
      </c>
      <c r="AS371">
        <v>34.342113774144053</v>
      </c>
    </row>
    <row r="372" spans="1:45">
      <c r="A372">
        <v>10</v>
      </c>
      <c r="B372">
        <v>5</v>
      </c>
      <c r="C372">
        <v>2024</v>
      </c>
      <c r="D372">
        <v>99</v>
      </c>
      <c r="E372">
        <v>99</v>
      </c>
      <c r="F372">
        <v>99</v>
      </c>
      <c r="G372">
        <v>99</v>
      </c>
      <c r="H372">
        <v>99</v>
      </c>
      <c r="I372">
        <v>99</v>
      </c>
      <c r="J372">
        <v>999</v>
      </c>
      <c r="K372">
        <v>11</v>
      </c>
      <c r="L372">
        <v>99</v>
      </c>
      <c r="M372">
        <v>99</v>
      </c>
      <c r="N372">
        <v>99</v>
      </c>
      <c r="O372">
        <v>99</v>
      </c>
      <c r="P372">
        <v>9999</v>
      </c>
      <c r="AN372">
        <v>99</v>
      </c>
      <c r="AO372">
        <v>99</v>
      </c>
      <c r="AP372">
        <v>99</v>
      </c>
      <c r="AQ372">
        <v>99</v>
      </c>
    </row>
    <row r="373" spans="1:45">
      <c r="A373">
        <v>10</v>
      </c>
      <c r="B373">
        <v>6</v>
      </c>
      <c r="C373">
        <v>2024</v>
      </c>
      <c r="D373">
        <v>99</v>
      </c>
      <c r="E373">
        <v>99</v>
      </c>
      <c r="F373">
        <v>99</v>
      </c>
      <c r="G373">
        <v>99</v>
      </c>
      <c r="H373">
        <v>99</v>
      </c>
      <c r="I373">
        <v>99</v>
      </c>
      <c r="J373">
        <v>999</v>
      </c>
      <c r="K373">
        <v>12</v>
      </c>
      <c r="L373">
        <v>99</v>
      </c>
      <c r="M373">
        <v>99</v>
      </c>
      <c r="N373">
        <v>99</v>
      </c>
      <c r="O373">
        <v>99</v>
      </c>
      <c r="P373">
        <v>9999</v>
      </c>
      <c r="AN373">
        <v>99</v>
      </c>
      <c r="AO373">
        <v>99</v>
      </c>
      <c r="AP373">
        <v>99</v>
      </c>
      <c r="AQ373">
        <v>99</v>
      </c>
    </row>
    <row r="374" spans="1:45">
      <c r="A374">
        <v>10</v>
      </c>
      <c r="B374">
        <v>7</v>
      </c>
      <c r="C374">
        <v>2023</v>
      </c>
      <c r="D374">
        <v>99</v>
      </c>
      <c r="E374">
        <v>99</v>
      </c>
      <c r="F374">
        <v>99</v>
      </c>
      <c r="G374">
        <v>99</v>
      </c>
      <c r="H374">
        <v>99</v>
      </c>
      <c r="I374">
        <v>99</v>
      </c>
      <c r="J374">
        <v>999</v>
      </c>
      <c r="K374">
        <v>0</v>
      </c>
      <c r="L374">
        <v>99</v>
      </c>
      <c r="M374">
        <v>99</v>
      </c>
      <c r="N374">
        <v>99</v>
      </c>
      <c r="O374">
        <v>99</v>
      </c>
      <c r="P374">
        <v>9999</v>
      </c>
      <c r="Q374">
        <v>9072</v>
      </c>
      <c r="R374">
        <v>48372</v>
      </c>
      <c r="S374">
        <v>3.7599260735941527</v>
      </c>
      <c r="T374">
        <v>7.9340941040271229</v>
      </c>
      <c r="U374">
        <v>296.25898846439947</v>
      </c>
      <c r="V374">
        <v>14.32853717026379</v>
      </c>
      <c r="W374">
        <v>72.471677830149673</v>
      </c>
      <c r="X374">
        <v>16.087819399652684</v>
      </c>
      <c r="Y374">
        <v>57.918782661916367</v>
      </c>
      <c r="Z374">
        <v>1.651384729605833</v>
      </c>
      <c r="AA374">
        <v>2.4371869735569902</v>
      </c>
      <c r="AB374">
        <v>76.737771975507826</v>
      </c>
      <c r="AC374">
        <v>68.164243996287738</v>
      </c>
      <c r="AD374">
        <v>66.829438286354304</v>
      </c>
      <c r="AE374">
        <v>84.767979812140752</v>
      </c>
      <c r="AF374">
        <v>83.721754835801619</v>
      </c>
      <c r="AG374">
        <v>2244.4120748692303</v>
      </c>
      <c r="AH374">
        <v>98.383362275696697</v>
      </c>
      <c r="AI374">
        <v>23.220044653932025</v>
      </c>
      <c r="AJ374">
        <v>726.87897255888447</v>
      </c>
      <c r="AK374">
        <v>7.675810294373326</v>
      </c>
      <c r="AL374">
        <v>0.19827819308716005</v>
      </c>
      <c r="AM374">
        <v>18.12486625918666</v>
      </c>
      <c r="AN374">
        <v>99</v>
      </c>
      <c r="AO374">
        <v>99</v>
      </c>
      <c r="AP374">
        <v>99</v>
      </c>
      <c r="AQ374">
        <v>99</v>
      </c>
      <c r="AR374">
        <v>223.17677457303105</v>
      </c>
      <c r="AS374">
        <v>26.654057239477204</v>
      </c>
    </row>
    <row r="375" spans="1:45">
      <c r="A375">
        <v>10</v>
      </c>
      <c r="B375">
        <v>8</v>
      </c>
      <c r="C375">
        <v>2023</v>
      </c>
      <c r="D375">
        <v>99</v>
      </c>
      <c r="E375">
        <v>99</v>
      </c>
      <c r="F375">
        <v>99</v>
      </c>
      <c r="G375">
        <v>99</v>
      </c>
      <c r="H375">
        <v>99</v>
      </c>
      <c r="I375">
        <v>99</v>
      </c>
      <c r="J375">
        <v>999</v>
      </c>
      <c r="K375">
        <v>4</v>
      </c>
      <c r="L375">
        <v>99</v>
      </c>
      <c r="M375">
        <v>99</v>
      </c>
      <c r="N375">
        <v>99</v>
      </c>
      <c r="O375">
        <v>99</v>
      </c>
      <c r="P375">
        <v>9999</v>
      </c>
      <c r="Q375">
        <v>317</v>
      </c>
      <c r="R375">
        <v>1525</v>
      </c>
      <c r="S375">
        <v>3.8054448871181936</v>
      </c>
      <c r="T375">
        <v>7.9140983606557374</v>
      </c>
      <c r="U375">
        <v>293.14281967213094</v>
      </c>
      <c r="V375">
        <v>16.459016393442628</v>
      </c>
      <c r="W375">
        <v>71.73770491803279</v>
      </c>
      <c r="X375">
        <v>16.459016393442628</v>
      </c>
      <c r="Y375">
        <v>62.774733738853477</v>
      </c>
      <c r="Z375">
        <v>1.6687776122967131</v>
      </c>
      <c r="AA375">
        <v>2.5566046752939777</v>
      </c>
      <c r="AB375">
        <v>68.508330201484341</v>
      </c>
      <c r="AC375">
        <v>66.230378412804839</v>
      </c>
      <c r="AD375">
        <v>72.039551964932372</v>
      </c>
      <c r="AE375">
        <v>2.6724379643908596</v>
      </c>
      <c r="AF375">
        <v>2.6116913306848577</v>
      </c>
      <c r="AG375">
        <v>2292.9860186418114</v>
      </c>
      <c r="AH375">
        <v>98.491803278688494</v>
      </c>
      <c r="AI375">
        <v>22.491803278688526</v>
      </c>
      <c r="AJ375">
        <v>742.48809802132405</v>
      </c>
      <c r="AK375">
        <v>3.2937370284669805</v>
      </c>
      <c r="AL375">
        <v>5.4032157579122071</v>
      </c>
      <c r="AM375">
        <v>14.786144825876804</v>
      </c>
      <c r="AN375">
        <v>99</v>
      </c>
      <c r="AO375">
        <v>99</v>
      </c>
      <c r="AP375">
        <v>99</v>
      </c>
      <c r="AQ375">
        <v>99</v>
      </c>
      <c r="AR375">
        <v>221.40479360852203</v>
      </c>
      <c r="AS375">
        <v>26.965352786466404</v>
      </c>
    </row>
    <row r="376" spans="1:45">
      <c r="A376">
        <v>10</v>
      </c>
      <c r="B376">
        <v>9</v>
      </c>
      <c r="C376">
        <v>2023</v>
      </c>
      <c r="D376">
        <v>99</v>
      </c>
      <c r="E376">
        <v>99</v>
      </c>
      <c r="F376">
        <v>99</v>
      </c>
      <c r="G376">
        <v>99</v>
      </c>
      <c r="H376">
        <v>99</v>
      </c>
      <c r="I376">
        <v>99</v>
      </c>
      <c r="J376">
        <v>999</v>
      </c>
      <c r="K376">
        <v>7</v>
      </c>
      <c r="L376">
        <v>99</v>
      </c>
      <c r="M376">
        <v>99</v>
      </c>
      <c r="N376">
        <v>99</v>
      </c>
      <c r="O376">
        <v>99</v>
      </c>
      <c r="P376">
        <v>9999</v>
      </c>
      <c r="Q376">
        <v>2756</v>
      </c>
      <c r="R376">
        <v>4036</v>
      </c>
      <c r="S376">
        <v>3.5297324083250743</v>
      </c>
      <c r="T376">
        <v>7.64593657086224</v>
      </c>
      <c r="U376">
        <v>284.05384043607518</v>
      </c>
      <c r="V376">
        <v>13.751238850346878</v>
      </c>
      <c r="W376">
        <v>68.607532210109014</v>
      </c>
      <c r="X376">
        <v>12.512388503468779</v>
      </c>
      <c r="Y376">
        <v>59.011346212254544</v>
      </c>
      <c r="Z376">
        <v>1.7990907371298459</v>
      </c>
      <c r="AA376">
        <v>2.5841172347619206</v>
      </c>
      <c r="AB376">
        <v>78.573227065800566</v>
      </c>
      <c r="AC376">
        <v>67.41150295832847</v>
      </c>
      <c r="AD376">
        <v>68.328996539813659</v>
      </c>
      <c r="AE376">
        <v>7.0727604093649239</v>
      </c>
      <c r="AF376">
        <v>6.6976826477220497</v>
      </c>
      <c r="AG376">
        <v>2230.618779342723</v>
      </c>
      <c r="AH376">
        <v>26.362735381565905</v>
      </c>
      <c r="AI376">
        <v>8.3746283448959353</v>
      </c>
      <c r="AJ376">
        <v>662.57337496010325</v>
      </c>
      <c r="AK376">
        <v>17.403764615401798</v>
      </c>
      <c r="AL376">
        <v>-11.050307412138595</v>
      </c>
      <c r="AM376">
        <v>20.735843153333256</v>
      </c>
      <c r="AN376">
        <v>99</v>
      </c>
      <c r="AO376">
        <v>99</v>
      </c>
      <c r="AP376">
        <v>99</v>
      </c>
      <c r="AQ376">
        <v>99</v>
      </c>
      <c r="AR376">
        <v>223.32206572769965</v>
      </c>
      <c r="AS376">
        <v>25.862042827891983</v>
      </c>
    </row>
    <row r="377" spans="1:45">
      <c r="A377">
        <v>10</v>
      </c>
      <c r="B377">
        <v>10</v>
      </c>
      <c r="C377">
        <v>2023</v>
      </c>
      <c r="D377">
        <v>99</v>
      </c>
      <c r="E377">
        <v>99</v>
      </c>
      <c r="F377">
        <v>99</v>
      </c>
      <c r="G377">
        <v>99</v>
      </c>
      <c r="H377">
        <v>99</v>
      </c>
      <c r="I377">
        <v>99</v>
      </c>
      <c r="J377">
        <v>999</v>
      </c>
      <c r="K377">
        <v>9</v>
      </c>
      <c r="L377">
        <v>99</v>
      </c>
      <c r="M377">
        <v>99</v>
      </c>
      <c r="N377">
        <v>99</v>
      </c>
      <c r="O377">
        <v>99</v>
      </c>
      <c r="P377">
        <v>9999</v>
      </c>
      <c r="Q377">
        <v>929</v>
      </c>
      <c r="R377">
        <v>3002</v>
      </c>
      <c r="S377">
        <v>7.1738840772818113</v>
      </c>
      <c r="T377">
        <v>9.7368421052631557</v>
      </c>
      <c r="U377">
        <v>383.73237841439055</v>
      </c>
      <c r="V377">
        <v>99.800133244503684</v>
      </c>
      <c r="W377">
        <v>90.572951365756182</v>
      </c>
      <c r="X377">
        <v>71.952031978680878</v>
      </c>
      <c r="Y377">
        <v>53.680893175116175</v>
      </c>
      <c r="Z377">
        <v>1.1361705776416811</v>
      </c>
      <c r="AA377">
        <v>2.5447431977361403</v>
      </c>
      <c r="AB377">
        <v>75.337174916713408</v>
      </c>
      <c r="AC377">
        <v>41.750779013203839</v>
      </c>
      <c r="AD377">
        <v>47.057269227745216</v>
      </c>
      <c r="AE377">
        <v>5.2607598485910563</v>
      </c>
      <c r="AF377">
        <v>6.7299505977410945</v>
      </c>
      <c r="AG377">
        <v>2656.1779264214042</v>
      </c>
      <c r="AH377">
        <v>99.566955363091239</v>
      </c>
      <c r="AI377">
        <v>99.53364423717521</v>
      </c>
      <c r="AJ377">
        <v>916.08502463230275</v>
      </c>
      <c r="AK377">
        <v>1.302079423263707</v>
      </c>
      <c r="AL377">
        <v>-6.4068536479195597</v>
      </c>
      <c r="AM377">
        <v>-6.0455251095490734</v>
      </c>
      <c r="AN377">
        <v>99</v>
      </c>
      <c r="AO377">
        <v>99</v>
      </c>
      <c r="AP377">
        <v>99</v>
      </c>
      <c r="AQ377">
        <v>99</v>
      </c>
      <c r="AR377">
        <v>221.22909698996659</v>
      </c>
      <c r="AS377">
        <v>35.356768878101001</v>
      </c>
    </row>
    <row r="378" spans="1:45">
      <c r="A378">
        <v>10</v>
      </c>
      <c r="B378">
        <v>11</v>
      </c>
      <c r="C378">
        <v>2023</v>
      </c>
      <c r="D378">
        <v>99</v>
      </c>
      <c r="E378">
        <v>99</v>
      </c>
      <c r="F378">
        <v>99</v>
      </c>
      <c r="G378">
        <v>99</v>
      </c>
      <c r="H378">
        <v>99</v>
      </c>
      <c r="I378">
        <v>99</v>
      </c>
      <c r="J378">
        <v>999</v>
      </c>
      <c r="K378">
        <v>11</v>
      </c>
      <c r="L378">
        <v>99</v>
      </c>
      <c r="M378">
        <v>99</v>
      </c>
      <c r="N378">
        <v>99</v>
      </c>
      <c r="O378">
        <v>99</v>
      </c>
      <c r="P378">
        <v>9999</v>
      </c>
      <c r="AN378">
        <v>99</v>
      </c>
      <c r="AO378">
        <v>99</v>
      </c>
      <c r="AP378">
        <v>99</v>
      </c>
      <c r="AQ378">
        <v>99</v>
      </c>
    </row>
    <row r="379" spans="1:45">
      <c r="A379">
        <v>10</v>
      </c>
      <c r="B379">
        <v>12</v>
      </c>
      <c r="C379">
        <v>2023</v>
      </c>
      <c r="D379">
        <v>99</v>
      </c>
      <c r="E379">
        <v>99</v>
      </c>
      <c r="F379">
        <v>99</v>
      </c>
      <c r="G379">
        <v>99</v>
      </c>
      <c r="H379">
        <v>99</v>
      </c>
      <c r="I379">
        <v>99</v>
      </c>
      <c r="J379">
        <v>999</v>
      </c>
      <c r="K379">
        <v>12</v>
      </c>
      <c r="L379">
        <v>99</v>
      </c>
      <c r="M379">
        <v>99</v>
      </c>
      <c r="N379">
        <v>99</v>
      </c>
      <c r="O379">
        <v>99</v>
      </c>
      <c r="P379">
        <v>9999</v>
      </c>
      <c r="AN379">
        <v>99</v>
      </c>
      <c r="AO379">
        <v>99</v>
      </c>
      <c r="AP379">
        <v>99</v>
      </c>
      <c r="AQ379">
        <v>99</v>
      </c>
    </row>
    <row r="380" spans="1:45">
      <c r="A380">
        <v>10</v>
      </c>
      <c r="B380">
        <v>13</v>
      </c>
      <c r="C380">
        <v>2022</v>
      </c>
      <c r="D380">
        <v>99</v>
      </c>
      <c r="E380">
        <v>99</v>
      </c>
      <c r="F380">
        <v>99</v>
      </c>
      <c r="G380">
        <v>99</v>
      </c>
      <c r="H380">
        <v>99</v>
      </c>
      <c r="I380">
        <v>99</v>
      </c>
      <c r="J380">
        <v>999</v>
      </c>
      <c r="K380">
        <v>0</v>
      </c>
      <c r="L380">
        <v>99</v>
      </c>
      <c r="M380">
        <v>99</v>
      </c>
      <c r="N380">
        <v>99</v>
      </c>
      <c r="O380">
        <v>99</v>
      </c>
      <c r="P380">
        <v>9999</v>
      </c>
      <c r="Q380">
        <v>9238</v>
      </c>
      <c r="R380">
        <v>52382</v>
      </c>
      <c r="S380">
        <v>3.7471625766871162</v>
      </c>
      <c r="T380">
        <v>7.9034973845977614</v>
      </c>
      <c r="U380">
        <v>296.90394620289408</v>
      </c>
      <c r="V380">
        <v>13.603909739987015</v>
      </c>
      <c r="W380">
        <v>71.99037837425071</v>
      </c>
      <c r="X380">
        <v>15.971135122752097</v>
      </c>
      <c r="Y380">
        <v>56.330982369665584</v>
      </c>
      <c r="Z380">
        <v>1.6329644862403856</v>
      </c>
      <c r="AA380">
        <v>2.4306547541101762</v>
      </c>
      <c r="AB380">
        <v>77.327762527821818</v>
      </c>
      <c r="AC380">
        <v>69.159623480650239</v>
      </c>
      <c r="AD380">
        <v>68.85274054872356</v>
      </c>
      <c r="AE380">
        <v>84.652305305515611</v>
      </c>
      <c r="AF380">
        <v>83.659460010058993</v>
      </c>
      <c r="AG380">
        <v>2205.6968465067657</v>
      </c>
      <c r="AH380">
        <v>98.249398648390638</v>
      </c>
      <c r="AI380">
        <v>20.988125692031609</v>
      </c>
      <c r="AJ380">
        <v>694.03792983939888</v>
      </c>
      <c r="AK380">
        <v>9.2078095414503487</v>
      </c>
      <c r="AL380">
        <v>2.8522087226613073</v>
      </c>
      <c r="AM380">
        <v>18.599611857612963</v>
      </c>
      <c r="AN380">
        <v>99</v>
      </c>
      <c r="AO380">
        <v>99</v>
      </c>
      <c r="AP380">
        <v>99</v>
      </c>
      <c r="AQ380">
        <v>99</v>
      </c>
      <c r="AR380">
        <v>223.28315620341877</v>
      </c>
      <c r="AS380">
        <v>26.676853455717087</v>
      </c>
    </row>
    <row r="381" spans="1:45">
      <c r="A381">
        <v>10</v>
      </c>
      <c r="B381">
        <v>14</v>
      </c>
      <c r="C381">
        <v>2022</v>
      </c>
      <c r="D381">
        <v>99</v>
      </c>
      <c r="E381">
        <v>99</v>
      </c>
      <c r="F381">
        <v>99</v>
      </c>
      <c r="G381">
        <v>99</v>
      </c>
      <c r="H381">
        <v>99</v>
      </c>
      <c r="I381">
        <v>99</v>
      </c>
      <c r="J381">
        <v>999</v>
      </c>
      <c r="K381">
        <v>4</v>
      </c>
      <c r="L381">
        <v>99</v>
      </c>
      <c r="M381">
        <v>99</v>
      </c>
      <c r="N381">
        <v>99</v>
      </c>
      <c r="O381">
        <v>99</v>
      </c>
      <c r="P381">
        <v>9999</v>
      </c>
      <c r="Q381">
        <v>321</v>
      </c>
      <c r="R381">
        <v>1672</v>
      </c>
      <c r="S381">
        <v>3.8207147183525154</v>
      </c>
      <c r="T381">
        <v>7.8349282296650706</v>
      </c>
      <c r="U381">
        <v>296.62796650717718</v>
      </c>
      <c r="V381">
        <v>16.806220095693785</v>
      </c>
      <c r="W381">
        <v>70.633971291866004</v>
      </c>
      <c r="X381">
        <v>16.866028708133964</v>
      </c>
      <c r="Y381">
        <v>59.297295103828077</v>
      </c>
      <c r="Z381">
        <v>1.6670132870909216</v>
      </c>
      <c r="AA381">
        <v>2.517455828117678</v>
      </c>
      <c r="AB381">
        <v>67.818080197924459</v>
      </c>
      <c r="AC381">
        <v>67.216753476660628</v>
      </c>
      <c r="AD381">
        <v>67.305009387783883</v>
      </c>
      <c r="AE381">
        <v>2.7020475444011711</v>
      </c>
      <c r="AF381">
        <v>2.6678743927161039</v>
      </c>
      <c r="AG381">
        <v>2274.7638466220319</v>
      </c>
      <c r="AH381">
        <v>97.84688995215312</v>
      </c>
      <c r="AI381">
        <v>22.188995215311003</v>
      </c>
      <c r="AJ381">
        <v>753.39739031759552</v>
      </c>
      <c r="AK381">
        <v>6.3882574426518932</v>
      </c>
      <c r="AL381">
        <v>10.273206501414435</v>
      </c>
      <c r="AM381">
        <v>15.914139604754324</v>
      </c>
      <c r="AN381">
        <v>99</v>
      </c>
      <c r="AO381">
        <v>99</v>
      </c>
      <c r="AP381">
        <v>99</v>
      </c>
      <c r="AQ381">
        <v>99</v>
      </c>
      <c r="AR381">
        <v>222.47048082775405</v>
      </c>
      <c r="AS381">
        <v>26.890655334266967</v>
      </c>
    </row>
    <row r="382" spans="1:45">
      <c r="A382">
        <v>10</v>
      </c>
      <c r="B382">
        <v>15</v>
      </c>
      <c r="C382">
        <v>2022</v>
      </c>
      <c r="D382">
        <v>99</v>
      </c>
      <c r="E382">
        <v>99</v>
      </c>
      <c r="F382">
        <v>99</v>
      </c>
      <c r="G382">
        <v>99</v>
      </c>
      <c r="H382">
        <v>99</v>
      </c>
      <c r="I382">
        <v>99</v>
      </c>
      <c r="J382">
        <v>999</v>
      </c>
      <c r="K382">
        <v>7</v>
      </c>
      <c r="L382">
        <v>99</v>
      </c>
      <c r="M382">
        <v>99</v>
      </c>
      <c r="N382">
        <v>99</v>
      </c>
      <c r="O382">
        <v>99</v>
      </c>
      <c r="P382">
        <v>9999</v>
      </c>
      <c r="Q382">
        <v>3157</v>
      </c>
      <c r="R382">
        <v>4848</v>
      </c>
      <c r="S382">
        <v>3.5377475247524748</v>
      </c>
      <c r="T382">
        <v>7.7889851485148514</v>
      </c>
      <c r="U382">
        <v>287.07018770626928</v>
      </c>
      <c r="V382">
        <v>12.685643564356436</v>
      </c>
      <c r="W382">
        <v>69.905115511551159</v>
      </c>
      <c r="X382">
        <v>12.665016501650159</v>
      </c>
      <c r="Y382">
        <v>56.87881288008365</v>
      </c>
      <c r="Z382">
        <v>1.7657291827506565</v>
      </c>
      <c r="AA382">
        <v>2.5809953678548805</v>
      </c>
      <c r="AB382">
        <v>80.857596568106146</v>
      </c>
      <c r="AC382">
        <v>67.722816528289201</v>
      </c>
      <c r="AD382">
        <v>68.385671590910817</v>
      </c>
      <c r="AE382">
        <v>7.8346450330483677</v>
      </c>
      <c r="AF382">
        <v>7.4863084230479133</v>
      </c>
      <c r="AG382">
        <v>2272.7111826226874</v>
      </c>
      <c r="AH382">
        <v>25.63943894389439</v>
      </c>
      <c r="AI382">
        <v>7.0544554455445549</v>
      </c>
      <c r="AJ382">
        <v>747.19442496606757</v>
      </c>
      <c r="AK382">
        <v>0.60624686216286716</v>
      </c>
      <c r="AL382">
        <v>-23.822519126497845</v>
      </c>
      <c r="AM382">
        <v>12.44384432182947</v>
      </c>
      <c r="AN382">
        <v>99</v>
      </c>
      <c r="AO382">
        <v>99</v>
      </c>
      <c r="AP382">
        <v>99</v>
      </c>
      <c r="AQ382">
        <v>99</v>
      </c>
      <c r="AR382">
        <v>223.30168946098144</v>
      </c>
      <c r="AS382">
        <v>25.854462654514354</v>
      </c>
    </row>
    <row r="383" spans="1:45">
      <c r="A383">
        <v>10</v>
      </c>
      <c r="B383">
        <v>16</v>
      </c>
      <c r="C383">
        <v>2022</v>
      </c>
      <c r="D383">
        <v>99</v>
      </c>
      <c r="E383">
        <v>99</v>
      </c>
      <c r="F383">
        <v>99</v>
      </c>
      <c r="G383">
        <v>99</v>
      </c>
      <c r="H383">
        <v>99</v>
      </c>
      <c r="I383">
        <v>99</v>
      </c>
      <c r="J383">
        <v>999</v>
      </c>
      <c r="K383">
        <v>9</v>
      </c>
      <c r="L383">
        <v>99</v>
      </c>
      <c r="M383">
        <v>99</v>
      </c>
      <c r="N383">
        <v>99</v>
      </c>
      <c r="O383">
        <v>99</v>
      </c>
      <c r="P383">
        <v>9999</v>
      </c>
      <c r="Q383">
        <v>958</v>
      </c>
      <c r="R383">
        <v>2963</v>
      </c>
      <c r="S383">
        <v>7.208234897063786</v>
      </c>
      <c r="T383">
        <v>10.040836989537627</v>
      </c>
      <c r="U383">
        <v>386.59002024974609</v>
      </c>
      <c r="V383">
        <v>100</v>
      </c>
      <c r="W383">
        <v>91.96760040499494</v>
      </c>
      <c r="X383">
        <v>73.405332433344583</v>
      </c>
      <c r="Y383">
        <v>53.533747729199163</v>
      </c>
      <c r="Z383">
        <v>1.1343320068476013</v>
      </c>
      <c r="AA383">
        <v>2.6204406090536407</v>
      </c>
      <c r="AB383">
        <v>75.9487610124295</v>
      </c>
      <c r="AC383">
        <v>37.728918630298843</v>
      </c>
      <c r="AD383">
        <v>41.054301841640623</v>
      </c>
      <c r="AE383">
        <v>4.7883773170219293</v>
      </c>
      <c r="AF383">
        <v>6.1616822845406256</v>
      </c>
      <c r="AG383">
        <v>2603.3640457222032</v>
      </c>
      <c r="AH383">
        <v>96.861289233884605</v>
      </c>
      <c r="AI383">
        <v>97.435032062099225</v>
      </c>
      <c r="AJ383">
        <v>876.21907642744986</v>
      </c>
      <c r="AK383">
        <v>-1.3220102792098856</v>
      </c>
      <c r="AL383">
        <v>4.8633063400388143E-2</v>
      </c>
      <c r="AM383">
        <v>-8.2810854852660079</v>
      </c>
      <c r="AN383">
        <v>99</v>
      </c>
      <c r="AO383">
        <v>99</v>
      </c>
      <c r="AP383">
        <v>99</v>
      </c>
      <c r="AQ383">
        <v>99</v>
      </c>
      <c r="AR383">
        <v>221.3900242466228</v>
      </c>
      <c r="AS383">
        <v>35.566163103955653</v>
      </c>
    </row>
    <row r="384" spans="1:45">
      <c r="A384">
        <v>10</v>
      </c>
      <c r="B384">
        <v>17</v>
      </c>
      <c r="C384">
        <v>2022</v>
      </c>
      <c r="D384">
        <v>99</v>
      </c>
      <c r="E384">
        <v>99</v>
      </c>
      <c r="F384">
        <v>99</v>
      </c>
      <c r="G384">
        <v>99</v>
      </c>
      <c r="H384">
        <v>99</v>
      </c>
      <c r="I384">
        <v>99</v>
      </c>
      <c r="J384">
        <v>999</v>
      </c>
      <c r="K384">
        <v>11</v>
      </c>
      <c r="L384">
        <v>99</v>
      </c>
      <c r="M384">
        <v>99</v>
      </c>
      <c r="N384">
        <v>99</v>
      </c>
      <c r="O384">
        <v>99</v>
      </c>
      <c r="P384">
        <v>9999</v>
      </c>
      <c r="AN384">
        <v>99</v>
      </c>
      <c r="AO384">
        <v>99</v>
      </c>
      <c r="AP384">
        <v>99</v>
      </c>
      <c r="AQ384">
        <v>99</v>
      </c>
    </row>
    <row r="385" spans="1:45">
      <c r="A385">
        <v>10</v>
      </c>
      <c r="B385">
        <v>18</v>
      </c>
      <c r="C385">
        <v>2022</v>
      </c>
      <c r="D385">
        <v>99</v>
      </c>
      <c r="E385">
        <v>99</v>
      </c>
      <c r="F385">
        <v>99</v>
      </c>
      <c r="G385">
        <v>99</v>
      </c>
      <c r="H385">
        <v>99</v>
      </c>
      <c r="I385">
        <v>99</v>
      </c>
      <c r="J385">
        <v>999</v>
      </c>
      <c r="K385">
        <v>12</v>
      </c>
      <c r="L385">
        <v>99</v>
      </c>
      <c r="M385">
        <v>99</v>
      </c>
      <c r="N385">
        <v>99</v>
      </c>
      <c r="O385">
        <v>99</v>
      </c>
      <c r="P385">
        <v>9999</v>
      </c>
      <c r="AN385">
        <v>99</v>
      </c>
      <c r="AO385">
        <v>99</v>
      </c>
      <c r="AP385">
        <v>99</v>
      </c>
      <c r="AQ385">
        <v>99</v>
      </c>
    </row>
    <row r="386" spans="1:45">
      <c r="A386">
        <v>11</v>
      </c>
      <c r="B386">
        <v>1</v>
      </c>
      <c r="C386">
        <v>2024</v>
      </c>
      <c r="D386">
        <v>99</v>
      </c>
      <c r="E386">
        <v>99</v>
      </c>
      <c r="F386">
        <v>99</v>
      </c>
      <c r="G386">
        <v>99</v>
      </c>
      <c r="H386">
        <v>99</v>
      </c>
      <c r="I386">
        <v>99</v>
      </c>
      <c r="J386">
        <v>999</v>
      </c>
      <c r="K386">
        <v>99</v>
      </c>
      <c r="L386">
        <v>1</v>
      </c>
      <c r="M386">
        <v>99</v>
      </c>
      <c r="N386">
        <v>99</v>
      </c>
      <c r="O386">
        <v>99</v>
      </c>
      <c r="P386">
        <v>9999</v>
      </c>
      <c r="Q386">
        <v>1426</v>
      </c>
      <c r="R386">
        <v>2004</v>
      </c>
      <c r="S386">
        <v>1</v>
      </c>
      <c r="T386">
        <v>4.3173652694610789</v>
      </c>
      <c r="U386">
        <v>212.86961077844285</v>
      </c>
      <c r="V386">
        <v>0</v>
      </c>
      <c r="W386">
        <v>6.2874251497005949</v>
      </c>
      <c r="X386">
        <v>0</v>
      </c>
      <c r="Y386">
        <v>30.351427336545175</v>
      </c>
      <c r="Z386">
        <v>0</v>
      </c>
      <c r="AA386">
        <v>1.294112973250908</v>
      </c>
      <c r="AC386">
        <v>12.842310544499275</v>
      </c>
      <c r="AE386">
        <v>3.7481764111771958</v>
      </c>
      <c r="AF386">
        <v>2.6271404340452089</v>
      </c>
      <c r="AG386">
        <v>2174.7884615384605</v>
      </c>
      <c r="AH386">
        <v>88.223552894211593</v>
      </c>
      <c r="AI386">
        <v>5.2395209580838316</v>
      </c>
      <c r="AJ386">
        <v>634.93349443508851</v>
      </c>
      <c r="AK386">
        <v>-7.7317035511547951</v>
      </c>
      <c r="AL386">
        <v>-3.8266571339965889</v>
      </c>
      <c r="AN386">
        <v>99</v>
      </c>
      <c r="AO386">
        <v>99</v>
      </c>
      <c r="AP386">
        <v>99</v>
      </c>
      <c r="AQ386">
        <v>99</v>
      </c>
      <c r="AR386">
        <v>222.75452488687779</v>
      </c>
      <c r="AS386">
        <v>19.156626120068783</v>
      </c>
    </row>
    <row r="387" spans="1:45">
      <c r="A387">
        <v>11</v>
      </c>
      <c r="B387">
        <v>2</v>
      </c>
      <c r="C387">
        <v>2024</v>
      </c>
      <c r="D387">
        <v>99</v>
      </c>
      <c r="E387">
        <v>99</v>
      </c>
      <c r="F387">
        <v>99</v>
      </c>
      <c r="G387">
        <v>99</v>
      </c>
      <c r="H387">
        <v>99</v>
      </c>
      <c r="I387">
        <v>99</v>
      </c>
      <c r="J387">
        <v>999</v>
      </c>
      <c r="K387">
        <v>99</v>
      </c>
      <c r="L387">
        <v>2</v>
      </c>
      <c r="M387">
        <v>99</v>
      </c>
      <c r="N387">
        <v>99</v>
      </c>
      <c r="O387">
        <v>99</v>
      </c>
      <c r="P387">
        <v>9999</v>
      </c>
      <c r="Q387">
        <v>4060</v>
      </c>
      <c r="R387">
        <v>8236</v>
      </c>
      <c r="S387">
        <v>2</v>
      </c>
      <c r="T387">
        <v>5.8250364254492499</v>
      </c>
      <c r="U387">
        <v>246.35650801359969</v>
      </c>
      <c r="V387">
        <v>0</v>
      </c>
      <c r="W387">
        <v>32.212238950947061</v>
      </c>
      <c r="X387">
        <v>3.6425449247207399E-2</v>
      </c>
      <c r="Y387">
        <v>28.162401225457526</v>
      </c>
      <c r="Z387">
        <v>0</v>
      </c>
      <c r="AA387">
        <v>1.4268158547529881</v>
      </c>
      <c r="AC387">
        <v>16.913435795831461</v>
      </c>
      <c r="AE387">
        <v>15.404182097033628</v>
      </c>
      <c r="AF387">
        <v>12.495460986332724</v>
      </c>
      <c r="AG387">
        <v>2153.2875869448903</v>
      </c>
      <c r="AH387">
        <v>90.76007770762503</v>
      </c>
      <c r="AI387">
        <v>5.670228266148615</v>
      </c>
      <c r="AJ387">
        <v>627.93839003609492</v>
      </c>
      <c r="AK387">
        <v>-7.7360270991513982</v>
      </c>
      <c r="AL387">
        <v>-11.029318117575375</v>
      </c>
      <c r="AN387">
        <v>99</v>
      </c>
      <c r="AO387">
        <v>99</v>
      </c>
      <c r="AP387">
        <v>99</v>
      </c>
      <c r="AQ387">
        <v>99</v>
      </c>
      <c r="AR387">
        <v>223.84042268592833</v>
      </c>
      <c r="AS387">
        <v>21.910507827706216</v>
      </c>
    </row>
    <row r="388" spans="1:45">
      <c r="A388">
        <v>11</v>
      </c>
      <c r="B388">
        <v>3</v>
      </c>
      <c r="C388">
        <v>2024</v>
      </c>
      <c r="D388">
        <v>99</v>
      </c>
      <c r="E388">
        <v>99</v>
      </c>
      <c r="F388">
        <v>99</v>
      </c>
      <c r="G388">
        <v>99</v>
      </c>
      <c r="H388">
        <v>99</v>
      </c>
      <c r="I388">
        <v>99</v>
      </c>
      <c r="J388">
        <v>999</v>
      </c>
      <c r="K388">
        <v>99</v>
      </c>
      <c r="L388">
        <v>3</v>
      </c>
      <c r="M388">
        <v>99</v>
      </c>
      <c r="N388">
        <v>99</v>
      </c>
      <c r="O388">
        <v>99</v>
      </c>
      <c r="P388">
        <v>9999</v>
      </c>
      <c r="Q388">
        <v>5376</v>
      </c>
      <c r="R388">
        <v>13512</v>
      </c>
      <c r="S388">
        <v>3</v>
      </c>
      <c r="T388">
        <v>7.32082593250444</v>
      </c>
      <c r="U388">
        <v>277.31039076376459</v>
      </c>
      <c r="V388">
        <v>0</v>
      </c>
      <c r="W388">
        <v>75.296033155713445</v>
      </c>
      <c r="X388">
        <v>0.82889283599763186</v>
      </c>
      <c r="Y388">
        <v>31.575860472214476</v>
      </c>
      <c r="Z388">
        <v>0</v>
      </c>
      <c r="AA388">
        <v>1.4764837993035251</v>
      </c>
      <c r="AC388">
        <v>28.857183743674504</v>
      </c>
      <c r="AE388">
        <v>25.272135562787568</v>
      </c>
      <c r="AF388">
        <v>23.075848805178328</v>
      </c>
      <c r="AG388">
        <v>2172.6831706736498</v>
      </c>
      <c r="AH388">
        <v>93.2578448786264</v>
      </c>
      <c r="AI388">
        <v>8.1335109532267609</v>
      </c>
      <c r="AJ388">
        <v>642.95116525024719</v>
      </c>
      <c r="AK388">
        <v>-9.2121934891745116</v>
      </c>
      <c r="AL388">
        <v>-18.883746192861476</v>
      </c>
      <c r="AN388">
        <v>99</v>
      </c>
      <c r="AO388">
        <v>99</v>
      </c>
      <c r="AP388">
        <v>99</v>
      </c>
      <c r="AQ388">
        <v>99</v>
      </c>
      <c r="AR388">
        <v>224.28159961913829</v>
      </c>
      <c r="AS388">
        <v>24.531745139487299</v>
      </c>
    </row>
    <row r="389" spans="1:45">
      <c r="A389">
        <v>11</v>
      </c>
      <c r="B389">
        <v>4</v>
      </c>
      <c r="C389">
        <v>2024</v>
      </c>
      <c r="D389">
        <v>99</v>
      </c>
      <c r="E389">
        <v>99</v>
      </c>
      <c r="F389">
        <v>99</v>
      </c>
      <c r="G389">
        <v>99</v>
      </c>
      <c r="H389">
        <v>99</v>
      </c>
      <c r="I389">
        <v>99</v>
      </c>
      <c r="J389">
        <v>999</v>
      </c>
      <c r="K389">
        <v>99</v>
      </c>
      <c r="L389">
        <v>4</v>
      </c>
      <c r="M389">
        <v>99</v>
      </c>
      <c r="N389">
        <v>99</v>
      </c>
      <c r="O389">
        <v>99</v>
      </c>
      <c r="P389">
        <v>9999</v>
      </c>
      <c r="Q389">
        <v>5390</v>
      </c>
      <c r="R389">
        <v>12033</v>
      </c>
      <c r="S389">
        <v>4</v>
      </c>
      <c r="T389">
        <v>8.5056926784675486</v>
      </c>
      <c r="U389">
        <v>307.86665835618624</v>
      </c>
      <c r="V389">
        <v>0</v>
      </c>
      <c r="W389">
        <v>89.678384442782317</v>
      </c>
      <c r="X389">
        <v>9.5404304828388611</v>
      </c>
      <c r="Y389">
        <v>36.451386946864815</v>
      </c>
      <c r="Z389">
        <v>0</v>
      </c>
      <c r="AA389">
        <v>1.6598929929075812</v>
      </c>
      <c r="AC389">
        <v>35.238298421062751</v>
      </c>
      <c r="AE389">
        <v>22.50589159465828</v>
      </c>
      <c r="AF389">
        <v>22.814369963471488</v>
      </c>
      <c r="AG389">
        <v>2232.7726109591454</v>
      </c>
      <c r="AH389">
        <v>94.166043380703059</v>
      </c>
      <c r="AI389">
        <v>16.355023684866612</v>
      </c>
      <c r="AJ389">
        <v>689.28710610332246</v>
      </c>
      <c r="AK389">
        <v>-13.209886046283156</v>
      </c>
      <c r="AL389">
        <v>-23.615832256397191</v>
      </c>
      <c r="AN389">
        <v>99</v>
      </c>
      <c r="AO389">
        <v>99</v>
      </c>
      <c r="AP389">
        <v>99</v>
      </c>
      <c r="AQ389">
        <v>99</v>
      </c>
      <c r="AR389">
        <v>224.09794405717815</v>
      </c>
      <c r="AS389">
        <v>27.306096674233537</v>
      </c>
    </row>
    <row r="390" spans="1:45">
      <c r="A390">
        <v>11</v>
      </c>
      <c r="B390">
        <v>5</v>
      </c>
      <c r="C390">
        <v>2024</v>
      </c>
      <c r="D390">
        <v>99</v>
      </c>
      <c r="E390">
        <v>99</v>
      </c>
      <c r="F390">
        <v>99</v>
      </c>
      <c r="G390">
        <v>99</v>
      </c>
      <c r="H390">
        <v>99</v>
      </c>
      <c r="I390">
        <v>99</v>
      </c>
      <c r="J390">
        <v>999</v>
      </c>
      <c r="K390">
        <v>99</v>
      </c>
      <c r="L390">
        <v>5</v>
      </c>
      <c r="M390">
        <v>99</v>
      </c>
      <c r="N390">
        <v>99</v>
      </c>
      <c r="O390">
        <v>99</v>
      </c>
      <c r="P390">
        <v>9999</v>
      </c>
      <c r="Q390">
        <v>4151</v>
      </c>
      <c r="R390">
        <v>7389</v>
      </c>
      <c r="S390">
        <v>5</v>
      </c>
      <c r="T390">
        <v>9.2879956692380627</v>
      </c>
      <c r="U390">
        <v>331.41890648260937</v>
      </c>
      <c r="V390">
        <v>0</v>
      </c>
      <c r="W390">
        <v>88.144539179861951</v>
      </c>
      <c r="X390">
        <v>34.361889294897814</v>
      </c>
      <c r="Y390">
        <v>41.318200883970867</v>
      </c>
      <c r="Z390">
        <v>0</v>
      </c>
      <c r="AA390">
        <v>2.1401416815453445</v>
      </c>
      <c r="AC390">
        <v>35.346041887745393</v>
      </c>
      <c r="AE390">
        <v>13.819997755582984</v>
      </c>
      <c r="AF390">
        <v>15.081163627372751</v>
      </c>
      <c r="AG390">
        <v>2361.8724504452744</v>
      </c>
      <c r="AH390">
        <v>94.153471376370277</v>
      </c>
      <c r="AI390">
        <v>35.891189606171338</v>
      </c>
      <c r="AJ390">
        <v>822.70081933881886</v>
      </c>
      <c r="AK390">
        <v>-18.381887324685326</v>
      </c>
      <c r="AL390">
        <v>-23.175940539075839</v>
      </c>
      <c r="AN390">
        <v>99</v>
      </c>
      <c r="AO390">
        <v>99</v>
      </c>
      <c r="AP390">
        <v>99</v>
      </c>
      <c r="AQ390">
        <v>99</v>
      </c>
      <c r="AR390">
        <v>222.38078138465957</v>
      </c>
      <c r="AS390">
        <v>30.060604030310422</v>
      </c>
    </row>
    <row r="391" spans="1:45">
      <c r="A391">
        <v>11</v>
      </c>
      <c r="B391">
        <v>6</v>
      </c>
      <c r="C391">
        <v>2024</v>
      </c>
      <c r="D391">
        <v>99</v>
      </c>
      <c r="E391">
        <v>99</v>
      </c>
      <c r="F391">
        <v>99</v>
      </c>
      <c r="G391">
        <v>99</v>
      </c>
      <c r="H391">
        <v>99</v>
      </c>
      <c r="I391">
        <v>99</v>
      </c>
      <c r="J391">
        <v>999</v>
      </c>
      <c r="K391">
        <v>99</v>
      </c>
      <c r="L391">
        <v>6</v>
      </c>
      <c r="M391">
        <v>99</v>
      </c>
      <c r="N391">
        <v>99</v>
      </c>
      <c r="O391">
        <v>99</v>
      </c>
      <c r="P391">
        <v>9999</v>
      </c>
      <c r="Q391">
        <v>2583</v>
      </c>
      <c r="R391">
        <v>4465</v>
      </c>
      <c r="S391">
        <v>6</v>
      </c>
      <c r="T391">
        <v>9.617021276595743</v>
      </c>
      <c r="U391">
        <v>350.97316909294568</v>
      </c>
      <c r="V391">
        <v>100</v>
      </c>
      <c r="W391">
        <v>87.2340425531915</v>
      </c>
      <c r="X391">
        <v>50.750279955207183</v>
      </c>
      <c r="Y391">
        <v>41.65211521969281</v>
      </c>
      <c r="Z391">
        <v>0</v>
      </c>
      <c r="AA391">
        <v>2.5648632061115202</v>
      </c>
      <c r="AC391">
        <v>25.903266407636128</v>
      </c>
      <c r="AE391">
        <v>8.3511016346837241</v>
      </c>
      <c r="AF391">
        <v>9.6508882259228184</v>
      </c>
      <c r="AG391">
        <v>2538.7967306325513</v>
      </c>
      <c r="AH391">
        <v>94.535274356103031</v>
      </c>
      <c r="AI391">
        <v>68.10750279955208</v>
      </c>
      <c r="AJ391">
        <v>901.66696338672557</v>
      </c>
      <c r="AK391">
        <v>-4.48315499644709</v>
      </c>
      <c r="AL391">
        <v>-14.19686336188853</v>
      </c>
      <c r="AN391">
        <v>99</v>
      </c>
      <c r="AO391">
        <v>99</v>
      </c>
      <c r="AP391">
        <v>99</v>
      </c>
      <c r="AQ391">
        <v>99</v>
      </c>
      <c r="AR391">
        <v>220.82658137882024</v>
      </c>
      <c r="AS391">
        <v>32.5758247279824</v>
      </c>
    </row>
    <row r="392" spans="1:45">
      <c r="A392">
        <v>11</v>
      </c>
      <c r="B392">
        <v>7</v>
      </c>
      <c r="C392">
        <v>2024</v>
      </c>
      <c r="D392">
        <v>99</v>
      </c>
      <c r="E392">
        <v>99</v>
      </c>
      <c r="F392">
        <v>99</v>
      </c>
      <c r="G392">
        <v>99</v>
      </c>
      <c r="H392">
        <v>99</v>
      </c>
      <c r="I392">
        <v>99</v>
      </c>
      <c r="J392">
        <v>999</v>
      </c>
      <c r="K392">
        <v>99</v>
      </c>
      <c r="L392">
        <v>7</v>
      </c>
      <c r="M392">
        <v>99</v>
      </c>
      <c r="N392">
        <v>99</v>
      </c>
      <c r="O392">
        <v>99</v>
      </c>
      <c r="P392">
        <v>9999</v>
      </c>
      <c r="Q392">
        <v>1707</v>
      </c>
      <c r="R392">
        <v>3098</v>
      </c>
      <c r="S392">
        <v>7</v>
      </c>
      <c r="T392">
        <v>10.063266623628149</v>
      </c>
      <c r="U392">
        <v>379.18686249193058</v>
      </c>
      <c r="V392">
        <v>100</v>
      </c>
      <c r="W392">
        <v>92.834086507424146</v>
      </c>
      <c r="X392">
        <v>76.46868947708198</v>
      </c>
      <c r="Y392">
        <v>40.374763989869678</v>
      </c>
      <c r="Z392">
        <v>0</v>
      </c>
      <c r="AA392">
        <v>2.5872508435829502</v>
      </c>
      <c r="AC392">
        <v>18.779040684456231</v>
      </c>
      <c r="AE392">
        <v>5.7943365877380018</v>
      </c>
      <c r="AF392">
        <v>7.2344680160818884</v>
      </c>
      <c r="AG392">
        <v>2604.1279426816791</v>
      </c>
      <c r="AH392">
        <v>94.577146546158815</v>
      </c>
      <c r="AI392">
        <v>86.281471917366019</v>
      </c>
      <c r="AJ392">
        <v>874.9209607078858</v>
      </c>
      <c r="AK392">
        <v>4.7682135268074957</v>
      </c>
      <c r="AL392">
        <v>-11.49744195177227</v>
      </c>
      <c r="AN392">
        <v>99</v>
      </c>
      <c r="AO392">
        <v>99</v>
      </c>
      <c r="AP392">
        <v>99</v>
      </c>
      <c r="AQ392">
        <v>99</v>
      </c>
      <c r="AR392">
        <v>220.834527465029</v>
      </c>
      <c r="AS392">
        <v>35.185652000964879</v>
      </c>
    </row>
    <row r="393" spans="1:45">
      <c r="A393">
        <v>11</v>
      </c>
      <c r="B393">
        <v>8</v>
      </c>
      <c r="C393">
        <v>2024</v>
      </c>
      <c r="D393">
        <v>99</v>
      </c>
      <c r="E393">
        <v>99</v>
      </c>
      <c r="F393">
        <v>99</v>
      </c>
      <c r="G393">
        <v>99</v>
      </c>
      <c r="H393">
        <v>99</v>
      </c>
      <c r="I393">
        <v>99</v>
      </c>
      <c r="J393">
        <v>999</v>
      </c>
      <c r="K393">
        <v>99</v>
      </c>
      <c r="L393">
        <v>8</v>
      </c>
      <c r="M393">
        <v>99</v>
      </c>
      <c r="N393">
        <v>99</v>
      </c>
      <c r="O393">
        <v>99</v>
      </c>
      <c r="P393">
        <v>9999</v>
      </c>
      <c r="Q393">
        <v>1025</v>
      </c>
      <c r="R393">
        <v>1705</v>
      </c>
      <c r="S393">
        <v>8</v>
      </c>
      <c r="T393">
        <v>11.039882697947217</v>
      </c>
      <c r="U393">
        <v>410.76269794721344</v>
      </c>
      <c r="V393">
        <v>100</v>
      </c>
      <c r="W393">
        <v>97.88856304985336</v>
      </c>
      <c r="X393">
        <v>94.545454545454561</v>
      </c>
      <c r="Y393">
        <v>38.887218743152623</v>
      </c>
      <c r="Z393">
        <v>0</v>
      </c>
      <c r="AA393">
        <v>2.4166198706340776</v>
      </c>
      <c r="AC393">
        <v>14.397341895048656</v>
      </c>
      <c r="AE393">
        <v>3.1889425055175242</v>
      </c>
      <c r="AF393">
        <v>4.3130777437007746</v>
      </c>
      <c r="AG393">
        <v>2587.5169439309921</v>
      </c>
      <c r="AH393">
        <v>95.190615835777123</v>
      </c>
      <c r="AI393">
        <v>91.671554252199371</v>
      </c>
      <c r="AJ393">
        <v>818.14329012819508</v>
      </c>
      <c r="AK393">
        <v>13.353461912213611</v>
      </c>
      <c r="AL393">
        <v>-1.6419327205301404</v>
      </c>
      <c r="AN393">
        <v>99</v>
      </c>
      <c r="AO393">
        <v>99</v>
      </c>
      <c r="AP393">
        <v>99</v>
      </c>
      <c r="AQ393">
        <v>99</v>
      </c>
      <c r="AR393">
        <v>220.60505237215037</v>
      </c>
      <c r="AS393">
        <v>38.293410264230779</v>
      </c>
    </row>
    <row r="394" spans="1:45">
      <c r="A394">
        <v>11</v>
      </c>
      <c r="B394">
        <v>9</v>
      </c>
      <c r="C394">
        <v>2024</v>
      </c>
      <c r="D394">
        <v>99</v>
      </c>
      <c r="E394">
        <v>99</v>
      </c>
      <c r="F394">
        <v>99</v>
      </c>
      <c r="G394">
        <v>99</v>
      </c>
      <c r="H394">
        <v>99</v>
      </c>
      <c r="I394">
        <v>99</v>
      </c>
      <c r="J394">
        <v>999</v>
      </c>
      <c r="K394">
        <v>99</v>
      </c>
      <c r="L394">
        <v>9</v>
      </c>
      <c r="M394">
        <v>99</v>
      </c>
      <c r="N394">
        <v>99</v>
      </c>
      <c r="O394">
        <v>99</v>
      </c>
      <c r="P394">
        <v>9999</v>
      </c>
      <c r="Q394">
        <v>443</v>
      </c>
      <c r="R394">
        <v>631</v>
      </c>
      <c r="S394">
        <v>9</v>
      </c>
      <c r="T394">
        <v>12.110935023771789</v>
      </c>
      <c r="U394">
        <v>446.80586370839927</v>
      </c>
      <c r="V394">
        <v>100</v>
      </c>
      <c r="W394">
        <v>100</v>
      </c>
      <c r="X394">
        <v>99.524564183835182</v>
      </c>
      <c r="Y394">
        <v>40.795299135367259</v>
      </c>
      <c r="Z394">
        <v>0</v>
      </c>
      <c r="AA394">
        <v>2.1118616584799756</v>
      </c>
      <c r="AC394">
        <v>15.738203127780421</v>
      </c>
      <c r="AE394">
        <v>1.1801892791680697</v>
      </c>
      <c r="AF394">
        <v>1.7362814630096703</v>
      </c>
      <c r="AG394">
        <v>2560.7059800664456</v>
      </c>
      <c r="AH394">
        <v>95.404120443740098</v>
      </c>
      <c r="AI394">
        <v>93.81933438985736</v>
      </c>
      <c r="AJ394">
        <v>772.41378467003813</v>
      </c>
      <c r="AK394">
        <v>7.3802916671392147</v>
      </c>
      <c r="AL394">
        <v>-4.3315971232130543</v>
      </c>
      <c r="AN394">
        <v>99</v>
      </c>
      <c r="AO394">
        <v>99</v>
      </c>
      <c r="AP394">
        <v>99</v>
      </c>
      <c r="AQ394">
        <v>99</v>
      </c>
      <c r="AR394">
        <v>220.81395348837205</v>
      </c>
      <c r="AS394">
        <v>41.46124720946333</v>
      </c>
    </row>
    <row r="395" spans="1:45">
      <c r="A395">
        <v>11</v>
      </c>
      <c r="B395">
        <v>10</v>
      </c>
      <c r="C395">
        <v>2024</v>
      </c>
      <c r="D395">
        <v>99</v>
      </c>
      <c r="E395">
        <v>99</v>
      </c>
      <c r="F395">
        <v>99</v>
      </c>
      <c r="G395">
        <v>99</v>
      </c>
      <c r="H395">
        <v>99</v>
      </c>
      <c r="I395">
        <v>99</v>
      </c>
      <c r="J395">
        <v>999</v>
      </c>
      <c r="K395">
        <v>99</v>
      </c>
      <c r="L395">
        <v>10</v>
      </c>
      <c r="M395">
        <v>99</v>
      </c>
      <c r="N395">
        <v>99</v>
      </c>
      <c r="O395">
        <v>99</v>
      </c>
      <c r="P395">
        <v>9999</v>
      </c>
      <c r="Q395">
        <v>129</v>
      </c>
      <c r="R395">
        <v>159</v>
      </c>
      <c r="S395">
        <v>10</v>
      </c>
      <c r="T395">
        <v>12.893081761006288</v>
      </c>
      <c r="U395">
        <v>487.66100628930786</v>
      </c>
      <c r="V395">
        <v>100</v>
      </c>
      <c r="W395">
        <v>100</v>
      </c>
      <c r="X395">
        <v>100</v>
      </c>
      <c r="Y395">
        <v>41.598915854208379</v>
      </c>
      <c r="Z395">
        <v>0</v>
      </c>
      <c r="AA395">
        <v>2.0081318799827805</v>
      </c>
      <c r="AC395">
        <v>-8.2859727085456001</v>
      </c>
      <c r="AE395">
        <v>0.29738525418022665</v>
      </c>
      <c r="AF395">
        <v>0.4775150458953768</v>
      </c>
      <c r="AG395">
        <v>2599.5555555555557</v>
      </c>
      <c r="AH395">
        <v>96.226415094339615</v>
      </c>
      <c r="AI395">
        <v>93.710691823899381</v>
      </c>
      <c r="AJ395">
        <v>823.11414792138692</v>
      </c>
      <c r="AK395">
        <v>16.596519463373014</v>
      </c>
      <c r="AL395">
        <v>0.52780573745429993</v>
      </c>
      <c r="AN395">
        <v>99</v>
      </c>
      <c r="AO395">
        <v>99</v>
      </c>
      <c r="AP395">
        <v>99</v>
      </c>
      <c r="AQ395">
        <v>99</v>
      </c>
      <c r="AR395">
        <v>222.70588235294119</v>
      </c>
      <c r="AS395">
        <v>44.36862489808405</v>
      </c>
    </row>
    <row r="396" spans="1:45">
      <c r="A396">
        <v>11</v>
      </c>
      <c r="B396">
        <v>11</v>
      </c>
      <c r="C396">
        <v>2024</v>
      </c>
      <c r="D396">
        <v>99</v>
      </c>
      <c r="E396">
        <v>99</v>
      </c>
      <c r="F396">
        <v>99</v>
      </c>
      <c r="G396">
        <v>99</v>
      </c>
      <c r="H396">
        <v>99</v>
      </c>
      <c r="I396">
        <v>99</v>
      </c>
      <c r="J396">
        <v>999</v>
      </c>
      <c r="K396">
        <v>99</v>
      </c>
      <c r="L396">
        <v>11</v>
      </c>
      <c r="M396">
        <v>99</v>
      </c>
      <c r="N396">
        <v>99</v>
      </c>
      <c r="O396">
        <v>99</v>
      </c>
      <c r="P396">
        <v>9999</v>
      </c>
      <c r="Q396">
        <v>43</v>
      </c>
      <c r="R396">
        <v>49</v>
      </c>
      <c r="S396">
        <v>11</v>
      </c>
      <c r="T396">
        <v>12.877551020408164</v>
      </c>
      <c r="U396">
        <v>520.79387755102039</v>
      </c>
      <c r="V396">
        <v>100</v>
      </c>
      <c r="W396">
        <v>97.959183673469383</v>
      </c>
      <c r="X396">
        <v>97.959183673469383</v>
      </c>
      <c r="Y396">
        <v>58.934998465667199</v>
      </c>
      <c r="Z396">
        <v>0</v>
      </c>
      <c r="AA396">
        <v>2.4212718285655326</v>
      </c>
      <c r="AC396">
        <v>52.107650257121961</v>
      </c>
      <c r="AE396">
        <v>9.1647028017805693E-2</v>
      </c>
      <c r="AF396">
        <v>0.15715704543572179</v>
      </c>
      <c r="AG396">
        <v>2609.2888888888888</v>
      </c>
      <c r="AH396">
        <v>91.836734693877574</v>
      </c>
      <c r="AI396">
        <v>89.7959183673469</v>
      </c>
      <c r="AJ396">
        <v>788.76456485153619</v>
      </c>
      <c r="AK396">
        <v>51.820086985376918</v>
      </c>
      <c r="AL396">
        <v>21.698122256378735</v>
      </c>
      <c r="AN396">
        <v>99</v>
      </c>
      <c r="AO396">
        <v>99</v>
      </c>
      <c r="AP396">
        <v>99</v>
      </c>
      <c r="AQ396">
        <v>99</v>
      </c>
      <c r="AR396">
        <v>225.44444444444443</v>
      </c>
      <c r="AS396">
        <v>46.089396702333993</v>
      </c>
    </row>
    <row r="397" spans="1:45">
      <c r="A397">
        <v>11</v>
      </c>
      <c r="B397">
        <v>12</v>
      </c>
      <c r="C397">
        <v>2024</v>
      </c>
      <c r="D397">
        <v>99</v>
      </c>
      <c r="E397">
        <v>99</v>
      </c>
      <c r="F397">
        <v>99</v>
      </c>
      <c r="G397">
        <v>99</v>
      </c>
      <c r="H397">
        <v>99</v>
      </c>
      <c r="I397">
        <v>99</v>
      </c>
      <c r="J397">
        <v>999</v>
      </c>
      <c r="K397">
        <v>99</v>
      </c>
      <c r="L397">
        <v>12</v>
      </c>
      <c r="M397">
        <v>99</v>
      </c>
      <c r="N397">
        <v>99</v>
      </c>
      <c r="O397">
        <v>99</v>
      </c>
      <c r="P397">
        <v>9999</v>
      </c>
      <c r="Q397">
        <v>11</v>
      </c>
      <c r="R397">
        <v>13</v>
      </c>
      <c r="S397">
        <v>12</v>
      </c>
      <c r="T397">
        <v>13.846153846153852</v>
      </c>
      <c r="U397">
        <v>551.97692307692307</v>
      </c>
      <c r="V397">
        <v>100</v>
      </c>
      <c r="W397">
        <v>100</v>
      </c>
      <c r="X397">
        <v>100</v>
      </c>
      <c r="Y397">
        <v>31.137539892107529</v>
      </c>
      <c r="Z397">
        <v>0</v>
      </c>
      <c r="AA397">
        <v>1.4595127662315579</v>
      </c>
      <c r="AC397">
        <v>5.1039588864364474</v>
      </c>
      <c r="AE397">
        <v>2.4314517637377023E-2</v>
      </c>
      <c r="AF397">
        <v>4.4191239079000591E-2</v>
      </c>
      <c r="AG397">
        <v>2522.6923076923081</v>
      </c>
      <c r="AH397">
        <v>100</v>
      </c>
      <c r="AI397">
        <v>100</v>
      </c>
      <c r="AJ397">
        <v>519.88066450431052</v>
      </c>
      <c r="AK397">
        <v>59.479156464007026</v>
      </c>
      <c r="AL397">
        <v>16.88338922241018</v>
      </c>
      <c r="AN397">
        <v>99</v>
      </c>
      <c r="AO397">
        <v>99</v>
      </c>
      <c r="AP397">
        <v>99</v>
      </c>
      <c r="AQ397">
        <v>99</v>
      </c>
      <c r="AR397">
        <v>224.61538461538473</v>
      </c>
      <c r="AS397">
        <v>48.752643060399407</v>
      </c>
    </row>
    <row r="398" spans="1:45">
      <c r="A398">
        <v>11</v>
      </c>
      <c r="B398">
        <v>13</v>
      </c>
      <c r="C398">
        <v>2024</v>
      </c>
      <c r="D398">
        <v>99</v>
      </c>
      <c r="E398">
        <v>99</v>
      </c>
      <c r="F398">
        <v>99</v>
      </c>
      <c r="G398">
        <v>99</v>
      </c>
      <c r="H398">
        <v>99</v>
      </c>
      <c r="I398">
        <v>99</v>
      </c>
      <c r="J398">
        <v>999</v>
      </c>
      <c r="K398">
        <v>99</v>
      </c>
      <c r="L398">
        <v>13</v>
      </c>
      <c r="M398">
        <v>99</v>
      </c>
      <c r="N398">
        <v>99</v>
      </c>
      <c r="O398">
        <v>99</v>
      </c>
      <c r="P398">
        <v>9999</v>
      </c>
      <c r="Q398">
        <v>3</v>
      </c>
      <c r="R398">
        <v>3</v>
      </c>
      <c r="S398">
        <v>13</v>
      </c>
      <c r="T398">
        <v>15</v>
      </c>
      <c r="U398">
        <v>610.73333333333323</v>
      </c>
      <c r="V398">
        <v>100</v>
      </c>
      <c r="W398">
        <v>100</v>
      </c>
      <c r="X398">
        <v>100</v>
      </c>
      <c r="Y398">
        <v>23.394063824447095</v>
      </c>
      <c r="Z398">
        <v>0</v>
      </c>
      <c r="AA398">
        <v>0</v>
      </c>
      <c r="AE398">
        <v>5.6110425317023888E-3</v>
      </c>
      <c r="AF398">
        <v>1.1283524707073164E-2</v>
      </c>
      <c r="AG398">
        <v>2562.6666666666661</v>
      </c>
      <c r="AH398">
        <v>100</v>
      </c>
      <c r="AI398">
        <v>100</v>
      </c>
      <c r="AJ398">
        <v>375.58872305873263</v>
      </c>
      <c r="AK398">
        <v>50.84869708997941</v>
      </c>
      <c r="AN398">
        <v>99</v>
      </c>
      <c r="AO398">
        <v>99</v>
      </c>
      <c r="AP398">
        <v>99</v>
      </c>
      <c r="AQ398">
        <v>99</v>
      </c>
      <c r="AR398">
        <v>228</v>
      </c>
      <c r="AS398">
        <v>51.510948874312099</v>
      </c>
    </row>
    <row r="399" spans="1:45" s="529" customFormat="1">
      <c r="A399" s="529">
        <v>11</v>
      </c>
      <c r="B399" s="529">
        <v>14</v>
      </c>
      <c r="C399" s="529">
        <v>2024</v>
      </c>
      <c r="D399" s="529">
        <v>99</v>
      </c>
      <c r="E399" s="529">
        <v>99</v>
      </c>
      <c r="F399" s="529">
        <v>99</v>
      </c>
      <c r="G399" s="529">
        <v>99</v>
      </c>
      <c r="H399" s="529">
        <v>99</v>
      </c>
      <c r="I399" s="529">
        <v>99</v>
      </c>
      <c r="J399" s="529">
        <v>999</v>
      </c>
      <c r="K399" s="529">
        <v>99</v>
      </c>
      <c r="L399" s="529">
        <v>14</v>
      </c>
      <c r="M399" s="529">
        <v>99</v>
      </c>
      <c r="N399" s="529">
        <v>99</v>
      </c>
      <c r="O399" s="529">
        <v>99</v>
      </c>
      <c r="P399" s="529">
        <v>9999</v>
      </c>
      <c r="AN399" s="529">
        <v>99</v>
      </c>
      <c r="AO399" s="529">
        <v>99</v>
      </c>
      <c r="AP399" s="529">
        <v>99</v>
      </c>
      <c r="AQ399" s="529">
        <v>99</v>
      </c>
    </row>
    <row r="400" spans="1:45">
      <c r="A400">
        <v>11</v>
      </c>
      <c r="B400">
        <v>15</v>
      </c>
      <c r="C400">
        <v>2024</v>
      </c>
      <c r="D400">
        <v>99</v>
      </c>
      <c r="E400">
        <v>99</v>
      </c>
      <c r="F400">
        <v>99</v>
      </c>
      <c r="G400">
        <v>99</v>
      </c>
      <c r="H400">
        <v>99</v>
      </c>
      <c r="I400">
        <v>99</v>
      </c>
      <c r="J400">
        <v>999</v>
      </c>
      <c r="K400">
        <v>99</v>
      </c>
      <c r="L400">
        <v>15</v>
      </c>
      <c r="M400">
        <v>99</v>
      </c>
      <c r="N400">
        <v>99</v>
      </c>
      <c r="O400">
        <v>99</v>
      </c>
      <c r="P400">
        <v>9999</v>
      </c>
      <c r="AN400">
        <v>99</v>
      </c>
      <c r="AO400">
        <v>99</v>
      </c>
      <c r="AP400">
        <v>99</v>
      </c>
      <c r="AQ400">
        <v>99</v>
      </c>
    </row>
    <row r="401" spans="1:45">
      <c r="A401">
        <v>11</v>
      </c>
      <c r="B401">
        <v>16</v>
      </c>
      <c r="C401">
        <v>2024</v>
      </c>
      <c r="D401">
        <v>99</v>
      </c>
      <c r="E401">
        <v>99</v>
      </c>
      <c r="F401">
        <v>99</v>
      </c>
      <c r="G401">
        <v>99</v>
      </c>
      <c r="H401">
        <v>99</v>
      </c>
      <c r="I401">
        <v>99</v>
      </c>
      <c r="J401">
        <v>999</v>
      </c>
      <c r="K401">
        <v>99</v>
      </c>
      <c r="L401">
        <v>99</v>
      </c>
      <c r="M401">
        <v>99</v>
      </c>
      <c r="N401">
        <v>99</v>
      </c>
      <c r="O401">
        <v>99</v>
      </c>
      <c r="P401">
        <v>9999</v>
      </c>
      <c r="Q401">
        <v>167</v>
      </c>
      <c r="R401">
        <v>169</v>
      </c>
      <c r="T401">
        <v>6.0828402366863896</v>
      </c>
      <c r="U401">
        <v>270.13786982248536</v>
      </c>
      <c r="V401">
        <v>100</v>
      </c>
      <c r="W401">
        <v>42.603550295858</v>
      </c>
      <c r="X401">
        <v>12.426035502958579</v>
      </c>
      <c r="Y401">
        <v>68.122157836946002</v>
      </c>
      <c r="AA401">
        <v>2.9740895247290231</v>
      </c>
      <c r="AC401">
        <v>65.244180368437483</v>
      </c>
      <c r="AE401">
        <v>0.31608872928590132</v>
      </c>
      <c r="AF401">
        <v>0.28115387976717798</v>
      </c>
      <c r="AG401">
        <v>2377.6060606060605</v>
      </c>
      <c r="AH401">
        <v>19.526627218934919</v>
      </c>
      <c r="AI401">
        <v>5.9171597633136104</v>
      </c>
      <c r="AJ401">
        <v>893.95847437264308</v>
      </c>
      <c r="AK401">
        <v>-78.169676376933907</v>
      </c>
      <c r="AL401">
        <v>-66.930011328784659</v>
      </c>
      <c r="AN401">
        <v>99</v>
      </c>
      <c r="AO401">
        <v>99</v>
      </c>
      <c r="AP401">
        <v>99</v>
      </c>
      <c r="AQ401">
        <v>99</v>
      </c>
      <c r="AR401">
        <v>220.78787878787881</v>
      </c>
      <c r="AS401">
        <v>23.498715477402143</v>
      </c>
    </row>
    <row r="402" spans="1:45">
      <c r="A402">
        <v>11</v>
      </c>
      <c r="B402">
        <v>17</v>
      </c>
      <c r="C402">
        <v>2023</v>
      </c>
      <c r="D402">
        <v>99</v>
      </c>
      <c r="E402">
        <v>99</v>
      </c>
      <c r="F402">
        <v>99</v>
      </c>
      <c r="G402">
        <v>99</v>
      </c>
      <c r="H402">
        <v>99</v>
      </c>
      <c r="I402">
        <v>99</v>
      </c>
      <c r="J402">
        <v>999</v>
      </c>
      <c r="K402">
        <v>99</v>
      </c>
      <c r="L402">
        <v>1</v>
      </c>
      <c r="M402">
        <v>99</v>
      </c>
      <c r="N402">
        <v>99</v>
      </c>
      <c r="O402">
        <v>99</v>
      </c>
      <c r="P402">
        <v>9999</v>
      </c>
      <c r="Q402">
        <v>1760</v>
      </c>
      <c r="R402">
        <v>2666</v>
      </c>
      <c r="S402">
        <v>1</v>
      </c>
      <c r="T402">
        <v>4.3214553638409612</v>
      </c>
      <c r="U402">
        <v>212.28608402100511</v>
      </c>
      <c r="V402">
        <v>0</v>
      </c>
      <c r="W402">
        <v>5.2513128282070527</v>
      </c>
      <c r="X402">
        <v>3.7509377344336091E-2</v>
      </c>
      <c r="Y402">
        <v>28.83204938799836</v>
      </c>
      <c r="Z402">
        <v>0</v>
      </c>
      <c r="AA402">
        <v>1.2601445446908028</v>
      </c>
      <c r="AC402">
        <v>17.051710163187121</v>
      </c>
      <c r="AE402">
        <v>4.6719472872564154</v>
      </c>
      <c r="AF402">
        <v>3.3063925502219096</v>
      </c>
      <c r="AG402">
        <v>2139.3157446808505</v>
      </c>
      <c r="AH402">
        <v>88.147036759189803</v>
      </c>
      <c r="AI402">
        <v>4.5011252813203315</v>
      </c>
      <c r="AJ402">
        <v>630.47942100063619</v>
      </c>
      <c r="AK402">
        <v>-11.015037923351972</v>
      </c>
      <c r="AL402">
        <v>-11.900671698352648</v>
      </c>
      <c r="AN402">
        <v>99</v>
      </c>
      <c r="AO402">
        <v>99</v>
      </c>
      <c r="AP402">
        <v>99</v>
      </c>
      <c r="AQ402">
        <v>99</v>
      </c>
      <c r="AR402">
        <v>222.58978723404252</v>
      </c>
      <c r="AS402">
        <v>19.125464406327367</v>
      </c>
    </row>
    <row r="403" spans="1:45">
      <c r="A403">
        <v>11</v>
      </c>
      <c r="B403">
        <v>18</v>
      </c>
      <c r="C403">
        <v>2023</v>
      </c>
      <c r="D403">
        <v>99</v>
      </c>
      <c r="E403">
        <v>99</v>
      </c>
      <c r="F403">
        <v>99</v>
      </c>
      <c r="G403">
        <v>99</v>
      </c>
      <c r="H403">
        <v>99</v>
      </c>
      <c r="I403">
        <v>99</v>
      </c>
      <c r="J403">
        <v>999</v>
      </c>
      <c r="K403">
        <v>99</v>
      </c>
      <c r="L403">
        <v>2</v>
      </c>
      <c r="M403">
        <v>99</v>
      </c>
      <c r="N403">
        <v>99</v>
      </c>
      <c r="O403">
        <v>99</v>
      </c>
      <c r="P403">
        <v>9999</v>
      </c>
      <c r="Q403">
        <v>4571</v>
      </c>
      <c r="R403">
        <v>9830</v>
      </c>
      <c r="S403">
        <v>2</v>
      </c>
      <c r="T403">
        <v>5.8489318413021376</v>
      </c>
      <c r="U403">
        <v>245.87338758901296</v>
      </c>
      <c r="V403">
        <v>0</v>
      </c>
      <c r="W403">
        <v>31.770091556459807</v>
      </c>
      <c r="X403">
        <v>1.0172939979654117E-2</v>
      </c>
      <c r="Y403">
        <v>27.276022877753793</v>
      </c>
      <c r="Z403">
        <v>0</v>
      </c>
      <c r="AA403">
        <v>1.3946804832977795</v>
      </c>
      <c r="AC403">
        <v>20.415945367654889</v>
      </c>
      <c r="AE403">
        <v>17.226272255712889</v>
      </c>
      <c r="AF403">
        <v>14.120100426637697</v>
      </c>
      <c r="AG403">
        <v>2136.0666961130737</v>
      </c>
      <c r="AH403">
        <v>92.115971515768038</v>
      </c>
      <c r="AI403">
        <v>4.8728382502543246</v>
      </c>
      <c r="AJ403">
        <v>619.50365901864916</v>
      </c>
      <c r="AK403">
        <v>-7.892550390977739</v>
      </c>
      <c r="AL403">
        <v>-16.454610416365949</v>
      </c>
      <c r="AN403">
        <v>99</v>
      </c>
      <c r="AO403">
        <v>99</v>
      </c>
      <c r="AP403">
        <v>99</v>
      </c>
      <c r="AQ403">
        <v>99</v>
      </c>
      <c r="AR403">
        <v>223.82663427561835</v>
      </c>
      <c r="AS403">
        <v>21.885331264637966</v>
      </c>
    </row>
    <row r="404" spans="1:45">
      <c r="A404">
        <v>11</v>
      </c>
      <c r="B404">
        <v>19</v>
      </c>
      <c r="C404">
        <v>2023</v>
      </c>
      <c r="D404">
        <v>99</v>
      </c>
      <c r="E404">
        <v>99</v>
      </c>
      <c r="F404">
        <v>99</v>
      </c>
      <c r="G404">
        <v>99</v>
      </c>
      <c r="H404">
        <v>99</v>
      </c>
      <c r="I404">
        <v>99</v>
      </c>
      <c r="J404">
        <v>999</v>
      </c>
      <c r="K404">
        <v>99</v>
      </c>
      <c r="L404">
        <v>3</v>
      </c>
      <c r="M404">
        <v>99</v>
      </c>
      <c r="N404">
        <v>99</v>
      </c>
      <c r="O404">
        <v>99</v>
      </c>
      <c r="P404">
        <v>9999</v>
      </c>
      <c r="Q404">
        <v>5686</v>
      </c>
      <c r="R404">
        <v>14809</v>
      </c>
      <c r="S404">
        <v>3</v>
      </c>
      <c r="T404">
        <v>7.345735701262746</v>
      </c>
      <c r="U404">
        <v>276.63110270781368</v>
      </c>
      <c r="V404">
        <v>0</v>
      </c>
      <c r="W404">
        <v>77.500168816260384</v>
      </c>
      <c r="X404">
        <v>0.65500709028293613</v>
      </c>
      <c r="Y404">
        <v>30.7816747768094</v>
      </c>
      <c r="Z404">
        <v>0</v>
      </c>
      <c r="AA404">
        <v>1.4239169747275731</v>
      </c>
      <c r="AC404">
        <v>28.052751845512919</v>
      </c>
      <c r="AE404">
        <v>25.951563157156876</v>
      </c>
      <c r="AF404">
        <v>23.933129123259565</v>
      </c>
      <c r="AG404">
        <v>2151.5793376529878</v>
      </c>
      <c r="AH404">
        <v>93.774056317104481</v>
      </c>
      <c r="AI404">
        <v>7.7385373759200498</v>
      </c>
      <c r="AJ404">
        <v>623.45567471534514</v>
      </c>
      <c r="AK404">
        <v>-7.0583085785730253</v>
      </c>
      <c r="AL404">
        <v>-17.666358151839141</v>
      </c>
      <c r="AN404">
        <v>99</v>
      </c>
      <c r="AO404">
        <v>99</v>
      </c>
      <c r="AP404">
        <v>99</v>
      </c>
      <c r="AQ404">
        <v>99</v>
      </c>
      <c r="AR404">
        <v>224.14204463642912</v>
      </c>
      <c r="AS404">
        <v>24.533959328948981</v>
      </c>
    </row>
    <row r="405" spans="1:45">
      <c r="A405">
        <v>11</v>
      </c>
      <c r="B405">
        <v>20</v>
      </c>
      <c r="C405">
        <v>2023</v>
      </c>
      <c r="D405">
        <v>99</v>
      </c>
      <c r="E405">
        <v>99</v>
      </c>
      <c r="F405">
        <v>99</v>
      </c>
      <c r="G405">
        <v>99</v>
      </c>
      <c r="H405">
        <v>99</v>
      </c>
      <c r="I405">
        <v>99</v>
      </c>
      <c r="J405">
        <v>999</v>
      </c>
      <c r="K405">
        <v>99</v>
      </c>
      <c r="L405">
        <v>4</v>
      </c>
      <c r="M405">
        <v>99</v>
      </c>
      <c r="N405">
        <v>99</v>
      </c>
      <c r="O405">
        <v>99</v>
      </c>
      <c r="P405">
        <v>9999</v>
      </c>
      <c r="Q405">
        <v>5489</v>
      </c>
      <c r="R405">
        <v>11975</v>
      </c>
      <c r="S405">
        <v>4</v>
      </c>
      <c r="T405">
        <v>8.5988308977035448</v>
      </c>
      <c r="U405">
        <v>306.1730179540711</v>
      </c>
      <c r="V405">
        <v>0</v>
      </c>
      <c r="W405">
        <v>91.014613778705638</v>
      </c>
      <c r="X405">
        <v>8.1336116910229617</v>
      </c>
      <c r="Y405">
        <v>35.402179985401226</v>
      </c>
      <c r="Z405">
        <v>0</v>
      </c>
      <c r="AA405">
        <v>1.626984957774366</v>
      </c>
      <c r="AC405">
        <v>35.509252506252693</v>
      </c>
      <c r="AE405">
        <v>20.98520958923314</v>
      </c>
      <c r="AF405">
        <v>21.419788585670464</v>
      </c>
      <c r="AG405">
        <v>2218.7289038905674</v>
      </c>
      <c r="AH405">
        <v>93.962421711899779</v>
      </c>
      <c r="AI405">
        <v>16.434237995824631</v>
      </c>
      <c r="AJ405">
        <v>703.19643727952564</v>
      </c>
      <c r="AK405">
        <v>-15.721901352647825</v>
      </c>
      <c r="AL405">
        <v>-24.720207470303919</v>
      </c>
      <c r="AN405">
        <v>99</v>
      </c>
      <c r="AO405">
        <v>99</v>
      </c>
      <c r="AP405">
        <v>99</v>
      </c>
      <c r="AQ405">
        <v>99</v>
      </c>
      <c r="AR405">
        <v>223.69879197015464</v>
      </c>
      <c r="AS405">
        <v>27.297060439985355</v>
      </c>
    </row>
    <row r="406" spans="1:45">
      <c r="A406">
        <v>11</v>
      </c>
      <c r="B406">
        <v>21</v>
      </c>
      <c r="C406">
        <v>2023</v>
      </c>
      <c r="D406">
        <v>99</v>
      </c>
      <c r="E406">
        <v>99</v>
      </c>
      <c r="F406">
        <v>99</v>
      </c>
      <c r="G406">
        <v>99</v>
      </c>
      <c r="H406">
        <v>99</v>
      </c>
      <c r="I406">
        <v>99</v>
      </c>
      <c r="J406">
        <v>999</v>
      </c>
      <c r="K406">
        <v>99</v>
      </c>
      <c r="L406">
        <v>5</v>
      </c>
      <c r="M406">
        <v>99</v>
      </c>
      <c r="N406">
        <v>99</v>
      </c>
      <c r="O406">
        <v>99</v>
      </c>
      <c r="P406">
        <v>9999</v>
      </c>
      <c r="Q406">
        <v>3994</v>
      </c>
      <c r="R406">
        <v>6996</v>
      </c>
      <c r="S406">
        <v>5</v>
      </c>
      <c r="T406">
        <v>9.3421955403087509</v>
      </c>
      <c r="U406">
        <v>328.90631789593908</v>
      </c>
      <c r="V406">
        <v>0</v>
      </c>
      <c r="W406">
        <v>88.636363636363654</v>
      </c>
      <c r="X406">
        <v>30.817610062893078</v>
      </c>
      <c r="Y406">
        <v>40.807838426782837</v>
      </c>
      <c r="Z406">
        <v>0</v>
      </c>
      <c r="AA406">
        <v>2.1105382307091434</v>
      </c>
      <c r="AC406">
        <v>34.009614215892746</v>
      </c>
      <c r="AE406">
        <v>12.259918687789151</v>
      </c>
      <c r="AF406">
        <v>13.442955453656484</v>
      </c>
      <c r="AG406">
        <v>2359.9149352604632</v>
      </c>
      <c r="AH406">
        <v>94.911377930245862</v>
      </c>
      <c r="AI406">
        <v>38.922241280731846</v>
      </c>
      <c r="AJ406">
        <v>837.7292991424722</v>
      </c>
      <c r="AK406">
        <v>-17.841080699632371</v>
      </c>
      <c r="AL406">
        <v>-24.943165472348358</v>
      </c>
      <c r="AN406">
        <v>99</v>
      </c>
      <c r="AO406">
        <v>99</v>
      </c>
      <c r="AP406">
        <v>99</v>
      </c>
      <c r="AQ406">
        <v>99</v>
      </c>
      <c r="AR406">
        <v>221.88136103583255</v>
      </c>
      <c r="AS406">
        <v>30.043225971534355</v>
      </c>
    </row>
    <row r="407" spans="1:45">
      <c r="A407">
        <v>11</v>
      </c>
      <c r="B407">
        <v>22</v>
      </c>
      <c r="C407">
        <v>2023</v>
      </c>
      <c r="D407">
        <v>99</v>
      </c>
      <c r="E407">
        <v>99</v>
      </c>
      <c r="F407">
        <v>99</v>
      </c>
      <c r="G407">
        <v>99</v>
      </c>
      <c r="H407">
        <v>99</v>
      </c>
      <c r="I407">
        <v>99</v>
      </c>
      <c r="J407">
        <v>999</v>
      </c>
      <c r="K407">
        <v>99</v>
      </c>
      <c r="L407">
        <v>6</v>
      </c>
      <c r="M407">
        <v>99</v>
      </c>
      <c r="N407">
        <v>99</v>
      </c>
      <c r="O407">
        <v>99</v>
      </c>
      <c r="P407">
        <v>9999</v>
      </c>
      <c r="Q407">
        <v>2520</v>
      </c>
      <c r="R407">
        <v>4490</v>
      </c>
      <c r="S407">
        <v>6</v>
      </c>
      <c r="T407">
        <v>9.6710467706013308</v>
      </c>
      <c r="U407">
        <v>350.40670378619194</v>
      </c>
      <c r="V407">
        <v>100</v>
      </c>
      <c r="W407">
        <v>88.129175946547875</v>
      </c>
      <c r="X407">
        <v>50.267260579064597</v>
      </c>
      <c r="Y407">
        <v>41.727242142232569</v>
      </c>
      <c r="Z407">
        <v>0</v>
      </c>
      <c r="AA407">
        <v>2.5056344559344144</v>
      </c>
      <c r="AC407">
        <v>28.056577311868597</v>
      </c>
      <c r="AE407">
        <v>7.868358334501611</v>
      </c>
      <c r="AF407">
        <v>9.1916079080352127</v>
      </c>
      <c r="AG407">
        <v>2543.9784088242191</v>
      </c>
      <c r="AH407">
        <v>94.877505567928736</v>
      </c>
      <c r="AI407">
        <v>69.576837416481041</v>
      </c>
      <c r="AJ407">
        <v>924.92401890360975</v>
      </c>
      <c r="AK407">
        <v>-9.0537570645051062</v>
      </c>
      <c r="AL407">
        <v>-19.515053238058204</v>
      </c>
      <c r="AN407">
        <v>99</v>
      </c>
      <c r="AO407">
        <v>99</v>
      </c>
      <c r="AP407">
        <v>99</v>
      </c>
      <c r="AQ407">
        <v>99</v>
      </c>
      <c r="AR407">
        <v>220.72400844872095</v>
      </c>
      <c r="AS407">
        <v>32.521129724044997</v>
      </c>
    </row>
    <row r="408" spans="1:45">
      <c r="A408">
        <v>11</v>
      </c>
      <c r="B408">
        <v>23</v>
      </c>
      <c r="C408">
        <v>2023</v>
      </c>
      <c r="D408">
        <v>99</v>
      </c>
      <c r="E408">
        <v>99</v>
      </c>
      <c r="F408">
        <v>99</v>
      </c>
      <c r="G408">
        <v>99</v>
      </c>
      <c r="H408">
        <v>99</v>
      </c>
      <c r="I408">
        <v>99</v>
      </c>
      <c r="J408">
        <v>999</v>
      </c>
      <c r="K408">
        <v>99</v>
      </c>
      <c r="L408">
        <v>7</v>
      </c>
      <c r="M408">
        <v>99</v>
      </c>
      <c r="N408">
        <v>99</v>
      </c>
      <c r="O408">
        <v>99</v>
      </c>
      <c r="P408">
        <v>9999</v>
      </c>
      <c r="Q408">
        <v>1782</v>
      </c>
      <c r="R408">
        <v>3251</v>
      </c>
      <c r="S408">
        <v>7</v>
      </c>
      <c r="T408">
        <v>10.295908951091972</v>
      </c>
      <c r="U408">
        <v>378.5195939710859</v>
      </c>
      <c r="V408">
        <v>100</v>
      </c>
      <c r="W408">
        <v>94.124884650876638</v>
      </c>
      <c r="X408">
        <v>77.51461088895725</v>
      </c>
      <c r="Y408">
        <v>38.329885515252592</v>
      </c>
      <c r="Z408">
        <v>0</v>
      </c>
      <c r="AA408">
        <v>2.5374061352342525</v>
      </c>
      <c r="AC408">
        <v>17.771726904406133</v>
      </c>
      <c r="AE408">
        <v>5.6971120145801208</v>
      </c>
      <c r="AF408">
        <v>7.1891588189433486</v>
      </c>
      <c r="AG408">
        <v>2605.2027724048999</v>
      </c>
      <c r="AH408">
        <v>95.386035066133502</v>
      </c>
      <c r="AI408">
        <v>87.265456782528418</v>
      </c>
      <c r="AJ408">
        <v>911.07754226840768</v>
      </c>
      <c r="AK408">
        <v>7.5561831615569439E-2</v>
      </c>
      <c r="AL408">
        <v>-8.9705283595406407</v>
      </c>
      <c r="AN408">
        <v>99</v>
      </c>
      <c r="AO408">
        <v>99</v>
      </c>
      <c r="AP408">
        <v>99</v>
      </c>
      <c r="AQ408">
        <v>99</v>
      </c>
      <c r="AR408">
        <v>220.49774339136036</v>
      </c>
      <c r="AS408">
        <v>35.277442966793593</v>
      </c>
    </row>
    <row r="409" spans="1:45">
      <c r="A409">
        <v>11</v>
      </c>
      <c r="B409">
        <v>24</v>
      </c>
      <c r="C409">
        <v>2023</v>
      </c>
      <c r="D409">
        <v>99</v>
      </c>
      <c r="E409">
        <v>99</v>
      </c>
      <c r="F409">
        <v>99</v>
      </c>
      <c r="G409">
        <v>99</v>
      </c>
      <c r="H409">
        <v>99</v>
      </c>
      <c r="I409">
        <v>99</v>
      </c>
      <c r="J409">
        <v>999</v>
      </c>
      <c r="K409">
        <v>99</v>
      </c>
      <c r="L409">
        <v>8</v>
      </c>
      <c r="M409">
        <v>99</v>
      </c>
      <c r="N409">
        <v>99</v>
      </c>
      <c r="O409">
        <v>99</v>
      </c>
      <c r="P409">
        <v>9999</v>
      </c>
      <c r="Q409">
        <v>1059</v>
      </c>
      <c r="R409">
        <v>1801</v>
      </c>
      <c r="S409">
        <v>8</v>
      </c>
      <c r="T409">
        <v>11.143808995002779</v>
      </c>
      <c r="U409">
        <v>411.96551915602384</v>
      </c>
      <c r="V409">
        <v>100</v>
      </c>
      <c r="W409">
        <v>98.833981121599109</v>
      </c>
      <c r="X409">
        <v>94.947251526929435</v>
      </c>
      <c r="Y409">
        <v>38.397264217079709</v>
      </c>
      <c r="Z409">
        <v>0</v>
      </c>
      <c r="AA409">
        <v>2.3520937629204486</v>
      </c>
      <c r="AC409">
        <v>14.6081365359677</v>
      </c>
      <c r="AE409">
        <v>3.1561054254871719</v>
      </c>
      <c r="AF409">
        <v>4.3345830010739155</v>
      </c>
      <c r="AG409">
        <v>2599.5711795467755</v>
      </c>
      <c r="AH409">
        <v>95.558023320377586</v>
      </c>
      <c r="AI409">
        <v>92.059966685174885</v>
      </c>
      <c r="AJ409">
        <v>831.03045725032894</v>
      </c>
      <c r="AK409">
        <v>8.1304237221883433</v>
      </c>
      <c r="AL409">
        <v>-2.9281035123673522</v>
      </c>
      <c r="AN409">
        <v>99</v>
      </c>
      <c r="AO409">
        <v>99</v>
      </c>
      <c r="AP409">
        <v>99</v>
      </c>
      <c r="AQ409">
        <v>99</v>
      </c>
      <c r="AR409">
        <v>220.81871005229516</v>
      </c>
      <c r="AS409">
        <v>38.243564742712032</v>
      </c>
    </row>
    <row r="410" spans="1:45">
      <c r="A410">
        <v>11</v>
      </c>
      <c r="B410">
        <v>25</v>
      </c>
      <c r="C410">
        <v>2023</v>
      </c>
      <c r="D410">
        <v>99</v>
      </c>
      <c r="E410">
        <v>99</v>
      </c>
      <c r="F410">
        <v>99</v>
      </c>
      <c r="G410">
        <v>99</v>
      </c>
      <c r="H410">
        <v>99</v>
      </c>
      <c r="I410">
        <v>99</v>
      </c>
      <c r="J410">
        <v>999</v>
      </c>
      <c r="K410">
        <v>99</v>
      </c>
      <c r="L410">
        <v>9</v>
      </c>
      <c r="M410">
        <v>99</v>
      </c>
      <c r="N410">
        <v>99</v>
      </c>
      <c r="O410">
        <v>99</v>
      </c>
      <c r="P410">
        <v>9999</v>
      </c>
      <c r="Q410">
        <v>464</v>
      </c>
      <c r="R410">
        <v>706</v>
      </c>
      <c r="S410">
        <v>9</v>
      </c>
      <c r="T410">
        <v>12.18130311614731</v>
      </c>
      <c r="U410">
        <v>446.69320113314512</v>
      </c>
      <c r="V410">
        <v>100</v>
      </c>
      <c r="W410">
        <v>99.858356940509921</v>
      </c>
      <c r="X410">
        <v>98.866855524079327</v>
      </c>
      <c r="Y410">
        <v>39.004967856855011</v>
      </c>
      <c r="Z410">
        <v>0</v>
      </c>
      <c r="AA410">
        <v>2.0554609089805753</v>
      </c>
      <c r="AC410">
        <v>13.328034867830423</v>
      </c>
      <c r="AE410">
        <v>1.2372073461376702</v>
      </c>
      <c r="AF410">
        <v>1.8424121385647203</v>
      </c>
      <c r="AG410">
        <v>2582.5434462444782</v>
      </c>
      <c r="AH410">
        <v>96.175637393767687</v>
      </c>
      <c r="AI410">
        <v>93.909348441926383</v>
      </c>
      <c r="AJ410">
        <v>803.46247250577198</v>
      </c>
      <c r="AK410">
        <v>4.6607543269032412</v>
      </c>
      <c r="AL410">
        <v>-6.6567039802580492</v>
      </c>
      <c r="AN410">
        <v>99</v>
      </c>
      <c r="AO410">
        <v>99</v>
      </c>
      <c r="AP410">
        <v>99</v>
      </c>
      <c r="AQ410">
        <v>99</v>
      </c>
      <c r="AR410">
        <v>221.07658321060393</v>
      </c>
      <c r="AS410">
        <v>41.315444873775625</v>
      </c>
    </row>
    <row r="411" spans="1:45">
      <c r="A411">
        <v>11</v>
      </c>
      <c r="B411">
        <v>26</v>
      </c>
      <c r="C411">
        <v>2023</v>
      </c>
      <c r="D411">
        <v>99</v>
      </c>
      <c r="E411">
        <v>99</v>
      </c>
      <c r="F411">
        <v>99</v>
      </c>
      <c r="G411">
        <v>99</v>
      </c>
      <c r="H411">
        <v>99</v>
      </c>
      <c r="I411">
        <v>99</v>
      </c>
      <c r="J411">
        <v>999</v>
      </c>
      <c r="K411">
        <v>99</v>
      </c>
      <c r="L411">
        <v>10</v>
      </c>
      <c r="M411">
        <v>99</v>
      </c>
      <c r="N411">
        <v>99</v>
      </c>
      <c r="O411">
        <v>99</v>
      </c>
      <c r="P411">
        <v>9999</v>
      </c>
      <c r="Q411">
        <v>185</v>
      </c>
      <c r="R411">
        <v>231</v>
      </c>
      <c r="S411">
        <v>10</v>
      </c>
      <c r="T411">
        <v>12.878787878787877</v>
      </c>
      <c r="U411">
        <v>489.20735930735935</v>
      </c>
      <c r="V411">
        <v>100</v>
      </c>
      <c r="W411">
        <v>100</v>
      </c>
      <c r="X411">
        <v>99.567099567099604</v>
      </c>
      <c r="Y411">
        <v>39.070042414088206</v>
      </c>
      <c r="Z411">
        <v>0</v>
      </c>
      <c r="AA411">
        <v>1.8523485275613465</v>
      </c>
      <c r="AC411">
        <v>8.37794363550546</v>
      </c>
      <c r="AE411">
        <v>0.40480863591756633</v>
      </c>
      <c r="AF411">
        <v>0.66020332066095155</v>
      </c>
      <c r="AG411">
        <v>2623.3041474654378</v>
      </c>
      <c r="AH411">
        <v>93.506493506493527</v>
      </c>
      <c r="AI411">
        <v>90.476190476190439</v>
      </c>
      <c r="AJ411">
        <v>827.85954619829408</v>
      </c>
      <c r="AK411">
        <v>20.422569535222337</v>
      </c>
      <c r="AL411">
        <v>-0.42226399930301345</v>
      </c>
      <c r="AN411">
        <v>99</v>
      </c>
      <c r="AO411">
        <v>99</v>
      </c>
      <c r="AP411">
        <v>99</v>
      </c>
      <c r="AQ411">
        <v>99</v>
      </c>
      <c r="AR411">
        <v>223.53456221198155</v>
      </c>
      <c r="AS411">
        <v>43.984888851318047</v>
      </c>
    </row>
    <row r="412" spans="1:45">
      <c r="A412">
        <v>11</v>
      </c>
      <c r="B412">
        <v>27</v>
      </c>
      <c r="C412">
        <v>2023</v>
      </c>
      <c r="D412">
        <v>99</v>
      </c>
      <c r="E412">
        <v>99</v>
      </c>
      <c r="F412">
        <v>99</v>
      </c>
      <c r="G412">
        <v>99</v>
      </c>
      <c r="H412">
        <v>99</v>
      </c>
      <c r="I412">
        <v>99</v>
      </c>
      <c r="J412">
        <v>999</v>
      </c>
      <c r="K412">
        <v>99</v>
      </c>
      <c r="L412">
        <v>11</v>
      </c>
      <c r="M412">
        <v>99</v>
      </c>
      <c r="N412">
        <v>99</v>
      </c>
      <c r="O412">
        <v>99</v>
      </c>
      <c r="P412">
        <v>9999</v>
      </c>
      <c r="Q412">
        <v>49</v>
      </c>
      <c r="R412">
        <v>59</v>
      </c>
      <c r="S412">
        <v>11</v>
      </c>
      <c r="T412">
        <v>12.830508474576272</v>
      </c>
      <c r="U412">
        <v>512.85593220338978</v>
      </c>
      <c r="V412">
        <v>100</v>
      </c>
      <c r="W412">
        <v>100</v>
      </c>
      <c r="X412">
        <v>98.305084745762727</v>
      </c>
      <c r="Y412">
        <v>44.676123647102429</v>
      </c>
      <c r="Z412">
        <v>0</v>
      </c>
      <c r="AA412">
        <v>1.6687815749352637</v>
      </c>
      <c r="AC412">
        <v>17.851968374735499</v>
      </c>
      <c r="AE412">
        <v>0.10339268190102339</v>
      </c>
      <c r="AF412">
        <v>0.17677471179387619</v>
      </c>
      <c r="AG412">
        <v>2513.5892857142858</v>
      </c>
      <c r="AH412">
        <v>94.915254237288124</v>
      </c>
      <c r="AI412">
        <v>89.830508474576263</v>
      </c>
      <c r="AJ412">
        <v>764.83204918245428</v>
      </c>
      <c r="AK412">
        <v>11.286766069976684</v>
      </c>
      <c r="AL412">
        <v>-14.233251590322659</v>
      </c>
      <c r="AN412">
        <v>99</v>
      </c>
      <c r="AO412">
        <v>99</v>
      </c>
      <c r="AP412">
        <v>99</v>
      </c>
      <c r="AQ412">
        <v>99</v>
      </c>
      <c r="AR412">
        <v>223.55357142857139</v>
      </c>
      <c r="AS412">
        <v>46.171409759719843</v>
      </c>
    </row>
    <row r="413" spans="1:45">
      <c r="A413">
        <v>11</v>
      </c>
      <c r="B413">
        <v>28</v>
      </c>
      <c r="C413">
        <v>2023</v>
      </c>
      <c r="D413">
        <v>99</v>
      </c>
      <c r="E413">
        <v>99</v>
      </c>
      <c r="F413">
        <v>99</v>
      </c>
      <c r="G413">
        <v>99</v>
      </c>
      <c r="H413">
        <v>99</v>
      </c>
      <c r="I413">
        <v>99</v>
      </c>
      <c r="J413">
        <v>999</v>
      </c>
      <c r="K413">
        <v>99</v>
      </c>
      <c r="L413">
        <v>12</v>
      </c>
      <c r="M413">
        <v>99</v>
      </c>
      <c r="N413">
        <v>99</v>
      </c>
      <c r="O413">
        <v>99</v>
      </c>
      <c r="P413">
        <v>9999</v>
      </c>
      <c r="Q413">
        <v>12</v>
      </c>
      <c r="R413">
        <v>12</v>
      </c>
      <c r="S413">
        <v>12</v>
      </c>
      <c r="T413">
        <v>14.083333333333337</v>
      </c>
      <c r="U413">
        <v>556.65</v>
      </c>
      <c r="V413">
        <v>100</v>
      </c>
      <c r="W413">
        <v>100</v>
      </c>
      <c r="X413">
        <v>100</v>
      </c>
      <c r="Y413">
        <v>33.201819729245855</v>
      </c>
      <c r="Z413">
        <v>0</v>
      </c>
      <c r="AA413">
        <v>1.1873172373979122</v>
      </c>
      <c r="AC413">
        <v>31.592646874006569</v>
      </c>
      <c r="AE413">
        <v>2.1029020047665777E-2</v>
      </c>
      <c r="AF413">
        <v>3.9024397106291936E-2</v>
      </c>
      <c r="AG413">
        <v>2465.4166666666661</v>
      </c>
      <c r="AH413">
        <v>100</v>
      </c>
      <c r="AI413">
        <v>83.333333333333314</v>
      </c>
      <c r="AJ413">
        <v>730.69640963642064</v>
      </c>
      <c r="AK413">
        <v>22.752445756358355</v>
      </c>
      <c r="AL413">
        <v>31.616941982284743</v>
      </c>
      <c r="AN413">
        <v>99</v>
      </c>
      <c r="AO413">
        <v>99</v>
      </c>
      <c r="AP413">
        <v>99</v>
      </c>
      <c r="AQ413">
        <v>99</v>
      </c>
      <c r="AR413">
        <v>226.5</v>
      </c>
      <c r="AS413">
        <v>48.043436737783885</v>
      </c>
    </row>
    <row r="414" spans="1:45">
      <c r="A414">
        <v>11</v>
      </c>
      <c r="B414">
        <v>29</v>
      </c>
      <c r="C414">
        <v>2023</v>
      </c>
      <c r="D414">
        <v>99</v>
      </c>
      <c r="E414">
        <v>99</v>
      </c>
      <c r="F414">
        <v>99</v>
      </c>
      <c r="G414">
        <v>99</v>
      </c>
      <c r="H414">
        <v>99</v>
      </c>
      <c r="I414">
        <v>99</v>
      </c>
      <c r="J414">
        <v>999</v>
      </c>
      <c r="K414">
        <v>99</v>
      </c>
      <c r="L414">
        <v>13</v>
      </c>
      <c r="M414">
        <v>99</v>
      </c>
      <c r="N414">
        <v>99</v>
      </c>
      <c r="O414">
        <v>99</v>
      </c>
      <c r="P414">
        <v>9999</v>
      </c>
      <c r="Q414">
        <v>3</v>
      </c>
      <c r="R414">
        <v>3</v>
      </c>
      <c r="S414">
        <v>13</v>
      </c>
      <c r="T414">
        <v>13.666666666666663</v>
      </c>
      <c r="U414">
        <v>524.5</v>
      </c>
      <c r="V414">
        <v>100</v>
      </c>
      <c r="W414">
        <v>100</v>
      </c>
      <c r="X414">
        <v>100</v>
      </c>
      <c r="Y414">
        <v>48.106201956366334</v>
      </c>
      <c r="Z414">
        <v>0</v>
      </c>
      <c r="AA414">
        <v>1.2472191289246577</v>
      </c>
      <c r="AC414">
        <v>74.890167888272785</v>
      </c>
      <c r="AE414">
        <v>5.2572550119164441E-3</v>
      </c>
      <c r="AF414">
        <v>9.1926238580122693E-3</v>
      </c>
      <c r="AG414">
        <v>4144</v>
      </c>
      <c r="AH414">
        <v>33.333333333333343</v>
      </c>
      <c r="AI414">
        <v>33.333333333333343</v>
      </c>
      <c r="AJ414">
        <v>0</v>
      </c>
      <c r="AN414">
        <v>99</v>
      </c>
      <c r="AO414">
        <v>99</v>
      </c>
      <c r="AP414">
        <v>99</v>
      </c>
      <c r="AQ414">
        <v>99</v>
      </c>
      <c r="AR414">
        <v>228</v>
      </c>
      <c r="AS414">
        <v>48.766692045595683</v>
      </c>
    </row>
    <row r="415" spans="1:45">
      <c r="A415">
        <v>11</v>
      </c>
      <c r="B415">
        <v>30</v>
      </c>
      <c r="C415">
        <v>2023</v>
      </c>
      <c r="D415">
        <v>99</v>
      </c>
      <c r="E415">
        <v>99</v>
      </c>
      <c r="F415">
        <v>99</v>
      </c>
      <c r="G415">
        <v>99</v>
      </c>
      <c r="H415">
        <v>99</v>
      </c>
      <c r="I415">
        <v>99</v>
      </c>
      <c r="J415">
        <v>999</v>
      </c>
      <c r="K415">
        <v>99</v>
      </c>
      <c r="L415">
        <v>14</v>
      </c>
      <c r="M415">
        <v>99</v>
      </c>
      <c r="N415">
        <v>99</v>
      </c>
      <c r="O415">
        <v>99</v>
      </c>
      <c r="P415">
        <v>9999</v>
      </c>
      <c r="AN415">
        <v>99</v>
      </c>
      <c r="AO415">
        <v>99</v>
      </c>
      <c r="AP415">
        <v>99</v>
      </c>
      <c r="AQ415">
        <v>99</v>
      </c>
    </row>
    <row r="416" spans="1:45" s="529" customFormat="1">
      <c r="A416" s="529">
        <v>11</v>
      </c>
      <c r="B416" s="529">
        <v>31</v>
      </c>
      <c r="C416" s="529">
        <v>2023</v>
      </c>
      <c r="D416" s="529">
        <v>99</v>
      </c>
      <c r="E416" s="529">
        <v>99</v>
      </c>
      <c r="F416" s="529">
        <v>99</v>
      </c>
      <c r="G416" s="529">
        <v>99</v>
      </c>
      <c r="H416" s="529">
        <v>99</v>
      </c>
      <c r="I416" s="529">
        <v>99</v>
      </c>
      <c r="J416" s="529">
        <v>999</v>
      </c>
      <c r="K416" s="529">
        <v>99</v>
      </c>
      <c r="L416" s="529">
        <v>15</v>
      </c>
      <c r="M416" s="529">
        <v>99</v>
      </c>
      <c r="N416" s="529">
        <v>99</v>
      </c>
      <c r="O416" s="529">
        <v>99</v>
      </c>
      <c r="P416" s="529">
        <v>9999</v>
      </c>
      <c r="AN416" s="529">
        <v>99</v>
      </c>
      <c r="AO416" s="529">
        <v>99</v>
      </c>
      <c r="AP416" s="529">
        <v>99</v>
      </c>
      <c r="AQ416" s="529">
        <v>99</v>
      </c>
    </row>
    <row r="417" spans="1:45">
      <c r="A417">
        <v>11</v>
      </c>
      <c r="B417">
        <v>32</v>
      </c>
      <c r="C417">
        <v>2023</v>
      </c>
      <c r="D417">
        <v>99</v>
      </c>
      <c r="E417">
        <v>99</v>
      </c>
      <c r="F417">
        <v>99</v>
      </c>
      <c r="G417">
        <v>99</v>
      </c>
      <c r="H417">
        <v>99</v>
      </c>
      <c r="I417">
        <v>99</v>
      </c>
      <c r="J417">
        <v>999</v>
      </c>
      <c r="K417">
        <v>99</v>
      </c>
      <c r="L417">
        <v>99</v>
      </c>
      <c r="M417">
        <v>99</v>
      </c>
      <c r="N417">
        <v>99</v>
      </c>
      <c r="O417">
        <v>99</v>
      </c>
      <c r="P417">
        <v>9999</v>
      </c>
      <c r="Q417">
        <v>211</v>
      </c>
      <c r="R417">
        <v>235</v>
      </c>
      <c r="T417">
        <v>5.7872340425531918</v>
      </c>
      <c r="U417">
        <v>243.77276595744672</v>
      </c>
      <c r="V417">
        <v>100</v>
      </c>
      <c r="W417">
        <v>36.59574468085107</v>
      </c>
      <c r="X417">
        <v>7.6595744680851068</v>
      </c>
      <c r="Y417">
        <v>89.260144919627777</v>
      </c>
      <c r="AA417">
        <v>2.7423872983516113</v>
      </c>
      <c r="AC417">
        <v>67.508304026846787</v>
      </c>
      <c r="AE417">
        <v>0.41181830926678809</v>
      </c>
      <c r="AF417">
        <v>0.33467694051757574</v>
      </c>
      <c r="AG417">
        <v>2588.8636363636369</v>
      </c>
      <c r="AH417">
        <v>18.723404255319153</v>
      </c>
      <c r="AI417">
        <v>4.255319148936171</v>
      </c>
      <c r="AJ417">
        <v>1022.4839316565656</v>
      </c>
      <c r="AK417">
        <v>58.693089783431915</v>
      </c>
      <c r="AL417">
        <v>8.2763254211236976</v>
      </c>
      <c r="AN417">
        <v>99</v>
      </c>
      <c r="AO417">
        <v>99</v>
      </c>
      <c r="AP417">
        <v>99</v>
      </c>
      <c r="AQ417">
        <v>99</v>
      </c>
      <c r="AR417">
        <v>225.20454545454544</v>
      </c>
      <c r="AS417">
        <v>23.227322135692702</v>
      </c>
    </row>
    <row r="418" spans="1:45">
      <c r="A418">
        <v>11</v>
      </c>
      <c r="B418">
        <v>33</v>
      </c>
      <c r="C418">
        <v>2022</v>
      </c>
      <c r="D418">
        <v>99</v>
      </c>
      <c r="E418">
        <v>99</v>
      </c>
      <c r="F418">
        <v>99</v>
      </c>
      <c r="G418">
        <v>99</v>
      </c>
      <c r="H418">
        <v>99</v>
      </c>
      <c r="I418">
        <v>99</v>
      </c>
      <c r="J418">
        <v>999</v>
      </c>
      <c r="K418">
        <v>99</v>
      </c>
      <c r="L418">
        <v>1</v>
      </c>
      <c r="M418">
        <v>99</v>
      </c>
      <c r="N418">
        <v>99</v>
      </c>
      <c r="O418">
        <v>99</v>
      </c>
      <c r="P418">
        <v>9999</v>
      </c>
      <c r="Q418">
        <v>1802</v>
      </c>
      <c r="R418">
        <v>2645</v>
      </c>
      <c r="S418">
        <v>1</v>
      </c>
      <c r="T418">
        <v>4.2374291115311902</v>
      </c>
      <c r="U418">
        <v>215.40670321361128</v>
      </c>
      <c r="V418">
        <v>0</v>
      </c>
      <c r="W418">
        <v>5.255198487712665</v>
      </c>
      <c r="X418">
        <v>0</v>
      </c>
      <c r="Y418">
        <v>27.464310534555409</v>
      </c>
      <c r="Z418">
        <v>0</v>
      </c>
      <c r="AA418">
        <v>1.265642318895571</v>
      </c>
      <c r="AC418">
        <v>16.040821171546579</v>
      </c>
      <c r="AE418">
        <v>4.2744711452997004</v>
      </c>
      <c r="AF418">
        <v>3.0647983220291897</v>
      </c>
      <c r="AG418">
        <v>2091.9475719810912</v>
      </c>
      <c r="AH418">
        <v>87.750472589792054</v>
      </c>
      <c r="AI418">
        <v>5.103969754253308</v>
      </c>
      <c r="AJ418">
        <v>569.25600371624364</v>
      </c>
      <c r="AK418">
        <v>-4.1521779410253501</v>
      </c>
      <c r="AL418">
        <v>-3.4393900778201063</v>
      </c>
      <c r="AN418">
        <v>99</v>
      </c>
      <c r="AO418">
        <v>99</v>
      </c>
      <c r="AP418">
        <v>99</v>
      </c>
      <c r="AQ418">
        <v>99</v>
      </c>
      <c r="AR418">
        <v>223.48130640309421</v>
      </c>
      <c r="AS418">
        <v>19.220696556455565</v>
      </c>
    </row>
    <row r="419" spans="1:45">
      <c r="A419">
        <v>11</v>
      </c>
      <c r="B419">
        <v>34</v>
      </c>
      <c r="C419">
        <v>2022</v>
      </c>
      <c r="D419">
        <v>99</v>
      </c>
      <c r="E419">
        <v>99</v>
      </c>
      <c r="F419">
        <v>99</v>
      </c>
      <c r="G419">
        <v>99</v>
      </c>
      <c r="H419">
        <v>99</v>
      </c>
      <c r="I419">
        <v>99</v>
      </c>
      <c r="J419">
        <v>999</v>
      </c>
      <c r="K419">
        <v>99</v>
      </c>
      <c r="L419">
        <v>2</v>
      </c>
      <c r="M419">
        <v>99</v>
      </c>
      <c r="N419">
        <v>99</v>
      </c>
      <c r="O419">
        <v>99</v>
      </c>
      <c r="P419">
        <v>9999</v>
      </c>
      <c r="Q419">
        <v>4733</v>
      </c>
      <c r="R419">
        <v>10936</v>
      </c>
      <c r="S419">
        <v>2</v>
      </c>
      <c r="T419">
        <v>5.7375640087783477</v>
      </c>
      <c r="U419">
        <v>246.29457662765097</v>
      </c>
      <c r="V419">
        <v>0</v>
      </c>
      <c r="W419">
        <v>29.3891733723482</v>
      </c>
      <c r="X419">
        <v>1.8288222384784201E-2</v>
      </c>
      <c r="Y419">
        <v>25.876005716144206</v>
      </c>
      <c r="Z419">
        <v>0</v>
      </c>
      <c r="AA419">
        <v>1.4168881819254124</v>
      </c>
      <c r="AC419">
        <v>18.289197948386587</v>
      </c>
      <c r="AE419">
        <v>17.673200924384687</v>
      </c>
      <c r="AF419">
        <v>14.488731399739212</v>
      </c>
      <c r="AG419">
        <v>2101.2079896651094</v>
      </c>
      <c r="AH419">
        <v>91.706291148500384</v>
      </c>
      <c r="AI419">
        <v>4.471470373079736</v>
      </c>
      <c r="AJ419">
        <v>578.05146839795009</v>
      </c>
      <c r="AK419">
        <v>-2.9020872800916058</v>
      </c>
      <c r="AL419">
        <v>-17.841362055830761</v>
      </c>
      <c r="AN419">
        <v>99</v>
      </c>
      <c r="AO419">
        <v>99</v>
      </c>
      <c r="AP419">
        <v>99</v>
      </c>
      <c r="AQ419">
        <v>99</v>
      </c>
      <c r="AR419">
        <v>223.89287488820435</v>
      </c>
      <c r="AS419">
        <v>21.913967918491764</v>
      </c>
    </row>
    <row r="420" spans="1:45">
      <c r="A420">
        <v>11</v>
      </c>
      <c r="B420">
        <v>35</v>
      </c>
      <c r="C420">
        <v>2022</v>
      </c>
      <c r="D420">
        <v>99</v>
      </c>
      <c r="E420">
        <v>99</v>
      </c>
      <c r="F420">
        <v>99</v>
      </c>
      <c r="G420">
        <v>99</v>
      </c>
      <c r="H420">
        <v>99</v>
      </c>
      <c r="I420">
        <v>99</v>
      </c>
      <c r="J420">
        <v>999</v>
      </c>
      <c r="K420">
        <v>99</v>
      </c>
      <c r="L420">
        <v>3</v>
      </c>
      <c r="M420">
        <v>99</v>
      </c>
      <c r="N420">
        <v>99</v>
      </c>
      <c r="O420">
        <v>99</v>
      </c>
      <c r="P420">
        <v>9999</v>
      </c>
      <c r="Q420">
        <v>5944</v>
      </c>
      <c r="R420">
        <v>16411</v>
      </c>
      <c r="S420">
        <v>3</v>
      </c>
      <c r="T420">
        <v>7.2859057948936705</v>
      </c>
      <c r="U420">
        <v>277.21245566997862</v>
      </c>
      <c r="V420">
        <v>0</v>
      </c>
      <c r="W420">
        <v>75.150813478764249</v>
      </c>
      <c r="X420">
        <v>0.62762781061483153</v>
      </c>
      <c r="Y420">
        <v>28.810318236556839</v>
      </c>
      <c r="Z420">
        <v>0</v>
      </c>
      <c r="AA420">
        <v>1.4348426339976339</v>
      </c>
      <c r="AC420">
        <v>22.839156931560101</v>
      </c>
      <c r="AE420">
        <v>26.521113786583484</v>
      </c>
      <c r="AF420">
        <v>24.471736989751655</v>
      </c>
      <c r="AG420">
        <v>2121.1908781573097</v>
      </c>
      <c r="AH420">
        <v>92.736579123758432</v>
      </c>
      <c r="AI420">
        <v>6.7271951739686804</v>
      </c>
      <c r="AJ420">
        <v>602.12349051341585</v>
      </c>
      <c r="AK420">
        <v>-7.1001588989270257</v>
      </c>
      <c r="AL420">
        <v>-22.166263849418318</v>
      </c>
      <c r="AN420">
        <v>99</v>
      </c>
      <c r="AO420">
        <v>99</v>
      </c>
      <c r="AP420">
        <v>99</v>
      </c>
      <c r="AQ420">
        <v>99</v>
      </c>
      <c r="AR420">
        <v>224.22281115037299</v>
      </c>
      <c r="AS420">
        <v>24.560168773640672</v>
      </c>
    </row>
    <row r="421" spans="1:45">
      <c r="A421">
        <v>11</v>
      </c>
      <c r="B421">
        <v>36</v>
      </c>
      <c r="C421">
        <v>2022</v>
      </c>
      <c r="D421">
        <v>99</v>
      </c>
      <c r="E421">
        <v>99</v>
      </c>
      <c r="F421">
        <v>99</v>
      </c>
      <c r="G421">
        <v>99</v>
      </c>
      <c r="H421">
        <v>99</v>
      </c>
      <c r="I421">
        <v>99</v>
      </c>
      <c r="J421">
        <v>999</v>
      </c>
      <c r="K421">
        <v>99</v>
      </c>
      <c r="L421">
        <v>4</v>
      </c>
      <c r="M421">
        <v>99</v>
      </c>
      <c r="N421">
        <v>99</v>
      </c>
      <c r="O421">
        <v>99</v>
      </c>
      <c r="P421">
        <v>9999</v>
      </c>
      <c r="Q421">
        <v>5758</v>
      </c>
      <c r="R421">
        <v>13192</v>
      </c>
      <c r="S421">
        <v>4</v>
      </c>
      <c r="T421">
        <v>8.5798969072164937</v>
      </c>
      <c r="U421">
        <v>307.20508869011712</v>
      </c>
      <c r="V421">
        <v>0</v>
      </c>
      <c r="W421">
        <v>91.669193450576103</v>
      </c>
      <c r="X421">
        <v>7.830503335354762</v>
      </c>
      <c r="Y421">
        <v>33.254260427638677</v>
      </c>
      <c r="Z421">
        <v>0</v>
      </c>
      <c r="AA421">
        <v>1.5391049005084372</v>
      </c>
      <c r="AC421">
        <v>33.27728949686832</v>
      </c>
      <c r="AE421">
        <v>21.319025840753728</v>
      </c>
      <c r="AF421">
        <v>21.799978175221327</v>
      </c>
      <c r="AG421">
        <v>2179.7368548778513</v>
      </c>
      <c r="AH421">
        <v>93.35203153426319</v>
      </c>
      <c r="AI421">
        <v>13.424802910855064</v>
      </c>
      <c r="AJ421">
        <v>663.76502993478039</v>
      </c>
      <c r="AK421">
        <v>-13.787909006801362</v>
      </c>
      <c r="AL421">
        <v>-22.698626337980745</v>
      </c>
      <c r="AN421">
        <v>99</v>
      </c>
      <c r="AO421">
        <v>99</v>
      </c>
      <c r="AP421">
        <v>99</v>
      </c>
      <c r="AQ421">
        <v>99</v>
      </c>
      <c r="AR421">
        <v>223.79234751658305</v>
      </c>
      <c r="AS421">
        <v>27.356427744116793</v>
      </c>
    </row>
    <row r="422" spans="1:45">
      <c r="A422">
        <v>11</v>
      </c>
      <c r="B422">
        <v>37</v>
      </c>
      <c r="C422">
        <v>2022</v>
      </c>
      <c r="D422">
        <v>99</v>
      </c>
      <c r="E422">
        <v>99</v>
      </c>
      <c r="F422">
        <v>99</v>
      </c>
      <c r="G422">
        <v>99</v>
      </c>
      <c r="H422">
        <v>99</v>
      </c>
      <c r="I422">
        <v>99</v>
      </c>
      <c r="J422">
        <v>999</v>
      </c>
      <c r="K422">
        <v>99</v>
      </c>
      <c r="L422">
        <v>5</v>
      </c>
      <c r="M422">
        <v>99</v>
      </c>
      <c r="N422">
        <v>99</v>
      </c>
      <c r="O422">
        <v>99</v>
      </c>
      <c r="P422">
        <v>9999</v>
      </c>
      <c r="Q422">
        <v>4289</v>
      </c>
      <c r="R422">
        <v>7704</v>
      </c>
      <c r="S422">
        <v>5</v>
      </c>
      <c r="T422">
        <v>9.4881879543094492</v>
      </c>
      <c r="U422">
        <v>331.29103063343649</v>
      </c>
      <c r="V422">
        <v>0</v>
      </c>
      <c r="W422">
        <v>91.121495327102821</v>
      </c>
      <c r="X422">
        <v>32.73624091381101</v>
      </c>
      <c r="Y422">
        <v>39.828575798769627</v>
      </c>
      <c r="Z422">
        <v>0</v>
      </c>
      <c r="AA422">
        <v>1.9610341323138587</v>
      </c>
      <c r="AC422">
        <v>34.284200150849635</v>
      </c>
      <c r="AE422">
        <v>12.450104235685778</v>
      </c>
      <c r="AF422">
        <v>13.729128281506444</v>
      </c>
      <c r="AG422">
        <v>2319.3004844290658</v>
      </c>
      <c r="AH422">
        <v>93.483904465212831</v>
      </c>
      <c r="AI422">
        <v>33.268431983385241</v>
      </c>
      <c r="AJ422">
        <v>811.45899125229676</v>
      </c>
      <c r="AK422">
        <v>-15.502269088627404</v>
      </c>
      <c r="AL422">
        <v>-21.995414329055706</v>
      </c>
      <c r="AN422">
        <v>99</v>
      </c>
      <c r="AO422">
        <v>99</v>
      </c>
      <c r="AP422">
        <v>99</v>
      </c>
      <c r="AQ422">
        <v>99</v>
      </c>
      <c r="AR422">
        <v>222.12996539792388</v>
      </c>
      <c r="AS422">
        <v>30.171826104219097</v>
      </c>
    </row>
    <row r="423" spans="1:45">
      <c r="A423">
        <v>11</v>
      </c>
      <c r="B423">
        <v>38</v>
      </c>
      <c r="C423">
        <v>2022</v>
      </c>
      <c r="D423">
        <v>99</v>
      </c>
      <c r="E423">
        <v>99</v>
      </c>
      <c r="F423">
        <v>99</v>
      </c>
      <c r="G423">
        <v>99</v>
      </c>
      <c r="H423">
        <v>99</v>
      </c>
      <c r="I423">
        <v>99</v>
      </c>
      <c r="J423">
        <v>999</v>
      </c>
      <c r="K423">
        <v>99</v>
      </c>
      <c r="L423">
        <v>6</v>
      </c>
      <c r="M423">
        <v>99</v>
      </c>
      <c r="N423">
        <v>99</v>
      </c>
      <c r="O423">
        <v>99</v>
      </c>
      <c r="P423">
        <v>9999</v>
      </c>
      <c r="Q423">
        <v>2580</v>
      </c>
      <c r="R423">
        <v>4427</v>
      </c>
      <c r="S423">
        <v>6</v>
      </c>
      <c r="T423">
        <v>9.8628868308109308</v>
      </c>
      <c r="U423">
        <v>351.77109103230151</v>
      </c>
      <c r="V423">
        <v>100</v>
      </c>
      <c r="W423">
        <v>89.857691438897703</v>
      </c>
      <c r="X423">
        <v>51.569911904224085</v>
      </c>
      <c r="Y423">
        <v>40.800021950391091</v>
      </c>
      <c r="Z423">
        <v>0</v>
      </c>
      <c r="AA423">
        <v>2.442553085667742</v>
      </c>
      <c r="AC423">
        <v>26.343809117394457</v>
      </c>
      <c r="AE423">
        <v>7.1542849755167364</v>
      </c>
      <c r="AF423">
        <v>8.3769645702564937</v>
      </c>
      <c r="AG423">
        <v>2534.0939517092997</v>
      </c>
      <c r="AH423">
        <v>94.104359611475004</v>
      </c>
      <c r="AI423">
        <v>67.15608764400271</v>
      </c>
      <c r="AJ423">
        <v>928.81893341119292</v>
      </c>
      <c r="AK423">
        <v>-10.684627541930405</v>
      </c>
      <c r="AL423">
        <v>-12.944350973070785</v>
      </c>
      <c r="AN423">
        <v>99</v>
      </c>
      <c r="AO423">
        <v>99</v>
      </c>
      <c r="AP423">
        <v>99</v>
      </c>
      <c r="AQ423">
        <v>99</v>
      </c>
      <c r="AR423">
        <v>220.682285441071</v>
      </c>
      <c r="AS423">
        <v>32.672992506212609</v>
      </c>
    </row>
    <row r="424" spans="1:45">
      <c r="A424">
        <v>11</v>
      </c>
      <c r="B424">
        <v>39</v>
      </c>
      <c r="C424">
        <v>2022</v>
      </c>
      <c r="D424">
        <v>99</v>
      </c>
      <c r="E424">
        <v>99</v>
      </c>
      <c r="F424">
        <v>99</v>
      </c>
      <c r="G424">
        <v>99</v>
      </c>
      <c r="H424">
        <v>99</v>
      </c>
      <c r="I424">
        <v>99</v>
      </c>
      <c r="J424">
        <v>999</v>
      </c>
      <c r="K424">
        <v>99</v>
      </c>
      <c r="L424">
        <v>7</v>
      </c>
      <c r="M424">
        <v>99</v>
      </c>
      <c r="N424">
        <v>99</v>
      </c>
      <c r="O424">
        <v>99</v>
      </c>
      <c r="P424">
        <v>9999</v>
      </c>
      <c r="Q424">
        <v>1832</v>
      </c>
      <c r="R424">
        <v>3291</v>
      </c>
      <c r="S424">
        <v>7</v>
      </c>
      <c r="T424">
        <v>10.447888179884531</v>
      </c>
      <c r="U424">
        <v>379.09477058644762</v>
      </c>
      <c r="V424">
        <v>100</v>
      </c>
      <c r="W424">
        <v>94.652081434214494</v>
      </c>
      <c r="X424">
        <v>77.453661501063493</v>
      </c>
      <c r="Y424">
        <v>38.86480481603671</v>
      </c>
      <c r="Z424">
        <v>0</v>
      </c>
      <c r="AA424">
        <v>2.5373426682495595</v>
      </c>
      <c r="AC424">
        <v>23.30209614291465</v>
      </c>
      <c r="AE424">
        <v>5.3184440601819682</v>
      </c>
      <c r="AF424">
        <v>6.711084186296886</v>
      </c>
      <c r="AG424">
        <v>2553.8970207253878</v>
      </c>
      <c r="AH424">
        <v>93.406259495594043</v>
      </c>
      <c r="AI424">
        <v>84.351261014889104</v>
      </c>
      <c r="AJ424">
        <v>864.52417414750437</v>
      </c>
      <c r="AK424">
        <v>2.4810691191280654</v>
      </c>
      <c r="AL424">
        <v>-4.5983010897426029</v>
      </c>
      <c r="AN424">
        <v>99</v>
      </c>
      <c r="AO424">
        <v>99</v>
      </c>
      <c r="AP424">
        <v>99</v>
      </c>
      <c r="AQ424">
        <v>99</v>
      </c>
      <c r="AR424">
        <v>220.49028497409327</v>
      </c>
      <c r="AS424">
        <v>35.331633351052744</v>
      </c>
    </row>
    <row r="425" spans="1:45">
      <c r="A425">
        <v>11</v>
      </c>
      <c r="B425">
        <v>40</v>
      </c>
      <c r="C425">
        <v>2022</v>
      </c>
      <c r="D425">
        <v>99</v>
      </c>
      <c r="E425">
        <v>99</v>
      </c>
      <c r="F425">
        <v>99</v>
      </c>
      <c r="G425">
        <v>99</v>
      </c>
      <c r="H425">
        <v>99</v>
      </c>
      <c r="I425">
        <v>99</v>
      </c>
      <c r="J425">
        <v>999</v>
      </c>
      <c r="K425">
        <v>99</v>
      </c>
      <c r="L425">
        <v>8</v>
      </c>
      <c r="M425">
        <v>99</v>
      </c>
      <c r="N425">
        <v>99</v>
      </c>
      <c r="O425">
        <v>99</v>
      </c>
      <c r="P425">
        <v>9999</v>
      </c>
      <c r="Q425">
        <v>1147</v>
      </c>
      <c r="R425">
        <v>1956</v>
      </c>
      <c r="S425">
        <v>8</v>
      </c>
      <c r="T425">
        <v>11.26124744376278</v>
      </c>
      <c r="U425">
        <v>411.59713701431446</v>
      </c>
      <c r="V425">
        <v>100</v>
      </c>
      <c r="W425">
        <v>98.619631901840492</v>
      </c>
      <c r="X425">
        <v>95.143149284253568</v>
      </c>
      <c r="Y425">
        <v>37.974812523299619</v>
      </c>
      <c r="Z425">
        <v>0</v>
      </c>
      <c r="AA425">
        <v>2.3853573594385455</v>
      </c>
      <c r="AC425">
        <v>15.794973473199004</v>
      </c>
      <c r="AE425">
        <v>3.1610077732348607</v>
      </c>
      <c r="AF425">
        <v>4.3307010634151126</v>
      </c>
      <c r="AG425">
        <v>2572.4358144552311</v>
      </c>
      <c r="AH425">
        <v>94.427402862985701</v>
      </c>
      <c r="AI425">
        <v>91.411042944785294</v>
      </c>
      <c r="AJ425">
        <v>834.90661837968219</v>
      </c>
      <c r="AK425">
        <v>7.7652763335645183</v>
      </c>
      <c r="AL425">
        <v>3.9749268545518128</v>
      </c>
      <c r="AN425">
        <v>99</v>
      </c>
      <c r="AO425">
        <v>99</v>
      </c>
      <c r="AP425">
        <v>99</v>
      </c>
      <c r="AQ425">
        <v>99</v>
      </c>
      <c r="AR425">
        <v>220.72222222222223</v>
      </c>
      <c r="AS425">
        <v>38.284699233984774</v>
      </c>
    </row>
    <row r="426" spans="1:45">
      <c r="A426">
        <v>11</v>
      </c>
      <c r="B426">
        <v>41</v>
      </c>
      <c r="C426">
        <v>2022</v>
      </c>
      <c r="D426">
        <v>99</v>
      </c>
      <c r="E426">
        <v>99</v>
      </c>
      <c r="F426">
        <v>99</v>
      </c>
      <c r="G426">
        <v>99</v>
      </c>
      <c r="H426">
        <v>99</v>
      </c>
      <c r="I426">
        <v>99</v>
      </c>
      <c r="J426">
        <v>999</v>
      </c>
      <c r="K426">
        <v>99</v>
      </c>
      <c r="L426">
        <v>9</v>
      </c>
      <c r="M426">
        <v>99</v>
      </c>
      <c r="N426">
        <v>99</v>
      </c>
      <c r="O426">
        <v>99</v>
      </c>
      <c r="P426">
        <v>9999</v>
      </c>
      <c r="Q426">
        <v>525</v>
      </c>
      <c r="R426">
        <v>772</v>
      </c>
      <c r="S426">
        <v>9</v>
      </c>
      <c r="T426">
        <v>12.047927461139896</v>
      </c>
      <c r="U426">
        <v>447.88926165803053</v>
      </c>
      <c r="V426">
        <v>100</v>
      </c>
      <c r="W426">
        <v>99.481865284974106</v>
      </c>
      <c r="X426">
        <v>98.963730569948183</v>
      </c>
      <c r="Y426">
        <v>39.896431276498383</v>
      </c>
      <c r="Z426">
        <v>0</v>
      </c>
      <c r="AA426">
        <v>2.1723732527220738</v>
      </c>
      <c r="AC426">
        <v>14.844547888371572</v>
      </c>
      <c r="AE426">
        <v>1.2475961149986263</v>
      </c>
      <c r="AF426">
        <v>1.8599658114613964</v>
      </c>
      <c r="AG426">
        <v>2524.9470827679779</v>
      </c>
      <c r="AH426">
        <v>94.818652849740928</v>
      </c>
      <c r="AI426">
        <v>94.041450777202058</v>
      </c>
      <c r="AJ426">
        <v>782.3269563747582</v>
      </c>
      <c r="AK426">
        <v>6.6654163851331942</v>
      </c>
      <c r="AL426">
        <v>-4.0560542757809515</v>
      </c>
      <c r="AN426">
        <v>99</v>
      </c>
      <c r="AO426">
        <v>99</v>
      </c>
      <c r="AP426">
        <v>99</v>
      </c>
      <c r="AQ426">
        <v>99</v>
      </c>
      <c r="AR426">
        <v>221.427408412483</v>
      </c>
      <c r="AS426">
        <v>41.301230027350869</v>
      </c>
    </row>
    <row r="427" spans="1:45">
      <c r="A427">
        <v>11</v>
      </c>
      <c r="B427">
        <v>42</v>
      </c>
      <c r="C427">
        <v>2022</v>
      </c>
      <c r="D427">
        <v>99</v>
      </c>
      <c r="E427">
        <v>99</v>
      </c>
      <c r="F427">
        <v>99</v>
      </c>
      <c r="G427">
        <v>99</v>
      </c>
      <c r="H427">
        <v>99</v>
      </c>
      <c r="I427">
        <v>99</v>
      </c>
      <c r="J427">
        <v>999</v>
      </c>
      <c r="K427">
        <v>99</v>
      </c>
      <c r="L427">
        <v>10</v>
      </c>
      <c r="M427">
        <v>99</v>
      </c>
      <c r="N427">
        <v>99</v>
      </c>
      <c r="O427">
        <v>99</v>
      </c>
      <c r="P427">
        <v>9999</v>
      </c>
      <c r="Q427">
        <v>182</v>
      </c>
      <c r="R427">
        <v>229</v>
      </c>
      <c r="S427">
        <v>10</v>
      </c>
      <c r="T427">
        <v>12.799126637554584</v>
      </c>
      <c r="U427">
        <v>481.20393013100409</v>
      </c>
      <c r="V427">
        <v>100</v>
      </c>
      <c r="W427">
        <v>100</v>
      </c>
      <c r="X427">
        <v>99.563318777292608</v>
      </c>
      <c r="Y427">
        <v>37.283677455978179</v>
      </c>
      <c r="Z427">
        <v>0</v>
      </c>
      <c r="AA427">
        <v>1.9206528926855275</v>
      </c>
      <c r="AC427">
        <v>2.0689793513141086</v>
      </c>
      <c r="AE427">
        <v>0.37007708592575839</v>
      </c>
      <c r="AF427">
        <v>0.59276378014439857</v>
      </c>
      <c r="AG427">
        <v>2535.325358851675</v>
      </c>
      <c r="AH427">
        <v>91.266375545851545</v>
      </c>
      <c r="AI427">
        <v>89.519650655021863</v>
      </c>
      <c r="AJ427">
        <v>745.23004982084012</v>
      </c>
      <c r="AK427">
        <v>20.176789799263513</v>
      </c>
      <c r="AL427">
        <v>1.6187259536122047</v>
      </c>
      <c r="AN427">
        <v>99</v>
      </c>
      <c r="AO427">
        <v>99</v>
      </c>
      <c r="AP427">
        <v>99</v>
      </c>
      <c r="AQ427">
        <v>99</v>
      </c>
      <c r="AR427">
        <v>221.73684210526321</v>
      </c>
      <c r="AS427">
        <v>44.267297324021179</v>
      </c>
    </row>
    <row r="428" spans="1:45">
      <c r="A428">
        <v>11</v>
      </c>
      <c r="B428">
        <v>43</v>
      </c>
      <c r="C428">
        <v>2022</v>
      </c>
      <c r="D428">
        <v>99</v>
      </c>
      <c r="E428">
        <v>99</v>
      </c>
      <c r="F428">
        <v>99</v>
      </c>
      <c r="G428">
        <v>99</v>
      </c>
      <c r="H428">
        <v>99</v>
      </c>
      <c r="I428">
        <v>99</v>
      </c>
      <c r="J428">
        <v>999</v>
      </c>
      <c r="K428">
        <v>99</v>
      </c>
      <c r="L428">
        <v>11</v>
      </c>
      <c r="M428">
        <v>99</v>
      </c>
      <c r="N428">
        <v>99</v>
      </c>
      <c r="O428">
        <v>99</v>
      </c>
      <c r="P428">
        <v>9999</v>
      </c>
      <c r="Q428">
        <v>53</v>
      </c>
      <c r="R428">
        <v>59</v>
      </c>
      <c r="S428">
        <v>11</v>
      </c>
      <c r="T428">
        <v>13.559322033898299</v>
      </c>
      <c r="U428">
        <v>529.64610169491516</v>
      </c>
      <c r="V428">
        <v>100</v>
      </c>
      <c r="W428">
        <v>100</v>
      </c>
      <c r="X428">
        <v>100</v>
      </c>
      <c r="Y428">
        <v>33.378584681074315</v>
      </c>
      <c r="Z428">
        <v>0</v>
      </c>
      <c r="AA428">
        <v>1.5652062888969798</v>
      </c>
      <c r="AC428">
        <v>10.865452327534976</v>
      </c>
      <c r="AE428">
        <v>9.5347371483055651E-2</v>
      </c>
      <c r="AF428">
        <v>0.16809500277584277</v>
      </c>
      <c r="AG428">
        <v>2488.8431372549021</v>
      </c>
      <c r="AH428">
        <v>86.440677966101674</v>
      </c>
      <c r="AI428">
        <v>81.355932203389827</v>
      </c>
      <c r="AJ428">
        <v>634.33656473110761</v>
      </c>
      <c r="AK428">
        <v>50.806914946330075</v>
      </c>
      <c r="AL428">
        <v>-37.951677651995951</v>
      </c>
      <c r="AN428">
        <v>99</v>
      </c>
      <c r="AO428">
        <v>99</v>
      </c>
      <c r="AP428">
        <v>99</v>
      </c>
      <c r="AQ428">
        <v>99</v>
      </c>
      <c r="AR428">
        <v>226.78431372549019</v>
      </c>
      <c r="AS428">
        <v>45.959185101253055</v>
      </c>
    </row>
    <row r="429" spans="1:45">
      <c r="A429">
        <v>11</v>
      </c>
      <c r="B429">
        <v>44</v>
      </c>
      <c r="C429">
        <v>2022</v>
      </c>
      <c r="D429">
        <v>99</v>
      </c>
      <c r="E429">
        <v>99</v>
      </c>
      <c r="F429">
        <v>99</v>
      </c>
      <c r="G429">
        <v>99</v>
      </c>
      <c r="H429">
        <v>99</v>
      </c>
      <c r="I429">
        <v>99</v>
      </c>
      <c r="J429">
        <v>999</v>
      </c>
      <c r="K429">
        <v>99</v>
      </c>
      <c r="L429">
        <v>12</v>
      </c>
      <c r="M429">
        <v>99</v>
      </c>
      <c r="N429">
        <v>99</v>
      </c>
      <c r="O429">
        <v>99</v>
      </c>
      <c r="P429">
        <v>9999</v>
      </c>
      <c r="Q429">
        <v>9</v>
      </c>
      <c r="R429">
        <v>9</v>
      </c>
      <c r="S429">
        <v>12</v>
      </c>
      <c r="T429">
        <v>14.444444444444445</v>
      </c>
      <c r="U429">
        <v>546.24444444444441</v>
      </c>
      <c r="V429">
        <v>100</v>
      </c>
      <c r="W429">
        <v>100</v>
      </c>
      <c r="X429">
        <v>100</v>
      </c>
      <c r="Y429">
        <v>25.967291867145157</v>
      </c>
      <c r="Z429">
        <v>0</v>
      </c>
      <c r="AA429">
        <v>0.83147941928309499</v>
      </c>
      <c r="AC429">
        <v>5.1060877799883668</v>
      </c>
      <c r="AE429">
        <v>1.4544514294025436E-2</v>
      </c>
      <c r="AF429">
        <v>2.6445181581004472E-2</v>
      </c>
      <c r="AG429">
        <v>2564.25</v>
      </c>
      <c r="AH429">
        <v>88.8888888888889</v>
      </c>
      <c r="AI429">
        <v>88.8888888888889</v>
      </c>
      <c r="AJ429">
        <v>437.35390417829808</v>
      </c>
      <c r="AK429">
        <v>-50.343675996537883</v>
      </c>
      <c r="AL429">
        <v>-86.804894276609886</v>
      </c>
      <c r="AN429">
        <v>99</v>
      </c>
      <c r="AO429">
        <v>99</v>
      </c>
      <c r="AP429">
        <v>99</v>
      </c>
      <c r="AQ429">
        <v>99</v>
      </c>
      <c r="AR429">
        <v>223.75</v>
      </c>
      <c r="AS429">
        <v>48.670157789327881</v>
      </c>
    </row>
    <row r="430" spans="1:45">
      <c r="A430">
        <v>11</v>
      </c>
      <c r="B430">
        <v>45</v>
      </c>
      <c r="C430">
        <v>2022</v>
      </c>
      <c r="D430">
        <v>99</v>
      </c>
      <c r="E430">
        <v>99</v>
      </c>
      <c r="F430">
        <v>99</v>
      </c>
      <c r="G430">
        <v>99</v>
      </c>
      <c r="H430">
        <v>99</v>
      </c>
      <c r="I430">
        <v>99</v>
      </c>
      <c r="J430">
        <v>999</v>
      </c>
      <c r="K430">
        <v>99</v>
      </c>
      <c r="L430">
        <v>13</v>
      </c>
      <c r="M430">
        <v>99</v>
      </c>
      <c r="N430">
        <v>99</v>
      </c>
      <c r="O430">
        <v>99</v>
      </c>
      <c r="P430">
        <v>9999</v>
      </c>
      <c r="Q430">
        <v>3</v>
      </c>
      <c r="R430">
        <v>3</v>
      </c>
      <c r="S430">
        <v>13</v>
      </c>
      <c r="T430">
        <v>12.333333333333336</v>
      </c>
      <c r="U430">
        <v>591.13333333333333</v>
      </c>
      <c r="V430">
        <v>100</v>
      </c>
      <c r="W430">
        <v>100</v>
      </c>
      <c r="X430">
        <v>100</v>
      </c>
      <c r="Y430">
        <v>18.709771659634409</v>
      </c>
      <c r="Z430">
        <v>0</v>
      </c>
      <c r="AA430">
        <v>0.47140452079101841</v>
      </c>
      <c r="AC430">
        <v>79.996131472878631</v>
      </c>
      <c r="AE430">
        <v>4.8481714313418122E-3</v>
      </c>
      <c r="AF430">
        <v>9.5394583246721735E-3</v>
      </c>
      <c r="AG430">
        <v>2264.6666666666661</v>
      </c>
      <c r="AH430">
        <v>100</v>
      </c>
      <c r="AI430">
        <v>100</v>
      </c>
      <c r="AJ430">
        <v>644.5966869980715</v>
      </c>
      <c r="AK430">
        <v>78.528823342570305</v>
      </c>
      <c r="AL430">
        <v>99.971035054868835</v>
      </c>
      <c r="AN430">
        <v>99</v>
      </c>
      <c r="AO430">
        <v>99</v>
      </c>
      <c r="AP430">
        <v>99</v>
      </c>
      <c r="AQ430">
        <v>99</v>
      </c>
      <c r="AR430">
        <v>230</v>
      </c>
      <c r="AS430">
        <v>48.593534963776563</v>
      </c>
    </row>
    <row r="431" spans="1:45">
      <c r="A431">
        <v>11</v>
      </c>
      <c r="B431">
        <v>46</v>
      </c>
      <c r="C431">
        <v>2022</v>
      </c>
      <c r="D431">
        <v>99</v>
      </c>
      <c r="E431">
        <v>99</v>
      </c>
      <c r="F431">
        <v>99</v>
      </c>
      <c r="G431">
        <v>99</v>
      </c>
      <c r="H431">
        <v>99</v>
      </c>
      <c r="I431">
        <v>99</v>
      </c>
      <c r="J431">
        <v>999</v>
      </c>
      <c r="K431">
        <v>99</v>
      </c>
      <c r="L431">
        <v>14</v>
      </c>
      <c r="M431">
        <v>99</v>
      </c>
      <c r="N431">
        <v>99</v>
      </c>
      <c r="O431">
        <v>99</v>
      </c>
      <c r="P431">
        <v>9999</v>
      </c>
      <c r="Q431">
        <v>2</v>
      </c>
      <c r="R431">
        <v>2</v>
      </c>
      <c r="S431">
        <v>14</v>
      </c>
      <c r="T431">
        <v>15</v>
      </c>
      <c r="U431">
        <v>590.70000000000005</v>
      </c>
      <c r="V431">
        <v>100</v>
      </c>
      <c r="W431">
        <v>100</v>
      </c>
      <c r="X431">
        <v>100</v>
      </c>
      <c r="Y431">
        <v>4.6999999999903412</v>
      </c>
      <c r="Z431">
        <v>0</v>
      </c>
      <c r="AA431">
        <v>0</v>
      </c>
      <c r="AE431">
        <v>3.2321142875612074E-3</v>
      </c>
      <c r="AF431">
        <v>6.3549769170901677E-3</v>
      </c>
      <c r="AG431">
        <v>2385.5</v>
      </c>
      <c r="AH431">
        <v>100</v>
      </c>
      <c r="AI431">
        <v>100</v>
      </c>
      <c r="AJ431">
        <v>274.5</v>
      </c>
      <c r="AK431">
        <v>-100.00000000021637</v>
      </c>
      <c r="AN431">
        <v>99</v>
      </c>
      <c r="AO431">
        <v>99</v>
      </c>
      <c r="AP431">
        <v>99</v>
      </c>
      <c r="AQ431">
        <v>99</v>
      </c>
      <c r="AR431">
        <v>222.5</v>
      </c>
      <c r="AS431">
        <v>53.66242725180588</v>
      </c>
    </row>
    <row r="432" spans="1:45">
      <c r="A432">
        <v>11</v>
      </c>
      <c r="B432">
        <v>47</v>
      </c>
      <c r="C432">
        <v>2022</v>
      </c>
      <c r="D432">
        <v>99</v>
      </c>
      <c r="E432">
        <v>99</v>
      </c>
      <c r="F432">
        <v>99</v>
      </c>
      <c r="G432">
        <v>99</v>
      </c>
      <c r="H432">
        <v>99</v>
      </c>
      <c r="I432">
        <v>99</v>
      </c>
      <c r="J432">
        <v>999</v>
      </c>
      <c r="K432">
        <v>99</v>
      </c>
      <c r="L432">
        <v>15</v>
      </c>
      <c r="M432">
        <v>99</v>
      </c>
      <c r="N432">
        <v>99</v>
      </c>
      <c r="O432">
        <v>99</v>
      </c>
      <c r="P432">
        <v>9999</v>
      </c>
      <c r="AN432">
        <v>99</v>
      </c>
      <c r="AO432">
        <v>99</v>
      </c>
      <c r="AP432">
        <v>99</v>
      </c>
      <c r="AQ432">
        <v>99</v>
      </c>
    </row>
    <row r="433" spans="1:45">
      <c r="A433">
        <v>11</v>
      </c>
      <c r="B433">
        <v>48</v>
      </c>
      <c r="C433">
        <v>2021</v>
      </c>
      <c r="D433">
        <v>99</v>
      </c>
      <c r="E433">
        <v>99</v>
      </c>
      <c r="F433">
        <v>99</v>
      </c>
      <c r="G433">
        <v>99</v>
      </c>
      <c r="H433">
        <v>99</v>
      </c>
      <c r="I433">
        <v>99</v>
      </c>
      <c r="J433">
        <v>999</v>
      </c>
      <c r="K433">
        <v>99</v>
      </c>
      <c r="L433">
        <v>1</v>
      </c>
      <c r="M433">
        <v>99</v>
      </c>
      <c r="N433">
        <v>99</v>
      </c>
      <c r="O433">
        <v>99</v>
      </c>
      <c r="P433">
        <v>9999</v>
      </c>
      <c r="Q433">
        <v>1575</v>
      </c>
      <c r="R433">
        <v>2259.9300000000003</v>
      </c>
      <c r="S433">
        <v>1</v>
      </c>
      <c r="T433">
        <v>4.2257946042576524</v>
      </c>
      <c r="U433">
        <v>214.43187620855497</v>
      </c>
      <c r="V433">
        <v>0</v>
      </c>
      <c r="W433">
        <v>6.06213466788794</v>
      </c>
      <c r="X433">
        <v>0</v>
      </c>
      <c r="Y433">
        <v>27.956737797075434</v>
      </c>
      <c r="Z433">
        <v>0</v>
      </c>
      <c r="AA433">
        <v>1.3038543282714368</v>
      </c>
      <c r="AC433">
        <v>14.429841277029684</v>
      </c>
      <c r="AE433">
        <v>3.9285346129395697</v>
      </c>
      <c r="AF433">
        <v>2.7877229554067577</v>
      </c>
      <c r="AG433">
        <v>2121.0670291059087</v>
      </c>
      <c r="AH433">
        <v>97.746390374923124</v>
      </c>
      <c r="AI433">
        <v>10.752545432823139</v>
      </c>
      <c r="AJ433">
        <v>606.10297704658842</v>
      </c>
      <c r="AK433">
        <v>-6.3192461432334284</v>
      </c>
      <c r="AL433">
        <v>-12.690377407623847</v>
      </c>
      <c r="AN433">
        <v>99</v>
      </c>
      <c r="AO433">
        <v>99</v>
      </c>
      <c r="AP433">
        <v>99</v>
      </c>
      <c r="AQ433">
        <v>99</v>
      </c>
      <c r="AR433">
        <v>223.22167707404097</v>
      </c>
      <c r="AS433">
        <v>19.193444799125203</v>
      </c>
    </row>
    <row r="434" spans="1:45">
      <c r="A434">
        <v>11</v>
      </c>
      <c r="B434">
        <v>49</v>
      </c>
      <c r="C434">
        <v>2021</v>
      </c>
      <c r="D434">
        <v>99</v>
      </c>
      <c r="E434">
        <v>99</v>
      </c>
      <c r="F434">
        <v>99</v>
      </c>
      <c r="G434">
        <v>99</v>
      </c>
      <c r="H434">
        <v>99</v>
      </c>
      <c r="I434">
        <v>99</v>
      </c>
      <c r="J434">
        <v>999</v>
      </c>
      <c r="K434">
        <v>99</v>
      </c>
      <c r="L434">
        <v>2</v>
      </c>
      <c r="M434">
        <v>99</v>
      </c>
      <c r="N434">
        <v>99</v>
      </c>
      <c r="O434">
        <v>99</v>
      </c>
      <c r="P434">
        <v>9999</v>
      </c>
      <c r="Q434">
        <v>4503</v>
      </c>
      <c r="R434">
        <v>9256.9599999999991</v>
      </c>
      <c r="S434">
        <v>2</v>
      </c>
      <c r="T434">
        <v>5.8175686186393811</v>
      </c>
      <c r="U434">
        <v>245.74817218611679</v>
      </c>
      <c r="V434">
        <v>0</v>
      </c>
      <c r="W434">
        <v>32.310823423672559</v>
      </c>
      <c r="X434">
        <v>0</v>
      </c>
      <c r="Y434">
        <v>25.636254732640943</v>
      </c>
      <c r="Z434">
        <v>0</v>
      </c>
      <c r="AA434">
        <v>1.4653306173785388</v>
      </c>
      <c r="AC434">
        <v>20.270332529811377</v>
      </c>
      <c r="AE434">
        <v>16.091776192447139</v>
      </c>
      <c r="AF434">
        <v>13.08651363064307</v>
      </c>
      <c r="AG434">
        <v>2115.0705508135447</v>
      </c>
      <c r="AH434">
        <v>98.682504839601776</v>
      </c>
      <c r="AI434">
        <v>8.134419939159292</v>
      </c>
      <c r="AJ434">
        <v>606.52298008785294</v>
      </c>
      <c r="AK434">
        <v>-9.0783018667242263</v>
      </c>
      <c r="AL434">
        <v>-15.137486155401948</v>
      </c>
      <c r="AN434">
        <v>99</v>
      </c>
      <c r="AO434">
        <v>99</v>
      </c>
      <c r="AP434">
        <v>99</v>
      </c>
      <c r="AQ434">
        <v>99</v>
      </c>
      <c r="AR434">
        <v>223.37517599913355</v>
      </c>
      <c r="AS434">
        <v>22.013162373715645</v>
      </c>
    </row>
    <row r="435" spans="1:45">
      <c r="A435">
        <v>11</v>
      </c>
      <c r="B435">
        <v>50</v>
      </c>
      <c r="C435">
        <v>2021</v>
      </c>
      <c r="D435">
        <v>99</v>
      </c>
      <c r="E435">
        <v>99</v>
      </c>
      <c r="F435">
        <v>99</v>
      </c>
      <c r="G435">
        <v>99</v>
      </c>
      <c r="H435">
        <v>99</v>
      </c>
      <c r="I435">
        <v>99</v>
      </c>
      <c r="J435">
        <v>999</v>
      </c>
      <c r="K435">
        <v>99</v>
      </c>
      <c r="L435">
        <v>3</v>
      </c>
      <c r="M435">
        <v>99</v>
      </c>
      <c r="N435">
        <v>99</v>
      </c>
      <c r="O435">
        <v>99</v>
      </c>
      <c r="P435">
        <v>9999</v>
      </c>
      <c r="Q435">
        <v>5934</v>
      </c>
      <c r="R435">
        <v>15043.64</v>
      </c>
      <c r="S435">
        <v>3</v>
      </c>
      <c r="T435">
        <v>7.3955505449479011</v>
      </c>
      <c r="U435">
        <v>276.71282482165094</v>
      </c>
      <c r="V435">
        <v>0</v>
      </c>
      <c r="W435">
        <v>78.272279847164654</v>
      </c>
      <c r="X435">
        <v>0.3722503330311015</v>
      </c>
      <c r="Y435">
        <v>27.817493176546265</v>
      </c>
      <c r="Z435">
        <v>0</v>
      </c>
      <c r="AA435">
        <v>1.4616603228664538</v>
      </c>
      <c r="AC435">
        <v>28.389670877732954</v>
      </c>
      <c r="AE435">
        <v>26.15101372370038</v>
      </c>
      <c r="AF435">
        <v>23.946800621037458</v>
      </c>
      <c r="AG435">
        <v>2136.0340017483263</v>
      </c>
      <c r="AH435">
        <v>98.852405401884141</v>
      </c>
      <c r="AI435">
        <v>9.2597270341486499</v>
      </c>
      <c r="AJ435">
        <v>623.28142999697923</v>
      </c>
      <c r="AK435">
        <v>-13.857786802437596</v>
      </c>
      <c r="AL435">
        <v>-17.806910849567856</v>
      </c>
      <c r="AN435">
        <v>99</v>
      </c>
      <c r="AO435">
        <v>99</v>
      </c>
      <c r="AP435">
        <v>99</v>
      </c>
      <c r="AQ435">
        <v>99</v>
      </c>
      <c r="AR435">
        <v>223.60400238552776</v>
      </c>
      <c r="AS435">
        <v>24.70343558160204</v>
      </c>
    </row>
    <row r="436" spans="1:45">
      <c r="A436">
        <v>11</v>
      </c>
      <c r="B436">
        <v>51</v>
      </c>
      <c r="C436">
        <v>2021</v>
      </c>
      <c r="D436">
        <v>99</v>
      </c>
      <c r="E436">
        <v>99</v>
      </c>
      <c r="F436">
        <v>99</v>
      </c>
      <c r="G436">
        <v>99</v>
      </c>
      <c r="H436">
        <v>99</v>
      </c>
      <c r="I436">
        <v>99</v>
      </c>
      <c r="J436">
        <v>999</v>
      </c>
      <c r="K436">
        <v>99</v>
      </c>
      <c r="L436">
        <v>4</v>
      </c>
      <c r="M436">
        <v>99</v>
      </c>
      <c r="N436">
        <v>99</v>
      </c>
      <c r="O436">
        <v>99</v>
      </c>
      <c r="P436">
        <v>9999</v>
      </c>
      <c r="Q436">
        <v>5824</v>
      </c>
      <c r="R436">
        <v>12895.749999999998</v>
      </c>
      <c r="S436">
        <v>4</v>
      </c>
      <c r="T436">
        <v>8.6909253048484985</v>
      </c>
      <c r="U436">
        <v>306.3080813446299</v>
      </c>
      <c r="V436">
        <v>0</v>
      </c>
      <c r="W436">
        <v>92.673942965705777</v>
      </c>
      <c r="X436">
        <v>6.676618265707698</v>
      </c>
      <c r="Y436">
        <v>32.227246217859047</v>
      </c>
      <c r="Z436">
        <v>0</v>
      </c>
      <c r="AA436">
        <v>1.5594935367656719</v>
      </c>
      <c r="AC436">
        <v>32.800181741588197</v>
      </c>
      <c r="AE436">
        <v>22.417243115855548</v>
      </c>
      <c r="AF436">
        <v>22.723244349083647</v>
      </c>
      <c r="AG436">
        <v>2189.9673814841431</v>
      </c>
      <c r="AH436">
        <v>99.102417463117675</v>
      </c>
      <c r="AI436">
        <v>14.942674912277306</v>
      </c>
      <c r="AJ436">
        <v>675.28896172512555</v>
      </c>
      <c r="AK436">
        <v>-18.745976667978027</v>
      </c>
      <c r="AL436">
        <v>-23.013089713261088</v>
      </c>
      <c r="AN436">
        <v>99</v>
      </c>
      <c r="AO436">
        <v>99</v>
      </c>
      <c r="AP436">
        <v>99</v>
      </c>
      <c r="AQ436">
        <v>99</v>
      </c>
      <c r="AR436">
        <v>223.14957892296997</v>
      </c>
      <c r="AS436">
        <v>27.497330986245434</v>
      </c>
    </row>
    <row r="437" spans="1:45">
      <c r="A437">
        <v>11</v>
      </c>
      <c r="B437">
        <v>52</v>
      </c>
      <c r="C437">
        <v>2021</v>
      </c>
      <c r="D437">
        <v>99</v>
      </c>
      <c r="E437">
        <v>99</v>
      </c>
      <c r="F437">
        <v>99</v>
      </c>
      <c r="G437">
        <v>99</v>
      </c>
      <c r="H437">
        <v>99</v>
      </c>
      <c r="I437">
        <v>99</v>
      </c>
      <c r="J437">
        <v>999</v>
      </c>
      <c r="K437">
        <v>99</v>
      </c>
      <c r="L437">
        <v>5</v>
      </c>
      <c r="M437">
        <v>99</v>
      </c>
      <c r="N437">
        <v>99</v>
      </c>
      <c r="O437">
        <v>99</v>
      </c>
      <c r="P437">
        <v>9999</v>
      </c>
      <c r="Q437">
        <v>4318</v>
      </c>
      <c r="R437">
        <v>7574.47</v>
      </c>
      <c r="S437">
        <v>5</v>
      </c>
      <c r="T437">
        <v>9.6410705963585599</v>
      </c>
      <c r="U437">
        <v>332.56789980025098</v>
      </c>
      <c r="V437">
        <v>0</v>
      </c>
      <c r="W437">
        <v>92.164864340343328</v>
      </c>
      <c r="X437">
        <v>32.979205145706565</v>
      </c>
      <c r="Y437">
        <v>38.109804504954646</v>
      </c>
      <c r="Z437">
        <v>6.1986762034873109E-8</v>
      </c>
      <c r="AA437">
        <v>1.9516403144161805</v>
      </c>
      <c r="AB437">
        <v>-1.9778611728277464E-4</v>
      </c>
      <c r="AC437">
        <v>38.704519790365751</v>
      </c>
      <c r="AD437">
        <v>0</v>
      </c>
      <c r="AE437">
        <v>13.167030646821971</v>
      </c>
      <c r="AF437">
        <v>14.490983303570044</v>
      </c>
      <c r="AG437">
        <v>2312.6178350691443</v>
      </c>
      <c r="AH437">
        <v>98.924413193266389</v>
      </c>
      <c r="AI437">
        <v>33.026865246017223</v>
      </c>
      <c r="AJ437">
        <v>797.36924990313184</v>
      </c>
      <c r="AK437">
        <v>-22.412789775496925</v>
      </c>
      <c r="AL437">
        <v>-22.095343141205735</v>
      </c>
      <c r="AM437">
        <v>-3.9891948211509138E-6</v>
      </c>
      <c r="AN437">
        <v>99</v>
      </c>
      <c r="AO437">
        <v>99</v>
      </c>
      <c r="AP437">
        <v>99</v>
      </c>
      <c r="AQ437">
        <v>99</v>
      </c>
      <c r="AR437">
        <v>221.98325045799527</v>
      </c>
      <c r="AS437">
        <v>30.284936670728555</v>
      </c>
    </row>
    <row r="438" spans="1:45">
      <c r="A438">
        <v>11</v>
      </c>
      <c r="B438">
        <v>53</v>
      </c>
      <c r="C438">
        <v>2021</v>
      </c>
      <c r="D438">
        <v>99</v>
      </c>
      <c r="E438">
        <v>99</v>
      </c>
      <c r="F438">
        <v>99</v>
      </c>
      <c r="G438">
        <v>99</v>
      </c>
      <c r="H438">
        <v>99</v>
      </c>
      <c r="I438">
        <v>99</v>
      </c>
      <c r="J438">
        <v>999</v>
      </c>
      <c r="K438">
        <v>99</v>
      </c>
      <c r="L438">
        <v>6</v>
      </c>
      <c r="M438">
        <v>99</v>
      </c>
      <c r="N438">
        <v>99</v>
      </c>
      <c r="O438">
        <v>99</v>
      </c>
      <c r="P438">
        <v>9999</v>
      </c>
      <c r="Q438">
        <v>2665</v>
      </c>
      <c r="R438">
        <v>4436.71</v>
      </c>
      <c r="S438">
        <v>6</v>
      </c>
      <c r="T438">
        <v>10.139720648859178</v>
      </c>
      <c r="U438">
        <v>352.2336461026299</v>
      </c>
      <c r="V438">
        <v>16.633947226661196</v>
      </c>
      <c r="W438">
        <v>91.035925268949285</v>
      </c>
      <c r="X438">
        <v>51.817675710154589</v>
      </c>
      <c r="Y438">
        <v>40.307376018726785</v>
      </c>
      <c r="Z438">
        <v>0</v>
      </c>
      <c r="AA438">
        <v>2.4998391097253361</v>
      </c>
      <c r="AC438">
        <v>28.60561438796606</v>
      </c>
      <c r="AE438">
        <v>7.7125259643330191</v>
      </c>
      <c r="AF438">
        <v>8.9899475775277438</v>
      </c>
      <c r="AG438">
        <v>2510.8878095965606</v>
      </c>
      <c r="AH438">
        <v>99.037349747898759</v>
      </c>
      <c r="AI438">
        <v>67.593103899060353</v>
      </c>
      <c r="AJ438">
        <v>926.67399480154563</v>
      </c>
      <c r="AK438">
        <v>-14.864602154803451</v>
      </c>
      <c r="AL438">
        <v>-17.968912800040165</v>
      </c>
      <c r="AN438">
        <v>99</v>
      </c>
      <c r="AO438">
        <v>99</v>
      </c>
      <c r="AP438">
        <v>99</v>
      </c>
      <c r="AQ438">
        <v>99</v>
      </c>
      <c r="AR438">
        <v>220.27319587628864</v>
      </c>
      <c r="AS438">
        <v>32.840086875969575</v>
      </c>
    </row>
    <row r="439" spans="1:45">
      <c r="A439">
        <v>11</v>
      </c>
      <c r="B439">
        <v>54</v>
      </c>
      <c r="C439">
        <v>2021</v>
      </c>
      <c r="D439">
        <v>99</v>
      </c>
      <c r="E439">
        <v>99</v>
      </c>
      <c r="F439">
        <v>99</v>
      </c>
      <c r="G439">
        <v>99</v>
      </c>
      <c r="H439">
        <v>99</v>
      </c>
      <c r="I439">
        <v>99</v>
      </c>
      <c r="J439">
        <v>999</v>
      </c>
      <c r="K439">
        <v>99</v>
      </c>
      <c r="L439">
        <v>7</v>
      </c>
      <c r="M439">
        <v>99</v>
      </c>
      <c r="N439">
        <v>99</v>
      </c>
      <c r="O439">
        <v>99</v>
      </c>
      <c r="P439">
        <v>9999</v>
      </c>
      <c r="Q439">
        <v>1740</v>
      </c>
      <c r="R439">
        <v>3138.57</v>
      </c>
      <c r="S439">
        <v>7.0000000000000018</v>
      </c>
      <c r="T439">
        <v>10.552576491841828</v>
      </c>
      <c r="U439">
        <v>377.40485635177879</v>
      </c>
      <c r="V439">
        <v>10.737374027025048</v>
      </c>
      <c r="W439">
        <v>94.820252535390324</v>
      </c>
      <c r="X439">
        <v>76.467945593056697</v>
      </c>
      <c r="Y439">
        <v>38.541428150994491</v>
      </c>
      <c r="AA439">
        <v>2.5995660566790035</v>
      </c>
      <c r="AC439">
        <v>17.554018879846279</v>
      </c>
      <c r="AE439">
        <v>5.4559127407192882</v>
      </c>
      <c r="AF439">
        <v>6.8140384818345883</v>
      </c>
      <c r="AG439">
        <v>2573.2486995340996</v>
      </c>
      <c r="AH439">
        <v>98.707373103037369</v>
      </c>
      <c r="AI439">
        <v>88.784701313018346</v>
      </c>
      <c r="AJ439">
        <v>900.46683547939597</v>
      </c>
      <c r="AK439">
        <v>-3.7173886428260632</v>
      </c>
      <c r="AL439">
        <v>-2.8427732243739161</v>
      </c>
      <c r="AN439">
        <v>99</v>
      </c>
      <c r="AO439">
        <v>99</v>
      </c>
      <c r="AP439">
        <v>99</v>
      </c>
      <c r="AQ439">
        <v>99</v>
      </c>
      <c r="AR439">
        <v>220.08291298865075</v>
      </c>
      <c r="AS439">
        <v>35.394688544389723</v>
      </c>
    </row>
    <row r="440" spans="1:45">
      <c r="A440">
        <v>11</v>
      </c>
      <c r="B440">
        <v>55</v>
      </c>
      <c r="C440">
        <v>2021</v>
      </c>
      <c r="D440">
        <v>99</v>
      </c>
      <c r="E440">
        <v>99</v>
      </c>
      <c r="F440">
        <v>99</v>
      </c>
      <c r="G440">
        <v>99</v>
      </c>
      <c r="H440">
        <v>99</v>
      </c>
      <c r="I440">
        <v>99</v>
      </c>
      <c r="J440">
        <v>999</v>
      </c>
      <c r="K440">
        <v>99</v>
      </c>
      <c r="L440">
        <v>8</v>
      </c>
      <c r="M440">
        <v>99</v>
      </c>
      <c r="N440">
        <v>99</v>
      </c>
      <c r="O440">
        <v>99</v>
      </c>
      <c r="P440">
        <v>9999</v>
      </c>
      <c r="Q440">
        <v>1088</v>
      </c>
      <c r="R440">
        <v>1856</v>
      </c>
      <c r="S440">
        <v>8</v>
      </c>
      <c r="T440">
        <v>11.276939655172416</v>
      </c>
      <c r="U440">
        <v>409.23505926724096</v>
      </c>
      <c r="V440">
        <v>2.5862068965517242</v>
      </c>
      <c r="W440">
        <v>98.599137931034491</v>
      </c>
      <c r="X440">
        <v>94.504310344827559</v>
      </c>
      <c r="Y440">
        <v>37.454306796768094</v>
      </c>
      <c r="Z440">
        <v>0</v>
      </c>
      <c r="AA440">
        <v>2.3773415201133905</v>
      </c>
      <c r="AC440">
        <v>12.893461669482452</v>
      </c>
      <c r="AE440">
        <v>3.2263655253108889</v>
      </c>
      <c r="AF440">
        <v>4.3693424387373794</v>
      </c>
      <c r="AG440">
        <v>2575.9212513484358</v>
      </c>
      <c r="AH440">
        <v>99.568965517241381</v>
      </c>
      <c r="AI440">
        <v>96.659482758620669</v>
      </c>
      <c r="AJ440">
        <v>850.88582958307245</v>
      </c>
      <c r="AK440">
        <v>2.9910797852317388</v>
      </c>
      <c r="AL440">
        <v>-5.8546901256297712</v>
      </c>
      <c r="AN440">
        <v>99</v>
      </c>
      <c r="AO440">
        <v>99</v>
      </c>
      <c r="AP440">
        <v>99</v>
      </c>
      <c r="AQ440">
        <v>99</v>
      </c>
      <c r="AR440">
        <v>220.08100999473965</v>
      </c>
      <c r="AS440">
        <v>38.365507315635149</v>
      </c>
    </row>
    <row r="441" spans="1:45">
      <c r="A441">
        <v>11</v>
      </c>
      <c r="B441">
        <v>56</v>
      </c>
      <c r="C441">
        <v>2021</v>
      </c>
      <c r="D441">
        <v>99</v>
      </c>
      <c r="E441">
        <v>99</v>
      </c>
      <c r="F441">
        <v>99</v>
      </c>
      <c r="G441">
        <v>99</v>
      </c>
      <c r="H441">
        <v>99</v>
      </c>
      <c r="I441">
        <v>99</v>
      </c>
      <c r="J441">
        <v>999</v>
      </c>
      <c r="K441">
        <v>99</v>
      </c>
      <c r="L441">
        <v>9</v>
      </c>
      <c r="M441">
        <v>99</v>
      </c>
      <c r="N441">
        <v>99</v>
      </c>
      <c r="O441">
        <v>99</v>
      </c>
      <c r="P441">
        <v>9999</v>
      </c>
      <c r="Q441">
        <v>503</v>
      </c>
      <c r="R441">
        <v>770</v>
      </c>
      <c r="S441">
        <v>9</v>
      </c>
      <c r="T441">
        <v>12.094805194805195</v>
      </c>
      <c r="U441">
        <v>441.90184415584378</v>
      </c>
      <c r="V441">
        <v>0.51948051948051932</v>
      </c>
      <c r="W441">
        <v>99.610389610389603</v>
      </c>
      <c r="X441">
        <v>99.48051948051949</v>
      </c>
      <c r="Y441">
        <v>38.730430262103589</v>
      </c>
      <c r="Z441">
        <v>0</v>
      </c>
      <c r="AA441">
        <v>2.2050942262104152</v>
      </c>
      <c r="AC441">
        <v>18.788179082635903</v>
      </c>
      <c r="AE441">
        <v>1.3385244905654017</v>
      </c>
      <c r="AF441">
        <v>1.9574100668794827</v>
      </c>
      <c r="AG441">
        <v>2565.3537859007834</v>
      </c>
      <c r="AH441">
        <v>99.090909090909108</v>
      </c>
      <c r="AI441">
        <v>98.05194805194806</v>
      </c>
      <c r="AJ441">
        <v>802.13135560839248</v>
      </c>
      <c r="AK441">
        <v>1.3174865048272804</v>
      </c>
      <c r="AL441">
        <v>-3.1739292902930174</v>
      </c>
      <c r="AN441">
        <v>99</v>
      </c>
      <c r="AO441">
        <v>99</v>
      </c>
      <c r="AP441">
        <v>99</v>
      </c>
      <c r="AQ441">
        <v>99</v>
      </c>
      <c r="AR441">
        <v>220.10451612903236</v>
      </c>
      <c r="AS441">
        <v>41.42484391037631</v>
      </c>
    </row>
    <row r="442" spans="1:45">
      <c r="A442">
        <v>11</v>
      </c>
      <c r="B442">
        <v>57</v>
      </c>
      <c r="C442">
        <v>2021</v>
      </c>
      <c r="D442">
        <v>99</v>
      </c>
      <c r="E442">
        <v>99</v>
      </c>
      <c r="F442">
        <v>99</v>
      </c>
      <c r="G442">
        <v>99</v>
      </c>
      <c r="H442">
        <v>99</v>
      </c>
      <c r="I442">
        <v>99</v>
      </c>
      <c r="J442">
        <v>999</v>
      </c>
      <c r="K442">
        <v>99</v>
      </c>
      <c r="L442">
        <v>10</v>
      </c>
      <c r="M442">
        <v>99</v>
      </c>
      <c r="N442">
        <v>99</v>
      </c>
      <c r="O442">
        <v>99</v>
      </c>
      <c r="P442">
        <v>9999</v>
      </c>
      <c r="Q442">
        <v>166</v>
      </c>
      <c r="R442">
        <v>222</v>
      </c>
      <c r="S442">
        <v>10</v>
      </c>
      <c r="T442">
        <v>12.756756756756758</v>
      </c>
      <c r="U442">
        <v>482.21698198198158</v>
      </c>
      <c r="V442">
        <v>0</v>
      </c>
      <c r="W442">
        <v>100</v>
      </c>
      <c r="X442">
        <v>100</v>
      </c>
      <c r="Y442">
        <v>41.994884087710794</v>
      </c>
      <c r="Z442">
        <v>0</v>
      </c>
      <c r="AA442">
        <v>1.7717310526190799</v>
      </c>
      <c r="AC442">
        <v>8.371169825638388</v>
      </c>
      <c r="AE442">
        <v>0.38591225572145343</v>
      </c>
      <c r="AF442">
        <v>0.61582987501101005</v>
      </c>
      <c r="AG442">
        <v>2491.4886877828044</v>
      </c>
      <c r="AH442">
        <v>99.099099099099107</v>
      </c>
      <c r="AI442">
        <v>98.648648648648646</v>
      </c>
      <c r="AJ442">
        <v>719.12698210251585</v>
      </c>
      <c r="AK442">
        <v>6.975024236795889</v>
      </c>
      <c r="AL442">
        <v>10.332681066331149</v>
      </c>
      <c r="AN442">
        <v>99</v>
      </c>
      <c r="AO442">
        <v>99</v>
      </c>
      <c r="AP442">
        <v>99</v>
      </c>
      <c r="AQ442">
        <v>99</v>
      </c>
      <c r="AR442">
        <v>222.07142857142861</v>
      </c>
      <c r="AS442">
        <v>44.078050407345856</v>
      </c>
    </row>
    <row r="443" spans="1:45">
      <c r="A443">
        <v>11</v>
      </c>
      <c r="B443">
        <v>58</v>
      </c>
      <c r="C443">
        <v>2021</v>
      </c>
      <c r="D443">
        <v>99</v>
      </c>
      <c r="E443">
        <v>99</v>
      </c>
      <c r="F443">
        <v>99</v>
      </c>
      <c r="G443">
        <v>99</v>
      </c>
      <c r="H443">
        <v>99</v>
      </c>
      <c r="I443">
        <v>99</v>
      </c>
      <c r="J443">
        <v>999</v>
      </c>
      <c r="K443">
        <v>99</v>
      </c>
      <c r="L443">
        <v>11</v>
      </c>
      <c r="M443">
        <v>99</v>
      </c>
      <c r="N443">
        <v>99</v>
      </c>
      <c r="O443">
        <v>99</v>
      </c>
      <c r="P443">
        <v>9999</v>
      </c>
      <c r="Q443">
        <v>47</v>
      </c>
      <c r="R443">
        <v>53</v>
      </c>
      <c r="S443">
        <v>11</v>
      </c>
      <c r="T443">
        <v>13.320754716981128</v>
      </c>
      <c r="U443">
        <v>519.1928301886793</v>
      </c>
      <c r="V443">
        <v>0</v>
      </c>
      <c r="W443">
        <v>100</v>
      </c>
      <c r="X443">
        <v>100</v>
      </c>
      <c r="Y443">
        <v>37.781527350957035</v>
      </c>
      <c r="Z443">
        <v>0</v>
      </c>
      <c r="AA443">
        <v>1.4636937625071349</v>
      </c>
      <c r="AC443">
        <v>20.028512305761122</v>
      </c>
      <c r="AE443">
        <v>9.2132205194761382E-2</v>
      </c>
      <c r="AF443">
        <v>0.1582959612425463</v>
      </c>
      <c r="AG443">
        <v>2475.8301886792456</v>
      </c>
      <c r="AH443">
        <v>100</v>
      </c>
      <c r="AI443">
        <v>100</v>
      </c>
      <c r="AJ443">
        <v>601.28010412531239</v>
      </c>
      <c r="AK443">
        <v>14.207790671894262</v>
      </c>
      <c r="AL443">
        <v>8.4315713633855349</v>
      </c>
      <c r="AN443">
        <v>99</v>
      </c>
      <c r="AO443">
        <v>99</v>
      </c>
      <c r="AP443">
        <v>99</v>
      </c>
      <c r="AQ443">
        <v>99</v>
      </c>
      <c r="AR443">
        <v>223.18181818181819</v>
      </c>
      <c r="AS443">
        <v>46.830384110086257</v>
      </c>
    </row>
    <row r="444" spans="1:45">
      <c r="A444">
        <v>11</v>
      </c>
      <c r="B444">
        <v>59</v>
      </c>
      <c r="C444">
        <v>2021</v>
      </c>
      <c r="D444">
        <v>99</v>
      </c>
      <c r="E444">
        <v>99</v>
      </c>
      <c r="F444">
        <v>99</v>
      </c>
      <c r="G444">
        <v>99</v>
      </c>
      <c r="H444">
        <v>99</v>
      </c>
      <c r="I444">
        <v>99</v>
      </c>
      <c r="J444">
        <v>999</v>
      </c>
      <c r="K444">
        <v>99</v>
      </c>
      <c r="L444">
        <v>12</v>
      </c>
      <c r="M444">
        <v>99</v>
      </c>
      <c r="N444">
        <v>99</v>
      </c>
      <c r="O444">
        <v>99</v>
      </c>
      <c r="P444">
        <v>9999</v>
      </c>
      <c r="Q444">
        <v>13</v>
      </c>
      <c r="R444">
        <v>13</v>
      </c>
      <c r="S444">
        <v>12</v>
      </c>
      <c r="T444">
        <v>13.846153846153852</v>
      </c>
      <c r="U444">
        <v>548.50538461538451</v>
      </c>
      <c r="V444">
        <v>0</v>
      </c>
      <c r="W444">
        <v>100</v>
      </c>
      <c r="X444">
        <v>100</v>
      </c>
      <c r="Y444">
        <v>46.507274305355985</v>
      </c>
      <c r="Z444">
        <v>0</v>
      </c>
      <c r="AA444">
        <v>1.2917581249035877</v>
      </c>
      <c r="AC444">
        <v>51.087824225712176</v>
      </c>
      <c r="AE444">
        <v>2.2598465425130155E-2</v>
      </c>
      <c r="AF444">
        <v>4.1019421015540944E-2</v>
      </c>
      <c r="AG444">
        <v>2863.461538461539</v>
      </c>
      <c r="AH444">
        <v>100</v>
      </c>
      <c r="AI444">
        <v>100</v>
      </c>
      <c r="AJ444">
        <v>715.8685542627552</v>
      </c>
      <c r="AK444">
        <v>-46.100922495777041</v>
      </c>
      <c r="AL444">
        <v>-7.8615705979864607</v>
      </c>
      <c r="AN444">
        <v>99</v>
      </c>
      <c r="AO444">
        <v>99</v>
      </c>
      <c r="AP444">
        <v>99</v>
      </c>
      <c r="AQ444">
        <v>99</v>
      </c>
      <c r="AR444">
        <v>225.30769230769235</v>
      </c>
      <c r="AS444">
        <v>47.978325572912411</v>
      </c>
    </row>
    <row r="445" spans="1:45">
      <c r="A445">
        <v>11</v>
      </c>
      <c r="B445">
        <v>60</v>
      </c>
      <c r="C445">
        <v>2021</v>
      </c>
      <c r="D445">
        <v>99</v>
      </c>
      <c r="E445">
        <v>99</v>
      </c>
      <c r="F445">
        <v>99</v>
      </c>
      <c r="G445">
        <v>99</v>
      </c>
      <c r="H445">
        <v>99</v>
      </c>
      <c r="I445">
        <v>99</v>
      </c>
      <c r="J445">
        <v>999</v>
      </c>
      <c r="K445">
        <v>99</v>
      </c>
      <c r="L445">
        <v>13</v>
      </c>
      <c r="M445">
        <v>99</v>
      </c>
      <c r="N445">
        <v>99</v>
      </c>
      <c r="O445">
        <v>99</v>
      </c>
      <c r="P445">
        <v>9999</v>
      </c>
      <c r="Q445">
        <v>5</v>
      </c>
      <c r="R445">
        <v>5</v>
      </c>
      <c r="S445">
        <v>13</v>
      </c>
      <c r="T445">
        <v>14.8</v>
      </c>
      <c r="U445">
        <v>600.12</v>
      </c>
      <c r="V445">
        <v>0</v>
      </c>
      <c r="W445">
        <v>100</v>
      </c>
      <c r="X445">
        <v>100</v>
      </c>
      <c r="Y445">
        <v>26.575557943344208</v>
      </c>
      <c r="Z445">
        <v>0</v>
      </c>
      <c r="AA445">
        <v>0.3999999999999887</v>
      </c>
      <c r="AC445">
        <v>-40.62003147032997</v>
      </c>
      <c r="AE445">
        <v>8.6917174712039056E-3</v>
      </c>
      <c r="AF445">
        <v>1.7261295338133146E-2</v>
      </c>
      <c r="AG445">
        <v>2919.2</v>
      </c>
      <c r="AH445">
        <v>100</v>
      </c>
      <c r="AI445">
        <v>100</v>
      </c>
      <c r="AJ445">
        <v>797.7554512505701</v>
      </c>
      <c r="AK445">
        <v>10.761501485119689</v>
      </c>
      <c r="AL445">
        <v>72.653843867996798</v>
      </c>
      <c r="AN445">
        <v>99</v>
      </c>
      <c r="AO445">
        <v>99</v>
      </c>
      <c r="AP445">
        <v>99</v>
      </c>
      <c r="AQ445">
        <v>99</v>
      </c>
      <c r="AR445">
        <v>231</v>
      </c>
      <c r="AS445">
        <v>48.718038994125607</v>
      </c>
    </row>
    <row r="446" spans="1:45">
      <c r="A446">
        <v>11</v>
      </c>
      <c r="B446">
        <v>61</v>
      </c>
      <c r="C446">
        <v>2021</v>
      </c>
      <c r="D446">
        <v>99</v>
      </c>
      <c r="E446">
        <v>99</v>
      </c>
      <c r="F446">
        <v>99</v>
      </c>
      <c r="G446">
        <v>99</v>
      </c>
      <c r="H446">
        <v>99</v>
      </c>
      <c r="I446">
        <v>99</v>
      </c>
      <c r="J446">
        <v>999</v>
      </c>
      <c r="K446">
        <v>99</v>
      </c>
      <c r="L446">
        <v>14</v>
      </c>
      <c r="M446">
        <v>99</v>
      </c>
      <c r="N446">
        <v>99</v>
      </c>
      <c r="O446">
        <v>99</v>
      </c>
      <c r="P446">
        <v>9999</v>
      </c>
      <c r="Q446">
        <v>1</v>
      </c>
      <c r="R446">
        <v>1</v>
      </c>
      <c r="S446">
        <v>14</v>
      </c>
      <c r="T446">
        <v>8</v>
      </c>
      <c r="U446">
        <v>276.40000000000003</v>
      </c>
      <c r="V446">
        <v>0</v>
      </c>
      <c r="W446">
        <v>100</v>
      </c>
      <c r="X446">
        <v>0</v>
      </c>
      <c r="Y446">
        <v>0</v>
      </c>
      <c r="Z446">
        <v>0</v>
      </c>
      <c r="AA446">
        <v>0</v>
      </c>
      <c r="AE446">
        <v>1.7383434942407812E-3</v>
      </c>
      <c r="AF446">
        <v>1.5900226726188102E-3</v>
      </c>
      <c r="AG446">
        <v>2169</v>
      </c>
      <c r="AH446">
        <v>0</v>
      </c>
      <c r="AI446">
        <v>0</v>
      </c>
      <c r="AJ446">
        <v>0</v>
      </c>
      <c r="AN446">
        <v>99</v>
      </c>
      <c r="AO446">
        <v>99</v>
      </c>
      <c r="AP446">
        <v>99</v>
      </c>
      <c r="AQ446">
        <v>99</v>
      </c>
    </row>
    <row r="447" spans="1:45">
      <c r="A447">
        <v>11</v>
      </c>
      <c r="B447">
        <v>62</v>
      </c>
      <c r="C447">
        <v>2021</v>
      </c>
      <c r="D447">
        <v>99</v>
      </c>
      <c r="E447">
        <v>99</v>
      </c>
      <c r="F447">
        <v>99</v>
      </c>
      <c r="G447">
        <v>99</v>
      </c>
      <c r="H447">
        <v>99</v>
      </c>
      <c r="I447">
        <v>99</v>
      </c>
      <c r="J447">
        <v>999</v>
      </c>
      <c r="K447">
        <v>99</v>
      </c>
      <c r="L447">
        <v>15</v>
      </c>
      <c r="M447">
        <v>99</v>
      </c>
      <c r="N447">
        <v>99</v>
      </c>
      <c r="O447">
        <v>99</v>
      </c>
      <c r="P447">
        <v>9999</v>
      </c>
      <c r="AN447">
        <v>99</v>
      </c>
      <c r="AO447">
        <v>99</v>
      </c>
      <c r="AP447">
        <v>99</v>
      </c>
      <c r="AQ447">
        <v>99</v>
      </c>
    </row>
    <row r="448" spans="1:45">
      <c r="A448">
        <v>12</v>
      </c>
      <c r="B448">
        <v>1</v>
      </c>
      <c r="C448">
        <v>2024</v>
      </c>
      <c r="D448">
        <v>99</v>
      </c>
      <c r="E448">
        <v>99</v>
      </c>
      <c r="F448">
        <v>99</v>
      </c>
      <c r="G448">
        <v>99</v>
      </c>
      <c r="H448">
        <v>99</v>
      </c>
      <c r="I448">
        <v>99</v>
      </c>
      <c r="J448">
        <v>999</v>
      </c>
      <c r="K448">
        <v>99</v>
      </c>
      <c r="L448">
        <v>99</v>
      </c>
      <c r="M448">
        <v>1</v>
      </c>
      <c r="N448">
        <v>99</v>
      </c>
      <c r="O448">
        <v>99</v>
      </c>
      <c r="P448">
        <v>9999</v>
      </c>
      <c r="Q448">
        <v>4</v>
      </c>
      <c r="R448">
        <v>4</v>
      </c>
      <c r="S448">
        <v>1</v>
      </c>
      <c r="T448">
        <v>1</v>
      </c>
      <c r="U448">
        <v>163.375</v>
      </c>
      <c r="V448">
        <v>50</v>
      </c>
      <c r="W448">
        <v>0</v>
      </c>
      <c r="X448">
        <v>0</v>
      </c>
      <c r="Y448">
        <v>27.377214522299443</v>
      </c>
      <c r="AA448">
        <v>0</v>
      </c>
      <c r="AE448">
        <v>7.4813900422698509E-3</v>
      </c>
      <c r="AF448">
        <v>4.0245515751950196E-3</v>
      </c>
      <c r="AG448">
        <v>3723.5</v>
      </c>
      <c r="AH448">
        <v>50</v>
      </c>
      <c r="AI448">
        <v>0</v>
      </c>
      <c r="AJ448">
        <v>1805.5</v>
      </c>
      <c r="AK448">
        <v>-196.86582459094777</v>
      </c>
      <c r="AN448">
        <v>99</v>
      </c>
      <c r="AO448">
        <v>99</v>
      </c>
      <c r="AP448">
        <v>99</v>
      </c>
      <c r="AQ448">
        <v>99</v>
      </c>
      <c r="AR448">
        <v>210.5</v>
      </c>
      <c r="AS448">
        <v>14.580700375113466</v>
      </c>
    </row>
    <row r="449" spans="1:45">
      <c r="A449">
        <v>12</v>
      </c>
      <c r="B449">
        <v>2</v>
      </c>
      <c r="C449">
        <v>2024</v>
      </c>
      <c r="D449">
        <v>99</v>
      </c>
      <c r="E449">
        <v>99</v>
      </c>
      <c r="F449">
        <v>99</v>
      </c>
      <c r="G449">
        <v>99</v>
      </c>
      <c r="H449">
        <v>99</v>
      </c>
      <c r="I449">
        <v>99</v>
      </c>
      <c r="J449">
        <v>999</v>
      </c>
      <c r="K449">
        <v>99</v>
      </c>
      <c r="L449">
        <v>99</v>
      </c>
      <c r="M449">
        <v>2</v>
      </c>
      <c r="N449">
        <v>99</v>
      </c>
      <c r="O449">
        <v>99</v>
      </c>
      <c r="P449">
        <v>9999</v>
      </c>
      <c r="Q449">
        <v>132</v>
      </c>
      <c r="R449">
        <v>143</v>
      </c>
      <c r="S449">
        <v>1.6370370370370373</v>
      </c>
      <c r="T449">
        <v>2</v>
      </c>
      <c r="U449">
        <v>212.36573426573423</v>
      </c>
      <c r="V449">
        <v>6.9930069930069916</v>
      </c>
      <c r="W449">
        <v>0</v>
      </c>
      <c r="X449">
        <v>0.69930069930069916</v>
      </c>
      <c r="Y449">
        <v>50.206962023704065</v>
      </c>
      <c r="Z449">
        <v>0.97441283280734148</v>
      </c>
      <c r="AA449">
        <v>0</v>
      </c>
      <c r="AB449">
        <v>25.907613374912454</v>
      </c>
      <c r="AE449">
        <v>0.26745969401114728</v>
      </c>
      <c r="AF449">
        <v>0.18702186626012987</v>
      </c>
      <c r="AG449">
        <v>2531.8018867924529</v>
      </c>
      <c r="AH449">
        <v>74.125874125874148</v>
      </c>
      <c r="AI449">
        <v>20.979020979020977</v>
      </c>
      <c r="AJ449">
        <v>1037.6248405891993</v>
      </c>
      <c r="AK449">
        <v>11.815542324489904</v>
      </c>
      <c r="AM449">
        <v>16.606399252795612</v>
      </c>
      <c r="AN449">
        <v>99</v>
      </c>
      <c r="AO449">
        <v>99</v>
      </c>
      <c r="AP449">
        <v>99</v>
      </c>
      <c r="AQ449">
        <v>99</v>
      </c>
      <c r="AR449">
        <v>220.42452830188677</v>
      </c>
      <c r="AS449">
        <v>19.953739702507555</v>
      </c>
    </row>
    <row r="450" spans="1:45">
      <c r="A450">
        <v>12</v>
      </c>
      <c r="B450">
        <v>3</v>
      </c>
      <c r="C450">
        <v>2024</v>
      </c>
      <c r="D450">
        <v>99</v>
      </c>
      <c r="E450">
        <v>99</v>
      </c>
      <c r="F450">
        <v>99</v>
      </c>
      <c r="G450">
        <v>99</v>
      </c>
      <c r="H450">
        <v>99</v>
      </c>
      <c r="I450">
        <v>99</v>
      </c>
      <c r="J450">
        <v>999</v>
      </c>
      <c r="K450">
        <v>99</v>
      </c>
      <c r="L450">
        <v>99</v>
      </c>
      <c r="M450">
        <v>3</v>
      </c>
      <c r="N450">
        <v>99</v>
      </c>
      <c r="O450">
        <v>99</v>
      </c>
      <c r="P450">
        <v>9999</v>
      </c>
      <c r="Q450">
        <v>885</v>
      </c>
      <c r="R450">
        <v>1198</v>
      </c>
      <c r="S450">
        <v>2.1378723404255315</v>
      </c>
      <c r="T450">
        <v>3</v>
      </c>
      <c r="U450">
        <v>230.5505008347244</v>
      </c>
      <c r="V450">
        <v>4.2570951585976635</v>
      </c>
      <c r="W450">
        <v>0</v>
      </c>
      <c r="X450">
        <v>0.91819699499165275</v>
      </c>
      <c r="Y450">
        <v>41.605838194530691</v>
      </c>
      <c r="Z450">
        <v>1.2773038772906085</v>
      </c>
      <c r="AA450">
        <v>0</v>
      </c>
      <c r="AB450">
        <v>44.323303013975774</v>
      </c>
      <c r="AE450">
        <v>2.2406763176598212</v>
      </c>
      <c r="AF450">
        <v>1.7009627127667557</v>
      </c>
      <c r="AG450">
        <v>2512.0029154518957</v>
      </c>
      <c r="AH450">
        <v>85.893155258764637</v>
      </c>
      <c r="AI450">
        <v>31.302170283806344</v>
      </c>
      <c r="AJ450">
        <v>981.15441169233679</v>
      </c>
      <c r="AK450">
        <v>7.6937234882414112</v>
      </c>
      <c r="AM450">
        <v>21.998046423542437</v>
      </c>
      <c r="AN450">
        <v>99</v>
      </c>
      <c r="AO450">
        <v>99</v>
      </c>
      <c r="AP450">
        <v>99</v>
      </c>
      <c r="AQ450">
        <v>99</v>
      </c>
      <c r="AR450">
        <v>220.35082604470367</v>
      </c>
      <c r="AS450">
        <v>21.449399573211672</v>
      </c>
    </row>
    <row r="451" spans="1:45">
      <c r="A451">
        <v>12</v>
      </c>
      <c r="B451">
        <v>4</v>
      </c>
      <c r="C451">
        <v>2024</v>
      </c>
      <c r="D451">
        <v>99</v>
      </c>
      <c r="E451">
        <v>99</v>
      </c>
      <c r="F451">
        <v>99</v>
      </c>
      <c r="G451">
        <v>99</v>
      </c>
      <c r="H451">
        <v>99</v>
      </c>
      <c r="I451">
        <v>99</v>
      </c>
      <c r="J451">
        <v>999</v>
      </c>
      <c r="K451">
        <v>99</v>
      </c>
      <c r="L451">
        <v>99</v>
      </c>
      <c r="M451">
        <v>4</v>
      </c>
      <c r="N451">
        <v>99</v>
      </c>
      <c r="O451">
        <v>99</v>
      </c>
      <c r="P451">
        <v>9999</v>
      </c>
      <c r="Q451">
        <v>2079</v>
      </c>
      <c r="R451">
        <v>2984</v>
      </c>
      <c r="S451">
        <v>2.555743243243243</v>
      </c>
      <c r="T451">
        <v>4</v>
      </c>
      <c r="U451">
        <v>248.18284182305527</v>
      </c>
      <c r="V451">
        <v>5.7640750670241285</v>
      </c>
      <c r="W451">
        <v>0</v>
      </c>
      <c r="X451">
        <v>2.1782841823056298</v>
      </c>
      <c r="Y451">
        <v>43.665365788053641</v>
      </c>
      <c r="Z451">
        <v>1.4039916525419203</v>
      </c>
      <c r="AA451">
        <v>0</v>
      </c>
      <c r="AB451">
        <v>62.2763534673404</v>
      </c>
      <c r="AE451">
        <v>5.5811169715333122</v>
      </c>
      <c r="AF451">
        <v>4.5608152205572052</v>
      </c>
      <c r="AG451">
        <v>2441.1997063142439</v>
      </c>
      <c r="AH451">
        <v>91.286863270777474</v>
      </c>
      <c r="AI451">
        <v>31.03217158176944</v>
      </c>
      <c r="AJ451">
        <v>908.71845330191547</v>
      </c>
      <c r="AK451">
        <v>24.506760685886157</v>
      </c>
      <c r="AM451">
        <v>35.695601470903405</v>
      </c>
      <c r="AN451">
        <v>99</v>
      </c>
      <c r="AO451">
        <v>99</v>
      </c>
      <c r="AP451">
        <v>99</v>
      </c>
      <c r="AQ451">
        <v>99</v>
      </c>
      <c r="AR451">
        <v>221.87187958883996</v>
      </c>
      <c r="AS451">
        <v>22.754965032407775</v>
      </c>
    </row>
    <row r="452" spans="1:45">
      <c r="A452">
        <v>12</v>
      </c>
      <c r="B452">
        <v>5</v>
      </c>
      <c r="C452">
        <v>2024</v>
      </c>
      <c r="D452">
        <v>99</v>
      </c>
      <c r="E452">
        <v>99</v>
      </c>
      <c r="F452">
        <v>99</v>
      </c>
      <c r="G452">
        <v>99</v>
      </c>
      <c r="H452">
        <v>99</v>
      </c>
      <c r="I452">
        <v>99</v>
      </c>
      <c r="J452">
        <v>999</v>
      </c>
      <c r="K452">
        <v>99</v>
      </c>
      <c r="L452">
        <v>99</v>
      </c>
      <c r="M452">
        <v>5</v>
      </c>
      <c r="N452">
        <v>99</v>
      </c>
      <c r="O452">
        <v>99</v>
      </c>
      <c r="P452">
        <v>9999</v>
      </c>
      <c r="Q452">
        <v>2591</v>
      </c>
      <c r="R452">
        <v>3768</v>
      </c>
      <c r="S452">
        <v>2.7571466737910777</v>
      </c>
      <c r="T452">
        <v>4.9960191082802554</v>
      </c>
      <c r="U452">
        <v>257.75552016985142</v>
      </c>
      <c r="V452">
        <v>6.7409766454352411</v>
      </c>
      <c r="W452">
        <v>0</v>
      </c>
      <c r="X452">
        <v>2.4946921443736723</v>
      </c>
      <c r="Y452">
        <v>42.161386189868601</v>
      </c>
      <c r="Z452">
        <v>1.3620383946972836</v>
      </c>
      <c r="AA452">
        <v>0.14102698713311951</v>
      </c>
      <c r="AB452">
        <v>62.372079753768602</v>
      </c>
      <c r="AC452">
        <v>-0.99833039290042047</v>
      </c>
      <c r="AD452">
        <v>-41.903479178075607</v>
      </c>
      <c r="AE452">
        <v>7.047469419818202</v>
      </c>
      <c r="AF452">
        <v>5.9812337407885456</v>
      </c>
      <c r="AG452">
        <v>2349.4791846109674</v>
      </c>
      <c r="AH452">
        <v>92.383227176220828</v>
      </c>
      <c r="AI452">
        <v>26.486199575371558</v>
      </c>
      <c r="AJ452">
        <v>846.58780605575612</v>
      </c>
      <c r="AK452">
        <v>21.451639368104725</v>
      </c>
      <c r="AL452">
        <v>7.8338947071656477</v>
      </c>
      <c r="AM452">
        <v>31.804032362766247</v>
      </c>
      <c r="AN452">
        <v>99</v>
      </c>
      <c r="AO452">
        <v>99</v>
      </c>
      <c r="AP452">
        <v>99</v>
      </c>
      <c r="AQ452">
        <v>99</v>
      </c>
      <c r="AR452">
        <v>222.34797588285963</v>
      </c>
      <c r="AS452">
        <v>23.492508527215037</v>
      </c>
    </row>
    <row r="453" spans="1:45">
      <c r="A453">
        <v>12</v>
      </c>
      <c r="B453">
        <v>6</v>
      </c>
      <c r="C453">
        <v>2024</v>
      </c>
      <c r="D453">
        <v>99</v>
      </c>
      <c r="E453">
        <v>99</v>
      </c>
      <c r="F453">
        <v>99</v>
      </c>
      <c r="G453">
        <v>99</v>
      </c>
      <c r="H453">
        <v>99</v>
      </c>
      <c r="I453">
        <v>99</v>
      </c>
      <c r="J453">
        <v>999</v>
      </c>
      <c r="K453">
        <v>99</v>
      </c>
      <c r="L453">
        <v>99</v>
      </c>
      <c r="M453">
        <v>6</v>
      </c>
      <c r="N453">
        <v>99</v>
      </c>
      <c r="O453">
        <v>99</v>
      </c>
      <c r="P453">
        <v>9999</v>
      </c>
      <c r="Q453">
        <v>3569</v>
      </c>
      <c r="R453">
        <v>5746</v>
      </c>
      <c r="S453">
        <v>2.9766183912057222</v>
      </c>
      <c r="T453">
        <v>6</v>
      </c>
      <c r="U453">
        <v>267.4793769578842</v>
      </c>
      <c r="V453">
        <v>7.6052906369648445</v>
      </c>
      <c r="W453">
        <v>0</v>
      </c>
      <c r="X453">
        <v>3.6025060911938742</v>
      </c>
      <c r="Y453">
        <v>41.172309103625594</v>
      </c>
      <c r="Z453">
        <v>1.3177655021577619</v>
      </c>
      <c r="AA453">
        <v>0</v>
      </c>
      <c r="AB453">
        <v>65.960787718694647</v>
      </c>
      <c r="AE453">
        <v>10.747016795720644</v>
      </c>
      <c r="AF453">
        <v>9.4651571722260606</v>
      </c>
      <c r="AG453">
        <v>2268.9102079395079</v>
      </c>
      <c r="AH453">
        <v>92.04664114166377</v>
      </c>
      <c r="AI453">
        <v>22.224155934563171</v>
      </c>
      <c r="AJ453">
        <v>754.93033396443616</v>
      </c>
      <c r="AK453">
        <v>20.806761932138095</v>
      </c>
      <c r="AM453">
        <v>31.710282852253261</v>
      </c>
      <c r="AN453">
        <v>99</v>
      </c>
      <c r="AO453">
        <v>99</v>
      </c>
      <c r="AP453">
        <v>99</v>
      </c>
      <c r="AQ453">
        <v>99</v>
      </c>
      <c r="AR453">
        <v>222.84215500945189</v>
      </c>
      <c r="AS453">
        <v>24.218117854897752</v>
      </c>
    </row>
    <row r="454" spans="1:45">
      <c r="A454">
        <v>12</v>
      </c>
      <c r="B454">
        <v>7</v>
      </c>
      <c r="C454">
        <v>2024</v>
      </c>
      <c r="D454">
        <v>99</v>
      </c>
      <c r="E454">
        <v>99</v>
      </c>
      <c r="F454">
        <v>99</v>
      </c>
      <c r="G454">
        <v>99</v>
      </c>
      <c r="H454">
        <v>99</v>
      </c>
      <c r="I454">
        <v>99</v>
      </c>
      <c r="J454">
        <v>999</v>
      </c>
      <c r="K454">
        <v>99</v>
      </c>
      <c r="L454">
        <v>99</v>
      </c>
      <c r="M454">
        <v>7</v>
      </c>
      <c r="N454">
        <v>99</v>
      </c>
      <c r="O454">
        <v>99</v>
      </c>
      <c r="P454">
        <v>9999</v>
      </c>
      <c r="Q454">
        <v>4472</v>
      </c>
      <c r="R454">
        <v>8203</v>
      </c>
      <c r="S454">
        <v>3.382970925971172</v>
      </c>
      <c r="T454">
        <v>7</v>
      </c>
      <c r="U454">
        <v>283.23373156162342</v>
      </c>
      <c r="V454">
        <v>9.8378641960258477</v>
      </c>
      <c r="W454">
        <v>100</v>
      </c>
      <c r="X454">
        <v>6.8023893697427749</v>
      </c>
      <c r="Y454">
        <v>42.874939941725302</v>
      </c>
      <c r="Z454">
        <v>1.3137477566625639</v>
      </c>
      <c r="AA454">
        <v>0</v>
      </c>
      <c r="AB454">
        <v>66.254038741572757</v>
      </c>
      <c r="AE454">
        <v>15.342460629184902</v>
      </c>
      <c r="AF454">
        <v>14.3083511896251</v>
      </c>
      <c r="AG454">
        <v>2244.5914977109223</v>
      </c>
      <c r="AH454">
        <v>93.185419968304288</v>
      </c>
      <c r="AI454">
        <v>21.309277093746189</v>
      </c>
      <c r="AJ454">
        <v>716.71891074803602</v>
      </c>
      <c r="AK454">
        <v>20.51169540169132</v>
      </c>
      <c r="AM454">
        <v>29.676856087449561</v>
      </c>
      <c r="AN454">
        <v>99</v>
      </c>
      <c r="AO454">
        <v>99</v>
      </c>
      <c r="AP454">
        <v>99</v>
      </c>
      <c r="AQ454">
        <v>99</v>
      </c>
      <c r="AR454">
        <v>223.51288423806403</v>
      </c>
      <c r="AS454">
        <v>25.420899070714484</v>
      </c>
    </row>
    <row r="455" spans="1:45">
      <c r="A455">
        <v>12</v>
      </c>
      <c r="B455">
        <v>8</v>
      </c>
      <c r="C455">
        <v>2024</v>
      </c>
      <c r="D455">
        <v>99</v>
      </c>
      <c r="E455">
        <v>99</v>
      </c>
      <c r="F455">
        <v>99</v>
      </c>
      <c r="G455">
        <v>99</v>
      </c>
      <c r="H455">
        <v>99</v>
      </c>
      <c r="I455">
        <v>99</v>
      </c>
      <c r="J455">
        <v>999</v>
      </c>
      <c r="K455">
        <v>99</v>
      </c>
      <c r="L455">
        <v>99</v>
      </c>
      <c r="M455">
        <v>8</v>
      </c>
      <c r="N455">
        <v>99</v>
      </c>
      <c r="O455">
        <v>99</v>
      </c>
      <c r="P455">
        <v>9999</v>
      </c>
      <c r="Q455">
        <v>4815</v>
      </c>
      <c r="R455">
        <v>9099</v>
      </c>
      <c r="S455">
        <v>3.854357166464693</v>
      </c>
      <c r="T455">
        <v>8</v>
      </c>
      <c r="U455">
        <v>300.87206286405205</v>
      </c>
      <c r="V455">
        <v>12.737663479503242</v>
      </c>
      <c r="W455">
        <v>100</v>
      </c>
      <c r="X455">
        <v>12.48488844928014</v>
      </c>
      <c r="Y455">
        <v>44.821744388364777</v>
      </c>
      <c r="Z455">
        <v>1.3435409895631278</v>
      </c>
      <c r="AA455">
        <v>0</v>
      </c>
      <c r="AB455">
        <v>64.320022677493739</v>
      </c>
      <c r="AE455">
        <v>17.018291998653357</v>
      </c>
      <c r="AF455">
        <v>16.859606502071749</v>
      </c>
      <c r="AG455">
        <v>2238.9417555373248</v>
      </c>
      <c r="AH455">
        <v>93.779536212770623</v>
      </c>
      <c r="AI455">
        <v>21.683701505659965</v>
      </c>
      <c r="AJ455">
        <v>691.42773563992432</v>
      </c>
      <c r="AK455">
        <v>16.662856281549811</v>
      </c>
      <c r="AM455">
        <v>27.916275844875969</v>
      </c>
      <c r="AN455">
        <v>99</v>
      </c>
      <c r="AO455">
        <v>99</v>
      </c>
      <c r="AP455">
        <v>99</v>
      </c>
      <c r="AQ455">
        <v>99</v>
      </c>
      <c r="AR455">
        <v>223.97410055080277</v>
      </c>
      <c r="AS455">
        <v>26.828209307458039</v>
      </c>
    </row>
    <row r="456" spans="1:45">
      <c r="A456">
        <v>12</v>
      </c>
      <c r="B456">
        <v>9</v>
      </c>
      <c r="C456">
        <v>2024</v>
      </c>
      <c r="D456">
        <v>99</v>
      </c>
      <c r="E456">
        <v>99</v>
      </c>
      <c r="F456">
        <v>99</v>
      </c>
      <c r="G456">
        <v>99</v>
      </c>
      <c r="H456">
        <v>99</v>
      </c>
      <c r="I456">
        <v>99</v>
      </c>
      <c r="J456">
        <v>999</v>
      </c>
      <c r="K456">
        <v>99</v>
      </c>
      <c r="L456">
        <v>99</v>
      </c>
      <c r="M456">
        <v>9</v>
      </c>
      <c r="N456">
        <v>99</v>
      </c>
      <c r="O456">
        <v>99</v>
      </c>
      <c r="P456">
        <v>9999</v>
      </c>
      <c r="Q456">
        <v>4556</v>
      </c>
      <c r="R456">
        <v>8189</v>
      </c>
      <c r="S456">
        <v>4.2884568354120818</v>
      </c>
      <c r="T456">
        <v>9</v>
      </c>
      <c r="U456">
        <v>316.32792770789928</v>
      </c>
      <c r="V456">
        <v>14.885822444742949</v>
      </c>
      <c r="W456">
        <v>100</v>
      </c>
      <c r="X456">
        <v>20.087922823299557</v>
      </c>
      <c r="Y456">
        <v>45.293515487720974</v>
      </c>
      <c r="Z456">
        <v>1.3052881371125584</v>
      </c>
      <c r="AA456">
        <v>0</v>
      </c>
      <c r="AB456">
        <v>63.424826956131888</v>
      </c>
      <c r="AE456">
        <v>15.316275764036956</v>
      </c>
      <c r="AF456">
        <v>15.952924607758108</v>
      </c>
      <c r="AG456">
        <v>2227.4705729166672</v>
      </c>
      <c r="AH456">
        <v>93.772133349615331</v>
      </c>
      <c r="AI456">
        <v>21.589937721333499</v>
      </c>
      <c r="AJ456">
        <v>654.48619830326732</v>
      </c>
      <c r="AK456">
        <v>18.813874262784839</v>
      </c>
      <c r="AM456">
        <v>29.663512934348439</v>
      </c>
      <c r="AN456">
        <v>99</v>
      </c>
      <c r="AO456">
        <v>99</v>
      </c>
      <c r="AP456">
        <v>99</v>
      </c>
      <c r="AQ456">
        <v>99</v>
      </c>
      <c r="AR456">
        <v>224.00885416666671</v>
      </c>
      <c r="AS456">
        <v>28.192267222129672</v>
      </c>
    </row>
    <row r="457" spans="1:45">
      <c r="A457">
        <v>12</v>
      </c>
      <c r="B457">
        <v>10</v>
      </c>
      <c r="C457">
        <v>2024</v>
      </c>
      <c r="D457">
        <v>99</v>
      </c>
      <c r="E457">
        <v>99</v>
      </c>
      <c r="F457">
        <v>99</v>
      </c>
      <c r="G457">
        <v>99</v>
      </c>
      <c r="H457">
        <v>99</v>
      </c>
      <c r="I457">
        <v>99</v>
      </c>
      <c r="J457">
        <v>999</v>
      </c>
      <c r="K457">
        <v>99</v>
      </c>
      <c r="L457">
        <v>99</v>
      </c>
      <c r="M457">
        <v>10</v>
      </c>
      <c r="N457">
        <v>99</v>
      </c>
      <c r="O457">
        <v>99</v>
      </c>
      <c r="P457">
        <v>9999</v>
      </c>
      <c r="Q457">
        <v>3719</v>
      </c>
      <c r="R457">
        <v>6057</v>
      </c>
      <c r="S457">
        <v>4.8588663030903989</v>
      </c>
      <c r="T457">
        <v>10</v>
      </c>
      <c r="U457">
        <v>336.25956744262805</v>
      </c>
      <c r="V457">
        <v>22.502889219085358</v>
      </c>
      <c r="W457">
        <v>100</v>
      </c>
      <c r="X457">
        <v>34.456001320785866</v>
      </c>
      <c r="Y457">
        <v>47.708976377148865</v>
      </c>
      <c r="Z457">
        <v>1.3483442008347171</v>
      </c>
      <c r="AA457">
        <v>0</v>
      </c>
      <c r="AB457">
        <v>63.827053462661105</v>
      </c>
      <c r="AE457">
        <v>11.328694871507125</v>
      </c>
      <c r="AF457">
        <v>12.543078174977518</v>
      </c>
      <c r="AG457">
        <v>2235.3091956028611</v>
      </c>
      <c r="AH457">
        <v>94.568268119531126</v>
      </c>
      <c r="AI457">
        <v>26.102030708271407</v>
      </c>
      <c r="AJ457">
        <v>676.33670590148847</v>
      </c>
      <c r="AK457">
        <v>12.083333100872093</v>
      </c>
      <c r="AM457">
        <v>27.300937903425737</v>
      </c>
      <c r="AN457">
        <v>99</v>
      </c>
      <c r="AO457">
        <v>99</v>
      </c>
      <c r="AP457">
        <v>99</v>
      </c>
      <c r="AQ457">
        <v>99</v>
      </c>
      <c r="AR457">
        <v>224.11760600244287</v>
      </c>
      <c r="AS457">
        <v>29.920182695761703</v>
      </c>
    </row>
    <row r="458" spans="1:45">
      <c r="A458">
        <v>12</v>
      </c>
      <c r="B458">
        <v>11</v>
      </c>
      <c r="C458">
        <v>2024</v>
      </c>
      <c r="D458">
        <v>99</v>
      </c>
      <c r="E458">
        <v>99</v>
      </c>
      <c r="F458">
        <v>99</v>
      </c>
      <c r="G458">
        <v>99</v>
      </c>
      <c r="H458">
        <v>99</v>
      </c>
      <c r="I458">
        <v>99</v>
      </c>
      <c r="J458">
        <v>999</v>
      </c>
      <c r="K458">
        <v>99</v>
      </c>
      <c r="L458">
        <v>99</v>
      </c>
      <c r="M458">
        <v>11</v>
      </c>
      <c r="N458">
        <v>99</v>
      </c>
      <c r="O458">
        <v>99</v>
      </c>
      <c r="P458">
        <v>9999</v>
      </c>
      <c r="Q458">
        <v>2560</v>
      </c>
      <c r="R458">
        <v>3643</v>
      </c>
      <c r="S458">
        <v>5.4546204620462042</v>
      </c>
      <c r="T458">
        <v>11</v>
      </c>
      <c r="U458">
        <v>353.82286576996876</v>
      </c>
      <c r="V458">
        <v>38.320065879769437</v>
      </c>
      <c r="W458">
        <v>100</v>
      </c>
      <c r="X458">
        <v>52.731265440570944</v>
      </c>
      <c r="Y458">
        <v>50.396537013792113</v>
      </c>
      <c r="Z458">
        <v>1.3701698468265071</v>
      </c>
      <c r="AA458">
        <v>0</v>
      </c>
      <c r="AB458">
        <v>59.477753558299369</v>
      </c>
      <c r="AE458">
        <v>6.8136759809972709</v>
      </c>
      <c r="AF458">
        <v>7.9381074343912177</v>
      </c>
      <c r="AG458">
        <v>2281.7738900323434</v>
      </c>
      <c r="AH458">
        <v>93.302223442217951</v>
      </c>
      <c r="AI458">
        <v>32.994784518254193</v>
      </c>
      <c r="AJ458">
        <v>703.42008645646001</v>
      </c>
      <c r="AK458">
        <v>12.941641781304345</v>
      </c>
      <c r="AM458">
        <v>24.627558091142379</v>
      </c>
      <c r="AN458">
        <v>99</v>
      </c>
      <c r="AO458">
        <v>99</v>
      </c>
      <c r="AP458">
        <v>99</v>
      </c>
      <c r="AQ458">
        <v>99</v>
      </c>
      <c r="AR458">
        <v>223.393119670685</v>
      </c>
      <c r="AS458">
        <v>31.860311448405497</v>
      </c>
    </row>
    <row r="459" spans="1:45">
      <c r="A459">
        <v>12</v>
      </c>
      <c r="B459">
        <v>12</v>
      </c>
      <c r="C459">
        <v>2024</v>
      </c>
      <c r="D459">
        <v>99</v>
      </c>
      <c r="E459">
        <v>99</v>
      </c>
      <c r="F459">
        <v>99</v>
      </c>
      <c r="G459">
        <v>99</v>
      </c>
      <c r="H459">
        <v>99</v>
      </c>
      <c r="I459">
        <v>99</v>
      </c>
      <c r="J459">
        <v>999</v>
      </c>
      <c r="K459">
        <v>99</v>
      </c>
      <c r="L459">
        <v>99</v>
      </c>
      <c r="M459">
        <v>12</v>
      </c>
      <c r="N459">
        <v>99</v>
      </c>
      <c r="O459">
        <v>99</v>
      </c>
      <c r="P459">
        <v>9999</v>
      </c>
      <c r="Q459">
        <v>1603</v>
      </c>
      <c r="R459">
        <v>2164</v>
      </c>
      <c r="S459">
        <v>6.1241890639481005</v>
      </c>
      <c r="T459">
        <v>12</v>
      </c>
      <c r="U459">
        <v>370.4025878003701</v>
      </c>
      <c r="V459">
        <v>64.463955637707926</v>
      </c>
      <c r="W459">
        <v>100</v>
      </c>
      <c r="X459">
        <v>64.879852125693134</v>
      </c>
      <c r="Y459">
        <v>56.43379541570939</v>
      </c>
      <c r="Z459">
        <v>1.3320455238448856</v>
      </c>
      <c r="AA459">
        <v>0</v>
      </c>
      <c r="AB459">
        <v>56.333493637844917</v>
      </c>
      <c r="AE459">
        <v>4.0474320128679908</v>
      </c>
      <c r="AF459">
        <v>4.9363185073595393</v>
      </c>
      <c r="AG459">
        <v>2375.9662531017361</v>
      </c>
      <c r="AH459">
        <v>93.114602587800377</v>
      </c>
      <c r="AI459">
        <v>46.072088724584091</v>
      </c>
      <c r="AJ459">
        <v>780.91681999714069</v>
      </c>
      <c r="AK459">
        <v>6.6193022199483984</v>
      </c>
      <c r="AM459">
        <v>22.769968720890205</v>
      </c>
      <c r="AN459">
        <v>99</v>
      </c>
      <c r="AO459">
        <v>99</v>
      </c>
      <c r="AP459">
        <v>99</v>
      </c>
      <c r="AQ459">
        <v>99</v>
      </c>
      <c r="AR459">
        <v>221.84367245657563</v>
      </c>
      <c r="AS459">
        <v>33.94673334320521</v>
      </c>
    </row>
    <row r="460" spans="1:45">
      <c r="A460">
        <v>12</v>
      </c>
      <c r="B460">
        <v>13</v>
      </c>
      <c r="C460">
        <v>2024</v>
      </c>
      <c r="D460">
        <v>99</v>
      </c>
      <c r="E460">
        <v>99</v>
      </c>
      <c r="F460">
        <v>99</v>
      </c>
      <c r="G460">
        <v>99</v>
      </c>
      <c r="H460">
        <v>99</v>
      </c>
      <c r="I460">
        <v>99</v>
      </c>
      <c r="J460">
        <v>999</v>
      </c>
      <c r="K460">
        <v>99</v>
      </c>
      <c r="L460">
        <v>99</v>
      </c>
      <c r="M460">
        <v>13</v>
      </c>
      <c r="N460">
        <v>99</v>
      </c>
      <c r="O460">
        <v>99</v>
      </c>
      <c r="P460">
        <v>9999</v>
      </c>
      <c r="Q460">
        <v>794</v>
      </c>
      <c r="R460">
        <v>986</v>
      </c>
      <c r="S460">
        <v>6.7116751269035522</v>
      </c>
      <c r="T460">
        <v>13</v>
      </c>
      <c r="U460">
        <v>386.05628803245486</v>
      </c>
      <c r="V460">
        <v>83.975659229208929</v>
      </c>
      <c r="W460">
        <v>100</v>
      </c>
      <c r="X460">
        <v>76.166328600405649</v>
      </c>
      <c r="Y460">
        <v>54.809971609586015</v>
      </c>
      <c r="Z460">
        <v>1.2940294917774371</v>
      </c>
      <c r="AA460">
        <v>0</v>
      </c>
      <c r="AB460">
        <v>56.390732526338283</v>
      </c>
      <c r="AE460">
        <v>1.8441626454195192</v>
      </c>
      <c r="AF460">
        <v>2.3442258514542438</v>
      </c>
      <c r="AG460">
        <v>2444.2934196332244</v>
      </c>
      <c r="AH460">
        <v>94.016227180527366</v>
      </c>
      <c r="AI460">
        <v>58.519269776876264</v>
      </c>
      <c r="AJ460">
        <v>785.6721060604674</v>
      </c>
      <c r="AK460">
        <v>-8.2173120699536515</v>
      </c>
      <c r="AM460">
        <v>10.062314709055618</v>
      </c>
      <c r="AN460">
        <v>99</v>
      </c>
      <c r="AO460">
        <v>99</v>
      </c>
      <c r="AP460">
        <v>99</v>
      </c>
      <c r="AQ460">
        <v>99</v>
      </c>
      <c r="AR460">
        <v>220.90830636461712</v>
      </c>
      <c r="AS460">
        <v>35.726275718342279</v>
      </c>
    </row>
    <row r="461" spans="1:45">
      <c r="A461">
        <v>12</v>
      </c>
      <c r="B461">
        <v>14</v>
      </c>
      <c r="C461">
        <v>2024</v>
      </c>
      <c r="D461">
        <v>99</v>
      </c>
      <c r="E461">
        <v>99</v>
      </c>
      <c r="F461">
        <v>99</v>
      </c>
      <c r="G461">
        <v>99</v>
      </c>
      <c r="H461">
        <v>99</v>
      </c>
      <c r="I461">
        <v>99</v>
      </c>
      <c r="J461">
        <v>999</v>
      </c>
      <c r="K461">
        <v>99</v>
      </c>
      <c r="L461">
        <v>99</v>
      </c>
      <c r="M461">
        <v>14</v>
      </c>
      <c r="N461">
        <v>99</v>
      </c>
      <c r="O461">
        <v>99</v>
      </c>
      <c r="P461">
        <v>9999</v>
      </c>
      <c r="Q461">
        <v>539</v>
      </c>
      <c r="R461">
        <v>655</v>
      </c>
      <c r="S461">
        <v>7.2324159021406738</v>
      </c>
      <c r="T461">
        <v>14</v>
      </c>
      <c r="U461">
        <v>398.93465648854976</v>
      </c>
      <c r="V461">
        <v>90.381679389312978</v>
      </c>
      <c r="W461">
        <v>100</v>
      </c>
      <c r="X461">
        <v>78.015267175572518</v>
      </c>
      <c r="Y461">
        <v>62.875235519843059</v>
      </c>
      <c r="Z461">
        <v>1.3171591817490296</v>
      </c>
      <c r="AA461">
        <v>0</v>
      </c>
      <c r="AB461">
        <v>58.221313739012352</v>
      </c>
      <c r="AE461">
        <v>1.2250776194216884</v>
      </c>
      <c r="AF461">
        <v>1.6092183329945275</v>
      </c>
      <c r="AG461">
        <v>2545.5669934640523</v>
      </c>
      <c r="AH461">
        <v>93.43511450381682</v>
      </c>
      <c r="AI461">
        <v>66.412213740458014</v>
      </c>
      <c r="AJ461">
        <v>820.13350205814083</v>
      </c>
      <c r="AK461">
        <v>-2.1726396416268998</v>
      </c>
      <c r="AM461">
        <v>2.7454230080268296</v>
      </c>
      <c r="AN461">
        <v>99</v>
      </c>
      <c r="AO461">
        <v>99</v>
      </c>
      <c r="AP461">
        <v>99</v>
      </c>
      <c r="AQ461">
        <v>99</v>
      </c>
      <c r="AR461">
        <v>219.94444444444443</v>
      </c>
      <c r="AS461">
        <v>37.501982122248407</v>
      </c>
    </row>
    <row r="462" spans="1:45">
      <c r="A462">
        <v>12</v>
      </c>
      <c r="B462">
        <v>15</v>
      </c>
      <c r="C462">
        <v>2024</v>
      </c>
      <c r="D462">
        <v>99</v>
      </c>
      <c r="E462">
        <v>99</v>
      </c>
      <c r="F462">
        <v>99</v>
      </c>
      <c r="G462">
        <v>99</v>
      </c>
      <c r="H462">
        <v>99</v>
      </c>
      <c r="I462">
        <v>99</v>
      </c>
      <c r="J462">
        <v>999</v>
      </c>
      <c r="K462">
        <v>99</v>
      </c>
      <c r="L462">
        <v>99</v>
      </c>
      <c r="M462">
        <v>15</v>
      </c>
      <c r="N462">
        <v>99</v>
      </c>
      <c r="O462">
        <v>99</v>
      </c>
      <c r="P462">
        <v>9999</v>
      </c>
      <c r="Q462">
        <v>422</v>
      </c>
      <c r="R462">
        <v>627</v>
      </c>
      <c r="S462">
        <v>7.9680511182108607</v>
      </c>
      <c r="T462">
        <v>15</v>
      </c>
      <c r="U462">
        <v>416.68149920255217</v>
      </c>
      <c r="V462">
        <v>96.810207336523121</v>
      </c>
      <c r="W462">
        <v>100</v>
      </c>
      <c r="X462">
        <v>84.52950558213719</v>
      </c>
      <c r="Y462">
        <v>67.6512445250669</v>
      </c>
      <c r="Z462">
        <v>1.4050893957732784</v>
      </c>
      <c r="AA462">
        <v>0</v>
      </c>
      <c r="AB462">
        <v>67.318536167033585</v>
      </c>
      <c r="AE462">
        <v>1.1727078891257998</v>
      </c>
      <c r="AF462">
        <v>1.6089541351941061</v>
      </c>
      <c r="AG462">
        <v>2630.295918367347</v>
      </c>
      <c r="AH462">
        <v>93.620414673046241</v>
      </c>
      <c r="AI462">
        <v>78.4688995215311</v>
      </c>
      <c r="AJ462">
        <v>787.77057387171396</v>
      </c>
      <c r="AK462">
        <v>-8.1124719127657592</v>
      </c>
      <c r="AM462">
        <v>-4.503403786825884</v>
      </c>
      <c r="AN462">
        <v>99</v>
      </c>
      <c r="AO462">
        <v>99</v>
      </c>
      <c r="AP462">
        <v>99</v>
      </c>
      <c r="AQ462">
        <v>99</v>
      </c>
      <c r="AR462">
        <v>217.99319727891159</v>
      </c>
      <c r="AS462">
        <v>40.01796574011793</v>
      </c>
    </row>
    <row r="463" spans="1:45">
      <c r="A463">
        <v>12</v>
      </c>
      <c r="B463">
        <v>16</v>
      </c>
      <c r="C463">
        <v>2023</v>
      </c>
      <c r="D463">
        <v>99</v>
      </c>
      <c r="E463">
        <v>99</v>
      </c>
      <c r="F463">
        <v>99</v>
      </c>
      <c r="G463">
        <v>99</v>
      </c>
      <c r="H463">
        <v>99</v>
      </c>
      <c r="I463">
        <v>99</v>
      </c>
      <c r="J463">
        <v>999</v>
      </c>
      <c r="K463">
        <v>99</v>
      </c>
      <c r="L463">
        <v>99</v>
      </c>
      <c r="M463">
        <v>1</v>
      </c>
      <c r="N463">
        <v>99</v>
      </c>
      <c r="O463">
        <v>99</v>
      </c>
      <c r="P463">
        <v>9999</v>
      </c>
      <c r="Q463">
        <v>12</v>
      </c>
      <c r="R463">
        <v>13</v>
      </c>
      <c r="S463">
        <v>1.375</v>
      </c>
      <c r="T463">
        <v>1</v>
      </c>
      <c r="U463">
        <v>186.79999999999995</v>
      </c>
      <c r="V463">
        <v>38.461538461538446</v>
      </c>
      <c r="W463">
        <v>0</v>
      </c>
      <c r="X463">
        <v>0</v>
      </c>
      <c r="Y463">
        <v>31.8372061008454</v>
      </c>
      <c r="AA463">
        <v>0</v>
      </c>
      <c r="AE463">
        <v>2.2781438384971257E-2</v>
      </c>
      <c r="AF463">
        <v>1.4187078345597072E-2</v>
      </c>
      <c r="AG463">
        <v>2377.75</v>
      </c>
      <c r="AH463">
        <v>30.769230769230759</v>
      </c>
      <c r="AI463">
        <v>7.6923076923076898</v>
      </c>
      <c r="AJ463">
        <v>789.30424267198782</v>
      </c>
      <c r="AK463">
        <v>-367.48959857375218</v>
      </c>
      <c r="AN463">
        <v>99</v>
      </c>
      <c r="AO463">
        <v>99</v>
      </c>
      <c r="AP463">
        <v>99</v>
      </c>
      <c r="AQ463">
        <v>99</v>
      </c>
      <c r="AR463">
        <v>213.5</v>
      </c>
      <c r="AS463">
        <v>15.10703985621743</v>
      </c>
    </row>
    <row r="464" spans="1:45">
      <c r="A464">
        <v>12</v>
      </c>
      <c r="B464">
        <v>17</v>
      </c>
      <c r="C464">
        <v>2023</v>
      </c>
      <c r="D464">
        <v>99</v>
      </c>
      <c r="E464">
        <v>99</v>
      </c>
      <c r="F464">
        <v>99</v>
      </c>
      <c r="G464">
        <v>99</v>
      </c>
      <c r="H464">
        <v>99</v>
      </c>
      <c r="I464">
        <v>99</v>
      </c>
      <c r="J464">
        <v>999</v>
      </c>
      <c r="K464">
        <v>99</v>
      </c>
      <c r="L464">
        <v>99</v>
      </c>
      <c r="M464">
        <v>2</v>
      </c>
      <c r="N464">
        <v>99</v>
      </c>
      <c r="O464">
        <v>99</v>
      </c>
      <c r="P464">
        <v>9999</v>
      </c>
      <c r="Q464">
        <v>149</v>
      </c>
      <c r="R464">
        <v>177</v>
      </c>
      <c r="S464">
        <v>1.6907894736842108</v>
      </c>
      <c r="T464">
        <v>2</v>
      </c>
      <c r="U464">
        <v>194.27796610169483</v>
      </c>
      <c r="V464">
        <v>15.819209039548021</v>
      </c>
      <c r="W464">
        <v>0</v>
      </c>
      <c r="X464">
        <v>1.1299435028248583</v>
      </c>
      <c r="Y464">
        <v>73.438653597345947</v>
      </c>
      <c r="Z464">
        <v>0.95372560917675619</v>
      </c>
      <c r="AA464">
        <v>0</v>
      </c>
      <c r="AB464">
        <v>20.39006358079391</v>
      </c>
      <c r="AE464">
        <v>0.31017804570307023</v>
      </c>
      <c r="AF464">
        <v>0.20089519868461364</v>
      </c>
      <c r="AG464">
        <v>2510.3440000000001</v>
      </c>
      <c r="AH464">
        <v>70.621468926553646</v>
      </c>
      <c r="AI464">
        <v>20.903954802259889</v>
      </c>
      <c r="AJ464">
        <v>1099.1306827052001</v>
      </c>
      <c r="AK464">
        <v>49.569605846871291</v>
      </c>
      <c r="AM464">
        <v>-4.0752142121043429</v>
      </c>
      <c r="AN464">
        <v>99</v>
      </c>
      <c r="AO464">
        <v>99</v>
      </c>
      <c r="AP464">
        <v>99</v>
      </c>
      <c r="AQ464">
        <v>99</v>
      </c>
      <c r="AR464">
        <v>220.33600000000004</v>
      </c>
      <c r="AS464">
        <v>19.458768929354065</v>
      </c>
    </row>
    <row r="465" spans="1:45">
      <c r="A465">
        <v>12</v>
      </c>
      <c r="B465">
        <v>18</v>
      </c>
      <c r="C465">
        <v>2023</v>
      </c>
      <c r="D465">
        <v>99</v>
      </c>
      <c r="E465">
        <v>99</v>
      </c>
      <c r="F465">
        <v>99</v>
      </c>
      <c r="G465">
        <v>99</v>
      </c>
      <c r="H465">
        <v>99</v>
      </c>
      <c r="I465">
        <v>99</v>
      </c>
      <c r="J465">
        <v>999</v>
      </c>
      <c r="K465">
        <v>99</v>
      </c>
      <c r="L465">
        <v>99</v>
      </c>
      <c r="M465">
        <v>3</v>
      </c>
      <c r="N465">
        <v>99</v>
      </c>
      <c r="O465">
        <v>99</v>
      </c>
      <c r="P465">
        <v>9999</v>
      </c>
      <c r="Q465">
        <v>955</v>
      </c>
      <c r="R465">
        <v>1269</v>
      </c>
      <c r="S465">
        <v>1.9744204636290967</v>
      </c>
      <c r="T465">
        <v>3</v>
      </c>
      <c r="U465">
        <v>226.4204097714734</v>
      </c>
      <c r="V465">
        <v>3.1520882584712377</v>
      </c>
      <c r="W465">
        <v>0</v>
      </c>
      <c r="X465">
        <v>0.94562647754137119</v>
      </c>
      <c r="Y465">
        <v>41.162714479814888</v>
      </c>
      <c r="Z465">
        <v>1.2070881425750544</v>
      </c>
      <c r="AA465">
        <v>0</v>
      </c>
      <c r="AB465">
        <v>53.246146152045995</v>
      </c>
      <c r="AE465">
        <v>2.2238188700406565</v>
      </c>
      <c r="AF465">
        <v>1.6786105062364283</v>
      </c>
      <c r="AG465">
        <v>2482.906787330317</v>
      </c>
      <c r="AH465">
        <v>87.076438140267925</v>
      </c>
      <c r="AI465">
        <v>25.84712371946415</v>
      </c>
      <c r="AJ465">
        <v>980.26336815643936</v>
      </c>
      <c r="AK465">
        <v>4.8334952025598978</v>
      </c>
      <c r="AM465">
        <v>23.46161924116246</v>
      </c>
      <c r="AN465">
        <v>99</v>
      </c>
      <c r="AO465">
        <v>99</v>
      </c>
      <c r="AP465">
        <v>99</v>
      </c>
      <c r="AQ465">
        <v>99</v>
      </c>
      <c r="AR465">
        <v>220.42805429864251</v>
      </c>
      <c r="AS465">
        <v>20.98896216400858</v>
      </c>
    </row>
    <row r="466" spans="1:45">
      <c r="A466">
        <v>12</v>
      </c>
      <c r="B466">
        <v>19</v>
      </c>
      <c r="C466">
        <v>2023</v>
      </c>
      <c r="D466">
        <v>99</v>
      </c>
      <c r="E466">
        <v>99</v>
      </c>
      <c r="F466">
        <v>99</v>
      </c>
      <c r="G466">
        <v>99</v>
      </c>
      <c r="H466">
        <v>99</v>
      </c>
      <c r="I466">
        <v>99</v>
      </c>
      <c r="J466">
        <v>999</v>
      </c>
      <c r="K466">
        <v>99</v>
      </c>
      <c r="L466">
        <v>99</v>
      </c>
      <c r="M466">
        <v>4</v>
      </c>
      <c r="N466">
        <v>99</v>
      </c>
      <c r="O466">
        <v>99</v>
      </c>
      <c r="P466">
        <v>9999</v>
      </c>
      <c r="Q466">
        <v>2245</v>
      </c>
      <c r="R466">
        <v>3310</v>
      </c>
      <c r="S466">
        <v>2.2918951858622791</v>
      </c>
      <c r="T466">
        <v>4</v>
      </c>
      <c r="U466">
        <v>241.42353474320217</v>
      </c>
      <c r="V466">
        <v>4.1087613293051364</v>
      </c>
      <c r="W466">
        <v>0</v>
      </c>
      <c r="X466">
        <v>1.1178247734138975</v>
      </c>
      <c r="Y466">
        <v>40.390737312130227</v>
      </c>
      <c r="Z466">
        <v>1.2823795942655516</v>
      </c>
      <c r="AA466">
        <v>0</v>
      </c>
      <c r="AB466">
        <v>58.065868474754495</v>
      </c>
      <c r="AE466">
        <v>5.800504696481144</v>
      </c>
      <c r="AF466">
        <v>4.6685320096355314</v>
      </c>
      <c r="AG466">
        <v>2369.7330703484554</v>
      </c>
      <c r="AH466">
        <v>91.812688821752246</v>
      </c>
      <c r="AI466">
        <v>24.984894259818724</v>
      </c>
      <c r="AJ466">
        <v>867.37521696948511</v>
      </c>
      <c r="AK466">
        <v>16.611854195280316</v>
      </c>
      <c r="AM466">
        <v>29.25343825709875</v>
      </c>
      <c r="AN466">
        <v>99</v>
      </c>
      <c r="AO466">
        <v>99</v>
      </c>
      <c r="AP466">
        <v>99</v>
      </c>
      <c r="AQ466">
        <v>99</v>
      </c>
      <c r="AR466">
        <v>221.74490466798164</v>
      </c>
      <c r="AS466">
        <v>22.165892244625152</v>
      </c>
    </row>
    <row r="467" spans="1:45">
      <c r="A467">
        <v>12</v>
      </c>
      <c r="B467">
        <v>20</v>
      </c>
      <c r="C467">
        <v>2023</v>
      </c>
      <c r="D467">
        <v>99</v>
      </c>
      <c r="E467">
        <v>99</v>
      </c>
      <c r="F467">
        <v>99</v>
      </c>
      <c r="G467">
        <v>99</v>
      </c>
      <c r="H467">
        <v>99</v>
      </c>
      <c r="I467">
        <v>99</v>
      </c>
      <c r="J467">
        <v>999</v>
      </c>
      <c r="K467">
        <v>99</v>
      </c>
      <c r="L467">
        <v>99</v>
      </c>
      <c r="M467">
        <v>5</v>
      </c>
      <c r="N467">
        <v>99</v>
      </c>
      <c r="O467">
        <v>99</v>
      </c>
      <c r="P467">
        <v>9999</v>
      </c>
      <c r="Q467">
        <v>2827</v>
      </c>
      <c r="R467">
        <v>4296</v>
      </c>
      <c r="S467">
        <v>2.5995772663222168</v>
      </c>
      <c r="T467">
        <v>4.9976722532588447</v>
      </c>
      <c r="U467">
        <v>252.9282588454378</v>
      </c>
      <c r="V467">
        <v>5.5167597765363112</v>
      </c>
      <c r="W467">
        <v>0</v>
      </c>
      <c r="X467">
        <v>2.0251396648044686</v>
      </c>
      <c r="Y467">
        <v>40.915515414374561</v>
      </c>
      <c r="Z467">
        <v>1.2829895151602075</v>
      </c>
      <c r="AA467">
        <v>0.10785784765551072</v>
      </c>
      <c r="AB467">
        <v>58.478443690599143</v>
      </c>
      <c r="AC467">
        <v>10.862052533506343</v>
      </c>
      <c r="AD467">
        <v>-79.552190056147779</v>
      </c>
      <c r="AE467">
        <v>7.5283891770643505</v>
      </c>
      <c r="AF467">
        <v>6.3479627538062999</v>
      </c>
      <c r="AG467">
        <v>2327.5637870416876</v>
      </c>
      <c r="AH467">
        <v>92.690875232774687</v>
      </c>
      <c r="AI467">
        <v>22.97486033519553</v>
      </c>
      <c r="AJ467">
        <v>831.5414995773574</v>
      </c>
      <c r="AK467">
        <v>25.800074799475265</v>
      </c>
      <c r="AL467">
        <v>3.2282673157209398</v>
      </c>
      <c r="AM467">
        <v>34.049727742977673</v>
      </c>
      <c r="AN467">
        <v>99</v>
      </c>
      <c r="AO467">
        <v>99</v>
      </c>
      <c r="AP467">
        <v>99</v>
      </c>
      <c r="AQ467">
        <v>99</v>
      </c>
      <c r="AR467">
        <v>222.37795077850336</v>
      </c>
      <c r="AS467">
        <v>23.104395644717712</v>
      </c>
    </row>
    <row r="468" spans="1:45">
      <c r="A468">
        <v>12</v>
      </c>
      <c r="B468">
        <v>21</v>
      </c>
      <c r="C468">
        <v>2023</v>
      </c>
      <c r="D468">
        <v>99</v>
      </c>
      <c r="E468">
        <v>99</v>
      </c>
      <c r="F468">
        <v>99</v>
      </c>
      <c r="G468">
        <v>99</v>
      </c>
      <c r="H468">
        <v>99</v>
      </c>
      <c r="I468">
        <v>99</v>
      </c>
      <c r="J468">
        <v>999</v>
      </c>
      <c r="K468">
        <v>99</v>
      </c>
      <c r="L468">
        <v>99</v>
      </c>
      <c r="M468">
        <v>6</v>
      </c>
      <c r="N468">
        <v>99</v>
      </c>
      <c r="O468">
        <v>99</v>
      </c>
      <c r="P468">
        <v>9999</v>
      </c>
      <c r="Q468">
        <v>3787</v>
      </c>
      <c r="R468">
        <v>6266</v>
      </c>
      <c r="S468">
        <v>2.82426576793452</v>
      </c>
      <c r="T468">
        <v>6</v>
      </c>
      <c r="U468">
        <v>263.18568464730225</v>
      </c>
      <c r="V468">
        <v>7.1656559208426414</v>
      </c>
      <c r="W468">
        <v>0</v>
      </c>
      <c r="X468">
        <v>3.223747207149696</v>
      </c>
      <c r="Y468">
        <v>39.859374666314807</v>
      </c>
      <c r="Z468">
        <v>1.2638883303220405</v>
      </c>
      <c r="AA468">
        <v>0</v>
      </c>
      <c r="AB468">
        <v>60.981200557714153</v>
      </c>
      <c r="AE468">
        <v>10.980653301556149</v>
      </c>
      <c r="AF468">
        <v>9.6344160442713367</v>
      </c>
      <c r="AG468">
        <v>2237.0754556293641</v>
      </c>
      <c r="AH468">
        <v>93.680178742419386</v>
      </c>
      <c r="AI468">
        <v>20.730928822215127</v>
      </c>
      <c r="AJ468">
        <v>751.17309398733028</v>
      </c>
      <c r="AK468">
        <v>25.446094487541597</v>
      </c>
      <c r="AM468">
        <v>35.782899747634197</v>
      </c>
      <c r="AN468">
        <v>99</v>
      </c>
      <c r="AO468">
        <v>99</v>
      </c>
      <c r="AP468">
        <v>99</v>
      </c>
      <c r="AQ468">
        <v>99</v>
      </c>
      <c r="AR468">
        <v>222.74365525464151</v>
      </c>
      <c r="AS468">
        <v>23.869014687255081</v>
      </c>
    </row>
    <row r="469" spans="1:45">
      <c r="A469">
        <v>12</v>
      </c>
      <c r="B469">
        <v>22</v>
      </c>
      <c r="C469">
        <v>2023</v>
      </c>
      <c r="D469">
        <v>99</v>
      </c>
      <c r="E469">
        <v>99</v>
      </c>
      <c r="F469">
        <v>99</v>
      </c>
      <c r="G469">
        <v>99</v>
      </c>
      <c r="H469">
        <v>99</v>
      </c>
      <c r="I469">
        <v>99</v>
      </c>
      <c r="J469">
        <v>999</v>
      </c>
      <c r="K469">
        <v>99</v>
      </c>
      <c r="L469">
        <v>99</v>
      </c>
      <c r="M469">
        <v>7</v>
      </c>
      <c r="N469">
        <v>99</v>
      </c>
      <c r="O469">
        <v>99</v>
      </c>
      <c r="P469">
        <v>9999</v>
      </c>
      <c r="Q469">
        <v>4800</v>
      </c>
      <c r="R469">
        <v>8999</v>
      </c>
      <c r="S469">
        <v>3.2883264577990858</v>
      </c>
      <c r="T469">
        <v>7</v>
      </c>
      <c r="U469">
        <v>279.83834870541193</v>
      </c>
      <c r="V469">
        <v>8.90098899877764</v>
      </c>
      <c r="W469">
        <v>100</v>
      </c>
      <c r="X469">
        <v>5.478386487387489</v>
      </c>
      <c r="Y469">
        <v>41.232502167716746</v>
      </c>
      <c r="Z469">
        <v>1.2583754324996803</v>
      </c>
      <c r="AA469">
        <v>0</v>
      </c>
      <c r="AB469">
        <v>62.9629568137536</v>
      </c>
      <c r="AE469">
        <v>15.770012617412027</v>
      </c>
      <c r="AF469">
        <v>14.712084955566853</v>
      </c>
      <c r="AG469">
        <v>2222.6009805093872</v>
      </c>
      <c r="AH469">
        <v>92.888098677630879</v>
      </c>
      <c r="AI469">
        <v>19.935548394266029</v>
      </c>
      <c r="AJ469">
        <v>730.05023205360988</v>
      </c>
      <c r="AK469">
        <v>22.089360171109252</v>
      </c>
      <c r="AM469">
        <v>33.783406361352142</v>
      </c>
      <c r="AN469">
        <v>99</v>
      </c>
      <c r="AO469">
        <v>99</v>
      </c>
      <c r="AP469">
        <v>99</v>
      </c>
      <c r="AQ469">
        <v>99</v>
      </c>
      <c r="AR469">
        <v>223.52684443381565</v>
      </c>
      <c r="AS469">
        <v>25.132066233566661</v>
      </c>
    </row>
    <row r="470" spans="1:45">
      <c r="A470">
        <v>12</v>
      </c>
      <c r="B470">
        <v>23</v>
      </c>
      <c r="C470">
        <v>2023</v>
      </c>
      <c r="D470">
        <v>99</v>
      </c>
      <c r="E470">
        <v>99</v>
      </c>
      <c r="F470">
        <v>99</v>
      </c>
      <c r="G470">
        <v>99</v>
      </c>
      <c r="H470">
        <v>99</v>
      </c>
      <c r="I470">
        <v>99</v>
      </c>
      <c r="J470">
        <v>999</v>
      </c>
      <c r="K470">
        <v>99</v>
      </c>
      <c r="L470">
        <v>99</v>
      </c>
      <c r="M470">
        <v>8</v>
      </c>
      <c r="N470">
        <v>99</v>
      </c>
      <c r="O470">
        <v>99</v>
      </c>
      <c r="P470">
        <v>9999</v>
      </c>
      <c r="Q470">
        <v>5035</v>
      </c>
      <c r="R470">
        <v>9650</v>
      </c>
      <c r="S470">
        <v>3.7320797839185538</v>
      </c>
      <c r="T470">
        <v>8</v>
      </c>
      <c r="U470">
        <v>297.04686010362701</v>
      </c>
      <c r="V470">
        <v>11.295336787564764</v>
      </c>
      <c r="W470">
        <v>100</v>
      </c>
      <c r="X470">
        <v>9.8031088082901565</v>
      </c>
      <c r="Y470">
        <v>42.087119846578744</v>
      </c>
      <c r="Z470">
        <v>1.2916532240633638</v>
      </c>
      <c r="AA470">
        <v>0</v>
      </c>
      <c r="AB470">
        <v>64.623206789898603</v>
      </c>
      <c r="AE470">
        <v>16.910836954997901</v>
      </c>
      <c r="AF470">
        <v>16.746537345258776</v>
      </c>
      <c r="AG470">
        <v>2217.2803416907036</v>
      </c>
      <c r="AH470">
        <v>93.367875647668384</v>
      </c>
      <c r="AI470">
        <v>19.813471502590673</v>
      </c>
      <c r="AJ470">
        <v>676.64245362556915</v>
      </c>
      <c r="AK470">
        <v>19.892438254156968</v>
      </c>
      <c r="AM470">
        <v>30.229002128248872</v>
      </c>
      <c r="AN470">
        <v>99</v>
      </c>
      <c r="AO470">
        <v>99</v>
      </c>
      <c r="AP470">
        <v>99</v>
      </c>
      <c r="AQ470">
        <v>99</v>
      </c>
      <c r="AR470">
        <v>223.92589305524749</v>
      </c>
      <c r="AS470">
        <v>26.507665459563139</v>
      </c>
    </row>
    <row r="471" spans="1:45">
      <c r="A471">
        <v>12</v>
      </c>
      <c r="B471">
        <v>24</v>
      </c>
      <c r="C471">
        <v>2023</v>
      </c>
      <c r="D471">
        <v>99</v>
      </c>
      <c r="E471">
        <v>99</v>
      </c>
      <c r="F471">
        <v>99</v>
      </c>
      <c r="G471">
        <v>99</v>
      </c>
      <c r="H471">
        <v>99</v>
      </c>
      <c r="I471">
        <v>99</v>
      </c>
      <c r="J471">
        <v>999</v>
      </c>
      <c r="K471">
        <v>99</v>
      </c>
      <c r="L471">
        <v>99</v>
      </c>
      <c r="M471">
        <v>9</v>
      </c>
      <c r="N471">
        <v>99</v>
      </c>
      <c r="O471">
        <v>99</v>
      </c>
      <c r="P471">
        <v>9999</v>
      </c>
      <c r="Q471">
        <v>4707</v>
      </c>
      <c r="R471">
        <v>8409</v>
      </c>
      <c r="S471">
        <v>4.2980952380952369</v>
      </c>
      <c r="T471">
        <v>9</v>
      </c>
      <c r="U471">
        <v>315.23290403139572</v>
      </c>
      <c r="V471">
        <v>15.84017124509454</v>
      </c>
      <c r="W471">
        <v>100</v>
      </c>
      <c r="X471">
        <v>19.003448685931744</v>
      </c>
      <c r="Y471">
        <v>45.188188191048198</v>
      </c>
      <c r="Z471">
        <v>1.3437268935797269</v>
      </c>
      <c r="AA471">
        <v>0</v>
      </c>
      <c r="AB471">
        <v>66.459242012867563</v>
      </c>
      <c r="AE471">
        <v>14.736085798401795</v>
      </c>
      <c r="AF471">
        <v>15.48633459093592</v>
      </c>
      <c r="AG471">
        <v>2238.2806443493578</v>
      </c>
      <c r="AH471">
        <v>94.482102509216318</v>
      </c>
      <c r="AI471">
        <v>23.665120704007609</v>
      </c>
      <c r="AJ471">
        <v>700.71103492310738</v>
      </c>
      <c r="AK471">
        <v>16.196921833327941</v>
      </c>
      <c r="AM471">
        <v>30.912371509431225</v>
      </c>
      <c r="AN471">
        <v>99</v>
      </c>
      <c r="AO471">
        <v>99</v>
      </c>
      <c r="AP471">
        <v>99</v>
      </c>
      <c r="AQ471">
        <v>99</v>
      </c>
      <c r="AR471">
        <v>223.79725648124847</v>
      </c>
      <c r="AS471">
        <v>28.179990789603952</v>
      </c>
    </row>
    <row r="472" spans="1:45">
      <c r="A472">
        <v>12</v>
      </c>
      <c r="B472">
        <v>25</v>
      </c>
      <c r="C472">
        <v>2023</v>
      </c>
      <c r="D472">
        <v>99</v>
      </c>
      <c r="E472">
        <v>99</v>
      </c>
      <c r="F472">
        <v>99</v>
      </c>
      <c r="G472">
        <v>99</v>
      </c>
      <c r="H472">
        <v>99</v>
      </c>
      <c r="I472">
        <v>99</v>
      </c>
      <c r="J472">
        <v>999</v>
      </c>
      <c r="K472">
        <v>99</v>
      </c>
      <c r="L472">
        <v>99</v>
      </c>
      <c r="M472">
        <v>10</v>
      </c>
      <c r="N472">
        <v>99</v>
      </c>
      <c r="O472">
        <v>99</v>
      </c>
      <c r="P472">
        <v>9999</v>
      </c>
      <c r="Q472">
        <v>3772</v>
      </c>
      <c r="R472">
        <v>6059</v>
      </c>
      <c r="S472">
        <v>4.8752272351677428</v>
      </c>
      <c r="T472">
        <v>10</v>
      </c>
      <c r="U472">
        <v>334.2399735930004</v>
      </c>
      <c r="V472">
        <v>23.023601254332391</v>
      </c>
      <c r="W472">
        <v>100</v>
      </c>
      <c r="X472">
        <v>32.546624855586742</v>
      </c>
      <c r="Y472">
        <v>47.754589396731184</v>
      </c>
      <c r="Z472">
        <v>1.3793955586577298</v>
      </c>
      <c r="AA472">
        <v>0</v>
      </c>
      <c r="AB472">
        <v>64.832150279181178</v>
      </c>
      <c r="AE472">
        <v>10.617902705733915</v>
      </c>
      <c r="AF472">
        <v>11.831289566121404</v>
      </c>
      <c r="AG472">
        <v>2231.9486145212204</v>
      </c>
      <c r="AH472">
        <v>94.091434230070973</v>
      </c>
      <c r="AI472">
        <v>27.661330252516919</v>
      </c>
      <c r="AJ472">
        <v>683.4809566910061</v>
      </c>
      <c r="AK472">
        <v>16.877332235509549</v>
      </c>
      <c r="AM472">
        <v>31.306260679615622</v>
      </c>
      <c r="AN472">
        <v>99</v>
      </c>
      <c r="AO472">
        <v>99</v>
      </c>
      <c r="AP472">
        <v>99</v>
      </c>
      <c r="AQ472">
        <v>99</v>
      </c>
      <c r="AR472">
        <v>223.57734128376003</v>
      </c>
      <c r="AS472">
        <v>29.95968641750158</v>
      </c>
    </row>
    <row r="473" spans="1:45">
      <c r="A473">
        <v>12</v>
      </c>
      <c r="B473">
        <v>26</v>
      </c>
      <c r="C473">
        <v>2023</v>
      </c>
      <c r="D473">
        <v>99</v>
      </c>
      <c r="E473">
        <v>99</v>
      </c>
      <c r="F473">
        <v>99</v>
      </c>
      <c r="G473">
        <v>99</v>
      </c>
      <c r="H473">
        <v>99</v>
      </c>
      <c r="I473">
        <v>99</v>
      </c>
      <c r="J473">
        <v>999</v>
      </c>
      <c r="K473">
        <v>99</v>
      </c>
      <c r="L473">
        <v>99</v>
      </c>
      <c r="M473">
        <v>11</v>
      </c>
      <c r="N473">
        <v>99</v>
      </c>
      <c r="O473">
        <v>99</v>
      </c>
      <c r="P473">
        <v>9999</v>
      </c>
      <c r="Q473">
        <v>2665</v>
      </c>
      <c r="R473">
        <v>3884</v>
      </c>
      <c r="S473">
        <v>5.4784738334622318</v>
      </c>
      <c r="T473">
        <v>11</v>
      </c>
      <c r="U473">
        <v>352.00463439752843</v>
      </c>
      <c r="V473">
        <v>38.980432543769311</v>
      </c>
      <c r="W473">
        <v>100</v>
      </c>
      <c r="X473">
        <v>48.970133882595263</v>
      </c>
      <c r="Y473">
        <v>51.737258307361344</v>
      </c>
      <c r="Z473">
        <v>1.4142030201230811</v>
      </c>
      <c r="AA473">
        <v>0</v>
      </c>
      <c r="AB473">
        <v>62.482761911349478</v>
      </c>
      <c r="AE473">
        <v>6.80639282209449</v>
      </c>
      <c r="AF473">
        <v>7.987306413689466</v>
      </c>
      <c r="AG473">
        <v>2269.3726725082151</v>
      </c>
      <c r="AH473">
        <v>94.026776519052518</v>
      </c>
      <c r="AI473">
        <v>35.633367662203909</v>
      </c>
      <c r="AJ473">
        <v>705.74904429608716</v>
      </c>
      <c r="AK473">
        <v>11.176371957184328</v>
      </c>
      <c r="AM473">
        <v>25.945053768713183</v>
      </c>
      <c r="AN473">
        <v>99</v>
      </c>
      <c r="AO473">
        <v>99</v>
      </c>
      <c r="AP473">
        <v>99</v>
      </c>
      <c r="AQ473">
        <v>99</v>
      </c>
      <c r="AR473">
        <v>222.92415115005488</v>
      </c>
      <c r="AS473">
        <v>31.821221494801598</v>
      </c>
    </row>
    <row r="474" spans="1:45">
      <c r="A474">
        <v>12</v>
      </c>
      <c r="B474">
        <v>27</v>
      </c>
      <c r="C474">
        <v>2023</v>
      </c>
      <c r="D474">
        <v>99</v>
      </c>
      <c r="E474">
        <v>99</v>
      </c>
      <c r="F474">
        <v>99</v>
      </c>
      <c r="G474">
        <v>99</v>
      </c>
      <c r="H474">
        <v>99</v>
      </c>
      <c r="I474">
        <v>99</v>
      </c>
      <c r="J474">
        <v>999</v>
      </c>
      <c r="K474">
        <v>99</v>
      </c>
      <c r="L474">
        <v>99</v>
      </c>
      <c r="M474">
        <v>12</v>
      </c>
      <c r="N474">
        <v>99</v>
      </c>
      <c r="O474">
        <v>99</v>
      </c>
      <c r="P474">
        <v>9999</v>
      </c>
      <c r="Q474">
        <v>1710</v>
      </c>
      <c r="R474">
        <v>2278</v>
      </c>
      <c r="S474">
        <v>6.2351387054161149</v>
      </c>
      <c r="T474">
        <v>12</v>
      </c>
      <c r="U474">
        <v>372.11413520632129</v>
      </c>
      <c r="V474">
        <v>67.954345917471485</v>
      </c>
      <c r="W474">
        <v>100</v>
      </c>
      <c r="X474">
        <v>66.461808604038637</v>
      </c>
      <c r="Y474">
        <v>56.28228085474116</v>
      </c>
      <c r="Z474">
        <v>1.4014756503405688</v>
      </c>
      <c r="AA474">
        <v>0</v>
      </c>
      <c r="AB474">
        <v>60.055417028804179</v>
      </c>
      <c r="AE474">
        <v>3.9920089723818872</v>
      </c>
      <c r="AF474">
        <v>4.9522507921604149</v>
      </c>
      <c r="AG474">
        <v>2338.5967517401391</v>
      </c>
      <c r="AH474">
        <v>94.556628621597895</v>
      </c>
      <c r="AI474">
        <v>49.517120280948205</v>
      </c>
      <c r="AJ474">
        <v>741.51545913618065</v>
      </c>
      <c r="AK474">
        <v>4.7977336656720686</v>
      </c>
      <c r="AM474">
        <v>17.824036406898902</v>
      </c>
      <c r="AN474">
        <v>99</v>
      </c>
      <c r="AO474">
        <v>99</v>
      </c>
      <c r="AP474">
        <v>99</v>
      </c>
      <c r="AQ474">
        <v>99</v>
      </c>
      <c r="AR474">
        <v>221.82088167053377</v>
      </c>
      <c r="AS474">
        <v>34.074891883820811</v>
      </c>
    </row>
    <row r="475" spans="1:45">
      <c r="A475">
        <v>12</v>
      </c>
      <c r="B475">
        <v>28</v>
      </c>
      <c r="C475">
        <v>2023</v>
      </c>
      <c r="D475">
        <v>99</v>
      </c>
      <c r="E475">
        <v>99</v>
      </c>
      <c r="F475">
        <v>99</v>
      </c>
      <c r="G475">
        <v>99</v>
      </c>
      <c r="H475">
        <v>99</v>
      </c>
      <c r="I475">
        <v>99</v>
      </c>
      <c r="J475">
        <v>999</v>
      </c>
      <c r="K475">
        <v>99</v>
      </c>
      <c r="L475">
        <v>99</v>
      </c>
      <c r="M475">
        <v>13</v>
      </c>
      <c r="N475">
        <v>99</v>
      </c>
      <c r="O475">
        <v>99</v>
      </c>
      <c r="P475">
        <v>9999</v>
      </c>
      <c r="Q475">
        <v>852</v>
      </c>
      <c r="R475">
        <v>1028</v>
      </c>
      <c r="S475">
        <v>6.8247322297955186</v>
      </c>
      <c r="T475">
        <v>13</v>
      </c>
      <c r="U475">
        <v>389.0799610894947</v>
      </c>
      <c r="V475">
        <v>83.949416342412476</v>
      </c>
      <c r="W475">
        <v>100</v>
      </c>
      <c r="X475">
        <v>76.459143968871601</v>
      </c>
      <c r="Y475">
        <v>60.160718818130192</v>
      </c>
      <c r="Z475">
        <v>1.4366908419168838</v>
      </c>
      <c r="AA475">
        <v>0</v>
      </c>
      <c r="AB475">
        <v>64.698249641929195</v>
      </c>
      <c r="AE475">
        <v>1.8014860507500352</v>
      </c>
      <c r="AF475">
        <v>2.3367094842766938</v>
      </c>
      <c r="AG475">
        <v>2418.3506625891951</v>
      </c>
      <c r="AH475">
        <v>95.428015564202369</v>
      </c>
      <c r="AI475">
        <v>58.560311284046705</v>
      </c>
      <c r="AJ475">
        <v>782.33121882948001</v>
      </c>
      <c r="AK475">
        <v>2.9841512013895848</v>
      </c>
      <c r="AM475">
        <v>13.577805523340656</v>
      </c>
      <c r="AN475">
        <v>99</v>
      </c>
      <c r="AO475">
        <v>99</v>
      </c>
      <c r="AP475">
        <v>99</v>
      </c>
      <c r="AQ475">
        <v>99</v>
      </c>
      <c r="AR475">
        <v>220.75331294597353</v>
      </c>
      <c r="AS475">
        <v>36.038807602174224</v>
      </c>
    </row>
    <row r="476" spans="1:45">
      <c r="A476">
        <v>12</v>
      </c>
      <c r="B476">
        <v>29</v>
      </c>
      <c r="C476">
        <v>2023</v>
      </c>
      <c r="D476">
        <v>99</v>
      </c>
      <c r="E476">
        <v>99</v>
      </c>
      <c r="F476">
        <v>99</v>
      </c>
      <c r="G476">
        <v>99</v>
      </c>
      <c r="H476">
        <v>99</v>
      </c>
      <c r="I476">
        <v>99</v>
      </c>
      <c r="J476">
        <v>999</v>
      </c>
      <c r="K476">
        <v>99</v>
      </c>
      <c r="L476">
        <v>99</v>
      </c>
      <c r="M476">
        <v>14</v>
      </c>
      <c r="N476">
        <v>99</v>
      </c>
      <c r="O476">
        <v>99</v>
      </c>
      <c r="P476">
        <v>9999</v>
      </c>
      <c r="Q476">
        <v>609</v>
      </c>
      <c r="R476">
        <v>763</v>
      </c>
      <c r="S476">
        <v>7.2664041994750637</v>
      </c>
      <c r="T476">
        <v>14</v>
      </c>
      <c r="U476">
        <v>397.6787680209697</v>
      </c>
      <c r="V476">
        <v>91.218872870249029</v>
      </c>
      <c r="W476">
        <v>100</v>
      </c>
      <c r="X476">
        <v>79.292267365661857</v>
      </c>
      <c r="Y476">
        <v>61.359071190454515</v>
      </c>
      <c r="Z476">
        <v>1.3604213158577478</v>
      </c>
      <c r="AA476">
        <v>0</v>
      </c>
      <c r="AB476">
        <v>64.377214781551501</v>
      </c>
      <c r="AE476">
        <v>1.3370951913640829</v>
      </c>
      <c r="AF476">
        <v>1.7726773087705239</v>
      </c>
      <c r="AG476">
        <v>2522.1325136612022</v>
      </c>
      <c r="AH476">
        <v>95.937090432503282</v>
      </c>
      <c r="AI476">
        <v>70.904325032765385</v>
      </c>
      <c r="AJ476">
        <v>810.33524748368541</v>
      </c>
      <c r="AK476">
        <v>2.9907939492902904</v>
      </c>
      <c r="AM476">
        <v>16.443955892931651</v>
      </c>
      <c r="AN476">
        <v>99</v>
      </c>
      <c r="AO476">
        <v>99</v>
      </c>
      <c r="AP476">
        <v>99</v>
      </c>
      <c r="AQ476">
        <v>99</v>
      </c>
      <c r="AR476">
        <v>219.20355191256832</v>
      </c>
      <c r="AS476">
        <v>37.652096051438654</v>
      </c>
    </row>
    <row r="477" spans="1:45">
      <c r="A477">
        <v>12</v>
      </c>
      <c r="B477">
        <v>30</v>
      </c>
      <c r="C477">
        <v>2023</v>
      </c>
      <c r="D477">
        <v>99</v>
      </c>
      <c r="E477">
        <v>99</v>
      </c>
      <c r="F477">
        <v>99</v>
      </c>
      <c r="G477">
        <v>99</v>
      </c>
      <c r="H477">
        <v>99</v>
      </c>
      <c r="I477">
        <v>99</v>
      </c>
      <c r="J477">
        <v>999</v>
      </c>
      <c r="K477">
        <v>99</v>
      </c>
      <c r="L477">
        <v>99</v>
      </c>
      <c r="M477">
        <v>15</v>
      </c>
      <c r="N477">
        <v>99</v>
      </c>
      <c r="O477">
        <v>99</v>
      </c>
      <c r="P477">
        <v>9999</v>
      </c>
      <c r="Q477">
        <v>440</v>
      </c>
      <c r="R477">
        <v>663</v>
      </c>
      <c r="S477">
        <v>8.04833836858006</v>
      </c>
      <c r="T477">
        <v>15</v>
      </c>
      <c r="U477">
        <v>420.87797888386143</v>
      </c>
      <c r="V477">
        <v>98.642533936651603</v>
      </c>
      <c r="W477">
        <v>100</v>
      </c>
      <c r="X477">
        <v>87.330316742081479</v>
      </c>
      <c r="Y477">
        <v>61.986079769622719</v>
      </c>
      <c r="Z477">
        <v>1.2690048010482029</v>
      </c>
      <c r="AA477">
        <v>0</v>
      </c>
      <c r="AB477">
        <v>66.120302978706647</v>
      </c>
      <c r="AE477">
        <v>1.1618533576335344</v>
      </c>
      <c r="AF477">
        <v>1.6302059522401318</v>
      </c>
      <c r="AG477">
        <v>2611.9089430894314</v>
      </c>
      <c r="AH477">
        <v>92.760180995475125</v>
      </c>
      <c r="AI477">
        <v>74.660633484162901</v>
      </c>
      <c r="AJ477">
        <v>842.9326207300038</v>
      </c>
      <c r="AK477">
        <v>-15.98887473039246</v>
      </c>
      <c r="AM477">
        <v>-10.922149388850109</v>
      </c>
      <c r="AN477">
        <v>99</v>
      </c>
      <c r="AO477">
        <v>99</v>
      </c>
      <c r="AP477">
        <v>99</v>
      </c>
      <c r="AQ477">
        <v>99</v>
      </c>
      <c r="AR477">
        <v>218.16747967479677</v>
      </c>
      <c r="AS477">
        <v>40.238911378637624</v>
      </c>
    </row>
    <row r="478" spans="1:45">
      <c r="A478">
        <v>12</v>
      </c>
      <c r="B478">
        <v>31</v>
      </c>
      <c r="C478">
        <v>2022</v>
      </c>
      <c r="D478">
        <v>99</v>
      </c>
      <c r="E478">
        <v>99</v>
      </c>
      <c r="F478">
        <v>99</v>
      </c>
      <c r="G478">
        <v>99</v>
      </c>
      <c r="H478">
        <v>99</v>
      </c>
      <c r="I478">
        <v>99</v>
      </c>
      <c r="J478">
        <v>999</v>
      </c>
      <c r="K478">
        <v>99</v>
      </c>
      <c r="L478">
        <v>99</v>
      </c>
      <c r="M478">
        <v>1</v>
      </c>
      <c r="N478">
        <v>99</v>
      </c>
      <c r="O478">
        <v>99</v>
      </c>
      <c r="P478">
        <v>9999</v>
      </c>
      <c r="Q478">
        <v>8</v>
      </c>
      <c r="R478">
        <v>8</v>
      </c>
      <c r="S478">
        <v>1.375</v>
      </c>
      <c r="T478">
        <v>1</v>
      </c>
      <c r="U478">
        <v>168.15</v>
      </c>
      <c r="V478">
        <v>0</v>
      </c>
      <c r="W478">
        <v>0</v>
      </c>
      <c r="X478">
        <v>0</v>
      </c>
      <c r="Y478">
        <v>34.715990551905627</v>
      </c>
      <c r="Z478">
        <v>0.69597054535375247</v>
      </c>
      <c r="AA478">
        <v>0</v>
      </c>
      <c r="AB478">
        <v>42.552540938202739</v>
      </c>
      <c r="AE478">
        <v>1.2928457150244828E-2</v>
      </c>
      <c r="AF478">
        <v>7.2360884957420931E-3</v>
      </c>
      <c r="AG478">
        <v>2732.8571428571422</v>
      </c>
      <c r="AH478">
        <v>87.5</v>
      </c>
      <c r="AI478">
        <v>37.5</v>
      </c>
      <c r="AJ478">
        <v>1115.5881765202778</v>
      </c>
      <c r="AK478">
        <v>29.852648386584857</v>
      </c>
      <c r="AM478">
        <v>41.91877437566616</v>
      </c>
      <c r="AN478">
        <v>99</v>
      </c>
      <c r="AO478">
        <v>99</v>
      </c>
      <c r="AP478">
        <v>99</v>
      </c>
      <c r="AQ478">
        <v>99</v>
      </c>
      <c r="AR478">
        <v>221.57142857142861</v>
      </c>
      <c r="AS478">
        <v>15.387406521149572</v>
      </c>
    </row>
    <row r="479" spans="1:45">
      <c r="A479">
        <v>12</v>
      </c>
      <c r="B479">
        <v>32</v>
      </c>
      <c r="C479">
        <v>2022</v>
      </c>
      <c r="D479">
        <v>99</v>
      </c>
      <c r="E479">
        <v>99</v>
      </c>
      <c r="F479">
        <v>99</v>
      </c>
      <c r="G479">
        <v>99</v>
      </c>
      <c r="H479">
        <v>99</v>
      </c>
      <c r="I479">
        <v>99</v>
      </c>
      <c r="J479">
        <v>999</v>
      </c>
      <c r="K479">
        <v>99</v>
      </c>
      <c r="L479">
        <v>99</v>
      </c>
      <c r="M479">
        <v>2</v>
      </c>
      <c r="N479">
        <v>99</v>
      </c>
      <c r="O479">
        <v>99</v>
      </c>
      <c r="P479">
        <v>9999</v>
      </c>
      <c r="Q479">
        <v>154</v>
      </c>
      <c r="R479">
        <v>174</v>
      </c>
      <c r="S479">
        <v>1.6845238095238091</v>
      </c>
      <c r="T479">
        <v>2</v>
      </c>
      <c r="U479">
        <v>212.54517241379304</v>
      </c>
      <c r="V479">
        <v>3.4482758620689653</v>
      </c>
      <c r="W479">
        <v>0</v>
      </c>
      <c r="X479">
        <v>0</v>
      </c>
      <c r="Y479">
        <v>42.068185848720006</v>
      </c>
      <c r="Z479">
        <v>1.0262475982181598</v>
      </c>
      <c r="AA479">
        <v>0</v>
      </c>
      <c r="AB479">
        <v>27.178829007050421</v>
      </c>
      <c r="AE479">
        <v>0.28119394301782519</v>
      </c>
      <c r="AF479">
        <v>0.19893788863041964</v>
      </c>
      <c r="AG479">
        <v>2361.1418439716313</v>
      </c>
      <c r="AH479">
        <v>80.459770114942529</v>
      </c>
      <c r="AI479">
        <v>27.011494252873561</v>
      </c>
      <c r="AJ479">
        <v>1047.5258495198111</v>
      </c>
      <c r="AK479">
        <v>14.460604765803811</v>
      </c>
      <c r="AM479">
        <v>34.365585824283109</v>
      </c>
      <c r="AN479">
        <v>99</v>
      </c>
      <c r="AO479">
        <v>99</v>
      </c>
      <c r="AP479">
        <v>99</v>
      </c>
      <c r="AQ479">
        <v>99</v>
      </c>
      <c r="AR479">
        <v>219.12765957446803</v>
      </c>
      <c r="AS479">
        <v>20.152364286150902</v>
      </c>
    </row>
    <row r="480" spans="1:45">
      <c r="A480">
        <v>12</v>
      </c>
      <c r="B480">
        <v>33</v>
      </c>
      <c r="C480">
        <v>2022</v>
      </c>
      <c r="D480">
        <v>99</v>
      </c>
      <c r="E480">
        <v>99</v>
      </c>
      <c r="F480">
        <v>99</v>
      </c>
      <c r="G480">
        <v>99</v>
      </c>
      <c r="H480">
        <v>99</v>
      </c>
      <c r="I480">
        <v>99</v>
      </c>
      <c r="J480">
        <v>999</v>
      </c>
      <c r="K480">
        <v>99</v>
      </c>
      <c r="L480">
        <v>99</v>
      </c>
      <c r="M480">
        <v>3</v>
      </c>
      <c r="N480">
        <v>99</v>
      </c>
      <c r="O480">
        <v>99</v>
      </c>
      <c r="P480">
        <v>9999</v>
      </c>
      <c r="Q480">
        <v>1144</v>
      </c>
      <c r="R480">
        <v>1479</v>
      </c>
      <c r="S480">
        <v>1.8986301369863012</v>
      </c>
      <c r="T480">
        <v>3</v>
      </c>
      <c r="U480">
        <v>231.24334009465881</v>
      </c>
      <c r="V480">
        <v>3.3130493576741045</v>
      </c>
      <c r="W480">
        <v>0</v>
      </c>
      <c r="X480">
        <v>1.0141987829614607</v>
      </c>
      <c r="Y480">
        <v>37.612581680548999</v>
      </c>
      <c r="Z480">
        <v>1.1064095421081102</v>
      </c>
      <c r="AA480">
        <v>0</v>
      </c>
      <c r="AB480">
        <v>54.490189172991997</v>
      </c>
      <c r="AE480">
        <v>2.3901485156515139</v>
      </c>
      <c r="AF480">
        <v>1.8397313906715809</v>
      </c>
      <c r="AG480">
        <v>2359.0323343848581</v>
      </c>
      <c r="AH480">
        <v>85.530764029749861</v>
      </c>
      <c r="AI480">
        <v>17.714672075726842</v>
      </c>
      <c r="AJ480">
        <v>880.12532968756284</v>
      </c>
      <c r="AK480">
        <v>18.944687448481677</v>
      </c>
      <c r="AM480">
        <v>28.258625918292822</v>
      </c>
      <c r="AN480">
        <v>99</v>
      </c>
      <c r="AO480">
        <v>99</v>
      </c>
      <c r="AP480">
        <v>99</v>
      </c>
      <c r="AQ480">
        <v>99</v>
      </c>
      <c r="AR480">
        <v>222.44479495268129</v>
      </c>
      <c r="AS480">
        <v>21.004247534697321</v>
      </c>
    </row>
    <row r="481" spans="1:45">
      <c r="A481">
        <v>12</v>
      </c>
      <c r="B481">
        <v>34</v>
      </c>
      <c r="C481">
        <v>2022</v>
      </c>
      <c r="D481">
        <v>99</v>
      </c>
      <c r="E481">
        <v>99</v>
      </c>
      <c r="F481">
        <v>99</v>
      </c>
      <c r="G481">
        <v>99</v>
      </c>
      <c r="H481">
        <v>99</v>
      </c>
      <c r="I481">
        <v>99</v>
      </c>
      <c r="J481">
        <v>999</v>
      </c>
      <c r="K481">
        <v>99</v>
      </c>
      <c r="L481">
        <v>99</v>
      </c>
      <c r="M481">
        <v>4</v>
      </c>
      <c r="N481">
        <v>99</v>
      </c>
      <c r="O481">
        <v>99</v>
      </c>
      <c r="P481">
        <v>9999</v>
      </c>
      <c r="Q481">
        <v>2469</v>
      </c>
      <c r="R481">
        <v>3666</v>
      </c>
      <c r="S481">
        <v>2.2378987898789888</v>
      </c>
      <c r="T481">
        <v>4</v>
      </c>
      <c r="U481">
        <v>243.7371167484998</v>
      </c>
      <c r="V481">
        <v>3.98254228041462</v>
      </c>
      <c r="W481">
        <v>0</v>
      </c>
      <c r="X481">
        <v>1.4184397163120563</v>
      </c>
      <c r="Y481">
        <v>37.988696201214907</v>
      </c>
      <c r="Z481">
        <v>1.2092762730070556</v>
      </c>
      <c r="AA481">
        <v>0</v>
      </c>
      <c r="AB481">
        <v>57.906412597645293</v>
      </c>
      <c r="AE481">
        <v>5.9244654890996946</v>
      </c>
      <c r="AF481">
        <v>4.8065242850351515</v>
      </c>
      <c r="AG481">
        <v>2297.6314863676344</v>
      </c>
      <c r="AH481">
        <v>92.635024549918143</v>
      </c>
      <c r="AI481">
        <v>19.367157665030003</v>
      </c>
      <c r="AJ481">
        <v>792.6529886500266</v>
      </c>
      <c r="AK481">
        <v>17.544601487807068</v>
      </c>
      <c r="AM481">
        <v>27.247044636436961</v>
      </c>
      <c r="AN481">
        <v>99</v>
      </c>
      <c r="AO481">
        <v>99</v>
      </c>
      <c r="AP481">
        <v>99</v>
      </c>
      <c r="AQ481">
        <v>99</v>
      </c>
      <c r="AR481">
        <v>222.53532688361179</v>
      </c>
      <c r="AS481">
        <v>22.130080198245373</v>
      </c>
    </row>
    <row r="482" spans="1:45">
      <c r="A482">
        <v>12</v>
      </c>
      <c r="B482">
        <v>35</v>
      </c>
      <c r="C482">
        <v>2022</v>
      </c>
      <c r="D482">
        <v>99</v>
      </c>
      <c r="E482">
        <v>99</v>
      </c>
      <c r="F482">
        <v>99</v>
      </c>
      <c r="G482">
        <v>99</v>
      </c>
      <c r="H482">
        <v>99</v>
      </c>
      <c r="I482">
        <v>99</v>
      </c>
      <c r="J482">
        <v>999</v>
      </c>
      <c r="K482">
        <v>99</v>
      </c>
      <c r="L482">
        <v>99</v>
      </c>
      <c r="M482">
        <v>5</v>
      </c>
      <c r="N482">
        <v>99</v>
      </c>
      <c r="O482">
        <v>99</v>
      </c>
      <c r="P482">
        <v>9999</v>
      </c>
      <c r="Q482">
        <v>3080</v>
      </c>
      <c r="R482">
        <v>4647</v>
      </c>
      <c r="S482">
        <v>2.535140997830803</v>
      </c>
      <c r="T482">
        <v>4.9967721110393812</v>
      </c>
      <c r="U482">
        <v>253.84101570905955</v>
      </c>
      <c r="V482">
        <v>4.454486765655262</v>
      </c>
      <c r="W482">
        <v>0</v>
      </c>
      <c r="X482">
        <v>1.9367333763718528</v>
      </c>
      <c r="Y482">
        <v>38.809421650216009</v>
      </c>
      <c r="Z482">
        <v>1.1611131972641311</v>
      </c>
      <c r="AA482">
        <v>0.12700010053522315</v>
      </c>
      <c r="AB482">
        <v>56.660690546238065</v>
      </c>
      <c r="AC482">
        <v>-0.79411319757747212</v>
      </c>
      <c r="AD482">
        <v>-62.892627881387611</v>
      </c>
      <c r="AE482">
        <v>7.5098175471484669</v>
      </c>
      <c r="AF482">
        <v>6.3452900689165723</v>
      </c>
      <c r="AG482">
        <v>2229.2674230145872</v>
      </c>
      <c r="AH482">
        <v>92.59737465031202</v>
      </c>
      <c r="AI482">
        <v>18.140735958683017</v>
      </c>
      <c r="AJ482">
        <v>744.96451883268548</v>
      </c>
      <c r="AK482">
        <v>18.59540510134628</v>
      </c>
      <c r="AL482">
        <v>7.6057334791247744</v>
      </c>
      <c r="AM482">
        <v>27.650010074933995</v>
      </c>
      <c r="AN482">
        <v>99</v>
      </c>
      <c r="AO482">
        <v>99</v>
      </c>
      <c r="AP482">
        <v>99</v>
      </c>
      <c r="AQ482">
        <v>99</v>
      </c>
      <c r="AR482">
        <v>222.78212549201203</v>
      </c>
      <c r="AS482">
        <v>22.970776509585079</v>
      </c>
    </row>
    <row r="483" spans="1:45">
      <c r="A483">
        <v>12</v>
      </c>
      <c r="B483">
        <v>36</v>
      </c>
      <c r="C483">
        <v>2022</v>
      </c>
      <c r="D483">
        <v>99</v>
      </c>
      <c r="E483">
        <v>99</v>
      </c>
      <c r="F483">
        <v>99</v>
      </c>
      <c r="G483">
        <v>99</v>
      </c>
      <c r="H483">
        <v>99</v>
      </c>
      <c r="I483">
        <v>99</v>
      </c>
      <c r="J483">
        <v>999</v>
      </c>
      <c r="K483">
        <v>99</v>
      </c>
      <c r="L483">
        <v>99</v>
      </c>
      <c r="M483">
        <v>6</v>
      </c>
      <c r="N483">
        <v>99</v>
      </c>
      <c r="O483">
        <v>99</v>
      </c>
      <c r="P483">
        <v>9999</v>
      </c>
      <c r="Q483">
        <v>4000</v>
      </c>
      <c r="R483">
        <v>6890</v>
      </c>
      <c r="S483">
        <v>2.8104327553548005</v>
      </c>
      <c r="T483">
        <v>6</v>
      </c>
      <c r="U483">
        <v>264.94336429608126</v>
      </c>
      <c r="V483">
        <v>5.3265602322206087</v>
      </c>
      <c r="W483">
        <v>0</v>
      </c>
      <c r="X483">
        <v>2.5108853410740202</v>
      </c>
      <c r="Y483">
        <v>37.257391776735872</v>
      </c>
      <c r="Z483">
        <v>1.174790389441343</v>
      </c>
      <c r="AA483">
        <v>0</v>
      </c>
      <c r="AB483">
        <v>61.192759626351183</v>
      </c>
      <c r="AE483">
        <v>11.134633720648361</v>
      </c>
      <c r="AF483">
        <v>9.819497854220856</v>
      </c>
      <c r="AG483">
        <v>2194.8488353915895</v>
      </c>
      <c r="AH483">
        <v>92.394775036284486</v>
      </c>
      <c r="AI483">
        <v>17.169811320754715</v>
      </c>
      <c r="AJ483">
        <v>708.02091177387979</v>
      </c>
      <c r="AK483">
        <v>20.449550707896751</v>
      </c>
      <c r="AM483">
        <v>32.387886881400995</v>
      </c>
      <c r="AN483">
        <v>99</v>
      </c>
      <c r="AO483">
        <v>99</v>
      </c>
      <c r="AP483">
        <v>99</v>
      </c>
      <c r="AQ483">
        <v>99</v>
      </c>
      <c r="AR483">
        <v>223.15929341879004</v>
      </c>
      <c r="AS483">
        <v>23.906724089684754</v>
      </c>
    </row>
    <row r="484" spans="1:45">
      <c r="A484">
        <v>12</v>
      </c>
      <c r="B484">
        <v>37</v>
      </c>
      <c r="C484">
        <v>2022</v>
      </c>
      <c r="D484">
        <v>99</v>
      </c>
      <c r="E484">
        <v>99</v>
      </c>
      <c r="F484">
        <v>99</v>
      </c>
      <c r="G484">
        <v>99</v>
      </c>
      <c r="H484">
        <v>99</v>
      </c>
      <c r="I484">
        <v>99</v>
      </c>
      <c r="J484">
        <v>999</v>
      </c>
      <c r="K484">
        <v>99</v>
      </c>
      <c r="L484">
        <v>99</v>
      </c>
      <c r="M484">
        <v>7</v>
      </c>
      <c r="N484">
        <v>99</v>
      </c>
      <c r="O484">
        <v>99</v>
      </c>
      <c r="P484">
        <v>9999</v>
      </c>
      <c r="Q484">
        <v>4968</v>
      </c>
      <c r="R484">
        <v>9480</v>
      </c>
      <c r="S484">
        <v>3.2544165873267743</v>
      </c>
      <c r="T484">
        <v>7</v>
      </c>
      <c r="U484">
        <v>279.984911392404</v>
      </c>
      <c r="V484">
        <v>7.4578059071729985</v>
      </c>
      <c r="W484">
        <v>100</v>
      </c>
      <c r="X484">
        <v>4.7573839662447268</v>
      </c>
      <c r="Y484">
        <v>39.301044740749603</v>
      </c>
      <c r="Z484">
        <v>1.2167590697990529</v>
      </c>
      <c r="AA484">
        <v>0</v>
      </c>
      <c r="AB484">
        <v>63.001390990858894</v>
      </c>
      <c r="AE484">
        <v>15.320221723040127</v>
      </c>
      <c r="AF484">
        <v>14.2777566555154</v>
      </c>
      <c r="AG484">
        <v>2189.5035694050998</v>
      </c>
      <c r="AH484">
        <v>92.700421940928294</v>
      </c>
      <c r="AI484">
        <v>17.204641350210974</v>
      </c>
      <c r="AJ484">
        <v>691.25555497361131</v>
      </c>
      <c r="AK484">
        <v>19.011905912323499</v>
      </c>
      <c r="AM484">
        <v>30.829034256185345</v>
      </c>
      <c r="AN484">
        <v>99</v>
      </c>
      <c r="AO484">
        <v>99</v>
      </c>
      <c r="AP484">
        <v>99</v>
      </c>
      <c r="AQ484">
        <v>99</v>
      </c>
      <c r="AR484">
        <v>223.55206798866848</v>
      </c>
      <c r="AS484">
        <v>25.115735950147009</v>
      </c>
    </row>
    <row r="485" spans="1:45">
      <c r="A485">
        <v>12</v>
      </c>
      <c r="B485">
        <v>38</v>
      </c>
      <c r="C485">
        <v>2022</v>
      </c>
      <c r="D485">
        <v>99</v>
      </c>
      <c r="E485">
        <v>99</v>
      </c>
      <c r="F485">
        <v>99</v>
      </c>
      <c r="G485">
        <v>99</v>
      </c>
      <c r="H485">
        <v>99</v>
      </c>
      <c r="I485">
        <v>99</v>
      </c>
      <c r="J485">
        <v>999</v>
      </c>
      <c r="K485">
        <v>99</v>
      </c>
      <c r="L485">
        <v>99</v>
      </c>
      <c r="M485">
        <v>8</v>
      </c>
      <c r="N485">
        <v>99</v>
      </c>
      <c r="O485">
        <v>99</v>
      </c>
      <c r="P485">
        <v>9999</v>
      </c>
      <c r="Q485">
        <v>5337</v>
      </c>
      <c r="R485">
        <v>10582</v>
      </c>
      <c r="S485">
        <v>3.7392376256400546</v>
      </c>
      <c r="T485">
        <v>8</v>
      </c>
      <c r="U485">
        <v>296.8570657720652</v>
      </c>
      <c r="V485">
        <v>10.404460404460407</v>
      </c>
      <c r="W485">
        <v>100</v>
      </c>
      <c r="X485">
        <v>9.818559818559816</v>
      </c>
      <c r="Y485">
        <v>41.559313234668622</v>
      </c>
      <c r="Z485">
        <v>1.2583328432085461</v>
      </c>
      <c r="AA485">
        <v>0</v>
      </c>
      <c r="AB485">
        <v>62.180170837763505</v>
      </c>
      <c r="AE485">
        <v>17.101116695486347</v>
      </c>
      <c r="AF485">
        <v>16.897877544056286</v>
      </c>
      <c r="AG485">
        <v>2171.5887555917034</v>
      </c>
      <c r="AH485">
        <v>92.572292572292554</v>
      </c>
      <c r="AI485">
        <v>18.5031185031185</v>
      </c>
      <c r="AJ485">
        <v>657.43656707175637</v>
      </c>
      <c r="AK485">
        <v>17.5565110481147</v>
      </c>
      <c r="AM485">
        <v>28.13767242121812</v>
      </c>
      <c r="AN485">
        <v>99</v>
      </c>
      <c r="AO485">
        <v>99</v>
      </c>
      <c r="AP485">
        <v>99</v>
      </c>
      <c r="AQ485">
        <v>99</v>
      </c>
      <c r="AR485">
        <v>223.67130947539653</v>
      </c>
      <c r="AS485">
        <v>26.577647019500095</v>
      </c>
    </row>
    <row r="486" spans="1:45">
      <c r="A486">
        <v>12</v>
      </c>
      <c r="B486">
        <v>39</v>
      </c>
      <c r="C486">
        <v>2022</v>
      </c>
      <c r="D486">
        <v>99</v>
      </c>
      <c r="E486">
        <v>99</v>
      </c>
      <c r="F486">
        <v>99</v>
      </c>
      <c r="G486">
        <v>99</v>
      </c>
      <c r="H486">
        <v>99</v>
      </c>
      <c r="I486">
        <v>99</v>
      </c>
      <c r="J486">
        <v>999</v>
      </c>
      <c r="K486">
        <v>99</v>
      </c>
      <c r="L486">
        <v>99</v>
      </c>
      <c r="M486">
        <v>9</v>
      </c>
      <c r="N486">
        <v>99</v>
      </c>
      <c r="O486">
        <v>99</v>
      </c>
      <c r="P486">
        <v>9999</v>
      </c>
      <c r="Q486">
        <v>5026</v>
      </c>
      <c r="R486">
        <v>9180</v>
      </c>
      <c r="S486">
        <v>4.2491262560069885</v>
      </c>
      <c r="T486">
        <v>9</v>
      </c>
      <c r="U486">
        <v>314.44752178649406</v>
      </c>
      <c r="V486">
        <v>13.921568627450984</v>
      </c>
      <c r="W486">
        <v>100</v>
      </c>
      <c r="X486">
        <v>17.320261437908496</v>
      </c>
      <c r="Y486">
        <v>43.832777920773715</v>
      </c>
      <c r="Z486">
        <v>1.2803790473748231</v>
      </c>
      <c r="AA486">
        <v>0</v>
      </c>
      <c r="AB486">
        <v>62.922467343062117</v>
      </c>
      <c r="AE486">
        <v>14.835404579905946</v>
      </c>
      <c r="AF486">
        <v>15.527726339064262</v>
      </c>
      <c r="AG486">
        <v>2186.1156842227647</v>
      </c>
      <c r="AH486">
        <v>93.376906318082803</v>
      </c>
      <c r="AI486">
        <v>20.718954248366018</v>
      </c>
      <c r="AJ486">
        <v>664.33870599002603</v>
      </c>
      <c r="AK486">
        <v>18.021950438745751</v>
      </c>
      <c r="AM486">
        <v>30.380800190060743</v>
      </c>
      <c r="AN486">
        <v>99</v>
      </c>
      <c r="AO486">
        <v>99</v>
      </c>
      <c r="AP486">
        <v>99</v>
      </c>
      <c r="AQ486">
        <v>99</v>
      </c>
      <c r="AR486">
        <v>223.77490989419837</v>
      </c>
      <c r="AS486">
        <v>28.126982362164352</v>
      </c>
    </row>
    <row r="487" spans="1:45">
      <c r="A487">
        <v>12</v>
      </c>
      <c r="B487">
        <v>40</v>
      </c>
      <c r="C487">
        <v>2022</v>
      </c>
      <c r="D487">
        <v>99</v>
      </c>
      <c r="E487">
        <v>99</v>
      </c>
      <c r="F487">
        <v>99</v>
      </c>
      <c r="G487">
        <v>99</v>
      </c>
      <c r="H487">
        <v>99</v>
      </c>
      <c r="I487">
        <v>99</v>
      </c>
      <c r="J487">
        <v>999</v>
      </c>
      <c r="K487">
        <v>99</v>
      </c>
      <c r="L487">
        <v>99</v>
      </c>
      <c r="M487">
        <v>10</v>
      </c>
      <c r="N487">
        <v>99</v>
      </c>
      <c r="O487">
        <v>99</v>
      </c>
      <c r="P487">
        <v>9999</v>
      </c>
      <c r="Q487">
        <v>4055</v>
      </c>
      <c r="R487">
        <v>6470</v>
      </c>
      <c r="S487">
        <v>4.857806691449813</v>
      </c>
      <c r="T487">
        <v>10</v>
      </c>
      <c r="U487">
        <v>334.99610510046296</v>
      </c>
      <c r="V487">
        <v>21.530139103554873</v>
      </c>
      <c r="W487">
        <v>100</v>
      </c>
      <c r="X487">
        <v>32.720247295208651</v>
      </c>
      <c r="Y487">
        <v>45.604706401236839</v>
      </c>
      <c r="Z487">
        <v>1.3078700395351821</v>
      </c>
      <c r="AA487">
        <v>0</v>
      </c>
      <c r="AB487">
        <v>62.759424203814703</v>
      </c>
      <c r="AE487">
        <v>10.455889720260508</v>
      </c>
      <c r="AF487">
        <v>11.658993205966452</v>
      </c>
      <c r="AG487">
        <v>2208.0403990024938</v>
      </c>
      <c r="AH487">
        <v>92.720247295208623</v>
      </c>
      <c r="AI487">
        <v>24.636785162287481</v>
      </c>
      <c r="AJ487">
        <v>667.44411034140785</v>
      </c>
      <c r="AK487">
        <v>18.802014148746252</v>
      </c>
      <c r="AM487">
        <v>30.124945507239879</v>
      </c>
      <c r="AN487">
        <v>99</v>
      </c>
      <c r="AO487">
        <v>99</v>
      </c>
      <c r="AP487">
        <v>99</v>
      </c>
      <c r="AQ487">
        <v>99</v>
      </c>
      <c r="AR487">
        <v>223.74497090606829</v>
      </c>
      <c r="AS487">
        <v>29.9685674960824</v>
      </c>
    </row>
    <row r="488" spans="1:45">
      <c r="A488">
        <v>12</v>
      </c>
      <c r="B488">
        <v>41</v>
      </c>
      <c r="C488">
        <v>2022</v>
      </c>
      <c r="D488">
        <v>99</v>
      </c>
      <c r="E488">
        <v>99</v>
      </c>
      <c r="F488">
        <v>99</v>
      </c>
      <c r="G488">
        <v>99</v>
      </c>
      <c r="H488">
        <v>99</v>
      </c>
      <c r="I488">
        <v>99</v>
      </c>
      <c r="J488">
        <v>999</v>
      </c>
      <c r="K488">
        <v>99</v>
      </c>
      <c r="L488">
        <v>99</v>
      </c>
      <c r="M488">
        <v>11</v>
      </c>
      <c r="N488">
        <v>99</v>
      </c>
      <c r="O488">
        <v>99</v>
      </c>
      <c r="P488">
        <v>9999</v>
      </c>
      <c r="Q488">
        <v>2882</v>
      </c>
      <c r="R488">
        <v>4142</v>
      </c>
      <c r="S488">
        <v>5.4998789053039472</v>
      </c>
      <c r="T488">
        <v>11</v>
      </c>
      <c r="U488">
        <v>353.34024867213878</v>
      </c>
      <c r="V488">
        <v>39.425398358281008</v>
      </c>
      <c r="W488">
        <v>100</v>
      </c>
      <c r="X488">
        <v>50.603573153066158</v>
      </c>
      <c r="Y488">
        <v>49.907299130783869</v>
      </c>
      <c r="Z488">
        <v>1.369726598649061</v>
      </c>
      <c r="AA488">
        <v>0</v>
      </c>
      <c r="AB488">
        <v>59.281286316759982</v>
      </c>
      <c r="AE488">
        <v>6.6937086895392621</v>
      </c>
      <c r="AF488">
        <v>7.8726367973560256</v>
      </c>
      <c r="AG488">
        <v>2266.5920983778119</v>
      </c>
      <c r="AH488">
        <v>92.105263157894726</v>
      </c>
      <c r="AI488">
        <v>33.896668276195079</v>
      </c>
      <c r="AJ488">
        <v>699.18882525758977</v>
      </c>
      <c r="AK488">
        <v>14.342093032442619</v>
      </c>
      <c r="AM488">
        <v>26.960854309396456</v>
      </c>
      <c r="AN488">
        <v>99</v>
      </c>
      <c r="AO488">
        <v>99</v>
      </c>
      <c r="AP488">
        <v>99</v>
      </c>
      <c r="AQ488">
        <v>99</v>
      </c>
      <c r="AR488">
        <v>223.08634222919935</v>
      </c>
      <c r="AS488">
        <v>31.944601533292168</v>
      </c>
    </row>
    <row r="489" spans="1:45">
      <c r="A489">
        <v>12</v>
      </c>
      <c r="B489">
        <v>42</v>
      </c>
      <c r="C489">
        <v>2022</v>
      </c>
      <c r="D489">
        <v>99</v>
      </c>
      <c r="E489">
        <v>99</v>
      </c>
      <c r="F489">
        <v>99</v>
      </c>
      <c r="G489">
        <v>99</v>
      </c>
      <c r="H489">
        <v>99</v>
      </c>
      <c r="I489">
        <v>99</v>
      </c>
      <c r="J489">
        <v>999</v>
      </c>
      <c r="K489">
        <v>99</v>
      </c>
      <c r="L489">
        <v>99</v>
      </c>
      <c r="M489">
        <v>12</v>
      </c>
      <c r="N489">
        <v>99</v>
      </c>
      <c r="O489">
        <v>99</v>
      </c>
      <c r="P489">
        <v>9999</v>
      </c>
      <c r="Q489">
        <v>1801</v>
      </c>
      <c r="R489">
        <v>2474</v>
      </c>
      <c r="S489">
        <v>6.2115072933549422</v>
      </c>
      <c r="T489">
        <v>12</v>
      </c>
      <c r="U489">
        <v>371.19103476151969</v>
      </c>
      <c r="V489">
        <v>67.097817299919129</v>
      </c>
      <c r="W489">
        <v>100</v>
      </c>
      <c r="X489">
        <v>65.278900565885195</v>
      </c>
      <c r="Y489">
        <v>54.893697916596992</v>
      </c>
      <c r="Z489">
        <v>1.401018259983978</v>
      </c>
      <c r="AA489">
        <v>0</v>
      </c>
      <c r="AB489">
        <v>62.919881394180763</v>
      </c>
      <c r="AE489">
        <v>3.9981253737132145</v>
      </c>
      <c r="AF489">
        <v>4.9398548099284252</v>
      </c>
      <c r="AG489">
        <v>2373.0617608409998</v>
      </c>
      <c r="AH489">
        <v>91.996766370250626</v>
      </c>
      <c r="AI489">
        <v>49.232012934518991</v>
      </c>
      <c r="AJ489">
        <v>781.66101496052556</v>
      </c>
      <c r="AK489">
        <v>6.2549802854800793</v>
      </c>
      <c r="AM489">
        <v>22.032289306551846</v>
      </c>
      <c r="AN489">
        <v>99</v>
      </c>
      <c r="AO489">
        <v>99</v>
      </c>
      <c r="AP489">
        <v>99</v>
      </c>
      <c r="AQ489">
        <v>99</v>
      </c>
      <c r="AR489">
        <v>221.67279894875165</v>
      </c>
      <c r="AS489">
        <v>34.136873826310158</v>
      </c>
    </row>
    <row r="490" spans="1:45">
      <c r="A490">
        <v>12</v>
      </c>
      <c r="B490">
        <v>43</v>
      </c>
      <c r="C490">
        <v>2022</v>
      </c>
      <c r="D490">
        <v>99</v>
      </c>
      <c r="E490">
        <v>99</v>
      </c>
      <c r="F490">
        <v>99</v>
      </c>
      <c r="G490">
        <v>99</v>
      </c>
      <c r="H490">
        <v>99</v>
      </c>
      <c r="I490">
        <v>99</v>
      </c>
      <c r="J490">
        <v>999</v>
      </c>
      <c r="K490">
        <v>99</v>
      </c>
      <c r="L490">
        <v>99</v>
      </c>
      <c r="M490">
        <v>13</v>
      </c>
      <c r="N490">
        <v>99</v>
      </c>
      <c r="O490">
        <v>99</v>
      </c>
      <c r="P490">
        <v>9999</v>
      </c>
      <c r="Q490">
        <v>915</v>
      </c>
      <c r="R490">
        <v>1140</v>
      </c>
      <c r="S490">
        <v>6.8156277436347663</v>
      </c>
      <c r="T490">
        <v>13</v>
      </c>
      <c r="U490">
        <v>387.93085087719328</v>
      </c>
      <c r="V490">
        <v>84.561403508771903</v>
      </c>
      <c r="W490">
        <v>100</v>
      </c>
      <c r="X490">
        <v>75.789473684210492</v>
      </c>
      <c r="Y490">
        <v>56.654943432399023</v>
      </c>
      <c r="Z490">
        <v>1.3419117825423084</v>
      </c>
      <c r="AA490">
        <v>0</v>
      </c>
      <c r="AB490">
        <v>63.485354957577321</v>
      </c>
      <c r="AE490">
        <v>1.8423051439098888</v>
      </c>
      <c r="AF490">
        <v>2.3788999721829658</v>
      </c>
      <c r="AG490">
        <v>2455.8888888888887</v>
      </c>
      <c r="AH490">
        <v>93.596491228070178</v>
      </c>
      <c r="AI490">
        <v>61.315789473684198</v>
      </c>
      <c r="AJ490">
        <v>794.46808411284189</v>
      </c>
      <c r="AK490">
        <v>-0.92118594467121218</v>
      </c>
      <c r="AM490">
        <v>7.9688604488967956</v>
      </c>
      <c r="AN490">
        <v>99</v>
      </c>
      <c r="AO490">
        <v>99</v>
      </c>
      <c r="AP490">
        <v>99</v>
      </c>
      <c r="AQ490">
        <v>99</v>
      </c>
      <c r="AR490">
        <v>220.78991596638656</v>
      </c>
      <c r="AS490">
        <v>35.951708308855871</v>
      </c>
    </row>
    <row r="491" spans="1:45">
      <c r="A491">
        <v>12</v>
      </c>
      <c r="B491">
        <v>44</v>
      </c>
      <c r="C491">
        <v>2022</v>
      </c>
      <c r="D491">
        <v>99</v>
      </c>
      <c r="E491">
        <v>99</v>
      </c>
      <c r="F491">
        <v>99</v>
      </c>
      <c r="G491">
        <v>99</v>
      </c>
      <c r="H491">
        <v>99</v>
      </c>
      <c r="I491">
        <v>99</v>
      </c>
      <c r="J491">
        <v>999</v>
      </c>
      <c r="K491">
        <v>99</v>
      </c>
      <c r="L491">
        <v>99</v>
      </c>
      <c r="M491">
        <v>14</v>
      </c>
      <c r="N491">
        <v>99</v>
      </c>
      <c r="O491">
        <v>99</v>
      </c>
      <c r="P491">
        <v>9999</v>
      </c>
      <c r="Q491">
        <v>702</v>
      </c>
      <c r="R491">
        <v>893</v>
      </c>
      <c r="S491">
        <v>7.3979820627802724</v>
      </c>
      <c r="T491">
        <v>14</v>
      </c>
      <c r="U491">
        <v>403.30557670772646</v>
      </c>
      <c r="V491">
        <v>94.064949608062733</v>
      </c>
      <c r="W491">
        <v>100</v>
      </c>
      <c r="X491">
        <v>84.770436730123151</v>
      </c>
      <c r="Y491">
        <v>57.724981453390477</v>
      </c>
      <c r="Z491">
        <v>1.2489575626922873</v>
      </c>
      <c r="AA491">
        <v>0</v>
      </c>
      <c r="AB491">
        <v>66.881601471109605</v>
      </c>
      <c r="AE491">
        <v>1.4431390293960795</v>
      </c>
      <c r="AF491">
        <v>1.9373259556853144</v>
      </c>
      <c r="AG491">
        <v>2544.8160095579456</v>
      </c>
      <c r="AH491">
        <v>93.169092945128781</v>
      </c>
      <c r="AI491">
        <v>70.436730123180297</v>
      </c>
      <c r="AJ491">
        <v>852.58441575028417</v>
      </c>
      <c r="AK491">
        <v>-6.0717964880529918</v>
      </c>
      <c r="AM491">
        <v>0.40535619361752528</v>
      </c>
      <c r="AN491">
        <v>99</v>
      </c>
      <c r="AO491">
        <v>99</v>
      </c>
      <c r="AP491">
        <v>99</v>
      </c>
      <c r="AQ491">
        <v>99</v>
      </c>
      <c r="AR491">
        <v>219.75746714456389</v>
      </c>
      <c r="AS491">
        <v>37.932876682963858</v>
      </c>
    </row>
    <row r="492" spans="1:45">
      <c r="A492">
        <v>12</v>
      </c>
      <c r="B492">
        <v>45</v>
      </c>
      <c r="C492">
        <v>2022</v>
      </c>
      <c r="D492">
        <v>99</v>
      </c>
      <c r="E492">
        <v>99</v>
      </c>
      <c r="F492">
        <v>99</v>
      </c>
      <c r="G492">
        <v>99</v>
      </c>
      <c r="H492">
        <v>99</v>
      </c>
      <c r="I492">
        <v>99</v>
      </c>
      <c r="J492">
        <v>999</v>
      </c>
      <c r="K492">
        <v>99</v>
      </c>
      <c r="L492">
        <v>99</v>
      </c>
      <c r="M492">
        <v>15</v>
      </c>
      <c r="N492">
        <v>99</v>
      </c>
      <c r="O492">
        <v>99</v>
      </c>
      <c r="P492">
        <v>9999</v>
      </c>
      <c r="Q492">
        <v>427</v>
      </c>
      <c r="R492">
        <v>654</v>
      </c>
      <c r="S492">
        <v>8.1334355828220843</v>
      </c>
      <c r="T492">
        <v>15</v>
      </c>
      <c r="U492">
        <v>424.02354740061128</v>
      </c>
      <c r="V492">
        <v>97.859327217125383</v>
      </c>
      <c r="W492">
        <v>100</v>
      </c>
      <c r="X492">
        <v>89.296636085626943</v>
      </c>
      <c r="Y492">
        <v>60.58084798148915</v>
      </c>
      <c r="Z492">
        <v>1.3057655935202022</v>
      </c>
      <c r="AA492">
        <v>0</v>
      </c>
      <c r="AB492">
        <v>62.02044082087501</v>
      </c>
      <c r="AE492">
        <v>1.0569013720325149</v>
      </c>
      <c r="AF492">
        <v>1.4917111442745572</v>
      </c>
      <c r="AG492">
        <v>2611.4844517184938</v>
      </c>
      <c r="AH492">
        <v>92.660550458715605</v>
      </c>
      <c r="AI492">
        <v>79.663608562691124</v>
      </c>
      <c r="AJ492">
        <v>805.68724220132447</v>
      </c>
      <c r="AK492">
        <v>-15.849352266281972</v>
      </c>
      <c r="AM492">
        <v>-13.481591946461345</v>
      </c>
      <c r="AN492">
        <v>99</v>
      </c>
      <c r="AO492">
        <v>99</v>
      </c>
      <c r="AP492">
        <v>99</v>
      </c>
      <c r="AQ492">
        <v>99</v>
      </c>
      <c r="AR492">
        <v>218.6432078559738</v>
      </c>
      <c r="AS492">
        <v>40.497962115026638</v>
      </c>
    </row>
    <row r="493" spans="1:45">
      <c r="A493">
        <v>13</v>
      </c>
      <c r="B493">
        <v>1</v>
      </c>
      <c r="C493">
        <v>2024</v>
      </c>
      <c r="D493">
        <v>99</v>
      </c>
      <c r="E493">
        <v>99</v>
      </c>
      <c r="F493">
        <v>99</v>
      </c>
      <c r="G493">
        <v>99</v>
      </c>
      <c r="H493">
        <v>99</v>
      </c>
      <c r="I493">
        <v>99</v>
      </c>
      <c r="J493">
        <v>999</v>
      </c>
      <c r="K493">
        <v>99</v>
      </c>
      <c r="L493">
        <v>99</v>
      </c>
      <c r="M493">
        <v>99</v>
      </c>
      <c r="N493">
        <v>50</v>
      </c>
      <c r="O493">
        <v>99</v>
      </c>
      <c r="P493">
        <v>9999</v>
      </c>
      <c r="Q493">
        <v>1</v>
      </c>
      <c r="R493">
        <v>1</v>
      </c>
      <c r="T493">
        <v>2</v>
      </c>
      <c r="U493">
        <v>1</v>
      </c>
      <c r="V493">
        <v>100</v>
      </c>
      <c r="W493">
        <v>0</v>
      </c>
      <c r="X493">
        <v>0</v>
      </c>
      <c r="Y493">
        <v>0</v>
      </c>
      <c r="AA493">
        <v>0</v>
      </c>
      <c r="AE493">
        <v>1.8703475105674627E-3</v>
      </c>
      <c r="AF493">
        <v>6.1584568862968894E-6</v>
      </c>
      <c r="AG493">
        <v>0</v>
      </c>
      <c r="AH493">
        <v>0</v>
      </c>
      <c r="AI493">
        <v>0</v>
      </c>
      <c r="AN493">
        <v>99</v>
      </c>
      <c r="AO493">
        <v>99</v>
      </c>
      <c r="AP493">
        <v>99</v>
      </c>
      <c r="AQ493">
        <v>99</v>
      </c>
    </row>
    <row r="494" spans="1:45">
      <c r="A494">
        <v>13</v>
      </c>
      <c r="B494">
        <v>2</v>
      </c>
      <c r="C494">
        <v>2024</v>
      </c>
      <c r="D494">
        <v>99</v>
      </c>
      <c r="E494">
        <v>99</v>
      </c>
      <c r="F494">
        <v>99</v>
      </c>
      <c r="G494">
        <v>99</v>
      </c>
      <c r="H494">
        <v>99</v>
      </c>
      <c r="I494">
        <v>99</v>
      </c>
      <c r="J494">
        <v>999</v>
      </c>
      <c r="K494">
        <v>99</v>
      </c>
      <c r="L494">
        <v>99</v>
      </c>
      <c r="M494">
        <v>99</v>
      </c>
      <c r="N494">
        <v>75</v>
      </c>
      <c r="O494">
        <v>99</v>
      </c>
      <c r="P494">
        <v>9999</v>
      </c>
      <c r="Q494">
        <v>2</v>
      </c>
      <c r="R494">
        <v>2</v>
      </c>
      <c r="S494">
        <v>2</v>
      </c>
      <c r="T494">
        <v>3.5</v>
      </c>
      <c r="U494">
        <v>56.55</v>
      </c>
      <c r="V494">
        <v>0</v>
      </c>
      <c r="W494">
        <v>0</v>
      </c>
      <c r="X494">
        <v>0</v>
      </c>
      <c r="Y494">
        <v>1.4500000000001441</v>
      </c>
      <c r="Z494">
        <v>0</v>
      </c>
      <c r="AA494">
        <v>0.5</v>
      </c>
      <c r="AC494">
        <v>99.999999999993165</v>
      </c>
      <c r="AE494">
        <v>3.7406950211349255E-3</v>
      </c>
      <c r="AF494">
        <v>6.9652147384017811E-4</v>
      </c>
      <c r="AG494">
        <v>4328</v>
      </c>
      <c r="AH494">
        <v>50</v>
      </c>
      <c r="AI494">
        <v>50</v>
      </c>
      <c r="AJ494">
        <v>0</v>
      </c>
      <c r="AN494">
        <v>99</v>
      </c>
      <c r="AO494">
        <v>99</v>
      </c>
      <c r="AP494">
        <v>99</v>
      </c>
      <c r="AQ494">
        <v>99</v>
      </c>
      <c r="AR494">
        <v>145</v>
      </c>
      <c r="AS494">
        <v>18.040920086924437</v>
      </c>
    </row>
    <row r="495" spans="1:45">
      <c r="A495">
        <v>13</v>
      </c>
      <c r="B495">
        <v>3</v>
      </c>
      <c r="C495">
        <v>2024</v>
      </c>
      <c r="D495">
        <v>99</v>
      </c>
      <c r="E495">
        <v>99</v>
      </c>
      <c r="F495">
        <v>99</v>
      </c>
      <c r="G495">
        <v>99</v>
      </c>
      <c r="H495">
        <v>99</v>
      </c>
      <c r="I495">
        <v>99</v>
      </c>
      <c r="J495">
        <v>999</v>
      </c>
      <c r="K495">
        <v>99</v>
      </c>
      <c r="L495">
        <v>99</v>
      </c>
      <c r="M495">
        <v>99</v>
      </c>
      <c r="N495">
        <v>100</v>
      </c>
      <c r="O495">
        <v>99</v>
      </c>
      <c r="P495">
        <v>9999</v>
      </c>
      <c r="Q495">
        <v>4</v>
      </c>
      <c r="R495">
        <v>4</v>
      </c>
      <c r="S495">
        <v>2.5</v>
      </c>
      <c r="T495">
        <v>5.25</v>
      </c>
      <c r="U495">
        <v>89.05</v>
      </c>
      <c r="V495">
        <v>0</v>
      </c>
      <c r="W495">
        <v>25</v>
      </c>
      <c r="X495">
        <v>0</v>
      </c>
      <c r="Y495">
        <v>6.5408332802481022</v>
      </c>
      <c r="Z495">
        <v>1.1180339887498949</v>
      </c>
      <c r="AA495">
        <v>2.2776083947860744</v>
      </c>
      <c r="AB495">
        <v>91.961109567468881</v>
      </c>
      <c r="AC495">
        <v>55.294672891022117</v>
      </c>
      <c r="AD495">
        <v>83.449717924548736</v>
      </c>
      <c r="AE495">
        <v>7.4813900422698509E-3</v>
      </c>
      <c r="AF495">
        <v>2.1936423428989514E-3</v>
      </c>
      <c r="AG495">
        <v>4192</v>
      </c>
      <c r="AH495">
        <v>25</v>
      </c>
      <c r="AI495">
        <v>25</v>
      </c>
      <c r="AJ495">
        <v>0</v>
      </c>
      <c r="AN495">
        <v>99</v>
      </c>
      <c r="AO495">
        <v>99</v>
      </c>
      <c r="AP495">
        <v>99</v>
      </c>
      <c r="AQ495">
        <v>99</v>
      </c>
      <c r="AR495">
        <v>170</v>
      </c>
      <c r="AS495">
        <v>16.283329940972926</v>
      </c>
    </row>
    <row r="496" spans="1:45">
      <c r="A496">
        <v>13</v>
      </c>
      <c r="B496">
        <v>4</v>
      </c>
      <c r="C496">
        <v>2024</v>
      </c>
      <c r="D496">
        <v>99</v>
      </c>
      <c r="E496">
        <v>99</v>
      </c>
      <c r="F496">
        <v>99</v>
      </c>
      <c r="G496">
        <v>99</v>
      </c>
      <c r="H496">
        <v>99</v>
      </c>
      <c r="I496">
        <v>99</v>
      </c>
      <c r="J496">
        <v>999</v>
      </c>
      <c r="K496">
        <v>99</v>
      </c>
      <c r="L496">
        <v>99</v>
      </c>
      <c r="M496">
        <v>99</v>
      </c>
      <c r="N496">
        <v>125</v>
      </c>
      <c r="O496">
        <v>99</v>
      </c>
      <c r="P496">
        <v>9999</v>
      </c>
      <c r="Q496">
        <v>35</v>
      </c>
      <c r="R496">
        <v>46</v>
      </c>
      <c r="S496">
        <v>2.3777777777777782</v>
      </c>
      <c r="T496">
        <v>4.8913043478260869</v>
      </c>
      <c r="U496">
        <v>114.53478260869559</v>
      </c>
      <c r="V496">
        <v>2.1739130434782608</v>
      </c>
      <c r="W496">
        <v>17.391304347826086</v>
      </c>
      <c r="X496">
        <v>0</v>
      </c>
      <c r="Y496">
        <v>6.885435712628734</v>
      </c>
      <c r="Z496">
        <v>0.8460130358909832</v>
      </c>
      <c r="AA496">
        <v>1.6047248290400487</v>
      </c>
      <c r="AB496">
        <v>-101.08310172130982</v>
      </c>
      <c r="AC496">
        <v>24.470309738888098</v>
      </c>
      <c r="AD496">
        <v>57.645716538015982</v>
      </c>
      <c r="AE496">
        <v>8.6035985486103334E-2</v>
      </c>
      <c r="AF496">
        <v>3.2446445951143793E-2</v>
      </c>
      <c r="AG496">
        <v>2592.181818181818</v>
      </c>
      <c r="AH496">
        <v>95.652173913043484</v>
      </c>
      <c r="AI496">
        <v>76.086956521739125</v>
      </c>
      <c r="AJ496">
        <v>1107.1587155812863</v>
      </c>
      <c r="AK496">
        <v>-3.9743040769556592</v>
      </c>
      <c r="AL496">
        <v>-4.494591864128882</v>
      </c>
      <c r="AM496">
        <v>-1.8630352092075344</v>
      </c>
      <c r="AN496">
        <v>99</v>
      </c>
      <c r="AO496">
        <v>99</v>
      </c>
      <c r="AP496">
        <v>99</v>
      </c>
      <c r="AQ496">
        <v>99</v>
      </c>
      <c r="AR496">
        <v>174.70454545454547</v>
      </c>
      <c r="AS496">
        <v>21.852779184653748</v>
      </c>
    </row>
    <row r="497" spans="1:45">
      <c r="A497">
        <v>13</v>
      </c>
      <c r="B497">
        <v>5</v>
      </c>
      <c r="C497">
        <v>2024</v>
      </c>
      <c r="D497">
        <v>99</v>
      </c>
      <c r="E497">
        <v>99</v>
      </c>
      <c r="F497">
        <v>99</v>
      </c>
      <c r="G497">
        <v>99</v>
      </c>
      <c r="H497">
        <v>99</v>
      </c>
      <c r="I497">
        <v>99</v>
      </c>
      <c r="J497">
        <v>999</v>
      </c>
      <c r="K497">
        <v>99</v>
      </c>
      <c r="L497">
        <v>99</v>
      </c>
      <c r="M497">
        <v>99</v>
      </c>
      <c r="N497">
        <v>150</v>
      </c>
      <c r="O497">
        <v>99</v>
      </c>
      <c r="P497">
        <v>9999</v>
      </c>
      <c r="Q497">
        <v>113</v>
      </c>
      <c r="R497">
        <v>149</v>
      </c>
      <c r="S497">
        <v>2.1972789115646254</v>
      </c>
      <c r="T497">
        <v>5.2214765100671139</v>
      </c>
      <c r="U497">
        <v>139.87651006711403</v>
      </c>
      <c r="V497">
        <v>1.3422818791946312</v>
      </c>
      <c r="W497">
        <v>30.872483221476511</v>
      </c>
      <c r="X497">
        <v>0</v>
      </c>
      <c r="Y497">
        <v>6.9150491392988052</v>
      </c>
      <c r="Z497">
        <v>1.1101207453953519</v>
      </c>
      <c r="AA497">
        <v>2.2220543055237303</v>
      </c>
      <c r="AB497">
        <v>-56.87232634278525</v>
      </c>
      <c r="AC497">
        <v>10.848556767484929</v>
      </c>
      <c r="AD497">
        <v>75.233400403127916</v>
      </c>
      <c r="AE497">
        <v>0.27868177907455216</v>
      </c>
      <c r="AF497">
        <v>0.12835209504144521</v>
      </c>
      <c r="AG497">
        <v>2556.0150375939843</v>
      </c>
      <c r="AH497">
        <v>89.261744966442947</v>
      </c>
      <c r="AI497">
        <v>56.375838926174495</v>
      </c>
      <c r="AJ497">
        <v>1013.6985655157844</v>
      </c>
      <c r="AK497">
        <v>-20.933784261911597</v>
      </c>
      <c r="AL497">
        <v>-1.6783205419658727</v>
      </c>
      <c r="AM497">
        <v>11.070481180465665</v>
      </c>
      <c r="AN497">
        <v>99</v>
      </c>
      <c r="AO497">
        <v>99</v>
      </c>
      <c r="AP497">
        <v>99</v>
      </c>
      <c r="AQ497">
        <v>99</v>
      </c>
      <c r="AR497">
        <v>188.56390977443607</v>
      </c>
      <c r="AS497">
        <v>21.631774780095924</v>
      </c>
    </row>
    <row r="498" spans="1:45">
      <c r="A498">
        <v>13</v>
      </c>
      <c r="B498">
        <v>6</v>
      </c>
      <c r="C498">
        <v>2024</v>
      </c>
      <c r="D498">
        <v>99</v>
      </c>
      <c r="E498">
        <v>99</v>
      </c>
      <c r="F498">
        <v>99</v>
      </c>
      <c r="G498">
        <v>99</v>
      </c>
      <c r="H498">
        <v>99</v>
      </c>
      <c r="I498">
        <v>99</v>
      </c>
      <c r="J498">
        <v>999</v>
      </c>
      <c r="K498">
        <v>99</v>
      </c>
      <c r="L498">
        <v>99</v>
      </c>
      <c r="M498">
        <v>99</v>
      </c>
      <c r="N498">
        <v>175</v>
      </c>
      <c r="O498">
        <v>99</v>
      </c>
      <c r="P498">
        <v>9999</v>
      </c>
      <c r="Q498">
        <v>288</v>
      </c>
      <c r="R498">
        <v>401</v>
      </c>
      <c r="S498">
        <v>2.1127819548872182</v>
      </c>
      <c r="T498">
        <v>5.6109725685785534</v>
      </c>
      <c r="U498">
        <v>163.8488778054863</v>
      </c>
      <c r="V498">
        <v>1.99501246882793</v>
      </c>
      <c r="W498">
        <v>32.668329177057359</v>
      </c>
      <c r="X498">
        <v>0</v>
      </c>
      <c r="Y498">
        <v>7.0933993403738151</v>
      </c>
      <c r="Z498">
        <v>1.2140050541295422</v>
      </c>
      <c r="AA498">
        <v>2.3000117752589473</v>
      </c>
      <c r="AB498">
        <v>-23.689983736168482</v>
      </c>
      <c r="AC498">
        <v>-3.6115118495292471</v>
      </c>
      <c r="AD498">
        <v>68.969599578848999</v>
      </c>
      <c r="AE498">
        <v>0.75000935173755279</v>
      </c>
      <c r="AF498">
        <v>0.40463155618311886</v>
      </c>
      <c r="AG498">
        <v>2513.7229916897504</v>
      </c>
      <c r="AH498">
        <v>90.024937655860356</v>
      </c>
      <c r="AI498">
        <v>39.900249376558598</v>
      </c>
      <c r="AJ498">
        <v>1016.0684867683829</v>
      </c>
      <c r="AK498">
        <v>1.6494267074362223</v>
      </c>
      <c r="AL498">
        <v>17.762722947992071</v>
      </c>
      <c r="AM498">
        <v>18.027832167678906</v>
      </c>
      <c r="AN498">
        <v>99</v>
      </c>
      <c r="AO498">
        <v>99</v>
      </c>
      <c r="AP498">
        <v>99</v>
      </c>
      <c r="AQ498">
        <v>99</v>
      </c>
      <c r="AR498">
        <v>195.66759002770081</v>
      </c>
      <c r="AS498">
        <v>22.325902583583964</v>
      </c>
    </row>
    <row r="499" spans="1:45">
      <c r="A499">
        <v>13</v>
      </c>
      <c r="B499">
        <v>7</v>
      </c>
      <c r="C499">
        <v>2024</v>
      </c>
      <c r="D499">
        <v>99</v>
      </c>
      <c r="E499">
        <v>99</v>
      </c>
      <c r="F499">
        <v>99</v>
      </c>
      <c r="G499">
        <v>99</v>
      </c>
      <c r="H499">
        <v>99</v>
      </c>
      <c r="I499">
        <v>99</v>
      </c>
      <c r="J499">
        <v>999</v>
      </c>
      <c r="K499">
        <v>99</v>
      </c>
      <c r="L499">
        <v>99</v>
      </c>
      <c r="M499">
        <v>99</v>
      </c>
      <c r="N499">
        <v>200</v>
      </c>
      <c r="O499">
        <v>99</v>
      </c>
      <c r="P499">
        <v>9999</v>
      </c>
      <c r="Q499">
        <v>696</v>
      </c>
      <c r="R499">
        <v>934</v>
      </c>
      <c r="S499">
        <v>2.1071428571428577</v>
      </c>
      <c r="T499">
        <v>5.6402569593147742</v>
      </c>
      <c r="U499">
        <v>189.51466809421845</v>
      </c>
      <c r="V499">
        <v>2.0342612419700221</v>
      </c>
      <c r="W499">
        <v>34.475374732334039</v>
      </c>
      <c r="X499">
        <v>0</v>
      </c>
      <c r="Y499">
        <v>7.1075260234911859</v>
      </c>
      <c r="Z499">
        <v>1.1278033579846019</v>
      </c>
      <c r="AA499">
        <v>2.2439846638645453</v>
      </c>
      <c r="AB499">
        <v>-57.603767707645119</v>
      </c>
      <c r="AC499">
        <v>-2.9964791386103116</v>
      </c>
      <c r="AD499">
        <v>61.282965240182889</v>
      </c>
      <c r="AE499">
        <v>1.7469045748700107</v>
      </c>
      <c r="AF499">
        <v>1.0900881305356878</v>
      </c>
      <c r="AG499">
        <v>2431.3830548926021</v>
      </c>
      <c r="AH499">
        <v>89.614561027837269</v>
      </c>
      <c r="AI499">
        <v>32.226980728051402</v>
      </c>
      <c r="AJ499">
        <v>937.23457915912013</v>
      </c>
      <c r="AK499">
        <v>-1.1520319844408415</v>
      </c>
      <c r="AL499">
        <v>15.814294694185779</v>
      </c>
      <c r="AM499">
        <v>22.939286591475678</v>
      </c>
      <c r="AN499">
        <v>99</v>
      </c>
      <c r="AO499">
        <v>99</v>
      </c>
      <c r="AP499">
        <v>99</v>
      </c>
      <c r="AQ499">
        <v>99</v>
      </c>
      <c r="AR499">
        <v>204.82696897374703</v>
      </c>
      <c r="AS499">
        <v>22.445428644351203</v>
      </c>
    </row>
    <row r="500" spans="1:45">
      <c r="A500">
        <v>13</v>
      </c>
      <c r="B500">
        <v>8</v>
      </c>
      <c r="C500">
        <v>2024</v>
      </c>
      <c r="D500">
        <v>99</v>
      </c>
      <c r="E500">
        <v>99</v>
      </c>
      <c r="F500">
        <v>99</v>
      </c>
      <c r="G500">
        <v>99</v>
      </c>
      <c r="H500">
        <v>99</v>
      </c>
      <c r="I500">
        <v>99</v>
      </c>
      <c r="J500">
        <v>999</v>
      </c>
      <c r="K500">
        <v>99</v>
      </c>
      <c r="L500">
        <v>99</v>
      </c>
      <c r="M500">
        <v>99</v>
      </c>
      <c r="N500">
        <v>225</v>
      </c>
      <c r="O500">
        <v>99</v>
      </c>
      <c r="P500">
        <v>9999</v>
      </c>
      <c r="Q500">
        <v>1782</v>
      </c>
      <c r="R500">
        <v>2413</v>
      </c>
      <c r="S500">
        <v>2.0907190635451514</v>
      </c>
      <c r="T500">
        <v>5.5176129299627004</v>
      </c>
      <c r="U500">
        <v>214.67496891835839</v>
      </c>
      <c r="V500">
        <v>1.4090343970161623</v>
      </c>
      <c r="W500">
        <v>27.517612929962706</v>
      </c>
      <c r="X500">
        <v>0</v>
      </c>
      <c r="Y500">
        <v>7.0714073826738177</v>
      </c>
      <c r="Z500">
        <v>1.0079503135704939</v>
      </c>
      <c r="AA500">
        <v>1.9360370110390359</v>
      </c>
      <c r="AB500">
        <v>-49.377656064166082</v>
      </c>
      <c r="AC500">
        <v>3.4855672153139494</v>
      </c>
      <c r="AD500">
        <v>49.315476411687214</v>
      </c>
      <c r="AE500">
        <v>4.5131485429992884</v>
      </c>
      <c r="AF500">
        <v>3.1901465625904653</v>
      </c>
      <c r="AG500">
        <v>2256.187646233037</v>
      </c>
      <c r="AH500">
        <v>88.561956071280605</v>
      </c>
      <c r="AI500">
        <v>21.342726895980103</v>
      </c>
      <c r="AJ500">
        <v>841.68953851667504</v>
      </c>
      <c r="AK500">
        <v>3.2209990718073298</v>
      </c>
      <c r="AL500">
        <v>6.7406057161867263</v>
      </c>
      <c r="AM500">
        <v>18.591021176706327</v>
      </c>
      <c r="AN500">
        <v>99</v>
      </c>
      <c r="AO500">
        <v>99</v>
      </c>
      <c r="AP500">
        <v>99</v>
      </c>
      <c r="AQ500">
        <v>99</v>
      </c>
      <c r="AR500">
        <v>213.88535329901728</v>
      </c>
      <c r="AS500">
        <v>22.204818716584139</v>
      </c>
    </row>
    <row r="501" spans="1:45">
      <c r="A501">
        <v>13</v>
      </c>
      <c r="B501">
        <v>9</v>
      </c>
      <c r="C501">
        <v>2024</v>
      </c>
      <c r="D501">
        <v>99</v>
      </c>
      <c r="E501">
        <v>99</v>
      </c>
      <c r="F501">
        <v>99</v>
      </c>
      <c r="G501">
        <v>99</v>
      </c>
      <c r="H501">
        <v>99</v>
      </c>
      <c r="I501">
        <v>99</v>
      </c>
      <c r="J501">
        <v>999</v>
      </c>
      <c r="K501">
        <v>99</v>
      </c>
      <c r="L501">
        <v>99</v>
      </c>
      <c r="M501">
        <v>99</v>
      </c>
      <c r="N501">
        <v>250</v>
      </c>
      <c r="O501">
        <v>99</v>
      </c>
      <c r="P501">
        <v>9999</v>
      </c>
      <c r="Q501">
        <v>3444</v>
      </c>
      <c r="R501">
        <v>5461</v>
      </c>
      <c r="S501">
        <v>2.4052311659605818</v>
      </c>
      <c r="T501">
        <v>5.9657571873283279</v>
      </c>
      <c r="U501">
        <v>238.9046511627908</v>
      </c>
      <c r="V501">
        <v>0.98882988463651356</v>
      </c>
      <c r="W501">
        <v>36.23878410547519</v>
      </c>
      <c r="X501">
        <v>0</v>
      </c>
      <c r="Y501">
        <v>7.1065241032750723</v>
      </c>
      <c r="Z501">
        <v>0.88232424455792491</v>
      </c>
      <c r="AA501">
        <v>1.7791749708800748</v>
      </c>
      <c r="AB501">
        <v>-39.850041529941905</v>
      </c>
      <c r="AC501">
        <v>13.07399608751448</v>
      </c>
      <c r="AD501">
        <v>43.591419176754499</v>
      </c>
      <c r="AE501">
        <v>10.213967755208921</v>
      </c>
      <c r="AF501">
        <v>8.0346818918993979</v>
      </c>
      <c r="AG501">
        <v>2217.9743223965766</v>
      </c>
      <c r="AH501">
        <v>89.837026185680287</v>
      </c>
      <c r="AI501">
        <v>16.205823109320637</v>
      </c>
      <c r="AJ501">
        <v>771.04815117443491</v>
      </c>
      <c r="AK501">
        <v>-0.81841369438829203</v>
      </c>
      <c r="AL501">
        <v>-4.4667592600718589</v>
      </c>
      <c r="AM501">
        <v>18.417712716997237</v>
      </c>
      <c r="AN501">
        <v>99</v>
      </c>
      <c r="AO501">
        <v>99</v>
      </c>
      <c r="AP501">
        <v>99</v>
      </c>
      <c r="AQ501">
        <v>99</v>
      </c>
      <c r="AR501">
        <v>218.75015284287753</v>
      </c>
      <c r="AS501">
        <v>23.018085241701087</v>
      </c>
    </row>
    <row r="502" spans="1:45">
      <c r="A502">
        <v>13</v>
      </c>
      <c r="B502">
        <v>10</v>
      </c>
      <c r="C502">
        <v>2024</v>
      </c>
      <c r="D502">
        <v>99</v>
      </c>
      <c r="E502">
        <v>99</v>
      </c>
      <c r="F502">
        <v>99</v>
      </c>
      <c r="G502">
        <v>99</v>
      </c>
      <c r="H502">
        <v>99</v>
      </c>
      <c r="I502">
        <v>99</v>
      </c>
      <c r="J502">
        <v>999</v>
      </c>
      <c r="K502">
        <v>99</v>
      </c>
      <c r="L502">
        <v>99</v>
      </c>
      <c r="M502">
        <v>99</v>
      </c>
      <c r="N502">
        <v>275</v>
      </c>
      <c r="O502">
        <v>99</v>
      </c>
      <c r="P502">
        <v>9999</v>
      </c>
      <c r="Q502">
        <v>4544</v>
      </c>
      <c r="R502">
        <v>8313</v>
      </c>
      <c r="S502">
        <v>2.9071368192247302</v>
      </c>
      <c r="T502">
        <v>6.8165523878262952</v>
      </c>
      <c r="U502">
        <v>263.09078551666062</v>
      </c>
      <c r="V502">
        <v>1.6961385781306391</v>
      </c>
      <c r="W502">
        <v>58.402502105136527</v>
      </c>
      <c r="X502">
        <v>0</v>
      </c>
      <c r="Y502">
        <v>7.2102995669202627</v>
      </c>
      <c r="Z502">
        <v>0.89716274849459765</v>
      </c>
      <c r="AA502">
        <v>1.7546227850165963</v>
      </c>
      <c r="AB502">
        <v>-27.177341870652999</v>
      </c>
      <c r="AC502">
        <v>16.379414006090453</v>
      </c>
      <c r="AD502">
        <v>37.69003843224661</v>
      </c>
      <c r="AE502">
        <v>15.548198855347325</v>
      </c>
      <c r="AF502">
        <v>13.46899908860382</v>
      </c>
      <c r="AG502">
        <v>2212.1935525972326</v>
      </c>
      <c r="AH502">
        <v>92.144833393480098</v>
      </c>
      <c r="AI502">
        <v>15.19307109346806</v>
      </c>
      <c r="AJ502">
        <v>701.10206642021649</v>
      </c>
      <c r="AK502">
        <v>0.30607236305509322</v>
      </c>
      <c r="AL502">
        <v>-5.9594094547718512</v>
      </c>
      <c r="AM502">
        <v>17.16057390204519</v>
      </c>
      <c r="AN502">
        <v>99</v>
      </c>
      <c r="AO502">
        <v>99</v>
      </c>
      <c r="AP502">
        <v>99</v>
      </c>
      <c r="AQ502">
        <v>99</v>
      </c>
      <c r="AR502">
        <v>221.81036282954841</v>
      </c>
      <c r="AS502">
        <v>24.288032809181878</v>
      </c>
    </row>
    <row r="503" spans="1:45">
      <c r="A503">
        <v>13</v>
      </c>
      <c r="B503">
        <v>11</v>
      </c>
      <c r="C503">
        <v>2024</v>
      </c>
      <c r="D503">
        <v>99</v>
      </c>
      <c r="E503">
        <v>99</v>
      </c>
      <c r="F503">
        <v>99</v>
      </c>
      <c r="G503">
        <v>99</v>
      </c>
      <c r="H503">
        <v>99</v>
      </c>
      <c r="I503">
        <v>99</v>
      </c>
      <c r="J503">
        <v>999</v>
      </c>
      <c r="K503">
        <v>99</v>
      </c>
      <c r="L503">
        <v>99</v>
      </c>
      <c r="M503">
        <v>99</v>
      </c>
      <c r="N503">
        <v>300</v>
      </c>
      <c r="O503">
        <v>99</v>
      </c>
      <c r="P503">
        <v>9999</v>
      </c>
      <c r="Q503">
        <v>4872</v>
      </c>
      <c r="R503">
        <v>9594</v>
      </c>
      <c r="S503">
        <v>3.4758570234113715</v>
      </c>
      <c r="T503">
        <v>7.6402960183447988</v>
      </c>
      <c r="U503">
        <v>287.50165728580276</v>
      </c>
      <c r="V503">
        <v>3.8670002084636241</v>
      </c>
      <c r="W503">
        <v>76.829268292682912</v>
      </c>
      <c r="X503">
        <v>0</v>
      </c>
      <c r="Y503">
        <v>7.0982272775006487</v>
      </c>
      <c r="Z503">
        <v>0.92451734215507053</v>
      </c>
      <c r="AA503">
        <v>1.7587940262752109</v>
      </c>
      <c r="AB503">
        <v>-22.074013228884848</v>
      </c>
      <c r="AC503">
        <v>14.54584244089126</v>
      </c>
      <c r="AD503">
        <v>27.385599809184026</v>
      </c>
      <c r="AE503">
        <v>17.944114016384244</v>
      </c>
      <c r="AF503">
        <v>16.98681558751499</v>
      </c>
      <c r="AG503">
        <v>2229.1081746920499</v>
      </c>
      <c r="AH503">
        <v>93.068584531999178</v>
      </c>
      <c r="AI503">
        <v>17.250364811340422</v>
      </c>
      <c r="AJ503">
        <v>694.6006131687999</v>
      </c>
      <c r="AK503">
        <v>3.5305419289673865</v>
      </c>
      <c r="AL503">
        <v>-10.486283570456742</v>
      </c>
      <c r="AM503">
        <v>19.54271057934475</v>
      </c>
      <c r="AN503">
        <v>99</v>
      </c>
      <c r="AO503">
        <v>99</v>
      </c>
      <c r="AP503">
        <v>99</v>
      </c>
      <c r="AQ503">
        <v>99</v>
      </c>
      <c r="AR503">
        <v>223.84972004479289</v>
      </c>
      <c r="AS503">
        <v>25.817523146268403</v>
      </c>
    </row>
    <row r="504" spans="1:45">
      <c r="A504">
        <v>13</v>
      </c>
      <c r="B504">
        <v>12</v>
      </c>
      <c r="C504">
        <v>2024</v>
      </c>
      <c r="D504">
        <v>99</v>
      </c>
      <c r="E504">
        <v>99</v>
      </c>
      <c r="F504">
        <v>99</v>
      </c>
      <c r="G504">
        <v>99</v>
      </c>
      <c r="H504">
        <v>99</v>
      </c>
      <c r="I504">
        <v>99</v>
      </c>
      <c r="J504">
        <v>999</v>
      </c>
      <c r="K504">
        <v>99</v>
      </c>
      <c r="L504">
        <v>99</v>
      </c>
      <c r="M504">
        <v>99</v>
      </c>
      <c r="N504">
        <v>325</v>
      </c>
      <c r="O504">
        <v>99</v>
      </c>
      <c r="P504">
        <v>9999</v>
      </c>
      <c r="Q504">
        <v>4727</v>
      </c>
      <c r="R504">
        <v>8708</v>
      </c>
      <c r="S504">
        <v>4.1226859836725307</v>
      </c>
      <c r="T504">
        <v>8.4468305006890194</v>
      </c>
      <c r="U504">
        <v>312.14079007808908</v>
      </c>
      <c r="V504">
        <v>11.208084519981623</v>
      </c>
      <c r="W504">
        <v>88.2981166743225</v>
      </c>
      <c r="X504">
        <v>0</v>
      </c>
      <c r="Y504">
        <v>7.1835113614757082</v>
      </c>
      <c r="Z504">
        <v>1.017482240666342</v>
      </c>
      <c r="AA504">
        <v>1.7815462503144679</v>
      </c>
      <c r="AB504">
        <v>-1.6991548614936154</v>
      </c>
      <c r="AC504">
        <v>11.48416700933657</v>
      </c>
      <c r="AD504">
        <v>22.723160350513641</v>
      </c>
      <c r="AE504">
        <v>16.286986122021471</v>
      </c>
      <c r="AF504">
        <v>16.739437148695089</v>
      </c>
      <c r="AG504">
        <v>2261.7723099522591</v>
      </c>
      <c r="AH504">
        <v>93.787322002756085</v>
      </c>
      <c r="AI504">
        <v>22.289848415250336</v>
      </c>
      <c r="AJ504">
        <v>702.49121787265915</v>
      </c>
      <c r="AK504">
        <v>4.5379547430750922</v>
      </c>
      <c r="AL504">
        <v>-12.112410660530188</v>
      </c>
      <c r="AM504">
        <v>21.607618335316012</v>
      </c>
      <c r="AN504">
        <v>99</v>
      </c>
      <c r="AO504">
        <v>99</v>
      </c>
      <c r="AP504">
        <v>99</v>
      </c>
      <c r="AQ504">
        <v>99</v>
      </c>
      <c r="AR504">
        <v>225.22022279348755</v>
      </c>
      <c r="AS504">
        <v>27.527733335359621</v>
      </c>
    </row>
    <row r="505" spans="1:45">
      <c r="A505">
        <v>13</v>
      </c>
      <c r="B505">
        <v>13</v>
      </c>
      <c r="C505">
        <v>2024</v>
      </c>
      <c r="D505">
        <v>99</v>
      </c>
      <c r="E505">
        <v>99</v>
      </c>
      <c r="F505">
        <v>99</v>
      </c>
      <c r="G505">
        <v>99</v>
      </c>
      <c r="H505">
        <v>99</v>
      </c>
      <c r="I505">
        <v>99</v>
      </c>
      <c r="J505">
        <v>999</v>
      </c>
      <c r="K505">
        <v>99</v>
      </c>
      <c r="L505">
        <v>99</v>
      </c>
      <c r="M505">
        <v>99</v>
      </c>
      <c r="N505">
        <v>350</v>
      </c>
      <c r="O505">
        <v>99</v>
      </c>
      <c r="P505">
        <v>9999</v>
      </c>
      <c r="Q505">
        <v>3977</v>
      </c>
      <c r="R505">
        <v>6519</v>
      </c>
      <c r="S505">
        <v>4.7718543555077586</v>
      </c>
      <c r="T505">
        <v>9.1349900291455768</v>
      </c>
      <c r="U505">
        <v>336.8583831876046</v>
      </c>
      <c r="V505">
        <v>24.022089277496544</v>
      </c>
      <c r="W505">
        <v>92.253413100168743</v>
      </c>
      <c r="X505">
        <v>0</v>
      </c>
      <c r="Y505">
        <v>7.1196768853128916</v>
      </c>
      <c r="Z505">
        <v>1.0961239060572314</v>
      </c>
      <c r="AA505">
        <v>1.9184640967763809</v>
      </c>
      <c r="AB505">
        <v>-14.99662869741775</v>
      </c>
      <c r="AC505">
        <v>10.786956737858477</v>
      </c>
      <c r="AD505">
        <v>12.694924774072648</v>
      </c>
      <c r="AE505">
        <v>12.192795421389299</v>
      </c>
      <c r="AF505">
        <v>13.52384692147883</v>
      </c>
      <c r="AG505">
        <v>2311.4713313896991</v>
      </c>
      <c r="AH505">
        <v>94.677097714373403</v>
      </c>
      <c r="AI505">
        <v>28.808099401748727</v>
      </c>
      <c r="AJ505">
        <v>727.40413141260149</v>
      </c>
      <c r="AK505">
        <v>6.1413002633079783</v>
      </c>
      <c r="AL505">
        <v>-12.306168130613569</v>
      </c>
      <c r="AM505">
        <v>21.885109212154479</v>
      </c>
      <c r="AN505">
        <v>99</v>
      </c>
      <c r="AO505">
        <v>99</v>
      </c>
      <c r="AP505">
        <v>99</v>
      </c>
      <c r="AQ505">
        <v>99</v>
      </c>
      <c r="AR505">
        <v>226.267087787496</v>
      </c>
      <c r="AS505">
        <v>29.309647100010505</v>
      </c>
    </row>
    <row r="506" spans="1:45">
      <c r="A506">
        <v>13</v>
      </c>
      <c r="B506">
        <v>14</v>
      </c>
      <c r="C506">
        <v>2024</v>
      </c>
      <c r="D506">
        <v>99</v>
      </c>
      <c r="E506">
        <v>99</v>
      </c>
      <c r="F506">
        <v>99</v>
      </c>
      <c r="G506">
        <v>99</v>
      </c>
      <c r="H506">
        <v>99</v>
      </c>
      <c r="I506">
        <v>99</v>
      </c>
      <c r="J506">
        <v>999</v>
      </c>
      <c r="K506">
        <v>99</v>
      </c>
      <c r="L506">
        <v>99</v>
      </c>
      <c r="M506">
        <v>99</v>
      </c>
      <c r="N506">
        <v>375</v>
      </c>
      <c r="O506">
        <v>99</v>
      </c>
      <c r="P506">
        <v>9999</v>
      </c>
      <c r="Q506">
        <v>2960</v>
      </c>
      <c r="R506">
        <v>4553</v>
      </c>
      <c r="S506">
        <v>5.4631138515745432</v>
      </c>
      <c r="T506">
        <v>9.7458818361519874</v>
      </c>
      <c r="U506">
        <v>361.66681309027069</v>
      </c>
      <c r="V506">
        <v>43.531737316055363</v>
      </c>
      <c r="W506">
        <v>95.365692949703501</v>
      </c>
      <c r="X506">
        <v>100</v>
      </c>
      <c r="Y506">
        <v>7.2313225786581246</v>
      </c>
      <c r="Z506">
        <v>1.1640078048307503</v>
      </c>
      <c r="AA506">
        <v>1.9853950200285373</v>
      </c>
      <c r="AB506">
        <v>-44.287666774449775</v>
      </c>
      <c r="AC506">
        <v>11.185979834579788</v>
      </c>
      <c r="AD506">
        <v>5.3720417730986227</v>
      </c>
      <c r="AE506">
        <v>8.5156922156136616</v>
      </c>
      <c r="AF506">
        <v>10.140940042501628</v>
      </c>
      <c r="AG506">
        <v>2329.4095855522114</v>
      </c>
      <c r="AH506">
        <v>94.838567977157979</v>
      </c>
      <c r="AI506">
        <v>38.875466725236109</v>
      </c>
      <c r="AJ506">
        <v>717.65999802017302</v>
      </c>
      <c r="AK506">
        <v>1.9754581473525279</v>
      </c>
      <c r="AL506">
        <v>-12.367328775819102</v>
      </c>
      <c r="AM506">
        <v>21.118610381692275</v>
      </c>
      <c r="AN506">
        <v>99</v>
      </c>
      <c r="AO506">
        <v>99</v>
      </c>
      <c r="AP506">
        <v>99</v>
      </c>
      <c r="AQ506">
        <v>99</v>
      </c>
      <c r="AR506">
        <v>226.91155360037044</v>
      </c>
      <c r="AS506">
        <v>31.192828961412214</v>
      </c>
    </row>
    <row r="507" spans="1:45">
      <c r="A507">
        <v>13</v>
      </c>
      <c r="B507">
        <v>15</v>
      </c>
      <c r="C507">
        <v>2024</v>
      </c>
      <c r="D507">
        <v>99</v>
      </c>
      <c r="E507">
        <v>99</v>
      </c>
      <c r="F507">
        <v>99</v>
      </c>
      <c r="G507">
        <v>99</v>
      </c>
      <c r="H507">
        <v>99</v>
      </c>
      <c r="I507">
        <v>99</v>
      </c>
      <c r="J507">
        <v>999</v>
      </c>
      <c r="K507">
        <v>99</v>
      </c>
      <c r="L507">
        <v>99</v>
      </c>
      <c r="M507">
        <v>99</v>
      </c>
      <c r="N507">
        <v>400</v>
      </c>
      <c r="O507">
        <v>99</v>
      </c>
      <c r="P507">
        <v>9999</v>
      </c>
      <c r="Q507">
        <v>1985</v>
      </c>
      <c r="R507">
        <v>2831</v>
      </c>
      <c r="S507">
        <v>6.1616554651574118</v>
      </c>
      <c r="T507">
        <v>10.293182620981984</v>
      </c>
      <c r="U507">
        <v>386.66704344754447</v>
      </c>
      <c r="V507">
        <v>67.00812433768985</v>
      </c>
      <c r="W507">
        <v>96.432356057930065</v>
      </c>
      <c r="X507">
        <v>100</v>
      </c>
      <c r="Y507">
        <v>7.2156957131983459</v>
      </c>
      <c r="Z507">
        <v>1.213264068453948</v>
      </c>
      <c r="AA507">
        <v>2.0863264811641238</v>
      </c>
      <c r="AB507">
        <v>-23.204646258061903</v>
      </c>
      <c r="AC507">
        <v>8.3326161844500106</v>
      </c>
      <c r="AD507">
        <v>6.0613881287822737</v>
      </c>
      <c r="AE507">
        <v>5.2949538024164911</v>
      </c>
      <c r="AF507">
        <v>6.7413819277951852</v>
      </c>
      <c r="AG507">
        <v>2396.1565507031833</v>
      </c>
      <c r="AH507">
        <v>95.407983044860487</v>
      </c>
      <c r="AI507">
        <v>50.158954433062512</v>
      </c>
      <c r="AJ507">
        <v>770.25829076045363</v>
      </c>
      <c r="AK507">
        <v>2.9306207458233642</v>
      </c>
      <c r="AL507">
        <v>-13.761525849085128</v>
      </c>
      <c r="AM507">
        <v>24.830526537113403</v>
      </c>
      <c r="AN507">
        <v>99</v>
      </c>
      <c r="AO507">
        <v>99</v>
      </c>
      <c r="AP507">
        <v>99</v>
      </c>
      <c r="AQ507">
        <v>99</v>
      </c>
      <c r="AR507">
        <v>227.00259067357516</v>
      </c>
      <c r="AS507">
        <v>33.303629530393749</v>
      </c>
    </row>
    <row r="508" spans="1:45">
      <c r="A508">
        <v>13</v>
      </c>
      <c r="B508">
        <v>16</v>
      </c>
      <c r="C508">
        <v>2024</v>
      </c>
      <c r="D508">
        <v>99</v>
      </c>
      <c r="E508">
        <v>99</v>
      </c>
      <c r="F508">
        <v>99</v>
      </c>
      <c r="G508">
        <v>99</v>
      </c>
      <c r="H508">
        <v>99</v>
      </c>
      <c r="I508">
        <v>99</v>
      </c>
      <c r="J508">
        <v>999</v>
      </c>
      <c r="K508">
        <v>99</v>
      </c>
      <c r="L508">
        <v>99</v>
      </c>
      <c r="M508">
        <v>99</v>
      </c>
      <c r="N508">
        <v>425</v>
      </c>
      <c r="O508">
        <v>99</v>
      </c>
      <c r="P508">
        <v>9999</v>
      </c>
      <c r="Q508">
        <v>1214</v>
      </c>
      <c r="R508">
        <v>1657</v>
      </c>
      <c r="S508">
        <v>6.8996978851963755</v>
      </c>
      <c r="T508">
        <v>10.808690404345201</v>
      </c>
      <c r="U508">
        <v>411.66385033192489</v>
      </c>
      <c r="V508">
        <v>86.360893180446595</v>
      </c>
      <c r="W508">
        <v>97.525648762824389</v>
      </c>
      <c r="X508">
        <v>100</v>
      </c>
      <c r="Y508">
        <v>7.1249154675449713</v>
      </c>
      <c r="Z508">
        <v>1.1833021997926756</v>
      </c>
      <c r="AA508">
        <v>2.2462138543888472</v>
      </c>
      <c r="AB508">
        <v>-21.401639769556031</v>
      </c>
      <c r="AC508">
        <v>7.6799971954007438</v>
      </c>
      <c r="AD508">
        <v>9.8408026746747428</v>
      </c>
      <c r="AE508">
        <v>3.099165825010286</v>
      </c>
      <c r="AF508">
        <v>4.2008497204790345</v>
      </c>
      <c r="AG508">
        <v>2491.5047558655674</v>
      </c>
      <c r="AH508">
        <v>95.171997585998781</v>
      </c>
      <c r="AI508">
        <v>63.427881713940863</v>
      </c>
      <c r="AJ508">
        <v>807.31901769450405</v>
      </c>
      <c r="AK508">
        <v>4.9831714860693292</v>
      </c>
      <c r="AL508">
        <v>-14.9075962148187</v>
      </c>
      <c r="AM508">
        <v>15.606537860216187</v>
      </c>
      <c r="AN508">
        <v>99</v>
      </c>
      <c r="AO508">
        <v>99</v>
      </c>
      <c r="AP508">
        <v>99</v>
      </c>
      <c r="AQ508">
        <v>99</v>
      </c>
      <c r="AR508">
        <v>227.14077362079905</v>
      </c>
      <c r="AS508">
        <v>35.385440892052152</v>
      </c>
    </row>
    <row r="509" spans="1:45">
      <c r="A509">
        <v>13</v>
      </c>
      <c r="B509">
        <v>17</v>
      </c>
      <c r="C509">
        <v>2024</v>
      </c>
      <c r="D509">
        <v>99</v>
      </c>
      <c r="E509">
        <v>99</v>
      </c>
      <c r="F509">
        <v>99</v>
      </c>
      <c r="G509">
        <v>99</v>
      </c>
      <c r="H509">
        <v>99</v>
      </c>
      <c r="I509">
        <v>99</v>
      </c>
      <c r="J509">
        <v>999</v>
      </c>
      <c r="K509">
        <v>99</v>
      </c>
      <c r="L509">
        <v>99</v>
      </c>
      <c r="M509">
        <v>99</v>
      </c>
      <c r="N509">
        <v>450</v>
      </c>
      <c r="O509">
        <v>99</v>
      </c>
      <c r="P509">
        <v>9999</v>
      </c>
      <c r="Q509">
        <v>708</v>
      </c>
      <c r="R509">
        <v>943</v>
      </c>
      <c r="S509">
        <v>7.4596602972399149</v>
      </c>
      <c r="T509">
        <v>11.318133616118772</v>
      </c>
      <c r="U509">
        <v>436.04644750795359</v>
      </c>
      <c r="V509">
        <v>93.425238600212097</v>
      </c>
      <c r="W509">
        <v>98.833510074231185</v>
      </c>
      <c r="X509">
        <v>100</v>
      </c>
      <c r="Y509">
        <v>7.1657135209093372</v>
      </c>
      <c r="Z509">
        <v>1.1597347484170673</v>
      </c>
      <c r="AA509">
        <v>2.1656138300823362</v>
      </c>
      <c r="AB509">
        <v>-22.346890807194303</v>
      </c>
      <c r="AC509">
        <v>3.1965114669641075</v>
      </c>
      <c r="AD509">
        <v>7.6020592175658308</v>
      </c>
      <c r="AE509">
        <v>1.763737702465118</v>
      </c>
      <c r="AF509">
        <v>2.5323069722988127</v>
      </c>
      <c r="AG509">
        <v>2525.1023102310223</v>
      </c>
      <c r="AH509">
        <v>96.394485683987284</v>
      </c>
      <c r="AI509">
        <v>71.474019088016973</v>
      </c>
      <c r="AJ509">
        <v>767.04428602743349</v>
      </c>
      <c r="AK509">
        <v>2.6877942828303714</v>
      </c>
      <c r="AL509">
        <v>-14.678790736289804</v>
      </c>
      <c r="AM509">
        <v>19.463775889953283</v>
      </c>
      <c r="AN509">
        <v>99</v>
      </c>
      <c r="AO509">
        <v>99</v>
      </c>
      <c r="AP509">
        <v>99</v>
      </c>
      <c r="AQ509">
        <v>99</v>
      </c>
      <c r="AR509">
        <v>227.90429042904287</v>
      </c>
      <c r="AS509">
        <v>37.046559976385495</v>
      </c>
    </row>
    <row r="510" spans="1:45">
      <c r="A510">
        <v>13</v>
      </c>
      <c r="B510">
        <v>18</v>
      </c>
      <c r="C510">
        <v>2024</v>
      </c>
      <c r="D510">
        <v>99</v>
      </c>
      <c r="E510">
        <v>99</v>
      </c>
      <c r="F510">
        <v>99</v>
      </c>
      <c r="G510">
        <v>99</v>
      </c>
      <c r="H510">
        <v>99</v>
      </c>
      <c r="I510">
        <v>99</v>
      </c>
      <c r="J510">
        <v>999</v>
      </c>
      <c r="K510">
        <v>99</v>
      </c>
      <c r="L510">
        <v>99</v>
      </c>
      <c r="M510">
        <v>99</v>
      </c>
      <c r="N510">
        <v>475</v>
      </c>
      <c r="O510">
        <v>99</v>
      </c>
      <c r="P510">
        <v>9999</v>
      </c>
      <c r="Q510">
        <v>403</v>
      </c>
      <c r="R510">
        <v>496</v>
      </c>
      <c r="S510">
        <v>7.9838709677419324</v>
      </c>
      <c r="T510">
        <v>11.77016129032258</v>
      </c>
      <c r="U510">
        <v>460.99999999999994</v>
      </c>
      <c r="V510">
        <v>98.185483870967758</v>
      </c>
      <c r="W510">
        <v>97.782258064516128</v>
      </c>
      <c r="X510">
        <v>100</v>
      </c>
      <c r="Y510">
        <v>7.2208730818829343</v>
      </c>
      <c r="Z510">
        <v>1.0942214124571481</v>
      </c>
      <c r="AA510">
        <v>2.3052352702934278</v>
      </c>
      <c r="AB510">
        <v>11.977508507990828</v>
      </c>
      <c r="AC510">
        <v>11.075148892958579</v>
      </c>
      <c r="AD510">
        <v>18.396285558197413</v>
      </c>
      <c r="AE510">
        <v>0.92769236524146181</v>
      </c>
      <c r="AF510">
        <v>1.4081681177931011</v>
      </c>
      <c r="AG510">
        <v>2565.0333333333328</v>
      </c>
      <c r="AH510">
        <v>96.774193548387117</v>
      </c>
      <c r="AI510">
        <v>78.024193548387103</v>
      </c>
      <c r="AJ510">
        <v>779.11583363593763</v>
      </c>
      <c r="AK510">
        <v>-11.001690920093957</v>
      </c>
      <c r="AL510">
        <v>-14.208868515026239</v>
      </c>
      <c r="AM510">
        <v>14.815134055355156</v>
      </c>
      <c r="AN510">
        <v>99</v>
      </c>
      <c r="AO510">
        <v>99</v>
      </c>
      <c r="AP510">
        <v>99</v>
      </c>
      <c r="AQ510">
        <v>99</v>
      </c>
      <c r="AR510">
        <v>229.17291666666671</v>
      </c>
      <c r="AS510">
        <v>38.537941171473399</v>
      </c>
    </row>
    <row r="511" spans="1:45">
      <c r="A511">
        <v>13</v>
      </c>
      <c r="B511">
        <v>19</v>
      </c>
      <c r="C511">
        <v>2024</v>
      </c>
      <c r="D511">
        <v>99</v>
      </c>
      <c r="E511">
        <v>99</v>
      </c>
      <c r="F511">
        <v>99</v>
      </c>
      <c r="G511">
        <v>99</v>
      </c>
      <c r="H511">
        <v>99</v>
      </c>
      <c r="I511">
        <v>99</v>
      </c>
      <c r="J511">
        <v>999</v>
      </c>
      <c r="K511">
        <v>99</v>
      </c>
      <c r="L511">
        <v>99</v>
      </c>
      <c r="M511">
        <v>99</v>
      </c>
      <c r="N511">
        <v>500</v>
      </c>
      <c r="O511">
        <v>99</v>
      </c>
      <c r="P511">
        <v>9999</v>
      </c>
      <c r="Q511">
        <v>188</v>
      </c>
      <c r="R511">
        <v>231</v>
      </c>
      <c r="S511">
        <v>8.7099567099567121</v>
      </c>
      <c r="T511">
        <v>12.346320346320343</v>
      </c>
      <c r="U511">
        <v>486.47012987012977</v>
      </c>
      <c r="V511">
        <v>100</v>
      </c>
      <c r="W511">
        <v>98.701298701298683</v>
      </c>
      <c r="X511">
        <v>100</v>
      </c>
      <c r="Y511">
        <v>7.0089503373603215</v>
      </c>
      <c r="Z511">
        <v>1.0681681117731825</v>
      </c>
      <c r="AA511">
        <v>2.1745222616035425</v>
      </c>
      <c r="AB511">
        <v>11.026639191157217</v>
      </c>
      <c r="AC511">
        <v>-4.5476883338123972</v>
      </c>
      <c r="AD511">
        <v>11.033966612257018</v>
      </c>
      <c r="AE511">
        <v>0.43205027494108406</v>
      </c>
      <c r="AF511">
        <v>0.69205412921485843</v>
      </c>
      <c r="AG511">
        <v>2569.269058295964</v>
      </c>
      <c r="AH511">
        <v>96.536796536796558</v>
      </c>
      <c r="AI511">
        <v>79.220779220779235</v>
      </c>
      <c r="AJ511">
        <v>727.84968590760286</v>
      </c>
      <c r="AK511">
        <v>9.0677773576317282</v>
      </c>
      <c r="AL511">
        <v>-7.7524798816082621</v>
      </c>
      <c r="AM511">
        <v>1.0851819550802335</v>
      </c>
      <c r="AN511">
        <v>99</v>
      </c>
      <c r="AO511">
        <v>99</v>
      </c>
      <c r="AP511">
        <v>99</v>
      </c>
      <c r="AQ511">
        <v>99</v>
      </c>
      <c r="AR511">
        <v>229.72197309417035</v>
      </c>
      <c r="AS511">
        <v>40.350313823949669</v>
      </c>
    </row>
    <row r="512" spans="1:45">
      <c r="A512">
        <v>13</v>
      </c>
      <c r="B512">
        <v>20</v>
      </c>
      <c r="C512">
        <v>2024</v>
      </c>
      <c r="D512">
        <v>99</v>
      </c>
      <c r="E512">
        <v>99</v>
      </c>
      <c r="F512">
        <v>99</v>
      </c>
      <c r="G512">
        <v>99</v>
      </c>
      <c r="H512">
        <v>99</v>
      </c>
      <c r="I512">
        <v>99</v>
      </c>
      <c r="J512">
        <v>999</v>
      </c>
      <c r="K512">
        <v>99</v>
      </c>
      <c r="L512">
        <v>99</v>
      </c>
      <c r="M512">
        <v>99</v>
      </c>
      <c r="N512">
        <v>525</v>
      </c>
      <c r="O512">
        <v>99</v>
      </c>
      <c r="P512">
        <v>9999</v>
      </c>
      <c r="Q512">
        <v>103</v>
      </c>
      <c r="R512">
        <v>123</v>
      </c>
      <c r="S512">
        <v>9.2601626016260141</v>
      </c>
      <c r="T512">
        <v>12.837398373983742</v>
      </c>
      <c r="U512">
        <v>510.2414634146341</v>
      </c>
      <c r="V512">
        <v>100</v>
      </c>
      <c r="W512">
        <v>100</v>
      </c>
      <c r="X512">
        <v>100</v>
      </c>
      <c r="Y512">
        <v>6.7215455882070358</v>
      </c>
      <c r="Z512">
        <v>0.90020231126286532</v>
      </c>
      <c r="AA512">
        <v>1.7959936613312601</v>
      </c>
      <c r="AB512">
        <v>20.245175408100405</v>
      </c>
      <c r="AC512">
        <v>7.5718207578141472</v>
      </c>
      <c r="AD512">
        <v>4.1251146183862124</v>
      </c>
      <c r="AE512">
        <v>0.23005274379979795</v>
      </c>
      <c r="AF512">
        <v>0.38650290664692694</v>
      </c>
      <c r="AG512">
        <v>2549.0170940170942</v>
      </c>
      <c r="AH512">
        <v>95.121951219512169</v>
      </c>
      <c r="AI512">
        <v>85.365853658536579</v>
      </c>
      <c r="AJ512">
        <v>736.37931491473137</v>
      </c>
      <c r="AK512">
        <v>15.323819762471141</v>
      </c>
      <c r="AL512">
        <v>-8.9794721599778295</v>
      </c>
      <c r="AM512">
        <v>3.0421120497232375</v>
      </c>
      <c r="AN512">
        <v>99</v>
      </c>
      <c r="AO512">
        <v>99</v>
      </c>
      <c r="AP512">
        <v>99</v>
      </c>
      <c r="AQ512">
        <v>99</v>
      </c>
      <c r="AR512">
        <v>230.6666666666666</v>
      </c>
      <c r="AS512">
        <v>41.725865763237742</v>
      </c>
    </row>
    <row r="513" spans="1:45">
      <c r="A513">
        <v>13</v>
      </c>
      <c r="B513">
        <v>21</v>
      </c>
      <c r="C513">
        <v>2024</v>
      </c>
      <c r="D513">
        <v>99</v>
      </c>
      <c r="E513">
        <v>99</v>
      </c>
      <c r="F513">
        <v>99</v>
      </c>
      <c r="G513">
        <v>99</v>
      </c>
      <c r="H513">
        <v>99</v>
      </c>
      <c r="I513">
        <v>99</v>
      </c>
      <c r="J513">
        <v>999</v>
      </c>
      <c r="K513">
        <v>99</v>
      </c>
      <c r="L513">
        <v>99</v>
      </c>
      <c r="M513">
        <v>99</v>
      </c>
      <c r="N513">
        <v>550</v>
      </c>
      <c r="O513">
        <v>99</v>
      </c>
      <c r="P513">
        <v>9999</v>
      </c>
      <c r="Q513">
        <v>46</v>
      </c>
      <c r="R513">
        <v>49</v>
      </c>
      <c r="S513">
        <v>9.9375</v>
      </c>
      <c r="T513">
        <v>12.979591836734697</v>
      </c>
      <c r="U513">
        <v>536.03877551020412</v>
      </c>
      <c r="V513">
        <v>100</v>
      </c>
      <c r="W513">
        <v>100</v>
      </c>
      <c r="X513">
        <v>100</v>
      </c>
      <c r="Y513">
        <v>7.2748326673046382</v>
      </c>
      <c r="AA513">
        <v>2.1332144559409474</v>
      </c>
      <c r="AC513">
        <v>-9.6606101506533211</v>
      </c>
      <c r="AE513">
        <v>9.1647028017805693E-2</v>
      </c>
      <c r="AF513">
        <v>0.1617574127297855</v>
      </c>
      <c r="AG513">
        <v>2578.1739130434785</v>
      </c>
      <c r="AH513">
        <v>93.877551020408163</v>
      </c>
      <c r="AI513">
        <v>79.591836734693885</v>
      </c>
      <c r="AJ513">
        <v>835.2478232692323</v>
      </c>
      <c r="AK513">
        <v>-19.922889647411392</v>
      </c>
      <c r="AL513">
        <v>-35.704350726526712</v>
      </c>
      <c r="AN513">
        <v>99</v>
      </c>
      <c r="AO513">
        <v>99</v>
      </c>
      <c r="AP513">
        <v>99</v>
      </c>
      <c r="AQ513">
        <v>99</v>
      </c>
      <c r="AR513">
        <v>233.04347826086956</v>
      </c>
      <c r="AS513">
        <v>42.600033854715086</v>
      </c>
    </row>
    <row r="514" spans="1:45">
      <c r="A514">
        <v>13</v>
      </c>
      <c r="B514">
        <v>22</v>
      </c>
      <c r="C514">
        <v>2024</v>
      </c>
      <c r="D514">
        <v>99</v>
      </c>
      <c r="E514">
        <v>99</v>
      </c>
      <c r="F514">
        <v>99</v>
      </c>
      <c r="G514">
        <v>99</v>
      </c>
      <c r="H514">
        <v>99</v>
      </c>
      <c r="I514">
        <v>99</v>
      </c>
      <c r="J514">
        <v>999</v>
      </c>
      <c r="K514">
        <v>99</v>
      </c>
      <c r="L514">
        <v>99</v>
      </c>
      <c r="M514">
        <v>99</v>
      </c>
      <c r="N514">
        <v>575</v>
      </c>
      <c r="O514">
        <v>99</v>
      </c>
      <c r="P514">
        <v>9999</v>
      </c>
      <c r="Q514">
        <v>36</v>
      </c>
      <c r="R514">
        <v>38</v>
      </c>
      <c r="S514">
        <v>11.027027027027025</v>
      </c>
      <c r="T514">
        <v>13.710526315789473</v>
      </c>
      <c r="U514">
        <v>571.30263157894751</v>
      </c>
      <c r="V514">
        <v>100</v>
      </c>
      <c r="W514">
        <v>100</v>
      </c>
      <c r="X514">
        <v>100</v>
      </c>
      <c r="Y514">
        <v>18.702272404035924</v>
      </c>
      <c r="AA514">
        <v>1.6528746049939087</v>
      </c>
      <c r="AC514">
        <v>21.846796357833501</v>
      </c>
      <c r="AE514">
        <v>7.107320540156363E-2</v>
      </c>
      <c r="AF514">
        <v>0.13369701977306231</v>
      </c>
      <c r="AG514">
        <v>2792.5</v>
      </c>
      <c r="AH514">
        <v>94.736842105263179</v>
      </c>
      <c r="AI514">
        <v>81.578947368421055</v>
      </c>
      <c r="AJ514">
        <v>765.49582697171581</v>
      </c>
      <c r="AK514">
        <v>37.941669976881407</v>
      </c>
      <c r="AL514">
        <v>1.8744141783219641</v>
      </c>
      <c r="AN514">
        <v>99</v>
      </c>
      <c r="AO514">
        <v>99</v>
      </c>
      <c r="AP514">
        <v>99</v>
      </c>
      <c r="AQ514">
        <v>99</v>
      </c>
      <c r="AR514">
        <v>234.1666666666666</v>
      </c>
      <c r="AS514">
        <v>44.734804043140322</v>
      </c>
    </row>
    <row r="515" spans="1:45">
      <c r="A515">
        <v>13</v>
      </c>
      <c r="B515">
        <v>23</v>
      </c>
      <c r="C515">
        <v>2023</v>
      </c>
      <c r="D515">
        <v>99</v>
      </c>
      <c r="E515">
        <v>99</v>
      </c>
      <c r="F515">
        <v>99</v>
      </c>
      <c r="G515">
        <v>99</v>
      </c>
      <c r="H515">
        <v>99</v>
      </c>
      <c r="I515">
        <v>99</v>
      </c>
      <c r="J515">
        <v>999</v>
      </c>
      <c r="K515">
        <v>99</v>
      </c>
      <c r="L515">
        <v>99</v>
      </c>
      <c r="M515">
        <v>99</v>
      </c>
      <c r="N515">
        <v>50</v>
      </c>
      <c r="O515">
        <v>99</v>
      </c>
      <c r="P515">
        <v>9999</v>
      </c>
      <c r="Q515">
        <v>2</v>
      </c>
      <c r="R515">
        <v>19</v>
      </c>
      <c r="T515">
        <v>2.7894736842105257</v>
      </c>
      <c r="U515">
        <v>1</v>
      </c>
      <c r="V515">
        <v>100</v>
      </c>
      <c r="W515">
        <v>0</v>
      </c>
      <c r="X515">
        <v>0</v>
      </c>
      <c r="Y515">
        <v>0</v>
      </c>
      <c r="AA515">
        <v>1.321042147159067</v>
      </c>
      <c r="AE515">
        <v>3.3295948408804142E-2</v>
      </c>
      <c r="AF515">
        <v>1.110008600586165E-4</v>
      </c>
      <c r="AG515">
        <v>0</v>
      </c>
      <c r="AH515">
        <v>0</v>
      </c>
      <c r="AI515">
        <v>0</v>
      </c>
      <c r="AN515">
        <v>99</v>
      </c>
      <c r="AO515">
        <v>99</v>
      </c>
      <c r="AP515">
        <v>99</v>
      </c>
      <c r="AQ515">
        <v>99</v>
      </c>
    </row>
    <row r="516" spans="1:45">
      <c r="A516">
        <v>13</v>
      </c>
      <c r="B516">
        <v>24</v>
      </c>
      <c r="C516">
        <v>2023</v>
      </c>
      <c r="D516">
        <v>99</v>
      </c>
      <c r="E516">
        <v>99</v>
      </c>
      <c r="F516">
        <v>99</v>
      </c>
      <c r="G516">
        <v>99</v>
      </c>
      <c r="H516">
        <v>99</v>
      </c>
      <c r="I516">
        <v>99</v>
      </c>
      <c r="J516">
        <v>999</v>
      </c>
      <c r="K516">
        <v>99</v>
      </c>
      <c r="L516">
        <v>99</v>
      </c>
      <c r="M516">
        <v>99</v>
      </c>
      <c r="N516">
        <v>75</v>
      </c>
      <c r="O516">
        <v>99</v>
      </c>
      <c r="P516">
        <v>9999</v>
      </c>
      <c r="Q516">
        <v>1</v>
      </c>
      <c r="R516">
        <v>1</v>
      </c>
      <c r="S516">
        <v>2</v>
      </c>
      <c r="T516">
        <v>5</v>
      </c>
      <c r="U516">
        <v>64.3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E516">
        <v>1.7524183373054812E-3</v>
      </c>
      <c r="AF516">
        <v>3.7565027904047594E-4</v>
      </c>
      <c r="AG516">
        <v>0</v>
      </c>
      <c r="AH516">
        <v>0</v>
      </c>
      <c r="AI516">
        <v>0</v>
      </c>
      <c r="AN516">
        <v>99</v>
      </c>
      <c r="AO516">
        <v>99</v>
      </c>
      <c r="AP516">
        <v>99</v>
      </c>
      <c r="AQ516">
        <v>99</v>
      </c>
    </row>
    <row r="517" spans="1:45">
      <c r="A517">
        <v>13</v>
      </c>
      <c r="B517">
        <v>25</v>
      </c>
      <c r="C517">
        <v>2023</v>
      </c>
      <c r="D517">
        <v>99</v>
      </c>
      <c r="E517">
        <v>99</v>
      </c>
      <c r="F517">
        <v>99</v>
      </c>
      <c r="G517">
        <v>99</v>
      </c>
      <c r="H517">
        <v>99</v>
      </c>
      <c r="I517">
        <v>99</v>
      </c>
      <c r="J517">
        <v>999</v>
      </c>
      <c r="K517">
        <v>99</v>
      </c>
      <c r="L517">
        <v>99</v>
      </c>
      <c r="M517">
        <v>99</v>
      </c>
      <c r="N517">
        <v>100</v>
      </c>
      <c r="O517">
        <v>99</v>
      </c>
      <c r="P517">
        <v>9999</v>
      </c>
      <c r="Q517">
        <v>8</v>
      </c>
      <c r="R517">
        <v>9</v>
      </c>
      <c r="S517">
        <v>2.5</v>
      </c>
      <c r="T517">
        <v>4.1111111111111116</v>
      </c>
      <c r="U517">
        <v>94.211111111111123</v>
      </c>
      <c r="V517">
        <v>11.111111111111112</v>
      </c>
      <c r="W517">
        <v>11.111111111111112</v>
      </c>
      <c r="X517">
        <v>0</v>
      </c>
      <c r="Y517">
        <v>4.5491011186445345</v>
      </c>
      <c r="Z517">
        <v>0.64549722436790247</v>
      </c>
      <c r="AA517">
        <v>1.5947444549341478</v>
      </c>
      <c r="AB517">
        <v>-934.80791110724931</v>
      </c>
      <c r="AC517">
        <v>-3.8459774096788952</v>
      </c>
      <c r="AD517">
        <v>48.571836499878046</v>
      </c>
      <c r="AE517">
        <v>1.5771765035749331E-2</v>
      </c>
      <c r="AF517">
        <v>4.9535594338789993E-3</v>
      </c>
      <c r="AG517">
        <v>2921.8</v>
      </c>
      <c r="AH517">
        <v>55.555555555555557</v>
      </c>
      <c r="AI517">
        <v>55.555555555555557</v>
      </c>
      <c r="AJ517">
        <v>1277.1163455222079</v>
      </c>
      <c r="AK517">
        <v>31.02132323672588</v>
      </c>
      <c r="AL517">
        <v>-11.314742597315629</v>
      </c>
      <c r="AM517">
        <v>-9.9347984125811752</v>
      </c>
      <c r="AN517">
        <v>99</v>
      </c>
      <c r="AO517">
        <v>99</v>
      </c>
      <c r="AP517">
        <v>99</v>
      </c>
      <c r="AQ517">
        <v>99</v>
      </c>
      <c r="AR517">
        <v>165.8</v>
      </c>
      <c r="AS517">
        <v>21.420567994124237</v>
      </c>
    </row>
    <row r="518" spans="1:45">
      <c r="A518">
        <v>13</v>
      </c>
      <c r="B518">
        <v>26</v>
      </c>
      <c r="C518">
        <v>2023</v>
      </c>
      <c r="D518">
        <v>99</v>
      </c>
      <c r="E518">
        <v>99</v>
      </c>
      <c r="F518">
        <v>99</v>
      </c>
      <c r="G518">
        <v>99</v>
      </c>
      <c r="H518">
        <v>99</v>
      </c>
      <c r="I518">
        <v>99</v>
      </c>
      <c r="J518">
        <v>999</v>
      </c>
      <c r="K518">
        <v>99</v>
      </c>
      <c r="L518">
        <v>99</v>
      </c>
      <c r="M518">
        <v>99</v>
      </c>
      <c r="N518">
        <v>125</v>
      </c>
      <c r="O518">
        <v>99</v>
      </c>
      <c r="P518">
        <v>9999</v>
      </c>
      <c r="Q518">
        <v>37</v>
      </c>
      <c r="R518">
        <v>54</v>
      </c>
      <c r="S518">
        <v>2.3148148148148153</v>
      </c>
      <c r="T518">
        <v>4.8888888888888884</v>
      </c>
      <c r="U518">
        <v>113.80740740740738</v>
      </c>
      <c r="V518">
        <v>1.8518518518518521</v>
      </c>
      <c r="W518">
        <v>18.518518518518519</v>
      </c>
      <c r="X518">
        <v>0</v>
      </c>
      <c r="Y518">
        <v>6.9338101292216558</v>
      </c>
      <c r="Z518">
        <v>0.89905452547691489</v>
      </c>
      <c r="AA518">
        <v>1.6063146994223281</v>
      </c>
      <c r="AB518">
        <v>2.3688007361498502</v>
      </c>
      <c r="AC518">
        <v>27.541052693480346</v>
      </c>
      <c r="AD518">
        <v>56.278713521020627</v>
      </c>
      <c r="AE518">
        <v>9.4630590214496019E-2</v>
      </c>
      <c r="AF518">
        <v>3.5903520293485994E-2</v>
      </c>
      <c r="AG518">
        <v>2774.2857142857142</v>
      </c>
      <c r="AH518">
        <v>90.740740740740762</v>
      </c>
      <c r="AI518">
        <v>75.925925925925924</v>
      </c>
      <c r="AJ518">
        <v>1280.4158603790429</v>
      </c>
      <c r="AK518">
        <v>-37.869069943424371</v>
      </c>
      <c r="AL518">
        <v>-36.182049701786589</v>
      </c>
      <c r="AM518">
        <v>8.8625034132013685</v>
      </c>
      <c r="AN518">
        <v>99</v>
      </c>
      <c r="AO518">
        <v>99</v>
      </c>
      <c r="AP518">
        <v>99</v>
      </c>
      <c r="AQ518">
        <v>99</v>
      </c>
      <c r="AR518">
        <v>175.67346938775515</v>
      </c>
      <c r="AS518">
        <v>21.577327710342718</v>
      </c>
    </row>
    <row r="519" spans="1:45">
      <c r="A519">
        <v>13</v>
      </c>
      <c r="B519">
        <v>27</v>
      </c>
      <c r="C519">
        <v>2023</v>
      </c>
      <c r="D519">
        <v>99</v>
      </c>
      <c r="E519">
        <v>99</v>
      </c>
      <c r="F519">
        <v>99</v>
      </c>
      <c r="G519">
        <v>99</v>
      </c>
      <c r="H519">
        <v>99</v>
      </c>
      <c r="I519">
        <v>99</v>
      </c>
      <c r="J519">
        <v>999</v>
      </c>
      <c r="K519">
        <v>99</v>
      </c>
      <c r="L519">
        <v>99</v>
      </c>
      <c r="M519">
        <v>99</v>
      </c>
      <c r="N519">
        <v>150</v>
      </c>
      <c r="O519">
        <v>99</v>
      </c>
      <c r="P519">
        <v>9999</v>
      </c>
      <c r="Q519">
        <v>128</v>
      </c>
      <c r="R519">
        <v>164</v>
      </c>
      <c r="S519">
        <v>2.2699386503067478</v>
      </c>
      <c r="T519">
        <v>5.3536585365853639</v>
      </c>
      <c r="U519">
        <v>137.17378048780489</v>
      </c>
      <c r="V519">
        <v>1.2195121951219512</v>
      </c>
      <c r="W519">
        <v>32.31707317073171</v>
      </c>
      <c r="X519">
        <v>0</v>
      </c>
      <c r="Y519">
        <v>22.219489530054517</v>
      </c>
      <c r="Z519">
        <v>1.1918679690095262</v>
      </c>
      <c r="AA519">
        <v>2.3104848568312755</v>
      </c>
      <c r="AB519">
        <v>-0.53589629446450893</v>
      </c>
      <c r="AC519">
        <v>16.354146627627681</v>
      </c>
      <c r="AD519">
        <v>75.725681842318608</v>
      </c>
      <c r="AE519">
        <v>0.28739660731809902</v>
      </c>
      <c r="AF519">
        <v>0.13142793938466671</v>
      </c>
      <c r="AG519">
        <v>2638.8333333333339</v>
      </c>
      <c r="AH519">
        <v>87.804878048780495</v>
      </c>
      <c r="AI519">
        <v>51.219512195121951</v>
      </c>
      <c r="AJ519">
        <v>1149.0733162471013</v>
      </c>
      <c r="AK519">
        <v>-2.2893324556405705</v>
      </c>
      <c r="AL519">
        <v>-0.65481622004484519</v>
      </c>
      <c r="AM519">
        <v>9.8849187881479672</v>
      </c>
      <c r="AN519">
        <v>99</v>
      </c>
      <c r="AO519">
        <v>99</v>
      </c>
      <c r="AP519">
        <v>99</v>
      </c>
      <c r="AQ519">
        <v>99</v>
      </c>
      <c r="AR519">
        <v>186.55555555555557</v>
      </c>
      <c r="AS519">
        <v>21.863636337597089</v>
      </c>
    </row>
    <row r="520" spans="1:45">
      <c r="A520">
        <v>13</v>
      </c>
      <c r="B520">
        <v>28</v>
      </c>
      <c r="C520">
        <v>2023</v>
      </c>
      <c r="D520">
        <v>99</v>
      </c>
      <c r="E520">
        <v>99</v>
      </c>
      <c r="F520">
        <v>99</v>
      </c>
      <c r="G520">
        <v>99</v>
      </c>
      <c r="H520">
        <v>99</v>
      </c>
      <c r="I520">
        <v>99</v>
      </c>
      <c r="J520">
        <v>999</v>
      </c>
      <c r="K520">
        <v>99</v>
      </c>
      <c r="L520">
        <v>99</v>
      </c>
      <c r="M520">
        <v>99</v>
      </c>
      <c r="N520">
        <v>175</v>
      </c>
      <c r="O520">
        <v>99</v>
      </c>
      <c r="P520">
        <v>9999</v>
      </c>
      <c r="Q520">
        <v>324</v>
      </c>
      <c r="R520">
        <v>434</v>
      </c>
      <c r="S520">
        <v>2.0348027842227379</v>
      </c>
      <c r="T520">
        <v>5.4032258064516112</v>
      </c>
      <c r="U520">
        <v>163.97626728110598</v>
      </c>
      <c r="V520">
        <v>1.1520737327188939</v>
      </c>
      <c r="W520">
        <v>28.341013824884794</v>
      </c>
      <c r="X520">
        <v>0</v>
      </c>
      <c r="Y520">
        <v>7.3215648828713267</v>
      </c>
      <c r="Z520">
        <v>1.1620503601211281</v>
      </c>
      <c r="AA520">
        <v>2.2619042403093501</v>
      </c>
      <c r="AB520">
        <v>-33.924712491917035</v>
      </c>
      <c r="AC520">
        <v>4.5851939151849912</v>
      </c>
      <c r="AD520">
        <v>67.09535497295208</v>
      </c>
      <c r="AE520">
        <v>0.76054955839057925</v>
      </c>
      <c r="AF520">
        <v>0.41576073193018354</v>
      </c>
      <c r="AG520">
        <v>2442.6031746031745</v>
      </c>
      <c r="AH520">
        <v>87.096774193548399</v>
      </c>
      <c r="AI520">
        <v>32.258064516129025</v>
      </c>
      <c r="AJ520">
        <v>977.21458772682684</v>
      </c>
      <c r="AK520">
        <v>-11.569715042103562</v>
      </c>
      <c r="AL520">
        <v>0.72721329342955698</v>
      </c>
      <c r="AM520">
        <v>8.2939420593619761</v>
      </c>
      <c r="AN520">
        <v>99</v>
      </c>
      <c r="AO520">
        <v>99</v>
      </c>
      <c r="AP520">
        <v>99</v>
      </c>
      <c r="AQ520">
        <v>99</v>
      </c>
      <c r="AR520">
        <v>197.64814814814812</v>
      </c>
      <c r="AS520">
        <v>21.69295211782855</v>
      </c>
    </row>
    <row r="521" spans="1:45">
      <c r="A521">
        <v>13</v>
      </c>
      <c r="B521">
        <v>29</v>
      </c>
      <c r="C521">
        <v>2023</v>
      </c>
      <c r="D521">
        <v>99</v>
      </c>
      <c r="E521">
        <v>99</v>
      </c>
      <c r="F521">
        <v>99</v>
      </c>
      <c r="G521">
        <v>99</v>
      </c>
      <c r="H521">
        <v>99</v>
      </c>
      <c r="I521">
        <v>99</v>
      </c>
      <c r="J521">
        <v>999</v>
      </c>
      <c r="K521">
        <v>99</v>
      </c>
      <c r="L521">
        <v>99</v>
      </c>
      <c r="M521">
        <v>99</v>
      </c>
      <c r="N521">
        <v>200</v>
      </c>
      <c r="O521">
        <v>99</v>
      </c>
      <c r="P521">
        <v>9999</v>
      </c>
      <c r="Q521">
        <v>825</v>
      </c>
      <c r="R521">
        <v>1087</v>
      </c>
      <c r="S521">
        <v>1.9361111111111111</v>
      </c>
      <c r="T521">
        <v>5.3541858325666993</v>
      </c>
      <c r="U521">
        <v>189.87387304507823</v>
      </c>
      <c r="V521">
        <v>1.471941122355106</v>
      </c>
      <c r="W521">
        <v>26.126954921803122</v>
      </c>
      <c r="X521">
        <v>0</v>
      </c>
      <c r="Y521">
        <v>7.0335336873537155</v>
      </c>
      <c r="Z521">
        <v>1.080202365715184</v>
      </c>
      <c r="AA521">
        <v>2.1341052462090047</v>
      </c>
      <c r="AB521">
        <v>-31.167222382256718</v>
      </c>
      <c r="AC521">
        <v>-1.4356355066169724</v>
      </c>
      <c r="AD521">
        <v>58.377345939000435</v>
      </c>
      <c r="AE521">
        <v>1.9048787326510592</v>
      </c>
      <c r="AF521">
        <v>1.2057783899995811</v>
      </c>
      <c r="AG521">
        <v>2385.5113168724274</v>
      </c>
      <c r="AH521">
        <v>89.328426862925468</v>
      </c>
      <c r="AI521">
        <v>27.046918123275073</v>
      </c>
      <c r="AJ521">
        <v>989.1857247352882</v>
      </c>
      <c r="AK521">
        <v>-0.65367877241574401</v>
      </c>
      <c r="AL521">
        <v>8.2602381432221499</v>
      </c>
      <c r="AM521">
        <v>21.758018364474953</v>
      </c>
      <c r="AN521">
        <v>99</v>
      </c>
      <c r="AO521">
        <v>99</v>
      </c>
      <c r="AP521">
        <v>99</v>
      </c>
      <c r="AQ521">
        <v>99</v>
      </c>
      <c r="AR521">
        <v>206.84465020576127</v>
      </c>
      <c r="AS521">
        <v>21.803150706156902</v>
      </c>
    </row>
    <row r="522" spans="1:45">
      <c r="A522">
        <v>13</v>
      </c>
      <c r="B522">
        <v>30</v>
      </c>
      <c r="C522">
        <v>2023</v>
      </c>
      <c r="D522">
        <v>99</v>
      </c>
      <c r="E522">
        <v>99</v>
      </c>
      <c r="F522">
        <v>99</v>
      </c>
      <c r="G522">
        <v>99</v>
      </c>
      <c r="H522">
        <v>99</v>
      </c>
      <c r="I522">
        <v>99</v>
      </c>
      <c r="J522">
        <v>999</v>
      </c>
      <c r="K522">
        <v>99</v>
      </c>
      <c r="L522">
        <v>99</v>
      </c>
      <c r="M522">
        <v>99</v>
      </c>
      <c r="N522">
        <v>225</v>
      </c>
      <c r="O522">
        <v>99</v>
      </c>
      <c r="P522">
        <v>9999</v>
      </c>
      <c r="Q522">
        <v>2119</v>
      </c>
      <c r="R522">
        <v>2926</v>
      </c>
      <c r="S522">
        <v>1.9730476848652392</v>
      </c>
      <c r="T522">
        <v>5.3403964456596036</v>
      </c>
      <c r="U522">
        <v>214.43157894736865</v>
      </c>
      <c r="V522">
        <v>1.4354066985645937</v>
      </c>
      <c r="W522">
        <v>23.171565276828439</v>
      </c>
      <c r="X522">
        <v>0</v>
      </c>
      <c r="Y522">
        <v>7.0559525852184812</v>
      </c>
      <c r="Z522">
        <v>0.93889239184982531</v>
      </c>
      <c r="AA522">
        <v>1.8884623917621839</v>
      </c>
      <c r="AB522">
        <v>-61.238803757264016</v>
      </c>
      <c r="AC522">
        <v>7.3122475206915389</v>
      </c>
      <c r="AD522">
        <v>54.224489166865162</v>
      </c>
      <c r="AE522">
        <v>5.1275760549558402</v>
      </c>
      <c r="AF522">
        <v>3.6655218117802977</v>
      </c>
      <c r="AG522">
        <v>2236.6963809523809</v>
      </c>
      <c r="AH522">
        <v>89.712918660287102</v>
      </c>
      <c r="AI522">
        <v>17.737525632262475</v>
      </c>
      <c r="AJ522">
        <v>826.50165027706544</v>
      </c>
      <c r="AK522">
        <v>-2.7045917332100702</v>
      </c>
      <c r="AL522">
        <v>6.4646917223870002</v>
      </c>
      <c r="AM522">
        <v>23.913319761933849</v>
      </c>
      <c r="AN522">
        <v>99</v>
      </c>
      <c r="AO522">
        <v>99</v>
      </c>
      <c r="AP522">
        <v>99</v>
      </c>
      <c r="AQ522">
        <v>99</v>
      </c>
      <c r="AR522">
        <v>214.63809523809525</v>
      </c>
      <c r="AS522">
        <v>21.934051396408233</v>
      </c>
    </row>
    <row r="523" spans="1:45">
      <c r="A523">
        <v>13</v>
      </c>
      <c r="B523">
        <v>31</v>
      </c>
      <c r="C523">
        <v>2023</v>
      </c>
      <c r="D523">
        <v>99</v>
      </c>
      <c r="E523">
        <v>99</v>
      </c>
      <c r="F523">
        <v>99</v>
      </c>
      <c r="G523">
        <v>99</v>
      </c>
      <c r="H523">
        <v>99</v>
      </c>
      <c r="I523">
        <v>99</v>
      </c>
      <c r="J523">
        <v>999</v>
      </c>
      <c r="K523">
        <v>99</v>
      </c>
      <c r="L523">
        <v>99</v>
      </c>
      <c r="M523">
        <v>99</v>
      </c>
      <c r="N523">
        <v>250</v>
      </c>
      <c r="O523">
        <v>99</v>
      </c>
      <c r="P523">
        <v>9999</v>
      </c>
      <c r="Q523">
        <v>3875</v>
      </c>
      <c r="R523">
        <v>6549</v>
      </c>
      <c r="S523">
        <v>2.3262574988463314</v>
      </c>
      <c r="T523">
        <v>5.9819819819819822</v>
      </c>
      <c r="U523">
        <v>238.75228279126441</v>
      </c>
      <c r="V523">
        <v>1.1299435028248583</v>
      </c>
      <c r="W523">
        <v>35.883340968086721</v>
      </c>
      <c r="X523">
        <v>0</v>
      </c>
      <c r="Y523">
        <v>7.1494496986535152</v>
      </c>
      <c r="Z523">
        <v>0.84365334640259715</v>
      </c>
      <c r="AA523">
        <v>1.716058804829514</v>
      </c>
      <c r="AB523">
        <v>-51.824691061110606</v>
      </c>
      <c r="AC523">
        <v>12.56479327981879</v>
      </c>
      <c r="AD523">
        <v>45.505399333014815</v>
      </c>
      <c r="AE523">
        <v>11.476587691013599</v>
      </c>
      <c r="AF523">
        <v>9.1347205514701688</v>
      </c>
      <c r="AG523">
        <v>2175.438511596863</v>
      </c>
      <c r="AH523">
        <v>91.479615208428768</v>
      </c>
      <c r="AI523">
        <v>12.673690639792335</v>
      </c>
      <c r="AJ523">
        <v>707.11998042040091</v>
      </c>
      <c r="AK523">
        <v>0.53499689160813002</v>
      </c>
      <c r="AL523">
        <v>-1.1131176409736161</v>
      </c>
      <c r="AM523">
        <v>21.471682690781176</v>
      </c>
      <c r="AN523">
        <v>99</v>
      </c>
      <c r="AO523">
        <v>99</v>
      </c>
      <c r="AP523">
        <v>99</v>
      </c>
      <c r="AQ523">
        <v>99</v>
      </c>
      <c r="AR523">
        <v>219.29467712331055</v>
      </c>
      <c r="AS523">
        <v>22.833720390229981</v>
      </c>
    </row>
    <row r="524" spans="1:45">
      <c r="A524">
        <v>13</v>
      </c>
      <c r="B524">
        <v>32</v>
      </c>
      <c r="C524">
        <v>2023</v>
      </c>
      <c r="D524">
        <v>99</v>
      </c>
      <c r="E524">
        <v>99</v>
      </c>
      <c r="F524">
        <v>99</v>
      </c>
      <c r="G524">
        <v>99</v>
      </c>
      <c r="H524">
        <v>99</v>
      </c>
      <c r="I524">
        <v>99</v>
      </c>
      <c r="J524">
        <v>999</v>
      </c>
      <c r="K524">
        <v>99</v>
      </c>
      <c r="L524">
        <v>99</v>
      </c>
      <c r="M524">
        <v>99</v>
      </c>
      <c r="N524">
        <v>275</v>
      </c>
      <c r="O524">
        <v>99</v>
      </c>
      <c r="P524">
        <v>9999</v>
      </c>
      <c r="Q524">
        <v>4947</v>
      </c>
      <c r="R524">
        <v>9590</v>
      </c>
      <c r="S524">
        <v>2.8712923173671525</v>
      </c>
      <c r="T524">
        <v>6.8465067778936399</v>
      </c>
      <c r="U524">
        <v>263.03251303441232</v>
      </c>
      <c r="V524">
        <v>1.8039624608967677</v>
      </c>
      <c r="W524">
        <v>60.510948905109487</v>
      </c>
      <c r="X524">
        <v>0</v>
      </c>
      <c r="Y524">
        <v>7.1450362859287617</v>
      </c>
      <c r="Z524">
        <v>0.87342739996785412</v>
      </c>
      <c r="AA524">
        <v>1.6896315712038237</v>
      </c>
      <c r="AB524">
        <v>-41.288933210219128</v>
      </c>
      <c r="AC524">
        <v>15.773394729418028</v>
      </c>
      <c r="AD524">
        <v>37.04389658418345</v>
      </c>
      <c r="AE524">
        <v>16.805691854759573</v>
      </c>
      <c r="AF524">
        <v>14.736718383274138</v>
      </c>
      <c r="AG524">
        <v>2189.2511246063877</v>
      </c>
      <c r="AH524">
        <v>92.711157455682979</v>
      </c>
      <c r="AI524">
        <v>14.389989572471324</v>
      </c>
      <c r="AJ524">
        <v>692.9954238461786</v>
      </c>
      <c r="AK524">
        <v>2.2139424444450704</v>
      </c>
      <c r="AL524">
        <v>-5.0870529116485086</v>
      </c>
      <c r="AM524">
        <v>19.984640900532831</v>
      </c>
      <c r="AN524">
        <v>99</v>
      </c>
      <c r="AO524">
        <v>99</v>
      </c>
      <c r="AP524">
        <v>99</v>
      </c>
      <c r="AQ524">
        <v>99</v>
      </c>
      <c r="AR524">
        <v>222.04937022042279</v>
      </c>
      <c r="AS524">
        <v>24.208274306795381</v>
      </c>
    </row>
    <row r="525" spans="1:45">
      <c r="A525">
        <v>13</v>
      </c>
      <c r="B525">
        <v>33</v>
      </c>
      <c r="C525">
        <v>2023</v>
      </c>
      <c r="D525">
        <v>99</v>
      </c>
      <c r="E525">
        <v>99</v>
      </c>
      <c r="F525">
        <v>99</v>
      </c>
      <c r="G525">
        <v>99</v>
      </c>
      <c r="H525">
        <v>99</v>
      </c>
      <c r="I525">
        <v>99</v>
      </c>
      <c r="J525">
        <v>999</v>
      </c>
      <c r="K525">
        <v>99</v>
      </c>
      <c r="L525">
        <v>99</v>
      </c>
      <c r="M525">
        <v>99</v>
      </c>
      <c r="N525">
        <v>300</v>
      </c>
      <c r="O525">
        <v>99</v>
      </c>
      <c r="P525">
        <v>9999</v>
      </c>
      <c r="Q525">
        <v>5182</v>
      </c>
      <c r="R525">
        <v>10116</v>
      </c>
      <c r="S525">
        <v>3.4527609794785352</v>
      </c>
      <c r="T525">
        <v>7.7158956109134014</v>
      </c>
      <c r="U525">
        <v>287.41997726374137</v>
      </c>
      <c r="V525">
        <v>3.6872281534203246</v>
      </c>
      <c r="W525">
        <v>79.43851324634241</v>
      </c>
      <c r="X525">
        <v>0</v>
      </c>
      <c r="Y525">
        <v>7.1624269431712548</v>
      </c>
      <c r="Z525">
        <v>0.90337420589580897</v>
      </c>
      <c r="AA525">
        <v>1.6869900848078851</v>
      </c>
      <c r="AB525">
        <v>-23.668334384411502</v>
      </c>
      <c r="AC525">
        <v>14.12595582077695</v>
      </c>
      <c r="AD525">
        <v>30.092172652602745</v>
      </c>
      <c r="AE525">
        <v>17.727463900182251</v>
      </c>
      <c r="AF525">
        <v>16.986289212908019</v>
      </c>
      <c r="AG525">
        <v>2212.1045266617193</v>
      </c>
      <c r="AH525">
        <v>93.208778173190979</v>
      </c>
      <c r="AI525">
        <v>16.686437327006718</v>
      </c>
      <c r="AJ525">
        <v>687.50862118370651</v>
      </c>
      <c r="AK525">
        <v>4.598692819860088</v>
      </c>
      <c r="AL525">
        <v>-11.292117722323738</v>
      </c>
      <c r="AM525">
        <v>19.235920120229924</v>
      </c>
      <c r="AN525">
        <v>99</v>
      </c>
      <c r="AO525">
        <v>99</v>
      </c>
      <c r="AP525">
        <v>99</v>
      </c>
      <c r="AQ525">
        <v>99</v>
      </c>
      <c r="AR525">
        <v>224.00190819463589</v>
      </c>
      <c r="AS525">
        <v>25.76061833715244</v>
      </c>
    </row>
    <row r="526" spans="1:45">
      <c r="A526">
        <v>13</v>
      </c>
      <c r="B526">
        <v>34</v>
      </c>
      <c r="C526">
        <v>2023</v>
      </c>
      <c r="D526">
        <v>99</v>
      </c>
      <c r="E526">
        <v>99</v>
      </c>
      <c r="F526">
        <v>99</v>
      </c>
      <c r="G526">
        <v>99</v>
      </c>
      <c r="H526">
        <v>99</v>
      </c>
      <c r="I526">
        <v>99</v>
      </c>
      <c r="J526">
        <v>999</v>
      </c>
      <c r="K526">
        <v>99</v>
      </c>
      <c r="L526">
        <v>99</v>
      </c>
      <c r="M526">
        <v>99</v>
      </c>
      <c r="N526">
        <v>325</v>
      </c>
      <c r="O526">
        <v>99</v>
      </c>
      <c r="P526">
        <v>9999</v>
      </c>
      <c r="Q526">
        <v>4888</v>
      </c>
      <c r="R526">
        <v>9058</v>
      </c>
      <c r="S526">
        <v>4.1096238938053098</v>
      </c>
      <c r="T526">
        <v>8.5252815190991384</v>
      </c>
      <c r="U526">
        <v>312.05221903289942</v>
      </c>
      <c r="V526">
        <v>10.830205343342902</v>
      </c>
      <c r="W526">
        <v>89.445793773459926</v>
      </c>
      <c r="X526">
        <v>0</v>
      </c>
      <c r="Y526">
        <v>7.2392321907189556</v>
      </c>
      <c r="Z526">
        <v>1.0079371784181737</v>
      </c>
      <c r="AA526">
        <v>1.7481880513920895</v>
      </c>
      <c r="AB526">
        <v>-15.126163014787236</v>
      </c>
      <c r="AC526">
        <v>10.97131360700293</v>
      </c>
      <c r="AD526">
        <v>21.312398918295159</v>
      </c>
      <c r="AE526">
        <v>15.873405299313051</v>
      </c>
      <c r="AF526">
        <v>16.5132415797381</v>
      </c>
      <c r="AG526">
        <v>2239.3855872718764</v>
      </c>
      <c r="AH526">
        <v>94.347538087878107</v>
      </c>
      <c r="AI526">
        <v>22.068889379553983</v>
      </c>
      <c r="AJ526">
        <v>698.11584157124821</v>
      </c>
      <c r="AK526">
        <v>2.1638114086012128</v>
      </c>
      <c r="AL526">
        <v>-12.965006223086878</v>
      </c>
      <c r="AM526">
        <v>21.136937480735803</v>
      </c>
      <c r="AN526">
        <v>99</v>
      </c>
      <c r="AO526">
        <v>99</v>
      </c>
      <c r="AP526">
        <v>99</v>
      </c>
      <c r="AQ526">
        <v>99</v>
      </c>
      <c r="AR526">
        <v>225.32136172204025</v>
      </c>
      <c r="AS526">
        <v>27.483493030911873</v>
      </c>
    </row>
    <row r="527" spans="1:45">
      <c r="A527">
        <v>13</v>
      </c>
      <c r="B527">
        <v>35</v>
      </c>
      <c r="C527">
        <v>2023</v>
      </c>
      <c r="D527">
        <v>99</v>
      </c>
      <c r="E527">
        <v>99</v>
      </c>
      <c r="F527">
        <v>99</v>
      </c>
      <c r="G527">
        <v>99</v>
      </c>
      <c r="H527">
        <v>99</v>
      </c>
      <c r="I527">
        <v>99</v>
      </c>
      <c r="J527">
        <v>999</v>
      </c>
      <c r="K527">
        <v>99</v>
      </c>
      <c r="L527">
        <v>99</v>
      </c>
      <c r="M527">
        <v>99</v>
      </c>
      <c r="N527">
        <v>350</v>
      </c>
      <c r="O527">
        <v>99</v>
      </c>
      <c r="P527">
        <v>9999</v>
      </c>
      <c r="Q527">
        <v>3864</v>
      </c>
      <c r="R527">
        <v>6322</v>
      </c>
      <c r="S527">
        <v>4.8014892268694549</v>
      </c>
      <c r="T527">
        <v>9.2435937994305615</v>
      </c>
      <c r="U527">
        <v>336.63136665612041</v>
      </c>
      <c r="V527">
        <v>25.22935779816514</v>
      </c>
      <c r="W527">
        <v>93.293261626067675</v>
      </c>
      <c r="X527">
        <v>0</v>
      </c>
      <c r="Y527">
        <v>7.1114451865652724</v>
      </c>
      <c r="Z527">
        <v>1.1155711779346913</v>
      </c>
      <c r="AA527">
        <v>1.8930961313394512</v>
      </c>
      <c r="AB527">
        <v>-12.381843684482696</v>
      </c>
      <c r="AC527">
        <v>12.231217272799036</v>
      </c>
      <c r="AD527">
        <v>16.05512696314559</v>
      </c>
      <c r="AE527">
        <v>11.078788728445252</v>
      </c>
      <c r="AF527">
        <v>12.433168361187157</v>
      </c>
      <c r="AG527">
        <v>2294.0259740259735</v>
      </c>
      <c r="AH527">
        <v>94.969946219550778</v>
      </c>
      <c r="AI527">
        <v>31.03448275862068</v>
      </c>
      <c r="AJ527">
        <v>741.53720443803502</v>
      </c>
      <c r="AK527">
        <v>3.0952840075829879</v>
      </c>
      <c r="AL527">
        <v>-11.869832408228062</v>
      </c>
      <c r="AM527">
        <v>24.820291756438255</v>
      </c>
      <c r="AN527">
        <v>99</v>
      </c>
      <c r="AO527">
        <v>99</v>
      </c>
      <c r="AP527">
        <v>99</v>
      </c>
      <c r="AQ527">
        <v>99</v>
      </c>
      <c r="AR527">
        <v>225.98934398934395</v>
      </c>
      <c r="AS527">
        <v>29.403404676760008</v>
      </c>
    </row>
    <row r="528" spans="1:45">
      <c r="A528">
        <v>13</v>
      </c>
      <c r="B528">
        <v>36</v>
      </c>
      <c r="C528">
        <v>2023</v>
      </c>
      <c r="D528">
        <v>99</v>
      </c>
      <c r="E528">
        <v>99</v>
      </c>
      <c r="F528">
        <v>99</v>
      </c>
      <c r="G528">
        <v>99</v>
      </c>
      <c r="H528">
        <v>99</v>
      </c>
      <c r="I528">
        <v>99</v>
      </c>
      <c r="J528">
        <v>999</v>
      </c>
      <c r="K528">
        <v>99</v>
      </c>
      <c r="L528">
        <v>99</v>
      </c>
      <c r="M528">
        <v>99</v>
      </c>
      <c r="N528">
        <v>375</v>
      </c>
      <c r="O528">
        <v>99</v>
      </c>
      <c r="P528">
        <v>9999</v>
      </c>
      <c r="Q528">
        <v>2804</v>
      </c>
      <c r="R528">
        <v>4246</v>
      </c>
      <c r="S528">
        <v>5.5531965086105242</v>
      </c>
      <c r="T528">
        <v>9.8056994818652807</v>
      </c>
      <c r="U528">
        <v>361.65970325011727</v>
      </c>
      <c r="V528">
        <v>47.809703250117749</v>
      </c>
      <c r="W528">
        <v>94.865756005652358</v>
      </c>
      <c r="X528">
        <v>100</v>
      </c>
      <c r="Y528">
        <v>7.2549165557913087</v>
      </c>
      <c r="Z528">
        <v>1.1833640630287163</v>
      </c>
      <c r="AA528">
        <v>1.9936724016169605</v>
      </c>
      <c r="AB528">
        <v>-17.188221023101764</v>
      </c>
      <c r="AC528">
        <v>9.4360746344576611</v>
      </c>
      <c r="AD528">
        <v>7.6733325308674498</v>
      </c>
      <c r="AE528">
        <v>7.440768260199075</v>
      </c>
      <c r="AF528">
        <v>8.9712478322167275</v>
      </c>
      <c r="AG528">
        <v>2369.8349826818403</v>
      </c>
      <c r="AH528">
        <v>95.124823363165305</v>
      </c>
      <c r="AI528">
        <v>42.510598210080069</v>
      </c>
      <c r="AJ528">
        <v>774.16762964238421</v>
      </c>
      <c r="AK528">
        <v>4.0412547480477565</v>
      </c>
      <c r="AL528">
        <v>-14.816646784450771</v>
      </c>
      <c r="AM528">
        <v>21.233113018083166</v>
      </c>
      <c r="AN528">
        <v>99</v>
      </c>
      <c r="AO528">
        <v>99</v>
      </c>
      <c r="AP528">
        <v>99</v>
      </c>
      <c r="AQ528">
        <v>99</v>
      </c>
      <c r="AR528">
        <v>226.42355269668479</v>
      </c>
      <c r="AS528">
        <v>31.410500451714025</v>
      </c>
    </row>
    <row r="529" spans="1:45">
      <c r="A529">
        <v>13</v>
      </c>
      <c r="B529">
        <v>37</v>
      </c>
      <c r="C529">
        <v>2023</v>
      </c>
      <c r="D529">
        <v>99</v>
      </c>
      <c r="E529">
        <v>99</v>
      </c>
      <c r="F529">
        <v>99</v>
      </c>
      <c r="G529">
        <v>99</v>
      </c>
      <c r="H529">
        <v>99</v>
      </c>
      <c r="I529">
        <v>99</v>
      </c>
      <c r="J529">
        <v>999</v>
      </c>
      <c r="K529">
        <v>99</v>
      </c>
      <c r="L529">
        <v>99</v>
      </c>
      <c r="M529">
        <v>99</v>
      </c>
      <c r="N529">
        <v>400</v>
      </c>
      <c r="O529">
        <v>99</v>
      </c>
      <c r="P529">
        <v>9999</v>
      </c>
      <c r="Q529">
        <v>1946</v>
      </c>
      <c r="R529">
        <v>2790</v>
      </c>
      <c r="S529">
        <v>6.2884339080459757</v>
      </c>
      <c r="T529">
        <v>10.478136200716843</v>
      </c>
      <c r="U529">
        <v>386.64670250895966</v>
      </c>
      <c r="V529">
        <v>72.831541218637994</v>
      </c>
      <c r="W529">
        <v>96.738351254480307</v>
      </c>
      <c r="X529">
        <v>100</v>
      </c>
      <c r="Y529">
        <v>7.19324814509398</v>
      </c>
      <c r="Z529">
        <v>1.1509885365970209</v>
      </c>
      <c r="AA529">
        <v>2.1253012696617191</v>
      </c>
      <c r="AB529">
        <v>-45.302671090586209</v>
      </c>
      <c r="AC529">
        <v>8.4486378142918568</v>
      </c>
      <c r="AD529">
        <v>3.8084585094349537</v>
      </c>
      <c r="AE529">
        <v>4.8892471610822943</v>
      </c>
      <c r="AF529">
        <v>6.3021865833331558</v>
      </c>
      <c r="AG529">
        <v>2424.3233756534723</v>
      </c>
      <c r="AH529">
        <v>95.98566308243727</v>
      </c>
      <c r="AI529">
        <v>56.451612903225801</v>
      </c>
      <c r="AJ529">
        <v>818.11514049402501</v>
      </c>
      <c r="AK529">
        <v>6.0198153584831955</v>
      </c>
      <c r="AL529">
        <v>-15.93756950712234</v>
      </c>
      <c r="AM529">
        <v>21.468111159743927</v>
      </c>
      <c r="AN529">
        <v>99</v>
      </c>
      <c r="AO529">
        <v>99</v>
      </c>
      <c r="AP529">
        <v>99</v>
      </c>
      <c r="AQ529">
        <v>99</v>
      </c>
      <c r="AR529">
        <v>226.32897684839435</v>
      </c>
      <c r="AS529">
        <v>33.609541423996177</v>
      </c>
    </row>
    <row r="530" spans="1:45">
      <c r="A530">
        <v>13</v>
      </c>
      <c r="B530">
        <v>38</v>
      </c>
      <c r="C530">
        <v>2023</v>
      </c>
      <c r="D530">
        <v>99</v>
      </c>
      <c r="E530">
        <v>99</v>
      </c>
      <c r="F530">
        <v>99</v>
      </c>
      <c r="G530">
        <v>99</v>
      </c>
      <c r="H530">
        <v>99</v>
      </c>
      <c r="I530">
        <v>99</v>
      </c>
      <c r="J530">
        <v>999</v>
      </c>
      <c r="K530">
        <v>99</v>
      </c>
      <c r="L530">
        <v>99</v>
      </c>
      <c r="M530">
        <v>99</v>
      </c>
      <c r="N530">
        <v>425</v>
      </c>
      <c r="O530">
        <v>99</v>
      </c>
      <c r="P530">
        <v>9999</v>
      </c>
      <c r="Q530">
        <v>1214</v>
      </c>
      <c r="R530">
        <v>1676</v>
      </c>
      <c r="S530">
        <v>6.9575612671846994</v>
      </c>
      <c r="T530">
        <v>10.998210023866347</v>
      </c>
      <c r="U530">
        <v>411.44647971360439</v>
      </c>
      <c r="V530">
        <v>87.171837708830566</v>
      </c>
      <c r="W530">
        <v>98.866348448687361</v>
      </c>
      <c r="X530">
        <v>100</v>
      </c>
      <c r="Y530">
        <v>7.1950190453650178</v>
      </c>
      <c r="Z530">
        <v>1.1629636329060111</v>
      </c>
      <c r="AA530">
        <v>2.1084830692383223</v>
      </c>
      <c r="AB530">
        <v>-42.498670049787791</v>
      </c>
      <c r="AC530">
        <v>2.523567759433639</v>
      </c>
      <c r="AD530">
        <v>4.4838577028426512</v>
      </c>
      <c r="AE530">
        <v>2.9370531333239862</v>
      </c>
      <c r="AF530">
        <v>4.0286552833115348</v>
      </c>
      <c r="AG530">
        <v>2474.8274999999994</v>
      </c>
      <c r="AH530">
        <v>95.465393794749374</v>
      </c>
      <c r="AI530">
        <v>65.572792362768496</v>
      </c>
      <c r="AJ530">
        <v>803.48651372860661</v>
      </c>
      <c r="AK530">
        <v>0.68373508193735122</v>
      </c>
      <c r="AL530">
        <v>-13.112356005989456</v>
      </c>
      <c r="AM530">
        <v>23.644985135195967</v>
      </c>
      <c r="AN530">
        <v>99</v>
      </c>
      <c r="AO530">
        <v>99</v>
      </c>
      <c r="AP530">
        <v>99</v>
      </c>
      <c r="AQ530">
        <v>99</v>
      </c>
      <c r="AR530">
        <v>226.77312499999999</v>
      </c>
      <c r="AS530">
        <v>35.533078092091316</v>
      </c>
    </row>
    <row r="531" spans="1:45">
      <c r="A531">
        <v>13</v>
      </c>
      <c r="B531">
        <v>39</v>
      </c>
      <c r="C531">
        <v>2023</v>
      </c>
      <c r="D531">
        <v>99</v>
      </c>
      <c r="E531">
        <v>99</v>
      </c>
      <c r="F531">
        <v>99</v>
      </c>
      <c r="G531">
        <v>99</v>
      </c>
      <c r="H531">
        <v>99</v>
      </c>
      <c r="I531">
        <v>99</v>
      </c>
      <c r="J531">
        <v>999</v>
      </c>
      <c r="K531">
        <v>99</v>
      </c>
      <c r="L531">
        <v>99</v>
      </c>
      <c r="M531">
        <v>99</v>
      </c>
      <c r="N531">
        <v>450</v>
      </c>
      <c r="O531">
        <v>99</v>
      </c>
      <c r="P531">
        <v>9999</v>
      </c>
      <c r="Q531">
        <v>751</v>
      </c>
      <c r="R531">
        <v>981</v>
      </c>
      <c r="S531">
        <v>7.6153061224489758</v>
      </c>
      <c r="T531">
        <v>11.512742099898063</v>
      </c>
      <c r="U531">
        <v>436.27614678899056</v>
      </c>
      <c r="V531">
        <v>96.53414882772681</v>
      </c>
      <c r="W531">
        <v>99.286442405708485</v>
      </c>
      <c r="X531">
        <v>100</v>
      </c>
      <c r="Y531">
        <v>7.0575572984045927</v>
      </c>
      <c r="Z531">
        <v>1.0911456822639216</v>
      </c>
      <c r="AA531">
        <v>2.1820999910170062</v>
      </c>
      <c r="AB531">
        <v>-26.982035413981233</v>
      </c>
      <c r="AC531">
        <v>1.5475440891992198</v>
      </c>
      <c r="AD531">
        <v>9.3217439833342635</v>
      </c>
      <c r="AE531">
        <v>1.7191223888966778</v>
      </c>
      <c r="AF531">
        <v>2.5003638944116369</v>
      </c>
      <c r="AG531">
        <v>2554.9913885898818</v>
      </c>
      <c r="AH531">
        <v>94.699286442405693</v>
      </c>
      <c r="AI531">
        <v>75.63710499490314</v>
      </c>
      <c r="AJ531">
        <v>769.73724979737619</v>
      </c>
      <c r="AK531">
        <v>2.0138222667472805</v>
      </c>
      <c r="AL531">
        <v>-15.09367155681262</v>
      </c>
      <c r="AM531">
        <v>14.212310626793183</v>
      </c>
      <c r="AN531">
        <v>99</v>
      </c>
      <c r="AO531">
        <v>99</v>
      </c>
      <c r="AP531">
        <v>99</v>
      </c>
      <c r="AQ531">
        <v>99</v>
      </c>
      <c r="AR531">
        <v>227.28525296017224</v>
      </c>
      <c r="AS531">
        <v>37.391472714357825</v>
      </c>
    </row>
    <row r="532" spans="1:45">
      <c r="A532">
        <v>13</v>
      </c>
      <c r="B532">
        <v>40</v>
      </c>
      <c r="C532">
        <v>2023</v>
      </c>
      <c r="D532">
        <v>99</v>
      </c>
      <c r="E532">
        <v>99</v>
      </c>
      <c r="F532">
        <v>99</v>
      </c>
      <c r="G532">
        <v>99</v>
      </c>
      <c r="H532">
        <v>99</v>
      </c>
      <c r="I532">
        <v>99</v>
      </c>
      <c r="J532">
        <v>999</v>
      </c>
      <c r="K532">
        <v>99</v>
      </c>
      <c r="L532">
        <v>99</v>
      </c>
      <c r="M532">
        <v>99</v>
      </c>
      <c r="N532">
        <v>475</v>
      </c>
      <c r="O532">
        <v>99</v>
      </c>
      <c r="P532">
        <v>9999</v>
      </c>
      <c r="Q532">
        <v>436</v>
      </c>
      <c r="R532">
        <v>543</v>
      </c>
      <c r="S532">
        <v>8.2154696132596694</v>
      </c>
      <c r="T532">
        <v>11.972375690607736</v>
      </c>
      <c r="U532">
        <v>461.16224677716366</v>
      </c>
      <c r="V532">
        <v>98.895027624309378</v>
      </c>
      <c r="W532">
        <v>99.263351749539609</v>
      </c>
      <c r="X532">
        <v>100</v>
      </c>
      <c r="Y532">
        <v>6.9074940032842393</v>
      </c>
      <c r="Z532">
        <v>1.1205349742201289</v>
      </c>
      <c r="AA532">
        <v>2.1968442272205873</v>
      </c>
      <c r="AB532">
        <v>7.6951528813835388</v>
      </c>
      <c r="AC532">
        <v>11.003028790466361</v>
      </c>
      <c r="AD532">
        <v>16.77541091290567</v>
      </c>
      <c r="AE532">
        <v>0.95156315715687645</v>
      </c>
      <c r="AF532">
        <v>1.4629393404328539</v>
      </c>
      <c r="AG532">
        <v>2588.6382978723404</v>
      </c>
      <c r="AH532">
        <v>95.211786372007353</v>
      </c>
      <c r="AI532">
        <v>78.821362799263369</v>
      </c>
      <c r="AJ532">
        <v>811.56801851025989</v>
      </c>
      <c r="AK532">
        <v>5.0380323569537717</v>
      </c>
      <c r="AL532">
        <v>-16.407606912802962</v>
      </c>
      <c r="AM532">
        <v>4.5132824126836084</v>
      </c>
      <c r="AN532">
        <v>99</v>
      </c>
      <c r="AO532">
        <v>99</v>
      </c>
      <c r="AP532">
        <v>99</v>
      </c>
      <c r="AQ532">
        <v>99</v>
      </c>
      <c r="AR532">
        <v>228.22437137330752</v>
      </c>
      <c r="AS532">
        <v>39.047340337165046</v>
      </c>
    </row>
    <row r="533" spans="1:45">
      <c r="A533">
        <v>13</v>
      </c>
      <c r="B533">
        <v>41</v>
      </c>
      <c r="C533">
        <v>2023</v>
      </c>
      <c r="D533">
        <v>99</v>
      </c>
      <c r="E533">
        <v>99</v>
      </c>
      <c r="F533">
        <v>99</v>
      </c>
      <c r="G533">
        <v>99</v>
      </c>
      <c r="H533">
        <v>99</v>
      </c>
      <c r="I533">
        <v>99</v>
      </c>
      <c r="J533">
        <v>999</v>
      </c>
      <c r="K533">
        <v>99</v>
      </c>
      <c r="L533">
        <v>99</v>
      </c>
      <c r="M533">
        <v>99</v>
      </c>
      <c r="N533">
        <v>500</v>
      </c>
      <c r="O533">
        <v>99</v>
      </c>
      <c r="P533">
        <v>9999</v>
      </c>
      <c r="Q533">
        <v>215</v>
      </c>
      <c r="R533">
        <v>271</v>
      </c>
      <c r="S533">
        <v>8.9518518518518526</v>
      </c>
      <c r="T533">
        <v>12.435424354243544</v>
      </c>
      <c r="U533">
        <v>486.12361623616255</v>
      </c>
      <c r="V533">
        <v>100</v>
      </c>
      <c r="W533">
        <v>99.630996309963109</v>
      </c>
      <c r="X533">
        <v>100</v>
      </c>
      <c r="Y533">
        <v>7.2051971955726124</v>
      </c>
      <c r="Z533">
        <v>0.92970340566040799</v>
      </c>
      <c r="AA533">
        <v>1.9708390014760189</v>
      </c>
      <c r="AB533">
        <v>-215.66607641722675</v>
      </c>
      <c r="AC533">
        <v>3.261545061121855</v>
      </c>
      <c r="AD533">
        <v>-10.621390211264517</v>
      </c>
      <c r="AE533">
        <v>0.4749053694097855</v>
      </c>
      <c r="AF533">
        <v>0.7696419896680069</v>
      </c>
      <c r="AG533">
        <v>2606.2355212355214</v>
      </c>
      <c r="AH533">
        <v>95.571955719557181</v>
      </c>
      <c r="AI533">
        <v>83.39483394833951</v>
      </c>
      <c r="AJ533">
        <v>770.91891874488385</v>
      </c>
      <c r="AK533">
        <v>-3.4240785213566713</v>
      </c>
      <c r="AL533">
        <v>-17.540687599545837</v>
      </c>
      <c r="AM533">
        <v>0.13398670273118876</v>
      </c>
      <c r="AN533">
        <v>99</v>
      </c>
      <c r="AO533">
        <v>99</v>
      </c>
      <c r="AP533">
        <v>99</v>
      </c>
      <c r="AQ533">
        <v>99</v>
      </c>
      <c r="AR533">
        <v>228.59845559845559</v>
      </c>
      <c r="AS533">
        <v>40.936801204183723</v>
      </c>
    </row>
    <row r="534" spans="1:45">
      <c r="A534">
        <v>13</v>
      </c>
      <c r="B534">
        <v>42</v>
      </c>
      <c r="C534">
        <v>2023</v>
      </c>
      <c r="D534">
        <v>99</v>
      </c>
      <c r="E534">
        <v>99</v>
      </c>
      <c r="F534">
        <v>99</v>
      </c>
      <c r="G534">
        <v>99</v>
      </c>
      <c r="H534">
        <v>99</v>
      </c>
      <c r="I534">
        <v>99</v>
      </c>
      <c r="J534">
        <v>999</v>
      </c>
      <c r="K534">
        <v>99</v>
      </c>
      <c r="L534">
        <v>99</v>
      </c>
      <c r="M534">
        <v>99</v>
      </c>
      <c r="N534">
        <v>525</v>
      </c>
      <c r="O534">
        <v>99</v>
      </c>
      <c r="P534">
        <v>9999</v>
      </c>
      <c r="Q534">
        <v>119</v>
      </c>
      <c r="R534">
        <v>139</v>
      </c>
      <c r="S534">
        <v>9.2517985611510802</v>
      </c>
      <c r="T534">
        <v>12.68345323741007</v>
      </c>
      <c r="U534">
        <v>512.00575539568365</v>
      </c>
      <c r="V534">
        <v>100</v>
      </c>
      <c r="W534">
        <v>100</v>
      </c>
      <c r="X534">
        <v>100</v>
      </c>
      <c r="Y534">
        <v>6.3965567376820465</v>
      </c>
      <c r="Z534">
        <v>1.039462542224872</v>
      </c>
      <c r="AA534">
        <v>1.8853313783222965</v>
      </c>
      <c r="AB534">
        <v>18.502165252378838</v>
      </c>
      <c r="AC534">
        <v>4.6682441466609808</v>
      </c>
      <c r="AD534">
        <v>3.3329838925950708</v>
      </c>
      <c r="AE534">
        <v>0.24358614888546193</v>
      </c>
      <c r="AF534">
        <v>0.4157788425968249</v>
      </c>
      <c r="AG534">
        <v>2572.962121212121</v>
      </c>
      <c r="AH534">
        <v>94.964028776978395</v>
      </c>
      <c r="AI534">
        <v>79.856115107913695</v>
      </c>
      <c r="AJ534">
        <v>792.91805153116945</v>
      </c>
      <c r="AK534">
        <v>24.522132749679486</v>
      </c>
      <c r="AL534">
        <v>3.619898592345157</v>
      </c>
      <c r="AM534">
        <v>24.365340352340208</v>
      </c>
      <c r="AN534">
        <v>99</v>
      </c>
      <c r="AO534">
        <v>99</v>
      </c>
      <c r="AP534">
        <v>99</v>
      </c>
      <c r="AQ534">
        <v>99</v>
      </c>
      <c r="AR534">
        <v>231.85606060606059</v>
      </c>
      <c r="AS534">
        <v>41.289713299921722</v>
      </c>
    </row>
    <row r="535" spans="1:45">
      <c r="A535">
        <v>13</v>
      </c>
      <c r="B535">
        <v>43</v>
      </c>
      <c r="C535">
        <v>2023</v>
      </c>
      <c r="D535">
        <v>99</v>
      </c>
      <c r="E535">
        <v>99</v>
      </c>
      <c r="F535">
        <v>99</v>
      </c>
      <c r="G535">
        <v>99</v>
      </c>
      <c r="H535">
        <v>99</v>
      </c>
      <c r="I535">
        <v>99</v>
      </c>
      <c r="J535">
        <v>999</v>
      </c>
      <c r="K535">
        <v>99</v>
      </c>
      <c r="L535">
        <v>99</v>
      </c>
      <c r="M535">
        <v>99</v>
      </c>
      <c r="N535">
        <v>550</v>
      </c>
      <c r="O535">
        <v>99</v>
      </c>
      <c r="P535">
        <v>9999</v>
      </c>
      <c r="Q535">
        <v>50</v>
      </c>
      <c r="R535">
        <v>56</v>
      </c>
      <c r="S535">
        <v>10.017857142857141</v>
      </c>
      <c r="T535">
        <v>13.5</v>
      </c>
      <c r="U535">
        <v>536.06071428571443</v>
      </c>
      <c r="V535">
        <v>100</v>
      </c>
      <c r="W535">
        <v>100</v>
      </c>
      <c r="X535">
        <v>100</v>
      </c>
      <c r="Y535">
        <v>7.7112783489845809</v>
      </c>
      <c r="Z535">
        <v>0.99087031421465088</v>
      </c>
      <c r="AA535">
        <v>1.6035674514745459</v>
      </c>
      <c r="AB535">
        <v>8.9367281474091946</v>
      </c>
      <c r="AC535">
        <v>12.693670935032555</v>
      </c>
      <c r="AD535">
        <v>14.048111190654771</v>
      </c>
      <c r="AE535">
        <v>9.8135426889106966E-2</v>
      </c>
      <c r="AF535">
        <v>0.17537785360229652</v>
      </c>
      <c r="AG535">
        <v>2630.7962962962961</v>
      </c>
      <c r="AH535">
        <v>96.428571428571445</v>
      </c>
      <c r="AI535">
        <v>80.357142857142875</v>
      </c>
      <c r="AJ535">
        <v>628.95031245865493</v>
      </c>
      <c r="AK535">
        <v>-10.244021811944544</v>
      </c>
      <c r="AL535">
        <v>-39.98808759026867</v>
      </c>
      <c r="AM535">
        <v>-7.873949408430061</v>
      </c>
      <c r="AN535">
        <v>99</v>
      </c>
      <c r="AO535">
        <v>99</v>
      </c>
      <c r="AP535">
        <v>99</v>
      </c>
      <c r="AQ535">
        <v>99</v>
      </c>
      <c r="AR535">
        <v>233.11111111111111</v>
      </c>
      <c r="AS535">
        <v>42.515557026460009</v>
      </c>
    </row>
    <row r="536" spans="1:45">
      <c r="A536">
        <v>13</v>
      </c>
      <c r="B536">
        <v>44</v>
      </c>
      <c r="C536">
        <v>2023</v>
      </c>
      <c r="D536">
        <v>99</v>
      </c>
      <c r="E536">
        <v>99</v>
      </c>
      <c r="F536">
        <v>99</v>
      </c>
      <c r="G536">
        <v>99</v>
      </c>
      <c r="H536">
        <v>99</v>
      </c>
      <c r="I536">
        <v>99</v>
      </c>
      <c r="J536">
        <v>999</v>
      </c>
      <c r="K536">
        <v>99</v>
      </c>
      <c r="L536">
        <v>99</v>
      </c>
      <c r="M536">
        <v>99</v>
      </c>
      <c r="N536">
        <v>575</v>
      </c>
      <c r="O536">
        <v>99</v>
      </c>
      <c r="P536">
        <v>9999</v>
      </c>
      <c r="Q536">
        <v>30</v>
      </c>
      <c r="R536">
        <v>33</v>
      </c>
      <c r="S536">
        <v>10.909090909090908</v>
      </c>
      <c r="T536">
        <v>13.121212121212123</v>
      </c>
      <c r="U536">
        <v>569.72424242424256</v>
      </c>
      <c r="V536">
        <v>100</v>
      </c>
      <c r="W536">
        <v>100</v>
      </c>
      <c r="X536">
        <v>100</v>
      </c>
      <c r="Y536">
        <v>16.740063181929315</v>
      </c>
      <c r="Z536">
        <v>0.89995408514651909</v>
      </c>
      <c r="AA536">
        <v>1.8050027408285405</v>
      </c>
      <c r="AB536">
        <v>36.864339516829659</v>
      </c>
      <c r="AC536">
        <v>16.918972526914004</v>
      </c>
      <c r="AD536">
        <v>26.794906352127843</v>
      </c>
      <c r="AE536">
        <v>5.7829805131080894E-2</v>
      </c>
      <c r="AF536">
        <v>0.10983768788821283</v>
      </c>
      <c r="AG536">
        <v>2476.060606060606</v>
      </c>
      <c r="AH536">
        <v>100</v>
      </c>
      <c r="AI536">
        <v>84.848484848484858</v>
      </c>
      <c r="AJ536">
        <v>755.48631495512996</v>
      </c>
      <c r="AK536">
        <v>11.909517205962777</v>
      </c>
      <c r="AL536">
        <v>7.3793611362779652</v>
      </c>
      <c r="AM536">
        <v>25.338649495014121</v>
      </c>
      <c r="AN536">
        <v>99</v>
      </c>
      <c r="AO536">
        <v>99</v>
      </c>
      <c r="AP536">
        <v>99</v>
      </c>
      <c r="AQ536">
        <v>99</v>
      </c>
      <c r="AR536">
        <v>236.81818181818181</v>
      </c>
      <c r="AS536">
        <v>43.027180222757451</v>
      </c>
    </row>
    <row r="537" spans="1:45">
      <c r="A537">
        <v>14</v>
      </c>
      <c r="B537">
        <v>1</v>
      </c>
      <c r="C537">
        <v>2024</v>
      </c>
      <c r="D537">
        <v>99</v>
      </c>
      <c r="E537">
        <v>99</v>
      </c>
      <c r="F537">
        <v>99</v>
      </c>
      <c r="G537">
        <v>99</v>
      </c>
      <c r="H537">
        <v>99</v>
      </c>
      <c r="I537">
        <v>99</v>
      </c>
      <c r="J537">
        <v>999</v>
      </c>
      <c r="K537">
        <v>99</v>
      </c>
      <c r="L537">
        <v>99</v>
      </c>
      <c r="M537">
        <v>99</v>
      </c>
      <c r="N537">
        <v>99</v>
      </c>
      <c r="O537">
        <v>1</v>
      </c>
      <c r="P537">
        <v>9999</v>
      </c>
      <c r="Q537">
        <v>203</v>
      </c>
      <c r="R537">
        <v>1338</v>
      </c>
      <c r="S537">
        <v>4.4197901049475252</v>
      </c>
      <c r="T537">
        <v>8.3206278026905807</v>
      </c>
      <c r="U537">
        <v>324.2355754857997</v>
      </c>
      <c r="V537">
        <v>27.279521674140504</v>
      </c>
      <c r="W537">
        <v>79.147982062780287</v>
      </c>
      <c r="X537">
        <v>31.165919282511208</v>
      </c>
      <c r="Y537">
        <v>64.918716260658258</v>
      </c>
      <c r="Z537">
        <v>1.8356988468454127</v>
      </c>
      <c r="AA537">
        <v>2.420553907727232</v>
      </c>
      <c r="AB537">
        <v>77.105612774365525</v>
      </c>
      <c r="AC537">
        <v>58.996941552285698</v>
      </c>
      <c r="AD537">
        <v>57.364443786195551</v>
      </c>
      <c r="AE537">
        <v>2.5025249691392659</v>
      </c>
      <c r="AF537">
        <v>2.6717061073028923</v>
      </c>
      <c r="AG537">
        <v>2426.8594720496894</v>
      </c>
      <c r="AH537">
        <v>96.263079222720478</v>
      </c>
      <c r="AI537">
        <v>32.286995515695082</v>
      </c>
      <c r="AJ537">
        <v>856.44820486246817</v>
      </c>
      <c r="AK537">
        <v>16.010684990051256</v>
      </c>
      <c r="AL537">
        <v>-1.4466278065153355</v>
      </c>
      <c r="AM537">
        <v>26.713058861107445</v>
      </c>
      <c r="AN537">
        <v>99</v>
      </c>
      <c r="AO537">
        <v>99</v>
      </c>
      <c r="AP537">
        <v>99</v>
      </c>
      <c r="AQ537">
        <v>99</v>
      </c>
      <c r="AR537">
        <v>225.22515527950313</v>
      </c>
      <c r="AS537">
        <v>28.393540126764378</v>
      </c>
    </row>
    <row r="538" spans="1:45">
      <c r="A538">
        <v>14</v>
      </c>
      <c r="B538">
        <v>2</v>
      </c>
      <c r="C538">
        <v>2024</v>
      </c>
      <c r="D538">
        <v>99</v>
      </c>
      <c r="E538">
        <v>99</v>
      </c>
      <c r="F538">
        <v>99</v>
      </c>
      <c r="G538">
        <v>99</v>
      </c>
      <c r="H538">
        <v>99</v>
      </c>
      <c r="I538">
        <v>99</v>
      </c>
      <c r="J538">
        <v>999</v>
      </c>
      <c r="K538">
        <v>99</v>
      </c>
      <c r="L538">
        <v>99</v>
      </c>
      <c r="M538">
        <v>99</v>
      </c>
      <c r="N538">
        <v>99</v>
      </c>
      <c r="O538">
        <v>2</v>
      </c>
      <c r="P538">
        <v>9999</v>
      </c>
      <c r="Q538">
        <v>236</v>
      </c>
      <c r="R538">
        <v>1398</v>
      </c>
      <c r="S538">
        <v>4.5975609756097571</v>
      </c>
      <c r="T538">
        <v>7.9513590844062945</v>
      </c>
      <c r="U538">
        <v>318.39170243204569</v>
      </c>
      <c r="V538">
        <v>30.329041487839767</v>
      </c>
      <c r="W538">
        <v>75.464949928469252</v>
      </c>
      <c r="X538">
        <v>30.114449213161656</v>
      </c>
      <c r="Y538">
        <v>66.979181975684753</v>
      </c>
      <c r="Z538">
        <v>1.9149814896215549</v>
      </c>
      <c r="AA538">
        <v>2.3023736612914503</v>
      </c>
      <c r="AB538">
        <v>80.653070254226222</v>
      </c>
      <c r="AC538">
        <v>58.385831875915414</v>
      </c>
      <c r="AD538">
        <v>50.967248643227393</v>
      </c>
      <c r="AE538">
        <v>2.6147458197733129</v>
      </c>
      <c r="AF538">
        <v>2.7412005981906202</v>
      </c>
      <c r="AG538">
        <v>2374.2015325670504</v>
      </c>
      <c r="AH538">
        <v>93.347639484978558</v>
      </c>
      <c r="AI538">
        <v>41.273247496423458</v>
      </c>
      <c r="AJ538">
        <v>803.5167396859282</v>
      </c>
      <c r="AK538">
        <v>26.077342290738539</v>
      </c>
      <c r="AL538">
        <v>7.2982978590702254</v>
      </c>
      <c r="AM538">
        <v>33.486221928204827</v>
      </c>
      <c r="AN538">
        <v>99</v>
      </c>
      <c r="AO538">
        <v>99</v>
      </c>
      <c r="AP538">
        <v>99</v>
      </c>
      <c r="AQ538">
        <v>99</v>
      </c>
      <c r="AR538">
        <v>223.02835249042141</v>
      </c>
      <c r="AS538">
        <v>28.739952077192541</v>
      </c>
    </row>
    <row r="539" spans="1:45">
      <c r="A539">
        <v>14</v>
      </c>
      <c r="B539">
        <v>3</v>
      </c>
      <c r="C539">
        <v>2024</v>
      </c>
      <c r="D539">
        <v>99</v>
      </c>
      <c r="E539">
        <v>99</v>
      </c>
      <c r="F539">
        <v>99</v>
      </c>
      <c r="G539">
        <v>99</v>
      </c>
      <c r="H539">
        <v>99</v>
      </c>
      <c r="I539">
        <v>99</v>
      </c>
      <c r="J539">
        <v>999</v>
      </c>
      <c r="K539">
        <v>99</v>
      </c>
      <c r="L539">
        <v>99</v>
      </c>
      <c r="M539">
        <v>99</v>
      </c>
      <c r="N539">
        <v>99</v>
      </c>
      <c r="O539">
        <v>3</v>
      </c>
      <c r="P539">
        <v>9999</v>
      </c>
      <c r="Q539">
        <v>288</v>
      </c>
      <c r="R539">
        <v>1473</v>
      </c>
      <c r="S539">
        <v>4.6131883072739646</v>
      </c>
      <c r="T539">
        <v>8.2627291242362517</v>
      </c>
      <c r="U539">
        <v>322.84691106585177</v>
      </c>
      <c r="V539">
        <v>31.771894093686349</v>
      </c>
      <c r="W539">
        <v>76.510522742701951</v>
      </c>
      <c r="X539">
        <v>32.382892057026474</v>
      </c>
      <c r="Y539">
        <v>69.229675249342336</v>
      </c>
      <c r="Z539">
        <v>1.9665120932021272</v>
      </c>
      <c r="AA539">
        <v>2.5589219117143025</v>
      </c>
      <c r="AB539">
        <v>83.643943733731746</v>
      </c>
      <c r="AC539">
        <v>58.666943055198821</v>
      </c>
      <c r="AD539">
        <v>60.748346992360553</v>
      </c>
      <c r="AE539">
        <v>2.7550218830658744</v>
      </c>
      <c r="AF539">
        <v>2.92867572687758</v>
      </c>
      <c r="AG539">
        <v>2424.2083040112598</v>
      </c>
      <c r="AH539">
        <v>96.469789545145986</v>
      </c>
      <c r="AI539">
        <v>44.059742023082151</v>
      </c>
      <c r="AJ539">
        <v>811.7528883989728</v>
      </c>
      <c r="AK539">
        <v>21.646845557015205</v>
      </c>
      <c r="AL539">
        <v>8.9907185526800504</v>
      </c>
      <c r="AM539">
        <v>30.360298055774539</v>
      </c>
      <c r="AN539">
        <v>99</v>
      </c>
      <c r="AO539">
        <v>99</v>
      </c>
      <c r="AP539">
        <v>99</v>
      </c>
      <c r="AQ539">
        <v>99</v>
      </c>
      <c r="AR539">
        <v>223.64320900774112</v>
      </c>
      <c r="AS539">
        <v>28.915387728714201</v>
      </c>
    </row>
    <row r="540" spans="1:45">
      <c r="A540">
        <v>14</v>
      </c>
      <c r="B540">
        <v>4</v>
      </c>
      <c r="C540">
        <v>2024</v>
      </c>
      <c r="D540">
        <v>99</v>
      </c>
      <c r="E540">
        <v>99</v>
      </c>
      <c r="F540">
        <v>99</v>
      </c>
      <c r="G540">
        <v>99</v>
      </c>
      <c r="H540">
        <v>99</v>
      </c>
      <c r="I540">
        <v>99</v>
      </c>
      <c r="J540">
        <v>999</v>
      </c>
      <c r="K540">
        <v>99</v>
      </c>
      <c r="L540">
        <v>99</v>
      </c>
      <c r="M540">
        <v>99</v>
      </c>
      <c r="N540">
        <v>99</v>
      </c>
      <c r="O540">
        <v>4</v>
      </c>
      <c r="P540">
        <v>9999</v>
      </c>
      <c r="Q540">
        <v>1863</v>
      </c>
      <c r="R540">
        <v>10487</v>
      </c>
      <c r="S540">
        <v>4.2045693528343371</v>
      </c>
      <c r="T540">
        <v>7.797368170115381</v>
      </c>
      <c r="U540">
        <v>307.5006388862401</v>
      </c>
      <c r="V540">
        <v>24.067893582530761</v>
      </c>
      <c r="W540">
        <v>70.544483646419394</v>
      </c>
      <c r="X540">
        <v>22.408696481357879</v>
      </c>
      <c r="Y540">
        <v>61.670261445258291</v>
      </c>
      <c r="Z540">
        <v>1.8883840666257237</v>
      </c>
      <c r="AA540">
        <v>2.4402931666405943</v>
      </c>
      <c r="AB540">
        <v>81.847362772242562</v>
      </c>
      <c r="AC540">
        <v>64.815765892864874</v>
      </c>
      <c r="AD540">
        <v>61.825870719212389</v>
      </c>
      <c r="AE540">
        <v>19.614334343320994</v>
      </c>
      <c r="AF540">
        <v>19.859540501889221</v>
      </c>
      <c r="AG540">
        <v>2348.6019072740191</v>
      </c>
      <c r="AH540">
        <v>93.973490988843324</v>
      </c>
      <c r="AI540">
        <v>35.55831028892915</v>
      </c>
      <c r="AJ540">
        <v>780.98975905060513</v>
      </c>
      <c r="AK540">
        <v>17.895044739938349</v>
      </c>
      <c r="AL540">
        <v>2.8871706446462988</v>
      </c>
      <c r="AM540">
        <v>24.700360044689258</v>
      </c>
      <c r="AN540">
        <v>99</v>
      </c>
      <c r="AO540">
        <v>99</v>
      </c>
      <c r="AP540">
        <v>99</v>
      </c>
      <c r="AQ540">
        <v>99</v>
      </c>
      <c r="AR540">
        <v>223.12833519326372</v>
      </c>
      <c r="AS540">
        <v>27.811333106386304</v>
      </c>
    </row>
    <row r="541" spans="1:45">
      <c r="A541">
        <v>14</v>
      </c>
      <c r="B541">
        <v>5</v>
      </c>
      <c r="C541">
        <v>2024</v>
      </c>
      <c r="D541">
        <v>99</v>
      </c>
      <c r="E541">
        <v>99</v>
      </c>
      <c r="F541">
        <v>99</v>
      </c>
      <c r="G541">
        <v>99</v>
      </c>
      <c r="H541">
        <v>99</v>
      </c>
      <c r="I541">
        <v>99</v>
      </c>
      <c r="J541">
        <v>999</v>
      </c>
      <c r="K541">
        <v>99</v>
      </c>
      <c r="L541">
        <v>99</v>
      </c>
      <c r="M541">
        <v>99</v>
      </c>
      <c r="N541">
        <v>99</v>
      </c>
      <c r="O541">
        <v>7</v>
      </c>
      <c r="P541">
        <v>9999</v>
      </c>
      <c r="Q541">
        <v>121</v>
      </c>
      <c r="R541">
        <v>902</v>
      </c>
      <c r="S541">
        <v>4.9921875</v>
      </c>
      <c r="T541">
        <v>8.4101995565410181</v>
      </c>
      <c r="U541">
        <v>330.63858093126441</v>
      </c>
      <c r="V541">
        <v>37.58314855875831</v>
      </c>
      <c r="W541">
        <v>83.259423503325934</v>
      </c>
      <c r="X541">
        <v>35.144124168514402</v>
      </c>
      <c r="Y541">
        <v>72.422904627028615</v>
      </c>
      <c r="Z541">
        <v>1.9696741028083569</v>
      </c>
      <c r="AA541">
        <v>2.2788495765516621</v>
      </c>
      <c r="AB541">
        <v>80.358728387932018</v>
      </c>
      <c r="AC541">
        <v>60.092960207476558</v>
      </c>
      <c r="AD541">
        <v>55.82682236916844</v>
      </c>
      <c r="AE541">
        <v>1.6870534545318523</v>
      </c>
      <c r="AF541">
        <v>1.8366735479416381</v>
      </c>
      <c r="AG541">
        <v>2486.013953488372</v>
      </c>
      <c r="AH541">
        <v>95.343680709534382</v>
      </c>
      <c r="AI541">
        <v>50.443458980044333</v>
      </c>
      <c r="AJ541">
        <v>936.47625271457036</v>
      </c>
      <c r="AK541">
        <v>19.824162206739125</v>
      </c>
      <c r="AL541">
        <v>3.5758326850527276</v>
      </c>
      <c r="AM541">
        <v>29.010551642247702</v>
      </c>
      <c r="AN541">
        <v>99</v>
      </c>
      <c r="AO541">
        <v>99</v>
      </c>
      <c r="AP541">
        <v>99</v>
      </c>
      <c r="AQ541">
        <v>99</v>
      </c>
      <c r="AR541">
        <v>223.05116279069765</v>
      </c>
      <c r="AS541">
        <v>29.828219593391449</v>
      </c>
    </row>
    <row r="542" spans="1:45">
      <c r="A542">
        <v>14</v>
      </c>
      <c r="B542">
        <v>6</v>
      </c>
      <c r="C542">
        <v>2024</v>
      </c>
      <c r="D542">
        <v>99</v>
      </c>
      <c r="E542">
        <v>99</v>
      </c>
      <c r="F542">
        <v>99</v>
      </c>
      <c r="G542">
        <v>99</v>
      </c>
      <c r="H542">
        <v>99</v>
      </c>
      <c r="I542">
        <v>99</v>
      </c>
      <c r="J542">
        <v>999</v>
      </c>
      <c r="K542">
        <v>99</v>
      </c>
      <c r="L542">
        <v>99</v>
      </c>
      <c r="M542">
        <v>99</v>
      </c>
      <c r="N542">
        <v>99</v>
      </c>
      <c r="O542">
        <v>8</v>
      </c>
      <c r="P542">
        <v>9999</v>
      </c>
      <c r="Q542">
        <v>196</v>
      </c>
      <c r="R542">
        <v>928</v>
      </c>
      <c r="S542">
        <v>4.845238095238094</v>
      </c>
      <c r="T542">
        <v>8.2467672413793096</v>
      </c>
      <c r="U542">
        <v>316.67058189655194</v>
      </c>
      <c r="V542">
        <v>37.823275862068975</v>
      </c>
      <c r="W542">
        <v>73.060344827586235</v>
      </c>
      <c r="X542">
        <v>30.064655172413794</v>
      </c>
      <c r="Y542">
        <v>69.464106854120715</v>
      </c>
      <c r="Z542">
        <v>1.8996834238362827</v>
      </c>
      <c r="AA542">
        <v>2.8940505079170893</v>
      </c>
      <c r="AB542">
        <v>77.84022109038294</v>
      </c>
      <c r="AC542">
        <v>55.520899137817615</v>
      </c>
      <c r="AD542">
        <v>55.633603314800993</v>
      </c>
      <c r="AE542">
        <v>1.7356824898066063</v>
      </c>
      <c r="AF542">
        <v>1.8097875727131305</v>
      </c>
      <c r="AG542">
        <v>2635.1396895787143</v>
      </c>
      <c r="AH542">
        <v>97.198275862068982</v>
      </c>
      <c r="AI542">
        <v>56.788793103448285</v>
      </c>
      <c r="AJ542">
        <v>1001.264879861593</v>
      </c>
      <c r="AK542">
        <v>8.8327548678290473</v>
      </c>
      <c r="AL542">
        <v>-9.8375323201212481</v>
      </c>
      <c r="AM542">
        <v>18.050488469500689</v>
      </c>
      <c r="AN542">
        <v>99</v>
      </c>
      <c r="AO542">
        <v>99</v>
      </c>
      <c r="AP542">
        <v>99</v>
      </c>
      <c r="AQ542">
        <v>99</v>
      </c>
      <c r="AR542">
        <v>220.68070953436813</v>
      </c>
      <c r="AS542">
        <v>29.434140893260487</v>
      </c>
    </row>
    <row r="543" spans="1:45">
      <c r="A543">
        <v>14</v>
      </c>
      <c r="B543">
        <v>7</v>
      </c>
      <c r="C543">
        <v>2024</v>
      </c>
      <c r="D543">
        <v>99</v>
      </c>
      <c r="E543">
        <v>99</v>
      </c>
      <c r="F543">
        <v>99</v>
      </c>
      <c r="G543">
        <v>99</v>
      </c>
      <c r="H543">
        <v>99</v>
      </c>
      <c r="I543">
        <v>99</v>
      </c>
      <c r="J543">
        <v>999</v>
      </c>
      <c r="K543">
        <v>99</v>
      </c>
      <c r="L543">
        <v>99</v>
      </c>
      <c r="M543">
        <v>99</v>
      </c>
      <c r="N543">
        <v>99</v>
      </c>
      <c r="O543">
        <v>9</v>
      </c>
      <c r="P543">
        <v>9999</v>
      </c>
      <c r="Q543">
        <v>485</v>
      </c>
      <c r="R543">
        <v>2189</v>
      </c>
      <c r="S543">
        <v>4.3717830882352944</v>
      </c>
      <c r="T543">
        <v>8.2932846048423929</v>
      </c>
      <c r="U543">
        <v>301.29785290086807</v>
      </c>
      <c r="V543">
        <v>27.364093193238919</v>
      </c>
      <c r="W543">
        <v>74.600274097761513</v>
      </c>
      <c r="X543">
        <v>20.511649154865236</v>
      </c>
      <c r="Y543">
        <v>61.619997436018451</v>
      </c>
      <c r="Z543">
        <v>1.9006580988383499</v>
      </c>
      <c r="AA543">
        <v>2.7787051027921046</v>
      </c>
      <c r="AB543">
        <v>69.982197920055469</v>
      </c>
      <c r="AC543">
        <v>62.288456270204442</v>
      </c>
      <c r="AD543">
        <v>62.604470374247079</v>
      </c>
      <c r="AE543">
        <v>4.0941907006321774</v>
      </c>
      <c r="AF543">
        <v>4.0617548132451313</v>
      </c>
      <c r="AG543">
        <v>2432.5928934010158</v>
      </c>
      <c r="AH543">
        <v>89.949748743718587</v>
      </c>
      <c r="AI543">
        <v>39.104613978985846</v>
      </c>
      <c r="AJ543">
        <v>938.55091013432127</v>
      </c>
      <c r="AK543">
        <v>12.166991743483493</v>
      </c>
      <c r="AL543">
        <v>6.864121577066955</v>
      </c>
      <c r="AM543">
        <v>23.858005965569927</v>
      </c>
      <c r="AN543">
        <v>99</v>
      </c>
      <c r="AO543">
        <v>99</v>
      </c>
      <c r="AP543">
        <v>99</v>
      </c>
      <c r="AQ543">
        <v>99</v>
      </c>
      <c r="AR543">
        <v>220.36598984771575</v>
      </c>
      <c r="AS543">
        <v>28.370202384976739</v>
      </c>
    </row>
    <row r="544" spans="1:45">
      <c r="A544">
        <v>14</v>
      </c>
      <c r="B544">
        <v>8</v>
      </c>
      <c r="C544">
        <v>2024</v>
      </c>
      <c r="D544">
        <v>99</v>
      </c>
      <c r="E544">
        <v>99</v>
      </c>
      <c r="F544">
        <v>99</v>
      </c>
      <c r="G544">
        <v>99</v>
      </c>
      <c r="H544">
        <v>99</v>
      </c>
      <c r="I544">
        <v>99</v>
      </c>
      <c r="J544">
        <v>999</v>
      </c>
      <c r="K544">
        <v>99</v>
      </c>
      <c r="L544">
        <v>99</v>
      </c>
      <c r="M544">
        <v>99</v>
      </c>
      <c r="N544">
        <v>99</v>
      </c>
      <c r="O544">
        <v>11</v>
      </c>
      <c r="P544">
        <v>9999</v>
      </c>
      <c r="Q544">
        <v>1483</v>
      </c>
      <c r="R544">
        <v>9073</v>
      </c>
      <c r="S544">
        <v>3.996008869179601</v>
      </c>
      <c r="T544">
        <v>8.2538300451890247</v>
      </c>
      <c r="U544">
        <v>305.09141408574993</v>
      </c>
      <c r="V544">
        <v>19.596605312465552</v>
      </c>
      <c r="W544">
        <v>76.843381461479126</v>
      </c>
      <c r="X544">
        <v>22.374076931555173</v>
      </c>
      <c r="Y544">
        <v>62.270037417042481</v>
      </c>
      <c r="Z544">
        <v>1.8326173814892397</v>
      </c>
      <c r="AA544">
        <v>2.5282800217525341</v>
      </c>
      <c r="AB544">
        <v>73.739524878470277</v>
      </c>
      <c r="AC544">
        <v>69.016107954773418</v>
      </c>
      <c r="AD544">
        <v>68.560579224397713</v>
      </c>
      <c r="AE544">
        <v>16.969662963378596</v>
      </c>
      <c r="AF544">
        <v>17.047190019599888</v>
      </c>
      <c r="AG544">
        <v>2247.6964480543097</v>
      </c>
      <c r="AH544">
        <v>90.90708696131378</v>
      </c>
      <c r="AI544">
        <v>26.683566626253722</v>
      </c>
      <c r="AJ544">
        <v>712.0954763933056</v>
      </c>
      <c r="AK544">
        <v>12.080174658997247</v>
      </c>
      <c r="AL544">
        <v>8.9392004193568386</v>
      </c>
      <c r="AM544">
        <v>25.014410606475678</v>
      </c>
      <c r="AN544">
        <v>99</v>
      </c>
      <c r="AO544">
        <v>99</v>
      </c>
      <c r="AP544">
        <v>99</v>
      </c>
      <c r="AQ544">
        <v>99</v>
      </c>
      <c r="AR544">
        <v>223.54006546248024</v>
      </c>
      <c r="AS544">
        <v>27.437332630830166</v>
      </c>
    </row>
    <row r="545" spans="1:45">
      <c r="A545">
        <v>14</v>
      </c>
      <c r="B545">
        <v>9</v>
      </c>
      <c r="C545">
        <v>2024</v>
      </c>
      <c r="D545">
        <v>99</v>
      </c>
      <c r="E545">
        <v>99</v>
      </c>
      <c r="F545">
        <v>99</v>
      </c>
      <c r="G545">
        <v>99</v>
      </c>
      <c r="H545">
        <v>99</v>
      </c>
      <c r="I545">
        <v>99</v>
      </c>
      <c r="J545">
        <v>999</v>
      </c>
      <c r="K545">
        <v>99</v>
      </c>
      <c r="L545">
        <v>99</v>
      </c>
      <c r="M545">
        <v>99</v>
      </c>
      <c r="N545">
        <v>99</v>
      </c>
      <c r="O545">
        <v>14</v>
      </c>
      <c r="P545">
        <v>9999</v>
      </c>
      <c r="Q545">
        <v>1196</v>
      </c>
      <c r="R545">
        <v>5218</v>
      </c>
      <c r="S545">
        <v>3.5836374111772606</v>
      </c>
      <c r="T545">
        <v>7.6761211192027616</v>
      </c>
      <c r="U545">
        <v>289.69666538903795</v>
      </c>
      <c r="V545">
        <v>9.601379839018783</v>
      </c>
      <c r="W545">
        <v>69.471061709467222</v>
      </c>
      <c r="X545">
        <v>13.530088156381751</v>
      </c>
      <c r="Y545">
        <v>55.206563743210864</v>
      </c>
      <c r="Z545">
        <v>1.4537760193141875</v>
      </c>
      <c r="AA545">
        <v>2.3901967236647454</v>
      </c>
      <c r="AB545">
        <v>73.849742038076059</v>
      </c>
      <c r="AC545">
        <v>65.525972483987402</v>
      </c>
      <c r="AD545">
        <v>72.497819250976448</v>
      </c>
      <c r="AE545">
        <v>9.7594733101410238</v>
      </c>
      <c r="AF545">
        <v>9.3093525239225308</v>
      </c>
      <c r="AG545">
        <v>2201.6635643564359</v>
      </c>
      <c r="AH545">
        <v>96.742046761211185</v>
      </c>
      <c r="AI545">
        <v>15.90647757761594</v>
      </c>
      <c r="AJ545">
        <v>664.51591215269445</v>
      </c>
      <c r="AK545">
        <v>-2.1840874134615418</v>
      </c>
      <c r="AL545">
        <v>-1.4903653748072403</v>
      </c>
      <c r="AM545">
        <v>10.600486873444241</v>
      </c>
      <c r="AN545">
        <v>99</v>
      </c>
      <c r="AO545">
        <v>99</v>
      </c>
      <c r="AP545">
        <v>99</v>
      </c>
      <c r="AQ545">
        <v>99</v>
      </c>
      <c r="AR545">
        <v>222.31564356435641</v>
      </c>
      <c r="AS545">
        <v>26.347331485405121</v>
      </c>
    </row>
    <row r="546" spans="1:45">
      <c r="A546">
        <v>14</v>
      </c>
      <c r="B546">
        <v>10</v>
      </c>
      <c r="C546">
        <v>2024</v>
      </c>
      <c r="D546">
        <v>99</v>
      </c>
      <c r="E546">
        <v>99</v>
      </c>
      <c r="F546">
        <v>99</v>
      </c>
      <c r="G546">
        <v>99</v>
      </c>
      <c r="H546">
        <v>99</v>
      </c>
      <c r="I546">
        <v>99</v>
      </c>
      <c r="J546">
        <v>999</v>
      </c>
      <c r="K546">
        <v>99</v>
      </c>
      <c r="L546">
        <v>99</v>
      </c>
      <c r="M546">
        <v>99</v>
      </c>
      <c r="N546">
        <v>99</v>
      </c>
      <c r="O546">
        <v>15</v>
      </c>
      <c r="P546">
        <v>9999</v>
      </c>
      <c r="Q546">
        <v>720</v>
      </c>
      <c r="R546">
        <v>4214</v>
      </c>
      <c r="S546">
        <v>3.7548786292241809</v>
      </c>
      <c r="T546">
        <v>8.1245847176079735</v>
      </c>
      <c r="U546">
        <v>299.67130991931606</v>
      </c>
      <c r="V546">
        <v>12.577123872804938</v>
      </c>
      <c r="W546">
        <v>74.632178452776486</v>
      </c>
      <c r="X546">
        <v>17.252017085904125</v>
      </c>
      <c r="Y546">
        <v>56.547151325764439</v>
      </c>
      <c r="Z546">
        <v>1.5273441548986897</v>
      </c>
      <c r="AA546">
        <v>2.38009030467125</v>
      </c>
      <c r="AB546">
        <v>76.661500948564509</v>
      </c>
      <c r="AC546">
        <v>67.680611702644271</v>
      </c>
      <c r="AD546">
        <v>67.88532597641192</v>
      </c>
      <c r="AE546">
        <v>7.8816444095312947</v>
      </c>
      <c r="AF546">
        <v>7.7769911170232895</v>
      </c>
      <c r="AG546">
        <v>2208.3917368018365</v>
      </c>
      <c r="AH546">
        <v>93.023255813953469</v>
      </c>
      <c r="AI546">
        <v>15.780730897009963</v>
      </c>
      <c r="AJ546">
        <v>641.56906618866788</v>
      </c>
      <c r="AK546">
        <v>10.557348361860049</v>
      </c>
      <c r="AL546">
        <v>4.6088432919119882</v>
      </c>
      <c r="AM546">
        <v>19.430489284091323</v>
      </c>
      <c r="AN546">
        <v>99</v>
      </c>
      <c r="AO546">
        <v>99</v>
      </c>
      <c r="AP546">
        <v>99</v>
      </c>
      <c r="AQ546">
        <v>99</v>
      </c>
      <c r="AR546">
        <v>223.69905636317264</v>
      </c>
      <c r="AS546">
        <v>26.83281022735806</v>
      </c>
    </row>
    <row r="547" spans="1:45" s="529" customFormat="1">
      <c r="A547" s="529">
        <v>14</v>
      </c>
      <c r="B547" s="529">
        <v>11</v>
      </c>
      <c r="C547" s="529">
        <v>2024</v>
      </c>
      <c r="D547" s="529">
        <v>99</v>
      </c>
      <c r="E547" s="529">
        <v>99</v>
      </c>
      <c r="F547" s="529">
        <v>99</v>
      </c>
      <c r="G547" s="529">
        <v>99</v>
      </c>
      <c r="H547" s="529">
        <v>99</v>
      </c>
      <c r="I547" s="529">
        <v>99</v>
      </c>
      <c r="J547" s="529">
        <v>999</v>
      </c>
      <c r="K547" s="529">
        <v>99</v>
      </c>
      <c r="L547" s="529">
        <v>99</v>
      </c>
      <c r="M547" s="529">
        <v>99</v>
      </c>
      <c r="N547" s="529">
        <v>99</v>
      </c>
      <c r="O547" s="529">
        <v>16</v>
      </c>
      <c r="P547" s="529">
        <v>9999</v>
      </c>
      <c r="Q547" s="529">
        <v>1740</v>
      </c>
      <c r="R547" s="529">
        <v>11258</v>
      </c>
      <c r="S547" s="529">
        <v>3.8729522792022801</v>
      </c>
      <c r="T547" s="529">
        <v>8.2070527624800143</v>
      </c>
      <c r="U547" s="529">
        <v>300.65542725173287</v>
      </c>
      <c r="V547" s="529">
        <v>15.437910818973178</v>
      </c>
      <c r="W547" s="529">
        <v>76.310179427962325</v>
      </c>
      <c r="X547" s="529">
        <v>17.66743648960739</v>
      </c>
      <c r="Y547" s="529">
        <v>57.067601724470713</v>
      </c>
      <c r="Z547" s="529">
        <v>1.6424947649966528</v>
      </c>
      <c r="AA547" s="529">
        <v>2.4360420650102621</v>
      </c>
      <c r="AB547" s="529">
        <v>77.581547125916842</v>
      </c>
      <c r="AC547" s="529">
        <v>65.362511890255618</v>
      </c>
      <c r="AD547" s="529">
        <v>60.16063960095245</v>
      </c>
      <c r="AE547" s="529">
        <v>21.056372273968503</v>
      </c>
      <c r="AF547" s="529">
        <v>20.845014309451749</v>
      </c>
      <c r="AG547" s="529">
        <v>2231.2894423496723</v>
      </c>
      <c r="AH547" s="529">
        <v>89.491916859122384</v>
      </c>
      <c r="AI547" s="529">
        <v>20.163439332030556</v>
      </c>
      <c r="AJ547" s="529">
        <v>667.93907709173425</v>
      </c>
      <c r="AK547" s="529">
        <v>14.008370609405137</v>
      </c>
      <c r="AL547" s="529">
        <v>2.1298504769081621</v>
      </c>
      <c r="AM547" s="529">
        <v>16.188115760815499</v>
      </c>
      <c r="AN547" s="529">
        <v>99</v>
      </c>
      <c r="AO547" s="529">
        <v>99</v>
      </c>
      <c r="AP547" s="529">
        <v>99</v>
      </c>
      <c r="AQ547" s="529">
        <v>99</v>
      </c>
      <c r="AR547" s="529">
        <v>223.704306410002</v>
      </c>
      <c r="AS547" s="529">
        <v>26.962682035698968</v>
      </c>
    </row>
    <row r="548" spans="1:45" s="529" customFormat="1">
      <c r="A548" s="529">
        <v>14</v>
      </c>
      <c r="B548" s="529">
        <v>12</v>
      </c>
      <c r="C548" s="529">
        <v>2024</v>
      </c>
      <c r="D548" s="529">
        <v>99</v>
      </c>
      <c r="E548" s="529">
        <v>99</v>
      </c>
      <c r="F548" s="529">
        <v>99</v>
      </c>
      <c r="G548" s="529">
        <v>99</v>
      </c>
      <c r="H548" s="529">
        <v>99</v>
      </c>
      <c r="I548" s="529">
        <v>99</v>
      </c>
      <c r="J548" s="529">
        <v>999</v>
      </c>
      <c r="K548" s="529">
        <v>99</v>
      </c>
      <c r="L548" s="529">
        <v>99</v>
      </c>
      <c r="M548" s="529">
        <v>99</v>
      </c>
      <c r="N548" s="529">
        <v>99</v>
      </c>
      <c r="O548" s="529">
        <v>18</v>
      </c>
      <c r="P548" s="529">
        <v>9999</v>
      </c>
      <c r="Q548" s="529">
        <v>605</v>
      </c>
      <c r="R548" s="529">
        <v>3523</v>
      </c>
      <c r="S548" s="529">
        <v>3.8341865756541527</v>
      </c>
      <c r="T548" s="529">
        <v>7.9804144195288114</v>
      </c>
      <c r="U548" s="529">
        <v>297.38467215441477</v>
      </c>
      <c r="V548" s="529">
        <v>15.32784558614817</v>
      </c>
      <c r="W548" s="529">
        <v>70.564859494748816</v>
      </c>
      <c r="X548" s="529">
        <v>15.952313369287539</v>
      </c>
      <c r="Y548" s="529">
        <v>55.907465497481681</v>
      </c>
      <c r="Z548" s="529">
        <v>1.649316588075262</v>
      </c>
      <c r="AA548" s="529">
        <v>2.5008456472087741</v>
      </c>
      <c r="AB548" s="529">
        <v>79.088904021141744</v>
      </c>
      <c r="AC548" s="529">
        <v>68.754241616777719</v>
      </c>
      <c r="AD548" s="529">
        <v>67.281419652388308</v>
      </c>
      <c r="AE548" s="529">
        <v>6.5892342797291752</v>
      </c>
      <c r="AF548" s="529">
        <v>6.4521302930682278</v>
      </c>
      <c r="AG548" s="529">
        <v>2258.6098056280825</v>
      </c>
      <c r="AH548" s="529">
        <v>97.814362759012198</v>
      </c>
      <c r="AI548" s="529">
        <v>22.310530797615673</v>
      </c>
      <c r="AJ548" s="529">
        <v>726.74319751510893</v>
      </c>
      <c r="AK548" s="529">
        <v>6.8608748434843276</v>
      </c>
      <c r="AL548" s="529">
        <v>0.50349549885220257</v>
      </c>
      <c r="AM548" s="529">
        <v>18.847204524286127</v>
      </c>
      <c r="AN548" s="529">
        <v>99</v>
      </c>
      <c r="AO548" s="529">
        <v>99</v>
      </c>
      <c r="AP548" s="529">
        <v>99</v>
      </c>
      <c r="AQ548" s="529">
        <v>99</v>
      </c>
      <c r="AR548" s="529">
        <v>222.73426167682035</v>
      </c>
      <c r="AS548" s="529">
        <v>26.926309479135458</v>
      </c>
    </row>
    <row r="549" spans="1:45" s="529" customFormat="1">
      <c r="A549" s="529">
        <v>14</v>
      </c>
      <c r="B549" s="529">
        <v>13</v>
      </c>
      <c r="C549" s="529">
        <v>2024</v>
      </c>
      <c r="D549" s="529">
        <v>99</v>
      </c>
      <c r="E549" s="529">
        <v>99</v>
      </c>
      <c r="F549" s="529">
        <v>99</v>
      </c>
      <c r="G549" s="529">
        <v>99</v>
      </c>
      <c r="H549" s="529">
        <v>99</v>
      </c>
      <c r="I549" s="529">
        <v>99</v>
      </c>
      <c r="J549" s="529">
        <v>999</v>
      </c>
      <c r="K549" s="529">
        <v>99</v>
      </c>
      <c r="L549" s="529">
        <v>99</v>
      </c>
      <c r="M549" s="529">
        <v>99</v>
      </c>
      <c r="N549" s="529">
        <v>99</v>
      </c>
      <c r="O549" s="529">
        <v>55</v>
      </c>
      <c r="P549" s="529">
        <v>9999</v>
      </c>
      <c r="Q549" s="529">
        <v>177</v>
      </c>
      <c r="R549" s="529">
        <v>933</v>
      </c>
      <c r="S549" s="529">
        <v>3.697749196141479</v>
      </c>
      <c r="T549" s="529">
        <v>8.1564844587352621</v>
      </c>
      <c r="U549" s="529">
        <v>298.05294748124277</v>
      </c>
      <c r="V549" s="529">
        <v>11.897106109324762</v>
      </c>
      <c r="W549" s="529">
        <v>75.669882100750257</v>
      </c>
      <c r="X549" s="529">
        <v>16.184351554126465</v>
      </c>
      <c r="Y549" s="529">
        <v>51.144920974359202</v>
      </c>
      <c r="Z549" s="529">
        <v>1.5154669789610842</v>
      </c>
      <c r="AA549" s="529">
        <v>2.2717693500137757</v>
      </c>
      <c r="AB549" s="529">
        <v>80.674451900869855</v>
      </c>
      <c r="AC549" s="529">
        <v>68.900999288618792</v>
      </c>
      <c r="AD549" s="529">
        <v>70.736009225448143</v>
      </c>
      <c r="AE549" s="529">
        <v>1.7450342273594437</v>
      </c>
      <c r="AF549" s="529">
        <v>1.712564629694846</v>
      </c>
      <c r="AG549" s="529">
        <v>2211.8044692737426</v>
      </c>
      <c r="AH549" s="529">
        <v>95.927116827438368</v>
      </c>
      <c r="AI549" s="529">
        <v>18.54233654876742</v>
      </c>
      <c r="AJ549" s="529">
        <v>676.35078233276863</v>
      </c>
      <c r="AK549" s="529">
        <v>7.8160003508483982</v>
      </c>
      <c r="AL549" s="529">
        <v>6.1699484485634395</v>
      </c>
      <c r="AM549" s="529">
        <v>19.191529955249756</v>
      </c>
      <c r="AN549" s="529">
        <v>99</v>
      </c>
      <c r="AO549" s="529">
        <v>99</v>
      </c>
      <c r="AP549" s="529">
        <v>99</v>
      </c>
      <c r="AQ549" s="529">
        <v>99</v>
      </c>
      <c r="AR549" s="529">
        <v>223.81340782122911</v>
      </c>
      <c r="AS549" s="529">
        <v>26.717949211243607</v>
      </c>
    </row>
    <row r="550" spans="1:45" s="529" customFormat="1">
      <c r="A550" s="529">
        <v>14</v>
      </c>
      <c r="B550" s="529">
        <v>14</v>
      </c>
      <c r="C550" s="529">
        <v>2024</v>
      </c>
      <c r="D550" s="529">
        <v>99</v>
      </c>
      <c r="E550" s="529">
        <v>99</v>
      </c>
      <c r="F550" s="529">
        <v>99</v>
      </c>
      <c r="G550" s="529">
        <v>99</v>
      </c>
      <c r="H550" s="529">
        <v>99</v>
      </c>
      <c r="I550" s="529">
        <v>99</v>
      </c>
      <c r="J550" s="529">
        <v>999</v>
      </c>
      <c r="K550" s="529">
        <v>99</v>
      </c>
      <c r="L550" s="529">
        <v>99</v>
      </c>
      <c r="M550" s="529">
        <v>99</v>
      </c>
      <c r="N550" s="529">
        <v>99</v>
      </c>
      <c r="O550" s="529">
        <v>56</v>
      </c>
      <c r="P550" s="529">
        <v>9999</v>
      </c>
      <c r="Q550" s="529">
        <v>87</v>
      </c>
      <c r="R550" s="529">
        <v>532</v>
      </c>
      <c r="S550" s="529">
        <v>3.3069679849340856</v>
      </c>
      <c r="T550" s="529">
        <v>7.8139097744360893</v>
      </c>
      <c r="U550" s="529">
        <v>289.17330827067661</v>
      </c>
      <c r="V550" s="529">
        <v>4.511278195488722</v>
      </c>
      <c r="W550" s="529">
        <v>74.624060150375954</v>
      </c>
      <c r="X550" s="529">
        <v>8.6466165413533815</v>
      </c>
      <c r="Y550" s="529">
        <v>46.854057948039205</v>
      </c>
      <c r="Z550" s="529">
        <v>1.2324163114248772</v>
      </c>
      <c r="AA550" s="529">
        <v>2.0567955712550856</v>
      </c>
      <c r="AB550" s="529">
        <v>82.734610607893572</v>
      </c>
      <c r="AC550" s="529">
        <v>76.766270749157343</v>
      </c>
      <c r="AD550" s="529">
        <v>79.934084813877178</v>
      </c>
      <c r="AE550" s="529">
        <v>0.99502487562189035</v>
      </c>
      <c r="AF550" s="529">
        <v>0.94741823907928879</v>
      </c>
      <c r="AG550" s="529">
        <v>2103.2179732313566</v>
      </c>
      <c r="AH550" s="529">
        <v>98.308270676691762</v>
      </c>
      <c r="AI550" s="529">
        <v>1.6917293233082704</v>
      </c>
      <c r="AJ550" s="529">
        <v>479.33293584556839</v>
      </c>
      <c r="AK550" s="529">
        <v>-1.0721450789414364</v>
      </c>
      <c r="AL550" s="529">
        <v>-4.2261546591973822</v>
      </c>
      <c r="AM550" s="529">
        <v>0.30924647761447682</v>
      </c>
      <c r="AN550" s="529">
        <v>99</v>
      </c>
      <c r="AO550" s="529">
        <v>99</v>
      </c>
      <c r="AP550" s="529">
        <v>99</v>
      </c>
      <c r="AQ550" s="529">
        <v>99</v>
      </c>
      <c r="AR550" s="529">
        <v>224.80114722753353</v>
      </c>
      <c r="AS550" s="529">
        <v>25.447228853795529</v>
      </c>
    </row>
    <row r="551" spans="1:45">
      <c r="A551">
        <v>14</v>
      </c>
      <c r="B551">
        <v>15</v>
      </c>
      <c r="C551">
        <v>2023</v>
      </c>
      <c r="D551">
        <v>99</v>
      </c>
      <c r="E551">
        <v>99</v>
      </c>
      <c r="F551">
        <v>99</v>
      </c>
      <c r="G551">
        <v>99</v>
      </c>
      <c r="H551">
        <v>99</v>
      </c>
      <c r="I551">
        <v>99</v>
      </c>
      <c r="J551">
        <v>999</v>
      </c>
      <c r="K551">
        <v>99</v>
      </c>
      <c r="L551">
        <v>99</v>
      </c>
      <c r="M551">
        <v>99</v>
      </c>
      <c r="N551">
        <v>99</v>
      </c>
      <c r="O551">
        <v>1</v>
      </c>
      <c r="P551">
        <v>9999</v>
      </c>
      <c r="Q551">
        <v>212</v>
      </c>
      <c r="R551">
        <v>1476</v>
      </c>
      <c r="S551">
        <v>4.4087193460490468</v>
      </c>
      <c r="T551">
        <v>8.2317073170731714</v>
      </c>
      <c r="U551">
        <v>320.73143631436278</v>
      </c>
      <c r="V551">
        <v>26.490514905149045</v>
      </c>
      <c r="W551">
        <v>78.184281842818436</v>
      </c>
      <c r="X551">
        <v>30.352303523035239</v>
      </c>
      <c r="Y551">
        <v>65.613982525185108</v>
      </c>
      <c r="Z551">
        <v>1.8359689005137405</v>
      </c>
      <c r="AA551">
        <v>2.3862688865443342</v>
      </c>
      <c r="AB551">
        <v>77.258978079222274</v>
      </c>
      <c r="AC551">
        <v>65.968273579300785</v>
      </c>
      <c r="AD551">
        <v>61.301225497189549</v>
      </c>
      <c r="AE551">
        <v>2.5865694658628904</v>
      </c>
      <c r="AF551">
        <v>2.7656717237581545</v>
      </c>
      <c r="AG551">
        <v>2352.1665485471294</v>
      </c>
      <c r="AH551">
        <v>95.596205962059614</v>
      </c>
      <c r="AI551">
        <v>34.688346883468846</v>
      </c>
      <c r="AJ551">
        <v>836.90161243855948</v>
      </c>
      <c r="AK551">
        <v>12.861762680150468</v>
      </c>
      <c r="AL551">
        <v>-0.22343255196841311</v>
      </c>
      <c r="AM551">
        <v>23.446852792393859</v>
      </c>
      <c r="AN551">
        <v>99</v>
      </c>
      <c r="AO551">
        <v>99</v>
      </c>
      <c r="AP551">
        <v>99</v>
      </c>
      <c r="AQ551">
        <v>99</v>
      </c>
      <c r="AR551">
        <v>224.54287739192063</v>
      </c>
      <c r="AS551">
        <v>28.409243468739842</v>
      </c>
    </row>
    <row r="552" spans="1:45">
      <c r="A552">
        <v>14</v>
      </c>
      <c r="B552">
        <v>16</v>
      </c>
      <c r="C552">
        <v>2023</v>
      </c>
      <c r="D552">
        <v>99</v>
      </c>
      <c r="E552">
        <v>99</v>
      </c>
      <c r="F552">
        <v>99</v>
      </c>
      <c r="G552">
        <v>99</v>
      </c>
      <c r="H552">
        <v>99</v>
      </c>
      <c r="I552">
        <v>99</v>
      </c>
      <c r="J552">
        <v>999</v>
      </c>
      <c r="K552">
        <v>99</v>
      </c>
      <c r="L552">
        <v>99</v>
      </c>
      <c r="M552">
        <v>99</v>
      </c>
      <c r="N552">
        <v>99</v>
      </c>
      <c r="O552">
        <v>2</v>
      </c>
      <c r="P552">
        <v>9999</v>
      </c>
      <c r="Q552">
        <v>252</v>
      </c>
      <c r="R552">
        <v>1929</v>
      </c>
      <c r="S552">
        <v>4.8076923076923057</v>
      </c>
      <c r="T552">
        <v>8.322965266977711</v>
      </c>
      <c r="U552">
        <v>321.39533437014006</v>
      </c>
      <c r="V552">
        <v>36.39191290824261</v>
      </c>
      <c r="W552">
        <v>77.449455676516351</v>
      </c>
      <c r="X552">
        <v>31.259720062208395</v>
      </c>
      <c r="Y552">
        <v>70.318498694781681</v>
      </c>
      <c r="Z552">
        <v>2.0631900171263422</v>
      </c>
      <c r="AA552">
        <v>2.55065758998626</v>
      </c>
      <c r="AB552">
        <v>83.252945059844748</v>
      </c>
      <c r="AC552">
        <v>67.434765997066293</v>
      </c>
      <c r="AD552">
        <v>61.829241188837422</v>
      </c>
      <c r="AE552">
        <v>3.3804149726622739</v>
      </c>
      <c r="AF552">
        <v>3.6219674111535038</v>
      </c>
      <c r="AG552">
        <v>2470.0562841530054</v>
      </c>
      <c r="AH552">
        <v>94.815966822187647</v>
      </c>
      <c r="AI552">
        <v>48.315189217211</v>
      </c>
      <c r="AJ552">
        <v>919.94228768933579</v>
      </c>
      <c r="AK552">
        <v>21.536649324946879</v>
      </c>
      <c r="AL552">
        <v>3.2340674840277388</v>
      </c>
      <c r="AM552">
        <v>30.345461847696711</v>
      </c>
      <c r="AN552">
        <v>99</v>
      </c>
      <c r="AO552">
        <v>99</v>
      </c>
      <c r="AP552">
        <v>99</v>
      </c>
      <c r="AQ552">
        <v>99</v>
      </c>
      <c r="AR552">
        <v>222.20710382513664</v>
      </c>
      <c r="AS552">
        <v>29.390316955232151</v>
      </c>
    </row>
    <row r="553" spans="1:45">
      <c r="A553">
        <v>14</v>
      </c>
      <c r="B553">
        <v>17</v>
      </c>
      <c r="C553">
        <v>2023</v>
      </c>
      <c r="D553">
        <v>99</v>
      </c>
      <c r="E553">
        <v>99</v>
      </c>
      <c r="F553">
        <v>99</v>
      </c>
      <c r="G553">
        <v>99</v>
      </c>
      <c r="H553">
        <v>99</v>
      </c>
      <c r="I553">
        <v>99</v>
      </c>
      <c r="J553">
        <v>999</v>
      </c>
      <c r="K553">
        <v>99</v>
      </c>
      <c r="L553">
        <v>99</v>
      </c>
      <c r="M553">
        <v>99</v>
      </c>
      <c r="N553">
        <v>99</v>
      </c>
      <c r="O553">
        <v>3</v>
      </c>
      <c r="P553">
        <v>9999</v>
      </c>
      <c r="Q553">
        <v>313</v>
      </c>
      <c r="R553">
        <v>1695</v>
      </c>
      <c r="S553">
        <v>4.5852071005917185</v>
      </c>
      <c r="T553">
        <v>8.3480825958702063</v>
      </c>
      <c r="U553">
        <v>317.44796460177037</v>
      </c>
      <c r="V553">
        <v>31.386430678466073</v>
      </c>
      <c r="W553">
        <v>77.404129793510307</v>
      </c>
      <c r="X553">
        <v>29.557522123893804</v>
      </c>
      <c r="Y553">
        <v>72.653648682967855</v>
      </c>
      <c r="Z553">
        <v>2.028573115032188</v>
      </c>
      <c r="AA553">
        <v>2.6011832193581719</v>
      </c>
      <c r="AB553">
        <v>82.068224960206905</v>
      </c>
      <c r="AC553">
        <v>63.055063845034198</v>
      </c>
      <c r="AD553">
        <v>65.131104100892443</v>
      </c>
      <c r="AE553">
        <v>2.9703490817327913</v>
      </c>
      <c r="AF553">
        <v>3.1435110566020055</v>
      </c>
      <c r="AG553">
        <v>2416.3842767295596</v>
      </c>
      <c r="AH553">
        <v>93.805309734513287</v>
      </c>
      <c r="AI553">
        <v>42.654867256637175</v>
      </c>
      <c r="AJ553">
        <v>875.28788155774021</v>
      </c>
      <c r="AK553">
        <v>17.150544347117997</v>
      </c>
      <c r="AL553">
        <v>5.7070431177166361</v>
      </c>
      <c r="AM553">
        <v>28.053337892775193</v>
      </c>
      <c r="AN553">
        <v>99</v>
      </c>
      <c r="AO553">
        <v>99</v>
      </c>
      <c r="AP553">
        <v>99</v>
      </c>
      <c r="AQ553">
        <v>99</v>
      </c>
      <c r="AR553">
        <v>222.38113207547173</v>
      </c>
      <c r="AS553">
        <v>28.984717423325591</v>
      </c>
    </row>
    <row r="554" spans="1:45">
      <c r="A554">
        <v>14</v>
      </c>
      <c r="B554">
        <v>18</v>
      </c>
      <c r="C554">
        <v>2023</v>
      </c>
      <c r="D554">
        <v>99</v>
      </c>
      <c r="E554">
        <v>99</v>
      </c>
      <c r="F554">
        <v>99</v>
      </c>
      <c r="G554">
        <v>99</v>
      </c>
      <c r="H554">
        <v>99</v>
      </c>
      <c r="I554">
        <v>99</v>
      </c>
      <c r="J554">
        <v>999</v>
      </c>
      <c r="K554">
        <v>99</v>
      </c>
      <c r="L554">
        <v>99</v>
      </c>
      <c r="M554">
        <v>99</v>
      </c>
      <c r="N554">
        <v>99</v>
      </c>
      <c r="O554">
        <v>4</v>
      </c>
      <c r="P554">
        <v>9999</v>
      </c>
      <c r="Q554">
        <v>1976</v>
      </c>
      <c r="R554">
        <v>11712</v>
      </c>
      <c r="S554">
        <v>4.2745501285347052</v>
      </c>
      <c r="T554">
        <v>8.1346482240437155</v>
      </c>
      <c r="U554">
        <v>309.08961748633845</v>
      </c>
      <c r="V554">
        <v>26.118510928961751</v>
      </c>
      <c r="W554">
        <v>75.136612021857914</v>
      </c>
      <c r="X554">
        <v>24.009562841530059</v>
      </c>
      <c r="Y554">
        <v>64.285215611095666</v>
      </c>
      <c r="Z554">
        <v>1.9705162555528548</v>
      </c>
      <c r="AA554">
        <v>2.4838731858335406</v>
      </c>
      <c r="AB554">
        <v>82.269846341432171</v>
      </c>
      <c r="AC554">
        <v>67.88630123097289</v>
      </c>
      <c r="AD554">
        <v>65.453280512599548</v>
      </c>
      <c r="AE554">
        <v>20.524323566521801</v>
      </c>
      <c r="AF554">
        <v>21.148921424301594</v>
      </c>
      <c r="AG554">
        <v>2352.940156905674</v>
      </c>
      <c r="AH554">
        <v>93.570696721311506</v>
      </c>
      <c r="AI554">
        <v>35.280054644808743</v>
      </c>
      <c r="AJ554">
        <v>812.8733890181702</v>
      </c>
      <c r="AK554">
        <v>16.466244229984603</v>
      </c>
      <c r="AL554">
        <v>4.4762643426330451</v>
      </c>
      <c r="AM554">
        <v>25.601393910013591</v>
      </c>
      <c r="AN554">
        <v>99</v>
      </c>
      <c r="AO554">
        <v>99</v>
      </c>
      <c r="AP554">
        <v>99</v>
      </c>
      <c r="AQ554">
        <v>99</v>
      </c>
      <c r="AR554">
        <v>222.92756796205077</v>
      </c>
      <c r="AS554">
        <v>28.028560420172312</v>
      </c>
    </row>
    <row r="555" spans="1:45">
      <c r="A555">
        <v>14</v>
      </c>
      <c r="B555">
        <v>19</v>
      </c>
      <c r="C555">
        <v>2023</v>
      </c>
      <c r="D555">
        <v>99</v>
      </c>
      <c r="E555">
        <v>99</v>
      </c>
      <c r="F555">
        <v>99</v>
      </c>
      <c r="G555">
        <v>99</v>
      </c>
      <c r="H555">
        <v>99</v>
      </c>
      <c r="I555">
        <v>99</v>
      </c>
      <c r="J555">
        <v>999</v>
      </c>
      <c r="K555">
        <v>99</v>
      </c>
      <c r="L555">
        <v>99</v>
      </c>
      <c r="M555">
        <v>99</v>
      </c>
      <c r="N555">
        <v>99</v>
      </c>
      <c r="O555">
        <v>7</v>
      </c>
      <c r="P555">
        <v>9999</v>
      </c>
      <c r="Q555">
        <v>134</v>
      </c>
      <c r="R555">
        <v>990</v>
      </c>
      <c r="S555">
        <v>4.7827411167512688</v>
      </c>
      <c r="T555">
        <v>8.2484848484848499</v>
      </c>
      <c r="U555">
        <v>320.62878787878793</v>
      </c>
      <c r="V555">
        <v>37.878787878787875</v>
      </c>
      <c r="W555">
        <v>78.080808080808097</v>
      </c>
      <c r="X555">
        <v>31.919191919191924</v>
      </c>
      <c r="Y555">
        <v>72.511943910240021</v>
      </c>
      <c r="Z555">
        <v>2.0697761397606964</v>
      </c>
      <c r="AA555">
        <v>2.4017823195236714</v>
      </c>
      <c r="AB555">
        <v>82.57851946397362</v>
      </c>
      <c r="AC555">
        <v>56.727585241094147</v>
      </c>
      <c r="AD555">
        <v>56.591890093968495</v>
      </c>
      <c r="AE555">
        <v>1.7348941539324263</v>
      </c>
      <c r="AF555">
        <v>1.8544300264187463</v>
      </c>
      <c r="AG555">
        <v>2478.5190677966102</v>
      </c>
      <c r="AH555">
        <v>95.353535353535321</v>
      </c>
      <c r="AI555">
        <v>50</v>
      </c>
      <c r="AJ555">
        <v>906.04664267587009</v>
      </c>
      <c r="AK555">
        <v>28.101824399648073</v>
      </c>
      <c r="AL555">
        <v>-1.4575765799406155</v>
      </c>
      <c r="AM555">
        <v>30.029404267382201</v>
      </c>
      <c r="AN555">
        <v>99</v>
      </c>
      <c r="AO555">
        <v>99</v>
      </c>
      <c r="AP555">
        <v>99</v>
      </c>
      <c r="AQ555">
        <v>99</v>
      </c>
      <c r="AR555">
        <v>222.34004237288141</v>
      </c>
      <c r="AS555">
        <v>29.151922696063416</v>
      </c>
    </row>
    <row r="556" spans="1:45">
      <c r="A556">
        <v>14</v>
      </c>
      <c r="B556">
        <v>20</v>
      </c>
      <c r="C556">
        <v>2023</v>
      </c>
      <c r="D556">
        <v>99</v>
      </c>
      <c r="E556">
        <v>99</v>
      </c>
      <c r="F556">
        <v>99</v>
      </c>
      <c r="G556">
        <v>99</v>
      </c>
      <c r="H556">
        <v>99</v>
      </c>
      <c r="I556">
        <v>99</v>
      </c>
      <c r="J556">
        <v>999</v>
      </c>
      <c r="K556">
        <v>99</v>
      </c>
      <c r="L556">
        <v>99</v>
      </c>
      <c r="M556">
        <v>99</v>
      </c>
      <c r="N556">
        <v>99</v>
      </c>
      <c r="O556">
        <v>8</v>
      </c>
      <c r="P556">
        <v>9999</v>
      </c>
      <c r="Q556">
        <v>212</v>
      </c>
      <c r="R556">
        <v>1021</v>
      </c>
      <c r="S556">
        <v>4.835952848722985</v>
      </c>
      <c r="T556">
        <v>8.5122428991185135</v>
      </c>
      <c r="U556">
        <v>317.32879529872679</v>
      </c>
      <c r="V556">
        <v>36.434867776689529</v>
      </c>
      <c r="W556">
        <v>78.844270323212513</v>
      </c>
      <c r="X556">
        <v>31.635651322233102</v>
      </c>
      <c r="Y556">
        <v>70.993243208157722</v>
      </c>
      <c r="Z556">
        <v>2.023235451047078</v>
      </c>
      <c r="AA556">
        <v>2.6788790037458017</v>
      </c>
      <c r="AB556">
        <v>80.061271913967559</v>
      </c>
      <c r="AC556">
        <v>63.390044670104217</v>
      </c>
      <c r="AD556">
        <v>66.730247254504405</v>
      </c>
      <c r="AE556">
        <v>1.7892191223888969</v>
      </c>
      <c r="AF556">
        <v>1.8928141238270164</v>
      </c>
      <c r="AG556">
        <v>2463.2994923857873</v>
      </c>
      <c r="AH556">
        <v>96.474045053868764</v>
      </c>
      <c r="AI556">
        <v>53.672869735553377</v>
      </c>
      <c r="AJ556">
        <v>836.40878248680656</v>
      </c>
      <c r="AK556">
        <v>9.9842746899008485</v>
      </c>
      <c r="AL556">
        <v>10.146921810365482</v>
      </c>
      <c r="AM556">
        <v>20.008769808545043</v>
      </c>
      <c r="AN556">
        <v>99</v>
      </c>
      <c r="AO556">
        <v>99</v>
      </c>
      <c r="AP556">
        <v>99</v>
      </c>
      <c r="AQ556">
        <v>99</v>
      </c>
      <c r="AR556">
        <v>220.71167512690351</v>
      </c>
      <c r="AS556">
        <v>29.406362672222475</v>
      </c>
    </row>
    <row r="557" spans="1:45">
      <c r="A557">
        <v>14</v>
      </c>
      <c r="B557">
        <v>21</v>
      </c>
      <c r="C557">
        <v>2023</v>
      </c>
      <c r="D557">
        <v>99</v>
      </c>
      <c r="E557">
        <v>99</v>
      </c>
      <c r="F557">
        <v>99</v>
      </c>
      <c r="G557">
        <v>99</v>
      </c>
      <c r="H557">
        <v>99</v>
      </c>
      <c r="I557">
        <v>99</v>
      </c>
      <c r="J557">
        <v>999</v>
      </c>
      <c r="K557">
        <v>99</v>
      </c>
      <c r="L557">
        <v>99</v>
      </c>
      <c r="M557">
        <v>99</v>
      </c>
      <c r="N557">
        <v>99</v>
      </c>
      <c r="O557">
        <v>9</v>
      </c>
      <c r="P557">
        <v>9999</v>
      </c>
      <c r="Q557">
        <v>502</v>
      </c>
      <c r="R557">
        <v>2317</v>
      </c>
      <c r="S557">
        <v>4.2574772431729508</v>
      </c>
      <c r="T557">
        <v>8.2300388433318936</v>
      </c>
      <c r="U557">
        <v>299.9591281829953</v>
      </c>
      <c r="V557">
        <v>25.89555459646094</v>
      </c>
      <c r="W557">
        <v>73.888649115235225</v>
      </c>
      <c r="X557">
        <v>20.328010358221832</v>
      </c>
      <c r="Y557">
        <v>63.116587696096339</v>
      </c>
      <c r="Z557">
        <v>1.9392808638238124</v>
      </c>
      <c r="AA557">
        <v>2.7462368253892282</v>
      </c>
      <c r="AB557">
        <v>75.7328483857289</v>
      </c>
      <c r="AC557">
        <v>65.144560462796491</v>
      </c>
      <c r="AD557">
        <v>69.751808028594539</v>
      </c>
      <c r="AE557">
        <v>4.0603532875367989</v>
      </c>
      <c r="AF557">
        <v>4.0603255813314068</v>
      </c>
      <c r="AG557">
        <v>2410.8030726256993</v>
      </c>
      <c r="AH557">
        <v>92.706085455330182</v>
      </c>
      <c r="AI557">
        <v>37.721191195511437</v>
      </c>
      <c r="AJ557">
        <v>857.03124276226492</v>
      </c>
      <c r="AK557">
        <v>13.336476518895362</v>
      </c>
      <c r="AL557">
        <v>12.284953710542251</v>
      </c>
      <c r="AM557">
        <v>31.07590481133531</v>
      </c>
      <c r="AN557">
        <v>99</v>
      </c>
      <c r="AO557">
        <v>99</v>
      </c>
      <c r="AP557">
        <v>99</v>
      </c>
      <c r="AQ557">
        <v>99</v>
      </c>
      <c r="AR557">
        <v>220.46787709497204</v>
      </c>
      <c r="AS557">
        <v>28.142478389793496</v>
      </c>
    </row>
    <row r="558" spans="1:45">
      <c r="A558">
        <v>14</v>
      </c>
      <c r="B558">
        <v>22</v>
      </c>
      <c r="C558">
        <v>2023</v>
      </c>
      <c r="D558">
        <v>99</v>
      </c>
      <c r="E558">
        <v>99</v>
      </c>
      <c r="F558">
        <v>99</v>
      </c>
      <c r="G558">
        <v>99</v>
      </c>
      <c r="H558">
        <v>99</v>
      </c>
      <c r="I558">
        <v>99</v>
      </c>
      <c r="J558">
        <v>999</v>
      </c>
      <c r="K558">
        <v>99</v>
      </c>
      <c r="L558">
        <v>99</v>
      </c>
      <c r="M558">
        <v>99</v>
      </c>
      <c r="N558">
        <v>99</v>
      </c>
      <c r="O558">
        <v>11</v>
      </c>
      <c r="P558">
        <v>9999</v>
      </c>
      <c r="Q558">
        <v>1474</v>
      </c>
      <c r="R558">
        <v>9404</v>
      </c>
      <c r="S558">
        <v>3.7713124398331392</v>
      </c>
      <c r="T558">
        <v>7.8642067205444484</v>
      </c>
      <c r="U558">
        <v>297.17288281582393</v>
      </c>
      <c r="V558">
        <v>16.83326244151425</v>
      </c>
      <c r="W558">
        <v>72.341556784347063</v>
      </c>
      <c r="X558">
        <v>18.141216503615485</v>
      </c>
      <c r="Y558">
        <v>61.261849839361346</v>
      </c>
      <c r="Z558">
        <v>1.817924720829392</v>
      </c>
      <c r="AA558">
        <v>2.4256180938453729</v>
      </c>
      <c r="AB558">
        <v>74.796691242512495</v>
      </c>
      <c r="AC558">
        <v>71.086551503460882</v>
      </c>
      <c r="AD558">
        <v>70.989037994591158</v>
      </c>
      <c r="AE558">
        <v>16.47974204402075</v>
      </c>
      <c r="AF558">
        <v>16.326554432719504</v>
      </c>
      <c r="AG558">
        <v>2213.4690745441953</v>
      </c>
      <c r="AH558">
        <v>92.0884729902169</v>
      </c>
      <c r="AI558">
        <v>25</v>
      </c>
      <c r="AJ558">
        <v>690.67273036669644</v>
      </c>
      <c r="AK558">
        <v>13.981372319002402</v>
      </c>
      <c r="AL558">
        <v>5.6124934545986029</v>
      </c>
      <c r="AM558">
        <v>22.106220106272666</v>
      </c>
      <c r="AN558">
        <v>99</v>
      </c>
      <c r="AO558">
        <v>99</v>
      </c>
      <c r="AP558">
        <v>99</v>
      </c>
      <c r="AQ558">
        <v>99</v>
      </c>
      <c r="AR558">
        <v>223.62116316639745</v>
      </c>
      <c r="AS558">
        <v>26.721353821065161</v>
      </c>
    </row>
    <row r="559" spans="1:45">
      <c r="A559">
        <v>14</v>
      </c>
      <c r="B559">
        <v>23</v>
      </c>
      <c r="C559">
        <v>2023</v>
      </c>
      <c r="D559">
        <v>99</v>
      </c>
      <c r="E559">
        <v>99</v>
      </c>
      <c r="F559">
        <v>99</v>
      </c>
      <c r="G559">
        <v>99</v>
      </c>
      <c r="H559">
        <v>99</v>
      </c>
      <c r="I559">
        <v>99</v>
      </c>
      <c r="J559">
        <v>999</v>
      </c>
      <c r="K559">
        <v>99</v>
      </c>
      <c r="L559">
        <v>99</v>
      </c>
      <c r="M559">
        <v>99</v>
      </c>
      <c r="N559">
        <v>99</v>
      </c>
      <c r="O559">
        <v>14</v>
      </c>
      <c r="P559">
        <v>9999</v>
      </c>
      <c r="Q559">
        <v>1226</v>
      </c>
      <c r="R559">
        <v>5421</v>
      </c>
      <c r="S559">
        <v>3.4032586558044802</v>
      </c>
      <c r="T559">
        <v>7.6373362848183008</v>
      </c>
      <c r="U559">
        <v>284.38297362110274</v>
      </c>
      <c r="V559">
        <v>7.8583287216380722</v>
      </c>
      <c r="W559">
        <v>68.419110865154025</v>
      </c>
      <c r="X559">
        <v>10.219516694336837</v>
      </c>
      <c r="Y559">
        <v>54.074461527580574</v>
      </c>
      <c r="Z559">
        <v>1.3957044847269415</v>
      </c>
      <c r="AA559">
        <v>2.3639908827136722</v>
      </c>
      <c r="AB559">
        <v>73.23075609461921</v>
      </c>
      <c r="AC559">
        <v>69.567127648543931</v>
      </c>
      <c r="AD559">
        <v>74.53940378329267</v>
      </c>
      <c r="AE559">
        <v>9.4998598065330171</v>
      </c>
      <c r="AF559">
        <v>9.0064935263605896</v>
      </c>
      <c r="AG559">
        <v>2175.18614800759</v>
      </c>
      <c r="AH559">
        <v>97.196089282420218</v>
      </c>
      <c r="AI559">
        <v>13.023427411916622</v>
      </c>
      <c r="AJ559">
        <v>656.64563648469107</v>
      </c>
      <c r="AK559">
        <v>-3.9396589351231008</v>
      </c>
      <c r="AL559">
        <v>-1.9482703853394745</v>
      </c>
      <c r="AM559">
        <v>6.6993954613773807</v>
      </c>
      <c r="AN559">
        <v>99</v>
      </c>
      <c r="AO559">
        <v>99</v>
      </c>
      <c r="AP559">
        <v>99</v>
      </c>
      <c r="AQ559">
        <v>99</v>
      </c>
      <c r="AR559">
        <v>222.43434535104367</v>
      </c>
      <c r="AS559">
        <v>25.800333824723168</v>
      </c>
    </row>
    <row r="560" spans="1:45">
      <c r="A560">
        <v>14</v>
      </c>
      <c r="B560">
        <v>24</v>
      </c>
      <c r="C560">
        <v>2023</v>
      </c>
      <c r="D560">
        <v>99</v>
      </c>
      <c r="E560">
        <v>99</v>
      </c>
      <c r="F560">
        <v>99</v>
      </c>
      <c r="G560">
        <v>99</v>
      </c>
      <c r="H560">
        <v>99</v>
      </c>
      <c r="I560">
        <v>99</v>
      </c>
      <c r="J560">
        <v>999</v>
      </c>
      <c r="K560">
        <v>99</v>
      </c>
      <c r="L560">
        <v>99</v>
      </c>
      <c r="M560">
        <v>99</v>
      </c>
      <c r="N560">
        <v>99</v>
      </c>
      <c r="O560">
        <v>15</v>
      </c>
      <c r="P560">
        <v>9999</v>
      </c>
      <c r="Q560">
        <v>734</v>
      </c>
      <c r="R560">
        <v>4255</v>
      </c>
      <c r="S560">
        <v>3.5633569739952713</v>
      </c>
      <c r="T560">
        <v>8.0688601645123388</v>
      </c>
      <c r="U560">
        <v>292.90524089306638</v>
      </c>
      <c r="V560">
        <v>10.975323149236194</v>
      </c>
      <c r="W560">
        <v>73.278495887191553</v>
      </c>
      <c r="X560">
        <v>13.349001175088135</v>
      </c>
      <c r="Y560">
        <v>54.318609824243374</v>
      </c>
      <c r="Z560">
        <v>1.528659428820647</v>
      </c>
      <c r="AA560">
        <v>2.4588182257748437</v>
      </c>
      <c r="AB560">
        <v>75.875432679140886</v>
      </c>
      <c r="AC560">
        <v>70.489380855524416</v>
      </c>
      <c r="AD560">
        <v>69.924905662628362</v>
      </c>
      <c r="AE560">
        <v>7.4565400252348253</v>
      </c>
      <c r="AF560">
        <v>7.281141142168531</v>
      </c>
      <c r="AG560">
        <v>2175.049192734612</v>
      </c>
      <c r="AH560">
        <v>93.137485311398322</v>
      </c>
      <c r="AI560">
        <v>13.748531139835483</v>
      </c>
      <c r="AJ560">
        <v>613.91490735533648</v>
      </c>
      <c r="AK560">
        <v>13.077501946628837</v>
      </c>
      <c r="AL560">
        <v>2.261901147142789</v>
      </c>
      <c r="AM560">
        <v>16.793856925429505</v>
      </c>
      <c r="AN560">
        <v>99</v>
      </c>
      <c r="AO560">
        <v>99</v>
      </c>
      <c r="AP560">
        <v>99</v>
      </c>
      <c r="AQ560">
        <v>99</v>
      </c>
      <c r="AR560">
        <v>223.6208375378406</v>
      </c>
      <c r="AS560">
        <v>26.285440926603297</v>
      </c>
    </row>
    <row r="561" spans="1:45" s="530" customFormat="1">
      <c r="A561" s="530">
        <v>14</v>
      </c>
      <c r="B561" s="530">
        <v>25</v>
      </c>
      <c r="C561" s="530">
        <v>2023</v>
      </c>
      <c r="D561" s="530">
        <v>99</v>
      </c>
      <c r="E561" s="530">
        <v>99</v>
      </c>
      <c r="F561" s="530">
        <v>99</v>
      </c>
      <c r="G561" s="530">
        <v>99</v>
      </c>
      <c r="H561" s="530">
        <v>99</v>
      </c>
      <c r="I561" s="530">
        <v>99</v>
      </c>
      <c r="J561" s="530">
        <v>999</v>
      </c>
      <c r="K561" s="530">
        <v>99</v>
      </c>
      <c r="L561" s="530">
        <v>99</v>
      </c>
      <c r="M561" s="530">
        <v>99</v>
      </c>
      <c r="N561" s="530">
        <v>99</v>
      </c>
      <c r="O561" s="530">
        <v>16</v>
      </c>
      <c r="P561" s="530">
        <v>9999</v>
      </c>
      <c r="Q561" s="530">
        <v>1796</v>
      </c>
      <c r="R561" s="530">
        <v>11379</v>
      </c>
      <c r="S561" s="530">
        <v>3.6970525944228738</v>
      </c>
      <c r="T561" s="530">
        <v>7.974953862378066</v>
      </c>
      <c r="U561" s="530">
        <v>295.12869320678601</v>
      </c>
      <c r="V561" s="530">
        <v>14.157658845241237</v>
      </c>
      <c r="W561" s="530">
        <v>72.343791194305297</v>
      </c>
      <c r="X561" s="530">
        <v>15.194656823973988</v>
      </c>
      <c r="Y561" s="530">
        <v>56.099003120606248</v>
      </c>
      <c r="Z561" s="530">
        <v>1.6164028771812939</v>
      </c>
      <c r="AA561" s="530">
        <v>2.5337143479712809</v>
      </c>
      <c r="AB561" s="530">
        <v>77.792756365193426</v>
      </c>
      <c r="AC561" s="530">
        <v>65.276085479379773</v>
      </c>
      <c r="AD561" s="530">
        <v>60.493382948136947</v>
      </c>
      <c r="AE561" s="530">
        <v>19.940768260199071</v>
      </c>
      <c r="AF561" s="530">
        <v>19.619515353080835</v>
      </c>
      <c r="AG561" s="530">
        <v>2199.9010055647755</v>
      </c>
      <c r="AH561" s="530">
        <v>90.007909306617421</v>
      </c>
      <c r="AI561" s="530">
        <v>18.323226997099923</v>
      </c>
      <c r="AJ561" s="530">
        <v>668.49426154851085</v>
      </c>
      <c r="AK561" s="530">
        <v>16.814562552124059</v>
      </c>
      <c r="AL561" s="530">
        <v>1.0245489493146462</v>
      </c>
      <c r="AM561" s="530">
        <v>18.372086239966329</v>
      </c>
      <c r="AN561" s="530">
        <v>99</v>
      </c>
      <c r="AO561" s="530">
        <v>99</v>
      </c>
      <c r="AP561" s="530">
        <v>99</v>
      </c>
      <c r="AQ561" s="530">
        <v>99</v>
      </c>
      <c r="AR561" s="530">
        <v>223.74733964658787</v>
      </c>
      <c r="AS561" s="530">
        <v>26.488350404360368</v>
      </c>
    </row>
    <row r="562" spans="1:45" s="530" customFormat="1">
      <c r="A562" s="530">
        <v>14</v>
      </c>
      <c r="B562" s="530">
        <v>26</v>
      </c>
      <c r="C562" s="530">
        <v>2023</v>
      </c>
      <c r="D562" s="530">
        <v>99</v>
      </c>
      <c r="E562" s="530">
        <v>99</v>
      </c>
      <c r="F562" s="530">
        <v>99</v>
      </c>
      <c r="G562" s="530">
        <v>99</v>
      </c>
      <c r="H562" s="530">
        <v>99</v>
      </c>
      <c r="I562" s="530">
        <v>99</v>
      </c>
      <c r="J562" s="530">
        <v>999</v>
      </c>
      <c r="K562" s="530">
        <v>99</v>
      </c>
      <c r="L562" s="530">
        <v>99</v>
      </c>
      <c r="M562" s="530">
        <v>99</v>
      </c>
      <c r="N562" s="530">
        <v>99</v>
      </c>
      <c r="O562" s="530">
        <v>18</v>
      </c>
      <c r="P562" s="530">
        <v>9999</v>
      </c>
      <c r="Q562" s="530">
        <v>616</v>
      </c>
      <c r="R562" s="530">
        <v>3772</v>
      </c>
      <c r="S562" s="530">
        <v>3.6974767596281528</v>
      </c>
      <c r="T562" s="530">
        <v>7.9167550371155873</v>
      </c>
      <c r="U562" s="530">
        <v>291.27378048780486</v>
      </c>
      <c r="V562" s="530">
        <v>14.156945917285253</v>
      </c>
      <c r="W562" s="530">
        <v>69.883351007423116</v>
      </c>
      <c r="X562" s="530">
        <v>13.812301166489924</v>
      </c>
      <c r="Y562" s="530">
        <v>55.964690231682496</v>
      </c>
      <c r="Z562" s="530">
        <v>1.6705552039433476</v>
      </c>
      <c r="AA562" s="530">
        <v>2.5295633292538455</v>
      </c>
      <c r="AB562" s="530">
        <v>81.216377161301565</v>
      </c>
      <c r="AC562" s="530">
        <v>70.559862643640813</v>
      </c>
      <c r="AD562" s="530">
        <v>69.261037836915222</v>
      </c>
      <c r="AE562" s="530">
        <v>6.6101219683162773</v>
      </c>
      <c r="AF562" s="530">
        <v>6.4186814017496321</v>
      </c>
      <c r="AG562" s="530">
        <v>2230.6496030659728</v>
      </c>
      <c r="AH562" s="530">
        <v>96.792152704135759</v>
      </c>
      <c r="AI562" s="530">
        <v>22.534464475079528</v>
      </c>
      <c r="AJ562" s="530">
        <v>716.11203381490577</v>
      </c>
      <c r="AK562" s="530">
        <v>11.573139554309861</v>
      </c>
      <c r="AL562" s="530">
        <v>4.9737555842821006</v>
      </c>
      <c r="AM562" s="530">
        <v>21.522767558332305</v>
      </c>
      <c r="AN562" s="530">
        <v>99</v>
      </c>
      <c r="AO562" s="530">
        <v>99</v>
      </c>
      <c r="AP562" s="530">
        <v>99</v>
      </c>
      <c r="AQ562" s="530">
        <v>99</v>
      </c>
      <c r="AR562" s="530">
        <v>222.23542294004923</v>
      </c>
      <c r="AS562" s="530">
        <v>26.560383591908064</v>
      </c>
    </row>
    <row r="563" spans="1:45" s="530" customFormat="1">
      <c r="A563" s="530">
        <v>14</v>
      </c>
      <c r="B563" s="530">
        <v>27</v>
      </c>
      <c r="C563" s="530">
        <v>2023</v>
      </c>
      <c r="D563" s="530">
        <v>99</v>
      </c>
      <c r="E563" s="530">
        <v>99</v>
      </c>
      <c r="F563" s="530">
        <v>99</v>
      </c>
      <c r="G563" s="530">
        <v>99</v>
      </c>
      <c r="H563" s="530">
        <v>99</v>
      </c>
      <c r="I563" s="530">
        <v>99</v>
      </c>
      <c r="J563" s="530">
        <v>999</v>
      </c>
      <c r="K563" s="530">
        <v>99</v>
      </c>
      <c r="L563" s="530">
        <v>99</v>
      </c>
      <c r="M563" s="530">
        <v>99</v>
      </c>
      <c r="N563" s="530">
        <v>99</v>
      </c>
      <c r="O563" s="530">
        <v>55</v>
      </c>
      <c r="P563" s="530">
        <v>9999</v>
      </c>
      <c r="Q563" s="530">
        <v>180</v>
      </c>
      <c r="R563" s="530">
        <v>1126</v>
      </c>
      <c r="S563" s="530">
        <v>3.62099644128114</v>
      </c>
      <c r="T563" s="530">
        <v>7.9529307282415651</v>
      </c>
      <c r="U563" s="530">
        <v>291.36900532859704</v>
      </c>
      <c r="V563" s="530">
        <v>10.03552397868561</v>
      </c>
      <c r="W563" s="530">
        <v>70.959147424511556</v>
      </c>
      <c r="X563" s="530">
        <v>11.989342806394315</v>
      </c>
      <c r="Y563" s="530">
        <v>51.624628283111008</v>
      </c>
      <c r="Z563" s="530">
        <v>1.4793790562674458</v>
      </c>
      <c r="AA563" s="530">
        <v>2.3492762440520902</v>
      </c>
      <c r="AB563" s="530">
        <v>79.58160936342135</v>
      </c>
      <c r="AC563" s="530">
        <v>74.515285001344225</v>
      </c>
      <c r="AD563" s="530">
        <v>75.407381717588294</v>
      </c>
      <c r="AE563" s="530">
        <v>1.9732230478059725</v>
      </c>
      <c r="AF563" s="530">
        <v>1.9167015089116319</v>
      </c>
      <c r="AG563" s="530">
        <v>2246.5979477611936</v>
      </c>
      <c r="AH563" s="530">
        <v>95.204262877442261</v>
      </c>
      <c r="AI563" s="530">
        <v>17.761989342806402</v>
      </c>
      <c r="AJ563" s="530">
        <v>710.901383962409</v>
      </c>
      <c r="AK563" s="530">
        <v>4.3281805282330703</v>
      </c>
      <c r="AL563" s="530">
        <v>-0.45726101915755607</v>
      </c>
      <c r="AM563" s="530">
        <v>18.714267031069912</v>
      </c>
      <c r="AN563" s="530">
        <v>99</v>
      </c>
      <c r="AO563" s="530">
        <v>99</v>
      </c>
      <c r="AP563" s="530">
        <v>99</v>
      </c>
      <c r="AQ563" s="530">
        <v>99</v>
      </c>
      <c r="AR563" s="530">
        <v>222.83675373134321</v>
      </c>
      <c r="AS563" s="530">
        <v>26.322336873927235</v>
      </c>
    </row>
    <row r="564" spans="1:45" s="530" customFormat="1">
      <c r="A564" s="530">
        <v>14</v>
      </c>
      <c r="B564" s="530">
        <v>28</v>
      </c>
      <c r="C564" s="530">
        <v>2023</v>
      </c>
      <c r="D564" s="530">
        <v>99</v>
      </c>
      <c r="E564" s="530">
        <v>99</v>
      </c>
      <c r="F564" s="530">
        <v>99</v>
      </c>
      <c r="G564" s="530">
        <v>99</v>
      </c>
      <c r="H564" s="530">
        <v>99</v>
      </c>
      <c r="I564" s="530">
        <v>99</v>
      </c>
      <c r="J564" s="530">
        <v>999</v>
      </c>
      <c r="K564" s="530">
        <v>99</v>
      </c>
      <c r="L564" s="530">
        <v>99</v>
      </c>
      <c r="M564" s="530">
        <v>99</v>
      </c>
      <c r="N564" s="530">
        <v>99</v>
      </c>
      <c r="O564" s="530">
        <v>56</v>
      </c>
      <c r="P564" s="530">
        <v>9999</v>
      </c>
      <c r="Q564" s="530">
        <v>90</v>
      </c>
      <c r="R564" s="530">
        <v>567</v>
      </c>
      <c r="S564" s="530">
        <v>3.224381625441695</v>
      </c>
      <c r="T564" s="530">
        <v>7.3844797178130515</v>
      </c>
      <c r="U564" s="530">
        <v>284.7611992945325</v>
      </c>
      <c r="V564" s="530">
        <v>4.0564373897707222</v>
      </c>
      <c r="W564" s="530">
        <v>68.077601410934761</v>
      </c>
      <c r="X564" s="530">
        <v>8.4656084656084651</v>
      </c>
      <c r="Y564" s="530">
        <v>45.908788997356311</v>
      </c>
      <c r="Z564" s="530">
        <v>1.1864214840210752</v>
      </c>
      <c r="AA564" s="530">
        <v>1.870679464933364</v>
      </c>
      <c r="AB564" s="530">
        <v>83.68010465265121</v>
      </c>
      <c r="AC564" s="530">
        <v>77.198657290137007</v>
      </c>
      <c r="AD564" s="530">
        <v>81.4929820831521</v>
      </c>
      <c r="AE564" s="530">
        <v>0.99362119725220821</v>
      </c>
      <c r="AF564" s="530">
        <v>0.94327128761685186</v>
      </c>
      <c r="AG564" s="530">
        <v>2069.3865698729587</v>
      </c>
      <c r="AH564" s="530">
        <v>97.178130511463834</v>
      </c>
      <c r="AI564" s="530">
        <v>1.4109347442680775</v>
      </c>
      <c r="AJ564" s="530">
        <v>473.80391132778237</v>
      </c>
      <c r="AK564" s="530">
        <v>4.9925884855223668</v>
      </c>
      <c r="AL564" s="530">
        <v>1.6917317190905061</v>
      </c>
      <c r="AM564" s="530">
        <v>3.9536764648974594</v>
      </c>
      <c r="AN564" s="530">
        <v>99</v>
      </c>
      <c r="AO564" s="530">
        <v>99</v>
      </c>
      <c r="AP564" s="530">
        <v>99</v>
      </c>
      <c r="AQ564" s="530">
        <v>99</v>
      </c>
      <c r="AR564" s="530">
        <v>223.74591651542656</v>
      </c>
      <c r="AS564" s="530">
        <v>25.392225319393159</v>
      </c>
    </row>
    <row r="565" spans="1:45">
      <c r="A565">
        <v>14</v>
      </c>
      <c r="B565">
        <v>29</v>
      </c>
      <c r="C565">
        <v>2022</v>
      </c>
      <c r="D565">
        <v>99</v>
      </c>
      <c r="E565">
        <v>99</v>
      </c>
      <c r="F565">
        <v>99</v>
      </c>
      <c r="G565">
        <v>99</v>
      </c>
      <c r="H565">
        <v>99</v>
      </c>
      <c r="I565">
        <v>99</v>
      </c>
      <c r="J565">
        <v>999</v>
      </c>
      <c r="K565">
        <v>99</v>
      </c>
      <c r="L565">
        <v>99</v>
      </c>
      <c r="M565">
        <v>99</v>
      </c>
      <c r="N565">
        <v>99</v>
      </c>
      <c r="O565">
        <v>1</v>
      </c>
      <c r="P565">
        <v>9999</v>
      </c>
      <c r="Q565">
        <v>202</v>
      </c>
      <c r="R565">
        <v>1549</v>
      </c>
      <c r="S565">
        <v>4.3393782383419683</v>
      </c>
      <c r="T565">
        <v>8.1497740477727607</v>
      </c>
      <c r="U565">
        <v>316.48744996772172</v>
      </c>
      <c r="V565">
        <v>25.306649451258878</v>
      </c>
      <c r="W565">
        <v>75.468043899289853</v>
      </c>
      <c r="X565">
        <v>26.726920593931567</v>
      </c>
      <c r="Y565">
        <v>61.545580320257258</v>
      </c>
      <c r="Z565">
        <v>1.8308056811095763</v>
      </c>
      <c r="AA565">
        <v>2.5478319522967792</v>
      </c>
      <c r="AB565">
        <v>78.526395075173767</v>
      </c>
      <c r="AC565">
        <v>62.944942389051953</v>
      </c>
      <c r="AD565">
        <v>61.057701621358291</v>
      </c>
      <c r="AE565">
        <v>2.5032725157161559</v>
      </c>
      <c r="AF565">
        <v>2.6370898172981101</v>
      </c>
      <c r="AG565">
        <v>2367.3249830737982</v>
      </c>
      <c r="AH565">
        <v>94.835377663008401</v>
      </c>
      <c r="AI565">
        <v>35.119431891542924</v>
      </c>
      <c r="AJ565">
        <v>867.03284636421029</v>
      </c>
      <c r="AK565">
        <v>7.079217361917256</v>
      </c>
      <c r="AL565">
        <v>3.0721171432553076</v>
      </c>
      <c r="AM565">
        <v>20.145147721024877</v>
      </c>
      <c r="AN565">
        <v>99</v>
      </c>
      <c r="AO565">
        <v>99</v>
      </c>
      <c r="AP565">
        <v>99</v>
      </c>
      <c r="AQ565">
        <v>99</v>
      </c>
      <c r="AR565">
        <v>224.27014218009475</v>
      </c>
      <c r="AS565">
        <v>28.030023639203204</v>
      </c>
    </row>
    <row r="566" spans="1:45">
      <c r="A566">
        <v>14</v>
      </c>
      <c r="B566">
        <v>30</v>
      </c>
      <c r="C566">
        <v>2022</v>
      </c>
      <c r="D566">
        <v>99</v>
      </c>
      <c r="E566">
        <v>99</v>
      </c>
      <c r="F566">
        <v>99</v>
      </c>
      <c r="G566">
        <v>99</v>
      </c>
      <c r="H566">
        <v>99</v>
      </c>
      <c r="I566">
        <v>99</v>
      </c>
      <c r="J566">
        <v>999</v>
      </c>
      <c r="K566">
        <v>99</v>
      </c>
      <c r="L566">
        <v>99</v>
      </c>
      <c r="M566">
        <v>99</v>
      </c>
      <c r="N566">
        <v>99</v>
      </c>
      <c r="O566">
        <v>2</v>
      </c>
      <c r="P566">
        <v>9999</v>
      </c>
      <c r="Q566">
        <v>242</v>
      </c>
      <c r="R566">
        <v>1804</v>
      </c>
      <c r="S566">
        <v>4.6042245692051162</v>
      </c>
      <c r="T566">
        <v>8.2782705099778262</v>
      </c>
      <c r="U566">
        <v>319.38935698447909</v>
      </c>
      <c r="V566">
        <v>31.984478935698455</v>
      </c>
      <c r="W566">
        <v>76.773835920177376</v>
      </c>
      <c r="X566">
        <v>29.711751662971174</v>
      </c>
      <c r="Y566">
        <v>67.506502936543697</v>
      </c>
      <c r="Z566">
        <v>2.062791130276739</v>
      </c>
      <c r="AA566">
        <v>2.5307760003751638</v>
      </c>
      <c r="AB566">
        <v>84.878460623136732</v>
      </c>
      <c r="AC566">
        <v>66.898055032530806</v>
      </c>
      <c r="AD566">
        <v>61.623344108624487</v>
      </c>
      <c r="AE566">
        <v>2.9153670873802087</v>
      </c>
      <c r="AF566">
        <v>3.0993739902877491</v>
      </c>
      <c r="AG566">
        <v>2359.2376414532455</v>
      </c>
      <c r="AH566">
        <v>92.516629711751648</v>
      </c>
      <c r="AI566">
        <v>37.30598669623059</v>
      </c>
      <c r="AJ566">
        <v>820.8829396353126</v>
      </c>
      <c r="AK566">
        <v>11.864025127441856</v>
      </c>
      <c r="AL566">
        <v>2.9001678259357866</v>
      </c>
      <c r="AM566">
        <v>23.250196819941035</v>
      </c>
      <c r="AN566">
        <v>99</v>
      </c>
      <c r="AO566">
        <v>99</v>
      </c>
      <c r="AP566">
        <v>99</v>
      </c>
      <c r="AQ566">
        <v>99</v>
      </c>
      <c r="AR566">
        <v>222.85527099463965</v>
      </c>
      <c r="AS566">
        <v>28.843403833527191</v>
      </c>
    </row>
    <row r="567" spans="1:45">
      <c r="A567">
        <v>14</v>
      </c>
      <c r="B567">
        <v>31</v>
      </c>
      <c r="C567">
        <v>2022</v>
      </c>
      <c r="D567">
        <v>99</v>
      </c>
      <c r="E567">
        <v>99</v>
      </c>
      <c r="F567">
        <v>99</v>
      </c>
      <c r="G567">
        <v>99</v>
      </c>
      <c r="H567">
        <v>99</v>
      </c>
      <c r="I567">
        <v>99</v>
      </c>
      <c r="J567">
        <v>999</v>
      </c>
      <c r="K567">
        <v>99</v>
      </c>
      <c r="L567">
        <v>99</v>
      </c>
      <c r="M567">
        <v>99</v>
      </c>
      <c r="N567">
        <v>99</v>
      </c>
      <c r="O567">
        <v>3</v>
      </c>
      <c r="P567">
        <v>9999</v>
      </c>
      <c r="Q567">
        <v>334</v>
      </c>
      <c r="R567">
        <v>1893</v>
      </c>
      <c r="S567">
        <v>4.6684406599254915</v>
      </c>
      <c r="T567">
        <v>8.3370311674590596</v>
      </c>
      <c r="U567">
        <v>322.59376122556819</v>
      </c>
      <c r="V567">
        <v>32.646592709984162</v>
      </c>
      <c r="W567">
        <v>75.48864236661386</v>
      </c>
      <c r="X567">
        <v>32.805071315372423</v>
      </c>
      <c r="Y567">
        <v>72.96019556970549</v>
      </c>
      <c r="Z567">
        <v>2.0623300866667575</v>
      </c>
      <c r="AA567">
        <v>2.7172604864205399</v>
      </c>
      <c r="AB567">
        <v>82.471289265532377</v>
      </c>
      <c r="AC567">
        <v>66.831460871569803</v>
      </c>
      <c r="AD567">
        <v>66.426877490612014</v>
      </c>
      <c r="AE567">
        <v>3.0591961731766841</v>
      </c>
      <c r="AF567">
        <v>3.2849108603433939</v>
      </c>
      <c r="AG567">
        <v>2407.2576617480127</v>
      </c>
      <c r="AH567">
        <v>92.709984152139441</v>
      </c>
      <c r="AI567">
        <v>44.162704701531965</v>
      </c>
      <c r="AJ567">
        <v>869.06118636273584</v>
      </c>
      <c r="AK567">
        <v>18.364151817347743</v>
      </c>
      <c r="AL567">
        <v>9.6184578130174554</v>
      </c>
      <c r="AM567">
        <v>26.954420213444941</v>
      </c>
      <c r="AN567">
        <v>99</v>
      </c>
      <c r="AO567">
        <v>99</v>
      </c>
      <c r="AP567">
        <v>99</v>
      </c>
      <c r="AQ567">
        <v>99</v>
      </c>
      <c r="AR567">
        <v>223.23496027241777</v>
      </c>
      <c r="AS567">
        <v>29.059411663990328</v>
      </c>
    </row>
    <row r="568" spans="1:45">
      <c r="A568">
        <v>14</v>
      </c>
      <c r="B568">
        <v>32</v>
      </c>
      <c r="C568">
        <v>2022</v>
      </c>
      <c r="D568">
        <v>99</v>
      </c>
      <c r="E568">
        <v>99</v>
      </c>
      <c r="F568">
        <v>99</v>
      </c>
      <c r="G568">
        <v>99</v>
      </c>
      <c r="H568">
        <v>99</v>
      </c>
      <c r="I568">
        <v>99</v>
      </c>
      <c r="J568">
        <v>999</v>
      </c>
      <c r="K568">
        <v>99</v>
      </c>
      <c r="L568">
        <v>99</v>
      </c>
      <c r="M568">
        <v>99</v>
      </c>
      <c r="N568">
        <v>99</v>
      </c>
      <c r="O568">
        <v>4</v>
      </c>
      <c r="P568">
        <v>9999</v>
      </c>
      <c r="Q568">
        <v>1970</v>
      </c>
      <c r="R568">
        <v>12444</v>
      </c>
      <c r="S568">
        <v>4.1826480329590439</v>
      </c>
      <c r="T568">
        <v>8.1047090967534547</v>
      </c>
      <c r="U568">
        <v>308.92100289296116</v>
      </c>
      <c r="V568">
        <v>23.441015750562517</v>
      </c>
      <c r="W568">
        <v>74.284795885567362</v>
      </c>
      <c r="X568">
        <v>22.749919639987151</v>
      </c>
      <c r="Y568">
        <v>62.867791991122544</v>
      </c>
      <c r="Z568">
        <v>1.9315031836431695</v>
      </c>
      <c r="AA568">
        <v>2.5372912085266841</v>
      </c>
      <c r="AB568">
        <v>81.352226548084388</v>
      </c>
      <c r="AC568">
        <v>69.65238322933233</v>
      </c>
      <c r="AD568">
        <v>67.270272940341101</v>
      </c>
      <c r="AE568">
        <v>20.110215097205835</v>
      </c>
      <c r="AF568">
        <v>20.678757935651696</v>
      </c>
      <c r="AG568">
        <v>2286.3676496097141</v>
      </c>
      <c r="AH568">
        <v>92.389906782385083</v>
      </c>
      <c r="AI568">
        <v>29.741240758598515</v>
      </c>
      <c r="AJ568">
        <v>754.15997659500067</v>
      </c>
      <c r="AK568">
        <v>15.75412970546086</v>
      </c>
      <c r="AL568">
        <v>6.6064617319108994</v>
      </c>
      <c r="AM568">
        <v>23.853687986201848</v>
      </c>
      <c r="AN568">
        <v>99</v>
      </c>
      <c r="AO568">
        <v>99</v>
      </c>
      <c r="AP568">
        <v>99</v>
      </c>
      <c r="AQ568">
        <v>99</v>
      </c>
      <c r="AR568">
        <v>223.2597571552472</v>
      </c>
      <c r="AS568">
        <v>27.840464345934784</v>
      </c>
    </row>
    <row r="569" spans="1:45">
      <c r="A569">
        <v>14</v>
      </c>
      <c r="B569">
        <v>33</v>
      </c>
      <c r="C569">
        <v>2022</v>
      </c>
      <c r="D569">
        <v>99</v>
      </c>
      <c r="E569">
        <v>99</v>
      </c>
      <c r="F569">
        <v>99</v>
      </c>
      <c r="G569">
        <v>99</v>
      </c>
      <c r="H569">
        <v>99</v>
      </c>
      <c r="I569">
        <v>99</v>
      </c>
      <c r="J569">
        <v>999</v>
      </c>
      <c r="K569">
        <v>99</v>
      </c>
      <c r="L569">
        <v>99</v>
      </c>
      <c r="M569">
        <v>99</v>
      </c>
      <c r="N569">
        <v>99</v>
      </c>
      <c r="O569">
        <v>7</v>
      </c>
      <c r="P569">
        <v>9999</v>
      </c>
      <c r="Q569">
        <v>133</v>
      </c>
      <c r="R569">
        <v>993</v>
      </c>
      <c r="S569">
        <v>4.5904954499494437</v>
      </c>
      <c r="T569">
        <v>8.1842900302114803</v>
      </c>
      <c r="U569">
        <v>319.5595770392751</v>
      </c>
      <c r="V569">
        <v>31.822759315206444</v>
      </c>
      <c r="W569">
        <v>76.132930513595184</v>
      </c>
      <c r="X569">
        <v>30.211480362537767</v>
      </c>
      <c r="Y569">
        <v>67.876028808631759</v>
      </c>
      <c r="Z569">
        <v>2.0027322885655847</v>
      </c>
      <c r="AA569">
        <v>2.5298370407280752</v>
      </c>
      <c r="AB569">
        <v>83.399525290350383</v>
      </c>
      <c r="AC569">
        <v>66.136282298725334</v>
      </c>
      <c r="AD569">
        <v>62.889442880545893</v>
      </c>
      <c r="AE569">
        <v>1.6047447437741398</v>
      </c>
      <c r="AF569">
        <v>1.7069393766460563</v>
      </c>
      <c r="AG569">
        <v>2424.1239035087719</v>
      </c>
      <c r="AH569">
        <v>90.835850956696873</v>
      </c>
      <c r="AI569">
        <v>39.577039274924473</v>
      </c>
      <c r="AJ569">
        <v>927.62145903958492</v>
      </c>
      <c r="AK569">
        <v>23.707174440980264</v>
      </c>
      <c r="AL569">
        <v>6.7606834287551276</v>
      </c>
      <c r="AM569">
        <v>29.613476489694701</v>
      </c>
      <c r="AN569">
        <v>99</v>
      </c>
      <c r="AO569">
        <v>99</v>
      </c>
      <c r="AP569">
        <v>99</v>
      </c>
      <c r="AQ569">
        <v>99</v>
      </c>
      <c r="AR569">
        <v>223.37828947368425</v>
      </c>
      <c r="AS569">
        <v>28.711954896227112</v>
      </c>
    </row>
    <row r="570" spans="1:45">
      <c r="A570">
        <v>14</v>
      </c>
      <c r="B570">
        <v>34</v>
      </c>
      <c r="C570">
        <v>2022</v>
      </c>
      <c r="D570">
        <v>99</v>
      </c>
      <c r="E570">
        <v>99</v>
      </c>
      <c r="F570">
        <v>99</v>
      </c>
      <c r="G570">
        <v>99</v>
      </c>
      <c r="H570">
        <v>99</v>
      </c>
      <c r="I570">
        <v>99</v>
      </c>
      <c r="J570">
        <v>999</v>
      </c>
      <c r="K570">
        <v>99</v>
      </c>
      <c r="L570">
        <v>99</v>
      </c>
      <c r="M570">
        <v>99</v>
      </c>
      <c r="N570">
        <v>99</v>
      </c>
      <c r="O570">
        <v>8</v>
      </c>
      <c r="P570">
        <v>9999</v>
      </c>
      <c r="Q570">
        <v>211</v>
      </c>
      <c r="R570">
        <v>1022</v>
      </c>
      <c r="S570">
        <v>4.7379784102060851</v>
      </c>
      <c r="T570">
        <v>8.5567514677103738</v>
      </c>
      <c r="U570">
        <v>318.65972602739726</v>
      </c>
      <c r="V570">
        <v>35.127201565557719</v>
      </c>
      <c r="W570">
        <v>77.299412915851278</v>
      </c>
      <c r="X570">
        <v>29.452054794520553</v>
      </c>
      <c r="Y570">
        <v>71.021026594354495</v>
      </c>
      <c r="Z570">
        <v>2.0401294319474266</v>
      </c>
      <c r="AA570">
        <v>2.7520155244907234</v>
      </c>
      <c r="AB570">
        <v>82.496171778727003</v>
      </c>
      <c r="AC570">
        <v>64.735679780756456</v>
      </c>
      <c r="AD570">
        <v>66.56305357050617</v>
      </c>
      <c r="AE570">
        <v>1.6516104009437771</v>
      </c>
      <c r="AF570">
        <v>1.7518426085857572</v>
      </c>
      <c r="AG570">
        <v>2436.8141962421714</v>
      </c>
      <c r="AH570">
        <v>93.346379647749515</v>
      </c>
      <c r="AI570">
        <v>47.945205479452049</v>
      </c>
      <c r="AJ570">
        <v>863.77802648996635</v>
      </c>
      <c r="AK570">
        <v>20.926489092489749</v>
      </c>
      <c r="AL570">
        <v>12.121837213152917</v>
      </c>
      <c r="AM570">
        <v>29.372782824687029</v>
      </c>
      <c r="AN570">
        <v>99</v>
      </c>
      <c r="AO570">
        <v>99</v>
      </c>
      <c r="AP570">
        <v>99</v>
      </c>
      <c r="AQ570">
        <v>99</v>
      </c>
      <c r="AR570">
        <v>221.22755741127347</v>
      </c>
      <c r="AS570">
        <v>29.447015779850311</v>
      </c>
    </row>
    <row r="571" spans="1:45">
      <c r="A571">
        <v>14</v>
      </c>
      <c r="B571">
        <v>35</v>
      </c>
      <c r="C571">
        <v>2022</v>
      </c>
      <c r="D571">
        <v>99</v>
      </c>
      <c r="E571">
        <v>99</v>
      </c>
      <c r="F571">
        <v>99</v>
      </c>
      <c r="G571">
        <v>99</v>
      </c>
      <c r="H571">
        <v>99</v>
      </c>
      <c r="I571">
        <v>99</v>
      </c>
      <c r="J571">
        <v>999</v>
      </c>
      <c r="K571">
        <v>99</v>
      </c>
      <c r="L571">
        <v>99</v>
      </c>
      <c r="M571">
        <v>99</v>
      </c>
      <c r="N571">
        <v>99</v>
      </c>
      <c r="O571">
        <v>9</v>
      </c>
      <c r="P571">
        <v>9999</v>
      </c>
      <c r="Q571">
        <v>487</v>
      </c>
      <c r="R571">
        <v>2375</v>
      </c>
      <c r="S571">
        <v>4.1534883720930225</v>
      </c>
      <c r="T571">
        <v>7.9511578947368449</v>
      </c>
      <c r="U571">
        <v>300.00058526315809</v>
      </c>
      <c r="V571">
        <v>23.536842105263155</v>
      </c>
      <c r="W571">
        <v>72.715789473684225</v>
      </c>
      <c r="X571">
        <v>20.715789473684215</v>
      </c>
      <c r="Y571">
        <v>62.150686621556787</v>
      </c>
      <c r="Z571">
        <v>1.9018848340095189</v>
      </c>
      <c r="AA571">
        <v>2.5729225091765082</v>
      </c>
      <c r="AB571">
        <v>77.988887506593343</v>
      </c>
      <c r="AC571">
        <v>67.832368626792729</v>
      </c>
      <c r="AD571">
        <v>68.616777781199204</v>
      </c>
      <c r="AE571">
        <v>3.8381357164789343</v>
      </c>
      <c r="AF571">
        <v>3.8326814684650929</v>
      </c>
      <c r="AG571">
        <v>2379.8612505705159</v>
      </c>
      <c r="AH571">
        <v>92.084210526315815</v>
      </c>
      <c r="AI571">
        <v>32.799999999999997</v>
      </c>
      <c r="AJ571">
        <v>883.90916504949701</v>
      </c>
      <c r="AK571">
        <v>14.404114139192387</v>
      </c>
      <c r="AL571">
        <v>10.144184333196236</v>
      </c>
      <c r="AM571">
        <v>28.545005743623967</v>
      </c>
      <c r="AN571">
        <v>99</v>
      </c>
      <c r="AO571">
        <v>99</v>
      </c>
      <c r="AP571">
        <v>99</v>
      </c>
      <c r="AQ571">
        <v>99</v>
      </c>
      <c r="AR571">
        <v>221.19580100410764</v>
      </c>
      <c r="AS571">
        <v>27.859528993328279</v>
      </c>
    </row>
    <row r="572" spans="1:45">
      <c r="A572">
        <v>14</v>
      </c>
      <c r="B572">
        <v>36</v>
      </c>
      <c r="C572">
        <v>2022</v>
      </c>
      <c r="D572">
        <v>99</v>
      </c>
      <c r="E572">
        <v>99</v>
      </c>
      <c r="F572">
        <v>99</v>
      </c>
      <c r="G572">
        <v>99</v>
      </c>
      <c r="H572">
        <v>99</v>
      </c>
      <c r="I572">
        <v>99</v>
      </c>
      <c r="J572">
        <v>999</v>
      </c>
      <c r="K572">
        <v>99</v>
      </c>
      <c r="L572">
        <v>99</v>
      </c>
      <c r="M572">
        <v>99</v>
      </c>
      <c r="N572">
        <v>99</v>
      </c>
      <c r="O572">
        <v>11</v>
      </c>
      <c r="P572">
        <v>9999</v>
      </c>
      <c r="Q572">
        <v>1510</v>
      </c>
      <c r="R572">
        <v>10474</v>
      </c>
      <c r="S572">
        <v>3.687511970886804</v>
      </c>
      <c r="T572">
        <v>7.7886194386098895</v>
      </c>
      <c r="U572">
        <v>296.13058334924693</v>
      </c>
      <c r="V572">
        <v>15.371395837311436</v>
      </c>
      <c r="W572">
        <v>70.517471835020018</v>
      </c>
      <c r="X572">
        <v>16.965820126026347</v>
      </c>
      <c r="Y572">
        <v>58.957267524043907</v>
      </c>
      <c r="Z572">
        <v>1.7962424376388224</v>
      </c>
      <c r="AA572">
        <v>2.425911997610998</v>
      </c>
      <c r="AB572">
        <v>76.797709323386684</v>
      </c>
      <c r="AC572">
        <v>71.950201367223443</v>
      </c>
      <c r="AD572">
        <v>75.183174809530314</v>
      </c>
      <c r="AE572">
        <v>16.926582523958043</v>
      </c>
      <c r="AF572">
        <v>16.684486413188772</v>
      </c>
      <c r="AG572">
        <v>2178.9720028715001</v>
      </c>
      <c r="AH572">
        <v>92.84895932785949</v>
      </c>
      <c r="AI572">
        <v>23.076188657628407</v>
      </c>
      <c r="AJ572">
        <v>655.48405945956972</v>
      </c>
      <c r="AK572">
        <v>11.445587517265436</v>
      </c>
      <c r="AL572">
        <v>9.92067193178225</v>
      </c>
      <c r="AM572">
        <v>21.983390704106736</v>
      </c>
      <c r="AN572">
        <v>99</v>
      </c>
      <c r="AO572">
        <v>99</v>
      </c>
      <c r="AP572">
        <v>99</v>
      </c>
      <c r="AQ572">
        <v>99</v>
      </c>
      <c r="AR572">
        <v>223.70792739206232</v>
      </c>
      <c r="AS572">
        <v>26.523022547331639</v>
      </c>
    </row>
    <row r="573" spans="1:45">
      <c r="A573">
        <v>14</v>
      </c>
      <c r="B573">
        <v>37</v>
      </c>
      <c r="C573">
        <v>2022</v>
      </c>
      <c r="D573">
        <v>99</v>
      </c>
      <c r="E573">
        <v>99</v>
      </c>
      <c r="F573">
        <v>99</v>
      </c>
      <c r="G573">
        <v>99</v>
      </c>
      <c r="H573">
        <v>99</v>
      </c>
      <c r="I573">
        <v>99</v>
      </c>
      <c r="J573">
        <v>999</v>
      </c>
      <c r="K573">
        <v>99</v>
      </c>
      <c r="L573">
        <v>99</v>
      </c>
      <c r="M573">
        <v>99</v>
      </c>
      <c r="N573">
        <v>99</v>
      </c>
      <c r="O573">
        <v>14</v>
      </c>
      <c r="P573">
        <v>9999</v>
      </c>
      <c r="Q573">
        <v>1255</v>
      </c>
      <c r="R573">
        <v>5823</v>
      </c>
      <c r="S573">
        <v>3.5049044914816743</v>
      </c>
      <c r="T573">
        <v>7.5509187703932676</v>
      </c>
      <c r="U573">
        <v>287.12255023183945</v>
      </c>
      <c r="V573">
        <v>7.9512278894040884</v>
      </c>
      <c r="W573">
        <v>64.348274085522917</v>
      </c>
      <c r="X573">
        <v>10.819165378670789</v>
      </c>
      <c r="Y573">
        <v>51.753175737064119</v>
      </c>
      <c r="Z573">
        <v>1.3876864559996402</v>
      </c>
      <c r="AA573">
        <v>2.4066516025828797</v>
      </c>
      <c r="AB573">
        <v>75.102137480205059</v>
      </c>
      <c r="AC573">
        <v>69.238145031413353</v>
      </c>
      <c r="AD573">
        <v>75.826075278201643</v>
      </c>
      <c r="AE573">
        <v>9.4103007482344552</v>
      </c>
      <c r="AF573">
        <v>8.9935489706245253</v>
      </c>
      <c r="AG573">
        <v>2140.3077751840547</v>
      </c>
      <c r="AH573">
        <v>95.260175167439442</v>
      </c>
      <c r="AI573">
        <v>11.918255194916711</v>
      </c>
      <c r="AJ573">
        <v>612.22566079562353</v>
      </c>
      <c r="AK573">
        <v>-1.6907692046188751</v>
      </c>
      <c r="AL573">
        <v>-0.61905097854363389</v>
      </c>
      <c r="AM573">
        <v>6.9429718477568363</v>
      </c>
      <c r="AN573">
        <v>99</v>
      </c>
      <c r="AO573">
        <v>99</v>
      </c>
      <c r="AP573">
        <v>99</v>
      </c>
      <c r="AQ573">
        <v>99</v>
      </c>
      <c r="AR573">
        <v>222.07954749506192</v>
      </c>
      <c r="AS573">
        <v>26.211354897063288</v>
      </c>
    </row>
    <row r="574" spans="1:45">
      <c r="A574">
        <v>14</v>
      </c>
      <c r="B574">
        <v>38</v>
      </c>
      <c r="C574">
        <v>2022</v>
      </c>
      <c r="D574">
        <v>99</v>
      </c>
      <c r="E574">
        <v>99</v>
      </c>
      <c r="F574">
        <v>99</v>
      </c>
      <c r="G574">
        <v>99</v>
      </c>
      <c r="H574">
        <v>99</v>
      </c>
      <c r="I574">
        <v>99</v>
      </c>
      <c r="J574">
        <v>999</v>
      </c>
      <c r="K574">
        <v>99</v>
      </c>
      <c r="L574">
        <v>99</v>
      </c>
      <c r="M574">
        <v>99</v>
      </c>
      <c r="N574">
        <v>99</v>
      </c>
      <c r="O574">
        <v>15</v>
      </c>
      <c r="P574">
        <v>9999</v>
      </c>
      <c r="Q574">
        <v>764</v>
      </c>
      <c r="R574">
        <v>4681</v>
      </c>
      <c r="S574">
        <v>3.5915825638823278</v>
      </c>
      <c r="T574">
        <v>8.0096133304849371</v>
      </c>
      <c r="U574">
        <v>294.02769707327479</v>
      </c>
      <c r="V574">
        <v>10.959196752830595</v>
      </c>
      <c r="W574">
        <v>73.296304208502477</v>
      </c>
      <c r="X574">
        <v>14.612262337107456</v>
      </c>
      <c r="Y574">
        <v>53.658122459810407</v>
      </c>
      <c r="Z574">
        <v>1.5270545200332499</v>
      </c>
      <c r="AA574">
        <v>2.4509094964045404</v>
      </c>
      <c r="AB574">
        <v>76.490350538331271</v>
      </c>
      <c r="AC574">
        <v>71.165473116507059</v>
      </c>
      <c r="AD574">
        <v>72.797920077715901</v>
      </c>
      <c r="AE574">
        <v>7.5647634900370067</v>
      </c>
      <c r="AF574">
        <v>7.4036161551833617</v>
      </c>
      <c r="AG574">
        <v>2157.7844968480035</v>
      </c>
      <c r="AH574">
        <v>91.134372997222812</v>
      </c>
      <c r="AI574">
        <v>12.732322153386029</v>
      </c>
      <c r="AJ574">
        <v>604.14567356273085</v>
      </c>
      <c r="AK574">
        <v>14.957654408694772</v>
      </c>
      <c r="AL574">
        <v>7.6955844987481212</v>
      </c>
      <c r="AM574">
        <v>20.665035142381075</v>
      </c>
      <c r="AN574">
        <v>99</v>
      </c>
      <c r="AO574">
        <v>99</v>
      </c>
      <c r="AP574">
        <v>99</v>
      </c>
      <c r="AQ574">
        <v>99</v>
      </c>
      <c r="AR574">
        <v>223.64090590707451</v>
      </c>
      <c r="AS574">
        <v>26.409289148258871</v>
      </c>
    </row>
    <row r="575" spans="1:45" s="533" customFormat="1">
      <c r="A575" s="533">
        <v>14</v>
      </c>
      <c r="B575" s="533">
        <v>39</v>
      </c>
      <c r="C575" s="533">
        <v>2022</v>
      </c>
      <c r="D575" s="533">
        <v>99</v>
      </c>
      <c r="E575" s="533">
        <v>99</v>
      </c>
      <c r="F575" s="533">
        <v>99</v>
      </c>
      <c r="G575" s="533">
        <v>99</v>
      </c>
      <c r="H575" s="533">
        <v>99</v>
      </c>
      <c r="I575" s="533">
        <v>99</v>
      </c>
      <c r="J575" s="533">
        <v>999</v>
      </c>
      <c r="K575" s="533">
        <v>99</v>
      </c>
      <c r="L575" s="533">
        <v>99</v>
      </c>
      <c r="M575" s="533">
        <v>99</v>
      </c>
      <c r="N575" s="533">
        <v>99</v>
      </c>
      <c r="O575" s="533">
        <v>16</v>
      </c>
      <c r="P575" s="533">
        <v>9999</v>
      </c>
      <c r="Q575" s="533">
        <v>1843</v>
      </c>
      <c r="R575" s="533">
        <v>12751</v>
      </c>
      <c r="S575" s="533">
        <v>3.7356529953554274</v>
      </c>
      <c r="T575" s="533">
        <v>8.0700337228452685</v>
      </c>
      <c r="U575" s="533">
        <v>296.10114971374838</v>
      </c>
      <c r="V575" s="533">
        <v>14.218492667241785</v>
      </c>
      <c r="W575" s="533">
        <v>74.982354325150979</v>
      </c>
      <c r="X575" s="533">
        <v>15.355658379734924</v>
      </c>
      <c r="Y575" s="533">
        <v>54.890344331109887</v>
      </c>
      <c r="Z575" s="533">
        <v>1.6286124353043627</v>
      </c>
      <c r="AA575" s="533">
        <v>2.434563741326051</v>
      </c>
      <c r="AB575" s="533">
        <v>78.637083279981255</v>
      </c>
      <c r="AC575" s="533">
        <v>65.75066785893064</v>
      </c>
      <c r="AD575" s="533">
        <v>62.27117366829728</v>
      </c>
      <c r="AE575" s="533">
        <v>20.606344640346471</v>
      </c>
      <c r="AF575" s="533">
        <v>20.309599080154367</v>
      </c>
      <c r="AG575" s="533">
        <v>2180.2409857328144</v>
      </c>
      <c r="AH575" s="533">
        <v>90.314485138420508</v>
      </c>
      <c r="AI575" s="533">
        <v>18.398556975923455</v>
      </c>
      <c r="AJ575" s="533">
        <v>655.9739806780874</v>
      </c>
      <c r="AK575" s="533">
        <v>20.981493032896964</v>
      </c>
      <c r="AL575" s="533">
        <v>3.4243650737345609E-2</v>
      </c>
      <c r="AM575" s="533">
        <v>23.044723591192351</v>
      </c>
      <c r="AN575" s="533">
        <v>99</v>
      </c>
      <c r="AO575" s="533">
        <v>99</v>
      </c>
      <c r="AP575" s="533">
        <v>99</v>
      </c>
      <c r="AQ575" s="533">
        <v>99</v>
      </c>
      <c r="AR575" s="533">
        <v>223.56895806312153</v>
      </c>
      <c r="AS575" s="533">
        <v>26.654418312622713</v>
      </c>
    </row>
    <row r="576" spans="1:45" s="533" customFormat="1">
      <c r="A576" s="533">
        <v>14</v>
      </c>
      <c r="B576" s="533">
        <v>40</v>
      </c>
      <c r="C576" s="533">
        <v>2022</v>
      </c>
      <c r="D576" s="533">
        <v>99</v>
      </c>
      <c r="E576" s="533">
        <v>99</v>
      </c>
      <c r="F576" s="533">
        <v>99</v>
      </c>
      <c r="G576" s="533">
        <v>99</v>
      </c>
      <c r="H576" s="533">
        <v>99</v>
      </c>
      <c r="I576" s="533">
        <v>99</v>
      </c>
      <c r="J576" s="533">
        <v>999</v>
      </c>
      <c r="K576" s="533">
        <v>99</v>
      </c>
      <c r="L576" s="533">
        <v>99</v>
      </c>
      <c r="M576" s="533">
        <v>99</v>
      </c>
      <c r="N576" s="533">
        <v>99</v>
      </c>
      <c r="O576" s="533">
        <v>18</v>
      </c>
      <c r="P576" s="533">
        <v>9999</v>
      </c>
      <c r="Q576" s="533">
        <v>644</v>
      </c>
      <c r="R576" s="533">
        <v>4215</v>
      </c>
      <c r="S576" s="533">
        <v>3.8425440686040968</v>
      </c>
      <c r="T576" s="533">
        <v>8.1964412811387906</v>
      </c>
      <c r="U576" s="533">
        <v>296.53779833926507</v>
      </c>
      <c r="V576" s="533">
        <v>16.654804270462638</v>
      </c>
      <c r="W576" s="533">
        <v>73.096085409252652</v>
      </c>
      <c r="X576" s="533">
        <v>16.275207591933572</v>
      </c>
      <c r="Y576" s="533">
        <v>57.170858753572247</v>
      </c>
      <c r="Z576" s="533">
        <v>1.726213649131751</v>
      </c>
      <c r="AA576" s="533">
        <v>2.6304786523563095</v>
      </c>
      <c r="AB576" s="533">
        <v>80.51960403470305</v>
      </c>
      <c r="AC576" s="533">
        <v>70.069356233972485</v>
      </c>
      <c r="AD576" s="533">
        <v>68.167392607026443</v>
      </c>
      <c r="AE576" s="533">
        <v>6.8116808610352466</v>
      </c>
      <c r="AF576" s="533">
        <v>6.723488225506677</v>
      </c>
      <c r="AG576" s="533">
        <v>2200.2984293193713</v>
      </c>
      <c r="AH576" s="533">
        <v>94.661921708185062</v>
      </c>
      <c r="AI576" s="533">
        <v>22.301304863582452</v>
      </c>
      <c r="AJ576" s="533">
        <v>702.4565737755006</v>
      </c>
      <c r="AK576" s="533">
        <v>14.539001461996063</v>
      </c>
      <c r="AL576" s="533">
        <v>6.9122545933208688</v>
      </c>
      <c r="AM576" s="533">
        <v>22.073448746922914</v>
      </c>
      <c r="AN576" s="533">
        <v>99</v>
      </c>
      <c r="AO576" s="533">
        <v>99</v>
      </c>
      <c r="AP576" s="533">
        <v>99</v>
      </c>
      <c r="AQ576" s="533">
        <v>99</v>
      </c>
      <c r="AR576" s="533">
        <v>222.45524806781347</v>
      </c>
      <c r="AS576" s="533">
        <v>26.997645106834941</v>
      </c>
    </row>
    <row r="577" spans="1:45" s="533" customFormat="1">
      <c r="A577" s="533">
        <v>14</v>
      </c>
      <c r="B577" s="533">
        <v>41</v>
      </c>
      <c r="C577" s="533">
        <v>2022</v>
      </c>
      <c r="D577" s="533">
        <v>99</v>
      </c>
      <c r="E577" s="533">
        <v>99</v>
      </c>
      <c r="F577" s="533">
        <v>99</v>
      </c>
      <c r="G577" s="533">
        <v>99</v>
      </c>
      <c r="H577" s="533">
        <v>99</v>
      </c>
      <c r="I577" s="533">
        <v>99</v>
      </c>
      <c r="J577" s="533">
        <v>999</v>
      </c>
      <c r="K577" s="533">
        <v>99</v>
      </c>
      <c r="L577" s="533">
        <v>99</v>
      </c>
      <c r="M577" s="533">
        <v>99</v>
      </c>
      <c r="N577" s="533">
        <v>99</v>
      </c>
      <c r="O577" s="533">
        <v>55</v>
      </c>
      <c r="P577" s="533">
        <v>9999</v>
      </c>
      <c r="Q577" s="533">
        <v>192</v>
      </c>
      <c r="R577" s="533">
        <v>1099</v>
      </c>
      <c r="S577" s="533">
        <v>3.6408386508659993</v>
      </c>
      <c r="T577" s="533">
        <v>7.8407643312101936</v>
      </c>
      <c r="U577" s="533">
        <v>291.03465878071017</v>
      </c>
      <c r="V577" s="533">
        <v>11.010009099181076</v>
      </c>
      <c r="W577" s="533">
        <v>70.427661510464077</v>
      </c>
      <c r="X577" s="533">
        <v>12.829845313921748</v>
      </c>
      <c r="Y577" s="533">
        <v>51.738803438108519</v>
      </c>
      <c r="Z577" s="533">
        <v>1.5040070882326255</v>
      </c>
      <c r="AA577" s="533">
        <v>2.3457187606488246</v>
      </c>
      <c r="AB577" s="533">
        <v>80.361030851410845</v>
      </c>
      <c r="AC577" s="533">
        <v>75.038848651830278</v>
      </c>
      <c r="AD577" s="533">
        <v>76.546400489501977</v>
      </c>
      <c r="AE577" s="533">
        <v>1.7760468010148849</v>
      </c>
      <c r="AF577" s="533">
        <v>1.72051876921319</v>
      </c>
      <c r="AG577" s="533">
        <v>2197.6793743890516</v>
      </c>
      <c r="AH577" s="533">
        <v>92.811646951774321</v>
      </c>
      <c r="AI577" s="533">
        <v>15.650591446769797</v>
      </c>
      <c r="AJ577" s="533">
        <v>666.81408450851211</v>
      </c>
      <c r="AK577" s="533">
        <v>17.400260983887524</v>
      </c>
      <c r="AL577" s="533">
        <v>5.93623869809793</v>
      </c>
      <c r="AM577" s="533">
        <v>21.830379300573881</v>
      </c>
      <c r="AN577" s="533">
        <v>99</v>
      </c>
      <c r="AO577" s="533">
        <v>99</v>
      </c>
      <c r="AP577" s="533">
        <v>99</v>
      </c>
      <c r="AQ577" s="533">
        <v>99</v>
      </c>
      <c r="AR577" s="533">
        <v>222.40957966764412</v>
      </c>
      <c r="AS577" s="533">
        <v>26.562534384067039</v>
      </c>
    </row>
    <row r="578" spans="1:45" s="533" customFormat="1">
      <c r="A578" s="533">
        <v>14</v>
      </c>
      <c r="B578" s="533">
        <v>42</v>
      </c>
      <c r="C578" s="533">
        <v>2022</v>
      </c>
      <c r="D578" s="533">
        <v>99</v>
      </c>
      <c r="E578" s="533">
        <v>99</v>
      </c>
      <c r="F578" s="533">
        <v>99</v>
      </c>
      <c r="G578" s="533">
        <v>99</v>
      </c>
      <c r="H578" s="533">
        <v>99</v>
      </c>
      <c r="I578" s="533">
        <v>99</v>
      </c>
      <c r="J578" s="533">
        <v>999</v>
      </c>
      <c r="K578" s="533">
        <v>99</v>
      </c>
      <c r="L578" s="533">
        <v>99</v>
      </c>
      <c r="M578" s="533">
        <v>99</v>
      </c>
      <c r="N578" s="533">
        <v>99</v>
      </c>
      <c r="O578" s="533">
        <v>56</v>
      </c>
      <c r="P578" s="533">
        <v>9999</v>
      </c>
      <c r="Q578" s="533">
        <v>90</v>
      </c>
      <c r="R578" s="533">
        <v>583</v>
      </c>
      <c r="S578" s="533">
        <v>3.163230240549828</v>
      </c>
      <c r="T578" s="533">
        <v>7.4837049742710144</v>
      </c>
      <c r="U578" s="533">
        <v>286.70012006861089</v>
      </c>
      <c r="V578" s="533">
        <v>2.9159519725557472</v>
      </c>
      <c r="W578" s="533">
        <v>71.698113207547181</v>
      </c>
      <c r="X578" s="533">
        <v>8.5763293310463098</v>
      </c>
      <c r="Y578" s="533">
        <v>43.77652032642019</v>
      </c>
      <c r="Z578" s="533">
        <v>1.1383590109117188</v>
      </c>
      <c r="AA578" s="533">
        <v>1.9013379766993199</v>
      </c>
      <c r="AB578" s="533">
        <v>81.687490395278388</v>
      </c>
      <c r="AC578" s="533">
        <v>76.245073481781503</v>
      </c>
      <c r="AD578" s="533">
        <v>80.661558677346918</v>
      </c>
      <c r="AE578" s="533">
        <v>0.94216131482409216</v>
      </c>
      <c r="AF578" s="533">
        <v>0.8991112680971971</v>
      </c>
      <c r="AG578" s="533">
        <v>2081.8679577464795</v>
      </c>
      <c r="AH578" s="533">
        <v>97.255574614065182</v>
      </c>
      <c r="AI578" s="533">
        <v>1.886792452830188</v>
      </c>
      <c r="AJ578" s="533">
        <v>471.57305510094335</v>
      </c>
      <c r="AK578" s="533">
        <v>0.88767563704605779</v>
      </c>
      <c r="AL578" s="533">
        <v>-13.311265462106229</v>
      </c>
      <c r="AM578" s="533">
        <v>-8.2905242492454985</v>
      </c>
      <c r="AN578" s="533">
        <v>99</v>
      </c>
      <c r="AO578" s="533">
        <v>99</v>
      </c>
      <c r="AP578" s="533">
        <v>99</v>
      </c>
      <c r="AQ578" s="533">
        <v>99</v>
      </c>
      <c r="AR578" s="533">
        <v>225.11795774647896</v>
      </c>
      <c r="AS578" s="533">
        <v>25.120438177673478</v>
      </c>
    </row>
    <row r="579" spans="1:45">
      <c r="A579">
        <v>16</v>
      </c>
      <c r="B579">
        <v>1</v>
      </c>
      <c r="C579">
        <v>2024</v>
      </c>
      <c r="D579">
        <v>1</v>
      </c>
      <c r="E579">
        <v>99</v>
      </c>
      <c r="F579">
        <v>99</v>
      </c>
      <c r="G579">
        <v>99</v>
      </c>
      <c r="H579">
        <v>99</v>
      </c>
      <c r="I579">
        <v>99</v>
      </c>
      <c r="J579">
        <v>999</v>
      </c>
      <c r="K579">
        <v>99</v>
      </c>
      <c r="L579">
        <v>1</v>
      </c>
      <c r="M579">
        <v>99</v>
      </c>
      <c r="N579">
        <v>99</v>
      </c>
      <c r="O579">
        <v>99</v>
      </c>
      <c r="P579">
        <v>99</v>
      </c>
      <c r="Q579">
        <v>148</v>
      </c>
      <c r="R579">
        <v>176</v>
      </c>
      <c r="S579">
        <v>1</v>
      </c>
      <c r="T579">
        <v>4.5397727272727284</v>
      </c>
      <c r="U579">
        <v>216.39431818181805</v>
      </c>
      <c r="V579">
        <v>0</v>
      </c>
      <c r="W579">
        <v>7.3863636363636385</v>
      </c>
      <c r="X579">
        <v>0</v>
      </c>
      <c r="Y579">
        <v>27.838939610302518</v>
      </c>
      <c r="Z579">
        <v>0</v>
      </c>
      <c r="AA579">
        <v>1.24709114020727</v>
      </c>
      <c r="AC579">
        <v>7.893861891379939</v>
      </c>
      <c r="AE579">
        <v>3.2466334624608009</v>
      </c>
      <c r="AF579">
        <v>2.301997364441672</v>
      </c>
      <c r="AG579">
        <v>2063.8136645962727</v>
      </c>
      <c r="AH579">
        <v>91.477272727272734</v>
      </c>
      <c r="AI579">
        <v>5.6818181818181808</v>
      </c>
      <c r="AJ579">
        <v>513.80722639939199</v>
      </c>
      <c r="AK579">
        <v>11.756221205025764</v>
      </c>
      <c r="AL579">
        <v>0.76825629677794549</v>
      </c>
      <c r="AN579">
        <v>99</v>
      </c>
      <c r="AO579">
        <v>99</v>
      </c>
      <c r="AP579">
        <v>99</v>
      </c>
      <c r="AQ579">
        <v>99</v>
      </c>
      <c r="AR579">
        <v>223.65217391304344</v>
      </c>
      <c r="AS579">
        <v>19.228765253423546</v>
      </c>
    </row>
    <row r="580" spans="1:45">
      <c r="A580">
        <v>16</v>
      </c>
      <c r="B580">
        <v>2</v>
      </c>
      <c r="C580">
        <v>2024</v>
      </c>
      <c r="D580">
        <v>2</v>
      </c>
      <c r="E580">
        <v>99</v>
      </c>
      <c r="F580">
        <v>99</v>
      </c>
      <c r="G580">
        <v>99</v>
      </c>
      <c r="H580">
        <v>99</v>
      </c>
      <c r="I580">
        <v>99</v>
      </c>
      <c r="J580">
        <v>999</v>
      </c>
      <c r="K580">
        <v>99</v>
      </c>
      <c r="L580">
        <v>1</v>
      </c>
      <c r="M580">
        <v>99</v>
      </c>
      <c r="N580">
        <v>99</v>
      </c>
      <c r="O580">
        <v>99</v>
      </c>
      <c r="P580">
        <v>99</v>
      </c>
      <c r="Q580">
        <v>99</v>
      </c>
      <c r="R580">
        <v>109</v>
      </c>
      <c r="S580">
        <v>1</v>
      </c>
      <c r="T580">
        <v>4.577981651376148</v>
      </c>
      <c r="U580">
        <v>218.19724770642205</v>
      </c>
      <c r="V580">
        <v>0</v>
      </c>
      <c r="W580">
        <v>9.1743119266055064</v>
      </c>
      <c r="X580">
        <v>0</v>
      </c>
      <c r="Y580">
        <v>27.819485147873984</v>
      </c>
      <c r="Z580">
        <v>0</v>
      </c>
      <c r="AA580">
        <v>1.322310862850316</v>
      </c>
      <c r="AC580">
        <v>-6.5506696442850301E-2</v>
      </c>
      <c r="AE580">
        <v>3.4846547314578005</v>
      </c>
      <c r="AF580">
        <v>2.4938582835028278</v>
      </c>
      <c r="AG580">
        <v>2105.2755102040815</v>
      </c>
      <c r="AH580">
        <v>89.90825688073393</v>
      </c>
      <c r="AI580">
        <v>3.6697247706422025</v>
      </c>
      <c r="AJ580">
        <v>532.63378659707701</v>
      </c>
      <c r="AK580">
        <v>-7.4372926966466899</v>
      </c>
      <c r="AL580">
        <v>13.954306726432828</v>
      </c>
      <c r="AN580">
        <v>99</v>
      </c>
      <c r="AO580">
        <v>99</v>
      </c>
      <c r="AP580">
        <v>99</v>
      </c>
      <c r="AQ580">
        <v>99</v>
      </c>
      <c r="AR580">
        <v>224</v>
      </c>
      <c r="AS580">
        <v>19.349981626886436</v>
      </c>
    </row>
    <row r="581" spans="1:45">
      <c r="A581">
        <v>16</v>
      </c>
      <c r="B581">
        <v>3</v>
      </c>
      <c r="C581">
        <v>2024</v>
      </c>
      <c r="D581">
        <v>3</v>
      </c>
      <c r="E581">
        <v>99</v>
      </c>
      <c r="F581">
        <v>99</v>
      </c>
      <c r="G581">
        <v>99</v>
      </c>
      <c r="H581">
        <v>99</v>
      </c>
      <c r="I581">
        <v>99</v>
      </c>
      <c r="J581">
        <v>999</v>
      </c>
      <c r="K581">
        <v>99</v>
      </c>
      <c r="L581">
        <v>1</v>
      </c>
      <c r="M581">
        <v>99</v>
      </c>
      <c r="N581">
        <v>99</v>
      </c>
      <c r="O581">
        <v>99</v>
      </c>
      <c r="P581">
        <v>99</v>
      </c>
      <c r="Q581">
        <v>115</v>
      </c>
      <c r="R581">
        <v>128</v>
      </c>
      <c r="S581">
        <v>1</v>
      </c>
      <c r="T581">
        <v>4.6015625</v>
      </c>
      <c r="U581">
        <v>212.53906250000003</v>
      </c>
      <c r="V581">
        <v>0</v>
      </c>
      <c r="W581">
        <v>7.8125</v>
      </c>
      <c r="X581">
        <v>0</v>
      </c>
      <c r="Y581">
        <v>28.302888087986219</v>
      </c>
      <c r="Z581">
        <v>0</v>
      </c>
      <c r="AA581">
        <v>1.4270809572668788</v>
      </c>
      <c r="AC581">
        <v>10.475700083385568</v>
      </c>
      <c r="AE581">
        <v>3.509734027968193</v>
      </c>
      <c r="AF581">
        <v>2.440091296457592</v>
      </c>
      <c r="AG581">
        <v>2159.7798165137619</v>
      </c>
      <c r="AH581">
        <v>85.15625</v>
      </c>
      <c r="AI581">
        <v>6.25</v>
      </c>
      <c r="AJ581">
        <v>769.86004158504306</v>
      </c>
      <c r="AK581">
        <v>-6.7251766429964084</v>
      </c>
      <c r="AL581">
        <v>7.2144771619328818</v>
      </c>
      <c r="AN581">
        <v>99</v>
      </c>
      <c r="AO581">
        <v>99</v>
      </c>
      <c r="AP581">
        <v>99</v>
      </c>
      <c r="AQ581">
        <v>99</v>
      </c>
      <c r="AR581">
        <v>223.27522935779811</v>
      </c>
      <c r="AS581">
        <v>19.160559070089903</v>
      </c>
    </row>
    <row r="582" spans="1:45">
      <c r="A582">
        <v>16</v>
      </c>
      <c r="B582">
        <v>4</v>
      </c>
      <c r="C582">
        <v>2024</v>
      </c>
      <c r="D582">
        <v>4</v>
      </c>
      <c r="E582">
        <v>99</v>
      </c>
      <c r="F582">
        <v>99</v>
      </c>
      <c r="G582">
        <v>99</v>
      </c>
      <c r="H582">
        <v>99</v>
      </c>
      <c r="I582">
        <v>99</v>
      </c>
      <c r="J582">
        <v>999</v>
      </c>
      <c r="K582">
        <v>99</v>
      </c>
      <c r="L582">
        <v>1</v>
      </c>
      <c r="M582">
        <v>99</v>
      </c>
      <c r="N582">
        <v>99</v>
      </c>
      <c r="O582">
        <v>99</v>
      </c>
      <c r="P582">
        <v>99</v>
      </c>
      <c r="Q582">
        <v>141</v>
      </c>
      <c r="R582">
        <v>157</v>
      </c>
      <c r="S582">
        <v>1</v>
      </c>
      <c r="T582">
        <v>4.7006369426751595</v>
      </c>
      <c r="U582">
        <v>214.55477707006372</v>
      </c>
      <c r="V582">
        <v>0</v>
      </c>
      <c r="W582">
        <v>10.191082802547768</v>
      </c>
      <c r="X582">
        <v>0</v>
      </c>
      <c r="Y582">
        <v>29.622076992210957</v>
      </c>
      <c r="Z582">
        <v>0</v>
      </c>
      <c r="AA582">
        <v>1.3424237427623404</v>
      </c>
      <c r="AC582">
        <v>14.679647014784976</v>
      </c>
      <c r="AE582">
        <v>3.5544487208512567</v>
      </c>
      <c r="AF582">
        <v>2.4593381746048242</v>
      </c>
      <c r="AG582">
        <v>2155.028571428571</v>
      </c>
      <c r="AH582">
        <v>89.171974522292999</v>
      </c>
      <c r="AI582">
        <v>6.3694267515923588</v>
      </c>
      <c r="AJ582">
        <v>602.84307295700546</v>
      </c>
      <c r="AK582">
        <v>-7.1156185099156373</v>
      </c>
      <c r="AL582">
        <v>-12.267628745291949</v>
      </c>
      <c r="AN582">
        <v>99</v>
      </c>
      <c r="AO582">
        <v>99</v>
      </c>
      <c r="AP582">
        <v>99</v>
      </c>
      <c r="AQ582">
        <v>99</v>
      </c>
      <c r="AR582">
        <v>223.47142857142859</v>
      </c>
      <c r="AS582">
        <v>19.143155021936234</v>
      </c>
    </row>
    <row r="583" spans="1:45">
      <c r="A583">
        <v>16</v>
      </c>
      <c r="B583">
        <v>5</v>
      </c>
      <c r="C583">
        <v>2024</v>
      </c>
      <c r="D583">
        <v>5</v>
      </c>
      <c r="E583">
        <v>99</v>
      </c>
      <c r="F583">
        <v>99</v>
      </c>
      <c r="G583">
        <v>99</v>
      </c>
      <c r="H583">
        <v>99</v>
      </c>
      <c r="I583">
        <v>99</v>
      </c>
      <c r="J583">
        <v>999</v>
      </c>
      <c r="K583">
        <v>99</v>
      </c>
      <c r="L583">
        <v>1</v>
      </c>
      <c r="M583">
        <v>99</v>
      </c>
      <c r="N583">
        <v>99</v>
      </c>
      <c r="O583">
        <v>99</v>
      </c>
      <c r="P583">
        <v>99</v>
      </c>
      <c r="Q583">
        <v>126</v>
      </c>
      <c r="R583">
        <v>140</v>
      </c>
      <c r="S583">
        <v>1</v>
      </c>
      <c r="T583">
        <v>4.4285714285714306</v>
      </c>
      <c r="U583">
        <v>216.54357142857151</v>
      </c>
      <c r="V583">
        <v>0</v>
      </c>
      <c r="W583">
        <v>7.8571428571428559</v>
      </c>
      <c r="X583">
        <v>0</v>
      </c>
      <c r="Y583">
        <v>31.921690365898804</v>
      </c>
      <c r="Z583">
        <v>0</v>
      </c>
      <c r="AA583">
        <v>1.3530011991487503</v>
      </c>
      <c r="AC583">
        <v>25.410688290591796</v>
      </c>
      <c r="AE583">
        <v>3.7383177570093449</v>
      </c>
      <c r="AF583">
        <v>2.6352808843234956</v>
      </c>
      <c r="AG583">
        <v>2142.7652173913043</v>
      </c>
      <c r="AH583">
        <v>82.142857142857125</v>
      </c>
      <c r="AI583">
        <v>6.4285714285714306</v>
      </c>
      <c r="AJ583">
        <v>535.43803003481287</v>
      </c>
      <c r="AK583">
        <v>22.795761804144455</v>
      </c>
      <c r="AL583">
        <v>21.672006847931065</v>
      </c>
      <c r="AN583">
        <v>99</v>
      </c>
      <c r="AO583">
        <v>99</v>
      </c>
      <c r="AP583">
        <v>99</v>
      </c>
      <c r="AQ583">
        <v>99</v>
      </c>
      <c r="AR583">
        <v>224</v>
      </c>
      <c r="AS583">
        <v>19.260129869179156</v>
      </c>
    </row>
    <row r="584" spans="1:45">
      <c r="A584">
        <v>16</v>
      </c>
      <c r="B584">
        <v>6</v>
      </c>
      <c r="C584">
        <v>2024</v>
      </c>
      <c r="D584">
        <v>6</v>
      </c>
      <c r="E584">
        <v>99</v>
      </c>
      <c r="F584">
        <v>99</v>
      </c>
      <c r="G584">
        <v>99</v>
      </c>
      <c r="H584">
        <v>99</v>
      </c>
      <c r="I584">
        <v>99</v>
      </c>
      <c r="J584">
        <v>999</v>
      </c>
      <c r="K584">
        <v>99</v>
      </c>
      <c r="L584">
        <v>1</v>
      </c>
      <c r="M584">
        <v>99</v>
      </c>
      <c r="N584">
        <v>99</v>
      </c>
      <c r="O584">
        <v>99</v>
      </c>
      <c r="P584">
        <v>99</v>
      </c>
      <c r="Q584">
        <v>143</v>
      </c>
      <c r="R584">
        <v>160</v>
      </c>
      <c r="S584">
        <v>1</v>
      </c>
      <c r="T584">
        <v>4.25</v>
      </c>
      <c r="U584">
        <v>215.02687499999996</v>
      </c>
      <c r="V584">
        <v>0</v>
      </c>
      <c r="W584">
        <v>3.75</v>
      </c>
      <c r="X584">
        <v>0</v>
      </c>
      <c r="Y584">
        <v>30.227859091149512</v>
      </c>
      <c r="Z584">
        <v>0</v>
      </c>
      <c r="AA584">
        <v>1.2399596767637249</v>
      </c>
      <c r="AC584">
        <v>11.23767928169508</v>
      </c>
      <c r="AE584">
        <v>4.5597036192647469</v>
      </c>
      <c r="AF584">
        <v>3.1958170497080634</v>
      </c>
      <c r="AG584">
        <v>2128.9148936170213</v>
      </c>
      <c r="AH584">
        <v>88.125</v>
      </c>
      <c r="AI584">
        <v>6.875</v>
      </c>
      <c r="AJ584">
        <v>645.27373364988523</v>
      </c>
      <c r="AK584">
        <v>-0.37374045058068239</v>
      </c>
      <c r="AL584">
        <v>-26.63917568483588</v>
      </c>
      <c r="AN584">
        <v>99</v>
      </c>
      <c r="AO584">
        <v>99</v>
      </c>
      <c r="AP584">
        <v>99</v>
      </c>
      <c r="AQ584">
        <v>99</v>
      </c>
      <c r="AR584">
        <v>224.02127659574472</v>
      </c>
      <c r="AS584">
        <v>19.005261558723976</v>
      </c>
    </row>
    <row r="585" spans="1:45">
      <c r="A585">
        <v>16</v>
      </c>
      <c r="B585">
        <v>7</v>
      </c>
      <c r="C585">
        <v>2024</v>
      </c>
      <c r="D585">
        <v>7</v>
      </c>
      <c r="E585">
        <v>99</v>
      </c>
      <c r="F585">
        <v>99</v>
      </c>
      <c r="G585">
        <v>99</v>
      </c>
      <c r="H585">
        <v>99</v>
      </c>
      <c r="I585">
        <v>99</v>
      </c>
      <c r="J585">
        <v>999</v>
      </c>
      <c r="K585">
        <v>99</v>
      </c>
      <c r="L585">
        <v>1</v>
      </c>
      <c r="M585">
        <v>99</v>
      </c>
      <c r="N585">
        <v>99</v>
      </c>
      <c r="O585">
        <v>99</v>
      </c>
      <c r="P585">
        <v>99</v>
      </c>
      <c r="Q585">
        <v>134</v>
      </c>
      <c r="R585">
        <v>138</v>
      </c>
      <c r="S585">
        <v>1</v>
      </c>
      <c r="T585">
        <v>4.3043478260869561</v>
      </c>
      <c r="U585">
        <v>219.17318840579719</v>
      </c>
      <c r="V585">
        <v>0</v>
      </c>
      <c r="W585">
        <v>9.420289855072463</v>
      </c>
      <c r="X585">
        <v>0</v>
      </c>
      <c r="Y585">
        <v>27.25764495833489</v>
      </c>
      <c r="Z585">
        <v>0</v>
      </c>
      <c r="AA585">
        <v>1.482304784185734</v>
      </c>
      <c r="AC585">
        <v>7.2622438851537634</v>
      </c>
      <c r="AE585">
        <v>4.6433378196500685</v>
      </c>
      <c r="AF585">
        <v>3.3875345127359449</v>
      </c>
      <c r="AG585">
        <v>2169.15</v>
      </c>
      <c r="AH585">
        <v>86.956521739130437</v>
      </c>
      <c r="AI585">
        <v>4.3478260869565215</v>
      </c>
      <c r="AJ585">
        <v>546.53454678851995</v>
      </c>
      <c r="AK585">
        <v>-12.61047491182317</v>
      </c>
      <c r="AL585">
        <v>-4.8347445755555007</v>
      </c>
      <c r="AN585">
        <v>99</v>
      </c>
      <c r="AO585">
        <v>99</v>
      </c>
      <c r="AP585">
        <v>99</v>
      </c>
      <c r="AQ585">
        <v>99</v>
      </c>
      <c r="AR585">
        <v>224.7916666666666</v>
      </c>
      <c r="AS585">
        <v>19.080878023231723</v>
      </c>
    </row>
    <row r="586" spans="1:45">
      <c r="A586">
        <v>16</v>
      </c>
      <c r="B586">
        <v>8</v>
      </c>
      <c r="C586">
        <v>2024</v>
      </c>
      <c r="D586">
        <v>8</v>
      </c>
      <c r="E586">
        <v>99</v>
      </c>
      <c r="F586">
        <v>99</v>
      </c>
      <c r="G586">
        <v>99</v>
      </c>
      <c r="H586">
        <v>99</v>
      </c>
      <c r="I586">
        <v>99</v>
      </c>
      <c r="J586">
        <v>999</v>
      </c>
      <c r="K586">
        <v>99</v>
      </c>
      <c r="L586">
        <v>1</v>
      </c>
      <c r="M586">
        <v>99</v>
      </c>
      <c r="N586">
        <v>99</v>
      </c>
      <c r="O586">
        <v>99</v>
      </c>
      <c r="P586">
        <v>99</v>
      </c>
      <c r="Q586">
        <v>169</v>
      </c>
      <c r="R586">
        <v>188</v>
      </c>
      <c r="S586">
        <v>1</v>
      </c>
      <c r="T586">
        <v>4.255319148936171</v>
      </c>
      <c r="U586">
        <v>215.93191489361689</v>
      </c>
      <c r="V586">
        <v>0</v>
      </c>
      <c r="W586">
        <v>6.9148936170212751</v>
      </c>
      <c r="X586">
        <v>0</v>
      </c>
      <c r="Y586">
        <v>29.510510975504246</v>
      </c>
      <c r="Z586">
        <v>0</v>
      </c>
      <c r="AA586">
        <v>1.295952538965198</v>
      </c>
      <c r="AC586">
        <v>1.4863611731485222</v>
      </c>
      <c r="AE586">
        <v>5.5115801817648782</v>
      </c>
      <c r="AF586">
        <v>4.0148015345871526</v>
      </c>
      <c r="AG586">
        <v>2147.9551282051279</v>
      </c>
      <c r="AH586">
        <v>82.978723404255348</v>
      </c>
      <c r="AI586">
        <v>2.1276595744680855</v>
      </c>
      <c r="AJ586">
        <v>550.27740490183294</v>
      </c>
      <c r="AK586">
        <v>-1.3901064850998728</v>
      </c>
      <c r="AL586">
        <v>-4.4500212872010172</v>
      </c>
      <c r="AN586">
        <v>99</v>
      </c>
      <c r="AO586">
        <v>99</v>
      </c>
      <c r="AP586">
        <v>99</v>
      </c>
      <c r="AQ586">
        <v>99</v>
      </c>
      <c r="AR586">
        <v>223.97435897435901</v>
      </c>
      <c r="AS586">
        <v>19.136476900195877</v>
      </c>
    </row>
    <row r="587" spans="1:45">
      <c r="A587">
        <v>16</v>
      </c>
      <c r="B587">
        <v>9</v>
      </c>
      <c r="C587">
        <v>2024</v>
      </c>
      <c r="D587">
        <v>9</v>
      </c>
      <c r="E587">
        <v>99</v>
      </c>
      <c r="F587">
        <v>99</v>
      </c>
      <c r="G587">
        <v>99</v>
      </c>
      <c r="H587">
        <v>99</v>
      </c>
      <c r="I587">
        <v>99</v>
      </c>
      <c r="J587">
        <v>999</v>
      </c>
      <c r="K587">
        <v>99</v>
      </c>
      <c r="L587">
        <v>1</v>
      </c>
      <c r="M587">
        <v>99</v>
      </c>
      <c r="N587">
        <v>99</v>
      </c>
      <c r="O587">
        <v>99</v>
      </c>
      <c r="P587">
        <v>99</v>
      </c>
      <c r="Q587">
        <v>185</v>
      </c>
      <c r="R587">
        <v>208</v>
      </c>
      <c r="S587">
        <v>1</v>
      </c>
      <c r="T587">
        <v>4.1346153846153859</v>
      </c>
      <c r="U587">
        <v>217.99999999999997</v>
      </c>
      <c r="V587">
        <v>0</v>
      </c>
      <c r="W587">
        <v>5.2884615384615392</v>
      </c>
      <c r="X587">
        <v>0</v>
      </c>
      <c r="Y587">
        <v>26.817807660066038</v>
      </c>
      <c r="Z587">
        <v>0</v>
      </c>
      <c r="AA587">
        <v>1.2407945059183467</v>
      </c>
      <c r="AC587">
        <v>7.3223441657681887</v>
      </c>
      <c r="AE587">
        <v>5.5216352535173883</v>
      </c>
      <c r="AF587">
        <v>4.0617747350696147</v>
      </c>
      <c r="AG587">
        <v>2156.9166666666661</v>
      </c>
      <c r="AH587">
        <v>86.53846153846159</v>
      </c>
      <c r="AI587">
        <v>2.8846153846153846</v>
      </c>
      <c r="AJ587">
        <v>536.76395469103204</v>
      </c>
      <c r="AK587">
        <v>1.7742169325754429</v>
      </c>
      <c r="AL587">
        <v>1.6643383048272571</v>
      </c>
      <c r="AN587">
        <v>99</v>
      </c>
      <c r="AO587">
        <v>99</v>
      </c>
      <c r="AP587">
        <v>99</v>
      </c>
      <c r="AQ587">
        <v>99</v>
      </c>
      <c r="AR587">
        <v>224.93333333333339</v>
      </c>
      <c r="AS587">
        <v>19.164547621171018</v>
      </c>
    </row>
    <row r="588" spans="1:45">
      <c r="A588">
        <v>16</v>
      </c>
      <c r="B588">
        <v>10</v>
      </c>
      <c r="C588">
        <v>2024</v>
      </c>
      <c r="D588">
        <v>10</v>
      </c>
      <c r="E588">
        <v>99</v>
      </c>
      <c r="F588">
        <v>99</v>
      </c>
      <c r="G588">
        <v>99</v>
      </c>
      <c r="H588">
        <v>99</v>
      </c>
      <c r="I588">
        <v>99</v>
      </c>
      <c r="J588">
        <v>999</v>
      </c>
      <c r="K588">
        <v>99</v>
      </c>
      <c r="L588">
        <v>1</v>
      </c>
      <c r="M588">
        <v>99</v>
      </c>
      <c r="N588">
        <v>99</v>
      </c>
      <c r="O588">
        <v>99</v>
      </c>
      <c r="P588">
        <v>99</v>
      </c>
      <c r="Q588">
        <v>262</v>
      </c>
      <c r="R588">
        <v>301</v>
      </c>
      <c r="S588">
        <v>1</v>
      </c>
      <c r="T588">
        <v>4.1694352159468444</v>
      </c>
      <c r="U588">
        <v>204.8063122923588</v>
      </c>
      <c r="V588">
        <v>0</v>
      </c>
      <c r="W588">
        <v>3.654485049833887</v>
      </c>
      <c r="X588">
        <v>0</v>
      </c>
      <c r="Y588">
        <v>32.955672332582282</v>
      </c>
      <c r="Z588">
        <v>0</v>
      </c>
      <c r="AA588">
        <v>1.1619075906135083</v>
      </c>
      <c r="AC588">
        <v>18.822920345754145</v>
      </c>
      <c r="AE588">
        <v>3.0745658835546488</v>
      </c>
      <c r="AF588">
        <v>2.08953171951838</v>
      </c>
      <c r="AG588">
        <v>2277.3529411764703</v>
      </c>
      <c r="AH588">
        <v>90.365448504983391</v>
      </c>
      <c r="AI588">
        <v>4.6511627906976756</v>
      </c>
      <c r="AJ588">
        <v>747.89976551410621</v>
      </c>
      <c r="AK588">
        <v>-12.49174448744396</v>
      </c>
      <c r="AL588">
        <v>-3.9607956379257514</v>
      </c>
      <c r="AN588">
        <v>99</v>
      </c>
      <c r="AO588">
        <v>99</v>
      </c>
      <c r="AP588">
        <v>99</v>
      </c>
      <c r="AQ588">
        <v>99</v>
      </c>
      <c r="AR588">
        <v>219.94117647058823</v>
      </c>
      <c r="AS588">
        <v>19.12912114261098</v>
      </c>
    </row>
    <row r="589" spans="1:45">
      <c r="A589">
        <v>16</v>
      </c>
      <c r="B589">
        <v>11</v>
      </c>
      <c r="C589">
        <v>2024</v>
      </c>
      <c r="D589">
        <v>11</v>
      </c>
      <c r="E589">
        <v>99</v>
      </c>
      <c r="F589">
        <v>99</v>
      </c>
      <c r="G589">
        <v>99</v>
      </c>
      <c r="H589">
        <v>99</v>
      </c>
      <c r="I589">
        <v>99</v>
      </c>
      <c r="J589">
        <v>999</v>
      </c>
      <c r="K589">
        <v>99</v>
      </c>
      <c r="L589">
        <v>1</v>
      </c>
      <c r="M589">
        <v>99</v>
      </c>
      <c r="N589">
        <v>99</v>
      </c>
      <c r="O589">
        <v>99</v>
      </c>
      <c r="P589">
        <v>99</v>
      </c>
      <c r="Q589">
        <v>210</v>
      </c>
      <c r="R589">
        <v>256</v>
      </c>
      <c r="S589">
        <v>1</v>
      </c>
      <c r="T589">
        <v>4.015625</v>
      </c>
      <c r="U589">
        <v>203.83515624999984</v>
      </c>
      <c r="V589">
        <v>0</v>
      </c>
      <c r="W589">
        <v>3.90625</v>
      </c>
      <c r="X589">
        <v>0</v>
      </c>
      <c r="Y589">
        <v>31.65659387731279</v>
      </c>
      <c r="Z589">
        <v>0</v>
      </c>
      <c r="AA589">
        <v>1.1724998334221632</v>
      </c>
      <c r="AC589">
        <v>14.535395593390842</v>
      </c>
      <c r="AE589">
        <v>3.2048072108162247</v>
      </c>
      <c r="AF589">
        <v>2.144506211599897</v>
      </c>
      <c r="AG589">
        <v>2249.8474576271178</v>
      </c>
      <c r="AH589">
        <v>92.1875</v>
      </c>
      <c r="AI589">
        <v>8.203125</v>
      </c>
      <c r="AJ589">
        <v>690.10103199310106</v>
      </c>
      <c r="AK589">
        <v>-13.804082748721799</v>
      </c>
      <c r="AL589">
        <v>-5.4003088171892815</v>
      </c>
      <c r="AN589">
        <v>99</v>
      </c>
      <c r="AO589">
        <v>99</v>
      </c>
      <c r="AP589">
        <v>99</v>
      </c>
      <c r="AQ589">
        <v>99</v>
      </c>
      <c r="AR589">
        <v>219.25423728813556</v>
      </c>
      <c r="AS589">
        <v>19.170582107927657</v>
      </c>
    </row>
    <row r="590" spans="1:45">
      <c r="A590">
        <v>16</v>
      </c>
      <c r="B590">
        <v>12</v>
      </c>
      <c r="C590">
        <v>2024</v>
      </c>
      <c r="D590">
        <v>12</v>
      </c>
      <c r="E590">
        <v>99</v>
      </c>
      <c r="F590">
        <v>99</v>
      </c>
      <c r="G590">
        <v>99</v>
      </c>
      <c r="H590">
        <v>99</v>
      </c>
      <c r="I590">
        <v>99</v>
      </c>
      <c r="J590">
        <v>999</v>
      </c>
      <c r="K590">
        <v>99</v>
      </c>
      <c r="L590">
        <v>1</v>
      </c>
      <c r="M590">
        <v>99</v>
      </c>
      <c r="N590">
        <v>99</v>
      </c>
      <c r="O590">
        <v>99</v>
      </c>
      <c r="P590">
        <v>99</v>
      </c>
      <c r="Q590">
        <v>39</v>
      </c>
      <c r="R590">
        <v>43</v>
      </c>
      <c r="S590">
        <v>1</v>
      </c>
      <c r="T590">
        <v>4.4186046511627932</v>
      </c>
      <c r="U590">
        <v>211.57441860465124</v>
      </c>
      <c r="V590">
        <v>0</v>
      </c>
      <c r="W590">
        <v>4.6511627906976756</v>
      </c>
      <c r="X590">
        <v>0</v>
      </c>
      <c r="Y590">
        <v>28.633628733176597</v>
      </c>
      <c r="Z590">
        <v>0</v>
      </c>
      <c r="AA590">
        <v>1.1660419662066679</v>
      </c>
      <c r="AC590">
        <v>11.796495639279916</v>
      </c>
      <c r="AE590">
        <v>2.5733093955715138</v>
      </c>
      <c r="AF590">
        <v>1.7690567804671644</v>
      </c>
      <c r="AG590">
        <v>2217.3000000000002</v>
      </c>
      <c r="AH590">
        <v>93.023255813953469</v>
      </c>
      <c r="AI590">
        <v>4.6511627906976756</v>
      </c>
      <c r="AJ590">
        <v>842.90610983667682</v>
      </c>
      <c r="AK590">
        <v>-14.441379135014998</v>
      </c>
      <c r="AL590">
        <v>-2.0854457135355911</v>
      </c>
      <c r="AN590">
        <v>99</v>
      </c>
      <c r="AO590">
        <v>99</v>
      </c>
      <c r="AP590">
        <v>99</v>
      </c>
      <c r="AQ590">
        <v>99</v>
      </c>
      <c r="AR590">
        <v>223.22499999999999</v>
      </c>
      <c r="AS590">
        <v>19.039836482717451</v>
      </c>
    </row>
    <row r="591" spans="1:45">
      <c r="A591">
        <v>16</v>
      </c>
      <c r="B591">
        <v>13</v>
      </c>
      <c r="C591">
        <v>2024</v>
      </c>
      <c r="D591">
        <v>1</v>
      </c>
      <c r="E591">
        <v>99</v>
      </c>
      <c r="F591">
        <v>99</v>
      </c>
      <c r="G591">
        <v>99</v>
      </c>
      <c r="H591">
        <v>99</v>
      </c>
      <c r="I591">
        <v>99</v>
      </c>
      <c r="J591">
        <v>999</v>
      </c>
      <c r="K591">
        <v>99</v>
      </c>
      <c r="L591">
        <v>2</v>
      </c>
      <c r="M591">
        <v>99</v>
      </c>
      <c r="N591">
        <v>99</v>
      </c>
      <c r="O591">
        <v>99</v>
      </c>
      <c r="P591">
        <v>99</v>
      </c>
      <c r="Q591">
        <v>692</v>
      </c>
      <c r="R591">
        <v>858</v>
      </c>
      <c r="S591">
        <v>2</v>
      </c>
      <c r="T591">
        <v>6.1701631701631694</v>
      </c>
      <c r="U591">
        <v>247.02027972027977</v>
      </c>
      <c r="V591">
        <v>0</v>
      </c>
      <c r="W591">
        <v>40.093240093240098</v>
      </c>
      <c r="X591">
        <v>0</v>
      </c>
      <c r="Y591">
        <v>27.339503407006195</v>
      </c>
      <c r="Z591">
        <v>0</v>
      </c>
      <c r="AA591">
        <v>1.330630788405943</v>
      </c>
      <c r="AC591">
        <v>10.353504690221918</v>
      </c>
      <c r="AE591">
        <v>15.827338129496404</v>
      </c>
      <c r="AF591">
        <v>12.810503453050444</v>
      </c>
      <c r="AG591">
        <v>2125.6184538653365</v>
      </c>
      <c r="AH591">
        <v>93.473193473193476</v>
      </c>
      <c r="AI591">
        <v>4.3123543123543122</v>
      </c>
      <c r="AJ591">
        <v>598.39915415162545</v>
      </c>
      <c r="AK591">
        <v>5.6668692699453356</v>
      </c>
      <c r="AL591">
        <v>-11.83620875988963</v>
      </c>
      <c r="AN591">
        <v>99</v>
      </c>
      <c r="AO591">
        <v>99</v>
      </c>
      <c r="AP591">
        <v>99</v>
      </c>
      <c r="AQ591">
        <v>99</v>
      </c>
      <c r="AR591">
        <v>224.03366583541151</v>
      </c>
      <c r="AS591">
        <v>21.981593879635849</v>
      </c>
    </row>
    <row r="592" spans="1:45">
      <c r="A592">
        <v>16</v>
      </c>
      <c r="B592">
        <v>14</v>
      </c>
      <c r="C592">
        <v>2024</v>
      </c>
      <c r="D592">
        <v>2</v>
      </c>
      <c r="E592">
        <v>99</v>
      </c>
      <c r="F592">
        <v>99</v>
      </c>
      <c r="G592">
        <v>99</v>
      </c>
      <c r="H592">
        <v>99</v>
      </c>
      <c r="I592">
        <v>99</v>
      </c>
      <c r="J592">
        <v>999</v>
      </c>
      <c r="K592">
        <v>99</v>
      </c>
      <c r="L592">
        <v>2</v>
      </c>
      <c r="M592">
        <v>99</v>
      </c>
      <c r="N592">
        <v>99</v>
      </c>
      <c r="O592">
        <v>99</v>
      </c>
      <c r="P592">
        <v>99</v>
      </c>
      <c r="Q592">
        <v>384</v>
      </c>
      <c r="R592">
        <v>477</v>
      </c>
      <c r="S592">
        <v>2</v>
      </c>
      <c r="T592">
        <v>6.266247379454926</v>
      </c>
      <c r="U592">
        <v>248.17610062893073</v>
      </c>
      <c r="V592">
        <v>0</v>
      </c>
      <c r="W592">
        <v>45.283018867924511</v>
      </c>
      <c r="X592">
        <v>0.20964360587002101</v>
      </c>
      <c r="Y592">
        <v>30.182200995162106</v>
      </c>
      <c r="Z592">
        <v>0</v>
      </c>
      <c r="AA592">
        <v>1.3529892232292438</v>
      </c>
      <c r="AC592">
        <v>29.844837191252104</v>
      </c>
      <c r="AE592">
        <v>15.249360613810746</v>
      </c>
      <c r="AF592">
        <v>12.412930964789236</v>
      </c>
      <c r="AG592">
        <v>2139.2454128440368</v>
      </c>
      <c r="AH592">
        <v>91.404612159329119</v>
      </c>
      <c r="AI592">
        <v>4.8218029350104814</v>
      </c>
      <c r="AJ592">
        <v>689.45903661278612</v>
      </c>
      <c r="AK592">
        <v>-14.209143327200724</v>
      </c>
      <c r="AL592">
        <v>-17.126489824122597</v>
      </c>
      <c r="AN592">
        <v>99</v>
      </c>
      <c r="AO592">
        <v>99</v>
      </c>
      <c r="AP592">
        <v>99</v>
      </c>
      <c r="AQ592">
        <v>99</v>
      </c>
      <c r="AR592">
        <v>224.151376146789</v>
      </c>
      <c r="AS592">
        <v>21.986974975510499</v>
      </c>
    </row>
    <row r="593" spans="1:45">
      <c r="A593">
        <v>16</v>
      </c>
      <c r="B593">
        <v>15</v>
      </c>
      <c r="C593">
        <v>2024</v>
      </c>
      <c r="D593">
        <v>3</v>
      </c>
      <c r="E593">
        <v>99</v>
      </c>
      <c r="F593">
        <v>99</v>
      </c>
      <c r="G593">
        <v>99</v>
      </c>
      <c r="H593">
        <v>99</v>
      </c>
      <c r="I593">
        <v>99</v>
      </c>
      <c r="J593">
        <v>999</v>
      </c>
      <c r="K593">
        <v>99</v>
      </c>
      <c r="L593">
        <v>2</v>
      </c>
      <c r="M593">
        <v>99</v>
      </c>
      <c r="N593">
        <v>99</v>
      </c>
      <c r="O593">
        <v>99</v>
      </c>
      <c r="P593">
        <v>99</v>
      </c>
      <c r="Q593">
        <v>433</v>
      </c>
      <c r="R593">
        <v>548</v>
      </c>
      <c r="S593">
        <v>2</v>
      </c>
      <c r="T593">
        <v>6.3302919708029197</v>
      </c>
      <c r="U593">
        <v>247.35583941605847</v>
      </c>
      <c r="V593">
        <v>0</v>
      </c>
      <c r="W593">
        <v>46.167883211678813</v>
      </c>
      <c r="X593">
        <v>0</v>
      </c>
      <c r="Y593">
        <v>27.446739775342831</v>
      </c>
      <c r="Z593">
        <v>0</v>
      </c>
      <c r="AA593">
        <v>1.377091742251715</v>
      </c>
      <c r="AC593">
        <v>8.067044625509519</v>
      </c>
      <c r="AE593">
        <v>15.026048807238823</v>
      </c>
      <c r="AF593">
        <v>12.157942118218095</v>
      </c>
      <c r="AG593">
        <v>2125.7195121951222</v>
      </c>
      <c r="AH593">
        <v>89.781021897810191</v>
      </c>
      <c r="AI593">
        <v>3.649635036496353</v>
      </c>
      <c r="AJ593">
        <v>563.74103438273676</v>
      </c>
      <c r="AK593">
        <v>9.3499608278912483</v>
      </c>
      <c r="AL593">
        <v>-2.1990201220019494</v>
      </c>
      <c r="AN593">
        <v>99</v>
      </c>
      <c r="AO593">
        <v>99</v>
      </c>
      <c r="AP593">
        <v>99</v>
      </c>
      <c r="AQ593">
        <v>99</v>
      </c>
      <c r="AR593">
        <v>224.26626016260164</v>
      </c>
      <c r="AS593">
        <v>21.941248512667872</v>
      </c>
    </row>
    <row r="594" spans="1:45">
      <c r="A594">
        <v>16</v>
      </c>
      <c r="B594">
        <v>16</v>
      </c>
      <c r="C594">
        <v>2024</v>
      </c>
      <c r="D594">
        <v>4</v>
      </c>
      <c r="E594">
        <v>99</v>
      </c>
      <c r="F594">
        <v>99</v>
      </c>
      <c r="G594">
        <v>99</v>
      </c>
      <c r="H594">
        <v>99</v>
      </c>
      <c r="I594">
        <v>99</v>
      </c>
      <c r="J594">
        <v>999</v>
      </c>
      <c r="K594">
        <v>99</v>
      </c>
      <c r="L594">
        <v>2</v>
      </c>
      <c r="M594">
        <v>99</v>
      </c>
      <c r="N594">
        <v>99</v>
      </c>
      <c r="O594">
        <v>99</v>
      </c>
      <c r="P594">
        <v>99</v>
      </c>
      <c r="Q594">
        <v>501</v>
      </c>
      <c r="R594">
        <v>613</v>
      </c>
      <c r="S594">
        <v>2</v>
      </c>
      <c r="T594">
        <v>6.1712887438825446</v>
      </c>
      <c r="U594">
        <v>249.52512234910279</v>
      </c>
      <c r="V594">
        <v>0</v>
      </c>
      <c r="W594">
        <v>38.66231647634585</v>
      </c>
      <c r="X594">
        <v>0</v>
      </c>
      <c r="Y594">
        <v>27.097345304256351</v>
      </c>
      <c r="Z594">
        <v>0</v>
      </c>
      <c r="AA594">
        <v>1.3462622305104872</v>
      </c>
      <c r="AC594">
        <v>17.516348643436253</v>
      </c>
      <c r="AE594">
        <v>13.878197871858728</v>
      </c>
      <c r="AF594">
        <v>11.167479446864107</v>
      </c>
      <c r="AG594">
        <v>2097.9533213644522</v>
      </c>
      <c r="AH594">
        <v>90.864600326264295</v>
      </c>
      <c r="AI594">
        <v>4.0783034257748785</v>
      </c>
      <c r="AJ594">
        <v>553.05893405282598</v>
      </c>
      <c r="AK594">
        <v>-3.4172350016460684</v>
      </c>
      <c r="AL594">
        <v>-0.34364639278962616</v>
      </c>
      <c r="AN594">
        <v>99</v>
      </c>
      <c r="AO594">
        <v>99</v>
      </c>
      <c r="AP594">
        <v>99</v>
      </c>
      <c r="AQ594">
        <v>99</v>
      </c>
      <c r="AR594">
        <v>224.81328545780968</v>
      </c>
      <c r="AS594">
        <v>21.884828061563255</v>
      </c>
    </row>
    <row r="595" spans="1:45">
      <c r="A595">
        <v>16</v>
      </c>
      <c r="B595">
        <v>17</v>
      </c>
      <c r="C595">
        <v>2024</v>
      </c>
      <c r="D595">
        <v>5</v>
      </c>
      <c r="E595">
        <v>99</v>
      </c>
      <c r="F595">
        <v>99</v>
      </c>
      <c r="G595">
        <v>99</v>
      </c>
      <c r="H595">
        <v>99</v>
      </c>
      <c r="I595">
        <v>99</v>
      </c>
      <c r="J595">
        <v>999</v>
      </c>
      <c r="K595">
        <v>99</v>
      </c>
      <c r="L595">
        <v>2</v>
      </c>
      <c r="M595">
        <v>99</v>
      </c>
      <c r="N595">
        <v>99</v>
      </c>
      <c r="O595">
        <v>99</v>
      </c>
      <c r="P595">
        <v>99</v>
      </c>
      <c r="Q595">
        <v>484</v>
      </c>
      <c r="R595">
        <v>617</v>
      </c>
      <c r="S595">
        <v>2</v>
      </c>
      <c r="T595">
        <v>6.0129659643435982</v>
      </c>
      <c r="U595">
        <v>247.61507293354941</v>
      </c>
      <c r="V595">
        <v>0</v>
      </c>
      <c r="W595">
        <v>39.384116693679097</v>
      </c>
      <c r="X595">
        <v>0</v>
      </c>
      <c r="Y595">
        <v>28.457340185055362</v>
      </c>
      <c r="Z595">
        <v>0</v>
      </c>
      <c r="AA595">
        <v>1.4061086181968112</v>
      </c>
      <c r="AC595">
        <v>24.148204674809328</v>
      </c>
      <c r="AE595">
        <v>16.475300400534049</v>
      </c>
      <c r="AF595">
        <v>13.280542701258302</v>
      </c>
      <c r="AG595">
        <v>2145.5543278084715</v>
      </c>
      <c r="AH595">
        <v>88.006482982171804</v>
      </c>
      <c r="AI595">
        <v>5.1863857374392222</v>
      </c>
      <c r="AJ595">
        <v>564.00329163800791</v>
      </c>
      <c r="AK595">
        <v>-7.8505508297300448</v>
      </c>
      <c r="AL595">
        <v>-8.8951450331821889</v>
      </c>
      <c r="AN595">
        <v>99</v>
      </c>
      <c r="AO595">
        <v>99</v>
      </c>
      <c r="AP595">
        <v>99</v>
      </c>
      <c r="AQ595">
        <v>99</v>
      </c>
      <c r="AR595">
        <v>224.35911602209953</v>
      </c>
      <c r="AS595">
        <v>21.85451246693945</v>
      </c>
    </row>
    <row r="596" spans="1:45">
      <c r="A596">
        <v>16</v>
      </c>
      <c r="B596">
        <v>18</v>
      </c>
      <c r="C596">
        <v>2024</v>
      </c>
      <c r="D596">
        <v>6</v>
      </c>
      <c r="E596">
        <v>99</v>
      </c>
      <c r="F596">
        <v>99</v>
      </c>
      <c r="G596">
        <v>99</v>
      </c>
      <c r="H596">
        <v>99</v>
      </c>
      <c r="I596">
        <v>99</v>
      </c>
      <c r="J596">
        <v>999</v>
      </c>
      <c r="K596">
        <v>99</v>
      </c>
      <c r="L596">
        <v>2</v>
      </c>
      <c r="M596">
        <v>99</v>
      </c>
      <c r="N596">
        <v>99</v>
      </c>
      <c r="O596">
        <v>99</v>
      </c>
      <c r="P596">
        <v>99</v>
      </c>
      <c r="Q596">
        <v>477</v>
      </c>
      <c r="R596">
        <v>575</v>
      </c>
      <c r="S596">
        <v>2</v>
      </c>
      <c r="T596">
        <v>5.7721739130434795</v>
      </c>
      <c r="U596">
        <v>247.81895652173941</v>
      </c>
      <c r="V596">
        <v>0</v>
      </c>
      <c r="W596">
        <v>29.739130434782606</v>
      </c>
      <c r="X596">
        <v>0.17391304347826086</v>
      </c>
      <c r="Y596">
        <v>27.860115901436114</v>
      </c>
      <c r="Z596">
        <v>0</v>
      </c>
      <c r="AA596">
        <v>1.4656381798049849</v>
      </c>
      <c r="AC596">
        <v>14.10621846454495</v>
      </c>
      <c r="AE596">
        <v>16.386434881732683</v>
      </c>
      <c r="AF596">
        <v>13.236450871940299</v>
      </c>
      <c r="AG596">
        <v>2195.5900383141766</v>
      </c>
      <c r="AH596">
        <v>90.608695652173907</v>
      </c>
      <c r="AI596">
        <v>4.5217391304347823</v>
      </c>
      <c r="AJ596">
        <v>594.31460937782981</v>
      </c>
      <c r="AK596">
        <v>-4.1937903003017718</v>
      </c>
      <c r="AL596">
        <v>-15.977537609916112</v>
      </c>
      <c r="AN596">
        <v>99</v>
      </c>
      <c r="AO596">
        <v>99</v>
      </c>
      <c r="AP596">
        <v>99</v>
      </c>
      <c r="AQ596">
        <v>99</v>
      </c>
      <c r="AR596">
        <v>224.68965517241375</v>
      </c>
      <c r="AS596">
        <v>21.81768447660361</v>
      </c>
    </row>
    <row r="597" spans="1:45">
      <c r="A597">
        <v>16</v>
      </c>
      <c r="B597">
        <v>19</v>
      </c>
      <c r="C597">
        <v>2024</v>
      </c>
      <c r="D597">
        <v>7</v>
      </c>
      <c r="E597">
        <v>99</v>
      </c>
      <c r="F597">
        <v>99</v>
      </c>
      <c r="G597">
        <v>99</v>
      </c>
      <c r="H597">
        <v>99</v>
      </c>
      <c r="I597">
        <v>99</v>
      </c>
      <c r="J597">
        <v>999</v>
      </c>
      <c r="K597">
        <v>99</v>
      </c>
      <c r="L597">
        <v>2</v>
      </c>
      <c r="M597">
        <v>99</v>
      </c>
      <c r="N597">
        <v>99</v>
      </c>
      <c r="O597">
        <v>99</v>
      </c>
      <c r="P597">
        <v>99</v>
      </c>
      <c r="Q597">
        <v>455</v>
      </c>
      <c r="R597">
        <v>547</v>
      </c>
      <c r="S597">
        <v>2</v>
      </c>
      <c r="T597">
        <v>5.7129798903107849</v>
      </c>
      <c r="U597">
        <v>247.22376599634356</v>
      </c>
      <c r="V597">
        <v>0</v>
      </c>
      <c r="W597">
        <v>27.42230347349178</v>
      </c>
      <c r="X597">
        <v>0</v>
      </c>
      <c r="Y597">
        <v>25.714540059290552</v>
      </c>
      <c r="Z597">
        <v>0</v>
      </c>
      <c r="AA597">
        <v>1.3880778884696976</v>
      </c>
      <c r="AC597">
        <v>21.244750130747637</v>
      </c>
      <c r="AE597">
        <v>18.40511440107672</v>
      </c>
      <c r="AF597">
        <v>15.145888689230588</v>
      </c>
      <c r="AG597">
        <v>2138.4375</v>
      </c>
      <c r="AH597">
        <v>87.751371115173697</v>
      </c>
      <c r="AI597">
        <v>5.1188299817184637</v>
      </c>
      <c r="AJ597">
        <v>557.11248513540795</v>
      </c>
      <c r="AK597">
        <v>-5.8878056578476716</v>
      </c>
      <c r="AL597">
        <v>-24.111064054328473</v>
      </c>
      <c r="AN597">
        <v>99</v>
      </c>
      <c r="AO597">
        <v>99</v>
      </c>
      <c r="AP597">
        <v>99</v>
      </c>
      <c r="AQ597">
        <v>99</v>
      </c>
      <c r="AR597">
        <v>224.25</v>
      </c>
      <c r="AS597">
        <v>21.880335579362157</v>
      </c>
    </row>
    <row r="598" spans="1:45">
      <c r="A598">
        <v>16</v>
      </c>
      <c r="B598">
        <v>20</v>
      </c>
      <c r="C598">
        <v>2024</v>
      </c>
      <c r="D598">
        <v>8</v>
      </c>
      <c r="E598">
        <v>99</v>
      </c>
      <c r="F598">
        <v>99</v>
      </c>
      <c r="G598">
        <v>99</v>
      </c>
      <c r="H598">
        <v>99</v>
      </c>
      <c r="I598">
        <v>99</v>
      </c>
      <c r="J598">
        <v>999</v>
      </c>
      <c r="K598">
        <v>99</v>
      </c>
      <c r="L598">
        <v>2</v>
      </c>
      <c r="M598">
        <v>99</v>
      </c>
      <c r="N598">
        <v>99</v>
      </c>
      <c r="O598">
        <v>99</v>
      </c>
      <c r="P598">
        <v>99</v>
      </c>
      <c r="Q598">
        <v>553</v>
      </c>
      <c r="R598">
        <v>683</v>
      </c>
      <c r="S598">
        <v>2</v>
      </c>
      <c r="T598">
        <v>5.6368960468521241</v>
      </c>
      <c r="U598">
        <v>249.28975109809633</v>
      </c>
      <c r="V598">
        <v>0</v>
      </c>
      <c r="W598">
        <v>28.843338213762809</v>
      </c>
      <c r="X598">
        <v>0.14641288433382138</v>
      </c>
      <c r="Y598">
        <v>25.113655798225004</v>
      </c>
      <c r="Z598">
        <v>0</v>
      </c>
      <c r="AA598">
        <v>1.4347446702610012</v>
      </c>
      <c r="AC598">
        <v>16.467767369542621</v>
      </c>
      <c r="AE598">
        <v>20.023453532688361</v>
      </c>
      <c r="AF598">
        <v>16.838931248185204</v>
      </c>
      <c r="AG598">
        <v>2106.0497512437814</v>
      </c>
      <c r="AH598">
        <v>88.286969253294302</v>
      </c>
      <c r="AI598">
        <v>4.0995607613469991</v>
      </c>
      <c r="AJ598">
        <v>515.42795258655406</v>
      </c>
      <c r="AK598">
        <v>-1.0734134993504079</v>
      </c>
      <c r="AL598">
        <v>-11.222533453002502</v>
      </c>
      <c r="AN598">
        <v>99</v>
      </c>
      <c r="AO598">
        <v>99</v>
      </c>
      <c r="AP598">
        <v>99</v>
      </c>
      <c r="AQ598">
        <v>99</v>
      </c>
      <c r="AR598">
        <v>224.91708126036485</v>
      </c>
      <c r="AS598">
        <v>21.8260567088866</v>
      </c>
    </row>
    <row r="599" spans="1:45">
      <c r="A599">
        <v>16</v>
      </c>
      <c r="B599">
        <v>21</v>
      </c>
      <c r="C599">
        <v>2024</v>
      </c>
      <c r="D599">
        <v>9</v>
      </c>
      <c r="E599">
        <v>99</v>
      </c>
      <c r="F599">
        <v>99</v>
      </c>
      <c r="G599">
        <v>99</v>
      </c>
      <c r="H599">
        <v>99</v>
      </c>
      <c r="I599">
        <v>99</v>
      </c>
      <c r="J599">
        <v>999</v>
      </c>
      <c r="K599">
        <v>99</v>
      </c>
      <c r="L599">
        <v>2</v>
      </c>
      <c r="M599">
        <v>99</v>
      </c>
      <c r="N599">
        <v>99</v>
      </c>
      <c r="O599">
        <v>99</v>
      </c>
      <c r="P599">
        <v>99</v>
      </c>
      <c r="Q599">
        <v>540</v>
      </c>
      <c r="R599">
        <v>685</v>
      </c>
      <c r="S599">
        <v>2</v>
      </c>
      <c r="T599">
        <v>5.6043795620437971</v>
      </c>
      <c r="U599">
        <v>247.79795620437983</v>
      </c>
      <c r="V599">
        <v>0</v>
      </c>
      <c r="W599">
        <v>27.153284671532848</v>
      </c>
      <c r="X599">
        <v>0</v>
      </c>
      <c r="Y599">
        <v>25.984807946142126</v>
      </c>
      <c r="Z599">
        <v>0</v>
      </c>
      <c r="AA599">
        <v>1.4264379919869461</v>
      </c>
      <c r="AC599">
        <v>7.1888340193296996</v>
      </c>
      <c r="AE599">
        <v>18.18423148393947</v>
      </c>
      <c r="AF599">
        <v>15.204925510989185</v>
      </c>
      <c r="AG599">
        <v>2122.1266447368425</v>
      </c>
      <c r="AH599">
        <v>88.759124087591246</v>
      </c>
      <c r="AI599">
        <v>3.7956204379562046</v>
      </c>
      <c r="AJ599">
        <v>599.62762190208753</v>
      </c>
      <c r="AK599">
        <v>0.74202398539234016</v>
      </c>
      <c r="AL599">
        <v>0.79040921583424661</v>
      </c>
      <c r="AN599">
        <v>99</v>
      </c>
      <c r="AO599">
        <v>99</v>
      </c>
      <c r="AP599">
        <v>99</v>
      </c>
      <c r="AQ599">
        <v>99</v>
      </c>
      <c r="AR599">
        <v>224.57072368421049</v>
      </c>
      <c r="AS599">
        <v>21.905723891011551</v>
      </c>
    </row>
    <row r="600" spans="1:45">
      <c r="A600">
        <v>16</v>
      </c>
      <c r="B600">
        <v>22</v>
      </c>
      <c r="C600">
        <v>2024</v>
      </c>
      <c r="D600">
        <v>10</v>
      </c>
      <c r="E600">
        <v>99</v>
      </c>
      <c r="F600">
        <v>99</v>
      </c>
      <c r="G600">
        <v>99</v>
      </c>
      <c r="H600">
        <v>99</v>
      </c>
      <c r="I600">
        <v>99</v>
      </c>
      <c r="J600">
        <v>999</v>
      </c>
      <c r="K600">
        <v>99</v>
      </c>
      <c r="L600">
        <v>2</v>
      </c>
      <c r="M600">
        <v>99</v>
      </c>
      <c r="N600">
        <v>99</v>
      </c>
      <c r="O600">
        <v>99</v>
      </c>
      <c r="P600">
        <v>99</v>
      </c>
      <c r="Q600">
        <v>1048</v>
      </c>
      <c r="R600">
        <v>1407</v>
      </c>
      <c r="S600">
        <v>2</v>
      </c>
      <c r="T600">
        <v>5.5358919687277908</v>
      </c>
      <c r="U600">
        <v>241.86716417910432</v>
      </c>
      <c r="V600">
        <v>0</v>
      </c>
      <c r="W600">
        <v>24.73347547974414</v>
      </c>
      <c r="X600">
        <v>0</v>
      </c>
      <c r="Y600">
        <v>28.987131951141365</v>
      </c>
      <c r="Z600">
        <v>0</v>
      </c>
      <c r="AA600">
        <v>1.3708140276830798</v>
      </c>
      <c r="AC600">
        <v>12.178036458621339</v>
      </c>
      <c r="AE600">
        <v>14.371807967313588</v>
      </c>
      <c r="AF600">
        <v>11.534802022286877</v>
      </c>
      <c r="AG600">
        <v>2198.2680334092638</v>
      </c>
      <c r="AH600">
        <v>93.603411513859228</v>
      </c>
      <c r="AI600">
        <v>7.9601990049751228</v>
      </c>
      <c r="AJ600">
        <v>727.96632002171521</v>
      </c>
      <c r="AK600">
        <v>-13.162085564895088</v>
      </c>
      <c r="AL600">
        <v>-8.4186135027155462</v>
      </c>
      <c r="AN600">
        <v>99</v>
      </c>
      <c r="AO600">
        <v>99</v>
      </c>
      <c r="AP600">
        <v>99</v>
      </c>
      <c r="AQ600">
        <v>99</v>
      </c>
      <c r="AR600">
        <v>222.11161731207281</v>
      </c>
      <c r="AS600">
        <v>21.989594212369411</v>
      </c>
    </row>
    <row r="601" spans="1:45">
      <c r="A601">
        <v>16</v>
      </c>
      <c r="B601">
        <v>23</v>
      </c>
      <c r="C601">
        <v>2024</v>
      </c>
      <c r="D601">
        <v>11</v>
      </c>
      <c r="E601">
        <v>99</v>
      </c>
      <c r="F601">
        <v>99</v>
      </c>
      <c r="G601">
        <v>99</v>
      </c>
      <c r="H601">
        <v>99</v>
      </c>
      <c r="I601">
        <v>99</v>
      </c>
      <c r="J601">
        <v>999</v>
      </c>
      <c r="K601">
        <v>99</v>
      </c>
      <c r="L601">
        <v>2</v>
      </c>
      <c r="M601">
        <v>99</v>
      </c>
      <c r="N601">
        <v>99</v>
      </c>
      <c r="O601">
        <v>99</v>
      </c>
      <c r="P601">
        <v>99</v>
      </c>
      <c r="Q601">
        <v>799</v>
      </c>
      <c r="R601">
        <v>1022</v>
      </c>
      <c r="S601">
        <v>2</v>
      </c>
      <c r="T601">
        <v>5.5146771037181992</v>
      </c>
      <c r="U601">
        <v>243.41751467710407</v>
      </c>
      <c r="V601">
        <v>0</v>
      </c>
      <c r="W601">
        <v>23.972602739726025</v>
      </c>
      <c r="X601">
        <v>0</v>
      </c>
      <c r="Y601">
        <v>30.592399521777494</v>
      </c>
      <c r="Z601">
        <v>0</v>
      </c>
      <c r="AA601">
        <v>1.44137893433091</v>
      </c>
      <c r="AC601">
        <v>19.366298246342012</v>
      </c>
      <c r="AE601">
        <v>12.794191286930397</v>
      </c>
      <c r="AF601">
        <v>10.223767681959588</v>
      </c>
      <c r="AG601">
        <v>2193.1443850267374</v>
      </c>
      <c r="AH601">
        <v>91.487279843444227</v>
      </c>
      <c r="AI601">
        <v>9.0998043052837581</v>
      </c>
      <c r="AJ601">
        <v>674.39629212511932</v>
      </c>
      <c r="AK601">
        <v>-15.4973616878837</v>
      </c>
      <c r="AL601">
        <v>-15.399198465919589</v>
      </c>
      <c r="AN601">
        <v>99</v>
      </c>
      <c r="AO601">
        <v>99</v>
      </c>
      <c r="AP601">
        <v>99</v>
      </c>
      <c r="AQ601">
        <v>99</v>
      </c>
      <c r="AR601">
        <v>222.93903743315505</v>
      </c>
      <c r="AS601">
        <v>21.843703049884152</v>
      </c>
    </row>
    <row r="602" spans="1:45">
      <c r="A602">
        <v>16</v>
      </c>
      <c r="B602">
        <v>24</v>
      </c>
      <c r="C602">
        <v>2024</v>
      </c>
      <c r="D602">
        <v>12</v>
      </c>
      <c r="E602">
        <v>99</v>
      </c>
      <c r="F602">
        <v>99</v>
      </c>
      <c r="G602">
        <v>99</v>
      </c>
      <c r="H602">
        <v>99</v>
      </c>
      <c r="I602">
        <v>99</v>
      </c>
      <c r="J602">
        <v>999</v>
      </c>
      <c r="K602">
        <v>99</v>
      </c>
      <c r="L602">
        <v>2</v>
      </c>
      <c r="M602">
        <v>99</v>
      </c>
      <c r="N602">
        <v>99</v>
      </c>
      <c r="O602">
        <v>99</v>
      </c>
      <c r="P602">
        <v>99</v>
      </c>
      <c r="Q602">
        <v>171</v>
      </c>
      <c r="R602">
        <v>204</v>
      </c>
      <c r="S602">
        <v>2</v>
      </c>
      <c r="T602">
        <v>5.7450980392156845</v>
      </c>
      <c r="U602">
        <v>247.87647058823529</v>
      </c>
      <c r="V602">
        <v>0</v>
      </c>
      <c r="W602">
        <v>30.882352941176471</v>
      </c>
      <c r="X602">
        <v>0</v>
      </c>
      <c r="Y602">
        <v>31.112799763311305</v>
      </c>
      <c r="Z602">
        <v>0</v>
      </c>
      <c r="AA602">
        <v>1.4598299290536747</v>
      </c>
      <c r="AC602">
        <v>30.101552653100679</v>
      </c>
      <c r="AE602">
        <v>12.208258527827647</v>
      </c>
      <c r="AF602">
        <v>9.8327643697337788</v>
      </c>
      <c r="AG602">
        <v>2224.3812154696134</v>
      </c>
      <c r="AH602">
        <v>88.725490196078425</v>
      </c>
      <c r="AI602">
        <v>8.3333333333333357</v>
      </c>
      <c r="AJ602">
        <v>771.5821683528394</v>
      </c>
      <c r="AK602">
        <v>-17.911496126148219</v>
      </c>
      <c r="AL602">
        <v>-16.49060977967898</v>
      </c>
      <c r="AN602">
        <v>99</v>
      </c>
      <c r="AO602">
        <v>99</v>
      </c>
      <c r="AP602">
        <v>99</v>
      </c>
      <c r="AQ602">
        <v>99</v>
      </c>
      <c r="AR602">
        <v>224.18784530386736</v>
      </c>
      <c r="AS602">
        <v>21.98956213073382</v>
      </c>
    </row>
    <row r="603" spans="1:45">
      <c r="A603">
        <v>16</v>
      </c>
      <c r="B603">
        <v>25</v>
      </c>
      <c r="C603">
        <v>2024</v>
      </c>
      <c r="D603">
        <v>1</v>
      </c>
      <c r="E603">
        <v>99</v>
      </c>
      <c r="F603">
        <v>99</v>
      </c>
      <c r="G603">
        <v>99</v>
      </c>
      <c r="H603">
        <v>99</v>
      </c>
      <c r="I603">
        <v>99</v>
      </c>
      <c r="J603">
        <v>999</v>
      </c>
      <c r="K603">
        <v>99</v>
      </c>
      <c r="L603">
        <v>3</v>
      </c>
      <c r="M603">
        <v>99</v>
      </c>
      <c r="N603">
        <v>99</v>
      </c>
      <c r="O603">
        <v>99</v>
      </c>
      <c r="P603">
        <v>99</v>
      </c>
      <c r="Q603">
        <v>1032</v>
      </c>
      <c r="R603">
        <v>1424</v>
      </c>
      <c r="S603">
        <v>3</v>
      </c>
      <c r="T603">
        <v>7.6439606741573023</v>
      </c>
      <c r="U603">
        <v>279.55294943820218</v>
      </c>
      <c r="V603">
        <v>0</v>
      </c>
      <c r="W603">
        <v>84.831460674157285</v>
      </c>
      <c r="X603">
        <v>1.053370786516854</v>
      </c>
      <c r="Y603">
        <v>30.368458138796274</v>
      </c>
      <c r="Z603">
        <v>0</v>
      </c>
      <c r="AA603">
        <v>1.3198165682148344</v>
      </c>
      <c r="AC603">
        <v>27.422569241931392</v>
      </c>
      <c r="AE603">
        <v>26.268216196273752</v>
      </c>
      <c r="AF603">
        <v>24.061370961785357</v>
      </c>
      <c r="AG603">
        <v>2151.2648134601318</v>
      </c>
      <c r="AH603">
        <v>95.997191011235969</v>
      </c>
      <c r="AI603">
        <v>6.6713483146067434</v>
      </c>
      <c r="AJ603">
        <v>628.7360087070424</v>
      </c>
      <c r="AK603">
        <v>-9.1505909874634224</v>
      </c>
      <c r="AL603">
        <v>-12.809882917983852</v>
      </c>
      <c r="AN603">
        <v>99</v>
      </c>
      <c r="AO603">
        <v>99</v>
      </c>
      <c r="AP603">
        <v>99</v>
      </c>
      <c r="AQ603">
        <v>99</v>
      </c>
      <c r="AR603">
        <v>224.68105340160935</v>
      </c>
      <c r="AS603">
        <v>24.583699116787688</v>
      </c>
    </row>
    <row r="604" spans="1:45">
      <c r="A604">
        <v>16</v>
      </c>
      <c r="B604">
        <v>26</v>
      </c>
      <c r="C604">
        <v>2024</v>
      </c>
      <c r="D604">
        <v>2</v>
      </c>
      <c r="E604">
        <v>99</v>
      </c>
      <c r="F604">
        <v>99</v>
      </c>
      <c r="G604">
        <v>99</v>
      </c>
      <c r="H604">
        <v>99</v>
      </c>
      <c r="I604">
        <v>99</v>
      </c>
      <c r="J604">
        <v>999</v>
      </c>
      <c r="K604">
        <v>99</v>
      </c>
      <c r="L604">
        <v>3</v>
      </c>
      <c r="M604">
        <v>99</v>
      </c>
      <c r="N604">
        <v>99</v>
      </c>
      <c r="O604">
        <v>99</v>
      </c>
      <c r="P604">
        <v>99</v>
      </c>
      <c r="Q604">
        <v>680</v>
      </c>
      <c r="R604">
        <v>885</v>
      </c>
      <c r="S604">
        <v>3</v>
      </c>
      <c r="T604">
        <v>7.7016949152542384</v>
      </c>
      <c r="U604">
        <v>279.04124293785327</v>
      </c>
      <c r="V604">
        <v>0</v>
      </c>
      <c r="W604">
        <v>84.971751412429398</v>
      </c>
      <c r="X604">
        <v>1.0169491525423728</v>
      </c>
      <c r="Y604">
        <v>30.469334118403339</v>
      </c>
      <c r="Z604">
        <v>0</v>
      </c>
      <c r="AA604">
        <v>1.373373699818323</v>
      </c>
      <c r="AC604">
        <v>37.631824345019247</v>
      </c>
      <c r="AE604">
        <v>28.292838874680314</v>
      </c>
      <c r="AF604">
        <v>25.894508541570797</v>
      </c>
      <c r="AG604">
        <v>2153.5817307692314</v>
      </c>
      <c r="AH604">
        <v>93.898305084745758</v>
      </c>
      <c r="AI604">
        <v>6.4406779661016946</v>
      </c>
      <c r="AJ604">
        <v>657.95840122545553</v>
      </c>
      <c r="AK604">
        <v>-8.912965360245515</v>
      </c>
      <c r="AL604">
        <v>-18.685857032215129</v>
      </c>
      <c r="AN604">
        <v>99</v>
      </c>
      <c r="AO604">
        <v>99</v>
      </c>
      <c r="AP604">
        <v>99</v>
      </c>
      <c r="AQ604">
        <v>99</v>
      </c>
      <c r="AR604">
        <v>224.57331730769235</v>
      </c>
      <c r="AS604">
        <v>24.609864276249219</v>
      </c>
    </row>
    <row r="605" spans="1:45">
      <c r="A605">
        <v>16</v>
      </c>
      <c r="B605">
        <v>27</v>
      </c>
      <c r="C605">
        <v>2024</v>
      </c>
      <c r="D605">
        <v>3</v>
      </c>
      <c r="E605">
        <v>99</v>
      </c>
      <c r="F605">
        <v>99</v>
      </c>
      <c r="G605">
        <v>99</v>
      </c>
      <c r="H605">
        <v>99</v>
      </c>
      <c r="I605">
        <v>99</v>
      </c>
      <c r="J605">
        <v>999</v>
      </c>
      <c r="K605">
        <v>99</v>
      </c>
      <c r="L605">
        <v>3</v>
      </c>
      <c r="M605">
        <v>99</v>
      </c>
      <c r="N605">
        <v>99</v>
      </c>
      <c r="O605">
        <v>99</v>
      </c>
      <c r="P605">
        <v>99</v>
      </c>
      <c r="Q605">
        <v>706</v>
      </c>
      <c r="R605">
        <v>927</v>
      </c>
      <c r="S605">
        <v>3</v>
      </c>
      <c r="T605">
        <v>7.7292340884573889</v>
      </c>
      <c r="U605">
        <v>277.85480043149965</v>
      </c>
      <c r="V605">
        <v>0</v>
      </c>
      <c r="W605">
        <v>84.034519956850048</v>
      </c>
      <c r="X605">
        <v>1.0787486515641851</v>
      </c>
      <c r="Y605">
        <v>35.298474532986198</v>
      </c>
      <c r="Z605">
        <v>0</v>
      </c>
      <c r="AA605">
        <v>1.4395544064423751</v>
      </c>
      <c r="AC605">
        <v>25.980355779261114</v>
      </c>
      <c r="AE605">
        <v>25.418151905675899</v>
      </c>
      <c r="AF605">
        <v>23.102287497018843</v>
      </c>
      <c r="AG605">
        <v>2135.7810650887577</v>
      </c>
      <c r="AH605">
        <v>91.154261057173684</v>
      </c>
      <c r="AI605">
        <v>6.6882416396979503</v>
      </c>
      <c r="AJ605">
        <v>601.19315733176404</v>
      </c>
      <c r="AK605">
        <v>-3.662096610874511</v>
      </c>
      <c r="AL605">
        <v>-13.00800919860124</v>
      </c>
      <c r="AN605">
        <v>99</v>
      </c>
      <c r="AO605">
        <v>99</v>
      </c>
      <c r="AP605">
        <v>99</v>
      </c>
      <c r="AQ605">
        <v>99</v>
      </c>
      <c r="AR605">
        <v>224.26035502958587</v>
      </c>
      <c r="AS605">
        <v>24.547479357060247</v>
      </c>
    </row>
    <row r="606" spans="1:45">
      <c r="A606">
        <v>16</v>
      </c>
      <c r="B606">
        <v>28</v>
      </c>
      <c r="C606">
        <v>2024</v>
      </c>
      <c r="D606">
        <v>4</v>
      </c>
      <c r="E606">
        <v>99</v>
      </c>
      <c r="F606">
        <v>99</v>
      </c>
      <c r="G606">
        <v>99</v>
      </c>
      <c r="H606">
        <v>99</v>
      </c>
      <c r="I606">
        <v>99</v>
      </c>
      <c r="J606">
        <v>999</v>
      </c>
      <c r="K606">
        <v>99</v>
      </c>
      <c r="L606">
        <v>3</v>
      </c>
      <c r="M606">
        <v>99</v>
      </c>
      <c r="N606">
        <v>99</v>
      </c>
      <c r="O606">
        <v>99</v>
      </c>
      <c r="P606">
        <v>99</v>
      </c>
      <c r="Q606">
        <v>854</v>
      </c>
      <c r="R606">
        <v>1120</v>
      </c>
      <c r="S606">
        <v>3</v>
      </c>
      <c r="T606">
        <v>7.7678571428571441</v>
      </c>
      <c r="U606">
        <v>283.05946428571463</v>
      </c>
      <c r="V606">
        <v>0</v>
      </c>
      <c r="W606">
        <v>84.821428571428555</v>
      </c>
      <c r="X606">
        <v>0.89285714285714302</v>
      </c>
      <c r="Y606">
        <v>27.457188423825031</v>
      </c>
      <c r="Z606">
        <v>0</v>
      </c>
      <c r="AA606">
        <v>1.3853966867261649</v>
      </c>
      <c r="AC606">
        <v>25.868263866363161</v>
      </c>
      <c r="AE606">
        <v>25.356576862123607</v>
      </c>
      <c r="AF606">
        <v>23.146008761891014</v>
      </c>
      <c r="AG606">
        <v>2135.1571428571424</v>
      </c>
      <c r="AH606">
        <v>93.75</v>
      </c>
      <c r="AI606">
        <v>4.0178571428571441</v>
      </c>
      <c r="AJ606">
        <v>552.57095650494387</v>
      </c>
      <c r="AK606">
        <v>8.9776976143813911</v>
      </c>
      <c r="AL606">
        <v>-18.422524796988096</v>
      </c>
      <c r="AN606">
        <v>99</v>
      </c>
      <c r="AO606">
        <v>99</v>
      </c>
      <c r="AP606">
        <v>99</v>
      </c>
      <c r="AQ606">
        <v>99</v>
      </c>
      <c r="AR606">
        <v>226.04571428571441</v>
      </c>
      <c r="AS606">
        <v>24.515772761884126</v>
      </c>
    </row>
    <row r="607" spans="1:45">
      <c r="A607">
        <v>16</v>
      </c>
      <c r="B607">
        <v>29</v>
      </c>
      <c r="C607">
        <v>2024</v>
      </c>
      <c r="D607">
        <v>5</v>
      </c>
      <c r="E607">
        <v>99</v>
      </c>
      <c r="F607">
        <v>99</v>
      </c>
      <c r="G607">
        <v>99</v>
      </c>
      <c r="H607">
        <v>99</v>
      </c>
      <c r="I607">
        <v>99</v>
      </c>
      <c r="J607">
        <v>999</v>
      </c>
      <c r="K607">
        <v>99</v>
      </c>
      <c r="L607">
        <v>3</v>
      </c>
      <c r="M607">
        <v>99</v>
      </c>
      <c r="N607">
        <v>99</v>
      </c>
      <c r="O607">
        <v>99</v>
      </c>
      <c r="P607">
        <v>99</v>
      </c>
      <c r="Q607">
        <v>737</v>
      </c>
      <c r="R607">
        <v>951</v>
      </c>
      <c r="S607">
        <v>3</v>
      </c>
      <c r="T607">
        <v>7.509989484752893</v>
      </c>
      <c r="U607">
        <v>279.2406940063093</v>
      </c>
      <c r="V607">
        <v>0</v>
      </c>
      <c r="W607">
        <v>79.284963196635118</v>
      </c>
      <c r="X607">
        <v>0.94637223974763396</v>
      </c>
      <c r="Y607">
        <v>29.03277409683793</v>
      </c>
      <c r="Z607">
        <v>0</v>
      </c>
      <c r="AA607">
        <v>1.4155717671174344</v>
      </c>
      <c r="AC607">
        <v>31.464047920339649</v>
      </c>
      <c r="AE607">
        <v>25.393858477970625</v>
      </c>
      <c r="AF607">
        <v>23.084092530077758</v>
      </c>
      <c r="AG607">
        <v>2165.3556818181819</v>
      </c>
      <c r="AH607">
        <v>92.534174553102005</v>
      </c>
      <c r="AI607">
        <v>4.9421661409043116</v>
      </c>
      <c r="AJ607">
        <v>628.25786873449317</v>
      </c>
      <c r="AK607">
        <v>-6.7377727525621331</v>
      </c>
      <c r="AL607">
        <v>-19.184668691019748</v>
      </c>
      <c r="AN607">
        <v>99</v>
      </c>
      <c r="AO607">
        <v>99</v>
      </c>
      <c r="AP607">
        <v>99</v>
      </c>
      <c r="AQ607">
        <v>99</v>
      </c>
      <c r="AR607">
        <v>224.94204545454548</v>
      </c>
      <c r="AS607">
        <v>24.519399524995791</v>
      </c>
    </row>
    <row r="608" spans="1:45">
      <c r="A608">
        <v>16</v>
      </c>
      <c r="B608">
        <v>30</v>
      </c>
      <c r="C608">
        <v>2024</v>
      </c>
      <c r="D608">
        <v>6</v>
      </c>
      <c r="E608">
        <v>99</v>
      </c>
      <c r="F608">
        <v>99</v>
      </c>
      <c r="G608">
        <v>99</v>
      </c>
      <c r="H608">
        <v>99</v>
      </c>
      <c r="I608">
        <v>99</v>
      </c>
      <c r="J608">
        <v>999</v>
      </c>
      <c r="K608">
        <v>99</v>
      </c>
      <c r="L608">
        <v>3</v>
      </c>
      <c r="M608">
        <v>99</v>
      </c>
      <c r="N608">
        <v>99</v>
      </c>
      <c r="O608">
        <v>99</v>
      </c>
      <c r="P608">
        <v>99</v>
      </c>
      <c r="Q608">
        <v>681</v>
      </c>
      <c r="R608">
        <v>872</v>
      </c>
      <c r="S608">
        <v>3</v>
      </c>
      <c r="T608">
        <v>7.375</v>
      </c>
      <c r="U608">
        <v>279.50630733944962</v>
      </c>
      <c r="V608">
        <v>0</v>
      </c>
      <c r="W608">
        <v>76.146788990825698</v>
      </c>
      <c r="X608">
        <v>0.45871559633027525</v>
      </c>
      <c r="Y608">
        <v>28.026992136136442</v>
      </c>
      <c r="Z608">
        <v>0</v>
      </c>
      <c r="AA608">
        <v>1.4078641347865744</v>
      </c>
      <c r="AC608">
        <v>28.35754978163834</v>
      </c>
      <c r="AE608">
        <v>24.850384724992875</v>
      </c>
      <c r="AF608">
        <v>22.640044750709126</v>
      </c>
      <c r="AG608">
        <v>2155.0187500000002</v>
      </c>
      <c r="AH608">
        <v>91.743119266055061</v>
      </c>
      <c r="AI608">
        <v>5.7339449541284404</v>
      </c>
      <c r="AJ608">
        <v>573.63380383171011</v>
      </c>
      <c r="AK608">
        <v>-9.4881366344449027</v>
      </c>
      <c r="AL608">
        <v>-22.892506691777097</v>
      </c>
      <c r="AN608">
        <v>99</v>
      </c>
      <c r="AO608">
        <v>99</v>
      </c>
      <c r="AP608">
        <v>99</v>
      </c>
      <c r="AQ608">
        <v>99</v>
      </c>
      <c r="AR608">
        <v>225.12875</v>
      </c>
      <c r="AS608">
        <v>24.487908474572656</v>
      </c>
    </row>
    <row r="609" spans="1:45">
      <c r="A609">
        <v>16</v>
      </c>
      <c r="B609">
        <v>31</v>
      </c>
      <c r="C609">
        <v>2024</v>
      </c>
      <c r="D609">
        <v>7</v>
      </c>
      <c r="E609">
        <v>99</v>
      </c>
      <c r="F609">
        <v>99</v>
      </c>
      <c r="G609">
        <v>99</v>
      </c>
      <c r="H609">
        <v>99</v>
      </c>
      <c r="I609">
        <v>99</v>
      </c>
      <c r="J609">
        <v>999</v>
      </c>
      <c r="K609">
        <v>99</v>
      </c>
      <c r="L609">
        <v>3</v>
      </c>
      <c r="M609">
        <v>99</v>
      </c>
      <c r="N609">
        <v>99</v>
      </c>
      <c r="O609">
        <v>99</v>
      </c>
      <c r="P609">
        <v>99</v>
      </c>
      <c r="Q609">
        <v>655</v>
      </c>
      <c r="R609">
        <v>821</v>
      </c>
      <c r="S609">
        <v>3</v>
      </c>
      <c r="T609">
        <v>7.3995127892813617</v>
      </c>
      <c r="U609">
        <v>278.86504263093809</v>
      </c>
      <c r="V609">
        <v>0</v>
      </c>
      <c r="W609">
        <v>79.780755176613894</v>
      </c>
      <c r="X609">
        <v>0.60901339829476253</v>
      </c>
      <c r="Y609">
        <v>26.633313847211795</v>
      </c>
      <c r="Z609">
        <v>0</v>
      </c>
      <c r="AA609">
        <v>1.4068562776672795</v>
      </c>
      <c r="AC609">
        <v>33.620967350381946</v>
      </c>
      <c r="AE609">
        <v>27.624495289367431</v>
      </c>
      <c r="AF609">
        <v>25.642150808168122</v>
      </c>
      <c r="AG609">
        <v>2145.3469387755099</v>
      </c>
      <c r="AH609">
        <v>89.403166869671125</v>
      </c>
      <c r="AI609">
        <v>5.4811205846528628</v>
      </c>
      <c r="AJ609">
        <v>554.43887737886121</v>
      </c>
      <c r="AK609">
        <v>4.2200102590675712</v>
      </c>
      <c r="AL609">
        <v>-32.809338514388237</v>
      </c>
      <c r="AN609">
        <v>99</v>
      </c>
      <c r="AO609">
        <v>99</v>
      </c>
      <c r="AP609">
        <v>99</v>
      </c>
      <c r="AQ609">
        <v>99</v>
      </c>
      <c r="AR609">
        <v>225.09387755102037</v>
      </c>
      <c r="AS609">
        <v>24.459876399380551</v>
      </c>
    </row>
    <row r="610" spans="1:45">
      <c r="A610">
        <v>16</v>
      </c>
      <c r="B610">
        <v>32</v>
      </c>
      <c r="C610">
        <v>2024</v>
      </c>
      <c r="D610">
        <v>8</v>
      </c>
      <c r="E610">
        <v>99</v>
      </c>
      <c r="F610">
        <v>99</v>
      </c>
      <c r="G610">
        <v>99</v>
      </c>
      <c r="H610">
        <v>99</v>
      </c>
      <c r="I610">
        <v>99</v>
      </c>
      <c r="J610">
        <v>999</v>
      </c>
      <c r="K610">
        <v>99</v>
      </c>
      <c r="L610">
        <v>3</v>
      </c>
      <c r="M610">
        <v>99</v>
      </c>
      <c r="N610">
        <v>99</v>
      </c>
      <c r="O610">
        <v>99</v>
      </c>
      <c r="P610">
        <v>99</v>
      </c>
      <c r="Q610">
        <v>760</v>
      </c>
      <c r="R610">
        <v>977</v>
      </c>
      <c r="S610">
        <v>3</v>
      </c>
      <c r="T610">
        <v>7.2446264073694948</v>
      </c>
      <c r="U610">
        <v>280.18249744114593</v>
      </c>
      <c r="V610">
        <v>0</v>
      </c>
      <c r="W610">
        <v>73.080859774820865</v>
      </c>
      <c r="X610">
        <v>0.92118730808597771</v>
      </c>
      <c r="Y610">
        <v>26.480273469430593</v>
      </c>
      <c r="Z610">
        <v>0</v>
      </c>
      <c r="AA610">
        <v>1.5089410389394251</v>
      </c>
      <c r="AC610">
        <v>24.164263830243002</v>
      </c>
      <c r="AE610">
        <v>28.642626795661094</v>
      </c>
      <c r="AF610">
        <v>27.072288027039601</v>
      </c>
      <c r="AG610">
        <v>2135.3433333333337</v>
      </c>
      <c r="AH610">
        <v>92.118730808597775</v>
      </c>
      <c r="AI610">
        <v>5.015353121801434</v>
      </c>
      <c r="AJ610">
        <v>570.04543767239443</v>
      </c>
      <c r="AK610">
        <v>-2.9571816565649653</v>
      </c>
      <c r="AL610">
        <v>-22.422860783025389</v>
      </c>
      <c r="AN610">
        <v>99</v>
      </c>
      <c r="AO610">
        <v>99</v>
      </c>
      <c r="AP610">
        <v>99</v>
      </c>
      <c r="AQ610">
        <v>99</v>
      </c>
      <c r="AR610">
        <v>225.15222222222224</v>
      </c>
      <c r="AS610">
        <v>24.551499560826681</v>
      </c>
    </row>
    <row r="611" spans="1:45">
      <c r="A611">
        <v>16</v>
      </c>
      <c r="B611">
        <v>33</v>
      </c>
      <c r="C611">
        <v>2024</v>
      </c>
      <c r="D611">
        <v>9</v>
      </c>
      <c r="E611">
        <v>99</v>
      </c>
      <c r="F611">
        <v>99</v>
      </c>
      <c r="G611">
        <v>99</v>
      </c>
      <c r="H611">
        <v>99</v>
      </c>
      <c r="I611">
        <v>99</v>
      </c>
      <c r="J611">
        <v>999</v>
      </c>
      <c r="K611">
        <v>99</v>
      </c>
      <c r="L611">
        <v>3</v>
      </c>
      <c r="M611">
        <v>99</v>
      </c>
      <c r="N611">
        <v>99</v>
      </c>
      <c r="O611">
        <v>99</v>
      </c>
      <c r="P611">
        <v>99</v>
      </c>
      <c r="Q611">
        <v>823</v>
      </c>
      <c r="R611">
        <v>1108</v>
      </c>
      <c r="S611">
        <v>3</v>
      </c>
      <c r="T611">
        <v>7.1859205776173267</v>
      </c>
      <c r="U611">
        <v>280.30613718411558</v>
      </c>
      <c r="V611">
        <v>0</v>
      </c>
      <c r="W611">
        <v>72.833935018050525</v>
      </c>
      <c r="X611">
        <v>0.9025270758122742</v>
      </c>
      <c r="Y611">
        <v>28.742266551588958</v>
      </c>
      <c r="Z611">
        <v>0</v>
      </c>
      <c r="AA611">
        <v>1.4612010912503264</v>
      </c>
      <c r="AC611">
        <v>19.738315640804682</v>
      </c>
      <c r="AE611">
        <v>29.41332625431378</v>
      </c>
      <c r="AF611">
        <v>27.820720443677953</v>
      </c>
      <c r="AG611">
        <v>2139.9861523244313</v>
      </c>
      <c r="AH611">
        <v>91.245487364620942</v>
      </c>
      <c r="AI611">
        <v>4.9638989169675112</v>
      </c>
      <c r="AJ611">
        <v>589.92547082971589</v>
      </c>
      <c r="AK611">
        <v>13.672462442185523</v>
      </c>
      <c r="AL611">
        <v>-17.735656034130319</v>
      </c>
      <c r="AN611">
        <v>99</v>
      </c>
      <c r="AO611">
        <v>99</v>
      </c>
      <c r="AP611">
        <v>99</v>
      </c>
      <c r="AQ611">
        <v>99</v>
      </c>
      <c r="AR611">
        <v>225.3590504451038</v>
      </c>
      <c r="AS611">
        <v>24.543136552404459</v>
      </c>
    </row>
    <row r="612" spans="1:45">
      <c r="A612">
        <v>16</v>
      </c>
      <c r="B612">
        <v>34</v>
      </c>
      <c r="C612">
        <v>2024</v>
      </c>
      <c r="D612">
        <v>10</v>
      </c>
      <c r="E612">
        <v>99</v>
      </c>
      <c r="F612">
        <v>99</v>
      </c>
      <c r="G612">
        <v>99</v>
      </c>
      <c r="H612">
        <v>99</v>
      </c>
      <c r="I612">
        <v>99</v>
      </c>
      <c r="J612">
        <v>999</v>
      </c>
      <c r="K612">
        <v>99</v>
      </c>
      <c r="L612">
        <v>3</v>
      </c>
      <c r="M612">
        <v>99</v>
      </c>
      <c r="N612">
        <v>99</v>
      </c>
      <c r="O612">
        <v>99</v>
      </c>
      <c r="P612">
        <v>99</v>
      </c>
      <c r="Q612">
        <v>1556</v>
      </c>
      <c r="R612">
        <v>2247</v>
      </c>
      <c r="S612">
        <v>3</v>
      </c>
      <c r="T612">
        <v>6.8696039163328884</v>
      </c>
      <c r="U612">
        <v>270.80538495772123</v>
      </c>
      <c r="V612">
        <v>0</v>
      </c>
      <c r="W612">
        <v>63.284379172229613</v>
      </c>
      <c r="X612">
        <v>0.57854917668001771</v>
      </c>
      <c r="Y612">
        <v>35.668134251707038</v>
      </c>
      <c r="Z612">
        <v>0</v>
      </c>
      <c r="AA612">
        <v>1.4879420332150255</v>
      </c>
      <c r="AC612">
        <v>26.865458878375762</v>
      </c>
      <c r="AE612">
        <v>22.951991828396327</v>
      </c>
      <c r="AF612">
        <v>20.625263387454925</v>
      </c>
      <c r="AG612">
        <v>2202.204366000929</v>
      </c>
      <c r="AH612">
        <v>95.816644414775226</v>
      </c>
      <c r="AI612">
        <v>13.484646194926563</v>
      </c>
      <c r="AJ612">
        <v>707.01261314807425</v>
      </c>
      <c r="AK612">
        <v>-19.304354235302313</v>
      </c>
      <c r="AL612">
        <v>-15.87528298582855</v>
      </c>
      <c r="AN612">
        <v>99</v>
      </c>
      <c r="AO612">
        <v>99</v>
      </c>
      <c r="AP612">
        <v>99</v>
      </c>
      <c r="AQ612">
        <v>99</v>
      </c>
      <c r="AR612">
        <v>222.26196005573613</v>
      </c>
      <c r="AS612">
        <v>24.541715512266961</v>
      </c>
    </row>
    <row r="613" spans="1:45">
      <c r="A613">
        <v>16</v>
      </c>
      <c r="B613">
        <v>35</v>
      </c>
      <c r="C613">
        <v>2024</v>
      </c>
      <c r="D613">
        <v>11</v>
      </c>
      <c r="E613">
        <v>99</v>
      </c>
      <c r="F613">
        <v>99</v>
      </c>
      <c r="G613">
        <v>99</v>
      </c>
      <c r="H613">
        <v>99</v>
      </c>
      <c r="I613">
        <v>99</v>
      </c>
      <c r="J613">
        <v>999</v>
      </c>
      <c r="K613">
        <v>99</v>
      </c>
      <c r="L613">
        <v>3</v>
      </c>
      <c r="M613">
        <v>99</v>
      </c>
      <c r="N613">
        <v>99</v>
      </c>
      <c r="O613">
        <v>99</v>
      </c>
      <c r="P613">
        <v>99</v>
      </c>
      <c r="Q613">
        <v>1232</v>
      </c>
      <c r="R613">
        <v>1814</v>
      </c>
      <c r="S613">
        <v>3</v>
      </c>
      <c r="T613">
        <v>6.9592061742006637</v>
      </c>
      <c r="U613">
        <v>273.21405733186361</v>
      </c>
      <c r="V613">
        <v>0</v>
      </c>
      <c r="W613">
        <v>67.034178610804858</v>
      </c>
      <c r="X613">
        <v>0.88202866593164242</v>
      </c>
      <c r="Y613">
        <v>35.136924884993277</v>
      </c>
      <c r="Z613">
        <v>0</v>
      </c>
      <c r="AA613">
        <v>1.520347341952615</v>
      </c>
      <c r="AC613">
        <v>28.19935719275632</v>
      </c>
      <c r="AE613">
        <v>22.709063595393086</v>
      </c>
      <c r="AF613">
        <v>20.368008901243151</v>
      </c>
      <c r="AG613">
        <v>2265.1315945465321</v>
      </c>
      <c r="AH613">
        <v>92.998897464167598</v>
      </c>
      <c r="AI613">
        <v>14.05733186328556</v>
      </c>
      <c r="AJ613">
        <v>770.53747428686893</v>
      </c>
      <c r="AK613">
        <v>-18.269368886280748</v>
      </c>
      <c r="AL613">
        <v>-16.600991811877677</v>
      </c>
      <c r="AN613">
        <v>99</v>
      </c>
      <c r="AO613">
        <v>99</v>
      </c>
      <c r="AP613">
        <v>99</v>
      </c>
      <c r="AQ613">
        <v>99</v>
      </c>
      <c r="AR613">
        <v>223.13989330171901</v>
      </c>
      <c r="AS613">
        <v>24.495290225359071</v>
      </c>
    </row>
    <row r="614" spans="1:45">
      <c r="A614">
        <v>16</v>
      </c>
      <c r="B614">
        <v>36</v>
      </c>
      <c r="C614">
        <v>2024</v>
      </c>
      <c r="D614">
        <v>12</v>
      </c>
      <c r="E614">
        <v>99</v>
      </c>
      <c r="F614">
        <v>99</v>
      </c>
      <c r="G614">
        <v>99</v>
      </c>
      <c r="H614">
        <v>99</v>
      </c>
      <c r="I614">
        <v>99</v>
      </c>
      <c r="J614">
        <v>999</v>
      </c>
      <c r="K614">
        <v>99</v>
      </c>
      <c r="L614">
        <v>3</v>
      </c>
      <c r="M614">
        <v>99</v>
      </c>
      <c r="N614">
        <v>99</v>
      </c>
      <c r="O614">
        <v>99</v>
      </c>
      <c r="P614">
        <v>99</v>
      </c>
      <c r="Q614">
        <v>286</v>
      </c>
      <c r="R614">
        <v>366</v>
      </c>
      <c r="S614">
        <v>3</v>
      </c>
      <c r="T614">
        <v>7.1174863387978133</v>
      </c>
      <c r="U614">
        <v>275.19672131147536</v>
      </c>
      <c r="V614">
        <v>0</v>
      </c>
      <c r="W614">
        <v>69.125683060109282</v>
      </c>
      <c r="X614">
        <v>0.54644808743169404</v>
      </c>
      <c r="Y614">
        <v>31.712213264365239</v>
      </c>
      <c r="Z614">
        <v>0</v>
      </c>
      <c r="AA614">
        <v>1.4654006776265101</v>
      </c>
      <c r="AC614">
        <v>26.627049470804327</v>
      </c>
      <c r="AE614">
        <v>21.903052064631957</v>
      </c>
      <c r="AF614">
        <v>19.585492711587953</v>
      </c>
      <c r="AG614">
        <v>2183.0932944606407</v>
      </c>
      <c r="AH614">
        <v>93.715846994535525</v>
      </c>
      <c r="AI614">
        <v>9.8360655737704921</v>
      </c>
      <c r="AJ614">
        <v>544.23754946399993</v>
      </c>
      <c r="AK614">
        <v>14.402886597660604</v>
      </c>
      <c r="AL614">
        <v>-24.274735009970996</v>
      </c>
      <c r="AN614">
        <v>99</v>
      </c>
      <c r="AO614">
        <v>99</v>
      </c>
      <c r="AP614">
        <v>99</v>
      </c>
      <c r="AQ614">
        <v>99</v>
      </c>
      <c r="AR614">
        <v>224.05539358600581</v>
      </c>
      <c r="AS614">
        <v>24.464555344781644</v>
      </c>
    </row>
    <row r="615" spans="1:45">
      <c r="A615">
        <v>16</v>
      </c>
      <c r="B615">
        <v>37</v>
      </c>
      <c r="C615">
        <v>2024</v>
      </c>
      <c r="D615">
        <v>1</v>
      </c>
      <c r="E615">
        <v>99</v>
      </c>
      <c r="F615">
        <v>99</v>
      </c>
      <c r="G615">
        <v>99</v>
      </c>
      <c r="H615">
        <v>99</v>
      </c>
      <c r="I615">
        <v>99</v>
      </c>
      <c r="J615">
        <v>999</v>
      </c>
      <c r="K615">
        <v>99</v>
      </c>
      <c r="L615">
        <v>4</v>
      </c>
      <c r="M615">
        <v>99</v>
      </c>
      <c r="N615">
        <v>99</v>
      </c>
      <c r="O615">
        <v>99</v>
      </c>
      <c r="P615">
        <v>99</v>
      </c>
      <c r="Q615">
        <v>975</v>
      </c>
      <c r="R615">
        <v>1363</v>
      </c>
      <c r="S615">
        <v>4</v>
      </c>
      <c r="T615">
        <v>8.9134262655906085</v>
      </c>
      <c r="U615">
        <v>311.85289801907561</v>
      </c>
      <c r="V615">
        <v>0</v>
      </c>
      <c r="W615">
        <v>94.864269992663267</v>
      </c>
      <c r="X615">
        <v>10.344827586206899</v>
      </c>
      <c r="Y615">
        <v>34.058775920558325</v>
      </c>
      <c r="Z615">
        <v>0</v>
      </c>
      <c r="AA615">
        <v>1.4079181540472263</v>
      </c>
      <c r="AC615">
        <v>30.516048715849461</v>
      </c>
      <c r="AE615">
        <v>25.142962553034497</v>
      </c>
      <c r="AF615">
        <v>25.691646687219713</v>
      </c>
      <c r="AG615">
        <v>2168.0814927646602</v>
      </c>
      <c r="AH615">
        <v>96.331621423330901</v>
      </c>
      <c r="AI615">
        <v>12.545854732208362</v>
      </c>
      <c r="AJ615">
        <v>619.49559628450788</v>
      </c>
      <c r="AK615">
        <v>-9.6686418417610085</v>
      </c>
      <c r="AL615">
        <v>-25.909884699072006</v>
      </c>
      <c r="AN615">
        <v>99</v>
      </c>
      <c r="AO615">
        <v>99</v>
      </c>
      <c r="AP615">
        <v>99</v>
      </c>
      <c r="AQ615">
        <v>99</v>
      </c>
      <c r="AR615">
        <v>224.78217821782184</v>
      </c>
      <c r="AS615">
        <v>27.414352694498746</v>
      </c>
    </row>
    <row r="616" spans="1:45">
      <c r="A616">
        <v>16</v>
      </c>
      <c r="B616">
        <v>38</v>
      </c>
      <c r="C616">
        <v>2024</v>
      </c>
      <c r="D616">
        <v>2</v>
      </c>
      <c r="E616">
        <v>99</v>
      </c>
      <c r="F616">
        <v>99</v>
      </c>
      <c r="G616">
        <v>99</v>
      </c>
      <c r="H616">
        <v>99</v>
      </c>
      <c r="I616">
        <v>99</v>
      </c>
      <c r="J616">
        <v>999</v>
      </c>
      <c r="K616">
        <v>99</v>
      </c>
      <c r="L616">
        <v>4</v>
      </c>
      <c r="M616">
        <v>99</v>
      </c>
      <c r="N616">
        <v>99</v>
      </c>
      <c r="O616">
        <v>99</v>
      </c>
      <c r="P616">
        <v>99</v>
      </c>
      <c r="Q616">
        <v>611</v>
      </c>
      <c r="R616">
        <v>780</v>
      </c>
      <c r="S616">
        <v>4</v>
      </c>
      <c r="T616">
        <v>8.9653846153846111</v>
      </c>
      <c r="U616">
        <v>314.23782051282046</v>
      </c>
      <c r="V616">
        <v>0</v>
      </c>
      <c r="W616">
        <v>95.897435897435926</v>
      </c>
      <c r="X616">
        <v>12.820512820512819</v>
      </c>
      <c r="Y616">
        <v>34.202777932894129</v>
      </c>
      <c r="Z616">
        <v>0</v>
      </c>
      <c r="AA616">
        <v>1.3923165462248632</v>
      </c>
      <c r="AC616">
        <v>37.359067148945996</v>
      </c>
      <c r="AE616">
        <v>24.936061381074175</v>
      </c>
      <c r="AF616">
        <v>25.700943154165799</v>
      </c>
      <c r="AG616">
        <v>2144.1737346101231</v>
      </c>
      <c r="AH616">
        <v>93.71794871794873</v>
      </c>
      <c r="AI616">
        <v>8.5897435897435912</v>
      </c>
      <c r="AJ616">
        <v>607.55944121069035</v>
      </c>
      <c r="AK616">
        <v>-6.7954215867472243</v>
      </c>
      <c r="AL616">
        <v>-24.130799850727687</v>
      </c>
      <c r="AN616">
        <v>99</v>
      </c>
      <c r="AO616">
        <v>99</v>
      </c>
      <c r="AP616">
        <v>99</v>
      </c>
      <c r="AQ616">
        <v>99</v>
      </c>
      <c r="AR616">
        <v>225.56224350205196</v>
      </c>
      <c r="AS616">
        <v>27.390964299232579</v>
      </c>
    </row>
    <row r="617" spans="1:45">
      <c r="A617">
        <v>16</v>
      </c>
      <c r="B617">
        <v>39</v>
      </c>
      <c r="C617">
        <v>2024</v>
      </c>
      <c r="D617">
        <v>3</v>
      </c>
      <c r="E617">
        <v>99</v>
      </c>
      <c r="F617">
        <v>99</v>
      </c>
      <c r="G617">
        <v>99</v>
      </c>
      <c r="H617">
        <v>99</v>
      </c>
      <c r="I617">
        <v>99</v>
      </c>
      <c r="J617">
        <v>999</v>
      </c>
      <c r="K617">
        <v>99</v>
      </c>
      <c r="L617">
        <v>4</v>
      </c>
      <c r="M617">
        <v>99</v>
      </c>
      <c r="N617">
        <v>99</v>
      </c>
      <c r="O617">
        <v>99</v>
      </c>
      <c r="P617">
        <v>99</v>
      </c>
      <c r="Q617">
        <v>686</v>
      </c>
      <c r="R617">
        <v>877</v>
      </c>
      <c r="S617">
        <v>4</v>
      </c>
      <c r="T617">
        <v>8.9828962371721772</v>
      </c>
      <c r="U617">
        <v>309.11448118586122</v>
      </c>
      <c r="V617">
        <v>0</v>
      </c>
      <c r="W617">
        <v>94.298745724059273</v>
      </c>
      <c r="X617">
        <v>8.4378563283922503</v>
      </c>
      <c r="Y617">
        <v>36.563546252825347</v>
      </c>
      <c r="Z617">
        <v>0</v>
      </c>
      <c r="AA617">
        <v>1.512676742618775</v>
      </c>
      <c r="AC617">
        <v>28.546288636452481</v>
      </c>
      <c r="AE617">
        <v>24.047162051000825</v>
      </c>
      <c r="AF617">
        <v>24.31511287877586</v>
      </c>
      <c r="AG617">
        <v>2224.507389162562</v>
      </c>
      <c r="AH617">
        <v>92.588369441277109</v>
      </c>
      <c r="AI617">
        <v>12.428734321550742</v>
      </c>
      <c r="AJ617">
        <v>683.29728594505855</v>
      </c>
      <c r="AK617">
        <v>-7.31280437933244</v>
      </c>
      <c r="AL617">
        <v>-22.858792418685539</v>
      </c>
      <c r="AN617">
        <v>99</v>
      </c>
      <c r="AO617">
        <v>99</v>
      </c>
      <c r="AP617">
        <v>99</v>
      </c>
      <c r="AQ617">
        <v>99</v>
      </c>
      <c r="AR617">
        <v>224.34975369458124</v>
      </c>
      <c r="AS617">
        <v>27.387102578662741</v>
      </c>
    </row>
    <row r="618" spans="1:45">
      <c r="A618">
        <v>16</v>
      </c>
      <c r="B618">
        <v>40</v>
      </c>
      <c r="C618">
        <v>2024</v>
      </c>
      <c r="D618">
        <v>4</v>
      </c>
      <c r="E618">
        <v>99</v>
      </c>
      <c r="F618">
        <v>99</v>
      </c>
      <c r="G618">
        <v>99</v>
      </c>
      <c r="H618">
        <v>99</v>
      </c>
      <c r="I618">
        <v>99</v>
      </c>
      <c r="J618">
        <v>999</v>
      </c>
      <c r="K618">
        <v>99</v>
      </c>
      <c r="L618">
        <v>4</v>
      </c>
      <c r="M618">
        <v>99</v>
      </c>
      <c r="N618">
        <v>99</v>
      </c>
      <c r="O618">
        <v>99</v>
      </c>
      <c r="P618">
        <v>99</v>
      </c>
      <c r="Q618">
        <v>782</v>
      </c>
      <c r="R618">
        <v>1022</v>
      </c>
      <c r="S618">
        <v>4</v>
      </c>
      <c r="T618">
        <v>8.8816046966731896</v>
      </c>
      <c r="U618">
        <v>312.4635029354211</v>
      </c>
      <c r="V618">
        <v>0</v>
      </c>
      <c r="W618">
        <v>94.031311154598811</v>
      </c>
      <c r="X618">
        <v>10.861056751467713</v>
      </c>
      <c r="Y618">
        <v>35.158042796037051</v>
      </c>
      <c r="Z618">
        <v>0</v>
      </c>
      <c r="AA618">
        <v>1.4613996749951057</v>
      </c>
      <c r="AC618">
        <v>34.666113028330479</v>
      </c>
      <c r="AE618">
        <v>23.137876386687797</v>
      </c>
      <c r="AF618">
        <v>23.314741419811856</v>
      </c>
      <c r="AG618">
        <v>2148.4238341968921</v>
      </c>
      <c r="AH618">
        <v>94.324853228962795</v>
      </c>
      <c r="AI618">
        <v>9.9804305283757309</v>
      </c>
      <c r="AJ618">
        <v>593.45002159962405</v>
      </c>
      <c r="AK618">
        <v>0.69022014562592782</v>
      </c>
      <c r="AL618">
        <v>-18.244234334265823</v>
      </c>
      <c r="AN618">
        <v>99</v>
      </c>
      <c r="AO618">
        <v>99</v>
      </c>
      <c r="AP618">
        <v>99</v>
      </c>
      <c r="AQ618">
        <v>99</v>
      </c>
      <c r="AR618">
        <v>225.09222797927464</v>
      </c>
      <c r="AS618">
        <v>27.384570030565449</v>
      </c>
    </row>
    <row r="619" spans="1:45">
      <c r="A619">
        <v>16</v>
      </c>
      <c r="B619">
        <v>41</v>
      </c>
      <c r="C619">
        <v>2024</v>
      </c>
      <c r="D619">
        <v>5</v>
      </c>
      <c r="E619">
        <v>99</v>
      </c>
      <c r="F619">
        <v>99</v>
      </c>
      <c r="G619">
        <v>99</v>
      </c>
      <c r="H619">
        <v>99</v>
      </c>
      <c r="I619">
        <v>99</v>
      </c>
      <c r="J619">
        <v>999</v>
      </c>
      <c r="K619">
        <v>99</v>
      </c>
      <c r="L619">
        <v>4</v>
      </c>
      <c r="M619">
        <v>99</v>
      </c>
      <c r="N619">
        <v>99</v>
      </c>
      <c r="O619">
        <v>99</v>
      </c>
      <c r="P619">
        <v>99</v>
      </c>
      <c r="Q619">
        <v>650</v>
      </c>
      <c r="R619">
        <v>797</v>
      </c>
      <c r="S619">
        <v>4</v>
      </c>
      <c r="T619">
        <v>8.9096612296110376</v>
      </c>
      <c r="U619">
        <v>311.87628607277287</v>
      </c>
      <c r="V619">
        <v>0</v>
      </c>
      <c r="W619">
        <v>95.35759096612297</v>
      </c>
      <c r="X619">
        <v>11.292346298619824</v>
      </c>
      <c r="Y619">
        <v>35.259362404159432</v>
      </c>
      <c r="Z619">
        <v>0</v>
      </c>
      <c r="AA619">
        <v>1.4507799176824911</v>
      </c>
      <c r="AC619">
        <v>29.669293242584377</v>
      </c>
      <c r="AE619">
        <v>21.281708945260348</v>
      </c>
      <c r="AF619">
        <v>21.606989260631249</v>
      </c>
      <c r="AG619">
        <v>2228.1726027397262</v>
      </c>
      <c r="AH619">
        <v>91.593475533249674</v>
      </c>
      <c r="AI619">
        <v>9.5357590966122974</v>
      </c>
      <c r="AJ619">
        <v>640.00321515893359</v>
      </c>
      <c r="AK619">
        <v>-1.9459123035025816</v>
      </c>
      <c r="AL619">
        <v>-15.442287664403812</v>
      </c>
      <c r="AN619">
        <v>99</v>
      </c>
      <c r="AO619">
        <v>99</v>
      </c>
      <c r="AP619">
        <v>99</v>
      </c>
      <c r="AQ619">
        <v>99</v>
      </c>
      <c r="AR619">
        <v>225.01780821917811</v>
      </c>
      <c r="AS619">
        <v>27.39657484263844</v>
      </c>
    </row>
    <row r="620" spans="1:45">
      <c r="A620">
        <v>16</v>
      </c>
      <c r="B620">
        <v>42</v>
      </c>
      <c r="C620">
        <v>2024</v>
      </c>
      <c r="D620">
        <v>6</v>
      </c>
      <c r="E620">
        <v>99</v>
      </c>
      <c r="F620">
        <v>99</v>
      </c>
      <c r="G620">
        <v>99</v>
      </c>
      <c r="H620">
        <v>99</v>
      </c>
      <c r="I620">
        <v>99</v>
      </c>
      <c r="J620">
        <v>999</v>
      </c>
      <c r="K620">
        <v>99</v>
      </c>
      <c r="L620">
        <v>4</v>
      </c>
      <c r="M620">
        <v>99</v>
      </c>
      <c r="N620">
        <v>99</v>
      </c>
      <c r="O620">
        <v>99</v>
      </c>
      <c r="P620">
        <v>99</v>
      </c>
      <c r="Q620">
        <v>593</v>
      </c>
      <c r="R620">
        <v>737</v>
      </c>
      <c r="S620">
        <v>4</v>
      </c>
      <c r="T620">
        <v>8.6363636363636385</v>
      </c>
      <c r="U620">
        <v>312.19158751696096</v>
      </c>
      <c r="V620">
        <v>0</v>
      </c>
      <c r="W620">
        <v>92.26594301221165</v>
      </c>
      <c r="X620">
        <v>11.261872455902305</v>
      </c>
      <c r="Y620">
        <v>34.832176593559566</v>
      </c>
      <c r="Z620">
        <v>0</v>
      </c>
      <c r="AA620">
        <v>1.5118462364944747</v>
      </c>
      <c r="AC620">
        <v>33.279016095742804</v>
      </c>
      <c r="AE620">
        <v>21.00313479623825</v>
      </c>
      <c r="AF620">
        <v>21.372625080164124</v>
      </c>
      <c r="AG620">
        <v>2256.7789317507418</v>
      </c>
      <c r="AH620">
        <v>91.451831750339238</v>
      </c>
      <c r="AI620">
        <v>11.261872455902305</v>
      </c>
      <c r="AJ620">
        <v>660.61844064926163</v>
      </c>
      <c r="AK620">
        <v>-3.9029261055416673</v>
      </c>
      <c r="AL620">
        <v>-13.726457165193461</v>
      </c>
      <c r="AN620">
        <v>99</v>
      </c>
      <c r="AO620">
        <v>99</v>
      </c>
      <c r="AP620">
        <v>99</v>
      </c>
      <c r="AQ620">
        <v>99</v>
      </c>
      <c r="AR620">
        <v>225.28041543026711</v>
      </c>
      <c r="AS620">
        <v>27.281157386221722</v>
      </c>
    </row>
    <row r="621" spans="1:45">
      <c r="A621">
        <v>16</v>
      </c>
      <c r="B621">
        <v>43</v>
      </c>
      <c r="C621">
        <v>2024</v>
      </c>
      <c r="D621">
        <v>7</v>
      </c>
      <c r="E621">
        <v>99</v>
      </c>
      <c r="F621">
        <v>99</v>
      </c>
      <c r="G621">
        <v>99</v>
      </c>
      <c r="H621">
        <v>99</v>
      </c>
      <c r="I621">
        <v>99</v>
      </c>
      <c r="J621">
        <v>999</v>
      </c>
      <c r="K621">
        <v>99</v>
      </c>
      <c r="L621">
        <v>4</v>
      </c>
      <c r="M621">
        <v>99</v>
      </c>
      <c r="N621">
        <v>99</v>
      </c>
      <c r="O621">
        <v>99</v>
      </c>
      <c r="P621">
        <v>99</v>
      </c>
      <c r="Q621">
        <v>521</v>
      </c>
      <c r="R621">
        <v>637</v>
      </c>
      <c r="S621">
        <v>4</v>
      </c>
      <c r="T621">
        <v>8.6766091051805336</v>
      </c>
      <c r="U621">
        <v>311.65745682888559</v>
      </c>
      <c r="V621">
        <v>0</v>
      </c>
      <c r="W621">
        <v>93.720565149136604</v>
      </c>
      <c r="X621">
        <v>10.204081632653063</v>
      </c>
      <c r="Y621">
        <v>31.035742221814729</v>
      </c>
      <c r="Z621">
        <v>0</v>
      </c>
      <c r="AA621">
        <v>1.4402715793896221</v>
      </c>
      <c r="AC621">
        <v>35.140809858756569</v>
      </c>
      <c r="AE621">
        <v>21.433378196500673</v>
      </c>
      <c r="AF621">
        <v>22.234848332121505</v>
      </c>
      <c r="AG621">
        <v>2157.3741379310341</v>
      </c>
      <c r="AH621">
        <v>91.05180533751961</v>
      </c>
      <c r="AI621">
        <v>7.6923076923076898</v>
      </c>
      <c r="AJ621">
        <v>575.7807170778982</v>
      </c>
      <c r="AK621">
        <v>-4.7603393270680385</v>
      </c>
      <c r="AL621">
        <v>-8.9268089839421272</v>
      </c>
      <c r="AN621">
        <v>99</v>
      </c>
      <c r="AO621">
        <v>99</v>
      </c>
      <c r="AP621">
        <v>99</v>
      </c>
      <c r="AQ621">
        <v>99</v>
      </c>
      <c r="AR621">
        <v>224.98965517241376</v>
      </c>
      <c r="AS621">
        <v>27.327605449538808</v>
      </c>
    </row>
    <row r="622" spans="1:45">
      <c r="A622">
        <v>16</v>
      </c>
      <c r="B622">
        <v>44</v>
      </c>
      <c r="C622">
        <v>2024</v>
      </c>
      <c r="D622">
        <v>8</v>
      </c>
      <c r="E622">
        <v>99</v>
      </c>
      <c r="F622">
        <v>99</v>
      </c>
      <c r="G622">
        <v>99</v>
      </c>
      <c r="H622">
        <v>99</v>
      </c>
      <c r="I622">
        <v>99</v>
      </c>
      <c r="J622">
        <v>999</v>
      </c>
      <c r="K622">
        <v>99</v>
      </c>
      <c r="L622">
        <v>4</v>
      </c>
      <c r="M622">
        <v>99</v>
      </c>
      <c r="N622">
        <v>99</v>
      </c>
      <c r="O622">
        <v>99</v>
      </c>
      <c r="P622">
        <v>99</v>
      </c>
      <c r="Q622">
        <v>599</v>
      </c>
      <c r="R622">
        <v>782</v>
      </c>
      <c r="S622">
        <v>4</v>
      </c>
      <c r="T622">
        <v>8.4475703324808187</v>
      </c>
      <c r="U622">
        <v>312.49335038363154</v>
      </c>
      <c r="V622">
        <v>0</v>
      </c>
      <c r="W622">
        <v>90.025575447570318</v>
      </c>
      <c r="X622">
        <v>11.125319693094632</v>
      </c>
      <c r="Y622">
        <v>34.364995971338146</v>
      </c>
      <c r="Z622">
        <v>0</v>
      </c>
      <c r="AA622">
        <v>1.6876830709190156</v>
      </c>
      <c r="AC622">
        <v>28.712300744423409</v>
      </c>
      <c r="AE622">
        <v>22.925828202873049</v>
      </c>
      <c r="AF622">
        <v>24.167789493505545</v>
      </c>
      <c r="AG622">
        <v>2194.600543478261</v>
      </c>
      <c r="AH622">
        <v>94.117647058823522</v>
      </c>
      <c r="AI622">
        <v>8.9514066496163682</v>
      </c>
      <c r="AJ622">
        <v>595.86684726842884</v>
      </c>
      <c r="AK622">
        <v>-6.0076831665714172</v>
      </c>
      <c r="AL622">
        <v>-22.507725866041703</v>
      </c>
      <c r="AN622">
        <v>99</v>
      </c>
      <c r="AO622">
        <v>99</v>
      </c>
      <c r="AP622">
        <v>99</v>
      </c>
      <c r="AQ622">
        <v>99</v>
      </c>
      <c r="AR622">
        <v>225.52581521739128</v>
      </c>
      <c r="AS622">
        <v>27.261524642595219</v>
      </c>
    </row>
    <row r="623" spans="1:45">
      <c r="A623">
        <v>16</v>
      </c>
      <c r="B623">
        <v>45</v>
      </c>
      <c r="C623">
        <v>2024</v>
      </c>
      <c r="D623">
        <v>9</v>
      </c>
      <c r="E623">
        <v>99</v>
      </c>
      <c r="F623">
        <v>99</v>
      </c>
      <c r="G623">
        <v>99</v>
      </c>
      <c r="H623">
        <v>99</v>
      </c>
      <c r="I623">
        <v>99</v>
      </c>
      <c r="J623">
        <v>999</v>
      </c>
      <c r="K623">
        <v>99</v>
      </c>
      <c r="L623">
        <v>4</v>
      </c>
      <c r="M623">
        <v>99</v>
      </c>
      <c r="N623">
        <v>99</v>
      </c>
      <c r="O623">
        <v>99</v>
      </c>
      <c r="P623">
        <v>99</v>
      </c>
      <c r="Q623">
        <v>648</v>
      </c>
      <c r="R623">
        <v>867</v>
      </c>
      <c r="S623">
        <v>4</v>
      </c>
      <c r="T623">
        <v>8.4117647058823515</v>
      </c>
      <c r="U623">
        <v>311.84521337946933</v>
      </c>
      <c r="V623">
        <v>0</v>
      </c>
      <c r="W623">
        <v>91.234140715109561</v>
      </c>
      <c r="X623">
        <v>10.034602076124564</v>
      </c>
      <c r="Y623">
        <v>33.646062436152903</v>
      </c>
      <c r="Z623">
        <v>0</v>
      </c>
      <c r="AA623">
        <v>1.5518712892085786</v>
      </c>
      <c r="AC623">
        <v>37.725902201371504</v>
      </c>
      <c r="AE623">
        <v>23.015662330767185</v>
      </c>
      <c r="AF623">
        <v>24.21888723460269</v>
      </c>
      <c r="AG623">
        <v>2193.1366459627334</v>
      </c>
      <c r="AH623">
        <v>92.848904267589404</v>
      </c>
      <c r="AI623">
        <v>7.6124567474048446</v>
      </c>
      <c r="AJ623">
        <v>598.73596765822606</v>
      </c>
      <c r="AK623">
        <v>8.7827776000825697</v>
      </c>
      <c r="AL623">
        <v>-9.315995730461017</v>
      </c>
      <c r="AN623">
        <v>99</v>
      </c>
      <c r="AO623">
        <v>99</v>
      </c>
      <c r="AP623">
        <v>99</v>
      </c>
      <c r="AQ623">
        <v>99</v>
      </c>
      <c r="AR623">
        <v>225.29440993788819</v>
      </c>
      <c r="AS623">
        <v>27.324546614522699</v>
      </c>
    </row>
    <row r="624" spans="1:45">
      <c r="A624">
        <v>16</v>
      </c>
      <c r="B624">
        <v>46</v>
      </c>
      <c r="C624">
        <v>2024</v>
      </c>
      <c r="D624">
        <v>10</v>
      </c>
      <c r="E624">
        <v>99</v>
      </c>
      <c r="F624">
        <v>99</v>
      </c>
      <c r="G624">
        <v>99</v>
      </c>
      <c r="H624">
        <v>99</v>
      </c>
      <c r="I624">
        <v>99</v>
      </c>
      <c r="J624">
        <v>999</v>
      </c>
      <c r="K624">
        <v>99</v>
      </c>
      <c r="L624">
        <v>4</v>
      </c>
      <c r="M624">
        <v>99</v>
      </c>
      <c r="N624">
        <v>99</v>
      </c>
      <c r="O624">
        <v>99</v>
      </c>
      <c r="P624">
        <v>99</v>
      </c>
      <c r="Q624">
        <v>1475</v>
      </c>
      <c r="R624">
        <v>2095</v>
      </c>
      <c r="S624">
        <v>4</v>
      </c>
      <c r="T624">
        <v>8.0219570405727918</v>
      </c>
      <c r="U624">
        <v>300.23126491646775</v>
      </c>
      <c r="V624">
        <v>0</v>
      </c>
      <c r="W624">
        <v>82.76849642004774</v>
      </c>
      <c r="X624">
        <v>7.159904534606202</v>
      </c>
      <c r="Y624">
        <v>39.005238753146003</v>
      </c>
      <c r="Z624">
        <v>0</v>
      </c>
      <c r="AA624">
        <v>1.800688011726886</v>
      </c>
      <c r="AC624">
        <v>30.503495779004322</v>
      </c>
      <c r="AE624">
        <v>21.399387129724204</v>
      </c>
      <c r="AF624">
        <v>21.319601273635222</v>
      </c>
      <c r="AG624">
        <v>2305.2795431976169</v>
      </c>
      <c r="AH624">
        <v>96.085918854415283</v>
      </c>
      <c r="AI624">
        <v>26.109785202863961</v>
      </c>
      <c r="AJ624">
        <v>770.04759574367677</v>
      </c>
      <c r="AK624">
        <v>-20.788749968040765</v>
      </c>
      <c r="AL624">
        <v>-19.696386587733649</v>
      </c>
      <c r="AN624">
        <v>99</v>
      </c>
      <c r="AO624">
        <v>99</v>
      </c>
      <c r="AP624">
        <v>99</v>
      </c>
      <c r="AQ624">
        <v>99</v>
      </c>
      <c r="AR624">
        <v>222.25074478649452</v>
      </c>
      <c r="AS624">
        <v>27.226438371867111</v>
      </c>
    </row>
    <row r="625" spans="1:45">
      <c r="A625">
        <v>16</v>
      </c>
      <c r="B625">
        <v>47</v>
      </c>
      <c r="C625">
        <v>2024</v>
      </c>
      <c r="D625">
        <v>11</v>
      </c>
      <c r="E625">
        <v>99</v>
      </c>
      <c r="F625">
        <v>99</v>
      </c>
      <c r="G625">
        <v>99</v>
      </c>
      <c r="H625">
        <v>99</v>
      </c>
      <c r="I625">
        <v>99</v>
      </c>
      <c r="J625">
        <v>999</v>
      </c>
      <c r="K625">
        <v>99</v>
      </c>
      <c r="L625">
        <v>4</v>
      </c>
      <c r="M625">
        <v>99</v>
      </c>
      <c r="N625">
        <v>99</v>
      </c>
      <c r="O625">
        <v>99</v>
      </c>
      <c r="P625">
        <v>99</v>
      </c>
      <c r="Q625">
        <v>1175</v>
      </c>
      <c r="R625">
        <v>1699</v>
      </c>
      <c r="S625">
        <v>4</v>
      </c>
      <c r="T625">
        <v>7.9264273101824605</v>
      </c>
      <c r="U625">
        <v>299.32266038846359</v>
      </c>
      <c r="V625">
        <v>0</v>
      </c>
      <c r="W625">
        <v>81.283107710417895</v>
      </c>
      <c r="X625">
        <v>7.4749852854620382</v>
      </c>
      <c r="Y625">
        <v>38.538801202190037</v>
      </c>
      <c r="Z625">
        <v>0</v>
      </c>
      <c r="AA625">
        <v>1.8364248947931112</v>
      </c>
      <c r="AC625">
        <v>37.082927471266395</v>
      </c>
      <c r="AE625">
        <v>21.269404106159243</v>
      </c>
      <c r="AF625">
        <v>20.899756587625536</v>
      </c>
      <c r="AG625">
        <v>2345.5239852398522</v>
      </c>
      <c r="AH625">
        <v>95.703354914655677</v>
      </c>
      <c r="AI625">
        <v>31.724543849323123</v>
      </c>
      <c r="AJ625">
        <v>822.10418141198261</v>
      </c>
      <c r="AK625">
        <v>-23.364915075583351</v>
      </c>
      <c r="AL625">
        <v>-28.425236216928848</v>
      </c>
      <c r="AN625">
        <v>99</v>
      </c>
      <c r="AO625">
        <v>99</v>
      </c>
      <c r="AP625">
        <v>99</v>
      </c>
      <c r="AQ625">
        <v>99</v>
      </c>
      <c r="AR625">
        <v>222.19557195571957</v>
      </c>
      <c r="AS625">
        <v>27.16384150310488</v>
      </c>
    </row>
    <row r="626" spans="1:45">
      <c r="A626">
        <v>16</v>
      </c>
      <c r="B626">
        <v>48</v>
      </c>
      <c r="C626">
        <v>2024</v>
      </c>
      <c r="D626">
        <v>12</v>
      </c>
      <c r="E626">
        <v>99</v>
      </c>
      <c r="F626">
        <v>99</v>
      </c>
      <c r="G626">
        <v>99</v>
      </c>
      <c r="H626">
        <v>99</v>
      </c>
      <c r="I626">
        <v>99</v>
      </c>
      <c r="J626">
        <v>999</v>
      </c>
      <c r="K626">
        <v>99</v>
      </c>
      <c r="L626">
        <v>4</v>
      </c>
      <c r="M626">
        <v>99</v>
      </c>
      <c r="N626">
        <v>99</v>
      </c>
      <c r="O626">
        <v>99</v>
      </c>
      <c r="P626">
        <v>99</v>
      </c>
      <c r="Q626">
        <v>276</v>
      </c>
      <c r="R626">
        <v>377</v>
      </c>
      <c r="S626">
        <v>4</v>
      </c>
      <c r="T626">
        <v>8.1883289124668455</v>
      </c>
      <c r="U626">
        <v>303.7604774535809</v>
      </c>
      <c r="V626">
        <v>0</v>
      </c>
      <c r="W626">
        <v>83.554376657824946</v>
      </c>
      <c r="X626">
        <v>8.7533156498673748</v>
      </c>
      <c r="Y626">
        <v>38.18185791068985</v>
      </c>
      <c r="Z626">
        <v>0</v>
      </c>
      <c r="AA626">
        <v>1.8015824514804673</v>
      </c>
      <c r="AC626">
        <v>42.725914678762493</v>
      </c>
      <c r="AE626">
        <v>22.561340514661879</v>
      </c>
      <c r="AF626">
        <v>22.268080247590557</v>
      </c>
      <c r="AG626">
        <v>2230.9308357348714</v>
      </c>
      <c r="AH626">
        <v>92.042440318302383</v>
      </c>
      <c r="AI626">
        <v>23.607427055702921</v>
      </c>
      <c r="AJ626">
        <v>773.86987851721346</v>
      </c>
      <c r="AK626">
        <v>-12.598194001104249</v>
      </c>
      <c r="AL626">
        <v>-37.06191221982855</v>
      </c>
      <c r="AN626">
        <v>99</v>
      </c>
      <c r="AO626">
        <v>99</v>
      </c>
      <c r="AP626">
        <v>99</v>
      </c>
      <c r="AQ626">
        <v>99</v>
      </c>
      <c r="AR626">
        <v>223.17867435158496</v>
      </c>
      <c r="AS626">
        <v>27.312709061390127</v>
      </c>
    </row>
    <row r="627" spans="1:45">
      <c r="A627">
        <v>16</v>
      </c>
      <c r="B627">
        <v>49</v>
      </c>
      <c r="C627">
        <v>2024</v>
      </c>
      <c r="D627">
        <v>1</v>
      </c>
      <c r="E627">
        <v>99</v>
      </c>
      <c r="F627">
        <v>99</v>
      </c>
      <c r="G627">
        <v>99</v>
      </c>
      <c r="H627">
        <v>99</v>
      </c>
      <c r="I627">
        <v>99</v>
      </c>
      <c r="J627">
        <v>999</v>
      </c>
      <c r="K627">
        <v>99</v>
      </c>
      <c r="L627">
        <v>5</v>
      </c>
      <c r="M627">
        <v>99</v>
      </c>
      <c r="N627">
        <v>99</v>
      </c>
      <c r="O627">
        <v>99</v>
      </c>
      <c r="P627">
        <v>99</v>
      </c>
      <c r="Q627">
        <v>586</v>
      </c>
      <c r="R627">
        <v>766</v>
      </c>
      <c r="S627">
        <v>5</v>
      </c>
      <c r="T627">
        <v>9.8211488250652739</v>
      </c>
      <c r="U627">
        <v>339.44086161879926</v>
      </c>
      <c r="V627">
        <v>0</v>
      </c>
      <c r="W627">
        <v>93.994778067885136</v>
      </c>
      <c r="X627">
        <v>41.122715404699747</v>
      </c>
      <c r="Y627">
        <v>38.628712163816381</v>
      </c>
      <c r="Z627">
        <v>0</v>
      </c>
      <c r="AA627">
        <v>1.8601557351609437</v>
      </c>
      <c r="AC627">
        <v>32.428764547327255</v>
      </c>
      <c r="AE627">
        <v>14.130234274119163</v>
      </c>
      <c r="AF627">
        <v>15.715897643821505</v>
      </c>
      <c r="AG627">
        <v>2308.76592797784</v>
      </c>
      <c r="AH627">
        <v>94.255874673629222</v>
      </c>
      <c r="AI627">
        <v>25.587467362924286</v>
      </c>
      <c r="AJ627">
        <v>736.99999383762497</v>
      </c>
      <c r="AK627">
        <v>-19.846479475295425</v>
      </c>
      <c r="AL627">
        <v>-19.234484114662727</v>
      </c>
      <c r="AN627">
        <v>99</v>
      </c>
      <c r="AO627">
        <v>99</v>
      </c>
      <c r="AP627">
        <v>99</v>
      </c>
      <c r="AQ627">
        <v>99</v>
      </c>
      <c r="AR627">
        <v>223.66204986149592</v>
      </c>
      <c r="AS627">
        <v>30.277820957886057</v>
      </c>
    </row>
    <row r="628" spans="1:45">
      <c r="A628">
        <v>16</v>
      </c>
      <c r="B628">
        <v>50</v>
      </c>
      <c r="C628">
        <v>2024</v>
      </c>
      <c r="D628">
        <v>2</v>
      </c>
      <c r="E628">
        <v>99</v>
      </c>
      <c r="F628">
        <v>99</v>
      </c>
      <c r="G628">
        <v>99</v>
      </c>
      <c r="H628">
        <v>99</v>
      </c>
      <c r="I628">
        <v>99</v>
      </c>
      <c r="J628">
        <v>999</v>
      </c>
      <c r="K628">
        <v>99</v>
      </c>
      <c r="L628">
        <v>5</v>
      </c>
      <c r="M628">
        <v>99</v>
      </c>
      <c r="N628">
        <v>99</v>
      </c>
      <c r="O628">
        <v>99</v>
      </c>
      <c r="P628">
        <v>99</v>
      </c>
      <c r="Q628">
        <v>350</v>
      </c>
      <c r="R628">
        <v>418</v>
      </c>
      <c r="S628">
        <v>5</v>
      </c>
      <c r="T628">
        <v>9.906698564593297</v>
      </c>
      <c r="U628">
        <v>341.50478468899541</v>
      </c>
      <c r="V628">
        <v>0</v>
      </c>
      <c r="W628">
        <v>94.258373205741634</v>
      </c>
      <c r="X628">
        <v>41.626794258373195</v>
      </c>
      <c r="Y628">
        <v>36.279420347394655</v>
      </c>
      <c r="Z628">
        <v>0</v>
      </c>
      <c r="AA628">
        <v>1.7439994485666668</v>
      </c>
      <c r="AC628">
        <v>39.399665228621551</v>
      </c>
      <c r="AE628">
        <v>13.36317135549872</v>
      </c>
      <c r="AF628">
        <v>14.968182820516132</v>
      </c>
      <c r="AG628">
        <v>2168.9381443298967</v>
      </c>
      <c r="AH628">
        <v>92.822966507177043</v>
      </c>
      <c r="AI628">
        <v>16.985645933014347</v>
      </c>
      <c r="AJ628">
        <v>676.89640536536717</v>
      </c>
      <c r="AK628">
        <v>-12.285895114464758</v>
      </c>
      <c r="AL628">
        <v>-19.805697604254455</v>
      </c>
      <c r="AN628">
        <v>99</v>
      </c>
      <c r="AO628">
        <v>99</v>
      </c>
      <c r="AP628">
        <v>99</v>
      </c>
      <c r="AQ628">
        <v>99</v>
      </c>
      <c r="AR628">
        <v>224.39175257731955</v>
      </c>
      <c r="AS628">
        <v>30.242278802579097</v>
      </c>
    </row>
    <row r="629" spans="1:45">
      <c r="A629">
        <v>16</v>
      </c>
      <c r="B629">
        <v>51</v>
      </c>
      <c r="C629">
        <v>2024</v>
      </c>
      <c r="D629">
        <v>3</v>
      </c>
      <c r="E629">
        <v>99</v>
      </c>
      <c r="F629">
        <v>99</v>
      </c>
      <c r="G629">
        <v>99</v>
      </c>
      <c r="H629">
        <v>99</v>
      </c>
      <c r="I629">
        <v>99</v>
      </c>
      <c r="J629">
        <v>999</v>
      </c>
      <c r="K629">
        <v>99</v>
      </c>
      <c r="L629">
        <v>5</v>
      </c>
      <c r="M629">
        <v>99</v>
      </c>
      <c r="N629">
        <v>99</v>
      </c>
      <c r="O629">
        <v>99</v>
      </c>
      <c r="P629">
        <v>99</v>
      </c>
      <c r="Q629">
        <v>410</v>
      </c>
      <c r="R629">
        <v>505</v>
      </c>
      <c r="S629">
        <v>5</v>
      </c>
      <c r="T629">
        <v>9.9940594059405932</v>
      </c>
      <c r="U629">
        <v>337.30831683168361</v>
      </c>
      <c r="V629">
        <v>0</v>
      </c>
      <c r="W629">
        <v>94.059405940594061</v>
      </c>
      <c r="X629">
        <v>38.217821782178227</v>
      </c>
      <c r="Y629">
        <v>40.327976802813822</v>
      </c>
      <c r="Z629">
        <v>0</v>
      </c>
      <c r="AA629">
        <v>1.8492611198909203</v>
      </c>
      <c r="AC629">
        <v>36.367840376303498</v>
      </c>
      <c r="AE629">
        <v>13.846997532218264</v>
      </c>
      <c r="AF629">
        <v>15.278326024719499</v>
      </c>
      <c r="AG629">
        <v>2204.7155361050318</v>
      </c>
      <c r="AH629">
        <v>90.099009900990112</v>
      </c>
      <c r="AI629">
        <v>25.346534653465344</v>
      </c>
      <c r="AJ629">
        <v>739.11883343186753</v>
      </c>
      <c r="AK629">
        <v>-2.3776349138750983</v>
      </c>
      <c r="AL629">
        <v>-13.963041506369811</v>
      </c>
      <c r="AN629">
        <v>99</v>
      </c>
      <c r="AO629">
        <v>99</v>
      </c>
      <c r="AP629">
        <v>99</v>
      </c>
      <c r="AQ629">
        <v>99</v>
      </c>
      <c r="AR629">
        <v>223.46608315098473</v>
      </c>
      <c r="AS629">
        <v>30.26441906891996</v>
      </c>
    </row>
    <row r="630" spans="1:45">
      <c r="A630">
        <v>16</v>
      </c>
      <c r="B630">
        <v>52</v>
      </c>
      <c r="C630">
        <v>2024</v>
      </c>
      <c r="D630">
        <v>4</v>
      </c>
      <c r="E630">
        <v>99</v>
      </c>
      <c r="F630">
        <v>99</v>
      </c>
      <c r="G630">
        <v>99</v>
      </c>
      <c r="H630">
        <v>99</v>
      </c>
      <c r="I630">
        <v>99</v>
      </c>
      <c r="J630">
        <v>999</v>
      </c>
      <c r="K630">
        <v>99</v>
      </c>
      <c r="L630">
        <v>5</v>
      </c>
      <c r="M630">
        <v>99</v>
      </c>
      <c r="N630">
        <v>99</v>
      </c>
      <c r="O630">
        <v>99</v>
      </c>
      <c r="P630">
        <v>99</v>
      </c>
      <c r="Q630">
        <v>508</v>
      </c>
      <c r="R630">
        <v>635</v>
      </c>
      <c r="S630">
        <v>5</v>
      </c>
      <c r="T630">
        <v>9.8566929133858263</v>
      </c>
      <c r="U630">
        <v>339.08755905511794</v>
      </c>
      <c r="V630">
        <v>0</v>
      </c>
      <c r="W630">
        <v>92.5984251968504</v>
      </c>
      <c r="X630">
        <v>43.779527559055119</v>
      </c>
      <c r="Y630">
        <v>40.746364925867454</v>
      </c>
      <c r="Z630">
        <v>0</v>
      </c>
      <c r="AA630">
        <v>1.9114075512453264</v>
      </c>
      <c r="AC630">
        <v>37.190227540970973</v>
      </c>
      <c r="AE630">
        <v>14.3762734887933</v>
      </c>
      <c r="AF630">
        <v>15.720486843109127</v>
      </c>
      <c r="AG630">
        <v>2210.9932998324957</v>
      </c>
      <c r="AH630">
        <v>94.015748031496059</v>
      </c>
      <c r="AI630">
        <v>23.937007874015752</v>
      </c>
      <c r="AJ630">
        <v>735.49547557750066</v>
      </c>
      <c r="AK630">
        <v>-18.380309428984905</v>
      </c>
      <c r="AL630">
        <v>-17.009305381926747</v>
      </c>
      <c r="AN630">
        <v>99</v>
      </c>
      <c r="AO630">
        <v>99</v>
      </c>
      <c r="AP630">
        <v>99</v>
      </c>
      <c r="AQ630">
        <v>99</v>
      </c>
      <c r="AR630">
        <v>223.49413735343376</v>
      </c>
      <c r="AS630">
        <v>30.28282848362036</v>
      </c>
    </row>
    <row r="631" spans="1:45">
      <c r="A631">
        <v>16</v>
      </c>
      <c r="B631">
        <v>53</v>
      </c>
      <c r="C631">
        <v>2024</v>
      </c>
      <c r="D631">
        <v>5</v>
      </c>
      <c r="E631">
        <v>99</v>
      </c>
      <c r="F631">
        <v>99</v>
      </c>
      <c r="G631">
        <v>99</v>
      </c>
      <c r="H631">
        <v>99</v>
      </c>
      <c r="I631">
        <v>99</v>
      </c>
      <c r="J631">
        <v>999</v>
      </c>
      <c r="K631">
        <v>99</v>
      </c>
      <c r="L631">
        <v>5</v>
      </c>
      <c r="M631">
        <v>99</v>
      </c>
      <c r="N631">
        <v>99</v>
      </c>
      <c r="O631">
        <v>99</v>
      </c>
      <c r="P631">
        <v>99</v>
      </c>
      <c r="Q631">
        <v>392</v>
      </c>
      <c r="R631">
        <v>473</v>
      </c>
      <c r="S631">
        <v>5</v>
      </c>
      <c r="T631">
        <v>9.553911205073998</v>
      </c>
      <c r="U631">
        <v>334.30465116279095</v>
      </c>
      <c r="V631">
        <v>0</v>
      </c>
      <c r="W631">
        <v>90.486257928118405</v>
      </c>
      <c r="X631">
        <v>36.575052854122625</v>
      </c>
      <c r="Y631">
        <v>40.40181086116376</v>
      </c>
      <c r="Z631">
        <v>0</v>
      </c>
      <c r="AA631">
        <v>2.0546833340223278</v>
      </c>
      <c r="AC631">
        <v>30.664577179090134</v>
      </c>
      <c r="AE631">
        <v>12.630173564753003</v>
      </c>
      <c r="AF631">
        <v>13.745392337491481</v>
      </c>
      <c r="AG631">
        <v>2338.4185520361998</v>
      </c>
      <c r="AH631">
        <v>93.234672304439698</v>
      </c>
      <c r="AI631">
        <v>29.175475687103607</v>
      </c>
      <c r="AJ631">
        <v>811.09699411597376</v>
      </c>
      <c r="AK631">
        <v>-11.049047721963049</v>
      </c>
      <c r="AL631">
        <v>-18.954581395797248</v>
      </c>
      <c r="AN631">
        <v>99</v>
      </c>
      <c r="AO631">
        <v>99</v>
      </c>
      <c r="AP631">
        <v>99</v>
      </c>
      <c r="AQ631">
        <v>99</v>
      </c>
      <c r="AR631">
        <v>222.66515837104063</v>
      </c>
      <c r="AS631">
        <v>30.282526951377751</v>
      </c>
    </row>
    <row r="632" spans="1:45">
      <c r="A632">
        <v>16</v>
      </c>
      <c r="B632">
        <v>54</v>
      </c>
      <c r="C632">
        <v>2024</v>
      </c>
      <c r="D632">
        <v>6</v>
      </c>
      <c r="E632">
        <v>99</v>
      </c>
      <c r="F632">
        <v>99</v>
      </c>
      <c r="G632">
        <v>99</v>
      </c>
      <c r="H632">
        <v>99</v>
      </c>
      <c r="I632">
        <v>99</v>
      </c>
      <c r="J632">
        <v>999</v>
      </c>
      <c r="K632">
        <v>99</v>
      </c>
      <c r="L632">
        <v>5</v>
      </c>
      <c r="M632">
        <v>99</v>
      </c>
      <c r="N632">
        <v>99</v>
      </c>
      <c r="O632">
        <v>99</v>
      </c>
      <c r="P632">
        <v>99</v>
      </c>
      <c r="Q632">
        <v>372</v>
      </c>
      <c r="R632">
        <v>449</v>
      </c>
      <c r="S632">
        <v>5</v>
      </c>
      <c r="T632">
        <v>9.4164810690423195</v>
      </c>
      <c r="U632">
        <v>334.0859688195988</v>
      </c>
      <c r="V632">
        <v>0</v>
      </c>
      <c r="W632">
        <v>89.977728285077959</v>
      </c>
      <c r="X632">
        <v>35.857461024498889</v>
      </c>
      <c r="Y632">
        <v>39.18865403286997</v>
      </c>
      <c r="Z632">
        <v>0</v>
      </c>
      <c r="AA632">
        <v>2.0684920430223968</v>
      </c>
      <c r="AC632">
        <v>29.99491898799026</v>
      </c>
      <c r="AE632">
        <v>12.795668281561699</v>
      </c>
      <c r="AF632">
        <v>13.933934369094496</v>
      </c>
      <c r="AG632">
        <v>2353.4831730769224</v>
      </c>
      <c r="AH632">
        <v>92.650334075723819</v>
      </c>
      <c r="AI632">
        <v>28.507795100222712</v>
      </c>
      <c r="AJ632">
        <v>842.02820030060172</v>
      </c>
      <c r="AK632">
        <v>-19.468846657731802</v>
      </c>
      <c r="AL632">
        <v>-34.560516919493878</v>
      </c>
      <c r="AN632">
        <v>99</v>
      </c>
      <c r="AO632">
        <v>99</v>
      </c>
      <c r="AP632">
        <v>99</v>
      </c>
      <c r="AQ632">
        <v>99</v>
      </c>
      <c r="AR632">
        <v>222.90625</v>
      </c>
      <c r="AS632">
        <v>30.1050167945026</v>
      </c>
    </row>
    <row r="633" spans="1:45">
      <c r="A633">
        <v>16</v>
      </c>
      <c r="B633">
        <v>55</v>
      </c>
      <c r="C633">
        <v>2024</v>
      </c>
      <c r="D633">
        <v>7</v>
      </c>
      <c r="E633">
        <v>99</v>
      </c>
      <c r="F633">
        <v>99</v>
      </c>
      <c r="G633">
        <v>99</v>
      </c>
      <c r="H633">
        <v>99</v>
      </c>
      <c r="I633">
        <v>99</v>
      </c>
      <c r="J633">
        <v>999</v>
      </c>
      <c r="K633">
        <v>99</v>
      </c>
      <c r="L633">
        <v>5</v>
      </c>
      <c r="M633">
        <v>99</v>
      </c>
      <c r="N633">
        <v>99</v>
      </c>
      <c r="O633">
        <v>99</v>
      </c>
      <c r="P633">
        <v>99</v>
      </c>
      <c r="Q633">
        <v>295</v>
      </c>
      <c r="R633">
        <v>355</v>
      </c>
      <c r="S633">
        <v>5</v>
      </c>
      <c r="T633">
        <v>9.4901408450704228</v>
      </c>
      <c r="U633">
        <v>337.03154929577448</v>
      </c>
      <c r="V633">
        <v>0</v>
      </c>
      <c r="W633">
        <v>91.549295774647874</v>
      </c>
      <c r="X633">
        <v>39.154929577464792</v>
      </c>
      <c r="Y633">
        <v>37.703457705518602</v>
      </c>
      <c r="Z633">
        <v>0</v>
      </c>
      <c r="AA633">
        <v>1.9649861075076036</v>
      </c>
      <c r="AC633">
        <v>33.758323777850457</v>
      </c>
      <c r="AE633">
        <v>11.944818304172276</v>
      </c>
      <c r="AF633">
        <v>13.400349528951269</v>
      </c>
      <c r="AG633">
        <v>2351.6981707317073</v>
      </c>
      <c r="AH633">
        <v>92.394366197183118</v>
      </c>
      <c r="AI633">
        <v>26.760563380281695</v>
      </c>
      <c r="AJ633">
        <v>726.02022228543058</v>
      </c>
      <c r="AK633">
        <v>-18.296544435094088</v>
      </c>
      <c r="AL633">
        <v>-22.791718416560119</v>
      </c>
      <c r="AN633">
        <v>99</v>
      </c>
      <c r="AO633">
        <v>99</v>
      </c>
      <c r="AP633">
        <v>99</v>
      </c>
      <c r="AQ633">
        <v>99</v>
      </c>
      <c r="AR633">
        <v>223.55487804878047</v>
      </c>
      <c r="AS633">
        <v>30.14990803484228</v>
      </c>
    </row>
    <row r="634" spans="1:45">
      <c r="A634">
        <v>16</v>
      </c>
      <c r="B634">
        <v>56</v>
      </c>
      <c r="C634">
        <v>2024</v>
      </c>
      <c r="D634">
        <v>8</v>
      </c>
      <c r="E634">
        <v>99</v>
      </c>
      <c r="F634">
        <v>99</v>
      </c>
      <c r="G634">
        <v>99</v>
      </c>
      <c r="H634">
        <v>99</v>
      </c>
      <c r="I634">
        <v>99</v>
      </c>
      <c r="J634">
        <v>999</v>
      </c>
      <c r="K634">
        <v>99</v>
      </c>
      <c r="L634">
        <v>5</v>
      </c>
      <c r="M634">
        <v>99</v>
      </c>
      <c r="N634">
        <v>99</v>
      </c>
      <c r="O634">
        <v>99</v>
      </c>
      <c r="P634">
        <v>99</v>
      </c>
      <c r="Q634">
        <v>293</v>
      </c>
      <c r="R634">
        <v>360</v>
      </c>
      <c r="S634">
        <v>5</v>
      </c>
      <c r="T634">
        <v>9.1333333333333311</v>
      </c>
      <c r="U634">
        <v>339.5150000000001</v>
      </c>
      <c r="V634">
        <v>0</v>
      </c>
      <c r="W634">
        <v>86.666666666666686</v>
      </c>
      <c r="X634">
        <v>42.222222222222221</v>
      </c>
      <c r="Y634">
        <v>35.396743376567308</v>
      </c>
      <c r="Z634">
        <v>0</v>
      </c>
      <c r="AA634">
        <v>2.2095751225568745</v>
      </c>
      <c r="AC634">
        <v>41.032758978533664</v>
      </c>
      <c r="AE634">
        <v>10.554089709762538</v>
      </c>
      <c r="AF634">
        <v>12.087900133156852</v>
      </c>
      <c r="AG634">
        <v>2389.3069908814591</v>
      </c>
      <c r="AH634">
        <v>91.388888888888886</v>
      </c>
      <c r="AI634">
        <v>21.944444444444443</v>
      </c>
      <c r="AJ634">
        <v>831.68015025125374</v>
      </c>
      <c r="AK634">
        <v>-17.455599081805644</v>
      </c>
      <c r="AL634">
        <v>-41.170033718644049</v>
      </c>
      <c r="AN634">
        <v>99</v>
      </c>
      <c r="AO634">
        <v>99</v>
      </c>
      <c r="AP634">
        <v>99</v>
      </c>
      <c r="AQ634">
        <v>99</v>
      </c>
      <c r="AR634">
        <v>224.64437689969603</v>
      </c>
      <c r="AS634">
        <v>29.941206138310644</v>
      </c>
    </row>
    <row r="635" spans="1:45">
      <c r="A635">
        <v>16</v>
      </c>
      <c r="B635">
        <v>57</v>
      </c>
      <c r="C635">
        <v>2024</v>
      </c>
      <c r="D635">
        <v>9</v>
      </c>
      <c r="E635">
        <v>99</v>
      </c>
      <c r="F635">
        <v>99</v>
      </c>
      <c r="G635">
        <v>99</v>
      </c>
      <c r="H635">
        <v>99</v>
      </c>
      <c r="I635">
        <v>99</v>
      </c>
      <c r="J635">
        <v>999</v>
      </c>
      <c r="K635">
        <v>99</v>
      </c>
      <c r="L635">
        <v>5</v>
      </c>
      <c r="M635">
        <v>99</v>
      </c>
      <c r="N635">
        <v>99</v>
      </c>
      <c r="O635">
        <v>99</v>
      </c>
      <c r="P635">
        <v>99</v>
      </c>
      <c r="Q635">
        <v>337</v>
      </c>
      <c r="R635">
        <v>433</v>
      </c>
      <c r="S635">
        <v>5</v>
      </c>
      <c r="T635">
        <v>9.3856812933025378</v>
      </c>
      <c r="U635">
        <v>337.16766743648941</v>
      </c>
      <c r="V635">
        <v>0</v>
      </c>
      <c r="W635">
        <v>90.531177829099292</v>
      </c>
      <c r="X635">
        <v>40.184757505773682</v>
      </c>
      <c r="Y635">
        <v>43.522598715463289</v>
      </c>
      <c r="Z635">
        <v>0</v>
      </c>
      <c r="AA635">
        <v>2.0301373825902758</v>
      </c>
      <c r="AC635">
        <v>38.118046066540927</v>
      </c>
      <c r="AE635">
        <v>11.494558003716485</v>
      </c>
      <c r="AF635">
        <v>13.07765340424001</v>
      </c>
      <c r="AG635">
        <v>2298.3159203980099</v>
      </c>
      <c r="AH635">
        <v>92.84064665127022</v>
      </c>
      <c r="AI635">
        <v>23.787528868360276</v>
      </c>
      <c r="AJ635">
        <v>732.96704479227196</v>
      </c>
      <c r="AK635">
        <v>-14.237579427748823</v>
      </c>
      <c r="AL635">
        <v>-20.264416979217145</v>
      </c>
      <c r="AN635">
        <v>99</v>
      </c>
      <c r="AO635">
        <v>99</v>
      </c>
      <c r="AP635">
        <v>99</v>
      </c>
      <c r="AQ635">
        <v>99</v>
      </c>
      <c r="AR635">
        <v>223.73383084577111</v>
      </c>
      <c r="AS635">
        <v>30.052301204643992</v>
      </c>
    </row>
    <row r="636" spans="1:45">
      <c r="A636">
        <v>16</v>
      </c>
      <c r="B636">
        <v>58</v>
      </c>
      <c r="C636">
        <v>2024</v>
      </c>
      <c r="D636">
        <v>10</v>
      </c>
      <c r="E636">
        <v>99</v>
      </c>
      <c r="F636">
        <v>99</v>
      </c>
      <c r="G636">
        <v>99</v>
      </c>
      <c r="H636">
        <v>99</v>
      </c>
      <c r="I636">
        <v>99</v>
      </c>
      <c r="J636">
        <v>999</v>
      </c>
      <c r="K636">
        <v>99</v>
      </c>
      <c r="L636">
        <v>5</v>
      </c>
      <c r="M636">
        <v>99</v>
      </c>
      <c r="N636">
        <v>99</v>
      </c>
      <c r="O636">
        <v>99</v>
      </c>
      <c r="P636">
        <v>99</v>
      </c>
      <c r="Q636">
        <v>1019</v>
      </c>
      <c r="R636">
        <v>1475</v>
      </c>
      <c r="S636">
        <v>5</v>
      </c>
      <c r="T636">
        <v>8.7437288135593256</v>
      </c>
      <c r="U636">
        <v>320.24033898305089</v>
      </c>
      <c r="V636">
        <v>0</v>
      </c>
      <c r="W636">
        <v>82.983050847457633</v>
      </c>
      <c r="X636">
        <v>25.288135593220339</v>
      </c>
      <c r="Y636">
        <v>42.769148629137035</v>
      </c>
      <c r="Z636">
        <v>0</v>
      </c>
      <c r="AA636">
        <v>2.262910903452982</v>
      </c>
      <c r="AC636">
        <v>24.819270734803496</v>
      </c>
      <c r="AE636">
        <v>15.06639427987742</v>
      </c>
      <c r="AF636">
        <v>16.010584680238278</v>
      </c>
      <c r="AG636">
        <v>2461.8186968838527</v>
      </c>
      <c r="AH636">
        <v>95.593220338983045</v>
      </c>
      <c r="AI636">
        <v>50.847457627118636</v>
      </c>
      <c r="AJ636">
        <v>900.28670582297741</v>
      </c>
      <c r="AK636">
        <v>-15.798197353503671</v>
      </c>
      <c r="AL636">
        <v>-16.432071917644631</v>
      </c>
      <c r="AN636">
        <v>99</v>
      </c>
      <c r="AO636">
        <v>99</v>
      </c>
      <c r="AP636">
        <v>99</v>
      </c>
      <c r="AQ636">
        <v>99</v>
      </c>
      <c r="AR636">
        <v>220.19050991501425</v>
      </c>
      <c r="AS636">
        <v>29.91738296579668</v>
      </c>
    </row>
    <row r="637" spans="1:45">
      <c r="A637">
        <v>16</v>
      </c>
      <c r="B637">
        <v>59</v>
      </c>
      <c r="C637">
        <v>2024</v>
      </c>
      <c r="D637">
        <v>11</v>
      </c>
      <c r="E637">
        <v>99</v>
      </c>
      <c r="F637">
        <v>99</v>
      </c>
      <c r="G637">
        <v>99</v>
      </c>
      <c r="H637">
        <v>99</v>
      </c>
      <c r="I637">
        <v>99</v>
      </c>
      <c r="J637">
        <v>999</v>
      </c>
      <c r="K637">
        <v>99</v>
      </c>
      <c r="L637">
        <v>5</v>
      </c>
      <c r="M637">
        <v>99</v>
      </c>
      <c r="N637">
        <v>99</v>
      </c>
      <c r="O637">
        <v>99</v>
      </c>
      <c r="P637">
        <v>99</v>
      </c>
      <c r="Q637">
        <v>843</v>
      </c>
      <c r="R637">
        <v>1239</v>
      </c>
      <c r="S637">
        <v>5</v>
      </c>
      <c r="T637">
        <v>8.7594834543987048</v>
      </c>
      <c r="U637">
        <v>323.82832929782131</v>
      </c>
      <c r="V637">
        <v>0</v>
      </c>
      <c r="W637">
        <v>82.163034705407597</v>
      </c>
      <c r="X637">
        <v>26.876513317191279</v>
      </c>
      <c r="Y637">
        <v>42.004891675254093</v>
      </c>
      <c r="Z637">
        <v>0</v>
      </c>
      <c r="AA637">
        <v>2.251055903149628</v>
      </c>
      <c r="AC637">
        <v>33.960267237798476</v>
      </c>
      <c r="AE637">
        <v>15.51076614922383</v>
      </c>
      <c r="AF637">
        <v>16.489003044904749</v>
      </c>
      <c r="AG637">
        <v>2491.9029045643156</v>
      </c>
      <c r="AH637">
        <v>97.255851493139616</v>
      </c>
      <c r="AI637">
        <v>53.672316384180789</v>
      </c>
      <c r="AJ637">
        <v>888.62770497062195</v>
      </c>
      <c r="AK637">
        <v>-16.805431749935394</v>
      </c>
      <c r="AL637">
        <v>-16.200048858095283</v>
      </c>
      <c r="AN637">
        <v>99</v>
      </c>
      <c r="AO637">
        <v>99</v>
      </c>
      <c r="AP637">
        <v>99</v>
      </c>
      <c r="AQ637">
        <v>99</v>
      </c>
      <c r="AR637">
        <v>221.13941908713687</v>
      </c>
      <c r="AS637">
        <v>29.846533522102504</v>
      </c>
    </row>
    <row r="638" spans="1:45">
      <c r="A638">
        <v>16</v>
      </c>
      <c r="B638">
        <v>60</v>
      </c>
      <c r="C638">
        <v>2024</v>
      </c>
      <c r="D638">
        <v>12</v>
      </c>
      <c r="E638">
        <v>99</v>
      </c>
      <c r="F638">
        <v>99</v>
      </c>
      <c r="G638">
        <v>99</v>
      </c>
      <c r="H638">
        <v>99</v>
      </c>
      <c r="I638">
        <v>99</v>
      </c>
      <c r="J638">
        <v>999</v>
      </c>
      <c r="K638">
        <v>99</v>
      </c>
      <c r="L638">
        <v>5</v>
      </c>
      <c r="M638">
        <v>99</v>
      </c>
      <c r="N638">
        <v>99</v>
      </c>
      <c r="O638">
        <v>99</v>
      </c>
      <c r="P638">
        <v>99</v>
      </c>
      <c r="Q638">
        <v>201</v>
      </c>
      <c r="R638">
        <v>281</v>
      </c>
      <c r="S638">
        <v>5</v>
      </c>
      <c r="T638">
        <v>8.686832740213525</v>
      </c>
      <c r="U638">
        <v>323.34021352313175</v>
      </c>
      <c r="V638">
        <v>0</v>
      </c>
      <c r="W638">
        <v>82.918149466192176</v>
      </c>
      <c r="X638">
        <v>26.334519572953745</v>
      </c>
      <c r="Y638">
        <v>39.886586351464089</v>
      </c>
      <c r="Z638">
        <v>0</v>
      </c>
      <c r="AA638">
        <v>2.2514852995022405</v>
      </c>
      <c r="AC638">
        <v>42.095357051456787</v>
      </c>
      <c r="AE638">
        <v>16.816277678037103</v>
      </c>
      <c r="AF638">
        <v>17.667544807341859</v>
      </c>
      <c r="AG638">
        <v>2403.5530303030305</v>
      </c>
      <c r="AH638">
        <v>93.95017793594306</v>
      </c>
      <c r="AI638">
        <v>52.313167259786489</v>
      </c>
      <c r="AJ638">
        <v>854.94452517527691</v>
      </c>
      <c r="AK638">
        <v>-19.966958325921265</v>
      </c>
      <c r="AL638">
        <v>-26.794155549911078</v>
      </c>
      <c r="AN638">
        <v>99</v>
      </c>
      <c r="AO638">
        <v>99</v>
      </c>
      <c r="AP638">
        <v>99</v>
      </c>
      <c r="AQ638">
        <v>99</v>
      </c>
      <c r="AR638">
        <v>221.2613636363636</v>
      </c>
      <c r="AS638">
        <v>29.696261184651128</v>
      </c>
    </row>
    <row r="639" spans="1:45">
      <c r="A639">
        <v>16</v>
      </c>
      <c r="B639">
        <v>61</v>
      </c>
      <c r="C639">
        <v>2024</v>
      </c>
      <c r="D639">
        <v>1</v>
      </c>
      <c r="E639">
        <v>99</v>
      </c>
      <c r="F639">
        <v>99</v>
      </c>
      <c r="G639">
        <v>99</v>
      </c>
      <c r="H639">
        <v>99</v>
      </c>
      <c r="I639">
        <v>99</v>
      </c>
      <c r="J639">
        <v>999</v>
      </c>
      <c r="K639">
        <v>99</v>
      </c>
      <c r="L639">
        <v>6</v>
      </c>
      <c r="M639">
        <v>99</v>
      </c>
      <c r="N639">
        <v>99</v>
      </c>
      <c r="O639">
        <v>99</v>
      </c>
      <c r="P639">
        <v>99</v>
      </c>
      <c r="Q639">
        <v>268</v>
      </c>
      <c r="R639">
        <v>358</v>
      </c>
      <c r="S639">
        <v>6</v>
      </c>
      <c r="T639">
        <v>10.008379888268156</v>
      </c>
      <c r="U639">
        <v>357.8824022346368</v>
      </c>
      <c r="V639">
        <v>100</v>
      </c>
      <c r="W639">
        <v>90.782122905027961</v>
      </c>
      <c r="X639">
        <v>56.703910614525149</v>
      </c>
      <c r="Y639">
        <v>45.094168977745987</v>
      </c>
      <c r="Z639">
        <v>0</v>
      </c>
      <c r="AA639">
        <v>2.4727423879444954</v>
      </c>
      <c r="AC639">
        <v>29.860669044556634</v>
      </c>
      <c r="AE639">
        <v>6.603947611141856</v>
      </c>
      <c r="AF639">
        <v>7.7440771562661732</v>
      </c>
      <c r="AG639">
        <v>2483.6115942028996</v>
      </c>
      <c r="AH639">
        <v>96.368715083798875</v>
      </c>
      <c r="AI639">
        <v>63.128491620111717</v>
      </c>
      <c r="AJ639">
        <v>866.6070904054136</v>
      </c>
      <c r="AK639">
        <v>-2.8237868255677592</v>
      </c>
      <c r="AL639">
        <v>-10.587496789748593</v>
      </c>
      <c r="AN639">
        <v>99</v>
      </c>
      <c r="AO639">
        <v>99</v>
      </c>
      <c r="AP639">
        <v>99</v>
      </c>
      <c r="AQ639">
        <v>99</v>
      </c>
      <c r="AR639">
        <v>221.85217391304352</v>
      </c>
      <c r="AS639">
        <v>32.736188854431973</v>
      </c>
    </row>
    <row r="640" spans="1:45">
      <c r="A640">
        <v>16</v>
      </c>
      <c r="B640">
        <v>62</v>
      </c>
      <c r="C640">
        <v>2024</v>
      </c>
      <c r="D640">
        <v>2</v>
      </c>
      <c r="E640">
        <v>99</v>
      </c>
      <c r="F640">
        <v>99</v>
      </c>
      <c r="G640">
        <v>99</v>
      </c>
      <c r="H640">
        <v>99</v>
      </c>
      <c r="I640">
        <v>99</v>
      </c>
      <c r="J640">
        <v>999</v>
      </c>
      <c r="K640">
        <v>99</v>
      </c>
      <c r="L640">
        <v>6</v>
      </c>
      <c r="M640">
        <v>99</v>
      </c>
      <c r="N640">
        <v>99</v>
      </c>
      <c r="O640">
        <v>99</v>
      </c>
      <c r="P640">
        <v>99</v>
      </c>
      <c r="Q640">
        <v>166</v>
      </c>
      <c r="R640">
        <v>212</v>
      </c>
      <c r="S640">
        <v>6</v>
      </c>
      <c r="T640">
        <v>9.9339622641509404</v>
      </c>
      <c r="U640">
        <v>363.10094339622606</v>
      </c>
      <c r="V640">
        <v>100</v>
      </c>
      <c r="W640">
        <v>89.62264150943399</v>
      </c>
      <c r="X640">
        <v>66.037735849056631</v>
      </c>
      <c r="Y640">
        <v>45.101595995867406</v>
      </c>
      <c r="Z640">
        <v>0</v>
      </c>
      <c r="AA640">
        <v>2.4562929113809928</v>
      </c>
      <c r="AC640">
        <v>38.389409322785639</v>
      </c>
      <c r="AE640">
        <v>6.7774936061381084</v>
      </c>
      <c r="AF640">
        <v>8.0715927694624625</v>
      </c>
      <c r="AG640">
        <v>2384.8775510204082</v>
      </c>
      <c r="AH640">
        <v>92.452830188679215</v>
      </c>
      <c r="AI640">
        <v>48.113207547169807</v>
      </c>
      <c r="AJ640">
        <v>780.46143814721472</v>
      </c>
      <c r="AK640">
        <v>-7.0210502697347774</v>
      </c>
      <c r="AL640">
        <v>-29.225933607562649</v>
      </c>
      <c r="AN640">
        <v>99</v>
      </c>
      <c r="AO640">
        <v>99</v>
      </c>
      <c r="AP640">
        <v>99</v>
      </c>
      <c r="AQ640">
        <v>99</v>
      </c>
      <c r="AR640">
        <v>222.80102040816328</v>
      </c>
      <c r="AS640">
        <v>32.859160427127392</v>
      </c>
    </row>
    <row r="641" spans="1:45">
      <c r="A641">
        <v>16</v>
      </c>
      <c r="B641">
        <v>63</v>
      </c>
      <c r="C641">
        <v>2024</v>
      </c>
      <c r="D641">
        <v>3</v>
      </c>
      <c r="E641">
        <v>99</v>
      </c>
      <c r="F641">
        <v>99</v>
      </c>
      <c r="G641">
        <v>99</v>
      </c>
      <c r="H641">
        <v>99</v>
      </c>
      <c r="I641">
        <v>99</v>
      </c>
      <c r="J641">
        <v>999</v>
      </c>
      <c r="K641">
        <v>99</v>
      </c>
      <c r="L641">
        <v>6</v>
      </c>
      <c r="M641">
        <v>99</v>
      </c>
      <c r="N641">
        <v>99</v>
      </c>
      <c r="O641">
        <v>99</v>
      </c>
      <c r="P641">
        <v>99</v>
      </c>
      <c r="Q641">
        <v>216</v>
      </c>
      <c r="R641">
        <v>278</v>
      </c>
      <c r="S641">
        <v>6</v>
      </c>
      <c r="T641">
        <v>10.219424460431656</v>
      </c>
      <c r="U641">
        <v>356.1320143884891</v>
      </c>
      <c r="V641">
        <v>100</v>
      </c>
      <c r="W641">
        <v>90.647482014388501</v>
      </c>
      <c r="X641">
        <v>53.95683453237411</v>
      </c>
      <c r="Y641">
        <v>43.438628876567513</v>
      </c>
      <c r="Z641">
        <v>0</v>
      </c>
      <c r="AA641">
        <v>2.367051339294294</v>
      </c>
      <c r="AC641">
        <v>38.045785850721906</v>
      </c>
      <c r="AE641">
        <v>7.6227035919934227</v>
      </c>
      <c r="AF641">
        <v>8.8800039249547851</v>
      </c>
      <c r="AG641">
        <v>2477.9028340080968</v>
      </c>
      <c r="AH641">
        <v>88.848920863309345</v>
      </c>
      <c r="AI641">
        <v>54.676258992805749</v>
      </c>
      <c r="AJ641">
        <v>908.22892936176572</v>
      </c>
      <c r="AK641">
        <v>-2.2588359951337722</v>
      </c>
      <c r="AL641">
        <v>-9.0222948046407208</v>
      </c>
      <c r="AN641">
        <v>99</v>
      </c>
      <c r="AO641">
        <v>99</v>
      </c>
      <c r="AP641">
        <v>99</v>
      </c>
      <c r="AQ641">
        <v>99</v>
      </c>
      <c r="AR641">
        <v>221.62348178137648</v>
      </c>
      <c r="AS641">
        <v>32.832834534157577</v>
      </c>
    </row>
    <row r="642" spans="1:45">
      <c r="A642">
        <v>16</v>
      </c>
      <c r="B642">
        <v>64</v>
      </c>
      <c r="C642">
        <v>2024</v>
      </c>
      <c r="D642">
        <v>4</v>
      </c>
      <c r="E642">
        <v>99</v>
      </c>
      <c r="F642">
        <v>99</v>
      </c>
      <c r="G642">
        <v>99</v>
      </c>
      <c r="H642">
        <v>99</v>
      </c>
      <c r="I642">
        <v>99</v>
      </c>
      <c r="J642">
        <v>999</v>
      </c>
      <c r="K642">
        <v>99</v>
      </c>
      <c r="L642">
        <v>6</v>
      </c>
      <c r="M642">
        <v>99</v>
      </c>
      <c r="N642">
        <v>99</v>
      </c>
      <c r="O642">
        <v>99</v>
      </c>
      <c r="P642">
        <v>99</v>
      </c>
      <c r="Q642">
        <v>269</v>
      </c>
      <c r="R642">
        <v>333</v>
      </c>
      <c r="S642">
        <v>6</v>
      </c>
      <c r="T642">
        <v>10.078078078078079</v>
      </c>
      <c r="U642">
        <v>351.89699699699702</v>
      </c>
      <c r="V642">
        <v>100</v>
      </c>
      <c r="W642">
        <v>91.29129129129123</v>
      </c>
      <c r="X642">
        <v>54.054054054054063</v>
      </c>
      <c r="Y642">
        <v>37.570899423284544</v>
      </c>
      <c r="Z642">
        <v>0</v>
      </c>
      <c r="AA642">
        <v>2.3557290526032841</v>
      </c>
      <c r="AC642">
        <v>35.352880222274933</v>
      </c>
      <c r="AE642">
        <v>7.5390536563278259</v>
      </c>
      <c r="AF642">
        <v>8.5553977329765996</v>
      </c>
      <c r="AG642">
        <v>2412.8741721854303</v>
      </c>
      <c r="AH642">
        <v>90.690690690690644</v>
      </c>
      <c r="AI642">
        <v>57.057057057057037</v>
      </c>
      <c r="AJ642">
        <v>900.23101012161339</v>
      </c>
      <c r="AK642">
        <v>-10.37141211457879</v>
      </c>
      <c r="AL642">
        <v>-8.062836644229515</v>
      </c>
      <c r="AN642">
        <v>99</v>
      </c>
      <c r="AO642">
        <v>99</v>
      </c>
      <c r="AP642">
        <v>99</v>
      </c>
      <c r="AQ642">
        <v>99</v>
      </c>
      <c r="AR642">
        <v>220.38079470198673</v>
      </c>
      <c r="AS642">
        <v>32.882057969812877</v>
      </c>
    </row>
    <row r="643" spans="1:45">
      <c r="A643">
        <v>16</v>
      </c>
      <c r="B643">
        <v>65</v>
      </c>
      <c r="C643">
        <v>2024</v>
      </c>
      <c r="D643">
        <v>5</v>
      </c>
      <c r="E643">
        <v>99</v>
      </c>
      <c r="F643">
        <v>99</v>
      </c>
      <c r="G643">
        <v>99</v>
      </c>
      <c r="H643">
        <v>99</v>
      </c>
      <c r="I643">
        <v>99</v>
      </c>
      <c r="J643">
        <v>999</v>
      </c>
      <c r="K643">
        <v>99</v>
      </c>
      <c r="L643">
        <v>6</v>
      </c>
      <c r="M643">
        <v>99</v>
      </c>
      <c r="N643">
        <v>99</v>
      </c>
      <c r="O643">
        <v>99</v>
      </c>
      <c r="P643">
        <v>99</v>
      </c>
      <c r="Q643">
        <v>235</v>
      </c>
      <c r="R643">
        <v>286</v>
      </c>
      <c r="S643">
        <v>6</v>
      </c>
      <c r="T643">
        <v>10.038461538461537</v>
      </c>
      <c r="U643">
        <v>356.00524475524486</v>
      </c>
      <c r="V643">
        <v>100</v>
      </c>
      <c r="W643">
        <v>89.860139860139853</v>
      </c>
      <c r="X643">
        <v>55.944055944055933</v>
      </c>
      <c r="Y643">
        <v>42.080769910597525</v>
      </c>
      <c r="Z643">
        <v>0</v>
      </c>
      <c r="AA643">
        <v>2.4669684427393404</v>
      </c>
      <c r="AC643">
        <v>32.034941968081803</v>
      </c>
      <c r="AE643">
        <v>7.6368491321762368</v>
      </c>
      <c r="AF643">
        <v>8.8506671847502574</v>
      </c>
      <c r="AG643">
        <v>2453.2453531598517</v>
      </c>
      <c r="AH643">
        <v>94.055944055944067</v>
      </c>
      <c r="AI643">
        <v>60.489510489510486</v>
      </c>
      <c r="AJ643">
        <v>855.57728898250048</v>
      </c>
      <c r="AK643">
        <v>-4.2562346929738677</v>
      </c>
      <c r="AL643">
        <v>-12.975535716941678</v>
      </c>
      <c r="AN643">
        <v>99</v>
      </c>
      <c r="AO643">
        <v>99</v>
      </c>
      <c r="AP643">
        <v>99</v>
      </c>
      <c r="AQ643">
        <v>99</v>
      </c>
      <c r="AR643">
        <v>221.37174721189592</v>
      </c>
      <c r="AS643">
        <v>32.797635364265524</v>
      </c>
    </row>
    <row r="644" spans="1:45">
      <c r="A644">
        <v>16</v>
      </c>
      <c r="B644">
        <v>66</v>
      </c>
      <c r="C644">
        <v>2024</v>
      </c>
      <c r="D644">
        <v>6</v>
      </c>
      <c r="E644">
        <v>99</v>
      </c>
      <c r="F644">
        <v>99</v>
      </c>
      <c r="G644">
        <v>99</v>
      </c>
      <c r="H644">
        <v>99</v>
      </c>
      <c r="I644">
        <v>99</v>
      </c>
      <c r="J644">
        <v>999</v>
      </c>
      <c r="K644">
        <v>99</v>
      </c>
      <c r="L644">
        <v>6</v>
      </c>
      <c r="M644">
        <v>99</v>
      </c>
      <c r="N644">
        <v>99</v>
      </c>
      <c r="O644">
        <v>99</v>
      </c>
      <c r="P644">
        <v>99</v>
      </c>
      <c r="Q644">
        <v>213</v>
      </c>
      <c r="R644">
        <v>269</v>
      </c>
      <c r="S644">
        <v>6</v>
      </c>
      <c r="T644">
        <v>9.7806691449814149</v>
      </c>
      <c r="U644">
        <v>354.93159851301129</v>
      </c>
      <c r="V644">
        <v>100</v>
      </c>
      <c r="W644">
        <v>89.591078066914491</v>
      </c>
      <c r="X644">
        <v>53.903345724907048</v>
      </c>
      <c r="Y644">
        <v>41.900761738274305</v>
      </c>
      <c r="Z644">
        <v>0</v>
      </c>
      <c r="AA644">
        <v>2.4327837402790595</v>
      </c>
      <c r="AC644">
        <v>35.075263553077605</v>
      </c>
      <c r="AE644">
        <v>7.6660017098888575</v>
      </c>
      <c r="AF644">
        <v>8.868825877235027</v>
      </c>
      <c r="AG644">
        <v>2474.1811023622045</v>
      </c>
      <c r="AH644">
        <v>94.423791821561366</v>
      </c>
      <c r="AI644">
        <v>64.312267657992564</v>
      </c>
      <c r="AJ644">
        <v>915.007761400091</v>
      </c>
      <c r="AK644">
        <v>0.35414584265369203</v>
      </c>
      <c r="AL644">
        <v>-23.617151410253793</v>
      </c>
      <c r="AN644">
        <v>99</v>
      </c>
      <c r="AO644">
        <v>99</v>
      </c>
      <c r="AP644">
        <v>99</v>
      </c>
      <c r="AQ644">
        <v>99</v>
      </c>
      <c r="AR644">
        <v>221.63779527559055</v>
      </c>
      <c r="AS644">
        <v>32.609074856821174</v>
      </c>
    </row>
    <row r="645" spans="1:45">
      <c r="A645">
        <v>16</v>
      </c>
      <c r="B645">
        <v>67</v>
      </c>
      <c r="C645">
        <v>2024</v>
      </c>
      <c r="D645">
        <v>7</v>
      </c>
      <c r="E645">
        <v>99</v>
      </c>
      <c r="F645">
        <v>99</v>
      </c>
      <c r="G645">
        <v>99</v>
      </c>
      <c r="H645">
        <v>99</v>
      </c>
      <c r="I645">
        <v>99</v>
      </c>
      <c r="J645">
        <v>999</v>
      </c>
      <c r="K645">
        <v>99</v>
      </c>
      <c r="L645">
        <v>6</v>
      </c>
      <c r="M645">
        <v>99</v>
      </c>
      <c r="N645">
        <v>99</v>
      </c>
      <c r="O645">
        <v>99</v>
      </c>
      <c r="P645">
        <v>99</v>
      </c>
      <c r="Q645">
        <v>154</v>
      </c>
      <c r="R645">
        <v>197</v>
      </c>
      <c r="S645">
        <v>6</v>
      </c>
      <c r="T645">
        <v>9.7157360406091371</v>
      </c>
      <c r="U645">
        <v>357.90152284263974</v>
      </c>
      <c r="V645">
        <v>100</v>
      </c>
      <c r="W645">
        <v>89.340101522842644</v>
      </c>
      <c r="X645">
        <v>55.837563451776646</v>
      </c>
      <c r="Y645">
        <v>41.899668022813138</v>
      </c>
      <c r="Z645">
        <v>0</v>
      </c>
      <c r="AA645">
        <v>2.3587844437660781</v>
      </c>
      <c r="AC645">
        <v>46.852613971184759</v>
      </c>
      <c r="AE645">
        <v>6.6285329744279933</v>
      </c>
      <c r="AF645">
        <v>7.8967245436792499</v>
      </c>
      <c r="AG645">
        <v>2450.038461538461</v>
      </c>
      <c r="AH645">
        <v>92.385786802030481</v>
      </c>
      <c r="AI645">
        <v>57.36040609137055</v>
      </c>
      <c r="AJ645">
        <v>890.88075548792347</v>
      </c>
      <c r="AK645">
        <v>-11.697623706062185</v>
      </c>
      <c r="AL645">
        <v>-23.971956866876123</v>
      </c>
      <c r="AN645">
        <v>99</v>
      </c>
      <c r="AO645">
        <v>99</v>
      </c>
      <c r="AP645">
        <v>99</v>
      </c>
      <c r="AQ645">
        <v>99</v>
      </c>
      <c r="AR645">
        <v>221.69230769230765</v>
      </c>
      <c r="AS645">
        <v>32.719448014404442</v>
      </c>
    </row>
    <row r="646" spans="1:45">
      <c r="A646">
        <v>16</v>
      </c>
      <c r="B646">
        <v>68</v>
      </c>
      <c r="C646">
        <v>2024</v>
      </c>
      <c r="D646">
        <v>8</v>
      </c>
      <c r="E646">
        <v>99</v>
      </c>
      <c r="F646">
        <v>99</v>
      </c>
      <c r="G646">
        <v>99</v>
      </c>
      <c r="H646">
        <v>99</v>
      </c>
      <c r="I646">
        <v>99</v>
      </c>
      <c r="J646">
        <v>999</v>
      </c>
      <c r="K646">
        <v>99</v>
      </c>
      <c r="L646">
        <v>6</v>
      </c>
      <c r="M646">
        <v>99</v>
      </c>
      <c r="N646">
        <v>99</v>
      </c>
      <c r="O646">
        <v>99</v>
      </c>
      <c r="P646">
        <v>99</v>
      </c>
      <c r="Q646">
        <v>139</v>
      </c>
      <c r="R646">
        <v>179</v>
      </c>
      <c r="S646">
        <v>6</v>
      </c>
      <c r="T646">
        <v>9.5921787709497224</v>
      </c>
      <c r="U646">
        <v>361.17039106145262</v>
      </c>
      <c r="V646">
        <v>100</v>
      </c>
      <c r="W646">
        <v>86.033519553072637</v>
      </c>
      <c r="X646">
        <v>61.452513966480446</v>
      </c>
      <c r="Y646">
        <v>41.856580953546384</v>
      </c>
      <c r="Z646">
        <v>0</v>
      </c>
      <c r="AA646">
        <v>2.6354152782268185</v>
      </c>
      <c r="AC646">
        <v>19.830134658601249</v>
      </c>
      <c r="AE646">
        <v>5.2477279390208125</v>
      </c>
      <c r="AF646">
        <v>6.393734032848525</v>
      </c>
      <c r="AG646">
        <v>2548.1084337349398</v>
      </c>
      <c r="AH646">
        <v>92.737430167597779</v>
      </c>
      <c r="AI646">
        <v>58.659217877094989</v>
      </c>
      <c r="AJ646">
        <v>872.1825622982069</v>
      </c>
      <c r="AK646">
        <v>-11.588550150535777</v>
      </c>
      <c r="AL646">
        <v>-30.436857428460055</v>
      </c>
      <c r="AN646">
        <v>99</v>
      </c>
      <c r="AO646">
        <v>99</v>
      </c>
      <c r="AP646">
        <v>99</v>
      </c>
      <c r="AQ646">
        <v>99</v>
      </c>
      <c r="AR646">
        <v>222.89759036144576</v>
      </c>
      <c r="AS646">
        <v>32.566717703437007</v>
      </c>
    </row>
    <row r="647" spans="1:45">
      <c r="A647">
        <v>16</v>
      </c>
      <c r="B647">
        <v>69</v>
      </c>
      <c r="C647">
        <v>2024</v>
      </c>
      <c r="D647">
        <v>9</v>
      </c>
      <c r="E647">
        <v>99</v>
      </c>
      <c r="F647">
        <v>99</v>
      </c>
      <c r="G647">
        <v>99</v>
      </c>
      <c r="H647">
        <v>99</v>
      </c>
      <c r="I647">
        <v>99</v>
      </c>
      <c r="J647">
        <v>999</v>
      </c>
      <c r="K647">
        <v>99</v>
      </c>
      <c r="L647">
        <v>6</v>
      </c>
      <c r="M647">
        <v>99</v>
      </c>
      <c r="N647">
        <v>99</v>
      </c>
      <c r="O647">
        <v>99</v>
      </c>
      <c r="P647">
        <v>99</v>
      </c>
      <c r="Q647">
        <v>171</v>
      </c>
      <c r="R647">
        <v>235</v>
      </c>
      <c r="S647">
        <v>6</v>
      </c>
      <c r="T647">
        <v>9.7021276595744705</v>
      </c>
      <c r="U647">
        <v>357.60978723404224</v>
      </c>
      <c r="V647">
        <v>100</v>
      </c>
      <c r="W647">
        <v>85.531914893617056</v>
      </c>
      <c r="X647">
        <v>58.297872340425513</v>
      </c>
      <c r="Y647">
        <v>44.453786067101177</v>
      </c>
      <c r="Z647">
        <v>0</v>
      </c>
      <c r="AA647">
        <v>2.7375629293613786</v>
      </c>
      <c r="AC647">
        <v>32.47631564888276</v>
      </c>
      <c r="AE647">
        <v>6.2383859835412796</v>
      </c>
      <c r="AF647">
        <v>7.5278899902567149</v>
      </c>
      <c r="AG647">
        <v>2494.4369369369374</v>
      </c>
      <c r="AH647">
        <v>94.468085106382972</v>
      </c>
      <c r="AI647">
        <v>51.489361702127646</v>
      </c>
      <c r="AJ647">
        <v>858.3598979982221</v>
      </c>
      <c r="AK647">
        <v>8.4764374104676126</v>
      </c>
      <c r="AL647">
        <v>-1.8398470666405888</v>
      </c>
      <c r="AN647">
        <v>99</v>
      </c>
      <c r="AO647">
        <v>99</v>
      </c>
      <c r="AP647">
        <v>99</v>
      </c>
      <c r="AQ647">
        <v>99</v>
      </c>
      <c r="AR647">
        <v>222.03153153153156</v>
      </c>
      <c r="AS647">
        <v>32.821954228748822</v>
      </c>
    </row>
    <row r="648" spans="1:45">
      <c r="A648">
        <v>16</v>
      </c>
      <c r="B648">
        <v>70</v>
      </c>
      <c r="C648">
        <v>2024</v>
      </c>
      <c r="D648">
        <v>10</v>
      </c>
      <c r="E648">
        <v>99</v>
      </c>
      <c r="F648">
        <v>99</v>
      </c>
      <c r="G648">
        <v>99</v>
      </c>
      <c r="H648">
        <v>99</v>
      </c>
      <c r="I648">
        <v>99</v>
      </c>
      <c r="J648">
        <v>999</v>
      </c>
      <c r="K648">
        <v>99</v>
      </c>
      <c r="L648">
        <v>6</v>
      </c>
      <c r="M648">
        <v>99</v>
      </c>
      <c r="N648">
        <v>99</v>
      </c>
      <c r="O648">
        <v>99</v>
      </c>
      <c r="P648">
        <v>99</v>
      </c>
      <c r="Q648">
        <v>659</v>
      </c>
      <c r="R648">
        <v>1031</v>
      </c>
      <c r="S648">
        <v>6</v>
      </c>
      <c r="T648">
        <v>9.2958292919495609</v>
      </c>
      <c r="U648">
        <v>343.72221144519841</v>
      </c>
      <c r="V648">
        <v>100</v>
      </c>
      <c r="W648">
        <v>84.287099903006791</v>
      </c>
      <c r="X648">
        <v>43.35596508244425</v>
      </c>
      <c r="Y648">
        <v>40.704607647803499</v>
      </c>
      <c r="Z648">
        <v>0</v>
      </c>
      <c r="AA648">
        <v>2.6328470658433041</v>
      </c>
      <c r="AC648">
        <v>15.384590292052556</v>
      </c>
      <c r="AE648">
        <v>10.531154239019408</v>
      </c>
      <c r="AF648">
        <v>12.011725459542772</v>
      </c>
      <c r="AG648">
        <v>2596.6751012145751</v>
      </c>
      <c r="AH648">
        <v>95.829291949563498</v>
      </c>
      <c r="AI648">
        <v>79.340446168768182</v>
      </c>
      <c r="AJ648">
        <v>902.6282971530112</v>
      </c>
      <c r="AK648">
        <v>3.1208900935090367</v>
      </c>
      <c r="AL648">
        <v>-12.17724922129468</v>
      </c>
      <c r="AN648">
        <v>99</v>
      </c>
      <c r="AO648">
        <v>99</v>
      </c>
      <c r="AP648">
        <v>99</v>
      </c>
      <c r="AQ648">
        <v>99</v>
      </c>
      <c r="AR648">
        <v>219.73582995951421</v>
      </c>
      <c r="AS648">
        <v>32.412023608846127</v>
      </c>
    </row>
    <row r="649" spans="1:45">
      <c r="A649">
        <v>16</v>
      </c>
      <c r="B649">
        <v>71</v>
      </c>
      <c r="C649">
        <v>2024</v>
      </c>
      <c r="D649">
        <v>11</v>
      </c>
      <c r="E649">
        <v>99</v>
      </c>
      <c r="F649">
        <v>99</v>
      </c>
      <c r="G649">
        <v>99</v>
      </c>
      <c r="H649">
        <v>99</v>
      </c>
      <c r="I649">
        <v>99</v>
      </c>
      <c r="J649">
        <v>999</v>
      </c>
      <c r="K649">
        <v>99</v>
      </c>
      <c r="L649">
        <v>6</v>
      </c>
      <c r="M649">
        <v>99</v>
      </c>
      <c r="N649">
        <v>99</v>
      </c>
      <c r="O649">
        <v>99</v>
      </c>
      <c r="P649">
        <v>99</v>
      </c>
      <c r="Q649">
        <v>596</v>
      </c>
      <c r="R649">
        <v>888</v>
      </c>
      <c r="S649">
        <v>6</v>
      </c>
      <c r="T649">
        <v>9.3130630630630638</v>
      </c>
      <c r="U649">
        <v>343.93626126126122</v>
      </c>
      <c r="V649">
        <v>100</v>
      </c>
      <c r="W649">
        <v>86.14864864864866</v>
      </c>
      <c r="X649">
        <v>43.581081081081088</v>
      </c>
      <c r="Y649">
        <v>38.204557773525025</v>
      </c>
      <c r="Z649">
        <v>0</v>
      </c>
      <c r="AA649">
        <v>2.594382459733799</v>
      </c>
      <c r="AC649">
        <v>11.004939887596093</v>
      </c>
      <c r="AE649">
        <v>11.116675012518778</v>
      </c>
      <c r="AF649">
        <v>12.551602712406767</v>
      </c>
      <c r="AG649">
        <v>2655.810244470314</v>
      </c>
      <c r="AH649">
        <v>96.734234234234236</v>
      </c>
      <c r="AI649">
        <v>80.63063063063062</v>
      </c>
      <c r="AJ649">
        <v>938.88217665544448</v>
      </c>
      <c r="AK649">
        <v>-0.96354378869891333</v>
      </c>
      <c r="AL649">
        <v>-7.7185529143936353</v>
      </c>
      <c r="AN649">
        <v>99</v>
      </c>
      <c r="AO649">
        <v>99</v>
      </c>
      <c r="AP649">
        <v>99</v>
      </c>
      <c r="AQ649">
        <v>99</v>
      </c>
      <c r="AR649">
        <v>219.85331781140857</v>
      </c>
      <c r="AS649">
        <v>32.332753567645021</v>
      </c>
    </row>
    <row r="650" spans="1:45">
      <c r="A650">
        <v>16</v>
      </c>
      <c r="B650">
        <v>72</v>
      </c>
      <c r="C650">
        <v>2024</v>
      </c>
      <c r="D650">
        <v>12</v>
      </c>
      <c r="E650">
        <v>99</v>
      </c>
      <c r="F650">
        <v>99</v>
      </c>
      <c r="G650">
        <v>99</v>
      </c>
      <c r="H650">
        <v>99</v>
      </c>
      <c r="I650">
        <v>99</v>
      </c>
      <c r="J650">
        <v>999</v>
      </c>
      <c r="K650">
        <v>99</v>
      </c>
      <c r="L650">
        <v>6</v>
      </c>
      <c r="M650">
        <v>99</v>
      </c>
      <c r="N650">
        <v>99</v>
      </c>
      <c r="O650">
        <v>99</v>
      </c>
      <c r="P650">
        <v>99</v>
      </c>
      <c r="Q650">
        <v>133</v>
      </c>
      <c r="R650">
        <v>199</v>
      </c>
      <c r="S650">
        <v>6</v>
      </c>
      <c r="T650">
        <v>8.9798994974874375</v>
      </c>
      <c r="U650">
        <v>349.3869346733668</v>
      </c>
      <c r="V650">
        <v>100</v>
      </c>
      <c r="W650">
        <v>80.904522613065311</v>
      </c>
      <c r="X650">
        <v>48.743718592964818</v>
      </c>
      <c r="Y650">
        <v>37.581275811349535</v>
      </c>
      <c r="Z650">
        <v>0</v>
      </c>
      <c r="AA650">
        <v>2.6179891761775216</v>
      </c>
      <c r="AC650">
        <v>25.008559729784682</v>
      </c>
      <c r="AE650">
        <v>11.909036505086773</v>
      </c>
      <c r="AF650">
        <v>13.519788499546143</v>
      </c>
      <c r="AG650">
        <v>2583.0890052356017</v>
      </c>
      <c r="AH650">
        <v>95.979899497487423</v>
      </c>
      <c r="AI650">
        <v>76.381909547738687</v>
      </c>
      <c r="AJ650">
        <v>934.8478317447491</v>
      </c>
      <c r="AK650">
        <v>-22.487702422247029</v>
      </c>
      <c r="AL650">
        <v>-9.4421448738367424</v>
      </c>
      <c r="AN650">
        <v>99</v>
      </c>
      <c r="AO650">
        <v>99</v>
      </c>
      <c r="AP650">
        <v>99</v>
      </c>
      <c r="AQ650">
        <v>99</v>
      </c>
      <c r="AR650">
        <v>220.76963350785343</v>
      </c>
      <c r="AS650">
        <v>32.347706065737803</v>
      </c>
    </row>
    <row r="651" spans="1:45">
      <c r="A651">
        <v>16</v>
      </c>
      <c r="B651">
        <v>73</v>
      </c>
      <c r="C651">
        <v>2024</v>
      </c>
      <c r="D651">
        <v>1</v>
      </c>
      <c r="E651">
        <v>99</v>
      </c>
      <c r="F651">
        <v>99</v>
      </c>
      <c r="G651">
        <v>99</v>
      </c>
      <c r="H651">
        <v>99</v>
      </c>
      <c r="I651">
        <v>99</v>
      </c>
      <c r="J651">
        <v>999</v>
      </c>
      <c r="K651">
        <v>99</v>
      </c>
      <c r="L651">
        <v>7</v>
      </c>
      <c r="M651">
        <v>99</v>
      </c>
      <c r="N651">
        <v>99</v>
      </c>
      <c r="O651">
        <v>99</v>
      </c>
      <c r="P651">
        <v>99</v>
      </c>
      <c r="Q651">
        <v>184</v>
      </c>
      <c r="R651">
        <v>232</v>
      </c>
      <c r="S651">
        <v>7</v>
      </c>
      <c r="T651">
        <v>10.301724137931032</v>
      </c>
      <c r="U651">
        <v>383.02629310344815</v>
      </c>
      <c r="V651">
        <v>100</v>
      </c>
      <c r="W651">
        <v>91.810344827586178</v>
      </c>
      <c r="X651">
        <v>83.620689655172441</v>
      </c>
      <c r="Y651">
        <v>35.006066568579094</v>
      </c>
      <c r="Z651">
        <v>0</v>
      </c>
      <c r="AA651">
        <v>2.6529743476742036</v>
      </c>
      <c r="AC651">
        <v>34.651903458157058</v>
      </c>
      <c r="AE651">
        <v>4.2796532005165098</v>
      </c>
      <c r="AF651">
        <v>5.3710954853763502</v>
      </c>
      <c r="AG651">
        <v>2524.734234234234</v>
      </c>
      <c r="AH651">
        <v>95.689655172413822</v>
      </c>
      <c r="AI651">
        <v>84.051724137931004</v>
      </c>
      <c r="AJ651">
        <v>860.85279140376736</v>
      </c>
      <c r="AK651">
        <v>-7.2885904305958942</v>
      </c>
      <c r="AL651">
        <v>-2.6726719327061841</v>
      </c>
      <c r="AN651">
        <v>99</v>
      </c>
      <c r="AO651">
        <v>99</v>
      </c>
      <c r="AP651">
        <v>99</v>
      </c>
      <c r="AQ651">
        <v>99</v>
      </c>
      <c r="AR651">
        <v>221.45495495495501</v>
      </c>
      <c r="AS651">
        <v>35.153590147377336</v>
      </c>
    </row>
    <row r="652" spans="1:45">
      <c r="A652">
        <v>16</v>
      </c>
      <c r="B652">
        <v>74</v>
      </c>
      <c r="C652">
        <v>2024</v>
      </c>
      <c r="D652">
        <v>2</v>
      </c>
      <c r="E652">
        <v>99</v>
      </c>
      <c r="F652">
        <v>99</v>
      </c>
      <c r="G652">
        <v>99</v>
      </c>
      <c r="H652">
        <v>99</v>
      </c>
      <c r="I652">
        <v>99</v>
      </c>
      <c r="J652">
        <v>999</v>
      </c>
      <c r="K652">
        <v>99</v>
      </c>
      <c r="L652">
        <v>7</v>
      </c>
      <c r="M652">
        <v>99</v>
      </c>
      <c r="N652">
        <v>99</v>
      </c>
      <c r="O652">
        <v>99</v>
      </c>
      <c r="P652">
        <v>99</v>
      </c>
      <c r="Q652">
        <v>100</v>
      </c>
      <c r="R652">
        <v>124</v>
      </c>
      <c r="S652">
        <v>7</v>
      </c>
      <c r="T652">
        <v>10.427419354838712</v>
      </c>
      <c r="U652">
        <v>388.60161290322566</v>
      </c>
      <c r="V652">
        <v>100</v>
      </c>
      <c r="W652">
        <v>91.935483870967758</v>
      </c>
      <c r="X652">
        <v>76.612903225806434</v>
      </c>
      <c r="Y652">
        <v>49.771675427074065</v>
      </c>
      <c r="Z652">
        <v>0</v>
      </c>
      <c r="AA652">
        <v>2.820356266378913</v>
      </c>
      <c r="AC652">
        <v>39.628131431646572</v>
      </c>
      <c r="AE652">
        <v>3.9641943734015346</v>
      </c>
      <c r="AF652">
        <v>5.0526857512072381</v>
      </c>
      <c r="AG652">
        <v>2512.9196428571422</v>
      </c>
      <c r="AH652">
        <v>90.322580645161281</v>
      </c>
      <c r="AI652">
        <v>67.741935483870975</v>
      </c>
      <c r="AJ652">
        <v>834.390561795949</v>
      </c>
      <c r="AK652">
        <v>23.328675000741313</v>
      </c>
      <c r="AL652">
        <v>9.7485969367748346</v>
      </c>
      <c r="AN652">
        <v>99</v>
      </c>
      <c r="AO652">
        <v>99</v>
      </c>
      <c r="AP652">
        <v>99</v>
      </c>
      <c r="AQ652">
        <v>99</v>
      </c>
      <c r="AR652">
        <v>222.5625</v>
      </c>
      <c r="AS652">
        <v>35.423745940576438</v>
      </c>
    </row>
    <row r="653" spans="1:45">
      <c r="A653">
        <v>16</v>
      </c>
      <c r="B653">
        <v>75</v>
      </c>
      <c r="C653">
        <v>2024</v>
      </c>
      <c r="D653">
        <v>3</v>
      </c>
      <c r="E653">
        <v>99</v>
      </c>
      <c r="F653">
        <v>99</v>
      </c>
      <c r="G653">
        <v>99</v>
      </c>
      <c r="H653">
        <v>99</v>
      </c>
      <c r="I653">
        <v>99</v>
      </c>
      <c r="J653">
        <v>999</v>
      </c>
      <c r="K653">
        <v>99</v>
      </c>
      <c r="L653">
        <v>7</v>
      </c>
      <c r="M653">
        <v>99</v>
      </c>
      <c r="N653">
        <v>99</v>
      </c>
      <c r="O653">
        <v>99</v>
      </c>
      <c r="P653">
        <v>99</v>
      </c>
      <c r="Q653">
        <v>154</v>
      </c>
      <c r="R653">
        <v>199</v>
      </c>
      <c r="S653">
        <v>7</v>
      </c>
      <c r="T653">
        <v>10.587939698492463</v>
      </c>
      <c r="U653">
        <v>379.24723618090451</v>
      </c>
      <c r="V653">
        <v>100</v>
      </c>
      <c r="W653">
        <v>94.472361809045253</v>
      </c>
      <c r="X653">
        <v>75.376884422110564</v>
      </c>
      <c r="Y653">
        <v>47.465744113208281</v>
      </c>
      <c r="Z653">
        <v>0</v>
      </c>
      <c r="AA653">
        <v>2.5854356817962874</v>
      </c>
      <c r="AC653">
        <v>20.095950022834579</v>
      </c>
      <c r="AE653">
        <v>5.4565396216068001</v>
      </c>
      <c r="AF653">
        <v>6.7691298717851058</v>
      </c>
      <c r="AG653">
        <v>2585.9162011173185</v>
      </c>
      <c r="AH653">
        <v>89.949748743718587</v>
      </c>
      <c r="AI653">
        <v>76.884422110552748</v>
      </c>
      <c r="AJ653">
        <v>953.89080850063374</v>
      </c>
      <c r="AK653">
        <v>16.238314554574188</v>
      </c>
      <c r="AL653">
        <v>-11.868494221004751</v>
      </c>
      <c r="AN653">
        <v>99</v>
      </c>
      <c r="AO653">
        <v>99</v>
      </c>
      <c r="AP653">
        <v>99</v>
      </c>
      <c r="AQ653">
        <v>99</v>
      </c>
      <c r="AR653">
        <v>220.77094972067036</v>
      </c>
      <c r="AS653">
        <v>35.382556474272498</v>
      </c>
    </row>
    <row r="654" spans="1:45">
      <c r="A654">
        <v>16</v>
      </c>
      <c r="B654">
        <v>76</v>
      </c>
      <c r="C654">
        <v>2024</v>
      </c>
      <c r="D654">
        <v>4</v>
      </c>
      <c r="E654">
        <v>99</v>
      </c>
      <c r="F654">
        <v>99</v>
      </c>
      <c r="G654">
        <v>99</v>
      </c>
      <c r="H654">
        <v>99</v>
      </c>
      <c r="I654">
        <v>99</v>
      </c>
      <c r="J654">
        <v>999</v>
      </c>
      <c r="K654">
        <v>99</v>
      </c>
      <c r="L654">
        <v>7</v>
      </c>
      <c r="M654">
        <v>99</v>
      </c>
      <c r="N654">
        <v>99</v>
      </c>
      <c r="O654">
        <v>99</v>
      </c>
      <c r="P654">
        <v>99</v>
      </c>
      <c r="Q654">
        <v>192</v>
      </c>
      <c r="R654">
        <v>253</v>
      </c>
      <c r="S654">
        <v>7</v>
      </c>
      <c r="T654">
        <v>10.466403162055336</v>
      </c>
      <c r="U654">
        <v>380.89920948616577</v>
      </c>
      <c r="V654">
        <v>100</v>
      </c>
      <c r="W654">
        <v>95.256916996047437</v>
      </c>
      <c r="X654">
        <v>73.913043478260875</v>
      </c>
      <c r="Y654">
        <v>42.318045742008735</v>
      </c>
      <c r="Z654">
        <v>0</v>
      </c>
      <c r="AA654">
        <v>2.552968067962746</v>
      </c>
      <c r="AC654">
        <v>30.89456515601746</v>
      </c>
      <c r="AE654">
        <v>5.727869594747566</v>
      </c>
      <c r="AF654">
        <v>7.0357597733487598</v>
      </c>
      <c r="AG654">
        <v>2498.5757575757575</v>
      </c>
      <c r="AH654">
        <v>91.304347826086953</v>
      </c>
      <c r="AI654">
        <v>78.656126482213438</v>
      </c>
      <c r="AJ654">
        <v>907.92747298935842</v>
      </c>
      <c r="AK654">
        <v>0.32328918590209677</v>
      </c>
      <c r="AL654">
        <v>-10.134966719768538</v>
      </c>
      <c r="AN654">
        <v>99</v>
      </c>
      <c r="AO654">
        <v>99</v>
      </c>
      <c r="AP654">
        <v>99</v>
      </c>
      <c r="AQ654">
        <v>99</v>
      </c>
      <c r="AR654">
        <v>220.64502164502164</v>
      </c>
      <c r="AS654">
        <v>35.457495826841793</v>
      </c>
    </row>
    <row r="655" spans="1:45">
      <c r="A655">
        <v>16</v>
      </c>
      <c r="B655">
        <v>77</v>
      </c>
      <c r="C655">
        <v>2024</v>
      </c>
      <c r="D655">
        <v>5</v>
      </c>
      <c r="E655">
        <v>99</v>
      </c>
      <c r="F655">
        <v>99</v>
      </c>
      <c r="G655">
        <v>99</v>
      </c>
      <c r="H655">
        <v>99</v>
      </c>
      <c r="I655">
        <v>99</v>
      </c>
      <c r="J655">
        <v>999</v>
      </c>
      <c r="K655">
        <v>99</v>
      </c>
      <c r="L655">
        <v>7</v>
      </c>
      <c r="M655">
        <v>99</v>
      </c>
      <c r="N655">
        <v>99</v>
      </c>
      <c r="O655">
        <v>99</v>
      </c>
      <c r="P655">
        <v>99</v>
      </c>
      <c r="Q655">
        <v>170</v>
      </c>
      <c r="R655">
        <v>216</v>
      </c>
      <c r="S655">
        <v>7</v>
      </c>
      <c r="T655">
        <v>10.24074074074074</v>
      </c>
      <c r="U655">
        <v>381.41527777777759</v>
      </c>
      <c r="V655">
        <v>100</v>
      </c>
      <c r="W655">
        <v>96.759259259259238</v>
      </c>
      <c r="X655">
        <v>73.6111111111111</v>
      </c>
      <c r="Y655">
        <v>40.821903138497611</v>
      </c>
      <c r="Z655">
        <v>0</v>
      </c>
      <c r="AA655">
        <v>2.3584771073974764</v>
      </c>
      <c r="AC655">
        <v>21.322452597482787</v>
      </c>
      <c r="AE655">
        <v>5.7676902536715611</v>
      </c>
      <c r="AF655">
        <v>7.161523426549258</v>
      </c>
      <c r="AG655">
        <v>2506.0935960591128</v>
      </c>
      <c r="AH655">
        <v>93.981481481481467</v>
      </c>
      <c r="AI655">
        <v>85.648148148148138</v>
      </c>
      <c r="AJ655">
        <v>794.82344051028417</v>
      </c>
      <c r="AK655">
        <v>19.849326743327289</v>
      </c>
      <c r="AL655">
        <v>-2.3439749180753484</v>
      </c>
      <c r="AN655">
        <v>99</v>
      </c>
      <c r="AO655">
        <v>99</v>
      </c>
      <c r="AP655">
        <v>99</v>
      </c>
      <c r="AQ655">
        <v>99</v>
      </c>
      <c r="AR655">
        <v>221.08866995073888</v>
      </c>
      <c r="AS655">
        <v>35.348620247680756</v>
      </c>
    </row>
    <row r="656" spans="1:45">
      <c r="A656">
        <v>16</v>
      </c>
      <c r="B656">
        <v>78</v>
      </c>
      <c r="C656">
        <v>2024</v>
      </c>
      <c r="D656">
        <v>6</v>
      </c>
      <c r="E656">
        <v>99</v>
      </c>
      <c r="F656">
        <v>99</v>
      </c>
      <c r="G656">
        <v>99</v>
      </c>
      <c r="H656">
        <v>99</v>
      </c>
      <c r="I656">
        <v>99</v>
      </c>
      <c r="J656">
        <v>999</v>
      </c>
      <c r="K656">
        <v>99</v>
      </c>
      <c r="L656">
        <v>7</v>
      </c>
      <c r="M656">
        <v>99</v>
      </c>
      <c r="N656">
        <v>99</v>
      </c>
      <c r="O656">
        <v>99</v>
      </c>
      <c r="P656">
        <v>99</v>
      </c>
      <c r="Q656">
        <v>151</v>
      </c>
      <c r="R656">
        <v>222</v>
      </c>
      <c r="S656">
        <v>7</v>
      </c>
      <c r="T656">
        <v>10.049549549549548</v>
      </c>
      <c r="U656">
        <v>381.25540540540544</v>
      </c>
      <c r="V656">
        <v>100</v>
      </c>
      <c r="W656">
        <v>96.396396396396412</v>
      </c>
      <c r="X656">
        <v>81.981981981982003</v>
      </c>
      <c r="Y656">
        <v>34.333988132051957</v>
      </c>
      <c r="Z656">
        <v>0</v>
      </c>
      <c r="AA656">
        <v>2.3215160421654031</v>
      </c>
      <c r="AC656">
        <v>23.377260603463544</v>
      </c>
      <c r="AE656">
        <v>6.3265887717298348</v>
      </c>
      <c r="AF656">
        <v>7.8620928350562576</v>
      </c>
      <c r="AG656">
        <v>2670.3142857142848</v>
      </c>
      <c r="AH656">
        <v>94.594594594594625</v>
      </c>
      <c r="AI656">
        <v>86.936936936936902</v>
      </c>
      <c r="AJ656">
        <v>936.94820524921636</v>
      </c>
      <c r="AK656">
        <v>-10.25290894217018</v>
      </c>
      <c r="AL656">
        <v>-16.836506304536485</v>
      </c>
      <c r="AN656">
        <v>99</v>
      </c>
      <c r="AO656">
        <v>99</v>
      </c>
      <c r="AP656">
        <v>99</v>
      </c>
      <c r="AQ656">
        <v>99</v>
      </c>
      <c r="AR656">
        <v>221.29047619047611</v>
      </c>
      <c r="AS656">
        <v>35.181589065027389</v>
      </c>
    </row>
    <row r="657" spans="1:45">
      <c r="A657">
        <v>16</v>
      </c>
      <c r="B657">
        <v>79</v>
      </c>
      <c r="C657">
        <v>2024</v>
      </c>
      <c r="D657">
        <v>7</v>
      </c>
      <c r="E657">
        <v>99</v>
      </c>
      <c r="F657">
        <v>99</v>
      </c>
      <c r="G657">
        <v>99</v>
      </c>
      <c r="H657">
        <v>99</v>
      </c>
      <c r="I657">
        <v>99</v>
      </c>
      <c r="J657">
        <v>999</v>
      </c>
      <c r="K657">
        <v>99</v>
      </c>
      <c r="L657">
        <v>7</v>
      </c>
      <c r="M657">
        <v>99</v>
      </c>
      <c r="N657">
        <v>99</v>
      </c>
      <c r="O657">
        <v>99</v>
      </c>
      <c r="P657">
        <v>99</v>
      </c>
      <c r="Q657">
        <v>109</v>
      </c>
      <c r="R657">
        <v>139</v>
      </c>
      <c r="S657">
        <v>7</v>
      </c>
      <c r="T657">
        <v>9.9064748201438881</v>
      </c>
      <c r="U657">
        <v>380.29352517985615</v>
      </c>
      <c r="V657">
        <v>100</v>
      </c>
      <c r="W657">
        <v>92.08633093525178</v>
      </c>
      <c r="X657">
        <v>74.82014388489209</v>
      </c>
      <c r="Y657">
        <v>41.494137938466736</v>
      </c>
      <c r="Z657">
        <v>0</v>
      </c>
      <c r="AA657">
        <v>2.3866899698025112</v>
      </c>
      <c r="AC657">
        <v>12.07434916224115</v>
      </c>
      <c r="AE657">
        <v>4.6769851951547778</v>
      </c>
      <c r="AF657">
        <v>5.9203986117401808</v>
      </c>
      <c r="AG657">
        <v>2779.0866141732286</v>
      </c>
      <c r="AH657">
        <v>91.366906474820141</v>
      </c>
      <c r="AI657">
        <v>79.136690647482013</v>
      </c>
      <c r="AJ657">
        <v>885.87594467192628</v>
      </c>
      <c r="AK657">
        <v>-7.0102793442015852</v>
      </c>
      <c r="AL657">
        <v>-21.792562184477394</v>
      </c>
      <c r="AN657">
        <v>99</v>
      </c>
      <c r="AO657">
        <v>99</v>
      </c>
      <c r="AP657">
        <v>99</v>
      </c>
      <c r="AQ657">
        <v>99</v>
      </c>
      <c r="AR657">
        <v>221.11023622047244</v>
      </c>
      <c r="AS657">
        <v>35.134095801398324</v>
      </c>
    </row>
    <row r="658" spans="1:45">
      <c r="A658">
        <v>16</v>
      </c>
      <c r="B658">
        <v>80</v>
      </c>
      <c r="C658">
        <v>2024</v>
      </c>
      <c r="D658">
        <v>8</v>
      </c>
      <c r="E658">
        <v>99</v>
      </c>
      <c r="F658">
        <v>99</v>
      </c>
      <c r="G658">
        <v>99</v>
      </c>
      <c r="H658">
        <v>99</v>
      </c>
      <c r="I658">
        <v>99</v>
      </c>
      <c r="J658">
        <v>999</v>
      </c>
      <c r="K658">
        <v>99</v>
      </c>
      <c r="L658">
        <v>7</v>
      </c>
      <c r="M658">
        <v>99</v>
      </c>
      <c r="N658">
        <v>99</v>
      </c>
      <c r="O658">
        <v>99</v>
      </c>
      <c r="P658">
        <v>99</v>
      </c>
      <c r="Q658">
        <v>88</v>
      </c>
      <c r="R658">
        <v>131</v>
      </c>
      <c r="S658">
        <v>7</v>
      </c>
      <c r="T658">
        <v>9.7175572519083993</v>
      </c>
      <c r="U658">
        <v>381.44656488549617</v>
      </c>
      <c r="V658">
        <v>100</v>
      </c>
      <c r="W658">
        <v>90.839694656488518</v>
      </c>
      <c r="X658">
        <v>73.282442748091597</v>
      </c>
      <c r="Y658">
        <v>44.201361413371053</v>
      </c>
      <c r="Z658">
        <v>0</v>
      </c>
      <c r="AA658">
        <v>2.6014523517307158</v>
      </c>
      <c r="AC658">
        <v>23.494194272061922</v>
      </c>
      <c r="AE658">
        <v>3.8405159777191442</v>
      </c>
      <c r="AF658">
        <v>4.9419050844078356</v>
      </c>
      <c r="AG658">
        <v>2719.1056910569105</v>
      </c>
      <c r="AH658">
        <v>93.893129770992346</v>
      </c>
      <c r="AI658">
        <v>79.389312977099237</v>
      </c>
      <c r="AJ658">
        <v>1025.1376652585939</v>
      </c>
      <c r="AK658">
        <v>-2.3363728787284241</v>
      </c>
      <c r="AL658">
        <v>-30.612268504744907</v>
      </c>
      <c r="AN658">
        <v>99</v>
      </c>
      <c r="AO658">
        <v>99</v>
      </c>
      <c r="AP658">
        <v>99</v>
      </c>
      <c r="AQ658">
        <v>99</v>
      </c>
      <c r="AR658">
        <v>221.40650406504065</v>
      </c>
      <c r="AS658">
        <v>35.095902244973047</v>
      </c>
    </row>
    <row r="659" spans="1:45">
      <c r="A659">
        <v>16</v>
      </c>
      <c r="B659">
        <v>81</v>
      </c>
      <c r="C659">
        <v>2024</v>
      </c>
      <c r="D659">
        <v>9</v>
      </c>
      <c r="E659">
        <v>99</v>
      </c>
      <c r="F659">
        <v>99</v>
      </c>
      <c r="G659">
        <v>99</v>
      </c>
      <c r="H659">
        <v>99</v>
      </c>
      <c r="I659">
        <v>99</v>
      </c>
      <c r="J659">
        <v>999</v>
      </c>
      <c r="K659">
        <v>99</v>
      </c>
      <c r="L659">
        <v>7</v>
      </c>
      <c r="M659">
        <v>99</v>
      </c>
      <c r="N659">
        <v>99</v>
      </c>
      <c r="O659">
        <v>99</v>
      </c>
      <c r="P659">
        <v>99</v>
      </c>
      <c r="Q659">
        <v>86</v>
      </c>
      <c r="R659">
        <v>117</v>
      </c>
      <c r="S659">
        <v>7</v>
      </c>
      <c r="T659">
        <v>10.205128205128204</v>
      </c>
      <c r="U659">
        <v>380.27008547008552</v>
      </c>
      <c r="V659">
        <v>100</v>
      </c>
      <c r="W659">
        <v>92.307692307692321</v>
      </c>
      <c r="X659">
        <v>79.487179487179503</v>
      </c>
      <c r="Y659">
        <v>43.598295005000949</v>
      </c>
      <c r="Z659">
        <v>0</v>
      </c>
      <c r="AA659">
        <v>2.6555488158717777</v>
      </c>
      <c r="AC659">
        <v>11.515008336507712</v>
      </c>
      <c r="AE659">
        <v>3.1059198301035305</v>
      </c>
      <c r="AF659">
        <v>3.9854193896176642</v>
      </c>
      <c r="AG659">
        <v>2644.4909090909096</v>
      </c>
      <c r="AH659">
        <v>94.01709401709401</v>
      </c>
      <c r="AI659">
        <v>81.196581196581178</v>
      </c>
      <c r="AJ659">
        <v>898.89853553673265</v>
      </c>
      <c r="AK659">
        <v>16.364661049685697</v>
      </c>
      <c r="AL659">
        <v>-20.452455754383806</v>
      </c>
      <c r="AN659">
        <v>99</v>
      </c>
      <c r="AO659">
        <v>99</v>
      </c>
      <c r="AP659">
        <v>99</v>
      </c>
      <c r="AQ659">
        <v>99</v>
      </c>
      <c r="AR659">
        <v>221.15454545454548</v>
      </c>
      <c r="AS659">
        <v>35.104816931781301</v>
      </c>
    </row>
    <row r="660" spans="1:45">
      <c r="A660">
        <v>16</v>
      </c>
      <c r="B660">
        <v>82</v>
      </c>
      <c r="C660">
        <v>2024</v>
      </c>
      <c r="D660">
        <v>10</v>
      </c>
      <c r="E660">
        <v>99</v>
      </c>
      <c r="F660">
        <v>99</v>
      </c>
      <c r="G660">
        <v>99</v>
      </c>
      <c r="H660">
        <v>99</v>
      </c>
      <c r="I660">
        <v>99</v>
      </c>
      <c r="J660">
        <v>999</v>
      </c>
      <c r="K660">
        <v>99</v>
      </c>
      <c r="L660">
        <v>7</v>
      </c>
      <c r="M660">
        <v>99</v>
      </c>
      <c r="N660">
        <v>99</v>
      </c>
      <c r="O660">
        <v>99</v>
      </c>
      <c r="P660">
        <v>99</v>
      </c>
      <c r="Q660">
        <v>456</v>
      </c>
      <c r="R660">
        <v>711</v>
      </c>
      <c r="S660">
        <v>7</v>
      </c>
      <c r="T660">
        <v>9.9887482419127984</v>
      </c>
      <c r="U660">
        <v>375.97468354430407</v>
      </c>
      <c r="V660">
        <v>100</v>
      </c>
      <c r="W660">
        <v>92.545710267229254</v>
      </c>
      <c r="X660">
        <v>76.230661040787595</v>
      </c>
      <c r="Y660">
        <v>37.079665713548287</v>
      </c>
      <c r="Z660">
        <v>0</v>
      </c>
      <c r="AA660">
        <v>2.6020412807857696</v>
      </c>
      <c r="AC660">
        <v>12.69065324488923</v>
      </c>
      <c r="AE660">
        <v>7.2625127681307502</v>
      </c>
      <c r="AF660">
        <v>9.0608165594949099</v>
      </c>
      <c r="AG660">
        <v>2594.9868228404098</v>
      </c>
      <c r="AH660">
        <v>96.06188466947961</v>
      </c>
      <c r="AI660">
        <v>91.983122362869196</v>
      </c>
      <c r="AJ660">
        <v>812.35723636524187</v>
      </c>
      <c r="AK660">
        <v>9.3380435381822409</v>
      </c>
      <c r="AL660">
        <v>-11.01855155742949</v>
      </c>
      <c r="AN660">
        <v>99</v>
      </c>
      <c r="AO660">
        <v>99</v>
      </c>
      <c r="AP660">
        <v>99</v>
      </c>
      <c r="AQ660">
        <v>99</v>
      </c>
      <c r="AR660">
        <v>220.37628111273796</v>
      </c>
      <c r="AS660">
        <v>35.135698517171342</v>
      </c>
    </row>
    <row r="661" spans="1:45">
      <c r="A661">
        <v>16</v>
      </c>
      <c r="B661">
        <v>83</v>
      </c>
      <c r="C661">
        <v>2024</v>
      </c>
      <c r="D661">
        <v>11</v>
      </c>
      <c r="E661">
        <v>99</v>
      </c>
      <c r="F661">
        <v>99</v>
      </c>
      <c r="G661">
        <v>99</v>
      </c>
      <c r="H661">
        <v>99</v>
      </c>
      <c r="I661">
        <v>99</v>
      </c>
      <c r="J661">
        <v>999</v>
      </c>
      <c r="K661">
        <v>99</v>
      </c>
      <c r="L661">
        <v>7</v>
      </c>
      <c r="M661">
        <v>99</v>
      </c>
      <c r="N661">
        <v>99</v>
      </c>
      <c r="O661">
        <v>99</v>
      </c>
      <c r="P661">
        <v>99</v>
      </c>
      <c r="Q661">
        <v>391</v>
      </c>
      <c r="R661">
        <v>638</v>
      </c>
      <c r="S661">
        <v>7</v>
      </c>
      <c r="T661">
        <v>9.7695924764890325</v>
      </c>
      <c r="U661">
        <v>376.64905956112847</v>
      </c>
      <c r="V661">
        <v>100</v>
      </c>
      <c r="W661">
        <v>90.595611285266429</v>
      </c>
      <c r="X661">
        <v>75.86206896551721</v>
      </c>
      <c r="Y661">
        <v>39.330677012835885</v>
      </c>
      <c r="Z661">
        <v>0</v>
      </c>
      <c r="AA661">
        <v>2.6348074272614626</v>
      </c>
      <c r="AC661">
        <v>8.9229350011266071</v>
      </c>
      <c r="AE661">
        <v>7.9869804707060563</v>
      </c>
      <c r="AF661">
        <v>9.8756529309165213</v>
      </c>
      <c r="AG661">
        <v>2633.2512077294682</v>
      </c>
      <c r="AH661">
        <v>97.178683385579987</v>
      </c>
      <c r="AI661">
        <v>93.573667711598759</v>
      </c>
      <c r="AJ661">
        <v>866.47441272617471</v>
      </c>
      <c r="AK661">
        <v>6.091485857160718</v>
      </c>
      <c r="AL661">
        <v>-9.3561189594971061</v>
      </c>
      <c r="AN661">
        <v>99</v>
      </c>
      <c r="AO661">
        <v>99</v>
      </c>
      <c r="AP661">
        <v>99</v>
      </c>
      <c r="AQ661">
        <v>99</v>
      </c>
      <c r="AR661">
        <v>220.48148148148152</v>
      </c>
      <c r="AS661">
        <v>35.072819545151717</v>
      </c>
    </row>
    <row r="662" spans="1:45">
      <c r="A662">
        <v>16</v>
      </c>
      <c r="B662">
        <v>84</v>
      </c>
      <c r="C662">
        <v>2024</v>
      </c>
      <c r="D662">
        <v>12</v>
      </c>
      <c r="E662">
        <v>99</v>
      </c>
      <c r="F662">
        <v>99</v>
      </c>
      <c r="G662">
        <v>99</v>
      </c>
      <c r="H662">
        <v>99</v>
      </c>
      <c r="I662">
        <v>99</v>
      </c>
      <c r="J662">
        <v>999</v>
      </c>
      <c r="K662">
        <v>99</v>
      </c>
      <c r="L662">
        <v>7</v>
      </c>
      <c r="M662">
        <v>99</v>
      </c>
      <c r="N662">
        <v>99</v>
      </c>
      <c r="O662">
        <v>99</v>
      </c>
      <c r="P662">
        <v>99</v>
      </c>
      <c r="Q662">
        <v>77</v>
      </c>
      <c r="R662">
        <v>116</v>
      </c>
      <c r="S662">
        <v>7</v>
      </c>
      <c r="T662">
        <v>9.6206896551724128</v>
      </c>
      <c r="U662">
        <v>378.17327586206903</v>
      </c>
      <c r="V662">
        <v>100</v>
      </c>
      <c r="W662">
        <v>91.379310344827559</v>
      </c>
      <c r="X662">
        <v>71.551724137931046</v>
      </c>
      <c r="Y662">
        <v>43.915530906342525</v>
      </c>
      <c r="Z662">
        <v>0</v>
      </c>
      <c r="AA662">
        <v>2.5584719726275207</v>
      </c>
      <c r="AC662">
        <v>12.523421725594078</v>
      </c>
      <c r="AE662">
        <v>6.9419509275882705</v>
      </c>
      <c r="AF662">
        <v>8.5301955165823919</v>
      </c>
      <c r="AG662">
        <v>2684.5</v>
      </c>
      <c r="AH662">
        <v>94.827586206896569</v>
      </c>
      <c r="AI662">
        <v>89.65517241379311</v>
      </c>
      <c r="AJ662">
        <v>882.47643028015216</v>
      </c>
      <c r="AK662">
        <v>-11.940826438440441</v>
      </c>
      <c r="AL662">
        <v>0.11614258385601121</v>
      </c>
      <c r="AN662">
        <v>99</v>
      </c>
      <c r="AO662">
        <v>99</v>
      </c>
      <c r="AP662">
        <v>99</v>
      </c>
      <c r="AQ662">
        <v>99</v>
      </c>
      <c r="AR662">
        <v>220.54545454545453</v>
      </c>
      <c r="AS662">
        <v>35.011524252389719</v>
      </c>
    </row>
    <row r="663" spans="1:45">
      <c r="A663">
        <v>16</v>
      </c>
      <c r="B663">
        <v>85</v>
      </c>
      <c r="C663">
        <v>2024</v>
      </c>
      <c r="D663">
        <v>1</v>
      </c>
      <c r="E663">
        <v>99</v>
      </c>
      <c r="F663">
        <v>99</v>
      </c>
      <c r="G663">
        <v>99</v>
      </c>
      <c r="H663">
        <v>99</v>
      </c>
      <c r="I663">
        <v>99</v>
      </c>
      <c r="J663">
        <v>999</v>
      </c>
      <c r="K663">
        <v>99</v>
      </c>
      <c r="L663">
        <v>8</v>
      </c>
      <c r="M663">
        <v>99</v>
      </c>
      <c r="N663">
        <v>99</v>
      </c>
      <c r="O663">
        <v>99</v>
      </c>
      <c r="P663">
        <v>99</v>
      </c>
      <c r="Q663">
        <v>112</v>
      </c>
      <c r="R663">
        <v>140</v>
      </c>
      <c r="S663">
        <v>8</v>
      </c>
      <c r="T663">
        <v>11.071428571428569</v>
      </c>
      <c r="U663">
        <v>415.96499999999992</v>
      </c>
      <c r="V663">
        <v>100</v>
      </c>
      <c r="W663">
        <v>97.857142857142875</v>
      </c>
      <c r="X663">
        <v>96.428571428571445</v>
      </c>
      <c r="Y663">
        <v>37.323908318167327</v>
      </c>
      <c r="Z663">
        <v>0</v>
      </c>
      <c r="AA663">
        <v>2.4513636355035922</v>
      </c>
      <c r="AC663">
        <v>10.043151692274915</v>
      </c>
      <c r="AE663">
        <v>2.5825493451392743</v>
      </c>
      <c r="AF663">
        <v>3.5199064921990382</v>
      </c>
      <c r="AG663">
        <v>2587.5766423357659</v>
      </c>
      <c r="AH663">
        <v>97.857142857142875</v>
      </c>
      <c r="AI663">
        <v>95</v>
      </c>
      <c r="AJ663">
        <v>882.12445720236417</v>
      </c>
      <c r="AK663">
        <v>4.0430624350352282</v>
      </c>
      <c r="AL663">
        <v>6.458302996471776</v>
      </c>
      <c r="AN663">
        <v>99</v>
      </c>
      <c r="AO663">
        <v>99</v>
      </c>
      <c r="AP663">
        <v>99</v>
      </c>
      <c r="AQ663">
        <v>99</v>
      </c>
      <c r="AR663">
        <v>221.49635036496349</v>
      </c>
      <c r="AS663">
        <v>38.239096833190423</v>
      </c>
    </row>
    <row r="664" spans="1:45">
      <c r="A664">
        <v>16</v>
      </c>
      <c r="B664">
        <v>86</v>
      </c>
      <c r="C664">
        <v>2024</v>
      </c>
      <c r="D664">
        <v>2</v>
      </c>
      <c r="E664">
        <v>99</v>
      </c>
      <c r="F664">
        <v>99</v>
      </c>
      <c r="G664">
        <v>99</v>
      </c>
      <c r="H664">
        <v>99</v>
      </c>
      <c r="I664">
        <v>99</v>
      </c>
      <c r="J664">
        <v>999</v>
      </c>
      <c r="K664">
        <v>99</v>
      </c>
      <c r="L664">
        <v>8</v>
      </c>
      <c r="M664">
        <v>99</v>
      </c>
      <c r="N664">
        <v>99</v>
      </c>
      <c r="O664">
        <v>99</v>
      </c>
      <c r="P664">
        <v>99</v>
      </c>
      <c r="Q664">
        <v>46</v>
      </c>
      <c r="R664">
        <v>62</v>
      </c>
      <c r="S664">
        <v>8</v>
      </c>
      <c r="T664">
        <v>11.225806451612907</v>
      </c>
      <c r="U664">
        <v>418.40322580645153</v>
      </c>
      <c r="V664">
        <v>100</v>
      </c>
      <c r="W664">
        <v>98.387096774193566</v>
      </c>
      <c r="X664">
        <v>96.774193548387117</v>
      </c>
      <c r="Y664">
        <v>37.737851998560195</v>
      </c>
      <c r="Z664">
        <v>0</v>
      </c>
      <c r="AA664">
        <v>2.0273879177381442</v>
      </c>
      <c r="AC664">
        <v>28.114976484410978</v>
      </c>
      <c r="AE664">
        <v>1.9820971867007673</v>
      </c>
      <c r="AF664">
        <v>2.7200865193241901</v>
      </c>
      <c r="AG664">
        <v>2526.8852459016402</v>
      </c>
      <c r="AH664">
        <v>98.387096774193566</v>
      </c>
      <c r="AI664">
        <v>95.161290322580641</v>
      </c>
      <c r="AJ664">
        <v>775.66022852160324</v>
      </c>
      <c r="AK664">
        <v>1.5663831492395259</v>
      </c>
      <c r="AL664">
        <v>-3.889237873519428</v>
      </c>
      <c r="AN664">
        <v>99</v>
      </c>
      <c r="AO664">
        <v>99</v>
      </c>
      <c r="AP664">
        <v>99</v>
      </c>
      <c r="AQ664">
        <v>99</v>
      </c>
      <c r="AR664">
        <v>221.72131147540983</v>
      </c>
      <c r="AS664">
        <v>38.353041677955474</v>
      </c>
    </row>
    <row r="665" spans="1:45">
      <c r="A665">
        <v>16</v>
      </c>
      <c r="B665">
        <v>87</v>
      </c>
      <c r="C665">
        <v>2024</v>
      </c>
      <c r="D665">
        <v>3</v>
      </c>
      <c r="E665">
        <v>99</v>
      </c>
      <c r="F665">
        <v>99</v>
      </c>
      <c r="G665">
        <v>99</v>
      </c>
      <c r="H665">
        <v>99</v>
      </c>
      <c r="I665">
        <v>99</v>
      </c>
      <c r="J665">
        <v>999</v>
      </c>
      <c r="K665">
        <v>99</v>
      </c>
      <c r="L665">
        <v>8</v>
      </c>
      <c r="M665">
        <v>99</v>
      </c>
      <c r="N665">
        <v>99</v>
      </c>
      <c r="O665">
        <v>99</v>
      </c>
      <c r="P665">
        <v>99</v>
      </c>
      <c r="Q665">
        <v>85</v>
      </c>
      <c r="R665">
        <v>116</v>
      </c>
      <c r="S665">
        <v>8</v>
      </c>
      <c r="T665">
        <v>11.603448275862071</v>
      </c>
      <c r="U665">
        <v>416.78534482758607</v>
      </c>
      <c r="V665">
        <v>100</v>
      </c>
      <c r="W665">
        <v>98.275862068965509</v>
      </c>
      <c r="X665">
        <v>94.827586206896569</v>
      </c>
      <c r="Y665">
        <v>36.97780381365699</v>
      </c>
      <c r="Z665">
        <v>0</v>
      </c>
      <c r="AA665">
        <v>2.48054259339956</v>
      </c>
      <c r="AC665">
        <v>27.233064664241024</v>
      </c>
      <c r="AE665">
        <v>3.1806964628461749</v>
      </c>
      <c r="AF665">
        <v>4.3363844116509762</v>
      </c>
      <c r="AG665">
        <v>2513.5555555555557</v>
      </c>
      <c r="AH665">
        <v>93.10344827586205</v>
      </c>
      <c r="AI665">
        <v>84.482758620689637</v>
      </c>
      <c r="AJ665">
        <v>783.65929782127137</v>
      </c>
      <c r="AK665">
        <v>47.982897100773357</v>
      </c>
      <c r="AL665">
        <v>11.83593969591869</v>
      </c>
      <c r="AN665">
        <v>99</v>
      </c>
      <c r="AO665">
        <v>99</v>
      </c>
      <c r="AP665">
        <v>99</v>
      </c>
      <c r="AQ665">
        <v>99</v>
      </c>
      <c r="AR665">
        <v>221.65740740740748</v>
      </c>
      <c r="AS665">
        <v>38.531897770283031</v>
      </c>
    </row>
    <row r="666" spans="1:45">
      <c r="A666">
        <v>16</v>
      </c>
      <c r="B666">
        <v>88</v>
      </c>
      <c r="C666">
        <v>2024</v>
      </c>
      <c r="D666">
        <v>4</v>
      </c>
      <c r="E666">
        <v>99</v>
      </c>
      <c r="F666">
        <v>99</v>
      </c>
      <c r="G666">
        <v>99</v>
      </c>
      <c r="H666">
        <v>99</v>
      </c>
      <c r="I666">
        <v>99</v>
      </c>
      <c r="J666">
        <v>999</v>
      </c>
      <c r="K666">
        <v>99</v>
      </c>
      <c r="L666">
        <v>8</v>
      </c>
      <c r="M666">
        <v>99</v>
      </c>
      <c r="N666">
        <v>99</v>
      </c>
      <c r="O666">
        <v>99</v>
      </c>
      <c r="P666">
        <v>99</v>
      </c>
      <c r="Q666">
        <v>118</v>
      </c>
      <c r="R666">
        <v>144</v>
      </c>
      <c r="S666">
        <v>8</v>
      </c>
      <c r="T666">
        <v>11.333333333333336</v>
      </c>
      <c r="U666">
        <v>408.85138888888906</v>
      </c>
      <c r="V666">
        <v>100</v>
      </c>
      <c r="W666">
        <v>100</v>
      </c>
      <c r="X666">
        <v>93.055555555555557</v>
      </c>
      <c r="Y666">
        <v>41.701059116097355</v>
      </c>
      <c r="Z666">
        <v>0</v>
      </c>
      <c r="AA666">
        <v>2.188987589427283</v>
      </c>
      <c r="AC666">
        <v>8.529123215414284</v>
      </c>
      <c r="AE666">
        <v>3.2601313108444647</v>
      </c>
      <c r="AF666">
        <v>4.2984153615274803</v>
      </c>
      <c r="AG666">
        <v>2440.5328467153286</v>
      </c>
      <c r="AH666">
        <v>95.138888888888886</v>
      </c>
      <c r="AI666">
        <v>92.361111111111114</v>
      </c>
      <c r="AJ666">
        <v>764.0214871734297</v>
      </c>
      <c r="AK666">
        <v>18.891303550700552</v>
      </c>
      <c r="AL666">
        <v>-3.2200989083563392</v>
      </c>
      <c r="AN666">
        <v>99</v>
      </c>
      <c r="AO666">
        <v>99</v>
      </c>
      <c r="AP666">
        <v>99</v>
      </c>
      <c r="AQ666">
        <v>99</v>
      </c>
      <c r="AR666">
        <v>219.74452554744528</v>
      </c>
      <c r="AS666">
        <v>38.492185399191321</v>
      </c>
    </row>
    <row r="667" spans="1:45">
      <c r="A667">
        <v>16</v>
      </c>
      <c r="B667">
        <v>89</v>
      </c>
      <c r="C667">
        <v>2024</v>
      </c>
      <c r="D667">
        <v>5</v>
      </c>
      <c r="E667">
        <v>99</v>
      </c>
      <c r="F667">
        <v>99</v>
      </c>
      <c r="G667">
        <v>99</v>
      </c>
      <c r="H667">
        <v>99</v>
      </c>
      <c r="I667">
        <v>99</v>
      </c>
      <c r="J667">
        <v>999</v>
      </c>
      <c r="K667">
        <v>99</v>
      </c>
      <c r="L667">
        <v>8</v>
      </c>
      <c r="M667">
        <v>99</v>
      </c>
      <c r="N667">
        <v>99</v>
      </c>
      <c r="O667">
        <v>99</v>
      </c>
      <c r="P667">
        <v>99</v>
      </c>
      <c r="Q667">
        <v>125</v>
      </c>
      <c r="R667">
        <v>175</v>
      </c>
      <c r="S667">
        <v>8</v>
      </c>
      <c r="T667">
        <v>10.971428571428577</v>
      </c>
      <c r="U667">
        <v>409.53600000000006</v>
      </c>
      <c r="V667">
        <v>100</v>
      </c>
      <c r="W667">
        <v>98.857142857142875</v>
      </c>
      <c r="X667">
        <v>91.428571428571445</v>
      </c>
      <c r="Y667">
        <v>44.614414275464362</v>
      </c>
      <c r="Z667">
        <v>0</v>
      </c>
      <c r="AA667">
        <v>2.3698790118088797</v>
      </c>
      <c r="AC667">
        <v>11.698068445842672</v>
      </c>
      <c r="AE667">
        <v>4.6728971962616805</v>
      </c>
      <c r="AF667">
        <v>6.2299378430076313</v>
      </c>
      <c r="AG667">
        <v>2542.2236024844719</v>
      </c>
      <c r="AH667">
        <v>92</v>
      </c>
      <c r="AI667">
        <v>85.714285714285694</v>
      </c>
      <c r="AJ667">
        <v>802.77988269764251</v>
      </c>
      <c r="AK667">
        <v>23.480160197406494</v>
      </c>
      <c r="AL667">
        <v>7.5446121147954193</v>
      </c>
      <c r="AN667">
        <v>99</v>
      </c>
      <c r="AO667">
        <v>99</v>
      </c>
      <c r="AP667">
        <v>99</v>
      </c>
      <c r="AQ667">
        <v>99</v>
      </c>
      <c r="AR667">
        <v>220.47204968944095</v>
      </c>
      <c r="AS667">
        <v>38.34286553470924</v>
      </c>
    </row>
    <row r="668" spans="1:45">
      <c r="A668">
        <v>16</v>
      </c>
      <c r="B668">
        <v>90</v>
      </c>
      <c r="C668">
        <v>2024</v>
      </c>
      <c r="D668">
        <v>6</v>
      </c>
      <c r="E668">
        <v>99</v>
      </c>
      <c r="F668">
        <v>99</v>
      </c>
      <c r="G668">
        <v>99</v>
      </c>
      <c r="H668">
        <v>99</v>
      </c>
      <c r="I668">
        <v>99</v>
      </c>
      <c r="J668">
        <v>999</v>
      </c>
      <c r="K668">
        <v>99</v>
      </c>
      <c r="L668">
        <v>8</v>
      </c>
      <c r="M668">
        <v>99</v>
      </c>
      <c r="N668">
        <v>99</v>
      </c>
      <c r="O668">
        <v>99</v>
      </c>
      <c r="P668">
        <v>99</v>
      </c>
      <c r="Q668">
        <v>104</v>
      </c>
      <c r="R668">
        <v>140</v>
      </c>
      <c r="S668">
        <v>8</v>
      </c>
      <c r="T668">
        <v>10.857142857142859</v>
      </c>
      <c r="U668">
        <v>419.59214285714256</v>
      </c>
      <c r="V668">
        <v>100</v>
      </c>
      <c r="W668">
        <v>98.571428571428555</v>
      </c>
      <c r="X668">
        <v>98.571428571428555</v>
      </c>
      <c r="Y668">
        <v>33.846772515174443</v>
      </c>
      <c r="Z668">
        <v>0</v>
      </c>
      <c r="AA668">
        <v>2.2790080190776849</v>
      </c>
      <c r="AC668">
        <v>1.3875380257498009</v>
      </c>
      <c r="AE668">
        <v>3.9897406668566529</v>
      </c>
      <c r="AF668">
        <v>5.4566307516588282</v>
      </c>
      <c r="AG668">
        <v>2603.3203125</v>
      </c>
      <c r="AH668">
        <v>91.428571428571445</v>
      </c>
      <c r="AI668">
        <v>88.571428571428555</v>
      </c>
      <c r="AJ668">
        <v>839.78921214635886</v>
      </c>
      <c r="AK668">
        <v>27.310154332102861</v>
      </c>
      <c r="AL668">
        <v>-30.430322368641907</v>
      </c>
      <c r="AN668">
        <v>99</v>
      </c>
      <c r="AO668">
        <v>99</v>
      </c>
      <c r="AP668">
        <v>99</v>
      </c>
      <c r="AQ668">
        <v>99</v>
      </c>
      <c r="AR668">
        <v>223.046875</v>
      </c>
      <c r="AS668">
        <v>38.011667042769723</v>
      </c>
    </row>
    <row r="669" spans="1:45">
      <c r="A669">
        <v>16</v>
      </c>
      <c r="B669">
        <v>91</v>
      </c>
      <c r="C669">
        <v>2024</v>
      </c>
      <c r="D669">
        <v>7</v>
      </c>
      <c r="E669">
        <v>99</v>
      </c>
      <c r="F669">
        <v>99</v>
      </c>
      <c r="G669">
        <v>99</v>
      </c>
      <c r="H669">
        <v>99</v>
      </c>
      <c r="I669">
        <v>99</v>
      </c>
      <c r="J669">
        <v>999</v>
      </c>
      <c r="K669">
        <v>99</v>
      </c>
      <c r="L669">
        <v>8</v>
      </c>
      <c r="M669">
        <v>99</v>
      </c>
      <c r="N669">
        <v>99</v>
      </c>
      <c r="O669">
        <v>99</v>
      </c>
      <c r="P669">
        <v>99</v>
      </c>
      <c r="Q669">
        <v>72</v>
      </c>
      <c r="R669">
        <v>86</v>
      </c>
      <c r="S669">
        <v>8</v>
      </c>
      <c r="T669">
        <v>11.069767441860469</v>
      </c>
      <c r="U669">
        <v>416.41279069767438</v>
      </c>
      <c r="V669">
        <v>100</v>
      </c>
      <c r="W669">
        <v>98.837209302325562</v>
      </c>
      <c r="X669">
        <v>97.67441860465118</v>
      </c>
      <c r="Y669">
        <v>35.703386578059479</v>
      </c>
      <c r="Z669">
        <v>0</v>
      </c>
      <c r="AA669">
        <v>2.4053752677024929</v>
      </c>
      <c r="AC669">
        <v>12.17792816600072</v>
      </c>
      <c r="AE669">
        <v>2.8936742934051147</v>
      </c>
      <c r="AF669">
        <v>4.0108805558056879</v>
      </c>
      <c r="AG669">
        <v>2555.9024390243903</v>
      </c>
      <c r="AH669">
        <v>95.348837209302374</v>
      </c>
      <c r="AI669">
        <v>88.372093023255857</v>
      </c>
      <c r="AJ669">
        <v>687.43554216246173</v>
      </c>
      <c r="AK669">
        <v>14.108373579200023</v>
      </c>
      <c r="AL669">
        <v>2.4875378564380659</v>
      </c>
      <c r="AN669">
        <v>99</v>
      </c>
      <c r="AO669">
        <v>99</v>
      </c>
      <c r="AP669">
        <v>99</v>
      </c>
      <c r="AQ669">
        <v>99</v>
      </c>
      <c r="AR669">
        <v>221.54878048780483</v>
      </c>
      <c r="AS669">
        <v>38.364117250166409</v>
      </c>
    </row>
    <row r="670" spans="1:45">
      <c r="A670">
        <v>16</v>
      </c>
      <c r="B670">
        <v>92</v>
      </c>
      <c r="C670">
        <v>2024</v>
      </c>
      <c r="D670">
        <v>8</v>
      </c>
      <c r="E670">
        <v>99</v>
      </c>
      <c r="F670">
        <v>99</v>
      </c>
      <c r="G670">
        <v>99</v>
      </c>
      <c r="H670">
        <v>99</v>
      </c>
      <c r="I670">
        <v>99</v>
      </c>
      <c r="J670">
        <v>999</v>
      </c>
      <c r="K670">
        <v>99</v>
      </c>
      <c r="L670">
        <v>8</v>
      </c>
      <c r="M670">
        <v>99</v>
      </c>
      <c r="N670">
        <v>99</v>
      </c>
      <c r="O670">
        <v>99</v>
      </c>
      <c r="P670">
        <v>99</v>
      </c>
      <c r="Q670">
        <v>57</v>
      </c>
      <c r="R670">
        <v>70</v>
      </c>
      <c r="S670">
        <v>8</v>
      </c>
      <c r="T670">
        <v>11.114285714285712</v>
      </c>
      <c r="U670">
        <v>402.14428571428579</v>
      </c>
      <c r="V670">
        <v>100</v>
      </c>
      <c r="W670">
        <v>97.142857142857125</v>
      </c>
      <c r="X670">
        <v>88.571428571428555</v>
      </c>
      <c r="Y670">
        <v>40.865523840708278</v>
      </c>
      <c r="Z670">
        <v>0</v>
      </c>
      <c r="AA670">
        <v>2.1148647855653797</v>
      </c>
      <c r="AC670">
        <v>11.20286399976743</v>
      </c>
      <c r="AE670">
        <v>2.0521841102316034</v>
      </c>
      <c r="AF670">
        <v>2.7840006867506983</v>
      </c>
      <c r="AG670">
        <v>2625.2727272727275</v>
      </c>
      <c r="AH670">
        <v>94.285714285714306</v>
      </c>
      <c r="AI670">
        <v>91.428571428571445</v>
      </c>
      <c r="AJ670">
        <v>841.62457522332045</v>
      </c>
      <c r="AK670">
        <v>-4.0527207911015708</v>
      </c>
      <c r="AL670">
        <v>24.271526662444501</v>
      </c>
      <c r="AN670">
        <v>99</v>
      </c>
      <c r="AO670">
        <v>99</v>
      </c>
      <c r="AP670">
        <v>99</v>
      </c>
      <c r="AQ670">
        <v>99</v>
      </c>
      <c r="AR670">
        <v>218.89393939393941</v>
      </c>
      <c r="AS670">
        <v>38.336397973944607</v>
      </c>
    </row>
    <row r="671" spans="1:45">
      <c r="A671">
        <v>16</v>
      </c>
      <c r="B671">
        <v>93</v>
      </c>
      <c r="C671">
        <v>2024</v>
      </c>
      <c r="D671">
        <v>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999</v>
      </c>
      <c r="K671">
        <v>99</v>
      </c>
      <c r="L671">
        <v>8</v>
      </c>
      <c r="M671">
        <v>99</v>
      </c>
      <c r="N671">
        <v>99</v>
      </c>
      <c r="O671">
        <v>99</v>
      </c>
      <c r="P671">
        <v>99</v>
      </c>
      <c r="Q671">
        <v>52</v>
      </c>
      <c r="R671">
        <v>71</v>
      </c>
      <c r="S671">
        <v>8</v>
      </c>
      <c r="T671">
        <v>11.042253521126762</v>
      </c>
      <c r="U671">
        <v>413.01971830985906</v>
      </c>
      <c r="V671">
        <v>100</v>
      </c>
      <c r="W671">
        <v>92.957746478873219</v>
      </c>
      <c r="X671">
        <v>94.366197183098592</v>
      </c>
      <c r="Y671">
        <v>42.999245390425124</v>
      </c>
      <c r="Z671">
        <v>0</v>
      </c>
      <c r="AA671">
        <v>2.8945632364992919</v>
      </c>
      <c r="AC671">
        <v>21.920929925823511</v>
      </c>
      <c r="AE671">
        <v>1.8847889567294924</v>
      </c>
      <c r="AF671">
        <v>2.6267887050343006</v>
      </c>
      <c r="AG671">
        <v>2780.7727272727275</v>
      </c>
      <c r="AH671">
        <v>92.957746478873219</v>
      </c>
      <c r="AI671">
        <v>83.098591549295804</v>
      </c>
      <c r="AJ671">
        <v>1021.0775027043364</v>
      </c>
      <c r="AK671">
        <v>23.595387606594873</v>
      </c>
      <c r="AL671">
        <v>4.1212169213449474</v>
      </c>
      <c r="AN671">
        <v>99</v>
      </c>
      <c r="AO671">
        <v>99</v>
      </c>
      <c r="AP671">
        <v>99</v>
      </c>
      <c r="AQ671">
        <v>99</v>
      </c>
      <c r="AR671">
        <v>220.59090909090912</v>
      </c>
      <c r="AS671">
        <v>38.508917981016879</v>
      </c>
    </row>
    <row r="672" spans="1:45">
      <c r="A672">
        <v>16</v>
      </c>
      <c r="B672">
        <v>94</v>
      </c>
      <c r="C672">
        <v>2024</v>
      </c>
      <c r="D672">
        <v>10</v>
      </c>
      <c r="E672">
        <v>99</v>
      </c>
      <c r="F672">
        <v>99</v>
      </c>
      <c r="G672">
        <v>99</v>
      </c>
      <c r="H672">
        <v>99</v>
      </c>
      <c r="I672">
        <v>99</v>
      </c>
      <c r="J672">
        <v>999</v>
      </c>
      <c r="K672">
        <v>99</v>
      </c>
      <c r="L672">
        <v>8</v>
      </c>
      <c r="M672">
        <v>99</v>
      </c>
      <c r="N672">
        <v>99</v>
      </c>
      <c r="O672">
        <v>99</v>
      </c>
      <c r="P672">
        <v>99</v>
      </c>
      <c r="Q672">
        <v>253</v>
      </c>
      <c r="R672">
        <v>362</v>
      </c>
      <c r="S672">
        <v>8</v>
      </c>
      <c r="T672">
        <v>10.983425414364637</v>
      </c>
      <c r="U672">
        <v>406.43066298342575</v>
      </c>
      <c r="V672">
        <v>100</v>
      </c>
      <c r="W672">
        <v>97.790055248618785</v>
      </c>
      <c r="X672">
        <v>93.370165745856326</v>
      </c>
      <c r="Y672">
        <v>37.295731305249276</v>
      </c>
      <c r="Z672">
        <v>0</v>
      </c>
      <c r="AA672">
        <v>2.4640512347617496</v>
      </c>
      <c r="AC672">
        <v>9.9445549060466281</v>
      </c>
      <c r="AE672">
        <v>3.6976506639427993</v>
      </c>
      <c r="AF672">
        <v>4.9869403208302892</v>
      </c>
      <c r="AG672">
        <v>2643.5014326647561</v>
      </c>
      <c r="AH672">
        <v>96.408839779005504</v>
      </c>
      <c r="AI672">
        <v>95.58011049723757</v>
      </c>
      <c r="AJ672">
        <v>814.45021667507262</v>
      </c>
      <c r="AK672">
        <v>4.4002014227033932</v>
      </c>
      <c r="AL672">
        <v>-4.7117467868818865</v>
      </c>
      <c r="AN672">
        <v>99</v>
      </c>
      <c r="AO672">
        <v>99</v>
      </c>
      <c r="AP672">
        <v>99</v>
      </c>
      <c r="AQ672">
        <v>99</v>
      </c>
      <c r="AR672">
        <v>219.89971346704871</v>
      </c>
      <c r="AS672">
        <v>38.204621270497675</v>
      </c>
    </row>
    <row r="673" spans="1:45">
      <c r="A673">
        <v>16</v>
      </c>
      <c r="B673">
        <v>95</v>
      </c>
      <c r="C673">
        <v>2024</v>
      </c>
      <c r="D673">
        <v>11</v>
      </c>
      <c r="E673">
        <v>99</v>
      </c>
      <c r="F673">
        <v>99</v>
      </c>
      <c r="G673">
        <v>99</v>
      </c>
      <c r="H673">
        <v>99</v>
      </c>
      <c r="I673">
        <v>99</v>
      </c>
      <c r="J673">
        <v>999</v>
      </c>
      <c r="K673">
        <v>99</v>
      </c>
      <c r="L673">
        <v>8</v>
      </c>
      <c r="M673">
        <v>99</v>
      </c>
      <c r="N673">
        <v>99</v>
      </c>
      <c r="O673">
        <v>99</v>
      </c>
      <c r="P673">
        <v>99</v>
      </c>
      <c r="Q673">
        <v>186</v>
      </c>
      <c r="R673">
        <v>283</v>
      </c>
      <c r="S673">
        <v>8</v>
      </c>
      <c r="T673">
        <v>10.918727915194344</v>
      </c>
      <c r="U673">
        <v>407.96572438162531</v>
      </c>
      <c r="V673">
        <v>100</v>
      </c>
      <c r="W673">
        <v>96.819787985865759</v>
      </c>
      <c r="X673">
        <v>95.759717314487617</v>
      </c>
      <c r="Y673">
        <v>36.91177321479735</v>
      </c>
      <c r="Z673">
        <v>0</v>
      </c>
      <c r="AA673">
        <v>2.4603791414352103</v>
      </c>
      <c r="AC673">
        <v>24.81756477730972</v>
      </c>
      <c r="AE673">
        <v>3.5428142213319975</v>
      </c>
      <c r="AF673">
        <v>4.7448049608468477</v>
      </c>
      <c r="AG673">
        <v>2592.5328467153286</v>
      </c>
      <c r="AH673">
        <v>96.819787985865759</v>
      </c>
      <c r="AI673">
        <v>94.699646643109517</v>
      </c>
      <c r="AJ673">
        <v>789.85302200241586</v>
      </c>
      <c r="AK673">
        <v>11.062886795899377</v>
      </c>
      <c r="AL673">
        <v>-4.3044400862058554</v>
      </c>
      <c r="AN673">
        <v>99</v>
      </c>
      <c r="AO673">
        <v>99</v>
      </c>
      <c r="AP673">
        <v>99</v>
      </c>
      <c r="AQ673">
        <v>99</v>
      </c>
      <c r="AR673">
        <v>220.13868613138675</v>
      </c>
      <c r="AS673">
        <v>38.258791227249617</v>
      </c>
    </row>
    <row r="674" spans="1:45">
      <c r="A674">
        <v>16</v>
      </c>
      <c r="B674">
        <v>96</v>
      </c>
      <c r="C674">
        <v>2024</v>
      </c>
      <c r="D674">
        <v>12</v>
      </c>
      <c r="E674">
        <v>99</v>
      </c>
      <c r="F674">
        <v>99</v>
      </c>
      <c r="G674">
        <v>99</v>
      </c>
      <c r="H674">
        <v>99</v>
      </c>
      <c r="I674">
        <v>99</v>
      </c>
      <c r="J674">
        <v>999</v>
      </c>
      <c r="K674">
        <v>99</v>
      </c>
      <c r="L674">
        <v>8</v>
      </c>
      <c r="M674">
        <v>99</v>
      </c>
      <c r="N674">
        <v>99</v>
      </c>
      <c r="O674">
        <v>99</v>
      </c>
      <c r="P674">
        <v>99</v>
      </c>
      <c r="Q674">
        <v>44</v>
      </c>
      <c r="R674">
        <v>56</v>
      </c>
      <c r="S674">
        <v>8</v>
      </c>
      <c r="T674">
        <v>10.339285714285712</v>
      </c>
      <c r="U674">
        <v>404.86964285714282</v>
      </c>
      <c r="V674">
        <v>100</v>
      </c>
      <c r="W674">
        <v>98.214285714285694</v>
      </c>
      <c r="X674">
        <v>94.642857142857125</v>
      </c>
      <c r="Y674">
        <v>39.589238795964363</v>
      </c>
      <c r="Z674">
        <v>0</v>
      </c>
      <c r="AA674">
        <v>2.4660319899608405</v>
      </c>
      <c r="AC674">
        <v>5.7795136317695119</v>
      </c>
      <c r="AE674">
        <v>3.3512866546977862</v>
      </c>
      <c r="AF674">
        <v>4.4087289827646421</v>
      </c>
      <c r="AG674">
        <v>2652.6481481481483</v>
      </c>
      <c r="AH674">
        <v>96.428571428571445</v>
      </c>
      <c r="AI674">
        <v>94.642857142857125</v>
      </c>
      <c r="AJ674">
        <v>837.501932720985</v>
      </c>
      <c r="AK674">
        <v>2.7804783733417913</v>
      </c>
      <c r="AL674">
        <v>-1.1165982678070243</v>
      </c>
      <c r="AN674">
        <v>99</v>
      </c>
      <c r="AO674">
        <v>99</v>
      </c>
      <c r="AP674">
        <v>99</v>
      </c>
      <c r="AQ674">
        <v>99</v>
      </c>
      <c r="AR674">
        <v>219.37037037037035</v>
      </c>
      <c r="AS674">
        <v>38.229145772044497</v>
      </c>
    </row>
    <row r="675" spans="1:45">
      <c r="A675">
        <v>16</v>
      </c>
      <c r="B675">
        <v>97</v>
      </c>
      <c r="C675">
        <v>2024</v>
      </c>
      <c r="D675">
        <v>1</v>
      </c>
      <c r="E675">
        <v>99</v>
      </c>
      <c r="F675">
        <v>99</v>
      </c>
      <c r="G675">
        <v>99</v>
      </c>
      <c r="H675">
        <v>99</v>
      </c>
      <c r="I675">
        <v>99</v>
      </c>
      <c r="J675">
        <v>999</v>
      </c>
      <c r="K675">
        <v>99</v>
      </c>
      <c r="L675">
        <v>9</v>
      </c>
      <c r="M675">
        <v>99</v>
      </c>
      <c r="N675">
        <v>99</v>
      </c>
      <c r="O675">
        <v>99</v>
      </c>
      <c r="P675">
        <v>99</v>
      </c>
      <c r="Q675">
        <v>46</v>
      </c>
      <c r="R675">
        <v>62</v>
      </c>
      <c r="S675">
        <v>9</v>
      </c>
      <c r="T675">
        <v>11.951612903225804</v>
      </c>
      <c r="U675">
        <v>444.62419354838687</v>
      </c>
      <c r="V675">
        <v>100</v>
      </c>
      <c r="W675">
        <v>100</v>
      </c>
      <c r="X675">
        <v>98.387096774193566</v>
      </c>
      <c r="Y675">
        <v>40.201378910246426</v>
      </c>
      <c r="Z675">
        <v>0</v>
      </c>
      <c r="AA675">
        <v>2.1283601089528776</v>
      </c>
      <c r="AC675">
        <v>24.033836109291038</v>
      </c>
      <c r="AE675">
        <v>1.1437004242759643</v>
      </c>
      <c r="AF675">
        <v>1.6662151571561348</v>
      </c>
      <c r="AG675">
        <v>2491.1803278688526</v>
      </c>
      <c r="AH675">
        <v>98.387096774193566</v>
      </c>
      <c r="AI675">
        <v>95.161290322580641</v>
      </c>
      <c r="AJ675">
        <v>787.3633841050771</v>
      </c>
      <c r="AK675">
        <v>-12.204784260479657</v>
      </c>
      <c r="AL675">
        <v>7.0424214841141852</v>
      </c>
      <c r="AN675">
        <v>99</v>
      </c>
      <c r="AO675">
        <v>99</v>
      </c>
      <c r="AP675">
        <v>99</v>
      </c>
      <c r="AQ675">
        <v>99</v>
      </c>
      <c r="AR675">
        <v>220.37704918032796</v>
      </c>
      <c r="AS675">
        <v>41.460961123337825</v>
      </c>
    </row>
    <row r="676" spans="1:45">
      <c r="A676">
        <v>16</v>
      </c>
      <c r="B676">
        <v>98</v>
      </c>
      <c r="C676">
        <v>2024</v>
      </c>
      <c r="D676">
        <v>2</v>
      </c>
      <c r="E676">
        <v>99</v>
      </c>
      <c r="F676">
        <v>99</v>
      </c>
      <c r="G676">
        <v>99</v>
      </c>
      <c r="H676">
        <v>99</v>
      </c>
      <c r="I676">
        <v>99</v>
      </c>
      <c r="J676">
        <v>999</v>
      </c>
      <c r="K676">
        <v>99</v>
      </c>
      <c r="L676">
        <v>9</v>
      </c>
      <c r="M676">
        <v>99</v>
      </c>
      <c r="N676">
        <v>99</v>
      </c>
      <c r="O676">
        <v>99</v>
      </c>
      <c r="P676">
        <v>99</v>
      </c>
      <c r="Q676">
        <v>29</v>
      </c>
      <c r="R676">
        <v>36</v>
      </c>
      <c r="S676">
        <v>9</v>
      </c>
      <c r="T676">
        <v>12.916666666666664</v>
      </c>
      <c r="U676">
        <v>455.84166666666658</v>
      </c>
      <c r="V676">
        <v>100</v>
      </c>
      <c r="W676">
        <v>100</v>
      </c>
      <c r="X676">
        <v>100</v>
      </c>
      <c r="Y676">
        <v>37.370765274774072</v>
      </c>
      <c r="Z676">
        <v>0</v>
      </c>
      <c r="AA676">
        <v>1.8615256586407232</v>
      </c>
      <c r="AC676">
        <v>18.504439706964813</v>
      </c>
      <c r="AE676">
        <v>1.1508951406649612</v>
      </c>
      <c r="AF676">
        <v>1.7207291857702378</v>
      </c>
      <c r="AG676">
        <v>2391.060606060606</v>
      </c>
      <c r="AH676">
        <v>91.666666666666686</v>
      </c>
      <c r="AI676">
        <v>83.333333333333314</v>
      </c>
      <c r="AJ676">
        <v>810.4864584662771</v>
      </c>
      <c r="AK676">
        <v>48.248605650459965</v>
      </c>
      <c r="AL676">
        <v>29.059777015669823</v>
      </c>
      <c r="AN676">
        <v>99</v>
      </c>
      <c r="AO676">
        <v>99</v>
      </c>
      <c r="AP676">
        <v>99</v>
      </c>
      <c r="AQ676">
        <v>99</v>
      </c>
      <c r="AR676">
        <v>222</v>
      </c>
      <c r="AS676">
        <v>41.964809628172787</v>
      </c>
    </row>
    <row r="677" spans="1:45">
      <c r="A677">
        <v>16</v>
      </c>
      <c r="B677">
        <v>99</v>
      </c>
      <c r="C677">
        <v>2024</v>
      </c>
      <c r="D677">
        <v>3</v>
      </c>
      <c r="E677">
        <v>99</v>
      </c>
      <c r="F677">
        <v>99</v>
      </c>
      <c r="G677">
        <v>99</v>
      </c>
      <c r="H677">
        <v>99</v>
      </c>
      <c r="I677">
        <v>99</v>
      </c>
      <c r="J677">
        <v>999</v>
      </c>
      <c r="K677">
        <v>99</v>
      </c>
      <c r="L677">
        <v>9</v>
      </c>
      <c r="M677">
        <v>99</v>
      </c>
      <c r="N677">
        <v>99</v>
      </c>
      <c r="O677">
        <v>99</v>
      </c>
      <c r="P677">
        <v>99</v>
      </c>
      <c r="Q677">
        <v>35</v>
      </c>
      <c r="R677">
        <v>36</v>
      </c>
      <c r="S677">
        <v>9</v>
      </c>
      <c r="T677">
        <v>12.666666666666664</v>
      </c>
      <c r="U677">
        <v>466.35277777777776</v>
      </c>
      <c r="V677">
        <v>100</v>
      </c>
      <c r="W677">
        <v>100</v>
      </c>
      <c r="X677">
        <v>100</v>
      </c>
      <c r="Y677">
        <v>40.566978128844255</v>
      </c>
      <c r="Z677">
        <v>0</v>
      </c>
      <c r="AA677">
        <v>2.0412414523193214</v>
      </c>
      <c r="AC677">
        <v>8.8905977422988673</v>
      </c>
      <c r="AE677">
        <v>0.98711269536605439</v>
      </c>
      <c r="AF677">
        <v>1.5058246921094496</v>
      </c>
      <c r="AG677">
        <v>2438.15625</v>
      </c>
      <c r="AH677">
        <v>88.8888888888889</v>
      </c>
      <c r="AI677">
        <v>83.333333333333314</v>
      </c>
      <c r="AJ677">
        <v>695.53195062192322</v>
      </c>
      <c r="AK677">
        <v>-61.605060105492711</v>
      </c>
      <c r="AL677">
        <v>-18.821553391445565</v>
      </c>
      <c r="AN677">
        <v>99</v>
      </c>
      <c r="AO677">
        <v>99</v>
      </c>
      <c r="AP677">
        <v>99</v>
      </c>
      <c r="AQ677">
        <v>99</v>
      </c>
      <c r="AR677">
        <v>222.40625</v>
      </c>
      <c r="AS677">
        <v>41.780443062483101</v>
      </c>
    </row>
    <row r="678" spans="1:45">
      <c r="A678">
        <v>16</v>
      </c>
      <c r="B678">
        <v>100</v>
      </c>
      <c r="C678">
        <v>2024</v>
      </c>
      <c r="D678">
        <v>4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999</v>
      </c>
      <c r="K678">
        <v>99</v>
      </c>
      <c r="L678">
        <v>9</v>
      </c>
      <c r="M678">
        <v>99</v>
      </c>
      <c r="N678">
        <v>99</v>
      </c>
      <c r="O678">
        <v>99</v>
      </c>
      <c r="P678">
        <v>99</v>
      </c>
      <c r="Q678">
        <v>65</v>
      </c>
      <c r="R678">
        <v>79</v>
      </c>
      <c r="S678">
        <v>9</v>
      </c>
      <c r="T678">
        <v>12.037974683544304</v>
      </c>
      <c r="U678">
        <v>444.94303797468353</v>
      </c>
      <c r="V678">
        <v>100</v>
      </c>
      <c r="W678">
        <v>100</v>
      </c>
      <c r="X678">
        <v>100</v>
      </c>
      <c r="Y678">
        <v>41.263701778217182</v>
      </c>
      <c r="Z678">
        <v>0</v>
      </c>
      <c r="AA678">
        <v>1.9056414447148111</v>
      </c>
      <c r="AC678">
        <v>23.98025865926822</v>
      </c>
      <c r="AE678">
        <v>1.7885442608105051</v>
      </c>
      <c r="AF678">
        <v>2.5663265510996518</v>
      </c>
      <c r="AG678">
        <v>2589.1621621621625</v>
      </c>
      <c r="AH678">
        <v>93.670886075949383</v>
      </c>
      <c r="AI678">
        <v>92.405063291139228</v>
      </c>
      <c r="AJ678">
        <v>832.52934413062496</v>
      </c>
      <c r="AK678">
        <v>34.070268628132595</v>
      </c>
      <c r="AL678">
        <v>-19.541433541720753</v>
      </c>
      <c r="AN678">
        <v>99</v>
      </c>
      <c r="AO678">
        <v>99</v>
      </c>
      <c r="AP678">
        <v>99</v>
      </c>
      <c r="AQ678">
        <v>99</v>
      </c>
      <c r="AR678">
        <v>221.02702702702703</v>
      </c>
      <c r="AS678">
        <v>41.342914652731181</v>
      </c>
    </row>
    <row r="679" spans="1:45">
      <c r="A679">
        <v>16</v>
      </c>
      <c r="B679">
        <v>101</v>
      </c>
      <c r="C679">
        <v>2024</v>
      </c>
      <c r="D679">
        <v>5</v>
      </c>
      <c r="E679">
        <v>99</v>
      </c>
      <c r="F679">
        <v>99</v>
      </c>
      <c r="G679">
        <v>99</v>
      </c>
      <c r="H679">
        <v>99</v>
      </c>
      <c r="I679">
        <v>99</v>
      </c>
      <c r="J679">
        <v>999</v>
      </c>
      <c r="K679">
        <v>99</v>
      </c>
      <c r="L679">
        <v>9</v>
      </c>
      <c r="M679">
        <v>99</v>
      </c>
      <c r="N679">
        <v>99</v>
      </c>
      <c r="O679">
        <v>99</v>
      </c>
      <c r="P679">
        <v>99</v>
      </c>
      <c r="Q679">
        <v>40</v>
      </c>
      <c r="R679">
        <v>56</v>
      </c>
      <c r="S679">
        <v>9</v>
      </c>
      <c r="T679">
        <v>11.946428571428569</v>
      </c>
      <c r="U679">
        <v>448.67142857142824</v>
      </c>
      <c r="V679">
        <v>100</v>
      </c>
      <c r="W679">
        <v>100</v>
      </c>
      <c r="X679">
        <v>100</v>
      </c>
      <c r="Y679">
        <v>37.870190473916885</v>
      </c>
      <c r="Z679">
        <v>0</v>
      </c>
      <c r="AA679">
        <v>1.9495387994631592</v>
      </c>
      <c r="AC679">
        <v>-3.4463067011588353</v>
      </c>
      <c r="AE679">
        <v>1.495327102803738</v>
      </c>
      <c r="AF679">
        <v>2.1840874448612575</v>
      </c>
      <c r="AG679">
        <v>2563.9807692307686</v>
      </c>
      <c r="AH679">
        <v>92.857142857142875</v>
      </c>
      <c r="AI679">
        <v>92.857142857142875</v>
      </c>
      <c r="AJ679">
        <v>595.96732907306773</v>
      </c>
      <c r="AK679">
        <v>27.248968799003404</v>
      </c>
      <c r="AL679">
        <v>-23.088749205801008</v>
      </c>
      <c r="AN679">
        <v>99</v>
      </c>
      <c r="AO679">
        <v>99</v>
      </c>
      <c r="AP679">
        <v>99</v>
      </c>
      <c r="AQ679">
        <v>99</v>
      </c>
      <c r="AR679">
        <v>221.5192307692308</v>
      </c>
      <c r="AS679">
        <v>41.348572482878026</v>
      </c>
    </row>
    <row r="680" spans="1:45">
      <c r="A680">
        <v>16</v>
      </c>
      <c r="B680">
        <v>102</v>
      </c>
      <c r="C680">
        <v>2024</v>
      </c>
      <c r="D680">
        <v>6</v>
      </c>
      <c r="E680">
        <v>99</v>
      </c>
      <c r="F680">
        <v>99</v>
      </c>
      <c r="G680">
        <v>99</v>
      </c>
      <c r="H680">
        <v>99</v>
      </c>
      <c r="I680">
        <v>99</v>
      </c>
      <c r="J680">
        <v>999</v>
      </c>
      <c r="K680">
        <v>99</v>
      </c>
      <c r="L680">
        <v>9</v>
      </c>
      <c r="M680">
        <v>99</v>
      </c>
      <c r="N680">
        <v>99</v>
      </c>
      <c r="O680">
        <v>99</v>
      </c>
      <c r="P680">
        <v>99</v>
      </c>
      <c r="Q680">
        <v>48</v>
      </c>
      <c r="R680">
        <v>58</v>
      </c>
      <c r="S680">
        <v>9</v>
      </c>
      <c r="T680">
        <v>11.534482758620689</v>
      </c>
      <c r="U680">
        <v>446.30344827586208</v>
      </c>
      <c r="V680">
        <v>100</v>
      </c>
      <c r="W680">
        <v>100</v>
      </c>
      <c r="X680">
        <v>98.275862068965509</v>
      </c>
      <c r="Y680">
        <v>38.798240119690711</v>
      </c>
      <c r="Z680">
        <v>0</v>
      </c>
      <c r="AA680">
        <v>1.7539661189015123</v>
      </c>
      <c r="AC680">
        <v>17.6793157708845</v>
      </c>
      <c r="AE680">
        <v>1.6528925619834716</v>
      </c>
      <c r="AF680">
        <v>2.4045146049163346</v>
      </c>
      <c r="AG680">
        <v>2495.090909090909</v>
      </c>
      <c r="AH680">
        <v>94.827586206896569</v>
      </c>
      <c r="AI680">
        <v>94.827586206896569</v>
      </c>
      <c r="AJ680">
        <v>654.008987225635</v>
      </c>
      <c r="AK680">
        <v>6.0873020706696526</v>
      </c>
      <c r="AL680">
        <v>8.9425250919048391</v>
      </c>
      <c r="AN680">
        <v>99</v>
      </c>
      <c r="AO680">
        <v>99</v>
      </c>
      <c r="AP680">
        <v>99</v>
      </c>
      <c r="AQ680">
        <v>99</v>
      </c>
      <c r="AR680">
        <v>220.70909090909089</v>
      </c>
      <c r="AS680">
        <v>41.420773009394495</v>
      </c>
    </row>
    <row r="681" spans="1:45">
      <c r="A681">
        <v>16</v>
      </c>
      <c r="B681">
        <v>103</v>
      </c>
      <c r="C681">
        <v>2024</v>
      </c>
      <c r="D681">
        <v>7</v>
      </c>
      <c r="E681">
        <v>99</v>
      </c>
      <c r="F681">
        <v>99</v>
      </c>
      <c r="G681">
        <v>99</v>
      </c>
      <c r="H681">
        <v>99</v>
      </c>
      <c r="I681">
        <v>99</v>
      </c>
      <c r="J681">
        <v>999</v>
      </c>
      <c r="K681">
        <v>99</v>
      </c>
      <c r="L681">
        <v>9</v>
      </c>
      <c r="M681">
        <v>99</v>
      </c>
      <c r="N681">
        <v>99</v>
      </c>
      <c r="O681">
        <v>99</v>
      </c>
      <c r="P681">
        <v>99</v>
      </c>
      <c r="Q681">
        <v>22</v>
      </c>
      <c r="R681">
        <v>27</v>
      </c>
      <c r="S681">
        <v>9</v>
      </c>
      <c r="T681">
        <v>12.296296296296296</v>
      </c>
      <c r="U681">
        <v>446.87407407407409</v>
      </c>
      <c r="V681">
        <v>100</v>
      </c>
      <c r="W681">
        <v>100</v>
      </c>
      <c r="X681">
        <v>100</v>
      </c>
      <c r="Y681">
        <v>46.664353852153191</v>
      </c>
      <c r="Z681">
        <v>0</v>
      </c>
      <c r="AA681">
        <v>2.0333299601941928</v>
      </c>
      <c r="AC681">
        <v>-26.636516235409498</v>
      </c>
      <c r="AE681">
        <v>0.90847913862718732</v>
      </c>
      <c r="AF681">
        <v>1.3513446919042511</v>
      </c>
      <c r="AG681">
        <v>2666.5</v>
      </c>
      <c r="AH681">
        <v>96.296296296296291</v>
      </c>
      <c r="AI681">
        <v>92.592592592592609</v>
      </c>
      <c r="AJ681">
        <v>836.08120925035644</v>
      </c>
      <c r="AK681">
        <v>-21.035631819712112</v>
      </c>
      <c r="AL681">
        <v>6.9932610767749201</v>
      </c>
      <c r="AN681">
        <v>99</v>
      </c>
      <c r="AO681">
        <v>99</v>
      </c>
      <c r="AP681">
        <v>99</v>
      </c>
      <c r="AQ681">
        <v>99</v>
      </c>
      <c r="AR681">
        <v>221.11538461538473</v>
      </c>
      <c r="AS681">
        <v>41.294020345209695</v>
      </c>
    </row>
    <row r="682" spans="1:45">
      <c r="A682">
        <v>16</v>
      </c>
      <c r="B682">
        <v>104</v>
      </c>
      <c r="C682">
        <v>2024</v>
      </c>
      <c r="D682">
        <v>8</v>
      </c>
      <c r="E682">
        <v>99</v>
      </c>
      <c r="F682">
        <v>99</v>
      </c>
      <c r="G682">
        <v>99</v>
      </c>
      <c r="H682">
        <v>99</v>
      </c>
      <c r="I682">
        <v>99</v>
      </c>
      <c r="J682">
        <v>999</v>
      </c>
      <c r="K682">
        <v>99</v>
      </c>
      <c r="L682">
        <v>9</v>
      </c>
      <c r="M682">
        <v>99</v>
      </c>
      <c r="N682">
        <v>99</v>
      </c>
      <c r="O682">
        <v>99</v>
      </c>
      <c r="P682">
        <v>99</v>
      </c>
      <c r="Q682">
        <v>19</v>
      </c>
      <c r="R682">
        <v>20</v>
      </c>
      <c r="S682">
        <v>9</v>
      </c>
      <c r="T682">
        <v>12.05</v>
      </c>
      <c r="U682">
        <v>449.89499999999998</v>
      </c>
      <c r="V682">
        <v>100</v>
      </c>
      <c r="W682">
        <v>100</v>
      </c>
      <c r="X682">
        <v>100</v>
      </c>
      <c r="Y682">
        <v>36.904030606426154</v>
      </c>
      <c r="Z682">
        <v>0</v>
      </c>
      <c r="AA682">
        <v>1.8020821290940077</v>
      </c>
      <c r="AC682">
        <v>-0.75145749620126434</v>
      </c>
      <c r="AE682">
        <v>0.58633831720902951</v>
      </c>
      <c r="AF682">
        <v>0.88987818087019621</v>
      </c>
      <c r="AG682">
        <v>2584.25</v>
      </c>
      <c r="AH682">
        <v>100</v>
      </c>
      <c r="AI682">
        <v>100</v>
      </c>
      <c r="AJ682">
        <v>1039.2346643083069</v>
      </c>
      <c r="AK682">
        <v>-10.100174740152376</v>
      </c>
      <c r="AL682">
        <v>-4.8410490851519805</v>
      </c>
      <c r="AN682">
        <v>99</v>
      </c>
      <c r="AO682">
        <v>99</v>
      </c>
      <c r="AP682">
        <v>99</v>
      </c>
      <c r="AQ682">
        <v>99</v>
      </c>
      <c r="AR682">
        <v>220.6</v>
      </c>
      <c r="AS682">
        <v>41.882494467253238</v>
      </c>
    </row>
    <row r="683" spans="1:45">
      <c r="A683">
        <v>16</v>
      </c>
      <c r="B683">
        <v>105</v>
      </c>
      <c r="C683">
        <v>2024</v>
      </c>
      <c r="D683">
        <v>9</v>
      </c>
      <c r="E683">
        <v>99</v>
      </c>
      <c r="F683">
        <v>99</v>
      </c>
      <c r="G683">
        <v>99</v>
      </c>
      <c r="H683">
        <v>99</v>
      </c>
      <c r="I683">
        <v>99</v>
      </c>
      <c r="J683">
        <v>999</v>
      </c>
      <c r="K683">
        <v>99</v>
      </c>
      <c r="L683">
        <v>9</v>
      </c>
      <c r="M683">
        <v>99</v>
      </c>
      <c r="N683">
        <v>99</v>
      </c>
      <c r="O683">
        <v>99</v>
      </c>
      <c r="P683">
        <v>99</v>
      </c>
      <c r="Q683">
        <v>18</v>
      </c>
      <c r="R683">
        <v>23</v>
      </c>
      <c r="S683">
        <v>9</v>
      </c>
      <c r="T683">
        <v>12.173913043478262</v>
      </c>
      <c r="U683">
        <v>443.69565217391312</v>
      </c>
      <c r="V683">
        <v>100</v>
      </c>
      <c r="W683">
        <v>100</v>
      </c>
      <c r="X683">
        <v>100</v>
      </c>
      <c r="Y683">
        <v>40.092756347389312</v>
      </c>
      <c r="Z683">
        <v>0</v>
      </c>
      <c r="AA683">
        <v>2.1799915020385527</v>
      </c>
      <c r="AC683">
        <v>-1.0835808931173907</v>
      </c>
      <c r="AE683">
        <v>0.6105654366870189</v>
      </c>
      <c r="AF683">
        <v>0.91413221531813316</v>
      </c>
      <c r="AG683">
        <v>2495.7272727272725</v>
      </c>
      <c r="AH683">
        <v>95.652173913043484</v>
      </c>
      <c r="AI683">
        <v>95.652173913043484</v>
      </c>
      <c r="AJ683">
        <v>729.1450274632482</v>
      </c>
      <c r="AK683">
        <v>38.645760310441773</v>
      </c>
      <c r="AL683">
        <v>17.687133864983338</v>
      </c>
      <c r="AN683">
        <v>99</v>
      </c>
      <c r="AO683">
        <v>99</v>
      </c>
      <c r="AP683">
        <v>99</v>
      </c>
      <c r="AQ683">
        <v>99</v>
      </c>
      <c r="AR683">
        <v>220.59090909090912</v>
      </c>
      <c r="AS683">
        <v>41.434152264907006</v>
      </c>
    </row>
    <row r="684" spans="1:45">
      <c r="A684">
        <v>16</v>
      </c>
      <c r="B684">
        <v>106</v>
      </c>
      <c r="C684">
        <v>2024</v>
      </c>
      <c r="D684">
        <v>10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999</v>
      </c>
      <c r="K684">
        <v>99</v>
      </c>
      <c r="L684">
        <v>9</v>
      </c>
      <c r="M684">
        <v>99</v>
      </c>
      <c r="N684">
        <v>99</v>
      </c>
      <c r="O684">
        <v>99</v>
      </c>
      <c r="P684">
        <v>99</v>
      </c>
      <c r="Q684">
        <v>83</v>
      </c>
      <c r="R684">
        <v>112</v>
      </c>
      <c r="S684">
        <v>9</v>
      </c>
      <c r="T684">
        <v>12.044642857142859</v>
      </c>
      <c r="U684">
        <v>443.13839285714278</v>
      </c>
      <c r="V684">
        <v>100</v>
      </c>
      <c r="W684">
        <v>100</v>
      </c>
      <c r="X684">
        <v>99.107142857142875</v>
      </c>
      <c r="Y684">
        <v>41.830551560380222</v>
      </c>
      <c r="Z684">
        <v>0</v>
      </c>
      <c r="AA684">
        <v>2.2416049450319764</v>
      </c>
      <c r="AC684">
        <v>12.402513876034138</v>
      </c>
      <c r="AE684">
        <v>1.1440245148110315</v>
      </c>
      <c r="AF684">
        <v>1.6822732366416453</v>
      </c>
      <c r="AG684">
        <v>2605.1999999999998</v>
      </c>
      <c r="AH684">
        <v>98.214285714285694</v>
      </c>
      <c r="AI684">
        <v>98.214285714285694</v>
      </c>
      <c r="AJ684">
        <v>680.93924171624303</v>
      </c>
      <c r="AK684">
        <v>2.4519733362862555</v>
      </c>
      <c r="AL684">
        <v>-7.4741634508612194</v>
      </c>
      <c r="AN684">
        <v>99</v>
      </c>
      <c r="AO684">
        <v>99</v>
      </c>
      <c r="AP684">
        <v>99</v>
      </c>
      <c r="AQ684">
        <v>99</v>
      </c>
      <c r="AR684">
        <v>220.5</v>
      </c>
      <c r="AS684">
        <v>41.230103720885261</v>
      </c>
    </row>
    <row r="685" spans="1:45">
      <c r="A685">
        <v>16</v>
      </c>
      <c r="B685">
        <v>107</v>
      </c>
      <c r="C685">
        <v>2024</v>
      </c>
      <c r="D685">
        <v>11</v>
      </c>
      <c r="E685">
        <v>99</v>
      </c>
      <c r="F685">
        <v>99</v>
      </c>
      <c r="G685">
        <v>99</v>
      </c>
      <c r="H685">
        <v>99</v>
      </c>
      <c r="I685">
        <v>99</v>
      </c>
      <c r="J685">
        <v>999</v>
      </c>
      <c r="K685">
        <v>99</v>
      </c>
      <c r="L685">
        <v>9</v>
      </c>
      <c r="M685">
        <v>99</v>
      </c>
      <c r="N685">
        <v>99</v>
      </c>
      <c r="O685">
        <v>99</v>
      </c>
      <c r="P685">
        <v>99</v>
      </c>
      <c r="Q685">
        <v>81</v>
      </c>
      <c r="R685">
        <v>99</v>
      </c>
      <c r="S685">
        <v>9</v>
      </c>
      <c r="T685">
        <v>12.23232323232323</v>
      </c>
      <c r="U685">
        <v>446.86363636363666</v>
      </c>
      <c r="V685">
        <v>100</v>
      </c>
      <c r="W685">
        <v>100</v>
      </c>
      <c r="X685">
        <v>100</v>
      </c>
      <c r="Y685">
        <v>40.745910012371205</v>
      </c>
      <c r="Z685">
        <v>0</v>
      </c>
      <c r="AA685">
        <v>2.2420602125123628</v>
      </c>
      <c r="AC685">
        <v>24.879540213235021</v>
      </c>
      <c r="AE685">
        <v>1.2393590385578368</v>
      </c>
      <c r="AF685">
        <v>1.8181029122811736</v>
      </c>
      <c r="AG685">
        <v>2526.25</v>
      </c>
      <c r="AH685">
        <v>96.969696969696983</v>
      </c>
      <c r="AI685">
        <v>95.959595959595973</v>
      </c>
      <c r="AJ685">
        <v>713.17897473214975</v>
      </c>
      <c r="AK685">
        <v>29.225529124373153</v>
      </c>
      <c r="AL685">
        <v>1.5341516344177306</v>
      </c>
      <c r="AN685">
        <v>99</v>
      </c>
      <c r="AO685">
        <v>99</v>
      </c>
      <c r="AP685">
        <v>99</v>
      </c>
      <c r="AQ685">
        <v>99</v>
      </c>
      <c r="AR685">
        <v>220.7604166666666</v>
      </c>
      <c r="AS685">
        <v>41.582562269849056</v>
      </c>
    </row>
    <row r="686" spans="1:45">
      <c r="A686">
        <v>16</v>
      </c>
      <c r="B686">
        <v>108</v>
      </c>
      <c r="C686">
        <v>2024</v>
      </c>
      <c r="D686">
        <v>12</v>
      </c>
      <c r="E686">
        <v>99</v>
      </c>
      <c r="F686">
        <v>99</v>
      </c>
      <c r="G686">
        <v>99</v>
      </c>
      <c r="H686">
        <v>99</v>
      </c>
      <c r="I686">
        <v>99</v>
      </c>
      <c r="J686">
        <v>999</v>
      </c>
      <c r="K686">
        <v>99</v>
      </c>
      <c r="L686">
        <v>9</v>
      </c>
      <c r="M686">
        <v>99</v>
      </c>
      <c r="N686">
        <v>99</v>
      </c>
      <c r="O686">
        <v>99</v>
      </c>
      <c r="P686">
        <v>99</v>
      </c>
      <c r="Q686">
        <v>18</v>
      </c>
      <c r="R686">
        <v>23</v>
      </c>
      <c r="S686">
        <v>9</v>
      </c>
      <c r="T686">
        <v>12.086956521739131</v>
      </c>
      <c r="U686">
        <v>429.02608695652174</v>
      </c>
      <c r="V686">
        <v>100</v>
      </c>
      <c r="W686">
        <v>100</v>
      </c>
      <c r="X686">
        <v>100</v>
      </c>
      <c r="Y686">
        <v>35.067378838475349</v>
      </c>
      <c r="Z686">
        <v>0</v>
      </c>
      <c r="AA686">
        <v>2.7491191233977821</v>
      </c>
      <c r="AC686">
        <v>43.027433915962241</v>
      </c>
      <c r="AE686">
        <v>1.3764213046080198</v>
      </c>
      <c r="AF686">
        <v>1.9187645984081465</v>
      </c>
      <c r="AG686">
        <v>3118.571428571428</v>
      </c>
      <c r="AH686">
        <v>91.304347826086953</v>
      </c>
      <c r="AI686">
        <v>91.304347826086953</v>
      </c>
      <c r="AJ686">
        <v>1201.5926958843925</v>
      </c>
      <c r="AK686">
        <v>7.6105418776784814</v>
      </c>
      <c r="AL686">
        <v>-16.444894935234714</v>
      </c>
      <c r="AN686">
        <v>99</v>
      </c>
      <c r="AO686">
        <v>99</v>
      </c>
      <c r="AP686">
        <v>99</v>
      </c>
      <c r="AQ686">
        <v>99</v>
      </c>
      <c r="AR686">
        <v>217.52380952380952</v>
      </c>
      <c r="AS686">
        <v>41.476770074492357</v>
      </c>
    </row>
    <row r="687" spans="1:45">
      <c r="A687">
        <v>16</v>
      </c>
      <c r="B687">
        <v>109</v>
      </c>
      <c r="C687">
        <v>2024</v>
      </c>
      <c r="D687">
        <v>1</v>
      </c>
      <c r="E687">
        <v>99</v>
      </c>
      <c r="F687">
        <v>99</v>
      </c>
      <c r="G687">
        <v>99</v>
      </c>
      <c r="H687">
        <v>99</v>
      </c>
      <c r="I687">
        <v>99</v>
      </c>
      <c r="J687">
        <v>999</v>
      </c>
      <c r="K687">
        <v>99</v>
      </c>
      <c r="L687">
        <v>10</v>
      </c>
      <c r="M687">
        <v>99</v>
      </c>
      <c r="N687">
        <v>99</v>
      </c>
      <c r="O687">
        <v>99</v>
      </c>
      <c r="P687">
        <v>99</v>
      </c>
      <c r="Q687">
        <v>16</v>
      </c>
      <c r="R687">
        <v>22</v>
      </c>
      <c r="S687">
        <v>10</v>
      </c>
      <c r="T687">
        <v>13.68181818181818</v>
      </c>
      <c r="U687">
        <v>482.60909090909087</v>
      </c>
      <c r="V687">
        <v>100</v>
      </c>
      <c r="W687">
        <v>100</v>
      </c>
      <c r="X687">
        <v>100</v>
      </c>
      <c r="Y687">
        <v>30.784454593645151</v>
      </c>
      <c r="Z687">
        <v>0</v>
      </c>
      <c r="AA687">
        <v>1.4265777114977425</v>
      </c>
      <c r="AC687">
        <v>30.92275345704514</v>
      </c>
      <c r="AE687">
        <v>0.40582918280760005</v>
      </c>
      <c r="AF687">
        <v>0.64174793535641006</v>
      </c>
      <c r="AG687">
        <v>2323.5454545454545</v>
      </c>
      <c r="AH687">
        <v>100</v>
      </c>
      <c r="AI687">
        <v>100</v>
      </c>
      <c r="AJ687">
        <v>735.77965620105283</v>
      </c>
      <c r="AK687">
        <v>-4.5974567711432099</v>
      </c>
      <c r="AL687">
        <v>30.433690962212456</v>
      </c>
      <c r="AN687">
        <v>99</v>
      </c>
      <c r="AO687">
        <v>99</v>
      </c>
      <c r="AP687">
        <v>99</v>
      </c>
      <c r="AQ687">
        <v>99</v>
      </c>
      <c r="AR687">
        <v>220.1363636363636</v>
      </c>
      <c r="AS687">
        <v>45.226065763835685</v>
      </c>
    </row>
    <row r="688" spans="1:45">
      <c r="A688">
        <v>16</v>
      </c>
      <c r="B688">
        <v>110</v>
      </c>
      <c r="C688">
        <v>2024</v>
      </c>
      <c r="D688">
        <v>2</v>
      </c>
      <c r="E688">
        <v>99</v>
      </c>
      <c r="F688">
        <v>99</v>
      </c>
      <c r="G688">
        <v>99</v>
      </c>
      <c r="H688">
        <v>99</v>
      </c>
      <c r="I688">
        <v>99</v>
      </c>
      <c r="J688">
        <v>999</v>
      </c>
      <c r="K688">
        <v>99</v>
      </c>
      <c r="L688">
        <v>10</v>
      </c>
      <c r="M688">
        <v>99</v>
      </c>
      <c r="N688">
        <v>99</v>
      </c>
      <c r="O688">
        <v>99</v>
      </c>
      <c r="P688">
        <v>99</v>
      </c>
      <c r="Q688">
        <v>6</v>
      </c>
      <c r="R688">
        <v>7</v>
      </c>
      <c r="S688">
        <v>10</v>
      </c>
      <c r="T688">
        <v>12.714285714285712</v>
      </c>
      <c r="U688">
        <v>492.48571428571438</v>
      </c>
      <c r="V688">
        <v>100</v>
      </c>
      <c r="W688">
        <v>100</v>
      </c>
      <c r="X688">
        <v>100</v>
      </c>
      <c r="Y688">
        <v>67.390279684227238</v>
      </c>
      <c r="Z688">
        <v>0</v>
      </c>
      <c r="AA688">
        <v>2.3123448651769527</v>
      </c>
      <c r="AC688">
        <v>16.086386807521603</v>
      </c>
      <c r="AE688">
        <v>0.2237851662404092</v>
      </c>
      <c r="AF688">
        <v>0.36148283669550951</v>
      </c>
      <c r="AG688">
        <v>2245.4</v>
      </c>
      <c r="AH688">
        <v>71.428571428571445</v>
      </c>
      <c r="AI688">
        <v>57.142857142857153</v>
      </c>
      <c r="AJ688">
        <v>849.8768381359738</v>
      </c>
      <c r="AK688">
        <v>175.63753979730129</v>
      </c>
      <c r="AL688">
        <v>71.083702770468307</v>
      </c>
      <c r="AN688">
        <v>99</v>
      </c>
      <c r="AO688">
        <v>99</v>
      </c>
      <c r="AP688">
        <v>99</v>
      </c>
      <c r="AQ688">
        <v>99</v>
      </c>
      <c r="AR688">
        <v>230.4</v>
      </c>
      <c r="AS688">
        <v>42.517762679976755</v>
      </c>
    </row>
    <row r="689" spans="1:45">
      <c r="A689">
        <v>16</v>
      </c>
      <c r="B689">
        <v>111</v>
      </c>
      <c r="C689">
        <v>2024</v>
      </c>
      <c r="D689">
        <v>3</v>
      </c>
      <c r="E689">
        <v>99</v>
      </c>
      <c r="F689">
        <v>99</v>
      </c>
      <c r="G689">
        <v>99</v>
      </c>
      <c r="H689">
        <v>99</v>
      </c>
      <c r="I689">
        <v>99</v>
      </c>
      <c r="J689">
        <v>999</v>
      </c>
      <c r="K689">
        <v>99</v>
      </c>
      <c r="L689">
        <v>10</v>
      </c>
      <c r="M689">
        <v>99</v>
      </c>
      <c r="N689">
        <v>99</v>
      </c>
      <c r="O689">
        <v>99</v>
      </c>
      <c r="P689">
        <v>99</v>
      </c>
      <c r="Q689">
        <v>14</v>
      </c>
      <c r="R689">
        <v>15</v>
      </c>
      <c r="S689">
        <v>10</v>
      </c>
      <c r="T689">
        <v>13.066666666666665</v>
      </c>
      <c r="U689">
        <v>483.23333333333318</v>
      </c>
      <c r="V689">
        <v>100</v>
      </c>
      <c r="W689">
        <v>100</v>
      </c>
      <c r="X689">
        <v>100</v>
      </c>
      <c r="Y689">
        <v>40.934332235369681</v>
      </c>
      <c r="Z689">
        <v>0</v>
      </c>
      <c r="AA689">
        <v>2.0483055327649633</v>
      </c>
      <c r="AC689">
        <v>-4.6858383098926657</v>
      </c>
      <c r="AE689">
        <v>0.41129695640252256</v>
      </c>
      <c r="AF689">
        <v>0.6501379070896105</v>
      </c>
      <c r="AG689">
        <v>2396.6666666666661</v>
      </c>
      <c r="AH689">
        <v>100</v>
      </c>
      <c r="AI689">
        <v>100</v>
      </c>
      <c r="AJ689">
        <v>652.19962860734313</v>
      </c>
      <c r="AK689">
        <v>-26.058169014740525</v>
      </c>
      <c r="AL689">
        <v>38.831795826403265</v>
      </c>
      <c r="AN689">
        <v>99</v>
      </c>
      <c r="AO689">
        <v>99</v>
      </c>
      <c r="AP689">
        <v>99</v>
      </c>
      <c r="AQ689">
        <v>99</v>
      </c>
      <c r="AR689">
        <v>220.93333333333339</v>
      </c>
      <c r="AS689">
        <v>44.817236296140635</v>
      </c>
    </row>
    <row r="690" spans="1:45">
      <c r="A690">
        <v>16</v>
      </c>
      <c r="B690">
        <v>112</v>
      </c>
      <c r="C690">
        <v>2024</v>
      </c>
      <c r="D690">
        <v>4</v>
      </c>
      <c r="E690">
        <v>99</v>
      </c>
      <c r="F690">
        <v>99</v>
      </c>
      <c r="G690">
        <v>99</v>
      </c>
      <c r="H690">
        <v>99</v>
      </c>
      <c r="I690">
        <v>99</v>
      </c>
      <c r="J690">
        <v>999</v>
      </c>
      <c r="K690">
        <v>99</v>
      </c>
      <c r="L690">
        <v>10</v>
      </c>
      <c r="M690">
        <v>99</v>
      </c>
      <c r="N690">
        <v>99</v>
      </c>
      <c r="O690">
        <v>99</v>
      </c>
      <c r="P690">
        <v>99</v>
      </c>
      <c r="Q690">
        <v>19</v>
      </c>
      <c r="R690">
        <v>20</v>
      </c>
      <c r="S690">
        <v>10</v>
      </c>
      <c r="T690">
        <v>12</v>
      </c>
      <c r="U690">
        <v>473.4550000000001</v>
      </c>
      <c r="V690">
        <v>100</v>
      </c>
      <c r="W690">
        <v>100</v>
      </c>
      <c r="X690">
        <v>100</v>
      </c>
      <c r="Y690">
        <v>54.308429133974407</v>
      </c>
      <c r="Z690">
        <v>0</v>
      </c>
      <c r="AA690">
        <v>2.4289915602982237</v>
      </c>
      <c r="AC690">
        <v>-16.904861468759862</v>
      </c>
      <c r="AE690">
        <v>0.45279601539506442</v>
      </c>
      <c r="AF690">
        <v>0.69133590546415324</v>
      </c>
      <c r="AG690">
        <v>2329.78947368421</v>
      </c>
      <c r="AH690">
        <v>95</v>
      </c>
      <c r="AI690">
        <v>90</v>
      </c>
      <c r="AJ690">
        <v>524.45395954141759</v>
      </c>
      <c r="AK690">
        <v>73.656747506543823</v>
      </c>
      <c r="AL690">
        <v>-68.538284790103745</v>
      </c>
      <c r="AN690">
        <v>99</v>
      </c>
      <c r="AO690">
        <v>99</v>
      </c>
      <c r="AP690">
        <v>99</v>
      </c>
      <c r="AQ690">
        <v>99</v>
      </c>
      <c r="AR690">
        <v>220.68421052631575</v>
      </c>
      <c r="AS690">
        <v>44.576118280855177</v>
      </c>
    </row>
    <row r="691" spans="1:45">
      <c r="A691">
        <v>16</v>
      </c>
      <c r="B691">
        <v>113</v>
      </c>
      <c r="C691">
        <v>2024</v>
      </c>
      <c r="D691">
        <v>5</v>
      </c>
      <c r="E691">
        <v>99</v>
      </c>
      <c r="F691">
        <v>99</v>
      </c>
      <c r="G691">
        <v>99</v>
      </c>
      <c r="H691">
        <v>99</v>
      </c>
      <c r="I691">
        <v>99</v>
      </c>
      <c r="J691">
        <v>999</v>
      </c>
      <c r="K691">
        <v>99</v>
      </c>
      <c r="L691">
        <v>10</v>
      </c>
      <c r="M691">
        <v>99</v>
      </c>
      <c r="N691">
        <v>99</v>
      </c>
      <c r="O691">
        <v>99</v>
      </c>
      <c r="P691">
        <v>99</v>
      </c>
      <c r="Q691">
        <v>12</v>
      </c>
      <c r="R691">
        <v>15</v>
      </c>
      <c r="S691">
        <v>10</v>
      </c>
      <c r="T691">
        <v>12.133333333333329</v>
      </c>
      <c r="U691">
        <v>493.87333333333322</v>
      </c>
      <c r="V691">
        <v>100</v>
      </c>
      <c r="W691">
        <v>100</v>
      </c>
      <c r="X691">
        <v>100</v>
      </c>
      <c r="Y691">
        <v>33.379843551994185</v>
      </c>
      <c r="Z691">
        <v>0</v>
      </c>
      <c r="AA691">
        <v>2.3342855200015502</v>
      </c>
      <c r="AC691">
        <v>-29.864411631015489</v>
      </c>
      <c r="AE691">
        <v>0.40053404539385851</v>
      </c>
      <c r="AF691">
        <v>0.64396226160874492</v>
      </c>
      <c r="AG691">
        <v>2805.0666666666662</v>
      </c>
      <c r="AH691">
        <v>100</v>
      </c>
      <c r="AI691">
        <v>100</v>
      </c>
      <c r="AJ691">
        <v>941.66196812987107</v>
      </c>
      <c r="AK691">
        <v>-18.325404838235738</v>
      </c>
      <c r="AL691">
        <v>8.8769275027821859</v>
      </c>
      <c r="AN691">
        <v>99</v>
      </c>
      <c r="AO691">
        <v>99</v>
      </c>
      <c r="AP691">
        <v>99</v>
      </c>
      <c r="AQ691">
        <v>99</v>
      </c>
      <c r="AR691">
        <v>224.26666666666671</v>
      </c>
      <c r="AS691">
        <v>43.854979424221504</v>
      </c>
    </row>
    <row r="692" spans="1:45">
      <c r="A692">
        <v>16</v>
      </c>
      <c r="B692">
        <v>114</v>
      </c>
      <c r="C692">
        <v>2024</v>
      </c>
      <c r="D692">
        <v>6</v>
      </c>
      <c r="E692">
        <v>99</v>
      </c>
      <c r="F692">
        <v>99</v>
      </c>
      <c r="G692">
        <v>99</v>
      </c>
      <c r="H692">
        <v>99</v>
      </c>
      <c r="I692">
        <v>99</v>
      </c>
      <c r="J692">
        <v>999</v>
      </c>
      <c r="K692">
        <v>99</v>
      </c>
      <c r="L692">
        <v>10</v>
      </c>
      <c r="M692">
        <v>99</v>
      </c>
      <c r="N692">
        <v>99</v>
      </c>
      <c r="O692">
        <v>99</v>
      </c>
      <c r="P692">
        <v>99</v>
      </c>
      <c r="Q692">
        <v>11</v>
      </c>
      <c r="R692">
        <v>11</v>
      </c>
      <c r="S692">
        <v>10</v>
      </c>
      <c r="T692">
        <v>12.81818181818182</v>
      </c>
      <c r="U692">
        <v>506.83636363636361</v>
      </c>
      <c r="V692">
        <v>100</v>
      </c>
      <c r="W692">
        <v>100</v>
      </c>
      <c r="X692">
        <v>100</v>
      </c>
      <c r="Y692">
        <v>28.502480680788796</v>
      </c>
      <c r="Z692">
        <v>0</v>
      </c>
      <c r="AA692">
        <v>1.4658650451451871</v>
      </c>
      <c r="AC692">
        <v>36.70080017598665</v>
      </c>
      <c r="AE692">
        <v>0.31347962382445155</v>
      </c>
      <c r="AF692">
        <v>0.51788059095904881</v>
      </c>
      <c r="AG692">
        <v>2761.7272727272725</v>
      </c>
      <c r="AH692">
        <v>100</v>
      </c>
      <c r="AI692">
        <v>100</v>
      </c>
      <c r="AJ692">
        <v>1253.6429164572628</v>
      </c>
      <c r="AK692">
        <v>5.787110035694865</v>
      </c>
      <c r="AL692">
        <v>36.679100946388331</v>
      </c>
      <c r="AN692">
        <v>99</v>
      </c>
      <c r="AO692">
        <v>99</v>
      </c>
      <c r="AP692">
        <v>99</v>
      </c>
      <c r="AQ692">
        <v>99</v>
      </c>
      <c r="AR692">
        <v>225.6363636363636</v>
      </c>
      <c r="AS692">
        <v>44.151825151137274</v>
      </c>
    </row>
    <row r="693" spans="1:45">
      <c r="A693">
        <v>16</v>
      </c>
      <c r="B693">
        <v>115</v>
      </c>
      <c r="C693">
        <v>2024</v>
      </c>
      <c r="D693">
        <v>7</v>
      </c>
      <c r="E693">
        <v>99</v>
      </c>
      <c r="F693">
        <v>99</v>
      </c>
      <c r="G693">
        <v>99</v>
      </c>
      <c r="H693">
        <v>99</v>
      </c>
      <c r="I693">
        <v>99</v>
      </c>
      <c r="J693">
        <v>999</v>
      </c>
      <c r="K693">
        <v>99</v>
      </c>
      <c r="L693">
        <v>10</v>
      </c>
      <c r="M693">
        <v>99</v>
      </c>
      <c r="N693">
        <v>99</v>
      </c>
      <c r="O693">
        <v>99</v>
      </c>
      <c r="P693">
        <v>99</v>
      </c>
      <c r="Q693">
        <v>7</v>
      </c>
      <c r="R693">
        <v>7</v>
      </c>
      <c r="S693">
        <v>10</v>
      </c>
      <c r="T693">
        <v>12.714285714285712</v>
      </c>
      <c r="U693">
        <v>477.2</v>
      </c>
      <c r="V693">
        <v>100</v>
      </c>
      <c r="W693">
        <v>100</v>
      </c>
      <c r="X693">
        <v>100</v>
      </c>
      <c r="Y693">
        <v>29.38454404225886</v>
      </c>
      <c r="Z693">
        <v>0</v>
      </c>
      <c r="AA693">
        <v>1.0301575072754348</v>
      </c>
      <c r="AC693">
        <v>24.06852899163766</v>
      </c>
      <c r="AE693">
        <v>0.23553162853297441</v>
      </c>
      <c r="AF693">
        <v>0.3741241056256599</v>
      </c>
      <c r="AG693">
        <v>2716.8571428571422</v>
      </c>
      <c r="AH693">
        <v>100</v>
      </c>
      <c r="AI693">
        <v>100</v>
      </c>
      <c r="AJ693">
        <v>641.06795462648165</v>
      </c>
      <c r="AK693">
        <v>12.920056463296328</v>
      </c>
      <c r="AL693">
        <v>21.777122370507328</v>
      </c>
      <c r="AN693">
        <v>99</v>
      </c>
      <c r="AO693">
        <v>99</v>
      </c>
      <c r="AP693">
        <v>99</v>
      </c>
      <c r="AQ693">
        <v>99</v>
      </c>
      <c r="AR693">
        <v>222.42857142857139</v>
      </c>
      <c r="AS693">
        <v>43.326207101921682</v>
      </c>
    </row>
    <row r="694" spans="1:45">
      <c r="A694">
        <v>16</v>
      </c>
      <c r="B694">
        <v>116</v>
      </c>
      <c r="C694">
        <v>2024</v>
      </c>
      <c r="D694">
        <v>8</v>
      </c>
      <c r="E694">
        <v>99</v>
      </c>
      <c r="F694">
        <v>99</v>
      </c>
      <c r="G694">
        <v>99</v>
      </c>
      <c r="H694">
        <v>99</v>
      </c>
      <c r="I694">
        <v>99</v>
      </c>
      <c r="J694">
        <v>999</v>
      </c>
      <c r="K694">
        <v>99</v>
      </c>
      <c r="L694">
        <v>10</v>
      </c>
      <c r="M694">
        <v>99</v>
      </c>
      <c r="N694">
        <v>99</v>
      </c>
      <c r="O694">
        <v>99</v>
      </c>
      <c r="P694">
        <v>99</v>
      </c>
      <c r="Q694">
        <v>8</v>
      </c>
      <c r="R694">
        <v>10</v>
      </c>
      <c r="S694">
        <v>10</v>
      </c>
      <c r="T694">
        <v>13</v>
      </c>
      <c r="U694">
        <v>494.84</v>
      </c>
      <c r="V694">
        <v>100</v>
      </c>
      <c r="W694">
        <v>100</v>
      </c>
      <c r="X694">
        <v>100</v>
      </c>
      <c r="Y694">
        <v>31.292880979546442</v>
      </c>
      <c r="Z694">
        <v>0</v>
      </c>
      <c r="AA694">
        <v>1.5491933384829664</v>
      </c>
      <c r="AC694">
        <v>81.458416714492301</v>
      </c>
      <c r="AE694">
        <v>0.29316915860451476</v>
      </c>
      <c r="AF694">
        <v>0.48938898967737776</v>
      </c>
      <c r="AG694">
        <v>3234.2222222222222</v>
      </c>
      <c r="AH694">
        <v>90</v>
      </c>
      <c r="AI694">
        <v>90</v>
      </c>
      <c r="AJ694">
        <v>837.22634371912</v>
      </c>
      <c r="AK694">
        <v>-9.8277803575053415</v>
      </c>
      <c r="AL694">
        <v>-59.734969976681882</v>
      </c>
      <c r="AN694">
        <v>99</v>
      </c>
      <c r="AO694">
        <v>99</v>
      </c>
      <c r="AP694">
        <v>99</v>
      </c>
      <c r="AQ694">
        <v>99</v>
      </c>
      <c r="AR694">
        <v>225</v>
      </c>
      <c r="AS694">
        <v>43.324591259215943</v>
      </c>
    </row>
    <row r="695" spans="1:45">
      <c r="A695">
        <v>16</v>
      </c>
      <c r="B695">
        <v>117</v>
      </c>
      <c r="C695">
        <v>2024</v>
      </c>
      <c r="D695">
        <v>9</v>
      </c>
      <c r="E695">
        <v>99</v>
      </c>
      <c r="F695">
        <v>99</v>
      </c>
      <c r="G695">
        <v>99</v>
      </c>
      <c r="H695">
        <v>99</v>
      </c>
      <c r="I695">
        <v>99</v>
      </c>
      <c r="J695">
        <v>999</v>
      </c>
      <c r="K695">
        <v>99</v>
      </c>
      <c r="L695">
        <v>10</v>
      </c>
      <c r="M695">
        <v>99</v>
      </c>
      <c r="N695">
        <v>99</v>
      </c>
      <c r="O695">
        <v>99</v>
      </c>
      <c r="P695">
        <v>99</v>
      </c>
      <c r="Q695">
        <v>4</v>
      </c>
      <c r="R695">
        <v>4</v>
      </c>
      <c r="S695">
        <v>10</v>
      </c>
      <c r="T695">
        <v>14.25</v>
      </c>
      <c r="U695">
        <v>518.02499999999998</v>
      </c>
      <c r="V695">
        <v>100</v>
      </c>
      <c r="W695">
        <v>100</v>
      </c>
      <c r="X695">
        <v>100</v>
      </c>
      <c r="Y695">
        <v>36.483172490890006</v>
      </c>
      <c r="Z695">
        <v>0</v>
      </c>
      <c r="AA695">
        <v>0.82915619758885006</v>
      </c>
      <c r="AC695">
        <v>1.5495740432813769</v>
      </c>
      <c r="AE695">
        <v>0.10618529333687284</v>
      </c>
      <c r="AF695">
        <v>0.18561228450374359</v>
      </c>
      <c r="AG695">
        <v>2379.3333333333339</v>
      </c>
      <c r="AH695">
        <v>75</v>
      </c>
      <c r="AI695">
        <v>50</v>
      </c>
      <c r="AJ695">
        <v>356.58784175696189</v>
      </c>
      <c r="AK695">
        <v>-99.030660916922798</v>
      </c>
      <c r="AL695">
        <v>-253.15640634800192</v>
      </c>
      <c r="AN695">
        <v>99</v>
      </c>
      <c r="AO695">
        <v>99</v>
      </c>
      <c r="AP695">
        <v>99</v>
      </c>
      <c r="AQ695">
        <v>99</v>
      </c>
      <c r="AR695">
        <v>228</v>
      </c>
      <c r="AS695">
        <v>43.632662780611504</v>
      </c>
    </row>
    <row r="696" spans="1:45">
      <c r="A696">
        <v>16</v>
      </c>
      <c r="B696">
        <v>118</v>
      </c>
      <c r="C696">
        <v>2024</v>
      </c>
      <c r="D696">
        <v>10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999</v>
      </c>
      <c r="K696">
        <v>99</v>
      </c>
      <c r="L696">
        <v>10</v>
      </c>
      <c r="M696">
        <v>99</v>
      </c>
      <c r="N696">
        <v>99</v>
      </c>
      <c r="O696">
        <v>99</v>
      </c>
      <c r="P696">
        <v>99</v>
      </c>
      <c r="Q696">
        <v>20</v>
      </c>
      <c r="R696">
        <v>20</v>
      </c>
      <c r="S696">
        <v>10</v>
      </c>
      <c r="T696">
        <v>12.35</v>
      </c>
      <c r="U696">
        <v>481.90499999999992</v>
      </c>
      <c r="V696">
        <v>100</v>
      </c>
      <c r="W696">
        <v>100</v>
      </c>
      <c r="X696">
        <v>100</v>
      </c>
      <c r="Y696">
        <v>46.940925374347678</v>
      </c>
      <c r="Z696">
        <v>0</v>
      </c>
      <c r="AA696">
        <v>2.0802644062714748</v>
      </c>
      <c r="AC696">
        <v>-62.275513364451605</v>
      </c>
      <c r="AE696">
        <v>0.20429009193054137</v>
      </c>
      <c r="AF696">
        <v>0.32668602968026023</v>
      </c>
      <c r="AG696">
        <v>2692.21052631579</v>
      </c>
      <c r="AH696">
        <v>95</v>
      </c>
      <c r="AI696">
        <v>90</v>
      </c>
      <c r="AJ696">
        <v>734.38987056907285</v>
      </c>
      <c r="AK696">
        <v>49.148227256730912</v>
      </c>
      <c r="AL696">
        <v>-34.927060559860941</v>
      </c>
      <c r="AN696">
        <v>99</v>
      </c>
      <c r="AO696">
        <v>99</v>
      </c>
      <c r="AP696">
        <v>99</v>
      </c>
      <c r="AQ696">
        <v>99</v>
      </c>
      <c r="AR696">
        <v>222.68421052631575</v>
      </c>
      <c r="AS696">
        <v>44.131923254040743</v>
      </c>
    </row>
    <row r="697" spans="1:45">
      <c r="A697">
        <v>16</v>
      </c>
      <c r="B697">
        <v>119</v>
      </c>
      <c r="C697">
        <v>2024</v>
      </c>
      <c r="D697">
        <v>11</v>
      </c>
      <c r="E697">
        <v>99</v>
      </c>
      <c r="F697">
        <v>99</v>
      </c>
      <c r="G697">
        <v>99</v>
      </c>
      <c r="H697">
        <v>99</v>
      </c>
      <c r="I697">
        <v>99</v>
      </c>
      <c r="J697">
        <v>999</v>
      </c>
      <c r="K697">
        <v>99</v>
      </c>
      <c r="L697">
        <v>10</v>
      </c>
      <c r="M697">
        <v>99</v>
      </c>
      <c r="N697">
        <v>99</v>
      </c>
      <c r="O697">
        <v>99</v>
      </c>
      <c r="P697">
        <v>99</v>
      </c>
      <c r="Q697">
        <v>19</v>
      </c>
      <c r="R697">
        <v>23</v>
      </c>
      <c r="S697">
        <v>10</v>
      </c>
      <c r="T697">
        <v>13.347826086956522</v>
      </c>
      <c r="U697">
        <v>498.17391304347825</v>
      </c>
      <c r="V697">
        <v>100</v>
      </c>
      <c r="W697">
        <v>100</v>
      </c>
      <c r="X697">
        <v>100</v>
      </c>
      <c r="Y697">
        <v>32.460118907218401</v>
      </c>
      <c r="Z697">
        <v>0</v>
      </c>
      <c r="AA697">
        <v>1.9248646627111887</v>
      </c>
      <c r="AC697">
        <v>-23.950895287720801</v>
      </c>
      <c r="AE697">
        <v>0.28793189784677004</v>
      </c>
      <c r="AF697">
        <v>0.47088740082771441</v>
      </c>
      <c r="AG697">
        <v>2653.782608695652</v>
      </c>
      <c r="AH697">
        <v>100</v>
      </c>
      <c r="AI697">
        <v>100</v>
      </c>
      <c r="AJ697">
        <v>512.43323692578645</v>
      </c>
      <c r="AK697">
        <v>-8.6965520864173804</v>
      </c>
      <c r="AL697">
        <v>6.0862012175600206</v>
      </c>
      <c r="AN697">
        <v>99</v>
      </c>
      <c r="AO697">
        <v>99</v>
      </c>
      <c r="AP697">
        <v>99</v>
      </c>
      <c r="AQ697">
        <v>99</v>
      </c>
      <c r="AR697">
        <v>223.86956521739128</v>
      </c>
      <c r="AS697">
        <v>44.593228967568685</v>
      </c>
    </row>
    <row r="698" spans="1:45">
      <c r="A698">
        <v>16</v>
      </c>
      <c r="B698">
        <v>120</v>
      </c>
      <c r="C698">
        <v>2024</v>
      </c>
      <c r="D698">
        <v>12</v>
      </c>
      <c r="E698">
        <v>99</v>
      </c>
      <c r="F698">
        <v>99</v>
      </c>
      <c r="G698">
        <v>99</v>
      </c>
      <c r="H698">
        <v>99</v>
      </c>
      <c r="I698">
        <v>99</v>
      </c>
      <c r="J698">
        <v>999</v>
      </c>
      <c r="K698">
        <v>99</v>
      </c>
      <c r="L698">
        <v>10</v>
      </c>
      <c r="M698">
        <v>99</v>
      </c>
      <c r="N698">
        <v>99</v>
      </c>
      <c r="O698">
        <v>99</v>
      </c>
      <c r="P698">
        <v>99</v>
      </c>
      <c r="Q698">
        <v>5</v>
      </c>
      <c r="R698">
        <v>5</v>
      </c>
      <c r="S698">
        <v>10</v>
      </c>
      <c r="T698">
        <v>14.2</v>
      </c>
      <c r="U698">
        <v>463.08</v>
      </c>
      <c r="V698">
        <v>100</v>
      </c>
      <c r="W698">
        <v>100</v>
      </c>
      <c r="X698">
        <v>100</v>
      </c>
      <c r="Y698">
        <v>21.892775063934263</v>
      </c>
      <c r="Z698">
        <v>0</v>
      </c>
      <c r="AA698">
        <v>0.40000000000001695</v>
      </c>
      <c r="AC698">
        <v>-82.629999838624812</v>
      </c>
      <c r="AE698">
        <v>0.29922202274087378</v>
      </c>
      <c r="AF698">
        <v>0.4502318244714239</v>
      </c>
      <c r="AG698">
        <v>3052.6</v>
      </c>
      <c r="AH698">
        <v>100</v>
      </c>
      <c r="AI698">
        <v>100</v>
      </c>
      <c r="AJ698">
        <v>1395.6797053765597</v>
      </c>
      <c r="AK698">
        <v>-88.818327281609655</v>
      </c>
      <c r="AL698">
        <v>95.308400263731173</v>
      </c>
      <c r="AN698">
        <v>99</v>
      </c>
      <c r="AO698">
        <v>99</v>
      </c>
      <c r="AP698">
        <v>99</v>
      </c>
      <c r="AQ698">
        <v>99</v>
      </c>
      <c r="AR698">
        <v>216</v>
      </c>
      <c r="AS698">
        <v>45.976844385862464</v>
      </c>
    </row>
    <row r="699" spans="1:45">
      <c r="A699">
        <v>16</v>
      </c>
      <c r="B699">
        <v>121</v>
      </c>
      <c r="C699">
        <v>2024</v>
      </c>
      <c r="D699">
        <v>1</v>
      </c>
      <c r="E699">
        <v>99</v>
      </c>
      <c r="F699">
        <v>99</v>
      </c>
      <c r="G699">
        <v>99</v>
      </c>
      <c r="H699">
        <v>99</v>
      </c>
      <c r="I699">
        <v>99</v>
      </c>
      <c r="J699">
        <v>999</v>
      </c>
      <c r="K699">
        <v>99</v>
      </c>
      <c r="L699">
        <v>11</v>
      </c>
      <c r="M699">
        <v>99</v>
      </c>
      <c r="N699">
        <v>99</v>
      </c>
      <c r="O699">
        <v>99</v>
      </c>
      <c r="P699">
        <v>99</v>
      </c>
      <c r="Q699">
        <v>4</v>
      </c>
      <c r="R699">
        <v>5</v>
      </c>
      <c r="S699">
        <v>11</v>
      </c>
      <c r="T699">
        <v>14.4</v>
      </c>
      <c r="U699">
        <v>523.24</v>
      </c>
      <c r="V699">
        <v>100</v>
      </c>
      <c r="W699">
        <v>100</v>
      </c>
      <c r="X699">
        <v>100</v>
      </c>
      <c r="Y699">
        <v>24.076096029049776</v>
      </c>
      <c r="Z699">
        <v>0</v>
      </c>
      <c r="AA699">
        <v>0.7999999999999774</v>
      </c>
      <c r="AC699">
        <v>24.007214429726393</v>
      </c>
      <c r="AE699">
        <v>9.2233905183545475E-2</v>
      </c>
      <c r="AF699">
        <v>0.15813108185426189</v>
      </c>
      <c r="AG699">
        <v>2015</v>
      </c>
      <c r="AH699">
        <v>100</v>
      </c>
      <c r="AI699">
        <v>100</v>
      </c>
      <c r="AJ699">
        <v>532.81028518601249</v>
      </c>
      <c r="AK699">
        <v>-25.565186698419925</v>
      </c>
      <c r="AL699">
        <v>-50.017803223706203</v>
      </c>
      <c r="AN699">
        <v>99</v>
      </c>
      <c r="AO699">
        <v>99</v>
      </c>
      <c r="AP699">
        <v>99</v>
      </c>
      <c r="AQ699">
        <v>99</v>
      </c>
      <c r="AR699">
        <v>221.4</v>
      </c>
      <c r="AS699">
        <v>48.334099331438061</v>
      </c>
    </row>
    <row r="700" spans="1:45">
      <c r="A700">
        <v>16</v>
      </c>
      <c r="B700">
        <v>122</v>
      </c>
      <c r="C700">
        <v>2024</v>
      </c>
      <c r="D700">
        <v>2</v>
      </c>
      <c r="E700">
        <v>99</v>
      </c>
      <c r="F700">
        <v>99</v>
      </c>
      <c r="G700">
        <v>99</v>
      </c>
      <c r="H700">
        <v>99</v>
      </c>
      <c r="I700">
        <v>99</v>
      </c>
      <c r="J700">
        <v>999</v>
      </c>
      <c r="K700">
        <v>99</v>
      </c>
      <c r="L700">
        <v>11</v>
      </c>
      <c r="M700">
        <v>99</v>
      </c>
      <c r="N700">
        <v>99</v>
      </c>
      <c r="O700">
        <v>99</v>
      </c>
      <c r="P700">
        <v>99</v>
      </c>
      <c r="Q700">
        <v>2</v>
      </c>
      <c r="R700">
        <v>2</v>
      </c>
      <c r="S700">
        <v>11</v>
      </c>
      <c r="T700">
        <v>13</v>
      </c>
      <c r="U700">
        <v>549.9</v>
      </c>
      <c r="V700">
        <v>100</v>
      </c>
      <c r="W700">
        <v>100</v>
      </c>
      <c r="X700">
        <v>100</v>
      </c>
      <c r="Y700">
        <v>16.000000000001819</v>
      </c>
      <c r="Z700">
        <v>0</v>
      </c>
      <c r="AA700">
        <v>1</v>
      </c>
      <c r="AC700">
        <v>-99.999999999994316</v>
      </c>
      <c r="AE700">
        <v>6.3938618925831192E-2</v>
      </c>
      <c r="AF700">
        <v>0.11532135052437238</v>
      </c>
      <c r="AG700">
        <v>1992</v>
      </c>
      <c r="AH700">
        <v>100</v>
      </c>
      <c r="AI700">
        <v>100</v>
      </c>
      <c r="AJ700">
        <v>130</v>
      </c>
      <c r="AK700">
        <v>-99.999999999988646</v>
      </c>
      <c r="AL700">
        <v>100</v>
      </c>
      <c r="AN700">
        <v>99</v>
      </c>
      <c r="AO700">
        <v>99</v>
      </c>
      <c r="AP700">
        <v>99</v>
      </c>
      <c r="AQ700">
        <v>99</v>
      </c>
      <c r="AR700">
        <v>231</v>
      </c>
      <c r="AS700">
        <v>44.632547252230118</v>
      </c>
    </row>
    <row r="701" spans="1:45">
      <c r="A701">
        <v>16</v>
      </c>
      <c r="B701">
        <v>123</v>
      </c>
      <c r="C701">
        <v>2024</v>
      </c>
      <c r="D701">
        <v>3</v>
      </c>
      <c r="E701">
        <v>99</v>
      </c>
      <c r="F701">
        <v>99</v>
      </c>
      <c r="G701">
        <v>99</v>
      </c>
      <c r="H701">
        <v>99</v>
      </c>
      <c r="I701">
        <v>99</v>
      </c>
      <c r="J701">
        <v>999</v>
      </c>
      <c r="K701">
        <v>99</v>
      </c>
      <c r="L701">
        <v>11</v>
      </c>
      <c r="M701">
        <v>99</v>
      </c>
      <c r="N701">
        <v>99</v>
      </c>
      <c r="O701">
        <v>99</v>
      </c>
      <c r="P701">
        <v>99</v>
      </c>
      <c r="Q701">
        <v>3</v>
      </c>
      <c r="R701">
        <v>4</v>
      </c>
      <c r="S701">
        <v>11</v>
      </c>
      <c r="T701">
        <v>13.75</v>
      </c>
      <c r="U701">
        <v>554.5</v>
      </c>
      <c r="V701">
        <v>100</v>
      </c>
      <c r="W701">
        <v>100</v>
      </c>
      <c r="X701">
        <v>100</v>
      </c>
      <c r="Y701">
        <v>29.143009453384551</v>
      </c>
      <c r="Z701">
        <v>0</v>
      </c>
      <c r="AA701">
        <v>2.1650635094610973</v>
      </c>
      <c r="AC701">
        <v>90.535973452466067</v>
      </c>
      <c r="AE701">
        <v>0.10967918837400602</v>
      </c>
      <c r="AF701">
        <v>0.19893852216662156</v>
      </c>
      <c r="AG701">
        <v>2956.75</v>
      </c>
      <c r="AH701">
        <v>100</v>
      </c>
      <c r="AI701">
        <v>75</v>
      </c>
      <c r="AJ701">
        <v>800.61394410789501</v>
      </c>
      <c r="AK701">
        <v>23.101237596305623</v>
      </c>
      <c r="AL701">
        <v>-7.8783934970368481</v>
      </c>
      <c r="AN701">
        <v>99</v>
      </c>
      <c r="AO701">
        <v>99</v>
      </c>
      <c r="AP701">
        <v>99</v>
      </c>
      <c r="AQ701">
        <v>99</v>
      </c>
      <c r="AR701">
        <v>230.75</v>
      </c>
      <c r="AS701">
        <v>45.102518911286083</v>
      </c>
    </row>
    <row r="702" spans="1:45">
      <c r="A702">
        <v>16</v>
      </c>
      <c r="B702">
        <v>124</v>
      </c>
      <c r="C702">
        <v>2024</v>
      </c>
      <c r="D702">
        <v>4</v>
      </c>
      <c r="E702">
        <v>99</v>
      </c>
      <c r="F702">
        <v>99</v>
      </c>
      <c r="G702">
        <v>99</v>
      </c>
      <c r="H702">
        <v>99</v>
      </c>
      <c r="I702">
        <v>99</v>
      </c>
      <c r="J702">
        <v>999</v>
      </c>
      <c r="K702">
        <v>99</v>
      </c>
      <c r="L702">
        <v>11</v>
      </c>
      <c r="M702">
        <v>99</v>
      </c>
      <c r="N702">
        <v>99</v>
      </c>
      <c r="O702">
        <v>99</v>
      </c>
      <c r="P702">
        <v>99</v>
      </c>
      <c r="Q702">
        <v>9</v>
      </c>
      <c r="R702">
        <v>11</v>
      </c>
      <c r="S702">
        <v>11</v>
      </c>
      <c r="T702">
        <v>11.545454545454543</v>
      </c>
      <c r="U702">
        <v>507.88181818181823</v>
      </c>
      <c r="V702">
        <v>100</v>
      </c>
      <c r="W702">
        <v>90.909090909090892</v>
      </c>
      <c r="X702">
        <v>90.909090909090892</v>
      </c>
      <c r="Y702">
        <v>97.037797866996257</v>
      </c>
      <c r="Z702">
        <v>0</v>
      </c>
      <c r="AA702">
        <v>3.0855568633594803</v>
      </c>
      <c r="AC702">
        <v>76.142529555580623</v>
      </c>
      <c r="AE702">
        <v>0.24903780846728557</v>
      </c>
      <c r="AF702">
        <v>0.4078831465563344</v>
      </c>
      <c r="AG702">
        <v>2353</v>
      </c>
      <c r="AH702">
        <v>81.818181818181813</v>
      </c>
      <c r="AI702">
        <v>81.818181818181813</v>
      </c>
      <c r="AJ702">
        <v>785.54750899540716</v>
      </c>
      <c r="AK702">
        <v>121.9141299067507</v>
      </c>
      <c r="AL702">
        <v>83.172995228438253</v>
      </c>
      <c r="AN702">
        <v>99</v>
      </c>
      <c r="AO702">
        <v>99</v>
      </c>
      <c r="AP702">
        <v>99</v>
      </c>
      <c r="AQ702">
        <v>99</v>
      </c>
      <c r="AR702">
        <v>230.11111111111111</v>
      </c>
      <c r="AS702">
        <v>44.599061672081945</v>
      </c>
    </row>
    <row r="703" spans="1:45">
      <c r="A703">
        <v>16</v>
      </c>
      <c r="B703">
        <v>125</v>
      </c>
      <c r="C703">
        <v>2024</v>
      </c>
      <c r="D703">
        <v>5</v>
      </c>
      <c r="E703">
        <v>99</v>
      </c>
      <c r="F703">
        <v>99</v>
      </c>
      <c r="G703">
        <v>99</v>
      </c>
      <c r="H703">
        <v>99</v>
      </c>
      <c r="I703">
        <v>99</v>
      </c>
      <c r="J703">
        <v>999</v>
      </c>
      <c r="K703">
        <v>99</v>
      </c>
      <c r="L703">
        <v>11</v>
      </c>
      <c r="M703">
        <v>99</v>
      </c>
      <c r="N703">
        <v>99</v>
      </c>
      <c r="O703">
        <v>99</v>
      </c>
      <c r="P703">
        <v>99</v>
      </c>
      <c r="Q703">
        <v>6</v>
      </c>
      <c r="R703">
        <v>6</v>
      </c>
      <c r="S703">
        <v>11</v>
      </c>
      <c r="T703">
        <v>13</v>
      </c>
      <c r="U703">
        <v>520.45000000000005</v>
      </c>
      <c r="V703">
        <v>100</v>
      </c>
      <c r="W703">
        <v>100</v>
      </c>
      <c r="X703">
        <v>100</v>
      </c>
      <c r="Y703">
        <v>32.749338415706525</v>
      </c>
      <c r="Z703">
        <v>0</v>
      </c>
      <c r="AA703">
        <v>2.6457513110645903</v>
      </c>
      <c r="AC703">
        <v>-36.585391870533002</v>
      </c>
      <c r="AE703">
        <v>0.1602136181575434</v>
      </c>
      <c r="AF703">
        <v>0.27144624860971478</v>
      </c>
      <c r="AG703">
        <v>3010.8</v>
      </c>
      <c r="AH703">
        <v>83.333333333333314</v>
      </c>
      <c r="AI703">
        <v>83.333333333333314</v>
      </c>
      <c r="AJ703">
        <v>714.66618781078444</v>
      </c>
      <c r="AK703">
        <v>-97.232090862650523</v>
      </c>
      <c r="AL703">
        <v>-85.644973559767223</v>
      </c>
      <c r="AN703">
        <v>99</v>
      </c>
      <c r="AO703">
        <v>99</v>
      </c>
      <c r="AP703">
        <v>99</v>
      </c>
      <c r="AQ703">
        <v>99</v>
      </c>
      <c r="AR703">
        <v>222.8</v>
      </c>
      <c r="AS703">
        <v>46.689536013527359</v>
      </c>
    </row>
    <row r="704" spans="1:45">
      <c r="A704">
        <v>16</v>
      </c>
      <c r="B704">
        <v>126</v>
      </c>
      <c r="C704">
        <v>2024</v>
      </c>
      <c r="D704">
        <v>6</v>
      </c>
      <c r="E704">
        <v>99</v>
      </c>
      <c r="F704">
        <v>99</v>
      </c>
      <c r="G704">
        <v>99</v>
      </c>
      <c r="H704">
        <v>99</v>
      </c>
      <c r="I704">
        <v>99</v>
      </c>
      <c r="J704">
        <v>999</v>
      </c>
      <c r="K704">
        <v>99</v>
      </c>
      <c r="L704">
        <v>11</v>
      </c>
      <c r="M704">
        <v>99</v>
      </c>
      <c r="N704">
        <v>99</v>
      </c>
      <c r="O704">
        <v>99</v>
      </c>
      <c r="P704">
        <v>99</v>
      </c>
      <c r="Q704">
        <v>1</v>
      </c>
      <c r="R704">
        <v>1</v>
      </c>
      <c r="S704">
        <v>11</v>
      </c>
      <c r="T704">
        <v>15</v>
      </c>
      <c r="U704">
        <v>454.9</v>
      </c>
      <c r="V704">
        <v>100</v>
      </c>
      <c r="W704">
        <v>100</v>
      </c>
      <c r="X704">
        <v>100</v>
      </c>
      <c r="Y704">
        <v>0</v>
      </c>
      <c r="Z704">
        <v>0</v>
      </c>
      <c r="AA704">
        <v>0</v>
      </c>
      <c r="AE704">
        <v>2.8498147620404674E-2</v>
      </c>
      <c r="AF704">
        <v>4.2255682455745319E-2</v>
      </c>
      <c r="AG704">
        <v>3511</v>
      </c>
      <c r="AH704">
        <v>100</v>
      </c>
      <c r="AI704">
        <v>100</v>
      </c>
      <c r="AJ704">
        <v>0</v>
      </c>
      <c r="AN704">
        <v>99</v>
      </c>
      <c r="AO704">
        <v>99</v>
      </c>
      <c r="AP704">
        <v>99</v>
      </c>
      <c r="AQ704">
        <v>99</v>
      </c>
      <c r="AR704">
        <v>211</v>
      </c>
      <c r="AS704">
        <v>48.435527150454909</v>
      </c>
    </row>
    <row r="705" spans="1:45">
      <c r="A705">
        <v>16</v>
      </c>
      <c r="B705">
        <v>127</v>
      </c>
      <c r="C705">
        <v>2024</v>
      </c>
      <c r="D705">
        <v>7</v>
      </c>
      <c r="E705">
        <v>99</v>
      </c>
      <c r="F705">
        <v>99</v>
      </c>
      <c r="G705">
        <v>99</v>
      </c>
      <c r="H705">
        <v>99</v>
      </c>
      <c r="I705">
        <v>99</v>
      </c>
      <c r="J705">
        <v>999</v>
      </c>
      <c r="K705">
        <v>99</v>
      </c>
      <c r="L705">
        <v>11</v>
      </c>
      <c r="M705">
        <v>99</v>
      </c>
      <c r="N705">
        <v>99</v>
      </c>
      <c r="O705">
        <v>99</v>
      </c>
      <c r="P705">
        <v>99</v>
      </c>
      <c r="Q705">
        <v>3</v>
      </c>
      <c r="R705">
        <v>3</v>
      </c>
      <c r="S705">
        <v>11</v>
      </c>
      <c r="T705">
        <v>11.666666666666664</v>
      </c>
      <c r="U705">
        <v>535.66666666666652</v>
      </c>
      <c r="V705">
        <v>100</v>
      </c>
      <c r="W705">
        <v>100</v>
      </c>
      <c r="X705">
        <v>100</v>
      </c>
      <c r="Y705">
        <v>15.651482002957788</v>
      </c>
      <c r="Z705">
        <v>0</v>
      </c>
      <c r="AA705">
        <v>0.47140452079105849</v>
      </c>
      <c r="AC705">
        <v>73.489975614636606</v>
      </c>
      <c r="AE705">
        <v>0.1009421265141319</v>
      </c>
      <c r="AF705">
        <v>0.17998366595031601</v>
      </c>
      <c r="AG705">
        <v>2537.6666666666661</v>
      </c>
      <c r="AH705">
        <v>100</v>
      </c>
      <c r="AI705">
        <v>100</v>
      </c>
      <c r="AJ705">
        <v>526.10032841232589</v>
      </c>
      <c r="AK705">
        <v>-73.827139601060395</v>
      </c>
      <c r="AL705">
        <v>-8.5123363466223623</v>
      </c>
      <c r="AN705">
        <v>99</v>
      </c>
      <c r="AO705">
        <v>99</v>
      </c>
      <c r="AP705">
        <v>99</v>
      </c>
      <c r="AQ705">
        <v>99</v>
      </c>
      <c r="AR705">
        <v>230.3333333333334</v>
      </c>
      <c r="AS705">
        <v>43.840282386914851</v>
      </c>
    </row>
    <row r="706" spans="1:45">
      <c r="A706">
        <v>16</v>
      </c>
      <c r="B706">
        <v>128</v>
      </c>
      <c r="C706">
        <v>2024</v>
      </c>
      <c r="D706">
        <v>8</v>
      </c>
      <c r="E706">
        <v>99</v>
      </c>
      <c r="F706">
        <v>99</v>
      </c>
      <c r="G706">
        <v>99</v>
      </c>
      <c r="H706">
        <v>99</v>
      </c>
      <c r="I706">
        <v>99</v>
      </c>
      <c r="J706">
        <v>999</v>
      </c>
      <c r="K706">
        <v>99</v>
      </c>
      <c r="L706">
        <v>11</v>
      </c>
      <c r="M706">
        <v>99</v>
      </c>
      <c r="N706">
        <v>99</v>
      </c>
      <c r="O706">
        <v>99</v>
      </c>
      <c r="P706">
        <v>99</v>
      </c>
      <c r="Q706">
        <v>1</v>
      </c>
      <c r="R706">
        <v>1</v>
      </c>
      <c r="S706">
        <v>11</v>
      </c>
      <c r="T706">
        <v>15</v>
      </c>
      <c r="U706">
        <v>568.4</v>
      </c>
      <c r="V706">
        <v>100</v>
      </c>
      <c r="W706">
        <v>100</v>
      </c>
      <c r="X706">
        <v>100</v>
      </c>
      <c r="Y706">
        <v>0</v>
      </c>
      <c r="Z706">
        <v>0</v>
      </c>
      <c r="AA706">
        <v>0</v>
      </c>
      <c r="AE706">
        <v>2.9316915860451476E-2</v>
      </c>
      <c r="AF706">
        <v>5.6213867458698087E-2</v>
      </c>
      <c r="AG706">
        <v>2751</v>
      </c>
      <c r="AH706">
        <v>100</v>
      </c>
      <c r="AI706">
        <v>100</v>
      </c>
      <c r="AJ706">
        <v>0</v>
      </c>
      <c r="AN706">
        <v>99</v>
      </c>
      <c r="AO706">
        <v>99</v>
      </c>
      <c r="AP706">
        <v>99</v>
      </c>
      <c r="AQ706">
        <v>99</v>
      </c>
      <c r="AR706">
        <v>233</v>
      </c>
      <c r="AS706">
        <v>44.903539213161928</v>
      </c>
    </row>
    <row r="707" spans="1:45">
      <c r="A707">
        <v>16</v>
      </c>
      <c r="B707">
        <v>129</v>
      </c>
      <c r="C707">
        <v>2024</v>
      </c>
      <c r="D707">
        <v>9</v>
      </c>
      <c r="E707">
        <v>99</v>
      </c>
      <c r="F707">
        <v>99</v>
      </c>
      <c r="G707">
        <v>99</v>
      </c>
      <c r="H707">
        <v>99</v>
      </c>
      <c r="I707">
        <v>99</v>
      </c>
      <c r="J707">
        <v>999</v>
      </c>
      <c r="K707">
        <v>99</v>
      </c>
      <c r="L707">
        <v>11</v>
      </c>
      <c r="M707">
        <v>99</v>
      </c>
      <c r="N707">
        <v>99</v>
      </c>
      <c r="O707">
        <v>99</v>
      </c>
      <c r="P707">
        <v>99</v>
      </c>
      <c r="Q707">
        <v>1</v>
      </c>
      <c r="R707">
        <v>1</v>
      </c>
      <c r="S707">
        <v>11</v>
      </c>
      <c r="T707">
        <v>15</v>
      </c>
      <c r="U707">
        <v>573.70000000000005</v>
      </c>
      <c r="V707">
        <v>100</v>
      </c>
      <c r="W707">
        <v>100</v>
      </c>
      <c r="X707">
        <v>100</v>
      </c>
      <c r="Y707">
        <v>0</v>
      </c>
      <c r="Z707">
        <v>0</v>
      </c>
      <c r="AA707">
        <v>0</v>
      </c>
      <c r="AE707">
        <v>2.6546323334218209E-2</v>
      </c>
      <c r="AF707">
        <v>5.1390264765116406E-2</v>
      </c>
      <c r="AG707">
        <v>4537</v>
      </c>
      <c r="AH707">
        <v>100</v>
      </c>
      <c r="AI707">
        <v>100</v>
      </c>
      <c r="AJ707">
        <v>0</v>
      </c>
      <c r="AN707">
        <v>99</v>
      </c>
      <c r="AO707">
        <v>99</v>
      </c>
      <c r="AP707">
        <v>99</v>
      </c>
      <c r="AQ707">
        <v>99</v>
      </c>
      <c r="AR707">
        <v>231</v>
      </c>
      <c r="AS707">
        <v>46.566752588004064</v>
      </c>
    </row>
    <row r="708" spans="1:45">
      <c r="A708">
        <v>16</v>
      </c>
      <c r="B708">
        <v>130</v>
      </c>
      <c r="C708">
        <v>2024</v>
      </c>
      <c r="D708">
        <v>10</v>
      </c>
      <c r="E708">
        <v>99</v>
      </c>
      <c r="F708">
        <v>99</v>
      </c>
      <c r="G708">
        <v>99</v>
      </c>
      <c r="H708">
        <v>99</v>
      </c>
      <c r="I708">
        <v>99</v>
      </c>
      <c r="J708">
        <v>999</v>
      </c>
      <c r="K708">
        <v>99</v>
      </c>
      <c r="L708">
        <v>11</v>
      </c>
      <c r="M708">
        <v>99</v>
      </c>
      <c r="N708">
        <v>99</v>
      </c>
      <c r="O708">
        <v>99</v>
      </c>
      <c r="P708">
        <v>99</v>
      </c>
      <c r="Q708">
        <v>7</v>
      </c>
      <c r="R708">
        <v>8</v>
      </c>
      <c r="S708">
        <v>11</v>
      </c>
      <c r="T708">
        <v>12.375</v>
      </c>
      <c r="U708">
        <v>482.48750000000001</v>
      </c>
      <c r="V708">
        <v>100</v>
      </c>
      <c r="W708">
        <v>100</v>
      </c>
      <c r="X708">
        <v>100</v>
      </c>
      <c r="Y708">
        <v>44.246198636154475</v>
      </c>
      <c r="Z708">
        <v>0</v>
      </c>
      <c r="AA708">
        <v>1.7275343701356571</v>
      </c>
      <c r="AC708">
        <v>64.078649271712109</v>
      </c>
      <c r="AE708">
        <v>8.1716036772216546E-2</v>
      </c>
      <c r="AF708">
        <v>0.13083236384379049</v>
      </c>
      <c r="AG708">
        <v>2228.875</v>
      </c>
      <c r="AH708">
        <v>100</v>
      </c>
      <c r="AI708">
        <v>100</v>
      </c>
      <c r="AJ708">
        <v>414.38250370279872</v>
      </c>
      <c r="AK708">
        <v>1.5025262215550548</v>
      </c>
      <c r="AL708">
        <v>4.2322345511849404</v>
      </c>
      <c r="AN708">
        <v>99</v>
      </c>
      <c r="AO708">
        <v>99</v>
      </c>
      <c r="AP708">
        <v>99</v>
      </c>
      <c r="AQ708">
        <v>99</v>
      </c>
      <c r="AR708">
        <v>217.25</v>
      </c>
      <c r="AS708">
        <v>47.062559927360333</v>
      </c>
    </row>
    <row r="709" spans="1:45">
      <c r="A709">
        <v>16</v>
      </c>
      <c r="B709">
        <v>131</v>
      </c>
      <c r="C709">
        <v>2024</v>
      </c>
      <c r="D709">
        <v>11</v>
      </c>
      <c r="E709">
        <v>99</v>
      </c>
      <c r="F709">
        <v>99</v>
      </c>
      <c r="G709">
        <v>99</v>
      </c>
      <c r="H709">
        <v>99</v>
      </c>
      <c r="I709">
        <v>99</v>
      </c>
      <c r="J709">
        <v>999</v>
      </c>
      <c r="K709">
        <v>99</v>
      </c>
      <c r="L709">
        <v>11</v>
      </c>
      <c r="M709">
        <v>99</v>
      </c>
      <c r="N709">
        <v>99</v>
      </c>
      <c r="O709">
        <v>99</v>
      </c>
      <c r="P709">
        <v>99</v>
      </c>
      <c r="Q709">
        <v>7</v>
      </c>
      <c r="R709">
        <v>7</v>
      </c>
      <c r="S709">
        <v>11</v>
      </c>
      <c r="T709">
        <v>13.428571428571423</v>
      </c>
      <c r="U709">
        <v>544.51428571428562</v>
      </c>
      <c r="V709">
        <v>100</v>
      </c>
      <c r="W709">
        <v>100</v>
      </c>
      <c r="X709">
        <v>100</v>
      </c>
      <c r="Y709">
        <v>21.119958642507477</v>
      </c>
      <c r="Z709">
        <v>0</v>
      </c>
      <c r="AA709">
        <v>2.2587697572631225</v>
      </c>
      <c r="AC709">
        <v>30.202548700414681</v>
      </c>
      <c r="AE709">
        <v>8.7631447170756133E-2</v>
      </c>
      <c r="AF709">
        <v>0.1566446515094185</v>
      </c>
      <c r="AG709">
        <v>3176.3333333333335</v>
      </c>
      <c r="AH709">
        <v>85.714285714285694</v>
      </c>
      <c r="AI709">
        <v>85.714285714285694</v>
      </c>
      <c r="AJ709">
        <v>517.7385655156678</v>
      </c>
      <c r="AK709">
        <v>143.12838159290328</v>
      </c>
      <c r="AL709">
        <v>-74.774528665401263</v>
      </c>
      <c r="AN709">
        <v>99</v>
      </c>
      <c r="AO709">
        <v>99</v>
      </c>
      <c r="AP709">
        <v>99</v>
      </c>
      <c r="AQ709">
        <v>99</v>
      </c>
      <c r="AR709">
        <v>227.3333333333334</v>
      </c>
      <c r="AS709">
        <v>46.651800691768763</v>
      </c>
    </row>
    <row r="710" spans="1:45">
      <c r="A710">
        <v>16</v>
      </c>
      <c r="B710">
        <v>132</v>
      </c>
      <c r="C710">
        <v>2024</v>
      </c>
      <c r="D710">
        <v>12</v>
      </c>
      <c r="E710">
        <v>99</v>
      </c>
      <c r="F710">
        <v>99</v>
      </c>
      <c r="G710">
        <v>99</v>
      </c>
      <c r="H710">
        <v>99</v>
      </c>
      <c r="I710">
        <v>99</v>
      </c>
      <c r="J710">
        <v>999</v>
      </c>
      <c r="K710">
        <v>99</v>
      </c>
      <c r="L710">
        <v>11</v>
      </c>
      <c r="M710">
        <v>99</v>
      </c>
      <c r="N710">
        <v>99</v>
      </c>
      <c r="O710">
        <v>99</v>
      </c>
      <c r="P710">
        <v>99</v>
      </c>
      <c r="R710">
        <v>0</v>
      </c>
      <c r="AN710">
        <v>99</v>
      </c>
      <c r="AO710">
        <v>99</v>
      </c>
      <c r="AP710">
        <v>99</v>
      </c>
      <c r="AQ710">
        <v>99</v>
      </c>
    </row>
    <row r="711" spans="1:45">
      <c r="A711">
        <v>16</v>
      </c>
      <c r="B711">
        <v>133</v>
      </c>
      <c r="C711">
        <v>2024</v>
      </c>
      <c r="D711">
        <v>1</v>
      </c>
      <c r="E711">
        <v>99</v>
      </c>
      <c r="F711">
        <v>99</v>
      </c>
      <c r="G711">
        <v>99</v>
      </c>
      <c r="H711">
        <v>99</v>
      </c>
      <c r="I711">
        <v>99</v>
      </c>
      <c r="J711">
        <v>999</v>
      </c>
      <c r="K711">
        <v>99</v>
      </c>
      <c r="L711">
        <v>12</v>
      </c>
      <c r="M711">
        <v>99</v>
      </c>
      <c r="N711">
        <v>99</v>
      </c>
      <c r="O711">
        <v>99</v>
      </c>
      <c r="P711">
        <v>99</v>
      </c>
      <c r="Q711">
        <v>1</v>
      </c>
      <c r="R711">
        <v>1</v>
      </c>
      <c r="S711">
        <v>12</v>
      </c>
      <c r="T711">
        <v>15</v>
      </c>
      <c r="U711">
        <v>548.80000000000007</v>
      </c>
      <c r="V711">
        <v>100</v>
      </c>
      <c r="W711">
        <v>100</v>
      </c>
      <c r="X711">
        <v>100</v>
      </c>
      <c r="Y711">
        <v>0</v>
      </c>
      <c r="Z711">
        <v>0</v>
      </c>
      <c r="AA711">
        <v>0</v>
      </c>
      <c r="AE711">
        <v>1.8446781036709096E-2</v>
      </c>
      <c r="AF711">
        <v>3.3171140479175486E-2</v>
      </c>
      <c r="AG711">
        <v>1693</v>
      </c>
      <c r="AH711">
        <v>100</v>
      </c>
      <c r="AI711">
        <v>100</v>
      </c>
      <c r="AJ711">
        <v>0</v>
      </c>
      <c r="AN711">
        <v>99</v>
      </c>
      <c r="AO711">
        <v>99</v>
      </c>
      <c r="AP711">
        <v>99</v>
      </c>
      <c r="AQ711">
        <v>99</v>
      </c>
      <c r="AR711">
        <v>220</v>
      </c>
      <c r="AS711">
        <v>51.558978211870787</v>
      </c>
    </row>
    <row r="712" spans="1:45">
      <c r="A712">
        <v>16</v>
      </c>
      <c r="B712">
        <v>134</v>
      </c>
      <c r="C712">
        <v>2024</v>
      </c>
      <c r="D712">
        <v>2</v>
      </c>
      <c r="E712">
        <v>99</v>
      </c>
      <c r="F712">
        <v>99</v>
      </c>
      <c r="G712">
        <v>99</v>
      </c>
      <c r="H712">
        <v>99</v>
      </c>
      <c r="I712">
        <v>99</v>
      </c>
      <c r="J712">
        <v>999</v>
      </c>
      <c r="K712">
        <v>99</v>
      </c>
      <c r="L712">
        <v>12</v>
      </c>
      <c r="M712">
        <v>99</v>
      </c>
      <c r="N712">
        <v>99</v>
      </c>
      <c r="O712">
        <v>99</v>
      </c>
      <c r="P712">
        <v>99</v>
      </c>
      <c r="Q712">
        <v>1</v>
      </c>
      <c r="R712">
        <v>1</v>
      </c>
      <c r="S712">
        <v>12</v>
      </c>
      <c r="T712">
        <v>13</v>
      </c>
      <c r="U712">
        <v>478.6</v>
      </c>
      <c r="V712">
        <v>100</v>
      </c>
      <c r="W712">
        <v>100</v>
      </c>
      <c r="X712">
        <v>100</v>
      </c>
      <c r="Y712">
        <v>0</v>
      </c>
      <c r="Z712">
        <v>0</v>
      </c>
      <c r="AA712">
        <v>0</v>
      </c>
      <c r="AE712">
        <v>3.1969309462915596E-2</v>
      </c>
      <c r="AF712">
        <v>5.018439567281744E-2</v>
      </c>
      <c r="AG712">
        <v>1766</v>
      </c>
      <c r="AH712">
        <v>100</v>
      </c>
      <c r="AI712">
        <v>100</v>
      </c>
      <c r="AJ712">
        <v>0</v>
      </c>
      <c r="AN712">
        <v>99</v>
      </c>
      <c r="AO712">
        <v>99</v>
      </c>
      <c r="AP712">
        <v>99</v>
      </c>
      <c r="AQ712">
        <v>99</v>
      </c>
      <c r="AR712">
        <v>209</v>
      </c>
      <c r="AS712">
        <v>52.468259167787686</v>
      </c>
    </row>
    <row r="713" spans="1:45">
      <c r="A713">
        <v>16</v>
      </c>
      <c r="B713">
        <v>135</v>
      </c>
      <c r="C713">
        <v>2024</v>
      </c>
      <c r="D713">
        <v>3</v>
      </c>
      <c r="E713">
        <v>99</v>
      </c>
      <c r="F713">
        <v>99</v>
      </c>
      <c r="G713">
        <v>99</v>
      </c>
      <c r="H713">
        <v>99</v>
      </c>
      <c r="I713">
        <v>99</v>
      </c>
      <c r="J713">
        <v>999</v>
      </c>
      <c r="K713">
        <v>99</v>
      </c>
      <c r="L713">
        <v>12</v>
      </c>
      <c r="M713">
        <v>99</v>
      </c>
      <c r="N713">
        <v>99</v>
      </c>
      <c r="O713">
        <v>99</v>
      </c>
      <c r="P713">
        <v>99</v>
      </c>
      <c r="Q713">
        <v>1</v>
      </c>
      <c r="R713">
        <v>1</v>
      </c>
      <c r="S713">
        <v>12</v>
      </c>
      <c r="T713">
        <v>10</v>
      </c>
      <c r="U713">
        <v>590</v>
      </c>
      <c r="V713">
        <v>100</v>
      </c>
      <c r="W713">
        <v>100</v>
      </c>
      <c r="X713">
        <v>100</v>
      </c>
      <c r="Y713">
        <v>0</v>
      </c>
      <c r="Z713">
        <v>0</v>
      </c>
      <c r="AA713">
        <v>0</v>
      </c>
      <c r="AE713">
        <v>2.7419797093501504E-2</v>
      </c>
      <c r="AF713">
        <v>5.2918723209335758E-2</v>
      </c>
      <c r="AG713">
        <v>2568</v>
      </c>
      <c r="AH713">
        <v>100</v>
      </c>
      <c r="AI713">
        <v>100</v>
      </c>
      <c r="AJ713">
        <v>0</v>
      </c>
      <c r="AN713">
        <v>99</v>
      </c>
      <c r="AO713">
        <v>99</v>
      </c>
      <c r="AP713">
        <v>99</v>
      </c>
      <c r="AQ713">
        <v>99</v>
      </c>
      <c r="AR713">
        <v>234</v>
      </c>
      <c r="AS713">
        <v>46.047328536918734</v>
      </c>
    </row>
    <row r="714" spans="1:45">
      <c r="A714">
        <v>16</v>
      </c>
      <c r="B714">
        <v>136</v>
      </c>
      <c r="C714">
        <v>2024</v>
      </c>
      <c r="D714">
        <v>4</v>
      </c>
      <c r="E714">
        <v>99</v>
      </c>
      <c r="F714">
        <v>99</v>
      </c>
      <c r="G714">
        <v>99</v>
      </c>
      <c r="H714">
        <v>99</v>
      </c>
      <c r="I714">
        <v>99</v>
      </c>
      <c r="J714">
        <v>999</v>
      </c>
      <c r="K714">
        <v>99</v>
      </c>
      <c r="L714">
        <v>12</v>
      </c>
      <c r="M714">
        <v>99</v>
      </c>
      <c r="N714">
        <v>99</v>
      </c>
      <c r="O714">
        <v>99</v>
      </c>
      <c r="P714">
        <v>99</v>
      </c>
      <c r="Q714">
        <v>1</v>
      </c>
      <c r="R714">
        <v>1</v>
      </c>
      <c r="S714">
        <v>12</v>
      </c>
      <c r="T714">
        <v>13</v>
      </c>
      <c r="U714">
        <v>530.20000000000005</v>
      </c>
      <c r="V714">
        <v>100</v>
      </c>
      <c r="W714">
        <v>100</v>
      </c>
      <c r="X714">
        <v>100</v>
      </c>
      <c r="Y714">
        <v>0</v>
      </c>
      <c r="Z714">
        <v>0</v>
      </c>
      <c r="AA714">
        <v>0</v>
      </c>
      <c r="AE714">
        <v>2.2639800769753221E-2</v>
      </c>
      <c r="AF714">
        <v>3.870972923267197E-2</v>
      </c>
      <c r="AG714">
        <v>2534</v>
      </c>
      <c r="AH714">
        <v>100</v>
      </c>
      <c r="AI714">
        <v>100</v>
      </c>
      <c r="AJ714">
        <v>0</v>
      </c>
      <c r="AN714">
        <v>99</v>
      </c>
      <c r="AO714">
        <v>99</v>
      </c>
      <c r="AP714">
        <v>99</v>
      </c>
      <c r="AQ714">
        <v>99</v>
      </c>
      <c r="AR714">
        <v>222</v>
      </c>
      <c r="AS714">
        <v>48.441429011187957</v>
      </c>
    </row>
    <row r="715" spans="1:45">
      <c r="A715">
        <v>16</v>
      </c>
      <c r="B715">
        <v>137</v>
      </c>
      <c r="C715">
        <v>2024</v>
      </c>
      <c r="D715">
        <v>5</v>
      </c>
      <c r="E715">
        <v>99</v>
      </c>
      <c r="F715">
        <v>99</v>
      </c>
      <c r="G715">
        <v>99</v>
      </c>
      <c r="H715">
        <v>99</v>
      </c>
      <c r="I715">
        <v>99</v>
      </c>
      <c r="J715">
        <v>999</v>
      </c>
      <c r="K715">
        <v>99</v>
      </c>
      <c r="L715">
        <v>12</v>
      </c>
      <c r="M715">
        <v>99</v>
      </c>
      <c r="N715">
        <v>99</v>
      </c>
      <c r="O715">
        <v>99</v>
      </c>
      <c r="P715">
        <v>99</v>
      </c>
      <c r="Q715">
        <v>1</v>
      </c>
      <c r="R715">
        <v>1</v>
      </c>
      <c r="S715">
        <v>12</v>
      </c>
      <c r="T715">
        <v>15</v>
      </c>
      <c r="U715">
        <v>579.6</v>
      </c>
      <c r="V715">
        <v>100</v>
      </c>
      <c r="W715">
        <v>100</v>
      </c>
      <c r="X715">
        <v>100</v>
      </c>
      <c r="Y715">
        <v>0</v>
      </c>
      <c r="Z715">
        <v>0</v>
      </c>
      <c r="AA715">
        <v>0</v>
      </c>
      <c r="AE715">
        <v>2.67022696929239E-2</v>
      </c>
      <c r="AF715">
        <v>5.0382760333746654E-2</v>
      </c>
      <c r="AG715">
        <v>2769</v>
      </c>
      <c r="AH715">
        <v>100</v>
      </c>
      <c r="AI715">
        <v>100</v>
      </c>
      <c r="AJ715">
        <v>0</v>
      </c>
      <c r="AN715">
        <v>99</v>
      </c>
      <c r="AO715">
        <v>99</v>
      </c>
      <c r="AP715">
        <v>99</v>
      </c>
      <c r="AQ715">
        <v>99</v>
      </c>
      <c r="AR715">
        <v>230</v>
      </c>
      <c r="AS715">
        <v>47.669926851319133</v>
      </c>
    </row>
    <row r="716" spans="1:45">
      <c r="A716">
        <v>16</v>
      </c>
      <c r="B716">
        <v>138</v>
      </c>
      <c r="C716">
        <v>2024</v>
      </c>
      <c r="D716">
        <v>6</v>
      </c>
      <c r="E716">
        <v>99</v>
      </c>
      <c r="F716">
        <v>99</v>
      </c>
      <c r="G716">
        <v>99</v>
      </c>
      <c r="H716">
        <v>99</v>
      </c>
      <c r="I716">
        <v>99</v>
      </c>
      <c r="J716">
        <v>999</v>
      </c>
      <c r="K716">
        <v>99</v>
      </c>
      <c r="L716">
        <v>12</v>
      </c>
      <c r="M716">
        <v>99</v>
      </c>
      <c r="N716">
        <v>99</v>
      </c>
      <c r="O716">
        <v>99</v>
      </c>
      <c r="P716">
        <v>99</v>
      </c>
      <c r="Q716">
        <v>2</v>
      </c>
      <c r="R716">
        <v>3</v>
      </c>
      <c r="S716">
        <v>12</v>
      </c>
      <c r="T716">
        <v>13.333333333333337</v>
      </c>
      <c r="U716">
        <v>550.69999999999993</v>
      </c>
      <c r="V716">
        <v>100</v>
      </c>
      <c r="W716">
        <v>100</v>
      </c>
      <c r="X716">
        <v>100</v>
      </c>
      <c r="Y716">
        <v>13.951582944839117</v>
      </c>
      <c r="Z716">
        <v>0</v>
      </c>
      <c r="AA716">
        <v>0.94280904158205681</v>
      </c>
      <c r="AC716">
        <v>97.818010550180801</v>
      </c>
      <c r="AE716">
        <v>8.5494442861214021E-2</v>
      </c>
      <c r="AF716">
        <v>0.15346364692270129</v>
      </c>
      <c r="AG716">
        <v>2297.3333333333339</v>
      </c>
      <c r="AH716">
        <v>100</v>
      </c>
      <c r="AI716">
        <v>100</v>
      </c>
      <c r="AJ716">
        <v>305.9306384714593</v>
      </c>
      <c r="AK716">
        <v>-23.855396218458033</v>
      </c>
      <c r="AL716">
        <v>-3.1588181963413242</v>
      </c>
      <c r="AN716">
        <v>99</v>
      </c>
      <c r="AO716">
        <v>99</v>
      </c>
      <c r="AP716">
        <v>99</v>
      </c>
      <c r="AQ716">
        <v>99</v>
      </c>
      <c r="AR716">
        <v>224.3333333333334</v>
      </c>
      <c r="AS716">
        <v>48.864676717849846</v>
      </c>
    </row>
    <row r="717" spans="1:45">
      <c r="A717">
        <v>16</v>
      </c>
      <c r="B717">
        <v>139</v>
      </c>
      <c r="C717">
        <v>2024</v>
      </c>
      <c r="D717">
        <v>7</v>
      </c>
      <c r="E717">
        <v>99</v>
      </c>
      <c r="F717">
        <v>99</v>
      </c>
      <c r="G717">
        <v>99</v>
      </c>
      <c r="H717">
        <v>99</v>
      </c>
      <c r="I717">
        <v>99</v>
      </c>
      <c r="J717">
        <v>999</v>
      </c>
      <c r="K717">
        <v>99</v>
      </c>
      <c r="L717">
        <v>12</v>
      </c>
      <c r="M717">
        <v>99</v>
      </c>
      <c r="N717">
        <v>99</v>
      </c>
      <c r="O717">
        <v>99</v>
      </c>
      <c r="P717">
        <v>99</v>
      </c>
      <c r="Q717">
        <v>1</v>
      </c>
      <c r="R717">
        <v>1</v>
      </c>
      <c r="S717">
        <v>12</v>
      </c>
      <c r="T717">
        <v>15</v>
      </c>
      <c r="U717">
        <v>563.70000000000005</v>
      </c>
      <c r="V717">
        <v>100</v>
      </c>
      <c r="W717">
        <v>100</v>
      </c>
      <c r="X717">
        <v>100</v>
      </c>
      <c r="Y717">
        <v>0</v>
      </c>
      <c r="Z717">
        <v>0</v>
      </c>
      <c r="AA717">
        <v>0</v>
      </c>
      <c r="AE717">
        <v>3.3647375504710642E-2</v>
      </c>
      <c r="AF717">
        <v>6.3134282822771087E-2</v>
      </c>
      <c r="AG717">
        <v>2655</v>
      </c>
      <c r="AH717">
        <v>100</v>
      </c>
      <c r="AI717">
        <v>100</v>
      </c>
      <c r="AJ717">
        <v>0</v>
      </c>
      <c r="AN717">
        <v>99</v>
      </c>
      <c r="AO717">
        <v>99</v>
      </c>
      <c r="AP717">
        <v>99</v>
      </c>
      <c r="AQ717">
        <v>99</v>
      </c>
      <c r="AR717">
        <v>225</v>
      </c>
      <c r="AS717">
        <v>49.514403292181079</v>
      </c>
    </row>
    <row r="718" spans="1:45">
      <c r="A718">
        <v>16</v>
      </c>
      <c r="B718">
        <v>140</v>
      </c>
      <c r="C718">
        <v>2024</v>
      </c>
      <c r="D718">
        <v>8</v>
      </c>
      <c r="E718">
        <v>99</v>
      </c>
      <c r="F718">
        <v>99</v>
      </c>
      <c r="G718">
        <v>99</v>
      </c>
      <c r="H718">
        <v>99</v>
      </c>
      <c r="I718">
        <v>99</v>
      </c>
      <c r="J718">
        <v>999</v>
      </c>
      <c r="K718">
        <v>99</v>
      </c>
      <c r="L718">
        <v>12</v>
      </c>
      <c r="M718">
        <v>99</v>
      </c>
      <c r="N718">
        <v>99</v>
      </c>
      <c r="O718">
        <v>99</v>
      </c>
      <c r="P718">
        <v>99</v>
      </c>
      <c r="R718">
        <v>0</v>
      </c>
      <c r="AN718">
        <v>99</v>
      </c>
      <c r="AO718">
        <v>99</v>
      </c>
      <c r="AP718">
        <v>99</v>
      </c>
      <c r="AQ718">
        <v>99</v>
      </c>
    </row>
    <row r="719" spans="1:45">
      <c r="A719">
        <v>16</v>
      </c>
      <c r="B719">
        <v>141</v>
      </c>
      <c r="C719">
        <v>2024</v>
      </c>
      <c r="D719">
        <v>9</v>
      </c>
      <c r="E719">
        <v>99</v>
      </c>
      <c r="F719">
        <v>99</v>
      </c>
      <c r="G719">
        <v>99</v>
      </c>
      <c r="H719">
        <v>99</v>
      </c>
      <c r="I719">
        <v>99</v>
      </c>
      <c r="J719">
        <v>999</v>
      </c>
      <c r="K719">
        <v>99</v>
      </c>
      <c r="L719">
        <v>12</v>
      </c>
      <c r="M719">
        <v>99</v>
      </c>
      <c r="N719">
        <v>99</v>
      </c>
      <c r="O719">
        <v>99</v>
      </c>
      <c r="P719">
        <v>99</v>
      </c>
      <c r="R719">
        <v>0</v>
      </c>
      <c r="AN719">
        <v>99</v>
      </c>
      <c r="AO719">
        <v>99</v>
      </c>
      <c r="AP719">
        <v>99</v>
      </c>
      <c r="AQ719">
        <v>99</v>
      </c>
    </row>
    <row r="720" spans="1:45">
      <c r="A720">
        <v>16</v>
      </c>
      <c r="B720">
        <v>142</v>
      </c>
      <c r="C720">
        <v>2024</v>
      </c>
      <c r="D720">
        <v>10</v>
      </c>
      <c r="E720">
        <v>99</v>
      </c>
      <c r="F720">
        <v>99</v>
      </c>
      <c r="G720">
        <v>99</v>
      </c>
      <c r="H720">
        <v>99</v>
      </c>
      <c r="I720">
        <v>99</v>
      </c>
      <c r="J720">
        <v>999</v>
      </c>
      <c r="K720">
        <v>99</v>
      </c>
      <c r="L720">
        <v>12</v>
      </c>
      <c r="M720">
        <v>99</v>
      </c>
      <c r="N720">
        <v>99</v>
      </c>
      <c r="O720">
        <v>99</v>
      </c>
      <c r="P720">
        <v>99</v>
      </c>
      <c r="Q720">
        <v>2</v>
      </c>
      <c r="R720">
        <v>2</v>
      </c>
      <c r="S720">
        <v>12</v>
      </c>
      <c r="T720">
        <v>15</v>
      </c>
      <c r="U720">
        <v>579.1500000000002</v>
      </c>
      <c r="V720">
        <v>100</v>
      </c>
      <c r="W720">
        <v>100</v>
      </c>
      <c r="X720">
        <v>100</v>
      </c>
      <c r="Y720">
        <v>7.4499999999962494</v>
      </c>
      <c r="Z720">
        <v>0</v>
      </c>
      <c r="AA720">
        <v>0</v>
      </c>
      <c r="AE720">
        <v>2.0429009193054137E-2</v>
      </c>
      <c r="AF720">
        <v>3.9260894593192174E-2</v>
      </c>
      <c r="AG720">
        <v>3168</v>
      </c>
      <c r="AH720">
        <v>100</v>
      </c>
      <c r="AI720">
        <v>100</v>
      </c>
      <c r="AJ720">
        <v>443</v>
      </c>
      <c r="AK720">
        <v>100.00000000005312</v>
      </c>
      <c r="AN720">
        <v>99</v>
      </c>
      <c r="AO720">
        <v>99</v>
      </c>
      <c r="AP720">
        <v>99</v>
      </c>
      <c r="AQ720">
        <v>99</v>
      </c>
      <c r="AR720">
        <v>230.5</v>
      </c>
      <c r="AS720">
        <v>47.35713515034476</v>
      </c>
    </row>
    <row r="721" spans="1:45">
      <c r="A721">
        <v>16</v>
      </c>
      <c r="B721">
        <v>143</v>
      </c>
      <c r="C721">
        <v>2024</v>
      </c>
      <c r="D721">
        <v>11</v>
      </c>
      <c r="E721">
        <v>99</v>
      </c>
      <c r="F721">
        <v>99</v>
      </c>
      <c r="G721">
        <v>99</v>
      </c>
      <c r="H721">
        <v>99</v>
      </c>
      <c r="I721">
        <v>99</v>
      </c>
      <c r="J721">
        <v>999</v>
      </c>
      <c r="K721">
        <v>99</v>
      </c>
      <c r="L721">
        <v>12</v>
      </c>
      <c r="M721">
        <v>99</v>
      </c>
      <c r="N721">
        <v>99</v>
      </c>
      <c r="O721">
        <v>99</v>
      </c>
      <c r="P721">
        <v>99</v>
      </c>
      <c r="Q721">
        <v>2</v>
      </c>
      <c r="R721">
        <v>2</v>
      </c>
      <c r="S721">
        <v>12</v>
      </c>
      <c r="T721">
        <v>14.5</v>
      </c>
      <c r="U721">
        <v>537.20000000000005</v>
      </c>
      <c r="V721">
        <v>100</v>
      </c>
      <c r="W721">
        <v>100</v>
      </c>
      <c r="X721">
        <v>100</v>
      </c>
      <c r="Y721">
        <v>29.799999999999649</v>
      </c>
      <c r="Z721">
        <v>0</v>
      </c>
      <c r="AA721">
        <v>0.5</v>
      </c>
      <c r="AC721">
        <v>-100.00000000000482</v>
      </c>
      <c r="AE721">
        <v>2.5037556334501755E-2</v>
      </c>
      <c r="AF721">
        <v>4.4154426902539443E-2</v>
      </c>
      <c r="AG721">
        <v>2791</v>
      </c>
      <c r="AH721">
        <v>100</v>
      </c>
      <c r="AI721">
        <v>100</v>
      </c>
      <c r="AJ721">
        <v>430</v>
      </c>
      <c r="AK721">
        <v>100.00000000000118</v>
      </c>
      <c r="AL721">
        <v>-100</v>
      </c>
      <c r="AN721">
        <v>99</v>
      </c>
      <c r="AO721">
        <v>99</v>
      </c>
      <c r="AP721">
        <v>99</v>
      </c>
      <c r="AQ721">
        <v>99</v>
      </c>
      <c r="AR721">
        <v>223</v>
      </c>
      <c r="AS721">
        <v>48.387867129843919</v>
      </c>
    </row>
    <row r="722" spans="1:45">
      <c r="A722">
        <v>16</v>
      </c>
      <c r="B722">
        <v>144</v>
      </c>
      <c r="C722">
        <v>2024</v>
      </c>
      <c r="D722">
        <v>12</v>
      </c>
      <c r="E722">
        <v>99</v>
      </c>
      <c r="F722">
        <v>99</v>
      </c>
      <c r="G722">
        <v>99</v>
      </c>
      <c r="H722">
        <v>99</v>
      </c>
      <c r="I722">
        <v>99</v>
      </c>
      <c r="J722">
        <v>999</v>
      </c>
      <c r="K722">
        <v>99</v>
      </c>
      <c r="L722">
        <v>12</v>
      </c>
      <c r="M722">
        <v>99</v>
      </c>
      <c r="N722">
        <v>99</v>
      </c>
      <c r="O722">
        <v>99</v>
      </c>
      <c r="P722">
        <v>99</v>
      </c>
      <c r="R722">
        <v>0</v>
      </c>
      <c r="AN722">
        <v>99</v>
      </c>
      <c r="AO722">
        <v>99</v>
      </c>
      <c r="AP722">
        <v>99</v>
      </c>
      <c r="AQ722">
        <v>99</v>
      </c>
    </row>
    <row r="723" spans="1:45">
      <c r="A723">
        <v>16</v>
      </c>
      <c r="B723">
        <v>145</v>
      </c>
      <c r="C723">
        <v>2024</v>
      </c>
      <c r="D723">
        <v>1</v>
      </c>
      <c r="E723">
        <v>99</v>
      </c>
      <c r="F723">
        <v>99</v>
      </c>
      <c r="G723">
        <v>99</v>
      </c>
      <c r="H723">
        <v>99</v>
      </c>
      <c r="I723">
        <v>99</v>
      </c>
      <c r="J723">
        <v>999</v>
      </c>
      <c r="K723">
        <v>99</v>
      </c>
      <c r="L723">
        <v>13</v>
      </c>
      <c r="M723">
        <v>99</v>
      </c>
      <c r="N723">
        <v>99</v>
      </c>
      <c r="O723">
        <v>99</v>
      </c>
      <c r="P723">
        <v>99</v>
      </c>
      <c r="Q723">
        <v>2</v>
      </c>
      <c r="R723">
        <v>2</v>
      </c>
      <c r="S723">
        <v>13</v>
      </c>
      <c r="T723">
        <v>15</v>
      </c>
      <c r="U723">
        <v>610.54999999999995</v>
      </c>
      <c r="V723">
        <v>100</v>
      </c>
      <c r="W723">
        <v>100</v>
      </c>
      <c r="X723">
        <v>100</v>
      </c>
      <c r="Y723">
        <v>28.650000000001175</v>
      </c>
      <c r="Z723">
        <v>0</v>
      </c>
      <c r="AA723">
        <v>0</v>
      </c>
      <c r="AE723">
        <v>3.6893562073418193E-2</v>
      </c>
      <c r="AF723">
        <v>7.3806996426970098E-2</v>
      </c>
      <c r="AG723">
        <v>2332.5</v>
      </c>
      <c r="AH723">
        <v>100</v>
      </c>
      <c r="AI723">
        <v>100</v>
      </c>
      <c r="AJ723">
        <v>229.5</v>
      </c>
      <c r="AK723">
        <v>99.999999999996604</v>
      </c>
      <c r="AN723">
        <v>99</v>
      </c>
      <c r="AO723">
        <v>99</v>
      </c>
      <c r="AP723">
        <v>99</v>
      </c>
      <c r="AQ723">
        <v>99</v>
      </c>
      <c r="AR723">
        <v>227.5</v>
      </c>
      <c r="AS723">
        <v>51.827146116693505</v>
      </c>
    </row>
    <row r="724" spans="1:45">
      <c r="A724">
        <v>16</v>
      </c>
      <c r="B724">
        <v>146</v>
      </c>
      <c r="C724">
        <v>2024</v>
      </c>
      <c r="D724">
        <v>2</v>
      </c>
      <c r="E724">
        <v>99</v>
      </c>
      <c r="F724">
        <v>99</v>
      </c>
      <c r="G724">
        <v>99</v>
      </c>
      <c r="H724">
        <v>99</v>
      </c>
      <c r="I724">
        <v>99</v>
      </c>
      <c r="J724">
        <v>999</v>
      </c>
      <c r="K724">
        <v>99</v>
      </c>
      <c r="L724">
        <v>13</v>
      </c>
      <c r="M724">
        <v>99</v>
      </c>
      <c r="N724">
        <v>99</v>
      </c>
      <c r="O724">
        <v>99</v>
      </c>
      <c r="P724">
        <v>99</v>
      </c>
      <c r="R724">
        <v>0</v>
      </c>
      <c r="AN724">
        <v>99</v>
      </c>
      <c r="AO724">
        <v>99</v>
      </c>
      <c r="AP724">
        <v>99</v>
      </c>
      <c r="AQ724">
        <v>99</v>
      </c>
    </row>
    <row r="725" spans="1:45">
      <c r="A725">
        <v>16</v>
      </c>
      <c r="B725">
        <v>147</v>
      </c>
      <c r="C725">
        <v>2024</v>
      </c>
      <c r="D725">
        <v>3</v>
      </c>
      <c r="E725">
        <v>99</v>
      </c>
      <c r="F725">
        <v>99</v>
      </c>
      <c r="G725">
        <v>99</v>
      </c>
      <c r="H725">
        <v>99</v>
      </c>
      <c r="I725">
        <v>99</v>
      </c>
      <c r="J725">
        <v>999</v>
      </c>
      <c r="K725">
        <v>99</v>
      </c>
      <c r="L725">
        <v>13</v>
      </c>
      <c r="M725">
        <v>99</v>
      </c>
      <c r="N725">
        <v>99</v>
      </c>
      <c r="O725">
        <v>99</v>
      </c>
      <c r="P725">
        <v>99</v>
      </c>
      <c r="R725">
        <v>0</v>
      </c>
      <c r="AN725">
        <v>99</v>
      </c>
      <c r="AO725">
        <v>99</v>
      </c>
      <c r="AP725">
        <v>99</v>
      </c>
      <c r="AQ725">
        <v>99</v>
      </c>
    </row>
    <row r="726" spans="1:45">
      <c r="A726">
        <v>16</v>
      </c>
      <c r="B726">
        <v>148</v>
      </c>
      <c r="C726">
        <v>2024</v>
      </c>
      <c r="D726">
        <v>4</v>
      </c>
      <c r="E726">
        <v>99</v>
      </c>
      <c r="F726">
        <v>99</v>
      </c>
      <c r="G726">
        <v>99</v>
      </c>
      <c r="H726">
        <v>99</v>
      </c>
      <c r="I726">
        <v>99</v>
      </c>
      <c r="J726">
        <v>999</v>
      </c>
      <c r="K726">
        <v>99</v>
      </c>
      <c r="L726">
        <v>13</v>
      </c>
      <c r="M726">
        <v>99</v>
      </c>
      <c r="N726">
        <v>99</v>
      </c>
      <c r="O726">
        <v>99</v>
      </c>
      <c r="P726">
        <v>99</v>
      </c>
      <c r="R726">
        <v>0</v>
      </c>
      <c r="AN726">
        <v>99</v>
      </c>
      <c r="AO726">
        <v>99</v>
      </c>
      <c r="AP726">
        <v>99</v>
      </c>
      <c r="AQ726">
        <v>99</v>
      </c>
    </row>
    <row r="727" spans="1:45">
      <c r="A727">
        <v>16</v>
      </c>
      <c r="B727">
        <v>149</v>
      </c>
      <c r="C727">
        <v>2024</v>
      </c>
      <c r="D727">
        <v>5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999</v>
      </c>
      <c r="K727">
        <v>99</v>
      </c>
      <c r="L727">
        <v>13</v>
      </c>
      <c r="M727">
        <v>99</v>
      </c>
      <c r="N727">
        <v>99</v>
      </c>
      <c r="O727">
        <v>99</v>
      </c>
      <c r="P727">
        <v>99</v>
      </c>
      <c r="R727">
        <v>0</v>
      </c>
      <c r="AN727">
        <v>99</v>
      </c>
      <c r="AO727">
        <v>99</v>
      </c>
      <c r="AP727">
        <v>99</v>
      </c>
      <c r="AQ727">
        <v>99</v>
      </c>
    </row>
    <row r="728" spans="1:45">
      <c r="A728">
        <v>16</v>
      </c>
      <c r="B728">
        <v>150</v>
      </c>
      <c r="C728">
        <v>2024</v>
      </c>
      <c r="D728">
        <v>6</v>
      </c>
      <c r="E728">
        <v>99</v>
      </c>
      <c r="F728">
        <v>99</v>
      </c>
      <c r="G728">
        <v>99</v>
      </c>
      <c r="H728">
        <v>99</v>
      </c>
      <c r="I728">
        <v>99</v>
      </c>
      <c r="J728">
        <v>999</v>
      </c>
      <c r="K728">
        <v>99</v>
      </c>
      <c r="L728">
        <v>13</v>
      </c>
      <c r="M728">
        <v>99</v>
      </c>
      <c r="N728">
        <v>99</v>
      </c>
      <c r="O728">
        <v>99</v>
      </c>
      <c r="P728">
        <v>99</v>
      </c>
      <c r="Q728">
        <v>1</v>
      </c>
      <c r="R728">
        <v>1</v>
      </c>
      <c r="S728">
        <v>13</v>
      </c>
      <c r="T728">
        <v>15</v>
      </c>
      <c r="U728">
        <v>611.1</v>
      </c>
      <c r="V728">
        <v>100</v>
      </c>
      <c r="W728">
        <v>100</v>
      </c>
      <c r="X728">
        <v>100</v>
      </c>
      <c r="Y728">
        <v>0</v>
      </c>
      <c r="Z728">
        <v>0</v>
      </c>
      <c r="AA728">
        <v>0</v>
      </c>
      <c r="AE728">
        <v>2.8498147620404674E-2</v>
      </c>
      <c r="AF728">
        <v>5.676510782305115E-2</v>
      </c>
      <c r="AG728">
        <v>3023</v>
      </c>
      <c r="AH728">
        <v>100</v>
      </c>
      <c r="AI728">
        <v>100</v>
      </c>
      <c r="AJ728">
        <v>0</v>
      </c>
      <c r="AN728">
        <v>99</v>
      </c>
      <c r="AO728">
        <v>99</v>
      </c>
      <c r="AP728">
        <v>99</v>
      </c>
      <c r="AQ728">
        <v>99</v>
      </c>
      <c r="AR728">
        <v>229</v>
      </c>
      <c r="AS728">
        <v>50.878554389549379</v>
      </c>
    </row>
    <row r="729" spans="1:45">
      <c r="A729">
        <v>16</v>
      </c>
      <c r="B729">
        <v>151</v>
      </c>
      <c r="C729">
        <v>2024</v>
      </c>
      <c r="D729">
        <v>7</v>
      </c>
      <c r="E729">
        <v>99</v>
      </c>
      <c r="F729">
        <v>99</v>
      </c>
      <c r="G729">
        <v>99</v>
      </c>
      <c r="H729">
        <v>99</v>
      </c>
      <c r="I729">
        <v>99</v>
      </c>
      <c r="J729">
        <v>999</v>
      </c>
      <c r="K729">
        <v>99</v>
      </c>
      <c r="L729">
        <v>13</v>
      </c>
      <c r="M729">
        <v>99</v>
      </c>
      <c r="N729">
        <v>99</v>
      </c>
      <c r="O729">
        <v>99</v>
      </c>
      <c r="P729">
        <v>99</v>
      </c>
      <c r="R729">
        <v>0</v>
      </c>
      <c r="AN729">
        <v>99</v>
      </c>
      <c r="AO729">
        <v>99</v>
      </c>
      <c r="AP729">
        <v>99</v>
      </c>
      <c r="AQ729">
        <v>99</v>
      </c>
    </row>
    <row r="730" spans="1:45">
      <c r="A730">
        <v>16</v>
      </c>
      <c r="B730">
        <v>152</v>
      </c>
      <c r="C730">
        <v>2024</v>
      </c>
      <c r="D730">
        <v>8</v>
      </c>
      <c r="E730">
        <v>99</v>
      </c>
      <c r="F730">
        <v>99</v>
      </c>
      <c r="G730">
        <v>99</v>
      </c>
      <c r="H730">
        <v>99</v>
      </c>
      <c r="I730">
        <v>99</v>
      </c>
      <c r="J730">
        <v>999</v>
      </c>
      <c r="K730">
        <v>99</v>
      </c>
      <c r="L730">
        <v>13</v>
      </c>
      <c r="M730">
        <v>99</v>
      </c>
      <c r="N730">
        <v>99</v>
      </c>
      <c r="O730">
        <v>99</v>
      </c>
      <c r="P730">
        <v>99</v>
      </c>
      <c r="R730">
        <v>0</v>
      </c>
      <c r="AN730">
        <v>99</v>
      </c>
      <c r="AO730">
        <v>99</v>
      </c>
      <c r="AP730">
        <v>99</v>
      </c>
      <c r="AQ730">
        <v>99</v>
      </c>
    </row>
    <row r="731" spans="1:45">
      <c r="A731">
        <v>16</v>
      </c>
      <c r="B731">
        <v>153</v>
      </c>
      <c r="C731">
        <v>2024</v>
      </c>
      <c r="D731">
        <v>9</v>
      </c>
      <c r="E731">
        <v>99</v>
      </c>
      <c r="F731">
        <v>99</v>
      </c>
      <c r="G731">
        <v>99</v>
      </c>
      <c r="H731">
        <v>99</v>
      </c>
      <c r="I731">
        <v>99</v>
      </c>
      <c r="J731">
        <v>999</v>
      </c>
      <c r="K731">
        <v>99</v>
      </c>
      <c r="L731">
        <v>13</v>
      </c>
      <c r="M731">
        <v>99</v>
      </c>
      <c r="N731">
        <v>99</v>
      </c>
      <c r="O731">
        <v>99</v>
      </c>
      <c r="P731">
        <v>99</v>
      </c>
      <c r="R731">
        <v>0</v>
      </c>
      <c r="AN731">
        <v>99</v>
      </c>
      <c r="AO731">
        <v>99</v>
      </c>
      <c r="AP731">
        <v>99</v>
      </c>
      <c r="AQ731">
        <v>99</v>
      </c>
    </row>
    <row r="732" spans="1:45">
      <c r="A732">
        <v>16</v>
      </c>
      <c r="B732">
        <v>154</v>
      </c>
      <c r="C732">
        <v>2024</v>
      </c>
      <c r="D732">
        <v>10</v>
      </c>
      <c r="E732">
        <v>99</v>
      </c>
      <c r="F732">
        <v>99</v>
      </c>
      <c r="G732">
        <v>99</v>
      </c>
      <c r="H732">
        <v>99</v>
      </c>
      <c r="I732">
        <v>99</v>
      </c>
      <c r="J732">
        <v>999</v>
      </c>
      <c r="K732">
        <v>99</v>
      </c>
      <c r="L732">
        <v>13</v>
      </c>
      <c r="M732">
        <v>99</v>
      </c>
      <c r="N732">
        <v>99</v>
      </c>
      <c r="O732">
        <v>99</v>
      </c>
      <c r="P732">
        <v>99</v>
      </c>
      <c r="R732">
        <v>0</v>
      </c>
      <c r="AN732">
        <v>99</v>
      </c>
      <c r="AO732">
        <v>99</v>
      </c>
      <c r="AP732">
        <v>99</v>
      </c>
      <c r="AQ732">
        <v>99</v>
      </c>
    </row>
    <row r="733" spans="1:45">
      <c r="A733">
        <v>16</v>
      </c>
      <c r="B733">
        <v>155</v>
      </c>
      <c r="C733">
        <v>2024</v>
      </c>
      <c r="D733">
        <v>11</v>
      </c>
      <c r="E733">
        <v>99</v>
      </c>
      <c r="F733">
        <v>99</v>
      </c>
      <c r="G733">
        <v>99</v>
      </c>
      <c r="H733">
        <v>99</v>
      </c>
      <c r="I733">
        <v>99</v>
      </c>
      <c r="J733">
        <v>999</v>
      </c>
      <c r="K733">
        <v>99</v>
      </c>
      <c r="L733">
        <v>13</v>
      </c>
      <c r="M733">
        <v>99</v>
      </c>
      <c r="N733">
        <v>99</v>
      </c>
      <c r="O733">
        <v>99</v>
      </c>
      <c r="P733">
        <v>99</v>
      </c>
      <c r="R733">
        <v>0</v>
      </c>
      <c r="AN733">
        <v>99</v>
      </c>
      <c r="AO733">
        <v>99</v>
      </c>
      <c r="AP733">
        <v>99</v>
      </c>
      <c r="AQ733">
        <v>99</v>
      </c>
    </row>
    <row r="734" spans="1:45">
      <c r="A734">
        <v>16</v>
      </c>
      <c r="B734">
        <v>156</v>
      </c>
      <c r="C734">
        <v>2024</v>
      </c>
      <c r="D734">
        <v>12</v>
      </c>
      <c r="E734">
        <v>99</v>
      </c>
      <c r="F734">
        <v>99</v>
      </c>
      <c r="G734">
        <v>99</v>
      </c>
      <c r="H734">
        <v>99</v>
      </c>
      <c r="I734">
        <v>99</v>
      </c>
      <c r="J734">
        <v>999</v>
      </c>
      <c r="K734">
        <v>99</v>
      </c>
      <c r="L734">
        <v>13</v>
      </c>
      <c r="M734">
        <v>99</v>
      </c>
      <c r="N734">
        <v>99</v>
      </c>
      <c r="O734">
        <v>99</v>
      </c>
      <c r="P734">
        <v>99</v>
      </c>
      <c r="R734">
        <v>0</v>
      </c>
      <c r="AN734">
        <v>99</v>
      </c>
      <c r="AO734">
        <v>99</v>
      </c>
      <c r="AP734">
        <v>99</v>
      </c>
      <c r="AQ734">
        <v>99</v>
      </c>
    </row>
    <row r="735" spans="1:45">
      <c r="A735">
        <v>16</v>
      </c>
      <c r="B735">
        <v>157</v>
      </c>
      <c r="C735">
        <v>2024</v>
      </c>
      <c r="D735">
        <v>1</v>
      </c>
      <c r="E735">
        <v>99</v>
      </c>
      <c r="F735">
        <v>99</v>
      </c>
      <c r="G735">
        <v>99</v>
      </c>
      <c r="H735">
        <v>99</v>
      </c>
      <c r="I735">
        <v>99</v>
      </c>
      <c r="J735">
        <v>999</v>
      </c>
      <c r="K735">
        <v>99</v>
      </c>
      <c r="L735">
        <v>14</v>
      </c>
      <c r="M735">
        <v>99</v>
      </c>
      <c r="N735">
        <v>99</v>
      </c>
      <c r="O735">
        <v>99</v>
      </c>
      <c r="P735">
        <v>99</v>
      </c>
      <c r="R735">
        <v>0</v>
      </c>
      <c r="AN735">
        <v>99</v>
      </c>
      <c r="AO735">
        <v>99</v>
      </c>
      <c r="AP735">
        <v>99</v>
      </c>
      <c r="AQ735">
        <v>99</v>
      </c>
    </row>
    <row r="736" spans="1:45">
      <c r="A736">
        <v>16</v>
      </c>
      <c r="B736">
        <v>158</v>
      </c>
      <c r="C736">
        <v>2024</v>
      </c>
      <c r="D736">
        <v>2</v>
      </c>
      <c r="E736">
        <v>99</v>
      </c>
      <c r="F736">
        <v>99</v>
      </c>
      <c r="G736">
        <v>99</v>
      </c>
      <c r="H736">
        <v>99</v>
      </c>
      <c r="I736">
        <v>99</v>
      </c>
      <c r="J736">
        <v>999</v>
      </c>
      <c r="K736">
        <v>99</v>
      </c>
      <c r="L736">
        <v>14</v>
      </c>
      <c r="M736">
        <v>99</v>
      </c>
      <c r="N736">
        <v>99</v>
      </c>
      <c r="O736">
        <v>99</v>
      </c>
      <c r="P736">
        <v>99</v>
      </c>
      <c r="R736">
        <v>0</v>
      </c>
      <c r="AN736">
        <v>99</v>
      </c>
      <c r="AO736">
        <v>99</v>
      </c>
      <c r="AP736">
        <v>99</v>
      </c>
      <c r="AQ736">
        <v>99</v>
      </c>
    </row>
    <row r="737" spans="1:43">
      <c r="A737">
        <v>16</v>
      </c>
      <c r="B737">
        <v>159</v>
      </c>
      <c r="C737">
        <v>2024</v>
      </c>
      <c r="D737">
        <v>3</v>
      </c>
      <c r="E737">
        <v>99</v>
      </c>
      <c r="F737">
        <v>99</v>
      </c>
      <c r="G737">
        <v>99</v>
      </c>
      <c r="H737">
        <v>99</v>
      </c>
      <c r="I737">
        <v>99</v>
      </c>
      <c r="J737">
        <v>999</v>
      </c>
      <c r="K737">
        <v>99</v>
      </c>
      <c r="L737">
        <v>14</v>
      </c>
      <c r="M737">
        <v>99</v>
      </c>
      <c r="N737">
        <v>99</v>
      </c>
      <c r="O737">
        <v>99</v>
      </c>
      <c r="P737">
        <v>99</v>
      </c>
      <c r="R737">
        <v>0</v>
      </c>
      <c r="AN737">
        <v>99</v>
      </c>
      <c r="AO737">
        <v>99</v>
      </c>
      <c r="AP737">
        <v>99</v>
      </c>
      <c r="AQ737">
        <v>99</v>
      </c>
    </row>
    <row r="738" spans="1:43">
      <c r="A738">
        <v>16</v>
      </c>
      <c r="B738">
        <v>160</v>
      </c>
      <c r="C738">
        <v>2024</v>
      </c>
      <c r="D738">
        <v>4</v>
      </c>
      <c r="E738">
        <v>99</v>
      </c>
      <c r="F738">
        <v>99</v>
      </c>
      <c r="G738">
        <v>99</v>
      </c>
      <c r="H738">
        <v>99</v>
      </c>
      <c r="I738">
        <v>99</v>
      </c>
      <c r="J738">
        <v>999</v>
      </c>
      <c r="K738">
        <v>99</v>
      </c>
      <c r="L738">
        <v>14</v>
      </c>
      <c r="M738">
        <v>99</v>
      </c>
      <c r="N738">
        <v>99</v>
      </c>
      <c r="O738">
        <v>99</v>
      </c>
      <c r="P738">
        <v>99</v>
      </c>
      <c r="R738">
        <v>0</v>
      </c>
      <c r="AN738">
        <v>99</v>
      </c>
      <c r="AO738">
        <v>99</v>
      </c>
      <c r="AP738">
        <v>99</v>
      </c>
      <c r="AQ738">
        <v>99</v>
      </c>
    </row>
    <row r="739" spans="1:43">
      <c r="A739">
        <v>16</v>
      </c>
      <c r="B739">
        <v>161</v>
      </c>
      <c r="C739">
        <v>2024</v>
      </c>
      <c r="D739">
        <v>5</v>
      </c>
      <c r="E739">
        <v>99</v>
      </c>
      <c r="F739">
        <v>99</v>
      </c>
      <c r="G739">
        <v>99</v>
      </c>
      <c r="H739">
        <v>99</v>
      </c>
      <c r="I739">
        <v>99</v>
      </c>
      <c r="J739">
        <v>999</v>
      </c>
      <c r="K739">
        <v>99</v>
      </c>
      <c r="L739">
        <v>14</v>
      </c>
      <c r="M739">
        <v>99</v>
      </c>
      <c r="N739">
        <v>99</v>
      </c>
      <c r="O739">
        <v>99</v>
      </c>
      <c r="P739">
        <v>99</v>
      </c>
      <c r="R739">
        <v>0</v>
      </c>
      <c r="AN739">
        <v>99</v>
      </c>
      <c r="AO739">
        <v>99</v>
      </c>
      <c r="AP739">
        <v>99</v>
      </c>
      <c r="AQ739">
        <v>99</v>
      </c>
    </row>
    <row r="740" spans="1:43">
      <c r="A740">
        <v>16</v>
      </c>
      <c r="B740">
        <v>162</v>
      </c>
      <c r="C740">
        <v>2024</v>
      </c>
      <c r="D740">
        <v>6</v>
      </c>
      <c r="E740">
        <v>99</v>
      </c>
      <c r="F740">
        <v>99</v>
      </c>
      <c r="G740">
        <v>99</v>
      </c>
      <c r="H740">
        <v>99</v>
      </c>
      <c r="I740">
        <v>99</v>
      </c>
      <c r="J740">
        <v>999</v>
      </c>
      <c r="K740">
        <v>99</v>
      </c>
      <c r="L740">
        <v>14</v>
      </c>
      <c r="M740">
        <v>99</v>
      </c>
      <c r="N740">
        <v>99</v>
      </c>
      <c r="O740">
        <v>99</v>
      </c>
      <c r="P740">
        <v>99</v>
      </c>
      <c r="R740">
        <v>0</v>
      </c>
      <c r="AN740">
        <v>99</v>
      </c>
      <c r="AO740">
        <v>99</v>
      </c>
      <c r="AP740">
        <v>99</v>
      </c>
      <c r="AQ740">
        <v>99</v>
      </c>
    </row>
    <row r="741" spans="1:43">
      <c r="A741">
        <v>16</v>
      </c>
      <c r="B741">
        <v>163</v>
      </c>
      <c r="C741">
        <v>2024</v>
      </c>
      <c r="D741">
        <v>7</v>
      </c>
      <c r="E741">
        <v>99</v>
      </c>
      <c r="F741">
        <v>99</v>
      </c>
      <c r="G741">
        <v>99</v>
      </c>
      <c r="H741">
        <v>99</v>
      </c>
      <c r="I741">
        <v>99</v>
      </c>
      <c r="J741">
        <v>999</v>
      </c>
      <c r="K741">
        <v>99</v>
      </c>
      <c r="L741">
        <v>14</v>
      </c>
      <c r="M741">
        <v>99</v>
      </c>
      <c r="N741">
        <v>99</v>
      </c>
      <c r="O741">
        <v>99</v>
      </c>
      <c r="P741">
        <v>99</v>
      </c>
      <c r="R741">
        <v>0</v>
      </c>
      <c r="AN741">
        <v>99</v>
      </c>
      <c r="AO741">
        <v>99</v>
      </c>
      <c r="AP741">
        <v>99</v>
      </c>
      <c r="AQ741">
        <v>99</v>
      </c>
    </row>
    <row r="742" spans="1:43">
      <c r="A742">
        <v>16</v>
      </c>
      <c r="B742">
        <v>164</v>
      </c>
      <c r="C742">
        <v>2024</v>
      </c>
      <c r="D742">
        <v>8</v>
      </c>
      <c r="E742">
        <v>99</v>
      </c>
      <c r="F742">
        <v>99</v>
      </c>
      <c r="G742">
        <v>99</v>
      </c>
      <c r="H742">
        <v>99</v>
      </c>
      <c r="I742">
        <v>99</v>
      </c>
      <c r="J742">
        <v>999</v>
      </c>
      <c r="K742">
        <v>99</v>
      </c>
      <c r="L742">
        <v>14</v>
      </c>
      <c r="M742">
        <v>99</v>
      </c>
      <c r="N742">
        <v>99</v>
      </c>
      <c r="O742">
        <v>99</v>
      </c>
      <c r="P742">
        <v>99</v>
      </c>
      <c r="R742">
        <v>0</v>
      </c>
      <c r="AN742">
        <v>99</v>
      </c>
      <c r="AO742">
        <v>99</v>
      </c>
      <c r="AP742">
        <v>99</v>
      </c>
      <c r="AQ742">
        <v>99</v>
      </c>
    </row>
    <row r="743" spans="1:43">
      <c r="A743">
        <v>16</v>
      </c>
      <c r="B743">
        <v>165</v>
      </c>
      <c r="C743">
        <v>2024</v>
      </c>
      <c r="D743">
        <v>9</v>
      </c>
      <c r="E743">
        <v>99</v>
      </c>
      <c r="F743">
        <v>99</v>
      </c>
      <c r="G743">
        <v>99</v>
      </c>
      <c r="H743">
        <v>99</v>
      </c>
      <c r="I743">
        <v>99</v>
      </c>
      <c r="J743">
        <v>999</v>
      </c>
      <c r="K743">
        <v>99</v>
      </c>
      <c r="L743">
        <v>14</v>
      </c>
      <c r="M743">
        <v>99</v>
      </c>
      <c r="N743">
        <v>99</v>
      </c>
      <c r="O743">
        <v>99</v>
      </c>
      <c r="P743">
        <v>99</v>
      </c>
      <c r="R743">
        <v>0</v>
      </c>
      <c r="AN743">
        <v>99</v>
      </c>
      <c r="AO743">
        <v>99</v>
      </c>
      <c r="AP743">
        <v>99</v>
      </c>
      <c r="AQ743">
        <v>99</v>
      </c>
    </row>
    <row r="744" spans="1:43">
      <c r="A744">
        <v>16</v>
      </c>
      <c r="B744">
        <v>166</v>
      </c>
      <c r="C744">
        <v>2024</v>
      </c>
      <c r="D744">
        <v>10</v>
      </c>
      <c r="E744">
        <v>99</v>
      </c>
      <c r="F744">
        <v>99</v>
      </c>
      <c r="G744">
        <v>99</v>
      </c>
      <c r="H744">
        <v>99</v>
      </c>
      <c r="I744">
        <v>99</v>
      </c>
      <c r="J744">
        <v>999</v>
      </c>
      <c r="K744">
        <v>99</v>
      </c>
      <c r="L744">
        <v>14</v>
      </c>
      <c r="M744">
        <v>99</v>
      </c>
      <c r="N744">
        <v>99</v>
      </c>
      <c r="O744">
        <v>99</v>
      </c>
      <c r="P744">
        <v>99</v>
      </c>
      <c r="R744">
        <v>0</v>
      </c>
      <c r="AN744">
        <v>99</v>
      </c>
      <c r="AO744">
        <v>99</v>
      </c>
      <c r="AP744">
        <v>99</v>
      </c>
      <c r="AQ744">
        <v>99</v>
      </c>
    </row>
    <row r="745" spans="1:43">
      <c r="A745">
        <v>16</v>
      </c>
      <c r="B745">
        <v>167</v>
      </c>
      <c r="C745">
        <v>2024</v>
      </c>
      <c r="D745">
        <v>11</v>
      </c>
      <c r="E745">
        <v>99</v>
      </c>
      <c r="F745">
        <v>99</v>
      </c>
      <c r="G745">
        <v>99</v>
      </c>
      <c r="H745">
        <v>99</v>
      </c>
      <c r="I745">
        <v>99</v>
      </c>
      <c r="J745">
        <v>999</v>
      </c>
      <c r="K745">
        <v>99</v>
      </c>
      <c r="L745">
        <v>14</v>
      </c>
      <c r="M745">
        <v>99</v>
      </c>
      <c r="N745">
        <v>99</v>
      </c>
      <c r="O745">
        <v>99</v>
      </c>
      <c r="P745">
        <v>99</v>
      </c>
      <c r="R745">
        <v>0</v>
      </c>
      <c r="AN745">
        <v>99</v>
      </c>
      <c r="AO745">
        <v>99</v>
      </c>
      <c r="AP745">
        <v>99</v>
      </c>
      <c r="AQ745">
        <v>99</v>
      </c>
    </row>
    <row r="746" spans="1:43">
      <c r="A746">
        <v>16</v>
      </c>
      <c r="B746">
        <v>168</v>
      </c>
      <c r="C746">
        <v>2024</v>
      </c>
      <c r="D746">
        <v>12</v>
      </c>
      <c r="E746">
        <v>99</v>
      </c>
      <c r="F746">
        <v>99</v>
      </c>
      <c r="G746">
        <v>99</v>
      </c>
      <c r="H746">
        <v>99</v>
      </c>
      <c r="I746">
        <v>99</v>
      </c>
      <c r="J746">
        <v>999</v>
      </c>
      <c r="K746">
        <v>99</v>
      </c>
      <c r="L746">
        <v>14</v>
      </c>
      <c r="M746">
        <v>99</v>
      </c>
      <c r="N746">
        <v>99</v>
      </c>
      <c r="O746">
        <v>99</v>
      </c>
      <c r="P746">
        <v>99</v>
      </c>
      <c r="R746">
        <v>0</v>
      </c>
      <c r="AN746">
        <v>99</v>
      </c>
      <c r="AO746">
        <v>99</v>
      </c>
      <c r="AP746">
        <v>99</v>
      </c>
      <c r="AQ746">
        <v>99</v>
      </c>
    </row>
    <row r="747" spans="1:43">
      <c r="A747">
        <v>16</v>
      </c>
      <c r="B747">
        <v>169</v>
      </c>
      <c r="C747">
        <v>2024</v>
      </c>
      <c r="D747">
        <v>1</v>
      </c>
      <c r="E747">
        <v>99</v>
      </c>
      <c r="F747">
        <v>99</v>
      </c>
      <c r="G747">
        <v>99</v>
      </c>
      <c r="H747">
        <v>99</v>
      </c>
      <c r="I747">
        <v>99</v>
      </c>
      <c r="J747">
        <v>999</v>
      </c>
      <c r="K747">
        <v>99</v>
      </c>
      <c r="L747">
        <v>15</v>
      </c>
      <c r="M747">
        <v>99</v>
      </c>
      <c r="N747">
        <v>99</v>
      </c>
      <c r="O747">
        <v>99</v>
      </c>
      <c r="P747">
        <v>99</v>
      </c>
      <c r="R747">
        <v>0</v>
      </c>
      <c r="AN747">
        <v>99</v>
      </c>
      <c r="AO747">
        <v>99</v>
      </c>
      <c r="AP747">
        <v>99</v>
      </c>
      <c r="AQ747">
        <v>99</v>
      </c>
    </row>
    <row r="748" spans="1:43">
      <c r="A748">
        <v>16</v>
      </c>
      <c r="B748">
        <v>170</v>
      </c>
      <c r="C748">
        <v>2024</v>
      </c>
      <c r="D748">
        <v>2</v>
      </c>
      <c r="E748">
        <v>99</v>
      </c>
      <c r="F748">
        <v>99</v>
      </c>
      <c r="G748">
        <v>99</v>
      </c>
      <c r="H748">
        <v>99</v>
      </c>
      <c r="I748">
        <v>99</v>
      </c>
      <c r="J748">
        <v>999</v>
      </c>
      <c r="K748">
        <v>99</v>
      </c>
      <c r="L748">
        <v>15</v>
      </c>
      <c r="M748">
        <v>99</v>
      </c>
      <c r="N748">
        <v>99</v>
      </c>
      <c r="O748">
        <v>99</v>
      </c>
      <c r="P748">
        <v>99</v>
      </c>
      <c r="R748">
        <v>0</v>
      </c>
      <c r="AN748">
        <v>99</v>
      </c>
      <c r="AO748">
        <v>99</v>
      </c>
      <c r="AP748">
        <v>99</v>
      </c>
      <c r="AQ748">
        <v>99</v>
      </c>
    </row>
    <row r="749" spans="1:43">
      <c r="A749">
        <v>16</v>
      </c>
      <c r="B749">
        <v>171</v>
      </c>
      <c r="C749">
        <v>2024</v>
      </c>
      <c r="D749">
        <v>3</v>
      </c>
      <c r="E749">
        <v>99</v>
      </c>
      <c r="F749">
        <v>99</v>
      </c>
      <c r="G749">
        <v>99</v>
      </c>
      <c r="H749">
        <v>99</v>
      </c>
      <c r="I749">
        <v>99</v>
      </c>
      <c r="J749">
        <v>999</v>
      </c>
      <c r="K749">
        <v>99</v>
      </c>
      <c r="L749">
        <v>15</v>
      </c>
      <c r="M749">
        <v>99</v>
      </c>
      <c r="N749">
        <v>99</v>
      </c>
      <c r="O749">
        <v>99</v>
      </c>
      <c r="P749">
        <v>99</v>
      </c>
      <c r="R749">
        <v>0</v>
      </c>
      <c r="AN749">
        <v>99</v>
      </c>
      <c r="AO749">
        <v>99</v>
      </c>
      <c r="AP749">
        <v>99</v>
      </c>
      <c r="AQ749">
        <v>99</v>
      </c>
    </row>
    <row r="750" spans="1:43">
      <c r="A750">
        <v>16</v>
      </c>
      <c r="B750">
        <v>172</v>
      </c>
      <c r="C750">
        <v>2024</v>
      </c>
      <c r="D750">
        <v>4</v>
      </c>
      <c r="E750">
        <v>99</v>
      </c>
      <c r="F750">
        <v>99</v>
      </c>
      <c r="G750">
        <v>99</v>
      </c>
      <c r="H750">
        <v>99</v>
      </c>
      <c r="I750">
        <v>99</v>
      </c>
      <c r="J750">
        <v>999</v>
      </c>
      <c r="K750">
        <v>99</v>
      </c>
      <c r="L750">
        <v>15</v>
      </c>
      <c r="M750">
        <v>99</v>
      </c>
      <c r="N750">
        <v>99</v>
      </c>
      <c r="O750">
        <v>99</v>
      </c>
      <c r="P750">
        <v>99</v>
      </c>
      <c r="R750">
        <v>0</v>
      </c>
      <c r="AN750">
        <v>99</v>
      </c>
      <c r="AO750">
        <v>99</v>
      </c>
      <c r="AP750">
        <v>99</v>
      </c>
      <c r="AQ750">
        <v>99</v>
      </c>
    </row>
    <row r="751" spans="1:43">
      <c r="A751">
        <v>16</v>
      </c>
      <c r="B751">
        <v>173</v>
      </c>
      <c r="C751">
        <v>2024</v>
      </c>
      <c r="D751">
        <v>5</v>
      </c>
      <c r="E751">
        <v>99</v>
      </c>
      <c r="F751">
        <v>99</v>
      </c>
      <c r="G751">
        <v>99</v>
      </c>
      <c r="H751">
        <v>99</v>
      </c>
      <c r="I751">
        <v>99</v>
      </c>
      <c r="J751">
        <v>999</v>
      </c>
      <c r="K751">
        <v>99</v>
      </c>
      <c r="L751">
        <v>15</v>
      </c>
      <c r="M751">
        <v>99</v>
      </c>
      <c r="N751">
        <v>99</v>
      </c>
      <c r="O751">
        <v>99</v>
      </c>
      <c r="P751">
        <v>99</v>
      </c>
      <c r="R751">
        <v>0</v>
      </c>
      <c r="AN751">
        <v>99</v>
      </c>
      <c r="AO751">
        <v>99</v>
      </c>
      <c r="AP751">
        <v>99</v>
      </c>
      <c r="AQ751">
        <v>99</v>
      </c>
    </row>
    <row r="752" spans="1:43">
      <c r="A752">
        <v>16</v>
      </c>
      <c r="B752">
        <v>174</v>
      </c>
      <c r="C752">
        <v>2024</v>
      </c>
      <c r="D752">
        <v>6</v>
      </c>
      <c r="E752">
        <v>99</v>
      </c>
      <c r="F752">
        <v>99</v>
      </c>
      <c r="G752">
        <v>99</v>
      </c>
      <c r="H752">
        <v>99</v>
      </c>
      <c r="I752">
        <v>99</v>
      </c>
      <c r="J752">
        <v>999</v>
      </c>
      <c r="K752">
        <v>99</v>
      </c>
      <c r="L752">
        <v>15</v>
      </c>
      <c r="M752">
        <v>99</v>
      </c>
      <c r="N752">
        <v>99</v>
      </c>
      <c r="O752">
        <v>99</v>
      </c>
      <c r="P752">
        <v>99</v>
      </c>
      <c r="R752">
        <v>0</v>
      </c>
      <c r="AN752">
        <v>99</v>
      </c>
      <c r="AO752">
        <v>99</v>
      </c>
      <c r="AP752">
        <v>99</v>
      </c>
      <c r="AQ752">
        <v>99</v>
      </c>
    </row>
    <row r="753" spans="1:45">
      <c r="A753">
        <v>16</v>
      </c>
      <c r="B753">
        <v>175</v>
      </c>
      <c r="C753">
        <v>2024</v>
      </c>
      <c r="D753">
        <v>7</v>
      </c>
      <c r="E753">
        <v>99</v>
      </c>
      <c r="F753">
        <v>99</v>
      </c>
      <c r="G753">
        <v>99</v>
      </c>
      <c r="H753">
        <v>99</v>
      </c>
      <c r="I753">
        <v>99</v>
      </c>
      <c r="J753">
        <v>999</v>
      </c>
      <c r="K753">
        <v>99</v>
      </c>
      <c r="L753">
        <v>15</v>
      </c>
      <c r="M753">
        <v>99</v>
      </c>
      <c r="N753">
        <v>99</v>
      </c>
      <c r="O753">
        <v>99</v>
      </c>
      <c r="P753">
        <v>99</v>
      </c>
      <c r="R753">
        <v>0</v>
      </c>
      <c r="AN753">
        <v>99</v>
      </c>
      <c r="AO753">
        <v>99</v>
      </c>
      <c r="AP753">
        <v>99</v>
      </c>
      <c r="AQ753">
        <v>99</v>
      </c>
    </row>
    <row r="754" spans="1:45">
      <c r="A754">
        <v>16</v>
      </c>
      <c r="B754">
        <v>176</v>
      </c>
      <c r="C754">
        <v>2024</v>
      </c>
      <c r="D754">
        <v>8</v>
      </c>
      <c r="E754">
        <v>99</v>
      </c>
      <c r="F754">
        <v>99</v>
      </c>
      <c r="G754">
        <v>99</v>
      </c>
      <c r="H754">
        <v>99</v>
      </c>
      <c r="I754">
        <v>99</v>
      </c>
      <c r="J754">
        <v>999</v>
      </c>
      <c r="K754">
        <v>99</v>
      </c>
      <c r="L754">
        <v>15</v>
      </c>
      <c r="M754">
        <v>99</v>
      </c>
      <c r="N754">
        <v>99</v>
      </c>
      <c r="O754">
        <v>99</v>
      </c>
      <c r="P754">
        <v>99</v>
      </c>
      <c r="R754">
        <v>0</v>
      </c>
      <c r="AN754">
        <v>99</v>
      </c>
      <c r="AO754">
        <v>99</v>
      </c>
      <c r="AP754">
        <v>99</v>
      </c>
      <c r="AQ754">
        <v>99</v>
      </c>
    </row>
    <row r="755" spans="1:45">
      <c r="A755">
        <v>16</v>
      </c>
      <c r="B755">
        <v>177</v>
      </c>
      <c r="C755">
        <v>2024</v>
      </c>
      <c r="D755">
        <v>9</v>
      </c>
      <c r="E755">
        <v>99</v>
      </c>
      <c r="F755">
        <v>99</v>
      </c>
      <c r="G755">
        <v>99</v>
      </c>
      <c r="H755">
        <v>99</v>
      </c>
      <c r="I755">
        <v>99</v>
      </c>
      <c r="J755">
        <v>999</v>
      </c>
      <c r="K755">
        <v>99</v>
      </c>
      <c r="L755">
        <v>15</v>
      </c>
      <c r="M755">
        <v>99</v>
      </c>
      <c r="N755">
        <v>99</v>
      </c>
      <c r="O755">
        <v>99</v>
      </c>
      <c r="P755">
        <v>99</v>
      </c>
      <c r="R755">
        <v>0</v>
      </c>
      <c r="AN755">
        <v>99</v>
      </c>
      <c r="AO755">
        <v>99</v>
      </c>
      <c r="AP755">
        <v>99</v>
      </c>
      <c r="AQ755">
        <v>99</v>
      </c>
    </row>
    <row r="756" spans="1:45">
      <c r="A756">
        <v>16</v>
      </c>
      <c r="B756">
        <v>178</v>
      </c>
      <c r="C756">
        <v>2024</v>
      </c>
      <c r="D756">
        <v>10</v>
      </c>
      <c r="E756">
        <v>99</v>
      </c>
      <c r="F756">
        <v>99</v>
      </c>
      <c r="G756">
        <v>99</v>
      </c>
      <c r="H756">
        <v>99</v>
      </c>
      <c r="I756">
        <v>99</v>
      </c>
      <c r="J756">
        <v>999</v>
      </c>
      <c r="K756">
        <v>99</v>
      </c>
      <c r="L756">
        <v>15</v>
      </c>
      <c r="M756">
        <v>99</v>
      </c>
      <c r="N756">
        <v>99</v>
      </c>
      <c r="O756">
        <v>99</v>
      </c>
      <c r="P756">
        <v>99</v>
      </c>
      <c r="R756">
        <v>0</v>
      </c>
      <c r="AN756">
        <v>99</v>
      </c>
      <c r="AO756">
        <v>99</v>
      </c>
      <c r="AP756">
        <v>99</v>
      </c>
      <c r="AQ756">
        <v>99</v>
      </c>
    </row>
    <row r="757" spans="1:45">
      <c r="A757">
        <v>16</v>
      </c>
      <c r="B757">
        <v>179</v>
      </c>
      <c r="C757">
        <v>2024</v>
      </c>
      <c r="D757">
        <v>11</v>
      </c>
      <c r="E757">
        <v>99</v>
      </c>
      <c r="F757">
        <v>99</v>
      </c>
      <c r="G757">
        <v>99</v>
      </c>
      <c r="H757">
        <v>99</v>
      </c>
      <c r="I757">
        <v>99</v>
      </c>
      <c r="J757">
        <v>999</v>
      </c>
      <c r="K757">
        <v>99</v>
      </c>
      <c r="L757">
        <v>15</v>
      </c>
      <c r="M757">
        <v>99</v>
      </c>
      <c r="N757">
        <v>99</v>
      </c>
      <c r="O757">
        <v>99</v>
      </c>
      <c r="P757">
        <v>99</v>
      </c>
      <c r="R757">
        <v>0</v>
      </c>
      <c r="AN757">
        <v>99</v>
      </c>
      <c r="AO757">
        <v>99</v>
      </c>
      <c r="AP757">
        <v>99</v>
      </c>
      <c r="AQ757">
        <v>99</v>
      </c>
    </row>
    <row r="758" spans="1:45">
      <c r="A758">
        <v>16</v>
      </c>
      <c r="B758">
        <v>180</v>
      </c>
      <c r="C758">
        <v>2024</v>
      </c>
      <c r="D758">
        <v>12</v>
      </c>
      <c r="E758">
        <v>99</v>
      </c>
      <c r="F758">
        <v>99</v>
      </c>
      <c r="G758">
        <v>99</v>
      </c>
      <c r="H758">
        <v>99</v>
      </c>
      <c r="I758">
        <v>99</v>
      </c>
      <c r="J758">
        <v>999</v>
      </c>
      <c r="K758">
        <v>99</v>
      </c>
      <c r="L758">
        <v>15</v>
      </c>
      <c r="M758">
        <v>99</v>
      </c>
      <c r="N758">
        <v>99</v>
      </c>
      <c r="O758">
        <v>99</v>
      </c>
      <c r="P758">
        <v>99</v>
      </c>
      <c r="R758">
        <v>0</v>
      </c>
      <c r="AN758">
        <v>99</v>
      </c>
      <c r="AO758">
        <v>99</v>
      </c>
      <c r="AP758">
        <v>99</v>
      </c>
      <c r="AQ758">
        <v>99</v>
      </c>
    </row>
    <row r="759" spans="1:45">
      <c r="A759">
        <v>16</v>
      </c>
      <c r="B759">
        <v>181</v>
      </c>
      <c r="C759">
        <v>2023</v>
      </c>
      <c r="D759">
        <v>1</v>
      </c>
      <c r="E759">
        <v>99</v>
      </c>
      <c r="F759">
        <v>99</v>
      </c>
      <c r="G759">
        <v>99</v>
      </c>
      <c r="H759">
        <v>99</v>
      </c>
      <c r="I759">
        <v>99</v>
      </c>
      <c r="J759">
        <v>999</v>
      </c>
      <c r="K759">
        <v>99</v>
      </c>
      <c r="L759">
        <v>1</v>
      </c>
      <c r="M759">
        <v>99</v>
      </c>
      <c r="N759">
        <v>99</v>
      </c>
      <c r="O759">
        <v>99</v>
      </c>
      <c r="P759">
        <v>99</v>
      </c>
      <c r="Q759">
        <v>211</v>
      </c>
      <c r="R759">
        <v>245</v>
      </c>
      <c r="S759">
        <v>1</v>
      </c>
      <c r="T759">
        <v>4.4816326530612249</v>
      </c>
      <c r="U759">
        <v>214.57755102040824</v>
      </c>
      <c r="V759">
        <v>0</v>
      </c>
      <c r="W759">
        <v>6.1224489795918364</v>
      </c>
      <c r="X759">
        <v>0</v>
      </c>
      <c r="Y759">
        <v>36.020560258683318</v>
      </c>
      <c r="Z759">
        <v>0</v>
      </c>
      <c r="AA759">
        <v>1.2986136201518848</v>
      </c>
      <c r="AC759">
        <v>24.563455073336605</v>
      </c>
      <c r="AE759">
        <v>4.4773391812865508</v>
      </c>
      <c r="AF759">
        <v>3.2034577588586024</v>
      </c>
      <c r="AG759">
        <v>2055.3867924528313</v>
      </c>
      <c r="AH759">
        <v>86.530612244897938</v>
      </c>
      <c r="AI759">
        <v>4.8979591836734686</v>
      </c>
      <c r="AJ759">
        <v>585.97432281233262</v>
      </c>
      <c r="AK759">
        <v>-8.0658260240558253</v>
      </c>
      <c r="AL759">
        <v>-11.589579197660967</v>
      </c>
      <c r="AN759">
        <v>99</v>
      </c>
      <c r="AO759">
        <v>99</v>
      </c>
      <c r="AP759">
        <v>99</v>
      </c>
      <c r="AQ759">
        <v>99</v>
      </c>
      <c r="AR759">
        <v>223.76886792452828</v>
      </c>
      <c r="AS759">
        <v>19.164691074385939</v>
      </c>
    </row>
    <row r="760" spans="1:45">
      <c r="A760">
        <v>16</v>
      </c>
      <c r="B760">
        <v>182</v>
      </c>
      <c r="C760">
        <v>2023</v>
      </c>
      <c r="D760">
        <v>2</v>
      </c>
      <c r="E760">
        <v>99</v>
      </c>
      <c r="F760">
        <v>99</v>
      </c>
      <c r="G760">
        <v>99</v>
      </c>
      <c r="H760">
        <v>99</v>
      </c>
      <c r="I760">
        <v>99</v>
      </c>
      <c r="J760">
        <v>999</v>
      </c>
      <c r="K760">
        <v>99</v>
      </c>
      <c r="L760">
        <v>1</v>
      </c>
      <c r="M760">
        <v>99</v>
      </c>
      <c r="N760">
        <v>99</v>
      </c>
      <c r="O760">
        <v>99</v>
      </c>
      <c r="P760">
        <v>99</v>
      </c>
      <c r="Q760">
        <v>152</v>
      </c>
      <c r="R760">
        <v>166</v>
      </c>
      <c r="S760">
        <v>1</v>
      </c>
      <c r="T760">
        <v>4.3855421686747</v>
      </c>
      <c r="U760">
        <v>216.55120481927725</v>
      </c>
      <c r="V760">
        <v>0</v>
      </c>
      <c r="W760">
        <v>3.6144578313253009</v>
      </c>
      <c r="X760">
        <v>0</v>
      </c>
      <c r="Y760">
        <v>26.269519966517485</v>
      </c>
      <c r="Z760">
        <v>0</v>
      </c>
      <c r="AA760">
        <v>1.2546907198344404</v>
      </c>
      <c r="AC760">
        <v>18.32851707418731</v>
      </c>
      <c r="AE760">
        <v>4.5392398140552359</v>
      </c>
      <c r="AF760">
        <v>3.3191445041808887</v>
      </c>
      <c r="AG760">
        <v>2091.7067669172934</v>
      </c>
      <c r="AH760">
        <v>80.120481927710841</v>
      </c>
      <c r="AI760">
        <v>3.6144578313253009</v>
      </c>
      <c r="AJ760">
        <v>553.14760001089849</v>
      </c>
      <c r="AK760">
        <v>-20.076611523013256</v>
      </c>
      <c r="AL760">
        <v>-25.667568659241983</v>
      </c>
      <c r="AN760">
        <v>99</v>
      </c>
      <c r="AO760">
        <v>99</v>
      </c>
      <c r="AP760">
        <v>99</v>
      </c>
      <c r="AQ760">
        <v>99</v>
      </c>
      <c r="AR760">
        <v>223.63909774436087</v>
      </c>
      <c r="AS760">
        <v>19.214200125507816</v>
      </c>
    </row>
    <row r="761" spans="1:45">
      <c r="A761">
        <v>16</v>
      </c>
      <c r="B761">
        <v>183</v>
      </c>
      <c r="C761">
        <v>2023</v>
      </c>
      <c r="D761">
        <v>3</v>
      </c>
      <c r="E761">
        <v>99</v>
      </c>
      <c r="F761">
        <v>99</v>
      </c>
      <c r="G761">
        <v>99</v>
      </c>
      <c r="H761">
        <v>99</v>
      </c>
      <c r="I761">
        <v>99</v>
      </c>
      <c r="J761">
        <v>999</v>
      </c>
      <c r="K761">
        <v>99</v>
      </c>
      <c r="L761">
        <v>1</v>
      </c>
      <c r="M761">
        <v>99</v>
      </c>
      <c r="N761">
        <v>99</v>
      </c>
      <c r="O761">
        <v>99</v>
      </c>
      <c r="P761">
        <v>99</v>
      </c>
      <c r="Q761">
        <v>205</v>
      </c>
      <c r="R761">
        <v>233</v>
      </c>
      <c r="S761">
        <v>1</v>
      </c>
      <c r="T761">
        <v>4.4678111587982849</v>
      </c>
      <c r="U761">
        <v>212.72145922746779</v>
      </c>
      <c r="V761">
        <v>0</v>
      </c>
      <c r="W761">
        <v>7.7253218884120178</v>
      </c>
      <c r="X761">
        <v>0</v>
      </c>
      <c r="Y761">
        <v>27.23042926027718</v>
      </c>
      <c r="Z761">
        <v>0</v>
      </c>
      <c r="AA761">
        <v>1.3648068669527902</v>
      </c>
      <c r="AC761">
        <v>12.241911245382031</v>
      </c>
      <c r="AE761">
        <v>4.6881287726358147</v>
      </c>
      <c r="AF761">
        <v>3.3272406098147647</v>
      </c>
      <c r="AG761">
        <v>2116.7783018867922</v>
      </c>
      <c r="AH761">
        <v>90.987124463519294</v>
      </c>
      <c r="AI761">
        <v>3.4334763948497855</v>
      </c>
      <c r="AJ761">
        <v>581.22797211328896</v>
      </c>
      <c r="AK761">
        <v>12.440617424667071</v>
      </c>
      <c r="AL761">
        <v>-15.111040686659639</v>
      </c>
      <c r="AN761">
        <v>99</v>
      </c>
      <c r="AO761">
        <v>99</v>
      </c>
      <c r="AP761">
        <v>99</v>
      </c>
      <c r="AQ761">
        <v>99</v>
      </c>
      <c r="AR761">
        <v>222.59433962264157</v>
      </c>
      <c r="AS761">
        <v>19.175336928339124</v>
      </c>
    </row>
    <row r="762" spans="1:45">
      <c r="A762">
        <v>16</v>
      </c>
      <c r="B762">
        <v>184</v>
      </c>
      <c r="C762">
        <v>2023</v>
      </c>
      <c r="D762">
        <v>4</v>
      </c>
      <c r="E762">
        <v>99</v>
      </c>
      <c r="F762">
        <v>99</v>
      </c>
      <c r="G762">
        <v>99</v>
      </c>
      <c r="H762">
        <v>99</v>
      </c>
      <c r="I762">
        <v>99</v>
      </c>
      <c r="J762">
        <v>999</v>
      </c>
      <c r="K762">
        <v>99</v>
      </c>
      <c r="L762">
        <v>1</v>
      </c>
      <c r="M762">
        <v>99</v>
      </c>
      <c r="N762">
        <v>99</v>
      </c>
      <c r="O762">
        <v>99</v>
      </c>
      <c r="P762">
        <v>99</v>
      </c>
      <c r="Q762">
        <v>154</v>
      </c>
      <c r="R762">
        <v>174</v>
      </c>
      <c r="S762">
        <v>1</v>
      </c>
      <c r="T762">
        <v>4.3275862068965516</v>
      </c>
      <c r="U762">
        <v>211.46494252873555</v>
      </c>
      <c r="V762">
        <v>0</v>
      </c>
      <c r="W762">
        <v>5.7471264367816097</v>
      </c>
      <c r="X762">
        <v>0</v>
      </c>
      <c r="Y762">
        <v>28.783210318883594</v>
      </c>
      <c r="Z762">
        <v>0</v>
      </c>
      <c r="AA762">
        <v>1.2872665198563524</v>
      </c>
      <c r="AC762">
        <v>16.641849649047515</v>
      </c>
      <c r="AE762">
        <v>4.9643366619115552</v>
      </c>
      <c r="AF762">
        <v>3.4434120783001929</v>
      </c>
      <c r="AG762">
        <v>2124.0342465753424</v>
      </c>
      <c r="AH762">
        <v>83.908045977011483</v>
      </c>
      <c r="AI762">
        <v>2.8735632183908049</v>
      </c>
      <c r="AJ762">
        <v>480.58583562410064</v>
      </c>
      <c r="AK762">
        <v>-5.6440071570297121</v>
      </c>
      <c r="AL762">
        <v>-16.161591886182741</v>
      </c>
      <c r="AN762">
        <v>99</v>
      </c>
      <c r="AO762">
        <v>99</v>
      </c>
      <c r="AP762">
        <v>99</v>
      </c>
      <c r="AQ762">
        <v>99</v>
      </c>
      <c r="AR762">
        <v>222.43150684931504</v>
      </c>
      <c r="AS762">
        <v>19.072432341864303</v>
      </c>
    </row>
    <row r="763" spans="1:45">
      <c r="A763">
        <v>16</v>
      </c>
      <c r="B763">
        <v>185</v>
      </c>
      <c r="C763">
        <v>2023</v>
      </c>
      <c r="D763">
        <v>5</v>
      </c>
      <c r="E763">
        <v>99</v>
      </c>
      <c r="F763">
        <v>99</v>
      </c>
      <c r="G763">
        <v>99</v>
      </c>
      <c r="H763">
        <v>99</v>
      </c>
      <c r="I763">
        <v>99</v>
      </c>
      <c r="J763">
        <v>999</v>
      </c>
      <c r="K763">
        <v>99</v>
      </c>
      <c r="L763">
        <v>1</v>
      </c>
      <c r="M763">
        <v>99</v>
      </c>
      <c r="N763">
        <v>99</v>
      </c>
      <c r="O763">
        <v>99</v>
      </c>
      <c r="P763">
        <v>99</v>
      </c>
      <c r="Q763">
        <v>171</v>
      </c>
      <c r="R763">
        <v>196</v>
      </c>
      <c r="S763">
        <v>1</v>
      </c>
      <c r="T763">
        <v>4.5612244897959187</v>
      </c>
      <c r="U763">
        <v>215.12806122448981</v>
      </c>
      <c r="V763">
        <v>0</v>
      </c>
      <c r="W763">
        <v>8.6734693877551017</v>
      </c>
      <c r="X763">
        <v>0</v>
      </c>
      <c r="Y763">
        <v>28.944675910918122</v>
      </c>
      <c r="Z763">
        <v>0</v>
      </c>
      <c r="AA763">
        <v>1.3482136823507611</v>
      </c>
      <c r="AC763">
        <v>20.15280948756067</v>
      </c>
      <c r="AE763">
        <v>4.6677780423910447</v>
      </c>
      <c r="AF763">
        <v>3.3000787821990754</v>
      </c>
      <c r="AG763">
        <v>2161.231638418079</v>
      </c>
      <c r="AH763">
        <v>90.306122448979593</v>
      </c>
      <c r="AI763">
        <v>5.6122448979591804</v>
      </c>
      <c r="AJ763">
        <v>606.54541612633557</v>
      </c>
      <c r="AK763">
        <v>6.9317238671018737</v>
      </c>
      <c r="AL763">
        <v>-16.440046881525877</v>
      </c>
      <c r="AN763">
        <v>99</v>
      </c>
      <c r="AO763">
        <v>99</v>
      </c>
      <c r="AP763">
        <v>99</v>
      </c>
      <c r="AQ763">
        <v>99</v>
      </c>
      <c r="AR763">
        <v>224</v>
      </c>
      <c r="AS763">
        <v>19.126352967025777</v>
      </c>
    </row>
    <row r="764" spans="1:45">
      <c r="A764">
        <v>16</v>
      </c>
      <c r="B764">
        <v>186</v>
      </c>
      <c r="C764">
        <v>2023</v>
      </c>
      <c r="D764">
        <v>6</v>
      </c>
      <c r="E764">
        <v>99</v>
      </c>
      <c r="F764">
        <v>99</v>
      </c>
      <c r="G764">
        <v>99</v>
      </c>
      <c r="H764">
        <v>99</v>
      </c>
      <c r="I764">
        <v>99</v>
      </c>
      <c r="J764">
        <v>999</v>
      </c>
      <c r="K764">
        <v>99</v>
      </c>
      <c r="L764">
        <v>1</v>
      </c>
      <c r="M764">
        <v>99</v>
      </c>
      <c r="N764">
        <v>99</v>
      </c>
      <c r="O764">
        <v>99</v>
      </c>
      <c r="P764">
        <v>99</v>
      </c>
      <c r="Q764">
        <v>202</v>
      </c>
      <c r="R764">
        <v>230</v>
      </c>
      <c r="S764">
        <v>1</v>
      </c>
      <c r="T764">
        <v>4.3434782608695661</v>
      </c>
      <c r="U764">
        <v>214.27086956521725</v>
      </c>
      <c r="V764">
        <v>0</v>
      </c>
      <c r="W764">
        <v>5.2173913043478253</v>
      </c>
      <c r="X764">
        <v>0</v>
      </c>
      <c r="Y764">
        <v>25.709321167547031</v>
      </c>
      <c r="Z764">
        <v>0</v>
      </c>
      <c r="AA764">
        <v>1.2403807574452501</v>
      </c>
      <c r="AC764">
        <v>14.069047488423251</v>
      </c>
      <c r="AE764">
        <v>5.1282051282051277</v>
      </c>
      <c r="AF764">
        <v>3.6379209277800841</v>
      </c>
      <c r="AG764">
        <v>2131.1470588235297</v>
      </c>
      <c r="AH764">
        <v>88.695652173913061</v>
      </c>
      <c r="AI764">
        <v>3.4782608695652173</v>
      </c>
      <c r="AJ764">
        <v>566.48410664341259</v>
      </c>
      <c r="AK764">
        <v>14.574083995958288</v>
      </c>
      <c r="AL764">
        <v>-14.520220045574064</v>
      </c>
      <c r="AN764">
        <v>99</v>
      </c>
      <c r="AO764">
        <v>99</v>
      </c>
      <c r="AP764">
        <v>99</v>
      </c>
      <c r="AQ764">
        <v>99</v>
      </c>
      <c r="AR764">
        <v>223.80882352941177</v>
      </c>
      <c r="AS764">
        <v>19.108473485354683</v>
      </c>
    </row>
    <row r="765" spans="1:45">
      <c r="A765">
        <v>16</v>
      </c>
      <c r="B765">
        <v>187</v>
      </c>
      <c r="C765">
        <v>2023</v>
      </c>
      <c r="D765">
        <v>7</v>
      </c>
      <c r="E765">
        <v>99</v>
      </c>
      <c r="F765">
        <v>99</v>
      </c>
      <c r="G765">
        <v>99</v>
      </c>
      <c r="H765">
        <v>99</v>
      </c>
      <c r="I765">
        <v>99</v>
      </c>
      <c r="J765">
        <v>999</v>
      </c>
      <c r="K765">
        <v>99</v>
      </c>
      <c r="L765">
        <v>1</v>
      </c>
      <c r="M765">
        <v>99</v>
      </c>
      <c r="N765">
        <v>99</v>
      </c>
      <c r="O765">
        <v>99</v>
      </c>
      <c r="P765">
        <v>99</v>
      </c>
      <c r="Q765">
        <v>176</v>
      </c>
      <c r="R765">
        <v>201</v>
      </c>
      <c r="S765">
        <v>1</v>
      </c>
      <c r="T765">
        <v>4.3283582089552226</v>
      </c>
      <c r="U765">
        <v>215.18457711442795</v>
      </c>
      <c r="V765">
        <v>0</v>
      </c>
      <c r="W765">
        <v>7.9601990049751228</v>
      </c>
      <c r="X765">
        <v>0</v>
      </c>
      <c r="Y765">
        <v>25.833055898594839</v>
      </c>
      <c r="Z765">
        <v>0</v>
      </c>
      <c r="AA765">
        <v>1.4112701279960229</v>
      </c>
      <c r="AC765">
        <v>16.272208505570795</v>
      </c>
      <c r="AE765">
        <v>6.9095909247163982</v>
      </c>
      <c r="AF765">
        <v>4.9892312815726605</v>
      </c>
      <c r="AG765">
        <v>2121.5928143712576</v>
      </c>
      <c r="AH765">
        <v>83.084577114427859</v>
      </c>
      <c r="AI765">
        <v>3.9800995024875614</v>
      </c>
      <c r="AJ765">
        <v>532.82231431406944</v>
      </c>
      <c r="AK765">
        <v>-9.9471831748684405</v>
      </c>
      <c r="AL765">
        <v>-19.428194807262781</v>
      </c>
      <c r="AN765">
        <v>99</v>
      </c>
      <c r="AO765">
        <v>99</v>
      </c>
      <c r="AP765">
        <v>99</v>
      </c>
      <c r="AQ765">
        <v>99</v>
      </c>
      <c r="AR765">
        <v>223.61676646706587</v>
      </c>
      <c r="AS765">
        <v>19.13669208419968</v>
      </c>
    </row>
    <row r="766" spans="1:45">
      <c r="A766">
        <v>16</v>
      </c>
      <c r="B766">
        <v>188</v>
      </c>
      <c r="C766">
        <v>2023</v>
      </c>
      <c r="D766">
        <v>8</v>
      </c>
      <c r="E766">
        <v>99</v>
      </c>
      <c r="F766">
        <v>99</v>
      </c>
      <c r="G766">
        <v>99</v>
      </c>
      <c r="H766">
        <v>99</v>
      </c>
      <c r="I766">
        <v>99</v>
      </c>
      <c r="J766">
        <v>999</v>
      </c>
      <c r="K766">
        <v>99</v>
      </c>
      <c r="L766">
        <v>1</v>
      </c>
      <c r="M766">
        <v>99</v>
      </c>
      <c r="N766">
        <v>99</v>
      </c>
      <c r="O766">
        <v>99</v>
      </c>
      <c r="P766">
        <v>99</v>
      </c>
      <c r="Q766">
        <v>203</v>
      </c>
      <c r="R766">
        <v>237</v>
      </c>
      <c r="S766">
        <v>1</v>
      </c>
      <c r="T766">
        <v>4.3037974683544311</v>
      </c>
      <c r="U766">
        <v>215.74050632911391</v>
      </c>
      <c r="V766">
        <v>0</v>
      </c>
      <c r="W766">
        <v>4.6413502109704652</v>
      </c>
      <c r="X766">
        <v>0</v>
      </c>
      <c r="Y766">
        <v>23.394910112093658</v>
      </c>
      <c r="Z766">
        <v>0</v>
      </c>
      <c r="AA766">
        <v>1.2631194762577336</v>
      </c>
      <c r="AC766">
        <v>10.862929268181206</v>
      </c>
      <c r="AE766">
        <v>6.0831622176591384</v>
      </c>
      <c r="AF766">
        <v>4.4678593832561884</v>
      </c>
      <c r="AG766">
        <v>2185.8944723618097</v>
      </c>
      <c r="AH766">
        <v>83.966244725738377</v>
      </c>
      <c r="AI766">
        <v>3.7974683544303778</v>
      </c>
      <c r="AJ766">
        <v>602.70873814369941</v>
      </c>
      <c r="AK766">
        <v>-14.934693172215212</v>
      </c>
      <c r="AL766">
        <v>-0.53451246956054865</v>
      </c>
      <c r="AN766">
        <v>99</v>
      </c>
      <c r="AO766">
        <v>99</v>
      </c>
      <c r="AP766">
        <v>99</v>
      </c>
      <c r="AQ766">
        <v>99</v>
      </c>
      <c r="AR766">
        <v>224.01507537688445</v>
      </c>
      <c r="AS766">
        <v>19.166690642283676</v>
      </c>
    </row>
    <row r="767" spans="1:45">
      <c r="A767">
        <v>16</v>
      </c>
      <c r="B767">
        <v>189</v>
      </c>
      <c r="C767">
        <v>2023</v>
      </c>
      <c r="D767">
        <v>9</v>
      </c>
      <c r="E767">
        <v>99</v>
      </c>
      <c r="F767">
        <v>99</v>
      </c>
      <c r="G767">
        <v>99</v>
      </c>
      <c r="H767">
        <v>99</v>
      </c>
      <c r="I767">
        <v>99</v>
      </c>
      <c r="J767">
        <v>999</v>
      </c>
      <c r="K767">
        <v>99</v>
      </c>
      <c r="L767">
        <v>1</v>
      </c>
      <c r="M767">
        <v>99</v>
      </c>
      <c r="N767">
        <v>99</v>
      </c>
      <c r="O767">
        <v>99</v>
      </c>
      <c r="P767">
        <v>99</v>
      </c>
      <c r="Q767">
        <v>181</v>
      </c>
      <c r="R767">
        <v>217</v>
      </c>
      <c r="S767">
        <v>1</v>
      </c>
      <c r="T767">
        <v>4.0460829493087536</v>
      </c>
      <c r="U767">
        <v>213.42764976958537</v>
      </c>
      <c r="V767">
        <v>0</v>
      </c>
      <c r="W767">
        <v>3.2258064516129026</v>
      </c>
      <c r="X767">
        <v>0</v>
      </c>
      <c r="Y767">
        <v>30.217316891121779</v>
      </c>
      <c r="Z767">
        <v>0</v>
      </c>
      <c r="AA767">
        <v>1.1062019767636984</v>
      </c>
      <c r="AC767">
        <v>13.418598145882465</v>
      </c>
      <c r="AE767">
        <v>5.7559681697612737</v>
      </c>
      <c r="AF767">
        <v>4.1844003086715578</v>
      </c>
      <c r="AG767">
        <v>2203.410526315789</v>
      </c>
      <c r="AH767">
        <v>87.557603686635957</v>
      </c>
      <c r="AI767">
        <v>2.7649769585253443</v>
      </c>
      <c r="AJ767">
        <v>646.28418052313555</v>
      </c>
      <c r="AK767">
        <v>-31.050415210760473</v>
      </c>
      <c r="AL767">
        <v>-13.47556966641617</v>
      </c>
      <c r="AN767">
        <v>99</v>
      </c>
      <c r="AO767">
        <v>99</v>
      </c>
      <c r="AP767">
        <v>99</v>
      </c>
      <c r="AQ767">
        <v>99</v>
      </c>
      <c r="AR767">
        <v>222.77368421052637</v>
      </c>
      <c r="AS767">
        <v>19.064472223979433</v>
      </c>
    </row>
    <row r="768" spans="1:45">
      <c r="A768">
        <v>16</v>
      </c>
      <c r="B768">
        <v>190</v>
      </c>
      <c r="C768">
        <v>2023</v>
      </c>
      <c r="D768">
        <v>10</v>
      </c>
      <c r="E768">
        <v>99</v>
      </c>
      <c r="F768">
        <v>99</v>
      </c>
      <c r="G768">
        <v>99</v>
      </c>
      <c r="H768">
        <v>99</v>
      </c>
      <c r="I768">
        <v>99</v>
      </c>
      <c r="J768">
        <v>999</v>
      </c>
      <c r="K768">
        <v>99</v>
      </c>
      <c r="L768">
        <v>1</v>
      </c>
      <c r="M768">
        <v>99</v>
      </c>
      <c r="N768">
        <v>99</v>
      </c>
      <c r="O768">
        <v>99</v>
      </c>
      <c r="P768">
        <v>99</v>
      </c>
      <c r="Q768">
        <v>330</v>
      </c>
      <c r="R768">
        <v>418</v>
      </c>
      <c r="S768">
        <v>1</v>
      </c>
      <c r="T768">
        <v>4.1555023923444994</v>
      </c>
      <c r="U768">
        <v>205.29234449760744</v>
      </c>
      <c r="V768">
        <v>0</v>
      </c>
      <c r="W768">
        <v>3.1100478468899526</v>
      </c>
      <c r="X768">
        <v>0</v>
      </c>
      <c r="Y768">
        <v>27.818994384599684</v>
      </c>
      <c r="Z768">
        <v>0</v>
      </c>
      <c r="AA768">
        <v>1.1417399888535855</v>
      </c>
      <c r="AC768">
        <v>14.29738133982867</v>
      </c>
      <c r="AE768">
        <v>4.3473738949557994</v>
      </c>
      <c r="AF768">
        <v>2.9906933306111871</v>
      </c>
      <c r="AG768">
        <v>2130.2930591259642</v>
      </c>
      <c r="AH768">
        <v>93.062200956937829</v>
      </c>
      <c r="AI768">
        <v>5.0239234449760755</v>
      </c>
      <c r="AJ768">
        <v>681.72781885490519</v>
      </c>
      <c r="AK768">
        <v>-5.129940481337254</v>
      </c>
      <c r="AL768">
        <v>2.4716442244656887</v>
      </c>
      <c r="AN768">
        <v>99</v>
      </c>
      <c r="AO768">
        <v>99</v>
      </c>
      <c r="AP768">
        <v>99</v>
      </c>
      <c r="AQ768">
        <v>99</v>
      </c>
      <c r="AR768">
        <v>220.45501285347035</v>
      </c>
      <c r="AS768">
        <v>19.031240576437796</v>
      </c>
    </row>
    <row r="769" spans="1:45">
      <c r="A769">
        <v>16</v>
      </c>
      <c r="B769">
        <v>191</v>
      </c>
      <c r="C769">
        <v>2023</v>
      </c>
      <c r="D769">
        <v>11</v>
      </c>
      <c r="E769">
        <v>99</v>
      </c>
      <c r="F769">
        <v>99</v>
      </c>
      <c r="G769">
        <v>99</v>
      </c>
      <c r="H769">
        <v>99</v>
      </c>
      <c r="I769">
        <v>99</v>
      </c>
      <c r="J769">
        <v>999</v>
      </c>
      <c r="K769">
        <v>99</v>
      </c>
      <c r="L769">
        <v>1</v>
      </c>
      <c r="M769">
        <v>99</v>
      </c>
      <c r="N769">
        <v>99</v>
      </c>
      <c r="O769">
        <v>99</v>
      </c>
      <c r="P769">
        <v>99</v>
      </c>
      <c r="Q769">
        <v>250</v>
      </c>
      <c r="R769">
        <v>286</v>
      </c>
      <c r="S769">
        <v>1</v>
      </c>
      <c r="T769">
        <v>4.3076923076923057</v>
      </c>
      <c r="U769">
        <v>210.23216783216779</v>
      </c>
      <c r="V769">
        <v>0</v>
      </c>
      <c r="W769">
        <v>4.1958041958041949</v>
      </c>
      <c r="X769">
        <v>0.34965034965034958</v>
      </c>
      <c r="Y769">
        <v>31.290319111918087</v>
      </c>
      <c r="Z769">
        <v>0</v>
      </c>
      <c r="AA769">
        <v>1.1780674540553551</v>
      </c>
      <c r="AC769">
        <v>17.894788239408225</v>
      </c>
      <c r="AE769">
        <v>3.3248081841432224</v>
      </c>
      <c r="AF769">
        <v>2.3043064674254157</v>
      </c>
      <c r="AG769">
        <v>2171.1977186311778</v>
      </c>
      <c r="AH769">
        <v>91.958041958041989</v>
      </c>
      <c r="AI769">
        <v>6.2937062937062924</v>
      </c>
      <c r="AJ769">
        <v>779.12241192925603</v>
      </c>
      <c r="AK769">
        <v>-26.864390094232327</v>
      </c>
      <c r="AL769">
        <v>-15.88173148975169</v>
      </c>
      <c r="AN769">
        <v>99</v>
      </c>
      <c r="AO769">
        <v>99</v>
      </c>
      <c r="AP769">
        <v>99</v>
      </c>
      <c r="AQ769">
        <v>99</v>
      </c>
      <c r="AR769">
        <v>221.11406844106463</v>
      </c>
      <c r="AS769">
        <v>19.182705167892273</v>
      </c>
    </row>
    <row r="770" spans="1:45">
      <c r="A770">
        <v>16</v>
      </c>
      <c r="B770">
        <v>192</v>
      </c>
      <c r="C770">
        <v>2023</v>
      </c>
      <c r="D770">
        <v>12</v>
      </c>
      <c r="E770">
        <v>99</v>
      </c>
      <c r="F770">
        <v>99</v>
      </c>
      <c r="G770">
        <v>99</v>
      </c>
      <c r="H770">
        <v>99</v>
      </c>
      <c r="I770">
        <v>99</v>
      </c>
      <c r="J770">
        <v>999</v>
      </c>
      <c r="K770">
        <v>99</v>
      </c>
      <c r="L770">
        <v>1</v>
      </c>
      <c r="M770">
        <v>99</v>
      </c>
      <c r="N770">
        <v>99</v>
      </c>
      <c r="O770">
        <v>99</v>
      </c>
      <c r="P770">
        <v>99</v>
      </c>
      <c r="Q770">
        <v>54</v>
      </c>
      <c r="R770">
        <v>63</v>
      </c>
      <c r="S770">
        <v>1</v>
      </c>
      <c r="T770">
        <v>4.3015873015873005</v>
      </c>
      <c r="U770">
        <v>206.25873015873017</v>
      </c>
      <c r="V770">
        <v>0</v>
      </c>
      <c r="W770">
        <v>4.7619047619047636</v>
      </c>
      <c r="X770">
        <v>0</v>
      </c>
      <c r="Y770">
        <v>28.009350110733205</v>
      </c>
      <c r="Z770">
        <v>0</v>
      </c>
      <c r="AA770">
        <v>1.1903703656668378</v>
      </c>
      <c r="AC770">
        <v>26.959305509268845</v>
      </c>
      <c r="AE770">
        <v>3.1754032258064511</v>
      </c>
      <c r="AF770">
        <v>2.1459559886049302</v>
      </c>
      <c r="AG770">
        <v>2235.1551724137935</v>
      </c>
      <c r="AH770">
        <v>92.063492063492063</v>
      </c>
      <c r="AI770">
        <v>12.698412698412696</v>
      </c>
      <c r="AJ770">
        <v>841.75534576765131</v>
      </c>
      <c r="AK770">
        <v>-24.945931157810403</v>
      </c>
      <c r="AL770">
        <v>-15.213488076938054</v>
      </c>
      <c r="AN770">
        <v>99</v>
      </c>
      <c r="AO770">
        <v>99</v>
      </c>
      <c r="AP770">
        <v>99</v>
      </c>
      <c r="AQ770">
        <v>99</v>
      </c>
      <c r="AR770">
        <v>220.22413793103453</v>
      </c>
      <c r="AS770">
        <v>19.185272960155839</v>
      </c>
    </row>
    <row r="771" spans="1:45">
      <c r="A771">
        <v>16</v>
      </c>
      <c r="B771">
        <v>193</v>
      </c>
      <c r="C771">
        <v>2023</v>
      </c>
      <c r="D771">
        <v>1</v>
      </c>
      <c r="E771">
        <v>99</v>
      </c>
      <c r="F771">
        <v>99</v>
      </c>
      <c r="G771">
        <v>99</v>
      </c>
      <c r="H771">
        <v>99</v>
      </c>
      <c r="I771">
        <v>99</v>
      </c>
      <c r="J771">
        <v>999</v>
      </c>
      <c r="K771">
        <v>99</v>
      </c>
      <c r="L771">
        <v>2</v>
      </c>
      <c r="M771">
        <v>99</v>
      </c>
      <c r="N771">
        <v>99</v>
      </c>
      <c r="O771">
        <v>99</v>
      </c>
      <c r="P771">
        <v>99</v>
      </c>
      <c r="Q771">
        <v>786</v>
      </c>
      <c r="R771">
        <v>992</v>
      </c>
      <c r="S771">
        <v>2</v>
      </c>
      <c r="T771">
        <v>5.8618951612903212</v>
      </c>
      <c r="U771">
        <v>249.92701612903235</v>
      </c>
      <c r="V771">
        <v>0</v>
      </c>
      <c r="W771">
        <v>31.552419354838712</v>
      </c>
      <c r="X771">
        <v>0</v>
      </c>
      <c r="Y771">
        <v>26.110800585687262</v>
      </c>
      <c r="Z771">
        <v>0</v>
      </c>
      <c r="AA771">
        <v>1.3612137451468029</v>
      </c>
      <c r="AC771">
        <v>21.053640165385463</v>
      </c>
      <c r="AE771">
        <v>18.128654970760238</v>
      </c>
      <c r="AF771">
        <v>15.107531530490695</v>
      </c>
      <c r="AG771">
        <v>2133.3895809739529</v>
      </c>
      <c r="AH771">
        <v>89.012096774193566</v>
      </c>
      <c r="AI771">
        <v>3.0241935483870974</v>
      </c>
      <c r="AJ771">
        <v>637.8832669616753</v>
      </c>
      <c r="AK771">
        <v>-13.285216441967069</v>
      </c>
      <c r="AL771">
        <v>-20.523600732983997</v>
      </c>
      <c r="AN771">
        <v>99</v>
      </c>
      <c r="AO771">
        <v>99</v>
      </c>
      <c r="AP771">
        <v>99</v>
      </c>
      <c r="AQ771">
        <v>99</v>
      </c>
      <c r="AR771">
        <v>224.87089467723663</v>
      </c>
      <c r="AS771">
        <v>21.924106209936923</v>
      </c>
    </row>
    <row r="772" spans="1:45">
      <c r="A772">
        <v>16</v>
      </c>
      <c r="B772">
        <v>194</v>
      </c>
      <c r="C772">
        <v>2023</v>
      </c>
      <c r="D772">
        <v>2</v>
      </c>
      <c r="E772">
        <v>99</v>
      </c>
      <c r="F772">
        <v>99</v>
      </c>
      <c r="G772">
        <v>99</v>
      </c>
      <c r="H772">
        <v>99</v>
      </c>
      <c r="I772">
        <v>99</v>
      </c>
      <c r="J772">
        <v>999</v>
      </c>
      <c r="K772">
        <v>99</v>
      </c>
      <c r="L772">
        <v>2</v>
      </c>
      <c r="M772">
        <v>99</v>
      </c>
      <c r="N772">
        <v>99</v>
      </c>
      <c r="O772">
        <v>99</v>
      </c>
      <c r="P772">
        <v>99</v>
      </c>
      <c r="Q772">
        <v>545</v>
      </c>
      <c r="R772">
        <v>683</v>
      </c>
      <c r="S772">
        <v>2</v>
      </c>
      <c r="T772">
        <v>5.8579795021961916</v>
      </c>
      <c r="U772">
        <v>245.80746705710089</v>
      </c>
      <c r="V772">
        <v>0</v>
      </c>
      <c r="W772">
        <v>32.650073206442165</v>
      </c>
      <c r="X772">
        <v>0</v>
      </c>
      <c r="Y772">
        <v>28.63796668836714</v>
      </c>
      <c r="Z772">
        <v>0</v>
      </c>
      <c r="AA772">
        <v>1.4323311389225371</v>
      </c>
      <c r="AC772">
        <v>23.826461354348218</v>
      </c>
      <c r="AE772">
        <v>18.676510801203172</v>
      </c>
      <c r="AF772">
        <v>15.501482823594532</v>
      </c>
      <c r="AG772">
        <v>2104.6905537459279</v>
      </c>
      <c r="AH772">
        <v>89.751098096632489</v>
      </c>
      <c r="AI772">
        <v>5.5636896046852122</v>
      </c>
      <c r="AJ772">
        <v>586.55459410456046</v>
      </c>
      <c r="AK772">
        <v>-7.6067047269024943</v>
      </c>
      <c r="AL772">
        <v>-26.120915121857639</v>
      </c>
      <c r="AN772">
        <v>99</v>
      </c>
      <c r="AO772">
        <v>99</v>
      </c>
      <c r="AP772">
        <v>99</v>
      </c>
      <c r="AQ772">
        <v>99</v>
      </c>
      <c r="AR772">
        <v>223.64983713355048</v>
      </c>
      <c r="AS772">
        <v>21.855790021499576</v>
      </c>
    </row>
    <row r="773" spans="1:45">
      <c r="A773">
        <v>16</v>
      </c>
      <c r="B773">
        <v>195</v>
      </c>
      <c r="C773">
        <v>2023</v>
      </c>
      <c r="D773">
        <v>3</v>
      </c>
      <c r="E773">
        <v>99</v>
      </c>
      <c r="F773">
        <v>99</v>
      </c>
      <c r="G773">
        <v>99</v>
      </c>
      <c r="H773">
        <v>99</v>
      </c>
      <c r="I773">
        <v>99</v>
      </c>
      <c r="J773">
        <v>999</v>
      </c>
      <c r="K773">
        <v>99</v>
      </c>
      <c r="L773">
        <v>2</v>
      </c>
      <c r="M773">
        <v>99</v>
      </c>
      <c r="N773">
        <v>99</v>
      </c>
      <c r="O773">
        <v>99</v>
      </c>
      <c r="P773">
        <v>99</v>
      </c>
      <c r="Q773">
        <v>708</v>
      </c>
      <c r="R773">
        <v>889</v>
      </c>
      <c r="S773">
        <v>2</v>
      </c>
      <c r="T773">
        <v>6.0224971878515197</v>
      </c>
      <c r="U773">
        <v>248.18965129358796</v>
      </c>
      <c r="V773">
        <v>0</v>
      </c>
      <c r="W773">
        <v>37.345331833520817</v>
      </c>
      <c r="X773">
        <v>0.1124859392575928</v>
      </c>
      <c r="Y773">
        <v>25.729722755248631</v>
      </c>
      <c r="Z773">
        <v>0</v>
      </c>
      <c r="AA773">
        <v>1.4028534540523623</v>
      </c>
      <c r="AC773">
        <v>18.337130946477497</v>
      </c>
      <c r="AE773">
        <v>17.887323943661972</v>
      </c>
      <c r="AF773">
        <v>14.811614949003301</v>
      </c>
      <c r="AG773">
        <v>2093.4028776978425</v>
      </c>
      <c r="AH773">
        <v>93.813273340832382</v>
      </c>
      <c r="AI773">
        <v>2.1372328458942622</v>
      </c>
      <c r="AJ773">
        <v>564.51514672239693</v>
      </c>
      <c r="AK773">
        <v>-3.3121124628988499</v>
      </c>
      <c r="AL773">
        <v>-21.669797558039477</v>
      </c>
      <c r="AN773">
        <v>99</v>
      </c>
      <c r="AO773">
        <v>99</v>
      </c>
      <c r="AP773">
        <v>99</v>
      </c>
      <c r="AQ773">
        <v>99</v>
      </c>
      <c r="AR773">
        <v>224.50959232613903</v>
      </c>
      <c r="AS773">
        <v>21.890738969384497</v>
      </c>
    </row>
    <row r="774" spans="1:45">
      <c r="A774">
        <v>16</v>
      </c>
      <c r="B774">
        <v>196</v>
      </c>
      <c r="C774">
        <v>2023</v>
      </c>
      <c r="D774">
        <v>4</v>
      </c>
      <c r="E774">
        <v>99</v>
      </c>
      <c r="F774">
        <v>99</v>
      </c>
      <c r="G774">
        <v>99</v>
      </c>
      <c r="H774">
        <v>99</v>
      </c>
      <c r="I774">
        <v>99</v>
      </c>
      <c r="J774">
        <v>999</v>
      </c>
      <c r="K774">
        <v>99</v>
      </c>
      <c r="L774">
        <v>2</v>
      </c>
      <c r="M774">
        <v>99</v>
      </c>
      <c r="N774">
        <v>99</v>
      </c>
      <c r="O774">
        <v>99</v>
      </c>
      <c r="P774">
        <v>99</v>
      </c>
      <c r="Q774">
        <v>478</v>
      </c>
      <c r="R774">
        <v>600</v>
      </c>
      <c r="S774">
        <v>2</v>
      </c>
      <c r="T774">
        <v>5.9533333333333331</v>
      </c>
      <c r="U774">
        <v>245.69000000000017</v>
      </c>
      <c r="V774">
        <v>0</v>
      </c>
      <c r="W774">
        <v>34.333333333333343</v>
      </c>
      <c r="X774">
        <v>0</v>
      </c>
      <c r="Y774">
        <v>24.810611976865044</v>
      </c>
      <c r="Z774">
        <v>0</v>
      </c>
      <c r="AA774">
        <v>1.3944493138471878</v>
      </c>
      <c r="AC774">
        <v>24.355673504536838</v>
      </c>
      <c r="AE774">
        <v>17.118402282453637</v>
      </c>
      <c r="AF774">
        <v>13.79558439105814</v>
      </c>
      <c r="AG774">
        <v>2131.2200357781753</v>
      </c>
      <c r="AH774">
        <v>93.166666666666686</v>
      </c>
      <c r="AI774">
        <v>5.5</v>
      </c>
      <c r="AJ774">
        <v>561.84669942911523</v>
      </c>
      <c r="AK774">
        <v>14.818554901731265</v>
      </c>
      <c r="AL774">
        <v>-25.935956559595276</v>
      </c>
      <c r="AN774">
        <v>99</v>
      </c>
      <c r="AO774">
        <v>99</v>
      </c>
      <c r="AP774">
        <v>99</v>
      </c>
      <c r="AQ774">
        <v>99</v>
      </c>
      <c r="AR774">
        <v>223.82826475849723</v>
      </c>
      <c r="AS774">
        <v>21.908698169872103</v>
      </c>
    </row>
    <row r="775" spans="1:45">
      <c r="A775">
        <v>16</v>
      </c>
      <c r="B775">
        <v>197</v>
      </c>
      <c r="C775">
        <v>2023</v>
      </c>
      <c r="D775">
        <v>5</v>
      </c>
      <c r="E775">
        <v>99</v>
      </c>
      <c r="F775">
        <v>99</v>
      </c>
      <c r="G775">
        <v>99</v>
      </c>
      <c r="H775">
        <v>99</v>
      </c>
      <c r="I775">
        <v>99</v>
      </c>
      <c r="J775">
        <v>999</v>
      </c>
      <c r="K775">
        <v>99</v>
      </c>
      <c r="L775">
        <v>2</v>
      </c>
      <c r="M775">
        <v>99</v>
      </c>
      <c r="N775">
        <v>99</v>
      </c>
      <c r="O775">
        <v>99</v>
      </c>
      <c r="P775">
        <v>99</v>
      </c>
      <c r="Q775">
        <v>592</v>
      </c>
      <c r="R775">
        <v>756</v>
      </c>
      <c r="S775">
        <v>2</v>
      </c>
      <c r="T775">
        <v>6.0661375661375665</v>
      </c>
      <c r="U775">
        <v>246.4242063492062</v>
      </c>
      <c r="V775">
        <v>0</v>
      </c>
      <c r="W775">
        <v>36.772486772486786</v>
      </c>
      <c r="X775">
        <v>0</v>
      </c>
      <c r="Y775">
        <v>27.621083289672342</v>
      </c>
      <c r="Z775">
        <v>0</v>
      </c>
      <c r="AA775">
        <v>1.4632595353689093</v>
      </c>
      <c r="AC775">
        <v>20.708776614059289</v>
      </c>
      <c r="AE775">
        <v>18.00428673493689</v>
      </c>
      <c r="AF775">
        <v>14.580631538018544</v>
      </c>
      <c r="AG775">
        <v>2108.7402597402602</v>
      </c>
      <c r="AH775">
        <v>91.666666666666686</v>
      </c>
      <c r="AI775">
        <v>5.5555555555555562</v>
      </c>
      <c r="AJ775">
        <v>570.28003202845844</v>
      </c>
      <c r="AK775">
        <v>-6.3280036258214958</v>
      </c>
      <c r="AL775">
        <v>-15.580452876580409</v>
      </c>
      <c r="AN775">
        <v>99</v>
      </c>
      <c r="AO775">
        <v>99</v>
      </c>
      <c r="AP775">
        <v>99</v>
      </c>
      <c r="AQ775">
        <v>99</v>
      </c>
      <c r="AR775">
        <v>223.93795093795097</v>
      </c>
      <c r="AS775">
        <v>21.912807407442703</v>
      </c>
    </row>
    <row r="776" spans="1:45">
      <c r="A776">
        <v>16</v>
      </c>
      <c r="B776">
        <v>198</v>
      </c>
      <c r="C776">
        <v>2023</v>
      </c>
      <c r="D776">
        <v>6</v>
      </c>
      <c r="E776">
        <v>99</v>
      </c>
      <c r="F776">
        <v>99</v>
      </c>
      <c r="G776">
        <v>99</v>
      </c>
      <c r="H776">
        <v>99</v>
      </c>
      <c r="I776">
        <v>99</v>
      </c>
      <c r="J776">
        <v>999</v>
      </c>
      <c r="K776">
        <v>99</v>
      </c>
      <c r="L776">
        <v>2</v>
      </c>
      <c r="M776">
        <v>99</v>
      </c>
      <c r="N776">
        <v>99</v>
      </c>
      <c r="O776">
        <v>99</v>
      </c>
      <c r="P776">
        <v>99</v>
      </c>
      <c r="Q776">
        <v>655</v>
      </c>
      <c r="R776">
        <v>826</v>
      </c>
      <c r="S776">
        <v>2</v>
      </c>
      <c r="T776">
        <v>5.9358353510895885</v>
      </c>
      <c r="U776">
        <v>246.78002421307525</v>
      </c>
      <c r="V776">
        <v>0</v>
      </c>
      <c r="W776">
        <v>34.987893462469721</v>
      </c>
      <c r="X776">
        <v>0</v>
      </c>
      <c r="Y776">
        <v>26.125725551504281</v>
      </c>
      <c r="Z776">
        <v>0</v>
      </c>
      <c r="AA776">
        <v>1.4054542980932367</v>
      </c>
      <c r="AC776">
        <v>22.458145004774057</v>
      </c>
      <c r="AE776">
        <v>18.416945373467112</v>
      </c>
      <c r="AF776">
        <v>15.047083705406838</v>
      </c>
      <c r="AG776">
        <v>2136.1196358907673</v>
      </c>
      <c r="AH776">
        <v>93.099273607748174</v>
      </c>
      <c r="AI776">
        <v>3.9951573849878912</v>
      </c>
      <c r="AJ776">
        <v>534.53997211254762</v>
      </c>
      <c r="AK776">
        <v>-1.0200974794414939</v>
      </c>
      <c r="AL776">
        <v>-12.548171150955916</v>
      </c>
      <c r="AN776">
        <v>99</v>
      </c>
      <c r="AO776">
        <v>99</v>
      </c>
      <c r="AP776">
        <v>99</v>
      </c>
      <c r="AQ776">
        <v>99</v>
      </c>
      <c r="AR776">
        <v>224.33029908972688</v>
      </c>
      <c r="AS776">
        <v>21.814749788521723</v>
      </c>
    </row>
    <row r="777" spans="1:45">
      <c r="A777">
        <v>16</v>
      </c>
      <c r="B777">
        <v>199</v>
      </c>
      <c r="C777">
        <v>2023</v>
      </c>
      <c r="D777">
        <v>7</v>
      </c>
      <c r="E777">
        <v>99</v>
      </c>
      <c r="F777">
        <v>99</v>
      </c>
      <c r="G777">
        <v>99</v>
      </c>
      <c r="H777">
        <v>99</v>
      </c>
      <c r="I777">
        <v>99</v>
      </c>
      <c r="J777">
        <v>999</v>
      </c>
      <c r="K777">
        <v>99</v>
      </c>
      <c r="L777">
        <v>2</v>
      </c>
      <c r="M777">
        <v>99</v>
      </c>
      <c r="N777">
        <v>99</v>
      </c>
      <c r="O777">
        <v>99</v>
      </c>
      <c r="P777">
        <v>99</v>
      </c>
      <c r="Q777">
        <v>478</v>
      </c>
      <c r="R777">
        <v>574</v>
      </c>
      <c r="S777">
        <v>2</v>
      </c>
      <c r="T777">
        <v>6.047038327526133</v>
      </c>
      <c r="U777">
        <v>247.61393728223032</v>
      </c>
      <c r="V777">
        <v>0</v>
      </c>
      <c r="W777">
        <v>39.19860627177701</v>
      </c>
      <c r="X777">
        <v>0</v>
      </c>
      <c r="Y777">
        <v>23.910331492755244</v>
      </c>
      <c r="Z777">
        <v>0</v>
      </c>
      <c r="AA777">
        <v>1.4966454738812387</v>
      </c>
      <c r="AC777">
        <v>16.840780705308212</v>
      </c>
      <c r="AE777">
        <v>19.731866620831905</v>
      </c>
      <c r="AF777">
        <v>16.395075331427496</v>
      </c>
      <c r="AG777">
        <v>2156.7392996108952</v>
      </c>
      <c r="AH777">
        <v>89.54703832752611</v>
      </c>
      <c r="AI777">
        <v>3.6585365853658542</v>
      </c>
      <c r="AJ777">
        <v>593.493995501879</v>
      </c>
      <c r="AK777">
        <v>-6.4542479099340522</v>
      </c>
      <c r="AL777">
        <v>-4.6539273704763184</v>
      </c>
      <c r="AN777">
        <v>99</v>
      </c>
      <c r="AO777">
        <v>99</v>
      </c>
      <c r="AP777">
        <v>99</v>
      </c>
      <c r="AQ777">
        <v>99</v>
      </c>
      <c r="AR777">
        <v>224.56614785992224</v>
      </c>
      <c r="AS777">
        <v>21.844919829565505</v>
      </c>
    </row>
    <row r="778" spans="1:45">
      <c r="A778">
        <v>16</v>
      </c>
      <c r="B778">
        <v>200</v>
      </c>
      <c r="C778">
        <v>2023</v>
      </c>
      <c r="D778">
        <v>8</v>
      </c>
      <c r="E778">
        <v>99</v>
      </c>
      <c r="F778">
        <v>99</v>
      </c>
      <c r="G778">
        <v>99</v>
      </c>
      <c r="H778">
        <v>99</v>
      </c>
      <c r="I778">
        <v>99</v>
      </c>
      <c r="J778">
        <v>999</v>
      </c>
      <c r="K778">
        <v>99</v>
      </c>
      <c r="L778">
        <v>2</v>
      </c>
      <c r="M778">
        <v>99</v>
      </c>
      <c r="N778">
        <v>99</v>
      </c>
      <c r="O778">
        <v>99</v>
      </c>
      <c r="P778">
        <v>99</v>
      </c>
      <c r="Q778">
        <v>631</v>
      </c>
      <c r="R778">
        <v>776</v>
      </c>
      <c r="S778">
        <v>2</v>
      </c>
      <c r="T778">
        <v>5.8105670103092786</v>
      </c>
      <c r="U778">
        <v>246.82783505154603</v>
      </c>
      <c r="V778">
        <v>0</v>
      </c>
      <c r="W778">
        <v>30.670103092783499</v>
      </c>
      <c r="X778">
        <v>0</v>
      </c>
      <c r="Y778">
        <v>27.329425504498655</v>
      </c>
      <c r="Z778">
        <v>0</v>
      </c>
      <c r="AA778">
        <v>1.391780617319673</v>
      </c>
      <c r="AC778">
        <v>22.280147644404177</v>
      </c>
      <c r="AE778">
        <v>19.917864476386036</v>
      </c>
      <c r="AF778">
        <v>16.736911191830231</v>
      </c>
      <c r="AG778">
        <v>2122.3575498575497</v>
      </c>
      <c r="AH778">
        <v>90.463917525773198</v>
      </c>
      <c r="AI778">
        <v>3.3505154639175272</v>
      </c>
      <c r="AJ778">
        <v>588.77295898276861</v>
      </c>
      <c r="AK778">
        <v>-0.19061403074672284</v>
      </c>
      <c r="AL778">
        <v>-9.809621833340195</v>
      </c>
      <c r="AN778">
        <v>99</v>
      </c>
      <c r="AO778">
        <v>99</v>
      </c>
      <c r="AP778">
        <v>99</v>
      </c>
      <c r="AQ778">
        <v>99</v>
      </c>
      <c r="AR778">
        <v>224.34472934472936</v>
      </c>
      <c r="AS778">
        <v>21.873729515874849</v>
      </c>
    </row>
    <row r="779" spans="1:45">
      <c r="A779">
        <v>16</v>
      </c>
      <c r="B779">
        <v>201</v>
      </c>
      <c r="C779">
        <v>2023</v>
      </c>
      <c r="D779">
        <v>9</v>
      </c>
      <c r="E779">
        <v>99</v>
      </c>
      <c r="F779">
        <v>99</v>
      </c>
      <c r="G779">
        <v>99</v>
      </c>
      <c r="H779">
        <v>99</v>
      </c>
      <c r="I779">
        <v>99</v>
      </c>
      <c r="J779">
        <v>999</v>
      </c>
      <c r="K779">
        <v>99</v>
      </c>
      <c r="L779">
        <v>2</v>
      </c>
      <c r="M779">
        <v>99</v>
      </c>
      <c r="N779">
        <v>99</v>
      </c>
      <c r="O779">
        <v>99</v>
      </c>
      <c r="P779">
        <v>99</v>
      </c>
      <c r="Q779">
        <v>592</v>
      </c>
      <c r="R779">
        <v>759</v>
      </c>
      <c r="S779">
        <v>2</v>
      </c>
      <c r="T779">
        <v>5.6719367588932803</v>
      </c>
      <c r="U779">
        <v>247.23913043478257</v>
      </c>
      <c r="V779">
        <v>0</v>
      </c>
      <c r="W779">
        <v>26.218708827404484</v>
      </c>
      <c r="X779">
        <v>0</v>
      </c>
      <c r="Y779">
        <v>24.319476295904256</v>
      </c>
      <c r="Z779">
        <v>0</v>
      </c>
      <c r="AA779">
        <v>1.3114034426571231</v>
      </c>
      <c r="AC779">
        <v>15.301430604538982</v>
      </c>
      <c r="AE779">
        <v>20.132625994694969</v>
      </c>
      <c r="AF779">
        <v>16.954375320608676</v>
      </c>
      <c r="AG779">
        <v>2115.0470588235298</v>
      </c>
      <c r="AH779">
        <v>89.591567852437421</v>
      </c>
      <c r="AI779">
        <v>2.6350461133069825</v>
      </c>
      <c r="AJ779">
        <v>544.20467129201995</v>
      </c>
      <c r="AK779">
        <v>26.360709326510921</v>
      </c>
      <c r="AL779">
        <v>-14.18862385791831</v>
      </c>
      <c r="AN779">
        <v>99</v>
      </c>
      <c r="AO779">
        <v>99</v>
      </c>
      <c r="AP779">
        <v>99</v>
      </c>
      <c r="AQ779">
        <v>99</v>
      </c>
      <c r="AR779">
        <v>224.80882352941177</v>
      </c>
      <c r="AS779">
        <v>21.829382359035019</v>
      </c>
    </row>
    <row r="780" spans="1:45">
      <c r="A780">
        <v>16</v>
      </c>
      <c r="B780">
        <v>202</v>
      </c>
      <c r="C780">
        <v>2023</v>
      </c>
      <c r="D780">
        <v>10</v>
      </c>
      <c r="E780">
        <v>99</v>
      </c>
      <c r="F780">
        <v>99</v>
      </c>
      <c r="G780">
        <v>99</v>
      </c>
      <c r="H780">
        <v>99</v>
      </c>
      <c r="I780">
        <v>99</v>
      </c>
      <c r="J780">
        <v>999</v>
      </c>
      <c r="K780">
        <v>99</v>
      </c>
      <c r="L780">
        <v>2</v>
      </c>
      <c r="M780">
        <v>99</v>
      </c>
      <c r="N780">
        <v>99</v>
      </c>
      <c r="O780">
        <v>99</v>
      </c>
      <c r="P780">
        <v>99</v>
      </c>
      <c r="Q780">
        <v>1109</v>
      </c>
      <c r="R780">
        <v>1543</v>
      </c>
      <c r="S780">
        <v>2</v>
      </c>
      <c r="T780">
        <v>5.6383668178872313</v>
      </c>
      <c r="U780">
        <v>243.38256642903443</v>
      </c>
      <c r="V780">
        <v>0</v>
      </c>
      <c r="W780">
        <v>25.858716785482834</v>
      </c>
      <c r="X780">
        <v>0</v>
      </c>
      <c r="Y780">
        <v>27.943741289882233</v>
      </c>
      <c r="Z780">
        <v>0</v>
      </c>
      <c r="AA780">
        <v>1.3557703385439628</v>
      </c>
      <c r="AC780">
        <v>18.554441741910097</v>
      </c>
      <c r="AE780">
        <v>16.04784191367655</v>
      </c>
      <c r="AF780">
        <v>13.08814923626705</v>
      </c>
      <c r="AG780">
        <v>2149.5646492434662</v>
      </c>
      <c r="AH780">
        <v>94.232015554115364</v>
      </c>
      <c r="AI780">
        <v>6.5456902138690864</v>
      </c>
      <c r="AJ780">
        <v>671.56555652785005</v>
      </c>
      <c r="AK780">
        <v>-10.669198948321226</v>
      </c>
      <c r="AL780">
        <v>-11.899562789213972</v>
      </c>
      <c r="AN780">
        <v>99</v>
      </c>
      <c r="AO780">
        <v>99</v>
      </c>
      <c r="AP780">
        <v>99</v>
      </c>
      <c r="AQ780">
        <v>99</v>
      </c>
      <c r="AR780">
        <v>223.02063273727649</v>
      </c>
      <c r="AS780">
        <v>21.901453268137672</v>
      </c>
    </row>
    <row r="781" spans="1:45">
      <c r="A781">
        <v>16</v>
      </c>
      <c r="B781">
        <v>203</v>
      </c>
      <c r="C781">
        <v>2023</v>
      </c>
      <c r="D781">
        <v>11</v>
      </c>
      <c r="E781">
        <v>99</v>
      </c>
      <c r="F781">
        <v>99</v>
      </c>
      <c r="G781">
        <v>99</v>
      </c>
      <c r="H781">
        <v>99</v>
      </c>
      <c r="I781">
        <v>99</v>
      </c>
      <c r="J781">
        <v>999</v>
      </c>
      <c r="K781">
        <v>99</v>
      </c>
      <c r="L781">
        <v>2</v>
      </c>
      <c r="M781">
        <v>99</v>
      </c>
      <c r="N781">
        <v>99</v>
      </c>
      <c r="O781">
        <v>99</v>
      </c>
      <c r="P781">
        <v>99</v>
      </c>
      <c r="Q781">
        <v>865</v>
      </c>
      <c r="R781">
        <v>1156</v>
      </c>
      <c r="S781">
        <v>2</v>
      </c>
      <c r="T781">
        <v>5.7595155709342558</v>
      </c>
      <c r="U781">
        <v>241.56202422145296</v>
      </c>
      <c r="V781">
        <v>0</v>
      </c>
      <c r="W781">
        <v>28.806228373702425</v>
      </c>
      <c r="X781">
        <v>0</v>
      </c>
      <c r="Y781">
        <v>30.586910362474551</v>
      </c>
      <c r="Z781">
        <v>0</v>
      </c>
      <c r="AA781">
        <v>1.3436848732812643</v>
      </c>
      <c r="AC781">
        <v>19.742825839861588</v>
      </c>
      <c r="AE781">
        <v>13.438735177865611</v>
      </c>
      <c r="AF781">
        <v>10.701915839144473</v>
      </c>
      <c r="AG781">
        <v>2197.5063636363634</v>
      </c>
      <c r="AH781">
        <v>95.155709342560556</v>
      </c>
      <c r="AI781">
        <v>7.6124567474048446</v>
      </c>
      <c r="AJ781">
        <v>749.39555701151119</v>
      </c>
      <c r="AK781">
        <v>-25.70329931091354</v>
      </c>
      <c r="AL781">
        <v>-20.611838290765824</v>
      </c>
      <c r="AN781">
        <v>99</v>
      </c>
      <c r="AO781">
        <v>99</v>
      </c>
      <c r="AP781">
        <v>99</v>
      </c>
      <c r="AQ781">
        <v>99</v>
      </c>
      <c r="AR781">
        <v>222.19272727272727</v>
      </c>
      <c r="AS781">
        <v>21.911939067755753</v>
      </c>
    </row>
    <row r="782" spans="1:45">
      <c r="A782">
        <v>16</v>
      </c>
      <c r="B782">
        <v>204</v>
      </c>
      <c r="C782">
        <v>2023</v>
      </c>
      <c r="D782">
        <v>12</v>
      </c>
      <c r="E782">
        <v>99</v>
      </c>
      <c r="F782">
        <v>99</v>
      </c>
      <c r="G782">
        <v>99</v>
      </c>
      <c r="H782">
        <v>99</v>
      </c>
      <c r="I782">
        <v>99</v>
      </c>
      <c r="J782">
        <v>999</v>
      </c>
      <c r="K782">
        <v>99</v>
      </c>
      <c r="L782">
        <v>2</v>
      </c>
      <c r="M782">
        <v>99</v>
      </c>
      <c r="N782">
        <v>99</v>
      </c>
      <c r="O782">
        <v>99</v>
      </c>
      <c r="P782">
        <v>99</v>
      </c>
      <c r="Q782">
        <v>217</v>
      </c>
      <c r="R782">
        <v>276</v>
      </c>
      <c r="S782">
        <v>2</v>
      </c>
      <c r="T782">
        <v>5.8731884057971007</v>
      </c>
      <c r="U782">
        <v>242.10652173913044</v>
      </c>
      <c r="V782">
        <v>0</v>
      </c>
      <c r="W782">
        <v>31.884057971014496</v>
      </c>
      <c r="X782">
        <v>0</v>
      </c>
      <c r="Y782">
        <v>31.54128237245282</v>
      </c>
      <c r="Z782">
        <v>0</v>
      </c>
      <c r="AA782">
        <v>1.3413188326718095</v>
      </c>
      <c r="AC782">
        <v>20.834023492138797</v>
      </c>
      <c r="AE782">
        <v>13.911290322580644</v>
      </c>
      <c r="AF782">
        <v>11.035283431732797</v>
      </c>
      <c r="AG782">
        <v>2155.3503937007877</v>
      </c>
      <c r="AH782">
        <v>92.028985507246389</v>
      </c>
      <c r="AI782">
        <v>10.144927536231885</v>
      </c>
      <c r="AJ782">
        <v>659.75688619202606</v>
      </c>
      <c r="AK782">
        <v>-9.422967819457913</v>
      </c>
      <c r="AL782">
        <v>-6.3680554293792495</v>
      </c>
      <c r="AN782">
        <v>99</v>
      </c>
      <c r="AO782">
        <v>99</v>
      </c>
      <c r="AP782">
        <v>99</v>
      </c>
      <c r="AQ782">
        <v>99</v>
      </c>
      <c r="AR782">
        <v>222.68110236220471</v>
      </c>
      <c r="AS782">
        <v>21.947596199768185</v>
      </c>
    </row>
    <row r="783" spans="1:45">
      <c r="A783">
        <v>16</v>
      </c>
      <c r="B783">
        <v>205</v>
      </c>
      <c r="C783">
        <v>2023</v>
      </c>
      <c r="D783">
        <v>1</v>
      </c>
      <c r="E783">
        <v>99</v>
      </c>
      <c r="F783">
        <v>99</v>
      </c>
      <c r="G783">
        <v>99</v>
      </c>
      <c r="H783">
        <v>99</v>
      </c>
      <c r="I783">
        <v>99</v>
      </c>
      <c r="J783">
        <v>999</v>
      </c>
      <c r="K783">
        <v>99</v>
      </c>
      <c r="L783">
        <v>3</v>
      </c>
      <c r="M783">
        <v>99</v>
      </c>
      <c r="N783">
        <v>99</v>
      </c>
      <c r="O783">
        <v>99</v>
      </c>
      <c r="P783">
        <v>99</v>
      </c>
      <c r="Q783">
        <v>1104</v>
      </c>
      <c r="R783">
        <v>1565</v>
      </c>
      <c r="S783">
        <v>3</v>
      </c>
      <c r="T783">
        <v>7.3507987220447264</v>
      </c>
      <c r="U783">
        <v>279.95929712460054</v>
      </c>
      <c r="V783">
        <v>0</v>
      </c>
      <c r="W783">
        <v>78.785942492012779</v>
      </c>
      <c r="X783">
        <v>0.51118210862619806</v>
      </c>
      <c r="Y783">
        <v>27.673092053243359</v>
      </c>
      <c r="Z783">
        <v>0</v>
      </c>
      <c r="AA783">
        <v>1.3613589108269097</v>
      </c>
      <c r="AC783">
        <v>26.392986357387496</v>
      </c>
      <c r="AE783">
        <v>28.600146198830409</v>
      </c>
      <c r="AF783">
        <v>26.697947170474471</v>
      </c>
      <c r="AG783">
        <v>2121.5998573466482</v>
      </c>
      <c r="AH783">
        <v>89.584664536741215</v>
      </c>
      <c r="AI783">
        <v>4.6006389776357821</v>
      </c>
      <c r="AJ783">
        <v>606.29745958621106</v>
      </c>
      <c r="AK783">
        <v>0.56034346356554066</v>
      </c>
      <c r="AL783">
        <v>-17.020113484426037</v>
      </c>
      <c r="AN783">
        <v>99</v>
      </c>
      <c r="AO783">
        <v>99</v>
      </c>
      <c r="AP783">
        <v>99</v>
      </c>
      <c r="AQ783">
        <v>99</v>
      </c>
      <c r="AR783">
        <v>225.39300998573461</v>
      </c>
      <c r="AS783">
        <v>24.473243803253222</v>
      </c>
    </row>
    <row r="784" spans="1:45">
      <c r="A784">
        <v>16</v>
      </c>
      <c r="B784">
        <v>206</v>
      </c>
      <c r="C784">
        <v>2023</v>
      </c>
      <c r="D784">
        <v>2</v>
      </c>
      <c r="E784">
        <v>99</v>
      </c>
      <c r="F784">
        <v>99</v>
      </c>
      <c r="G784">
        <v>99</v>
      </c>
      <c r="H784">
        <v>99</v>
      </c>
      <c r="I784">
        <v>99</v>
      </c>
      <c r="J784">
        <v>999</v>
      </c>
      <c r="K784">
        <v>99</v>
      </c>
      <c r="L784">
        <v>3</v>
      </c>
      <c r="M784">
        <v>99</v>
      </c>
      <c r="N784">
        <v>99</v>
      </c>
      <c r="O784">
        <v>99</v>
      </c>
      <c r="P784">
        <v>99</v>
      </c>
      <c r="Q784">
        <v>768</v>
      </c>
      <c r="R784">
        <v>1070</v>
      </c>
      <c r="S784">
        <v>3</v>
      </c>
      <c r="T784">
        <v>7.385981308411214</v>
      </c>
      <c r="U784">
        <v>279.70177570093529</v>
      </c>
      <c r="V784">
        <v>0</v>
      </c>
      <c r="W784">
        <v>79.626168224299079</v>
      </c>
      <c r="X784">
        <v>0.56074766355140193</v>
      </c>
      <c r="Y784">
        <v>28.326762330633496</v>
      </c>
      <c r="Z784">
        <v>0</v>
      </c>
      <c r="AA784">
        <v>1.3581150074579118</v>
      </c>
      <c r="AC784">
        <v>28.02928465214314</v>
      </c>
      <c r="AE784">
        <v>29.2589554279464</v>
      </c>
      <c r="AF784">
        <v>27.633536530810552</v>
      </c>
      <c r="AG784">
        <v>2095.9262213359925</v>
      </c>
      <c r="AH784">
        <v>93.738317757009355</v>
      </c>
      <c r="AI784">
        <v>5.0467289719626161</v>
      </c>
      <c r="AJ784">
        <v>518.03442313202447</v>
      </c>
      <c r="AK784">
        <v>4.7864412183741889</v>
      </c>
      <c r="AL784">
        <v>-12.927639965854496</v>
      </c>
      <c r="AN784">
        <v>99</v>
      </c>
      <c r="AO784">
        <v>99</v>
      </c>
      <c r="AP784">
        <v>99</v>
      </c>
      <c r="AQ784">
        <v>99</v>
      </c>
      <c r="AR784">
        <v>225.08973080757735</v>
      </c>
      <c r="AS784">
        <v>24.50039077850229</v>
      </c>
    </row>
    <row r="785" spans="1:45">
      <c r="A785">
        <v>16</v>
      </c>
      <c r="B785">
        <v>207</v>
      </c>
      <c r="C785">
        <v>2023</v>
      </c>
      <c r="D785">
        <v>3</v>
      </c>
      <c r="E785">
        <v>99</v>
      </c>
      <c r="F785">
        <v>99</v>
      </c>
      <c r="G785">
        <v>99</v>
      </c>
      <c r="H785">
        <v>99</v>
      </c>
      <c r="I785">
        <v>99</v>
      </c>
      <c r="J785">
        <v>999</v>
      </c>
      <c r="K785">
        <v>99</v>
      </c>
      <c r="L785">
        <v>3</v>
      </c>
      <c r="M785">
        <v>99</v>
      </c>
      <c r="N785">
        <v>99</v>
      </c>
      <c r="O785">
        <v>99</v>
      </c>
      <c r="P785">
        <v>99</v>
      </c>
      <c r="Q785">
        <v>1019</v>
      </c>
      <c r="R785">
        <v>1378</v>
      </c>
      <c r="S785">
        <v>3</v>
      </c>
      <c r="T785">
        <v>7.5471698113207522</v>
      </c>
      <c r="U785">
        <v>279.48040638606659</v>
      </c>
      <c r="V785">
        <v>0</v>
      </c>
      <c r="W785">
        <v>84.034833091436866</v>
      </c>
      <c r="X785">
        <v>0.79825834542815699</v>
      </c>
      <c r="Y785">
        <v>29.202444016808947</v>
      </c>
      <c r="Z785">
        <v>0</v>
      </c>
      <c r="AA785">
        <v>1.3607162061964391</v>
      </c>
      <c r="AC785">
        <v>23.088519200347072</v>
      </c>
      <c r="AE785">
        <v>27.726358148893361</v>
      </c>
      <c r="AF785">
        <v>25.853394142419639</v>
      </c>
      <c r="AG785">
        <v>2124.4973180076631</v>
      </c>
      <c r="AH785">
        <v>94.629898403483296</v>
      </c>
      <c r="AI785">
        <v>4.9346879535558781</v>
      </c>
      <c r="AJ785">
        <v>608.03579890614037</v>
      </c>
      <c r="AK785">
        <v>-10.99126243645917</v>
      </c>
      <c r="AL785">
        <v>-18.536115797476725</v>
      </c>
      <c r="AN785">
        <v>99</v>
      </c>
      <c r="AO785">
        <v>99</v>
      </c>
      <c r="AP785">
        <v>99</v>
      </c>
      <c r="AQ785">
        <v>99</v>
      </c>
      <c r="AR785">
        <v>224.76858237547896</v>
      </c>
      <c r="AS785">
        <v>24.588993184648512</v>
      </c>
    </row>
    <row r="786" spans="1:45">
      <c r="A786">
        <v>16</v>
      </c>
      <c r="B786">
        <v>208</v>
      </c>
      <c r="C786">
        <v>2023</v>
      </c>
      <c r="D786">
        <v>4</v>
      </c>
      <c r="E786">
        <v>99</v>
      </c>
      <c r="F786">
        <v>99</v>
      </c>
      <c r="G786">
        <v>99</v>
      </c>
      <c r="H786">
        <v>99</v>
      </c>
      <c r="I786">
        <v>99</v>
      </c>
      <c r="J786">
        <v>999</v>
      </c>
      <c r="K786">
        <v>99</v>
      </c>
      <c r="L786">
        <v>3</v>
      </c>
      <c r="M786">
        <v>99</v>
      </c>
      <c r="N786">
        <v>99</v>
      </c>
      <c r="O786">
        <v>99</v>
      </c>
      <c r="P786">
        <v>99</v>
      </c>
      <c r="Q786">
        <v>711</v>
      </c>
      <c r="R786">
        <v>928</v>
      </c>
      <c r="S786">
        <v>3</v>
      </c>
      <c r="T786">
        <v>7.4493534482758612</v>
      </c>
      <c r="U786">
        <v>278.9092672413795</v>
      </c>
      <c r="V786">
        <v>0</v>
      </c>
      <c r="W786">
        <v>79.310344827586235</v>
      </c>
      <c r="X786">
        <v>0.64655172413793116</v>
      </c>
      <c r="Y786">
        <v>28.153355060936232</v>
      </c>
      <c r="Z786">
        <v>0</v>
      </c>
      <c r="AA786">
        <v>1.3871406074113375</v>
      </c>
      <c r="AC786">
        <v>26.745316711707567</v>
      </c>
      <c r="AE786">
        <v>26.476462196861625</v>
      </c>
      <c r="AF786">
        <v>24.222127868804304</v>
      </c>
      <c r="AG786">
        <v>2104.344988344988</v>
      </c>
      <c r="AH786">
        <v>92.456896551724128</v>
      </c>
      <c r="AI786">
        <v>4.3103448275862064</v>
      </c>
      <c r="AJ786">
        <v>540.58244928923193</v>
      </c>
      <c r="AK786">
        <v>20.770587624941015</v>
      </c>
      <c r="AL786">
        <v>-9.141244742935088</v>
      </c>
      <c r="AN786">
        <v>99</v>
      </c>
      <c r="AO786">
        <v>99</v>
      </c>
      <c r="AP786">
        <v>99</v>
      </c>
      <c r="AQ786">
        <v>99</v>
      </c>
      <c r="AR786">
        <v>224.91724941724939</v>
      </c>
      <c r="AS786">
        <v>24.609055331330129</v>
      </c>
    </row>
    <row r="787" spans="1:45">
      <c r="A787">
        <v>16</v>
      </c>
      <c r="B787">
        <v>209</v>
      </c>
      <c r="C787">
        <v>2023</v>
      </c>
      <c r="D787">
        <v>5</v>
      </c>
      <c r="E787">
        <v>99</v>
      </c>
      <c r="F787">
        <v>99</v>
      </c>
      <c r="G787">
        <v>99</v>
      </c>
      <c r="H787">
        <v>99</v>
      </c>
      <c r="I787">
        <v>99</v>
      </c>
      <c r="J787">
        <v>999</v>
      </c>
      <c r="K787">
        <v>99</v>
      </c>
      <c r="L787">
        <v>3</v>
      </c>
      <c r="M787">
        <v>99</v>
      </c>
      <c r="N787">
        <v>99</v>
      </c>
      <c r="O787">
        <v>99</v>
      </c>
      <c r="P787">
        <v>99</v>
      </c>
      <c r="Q787">
        <v>805</v>
      </c>
      <c r="R787">
        <v>1053</v>
      </c>
      <c r="S787">
        <v>3</v>
      </c>
      <c r="T787">
        <v>7.495726495726494</v>
      </c>
      <c r="U787">
        <v>277.2498575498575</v>
      </c>
      <c r="V787">
        <v>0</v>
      </c>
      <c r="W787">
        <v>81.196581196581178</v>
      </c>
      <c r="X787">
        <v>0.94966761633428287</v>
      </c>
      <c r="Y787">
        <v>31.06827442372818</v>
      </c>
      <c r="Z787">
        <v>0</v>
      </c>
      <c r="AA787">
        <v>1.4366095100477752</v>
      </c>
      <c r="AC787">
        <v>28.72765468441624</v>
      </c>
      <c r="AE787">
        <v>25.077399380804945</v>
      </c>
      <c r="AF787">
        <v>22.849193527305871</v>
      </c>
      <c r="AG787">
        <v>2136.2061224489794</v>
      </c>
      <c r="AH787">
        <v>93.067426400759715</v>
      </c>
      <c r="AI787">
        <v>6.8376068376068373</v>
      </c>
      <c r="AJ787">
        <v>545.68051537550389</v>
      </c>
      <c r="AK787">
        <v>10.903607475365089</v>
      </c>
      <c r="AL787">
        <v>-13.898773310228179</v>
      </c>
      <c r="AN787">
        <v>99</v>
      </c>
      <c r="AO787">
        <v>99</v>
      </c>
      <c r="AP787">
        <v>99</v>
      </c>
      <c r="AQ787">
        <v>99</v>
      </c>
      <c r="AR787">
        <v>224.33163265306129</v>
      </c>
      <c r="AS787">
        <v>24.556885912758236</v>
      </c>
    </row>
    <row r="788" spans="1:45">
      <c r="A788">
        <v>16</v>
      </c>
      <c r="B788">
        <v>210</v>
      </c>
      <c r="C788">
        <v>2023</v>
      </c>
      <c r="D788">
        <v>6</v>
      </c>
      <c r="E788">
        <v>99</v>
      </c>
      <c r="F788">
        <v>99</v>
      </c>
      <c r="G788">
        <v>99</v>
      </c>
      <c r="H788">
        <v>99</v>
      </c>
      <c r="I788">
        <v>99</v>
      </c>
      <c r="J788">
        <v>999</v>
      </c>
      <c r="K788">
        <v>99</v>
      </c>
      <c r="L788">
        <v>3</v>
      </c>
      <c r="M788">
        <v>99</v>
      </c>
      <c r="N788">
        <v>99</v>
      </c>
      <c r="O788">
        <v>99</v>
      </c>
      <c r="P788">
        <v>99</v>
      </c>
      <c r="Q788">
        <v>849</v>
      </c>
      <c r="R788">
        <v>1107</v>
      </c>
      <c r="S788">
        <v>3</v>
      </c>
      <c r="T788">
        <v>7.5121951219512191</v>
      </c>
      <c r="U788">
        <v>276.22935862691952</v>
      </c>
      <c r="V788">
        <v>0</v>
      </c>
      <c r="W788">
        <v>81.391147244805765</v>
      </c>
      <c r="X788">
        <v>0.54200542005420072</v>
      </c>
      <c r="Y788">
        <v>30.929315279712313</v>
      </c>
      <c r="Z788">
        <v>0</v>
      </c>
      <c r="AA788">
        <v>1.3951086852895205</v>
      </c>
      <c r="AC788">
        <v>30.007577579615155</v>
      </c>
      <c r="AE788">
        <v>24.682274247491641</v>
      </c>
      <c r="AF788">
        <v>22.57250422626516</v>
      </c>
      <c r="AG788">
        <v>2153.7304015296368</v>
      </c>
      <c r="AH788">
        <v>94.489611562782315</v>
      </c>
      <c r="AI788">
        <v>7.4977416440831073</v>
      </c>
      <c r="AJ788">
        <v>557.86853304843532</v>
      </c>
      <c r="AK788">
        <v>-2.4325495797436409</v>
      </c>
      <c r="AL788">
        <v>-17.105904815419013</v>
      </c>
      <c r="AN788">
        <v>99</v>
      </c>
      <c r="AO788">
        <v>99</v>
      </c>
      <c r="AP788">
        <v>99</v>
      </c>
      <c r="AQ788">
        <v>99</v>
      </c>
      <c r="AR788">
        <v>223.92065009560235</v>
      </c>
      <c r="AS788">
        <v>24.533689554841995</v>
      </c>
    </row>
    <row r="789" spans="1:45">
      <c r="A789">
        <v>16</v>
      </c>
      <c r="B789">
        <v>211</v>
      </c>
      <c r="C789">
        <v>2023</v>
      </c>
      <c r="D789">
        <v>7</v>
      </c>
      <c r="E789">
        <v>99</v>
      </c>
      <c r="F789">
        <v>99</v>
      </c>
      <c r="G789">
        <v>99</v>
      </c>
      <c r="H789">
        <v>99</v>
      </c>
      <c r="I789">
        <v>99</v>
      </c>
      <c r="J789">
        <v>999</v>
      </c>
      <c r="K789">
        <v>99</v>
      </c>
      <c r="L789">
        <v>3</v>
      </c>
      <c r="M789">
        <v>99</v>
      </c>
      <c r="N789">
        <v>99</v>
      </c>
      <c r="O789">
        <v>99</v>
      </c>
      <c r="P789">
        <v>99</v>
      </c>
      <c r="Q789">
        <v>609</v>
      </c>
      <c r="R789">
        <v>791</v>
      </c>
      <c r="S789">
        <v>3</v>
      </c>
      <c r="T789">
        <v>7.4804045512010111</v>
      </c>
      <c r="U789">
        <v>279.77774968394459</v>
      </c>
      <c r="V789">
        <v>0</v>
      </c>
      <c r="W789">
        <v>80.151706700379279</v>
      </c>
      <c r="X789">
        <v>0.50568900126422245</v>
      </c>
      <c r="Y789">
        <v>28.323465909125023</v>
      </c>
      <c r="Z789">
        <v>0</v>
      </c>
      <c r="AA789">
        <v>1.4184294793158323</v>
      </c>
      <c r="AC789">
        <v>33.773851696336301</v>
      </c>
      <c r="AE789">
        <v>27.191474733585423</v>
      </c>
      <c r="AF789">
        <v>25.527959044379632</v>
      </c>
      <c r="AG789">
        <v>2169.2537931034476</v>
      </c>
      <c r="AH789">
        <v>91.656131479140313</v>
      </c>
      <c r="AI789">
        <v>6.9532237673830588</v>
      </c>
      <c r="AJ789">
        <v>635.32421188693195</v>
      </c>
      <c r="AK789">
        <v>-5.2127718418627742</v>
      </c>
      <c r="AL789">
        <v>-20.123516401128544</v>
      </c>
      <c r="AN789">
        <v>99</v>
      </c>
      <c r="AO789">
        <v>99</v>
      </c>
      <c r="AP789">
        <v>99</v>
      </c>
      <c r="AQ789">
        <v>99</v>
      </c>
      <c r="AR789">
        <v>225.25103448275857</v>
      </c>
      <c r="AS789">
        <v>24.51595730548183</v>
      </c>
    </row>
    <row r="790" spans="1:45">
      <c r="A790">
        <v>16</v>
      </c>
      <c r="B790">
        <v>212</v>
      </c>
      <c r="C790">
        <v>2023</v>
      </c>
      <c r="D790">
        <v>8</v>
      </c>
      <c r="E790">
        <v>99</v>
      </c>
      <c r="F790">
        <v>99</v>
      </c>
      <c r="G790">
        <v>99</v>
      </c>
      <c r="H790">
        <v>99</v>
      </c>
      <c r="I790">
        <v>99</v>
      </c>
      <c r="J790">
        <v>999</v>
      </c>
      <c r="K790">
        <v>99</v>
      </c>
      <c r="L790">
        <v>3</v>
      </c>
      <c r="M790">
        <v>99</v>
      </c>
      <c r="N790">
        <v>99</v>
      </c>
      <c r="O790">
        <v>99</v>
      </c>
      <c r="P790">
        <v>99</v>
      </c>
      <c r="Q790">
        <v>826</v>
      </c>
      <c r="R790">
        <v>1092</v>
      </c>
      <c r="S790">
        <v>3</v>
      </c>
      <c r="T790">
        <v>7.3699633699633695</v>
      </c>
      <c r="U790">
        <v>278.67655677655671</v>
      </c>
      <c r="V790">
        <v>0</v>
      </c>
      <c r="W790">
        <v>77.106227106227109</v>
      </c>
      <c r="X790">
        <v>0.73260073260073244</v>
      </c>
      <c r="Y790">
        <v>27.656023591462745</v>
      </c>
      <c r="Z790">
        <v>0</v>
      </c>
      <c r="AA790">
        <v>1.436868924554551</v>
      </c>
      <c r="AC790">
        <v>29.271041280326521</v>
      </c>
      <c r="AE790">
        <v>28.028747433264886</v>
      </c>
      <c r="AF790">
        <v>26.591481300666519</v>
      </c>
      <c r="AG790">
        <v>2165.0100000000002</v>
      </c>
      <c r="AH790">
        <v>91.575091575091548</v>
      </c>
      <c r="AI790">
        <v>4.4871794871794881</v>
      </c>
      <c r="AJ790">
        <v>601.2446905378871</v>
      </c>
      <c r="AK790">
        <v>10.124116143003732</v>
      </c>
      <c r="AL790">
        <v>-17.46309551396503</v>
      </c>
      <c r="AN790">
        <v>99</v>
      </c>
      <c r="AO790">
        <v>99</v>
      </c>
      <c r="AP790">
        <v>99</v>
      </c>
      <c r="AQ790">
        <v>99</v>
      </c>
      <c r="AR790">
        <v>225.10599999999999</v>
      </c>
      <c r="AS790">
        <v>24.471832149568712</v>
      </c>
    </row>
    <row r="791" spans="1:45">
      <c r="A791">
        <v>16</v>
      </c>
      <c r="B791">
        <v>213</v>
      </c>
      <c r="C791">
        <v>2023</v>
      </c>
      <c r="D791">
        <v>9</v>
      </c>
      <c r="E791">
        <v>99</v>
      </c>
      <c r="F791">
        <v>99</v>
      </c>
      <c r="G791">
        <v>99</v>
      </c>
      <c r="H791">
        <v>99</v>
      </c>
      <c r="I791">
        <v>99</v>
      </c>
      <c r="J791">
        <v>999</v>
      </c>
      <c r="K791">
        <v>99</v>
      </c>
      <c r="L791">
        <v>3</v>
      </c>
      <c r="M791">
        <v>99</v>
      </c>
      <c r="N791">
        <v>99</v>
      </c>
      <c r="O791">
        <v>99</v>
      </c>
      <c r="P791">
        <v>99</v>
      </c>
      <c r="Q791">
        <v>787</v>
      </c>
      <c r="R791">
        <v>1084</v>
      </c>
      <c r="S791">
        <v>3</v>
      </c>
      <c r="T791">
        <v>7.2121771217712194</v>
      </c>
      <c r="U791">
        <v>279.02702952029472</v>
      </c>
      <c r="V791">
        <v>0</v>
      </c>
      <c r="W791">
        <v>74.169741697416995</v>
      </c>
      <c r="X791">
        <v>0.83025830258302591</v>
      </c>
      <c r="Y791">
        <v>27.562079176282715</v>
      </c>
      <c r="Z791">
        <v>0</v>
      </c>
      <c r="AA791">
        <v>1.3675196599275616</v>
      </c>
      <c r="AC791">
        <v>22.477926372080216</v>
      </c>
      <c r="AE791">
        <v>28.753315649867375</v>
      </c>
      <c r="AF791">
        <v>27.327403380470461</v>
      </c>
      <c r="AG791">
        <v>2095.8155053974483</v>
      </c>
      <c r="AH791">
        <v>93.911439114391115</v>
      </c>
      <c r="AI791">
        <v>4.1512915129151295</v>
      </c>
      <c r="AJ791">
        <v>550.40155678780604</v>
      </c>
      <c r="AK791">
        <v>4.1771871026211684</v>
      </c>
      <c r="AL791">
        <v>-14.253728854212451</v>
      </c>
      <c r="AN791">
        <v>99</v>
      </c>
      <c r="AO791">
        <v>99</v>
      </c>
      <c r="AP791">
        <v>99</v>
      </c>
      <c r="AQ791">
        <v>99</v>
      </c>
      <c r="AR791">
        <v>224.86653581943088</v>
      </c>
      <c r="AS791">
        <v>24.56265448056962</v>
      </c>
    </row>
    <row r="792" spans="1:45">
      <c r="A792">
        <v>16</v>
      </c>
      <c r="B792">
        <v>214</v>
      </c>
      <c r="C792">
        <v>2023</v>
      </c>
      <c r="D792">
        <v>10</v>
      </c>
      <c r="E792">
        <v>99</v>
      </c>
      <c r="F792">
        <v>99</v>
      </c>
      <c r="G792">
        <v>99</v>
      </c>
      <c r="H792">
        <v>99</v>
      </c>
      <c r="I792">
        <v>99</v>
      </c>
      <c r="J792">
        <v>999</v>
      </c>
      <c r="K792">
        <v>99</v>
      </c>
      <c r="L792">
        <v>3</v>
      </c>
      <c r="M792">
        <v>99</v>
      </c>
      <c r="N792">
        <v>99</v>
      </c>
      <c r="O792">
        <v>99</v>
      </c>
      <c r="P792">
        <v>99</v>
      </c>
      <c r="Q792">
        <v>1581</v>
      </c>
      <c r="R792">
        <v>2309</v>
      </c>
      <c r="S792">
        <v>3</v>
      </c>
      <c r="T792">
        <v>7.1411866608921617</v>
      </c>
      <c r="U792">
        <v>271.60025985274979</v>
      </c>
      <c r="V792">
        <v>0</v>
      </c>
      <c r="W792">
        <v>71.546123863144217</v>
      </c>
      <c r="X792">
        <v>0.77955825032481563</v>
      </c>
      <c r="Y792">
        <v>34.87395592719021</v>
      </c>
      <c r="Z792">
        <v>0</v>
      </c>
      <c r="AA792">
        <v>1.5064425164074475</v>
      </c>
      <c r="AC792">
        <v>26.324708894633694</v>
      </c>
      <c r="AE792">
        <v>24.014560582423297</v>
      </c>
      <c r="AF792">
        <v>21.856315942949145</v>
      </c>
      <c r="AG792">
        <v>2183.1200716845888</v>
      </c>
      <c r="AH792">
        <v>96.665223040277127</v>
      </c>
      <c r="AI792">
        <v>12.343005630142915</v>
      </c>
      <c r="AJ792">
        <v>700.1325066024491</v>
      </c>
      <c r="AK792">
        <v>-16.284246549141621</v>
      </c>
      <c r="AL792">
        <v>-13.09864269015126</v>
      </c>
      <c r="AN792">
        <v>99</v>
      </c>
      <c r="AO792">
        <v>99</v>
      </c>
      <c r="AP792">
        <v>99</v>
      </c>
      <c r="AQ792">
        <v>99</v>
      </c>
      <c r="AR792">
        <v>222.64247311827964</v>
      </c>
      <c r="AS792">
        <v>24.516274750388984</v>
      </c>
    </row>
    <row r="793" spans="1:45">
      <c r="A793">
        <v>16</v>
      </c>
      <c r="B793">
        <v>215</v>
      </c>
      <c r="C793">
        <v>2023</v>
      </c>
      <c r="D793">
        <v>11</v>
      </c>
      <c r="E793">
        <v>99</v>
      </c>
      <c r="F793">
        <v>99</v>
      </c>
      <c r="G793">
        <v>99</v>
      </c>
      <c r="H793">
        <v>99</v>
      </c>
      <c r="I793">
        <v>99</v>
      </c>
      <c r="J793">
        <v>999</v>
      </c>
      <c r="K793">
        <v>99</v>
      </c>
      <c r="L793">
        <v>3</v>
      </c>
      <c r="M793">
        <v>99</v>
      </c>
      <c r="N793">
        <v>99</v>
      </c>
      <c r="O793">
        <v>99</v>
      </c>
      <c r="P793">
        <v>99</v>
      </c>
      <c r="Q793">
        <v>1321</v>
      </c>
      <c r="R793">
        <v>1959</v>
      </c>
      <c r="S793">
        <v>3</v>
      </c>
      <c r="T793">
        <v>7.1990811638591117</v>
      </c>
      <c r="U793">
        <v>271.47161817253703</v>
      </c>
      <c r="V793">
        <v>0</v>
      </c>
      <c r="W793">
        <v>73.404798366513575</v>
      </c>
      <c r="X793">
        <v>0.51046452271567111</v>
      </c>
      <c r="Y793">
        <v>34.227713427841969</v>
      </c>
      <c r="Z793">
        <v>0</v>
      </c>
      <c r="AA793">
        <v>1.4632399431528165</v>
      </c>
      <c r="AC793">
        <v>29.413208732087401</v>
      </c>
      <c r="AE793">
        <v>22.77377354103696</v>
      </c>
      <c r="AF793">
        <v>20.38139494349014</v>
      </c>
      <c r="AG793">
        <v>2241.9561965811968</v>
      </c>
      <c r="AH793">
        <v>95.507912200102112</v>
      </c>
      <c r="AI793">
        <v>14.037774374680955</v>
      </c>
      <c r="AJ793">
        <v>731.93260981014021</v>
      </c>
      <c r="AK793">
        <v>-20.525785108846236</v>
      </c>
      <c r="AL793">
        <v>-25.524283769061832</v>
      </c>
      <c r="AN793">
        <v>99</v>
      </c>
      <c r="AO793">
        <v>99</v>
      </c>
      <c r="AP793">
        <v>99</v>
      </c>
      <c r="AQ793">
        <v>99</v>
      </c>
      <c r="AR793">
        <v>222.43803418803424</v>
      </c>
      <c r="AS793">
        <v>24.559838439819647</v>
      </c>
    </row>
    <row r="794" spans="1:45">
      <c r="A794">
        <v>16</v>
      </c>
      <c r="B794">
        <v>216</v>
      </c>
      <c r="C794">
        <v>2023</v>
      </c>
      <c r="D794">
        <v>12</v>
      </c>
      <c r="E794">
        <v>99</v>
      </c>
      <c r="F794">
        <v>99</v>
      </c>
      <c r="G794">
        <v>99</v>
      </c>
      <c r="H794">
        <v>99</v>
      </c>
      <c r="I794">
        <v>99</v>
      </c>
      <c r="J794">
        <v>999</v>
      </c>
      <c r="K794">
        <v>99</v>
      </c>
      <c r="L794">
        <v>3</v>
      </c>
      <c r="M794">
        <v>99</v>
      </c>
      <c r="N794">
        <v>99</v>
      </c>
      <c r="O794">
        <v>99</v>
      </c>
      <c r="P794">
        <v>99</v>
      </c>
      <c r="Q794">
        <v>338</v>
      </c>
      <c r="R794">
        <v>473</v>
      </c>
      <c r="S794">
        <v>3</v>
      </c>
      <c r="T794">
        <v>7.355179704016912</v>
      </c>
      <c r="U794">
        <v>275.91712473572926</v>
      </c>
      <c r="V794">
        <v>0</v>
      </c>
      <c r="W794">
        <v>78.646934460887934</v>
      </c>
      <c r="X794">
        <v>0.21141649048625796</v>
      </c>
      <c r="Y794">
        <v>29.750298070520344</v>
      </c>
      <c r="Z794">
        <v>0</v>
      </c>
      <c r="AA794">
        <v>1.3673401361931627</v>
      </c>
      <c r="AC794">
        <v>32.8335476564678</v>
      </c>
      <c r="AE794">
        <v>23.840725806451609</v>
      </c>
      <c r="AF794">
        <v>21.552999463275665</v>
      </c>
      <c r="AG794">
        <v>2101.4241071428578</v>
      </c>
      <c r="AH794">
        <v>94.714587737843559</v>
      </c>
      <c r="AI794">
        <v>10.147991543340382</v>
      </c>
      <c r="AJ794">
        <v>623.98135456711861</v>
      </c>
      <c r="AK794">
        <v>-9.0111520787613912</v>
      </c>
      <c r="AL794">
        <v>-21.820212395991476</v>
      </c>
      <c r="AN794">
        <v>99</v>
      </c>
      <c r="AO794">
        <v>99</v>
      </c>
      <c r="AP794">
        <v>99</v>
      </c>
      <c r="AQ794">
        <v>99</v>
      </c>
      <c r="AR794">
        <v>223.89508928571425</v>
      </c>
      <c r="AS794">
        <v>24.527976234446719</v>
      </c>
    </row>
    <row r="795" spans="1:45">
      <c r="A795">
        <v>16</v>
      </c>
      <c r="B795">
        <v>217</v>
      </c>
      <c r="C795">
        <v>2023</v>
      </c>
      <c r="D795">
        <v>1</v>
      </c>
      <c r="E795">
        <v>99</v>
      </c>
      <c r="F795">
        <v>99</v>
      </c>
      <c r="G795">
        <v>99</v>
      </c>
      <c r="H795">
        <v>99</v>
      </c>
      <c r="I795">
        <v>99</v>
      </c>
      <c r="J795">
        <v>999</v>
      </c>
      <c r="K795">
        <v>99</v>
      </c>
      <c r="L795">
        <v>4</v>
      </c>
      <c r="M795">
        <v>99</v>
      </c>
      <c r="N795">
        <v>99</v>
      </c>
      <c r="O795">
        <v>99</v>
      </c>
      <c r="P795">
        <v>99</v>
      </c>
      <c r="Q795">
        <v>894</v>
      </c>
      <c r="R795">
        <v>1190</v>
      </c>
      <c r="S795">
        <v>4</v>
      </c>
      <c r="T795">
        <v>8.6638655462184886</v>
      </c>
      <c r="U795">
        <v>309.86579831932744</v>
      </c>
      <c r="V795">
        <v>0</v>
      </c>
      <c r="W795">
        <v>94.285714285714306</v>
      </c>
      <c r="X795">
        <v>7.9831932773109244</v>
      </c>
      <c r="Y795">
        <v>29.891050036124302</v>
      </c>
      <c r="Z795">
        <v>0</v>
      </c>
      <c r="AA795">
        <v>1.3997437395980872</v>
      </c>
      <c r="AC795">
        <v>35.385099030488647</v>
      </c>
      <c r="AE795">
        <v>21.747076023391816</v>
      </c>
      <c r="AF795">
        <v>22.469284213667997</v>
      </c>
      <c r="AG795">
        <v>2182.1869158878512</v>
      </c>
      <c r="AH795">
        <v>89.915966386554587</v>
      </c>
      <c r="AI795">
        <v>9.1596638655462179</v>
      </c>
      <c r="AJ795">
        <v>672.24160002246924</v>
      </c>
      <c r="AK795">
        <v>-16.067082247446411</v>
      </c>
      <c r="AL795">
        <v>-31.536414947055775</v>
      </c>
      <c r="AN795">
        <v>99</v>
      </c>
      <c r="AO795">
        <v>99</v>
      </c>
      <c r="AP795">
        <v>99</v>
      </c>
      <c r="AQ795">
        <v>99</v>
      </c>
      <c r="AR795">
        <v>224.66261682242987</v>
      </c>
      <c r="AS795">
        <v>27.310532725647658</v>
      </c>
    </row>
    <row r="796" spans="1:45">
      <c r="A796">
        <v>16</v>
      </c>
      <c r="B796">
        <v>218</v>
      </c>
      <c r="C796">
        <v>2023</v>
      </c>
      <c r="D796">
        <v>2</v>
      </c>
      <c r="E796">
        <v>99</v>
      </c>
      <c r="F796">
        <v>99</v>
      </c>
      <c r="G796">
        <v>99</v>
      </c>
      <c r="H796">
        <v>99</v>
      </c>
      <c r="I796">
        <v>99</v>
      </c>
      <c r="J796">
        <v>999</v>
      </c>
      <c r="K796">
        <v>99</v>
      </c>
      <c r="L796">
        <v>4</v>
      </c>
      <c r="M796">
        <v>99</v>
      </c>
      <c r="N796">
        <v>99</v>
      </c>
      <c r="O796">
        <v>99</v>
      </c>
      <c r="P796">
        <v>99</v>
      </c>
      <c r="Q796">
        <v>668</v>
      </c>
      <c r="R796">
        <v>886</v>
      </c>
      <c r="S796">
        <v>4</v>
      </c>
      <c r="T796">
        <v>8.8453724604966109</v>
      </c>
      <c r="U796">
        <v>311.23893905191858</v>
      </c>
      <c r="V796">
        <v>0</v>
      </c>
      <c r="W796">
        <v>94.920993227991005</v>
      </c>
      <c r="X796">
        <v>8.5778781038374721</v>
      </c>
      <c r="Y796">
        <v>30.093816186873049</v>
      </c>
      <c r="Z796">
        <v>0</v>
      </c>
      <c r="AA796">
        <v>1.440237638361334</v>
      </c>
      <c r="AC796">
        <v>37.25931283323736</v>
      </c>
      <c r="AE796">
        <v>24.227508887065905</v>
      </c>
      <c r="AF796">
        <v>25.461566296420099</v>
      </c>
      <c r="AG796">
        <v>2109.8057901085645</v>
      </c>
      <c r="AH796">
        <v>93.566591422121888</v>
      </c>
      <c r="AI796">
        <v>8.5778781038374721</v>
      </c>
      <c r="AJ796">
        <v>567.48450474608478</v>
      </c>
      <c r="AK796">
        <v>-7.0462701441660398</v>
      </c>
      <c r="AL796">
        <v>-26.373610194058497</v>
      </c>
      <c r="AN796">
        <v>99</v>
      </c>
      <c r="AO796">
        <v>99</v>
      </c>
      <c r="AP796">
        <v>99</v>
      </c>
      <c r="AQ796">
        <v>99</v>
      </c>
      <c r="AR796">
        <v>224.81061519903497</v>
      </c>
      <c r="AS796">
        <v>27.367912473636096</v>
      </c>
    </row>
    <row r="797" spans="1:45">
      <c r="A797">
        <v>16</v>
      </c>
      <c r="B797">
        <v>219</v>
      </c>
      <c r="C797">
        <v>2023</v>
      </c>
      <c r="D797">
        <v>3</v>
      </c>
      <c r="E797">
        <v>99</v>
      </c>
      <c r="F797">
        <v>99</v>
      </c>
      <c r="G797">
        <v>99</v>
      </c>
      <c r="H797">
        <v>99</v>
      </c>
      <c r="I797">
        <v>99</v>
      </c>
      <c r="J797">
        <v>999</v>
      </c>
      <c r="K797">
        <v>99</v>
      </c>
      <c r="L797">
        <v>4</v>
      </c>
      <c r="M797">
        <v>99</v>
      </c>
      <c r="N797">
        <v>99</v>
      </c>
      <c r="O797">
        <v>99</v>
      </c>
      <c r="P797">
        <v>99</v>
      </c>
      <c r="Q797">
        <v>855</v>
      </c>
      <c r="R797">
        <v>1092</v>
      </c>
      <c r="S797">
        <v>4</v>
      </c>
      <c r="T797">
        <v>8.8736263736263741</v>
      </c>
      <c r="U797">
        <v>310.5129120879119</v>
      </c>
      <c r="V797">
        <v>0</v>
      </c>
      <c r="W797">
        <v>95.329670329670321</v>
      </c>
      <c r="X797">
        <v>9.8901098901098887</v>
      </c>
      <c r="Y797">
        <v>33.439898357239478</v>
      </c>
      <c r="Z797">
        <v>0</v>
      </c>
      <c r="AA797">
        <v>1.434963860746586</v>
      </c>
      <c r="AC797">
        <v>26.709293986672535</v>
      </c>
      <c r="AE797">
        <v>21.971830985915496</v>
      </c>
      <c r="AF797">
        <v>22.762464741618444</v>
      </c>
      <c r="AG797">
        <v>2164.4434782608696</v>
      </c>
      <c r="AH797">
        <v>94.780219780219781</v>
      </c>
      <c r="AI797">
        <v>9.7069597069597062</v>
      </c>
      <c r="AJ797">
        <v>634.05414316691304</v>
      </c>
      <c r="AK797">
        <v>-4.3715450167866177</v>
      </c>
      <c r="AL797">
        <v>-15.269252943539312</v>
      </c>
      <c r="AN797">
        <v>99</v>
      </c>
      <c r="AO797">
        <v>99</v>
      </c>
      <c r="AP797">
        <v>99</v>
      </c>
      <c r="AQ797">
        <v>99</v>
      </c>
      <c r="AR797">
        <v>224.70338164251211</v>
      </c>
      <c r="AS797">
        <v>27.351995275606036</v>
      </c>
    </row>
    <row r="798" spans="1:45">
      <c r="A798">
        <v>16</v>
      </c>
      <c r="B798">
        <v>220</v>
      </c>
      <c r="C798">
        <v>2023</v>
      </c>
      <c r="D798">
        <v>4</v>
      </c>
      <c r="E798">
        <v>99</v>
      </c>
      <c r="F798">
        <v>99</v>
      </c>
      <c r="G798">
        <v>99</v>
      </c>
      <c r="H798">
        <v>99</v>
      </c>
      <c r="I798">
        <v>99</v>
      </c>
      <c r="J798">
        <v>999</v>
      </c>
      <c r="K798">
        <v>99</v>
      </c>
      <c r="L798">
        <v>4</v>
      </c>
      <c r="M798">
        <v>99</v>
      </c>
      <c r="N798">
        <v>99</v>
      </c>
      <c r="O798">
        <v>99</v>
      </c>
      <c r="P798">
        <v>99</v>
      </c>
      <c r="Q798">
        <v>592</v>
      </c>
      <c r="R798">
        <v>733</v>
      </c>
      <c r="S798">
        <v>4</v>
      </c>
      <c r="T798">
        <v>8.8335607094133746</v>
      </c>
      <c r="U798">
        <v>313.51664392905866</v>
      </c>
      <c r="V798">
        <v>0</v>
      </c>
      <c r="W798">
        <v>94.133697135061411</v>
      </c>
      <c r="X798">
        <v>9.9590723055934536</v>
      </c>
      <c r="Y798">
        <v>31.160710844477677</v>
      </c>
      <c r="Z798">
        <v>0</v>
      </c>
      <c r="AA798">
        <v>1.4992924236296026</v>
      </c>
      <c r="AC798">
        <v>31.782502141324343</v>
      </c>
      <c r="AE798">
        <v>20.912981455064195</v>
      </c>
      <c r="AF798">
        <v>21.506312284212953</v>
      </c>
      <c r="AG798">
        <v>2143.3239644970413</v>
      </c>
      <c r="AH798">
        <v>92.223738062755814</v>
      </c>
      <c r="AI798">
        <v>10.095497953615283</v>
      </c>
      <c r="AJ798">
        <v>594.34792976425217</v>
      </c>
      <c r="AK798">
        <v>-0.76296858515260324</v>
      </c>
      <c r="AL798">
        <v>-13.137999748261144</v>
      </c>
      <c r="AN798">
        <v>99</v>
      </c>
      <c r="AO798">
        <v>99</v>
      </c>
      <c r="AP798">
        <v>99</v>
      </c>
      <c r="AQ798">
        <v>99</v>
      </c>
      <c r="AR798">
        <v>225.62573964497039</v>
      </c>
      <c r="AS798">
        <v>27.343959673770776</v>
      </c>
    </row>
    <row r="799" spans="1:45">
      <c r="A799">
        <v>16</v>
      </c>
      <c r="B799">
        <v>221</v>
      </c>
      <c r="C799">
        <v>2023</v>
      </c>
      <c r="D799">
        <v>5</v>
      </c>
      <c r="E799">
        <v>99</v>
      </c>
      <c r="F799">
        <v>99</v>
      </c>
      <c r="G799">
        <v>99</v>
      </c>
      <c r="H799">
        <v>99</v>
      </c>
      <c r="I799">
        <v>99</v>
      </c>
      <c r="J799">
        <v>999</v>
      </c>
      <c r="K799">
        <v>99</v>
      </c>
      <c r="L799">
        <v>4</v>
      </c>
      <c r="M799">
        <v>99</v>
      </c>
      <c r="N799">
        <v>99</v>
      </c>
      <c r="O799">
        <v>99</v>
      </c>
      <c r="P799">
        <v>99</v>
      </c>
      <c r="Q799">
        <v>697</v>
      </c>
      <c r="R799">
        <v>870</v>
      </c>
      <c r="S799">
        <v>4</v>
      </c>
      <c r="T799">
        <v>8.8471264367816094</v>
      </c>
      <c r="U799">
        <v>310.20275862068991</v>
      </c>
      <c r="V799">
        <v>0</v>
      </c>
      <c r="W799">
        <v>93.793103448275872</v>
      </c>
      <c r="X799">
        <v>9.0804597701149401</v>
      </c>
      <c r="Y799">
        <v>33.652538518090914</v>
      </c>
      <c r="Z799">
        <v>0</v>
      </c>
      <c r="AA799">
        <v>1.5954921469284304</v>
      </c>
      <c r="AC799">
        <v>33.500488743420462</v>
      </c>
      <c r="AE799">
        <v>20.719218861633721</v>
      </c>
      <c r="AF799">
        <v>21.12205073523532</v>
      </c>
      <c r="AG799">
        <v>2179.3825000000002</v>
      </c>
      <c r="AH799">
        <v>91.954022988505756</v>
      </c>
      <c r="AI799">
        <v>11.60919540229885</v>
      </c>
      <c r="AJ799">
        <v>600.254145086687</v>
      </c>
      <c r="AK799">
        <v>-4.7642666152833852</v>
      </c>
      <c r="AL799">
        <v>-19.907317259867373</v>
      </c>
      <c r="AN799">
        <v>99</v>
      </c>
      <c r="AO799">
        <v>99</v>
      </c>
      <c r="AP799">
        <v>99</v>
      </c>
      <c r="AQ799">
        <v>99</v>
      </c>
      <c r="AR799">
        <v>224.6575</v>
      </c>
      <c r="AS799">
        <v>27.396983614947807</v>
      </c>
    </row>
    <row r="800" spans="1:45">
      <c r="A800">
        <v>16</v>
      </c>
      <c r="B800">
        <v>222</v>
      </c>
      <c r="C800">
        <v>2023</v>
      </c>
      <c r="D800">
        <v>6</v>
      </c>
      <c r="E800">
        <v>99</v>
      </c>
      <c r="F800">
        <v>99</v>
      </c>
      <c r="G800">
        <v>99</v>
      </c>
      <c r="H800">
        <v>99</v>
      </c>
      <c r="I800">
        <v>99</v>
      </c>
      <c r="J800">
        <v>999</v>
      </c>
      <c r="K800">
        <v>99</v>
      </c>
      <c r="L800">
        <v>4</v>
      </c>
      <c r="M800">
        <v>99</v>
      </c>
      <c r="N800">
        <v>99</v>
      </c>
      <c r="O800">
        <v>99</v>
      </c>
      <c r="P800">
        <v>99</v>
      </c>
      <c r="Q800">
        <v>704</v>
      </c>
      <c r="R800">
        <v>884</v>
      </c>
      <c r="S800">
        <v>4</v>
      </c>
      <c r="T800">
        <v>8.7760180995475121</v>
      </c>
      <c r="U800">
        <v>307.04298642533911</v>
      </c>
      <c r="V800">
        <v>0</v>
      </c>
      <c r="W800">
        <v>92.307692307692321</v>
      </c>
      <c r="X800">
        <v>8.710407239819002</v>
      </c>
      <c r="Y800">
        <v>37.254886504416049</v>
      </c>
      <c r="Z800">
        <v>0</v>
      </c>
      <c r="AA800">
        <v>1.583159244751623</v>
      </c>
      <c r="AC800">
        <v>37.026460578348839</v>
      </c>
      <c r="AE800">
        <v>19.710144927536231</v>
      </c>
      <c r="AF800">
        <v>20.03612505389636</v>
      </c>
      <c r="AG800">
        <v>2209.955952380953</v>
      </c>
      <c r="AH800">
        <v>95.022624434389158</v>
      </c>
      <c r="AI800">
        <v>12.66968325791855</v>
      </c>
      <c r="AJ800">
        <v>664.01139133429865</v>
      </c>
      <c r="AK800">
        <v>-12.624013504373163</v>
      </c>
      <c r="AL800">
        <v>-26.268662777395271</v>
      </c>
      <c r="AN800">
        <v>99</v>
      </c>
      <c r="AO800">
        <v>99</v>
      </c>
      <c r="AP800">
        <v>99</v>
      </c>
      <c r="AQ800">
        <v>99</v>
      </c>
      <c r="AR800">
        <v>223.78095238095244</v>
      </c>
      <c r="AS800">
        <v>27.352370716894193</v>
      </c>
    </row>
    <row r="801" spans="1:45">
      <c r="A801">
        <v>16</v>
      </c>
      <c r="B801">
        <v>223</v>
      </c>
      <c r="C801">
        <v>2023</v>
      </c>
      <c r="D801">
        <v>7</v>
      </c>
      <c r="E801">
        <v>99</v>
      </c>
      <c r="F801">
        <v>99</v>
      </c>
      <c r="G801">
        <v>99</v>
      </c>
      <c r="H801">
        <v>99</v>
      </c>
      <c r="I801">
        <v>99</v>
      </c>
      <c r="J801">
        <v>999</v>
      </c>
      <c r="K801">
        <v>99</v>
      </c>
      <c r="L801">
        <v>4</v>
      </c>
      <c r="M801">
        <v>99</v>
      </c>
      <c r="N801">
        <v>99</v>
      </c>
      <c r="O801">
        <v>99</v>
      </c>
      <c r="P801">
        <v>99</v>
      </c>
      <c r="Q801">
        <v>476</v>
      </c>
      <c r="R801">
        <v>562</v>
      </c>
      <c r="S801">
        <v>4</v>
      </c>
      <c r="T801">
        <v>8.7864768683274015</v>
      </c>
      <c r="U801">
        <v>310.23256227757992</v>
      </c>
      <c r="V801">
        <v>0</v>
      </c>
      <c r="W801">
        <v>92.882562277580078</v>
      </c>
      <c r="X801">
        <v>10.854092526690392</v>
      </c>
      <c r="Y801">
        <v>35.407085416698251</v>
      </c>
      <c r="Z801">
        <v>0</v>
      </c>
      <c r="AA801">
        <v>1.5581134364293479</v>
      </c>
      <c r="AC801">
        <v>29.413762324737498</v>
      </c>
      <c r="AE801">
        <v>19.31935372980406</v>
      </c>
      <c r="AF801">
        <v>20.111762582720587</v>
      </c>
      <c r="AG801">
        <v>2214.3919999999998</v>
      </c>
      <c r="AH801">
        <v>88.967971530249116</v>
      </c>
      <c r="AI801">
        <v>10.676156583629892</v>
      </c>
      <c r="AJ801">
        <v>647.84384101108913</v>
      </c>
      <c r="AK801">
        <v>2.2377708834501897</v>
      </c>
      <c r="AL801">
        <v>-15.828396951015987</v>
      </c>
      <c r="AN801">
        <v>99</v>
      </c>
      <c r="AO801">
        <v>99</v>
      </c>
      <c r="AP801">
        <v>99</v>
      </c>
      <c r="AQ801">
        <v>99</v>
      </c>
      <c r="AR801">
        <v>225.06</v>
      </c>
      <c r="AS801">
        <v>27.310124899876193</v>
      </c>
    </row>
    <row r="802" spans="1:45">
      <c r="A802">
        <v>16</v>
      </c>
      <c r="B802">
        <v>224</v>
      </c>
      <c r="C802">
        <v>2023</v>
      </c>
      <c r="D802">
        <v>8</v>
      </c>
      <c r="E802">
        <v>99</v>
      </c>
      <c r="F802">
        <v>99</v>
      </c>
      <c r="G802">
        <v>99</v>
      </c>
      <c r="H802">
        <v>99</v>
      </c>
      <c r="I802">
        <v>99</v>
      </c>
      <c r="J802">
        <v>999</v>
      </c>
      <c r="K802">
        <v>99</v>
      </c>
      <c r="L802">
        <v>4</v>
      </c>
      <c r="M802">
        <v>99</v>
      </c>
      <c r="N802">
        <v>99</v>
      </c>
      <c r="O802">
        <v>99</v>
      </c>
      <c r="P802">
        <v>99</v>
      </c>
      <c r="Q802">
        <v>651</v>
      </c>
      <c r="R802">
        <v>858</v>
      </c>
      <c r="S802">
        <v>4</v>
      </c>
      <c r="T802">
        <v>8.6666666666666643</v>
      </c>
      <c r="U802">
        <v>308.49230769230752</v>
      </c>
      <c r="V802">
        <v>0</v>
      </c>
      <c r="W802">
        <v>91.958041958041989</v>
      </c>
      <c r="X802">
        <v>7.2261072261072252</v>
      </c>
      <c r="Y802">
        <v>31.541593312018623</v>
      </c>
      <c r="Z802">
        <v>0</v>
      </c>
      <c r="AA802">
        <v>1.5406937962286305</v>
      </c>
      <c r="AC802">
        <v>33.396318776269375</v>
      </c>
      <c r="AE802">
        <v>22.022587268993835</v>
      </c>
      <c r="AF802">
        <v>23.128692578017034</v>
      </c>
      <c r="AG802">
        <v>2204.875776397515</v>
      </c>
      <c r="AH802">
        <v>93.822843822843879</v>
      </c>
      <c r="AI802">
        <v>10.139860139860138</v>
      </c>
      <c r="AJ802">
        <v>631.90577328239931</v>
      </c>
      <c r="AK802">
        <v>-9.6249640829457519</v>
      </c>
      <c r="AL802">
        <v>-22.404541766784373</v>
      </c>
      <c r="AN802">
        <v>99</v>
      </c>
      <c r="AO802">
        <v>99</v>
      </c>
      <c r="AP802">
        <v>99</v>
      </c>
      <c r="AQ802">
        <v>99</v>
      </c>
      <c r="AR802">
        <v>224.50931677018639</v>
      </c>
      <c r="AS802">
        <v>27.245963702161841</v>
      </c>
    </row>
    <row r="803" spans="1:45">
      <c r="A803">
        <v>16</v>
      </c>
      <c r="B803">
        <v>225</v>
      </c>
      <c r="C803">
        <v>2023</v>
      </c>
      <c r="D803">
        <v>9</v>
      </c>
      <c r="E803">
        <v>99</v>
      </c>
      <c r="F803">
        <v>99</v>
      </c>
      <c r="G803">
        <v>99</v>
      </c>
      <c r="H803">
        <v>99</v>
      </c>
      <c r="I803">
        <v>99</v>
      </c>
      <c r="J803">
        <v>999</v>
      </c>
      <c r="K803">
        <v>99</v>
      </c>
      <c r="L803">
        <v>4</v>
      </c>
      <c r="M803">
        <v>99</v>
      </c>
      <c r="N803">
        <v>99</v>
      </c>
      <c r="O803">
        <v>99</v>
      </c>
      <c r="P803">
        <v>99</v>
      </c>
      <c r="Q803">
        <v>574</v>
      </c>
      <c r="R803">
        <v>774</v>
      </c>
      <c r="S803">
        <v>4</v>
      </c>
      <c r="T803">
        <v>8.5232558139534902</v>
      </c>
      <c r="U803">
        <v>309.20192506459955</v>
      </c>
      <c r="V803">
        <v>0</v>
      </c>
      <c r="W803">
        <v>89.664082687338507</v>
      </c>
      <c r="X803">
        <v>8.7855297157622747</v>
      </c>
      <c r="Y803">
        <v>32.968756434176278</v>
      </c>
      <c r="Z803">
        <v>0</v>
      </c>
      <c r="AA803">
        <v>1.67404621899897</v>
      </c>
      <c r="AC803">
        <v>45.817940117778278</v>
      </c>
      <c r="AE803">
        <v>20.530503978779848</v>
      </c>
      <c r="AF803">
        <v>21.622502669787057</v>
      </c>
      <c r="AG803">
        <v>2198.3727891156464</v>
      </c>
      <c r="AH803">
        <v>94.832041343669246</v>
      </c>
      <c r="AI803">
        <v>13.04909560723514</v>
      </c>
      <c r="AJ803">
        <v>701.3549625384095</v>
      </c>
      <c r="AK803">
        <v>-17.581898058881443</v>
      </c>
      <c r="AL803">
        <v>-26.803765678553169</v>
      </c>
      <c r="AN803">
        <v>99</v>
      </c>
      <c r="AO803">
        <v>99</v>
      </c>
      <c r="AP803">
        <v>99</v>
      </c>
      <c r="AQ803">
        <v>99</v>
      </c>
      <c r="AR803">
        <v>224.52380952380952</v>
      </c>
      <c r="AS803">
        <v>27.254924347265959</v>
      </c>
    </row>
    <row r="804" spans="1:45">
      <c r="A804">
        <v>16</v>
      </c>
      <c r="B804">
        <v>226</v>
      </c>
      <c r="C804">
        <v>2023</v>
      </c>
      <c r="D804">
        <v>10</v>
      </c>
      <c r="E804">
        <v>99</v>
      </c>
      <c r="F804">
        <v>99</v>
      </c>
      <c r="G804">
        <v>99</v>
      </c>
      <c r="H804">
        <v>99</v>
      </c>
      <c r="I804">
        <v>99</v>
      </c>
      <c r="J804">
        <v>999</v>
      </c>
      <c r="K804">
        <v>99</v>
      </c>
      <c r="L804">
        <v>4</v>
      </c>
      <c r="M804">
        <v>99</v>
      </c>
      <c r="N804">
        <v>99</v>
      </c>
      <c r="O804">
        <v>99</v>
      </c>
      <c r="P804">
        <v>99</v>
      </c>
      <c r="Q804">
        <v>1331</v>
      </c>
      <c r="R804">
        <v>1849</v>
      </c>
      <c r="S804">
        <v>4</v>
      </c>
      <c r="T804">
        <v>8.2633856138453243</v>
      </c>
      <c r="U804">
        <v>298.47550027041655</v>
      </c>
      <c r="V804">
        <v>0</v>
      </c>
      <c r="W804">
        <v>85.505678745267701</v>
      </c>
      <c r="X804">
        <v>6.0032449972958357</v>
      </c>
      <c r="Y804">
        <v>39.245701883986712</v>
      </c>
      <c r="Z804">
        <v>0</v>
      </c>
      <c r="AA804">
        <v>1.8333387556586944</v>
      </c>
      <c r="AC804">
        <v>33.149427350433726</v>
      </c>
      <c r="AE804">
        <v>19.230369214768594</v>
      </c>
      <c r="AF804">
        <v>19.233948367827651</v>
      </c>
      <c r="AG804">
        <v>2323.9578414839798</v>
      </c>
      <c r="AH804">
        <v>96.106003244997282</v>
      </c>
      <c r="AI804">
        <v>29.096809085992437</v>
      </c>
      <c r="AJ804">
        <v>823.34786276096418</v>
      </c>
      <c r="AK804">
        <v>-19.157296483516419</v>
      </c>
      <c r="AL804">
        <v>-22.902678309865081</v>
      </c>
      <c r="AN804">
        <v>99</v>
      </c>
      <c r="AO804">
        <v>99</v>
      </c>
      <c r="AP804">
        <v>99</v>
      </c>
      <c r="AQ804">
        <v>99</v>
      </c>
      <c r="AR804">
        <v>221.84429454749863</v>
      </c>
      <c r="AS804">
        <v>27.231164459050703</v>
      </c>
    </row>
    <row r="805" spans="1:45">
      <c r="A805">
        <v>16</v>
      </c>
      <c r="B805">
        <v>227</v>
      </c>
      <c r="C805">
        <v>2023</v>
      </c>
      <c r="D805">
        <v>11</v>
      </c>
      <c r="E805">
        <v>99</v>
      </c>
      <c r="F805">
        <v>99</v>
      </c>
      <c r="G805">
        <v>99</v>
      </c>
      <c r="H805">
        <v>99</v>
      </c>
      <c r="I805">
        <v>99</v>
      </c>
      <c r="J805">
        <v>999</v>
      </c>
      <c r="K805">
        <v>99</v>
      </c>
      <c r="L805">
        <v>4</v>
      </c>
      <c r="M805">
        <v>99</v>
      </c>
      <c r="N805">
        <v>99</v>
      </c>
      <c r="O805">
        <v>99</v>
      </c>
      <c r="P805">
        <v>99</v>
      </c>
      <c r="Q805">
        <v>1278</v>
      </c>
      <c r="R805">
        <v>1845</v>
      </c>
      <c r="S805">
        <v>4</v>
      </c>
      <c r="T805">
        <v>8.2921409214092137</v>
      </c>
      <c r="U805">
        <v>297.89989159891621</v>
      </c>
      <c r="V805">
        <v>0</v>
      </c>
      <c r="W805">
        <v>86.829268292682912</v>
      </c>
      <c r="X805">
        <v>6.8292682926829285</v>
      </c>
      <c r="Y805">
        <v>39.021699195681755</v>
      </c>
      <c r="Z805">
        <v>0</v>
      </c>
      <c r="AA805">
        <v>1.7138897017254235</v>
      </c>
      <c r="AC805">
        <v>32.848650274119784</v>
      </c>
      <c r="AE805">
        <v>21.448500348756099</v>
      </c>
      <c r="AF805">
        <v>21.064043971543871</v>
      </c>
      <c r="AG805">
        <v>2281.206313416008</v>
      </c>
      <c r="AH805">
        <v>96.097560975609767</v>
      </c>
      <c r="AI805">
        <v>27.750677506775077</v>
      </c>
      <c r="AJ805">
        <v>796.33728630306814</v>
      </c>
      <c r="AK805">
        <v>-21.413210947691734</v>
      </c>
      <c r="AL805">
        <v>-24.702026116617887</v>
      </c>
      <c r="AN805">
        <v>99</v>
      </c>
      <c r="AO805">
        <v>99</v>
      </c>
      <c r="AP805">
        <v>99</v>
      </c>
      <c r="AQ805">
        <v>99</v>
      </c>
      <c r="AR805">
        <v>221.5366403607666</v>
      </c>
      <c r="AS805">
        <v>27.270273794720367</v>
      </c>
    </row>
    <row r="806" spans="1:45">
      <c r="A806">
        <v>16</v>
      </c>
      <c r="B806">
        <v>228</v>
      </c>
      <c r="C806">
        <v>2023</v>
      </c>
      <c r="D806">
        <v>12</v>
      </c>
      <c r="E806">
        <v>99</v>
      </c>
      <c r="F806">
        <v>99</v>
      </c>
      <c r="G806">
        <v>99</v>
      </c>
      <c r="H806">
        <v>99</v>
      </c>
      <c r="I806">
        <v>99</v>
      </c>
      <c r="J806">
        <v>999</v>
      </c>
      <c r="K806">
        <v>99</v>
      </c>
      <c r="L806">
        <v>4</v>
      </c>
      <c r="M806">
        <v>99</v>
      </c>
      <c r="N806">
        <v>99</v>
      </c>
      <c r="O806">
        <v>99</v>
      </c>
      <c r="P806">
        <v>99</v>
      </c>
      <c r="Q806">
        <v>317</v>
      </c>
      <c r="R806">
        <v>432</v>
      </c>
      <c r="S806">
        <v>4</v>
      </c>
      <c r="T806">
        <v>8.4606481481481506</v>
      </c>
      <c r="U806">
        <v>305.24953703703693</v>
      </c>
      <c r="V806">
        <v>0</v>
      </c>
      <c r="W806">
        <v>89.120370370370352</v>
      </c>
      <c r="X806">
        <v>8.7962962962962941</v>
      </c>
      <c r="Y806">
        <v>36.325340606195375</v>
      </c>
      <c r="Z806">
        <v>0</v>
      </c>
      <c r="AA806">
        <v>1.746246648581393</v>
      </c>
      <c r="AC806">
        <v>40.332149019396958</v>
      </c>
      <c r="AE806">
        <v>21.7741935483871</v>
      </c>
      <c r="AF806">
        <v>21.777432806242516</v>
      </c>
      <c r="AG806">
        <v>2232.3373493975905</v>
      </c>
      <c r="AH806">
        <v>95.601851851851833</v>
      </c>
      <c r="AI806">
        <v>21.296296296296298</v>
      </c>
      <c r="AJ806">
        <v>748.42641471528509</v>
      </c>
      <c r="AK806">
        <v>-16.85822100088053</v>
      </c>
      <c r="AL806">
        <v>-24.176762113500391</v>
      </c>
      <c r="AN806">
        <v>99</v>
      </c>
      <c r="AO806">
        <v>99</v>
      </c>
      <c r="AP806">
        <v>99</v>
      </c>
      <c r="AQ806">
        <v>99</v>
      </c>
      <c r="AR806">
        <v>223.85301204819277</v>
      </c>
      <c r="AS806">
        <v>27.157799813240832</v>
      </c>
    </row>
    <row r="807" spans="1:45">
      <c r="A807">
        <v>16</v>
      </c>
      <c r="B807">
        <v>229</v>
      </c>
      <c r="C807">
        <v>2023</v>
      </c>
      <c r="D807">
        <v>1</v>
      </c>
      <c r="E807">
        <v>99</v>
      </c>
      <c r="F807">
        <v>99</v>
      </c>
      <c r="G807">
        <v>99</v>
      </c>
      <c r="H807">
        <v>99</v>
      </c>
      <c r="I807">
        <v>99</v>
      </c>
      <c r="J807">
        <v>999</v>
      </c>
      <c r="K807">
        <v>99</v>
      </c>
      <c r="L807">
        <v>5</v>
      </c>
      <c r="M807">
        <v>99</v>
      </c>
      <c r="N807">
        <v>99</v>
      </c>
      <c r="O807">
        <v>99</v>
      </c>
      <c r="P807">
        <v>99</v>
      </c>
      <c r="Q807">
        <v>490</v>
      </c>
      <c r="R807">
        <v>620</v>
      </c>
      <c r="S807">
        <v>5</v>
      </c>
      <c r="T807">
        <v>9.5241935483870979</v>
      </c>
      <c r="U807">
        <v>337.89419354838697</v>
      </c>
      <c r="V807">
        <v>0</v>
      </c>
      <c r="W807">
        <v>92.741935483870975</v>
      </c>
      <c r="X807">
        <v>39.193548387096783</v>
      </c>
      <c r="Y807">
        <v>38.040380902252245</v>
      </c>
      <c r="Z807">
        <v>0</v>
      </c>
      <c r="AA807">
        <v>1.7936433892221484</v>
      </c>
      <c r="AC807">
        <v>30.181650420278071</v>
      </c>
      <c r="AE807">
        <v>11.330409356725148</v>
      </c>
      <c r="AF807">
        <v>12.765594687566971</v>
      </c>
      <c r="AG807">
        <v>2306.3064798598957</v>
      </c>
      <c r="AH807">
        <v>92.096774193548399</v>
      </c>
      <c r="AI807">
        <v>27.096774193548391</v>
      </c>
      <c r="AJ807">
        <v>823.95076341729634</v>
      </c>
      <c r="AK807">
        <v>-26.420748941423874</v>
      </c>
      <c r="AL807">
        <v>-34.219297954716723</v>
      </c>
      <c r="AN807">
        <v>99</v>
      </c>
      <c r="AO807">
        <v>99</v>
      </c>
      <c r="AP807">
        <v>99</v>
      </c>
      <c r="AQ807">
        <v>99</v>
      </c>
      <c r="AR807">
        <v>223.48511383537655</v>
      </c>
      <c r="AS807">
        <v>30.167511931368651</v>
      </c>
    </row>
    <row r="808" spans="1:45">
      <c r="A808">
        <v>16</v>
      </c>
      <c r="B808">
        <v>230</v>
      </c>
      <c r="C808">
        <v>2023</v>
      </c>
      <c r="D808">
        <v>2</v>
      </c>
      <c r="E808">
        <v>99</v>
      </c>
      <c r="F808">
        <v>99</v>
      </c>
      <c r="G808">
        <v>99</v>
      </c>
      <c r="H808">
        <v>99</v>
      </c>
      <c r="I808">
        <v>99</v>
      </c>
      <c r="J808">
        <v>999</v>
      </c>
      <c r="K808">
        <v>99</v>
      </c>
      <c r="L808">
        <v>5</v>
      </c>
      <c r="M808">
        <v>99</v>
      </c>
      <c r="N808">
        <v>99</v>
      </c>
      <c r="O808">
        <v>99</v>
      </c>
      <c r="P808">
        <v>99</v>
      </c>
      <c r="Q808">
        <v>325</v>
      </c>
      <c r="R808">
        <v>398</v>
      </c>
      <c r="S808">
        <v>5</v>
      </c>
      <c r="T808">
        <v>9.6055276381909565</v>
      </c>
      <c r="U808">
        <v>339.43542713567848</v>
      </c>
      <c r="V808">
        <v>0</v>
      </c>
      <c r="W808">
        <v>91.708542713567837</v>
      </c>
      <c r="X808">
        <v>38.693467336683426</v>
      </c>
      <c r="Y808">
        <v>37.304520671172313</v>
      </c>
      <c r="Z808">
        <v>0</v>
      </c>
      <c r="AA808">
        <v>1.9107391813341192</v>
      </c>
      <c r="AC808">
        <v>40.112488282351926</v>
      </c>
      <c r="AE808">
        <v>10.883237626469784</v>
      </c>
      <c r="AF808">
        <v>12.473769317356378</v>
      </c>
      <c r="AG808">
        <v>2162.1972972972976</v>
      </c>
      <c r="AH808">
        <v>92.964824120603026</v>
      </c>
      <c r="AI808">
        <v>16.834170854271356</v>
      </c>
      <c r="AJ808">
        <v>628.79669854477117</v>
      </c>
      <c r="AK808">
        <v>-13.742634671836777</v>
      </c>
      <c r="AL808">
        <v>-11.535448414764002</v>
      </c>
      <c r="AN808">
        <v>99</v>
      </c>
      <c r="AO808">
        <v>99</v>
      </c>
      <c r="AP808">
        <v>99</v>
      </c>
      <c r="AQ808">
        <v>99</v>
      </c>
      <c r="AR808">
        <v>224.0378378378378</v>
      </c>
      <c r="AS808">
        <v>30.227606881515957</v>
      </c>
    </row>
    <row r="809" spans="1:45">
      <c r="A809">
        <v>16</v>
      </c>
      <c r="B809">
        <v>231</v>
      </c>
      <c r="C809">
        <v>2023</v>
      </c>
      <c r="D809">
        <v>3</v>
      </c>
      <c r="E809">
        <v>99</v>
      </c>
      <c r="F809">
        <v>99</v>
      </c>
      <c r="G809">
        <v>99</v>
      </c>
      <c r="H809">
        <v>99</v>
      </c>
      <c r="I809">
        <v>99</v>
      </c>
      <c r="J809">
        <v>999</v>
      </c>
      <c r="K809">
        <v>99</v>
      </c>
      <c r="L809">
        <v>5</v>
      </c>
      <c r="M809">
        <v>99</v>
      </c>
      <c r="N809">
        <v>99</v>
      </c>
      <c r="O809">
        <v>99</v>
      </c>
      <c r="P809">
        <v>99</v>
      </c>
      <c r="Q809">
        <v>478</v>
      </c>
      <c r="R809">
        <v>557</v>
      </c>
      <c r="S809">
        <v>5</v>
      </c>
      <c r="T809">
        <v>9.8114901256732487</v>
      </c>
      <c r="U809">
        <v>335.70520646319562</v>
      </c>
      <c r="V809">
        <v>0</v>
      </c>
      <c r="W809">
        <v>92.818671454219043</v>
      </c>
      <c r="X809">
        <v>37.342908438061045</v>
      </c>
      <c r="Y809">
        <v>39.377751989008893</v>
      </c>
      <c r="Z809">
        <v>0</v>
      </c>
      <c r="AA809">
        <v>1.9459512187547876</v>
      </c>
      <c r="AC809">
        <v>32.991340244864347</v>
      </c>
      <c r="AE809">
        <v>11.207243460764587</v>
      </c>
      <c r="AF809">
        <v>12.552500735409728</v>
      </c>
      <c r="AG809">
        <v>2184.5009451795841</v>
      </c>
      <c r="AH809">
        <v>94.97307001795329</v>
      </c>
      <c r="AI809">
        <v>24.236983842010776</v>
      </c>
      <c r="AJ809">
        <v>667.4636049911378</v>
      </c>
      <c r="AK809">
        <v>-5.4907925734484877</v>
      </c>
      <c r="AL809">
        <v>-11.988313096118231</v>
      </c>
      <c r="AN809">
        <v>99</v>
      </c>
      <c r="AO809">
        <v>99</v>
      </c>
      <c r="AP809">
        <v>99</v>
      </c>
      <c r="AQ809">
        <v>99</v>
      </c>
      <c r="AR809">
        <v>222.96786389413995</v>
      </c>
      <c r="AS809">
        <v>30.288640645039155</v>
      </c>
    </row>
    <row r="810" spans="1:45">
      <c r="A810">
        <v>16</v>
      </c>
      <c r="B810">
        <v>232</v>
      </c>
      <c r="C810">
        <v>2023</v>
      </c>
      <c r="D810">
        <v>4</v>
      </c>
      <c r="E810">
        <v>99</v>
      </c>
      <c r="F810">
        <v>99</v>
      </c>
      <c r="G810">
        <v>99</v>
      </c>
      <c r="H810">
        <v>99</v>
      </c>
      <c r="I810">
        <v>99</v>
      </c>
      <c r="J810">
        <v>999</v>
      </c>
      <c r="K810">
        <v>99</v>
      </c>
      <c r="L810">
        <v>5</v>
      </c>
      <c r="M810">
        <v>99</v>
      </c>
      <c r="N810">
        <v>99</v>
      </c>
      <c r="O810">
        <v>99</v>
      </c>
      <c r="P810">
        <v>99</v>
      </c>
      <c r="Q810">
        <v>337</v>
      </c>
      <c r="R810">
        <v>403</v>
      </c>
      <c r="S810">
        <v>5</v>
      </c>
      <c r="T810">
        <v>9.8535980148883358</v>
      </c>
      <c r="U810">
        <v>336.84019851116602</v>
      </c>
      <c r="V810">
        <v>0</v>
      </c>
      <c r="W810">
        <v>93.052109181141418</v>
      </c>
      <c r="X810">
        <v>37.220843672456567</v>
      </c>
      <c r="Y810">
        <v>39.355642826577608</v>
      </c>
      <c r="Z810">
        <v>0</v>
      </c>
      <c r="AA810">
        <v>2.0064179177680006</v>
      </c>
      <c r="AC810">
        <v>37.698467889981991</v>
      </c>
      <c r="AE810">
        <v>11.497860199714696</v>
      </c>
      <c r="AF810">
        <v>12.703703013955325</v>
      </c>
      <c r="AG810">
        <v>2195.8833333333328</v>
      </c>
      <c r="AH810">
        <v>89.330024813895804</v>
      </c>
      <c r="AI810">
        <v>22.332506203473951</v>
      </c>
      <c r="AJ810">
        <v>627.13604119574165</v>
      </c>
      <c r="AK810">
        <v>12.38672011526131</v>
      </c>
      <c r="AL810">
        <v>1.7575351911254269</v>
      </c>
      <c r="AN810">
        <v>99</v>
      </c>
      <c r="AO810">
        <v>99</v>
      </c>
      <c r="AP810">
        <v>99</v>
      </c>
      <c r="AQ810">
        <v>99</v>
      </c>
      <c r="AR810">
        <v>223.64166666666671</v>
      </c>
      <c r="AS810">
        <v>30.286203219400889</v>
      </c>
    </row>
    <row r="811" spans="1:45">
      <c r="A811">
        <v>16</v>
      </c>
      <c r="B811">
        <v>233</v>
      </c>
      <c r="C811">
        <v>2023</v>
      </c>
      <c r="D811">
        <v>5</v>
      </c>
      <c r="E811">
        <v>99</v>
      </c>
      <c r="F811">
        <v>99</v>
      </c>
      <c r="G811">
        <v>99</v>
      </c>
      <c r="H811">
        <v>99</v>
      </c>
      <c r="I811">
        <v>99</v>
      </c>
      <c r="J811">
        <v>999</v>
      </c>
      <c r="K811">
        <v>99</v>
      </c>
      <c r="L811">
        <v>5</v>
      </c>
      <c r="M811">
        <v>99</v>
      </c>
      <c r="N811">
        <v>99</v>
      </c>
      <c r="O811">
        <v>99</v>
      </c>
      <c r="P811">
        <v>99</v>
      </c>
      <c r="Q811">
        <v>405</v>
      </c>
      <c r="R811">
        <v>492</v>
      </c>
      <c r="S811">
        <v>5</v>
      </c>
      <c r="T811">
        <v>9.8495934959349611</v>
      </c>
      <c r="U811">
        <v>335.90934959349568</v>
      </c>
      <c r="V811">
        <v>0</v>
      </c>
      <c r="W811">
        <v>94.512195121951237</v>
      </c>
      <c r="X811">
        <v>36.585365853658544</v>
      </c>
      <c r="Y811">
        <v>41.336938367044461</v>
      </c>
      <c r="Z811">
        <v>0</v>
      </c>
      <c r="AA811">
        <v>1.8406376583200696</v>
      </c>
      <c r="AC811">
        <v>34.859291803693175</v>
      </c>
      <c r="AE811">
        <v>11.717075494165281</v>
      </c>
      <c r="AF811">
        <v>12.93475979255847</v>
      </c>
      <c r="AG811">
        <v>2258.8034934497809</v>
      </c>
      <c r="AH811">
        <v>93.089430894308947</v>
      </c>
      <c r="AI811">
        <v>26.626016260162597</v>
      </c>
      <c r="AJ811">
        <v>794.13311929854274</v>
      </c>
      <c r="AK811">
        <v>-12.073851330644317</v>
      </c>
      <c r="AL811">
        <v>-30.536029362316192</v>
      </c>
      <c r="AN811">
        <v>99</v>
      </c>
      <c r="AO811">
        <v>99</v>
      </c>
      <c r="AP811">
        <v>99</v>
      </c>
      <c r="AQ811">
        <v>99</v>
      </c>
      <c r="AR811">
        <v>222.84716157205236</v>
      </c>
      <c r="AS811">
        <v>30.302988677465198</v>
      </c>
    </row>
    <row r="812" spans="1:45">
      <c r="A812">
        <v>16</v>
      </c>
      <c r="B812">
        <v>234</v>
      </c>
      <c r="C812">
        <v>2023</v>
      </c>
      <c r="D812">
        <v>6</v>
      </c>
      <c r="E812">
        <v>99</v>
      </c>
      <c r="F812">
        <v>99</v>
      </c>
      <c r="G812">
        <v>99</v>
      </c>
      <c r="H812">
        <v>99</v>
      </c>
      <c r="I812">
        <v>99</v>
      </c>
      <c r="J812">
        <v>999</v>
      </c>
      <c r="K812">
        <v>99</v>
      </c>
      <c r="L812">
        <v>5</v>
      </c>
      <c r="M812">
        <v>99</v>
      </c>
      <c r="N812">
        <v>99</v>
      </c>
      <c r="O812">
        <v>99</v>
      </c>
      <c r="P812">
        <v>99</v>
      </c>
      <c r="Q812">
        <v>420</v>
      </c>
      <c r="R812">
        <v>519</v>
      </c>
      <c r="S812">
        <v>5</v>
      </c>
      <c r="T812">
        <v>9.595375722543352</v>
      </c>
      <c r="U812">
        <v>329.10327552986485</v>
      </c>
      <c r="V812">
        <v>0</v>
      </c>
      <c r="W812">
        <v>89.595375722543338</v>
      </c>
      <c r="X812">
        <v>31.599229287090569</v>
      </c>
      <c r="Y812">
        <v>44.254075162202753</v>
      </c>
      <c r="Z812">
        <v>0</v>
      </c>
      <c r="AA812">
        <v>2.122922378540149</v>
      </c>
      <c r="AC812">
        <v>30.324431375046775</v>
      </c>
      <c r="AE812">
        <v>11.571906354515049</v>
      </c>
      <c r="AF812">
        <v>12.608454331496411</v>
      </c>
      <c r="AG812">
        <v>2288.4193548387102</v>
      </c>
      <c r="AH812">
        <v>95.568400770712898</v>
      </c>
      <c r="AI812">
        <v>33.52601156069364</v>
      </c>
      <c r="AJ812">
        <v>756.48494587471293</v>
      </c>
      <c r="AK812">
        <v>-11.421289516518735</v>
      </c>
      <c r="AL812">
        <v>-15.168406312708186</v>
      </c>
      <c r="AN812">
        <v>99</v>
      </c>
      <c r="AO812">
        <v>99</v>
      </c>
      <c r="AP812">
        <v>99</v>
      </c>
      <c r="AQ812">
        <v>99</v>
      </c>
      <c r="AR812">
        <v>221.51008064516125</v>
      </c>
      <c r="AS812">
        <v>30.185121195393993</v>
      </c>
    </row>
    <row r="813" spans="1:45">
      <c r="A813">
        <v>16</v>
      </c>
      <c r="B813">
        <v>235</v>
      </c>
      <c r="C813">
        <v>2023</v>
      </c>
      <c r="D813">
        <v>7</v>
      </c>
      <c r="E813">
        <v>99</v>
      </c>
      <c r="F813">
        <v>99</v>
      </c>
      <c r="G813">
        <v>99</v>
      </c>
      <c r="H813">
        <v>99</v>
      </c>
      <c r="I813">
        <v>99</v>
      </c>
      <c r="J813">
        <v>999</v>
      </c>
      <c r="K813">
        <v>99</v>
      </c>
      <c r="L813">
        <v>5</v>
      </c>
      <c r="M813">
        <v>99</v>
      </c>
      <c r="N813">
        <v>99</v>
      </c>
      <c r="O813">
        <v>99</v>
      </c>
      <c r="P813">
        <v>99</v>
      </c>
      <c r="Q813">
        <v>244</v>
      </c>
      <c r="R813">
        <v>301</v>
      </c>
      <c r="S813">
        <v>5</v>
      </c>
      <c r="T813">
        <v>9.4451827242524935</v>
      </c>
      <c r="U813">
        <v>335.69568106312278</v>
      </c>
      <c r="V813">
        <v>0</v>
      </c>
      <c r="W813">
        <v>90.033222591362119</v>
      </c>
      <c r="X813">
        <v>37.541528239202648</v>
      </c>
      <c r="Y813">
        <v>40.470508699177806</v>
      </c>
      <c r="Z813">
        <v>0</v>
      </c>
      <c r="AA813">
        <v>2.0002869519646125</v>
      </c>
      <c r="AC813">
        <v>37.100071975385042</v>
      </c>
      <c r="AE813">
        <v>10.347198349948435</v>
      </c>
      <c r="AF813">
        <v>11.65570877038895</v>
      </c>
      <c r="AG813">
        <v>2338.0992647058824</v>
      </c>
      <c r="AH813">
        <v>90.365448504983391</v>
      </c>
      <c r="AI813">
        <v>25.913621262458474</v>
      </c>
      <c r="AJ813">
        <v>883.83627027098066</v>
      </c>
      <c r="AK813">
        <v>-26.879313103859634</v>
      </c>
      <c r="AL813">
        <v>-28.850008174083104</v>
      </c>
      <c r="AN813">
        <v>99</v>
      </c>
      <c r="AO813">
        <v>99</v>
      </c>
      <c r="AP813">
        <v>99</v>
      </c>
      <c r="AQ813">
        <v>99</v>
      </c>
      <c r="AR813">
        <v>223.33455882352936</v>
      </c>
      <c r="AS813">
        <v>30.066147142271369</v>
      </c>
    </row>
    <row r="814" spans="1:45">
      <c r="A814">
        <v>16</v>
      </c>
      <c r="B814">
        <v>236</v>
      </c>
      <c r="C814">
        <v>2023</v>
      </c>
      <c r="D814">
        <v>8</v>
      </c>
      <c r="E814">
        <v>99</v>
      </c>
      <c r="F814">
        <v>99</v>
      </c>
      <c r="G814">
        <v>99</v>
      </c>
      <c r="H814">
        <v>99</v>
      </c>
      <c r="I814">
        <v>99</v>
      </c>
      <c r="J814">
        <v>999</v>
      </c>
      <c r="K814">
        <v>99</v>
      </c>
      <c r="L814">
        <v>5</v>
      </c>
      <c r="M814">
        <v>99</v>
      </c>
      <c r="N814">
        <v>99</v>
      </c>
      <c r="O814">
        <v>99</v>
      </c>
      <c r="P814">
        <v>99</v>
      </c>
      <c r="Q814">
        <v>333</v>
      </c>
      <c r="R814">
        <v>420</v>
      </c>
      <c r="S814">
        <v>5</v>
      </c>
      <c r="T814">
        <v>9.4499999999999993</v>
      </c>
      <c r="U814">
        <v>332.56761904761896</v>
      </c>
      <c r="V814">
        <v>0</v>
      </c>
      <c r="W814">
        <v>88.095238095238116</v>
      </c>
      <c r="X814">
        <v>32.857142857142847</v>
      </c>
      <c r="Y814">
        <v>41.798661963633968</v>
      </c>
      <c r="Z814">
        <v>0</v>
      </c>
      <c r="AA814">
        <v>2.259345670131705</v>
      </c>
      <c r="AC814">
        <v>38.451481929001154</v>
      </c>
      <c r="AE814">
        <v>10.780287474332656</v>
      </c>
      <c r="AF814">
        <v>12.20530701006661</v>
      </c>
      <c r="AG814">
        <v>2289.8447837150129</v>
      </c>
      <c r="AH814">
        <v>93.571428571428555</v>
      </c>
      <c r="AI814">
        <v>28.095238095238088</v>
      </c>
      <c r="AJ814">
        <v>793.66947173293147</v>
      </c>
      <c r="AK814">
        <v>-1.5549710978449462</v>
      </c>
      <c r="AL814">
        <v>-19.960352666746072</v>
      </c>
      <c r="AN814">
        <v>99</v>
      </c>
      <c r="AO814">
        <v>99</v>
      </c>
      <c r="AP814">
        <v>99</v>
      </c>
      <c r="AQ814">
        <v>99</v>
      </c>
      <c r="AR814">
        <v>222.95419847328245</v>
      </c>
      <c r="AS814">
        <v>30.076625217268916</v>
      </c>
    </row>
    <row r="815" spans="1:45">
      <c r="A815">
        <v>16</v>
      </c>
      <c r="B815">
        <v>237</v>
      </c>
      <c r="C815">
        <v>2023</v>
      </c>
      <c r="D815">
        <v>9</v>
      </c>
      <c r="E815">
        <v>99</v>
      </c>
      <c r="F815">
        <v>99</v>
      </c>
      <c r="G815">
        <v>99</v>
      </c>
      <c r="H815">
        <v>99</v>
      </c>
      <c r="I815">
        <v>99</v>
      </c>
      <c r="J815">
        <v>999</v>
      </c>
      <c r="K815">
        <v>99</v>
      </c>
      <c r="L815">
        <v>5</v>
      </c>
      <c r="M815">
        <v>99</v>
      </c>
      <c r="N815">
        <v>99</v>
      </c>
      <c r="O815">
        <v>99</v>
      </c>
      <c r="P815">
        <v>99</v>
      </c>
      <c r="Q815">
        <v>333</v>
      </c>
      <c r="R815">
        <v>419</v>
      </c>
      <c r="S815">
        <v>5</v>
      </c>
      <c r="T815">
        <v>9.30071599045346</v>
      </c>
      <c r="U815">
        <v>332.27159904534625</v>
      </c>
      <c r="V815">
        <v>0</v>
      </c>
      <c r="W815">
        <v>88.782816229116946</v>
      </c>
      <c r="X815">
        <v>33.890214797136039</v>
      </c>
      <c r="Y815">
        <v>35.730121800615692</v>
      </c>
      <c r="Z815">
        <v>0</v>
      </c>
      <c r="AA815">
        <v>2.0600239734933248</v>
      </c>
      <c r="AC815">
        <v>34.569457853060982</v>
      </c>
      <c r="AE815">
        <v>11.114058355437663</v>
      </c>
      <c r="AF815">
        <v>12.578534754086464</v>
      </c>
      <c r="AG815">
        <v>2370.6206896551726</v>
      </c>
      <c r="AH815">
        <v>96.897374701670628</v>
      </c>
      <c r="AI815">
        <v>32.935560859188548</v>
      </c>
      <c r="AJ815">
        <v>827.58574271333453</v>
      </c>
      <c r="AK815">
        <v>-7.0151464838647852</v>
      </c>
      <c r="AL815">
        <v>-27.605987669025367</v>
      </c>
      <c r="AN815">
        <v>99</v>
      </c>
      <c r="AO815">
        <v>99</v>
      </c>
      <c r="AP815">
        <v>99</v>
      </c>
      <c r="AQ815">
        <v>99</v>
      </c>
      <c r="AR815">
        <v>222.79556650246312</v>
      </c>
      <c r="AS815">
        <v>30.043902761277288</v>
      </c>
    </row>
    <row r="816" spans="1:45">
      <c r="A816">
        <v>16</v>
      </c>
      <c r="B816">
        <v>238</v>
      </c>
      <c r="C816">
        <v>2023</v>
      </c>
      <c r="D816">
        <v>10</v>
      </c>
      <c r="E816">
        <v>99</v>
      </c>
      <c r="F816">
        <v>99</v>
      </c>
      <c r="G816">
        <v>99</v>
      </c>
      <c r="H816">
        <v>99</v>
      </c>
      <c r="I816">
        <v>99</v>
      </c>
      <c r="J816">
        <v>999</v>
      </c>
      <c r="K816">
        <v>99</v>
      </c>
      <c r="L816">
        <v>5</v>
      </c>
      <c r="M816">
        <v>99</v>
      </c>
      <c r="N816">
        <v>99</v>
      </c>
      <c r="O816">
        <v>99</v>
      </c>
      <c r="P816">
        <v>99</v>
      </c>
      <c r="Q816">
        <v>897</v>
      </c>
      <c r="R816">
        <v>1308</v>
      </c>
      <c r="S816">
        <v>5</v>
      </c>
      <c r="T816">
        <v>8.8455657492354725</v>
      </c>
      <c r="U816">
        <v>319.27010703363959</v>
      </c>
      <c r="V816">
        <v>0</v>
      </c>
      <c r="W816">
        <v>83.256880733944939</v>
      </c>
      <c r="X816">
        <v>21.559633027522935</v>
      </c>
      <c r="Y816">
        <v>38.813467124999313</v>
      </c>
      <c r="Z816">
        <v>0</v>
      </c>
      <c r="AA816">
        <v>2.2691260292915705</v>
      </c>
      <c r="AC816">
        <v>24.554601738102178</v>
      </c>
      <c r="AE816">
        <v>13.603744149765989</v>
      </c>
      <c r="AF816">
        <v>14.554217063982588</v>
      </c>
      <c r="AG816">
        <v>2461.4180392156873</v>
      </c>
      <c r="AH816">
        <v>97.400611620795104</v>
      </c>
      <c r="AI816">
        <v>59.174311926605519</v>
      </c>
      <c r="AJ816">
        <v>888.81520088353886</v>
      </c>
      <c r="AK816">
        <v>-15.477806721323535</v>
      </c>
      <c r="AL816">
        <v>-23.518548030043725</v>
      </c>
      <c r="AN816">
        <v>99</v>
      </c>
      <c r="AO816">
        <v>99</v>
      </c>
      <c r="AP816">
        <v>99</v>
      </c>
      <c r="AQ816">
        <v>99</v>
      </c>
      <c r="AR816">
        <v>220.27294117647065</v>
      </c>
      <c r="AS816">
        <v>29.809544659395289</v>
      </c>
    </row>
    <row r="817" spans="1:45">
      <c r="A817">
        <v>16</v>
      </c>
      <c r="B817">
        <v>239</v>
      </c>
      <c r="C817">
        <v>2023</v>
      </c>
      <c r="D817">
        <v>11</v>
      </c>
      <c r="E817">
        <v>99</v>
      </c>
      <c r="F817">
        <v>99</v>
      </c>
      <c r="G817">
        <v>99</v>
      </c>
      <c r="H817">
        <v>99</v>
      </c>
      <c r="I817">
        <v>99</v>
      </c>
      <c r="J817">
        <v>999</v>
      </c>
      <c r="K817">
        <v>99</v>
      </c>
      <c r="L817">
        <v>5</v>
      </c>
      <c r="M817">
        <v>99</v>
      </c>
      <c r="N817">
        <v>99</v>
      </c>
      <c r="O817">
        <v>99</v>
      </c>
      <c r="P817">
        <v>99</v>
      </c>
      <c r="Q817">
        <v>880</v>
      </c>
      <c r="R817">
        <v>1287</v>
      </c>
      <c r="S817">
        <v>5</v>
      </c>
      <c r="T817">
        <v>8.9984459984459981</v>
      </c>
      <c r="U817">
        <v>320.47474747474757</v>
      </c>
      <c r="V817">
        <v>0</v>
      </c>
      <c r="W817">
        <v>84.926184926184945</v>
      </c>
      <c r="X817">
        <v>24.242424242424246</v>
      </c>
      <c r="Y817">
        <v>41.793704232986308</v>
      </c>
      <c r="Z817">
        <v>0</v>
      </c>
      <c r="AA817">
        <v>2.1634810527785664</v>
      </c>
      <c r="AC817">
        <v>30.477209890641845</v>
      </c>
      <c r="AE817">
        <v>14.961636828644503</v>
      </c>
      <c r="AF817">
        <v>15.806925190865909</v>
      </c>
      <c r="AG817">
        <v>2522.1717252396161</v>
      </c>
      <c r="AH817">
        <v>97.202797202797214</v>
      </c>
      <c r="AI817">
        <v>56.099456099456077</v>
      </c>
      <c r="AJ817">
        <v>942.47113839550866</v>
      </c>
      <c r="AK817">
        <v>-20.386988366485788</v>
      </c>
      <c r="AL817">
        <v>-25.209728743451279</v>
      </c>
      <c r="AN817">
        <v>99</v>
      </c>
      <c r="AO817">
        <v>99</v>
      </c>
      <c r="AP817">
        <v>99</v>
      </c>
      <c r="AQ817">
        <v>99</v>
      </c>
      <c r="AR817">
        <v>220.33466453674123</v>
      </c>
      <c r="AS817">
        <v>29.852265477591661</v>
      </c>
    </row>
    <row r="818" spans="1:45">
      <c r="A818">
        <v>16</v>
      </c>
      <c r="B818">
        <v>240</v>
      </c>
      <c r="C818">
        <v>2023</v>
      </c>
      <c r="D818">
        <v>12</v>
      </c>
      <c r="E818">
        <v>99</v>
      </c>
      <c r="F818">
        <v>99</v>
      </c>
      <c r="G818">
        <v>99</v>
      </c>
      <c r="H818">
        <v>99</v>
      </c>
      <c r="I818">
        <v>99</v>
      </c>
      <c r="J818">
        <v>999</v>
      </c>
      <c r="K818">
        <v>99</v>
      </c>
      <c r="L818">
        <v>5</v>
      </c>
      <c r="M818">
        <v>99</v>
      </c>
      <c r="N818">
        <v>99</v>
      </c>
      <c r="O818">
        <v>99</v>
      </c>
      <c r="P818">
        <v>99</v>
      </c>
      <c r="Q818">
        <v>199</v>
      </c>
      <c r="R818">
        <v>272</v>
      </c>
      <c r="S818">
        <v>5</v>
      </c>
      <c r="T818">
        <v>9.2205882352941178</v>
      </c>
      <c r="U818">
        <v>322.17499999999967</v>
      </c>
      <c r="V818">
        <v>0</v>
      </c>
      <c r="W818">
        <v>89.705882352941188</v>
      </c>
      <c r="X818">
        <v>25.735294117647065</v>
      </c>
      <c r="Y818">
        <v>40.901476404391346</v>
      </c>
      <c r="Z818">
        <v>0</v>
      </c>
      <c r="AA818">
        <v>2.0729035350792246</v>
      </c>
      <c r="AC818">
        <v>44.755603782993845</v>
      </c>
      <c r="AE818">
        <v>13.70967741935484</v>
      </c>
      <c r="AF818">
        <v>14.472003633210843</v>
      </c>
      <c r="AG818">
        <v>2490.4730769230764</v>
      </c>
      <c r="AH818">
        <v>95.588235294117638</v>
      </c>
      <c r="AI818">
        <v>47.058823529411761</v>
      </c>
      <c r="AJ818">
        <v>915.78473875506688</v>
      </c>
      <c r="AK818">
        <v>-22.343595554807703</v>
      </c>
      <c r="AL818">
        <v>-16.144111328382301</v>
      </c>
      <c r="AN818">
        <v>99</v>
      </c>
      <c r="AO818">
        <v>99</v>
      </c>
      <c r="AP818">
        <v>99</v>
      </c>
      <c r="AQ818">
        <v>99</v>
      </c>
      <c r="AR818">
        <v>220.41538461538471</v>
      </c>
      <c r="AS818">
        <v>29.933823014298369</v>
      </c>
    </row>
    <row r="819" spans="1:45">
      <c r="A819">
        <v>16</v>
      </c>
      <c r="B819">
        <v>241</v>
      </c>
      <c r="C819">
        <v>2023</v>
      </c>
      <c r="D819">
        <v>1</v>
      </c>
      <c r="E819">
        <v>99</v>
      </c>
      <c r="F819">
        <v>99</v>
      </c>
      <c r="G819">
        <v>99</v>
      </c>
      <c r="H819">
        <v>99</v>
      </c>
      <c r="I819">
        <v>99</v>
      </c>
      <c r="J819">
        <v>999</v>
      </c>
      <c r="K819">
        <v>99</v>
      </c>
      <c r="L819">
        <v>6</v>
      </c>
      <c r="M819">
        <v>99</v>
      </c>
      <c r="N819">
        <v>99</v>
      </c>
      <c r="O819">
        <v>99</v>
      </c>
      <c r="P819">
        <v>99</v>
      </c>
      <c r="Q819">
        <v>293</v>
      </c>
      <c r="R819">
        <v>387</v>
      </c>
      <c r="S819">
        <v>6</v>
      </c>
      <c r="T819">
        <v>10.036175710594318</v>
      </c>
      <c r="U819">
        <v>359.69664082687348</v>
      </c>
      <c r="V819">
        <v>100</v>
      </c>
      <c r="W819">
        <v>91.214470284237748</v>
      </c>
      <c r="X819">
        <v>59.173126614987112</v>
      </c>
      <c r="Y819">
        <v>41.377121267998589</v>
      </c>
      <c r="Z819">
        <v>0</v>
      </c>
      <c r="AA819">
        <v>2.2398167722517281</v>
      </c>
      <c r="AC819">
        <v>30.252404516978729</v>
      </c>
      <c r="AE819">
        <v>7.072368421052631</v>
      </c>
      <c r="AF819">
        <v>8.4823459293208305</v>
      </c>
      <c r="AG819">
        <v>2461.4089635854339</v>
      </c>
      <c r="AH819">
        <v>92.248062015503876</v>
      </c>
      <c r="AI819">
        <v>55.297157622739022</v>
      </c>
      <c r="AJ819">
        <v>919.19052546494845</v>
      </c>
      <c r="AK819">
        <v>-11.55454511687419</v>
      </c>
      <c r="AL819">
        <v>-28.227612285116042</v>
      </c>
      <c r="AN819">
        <v>99</v>
      </c>
      <c r="AO819">
        <v>99</v>
      </c>
      <c r="AP819">
        <v>99</v>
      </c>
      <c r="AQ819">
        <v>99</v>
      </c>
      <c r="AR819">
        <v>222.16526610644257</v>
      </c>
      <c r="AS819">
        <v>32.719495037782821</v>
      </c>
    </row>
    <row r="820" spans="1:45">
      <c r="A820">
        <v>16</v>
      </c>
      <c r="B820">
        <v>242</v>
      </c>
      <c r="C820">
        <v>2023</v>
      </c>
      <c r="D820">
        <v>2</v>
      </c>
      <c r="E820">
        <v>99</v>
      </c>
      <c r="F820">
        <v>99</v>
      </c>
      <c r="G820">
        <v>99</v>
      </c>
      <c r="H820">
        <v>99</v>
      </c>
      <c r="I820">
        <v>99</v>
      </c>
      <c r="J820">
        <v>999</v>
      </c>
      <c r="K820">
        <v>99</v>
      </c>
      <c r="L820">
        <v>6</v>
      </c>
      <c r="M820">
        <v>99</v>
      </c>
      <c r="N820">
        <v>99</v>
      </c>
      <c r="O820">
        <v>99</v>
      </c>
      <c r="P820">
        <v>99</v>
      </c>
      <c r="Q820">
        <v>148</v>
      </c>
      <c r="R820">
        <v>180</v>
      </c>
      <c r="S820">
        <v>6</v>
      </c>
      <c r="T820">
        <v>10.072222222222223</v>
      </c>
      <c r="U820">
        <v>360.39722222222241</v>
      </c>
      <c r="V820">
        <v>100</v>
      </c>
      <c r="W820">
        <v>91.111111111111114</v>
      </c>
      <c r="X820">
        <v>58.888888888888879</v>
      </c>
      <c r="Y820">
        <v>42.600604365242646</v>
      </c>
      <c r="Z820">
        <v>0</v>
      </c>
      <c r="AA820">
        <v>2.4427456218033634</v>
      </c>
      <c r="AC820">
        <v>25.600741462718045</v>
      </c>
      <c r="AE820">
        <v>4.9220672682526683</v>
      </c>
      <c r="AF820">
        <v>5.989787403935475</v>
      </c>
      <c r="AG820">
        <v>2408.6380368098153</v>
      </c>
      <c r="AH820">
        <v>90.555555555555557</v>
      </c>
      <c r="AI820">
        <v>47.777777777777779</v>
      </c>
      <c r="AJ820">
        <v>888.18692294299444</v>
      </c>
      <c r="AK820">
        <v>-1.5656593055256995</v>
      </c>
      <c r="AL820">
        <v>-9.371210155910525</v>
      </c>
      <c r="AN820">
        <v>99</v>
      </c>
      <c r="AO820">
        <v>99</v>
      </c>
      <c r="AP820">
        <v>99</v>
      </c>
      <c r="AQ820">
        <v>99</v>
      </c>
      <c r="AR820">
        <v>222.09202453987737</v>
      </c>
      <c r="AS820">
        <v>32.988664776263811</v>
      </c>
    </row>
    <row r="821" spans="1:45">
      <c r="A821">
        <v>16</v>
      </c>
      <c r="B821">
        <v>243</v>
      </c>
      <c r="C821">
        <v>2023</v>
      </c>
      <c r="D821">
        <v>3</v>
      </c>
      <c r="E821">
        <v>99</v>
      </c>
      <c r="F821">
        <v>99</v>
      </c>
      <c r="G821">
        <v>99</v>
      </c>
      <c r="H821">
        <v>99</v>
      </c>
      <c r="I821">
        <v>99</v>
      </c>
      <c r="J821">
        <v>999</v>
      </c>
      <c r="K821">
        <v>99</v>
      </c>
      <c r="L821">
        <v>6</v>
      </c>
      <c r="M821">
        <v>99</v>
      </c>
      <c r="N821">
        <v>99</v>
      </c>
      <c r="O821">
        <v>99</v>
      </c>
      <c r="P821">
        <v>99</v>
      </c>
      <c r="Q821">
        <v>244</v>
      </c>
      <c r="R821">
        <v>320</v>
      </c>
      <c r="S821">
        <v>6</v>
      </c>
      <c r="T821">
        <v>9.9</v>
      </c>
      <c r="U821">
        <v>350.28656250000006</v>
      </c>
      <c r="V821">
        <v>100</v>
      </c>
      <c r="W821">
        <v>89.375</v>
      </c>
      <c r="X821">
        <v>50.9375</v>
      </c>
      <c r="Y821">
        <v>42.690860856670525</v>
      </c>
      <c r="Z821">
        <v>0</v>
      </c>
      <c r="AA821">
        <v>2.4601829200285081</v>
      </c>
      <c r="AC821">
        <v>36.27499379398995</v>
      </c>
      <c r="AE821">
        <v>6.438631790744469</v>
      </c>
      <c r="AF821">
        <v>7.5247216485959374</v>
      </c>
      <c r="AG821">
        <v>2392.6440677966102</v>
      </c>
      <c r="AH821">
        <v>92.1875</v>
      </c>
      <c r="AI821">
        <v>57.5</v>
      </c>
      <c r="AJ821">
        <v>844.37322783739285</v>
      </c>
      <c r="AK821">
        <v>-15.751578385925962</v>
      </c>
      <c r="AL821">
        <v>-18.920632322854129</v>
      </c>
      <c r="AN821">
        <v>99</v>
      </c>
      <c r="AO821">
        <v>99</v>
      </c>
      <c r="AP821">
        <v>99</v>
      </c>
      <c r="AQ821">
        <v>99</v>
      </c>
      <c r="AR821">
        <v>220.3627118644068</v>
      </c>
      <c r="AS821">
        <v>32.609496724727308</v>
      </c>
    </row>
    <row r="822" spans="1:45">
      <c r="A822">
        <v>16</v>
      </c>
      <c r="B822">
        <v>244</v>
      </c>
      <c r="C822">
        <v>2023</v>
      </c>
      <c r="D822">
        <v>4</v>
      </c>
      <c r="E822">
        <v>99</v>
      </c>
      <c r="F822">
        <v>99</v>
      </c>
      <c r="G822">
        <v>99</v>
      </c>
      <c r="H822">
        <v>99</v>
      </c>
      <c r="I822">
        <v>99</v>
      </c>
      <c r="J822">
        <v>999</v>
      </c>
      <c r="K822">
        <v>99</v>
      </c>
      <c r="L822">
        <v>6</v>
      </c>
      <c r="M822">
        <v>99</v>
      </c>
      <c r="N822">
        <v>99</v>
      </c>
      <c r="O822">
        <v>99</v>
      </c>
      <c r="P822">
        <v>99</v>
      </c>
      <c r="Q822">
        <v>195</v>
      </c>
      <c r="R822">
        <v>234</v>
      </c>
      <c r="S822">
        <v>6</v>
      </c>
      <c r="T822">
        <v>9.8974358974358978</v>
      </c>
      <c r="U822">
        <v>358.47051282051274</v>
      </c>
      <c r="V822">
        <v>100</v>
      </c>
      <c r="W822">
        <v>91.025641025641022</v>
      </c>
      <c r="X822">
        <v>56.410256410256402</v>
      </c>
      <c r="Y822">
        <v>38.712143158731472</v>
      </c>
      <c r="Z822">
        <v>0</v>
      </c>
      <c r="AA822">
        <v>2.3710671094137874</v>
      </c>
      <c r="AC822">
        <v>26.830797724868873</v>
      </c>
      <c r="AE822">
        <v>6.6761768901569196</v>
      </c>
      <c r="AF822">
        <v>7.8500182441910384</v>
      </c>
      <c r="AG822">
        <v>2430.1848341232221</v>
      </c>
      <c r="AH822">
        <v>90.17094017094017</v>
      </c>
      <c r="AI822">
        <v>58.119658119658112</v>
      </c>
      <c r="AJ822">
        <v>830.08398419235323</v>
      </c>
      <c r="AK822">
        <v>-12.97774619787004</v>
      </c>
      <c r="AL822">
        <v>-28.622689311723494</v>
      </c>
      <c r="AN822">
        <v>99</v>
      </c>
      <c r="AO822">
        <v>99</v>
      </c>
      <c r="AP822">
        <v>99</v>
      </c>
      <c r="AQ822">
        <v>99</v>
      </c>
      <c r="AR822">
        <v>222.10900473933648</v>
      </c>
      <c r="AS822">
        <v>32.677506130556544</v>
      </c>
    </row>
    <row r="823" spans="1:45">
      <c r="A823">
        <v>16</v>
      </c>
      <c r="B823">
        <v>245</v>
      </c>
      <c r="C823">
        <v>2023</v>
      </c>
      <c r="D823">
        <v>5</v>
      </c>
      <c r="E823">
        <v>99</v>
      </c>
      <c r="F823">
        <v>99</v>
      </c>
      <c r="G823">
        <v>99</v>
      </c>
      <c r="H823">
        <v>99</v>
      </c>
      <c r="I823">
        <v>99</v>
      </c>
      <c r="J823">
        <v>999</v>
      </c>
      <c r="K823">
        <v>99</v>
      </c>
      <c r="L823">
        <v>6</v>
      </c>
      <c r="M823">
        <v>99</v>
      </c>
      <c r="N823">
        <v>99</v>
      </c>
      <c r="O823">
        <v>99</v>
      </c>
      <c r="P823">
        <v>99</v>
      </c>
      <c r="Q823">
        <v>246</v>
      </c>
      <c r="R823">
        <v>319</v>
      </c>
      <c r="S823">
        <v>6</v>
      </c>
      <c r="T823">
        <v>9.8119122257053277</v>
      </c>
      <c r="U823">
        <v>349.40909090909111</v>
      </c>
      <c r="V823">
        <v>100</v>
      </c>
      <c r="W823">
        <v>88.087774294670851</v>
      </c>
      <c r="X823">
        <v>50.470219435736659</v>
      </c>
      <c r="Y823">
        <v>47.637682446028869</v>
      </c>
      <c r="Z823">
        <v>0</v>
      </c>
      <c r="AA823">
        <v>2.5106136665945402</v>
      </c>
      <c r="AC823">
        <v>34.227114099373154</v>
      </c>
      <c r="AE823">
        <v>7.5970469159323679</v>
      </c>
      <c r="AF823">
        <v>8.7236062805989381</v>
      </c>
      <c r="AG823">
        <v>2436.8795986622063</v>
      </c>
      <c r="AH823">
        <v>93.730407523510962</v>
      </c>
      <c r="AI823">
        <v>64.576802507836973</v>
      </c>
      <c r="AJ823">
        <v>839.48156414557923</v>
      </c>
      <c r="AK823">
        <v>-2.7902101339255343</v>
      </c>
      <c r="AL823">
        <v>-15.133246216157628</v>
      </c>
      <c r="AN823">
        <v>99</v>
      </c>
      <c r="AO823">
        <v>99</v>
      </c>
      <c r="AP823">
        <v>99</v>
      </c>
      <c r="AQ823">
        <v>99</v>
      </c>
      <c r="AR823">
        <v>220.49832775919728</v>
      </c>
      <c r="AS823">
        <v>32.634613254243959</v>
      </c>
    </row>
    <row r="824" spans="1:45">
      <c r="A824">
        <v>16</v>
      </c>
      <c r="B824">
        <v>246</v>
      </c>
      <c r="C824">
        <v>2023</v>
      </c>
      <c r="D824">
        <v>6</v>
      </c>
      <c r="E824">
        <v>99</v>
      </c>
      <c r="F824">
        <v>99</v>
      </c>
      <c r="G824">
        <v>99</v>
      </c>
      <c r="H824">
        <v>99</v>
      </c>
      <c r="I824">
        <v>99</v>
      </c>
      <c r="J824">
        <v>999</v>
      </c>
      <c r="K824">
        <v>99</v>
      </c>
      <c r="L824">
        <v>6</v>
      </c>
      <c r="M824">
        <v>99</v>
      </c>
      <c r="N824">
        <v>99</v>
      </c>
      <c r="O824">
        <v>99</v>
      </c>
      <c r="P824">
        <v>99</v>
      </c>
      <c r="Q824">
        <v>256</v>
      </c>
      <c r="R824">
        <v>341</v>
      </c>
      <c r="S824">
        <v>6</v>
      </c>
      <c r="T824">
        <v>9.7067448680351909</v>
      </c>
      <c r="U824">
        <v>353.01583577712597</v>
      </c>
      <c r="V824">
        <v>100</v>
      </c>
      <c r="W824">
        <v>88.269794721407607</v>
      </c>
      <c r="X824">
        <v>53.958944281524928</v>
      </c>
      <c r="Y824">
        <v>44.668275347745904</v>
      </c>
      <c r="Z824">
        <v>0</v>
      </c>
      <c r="AA824">
        <v>2.502007690494731</v>
      </c>
      <c r="AC824">
        <v>36.787400941358207</v>
      </c>
      <c r="AE824">
        <v>7.6031215161649923</v>
      </c>
      <c r="AF824">
        <v>8.886092991047132</v>
      </c>
      <c r="AG824">
        <v>2573.217391304348</v>
      </c>
      <c r="AH824">
        <v>94.428152492668602</v>
      </c>
      <c r="AI824">
        <v>63.049853372434001</v>
      </c>
      <c r="AJ824">
        <v>1020.4906881821538</v>
      </c>
      <c r="AK824">
        <v>-2.180726900443037</v>
      </c>
      <c r="AL824">
        <v>-21.619511501242304</v>
      </c>
      <c r="AN824">
        <v>99</v>
      </c>
      <c r="AO824">
        <v>99</v>
      </c>
      <c r="AP824">
        <v>99</v>
      </c>
      <c r="AQ824">
        <v>99</v>
      </c>
      <c r="AR824">
        <v>221.00310559006212</v>
      </c>
      <c r="AS824">
        <v>32.68323303619885</v>
      </c>
    </row>
    <row r="825" spans="1:45">
      <c r="A825">
        <v>16</v>
      </c>
      <c r="B825">
        <v>247</v>
      </c>
      <c r="C825">
        <v>2023</v>
      </c>
      <c r="D825">
        <v>7</v>
      </c>
      <c r="E825">
        <v>99</v>
      </c>
      <c r="F825">
        <v>99</v>
      </c>
      <c r="G825">
        <v>99</v>
      </c>
      <c r="H825">
        <v>99</v>
      </c>
      <c r="I825">
        <v>99</v>
      </c>
      <c r="J825">
        <v>999</v>
      </c>
      <c r="K825">
        <v>99</v>
      </c>
      <c r="L825">
        <v>6</v>
      </c>
      <c r="M825">
        <v>99</v>
      </c>
      <c r="N825">
        <v>99</v>
      </c>
      <c r="O825">
        <v>99</v>
      </c>
      <c r="P825">
        <v>99</v>
      </c>
      <c r="Q825">
        <v>144</v>
      </c>
      <c r="R825">
        <v>174</v>
      </c>
      <c r="S825">
        <v>6</v>
      </c>
      <c r="T825">
        <v>9.8908045977011483</v>
      </c>
      <c r="U825">
        <v>357.73850574712645</v>
      </c>
      <c r="V825">
        <v>100</v>
      </c>
      <c r="W825">
        <v>89.65517241379311</v>
      </c>
      <c r="X825">
        <v>56.896551724137922</v>
      </c>
      <c r="Y825">
        <v>42.84359097254071</v>
      </c>
      <c r="Z825">
        <v>0</v>
      </c>
      <c r="AA825">
        <v>2.4079911112176031</v>
      </c>
      <c r="AC825">
        <v>40.544309869145344</v>
      </c>
      <c r="AE825">
        <v>5.9814369199037456</v>
      </c>
      <c r="AF825">
        <v>7.1802799163141744</v>
      </c>
      <c r="AG825">
        <v>2527.6211180124219</v>
      </c>
      <c r="AH825">
        <v>92.52873563218391</v>
      </c>
      <c r="AI825">
        <v>53.448275862068975</v>
      </c>
      <c r="AJ825">
        <v>996.73976583472643</v>
      </c>
      <c r="AK825">
        <v>-4.5317157780081967</v>
      </c>
      <c r="AL825">
        <v>-34.238487035764209</v>
      </c>
      <c r="AN825">
        <v>99</v>
      </c>
      <c r="AO825">
        <v>99</v>
      </c>
      <c r="AP825">
        <v>99</v>
      </c>
      <c r="AQ825">
        <v>99</v>
      </c>
      <c r="AR825">
        <v>221.90683229813664</v>
      </c>
      <c r="AS825">
        <v>32.769504833365325</v>
      </c>
    </row>
    <row r="826" spans="1:45">
      <c r="A826">
        <v>16</v>
      </c>
      <c r="B826">
        <v>248</v>
      </c>
      <c r="C826">
        <v>2023</v>
      </c>
      <c r="D826">
        <v>8</v>
      </c>
      <c r="E826">
        <v>99</v>
      </c>
      <c r="F826">
        <v>99</v>
      </c>
      <c r="G826">
        <v>99</v>
      </c>
      <c r="H826">
        <v>99</v>
      </c>
      <c r="I826">
        <v>99</v>
      </c>
      <c r="J826">
        <v>999</v>
      </c>
      <c r="K826">
        <v>99</v>
      </c>
      <c r="L826">
        <v>6</v>
      </c>
      <c r="M826">
        <v>99</v>
      </c>
      <c r="N826">
        <v>99</v>
      </c>
      <c r="O826">
        <v>99</v>
      </c>
      <c r="P826">
        <v>99</v>
      </c>
      <c r="Q826">
        <v>168</v>
      </c>
      <c r="R826">
        <v>234</v>
      </c>
      <c r="S826">
        <v>6</v>
      </c>
      <c r="T826">
        <v>9.9444444444444446</v>
      </c>
      <c r="U826">
        <v>358.70769230769247</v>
      </c>
      <c r="V826">
        <v>100</v>
      </c>
      <c r="W826">
        <v>89.743589743589737</v>
      </c>
      <c r="X826">
        <v>58.974358974358992</v>
      </c>
      <c r="Y826">
        <v>42.933517784771723</v>
      </c>
      <c r="Z826">
        <v>0</v>
      </c>
      <c r="AA826">
        <v>2.5589442415826422</v>
      </c>
      <c r="AC826">
        <v>37.487132733854885</v>
      </c>
      <c r="AE826">
        <v>6.006160164271046</v>
      </c>
      <c r="AF826">
        <v>7.3345927336522143</v>
      </c>
      <c r="AG826">
        <v>2569.7351598173523</v>
      </c>
      <c r="AH826">
        <v>93.589743589743605</v>
      </c>
      <c r="AI826">
        <v>54.700854700854705</v>
      </c>
      <c r="AJ826">
        <v>990.98571526059027</v>
      </c>
      <c r="AK826">
        <v>-9.5414815950431162</v>
      </c>
      <c r="AL826">
        <v>-40.220047078499178</v>
      </c>
      <c r="AN826">
        <v>99</v>
      </c>
      <c r="AO826">
        <v>99</v>
      </c>
      <c r="AP826">
        <v>99</v>
      </c>
      <c r="AQ826">
        <v>99</v>
      </c>
      <c r="AR826">
        <v>222.392694063927</v>
      </c>
      <c r="AS826">
        <v>32.624173936378824</v>
      </c>
    </row>
    <row r="827" spans="1:45">
      <c r="A827">
        <v>16</v>
      </c>
      <c r="B827">
        <v>249</v>
      </c>
      <c r="C827">
        <v>2023</v>
      </c>
      <c r="D827">
        <v>9</v>
      </c>
      <c r="E827">
        <v>99</v>
      </c>
      <c r="F827">
        <v>99</v>
      </c>
      <c r="G827">
        <v>99</v>
      </c>
      <c r="H827">
        <v>99</v>
      </c>
      <c r="I827">
        <v>99</v>
      </c>
      <c r="J827">
        <v>999</v>
      </c>
      <c r="K827">
        <v>99</v>
      </c>
      <c r="L827">
        <v>6</v>
      </c>
      <c r="M827">
        <v>99</v>
      </c>
      <c r="N827">
        <v>99</v>
      </c>
      <c r="O827">
        <v>99</v>
      </c>
      <c r="P827">
        <v>99</v>
      </c>
      <c r="Q827">
        <v>158</v>
      </c>
      <c r="R827">
        <v>242</v>
      </c>
      <c r="S827">
        <v>6</v>
      </c>
      <c r="T827">
        <v>9.4545454545454568</v>
      </c>
      <c r="U827">
        <v>347.98181818181814</v>
      </c>
      <c r="V827">
        <v>100</v>
      </c>
      <c r="W827">
        <v>86.363636363636346</v>
      </c>
      <c r="X827">
        <v>47.520661157024797</v>
      </c>
      <c r="Y827">
        <v>43.925015933900397</v>
      </c>
      <c r="Z827">
        <v>0</v>
      </c>
      <c r="AA827">
        <v>2.5454545454545419</v>
      </c>
      <c r="AC827">
        <v>39.619614718206641</v>
      </c>
      <c r="AE827">
        <v>6.4190981432360728</v>
      </c>
      <c r="AF827">
        <v>7.6084243796390147</v>
      </c>
      <c r="AG827">
        <v>2526.913043478261</v>
      </c>
      <c r="AH827">
        <v>95.041322314049594</v>
      </c>
      <c r="AI827">
        <v>70.24793388429751</v>
      </c>
      <c r="AJ827">
        <v>898.95399664873651</v>
      </c>
      <c r="AK827">
        <v>-4.7506931013346332</v>
      </c>
      <c r="AL827">
        <v>-1.9556027349161311</v>
      </c>
      <c r="AN827">
        <v>99</v>
      </c>
      <c r="AO827">
        <v>99</v>
      </c>
      <c r="AP827">
        <v>99</v>
      </c>
      <c r="AQ827">
        <v>99</v>
      </c>
      <c r="AR827">
        <v>220.72173913043477</v>
      </c>
      <c r="AS827">
        <v>32.324918548582723</v>
      </c>
    </row>
    <row r="828" spans="1:45">
      <c r="A828">
        <v>16</v>
      </c>
      <c r="B828">
        <v>250</v>
      </c>
      <c r="C828">
        <v>2023</v>
      </c>
      <c r="D828">
        <v>10</v>
      </c>
      <c r="E828">
        <v>99</v>
      </c>
      <c r="F828">
        <v>99</v>
      </c>
      <c r="G828">
        <v>99</v>
      </c>
      <c r="H828">
        <v>99</v>
      </c>
      <c r="I828">
        <v>99</v>
      </c>
      <c r="J828">
        <v>999</v>
      </c>
      <c r="K828">
        <v>99</v>
      </c>
      <c r="L828">
        <v>6</v>
      </c>
      <c r="M828">
        <v>99</v>
      </c>
      <c r="N828">
        <v>99</v>
      </c>
      <c r="O828">
        <v>99</v>
      </c>
      <c r="P828">
        <v>99</v>
      </c>
      <c r="Q828">
        <v>613</v>
      </c>
      <c r="R828">
        <v>1014</v>
      </c>
      <c r="S828">
        <v>6</v>
      </c>
      <c r="T828">
        <v>9.3579881656804673</v>
      </c>
      <c r="U828">
        <v>344.5205128205132</v>
      </c>
      <c r="V828">
        <v>100</v>
      </c>
      <c r="W828">
        <v>84.516765285996087</v>
      </c>
      <c r="X828">
        <v>43.885601577909249</v>
      </c>
      <c r="Y828">
        <v>36.523749714780827</v>
      </c>
      <c r="Z828">
        <v>0</v>
      </c>
      <c r="AA828">
        <v>2.6392295914057686</v>
      </c>
      <c r="AC828">
        <v>19.491669360270865</v>
      </c>
      <c r="AE828">
        <v>10.546021840873639</v>
      </c>
      <c r="AF828">
        <v>12.175193885605664</v>
      </c>
      <c r="AG828">
        <v>2619.9289340101523</v>
      </c>
      <c r="AH828">
        <v>97.041420118343197</v>
      </c>
      <c r="AI828">
        <v>84.023668639053241</v>
      </c>
      <c r="AJ828">
        <v>925.61747425986368</v>
      </c>
      <c r="AK828">
        <v>-6.7371371861027436</v>
      </c>
      <c r="AL828">
        <v>-10.334819523377268</v>
      </c>
      <c r="AN828">
        <v>99</v>
      </c>
      <c r="AO828">
        <v>99</v>
      </c>
      <c r="AP828">
        <v>99</v>
      </c>
      <c r="AQ828">
        <v>99</v>
      </c>
      <c r="AR828">
        <v>220.0842639593908</v>
      </c>
      <c r="AS828">
        <v>32.269827158573911</v>
      </c>
    </row>
    <row r="829" spans="1:45">
      <c r="A829">
        <v>16</v>
      </c>
      <c r="B829">
        <v>251</v>
      </c>
      <c r="C829">
        <v>2023</v>
      </c>
      <c r="D829">
        <v>11</v>
      </c>
      <c r="E829">
        <v>99</v>
      </c>
      <c r="F829">
        <v>99</v>
      </c>
      <c r="G829">
        <v>99</v>
      </c>
      <c r="H829">
        <v>99</v>
      </c>
      <c r="I829">
        <v>99</v>
      </c>
      <c r="J829">
        <v>999</v>
      </c>
      <c r="K829">
        <v>99</v>
      </c>
      <c r="L829">
        <v>6</v>
      </c>
      <c r="M829">
        <v>99</v>
      </c>
      <c r="N829">
        <v>99</v>
      </c>
      <c r="O829">
        <v>99</v>
      </c>
      <c r="P829">
        <v>99</v>
      </c>
      <c r="Q829">
        <v>578</v>
      </c>
      <c r="R829">
        <v>869</v>
      </c>
      <c r="S829">
        <v>6</v>
      </c>
      <c r="T829">
        <v>9.66743383199079</v>
      </c>
      <c r="U829">
        <v>346.53371691599511</v>
      </c>
      <c r="V829">
        <v>100</v>
      </c>
      <c r="W829">
        <v>89.758342922899899</v>
      </c>
      <c r="X829">
        <v>46.835443037974692</v>
      </c>
      <c r="Y829">
        <v>41.973346001505135</v>
      </c>
      <c r="Z829">
        <v>0</v>
      </c>
      <c r="AA829">
        <v>2.4303623111973538</v>
      </c>
      <c r="AC829">
        <v>16.603869769233722</v>
      </c>
      <c r="AE829">
        <v>10.102301790281331</v>
      </c>
      <c r="AF829">
        <v>11.54091680403717</v>
      </c>
      <c r="AG829">
        <v>2603.5308056872041</v>
      </c>
      <c r="AH829">
        <v>97.123130034522433</v>
      </c>
      <c r="AI829">
        <v>79.861910241657085</v>
      </c>
      <c r="AJ829">
        <v>936.9640371278482</v>
      </c>
      <c r="AK829">
        <v>-7.6348215264279551</v>
      </c>
      <c r="AL829">
        <v>-17.623829720889404</v>
      </c>
      <c r="AN829">
        <v>99</v>
      </c>
      <c r="AO829">
        <v>99</v>
      </c>
      <c r="AP829">
        <v>99</v>
      </c>
      <c r="AQ829">
        <v>99</v>
      </c>
      <c r="AR829">
        <v>219.75592417061608</v>
      </c>
      <c r="AS829">
        <v>32.536413667158747</v>
      </c>
    </row>
    <row r="830" spans="1:45">
      <c r="A830">
        <v>16</v>
      </c>
      <c r="B830">
        <v>252</v>
      </c>
      <c r="C830">
        <v>2023</v>
      </c>
      <c r="D830">
        <v>12</v>
      </c>
      <c r="E830">
        <v>99</v>
      </c>
      <c r="F830">
        <v>99</v>
      </c>
      <c r="G830">
        <v>99</v>
      </c>
      <c r="H830">
        <v>99</v>
      </c>
      <c r="I830">
        <v>99</v>
      </c>
      <c r="J830">
        <v>999</v>
      </c>
      <c r="K830">
        <v>99</v>
      </c>
      <c r="L830">
        <v>6</v>
      </c>
      <c r="M830">
        <v>99</v>
      </c>
      <c r="N830">
        <v>99</v>
      </c>
      <c r="O830">
        <v>99</v>
      </c>
      <c r="P830">
        <v>99</v>
      </c>
      <c r="Q830">
        <v>126</v>
      </c>
      <c r="R830">
        <v>176</v>
      </c>
      <c r="S830">
        <v>6</v>
      </c>
      <c r="T830">
        <v>8.9545454545454568</v>
      </c>
      <c r="U830">
        <v>344.09659090909071</v>
      </c>
      <c r="V830">
        <v>100</v>
      </c>
      <c r="W830">
        <v>83.522727272727266</v>
      </c>
      <c r="X830">
        <v>44.318181818181827</v>
      </c>
      <c r="Y830">
        <v>36.760259696084525</v>
      </c>
      <c r="Z830">
        <v>0</v>
      </c>
      <c r="AA830">
        <v>2.5312101440592465</v>
      </c>
      <c r="AC830">
        <v>21.804331096775357</v>
      </c>
      <c r="AE830">
        <v>8.870967741935484</v>
      </c>
      <c r="AF830">
        <v>10.001403740555716</v>
      </c>
      <c r="AG830">
        <v>2650.5142857142846</v>
      </c>
      <c r="AH830">
        <v>99.431818181818173</v>
      </c>
      <c r="AI830">
        <v>82.954545454545439</v>
      </c>
      <c r="AJ830">
        <v>887.88071822510085</v>
      </c>
      <c r="AK830">
        <v>-13.908421593601799</v>
      </c>
      <c r="AL830">
        <v>-21.040159862179351</v>
      </c>
      <c r="AN830">
        <v>99</v>
      </c>
      <c r="AO830">
        <v>99</v>
      </c>
      <c r="AP830">
        <v>99</v>
      </c>
      <c r="AQ830">
        <v>99</v>
      </c>
      <c r="AR830">
        <v>220.41714285714295</v>
      </c>
      <c r="AS830">
        <v>32.092499522451277</v>
      </c>
    </row>
    <row r="831" spans="1:45">
      <c r="A831">
        <v>16</v>
      </c>
      <c r="B831">
        <v>253</v>
      </c>
      <c r="C831">
        <v>2023</v>
      </c>
      <c r="D831">
        <v>1</v>
      </c>
      <c r="E831">
        <v>99</v>
      </c>
      <c r="F831">
        <v>99</v>
      </c>
      <c r="G831">
        <v>99</v>
      </c>
      <c r="H831">
        <v>99</v>
      </c>
      <c r="I831">
        <v>99</v>
      </c>
      <c r="J831">
        <v>999</v>
      </c>
      <c r="K831">
        <v>99</v>
      </c>
      <c r="L831">
        <v>7</v>
      </c>
      <c r="M831">
        <v>99</v>
      </c>
      <c r="N831">
        <v>99</v>
      </c>
      <c r="O831">
        <v>99</v>
      </c>
      <c r="P831">
        <v>99</v>
      </c>
      <c r="Q831">
        <v>170</v>
      </c>
      <c r="R831">
        <v>254</v>
      </c>
      <c r="S831">
        <v>7</v>
      </c>
      <c r="T831">
        <v>10.279527559055119</v>
      </c>
      <c r="U831">
        <v>376.24803149606305</v>
      </c>
      <c r="V831">
        <v>100</v>
      </c>
      <c r="W831">
        <v>95.275590551181111</v>
      </c>
      <c r="X831">
        <v>76.377952755905497</v>
      </c>
      <c r="Y831">
        <v>40.503883065320551</v>
      </c>
      <c r="Z831">
        <v>0</v>
      </c>
      <c r="AA831">
        <v>2.443981474170966</v>
      </c>
      <c r="AC831">
        <v>8.0672055630539692</v>
      </c>
      <c r="AE831">
        <v>4.6418128654970756</v>
      </c>
      <c r="AF831">
        <v>5.8233995157231551</v>
      </c>
      <c r="AG831">
        <v>2625.4691358024688</v>
      </c>
      <c r="AH831">
        <v>95.669291338582681</v>
      </c>
      <c r="AI831">
        <v>86.614173228346431</v>
      </c>
      <c r="AJ831">
        <v>935.13985776147445</v>
      </c>
      <c r="AK831">
        <v>3.9212095870562553</v>
      </c>
      <c r="AL831">
        <v>-6.3888297741673616</v>
      </c>
      <c r="AN831">
        <v>99</v>
      </c>
      <c r="AO831">
        <v>99</v>
      </c>
      <c r="AP831">
        <v>99</v>
      </c>
      <c r="AQ831">
        <v>99</v>
      </c>
      <c r="AR831">
        <v>219.79423868312756</v>
      </c>
      <c r="AS831">
        <v>35.326937707476873</v>
      </c>
    </row>
    <row r="832" spans="1:45">
      <c r="A832">
        <v>16</v>
      </c>
      <c r="B832">
        <v>254</v>
      </c>
      <c r="C832">
        <v>2023</v>
      </c>
      <c r="D832">
        <v>2</v>
      </c>
      <c r="E832">
        <v>99</v>
      </c>
      <c r="F832">
        <v>99</v>
      </c>
      <c r="G832">
        <v>99</v>
      </c>
      <c r="H832">
        <v>99</v>
      </c>
      <c r="I832">
        <v>99</v>
      </c>
      <c r="J832">
        <v>999</v>
      </c>
      <c r="K832">
        <v>99</v>
      </c>
      <c r="L832">
        <v>7</v>
      </c>
      <c r="M832">
        <v>99</v>
      </c>
      <c r="N832">
        <v>99</v>
      </c>
      <c r="O832">
        <v>99</v>
      </c>
      <c r="P832">
        <v>99</v>
      </c>
      <c r="Q832">
        <v>96</v>
      </c>
      <c r="R832">
        <v>117</v>
      </c>
      <c r="S832">
        <v>7</v>
      </c>
      <c r="T832">
        <v>9.9059829059829099</v>
      </c>
      <c r="U832">
        <v>381.94102564102593</v>
      </c>
      <c r="V832">
        <v>100</v>
      </c>
      <c r="W832">
        <v>94.01709401709401</v>
      </c>
      <c r="X832">
        <v>80.341880341880355</v>
      </c>
      <c r="Y832">
        <v>36.475609820376008</v>
      </c>
      <c r="Z832">
        <v>0</v>
      </c>
      <c r="AA832">
        <v>2.470277696362027</v>
      </c>
      <c r="AC832">
        <v>48.155193478154438</v>
      </c>
      <c r="AE832">
        <v>3.1993437243642324</v>
      </c>
      <c r="AF832">
        <v>4.1260989602276066</v>
      </c>
      <c r="AG832">
        <v>2646.8440366972472</v>
      </c>
      <c r="AH832">
        <v>93.162393162393158</v>
      </c>
      <c r="AI832">
        <v>76.923076923076891</v>
      </c>
      <c r="AJ832">
        <v>1005.0444709163298</v>
      </c>
      <c r="AK832">
        <v>-8.2410083004873016</v>
      </c>
      <c r="AL832">
        <v>-18.137154777916525</v>
      </c>
      <c r="AN832">
        <v>99</v>
      </c>
      <c r="AO832">
        <v>99</v>
      </c>
      <c r="AP832">
        <v>99</v>
      </c>
      <c r="AQ832">
        <v>99</v>
      </c>
      <c r="AR832">
        <v>221.64220183486236</v>
      </c>
      <c r="AS832">
        <v>35.179425231645496</v>
      </c>
    </row>
    <row r="833" spans="1:45">
      <c r="A833">
        <v>16</v>
      </c>
      <c r="B833">
        <v>255</v>
      </c>
      <c r="C833">
        <v>2023</v>
      </c>
      <c r="D833">
        <v>3</v>
      </c>
      <c r="E833">
        <v>99</v>
      </c>
      <c r="F833">
        <v>99</v>
      </c>
      <c r="G833">
        <v>99</v>
      </c>
      <c r="H833">
        <v>99</v>
      </c>
      <c r="I833">
        <v>99</v>
      </c>
      <c r="J833">
        <v>999</v>
      </c>
      <c r="K833">
        <v>99</v>
      </c>
      <c r="L833">
        <v>7</v>
      </c>
      <c r="M833">
        <v>99</v>
      </c>
      <c r="N833">
        <v>99</v>
      </c>
      <c r="O833">
        <v>99</v>
      </c>
      <c r="P833">
        <v>99</v>
      </c>
      <c r="Q833">
        <v>188</v>
      </c>
      <c r="R833">
        <v>245</v>
      </c>
      <c r="S833">
        <v>7</v>
      </c>
      <c r="T833">
        <v>10.697959183673468</v>
      </c>
      <c r="U833">
        <v>375.92448979591842</v>
      </c>
      <c r="V833">
        <v>100</v>
      </c>
      <c r="W833">
        <v>96.734693877551024</v>
      </c>
      <c r="X833">
        <v>73.469387755102048</v>
      </c>
      <c r="Y833">
        <v>42.530252045167849</v>
      </c>
      <c r="Z833">
        <v>0</v>
      </c>
      <c r="AA833">
        <v>2.5472265666813958</v>
      </c>
      <c r="AC833">
        <v>16.261142351958522</v>
      </c>
      <c r="AE833">
        <v>4.9295774647887312</v>
      </c>
      <c r="AF833">
        <v>6.1827784833146282</v>
      </c>
      <c r="AG833">
        <v>2479.6079295154191</v>
      </c>
      <c r="AH833">
        <v>92.653061224489818</v>
      </c>
      <c r="AI833">
        <v>80.816326530612258</v>
      </c>
      <c r="AJ833">
        <v>841.12610720334942</v>
      </c>
      <c r="AK833">
        <v>-5.3824853901515004</v>
      </c>
      <c r="AL833">
        <v>-0.46118116981467006</v>
      </c>
      <c r="AN833">
        <v>99</v>
      </c>
      <c r="AO833">
        <v>99</v>
      </c>
      <c r="AP833">
        <v>99</v>
      </c>
      <c r="AQ833">
        <v>99</v>
      </c>
      <c r="AR833">
        <v>219.38766519823784</v>
      </c>
      <c r="AS833">
        <v>35.591158800898697</v>
      </c>
    </row>
    <row r="834" spans="1:45">
      <c r="A834">
        <v>16</v>
      </c>
      <c r="B834">
        <v>256</v>
      </c>
      <c r="C834">
        <v>2023</v>
      </c>
      <c r="D834">
        <v>4</v>
      </c>
      <c r="E834">
        <v>99</v>
      </c>
      <c r="F834">
        <v>99</v>
      </c>
      <c r="G834">
        <v>99</v>
      </c>
      <c r="H834">
        <v>99</v>
      </c>
      <c r="I834">
        <v>99</v>
      </c>
      <c r="J834">
        <v>999</v>
      </c>
      <c r="K834">
        <v>99</v>
      </c>
      <c r="L834">
        <v>7</v>
      </c>
      <c r="M834">
        <v>99</v>
      </c>
      <c r="N834">
        <v>99</v>
      </c>
      <c r="O834">
        <v>99</v>
      </c>
      <c r="P834">
        <v>99</v>
      </c>
      <c r="Q834">
        <v>153</v>
      </c>
      <c r="R834">
        <v>192</v>
      </c>
      <c r="S834">
        <v>7</v>
      </c>
      <c r="T834">
        <v>10.057291666666664</v>
      </c>
      <c r="U834">
        <v>384.35624999999993</v>
      </c>
      <c r="V834">
        <v>100</v>
      </c>
      <c r="W834">
        <v>94.791666666666686</v>
      </c>
      <c r="X834">
        <v>81.25</v>
      </c>
      <c r="Y834">
        <v>37.959640882621215</v>
      </c>
      <c r="Z834">
        <v>0</v>
      </c>
      <c r="AA834">
        <v>2.2757436875881321</v>
      </c>
      <c r="AC834">
        <v>21.396601435888595</v>
      </c>
      <c r="AE834">
        <v>5.4778887303851649</v>
      </c>
      <c r="AF834">
        <v>6.9061586006504241</v>
      </c>
      <c r="AG834">
        <v>2590.2748538011697</v>
      </c>
      <c r="AH834">
        <v>89.0625</v>
      </c>
      <c r="AI834">
        <v>80.208333333333314</v>
      </c>
      <c r="AJ834">
        <v>947.91378220304148</v>
      </c>
      <c r="AK834">
        <v>3.2365453433297566</v>
      </c>
      <c r="AL834">
        <v>-26.012224870613878</v>
      </c>
      <c r="AN834">
        <v>99</v>
      </c>
      <c r="AO834">
        <v>99</v>
      </c>
      <c r="AP834">
        <v>99</v>
      </c>
      <c r="AQ834">
        <v>99</v>
      </c>
      <c r="AR834">
        <v>221.35087719298247</v>
      </c>
      <c r="AS834">
        <v>35.439548974040903</v>
      </c>
    </row>
    <row r="835" spans="1:45">
      <c r="A835">
        <v>16</v>
      </c>
      <c r="B835">
        <v>257</v>
      </c>
      <c r="C835">
        <v>2023</v>
      </c>
      <c r="D835">
        <v>5</v>
      </c>
      <c r="E835">
        <v>99</v>
      </c>
      <c r="F835">
        <v>99</v>
      </c>
      <c r="G835">
        <v>99</v>
      </c>
      <c r="H835">
        <v>99</v>
      </c>
      <c r="I835">
        <v>99</v>
      </c>
      <c r="J835">
        <v>999</v>
      </c>
      <c r="K835">
        <v>99</v>
      </c>
      <c r="L835">
        <v>7</v>
      </c>
      <c r="M835">
        <v>99</v>
      </c>
      <c r="N835">
        <v>99</v>
      </c>
      <c r="O835">
        <v>99</v>
      </c>
      <c r="P835">
        <v>99</v>
      </c>
      <c r="Q835">
        <v>168</v>
      </c>
      <c r="R835">
        <v>226</v>
      </c>
      <c r="S835">
        <v>7</v>
      </c>
      <c r="T835">
        <v>10.592920353982301</v>
      </c>
      <c r="U835">
        <v>384.8982300884955</v>
      </c>
      <c r="V835">
        <v>100</v>
      </c>
      <c r="W835">
        <v>98.230088495575217</v>
      </c>
      <c r="X835">
        <v>78.31858407079649</v>
      </c>
      <c r="Y835">
        <v>40.025067327445633</v>
      </c>
      <c r="Z835">
        <v>0</v>
      </c>
      <c r="AA835">
        <v>2.3163030054648597</v>
      </c>
      <c r="AC835">
        <v>14.391776391772462</v>
      </c>
      <c r="AE835">
        <v>5.3822338652060004</v>
      </c>
      <c r="AF835">
        <v>6.8080937321896728</v>
      </c>
      <c r="AG835">
        <v>2431.3396226415098</v>
      </c>
      <c r="AH835">
        <v>93.362831858407063</v>
      </c>
      <c r="AI835">
        <v>81.858407079646</v>
      </c>
      <c r="AJ835">
        <v>796.63287141962269</v>
      </c>
      <c r="AK835">
        <v>-2.3113816539982142</v>
      </c>
      <c r="AL835">
        <v>-12.907804424291436</v>
      </c>
      <c r="AN835">
        <v>99</v>
      </c>
      <c r="AO835">
        <v>99</v>
      </c>
      <c r="AP835">
        <v>99</v>
      </c>
      <c r="AQ835">
        <v>99</v>
      </c>
      <c r="AR835">
        <v>221.16509433962256</v>
      </c>
      <c r="AS835">
        <v>35.577473904999259</v>
      </c>
    </row>
    <row r="836" spans="1:45">
      <c r="A836">
        <v>16</v>
      </c>
      <c r="B836">
        <v>258</v>
      </c>
      <c r="C836">
        <v>2023</v>
      </c>
      <c r="D836">
        <v>6</v>
      </c>
      <c r="E836">
        <v>99</v>
      </c>
      <c r="F836">
        <v>99</v>
      </c>
      <c r="G836">
        <v>99</v>
      </c>
      <c r="H836">
        <v>99</v>
      </c>
      <c r="I836">
        <v>99</v>
      </c>
      <c r="J836">
        <v>999</v>
      </c>
      <c r="K836">
        <v>99</v>
      </c>
      <c r="L836">
        <v>7</v>
      </c>
      <c r="M836">
        <v>99</v>
      </c>
      <c r="N836">
        <v>99</v>
      </c>
      <c r="O836">
        <v>99</v>
      </c>
      <c r="P836">
        <v>99</v>
      </c>
      <c r="Q836">
        <v>215</v>
      </c>
      <c r="R836">
        <v>268</v>
      </c>
      <c r="S836">
        <v>7</v>
      </c>
      <c r="T836">
        <v>10.227611940298509</v>
      </c>
      <c r="U836">
        <v>380.67388059701494</v>
      </c>
      <c r="V836">
        <v>100</v>
      </c>
      <c r="W836">
        <v>93.656716417910431</v>
      </c>
      <c r="X836">
        <v>77.985074626865682</v>
      </c>
      <c r="Y836">
        <v>40.011701514373449</v>
      </c>
      <c r="Z836">
        <v>0</v>
      </c>
      <c r="AA836">
        <v>2.3917735813272625</v>
      </c>
      <c r="AC836">
        <v>33.911907829477045</v>
      </c>
      <c r="AE836">
        <v>5.97547380156076</v>
      </c>
      <c r="AF836">
        <v>7.5309568710202415</v>
      </c>
      <c r="AG836">
        <v>2630.5573122529645</v>
      </c>
      <c r="AH836">
        <v>94.402985074626869</v>
      </c>
      <c r="AI836">
        <v>80.223880597014897</v>
      </c>
      <c r="AJ836">
        <v>994.66544004725358</v>
      </c>
      <c r="AK836">
        <v>2.7519058717175158</v>
      </c>
      <c r="AL836">
        <v>-23.388600009661921</v>
      </c>
      <c r="AN836">
        <v>99</v>
      </c>
      <c r="AO836">
        <v>99</v>
      </c>
      <c r="AP836">
        <v>99</v>
      </c>
      <c r="AQ836">
        <v>99</v>
      </c>
      <c r="AR836">
        <v>220.96442687747037</v>
      </c>
      <c r="AS836">
        <v>35.27693022375599</v>
      </c>
    </row>
    <row r="837" spans="1:45">
      <c r="A837">
        <v>16</v>
      </c>
      <c r="B837">
        <v>259</v>
      </c>
      <c r="C837">
        <v>2023</v>
      </c>
      <c r="D837">
        <v>7</v>
      </c>
      <c r="E837">
        <v>99</v>
      </c>
      <c r="F837">
        <v>99</v>
      </c>
      <c r="G837">
        <v>99</v>
      </c>
      <c r="H837">
        <v>99</v>
      </c>
      <c r="I837">
        <v>99</v>
      </c>
      <c r="J837">
        <v>999</v>
      </c>
      <c r="K837">
        <v>99</v>
      </c>
      <c r="L837">
        <v>7</v>
      </c>
      <c r="M837">
        <v>99</v>
      </c>
      <c r="N837">
        <v>99</v>
      </c>
      <c r="O837">
        <v>99</v>
      </c>
      <c r="P837">
        <v>99</v>
      </c>
      <c r="Q837">
        <v>99</v>
      </c>
      <c r="R837">
        <v>141</v>
      </c>
      <c r="S837">
        <v>7</v>
      </c>
      <c r="T837">
        <v>10.035460992907799</v>
      </c>
      <c r="U837">
        <v>380.58226950354606</v>
      </c>
      <c r="V837">
        <v>100</v>
      </c>
      <c r="W837">
        <v>96.453900709219837</v>
      </c>
      <c r="X837">
        <v>80.141843971631204</v>
      </c>
      <c r="Y837">
        <v>36.895424928641177</v>
      </c>
      <c r="Z837">
        <v>0</v>
      </c>
      <c r="AA837">
        <v>2.2484394825377185</v>
      </c>
      <c r="AC837">
        <v>26.135764062318955</v>
      </c>
      <c r="AE837">
        <v>4.8470264695771741</v>
      </c>
      <c r="AF837">
        <v>6.1900492220003196</v>
      </c>
      <c r="AG837">
        <v>2715.6390977443607</v>
      </c>
      <c r="AH837">
        <v>94.32624113475174</v>
      </c>
      <c r="AI837">
        <v>86.524822695035482</v>
      </c>
      <c r="AJ837">
        <v>1016.1276438255952</v>
      </c>
      <c r="AK837">
        <v>-3.430819543591193</v>
      </c>
      <c r="AL837">
        <v>-18.890870780342155</v>
      </c>
      <c r="AN837">
        <v>99</v>
      </c>
      <c r="AO837">
        <v>99</v>
      </c>
      <c r="AP837">
        <v>99</v>
      </c>
      <c r="AQ837">
        <v>99</v>
      </c>
      <c r="AR837">
        <v>220.93233082706763</v>
      </c>
      <c r="AS837">
        <v>35.222557692056085</v>
      </c>
    </row>
    <row r="838" spans="1:45">
      <c r="A838">
        <v>16</v>
      </c>
      <c r="B838">
        <v>260</v>
      </c>
      <c r="C838">
        <v>2023</v>
      </c>
      <c r="D838">
        <v>8</v>
      </c>
      <c r="E838">
        <v>99</v>
      </c>
      <c r="F838">
        <v>99</v>
      </c>
      <c r="G838">
        <v>99</v>
      </c>
      <c r="H838">
        <v>99</v>
      </c>
      <c r="I838">
        <v>99</v>
      </c>
      <c r="J838">
        <v>999</v>
      </c>
      <c r="K838">
        <v>99</v>
      </c>
      <c r="L838">
        <v>7</v>
      </c>
      <c r="M838">
        <v>99</v>
      </c>
      <c r="N838">
        <v>99</v>
      </c>
      <c r="O838">
        <v>99</v>
      </c>
      <c r="P838">
        <v>99</v>
      </c>
      <c r="Q838">
        <v>97</v>
      </c>
      <c r="R838">
        <v>132</v>
      </c>
      <c r="S838">
        <v>7</v>
      </c>
      <c r="T838">
        <v>10.174242424242424</v>
      </c>
      <c r="U838">
        <v>380.9068181818181</v>
      </c>
      <c r="V838">
        <v>100</v>
      </c>
      <c r="W838">
        <v>93.181818181818173</v>
      </c>
      <c r="X838">
        <v>76.515151515151501</v>
      </c>
      <c r="Y838">
        <v>39.98238474473515</v>
      </c>
      <c r="Z838">
        <v>0</v>
      </c>
      <c r="AA838">
        <v>2.5030170041469315</v>
      </c>
      <c r="AC838">
        <v>16.307534346379612</v>
      </c>
      <c r="AE838">
        <v>3.3880903490759744</v>
      </c>
      <c r="AF838">
        <v>4.3935152097535939</v>
      </c>
      <c r="AG838">
        <v>2661.483870967742</v>
      </c>
      <c r="AH838">
        <v>93.939393939393923</v>
      </c>
      <c r="AI838">
        <v>87.878787878787875</v>
      </c>
      <c r="AJ838">
        <v>986.95286585392421</v>
      </c>
      <c r="AK838">
        <v>10.728163590992819</v>
      </c>
      <c r="AL838">
        <v>-9.2784517940455178</v>
      </c>
      <c r="AN838">
        <v>99</v>
      </c>
      <c r="AO838">
        <v>99</v>
      </c>
      <c r="AP838">
        <v>99</v>
      </c>
      <c r="AQ838">
        <v>99</v>
      </c>
      <c r="AR838">
        <v>221.48387096774184</v>
      </c>
      <c r="AS838">
        <v>35.021934038098792</v>
      </c>
    </row>
    <row r="839" spans="1:45">
      <c r="A839">
        <v>16</v>
      </c>
      <c r="B839">
        <v>261</v>
      </c>
      <c r="C839">
        <v>2023</v>
      </c>
      <c r="D839">
        <v>9</v>
      </c>
      <c r="E839">
        <v>99</v>
      </c>
      <c r="F839">
        <v>99</v>
      </c>
      <c r="G839">
        <v>99</v>
      </c>
      <c r="H839">
        <v>99</v>
      </c>
      <c r="I839">
        <v>99</v>
      </c>
      <c r="J839">
        <v>999</v>
      </c>
      <c r="K839">
        <v>99</v>
      </c>
      <c r="L839">
        <v>7</v>
      </c>
      <c r="M839">
        <v>99</v>
      </c>
      <c r="N839">
        <v>99</v>
      </c>
      <c r="O839">
        <v>99</v>
      </c>
      <c r="P839">
        <v>99</v>
      </c>
      <c r="Q839">
        <v>96</v>
      </c>
      <c r="R839">
        <v>133</v>
      </c>
      <c r="S839">
        <v>7</v>
      </c>
      <c r="T839">
        <v>10.022556390977444</v>
      </c>
      <c r="U839">
        <v>379.59548872180449</v>
      </c>
      <c r="V839">
        <v>100</v>
      </c>
      <c r="W839">
        <v>90.977443609022558</v>
      </c>
      <c r="X839">
        <v>75.939849624060145</v>
      </c>
      <c r="Y839">
        <v>42.821006833853488</v>
      </c>
      <c r="Z839">
        <v>0</v>
      </c>
      <c r="AA839">
        <v>2.7569902010389087</v>
      </c>
      <c r="AC839">
        <v>30.837083136600725</v>
      </c>
      <c r="AE839">
        <v>3.5278514588859404</v>
      </c>
      <c r="AF839">
        <v>4.5613720071264687</v>
      </c>
      <c r="AG839">
        <v>2594.6484375</v>
      </c>
      <c r="AH839">
        <v>96.240601503759379</v>
      </c>
      <c r="AI839">
        <v>81.954887218045116</v>
      </c>
      <c r="AJ839">
        <v>839.24927939576389</v>
      </c>
      <c r="AK839">
        <v>-24.513497047679689</v>
      </c>
      <c r="AL839">
        <v>-19.643776102770968</v>
      </c>
      <c r="AN839">
        <v>99</v>
      </c>
      <c r="AO839">
        <v>99</v>
      </c>
      <c r="AP839">
        <v>99</v>
      </c>
      <c r="AQ839">
        <v>99</v>
      </c>
      <c r="AR839">
        <v>220.9453125</v>
      </c>
      <c r="AS839">
        <v>35.098018492884449</v>
      </c>
    </row>
    <row r="840" spans="1:45">
      <c r="A840">
        <v>16</v>
      </c>
      <c r="B840">
        <v>262</v>
      </c>
      <c r="C840">
        <v>2023</v>
      </c>
      <c r="D840">
        <v>10</v>
      </c>
      <c r="E840">
        <v>99</v>
      </c>
      <c r="F840">
        <v>99</v>
      </c>
      <c r="G840">
        <v>99</v>
      </c>
      <c r="H840">
        <v>99</v>
      </c>
      <c r="I840">
        <v>99</v>
      </c>
      <c r="J840">
        <v>999</v>
      </c>
      <c r="K840">
        <v>99</v>
      </c>
      <c r="L840">
        <v>7</v>
      </c>
      <c r="M840">
        <v>99</v>
      </c>
      <c r="N840">
        <v>99</v>
      </c>
      <c r="O840">
        <v>99</v>
      </c>
      <c r="P840">
        <v>99</v>
      </c>
      <c r="Q840">
        <v>430</v>
      </c>
      <c r="R840">
        <v>688</v>
      </c>
      <c r="S840">
        <v>7</v>
      </c>
      <c r="T840">
        <v>10.27325581395349</v>
      </c>
      <c r="U840">
        <v>374.61642441860471</v>
      </c>
      <c r="V840">
        <v>100</v>
      </c>
      <c r="W840">
        <v>90.843023255813989</v>
      </c>
      <c r="X840">
        <v>76.598837209302346</v>
      </c>
      <c r="Y840">
        <v>34.647929910731079</v>
      </c>
      <c r="Z840">
        <v>0</v>
      </c>
      <c r="AA840">
        <v>2.7398406174406995</v>
      </c>
      <c r="AC840">
        <v>12.397183701138015</v>
      </c>
      <c r="AE840">
        <v>7.1554862194487781</v>
      </c>
      <c r="AF840">
        <v>8.9825180490389336</v>
      </c>
      <c r="AG840">
        <v>2605.4180451127809</v>
      </c>
      <c r="AH840">
        <v>96.656976744186011</v>
      </c>
      <c r="AI840">
        <v>93.168604651162795</v>
      </c>
      <c r="AJ840">
        <v>876.58918266374701</v>
      </c>
      <c r="AK840">
        <v>8.3024960269827144</v>
      </c>
      <c r="AL840">
        <v>2.9305602468626826</v>
      </c>
      <c r="AN840">
        <v>99</v>
      </c>
      <c r="AO840">
        <v>99</v>
      </c>
      <c r="AP840">
        <v>99</v>
      </c>
      <c r="AQ840">
        <v>99</v>
      </c>
      <c r="AR840">
        <v>219.98045112781952</v>
      </c>
      <c r="AS840">
        <v>35.174504227515904</v>
      </c>
    </row>
    <row r="841" spans="1:45">
      <c r="A841">
        <v>16</v>
      </c>
      <c r="B841">
        <v>263</v>
      </c>
      <c r="C841">
        <v>2023</v>
      </c>
      <c r="D841">
        <v>11</v>
      </c>
      <c r="E841">
        <v>99</v>
      </c>
      <c r="F841">
        <v>99</v>
      </c>
      <c r="G841">
        <v>99</v>
      </c>
      <c r="H841">
        <v>99</v>
      </c>
      <c r="I841">
        <v>99</v>
      </c>
      <c r="J841">
        <v>999</v>
      </c>
      <c r="K841">
        <v>99</v>
      </c>
      <c r="L841">
        <v>7</v>
      </c>
      <c r="M841">
        <v>99</v>
      </c>
      <c r="N841">
        <v>99</v>
      </c>
      <c r="O841">
        <v>99</v>
      </c>
      <c r="P841">
        <v>99</v>
      </c>
      <c r="Q841">
        <v>456</v>
      </c>
      <c r="R841">
        <v>691</v>
      </c>
      <c r="S841">
        <v>7</v>
      </c>
      <c r="T841">
        <v>10.412445730824892</v>
      </c>
      <c r="U841">
        <v>378.40723589001425</v>
      </c>
      <c r="V841">
        <v>100</v>
      </c>
      <c r="W841">
        <v>95.513748191027503</v>
      </c>
      <c r="X841">
        <v>78.581765557163521</v>
      </c>
      <c r="Y841">
        <v>37.298215889882627</v>
      </c>
      <c r="Z841">
        <v>0</v>
      </c>
      <c r="AA841">
        <v>2.5129053205590397</v>
      </c>
      <c r="AC841">
        <v>11.588829762544272</v>
      </c>
      <c r="AE841">
        <v>8.0330155777726091</v>
      </c>
      <c r="AF841">
        <v>10.021033564599188</v>
      </c>
      <c r="AG841">
        <v>2625.583456425406</v>
      </c>
      <c r="AH841">
        <v>97.973950795947871</v>
      </c>
      <c r="AI841">
        <v>92.185238784370483</v>
      </c>
      <c r="AJ841">
        <v>879.16797357097744</v>
      </c>
      <c r="AK841">
        <v>-3.2836342557368394</v>
      </c>
      <c r="AL841">
        <v>-4.5666088422418305</v>
      </c>
      <c r="AN841">
        <v>99</v>
      </c>
      <c r="AO841">
        <v>99</v>
      </c>
      <c r="AP841">
        <v>99</v>
      </c>
      <c r="AQ841">
        <v>99</v>
      </c>
      <c r="AR841">
        <v>220.52880354505177</v>
      </c>
      <c r="AS841">
        <v>35.243390325062741</v>
      </c>
    </row>
    <row r="842" spans="1:45">
      <c r="A842">
        <v>16</v>
      </c>
      <c r="B842">
        <v>264</v>
      </c>
      <c r="C842">
        <v>2023</v>
      </c>
      <c r="D842">
        <v>12</v>
      </c>
      <c r="E842">
        <v>99</v>
      </c>
      <c r="F842">
        <v>99</v>
      </c>
      <c r="G842">
        <v>99</v>
      </c>
      <c r="H842">
        <v>99</v>
      </c>
      <c r="I842">
        <v>99</v>
      </c>
      <c r="J842">
        <v>999</v>
      </c>
      <c r="K842">
        <v>99</v>
      </c>
      <c r="L842">
        <v>7</v>
      </c>
      <c r="M842">
        <v>99</v>
      </c>
      <c r="N842">
        <v>99</v>
      </c>
      <c r="O842">
        <v>99</v>
      </c>
      <c r="P842">
        <v>99</v>
      </c>
      <c r="Q842">
        <v>92</v>
      </c>
      <c r="R842">
        <v>164</v>
      </c>
      <c r="S842">
        <v>7</v>
      </c>
      <c r="T842">
        <v>10.128048780487806</v>
      </c>
      <c r="U842">
        <v>376.61036585365849</v>
      </c>
      <c r="V842">
        <v>100</v>
      </c>
      <c r="W842">
        <v>92.073170731707364</v>
      </c>
      <c r="X842">
        <v>76.219512195121951</v>
      </c>
      <c r="Y842">
        <v>37.044838715750593</v>
      </c>
      <c r="Z842">
        <v>0</v>
      </c>
      <c r="AA842">
        <v>2.6667681358347144</v>
      </c>
      <c r="AC842">
        <v>25.820245138689003</v>
      </c>
      <c r="AE842">
        <v>8.2661290322580623</v>
      </c>
      <c r="AF842">
        <v>10.200090830271252</v>
      </c>
      <c r="AG842">
        <v>2716.3687500000001</v>
      </c>
      <c r="AH842">
        <v>97.560975609756099</v>
      </c>
      <c r="AI842">
        <v>91.463414634146375</v>
      </c>
      <c r="AJ842">
        <v>986.94487321908559</v>
      </c>
      <c r="AK842">
        <v>8.7377758426183849</v>
      </c>
      <c r="AL842">
        <v>-18.758985421908758</v>
      </c>
      <c r="AN842">
        <v>99</v>
      </c>
      <c r="AO842">
        <v>99</v>
      </c>
      <c r="AP842">
        <v>99</v>
      </c>
      <c r="AQ842">
        <v>99</v>
      </c>
      <c r="AR842">
        <v>220.36250000000001</v>
      </c>
      <c r="AS842">
        <v>35.213088817312297</v>
      </c>
    </row>
    <row r="843" spans="1:45">
      <c r="A843">
        <v>16</v>
      </c>
      <c r="B843">
        <v>265</v>
      </c>
      <c r="C843">
        <v>2023</v>
      </c>
      <c r="D843">
        <v>1</v>
      </c>
      <c r="E843">
        <v>99</v>
      </c>
      <c r="F843">
        <v>99</v>
      </c>
      <c r="G843">
        <v>99</v>
      </c>
      <c r="H843">
        <v>99</v>
      </c>
      <c r="I843">
        <v>99</v>
      </c>
      <c r="J843">
        <v>999</v>
      </c>
      <c r="K843">
        <v>99</v>
      </c>
      <c r="L843">
        <v>8</v>
      </c>
      <c r="M843">
        <v>99</v>
      </c>
      <c r="N843">
        <v>99</v>
      </c>
      <c r="O843">
        <v>99</v>
      </c>
      <c r="P843">
        <v>99</v>
      </c>
      <c r="Q843">
        <v>103</v>
      </c>
      <c r="R843">
        <v>133</v>
      </c>
      <c r="S843">
        <v>8</v>
      </c>
      <c r="T843">
        <v>10.954887218045112</v>
      </c>
      <c r="U843">
        <v>404.12781954887186</v>
      </c>
      <c r="V843">
        <v>100</v>
      </c>
      <c r="W843">
        <v>97.744360902255622</v>
      </c>
      <c r="X843">
        <v>93.233082706766965</v>
      </c>
      <c r="Y843">
        <v>38.464807376667906</v>
      </c>
      <c r="Z843">
        <v>0</v>
      </c>
      <c r="AA843">
        <v>2.521679419066468</v>
      </c>
      <c r="AC843">
        <v>1.3686873642542541</v>
      </c>
      <c r="AE843">
        <v>2.4305555555555558</v>
      </c>
      <c r="AF843">
        <v>3.2752090216351206</v>
      </c>
      <c r="AG843">
        <v>2598.2622950819673</v>
      </c>
      <c r="AH843">
        <v>91.729323308270693</v>
      </c>
      <c r="AI843">
        <v>85.714285714285694</v>
      </c>
      <c r="AJ843">
        <v>922.81642849999525</v>
      </c>
      <c r="AK843">
        <v>18.168976519802161</v>
      </c>
      <c r="AL843">
        <v>-7.4183893761270916</v>
      </c>
      <c r="AN843">
        <v>99</v>
      </c>
      <c r="AO843">
        <v>99</v>
      </c>
      <c r="AP843">
        <v>99</v>
      </c>
      <c r="AQ843">
        <v>99</v>
      </c>
      <c r="AR843">
        <v>219.45081967213119</v>
      </c>
      <c r="AS843">
        <v>38.276001741422675</v>
      </c>
    </row>
    <row r="844" spans="1:45">
      <c r="A844">
        <v>16</v>
      </c>
      <c r="B844">
        <v>266</v>
      </c>
      <c r="C844">
        <v>2023</v>
      </c>
      <c r="D844">
        <v>2</v>
      </c>
      <c r="E844">
        <v>99</v>
      </c>
      <c r="F844">
        <v>99</v>
      </c>
      <c r="G844">
        <v>99</v>
      </c>
      <c r="H844">
        <v>99</v>
      </c>
      <c r="I844">
        <v>99</v>
      </c>
      <c r="J844">
        <v>999</v>
      </c>
      <c r="K844">
        <v>99</v>
      </c>
      <c r="L844">
        <v>8</v>
      </c>
      <c r="M844">
        <v>99</v>
      </c>
      <c r="N844">
        <v>99</v>
      </c>
      <c r="O844">
        <v>99</v>
      </c>
      <c r="P844">
        <v>99</v>
      </c>
      <c r="Q844">
        <v>53</v>
      </c>
      <c r="R844">
        <v>68</v>
      </c>
      <c r="S844">
        <v>8</v>
      </c>
      <c r="T844">
        <v>10.132352941176469</v>
      </c>
      <c r="U844">
        <v>417.52794117647022</v>
      </c>
      <c r="V844">
        <v>100</v>
      </c>
      <c r="W844">
        <v>95.588235294117638</v>
      </c>
      <c r="X844">
        <v>97.058823529411754</v>
      </c>
      <c r="Y844">
        <v>39.615018117721611</v>
      </c>
      <c r="Z844">
        <v>0</v>
      </c>
      <c r="AA844">
        <v>2.4728193707059138</v>
      </c>
      <c r="AC844">
        <v>11.948786987998449</v>
      </c>
      <c r="AE844">
        <v>1.8594476346732296</v>
      </c>
      <c r="AF844">
        <v>2.6215124514431682</v>
      </c>
      <c r="AG844">
        <v>2621.6666666666661</v>
      </c>
      <c r="AH844">
        <v>97.058823529411754</v>
      </c>
      <c r="AI844">
        <v>88.235294117647058</v>
      </c>
      <c r="AJ844">
        <v>821.26327918480251</v>
      </c>
      <c r="AK844">
        <v>-5.9236516920833981</v>
      </c>
      <c r="AL844">
        <v>-1.4153222358287862</v>
      </c>
      <c r="AN844">
        <v>99</v>
      </c>
      <c r="AO844">
        <v>99</v>
      </c>
      <c r="AP844">
        <v>99</v>
      </c>
      <c r="AQ844">
        <v>99</v>
      </c>
      <c r="AR844">
        <v>221.8333333333334</v>
      </c>
      <c r="AS844">
        <v>38.12377265586084</v>
      </c>
    </row>
    <row r="845" spans="1:45">
      <c r="A845">
        <v>16</v>
      </c>
      <c r="B845">
        <v>267</v>
      </c>
      <c r="C845">
        <v>2023</v>
      </c>
      <c r="D845">
        <v>3</v>
      </c>
      <c r="E845">
        <v>99</v>
      </c>
      <c r="F845">
        <v>99</v>
      </c>
      <c r="G845">
        <v>99</v>
      </c>
      <c r="H845">
        <v>99</v>
      </c>
      <c r="I845">
        <v>99</v>
      </c>
      <c r="J845">
        <v>999</v>
      </c>
      <c r="K845">
        <v>99</v>
      </c>
      <c r="L845">
        <v>8</v>
      </c>
      <c r="M845">
        <v>99</v>
      </c>
      <c r="N845">
        <v>99</v>
      </c>
      <c r="O845">
        <v>99</v>
      </c>
      <c r="P845">
        <v>99</v>
      </c>
      <c r="Q845">
        <v>106</v>
      </c>
      <c r="R845">
        <v>145</v>
      </c>
      <c r="S845">
        <v>8</v>
      </c>
      <c r="T845">
        <v>11.137931034482756</v>
      </c>
      <c r="U845">
        <v>408.24689655172409</v>
      </c>
      <c r="V845">
        <v>100</v>
      </c>
      <c r="W845">
        <v>100</v>
      </c>
      <c r="X845">
        <v>91.034482758620669</v>
      </c>
      <c r="Y845">
        <v>44.623179464724302</v>
      </c>
      <c r="Z845">
        <v>0</v>
      </c>
      <c r="AA845">
        <v>2.0963702280787171</v>
      </c>
      <c r="AC845">
        <v>14.057975534016338</v>
      </c>
      <c r="AE845">
        <v>2.9175050301810859</v>
      </c>
      <c r="AF845">
        <v>3.9738171315624191</v>
      </c>
      <c r="AG845">
        <v>2447.5514705882351</v>
      </c>
      <c r="AH845">
        <v>93.793103448275872</v>
      </c>
      <c r="AI845">
        <v>90.344827586206875</v>
      </c>
      <c r="AJ845">
        <v>719.27666709088146</v>
      </c>
      <c r="AK845">
        <v>0.64109891077578141</v>
      </c>
      <c r="AL845">
        <v>2.6504613917989026</v>
      </c>
      <c r="AN845">
        <v>99</v>
      </c>
      <c r="AO845">
        <v>99</v>
      </c>
      <c r="AP845">
        <v>99</v>
      </c>
      <c r="AQ845">
        <v>99</v>
      </c>
      <c r="AR845">
        <v>219.36029411764713</v>
      </c>
      <c r="AS845">
        <v>38.537766070901029</v>
      </c>
    </row>
    <row r="846" spans="1:45">
      <c r="A846">
        <v>16</v>
      </c>
      <c r="B846">
        <v>268</v>
      </c>
      <c r="C846">
        <v>2023</v>
      </c>
      <c r="D846">
        <v>4</v>
      </c>
      <c r="E846">
        <v>99</v>
      </c>
      <c r="F846">
        <v>99</v>
      </c>
      <c r="G846">
        <v>99</v>
      </c>
      <c r="H846">
        <v>99</v>
      </c>
      <c r="I846">
        <v>99</v>
      </c>
      <c r="J846">
        <v>999</v>
      </c>
      <c r="K846">
        <v>99</v>
      </c>
      <c r="L846">
        <v>8</v>
      </c>
      <c r="M846">
        <v>99</v>
      </c>
      <c r="N846">
        <v>99</v>
      </c>
      <c r="O846">
        <v>99</v>
      </c>
      <c r="P846">
        <v>99</v>
      </c>
      <c r="Q846">
        <v>109</v>
      </c>
      <c r="R846">
        <v>142</v>
      </c>
      <c r="S846">
        <v>8</v>
      </c>
      <c r="T846">
        <v>10.809859154929578</v>
      </c>
      <c r="U846">
        <v>414.3950704225353</v>
      </c>
      <c r="V846">
        <v>100</v>
      </c>
      <c r="W846">
        <v>98.591549295774627</v>
      </c>
      <c r="X846">
        <v>96.478873239436638</v>
      </c>
      <c r="Y846">
        <v>33.672999438603128</v>
      </c>
      <c r="Z846">
        <v>0</v>
      </c>
      <c r="AA846">
        <v>2.1458544986691011</v>
      </c>
      <c r="AC846">
        <v>16.065101250101723</v>
      </c>
      <c r="AE846">
        <v>4.0513552068473597</v>
      </c>
      <c r="AF846">
        <v>5.5068633065099908</v>
      </c>
      <c r="AG846">
        <v>2568.255813953489</v>
      </c>
      <c r="AH846">
        <v>90.845070422535215</v>
      </c>
      <c r="AI846">
        <v>90.1408450704225</v>
      </c>
      <c r="AJ846">
        <v>816.1652845891706</v>
      </c>
      <c r="AK846">
        <v>23.953889997510672</v>
      </c>
      <c r="AL846">
        <v>-17.465106251347216</v>
      </c>
      <c r="AN846">
        <v>99</v>
      </c>
      <c r="AO846">
        <v>99</v>
      </c>
      <c r="AP846">
        <v>99</v>
      </c>
      <c r="AQ846">
        <v>99</v>
      </c>
      <c r="AR846">
        <v>221.85271317829464</v>
      </c>
      <c r="AS846">
        <v>38.06047079616247</v>
      </c>
    </row>
    <row r="847" spans="1:45">
      <c r="A847">
        <v>16</v>
      </c>
      <c r="B847">
        <v>269</v>
      </c>
      <c r="C847">
        <v>2023</v>
      </c>
      <c r="D847">
        <v>5</v>
      </c>
      <c r="E847">
        <v>99</v>
      </c>
      <c r="F847">
        <v>99</v>
      </c>
      <c r="G847">
        <v>99</v>
      </c>
      <c r="H847">
        <v>99</v>
      </c>
      <c r="I847">
        <v>99</v>
      </c>
      <c r="J847">
        <v>999</v>
      </c>
      <c r="K847">
        <v>99</v>
      </c>
      <c r="L847">
        <v>8</v>
      </c>
      <c r="M847">
        <v>99</v>
      </c>
      <c r="N847">
        <v>99</v>
      </c>
      <c r="O847">
        <v>99</v>
      </c>
      <c r="P847">
        <v>99</v>
      </c>
      <c r="Q847">
        <v>109</v>
      </c>
      <c r="R847">
        <v>132</v>
      </c>
      <c r="S847">
        <v>8</v>
      </c>
      <c r="T847">
        <v>11.18181818181818</v>
      </c>
      <c r="U847">
        <v>417.89924242424246</v>
      </c>
      <c r="V847">
        <v>100</v>
      </c>
      <c r="W847">
        <v>99.242424242424235</v>
      </c>
      <c r="X847">
        <v>96.212121212121218</v>
      </c>
      <c r="Y847">
        <v>38.128789918356325</v>
      </c>
      <c r="Z847">
        <v>0</v>
      </c>
      <c r="AA847">
        <v>2.2523327362583312</v>
      </c>
      <c r="AC847">
        <v>28.490831595328434</v>
      </c>
      <c r="AE847">
        <v>3.1436056203858072</v>
      </c>
      <c r="AF847">
        <v>4.3173443401963443</v>
      </c>
      <c r="AG847">
        <v>2549.4959349593501</v>
      </c>
      <c r="AH847">
        <v>93.181818181818173</v>
      </c>
      <c r="AI847">
        <v>87.878787878787875</v>
      </c>
      <c r="AJ847">
        <v>904.06485282503741</v>
      </c>
      <c r="AK847">
        <v>6.4919533962512403</v>
      </c>
      <c r="AL847">
        <v>-7.9374158480838481</v>
      </c>
      <c r="AN847">
        <v>99</v>
      </c>
      <c r="AO847">
        <v>99</v>
      </c>
      <c r="AP847">
        <v>99</v>
      </c>
      <c r="AQ847">
        <v>99</v>
      </c>
      <c r="AR847">
        <v>221.87804878048783</v>
      </c>
      <c r="AS847">
        <v>38.296564233223698</v>
      </c>
    </row>
    <row r="848" spans="1:45">
      <c r="A848">
        <v>16</v>
      </c>
      <c r="B848">
        <v>270</v>
      </c>
      <c r="C848">
        <v>2023</v>
      </c>
      <c r="D848">
        <v>6</v>
      </c>
      <c r="E848">
        <v>99</v>
      </c>
      <c r="F848">
        <v>99</v>
      </c>
      <c r="G848">
        <v>99</v>
      </c>
      <c r="H848">
        <v>99</v>
      </c>
      <c r="I848">
        <v>99</v>
      </c>
      <c r="J848">
        <v>999</v>
      </c>
      <c r="K848">
        <v>99</v>
      </c>
      <c r="L848">
        <v>8</v>
      </c>
      <c r="M848">
        <v>99</v>
      </c>
      <c r="N848">
        <v>99</v>
      </c>
      <c r="O848">
        <v>99</v>
      </c>
      <c r="P848">
        <v>99</v>
      </c>
      <c r="Q848">
        <v>149</v>
      </c>
      <c r="R848">
        <v>183</v>
      </c>
      <c r="S848">
        <v>8</v>
      </c>
      <c r="T848">
        <v>11.289617486338798</v>
      </c>
      <c r="U848">
        <v>413.78251366120207</v>
      </c>
      <c r="V848">
        <v>100</v>
      </c>
      <c r="W848">
        <v>99.453551912568287</v>
      </c>
      <c r="X848">
        <v>95.081967213114751</v>
      </c>
      <c r="Y848">
        <v>38.848821746080723</v>
      </c>
      <c r="Z848">
        <v>0</v>
      </c>
      <c r="AA848">
        <v>2.0293613537161153</v>
      </c>
      <c r="AC848">
        <v>27.90471201095162</v>
      </c>
      <c r="AE848">
        <v>4.080267558528428</v>
      </c>
      <c r="AF848">
        <v>5.5896615230528814</v>
      </c>
      <c r="AG848">
        <v>2520.909090909091</v>
      </c>
      <c r="AH848">
        <v>96.174863387978093</v>
      </c>
      <c r="AI848">
        <v>93.442622950819683</v>
      </c>
      <c r="AJ848">
        <v>829.70079678766251</v>
      </c>
      <c r="AK848">
        <v>16.262919920074513</v>
      </c>
      <c r="AL848">
        <v>4.5827127519439692</v>
      </c>
      <c r="AN848">
        <v>99</v>
      </c>
      <c r="AO848">
        <v>99</v>
      </c>
      <c r="AP848">
        <v>99</v>
      </c>
      <c r="AQ848">
        <v>99</v>
      </c>
      <c r="AR848">
        <v>220.8125</v>
      </c>
      <c r="AS848">
        <v>38.381781797295666</v>
      </c>
    </row>
    <row r="849" spans="1:45">
      <c r="A849">
        <v>16</v>
      </c>
      <c r="B849">
        <v>271</v>
      </c>
      <c r="C849">
        <v>2023</v>
      </c>
      <c r="D849">
        <v>7</v>
      </c>
      <c r="E849">
        <v>99</v>
      </c>
      <c r="F849">
        <v>99</v>
      </c>
      <c r="G849">
        <v>99</v>
      </c>
      <c r="H849">
        <v>99</v>
      </c>
      <c r="I849">
        <v>99</v>
      </c>
      <c r="J849">
        <v>999</v>
      </c>
      <c r="K849">
        <v>99</v>
      </c>
      <c r="L849">
        <v>8</v>
      </c>
      <c r="M849">
        <v>99</v>
      </c>
      <c r="N849">
        <v>99</v>
      </c>
      <c r="O849">
        <v>99</v>
      </c>
      <c r="P849">
        <v>99</v>
      </c>
      <c r="Q849">
        <v>65</v>
      </c>
      <c r="R849">
        <v>94</v>
      </c>
      <c r="S849">
        <v>8</v>
      </c>
      <c r="T849">
        <v>10.904255319148938</v>
      </c>
      <c r="U849">
        <v>411.11489361702144</v>
      </c>
      <c r="V849">
        <v>100</v>
      </c>
      <c r="W849">
        <v>98.93617021276593</v>
      </c>
      <c r="X849">
        <v>95.744680851063833</v>
      </c>
      <c r="Y849">
        <v>38.009270866423151</v>
      </c>
      <c r="Z849">
        <v>0</v>
      </c>
      <c r="AA849">
        <v>2.2411487790206523</v>
      </c>
      <c r="AC849">
        <v>20.62151427990003</v>
      </c>
      <c r="AE849">
        <v>3.2313509797181159</v>
      </c>
      <c r="AF849">
        <v>4.4577684096291055</v>
      </c>
      <c r="AG849">
        <v>2642.5274725274726</v>
      </c>
      <c r="AH849">
        <v>96.808510638297889</v>
      </c>
      <c r="AI849">
        <v>89.361702127659598</v>
      </c>
      <c r="AJ849">
        <v>1040.1174842840553</v>
      </c>
      <c r="AK849">
        <v>20.243380916816498</v>
      </c>
      <c r="AL849">
        <v>-13.870641815446319</v>
      </c>
      <c r="AN849">
        <v>99</v>
      </c>
      <c r="AO849">
        <v>99</v>
      </c>
      <c r="AP849">
        <v>99</v>
      </c>
      <c r="AQ849">
        <v>99</v>
      </c>
      <c r="AR849">
        <v>220.30769230769235</v>
      </c>
      <c r="AS849">
        <v>38.48802840709957</v>
      </c>
    </row>
    <row r="850" spans="1:45">
      <c r="A850">
        <v>16</v>
      </c>
      <c r="B850">
        <v>272</v>
      </c>
      <c r="C850">
        <v>2023</v>
      </c>
      <c r="D850">
        <v>8</v>
      </c>
      <c r="E850">
        <v>99</v>
      </c>
      <c r="F850">
        <v>99</v>
      </c>
      <c r="G850">
        <v>99</v>
      </c>
      <c r="H850">
        <v>99</v>
      </c>
      <c r="I850">
        <v>99</v>
      </c>
      <c r="J850">
        <v>999</v>
      </c>
      <c r="K850">
        <v>99</v>
      </c>
      <c r="L850">
        <v>8</v>
      </c>
      <c r="M850">
        <v>99</v>
      </c>
      <c r="N850">
        <v>99</v>
      </c>
      <c r="O850">
        <v>99</v>
      </c>
      <c r="P850">
        <v>99</v>
      </c>
      <c r="Q850">
        <v>58</v>
      </c>
      <c r="R850">
        <v>84</v>
      </c>
      <c r="S850">
        <v>8</v>
      </c>
      <c r="T850">
        <v>11.428571428571431</v>
      </c>
      <c r="U850">
        <v>407.04523809523823</v>
      </c>
      <c r="V850">
        <v>100</v>
      </c>
      <c r="W850">
        <v>100</v>
      </c>
      <c r="X850">
        <v>91.666666666666686</v>
      </c>
      <c r="Y850">
        <v>37.14798079740325</v>
      </c>
      <c r="Z850">
        <v>0</v>
      </c>
      <c r="AA850">
        <v>2.2953665247609552</v>
      </c>
      <c r="AC850">
        <v>-5.4565704037226013</v>
      </c>
      <c r="AE850">
        <v>2.1560574948665314</v>
      </c>
      <c r="AF850">
        <v>2.9877305025458165</v>
      </c>
      <c r="AG850">
        <v>2614.8333333333339</v>
      </c>
      <c r="AH850">
        <v>92.857142857142875</v>
      </c>
      <c r="AI850">
        <v>91.666666666666686</v>
      </c>
      <c r="AJ850">
        <v>737.87775057005467</v>
      </c>
      <c r="AK850">
        <v>9.3396525584362369</v>
      </c>
      <c r="AL850">
        <v>-28.110316294567536</v>
      </c>
      <c r="AN850">
        <v>99</v>
      </c>
      <c r="AO850">
        <v>99</v>
      </c>
      <c r="AP850">
        <v>99</v>
      </c>
      <c r="AQ850">
        <v>99</v>
      </c>
      <c r="AR850">
        <v>220.24358974358981</v>
      </c>
      <c r="AS850">
        <v>38.013472088479553</v>
      </c>
    </row>
    <row r="851" spans="1:45">
      <c r="A851">
        <v>16</v>
      </c>
      <c r="B851">
        <v>273</v>
      </c>
      <c r="C851">
        <v>2023</v>
      </c>
      <c r="D851">
        <v>9</v>
      </c>
      <c r="E851">
        <v>99</v>
      </c>
      <c r="F851">
        <v>99</v>
      </c>
      <c r="G851">
        <v>99</v>
      </c>
      <c r="H851">
        <v>99</v>
      </c>
      <c r="I851">
        <v>99</v>
      </c>
      <c r="J851">
        <v>999</v>
      </c>
      <c r="K851">
        <v>99</v>
      </c>
      <c r="L851">
        <v>8</v>
      </c>
      <c r="M851">
        <v>99</v>
      </c>
      <c r="N851">
        <v>99</v>
      </c>
      <c r="O851">
        <v>99</v>
      </c>
      <c r="P851">
        <v>99</v>
      </c>
      <c r="Q851">
        <v>64</v>
      </c>
      <c r="R851">
        <v>82</v>
      </c>
      <c r="S851">
        <v>8</v>
      </c>
      <c r="T851">
        <v>11.536585365853661</v>
      </c>
      <c r="U851">
        <v>412.77439024390225</v>
      </c>
      <c r="V851">
        <v>100</v>
      </c>
      <c r="W851">
        <v>100</v>
      </c>
      <c r="X851">
        <v>93.902439024390233</v>
      </c>
      <c r="Y851">
        <v>40.508935512250439</v>
      </c>
      <c r="Z851">
        <v>0</v>
      </c>
      <c r="AA851">
        <v>2.4603941878865294</v>
      </c>
      <c r="AC851">
        <v>18.982872104614142</v>
      </c>
      <c r="AE851">
        <v>2.1750663129973473</v>
      </c>
      <c r="AF851">
        <v>3.0580839716836108</v>
      </c>
      <c r="AG851">
        <v>2589.9367088607596</v>
      </c>
      <c r="AH851">
        <v>96.341463414634163</v>
      </c>
      <c r="AI851">
        <v>89.024390243902431</v>
      </c>
      <c r="AJ851">
        <v>913.12787438648058</v>
      </c>
      <c r="AK851">
        <v>21.739695755484796</v>
      </c>
      <c r="AL851">
        <v>-25.26685084637403</v>
      </c>
      <c r="AN851">
        <v>99</v>
      </c>
      <c r="AO851">
        <v>99</v>
      </c>
      <c r="AP851">
        <v>99</v>
      </c>
      <c r="AQ851">
        <v>99</v>
      </c>
      <c r="AR851">
        <v>221.50632911392404</v>
      </c>
      <c r="AS851">
        <v>38.047101024228375</v>
      </c>
    </row>
    <row r="852" spans="1:45">
      <c r="A852">
        <v>16</v>
      </c>
      <c r="B852">
        <v>274</v>
      </c>
      <c r="C852">
        <v>2023</v>
      </c>
      <c r="D852">
        <v>10</v>
      </c>
      <c r="E852">
        <v>99</v>
      </c>
      <c r="F852">
        <v>99</v>
      </c>
      <c r="G852">
        <v>99</v>
      </c>
      <c r="H852">
        <v>99</v>
      </c>
      <c r="I852">
        <v>99</v>
      </c>
      <c r="J852">
        <v>999</v>
      </c>
      <c r="K852">
        <v>99</v>
      </c>
      <c r="L852">
        <v>8</v>
      </c>
      <c r="M852">
        <v>99</v>
      </c>
      <c r="N852">
        <v>99</v>
      </c>
      <c r="O852">
        <v>99</v>
      </c>
      <c r="P852">
        <v>99</v>
      </c>
      <c r="Q852">
        <v>213</v>
      </c>
      <c r="R852">
        <v>311</v>
      </c>
      <c r="S852">
        <v>8</v>
      </c>
      <c r="T852">
        <v>11.524115755627012</v>
      </c>
      <c r="U852">
        <v>413.88971061093241</v>
      </c>
      <c r="V852">
        <v>100</v>
      </c>
      <c r="W852">
        <v>98.070739549839232</v>
      </c>
      <c r="X852">
        <v>95.819935691318307</v>
      </c>
      <c r="Y852">
        <v>37.06874586295045</v>
      </c>
      <c r="Z852">
        <v>0</v>
      </c>
      <c r="AA852">
        <v>2.5432396560323243</v>
      </c>
      <c r="AC852">
        <v>20.899712320665817</v>
      </c>
      <c r="AE852">
        <v>3.2345293811752458</v>
      </c>
      <c r="AF852">
        <v>4.4860887881708322</v>
      </c>
      <c r="AG852">
        <v>2664.7792207792204</v>
      </c>
      <c r="AH852">
        <v>99.035369774919616</v>
      </c>
      <c r="AI852">
        <v>96.141479099678477</v>
      </c>
      <c r="AJ852">
        <v>822.2972275748682</v>
      </c>
      <c r="AK852">
        <v>1.7476982693115104</v>
      </c>
      <c r="AL852">
        <v>-5.4309835176593939</v>
      </c>
      <c r="AN852">
        <v>99</v>
      </c>
      <c r="AO852">
        <v>99</v>
      </c>
      <c r="AP852">
        <v>99</v>
      </c>
      <c r="AQ852">
        <v>99</v>
      </c>
      <c r="AR852">
        <v>221.10389610389612</v>
      </c>
      <c r="AS852">
        <v>38.246289294014694</v>
      </c>
    </row>
    <row r="853" spans="1:45">
      <c r="A853">
        <v>16</v>
      </c>
      <c r="B853">
        <v>275</v>
      </c>
      <c r="C853">
        <v>2023</v>
      </c>
      <c r="D853">
        <v>11</v>
      </c>
      <c r="E853">
        <v>99</v>
      </c>
      <c r="F853">
        <v>99</v>
      </c>
      <c r="G853">
        <v>99</v>
      </c>
      <c r="H853">
        <v>99</v>
      </c>
      <c r="I853">
        <v>99</v>
      </c>
      <c r="J853">
        <v>999</v>
      </c>
      <c r="K853">
        <v>99</v>
      </c>
      <c r="L853">
        <v>8</v>
      </c>
      <c r="M853">
        <v>99</v>
      </c>
      <c r="N853">
        <v>99</v>
      </c>
      <c r="O853">
        <v>99</v>
      </c>
      <c r="P853">
        <v>99</v>
      </c>
      <c r="Q853">
        <v>245</v>
      </c>
      <c r="R853">
        <v>340</v>
      </c>
      <c r="S853">
        <v>8</v>
      </c>
      <c r="T853">
        <v>11.147058823529411</v>
      </c>
      <c r="U853">
        <v>411.53911764705879</v>
      </c>
      <c r="V853">
        <v>100</v>
      </c>
      <c r="W853">
        <v>99.705882352941188</v>
      </c>
      <c r="X853">
        <v>95.294117647058812</v>
      </c>
      <c r="Y853">
        <v>37.338056982407579</v>
      </c>
      <c r="Z853">
        <v>0</v>
      </c>
      <c r="AA853">
        <v>2.3792281613158965</v>
      </c>
      <c r="AC853">
        <v>6.9101220052085104</v>
      </c>
      <c r="AE853">
        <v>3.9525691699604746</v>
      </c>
      <c r="AF853">
        <v>5.3624724768738279</v>
      </c>
      <c r="AG853">
        <v>2635.0729483282671</v>
      </c>
      <c r="AH853">
        <v>96.764705882352942</v>
      </c>
      <c r="AI853">
        <v>94.411764705882362</v>
      </c>
      <c r="AJ853">
        <v>771.93584912534243</v>
      </c>
      <c r="AK853">
        <v>-2.1515487348008264</v>
      </c>
      <c r="AL853">
        <v>15.107438592114477</v>
      </c>
      <c r="AN853">
        <v>99</v>
      </c>
      <c r="AO853">
        <v>99</v>
      </c>
      <c r="AP853">
        <v>99</v>
      </c>
      <c r="AQ853">
        <v>99</v>
      </c>
      <c r="AR853">
        <v>220.74772036474164</v>
      </c>
      <c r="AS853">
        <v>38.250691750119003</v>
      </c>
    </row>
    <row r="854" spans="1:45">
      <c r="A854">
        <v>16</v>
      </c>
      <c r="B854">
        <v>276</v>
      </c>
      <c r="C854">
        <v>2023</v>
      </c>
      <c r="D854">
        <v>12</v>
      </c>
      <c r="E854">
        <v>99</v>
      </c>
      <c r="F854">
        <v>99</v>
      </c>
      <c r="G854">
        <v>99</v>
      </c>
      <c r="H854">
        <v>99</v>
      </c>
      <c r="I854">
        <v>99</v>
      </c>
      <c r="J854">
        <v>999</v>
      </c>
      <c r="K854">
        <v>99</v>
      </c>
      <c r="L854">
        <v>8</v>
      </c>
      <c r="M854">
        <v>99</v>
      </c>
      <c r="N854">
        <v>99</v>
      </c>
      <c r="O854">
        <v>99</v>
      </c>
      <c r="P854">
        <v>99</v>
      </c>
      <c r="Q854">
        <v>61</v>
      </c>
      <c r="R854">
        <v>87</v>
      </c>
      <c r="S854">
        <v>8</v>
      </c>
      <c r="T854">
        <v>10.655172413793101</v>
      </c>
      <c r="U854">
        <v>408.70229885057489</v>
      </c>
      <c r="V854">
        <v>100</v>
      </c>
      <c r="W854">
        <v>96.551724137931018</v>
      </c>
      <c r="X854">
        <v>96.551724137931018</v>
      </c>
      <c r="Y854">
        <v>37.705656690202979</v>
      </c>
      <c r="Z854">
        <v>0</v>
      </c>
      <c r="AA854">
        <v>2.2885400968458445</v>
      </c>
      <c r="AC854">
        <v>11.681535607209868</v>
      </c>
      <c r="AE854">
        <v>4.3850806451612891</v>
      </c>
      <c r="AF854">
        <v>5.8721109780768748</v>
      </c>
      <c r="AG854">
        <v>2686.678571428572</v>
      </c>
      <c r="AH854">
        <v>96.551724137931018</v>
      </c>
      <c r="AI854">
        <v>96.551724137931018</v>
      </c>
      <c r="AJ854">
        <v>722.12589854563419</v>
      </c>
      <c r="AK854">
        <v>2.8111707096810408</v>
      </c>
      <c r="AL854">
        <v>3.7790305947286393</v>
      </c>
      <c r="AN854">
        <v>99</v>
      </c>
      <c r="AO854">
        <v>99</v>
      </c>
      <c r="AP854">
        <v>99</v>
      </c>
      <c r="AQ854">
        <v>99</v>
      </c>
      <c r="AR854">
        <v>220.9166666666666</v>
      </c>
      <c r="AS854">
        <v>37.823913355973389</v>
      </c>
    </row>
    <row r="855" spans="1:45">
      <c r="A855">
        <v>16</v>
      </c>
      <c r="B855">
        <v>277</v>
      </c>
      <c r="C855">
        <v>2023</v>
      </c>
      <c r="D855">
        <v>1</v>
      </c>
      <c r="E855">
        <v>99</v>
      </c>
      <c r="F855">
        <v>99</v>
      </c>
      <c r="G855">
        <v>99</v>
      </c>
      <c r="H855">
        <v>99</v>
      </c>
      <c r="I855">
        <v>99</v>
      </c>
      <c r="J855">
        <v>999</v>
      </c>
      <c r="K855">
        <v>99</v>
      </c>
      <c r="L855">
        <v>9</v>
      </c>
      <c r="M855">
        <v>99</v>
      </c>
      <c r="N855">
        <v>99</v>
      </c>
      <c r="O855">
        <v>99</v>
      </c>
      <c r="P855">
        <v>99</v>
      </c>
      <c r="Q855">
        <v>35</v>
      </c>
      <c r="R855">
        <v>40</v>
      </c>
      <c r="S855">
        <v>9</v>
      </c>
      <c r="T855">
        <v>12.275</v>
      </c>
      <c r="U855">
        <v>449.30250000000001</v>
      </c>
      <c r="V855">
        <v>100</v>
      </c>
      <c r="W855">
        <v>100</v>
      </c>
      <c r="X855">
        <v>100</v>
      </c>
      <c r="Y855">
        <v>37.815092803668449</v>
      </c>
      <c r="Z855">
        <v>0</v>
      </c>
      <c r="AA855">
        <v>2.0123058912600755</v>
      </c>
      <c r="AC855">
        <v>-6.4434628952555588</v>
      </c>
      <c r="AE855">
        <v>0.73099415204678364</v>
      </c>
      <c r="AF855">
        <v>1.0951344965995389</v>
      </c>
      <c r="AG855">
        <v>2423.971428571429</v>
      </c>
      <c r="AH855">
        <v>87.5</v>
      </c>
      <c r="AI855">
        <v>87.5</v>
      </c>
      <c r="AJ855">
        <v>684.26692726968895</v>
      </c>
      <c r="AK855">
        <v>20.979839258072687</v>
      </c>
      <c r="AL855">
        <v>-44.053176818375398</v>
      </c>
      <c r="AN855">
        <v>99</v>
      </c>
      <c r="AO855">
        <v>99</v>
      </c>
      <c r="AP855">
        <v>99</v>
      </c>
      <c r="AQ855">
        <v>99</v>
      </c>
      <c r="AR855">
        <v>221.94285714285721</v>
      </c>
      <c r="AS855">
        <v>41.184632677763041</v>
      </c>
    </row>
    <row r="856" spans="1:45">
      <c r="A856">
        <v>16</v>
      </c>
      <c r="B856">
        <v>278</v>
      </c>
      <c r="C856">
        <v>2023</v>
      </c>
      <c r="D856">
        <v>2</v>
      </c>
      <c r="E856">
        <v>99</v>
      </c>
      <c r="F856">
        <v>99</v>
      </c>
      <c r="G856">
        <v>99</v>
      </c>
      <c r="H856">
        <v>99</v>
      </c>
      <c r="I856">
        <v>99</v>
      </c>
      <c r="J856">
        <v>999</v>
      </c>
      <c r="K856">
        <v>99</v>
      </c>
      <c r="L856">
        <v>9</v>
      </c>
      <c r="M856">
        <v>99</v>
      </c>
      <c r="N856">
        <v>99</v>
      </c>
      <c r="O856">
        <v>99</v>
      </c>
      <c r="P856">
        <v>99</v>
      </c>
      <c r="Q856">
        <v>26</v>
      </c>
      <c r="R856">
        <v>33</v>
      </c>
      <c r="S856">
        <v>9</v>
      </c>
      <c r="T856">
        <v>11.545454545454543</v>
      </c>
      <c r="U856">
        <v>451.26969696969718</v>
      </c>
      <c r="V856">
        <v>100</v>
      </c>
      <c r="W856">
        <v>100</v>
      </c>
      <c r="X856">
        <v>100</v>
      </c>
      <c r="Y856">
        <v>33.246904479722801</v>
      </c>
      <c r="Z856">
        <v>0</v>
      </c>
      <c r="AA856">
        <v>2.1046976186891304</v>
      </c>
      <c r="AC856">
        <v>27.47077849142547</v>
      </c>
      <c r="AE856">
        <v>0.90237899917965569</v>
      </c>
      <c r="AF856">
        <v>1.3750154542544364</v>
      </c>
      <c r="AG856">
        <v>2497.962962962963</v>
      </c>
      <c r="AH856">
        <v>81.818181818181813</v>
      </c>
      <c r="AI856">
        <v>81.818181818181813</v>
      </c>
      <c r="AJ856">
        <v>793.22611233804196</v>
      </c>
      <c r="AK856">
        <v>23.842413435536699</v>
      </c>
      <c r="AL856">
        <v>-30.710398137827873</v>
      </c>
      <c r="AN856">
        <v>99</v>
      </c>
      <c r="AO856">
        <v>99</v>
      </c>
      <c r="AP856">
        <v>99</v>
      </c>
      <c r="AQ856">
        <v>99</v>
      </c>
      <c r="AR856">
        <v>222.03703703703704</v>
      </c>
      <c r="AS856">
        <v>40.933280002855128</v>
      </c>
    </row>
    <row r="857" spans="1:45">
      <c r="A857">
        <v>16</v>
      </c>
      <c r="B857">
        <v>279</v>
      </c>
      <c r="C857">
        <v>2023</v>
      </c>
      <c r="D857">
        <v>3</v>
      </c>
      <c r="E857">
        <v>99</v>
      </c>
      <c r="F857">
        <v>99</v>
      </c>
      <c r="G857">
        <v>99</v>
      </c>
      <c r="H857">
        <v>99</v>
      </c>
      <c r="I857">
        <v>99</v>
      </c>
      <c r="J857">
        <v>999</v>
      </c>
      <c r="K857">
        <v>99</v>
      </c>
      <c r="L857">
        <v>9</v>
      </c>
      <c r="M857">
        <v>99</v>
      </c>
      <c r="N857">
        <v>99</v>
      </c>
      <c r="O857">
        <v>99</v>
      </c>
      <c r="P857">
        <v>99</v>
      </c>
      <c r="Q857">
        <v>44</v>
      </c>
      <c r="R857">
        <v>68</v>
      </c>
      <c r="S857">
        <v>9</v>
      </c>
      <c r="T857">
        <v>12.220588235294118</v>
      </c>
      <c r="U857">
        <v>445.3955882352941</v>
      </c>
      <c r="V857">
        <v>100</v>
      </c>
      <c r="W857">
        <v>100</v>
      </c>
      <c r="X857">
        <v>98.529411764705884</v>
      </c>
      <c r="Y857">
        <v>39.219163359944041</v>
      </c>
      <c r="Z857">
        <v>0</v>
      </c>
      <c r="AA857">
        <v>2.0993387490805326</v>
      </c>
      <c r="AC857">
        <v>14.624133196823411</v>
      </c>
      <c r="AE857">
        <v>1.3682092555331995</v>
      </c>
      <c r="AF857">
        <v>2.0331611716020035</v>
      </c>
      <c r="AG857">
        <v>2568.2352941176473</v>
      </c>
      <c r="AH857">
        <v>100</v>
      </c>
      <c r="AI857">
        <v>95.588235294117638</v>
      </c>
      <c r="AJ857">
        <v>844.24268391414705</v>
      </c>
      <c r="AK857">
        <v>2.9091974083569592</v>
      </c>
      <c r="AL857">
        <v>8.1675068528328936</v>
      </c>
      <c r="AN857">
        <v>99</v>
      </c>
      <c r="AO857">
        <v>99</v>
      </c>
      <c r="AP857">
        <v>99</v>
      </c>
      <c r="AQ857">
        <v>99</v>
      </c>
      <c r="AR857">
        <v>220.95588235294119</v>
      </c>
      <c r="AS857">
        <v>41.335576313124371</v>
      </c>
    </row>
    <row r="858" spans="1:45">
      <c r="A858">
        <v>16</v>
      </c>
      <c r="B858">
        <v>280</v>
      </c>
      <c r="C858">
        <v>2023</v>
      </c>
      <c r="D858">
        <v>4</v>
      </c>
      <c r="E858">
        <v>99</v>
      </c>
      <c r="F858">
        <v>99</v>
      </c>
      <c r="G858">
        <v>99</v>
      </c>
      <c r="H858">
        <v>99</v>
      </c>
      <c r="I858">
        <v>99</v>
      </c>
      <c r="J858">
        <v>999</v>
      </c>
      <c r="K858">
        <v>99</v>
      </c>
      <c r="L858">
        <v>9</v>
      </c>
      <c r="M858">
        <v>99</v>
      </c>
      <c r="N858">
        <v>99</v>
      </c>
      <c r="O858">
        <v>99</v>
      </c>
      <c r="P858">
        <v>99</v>
      </c>
      <c r="Q858">
        <v>46</v>
      </c>
      <c r="R858">
        <v>55</v>
      </c>
      <c r="S858">
        <v>9</v>
      </c>
      <c r="T858">
        <v>12.327272727272728</v>
      </c>
      <c r="U858">
        <v>450.18727272727261</v>
      </c>
      <c r="V858">
        <v>100</v>
      </c>
      <c r="W858">
        <v>100</v>
      </c>
      <c r="X858">
        <v>96.363636363636346</v>
      </c>
      <c r="Y858">
        <v>45.950946392649911</v>
      </c>
      <c r="Z858">
        <v>0</v>
      </c>
      <c r="AA858">
        <v>1.7689703780298598</v>
      </c>
      <c r="AC858">
        <v>10.385996770793993</v>
      </c>
      <c r="AE858">
        <v>1.569186875891583</v>
      </c>
      <c r="AF858">
        <v>2.3171666747928725</v>
      </c>
      <c r="AG858">
        <v>2466.8867924528313</v>
      </c>
      <c r="AH858">
        <v>96.363636363636346</v>
      </c>
      <c r="AI858">
        <v>96.363636363636346</v>
      </c>
      <c r="AJ858">
        <v>609.37709180296531</v>
      </c>
      <c r="AK858">
        <v>22.784027526911327</v>
      </c>
      <c r="AL858">
        <v>-16.061413336398694</v>
      </c>
      <c r="AN858">
        <v>99</v>
      </c>
      <c r="AO858">
        <v>99</v>
      </c>
      <c r="AP858">
        <v>99</v>
      </c>
      <c r="AQ858">
        <v>99</v>
      </c>
      <c r="AR858">
        <v>221.11320754716988</v>
      </c>
      <c r="AS858">
        <v>41.557082453258111</v>
      </c>
    </row>
    <row r="859" spans="1:45">
      <c r="A859">
        <v>16</v>
      </c>
      <c r="B859">
        <v>281</v>
      </c>
      <c r="C859">
        <v>2023</v>
      </c>
      <c r="D859">
        <v>5</v>
      </c>
      <c r="E859">
        <v>99</v>
      </c>
      <c r="F859">
        <v>99</v>
      </c>
      <c r="G859">
        <v>99</v>
      </c>
      <c r="H859">
        <v>99</v>
      </c>
      <c r="I859">
        <v>99</v>
      </c>
      <c r="J859">
        <v>999</v>
      </c>
      <c r="K859">
        <v>99</v>
      </c>
      <c r="L859">
        <v>9</v>
      </c>
      <c r="M859">
        <v>99</v>
      </c>
      <c r="N859">
        <v>99</v>
      </c>
      <c r="O859">
        <v>99</v>
      </c>
      <c r="P859">
        <v>99</v>
      </c>
      <c r="Q859">
        <v>75</v>
      </c>
      <c r="R859">
        <v>97</v>
      </c>
      <c r="S859">
        <v>9</v>
      </c>
      <c r="T859">
        <v>12.268041237113399</v>
      </c>
      <c r="U859">
        <v>449.42680412371129</v>
      </c>
      <c r="V859">
        <v>100</v>
      </c>
      <c r="W859">
        <v>98.969072164948443</v>
      </c>
      <c r="X859">
        <v>97.9381443298969</v>
      </c>
      <c r="Y859">
        <v>42.293492262101914</v>
      </c>
      <c r="Z859">
        <v>0</v>
      </c>
      <c r="AA859">
        <v>2.2268995779464849</v>
      </c>
      <c r="AC859">
        <v>7.5560340218932387</v>
      </c>
      <c r="AE859">
        <v>2.3100738271016903</v>
      </c>
      <c r="AF859">
        <v>3.4119438697572</v>
      </c>
      <c r="AG859">
        <v>2595.46875</v>
      </c>
      <c r="AH859">
        <v>98.969072164948443</v>
      </c>
      <c r="AI859">
        <v>95.876288659793829</v>
      </c>
      <c r="AJ859">
        <v>759.58591999639555</v>
      </c>
      <c r="AK859">
        <v>-3.7250717901951882</v>
      </c>
      <c r="AL859">
        <v>-25.230917155138911</v>
      </c>
      <c r="AN859">
        <v>99</v>
      </c>
      <c r="AO859">
        <v>99</v>
      </c>
      <c r="AP859">
        <v>99</v>
      </c>
      <c r="AQ859">
        <v>99</v>
      </c>
      <c r="AR859">
        <v>221.1666666666666</v>
      </c>
      <c r="AS859">
        <v>41.487444270117685</v>
      </c>
    </row>
    <row r="860" spans="1:45">
      <c r="A860">
        <v>16</v>
      </c>
      <c r="B860">
        <v>282</v>
      </c>
      <c r="C860">
        <v>2023</v>
      </c>
      <c r="D860">
        <v>6</v>
      </c>
      <c r="E860">
        <v>99</v>
      </c>
      <c r="F860">
        <v>99</v>
      </c>
      <c r="G860">
        <v>99</v>
      </c>
      <c r="H860">
        <v>99</v>
      </c>
      <c r="I860">
        <v>99</v>
      </c>
      <c r="J860">
        <v>999</v>
      </c>
      <c r="K860">
        <v>99</v>
      </c>
      <c r="L860">
        <v>9</v>
      </c>
      <c r="M860">
        <v>99</v>
      </c>
      <c r="N860">
        <v>99</v>
      </c>
      <c r="O860">
        <v>99</v>
      </c>
      <c r="P860">
        <v>99</v>
      </c>
      <c r="Q860">
        <v>59</v>
      </c>
      <c r="R860">
        <v>68</v>
      </c>
      <c r="S860">
        <v>9</v>
      </c>
      <c r="T860">
        <v>11.970588235294118</v>
      </c>
      <c r="U860">
        <v>444.82794117647074</v>
      </c>
      <c r="V860">
        <v>100</v>
      </c>
      <c r="W860">
        <v>100</v>
      </c>
      <c r="X860">
        <v>97.058823529411754</v>
      </c>
      <c r="Y860">
        <v>40.711350655950994</v>
      </c>
      <c r="Z860">
        <v>0</v>
      </c>
      <c r="AA860">
        <v>1.9017839012149629</v>
      </c>
      <c r="AC860">
        <v>9.3175750042724719</v>
      </c>
      <c r="AE860">
        <v>1.5161649944258639</v>
      </c>
      <c r="AF860">
        <v>2.2328690746935576</v>
      </c>
      <c r="AG860">
        <v>2563.1515151515155</v>
      </c>
      <c r="AH860">
        <v>97.058823529411754</v>
      </c>
      <c r="AI860">
        <v>94.117647058823522</v>
      </c>
      <c r="AJ860">
        <v>898.40035015819763</v>
      </c>
      <c r="AK860">
        <v>-4.7515178615032889</v>
      </c>
      <c r="AL860">
        <v>-22.808876593956182</v>
      </c>
      <c r="AN860">
        <v>99</v>
      </c>
      <c r="AO860">
        <v>99</v>
      </c>
      <c r="AP860">
        <v>99</v>
      </c>
      <c r="AQ860">
        <v>99</v>
      </c>
      <c r="AR860">
        <v>221.18181818181819</v>
      </c>
      <c r="AS860">
        <v>41.040119189633053</v>
      </c>
    </row>
    <row r="861" spans="1:45">
      <c r="A861">
        <v>16</v>
      </c>
      <c r="B861">
        <v>283</v>
      </c>
      <c r="C861">
        <v>2023</v>
      </c>
      <c r="D861">
        <v>7</v>
      </c>
      <c r="E861">
        <v>99</v>
      </c>
      <c r="F861">
        <v>99</v>
      </c>
      <c r="G861">
        <v>99</v>
      </c>
      <c r="H861">
        <v>99</v>
      </c>
      <c r="I861">
        <v>99</v>
      </c>
      <c r="J861">
        <v>999</v>
      </c>
      <c r="K861">
        <v>99</v>
      </c>
      <c r="L861">
        <v>9</v>
      </c>
      <c r="M861">
        <v>99</v>
      </c>
      <c r="N861">
        <v>99</v>
      </c>
      <c r="O861">
        <v>99</v>
      </c>
      <c r="P861">
        <v>99</v>
      </c>
      <c r="Q861">
        <v>34</v>
      </c>
      <c r="R861">
        <v>42</v>
      </c>
      <c r="S861">
        <v>9</v>
      </c>
      <c r="T861">
        <v>12.357142857142859</v>
      </c>
      <c r="U861">
        <v>444.9714285714287</v>
      </c>
      <c r="V861">
        <v>100</v>
      </c>
      <c r="W861">
        <v>100</v>
      </c>
      <c r="X861">
        <v>100</v>
      </c>
      <c r="Y861">
        <v>30.732992088649485</v>
      </c>
      <c r="Z861">
        <v>0</v>
      </c>
      <c r="AA861">
        <v>1.8493425932506065</v>
      </c>
      <c r="AC861">
        <v>-5.9851340311385011</v>
      </c>
      <c r="AE861">
        <v>1.443795118597456</v>
      </c>
      <c r="AF861">
        <v>2.1557969572588402</v>
      </c>
      <c r="AG861">
        <v>2902.0975609756106</v>
      </c>
      <c r="AH861">
        <v>97.61904761904762</v>
      </c>
      <c r="AI861">
        <v>92.857142857142875</v>
      </c>
      <c r="AJ861">
        <v>980.3411751783907</v>
      </c>
      <c r="AK861">
        <v>16.333297033888122</v>
      </c>
      <c r="AL861">
        <v>-12.176377170090156</v>
      </c>
      <c r="AN861">
        <v>99</v>
      </c>
      <c r="AO861">
        <v>99</v>
      </c>
      <c r="AP861">
        <v>99</v>
      </c>
      <c r="AQ861">
        <v>99</v>
      </c>
      <c r="AR861">
        <v>219.8780487804878</v>
      </c>
      <c r="AS861">
        <v>41.905731990766071</v>
      </c>
    </row>
    <row r="862" spans="1:45">
      <c r="A862">
        <v>16</v>
      </c>
      <c r="B862">
        <v>284</v>
      </c>
      <c r="C862">
        <v>2023</v>
      </c>
      <c r="D862">
        <v>8</v>
      </c>
      <c r="E862">
        <v>99</v>
      </c>
      <c r="F862">
        <v>99</v>
      </c>
      <c r="G862">
        <v>99</v>
      </c>
      <c r="H862">
        <v>99</v>
      </c>
      <c r="I862">
        <v>99</v>
      </c>
      <c r="J862">
        <v>999</v>
      </c>
      <c r="K862">
        <v>99</v>
      </c>
      <c r="L862">
        <v>9</v>
      </c>
      <c r="M862">
        <v>99</v>
      </c>
      <c r="N862">
        <v>99</v>
      </c>
      <c r="O862">
        <v>99</v>
      </c>
      <c r="P862">
        <v>99</v>
      </c>
      <c r="Q862">
        <v>24</v>
      </c>
      <c r="R862">
        <v>29</v>
      </c>
      <c r="S862">
        <v>9</v>
      </c>
      <c r="T862">
        <v>12.758620689655173</v>
      </c>
      <c r="U862">
        <v>451.85862068965514</v>
      </c>
      <c r="V862">
        <v>100</v>
      </c>
      <c r="W862">
        <v>100</v>
      </c>
      <c r="X862">
        <v>100</v>
      </c>
      <c r="Y862">
        <v>31.720150424062155</v>
      </c>
      <c r="Z862">
        <v>0</v>
      </c>
      <c r="AA862">
        <v>1.8318103427990919</v>
      </c>
      <c r="AC862">
        <v>0.46944170853833406</v>
      </c>
      <c r="AE862">
        <v>0.74435318275154005</v>
      </c>
      <c r="AF862">
        <v>1.1450383346975044</v>
      </c>
      <c r="AG862">
        <v>2867.8571428571422</v>
      </c>
      <c r="AH862">
        <v>96.551724137931018</v>
      </c>
      <c r="AI862">
        <v>96.551724137931018</v>
      </c>
      <c r="AJ862">
        <v>941.29377964152991</v>
      </c>
      <c r="AK862">
        <v>28.435632900887299</v>
      </c>
      <c r="AL862">
        <v>22.590818944150204</v>
      </c>
      <c r="AN862">
        <v>99</v>
      </c>
      <c r="AO862">
        <v>99</v>
      </c>
      <c r="AP862">
        <v>99</v>
      </c>
      <c r="AQ862">
        <v>99</v>
      </c>
      <c r="AR862">
        <v>222.67857142857139</v>
      </c>
      <c r="AS862">
        <v>41.053580092999177</v>
      </c>
    </row>
    <row r="863" spans="1:45">
      <c r="A863">
        <v>16</v>
      </c>
      <c r="B863">
        <v>285</v>
      </c>
      <c r="C863">
        <v>2023</v>
      </c>
      <c r="D863">
        <v>9</v>
      </c>
      <c r="E863">
        <v>99</v>
      </c>
      <c r="F863">
        <v>99</v>
      </c>
      <c r="G863">
        <v>99</v>
      </c>
      <c r="H863">
        <v>99</v>
      </c>
      <c r="I863">
        <v>99</v>
      </c>
      <c r="J863">
        <v>999</v>
      </c>
      <c r="K863">
        <v>99</v>
      </c>
      <c r="L863">
        <v>9</v>
      </c>
      <c r="M863">
        <v>99</v>
      </c>
      <c r="N863">
        <v>99</v>
      </c>
      <c r="O863">
        <v>99</v>
      </c>
      <c r="P863">
        <v>99</v>
      </c>
      <c r="Q863">
        <v>20</v>
      </c>
      <c r="R863">
        <v>23</v>
      </c>
      <c r="S863">
        <v>9</v>
      </c>
      <c r="T863">
        <v>11.913043478260869</v>
      </c>
      <c r="U863">
        <v>443.84347826086946</v>
      </c>
      <c r="V863">
        <v>100</v>
      </c>
      <c r="W863">
        <v>100</v>
      </c>
      <c r="X863">
        <v>100</v>
      </c>
      <c r="Y863">
        <v>33.167071492371477</v>
      </c>
      <c r="Z863">
        <v>0</v>
      </c>
      <c r="AA863">
        <v>2.6360880680389793</v>
      </c>
      <c r="AC863">
        <v>16.981624821957787</v>
      </c>
      <c r="AE863">
        <v>0.61007957559681691</v>
      </c>
      <c r="AF863">
        <v>0.92231758376645179</v>
      </c>
      <c r="AG863">
        <v>2796.25</v>
      </c>
      <c r="AH863">
        <v>86.956521739130437</v>
      </c>
      <c r="AI863">
        <v>86.956521739130437</v>
      </c>
      <c r="AJ863">
        <v>870.07585157847052</v>
      </c>
      <c r="AK863">
        <v>19.939774894006835</v>
      </c>
      <c r="AL863">
        <v>-6.3523737326927696</v>
      </c>
      <c r="AN863">
        <v>99</v>
      </c>
      <c r="AO863">
        <v>99</v>
      </c>
      <c r="AP863">
        <v>99</v>
      </c>
      <c r="AQ863">
        <v>99</v>
      </c>
      <c r="AR863">
        <v>220.7</v>
      </c>
      <c r="AS863">
        <v>41.44222837566187</v>
      </c>
    </row>
    <row r="864" spans="1:45">
      <c r="A864">
        <v>16</v>
      </c>
      <c r="B864">
        <v>286</v>
      </c>
      <c r="C864">
        <v>2023</v>
      </c>
      <c r="D864">
        <v>10</v>
      </c>
      <c r="E864">
        <v>99</v>
      </c>
      <c r="F864">
        <v>99</v>
      </c>
      <c r="G864">
        <v>99</v>
      </c>
      <c r="H864">
        <v>99</v>
      </c>
      <c r="I864">
        <v>99</v>
      </c>
      <c r="J864">
        <v>999</v>
      </c>
      <c r="K864">
        <v>99</v>
      </c>
      <c r="L864">
        <v>9</v>
      </c>
      <c r="M864">
        <v>99</v>
      </c>
      <c r="N864">
        <v>99</v>
      </c>
      <c r="O864">
        <v>99</v>
      </c>
      <c r="P864">
        <v>99</v>
      </c>
      <c r="Q864">
        <v>94</v>
      </c>
      <c r="R864">
        <v>116</v>
      </c>
      <c r="S864">
        <v>9</v>
      </c>
      <c r="T864">
        <v>12.474137931034484</v>
      </c>
      <c r="U864">
        <v>442.31465517241367</v>
      </c>
      <c r="V864">
        <v>100</v>
      </c>
      <c r="W864">
        <v>100</v>
      </c>
      <c r="X864">
        <v>99.137931034482804</v>
      </c>
      <c r="Y864">
        <v>42.262325797071114</v>
      </c>
      <c r="Z864">
        <v>0</v>
      </c>
      <c r="AA864">
        <v>1.9584529736352017</v>
      </c>
      <c r="AC864">
        <v>14.008634532014048</v>
      </c>
      <c r="AE864">
        <v>1.2064482579303173</v>
      </c>
      <c r="AF864">
        <v>1.7881838334603257</v>
      </c>
      <c r="AG864">
        <v>2552.1238938053098</v>
      </c>
      <c r="AH864">
        <v>97.413793103448256</v>
      </c>
      <c r="AI864">
        <v>95.689655172413822</v>
      </c>
      <c r="AJ864">
        <v>834.42529777726611</v>
      </c>
      <c r="AK864">
        <v>-1.7616854262172237</v>
      </c>
      <c r="AL864">
        <v>0.84985356006019008</v>
      </c>
      <c r="AN864">
        <v>99</v>
      </c>
      <c r="AO864">
        <v>99</v>
      </c>
      <c r="AP864">
        <v>99</v>
      </c>
      <c r="AQ864">
        <v>99</v>
      </c>
      <c r="AR864">
        <v>220.26548672566372</v>
      </c>
      <c r="AS864">
        <v>41.328248032917095</v>
      </c>
    </row>
    <row r="865" spans="1:45">
      <c r="A865">
        <v>16</v>
      </c>
      <c r="B865">
        <v>287</v>
      </c>
      <c r="C865">
        <v>2023</v>
      </c>
      <c r="D865">
        <v>11</v>
      </c>
      <c r="E865">
        <v>99</v>
      </c>
      <c r="F865">
        <v>99</v>
      </c>
      <c r="G865">
        <v>99</v>
      </c>
      <c r="H865">
        <v>99</v>
      </c>
      <c r="I865">
        <v>99</v>
      </c>
      <c r="J865">
        <v>999</v>
      </c>
      <c r="K865">
        <v>99</v>
      </c>
      <c r="L865">
        <v>9</v>
      </c>
      <c r="M865">
        <v>99</v>
      </c>
      <c r="N865">
        <v>99</v>
      </c>
      <c r="O865">
        <v>99</v>
      </c>
      <c r="P865">
        <v>99</v>
      </c>
      <c r="Q865">
        <v>87</v>
      </c>
      <c r="R865">
        <v>106</v>
      </c>
      <c r="S865">
        <v>9</v>
      </c>
      <c r="T865">
        <v>12.028301886792452</v>
      </c>
      <c r="U865">
        <v>446.99528301886801</v>
      </c>
      <c r="V865">
        <v>100</v>
      </c>
      <c r="W865">
        <v>100</v>
      </c>
      <c r="X865">
        <v>100</v>
      </c>
      <c r="Y865">
        <v>36.399752181602238</v>
      </c>
      <c r="Z865">
        <v>0</v>
      </c>
      <c r="AA865">
        <v>1.9879711245094145</v>
      </c>
      <c r="AC865">
        <v>40.024509029769675</v>
      </c>
      <c r="AE865">
        <v>1.232271564752383</v>
      </c>
      <c r="AF865">
        <v>1.8158661899983588</v>
      </c>
      <c r="AG865">
        <v>2522.0961538461529</v>
      </c>
      <c r="AH865">
        <v>98.113207547169822</v>
      </c>
      <c r="AI865">
        <v>94.339622641509408</v>
      </c>
      <c r="AJ865">
        <v>669.49503817358755</v>
      </c>
      <c r="AK865">
        <v>-2.945003281839301</v>
      </c>
      <c r="AL865">
        <v>5.048838010536449</v>
      </c>
      <c r="AN865">
        <v>99</v>
      </c>
      <c r="AO865">
        <v>99</v>
      </c>
      <c r="AP865">
        <v>99</v>
      </c>
      <c r="AQ865">
        <v>99</v>
      </c>
      <c r="AR865">
        <v>221.29807692307696</v>
      </c>
      <c r="AS865">
        <v>41.254990100975689</v>
      </c>
    </row>
    <row r="866" spans="1:45">
      <c r="A866">
        <v>16</v>
      </c>
      <c r="B866">
        <v>288</v>
      </c>
      <c r="C866">
        <v>2023</v>
      </c>
      <c r="D866">
        <v>12</v>
      </c>
      <c r="E866">
        <v>99</v>
      </c>
      <c r="F866">
        <v>99</v>
      </c>
      <c r="G866">
        <v>99</v>
      </c>
      <c r="H866">
        <v>99</v>
      </c>
      <c r="I866">
        <v>99</v>
      </c>
      <c r="J866">
        <v>999</v>
      </c>
      <c r="K866">
        <v>99</v>
      </c>
      <c r="L866">
        <v>9</v>
      </c>
      <c r="M866">
        <v>99</v>
      </c>
      <c r="N866">
        <v>99</v>
      </c>
      <c r="O866">
        <v>99</v>
      </c>
      <c r="P866">
        <v>99</v>
      </c>
      <c r="Q866">
        <v>23</v>
      </c>
      <c r="R866">
        <v>29</v>
      </c>
      <c r="S866">
        <v>9</v>
      </c>
      <c r="T866">
        <v>11.379310344827584</v>
      </c>
      <c r="U866">
        <v>445.53103448275874</v>
      </c>
      <c r="V866">
        <v>100</v>
      </c>
      <c r="W866">
        <v>100</v>
      </c>
      <c r="X866">
        <v>100</v>
      </c>
      <c r="Y866">
        <v>29.73189513947986</v>
      </c>
      <c r="Z866">
        <v>0</v>
      </c>
      <c r="AA866">
        <v>2.2653886490561206</v>
      </c>
      <c r="AC866">
        <v>3.4536167866810326</v>
      </c>
      <c r="AE866">
        <v>1.4616935483870972</v>
      </c>
      <c r="AF866">
        <v>2.133751703067587</v>
      </c>
      <c r="AG866">
        <v>2558.7857142857142</v>
      </c>
      <c r="AH866">
        <v>96.551724137931018</v>
      </c>
      <c r="AI866">
        <v>96.551724137931018</v>
      </c>
      <c r="AJ866">
        <v>701.60287694590897</v>
      </c>
      <c r="AK866">
        <v>23.729611575846832</v>
      </c>
      <c r="AL866">
        <v>6.3813957832835664</v>
      </c>
      <c r="AN866">
        <v>99</v>
      </c>
      <c r="AO866">
        <v>99</v>
      </c>
      <c r="AP866">
        <v>99</v>
      </c>
      <c r="AQ866">
        <v>99</v>
      </c>
      <c r="AR866">
        <v>221.6071428571428</v>
      </c>
      <c r="AS866">
        <v>40.880302491889658</v>
      </c>
    </row>
    <row r="867" spans="1:45">
      <c r="A867">
        <v>16</v>
      </c>
      <c r="B867">
        <v>289</v>
      </c>
      <c r="C867">
        <v>2023</v>
      </c>
      <c r="D867">
        <v>1</v>
      </c>
      <c r="E867">
        <v>99</v>
      </c>
      <c r="F867">
        <v>99</v>
      </c>
      <c r="G867">
        <v>99</v>
      </c>
      <c r="H867">
        <v>99</v>
      </c>
      <c r="I867">
        <v>99</v>
      </c>
      <c r="J867">
        <v>999</v>
      </c>
      <c r="K867">
        <v>99</v>
      </c>
      <c r="L867">
        <v>10</v>
      </c>
      <c r="M867">
        <v>99</v>
      </c>
      <c r="N867">
        <v>99</v>
      </c>
      <c r="O867">
        <v>99</v>
      </c>
      <c r="P867">
        <v>99</v>
      </c>
      <c r="Q867">
        <v>16</v>
      </c>
      <c r="R867">
        <v>20</v>
      </c>
      <c r="S867">
        <v>10</v>
      </c>
      <c r="T867">
        <v>13.4</v>
      </c>
      <c r="U867">
        <v>492.03</v>
      </c>
      <c r="V867">
        <v>100</v>
      </c>
      <c r="W867">
        <v>100</v>
      </c>
      <c r="X867">
        <v>100</v>
      </c>
      <c r="Y867">
        <v>28.123710637110815</v>
      </c>
      <c r="Z867">
        <v>0</v>
      </c>
      <c r="AA867">
        <v>1.8814887722226803</v>
      </c>
      <c r="AC867">
        <v>-8.451378319560396</v>
      </c>
      <c r="AE867">
        <v>0.36549707602339182</v>
      </c>
      <c r="AF867">
        <v>0.59963947047019672</v>
      </c>
      <c r="AG867">
        <v>2981.125</v>
      </c>
      <c r="AH867">
        <v>80</v>
      </c>
      <c r="AI867">
        <v>75</v>
      </c>
      <c r="AJ867">
        <v>1074.4237336242156</v>
      </c>
      <c r="AK867">
        <v>11.159663624117384</v>
      </c>
      <c r="AL867">
        <v>-88.316136550100751</v>
      </c>
      <c r="AN867">
        <v>99</v>
      </c>
      <c r="AO867">
        <v>99</v>
      </c>
      <c r="AP867">
        <v>99</v>
      </c>
      <c r="AQ867">
        <v>99</v>
      </c>
      <c r="AR867">
        <v>222.6875</v>
      </c>
      <c r="AS867">
        <v>44.588879556751856</v>
      </c>
    </row>
    <row r="868" spans="1:45">
      <c r="A868">
        <v>16</v>
      </c>
      <c r="B868">
        <v>290</v>
      </c>
      <c r="C868">
        <v>2023</v>
      </c>
      <c r="D868">
        <v>2</v>
      </c>
      <c r="E868">
        <v>99</v>
      </c>
      <c r="F868">
        <v>99</v>
      </c>
      <c r="G868">
        <v>99</v>
      </c>
      <c r="H868">
        <v>99</v>
      </c>
      <c r="I868">
        <v>99</v>
      </c>
      <c r="J868">
        <v>999</v>
      </c>
      <c r="K868">
        <v>99</v>
      </c>
      <c r="L868">
        <v>10</v>
      </c>
      <c r="M868">
        <v>99</v>
      </c>
      <c r="N868">
        <v>99</v>
      </c>
      <c r="O868">
        <v>99</v>
      </c>
      <c r="P868">
        <v>99</v>
      </c>
      <c r="Q868">
        <v>13</v>
      </c>
      <c r="R868">
        <v>16</v>
      </c>
      <c r="S868">
        <v>10</v>
      </c>
      <c r="T868">
        <v>12.5625</v>
      </c>
      <c r="U868">
        <v>491.14375000000001</v>
      </c>
      <c r="V868">
        <v>100</v>
      </c>
      <c r="W868">
        <v>100</v>
      </c>
      <c r="X868">
        <v>100</v>
      </c>
      <c r="Y868">
        <v>45.015538549899965</v>
      </c>
      <c r="Z868">
        <v>0</v>
      </c>
      <c r="AA868">
        <v>1.694430213965745</v>
      </c>
      <c r="AC868">
        <v>38.094235728167121</v>
      </c>
      <c r="AE868">
        <v>0.43751709051134807</v>
      </c>
      <c r="AF868">
        <v>0.72558128540801636</v>
      </c>
      <c r="AG868">
        <v>2891.428571428572</v>
      </c>
      <c r="AH868">
        <v>87.5</v>
      </c>
      <c r="AI868">
        <v>81.25</v>
      </c>
      <c r="AJ868">
        <v>837.54937716153347</v>
      </c>
      <c r="AK868">
        <v>44.63359261650497</v>
      </c>
      <c r="AL868">
        <v>28.99080941199712</v>
      </c>
      <c r="AN868">
        <v>99</v>
      </c>
      <c r="AO868">
        <v>99</v>
      </c>
      <c r="AP868">
        <v>99</v>
      </c>
      <c r="AQ868">
        <v>99</v>
      </c>
      <c r="AR868">
        <v>226.28571428571425</v>
      </c>
      <c r="AS868">
        <v>42.890493930998311</v>
      </c>
    </row>
    <row r="869" spans="1:45">
      <c r="A869">
        <v>16</v>
      </c>
      <c r="B869">
        <v>291</v>
      </c>
      <c r="C869">
        <v>2023</v>
      </c>
      <c r="D869">
        <v>3</v>
      </c>
      <c r="E869">
        <v>99</v>
      </c>
      <c r="F869">
        <v>99</v>
      </c>
      <c r="G869">
        <v>99</v>
      </c>
      <c r="H869">
        <v>99</v>
      </c>
      <c r="I869">
        <v>99</v>
      </c>
      <c r="J869">
        <v>999</v>
      </c>
      <c r="K869">
        <v>99</v>
      </c>
      <c r="L869">
        <v>10</v>
      </c>
      <c r="M869">
        <v>99</v>
      </c>
      <c r="N869">
        <v>99</v>
      </c>
      <c r="O869">
        <v>99</v>
      </c>
      <c r="P869">
        <v>99</v>
      </c>
      <c r="Q869">
        <v>11</v>
      </c>
      <c r="R869">
        <v>12</v>
      </c>
      <c r="S869">
        <v>10</v>
      </c>
      <c r="T869">
        <v>13.25</v>
      </c>
      <c r="U869">
        <v>483.57499999999999</v>
      </c>
      <c r="V869">
        <v>100</v>
      </c>
      <c r="W869">
        <v>100</v>
      </c>
      <c r="X869">
        <v>100</v>
      </c>
      <c r="Y869">
        <v>43.653123695027155</v>
      </c>
      <c r="Z869">
        <v>0</v>
      </c>
      <c r="AA869">
        <v>1.9202864369671515</v>
      </c>
      <c r="AC869">
        <v>31.411605604336057</v>
      </c>
      <c r="AE869">
        <v>0.24144869215291745</v>
      </c>
      <c r="AF869">
        <v>0.38954897869010224</v>
      </c>
      <c r="AG869">
        <v>2595.5833333333339</v>
      </c>
      <c r="AH869">
        <v>100</v>
      </c>
      <c r="AI869">
        <v>91.666666666666686</v>
      </c>
      <c r="AJ869">
        <v>628.01054374552882</v>
      </c>
      <c r="AK869">
        <v>-13.757386200085723</v>
      </c>
      <c r="AL869">
        <v>38.8780818889485</v>
      </c>
      <c r="AN869">
        <v>99</v>
      </c>
      <c r="AO869">
        <v>99</v>
      </c>
      <c r="AP869">
        <v>99</v>
      </c>
      <c r="AQ869">
        <v>99</v>
      </c>
      <c r="AR869">
        <v>222.0833333333334</v>
      </c>
      <c r="AS869">
        <v>44.108646825860781</v>
      </c>
    </row>
    <row r="870" spans="1:45">
      <c r="A870">
        <v>16</v>
      </c>
      <c r="B870">
        <v>292</v>
      </c>
      <c r="C870">
        <v>2023</v>
      </c>
      <c r="D870">
        <v>4</v>
      </c>
      <c r="E870">
        <v>99</v>
      </c>
      <c r="F870">
        <v>99</v>
      </c>
      <c r="G870">
        <v>99</v>
      </c>
      <c r="H870">
        <v>99</v>
      </c>
      <c r="I870">
        <v>99</v>
      </c>
      <c r="J870">
        <v>999</v>
      </c>
      <c r="K870">
        <v>99</v>
      </c>
      <c r="L870">
        <v>10</v>
      </c>
      <c r="M870">
        <v>99</v>
      </c>
      <c r="N870">
        <v>99</v>
      </c>
      <c r="O870">
        <v>99</v>
      </c>
      <c r="P870">
        <v>99</v>
      </c>
      <c r="Q870">
        <v>18</v>
      </c>
      <c r="R870">
        <v>22</v>
      </c>
      <c r="S870">
        <v>10</v>
      </c>
      <c r="T870">
        <v>13.045454545454543</v>
      </c>
      <c r="U870">
        <v>489.5</v>
      </c>
      <c r="V870">
        <v>100</v>
      </c>
      <c r="W870">
        <v>100</v>
      </c>
      <c r="X870">
        <v>100</v>
      </c>
      <c r="Y870">
        <v>46.832554722310149</v>
      </c>
      <c r="Z870">
        <v>0</v>
      </c>
      <c r="AA870">
        <v>2.0555307371990983</v>
      </c>
      <c r="AC870">
        <v>22.145135262065704</v>
      </c>
      <c r="AE870">
        <v>0.62767475035663323</v>
      </c>
      <c r="AF870">
        <v>1.0078055565095916</v>
      </c>
      <c r="AG870">
        <v>2511.681818181818</v>
      </c>
      <c r="AH870">
        <v>95.454545454545439</v>
      </c>
      <c r="AI870">
        <v>86.363636363636346</v>
      </c>
      <c r="AJ870">
        <v>733.02315394186303</v>
      </c>
      <c r="AK870">
        <v>60.853473322510638</v>
      </c>
      <c r="AL870">
        <v>3.949852242513844</v>
      </c>
      <c r="AN870">
        <v>99</v>
      </c>
      <c r="AO870">
        <v>99</v>
      </c>
      <c r="AP870">
        <v>99</v>
      </c>
      <c r="AQ870">
        <v>99</v>
      </c>
      <c r="AR870">
        <v>223.8636363636364</v>
      </c>
      <c r="AS870">
        <v>43.598218122729499</v>
      </c>
    </row>
    <row r="871" spans="1:45">
      <c r="A871">
        <v>16</v>
      </c>
      <c r="B871">
        <v>293</v>
      </c>
      <c r="C871">
        <v>2023</v>
      </c>
      <c r="D871">
        <v>5</v>
      </c>
      <c r="E871">
        <v>99</v>
      </c>
      <c r="F871">
        <v>99</v>
      </c>
      <c r="G871">
        <v>99</v>
      </c>
      <c r="H871">
        <v>99</v>
      </c>
      <c r="I871">
        <v>99</v>
      </c>
      <c r="J871">
        <v>999</v>
      </c>
      <c r="K871">
        <v>99</v>
      </c>
      <c r="L871">
        <v>10</v>
      </c>
      <c r="M871">
        <v>99</v>
      </c>
      <c r="N871">
        <v>99</v>
      </c>
      <c r="O871">
        <v>99</v>
      </c>
      <c r="P871">
        <v>99</v>
      </c>
      <c r="Q871">
        <v>30</v>
      </c>
      <c r="R871">
        <v>33</v>
      </c>
      <c r="S871">
        <v>10</v>
      </c>
      <c r="T871">
        <v>13.09090909090909</v>
      </c>
      <c r="U871">
        <v>491.7848484848484</v>
      </c>
      <c r="V871">
        <v>100</v>
      </c>
      <c r="W871">
        <v>100</v>
      </c>
      <c r="X871">
        <v>96.969696969696983</v>
      </c>
      <c r="Y871">
        <v>49.686100252590784</v>
      </c>
      <c r="Z871">
        <v>0</v>
      </c>
      <c r="AA871">
        <v>1.5048132142951611</v>
      </c>
      <c r="AC871">
        <v>11.54457225131314</v>
      </c>
      <c r="AE871">
        <v>0.78590140509645179</v>
      </c>
      <c r="AF871">
        <v>1.2701653393074022</v>
      </c>
      <c r="AG871">
        <v>2921.9032258064512</v>
      </c>
      <c r="AH871">
        <v>93.939393939393923</v>
      </c>
      <c r="AI871">
        <v>93.939393939393923</v>
      </c>
      <c r="AJ871">
        <v>906.72919294816575</v>
      </c>
      <c r="AK871">
        <v>24.593204651151208</v>
      </c>
      <c r="AL871">
        <v>14.306862760827284</v>
      </c>
      <c r="AN871">
        <v>99</v>
      </c>
      <c r="AO871">
        <v>99</v>
      </c>
      <c r="AP871">
        <v>99</v>
      </c>
      <c r="AQ871">
        <v>99</v>
      </c>
      <c r="AR871">
        <v>224.16129032258064</v>
      </c>
      <c r="AS871">
        <v>44.185615421842222</v>
      </c>
    </row>
    <row r="872" spans="1:45">
      <c r="A872">
        <v>16</v>
      </c>
      <c r="B872">
        <v>294</v>
      </c>
      <c r="C872">
        <v>2023</v>
      </c>
      <c r="D872">
        <v>6</v>
      </c>
      <c r="E872">
        <v>99</v>
      </c>
      <c r="F872">
        <v>99</v>
      </c>
      <c r="G872">
        <v>99</v>
      </c>
      <c r="H872">
        <v>99</v>
      </c>
      <c r="I872">
        <v>99</v>
      </c>
      <c r="J872">
        <v>999</v>
      </c>
      <c r="K872">
        <v>99</v>
      </c>
      <c r="L872">
        <v>10</v>
      </c>
      <c r="M872">
        <v>99</v>
      </c>
      <c r="N872">
        <v>99</v>
      </c>
      <c r="O872">
        <v>99</v>
      </c>
      <c r="P872">
        <v>99</v>
      </c>
      <c r="Q872">
        <v>26</v>
      </c>
      <c r="R872">
        <v>28</v>
      </c>
      <c r="S872">
        <v>10</v>
      </c>
      <c r="T872">
        <v>12.607142857142859</v>
      </c>
      <c r="U872">
        <v>489.26785714285694</v>
      </c>
      <c r="V872">
        <v>100</v>
      </c>
      <c r="W872">
        <v>100</v>
      </c>
      <c r="X872">
        <v>100</v>
      </c>
      <c r="Y872">
        <v>30.429920115988889</v>
      </c>
      <c r="Z872">
        <v>0</v>
      </c>
      <c r="AA872">
        <v>1.6111062240914247</v>
      </c>
      <c r="AC872">
        <v>45.475035557166407</v>
      </c>
      <c r="AE872">
        <v>0.62430323299888524</v>
      </c>
      <c r="AF872">
        <v>1.0112697205715493</v>
      </c>
      <c r="AG872">
        <v>2464.5925925925926</v>
      </c>
      <c r="AH872">
        <v>96.428571428571445</v>
      </c>
      <c r="AI872">
        <v>96.428571428571445</v>
      </c>
      <c r="AJ872">
        <v>737.26754072846416</v>
      </c>
      <c r="AK872">
        <v>-23.857833721052927</v>
      </c>
      <c r="AL872">
        <v>-34.297964868157962</v>
      </c>
      <c r="AN872">
        <v>99</v>
      </c>
      <c r="AO872">
        <v>99</v>
      </c>
      <c r="AP872">
        <v>99</v>
      </c>
      <c r="AQ872">
        <v>99</v>
      </c>
      <c r="AR872">
        <v>222.55555555555557</v>
      </c>
      <c r="AS872">
        <v>44.358485344435458</v>
      </c>
    </row>
    <row r="873" spans="1:45">
      <c r="A873">
        <v>16</v>
      </c>
      <c r="B873">
        <v>295</v>
      </c>
      <c r="C873">
        <v>2023</v>
      </c>
      <c r="D873">
        <v>7</v>
      </c>
      <c r="E873">
        <v>99</v>
      </c>
      <c r="F873">
        <v>99</v>
      </c>
      <c r="G873">
        <v>99</v>
      </c>
      <c r="H873">
        <v>99</v>
      </c>
      <c r="I873">
        <v>99</v>
      </c>
      <c r="J873">
        <v>999</v>
      </c>
      <c r="K873">
        <v>99</v>
      </c>
      <c r="L873">
        <v>10</v>
      </c>
      <c r="M873">
        <v>99</v>
      </c>
      <c r="N873">
        <v>99</v>
      </c>
      <c r="O873">
        <v>99</v>
      </c>
      <c r="P873">
        <v>99</v>
      </c>
      <c r="Q873">
        <v>11</v>
      </c>
      <c r="R873">
        <v>11</v>
      </c>
      <c r="S873">
        <v>10</v>
      </c>
      <c r="T873">
        <v>13.636363636363638</v>
      </c>
      <c r="U873">
        <v>479.41818181818178</v>
      </c>
      <c r="V873">
        <v>100</v>
      </c>
      <c r="W873">
        <v>100</v>
      </c>
      <c r="X873">
        <v>100</v>
      </c>
      <c r="Y873">
        <v>30.592447617667354</v>
      </c>
      <c r="Z873">
        <v>0</v>
      </c>
      <c r="AA873">
        <v>1.149919149152127</v>
      </c>
      <c r="AC873">
        <v>-4.5810782469696809</v>
      </c>
      <c r="AE873">
        <v>0.3781368167755243</v>
      </c>
      <c r="AF873">
        <v>0.60832214127178963</v>
      </c>
      <c r="AG873">
        <v>2500.1999999999998</v>
      </c>
      <c r="AH873">
        <v>90.909090909090892</v>
      </c>
      <c r="AI873">
        <v>90.909090909090892</v>
      </c>
      <c r="AJ873">
        <v>760.57146935708874</v>
      </c>
      <c r="AK873">
        <v>60.410293844900224</v>
      </c>
      <c r="AL873">
        <v>-21.854253835356371</v>
      </c>
      <c r="AN873">
        <v>99</v>
      </c>
      <c r="AO873">
        <v>99</v>
      </c>
      <c r="AP873">
        <v>99</v>
      </c>
      <c r="AQ873">
        <v>99</v>
      </c>
      <c r="AR873">
        <v>222.7</v>
      </c>
      <c r="AS873">
        <v>44.485635287381243</v>
      </c>
    </row>
    <row r="874" spans="1:45">
      <c r="A874">
        <v>16</v>
      </c>
      <c r="B874">
        <v>296</v>
      </c>
      <c r="C874">
        <v>2023</v>
      </c>
      <c r="D874">
        <v>8</v>
      </c>
      <c r="E874">
        <v>99</v>
      </c>
      <c r="F874">
        <v>99</v>
      </c>
      <c r="G874">
        <v>99</v>
      </c>
      <c r="H874">
        <v>99</v>
      </c>
      <c r="I874">
        <v>99</v>
      </c>
      <c r="J874">
        <v>999</v>
      </c>
      <c r="K874">
        <v>99</v>
      </c>
      <c r="L874">
        <v>10</v>
      </c>
      <c r="M874">
        <v>99</v>
      </c>
      <c r="N874">
        <v>99</v>
      </c>
      <c r="O874">
        <v>99</v>
      </c>
      <c r="P874">
        <v>99</v>
      </c>
      <c r="Q874">
        <v>9</v>
      </c>
      <c r="R874">
        <v>9</v>
      </c>
      <c r="S874">
        <v>10</v>
      </c>
      <c r="T874">
        <v>12.444444444444445</v>
      </c>
      <c r="U874">
        <v>491.84444444444438</v>
      </c>
      <c r="V874">
        <v>100</v>
      </c>
      <c r="W874">
        <v>100</v>
      </c>
      <c r="X874">
        <v>100</v>
      </c>
      <c r="Y874">
        <v>33.616500945257336</v>
      </c>
      <c r="Z874">
        <v>0</v>
      </c>
      <c r="AA874">
        <v>2.0061633428075312</v>
      </c>
      <c r="AC874">
        <v>-46.028895276789299</v>
      </c>
      <c r="AE874">
        <v>0.23100616016427095</v>
      </c>
      <c r="AF874">
        <v>0.3868029130542795</v>
      </c>
      <c r="AG874">
        <v>2324.1428571428578</v>
      </c>
      <c r="AH874">
        <v>77.777777777777771</v>
      </c>
      <c r="AI874">
        <v>77.777777777777771</v>
      </c>
      <c r="AJ874">
        <v>644.93154200856861</v>
      </c>
      <c r="AK874">
        <v>-15.670263408807299</v>
      </c>
      <c r="AL874">
        <v>-36.664632334863597</v>
      </c>
      <c r="AN874">
        <v>99</v>
      </c>
      <c r="AO874">
        <v>99</v>
      </c>
      <c r="AP874">
        <v>99</v>
      </c>
      <c r="AQ874">
        <v>99</v>
      </c>
      <c r="AR874">
        <v>224.71428571428575</v>
      </c>
      <c r="AS874">
        <v>43.542187140211112</v>
      </c>
    </row>
    <row r="875" spans="1:45">
      <c r="A875">
        <v>16</v>
      </c>
      <c r="B875">
        <v>297</v>
      </c>
      <c r="C875">
        <v>2023</v>
      </c>
      <c r="D875">
        <v>9</v>
      </c>
      <c r="E875">
        <v>99</v>
      </c>
      <c r="F875">
        <v>99</v>
      </c>
      <c r="G875">
        <v>99</v>
      </c>
      <c r="H875">
        <v>99</v>
      </c>
      <c r="I875">
        <v>99</v>
      </c>
      <c r="J875">
        <v>999</v>
      </c>
      <c r="K875">
        <v>99</v>
      </c>
      <c r="L875">
        <v>10</v>
      </c>
      <c r="M875">
        <v>99</v>
      </c>
      <c r="N875">
        <v>99</v>
      </c>
      <c r="O875">
        <v>99</v>
      </c>
      <c r="P875">
        <v>99</v>
      </c>
      <c r="Q875">
        <v>10</v>
      </c>
      <c r="R875">
        <v>11</v>
      </c>
      <c r="S875">
        <v>10</v>
      </c>
      <c r="T875">
        <v>13.545454545454543</v>
      </c>
      <c r="U875">
        <v>485.6545454545456</v>
      </c>
      <c r="V875">
        <v>100</v>
      </c>
      <c r="W875">
        <v>100</v>
      </c>
      <c r="X875">
        <v>100</v>
      </c>
      <c r="Y875">
        <v>35.348019454260005</v>
      </c>
      <c r="Z875">
        <v>0</v>
      </c>
      <c r="AA875">
        <v>1.6160353486028409</v>
      </c>
      <c r="AC875">
        <v>-40.156473545353712</v>
      </c>
      <c r="AE875">
        <v>0.29177718832891242</v>
      </c>
      <c r="AF875">
        <v>0.48266182712248162</v>
      </c>
      <c r="AG875">
        <v>2758.8181818181815</v>
      </c>
      <c r="AH875">
        <v>100</v>
      </c>
      <c r="AI875">
        <v>100</v>
      </c>
      <c r="AJ875">
        <v>992.38755426055116</v>
      </c>
      <c r="AK875">
        <v>-27.546211059921077</v>
      </c>
      <c r="AL875">
        <v>33.768313990639058</v>
      </c>
      <c r="AN875">
        <v>99</v>
      </c>
      <c r="AO875">
        <v>99</v>
      </c>
      <c r="AP875">
        <v>99</v>
      </c>
      <c r="AQ875">
        <v>99</v>
      </c>
      <c r="AR875">
        <v>222.18181818181819</v>
      </c>
      <c r="AS875">
        <v>44.316512351305072</v>
      </c>
    </row>
    <row r="876" spans="1:45">
      <c r="A876">
        <v>16</v>
      </c>
      <c r="B876">
        <v>298</v>
      </c>
      <c r="C876">
        <v>2023</v>
      </c>
      <c r="D876">
        <v>10</v>
      </c>
      <c r="E876">
        <v>99</v>
      </c>
      <c r="F876">
        <v>99</v>
      </c>
      <c r="G876">
        <v>99</v>
      </c>
      <c r="H876">
        <v>99</v>
      </c>
      <c r="I876">
        <v>99</v>
      </c>
      <c r="J876">
        <v>999</v>
      </c>
      <c r="K876">
        <v>99</v>
      </c>
      <c r="L876">
        <v>10</v>
      </c>
      <c r="M876">
        <v>99</v>
      </c>
      <c r="N876">
        <v>99</v>
      </c>
      <c r="O876">
        <v>99</v>
      </c>
      <c r="P876">
        <v>99</v>
      </c>
      <c r="Q876">
        <v>27</v>
      </c>
      <c r="R876">
        <v>31</v>
      </c>
      <c r="S876">
        <v>10</v>
      </c>
      <c r="T876">
        <v>13</v>
      </c>
      <c r="U876">
        <v>487.4064516129032</v>
      </c>
      <c r="V876">
        <v>100</v>
      </c>
      <c r="W876">
        <v>100</v>
      </c>
      <c r="X876">
        <v>100</v>
      </c>
      <c r="Y876">
        <v>38.666655931918193</v>
      </c>
      <c r="Z876">
        <v>0</v>
      </c>
      <c r="AA876">
        <v>2.0160645150967409</v>
      </c>
      <c r="AC876">
        <v>-29.082318033069591</v>
      </c>
      <c r="AE876">
        <v>0.32241289651586058</v>
      </c>
      <c r="AF876">
        <v>0.52659388697880738</v>
      </c>
      <c r="AG876">
        <v>2736.5</v>
      </c>
      <c r="AH876">
        <v>96.774193548387117</v>
      </c>
      <c r="AI876">
        <v>93.548387096774221</v>
      </c>
      <c r="AJ876">
        <v>820.45092276544301</v>
      </c>
      <c r="AK876">
        <v>45.944549399858509</v>
      </c>
      <c r="AL876">
        <v>17.794361754650559</v>
      </c>
      <c r="AN876">
        <v>99</v>
      </c>
      <c r="AO876">
        <v>99</v>
      </c>
      <c r="AP876">
        <v>99</v>
      </c>
      <c r="AQ876">
        <v>99</v>
      </c>
      <c r="AR876">
        <v>223.3333333333334</v>
      </c>
      <c r="AS876">
        <v>44.011010289832043</v>
      </c>
    </row>
    <row r="877" spans="1:45">
      <c r="A877">
        <v>16</v>
      </c>
      <c r="B877">
        <v>299</v>
      </c>
      <c r="C877">
        <v>2023</v>
      </c>
      <c r="D877">
        <v>11</v>
      </c>
      <c r="E877">
        <v>99</v>
      </c>
      <c r="F877">
        <v>99</v>
      </c>
      <c r="G877">
        <v>99</v>
      </c>
      <c r="H877">
        <v>99</v>
      </c>
      <c r="I877">
        <v>99</v>
      </c>
      <c r="J877">
        <v>999</v>
      </c>
      <c r="K877">
        <v>99</v>
      </c>
      <c r="L877">
        <v>10</v>
      </c>
      <c r="M877">
        <v>99</v>
      </c>
      <c r="N877">
        <v>99</v>
      </c>
      <c r="O877">
        <v>99</v>
      </c>
      <c r="P877">
        <v>99</v>
      </c>
      <c r="Q877">
        <v>30</v>
      </c>
      <c r="R877">
        <v>34</v>
      </c>
      <c r="S877">
        <v>10</v>
      </c>
      <c r="T877">
        <v>12.117647058823531</v>
      </c>
      <c r="U877">
        <v>488.57647058823528</v>
      </c>
      <c r="V877">
        <v>100</v>
      </c>
      <c r="W877">
        <v>100</v>
      </c>
      <c r="X877">
        <v>100</v>
      </c>
      <c r="Y877">
        <v>34.113599658505706</v>
      </c>
      <c r="Z877">
        <v>0</v>
      </c>
      <c r="AA877">
        <v>1.9965367939384913</v>
      </c>
      <c r="AC877">
        <v>29.079406244012599</v>
      </c>
      <c r="AE877">
        <v>0.39525691699604742</v>
      </c>
      <c r="AF877">
        <v>0.63662912321848675</v>
      </c>
      <c r="AG877">
        <v>2186.787878787879</v>
      </c>
      <c r="AH877">
        <v>97.058823529411754</v>
      </c>
      <c r="AI877">
        <v>94.117647058823522</v>
      </c>
      <c r="AJ877">
        <v>528.04061813323631</v>
      </c>
      <c r="AK877">
        <v>6.4683409944332464</v>
      </c>
      <c r="AL877">
        <v>-11.287280074218232</v>
      </c>
      <c r="AN877">
        <v>99</v>
      </c>
      <c r="AO877">
        <v>99</v>
      </c>
      <c r="AP877">
        <v>99</v>
      </c>
      <c r="AQ877">
        <v>99</v>
      </c>
      <c r="AR877">
        <v>223.15151515151521</v>
      </c>
      <c r="AS877">
        <v>43.917648711617055</v>
      </c>
    </row>
    <row r="878" spans="1:45">
      <c r="A878">
        <v>16</v>
      </c>
      <c r="B878">
        <v>300</v>
      </c>
      <c r="C878">
        <v>2023</v>
      </c>
      <c r="D878">
        <v>12</v>
      </c>
      <c r="E878">
        <v>99</v>
      </c>
      <c r="F878">
        <v>99</v>
      </c>
      <c r="G878">
        <v>99</v>
      </c>
      <c r="H878">
        <v>99</v>
      </c>
      <c r="I878">
        <v>99</v>
      </c>
      <c r="J878">
        <v>999</v>
      </c>
      <c r="K878">
        <v>99</v>
      </c>
      <c r="L878">
        <v>10</v>
      </c>
      <c r="M878">
        <v>99</v>
      </c>
      <c r="N878">
        <v>99</v>
      </c>
      <c r="O878">
        <v>99</v>
      </c>
      <c r="P878">
        <v>99</v>
      </c>
      <c r="Q878">
        <v>3</v>
      </c>
      <c r="R878">
        <v>4</v>
      </c>
      <c r="S878">
        <v>10</v>
      </c>
      <c r="T878">
        <v>12.25</v>
      </c>
      <c r="U878">
        <v>511.02499999999998</v>
      </c>
      <c r="V878">
        <v>100</v>
      </c>
      <c r="W878">
        <v>100</v>
      </c>
      <c r="X878">
        <v>100</v>
      </c>
      <c r="Y878">
        <v>20.238623347451099</v>
      </c>
      <c r="Z878">
        <v>0</v>
      </c>
      <c r="AA878">
        <v>0.82915619758885006</v>
      </c>
      <c r="AC878">
        <v>89.349668604458017</v>
      </c>
      <c r="AE878">
        <v>0.20161290322580641</v>
      </c>
      <c r="AF878">
        <v>0.3375748317575657</v>
      </c>
      <c r="AG878">
        <v>2918.75</v>
      </c>
      <c r="AH878">
        <v>100</v>
      </c>
      <c r="AI878">
        <v>100</v>
      </c>
      <c r="AJ878">
        <v>32.629549491220374</v>
      </c>
      <c r="AK878">
        <v>54.45467690452432</v>
      </c>
      <c r="AL878">
        <v>27.028282542707402</v>
      </c>
      <c r="AN878">
        <v>99</v>
      </c>
      <c r="AO878">
        <v>99</v>
      </c>
      <c r="AP878">
        <v>99</v>
      </c>
      <c r="AQ878">
        <v>99</v>
      </c>
      <c r="AR878">
        <v>230</v>
      </c>
      <c r="AS878">
        <v>42.047033727199107</v>
      </c>
    </row>
    <row r="879" spans="1:45">
      <c r="A879">
        <v>16</v>
      </c>
      <c r="B879">
        <v>301</v>
      </c>
      <c r="C879">
        <v>2023</v>
      </c>
      <c r="D879">
        <v>1</v>
      </c>
      <c r="E879">
        <v>99</v>
      </c>
      <c r="F879">
        <v>99</v>
      </c>
      <c r="G879">
        <v>99</v>
      </c>
      <c r="H879">
        <v>99</v>
      </c>
      <c r="I879">
        <v>99</v>
      </c>
      <c r="J879">
        <v>999</v>
      </c>
      <c r="K879">
        <v>99</v>
      </c>
      <c r="L879">
        <v>11</v>
      </c>
      <c r="M879">
        <v>99</v>
      </c>
      <c r="N879">
        <v>99</v>
      </c>
      <c r="O879">
        <v>99</v>
      </c>
      <c r="P879">
        <v>99</v>
      </c>
      <c r="Q879">
        <v>5</v>
      </c>
      <c r="R879">
        <v>5</v>
      </c>
      <c r="S879">
        <v>11</v>
      </c>
      <c r="T879">
        <v>13.4</v>
      </c>
      <c r="U879">
        <v>507.72</v>
      </c>
      <c r="V879">
        <v>100</v>
      </c>
      <c r="W879">
        <v>100</v>
      </c>
      <c r="X879">
        <v>100</v>
      </c>
      <c r="Y879">
        <v>28.790234455453945</v>
      </c>
      <c r="Z879">
        <v>0</v>
      </c>
      <c r="AA879">
        <v>1.4966629547095802</v>
      </c>
      <c r="AC879">
        <v>45.932541015908441</v>
      </c>
      <c r="AE879">
        <v>9.1374269005847969E-2</v>
      </c>
      <c r="AF879">
        <v>0.15469023837323345</v>
      </c>
      <c r="AG879">
        <v>2223.75</v>
      </c>
      <c r="AH879">
        <v>80</v>
      </c>
      <c r="AI879">
        <v>80</v>
      </c>
      <c r="AJ879">
        <v>607.09611059534893</v>
      </c>
      <c r="AK879">
        <v>185.17900443764145</v>
      </c>
      <c r="AL879">
        <v>50.406206966081939</v>
      </c>
      <c r="AN879">
        <v>99</v>
      </c>
      <c r="AO879">
        <v>99</v>
      </c>
      <c r="AP879">
        <v>99</v>
      </c>
      <c r="AQ879">
        <v>99</v>
      </c>
      <c r="AR879">
        <v>222.5</v>
      </c>
      <c r="AS879">
        <v>47.098806722009755</v>
      </c>
    </row>
    <row r="880" spans="1:45">
      <c r="A880">
        <v>16</v>
      </c>
      <c r="B880">
        <v>302</v>
      </c>
      <c r="C880">
        <v>2023</v>
      </c>
      <c r="D880">
        <v>2</v>
      </c>
      <c r="E880">
        <v>99</v>
      </c>
      <c r="F880">
        <v>99</v>
      </c>
      <c r="G880">
        <v>99</v>
      </c>
      <c r="H880">
        <v>99</v>
      </c>
      <c r="I880">
        <v>99</v>
      </c>
      <c r="J880">
        <v>999</v>
      </c>
      <c r="K880">
        <v>99</v>
      </c>
      <c r="L880">
        <v>11</v>
      </c>
      <c r="M880">
        <v>99</v>
      </c>
      <c r="N880">
        <v>99</v>
      </c>
      <c r="O880">
        <v>99</v>
      </c>
      <c r="P880">
        <v>99</v>
      </c>
      <c r="Q880">
        <v>5</v>
      </c>
      <c r="R880">
        <v>6</v>
      </c>
      <c r="S880">
        <v>11</v>
      </c>
      <c r="T880">
        <v>11.333333333333336</v>
      </c>
      <c r="U880">
        <v>502.85</v>
      </c>
      <c r="V880">
        <v>100</v>
      </c>
      <c r="W880">
        <v>100</v>
      </c>
      <c r="X880">
        <v>100</v>
      </c>
      <c r="Y880">
        <v>27.198514052549516</v>
      </c>
      <c r="Z880">
        <v>0</v>
      </c>
      <c r="AA880">
        <v>1.8856180831641236</v>
      </c>
      <c r="AC880">
        <v>-2.0798394495220549</v>
      </c>
      <c r="AE880">
        <v>0.16406890894175549</v>
      </c>
      <c r="AF880">
        <v>0.27857822890504647</v>
      </c>
      <c r="AG880">
        <v>2339.8333333333339</v>
      </c>
      <c r="AH880">
        <v>100</v>
      </c>
      <c r="AI880">
        <v>100</v>
      </c>
      <c r="AJ880">
        <v>567.32425080861356</v>
      </c>
      <c r="AK880">
        <v>2.610921367868003</v>
      </c>
      <c r="AL880">
        <v>43.317215665398493</v>
      </c>
      <c r="AN880">
        <v>99</v>
      </c>
      <c r="AO880">
        <v>99</v>
      </c>
      <c r="AP880">
        <v>99</v>
      </c>
      <c r="AQ880">
        <v>99</v>
      </c>
      <c r="AR880">
        <v>222.5</v>
      </c>
      <c r="AS880">
        <v>45.721092364550088</v>
      </c>
    </row>
    <row r="881" spans="1:45">
      <c r="A881">
        <v>16</v>
      </c>
      <c r="B881">
        <v>303</v>
      </c>
      <c r="C881">
        <v>2023</v>
      </c>
      <c r="D881">
        <v>3</v>
      </c>
      <c r="E881">
        <v>99</v>
      </c>
      <c r="F881">
        <v>99</v>
      </c>
      <c r="G881">
        <v>99</v>
      </c>
      <c r="H881">
        <v>99</v>
      </c>
      <c r="I881">
        <v>99</v>
      </c>
      <c r="J881">
        <v>999</v>
      </c>
      <c r="K881">
        <v>99</v>
      </c>
      <c r="L881">
        <v>11</v>
      </c>
      <c r="M881">
        <v>99</v>
      </c>
      <c r="N881">
        <v>99</v>
      </c>
      <c r="O881">
        <v>99</v>
      </c>
      <c r="P881">
        <v>99</v>
      </c>
      <c r="Q881">
        <v>5</v>
      </c>
      <c r="R881">
        <v>5</v>
      </c>
      <c r="S881">
        <v>11</v>
      </c>
      <c r="T881">
        <v>13.2</v>
      </c>
      <c r="U881">
        <v>516.28</v>
      </c>
      <c r="V881">
        <v>100</v>
      </c>
      <c r="W881">
        <v>100</v>
      </c>
      <c r="X881">
        <v>100</v>
      </c>
      <c r="Y881">
        <v>54.358270759839321</v>
      </c>
      <c r="Z881">
        <v>0</v>
      </c>
      <c r="AA881">
        <v>2.227105745132012</v>
      </c>
      <c r="AC881">
        <v>62.070870848375279</v>
      </c>
      <c r="AE881">
        <v>0.10060362173038231</v>
      </c>
      <c r="AF881">
        <v>0.17328951620579877</v>
      </c>
      <c r="AG881">
        <v>2038.2</v>
      </c>
      <c r="AH881">
        <v>100</v>
      </c>
      <c r="AI881">
        <v>80</v>
      </c>
      <c r="AJ881">
        <v>308.03337481513176</v>
      </c>
      <c r="AK881">
        <v>-25.494713346686705</v>
      </c>
      <c r="AL881">
        <v>1.9183033137979888</v>
      </c>
      <c r="AN881">
        <v>99</v>
      </c>
      <c r="AO881">
        <v>99</v>
      </c>
      <c r="AP881">
        <v>99</v>
      </c>
      <c r="AQ881">
        <v>99</v>
      </c>
      <c r="AR881">
        <v>225.6</v>
      </c>
      <c r="AS881">
        <v>44.956795352478927</v>
      </c>
    </row>
    <row r="882" spans="1:45">
      <c r="A882">
        <v>16</v>
      </c>
      <c r="B882">
        <v>304</v>
      </c>
      <c r="C882">
        <v>2023</v>
      </c>
      <c r="D882">
        <v>4</v>
      </c>
      <c r="E882">
        <v>99</v>
      </c>
      <c r="F882">
        <v>99</v>
      </c>
      <c r="G882">
        <v>99</v>
      </c>
      <c r="H882">
        <v>99</v>
      </c>
      <c r="I882">
        <v>99</v>
      </c>
      <c r="J882">
        <v>999</v>
      </c>
      <c r="K882">
        <v>99</v>
      </c>
      <c r="L882">
        <v>11</v>
      </c>
      <c r="M882">
        <v>99</v>
      </c>
      <c r="N882">
        <v>99</v>
      </c>
      <c r="O882">
        <v>99</v>
      </c>
      <c r="P882">
        <v>99</v>
      </c>
      <c r="Q882">
        <v>4</v>
      </c>
      <c r="R882">
        <v>4</v>
      </c>
      <c r="S882">
        <v>11</v>
      </c>
      <c r="T882">
        <v>12.75</v>
      </c>
      <c r="U882">
        <v>553.85</v>
      </c>
      <c r="V882">
        <v>100</v>
      </c>
      <c r="W882">
        <v>100</v>
      </c>
      <c r="X882">
        <v>100</v>
      </c>
      <c r="Y882">
        <v>35.172325768990994</v>
      </c>
      <c r="Z882">
        <v>0</v>
      </c>
      <c r="AA882">
        <v>1.0897247358851685</v>
      </c>
      <c r="AC882">
        <v>-17.513236101821182</v>
      </c>
      <c r="AE882">
        <v>0.11412268188302424</v>
      </c>
      <c r="AF882">
        <v>0.20732588261596716</v>
      </c>
      <c r="AG882">
        <v>2690.25</v>
      </c>
      <c r="AH882">
        <v>100</v>
      </c>
      <c r="AI882">
        <v>100</v>
      </c>
      <c r="AJ882">
        <v>894.52204416660379</v>
      </c>
      <c r="AK882">
        <v>50.091941836734861</v>
      </c>
      <c r="AL882">
        <v>-12.791311070991544</v>
      </c>
      <c r="AN882">
        <v>99</v>
      </c>
      <c r="AO882">
        <v>99</v>
      </c>
      <c r="AP882">
        <v>99</v>
      </c>
      <c r="AQ882">
        <v>99</v>
      </c>
      <c r="AR882">
        <v>233.5</v>
      </c>
      <c r="AS882">
        <v>43.638686524772751</v>
      </c>
    </row>
    <row r="883" spans="1:45">
      <c r="A883">
        <v>16</v>
      </c>
      <c r="B883">
        <v>305</v>
      </c>
      <c r="C883">
        <v>2023</v>
      </c>
      <c r="D883">
        <v>5</v>
      </c>
      <c r="E883">
        <v>99</v>
      </c>
      <c r="F883">
        <v>99</v>
      </c>
      <c r="G883">
        <v>99</v>
      </c>
      <c r="H883">
        <v>99</v>
      </c>
      <c r="I883">
        <v>99</v>
      </c>
      <c r="J883">
        <v>999</v>
      </c>
      <c r="K883">
        <v>99</v>
      </c>
      <c r="L883">
        <v>11</v>
      </c>
      <c r="M883">
        <v>99</v>
      </c>
      <c r="N883">
        <v>99</v>
      </c>
      <c r="O883">
        <v>99</v>
      </c>
      <c r="P883">
        <v>99</v>
      </c>
      <c r="Q883">
        <v>5</v>
      </c>
      <c r="R883">
        <v>5</v>
      </c>
      <c r="S883">
        <v>11</v>
      </c>
      <c r="T883">
        <v>12.8</v>
      </c>
      <c r="U883">
        <v>544.52</v>
      </c>
      <c r="V883">
        <v>100</v>
      </c>
      <c r="W883">
        <v>100</v>
      </c>
      <c r="X883">
        <v>100</v>
      </c>
      <c r="Y883">
        <v>46.536927272865938</v>
      </c>
      <c r="Z883">
        <v>0</v>
      </c>
      <c r="AA883">
        <v>0.74833147735476702</v>
      </c>
      <c r="AC883">
        <v>-46.219606685662498</v>
      </c>
      <c r="AE883">
        <v>0.11907597046915935</v>
      </c>
      <c r="AF883">
        <v>0.21308604728591179</v>
      </c>
      <c r="AG883">
        <v>2353.4</v>
      </c>
      <c r="AH883">
        <v>100</v>
      </c>
      <c r="AI883">
        <v>80</v>
      </c>
      <c r="AJ883">
        <v>425.15625362917928</v>
      </c>
      <c r="AK883">
        <v>43.49926430938396</v>
      </c>
      <c r="AL883">
        <v>-41.337976610104</v>
      </c>
      <c r="AN883">
        <v>99</v>
      </c>
      <c r="AO883">
        <v>99</v>
      </c>
      <c r="AP883">
        <v>99</v>
      </c>
      <c r="AQ883">
        <v>99</v>
      </c>
      <c r="AR883">
        <v>229.2</v>
      </c>
      <c r="AS883">
        <v>45.364222353112879</v>
      </c>
    </row>
    <row r="884" spans="1:45">
      <c r="A884">
        <v>16</v>
      </c>
      <c r="B884">
        <v>306</v>
      </c>
      <c r="C884">
        <v>2023</v>
      </c>
      <c r="D884">
        <v>6</v>
      </c>
      <c r="E884">
        <v>99</v>
      </c>
      <c r="F884">
        <v>99</v>
      </c>
      <c r="G884">
        <v>99</v>
      </c>
      <c r="H884">
        <v>99</v>
      </c>
      <c r="I884">
        <v>99</v>
      </c>
      <c r="J884">
        <v>999</v>
      </c>
      <c r="K884">
        <v>99</v>
      </c>
      <c r="L884">
        <v>11</v>
      </c>
      <c r="M884">
        <v>99</v>
      </c>
      <c r="N884">
        <v>99</v>
      </c>
      <c r="O884">
        <v>99</v>
      </c>
      <c r="P884">
        <v>99</v>
      </c>
      <c r="Q884">
        <v>11</v>
      </c>
      <c r="R884">
        <v>11</v>
      </c>
      <c r="S884">
        <v>11</v>
      </c>
      <c r="T884">
        <v>12.90909090909091</v>
      </c>
      <c r="U884">
        <v>515.02727272727259</v>
      </c>
      <c r="V884">
        <v>100</v>
      </c>
      <c r="W884">
        <v>100</v>
      </c>
      <c r="X884">
        <v>100</v>
      </c>
      <c r="Y884">
        <v>36.418129623709625</v>
      </c>
      <c r="Z884">
        <v>0</v>
      </c>
      <c r="AA884">
        <v>1.5640591394623047</v>
      </c>
      <c r="AC884">
        <v>-19.291448077048081</v>
      </c>
      <c r="AE884">
        <v>0.24526198439241911</v>
      </c>
      <c r="AF884">
        <v>0.41820112762903744</v>
      </c>
      <c r="AG884">
        <v>2569.090909090909</v>
      </c>
      <c r="AH884">
        <v>100</v>
      </c>
      <c r="AI884">
        <v>100</v>
      </c>
      <c r="AJ884">
        <v>903.09150392571485</v>
      </c>
      <c r="AK884">
        <v>13.104108280612849</v>
      </c>
      <c r="AL884">
        <v>28.860031227651159</v>
      </c>
      <c r="AN884">
        <v>99</v>
      </c>
      <c r="AO884">
        <v>99</v>
      </c>
      <c r="AP884">
        <v>99</v>
      </c>
      <c r="AQ884">
        <v>99</v>
      </c>
      <c r="AR884">
        <v>223.09090909090912</v>
      </c>
      <c r="AS884">
        <v>46.582596188324622</v>
      </c>
    </row>
    <row r="885" spans="1:45">
      <c r="A885">
        <v>16</v>
      </c>
      <c r="B885">
        <v>307</v>
      </c>
      <c r="C885">
        <v>2023</v>
      </c>
      <c r="D885">
        <v>7</v>
      </c>
      <c r="E885">
        <v>99</v>
      </c>
      <c r="F885">
        <v>99</v>
      </c>
      <c r="G885">
        <v>99</v>
      </c>
      <c r="H885">
        <v>99</v>
      </c>
      <c r="I885">
        <v>99</v>
      </c>
      <c r="J885">
        <v>999</v>
      </c>
      <c r="K885">
        <v>99</v>
      </c>
      <c r="L885">
        <v>11</v>
      </c>
      <c r="M885">
        <v>99</v>
      </c>
      <c r="N885">
        <v>99</v>
      </c>
      <c r="O885">
        <v>99</v>
      </c>
      <c r="P885">
        <v>99</v>
      </c>
      <c r="Q885">
        <v>2</v>
      </c>
      <c r="R885">
        <v>3</v>
      </c>
      <c r="S885">
        <v>11</v>
      </c>
      <c r="T885">
        <v>14.333333333333337</v>
      </c>
      <c r="U885">
        <v>521.96666666666681</v>
      </c>
      <c r="V885">
        <v>100</v>
      </c>
      <c r="W885">
        <v>100</v>
      </c>
      <c r="X885">
        <v>100</v>
      </c>
      <c r="Y885">
        <v>41.867436298657744</v>
      </c>
      <c r="Z885">
        <v>0</v>
      </c>
      <c r="AA885">
        <v>0.94280904158205681</v>
      </c>
      <c r="AC885">
        <v>99.927664358911827</v>
      </c>
      <c r="AE885">
        <v>0.10312822275696118</v>
      </c>
      <c r="AF885">
        <v>0.18063024139439765</v>
      </c>
      <c r="AG885">
        <v>2375.6666666666661</v>
      </c>
      <c r="AH885">
        <v>100</v>
      </c>
      <c r="AI885">
        <v>66.666666666666686</v>
      </c>
      <c r="AJ885">
        <v>381.24474495467763</v>
      </c>
      <c r="AK885">
        <v>-56.833681056211709</v>
      </c>
      <c r="AL885">
        <v>-53.663575624531504</v>
      </c>
      <c r="AN885">
        <v>99</v>
      </c>
      <c r="AO885">
        <v>99</v>
      </c>
      <c r="AP885">
        <v>99</v>
      </c>
      <c r="AQ885">
        <v>99</v>
      </c>
      <c r="AR885">
        <v>221.6666666666666</v>
      </c>
      <c r="AS885">
        <v>47.90472424948431</v>
      </c>
    </row>
    <row r="886" spans="1:45">
      <c r="A886">
        <v>16</v>
      </c>
      <c r="B886">
        <v>308</v>
      </c>
      <c r="C886">
        <v>2023</v>
      </c>
      <c r="D886">
        <v>8</v>
      </c>
      <c r="E886">
        <v>99</v>
      </c>
      <c r="F886">
        <v>99</v>
      </c>
      <c r="G886">
        <v>99</v>
      </c>
      <c r="H886">
        <v>99</v>
      </c>
      <c r="I886">
        <v>99</v>
      </c>
      <c r="J886">
        <v>999</v>
      </c>
      <c r="K886">
        <v>99</v>
      </c>
      <c r="L886">
        <v>11</v>
      </c>
      <c r="M886">
        <v>99</v>
      </c>
      <c r="N886">
        <v>99</v>
      </c>
      <c r="O886">
        <v>99</v>
      </c>
      <c r="P886">
        <v>99</v>
      </c>
      <c r="Q886">
        <v>2</v>
      </c>
      <c r="R886">
        <v>2</v>
      </c>
      <c r="S886">
        <v>11</v>
      </c>
      <c r="T886">
        <v>14</v>
      </c>
      <c r="U886">
        <v>482.85</v>
      </c>
      <c r="V886">
        <v>100</v>
      </c>
      <c r="W886">
        <v>100</v>
      </c>
      <c r="X886">
        <v>100</v>
      </c>
      <c r="Y886">
        <v>53.049999999999613</v>
      </c>
      <c r="Z886">
        <v>0</v>
      </c>
      <c r="AA886">
        <v>0</v>
      </c>
      <c r="AE886">
        <v>5.133470225872689E-2</v>
      </c>
      <c r="AF886">
        <v>8.4384306948113136E-2</v>
      </c>
      <c r="AG886">
        <v>2413.5</v>
      </c>
      <c r="AH886">
        <v>100</v>
      </c>
      <c r="AI886">
        <v>100</v>
      </c>
      <c r="AJ886">
        <v>224.5</v>
      </c>
      <c r="AK886">
        <v>-100.00000000000148</v>
      </c>
      <c r="AN886">
        <v>99</v>
      </c>
      <c r="AO886">
        <v>99</v>
      </c>
      <c r="AP886">
        <v>99</v>
      </c>
      <c r="AQ886">
        <v>99</v>
      </c>
      <c r="AR886">
        <v>216</v>
      </c>
      <c r="AS886">
        <v>47.811612531418973</v>
      </c>
    </row>
    <row r="887" spans="1:45">
      <c r="A887">
        <v>16</v>
      </c>
      <c r="B887">
        <v>309</v>
      </c>
      <c r="C887">
        <v>2023</v>
      </c>
      <c r="D887">
        <v>9</v>
      </c>
      <c r="E887">
        <v>99</v>
      </c>
      <c r="F887">
        <v>99</v>
      </c>
      <c r="G887">
        <v>99</v>
      </c>
      <c r="H887">
        <v>99</v>
      </c>
      <c r="I887">
        <v>99</v>
      </c>
      <c r="J887">
        <v>999</v>
      </c>
      <c r="K887">
        <v>99</v>
      </c>
      <c r="L887">
        <v>11</v>
      </c>
      <c r="M887">
        <v>99</v>
      </c>
      <c r="N887">
        <v>99</v>
      </c>
      <c r="O887">
        <v>99</v>
      </c>
      <c r="P887">
        <v>99</v>
      </c>
      <c r="Q887">
        <v>2</v>
      </c>
      <c r="R887">
        <v>3</v>
      </c>
      <c r="S887">
        <v>11</v>
      </c>
      <c r="T887">
        <v>13.333333333333337</v>
      </c>
      <c r="U887">
        <v>506.36666666666656</v>
      </c>
      <c r="V887">
        <v>100</v>
      </c>
      <c r="W887">
        <v>100</v>
      </c>
      <c r="X887">
        <v>100</v>
      </c>
      <c r="Y887">
        <v>9.9787552107283819</v>
      </c>
      <c r="Z887">
        <v>0</v>
      </c>
      <c r="AA887">
        <v>0.47140452079101841</v>
      </c>
      <c r="AC887">
        <v>61.885466593329433</v>
      </c>
      <c r="AE887">
        <v>7.9575596816976082E-2</v>
      </c>
      <c r="AF887">
        <v>0.1372489950922394</v>
      </c>
      <c r="AG887">
        <v>2447.3333333333339</v>
      </c>
      <c r="AH887">
        <v>100</v>
      </c>
      <c r="AI887">
        <v>100</v>
      </c>
      <c r="AJ887">
        <v>739.49367062124895</v>
      </c>
      <c r="AK887">
        <v>87.053540575476859</v>
      </c>
      <c r="AL887">
        <v>92.528670509561181</v>
      </c>
      <c r="AN887">
        <v>99</v>
      </c>
      <c r="AO887">
        <v>99</v>
      </c>
      <c r="AP887">
        <v>99</v>
      </c>
      <c r="AQ887">
        <v>99</v>
      </c>
      <c r="AR887">
        <v>219</v>
      </c>
      <c r="AS887">
        <v>48.264848853195723</v>
      </c>
    </row>
    <row r="888" spans="1:45">
      <c r="A888">
        <v>16</v>
      </c>
      <c r="B888">
        <v>310</v>
      </c>
      <c r="C888">
        <v>2023</v>
      </c>
      <c r="D888">
        <v>10</v>
      </c>
      <c r="E888">
        <v>99</v>
      </c>
      <c r="F888">
        <v>99</v>
      </c>
      <c r="G888">
        <v>99</v>
      </c>
      <c r="H888">
        <v>99</v>
      </c>
      <c r="I888">
        <v>99</v>
      </c>
      <c r="J888">
        <v>999</v>
      </c>
      <c r="K888">
        <v>99</v>
      </c>
      <c r="L888">
        <v>11</v>
      </c>
      <c r="M888">
        <v>99</v>
      </c>
      <c r="N888">
        <v>99</v>
      </c>
      <c r="O888">
        <v>99</v>
      </c>
      <c r="P888">
        <v>99</v>
      </c>
      <c r="Q888">
        <v>6</v>
      </c>
      <c r="R888">
        <v>6</v>
      </c>
      <c r="S888">
        <v>11</v>
      </c>
      <c r="T888">
        <v>12.666666666666664</v>
      </c>
      <c r="U888">
        <v>516.91666666666652</v>
      </c>
      <c r="V888">
        <v>100</v>
      </c>
      <c r="W888">
        <v>100</v>
      </c>
      <c r="X888">
        <v>100</v>
      </c>
      <c r="Y888">
        <v>31.124450017453196</v>
      </c>
      <c r="Z888">
        <v>0</v>
      </c>
      <c r="AA888">
        <v>1.6996731711976025</v>
      </c>
      <c r="AC888">
        <v>-36.062902727964307</v>
      </c>
      <c r="AE888">
        <v>6.2402496099843989E-2</v>
      </c>
      <c r="AF888">
        <v>0.10809226852231506</v>
      </c>
      <c r="AG888">
        <v>2601.8000000000002</v>
      </c>
      <c r="AH888">
        <v>83.333333333333314</v>
      </c>
      <c r="AI888">
        <v>83.333333333333314</v>
      </c>
      <c r="AJ888">
        <v>642.79682637673261</v>
      </c>
      <c r="AK888">
        <v>130.01724254845655</v>
      </c>
      <c r="AL888">
        <v>-76.311154174885985</v>
      </c>
      <c r="AN888">
        <v>99</v>
      </c>
      <c r="AO888">
        <v>99</v>
      </c>
      <c r="AP888">
        <v>99</v>
      </c>
      <c r="AQ888">
        <v>99</v>
      </c>
      <c r="AR888">
        <v>227.8</v>
      </c>
      <c r="AS888">
        <v>44.681220782427559</v>
      </c>
    </row>
    <row r="889" spans="1:45">
      <c r="A889">
        <v>16</v>
      </c>
      <c r="B889">
        <v>311</v>
      </c>
      <c r="C889">
        <v>2023</v>
      </c>
      <c r="D889">
        <v>11</v>
      </c>
      <c r="E889">
        <v>99</v>
      </c>
      <c r="F889">
        <v>99</v>
      </c>
      <c r="G889">
        <v>99</v>
      </c>
      <c r="H889">
        <v>99</v>
      </c>
      <c r="I889">
        <v>99</v>
      </c>
      <c r="J889">
        <v>999</v>
      </c>
      <c r="K889">
        <v>99</v>
      </c>
      <c r="L889">
        <v>11</v>
      </c>
      <c r="M889">
        <v>99</v>
      </c>
      <c r="N889">
        <v>99</v>
      </c>
      <c r="O889">
        <v>99</v>
      </c>
      <c r="P889">
        <v>99</v>
      </c>
      <c r="Q889">
        <v>5</v>
      </c>
      <c r="R889">
        <v>6</v>
      </c>
      <c r="S889">
        <v>11</v>
      </c>
      <c r="T889">
        <v>11.833333333333336</v>
      </c>
      <c r="U889">
        <v>482.06666666666678</v>
      </c>
      <c r="V889">
        <v>100</v>
      </c>
      <c r="W889">
        <v>100</v>
      </c>
      <c r="X889">
        <v>83.333333333333314</v>
      </c>
      <c r="Y889">
        <v>64.646259666657556</v>
      </c>
      <c r="Z889">
        <v>0</v>
      </c>
      <c r="AA889">
        <v>1.5723301886760963</v>
      </c>
      <c r="AC889">
        <v>62.794639144317827</v>
      </c>
      <c r="AE889">
        <v>6.9751220646361314E-2</v>
      </c>
      <c r="AF889">
        <v>0.11084941101381875</v>
      </c>
      <c r="AG889">
        <v>2960.1666666666665</v>
      </c>
      <c r="AH889">
        <v>100</v>
      </c>
      <c r="AI889">
        <v>100</v>
      </c>
      <c r="AJ889">
        <v>768.54612020937941</v>
      </c>
      <c r="AK889">
        <v>-33.690292797641995</v>
      </c>
      <c r="AL889">
        <v>-62.91793732506688</v>
      </c>
      <c r="AN889">
        <v>99</v>
      </c>
      <c r="AO889">
        <v>99</v>
      </c>
      <c r="AP889">
        <v>99</v>
      </c>
      <c r="AQ889">
        <v>99</v>
      </c>
      <c r="AR889">
        <v>217.3333333333334</v>
      </c>
      <c r="AS889">
        <v>46.850047534709837</v>
      </c>
    </row>
    <row r="890" spans="1:45">
      <c r="A890">
        <v>16</v>
      </c>
      <c r="B890">
        <v>312</v>
      </c>
      <c r="C890">
        <v>2023</v>
      </c>
      <c r="D890">
        <v>12</v>
      </c>
      <c r="E890">
        <v>99</v>
      </c>
      <c r="F890">
        <v>99</v>
      </c>
      <c r="G890">
        <v>99</v>
      </c>
      <c r="H890">
        <v>99</v>
      </c>
      <c r="I890">
        <v>99</v>
      </c>
      <c r="J890">
        <v>999</v>
      </c>
      <c r="K890">
        <v>99</v>
      </c>
      <c r="L890">
        <v>11</v>
      </c>
      <c r="M890">
        <v>99</v>
      </c>
      <c r="N890">
        <v>99</v>
      </c>
      <c r="O890">
        <v>99</v>
      </c>
      <c r="P890">
        <v>99</v>
      </c>
      <c r="Q890">
        <v>3</v>
      </c>
      <c r="R890">
        <v>3</v>
      </c>
      <c r="S890">
        <v>11</v>
      </c>
      <c r="T890">
        <v>13.666666666666663</v>
      </c>
      <c r="U890">
        <v>491.1666666666668</v>
      </c>
      <c r="V890">
        <v>100</v>
      </c>
      <c r="W890">
        <v>100</v>
      </c>
      <c r="X890">
        <v>100</v>
      </c>
      <c r="Y890">
        <v>2.07578633026568</v>
      </c>
      <c r="Z890">
        <v>0</v>
      </c>
      <c r="AA890">
        <v>0.94280904158207679</v>
      </c>
      <c r="AC890">
        <v>-46.554852661510949</v>
      </c>
      <c r="AE890">
        <v>0.15120967741935487</v>
      </c>
      <c r="AF890">
        <v>0.2433425539820816</v>
      </c>
      <c r="AG890">
        <v>3391</v>
      </c>
      <c r="AH890">
        <v>66.666666666666686</v>
      </c>
      <c r="AI890">
        <v>66.666666666666686</v>
      </c>
      <c r="AJ890">
        <v>1268</v>
      </c>
      <c r="AK890">
        <v>-20.357025332761829</v>
      </c>
      <c r="AL890">
        <v>-189.10087500027964</v>
      </c>
      <c r="AN890">
        <v>99</v>
      </c>
      <c r="AO890">
        <v>99</v>
      </c>
      <c r="AP890">
        <v>99</v>
      </c>
      <c r="AQ890">
        <v>99</v>
      </c>
      <c r="AR890">
        <v>217.5</v>
      </c>
      <c r="AS890">
        <v>47.835219639538117</v>
      </c>
    </row>
    <row r="891" spans="1:45">
      <c r="A891">
        <v>16</v>
      </c>
      <c r="B891">
        <v>313</v>
      </c>
      <c r="C891">
        <v>2023</v>
      </c>
      <c r="D891">
        <v>1</v>
      </c>
      <c r="E891">
        <v>99</v>
      </c>
      <c r="F891">
        <v>99</v>
      </c>
      <c r="G891">
        <v>99</v>
      </c>
      <c r="H891">
        <v>99</v>
      </c>
      <c r="I891">
        <v>99</v>
      </c>
      <c r="J891">
        <v>999</v>
      </c>
      <c r="K891">
        <v>99</v>
      </c>
      <c r="L891">
        <v>12</v>
      </c>
      <c r="M891">
        <v>99</v>
      </c>
      <c r="N891">
        <v>99</v>
      </c>
      <c r="O891">
        <v>99</v>
      </c>
      <c r="P891">
        <v>99</v>
      </c>
      <c r="R891">
        <v>0</v>
      </c>
      <c r="AN891">
        <v>99</v>
      </c>
      <c r="AO891">
        <v>99</v>
      </c>
      <c r="AP891">
        <v>99</v>
      </c>
      <c r="AQ891">
        <v>99</v>
      </c>
    </row>
    <row r="892" spans="1:45">
      <c r="A892">
        <v>16</v>
      </c>
      <c r="B892">
        <v>314</v>
      </c>
      <c r="C892">
        <v>2023</v>
      </c>
      <c r="D892">
        <v>2</v>
      </c>
      <c r="E892">
        <v>99</v>
      </c>
      <c r="F892">
        <v>99</v>
      </c>
      <c r="G892">
        <v>99</v>
      </c>
      <c r="H892">
        <v>99</v>
      </c>
      <c r="I892">
        <v>99</v>
      </c>
      <c r="J892">
        <v>999</v>
      </c>
      <c r="K892">
        <v>99</v>
      </c>
      <c r="L892">
        <v>12</v>
      </c>
      <c r="M892">
        <v>99</v>
      </c>
      <c r="N892">
        <v>99</v>
      </c>
      <c r="O892">
        <v>99</v>
      </c>
      <c r="P892">
        <v>99</v>
      </c>
      <c r="R892">
        <v>0</v>
      </c>
      <c r="AN892">
        <v>99</v>
      </c>
      <c r="AO892">
        <v>99</v>
      </c>
      <c r="AP892">
        <v>99</v>
      </c>
      <c r="AQ892">
        <v>99</v>
      </c>
    </row>
    <row r="893" spans="1:45">
      <c r="A893">
        <v>16</v>
      </c>
      <c r="B893">
        <v>315</v>
      </c>
      <c r="C893">
        <v>2023</v>
      </c>
      <c r="D893">
        <v>3</v>
      </c>
      <c r="E893">
        <v>99</v>
      </c>
      <c r="F893">
        <v>99</v>
      </c>
      <c r="G893">
        <v>99</v>
      </c>
      <c r="H893">
        <v>99</v>
      </c>
      <c r="I893">
        <v>99</v>
      </c>
      <c r="J893">
        <v>999</v>
      </c>
      <c r="K893">
        <v>99</v>
      </c>
      <c r="L893">
        <v>12</v>
      </c>
      <c r="M893">
        <v>99</v>
      </c>
      <c r="N893">
        <v>99</v>
      </c>
      <c r="O893">
        <v>99</v>
      </c>
      <c r="P893">
        <v>99</v>
      </c>
      <c r="Q893">
        <v>2</v>
      </c>
      <c r="R893">
        <v>2</v>
      </c>
      <c r="S893">
        <v>12</v>
      </c>
      <c r="T893">
        <v>14</v>
      </c>
      <c r="U893">
        <v>583.5</v>
      </c>
      <c r="V893">
        <v>100</v>
      </c>
      <c r="W893">
        <v>100</v>
      </c>
      <c r="X893">
        <v>100</v>
      </c>
      <c r="Y893">
        <v>1</v>
      </c>
      <c r="Z893">
        <v>0</v>
      </c>
      <c r="AA893">
        <v>1</v>
      </c>
      <c r="AC893">
        <v>100</v>
      </c>
      <c r="AE893">
        <v>4.0241448692152931E-2</v>
      </c>
      <c r="AF893">
        <v>7.8340770671793347E-2</v>
      </c>
      <c r="AG893">
        <v>2313</v>
      </c>
      <c r="AH893">
        <v>100</v>
      </c>
      <c r="AI893">
        <v>50</v>
      </c>
      <c r="AJ893">
        <v>2</v>
      </c>
      <c r="AK893">
        <v>-100</v>
      </c>
      <c r="AL893">
        <v>-100</v>
      </c>
      <c r="AN893">
        <v>99</v>
      </c>
      <c r="AO893">
        <v>99</v>
      </c>
      <c r="AP893">
        <v>99</v>
      </c>
      <c r="AQ893">
        <v>99</v>
      </c>
      <c r="AR893">
        <v>233.5</v>
      </c>
      <c r="AS893">
        <v>45.906560823933184</v>
      </c>
    </row>
    <row r="894" spans="1:45">
      <c r="A894">
        <v>16</v>
      </c>
      <c r="B894">
        <v>316</v>
      </c>
      <c r="C894">
        <v>2023</v>
      </c>
      <c r="D894">
        <v>4</v>
      </c>
      <c r="E894">
        <v>99</v>
      </c>
      <c r="F894">
        <v>99</v>
      </c>
      <c r="G894">
        <v>99</v>
      </c>
      <c r="H894">
        <v>99</v>
      </c>
      <c r="I894">
        <v>99</v>
      </c>
      <c r="J894">
        <v>999</v>
      </c>
      <c r="K894">
        <v>99</v>
      </c>
      <c r="L894">
        <v>12</v>
      </c>
      <c r="M894">
        <v>99</v>
      </c>
      <c r="N894">
        <v>99</v>
      </c>
      <c r="O894">
        <v>99</v>
      </c>
      <c r="P894">
        <v>99</v>
      </c>
      <c r="Q894">
        <v>2</v>
      </c>
      <c r="R894">
        <v>2</v>
      </c>
      <c r="S894">
        <v>12</v>
      </c>
      <c r="T894">
        <v>15</v>
      </c>
      <c r="U894">
        <v>574.54999999999995</v>
      </c>
      <c r="V894">
        <v>100</v>
      </c>
      <c r="W894">
        <v>100</v>
      </c>
      <c r="X894">
        <v>100</v>
      </c>
      <c r="Y894">
        <v>8.3500000000054388</v>
      </c>
      <c r="Z894">
        <v>0</v>
      </c>
      <c r="AA894">
        <v>0</v>
      </c>
      <c r="AE894">
        <v>5.706134094151212E-2</v>
      </c>
      <c r="AF894">
        <v>0.10753731683398382</v>
      </c>
      <c r="AG894">
        <v>2383.5</v>
      </c>
      <c r="AH894">
        <v>100</v>
      </c>
      <c r="AI894">
        <v>100</v>
      </c>
      <c r="AJ894">
        <v>586.5</v>
      </c>
      <c r="AK894">
        <v>-99.999999999928235</v>
      </c>
      <c r="AN894">
        <v>99</v>
      </c>
      <c r="AO894">
        <v>99</v>
      </c>
      <c r="AP894">
        <v>99</v>
      </c>
      <c r="AQ894">
        <v>99</v>
      </c>
      <c r="AR894">
        <v>230.5</v>
      </c>
      <c r="AS894">
        <v>46.921803443105311</v>
      </c>
    </row>
    <row r="895" spans="1:45">
      <c r="A895">
        <v>16</v>
      </c>
      <c r="B895">
        <v>317</v>
      </c>
      <c r="C895">
        <v>2023</v>
      </c>
      <c r="D895">
        <v>5</v>
      </c>
      <c r="E895">
        <v>99</v>
      </c>
      <c r="F895">
        <v>99</v>
      </c>
      <c r="G895">
        <v>99</v>
      </c>
      <c r="H895">
        <v>99</v>
      </c>
      <c r="I895">
        <v>99</v>
      </c>
      <c r="J895">
        <v>999</v>
      </c>
      <c r="K895">
        <v>99</v>
      </c>
      <c r="L895">
        <v>12</v>
      </c>
      <c r="M895">
        <v>99</v>
      </c>
      <c r="N895">
        <v>99</v>
      </c>
      <c r="O895">
        <v>99</v>
      </c>
      <c r="P895">
        <v>99</v>
      </c>
      <c r="Q895">
        <v>2</v>
      </c>
      <c r="R895">
        <v>2</v>
      </c>
      <c r="S895">
        <v>12</v>
      </c>
      <c r="T895">
        <v>13.5</v>
      </c>
      <c r="U895">
        <v>557.1</v>
      </c>
      <c r="V895">
        <v>100</v>
      </c>
      <c r="W895">
        <v>100</v>
      </c>
      <c r="X895">
        <v>100</v>
      </c>
      <c r="Y895">
        <v>43.39999999999997</v>
      </c>
      <c r="Z895">
        <v>0</v>
      </c>
      <c r="AA895">
        <v>0.5</v>
      </c>
      <c r="AC895">
        <v>-99.999999999999247</v>
      </c>
      <c r="AE895">
        <v>4.7630388187663741E-2</v>
      </c>
      <c r="AF895">
        <v>8.7203582562977652E-2</v>
      </c>
      <c r="AG895">
        <v>1605.5</v>
      </c>
      <c r="AH895">
        <v>100</v>
      </c>
      <c r="AI895">
        <v>100</v>
      </c>
      <c r="AJ895">
        <v>54.5</v>
      </c>
      <c r="AK895">
        <v>-100.00000000000202</v>
      </c>
      <c r="AL895">
        <v>100</v>
      </c>
      <c r="AN895">
        <v>99</v>
      </c>
      <c r="AO895">
        <v>99</v>
      </c>
      <c r="AP895">
        <v>99</v>
      </c>
      <c r="AQ895">
        <v>99</v>
      </c>
      <c r="AR895">
        <v>227.5</v>
      </c>
      <c r="AS895">
        <v>47.596916165866368</v>
      </c>
    </row>
    <row r="896" spans="1:45">
      <c r="A896">
        <v>16</v>
      </c>
      <c r="B896">
        <v>318</v>
      </c>
      <c r="C896">
        <v>2023</v>
      </c>
      <c r="D896">
        <v>6</v>
      </c>
      <c r="E896">
        <v>99</v>
      </c>
      <c r="F896">
        <v>99</v>
      </c>
      <c r="G896">
        <v>99</v>
      </c>
      <c r="H896">
        <v>99</v>
      </c>
      <c r="I896">
        <v>99</v>
      </c>
      <c r="J896">
        <v>999</v>
      </c>
      <c r="K896">
        <v>99</v>
      </c>
      <c r="L896">
        <v>12</v>
      </c>
      <c r="M896">
        <v>99</v>
      </c>
      <c r="N896">
        <v>99</v>
      </c>
      <c r="O896">
        <v>99</v>
      </c>
      <c r="P896">
        <v>99</v>
      </c>
      <c r="Q896">
        <v>2</v>
      </c>
      <c r="R896">
        <v>2</v>
      </c>
      <c r="S896">
        <v>12</v>
      </c>
      <c r="T896">
        <v>14.5</v>
      </c>
      <c r="U896">
        <v>546.95000000000005</v>
      </c>
      <c r="V896">
        <v>100</v>
      </c>
      <c r="W896">
        <v>100</v>
      </c>
      <c r="X896">
        <v>100</v>
      </c>
      <c r="Y896">
        <v>13.649999999998204</v>
      </c>
      <c r="Z896">
        <v>0</v>
      </c>
      <c r="AA896">
        <v>0.5</v>
      </c>
      <c r="AC896">
        <v>-100.00000000002377</v>
      </c>
      <c r="AE896">
        <v>4.4593088071348944E-2</v>
      </c>
      <c r="AF896">
        <v>8.0749512561277242E-2</v>
      </c>
      <c r="AG896">
        <v>3128</v>
      </c>
      <c r="AH896">
        <v>100</v>
      </c>
      <c r="AI896">
        <v>100</v>
      </c>
      <c r="AJ896">
        <v>138</v>
      </c>
      <c r="AK896">
        <v>99.99999999999828</v>
      </c>
      <c r="AL896">
        <v>-100</v>
      </c>
      <c r="AN896">
        <v>99</v>
      </c>
      <c r="AO896">
        <v>99</v>
      </c>
      <c r="AP896">
        <v>99</v>
      </c>
      <c r="AQ896">
        <v>99</v>
      </c>
      <c r="AR896">
        <v>224.5</v>
      </c>
      <c r="AS896">
        <v>48.336693908576414</v>
      </c>
    </row>
    <row r="897" spans="1:45">
      <c r="A897">
        <v>16</v>
      </c>
      <c r="B897">
        <v>319</v>
      </c>
      <c r="C897">
        <v>2023</v>
      </c>
      <c r="D897">
        <v>7</v>
      </c>
      <c r="E897">
        <v>99</v>
      </c>
      <c r="F897">
        <v>99</v>
      </c>
      <c r="G897">
        <v>99</v>
      </c>
      <c r="H897">
        <v>99</v>
      </c>
      <c r="I897">
        <v>99</v>
      </c>
      <c r="J897">
        <v>999</v>
      </c>
      <c r="K897">
        <v>99</v>
      </c>
      <c r="L897">
        <v>12</v>
      </c>
      <c r="M897">
        <v>99</v>
      </c>
      <c r="N897">
        <v>99</v>
      </c>
      <c r="O897">
        <v>99</v>
      </c>
      <c r="P897">
        <v>99</v>
      </c>
      <c r="Q897">
        <v>2</v>
      </c>
      <c r="R897">
        <v>2</v>
      </c>
      <c r="S897">
        <v>12</v>
      </c>
      <c r="T897">
        <v>14.5</v>
      </c>
      <c r="U897">
        <v>557.9</v>
      </c>
      <c r="V897">
        <v>100</v>
      </c>
      <c r="W897">
        <v>100</v>
      </c>
      <c r="X897">
        <v>100</v>
      </c>
      <c r="Y897">
        <v>29.5</v>
      </c>
      <c r="Z897">
        <v>0</v>
      </c>
      <c r="AA897">
        <v>0.5</v>
      </c>
      <c r="AC897">
        <v>-99.999999999993818</v>
      </c>
      <c r="AE897">
        <v>6.8752148504640787E-2</v>
      </c>
      <c r="AF897">
        <v>0.12871014965698249</v>
      </c>
      <c r="AG897">
        <v>3276.5</v>
      </c>
      <c r="AH897">
        <v>100</v>
      </c>
      <c r="AI897">
        <v>50</v>
      </c>
      <c r="AJ897">
        <v>849.5</v>
      </c>
      <c r="AK897">
        <v>100.00000000000094</v>
      </c>
      <c r="AL897">
        <v>-100</v>
      </c>
      <c r="AN897">
        <v>99</v>
      </c>
      <c r="AO897">
        <v>99</v>
      </c>
      <c r="AP897">
        <v>99</v>
      </c>
      <c r="AQ897">
        <v>99</v>
      </c>
      <c r="AR897">
        <v>223</v>
      </c>
      <c r="AS897">
        <v>50.614031129194174</v>
      </c>
    </row>
    <row r="898" spans="1:45">
      <c r="A898">
        <v>16</v>
      </c>
      <c r="B898">
        <v>320</v>
      </c>
      <c r="C898">
        <v>2023</v>
      </c>
      <c r="D898">
        <v>8</v>
      </c>
      <c r="E898">
        <v>99</v>
      </c>
      <c r="F898">
        <v>99</v>
      </c>
      <c r="G898">
        <v>99</v>
      </c>
      <c r="H898">
        <v>99</v>
      </c>
      <c r="I898">
        <v>99</v>
      </c>
      <c r="J898">
        <v>999</v>
      </c>
      <c r="K898">
        <v>99</v>
      </c>
      <c r="L898">
        <v>12</v>
      </c>
      <c r="M898">
        <v>99</v>
      </c>
      <c r="N898">
        <v>99</v>
      </c>
      <c r="O898">
        <v>99</v>
      </c>
      <c r="P898">
        <v>99</v>
      </c>
      <c r="R898">
        <v>0</v>
      </c>
      <c r="AN898">
        <v>99</v>
      </c>
      <c r="AO898">
        <v>99</v>
      </c>
      <c r="AP898">
        <v>99</v>
      </c>
      <c r="AQ898">
        <v>99</v>
      </c>
    </row>
    <row r="899" spans="1:45">
      <c r="A899">
        <v>16</v>
      </c>
      <c r="B899">
        <v>321</v>
      </c>
      <c r="C899">
        <v>2023</v>
      </c>
      <c r="D899">
        <v>9</v>
      </c>
      <c r="E899">
        <v>99</v>
      </c>
      <c r="F899">
        <v>99</v>
      </c>
      <c r="G899">
        <v>99</v>
      </c>
      <c r="H899">
        <v>99</v>
      </c>
      <c r="I899">
        <v>99</v>
      </c>
      <c r="J899">
        <v>999</v>
      </c>
      <c r="K899">
        <v>99</v>
      </c>
      <c r="L899">
        <v>12</v>
      </c>
      <c r="M899">
        <v>99</v>
      </c>
      <c r="N899">
        <v>99</v>
      </c>
      <c r="O899">
        <v>99</v>
      </c>
      <c r="P899">
        <v>99</v>
      </c>
      <c r="R899">
        <v>0</v>
      </c>
      <c r="AN899">
        <v>99</v>
      </c>
      <c r="AO899">
        <v>99</v>
      </c>
      <c r="AP899">
        <v>99</v>
      </c>
      <c r="AQ899">
        <v>99</v>
      </c>
    </row>
    <row r="900" spans="1:45">
      <c r="A900">
        <v>16</v>
      </c>
      <c r="B900">
        <v>322</v>
      </c>
      <c r="C900">
        <v>2023</v>
      </c>
      <c r="D900">
        <v>10</v>
      </c>
      <c r="E900">
        <v>99</v>
      </c>
      <c r="F900">
        <v>99</v>
      </c>
      <c r="G900">
        <v>99</v>
      </c>
      <c r="H900">
        <v>99</v>
      </c>
      <c r="I900">
        <v>99</v>
      </c>
      <c r="J900">
        <v>999</v>
      </c>
      <c r="K900">
        <v>99</v>
      </c>
      <c r="L900">
        <v>12</v>
      </c>
      <c r="M900">
        <v>99</v>
      </c>
      <c r="N900">
        <v>99</v>
      </c>
      <c r="O900">
        <v>99</v>
      </c>
      <c r="P900">
        <v>99</v>
      </c>
      <c r="R900">
        <v>0</v>
      </c>
      <c r="AN900">
        <v>99</v>
      </c>
      <c r="AO900">
        <v>99</v>
      </c>
      <c r="AP900">
        <v>99</v>
      </c>
      <c r="AQ900">
        <v>99</v>
      </c>
    </row>
    <row r="901" spans="1:45">
      <c r="A901">
        <v>16</v>
      </c>
      <c r="B901">
        <v>323</v>
      </c>
      <c r="C901">
        <v>2023</v>
      </c>
      <c r="D901">
        <v>11</v>
      </c>
      <c r="E901">
        <v>99</v>
      </c>
      <c r="F901">
        <v>99</v>
      </c>
      <c r="G901">
        <v>99</v>
      </c>
      <c r="H901">
        <v>99</v>
      </c>
      <c r="I901">
        <v>99</v>
      </c>
      <c r="J901">
        <v>999</v>
      </c>
      <c r="K901">
        <v>99</v>
      </c>
      <c r="L901">
        <v>12</v>
      </c>
      <c r="M901">
        <v>99</v>
      </c>
      <c r="N901">
        <v>99</v>
      </c>
      <c r="O901">
        <v>99</v>
      </c>
      <c r="P901">
        <v>99</v>
      </c>
      <c r="Q901">
        <v>1</v>
      </c>
      <c r="R901">
        <v>1</v>
      </c>
      <c r="S901">
        <v>12</v>
      </c>
      <c r="T901">
        <v>15</v>
      </c>
      <c r="U901">
        <v>553.30000000000007</v>
      </c>
      <c r="V901">
        <v>100</v>
      </c>
      <c r="W901">
        <v>100</v>
      </c>
      <c r="X901">
        <v>100</v>
      </c>
      <c r="Y901">
        <v>0</v>
      </c>
      <c r="Z901">
        <v>0</v>
      </c>
      <c r="AA901">
        <v>0</v>
      </c>
      <c r="AE901">
        <v>1.162520344106022E-2</v>
      </c>
      <c r="AF901">
        <v>2.1204874538081151E-2</v>
      </c>
      <c r="AG901">
        <v>2411</v>
      </c>
      <c r="AH901">
        <v>100</v>
      </c>
      <c r="AI901">
        <v>100</v>
      </c>
      <c r="AJ901">
        <v>0</v>
      </c>
      <c r="AN901">
        <v>99</v>
      </c>
      <c r="AO901">
        <v>99</v>
      </c>
      <c r="AP901">
        <v>99</v>
      </c>
      <c r="AQ901">
        <v>99</v>
      </c>
      <c r="AR901">
        <v>228</v>
      </c>
      <c r="AS901">
        <v>46.657406057464371</v>
      </c>
    </row>
    <row r="902" spans="1:45">
      <c r="A902">
        <v>16</v>
      </c>
      <c r="B902">
        <v>324</v>
      </c>
      <c r="C902">
        <v>2023</v>
      </c>
      <c r="D902">
        <v>12</v>
      </c>
      <c r="E902">
        <v>99</v>
      </c>
      <c r="F902">
        <v>99</v>
      </c>
      <c r="G902">
        <v>99</v>
      </c>
      <c r="H902">
        <v>99</v>
      </c>
      <c r="I902">
        <v>99</v>
      </c>
      <c r="J902">
        <v>999</v>
      </c>
      <c r="K902">
        <v>99</v>
      </c>
      <c r="L902">
        <v>12</v>
      </c>
      <c r="M902">
        <v>99</v>
      </c>
      <c r="N902">
        <v>99</v>
      </c>
      <c r="O902">
        <v>99</v>
      </c>
      <c r="P902">
        <v>99</v>
      </c>
      <c r="Q902">
        <v>1</v>
      </c>
      <c r="R902">
        <v>1</v>
      </c>
      <c r="S902">
        <v>12</v>
      </c>
      <c r="T902">
        <v>11</v>
      </c>
      <c r="U902">
        <v>486.5</v>
      </c>
      <c r="V902">
        <v>100</v>
      </c>
      <c r="W902">
        <v>100</v>
      </c>
      <c r="X902">
        <v>100</v>
      </c>
      <c r="Y902">
        <v>0</v>
      </c>
      <c r="Z902">
        <v>0</v>
      </c>
      <c r="AA902">
        <v>0</v>
      </c>
      <c r="AE902">
        <v>5.0403225806451603E-2</v>
      </c>
      <c r="AF902">
        <v>8.0343503571281116E-2</v>
      </c>
      <c r="AG902">
        <v>1761</v>
      </c>
      <c r="AH902">
        <v>100</v>
      </c>
      <c r="AI902">
        <v>100</v>
      </c>
      <c r="AJ902">
        <v>0</v>
      </c>
      <c r="AN902">
        <v>99</v>
      </c>
      <c r="AO902">
        <v>99</v>
      </c>
      <c r="AP902">
        <v>99</v>
      </c>
      <c r="AQ902">
        <v>99</v>
      </c>
      <c r="AR902">
        <v>212</v>
      </c>
      <c r="AS902">
        <v>51.111823854591371</v>
      </c>
    </row>
    <row r="903" spans="1:45">
      <c r="A903">
        <v>16</v>
      </c>
      <c r="B903">
        <v>325</v>
      </c>
      <c r="C903">
        <v>2023</v>
      </c>
      <c r="D903">
        <v>1</v>
      </c>
      <c r="E903">
        <v>99</v>
      </c>
      <c r="F903">
        <v>99</v>
      </c>
      <c r="G903">
        <v>99</v>
      </c>
      <c r="H903">
        <v>99</v>
      </c>
      <c r="I903">
        <v>99</v>
      </c>
      <c r="J903">
        <v>999</v>
      </c>
      <c r="K903">
        <v>99</v>
      </c>
      <c r="L903">
        <v>13</v>
      </c>
      <c r="M903">
        <v>99</v>
      </c>
      <c r="N903">
        <v>99</v>
      </c>
      <c r="O903">
        <v>99</v>
      </c>
      <c r="P903">
        <v>99</v>
      </c>
      <c r="R903">
        <v>0</v>
      </c>
      <c r="AN903">
        <v>99</v>
      </c>
      <c r="AO903">
        <v>99</v>
      </c>
      <c r="AP903">
        <v>99</v>
      </c>
      <c r="AQ903">
        <v>99</v>
      </c>
    </row>
    <row r="904" spans="1:45">
      <c r="A904">
        <v>16</v>
      </c>
      <c r="B904">
        <v>326</v>
      </c>
      <c r="C904">
        <v>2023</v>
      </c>
      <c r="D904">
        <v>2</v>
      </c>
      <c r="E904">
        <v>99</v>
      </c>
      <c r="F904">
        <v>99</v>
      </c>
      <c r="G904">
        <v>99</v>
      </c>
      <c r="H904">
        <v>99</v>
      </c>
      <c r="I904">
        <v>99</v>
      </c>
      <c r="J904">
        <v>999</v>
      </c>
      <c r="K904">
        <v>99</v>
      </c>
      <c r="L904">
        <v>13</v>
      </c>
      <c r="M904">
        <v>99</v>
      </c>
      <c r="N904">
        <v>99</v>
      </c>
      <c r="O904">
        <v>99</v>
      </c>
      <c r="P904">
        <v>99</v>
      </c>
      <c r="R904">
        <v>0</v>
      </c>
      <c r="AN904">
        <v>99</v>
      </c>
      <c r="AO904">
        <v>99</v>
      </c>
      <c r="AP904">
        <v>99</v>
      </c>
      <c r="AQ904">
        <v>99</v>
      </c>
    </row>
    <row r="905" spans="1:45">
      <c r="A905">
        <v>16</v>
      </c>
      <c r="B905">
        <v>327</v>
      </c>
      <c r="C905">
        <v>2023</v>
      </c>
      <c r="D905">
        <v>3</v>
      </c>
      <c r="E905">
        <v>99</v>
      </c>
      <c r="F905">
        <v>99</v>
      </c>
      <c r="G905">
        <v>99</v>
      </c>
      <c r="H905">
        <v>99</v>
      </c>
      <c r="I905">
        <v>99</v>
      </c>
      <c r="J905">
        <v>999</v>
      </c>
      <c r="K905">
        <v>99</v>
      </c>
      <c r="L905">
        <v>13</v>
      </c>
      <c r="M905">
        <v>99</v>
      </c>
      <c r="N905">
        <v>99</v>
      </c>
      <c r="O905">
        <v>99</v>
      </c>
      <c r="P905">
        <v>99</v>
      </c>
      <c r="R905">
        <v>0</v>
      </c>
      <c r="AN905">
        <v>99</v>
      </c>
      <c r="AO905">
        <v>99</v>
      </c>
      <c r="AP905">
        <v>99</v>
      </c>
      <c r="AQ905">
        <v>99</v>
      </c>
    </row>
    <row r="906" spans="1:45">
      <c r="A906">
        <v>16</v>
      </c>
      <c r="B906">
        <v>328</v>
      </c>
      <c r="C906">
        <v>2023</v>
      </c>
      <c r="D906">
        <v>4</v>
      </c>
      <c r="E906">
        <v>99</v>
      </c>
      <c r="F906">
        <v>99</v>
      </c>
      <c r="G906">
        <v>99</v>
      </c>
      <c r="H906">
        <v>99</v>
      </c>
      <c r="I906">
        <v>99</v>
      </c>
      <c r="J906">
        <v>999</v>
      </c>
      <c r="K906">
        <v>99</v>
      </c>
      <c r="L906">
        <v>13</v>
      </c>
      <c r="M906">
        <v>99</v>
      </c>
      <c r="N906">
        <v>99</v>
      </c>
      <c r="O906">
        <v>99</v>
      </c>
      <c r="P906">
        <v>99</v>
      </c>
      <c r="Q906">
        <v>1</v>
      </c>
      <c r="R906">
        <v>1</v>
      </c>
      <c r="S906">
        <v>13</v>
      </c>
      <c r="T906">
        <v>15</v>
      </c>
      <c r="U906">
        <v>533.5</v>
      </c>
      <c r="V906">
        <v>100</v>
      </c>
      <c r="W906">
        <v>100</v>
      </c>
      <c r="X906">
        <v>100</v>
      </c>
      <c r="Y906">
        <v>0</v>
      </c>
      <c r="Z906">
        <v>0</v>
      </c>
      <c r="AA906">
        <v>0</v>
      </c>
      <c r="AE906">
        <v>2.853067047075606E-2</v>
      </c>
      <c r="AF906">
        <v>4.9927037273457826E-2</v>
      </c>
      <c r="AG906">
        <v>0</v>
      </c>
      <c r="AH906">
        <v>0</v>
      </c>
      <c r="AI906">
        <v>0</v>
      </c>
      <c r="AN906">
        <v>99</v>
      </c>
      <c r="AO906">
        <v>99</v>
      </c>
      <c r="AP906">
        <v>99</v>
      </c>
      <c r="AQ906">
        <v>99</v>
      </c>
    </row>
    <row r="907" spans="1:45">
      <c r="A907">
        <v>16</v>
      </c>
      <c r="B907">
        <v>329</v>
      </c>
      <c r="C907">
        <v>2023</v>
      </c>
      <c r="D907">
        <v>5</v>
      </c>
      <c r="E907">
        <v>99</v>
      </c>
      <c r="F907">
        <v>99</v>
      </c>
      <c r="G907">
        <v>99</v>
      </c>
      <c r="H907">
        <v>99</v>
      </c>
      <c r="I907">
        <v>99</v>
      </c>
      <c r="J907">
        <v>999</v>
      </c>
      <c r="K907">
        <v>99</v>
      </c>
      <c r="L907">
        <v>13</v>
      </c>
      <c r="M907">
        <v>99</v>
      </c>
      <c r="N907">
        <v>99</v>
      </c>
      <c r="O907">
        <v>99</v>
      </c>
      <c r="P907">
        <v>99</v>
      </c>
      <c r="R907">
        <v>0</v>
      </c>
      <c r="AN907">
        <v>99</v>
      </c>
      <c r="AO907">
        <v>99</v>
      </c>
      <c r="AP907">
        <v>99</v>
      </c>
      <c r="AQ907">
        <v>99</v>
      </c>
    </row>
    <row r="908" spans="1:45">
      <c r="A908">
        <v>16</v>
      </c>
      <c r="B908">
        <v>330</v>
      </c>
      <c r="C908">
        <v>2023</v>
      </c>
      <c r="D908">
        <v>6</v>
      </c>
      <c r="E908">
        <v>99</v>
      </c>
      <c r="F908">
        <v>99</v>
      </c>
      <c r="G908">
        <v>99</v>
      </c>
      <c r="H908">
        <v>99</v>
      </c>
      <c r="I908">
        <v>99</v>
      </c>
      <c r="J908">
        <v>999</v>
      </c>
      <c r="K908">
        <v>99</v>
      </c>
      <c r="L908">
        <v>13</v>
      </c>
      <c r="M908">
        <v>99</v>
      </c>
      <c r="N908">
        <v>99</v>
      </c>
      <c r="O908">
        <v>99</v>
      </c>
      <c r="P908">
        <v>99</v>
      </c>
      <c r="R908">
        <v>0</v>
      </c>
      <c r="AN908">
        <v>99</v>
      </c>
      <c r="AO908">
        <v>99</v>
      </c>
      <c r="AP908">
        <v>99</v>
      </c>
      <c r="AQ908">
        <v>99</v>
      </c>
    </row>
    <row r="909" spans="1:45">
      <c r="A909">
        <v>16</v>
      </c>
      <c r="B909">
        <v>331</v>
      </c>
      <c r="C909">
        <v>2023</v>
      </c>
      <c r="D909">
        <v>7</v>
      </c>
      <c r="E909">
        <v>99</v>
      </c>
      <c r="F909">
        <v>99</v>
      </c>
      <c r="G909">
        <v>99</v>
      </c>
      <c r="H909">
        <v>99</v>
      </c>
      <c r="I909">
        <v>99</v>
      </c>
      <c r="J909">
        <v>999</v>
      </c>
      <c r="K909">
        <v>99</v>
      </c>
      <c r="L909">
        <v>13</v>
      </c>
      <c r="M909">
        <v>99</v>
      </c>
      <c r="N909">
        <v>99</v>
      </c>
      <c r="O909">
        <v>99</v>
      </c>
      <c r="P909">
        <v>99</v>
      </c>
      <c r="Q909">
        <v>1</v>
      </c>
      <c r="R909">
        <v>1</v>
      </c>
      <c r="S909">
        <v>13</v>
      </c>
      <c r="T909">
        <v>12</v>
      </c>
      <c r="U909">
        <v>461.6</v>
      </c>
      <c r="V909">
        <v>100</v>
      </c>
      <c r="W909">
        <v>100</v>
      </c>
      <c r="X909">
        <v>100</v>
      </c>
      <c r="Y909">
        <v>0</v>
      </c>
      <c r="Z909">
        <v>0</v>
      </c>
      <c r="AA909">
        <v>0</v>
      </c>
      <c r="AE909">
        <v>3.4376074252320393E-2</v>
      </c>
      <c r="AF909">
        <v>5.3246643736926946E-2</v>
      </c>
      <c r="AG909">
        <v>0</v>
      </c>
      <c r="AH909">
        <v>0</v>
      </c>
      <c r="AI909">
        <v>0</v>
      </c>
      <c r="AN909">
        <v>99</v>
      </c>
      <c r="AO909">
        <v>99</v>
      </c>
      <c r="AP909">
        <v>99</v>
      </c>
      <c r="AQ909">
        <v>99</v>
      </c>
    </row>
    <row r="910" spans="1:45">
      <c r="A910">
        <v>16</v>
      </c>
      <c r="B910">
        <v>332</v>
      </c>
      <c r="C910">
        <v>2023</v>
      </c>
      <c r="D910">
        <v>8</v>
      </c>
      <c r="E910">
        <v>99</v>
      </c>
      <c r="F910">
        <v>99</v>
      </c>
      <c r="G910">
        <v>99</v>
      </c>
      <c r="H910">
        <v>99</v>
      </c>
      <c r="I910">
        <v>99</v>
      </c>
      <c r="J910">
        <v>999</v>
      </c>
      <c r="K910">
        <v>99</v>
      </c>
      <c r="L910">
        <v>13</v>
      </c>
      <c r="M910">
        <v>99</v>
      </c>
      <c r="N910">
        <v>99</v>
      </c>
      <c r="O910">
        <v>99</v>
      </c>
      <c r="P910">
        <v>99</v>
      </c>
      <c r="R910">
        <v>0</v>
      </c>
      <c r="AN910">
        <v>99</v>
      </c>
      <c r="AO910">
        <v>99</v>
      </c>
      <c r="AP910">
        <v>99</v>
      </c>
      <c r="AQ910">
        <v>99</v>
      </c>
    </row>
    <row r="911" spans="1:45">
      <c r="A911">
        <v>16</v>
      </c>
      <c r="B911">
        <v>333</v>
      </c>
      <c r="C911">
        <v>2023</v>
      </c>
      <c r="D911">
        <v>9</v>
      </c>
      <c r="E911">
        <v>99</v>
      </c>
      <c r="F911">
        <v>99</v>
      </c>
      <c r="G911">
        <v>99</v>
      </c>
      <c r="H911">
        <v>99</v>
      </c>
      <c r="I911">
        <v>99</v>
      </c>
      <c r="J911">
        <v>999</v>
      </c>
      <c r="K911">
        <v>99</v>
      </c>
      <c r="L911">
        <v>13</v>
      </c>
      <c r="M911">
        <v>99</v>
      </c>
      <c r="N911">
        <v>99</v>
      </c>
      <c r="O911">
        <v>99</v>
      </c>
      <c r="P911">
        <v>99</v>
      </c>
      <c r="R911">
        <v>0</v>
      </c>
      <c r="AN911">
        <v>99</v>
      </c>
      <c r="AO911">
        <v>99</v>
      </c>
      <c r="AP911">
        <v>99</v>
      </c>
      <c r="AQ911">
        <v>99</v>
      </c>
    </row>
    <row r="912" spans="1:45">
      <c r="A912">
        <v>16</v>
      </c>
      <c r="B912">
        <v>334</v>
      </c>
      <c r="C912">
        <v>2023</v>
      </c>
      <c r="D912">
        <v>10</v>
      </c>
      <c r="E912">
        <v>99</v>
      </c>
      <c r="F912">
        <v>99</v>
      </c>
      <c r="G912">
        <v>99</v>
      </c>
      <c r="H912">
        <v>99</v>
      </c>
      <c r="I912">
        <v>99</v>
      </c>
      <c r="J912">
        <v>999</v>
      </c>
      <c r="K912">
        <v>99</v>
      </c>
      <c r="L912">
        <v>13</v>
      </c>
      <c r="M912">
        <v>99</v>
      </c>
      <c r="N912">
        <v>99</v>
      </c>
      <c r="O912">
        <v>99</v>
      </c>
      <c r="P912">
        <v>99</v>
      </c>
      <c r="R912">
        <v>0</v>
      </c>
      <c r="AN912">
        <v>99</v>
      </c>
      <c r="AO912">
        <v>99</v>
      </c>
      <c r="AP912">
        <v>99</v>
      </c>
      <c r="AQ912">
        <v>99</v>
      </c>
    </row>
    <row r="913" spans="1:45">
      <c r="A913">
        <v>16</v>
      </c>
      <c r="B913">
        <v>335</v>
      </c>
      <c r="C913">
        <v>2023</v>
      </c>
      <c r="D913">
        <v>11</v>
      </c>
      <c r="E913">
        <v>99</v>
      </c>
      <c r="F913">
        <v>99</v>
      </c>
      <c r="G913">
        <v>99</v>
      </c>
      <c r="H913">
        <v>99</v>
      </c>
      <c r="I913">
        <v>99</v>
      </c>
      <c r="J913">
        <v>999</v>
      </c>
      <c r="K913">
        <v>99</v>
      </c>
      <c r="L913">
        <v>13</v>
      </c>
      <c r="M913">
        <v>99</v>
      </c>
      <c r="N913">
        <v>99</v>
      </c>
      <c r="O913">
        <v>99</v>
      </c>
      <c r="P913">
        <v>99</v>
      </c>
      <c r="Q913">
        <v>1</v>
      </c>
      <c r="R913">
        <v>1</v>
      </c>
      <c r="S913">
        <v>13</v>
      </c>
      <c r="T913">
        <v>14</v>
      </c>
      <c r="U913">
        <v>578.4</v>
      </c>
      <c r="V913">
        <v>100</v>
      </c>
      <c r="W913">
        <v>100</v>
      </c>
      <c r="X913">
        <v>100</v>
      </c>
      <c r="Y913">
        <v>0</v>
      </c>
      <c r="Z913">
        <v>0</v>
      </c>
      <c r="AA913">
        <v>0</v>
      </c>
      <c r="AE913">
        <v>1.162520344106022E-2</v>
      </c>
      <c r="AF913">
        <v>2.2166816253074526E-2</v>
      </c>
      <c r="AG913">
        <v>4144</v>
      </c>
      <c r="AH913">
        <v>100</v>
      </c>
      <c r="AI913">
        <v>100</v>
      </c>
      <c r="AJ913">
        <v>0</v>
      </c>
      <c r="AN913">
        <v>99</v>
      </c>
      <c r="AO913">
        <v>99</v>
      </c>
      <c r="AP913">
        <v>99</v>
      </c>
      <c r="AQ913">
        <v>99</v>
      </c>
      <c r="AR913">
        <v>228</v>
      </c>
      <c r="AS913">
        <v>48.766692045595683</v>
      </c>
    </row>
    <row r="914" spans="1:45">
      <c r="A914">
        <v>16</v>
      </c>
      <c r="B914">
        <v>336</v>
      </c>
      <c r="C914">
        <v>2023</v>
      </c>
      <c r="D914">
        <v>12</v>
      </c>
      <c r="E914">
        <v>99</v>
      </c>
      <c r="F914">
        <v>99</v>
      </c>
      <c r="G914">
        <v>99</v>
      </c>
      <c r="H914">
        <v>99</v>
      </c>
      <c r="I914">
        <v>99</v>
      </c>
      <c r="J914">
        <v>999</v>
      </c>
      <c r="K914">
        <v>99</v>
      </c>
      <c r="L914">
        <v>13</v>
      </c>
      <c r="M914">
        <v>99</v>
      </c>
      <c r="N914">
        <v>99</v>
      </c>
      <c r="O914">
        <v>99</v>
      </c>
      <c r="P914">
        <v>99</v>
      </c>
      <c r="R914">
        <v>0</v>
      </c>
      <c r="AN914">
        <v>99</v>
      </c>
      <c r="AO914">
        <v>99</v>
      </c>
      <c r="AP914">
        <v>99</v>
      </c>
      <c r="AQ914">
        <v>99</v>
      </c>
    </row>
    <row r="915" spans="1:45">
      <c r="A915">
        <v>16</v>
      </c>
      <c r="B915">
        <v>337</v>
      </c>
      <c r="C915">
        <v>2023</v>
      </c>
      <c r="D915">
        <v>1</v>
      </c>
      <c r="E915">
        <v>99</v>
      </c>
      <c r="F915">
        <v>99</v>
      </c>
      <c r="G915">
        <v>99</v>
      </c>
      <c r="H915">
        <v>99</v>
      </c>
      <c r="I915">
        <v>99</v>
      </c>
      <c r="J915">
        <v>999</v>
      </c>
      <c r="K915">
        <v>99</v>
      </c>
      <c r="L915">
        <v>14</v>
      </c>
      <c r="M915">
        <v>99</v>
      </c>
      <c r="N915">
        <v>99</v>
      </c>
      <c r="O915">
        <v>99</v>
      </c>
      <c r="P915">
        <v>99</v>
      </c>
      <c r="R915">
        <v>0</v>
      </c>
      <c r="AN915">
        <v>99</v>
      </c>
      <c r="AO915">
        <v>99</v>
      </c>
      <c r="AP915">
        <v>99</v>
      </c>
      <c r="AQ915">
        <v>99</v>
      </c>
    </row>
    <row r="916" spans="1:45">
      <c r="A916">
        <v>16</v>
      </c>
      <c r="B916">
        <v>338</v>
      </c>
      <c r="C916">
        <v>2023</v>
      </c>
      <c r="D916">
        <v>2</v>
      </c>
      <c r="E916">
        <v>99</v>
      </c>
      <c r="F916">
        <v>99</v>
      </c>
      <c r="G916">
        <v>99</v>
      </c>
      <c r="H916">
        <v>99</v>
      </c>
      <c r="I916">
        <v>99</v>
      </c>
      <c r="J916">
        <v>999</v>
      </c>
      <c r="K916">
        <v>99</v>
      </c>
      <c r="L916">
        <v>14</v>
      </c>
      <c r="M916">
        <v>99</v>
      </c>
      <c r="N916">
        <v>99</v>
      </c>
      <c r="O916">
        <v>99</v>
      </c>
      <c r="P916">
        <v>99</v>
      </c>
      <c r="R916">
        <v>0</v>
      </c>
      <c r="AN916">
        <v>99</v>
      </c>
      <c r="AO916">
        <v>99</v>
      </c>
      <c r="AP916">
        <v>99</v>
      </c>
      <c r="AQ916">
        <v>99</v>
      </c>
    </row>
    <row r="917" spans="1:45">
      <c r="A917">
        <v>16</v>
      </c>
      <c r="B917">
        <v>339</v>
      </c>
      <c r="C917">
        <v>2023</v>
      </c>
      <c r="D917">
        <v>3</v>
      </c>
      <c r="E917">
        <v>99</v>
      </c>
      <c r="F917">
        <v>99</v>
      </c>
      <c r="G917">
        <v>99</v>
      </c>
      <c r="H917">
        <v>99</v>
      </c>
      <c r="I917">
        <v>99</v>
      </c>
      <c r="J917">
        <v>999</v>
      </c>
      <c r="K917">
        <v>99</v>
      </c>
      <c r="L917">
        <v>14</v>
      </c>
      <c r="M917">
        <v>99</v>
      </c>
      <c r="N917">
        <v>99</v>
      </c>
      <c r="O917">
        <v>99</v>
      </c>
      <c r="P917">
        <v>99</v>
      </c>
      <c r="R917">
        <v>0</v>
      </c>
      <c r="AN917">
        <v>99</v>
      </c>
      <c r="AO917">
        <v>99</v>
      </c>
      <c r="AP917">
        <v>99</v>
      </c>
      <c r="AQ917">
        <v>99</v>
      </c>
    </row>
    <row r="918" spans="1:45">
      <c r="A918">
        <v>16</v>
      </c>
      <c r="B918">
        <v>340</v>
      </c>
      <c r="C918">
        <v>2023</v>
      </c>
      <c r="D918">
        <v>4</v>
      </c>
      <c r="E918">
        <v>99</v>
      </c>
      <c r="F918">
        <v>99</v>
      </c>
      <c r="G918">
        <v>99</v>
      </c>
      <c r="H918">
        <v>99</v>
      </c>
      <c r="I918">
        <v>99</v>
      </c>
      <c r="J918">
        <v>999</v>
      </c>
      <c r="K918">
        <v>99</v>
      </c>
      <c r="L918">
        <v>14</v>
      </c>
      <c r="M918">
        <v>99</v>
      </c>
      <c r="N918">
        <v>99</v>
      </c>
      <c r="O918">
        <v>99</v>
      </c>
      <c r="P918">
        <v>99</v>
      </c>
      <c r="R918">
        <v>0</v>
      </c>
      <c r="AN918">
        <v>99</v>
      </c>
      <c r="AO918">
        <v>99</v>
      </c>
      <c r="AP918">
        <v>99</v>
      </c>
      <c r="AQ918">
        <v>99</v>
      </c>
    </row>
    <row r="919" spans="1:45">
      <c r="A919">
        <v>16</v>
      </c>
      <c r="B919">
        <v>341</v>
      </c>
      <c r="C919">
        <v>2023</v>
      </c>
      <c r="D919">
        <v>5</v>
      </c>
      <c r="E919">
        <v>99</v>
      </c>
      <c r="F919">
        <v>99</v>
      </c>
      <c r="G919">
        <v>99</v>
      </c>
      <c r="H919">
        <v>99</v>
      </c>
      <c r="I919">
        <v>99</v>
      </c>
      <c r="J919">
        <v>999</v>
      </c>
      <c r="K919">
        <v>99</v>
      </c>
      <c r="L919">
        <v>14</v>
      </c>
      <c r="M919">
        <v>99</v>
      </c>
      <c r="N919">
        <v>99</v>
      </c>
      <c r="O919">
        <v>99</v>
      </c>
      <c r="P919">
        <v>99</v>
      </c>
      <c r="R919">
        <v>0</v>
      </c>
      <c r="AN919">
        <v>99</v>
      </c>
      <c r="AO919">
        <v>99</v>
      </c>
      <c r="AP919">
        <v>99</v>
      </c>
      <c r="AQ919">
        <v>99</v>
      </c>
    </row>
    <row r="920" spans="1:45">
      <c r="A920">
        <v>16</v>
      </c>
      <c r="B920">
        <v>342</v>
      </c>
      <c r="C920">
        <v>2023</v>
      </c>
      <c r="D920">
        <v>6</v>
      </c>
      <c r="E920">
        <v>99</v>
      </c>
      <c r="F920">
        <v>99</v>
      </c>
      <c r="G920">
        <v>99</v>
      </c>
      <c r="H920">
        <v>99</v>
      </c>
      <c r="I920">
        <v>99</v>
      </c>
      <c r="J920">
        <v>999</v>
      </c>
      <c r="K920">
        <v>99</v>
      </c>
      <c r="L920">
        <v>14</v>
      </c>
      <c r="M920">
        <v>99</v>
      </c>
      <c r="N920">
        <v>99</v>
      </c>
      <c r="O920">
        <v>99</v>
      </c>
      <c r="P920">
        <v>99</v>
      </c>
      <c r="R920">
        <v>0</v>
      </c>
      <c r="AN920">
        <v>99</v>
      </c>
      <c r="AO920">
        <v>99</v>
      </c>
      <c r="AP920">
        <v>99</v>
      </c>
      <c r="AQ920">
        <v>99</v>
      </c>
    </row>
    <row r="921" spans="1:45">
      <c r="A921">
        <v>16</v>
      </c>
      <c r="B921">
        <v>343</v>
      </c>
      <c r="C921">
        <v>2023</v>
      </c>
      <c r="D921">
        <v>7</v>
      </c>
      <c r="E921">
        <v>99</v>
      </c>
      <c r="F921">
        <v>99</v>
      </c>
      <c r="G921">
        <v>99</v>
      </c>
      <c r="H921">
        <v>99</v>
      </c>
      <c r="I921">
        <v>99</v>
      </c>
      <c r="J921">
        <v>999</v>
      </c>
      <c r="K921">
        <v>99</v>
      </c>
      <c r="L921">
        <v>14</v>
      </c>
      <c r="M921">
        <v>99</v>
      </c>
      <c r="N921">
        <v>99</v>
      </c>
      <c r="O921">
        <v>99</v>
      </c>
      <c r="P921">
        <v>99</v>
      </c>
      <c r="R921">
        <v>0</v>
      </c>
      <c r="AN921">
        <v>99</v>
      </c>
      <c r="AO921">
        <v>99</v>
      </c>
      <c r="AP921">
        <v>99</v>
      </c>
      <c r="AQ921">
        <v>99</v>
      </c>
    </row>
    <row r="922" spans="1:45">
      <c r="A922">
        <v>16</v>
      </c>
      <c r="B922">
        <v>344</v>
      </c>
      <c r="C922">
        <v>2023</v>
      </c>
      <c r="D922">
        <v>8</v>
      </c>
      <c r="E922">
        <v>99</v>
      </c>
      <c r="F922">
        <v>99</v>
      </c>
      <c r="G922">
        <v>99</v>
      </c>
      <c r="H922">
        <v>99</v>
      </c>
      <c r="I922">
        <v>99</v>
      </c>
      <c r="J922">
        <v>999</v>
      </c>
      <c r="K922">
        <v>99</v>
      </c>
      <c r="L922">
        <v>14</v>
      </c>
      <c r="M922">
        <v>99</v>
      </c>
      <c r="N922">
        <v>99</v>
      </c>
      <c r="O922">
        <v>99</v>
      </c>
      <c r="P922">
        <v>99</v>
      </c>
      <c r="R922">
        <v>0</v>
      </c>
      <c r="AN922">
        <v>99</v>
      </c>
      <c r="AO922">
        <v>99</v>
      </c>
      <c r="AP922">
        <v>99</v>
      </c>
      <c r="AQ922">
        <v>99</v>
      </c>
    </row>
    <row r="923" spans="1:45">
      <c r="A923">
        <v>16</v>
      </c>
      <c r="B923">
        <v>345</v>
      </c>
      <c r="C923">
        <v>2023</v>
      </c>
      <c r="D923">
        <v>9</v>
      </c>
      <c r="E923">
        <v>99</v>
      </c>
      <c r="F923">
        <v>99</v>
      </c>
      <c r="G923">
        <v>99</v>
      </c>
      <c r="H923">
        <v>99</v>
      </c>
      <c r="I923">
        <v>99</v>
      </c>
      <c r="J923">
        <v>999</v>
      </c>
      <c r="K923">
        <v>99</v>
      </c>
      <c r="L923">
        <v>14</v>
      </c>
      <c r="M923">
        <v>99</v>
      </c>
      <c r="N923">
        <v>99</v>
      </c>
      <c r="O923">
        <v>99</v>
      </c>
      <c r="P923">
        <v>99</v>
      </c>
      <c r="R923">
        <v>0</v>
      </c>
      <c r="AN923">
        <v>99</v>
      </c>
      <c r="AO923">
        <v>99</v>
      </c>
      <c r="AP923">
        <v>99</v>
      </c>
      <c r="AQ923">
        <v>99</v>
      </c>
    </row>
    <row r="924" spans="1:45">
      <c r="A924">
        <v>16</v>
      </c>
      <c r="B924">
        <v>346</v>
      </c>
      <c r="C924">
        <v>2023</v>
      </c>
      <c r="D924">
        <v>10</v>
      </c>
      <c r="E924">
        <v>99</v>
      </c>
      <c r="F924">
        <v>99</v>
      </c>
      <c r="G924">
        <v>99</v>
      </c>
      <c r="H924">
        <v>99</v>
      </c>
      <c r="I924">
        <v>99</v>
      </c>
      <c r="J924">
        <v>999</v>
      </c>
      <c r="K924">
        <v>99</v>
      </c>
      <c r="L924">
        <v>14</v>
      </c>
      <c r="M924">
        <v>99</v>
      </c>
      <c r="N924">
        <v>99</v>
      </c>
      <c r="O924">
        <v>99</v>
      </c>
      <c r="P924">
        <v>99</v>
      </c>
      <c r="R924">
        <v>0</v>
      </c>
      <c r="AN924">
        <v>99</v>
      </c>
      <c r="AO924">
        <v>99</v>
      </c>
      <c r="AP924">
        <v>99</v>
      </c>
      <c r="AQ924">
        <v>99</v>
      </c>
    </row>
    <row r="925" spans="1:45">
      <c r="A925">
        <v>16</v>
      </c>
      <c r="B925">
        <v>347</v>
      </c>
      <c r="C925">
        <v>2023</v>
      </c>
      <c r="D925">
        <v>11</v>
      </c>
      <c r="E925">
        <v>99</v>
      </c>
      <c r="F925">
        <v>99</v>
      </c>
      <c r="G925">
        <v>99</v>
      </c>
      <c r="H925">
        <v>99</v>
      </c>
      <c r="I925">
        <v>99</v>
      </c>
      <c r="J925">
        <v>999</v>
      </c>
      <c r="K925">
        <v>99</v>
      </c>
      <c r="L925">
        <v>14</v>
      </c>
      <c r="M925">
        <v>99</v>
      </c>
      <c r="N925">
        <v>99</v>
      </c>
      <c r="O925">
        <v>99</v>
      </c>
      <c r="P925">
        <v>99</v>
      </c>
      <c r="R925">
        <v>0</v>
      </c>
      <c r="AN925">
        <v>99</v>
      </c>
      <c r="AO925">
        <v>99</v>
      </c>
      <c r="AP925">
        <v>99</v>
      </c>
      <c r="AQ925">
        <v>99</v>
      </c>
    </row>
    <row r="926" spans="1:45">
      <c r="A926">
        <v>16</v>
      </c>
      <c r="B926">
        <v>348</v>
      </c>
      <c r="C926">
        <v>2023</v>
      </c>
      <c r="D926">
        <v>12</v>
      </c>
      <c r="E926">
        <v>99</v>
      </c>
      <c r="F926">
        <v>99</v>
      </c>
      <c r="G926">
        <v>99</v>
      </c>
      <c r="H926">
        <v>99</v>
      </c>
      <c r="I926">
        <v>99</v>
      </c>
      <c r="J926">
        <v>999</v>
      </c>
      <c r="K926">
        <v>99</v>
      </c>
      <c r="L926">
        <v>14</v>
      </c>
      <c r="M926">
        <v>99</v>
      </c>
      <c r="N926">
        <v>99</v>
      </c>
      <c r="O926">
        <v>99</v>
      </c>
      <c r="P926">
        <v>99</v>
      </c>
      <c r="R926">
        <v>0</v>
      </c>
      <c r="AN926">
        <v>99</v>
      </c>
      <c r="AO926">
        <v>99</v>
      </c>
      <c r="AP926">
        <v>99</v>
      </c>
      <c r="AQ926">
        <v>99</v>
      </c>
    </row>
    <row r="927" spans="1:45">
      <c r="A927">
        <v>16</v>
      </c>
      <c r="B927">
        <v>349</v>
      </c>
      <c r="C927">
        <v>2023</v>
      </c>
      <c r="D927">
        <v>1</v>
      </c>
      <c r="E927">
        <v>99</v>
      </c>
      <c r="F927">
        <v>99</v>
      </c>
      <c r="G927">
        <v>99</v>
      </c>
      <c r="H927">
        <v>99</v>
      </c>
      <c r="I927">
        <v>99</v>
      </c>
      <c r="J927">
        <v>999</v>
      </c>
      <c r="K927">
        <v>99</v>
      </c>
      <c r="L927">
        <v>15</v>
      </c>
      <c r="M927">
        <v>99</v>
      </c>
      <c r="N927">
        <v>99</v>
      </c>
      <c r="O927">
        <v>99</v>
      </c>
      <c r="P927">
        <v>99</v>
      </c>
      <c r="R927">
        <v>0</v>
      </c>
      <c r="AN927">
        <v>99</v>
      </c>
      <c r="AO927">
        <v>99</v>
      </c>
      <c r="AP927">
        <v>99</v>
      </c>
      <c r="AQ927">
        <v>99</v>
      </c>
    </row>
    <row r="928" spans="1:45">
      <c r="A928">
        <v>16</v>
      </c>
      <c r="B928">
        <v>350</v>
      </c>
      <c r="C928">
        <v>2023</v>
      </c>
      <c r="D928">
        <v>2</v>
      </c>
      <c r="E928">
        <v>99</v>
      </c>
      <c r="F928">
        <v>99</v>
      </c>
      <c r="G928">
        <v>99</v>
      </c>
      <c r="H928">
        <v>99</v>
      </c>
      <c r="I928">
        <v>99</v>
      </c>
      <c r="J928">
        <v>999</v>
      </c>
      <c r="K928">
        <v>99</v>
      </c>
      <c r="L928">
        <v>15</v>
      </c>
      <c r="M928">
        <v>99</v>
      </c>
      <c r="N928">
        <v>99</v>
      </c>
      <c r="O928">
        <v>99</v>
      </c>
      <c r="P928">
        <v>99</v>
      </c>
      <c r="R928">
        <v>0</v>
      </c>
      <c r="AN928">
        <v>99</v>
      </c>
      <c r="AO928">
        <v>99</v>
      </c>
      <c r="AP928">
        <v>99</v>
      </c>
      <c r="AQ928">
        <v>99</v>
      </c>
    </row>
    <row r="929" spans="1:45">
      <c r="A929">
        <v>16</v>
      </c>
      <c r="B929">
        <v>351</v>
      </c>
      <c r="C929">
        <v>2023</v>
      </c>
      <c r="D929">
        <v>3</v>
      </c>
      <c r="E929">
        <v>99</v>
      </c>
      <c r="F929">
        <v>99</v>
      </c>
      <c r="G929">
        <v>99</v>
      </c>
      <c r="H929">
        <v>99</v>
      </c>
      <c r="I929">
        <v>99</v>
      </c>
      <c r="J929">
        <v>999</v>
      </c>
      <c r="K929">
        <v>99</v>
      </c>
      <c r="L929">
        <v>15</v>
      </c>
      <c r="M929">
        <v>99</v>
      </c>
      <c r="N929">
        <v>99</v>
      </c>
      <c r="O929">
        <v>99</v>
      </c>
      <c r="P929">
        <v>99</v>
      </c>
      <c r="R929">
        <v>0</v>
      </c>
      <c r="AN929">
        <v>99</v>
      </c>
      <c r="AO929">
        <v>99</v>
      </c>
      <c r="AP929">
        <v>99</v>
      </c>
      <c r="AQ929">
        <v>99</v>
      </c>
    </row>
    <row r="930" spans="1:45">
      <c r="A930">
        <v>16</v>
      </c>
      <c r="B930">
        <v>352</v>
      </c>
      <c r="C930">
        <v>2023</v>
      </c>
      <c r="D930">
        <v>4</v>
      </c>
      <c r="E930">
        <v>99</v>
      </c>
      <c r="F930">
        <v>99</v>
      </c>
      <c r="G930">
        <v>99</v>
      </c>
      <c r="H930">
        <v>99</v>
      </c>
      <c r="I930">
        <v>99</v>
      </c>
      <c r="J930">
        <v>999</v>
      </c>
      <c r="K930">
        <v>99</v>
      </c>
      <c r="L930">
        <v>15</v>
      </c>
      <c r="M930">
        <v>99</v>
      </c>
      <c r="N930">
        <v>99</v>
      </c>
      <c r="O930">
        <v>99</v>
      </c>
      <c r="P930">
        <v>99</v>
      </c>
      <c r="R930">
        <v>0</v>
      </c>
      <c r="AN930">
        <v>99</v>
      </c>
      <c r="AO930">
        <v>99</v>
      </c>
      <c r="AP930">
        <v>99</v>
      </c>
      <c r="AQ930">
        <v>99</v>
      </c>
    </row>
    <row r="931" spans="1:45">
      <c r="A931">
        <v>16</v>
      </c>
      <c r="B931">
        <v>353</v>
      </c>
      <c r="C931">
        <v>2023</v>
      </c>
      <c r="D931">
        <v>5</v>
      </c>
      <c r="E931">
        <v>99</v>
      </c>
      <c r="F931">
        <v>99</v>
      </c>
      <c r="G931">
        <v>99</v>
      </c>
      <c r="H931">
        <v>99</v>
      </c>
      <c r="I931">
        <v>99</v>
      </c>
      <c r="J931">
        <v>999</v>
      </c>
      <c r="K931">
        <v>99</v>
      </c>
      <c r="L931">
        <v>15</v>
      </c>
      <c r="M931">
        <v>99</v>
      </c>
      <c r="N931">
        <v>99</v>
      </c>
      <c r="O931">
        <v>99</v>
      </c>
      <c r="P931">
        <v>99</v>
      </c>
      <c r="R931">
        <v>0</v>
      </c>
      <c r="AN931">
        <v>99</v>
      </c>
      <c r="AO931">
        <v>99</v>
      </c>
      <c r="AP931">
        <v>99</v>
      </c>
      <c r="AQ931">
        <v>99</v>
      </c>
    </row>
    <row r="932" spans="1:45">
      <c r="A932">
        <v>16</v>
      </c>
      <c r="B932">
        <v>354</v>
      </c>
      <c r="C932">
        <v>2023</v>
      </c>
      <c r="D932">
        <v>6</v>
      </c>
      <c r="E932">
        <v>99</v>
      </c>
      <c r="F932">
        <v>99</v>
      </c>
      <c r="G932">
        <v>99</v>
      </c>
      <c r="H932">
        <v>99</v>
      </c>
      <c r="I932">
        <v>99</v>
      </c>
      <c r="J932">
        <v>999</v>
      </c>
      <c r="K932">
        <v>99</v>
      </c>
      <c r="L932">
        <v>15</v>
      </c>
      <c r="M932">
        <v>99</v>
      </c>
      <c r="N932">
        <v>99</v>
      </c>
      <c r="O932">
        <v>99</v>
      </c>
      <c r="P932">
        <v>99</v>
      </c>
      <c r="R932">
        <v>0</v>
      </c>
      <c r="AN932">
        <v>99</v>
      </c>
      <c r="AO932">
        <v>99</v>
      </c>
      <c r="AP932">
        <v>99</v>
      </c>
      <c r="AQ932">
        <v>99</v>
      </c>
    </row>
    <row r="933" spans="1:45">
      <c r="A933">
        <v>16</v>
      </c>
      <c r="B933">
        <v>355</v>
      </c>
      <c r="C933">
        <v>2023</v>
      </c>
      <c r="D933">
        <v>7</v>
      </c>
      <c r="E933">
        <v>99</v>
      </c>
      <c r="F933">
        <v>99</v>
      </c>
      <c r="G933">
        <v>99</v>
      </c>
      <c r="H933">
        <v>99</v>
      </c>
      <c r="I933">
        <v>99</v>
      </c>
      <c r="J933">
        <v>999</v>
      </c>
      <c r="K933">
        <v>99</v>
      </c>
      <c r="L933">
        <v>15</v>
      </c>
      <c r="M933">
        <v>99</v>
      </c>
      <c r="N933">
        <v>99</v>
      </c>
      <c r="O933">
        <v>99</v>
      </c>
      <c r="P933">
        <v>99</v>
      </c>
      <c r="R933">
        <v>0</v>
      </c>
      <c r="AN933">
        <v>99</v>
      </c>
      <c r="AO933">
        <v>99</v>
      </c>
      <c r="AP933">
        <v>99</v>
      </c>
      <c r="AQ933">
        <v>99</v>
      </c>
    </row>
    <row r="934" spans="1:45">
      <c r="A934">
        <v>16</v>
      </c>
      <c r="B934">
        <v>356</v>
      </c>
      <c r="C934">
        <v>2023</v>
      </c>
      <c r="D934">
        <v>8</v>
      </c>
      <c r="E934">
        <v>99</v>
      </c>
      <c r="F934">
        <v>99</v>
      </c>
      <c r="G934">
        <v>99</v>
      </c>
      <c r="H934">
        <v>99</v>
      </c>
      <c r="I934">
        <v>99</v>
      </c>
      <c r="J934">
        <v>999</v>
      </c>
      <c r="K934">
        <v>99</v>
      </c>
      <c r="L934">
        <v>15</v>
      </c>
      <c r="M934">
        <v>99</v>
      </c>
      <c r="N934">
        <v>99</v>
      </c>
      <c r="O934">
        <v>99</v>
      </c>
      <c r="P934">
        <v>99</v>
      </c>
      <c r="R934">
        <v>0</v>
      </c>
      <c r="AN934">
        <v>99</v>
      </c>
      <c r="AO934">
        <v>99</v>
      </c>
      <c r="AP934">
        <v>99</v>
      </c>
      <c r="AQ934">
        <v>99</v>
      </c>
    </row>
    <row r="935" spans="1:45">
      <c r="A935">
        <v>16</v>
      </c>
      <c r="B935">
        <v>357</v>
      </c>
      <c r="C935">
        <v>2023</v>
      </c>
      <c r="D935">
        <v>9</v>
      </c>
      <c r="E935">
        <v>99</v>
      </c>
      <c r="F935">
        <v>99</v>
      </c>
      <c r="G935">
        <v>99</v>
      </c>
      <c r="H935">
        <v>99</v>
      </c>
      <c r="I935">
        <v>99</v>
      </c>
      <c r="J935">
        <v>999</v>
      </c>
      <c r="K935">
        <v>99</v>
      </c>
      <c r="L935">
        <v>15</v>
      </c>
      <c r="M935">
        <v>99</v>
      </c>
      <c r="N935">
        <v>99</v>
      </c>
      <c r="O935">
        <v>99</v>
      </c>
      <c r="P935">
        <v>99</v>
      </c>
      <c r="R935">
        <v>0</v>
      </c>
      <c r="AN935">
        <v>99</v>
      </c>
      <c r="AO935">
        <v>99</v>
      </c>
      <c r="AP935">
        <v>99</v>
      </c>
      <c r="AQ935">
        <v>99</v>
      </c>
    </row>
    <row r="936" spans="1:45">
      <c r="A936">
        <v>16</v>
      </c>
      <c r="B936">
        <v>358</v>
      </c>
      <c r="C936">
        <v>2023</v>
      </c>
      <c r="D936">
        <v>10</v>
      </c>
      <c r="E936">
        <v>99</v>
      </c>
      <c r="F936">
        <v>99</v>
      </c>
      <c r="G936">
        <v>99</v>
      </c>
      <c r="H936">
        <v>99</v>
      </c>
      <c r="I936">
        <v>99</v>
      </c>
      <c r="J936">
        <v>999</v>
      </c>
      <c r="K936">
        <v>99</v>
      </c>
      <c r="L936">
        <v>15</v>
      </c>
      <c r="M936">
        <v>99</v>
      </c>
      <c r="N936">
        <v>99</v>
      </c>
      <c r="O936">
        <v>99</v>
      </c>
      <c r="P936">
        <v>99</v>
      </c>
      <c r="R936">
        <v>0</v>
      </c>
      <c r="AN936">
        <v>99</v>
      </c>
      <c r="AO936">
        <v>99</v>
      </c>
      <c r="AP936">
        <v>99</v>
      </c>
      <c r="AQ936">
        <v>99</v>
      </c>
    </row>
    <row r="937" spans="1:45">
      <c r="A937">
        <v>16</v>
      </c>
      <c r="B937">
        <v>359</v>
      </c>
      <c r="C937">
        <v>2023</v>
      </c>
      <c r="D937">
        <v>11</v>
      </c>
      <c r="E937">
        <v>99</v>
      </c>
      <c r="F937">
        <v>99</v>
      </c>
      <c r="G937">
        <v>99</v>
      </c>
      <c r="H937">
        <v>99</v>
      </c>
      <c r="I937">
        <v>99</v>
      </c>
      <c r="J937">
        <v>999</v>
      </c>
      <c r="K937">
        <v>99</v>
      </c>
      <c r="L937">
        <v>15</v>
      </c>
      <c r="M937">
        <v>99</v>
      </c>
      <c r="N937">
        <v>99</v>
      </c>
      <c r="O937">
        <v>99</v>
      </c>
      <c r="P937">
        <v>99</v>
      </c>
      <c r="R937">
        <v>0</v>
      </c>
      <c r="AN937">
        <v>99</v>
      </c>
      <c r="AO937">
        <v>99</v>
      </c>
      <c r="AP937">
        <v>99</v>
      </c>
      <c r="AQ937">
        <v>99</v>
      </c>
    </row>
    <row r="938" spans="1:45">
      <c r="A938">
        <v>16</v>
      </c>
      <c r="B938">
        <v>360</v>
      </c>
      <c r="C938">
        <v>2023</v>
      </c>
      <c r="D938">
        <v>12</v>
      </c>
      <c r="E938">
        <v>99</v>
      </c>
      <c r="F938">
        <v>99</v>
      </c>
      <c r="G938">
        <v>99</v>
      </c>
      <c r="H938">
        <v>99</v>
      </c>
      <c r="I938">
        <v>99</v>
      </c>
      <c r="J938">
        <v>999</v>
      </c>
      <c r="K938">
        <v>99</v>
      </c>
      <c r="L938">
        <v>15</v>
      </c>
      <c r="M938">
        <v>99</v>
      </c>
      <c r="N938">
        <v>99</v>
      </c>
      <c r="O938">
        <v>99</v>
      </c>
      <c r="P938">
        <v>99</v>
      </c>
      <c r="R938">
        <v>0</v>
      </c>
      <c r="AN938">
        <v>99</v>
      </c>
      <c r="AO938">
        <v>99</v>
      </c>
      <c r="AP938">
        <v>99</v>
      </c>
      <c r="AQ938">
        <v>99</v>
      </c>
    </row>
    <row r="939" spans="1:45">
      <c r="A939" s="3">
        <v>17</v>
      </c>
      <c r="B939">
        <v>1</v>
      </c>
      <c r="C939">
        <v>2024</v>
      </c>
      <c r="D939">
        <v>1</v>
      </c>
      <c r="E939">
        <v>99</v>
      </c>
      <c r="F939">
        <v>99</v>
      </c>
      <c r="G939">
        <v>99</v>
      </c>
      <c r="H939">
        <v>99</v>
      </c>
      <c r="I939">
        <v>99</v>
      </c>
      <c r="J939">
        <v>999</v>
      </c>
      <c r="K939">
        <v>99</v>
      </c>
      <c r="L939">
        <v>99</v>
      </c>
      <c r="M939">
        <v>1</v>
      </c>
      <c r="N939">
        <v>99</v>
      </c>
      <c r="O939">
        <v>99</v>
      </c>
      <c r="P939">
        <v>99</v>
      </c>
      <c r="Q939">
        <v>1</v>
      </c>
      <c r="R939">
        <v>1</v>
      </c>
      <c r="S939">
        <v>1</v>
      </c>
      <c r="T939">
        <v>1</v>
      </c>
      <c r="U939">
        <v>133.9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E939">
        <v>1.8446781036709096E-2</v>
      </c>
      <c r="AF939">
        <v>8.0933230870291525E-3</v>
      </c>
      <c r="AG939">
        <v>1918</v>
      </c>
      <c r="AH939">
        <v>100</v>
      </c>
      <c r="AI939">
        <v>0</v>
      </c>
      <c r="AJ939">
        <v>0</v>
      </c>
      <c r="AN939">
        <v>99</v>
      </c>
      <c r="AO939">
        <v>99</v>
      </c>
      <c r="AP939">
        <v>99</v>
      </c>
      <c r="AQ939">
        <v>99</v>
      </c>
      <c r="AR939">
        <v>209</v>
      </c>
      <c r="AS939">
        <v>14.677968117919727</v>
      </c>
    </row>
    <row r="940" spans="1:45">
      <c r="A940">
        <v>17</v>
      </c>
      <c r="B940">
        <v>2</v>
      </c>
      <c r="C940">
        <v>2024</v>
      </c>
      <c r="D940">
        <v>2</v>
      </c>
      <c r="E940">
        <v>99</v>
      </c>
      <c r="F940">
        <v>99</v>
      </c>
      <c r="G940">
        <v>99</v>
      </c>
      <c r="H940">
        <v>99</v>
      </c>
      <c r="I940">
        <v>99</v>
      </c>
      <c r="J940">
        <v>999</v>
      </c>
      <c r="K940">
        <v>99</v>
      </c>
      <c r="L940">
        <v>99</v>
      </c>
      <c r="M940">
        <v>1</v>
      </c>
      <c r="N940">
        <v>99</v>
      </c>
      <c r="O940">
        <v>99</v>
      </c>
      <c r="P940">
        <v>99</v>
      </c>
      <c r="R940">
        <v>0</v>
      </c>
      <c r="AN940">
        <v>99</v>
      </c>
      <c r="AO940">
        <v>99</v>
      </c>
      <c r="AP940">
        <v>99</v>
      </c>
      <c r="AQ940">
        <v>99</v>
      </c>
    </row>
    <row r="941" spans="1:45">
      <c r="A941">
        <v>17</v>
      </c>
      <c r="B941">
        <v>3</v>
      </c>
      <c r="C941">
        <v>2024</v>
      </c>
      <c r="D941">
        <v>3</v>
      </c>
      <c r="E941">
        <v>99</v>
      </c>
      <c r="F941">
        <v>99</v>
      </c>
      <c r="G941">
        <v>99</v>
      </c>
      <c r="H941">
        <v>99</v>
      </c>
      <c r="I941">
        <v>99</v>
      </c>
      <c r="J941">
        <v>999</v>
      </c>
      <c r="K941">
        <v>99</v>
      </c>
      <c r="L941">
        <v>99</v>
      </c>
      <c r="M941">
        <v>1</v>
      </c>
      <c r="N941">
        <v>99</v>
      </c>
      <c r="O941">
        <v>99</v>
      </c>
      <c r="P941">
        <v>99</v>
      </c>
      <c r="R941">
        <v>0</v>
      </c>
      <c r="AN941">
        <v>99</v>
      </c>
      <c r="AO941">
        <v>99</v>
      </c>
      <c r="AP941">
        <v>99</v>
      </c>
      <c r="AQ941">
        <v>99</v>
      </c>
    </row>
    <row r="942" spans="1:45">
      <c r="A942">
        <v>17</v>
      </c>
      <c r="B942">
        <v>4</v>
      </c>
      <c r="C942">
        <v>2024</v>
      </c>
      <c r="D942">
        <v>4</v>
      </c>
      <c r="E942">
        <v>99</v>
      </c>
      <c r="F942">
        <v>99</v>
      </c>
      <c r="G942">
        <v>99</v>
      </c>
      <c r="H942">
        <v>99</v>
      </c>
      <c r="I942">
        <v>99</v>
      </c>
      <c r="J942">
        <v>999</v>
      </c>
      <c r="K942">
        <v>99</v>
      </c>
      <c r="L942">
        <v>99</v>
      </c>
      <c r="M942">
        <v>1</v>
      </c>
      <c r="N942">
        <v>99</v>
      </c>
      <c r="O942">
        <v>99</v>
      </c>
      <c r="P942">
        <v>99</v>
      </c>
      <c r="R942">
        <v>0</v>
      </c>
      <c r="AN942">
        <v>99</v>
      </c>
      <c r="AO942">
        <v>99</v>
      </c>
      <c r="AP942">
        <v>99</v>
      </c>
      <c r="AQ942">
        <v>99</v>
      </c>
    </row>
    <row r="943" spans="1:45">
      <c r="A943">
        <v>17</v>
      </c>
      <c r="B943">
        <v>5</v>
      </c>
      <c r="C943">
        <v>2024</v>
      </c>
      <c r="D943">
        <v>5</v>
      </c>
      <c r="E943">
        <v>99</v>
      </c>
      <c r="F943">
        <v>99</v>
      </c>
      <c r="G943">
        <v>99</v>
      </c>
      <c r="H943">
        <v>99</v>
      </c>
      <c r="I943">
        <v>99</v>
      </c>
      <c r="J943">
        <v>999</v>
      </c>
      <c r="K943">
        <v>99</v>
      </c>
      <c r="L943">
        <v>99</v>
      </c>
      <c r="M943">
        <v>1</v>
      </c>
      <c r="N943">
        <v>99</v>
      </c>
      <c r="O943">
        <v>99</v>
      </c>
      <c r="P943">
        <v>99</v>
      </c>
      <c r="R943">
        <v>0</v>
      </c>
      <c r="AN943">
        <v>99</v>
      </c>
      <c r="AO943">
        <v>99</v>
      </c>
      <c r="AP943">
        <v>99</v>
      </c>
      <c r="AQ943">
        <v>99</v>
      </c>
    </row>
    <row r="944" spans="1:45">
      <c r="A944">
        <v>17</v>
      </c>
      <c r="B944">
        <v>6</v>
      </c>
      <c r="C944">
        <v>2024</v>
      </c>
      <c r="D944">
        <v>6</v>
      </c>
      <c r="E944">
        <v>99</v>
      </c>
      <c r="F944">
        <v>99</v>
      </c>
      <c r="G944">
        <v>99</v>
      </c>
      <c r="H944">
        <v>99</v>
      </c>
      <c r="I944">
        <v>99</v>
      </c>
      <c r="J944">
        <v>999</v>
      </c>
      <c r="K944">
        <v>99</v>
      </c>
      <c r="L944">
        <v>99</v>
      </c>
      <c r="M944">
        <v>1</v>
      </c>
      <c r="N944">
        <v>99</v>
      </c>
      <c r="O944">
        <v>99</v>
      </c>
      <c r="P944">
        <v>99</v>
      </c>
      <c r="Q944">
        <v>1</v>
      </c>
      <c r="R944">
        <v>1</v>
      </c>
      <c r="S944">
        <v>1</v>
      </c>
      <c r="T944">
        <v>1</v>
      </c>
      <c r="U944">
        <v>138.4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E944">
        <v>2.8498147620404674E-2</v>
      </c>
      <c r="AF944">
        <v>1.285598252775369E-2</v>
      </c>
      <c r="AG944">
        <v>5529</v>
      </c>
      <c r="AH944">
        <v>100</v>
      </c>
      <c r="AI944">
        <v>0</v>
      </c>
      <c r="AJ944">
        <v>0</v>
      </c>
      <c r="AN944">
        <v>99</v>
      </c>
      <c r="AO944">
        <v>99</v>
      </c>
      <c r="AP944">
        <v>99</v>
      </c>
      <c r="AQ944">
        <v>99</v>
      </c>
      <c r="AR944">
        <v>212</v>
      </c>
      <c r="AS944">
        <v>14.483432632307204</v>
      </c>
    </row>
    <row r="945" spans="1:45">
      <c r="A945">
        <v>17</v>
      </c>
      <c r="B945">
        <v>7</v>
      </c>
      <c r="C945">
        <v>2024</v>
      </c>
      <c r="D945">
        <v>7</v>
      </c>
      <c r="E945">
        <v>99</v>
      </c>
      <c r="F945">
        <v>99</v>
      </c>
      <c r="G945">
        <v>99</v>
      </c>
      <c r="H945">
        <v>99</v>
      </c>
      <c r="I945">
        <v>99</v>
      </c>
      <c r="J945">
        <v>999</v>
      </c>
      <c r="K945">
        <v>99</v>
      </c>
      <c r="L945">
        <v>99</v>
      </c>
      <c r="M945">
        <v>1</v>
      </c>
      <c r="N945">
        <v>99</v>
      </c>
      <c r="O945">
        <v>99</v>
      </c>
      <c r="P945">
        <v>99</v>
      </c>
      <c r="R945">
        <v>0</v>
      </c>
      <c r="AN945">
        <v>99</v>
      </c>
      <c r="AO945">
        <v>99</v>
      </c>
      <c r="AP945">
        <v>99</v>
      </c>
      <c r="AQ945">
        <v>99</v>
      </c>
    </row>
    <row r="946" spans="1:45">
      <c r="A946">
        <v>17</v>
      </c>
      <c r="B946">
        <v>8</v>
      </c>
      <c r="C946">
        <v>2024</v>
      </c>
      <c r="D946">
        <v>8</v>
      </c>
      <c r="E946">
        <v>99</v>
      </c>
      <c r="F946">
        <v>99</v>
      </c>
      <c r="G946">
        <v>99</v>
      </c>
      <c r="H946">
        <v>99</v>
      </c>
      <c r="I946">
        <v>99</v>
      </c>
      <c r="J946">
        <v>999</v>
      </c>
      <c r="K946">
        <v>99</v>
      </c>
      <c r="L946">
        <v>99</v>
      </c>
      <c r="M946">
        <v>1</v>
      </c>
      <c r="N946">
        <v>99</v>
      </c>
      <c r="O946">
        <v>99</v>
      </c>
      <c r="P946">
        <v>99</v>
      </c>
      <c r="R946">
        <v>0</v>
      </c>
      <c r="AN946">
        <v>99</v>
      </c>
      <c r="AO946">
        <v>99</v>
      </c>
      <c r="AP946">
        <v>99</v>
      </c>
      <c r="AQ946">
        <v>99</v>
      </c>
    </row>
    <row r="947" spans="1:45">
      <c r="A947">
        <v>17</v>
      </c>
      <c r="B947">
        <v>9</v>
      </c>
      <c r="C947">
        <v>2024</v>
      </c>
      <c r="D947">
        <v>9</v>
      </c>
      <c r="E947">
        <v>99</v>
      </c>
      <c r="F947">
        <v>99</v>
      </c>
      <c r="G947">
        <v>99</v>
      </c>
      <c r="H947">
        <v>99</v>
      </c>
      <c r="I947">
        <v>99</v>
      </c>
      <c r="J947">
        <v>999</v>
      </c>
      <c r="K947">
        <v>99</v>
      </c>
      <c r="L947">
        <v>99</v>
      </c>
      <c r="M947">
        <v>1</v>
      </c>
      <c r="N947">
        <v>99</v>
      </c>
      <c r="O947">
        <v>99</v>
      </c>
      <c r="P947">
        <v>99</v>
      </c>
      <c r="Q947">
        <v>1</v>
      </c>
      <c r="R947">
        <v>1</v>
      </c>
      <c r="T947">
        <v>1</v>
      </c>
      <c r="U947">
        <v>194</v>
      </c>
      <c r="V947">
        <v>100</v>
      </c>
      <c r="W947">
        <v>0</v>
      </c>
      <c r="X947">
        <v>0</v>
      </c>
      <c r="Y947">
        <v>0</v>
      </c>
      <c r="AA947">
        <v>0</v>
      </c>
      <c r="AE947">
        <v>2.6546323334218209E-2</v>
      </c>
      <c r="AF947">
        <v>1.7377917665038489E-2</v>
      </c>
      <c r="AG947">
        <v>0</v>
      </c>
      <c r="AH947">
        <v>0</v>
      </c>
      <c r="AI947">
        <v>0</v>
      </c>
      <c r="AN947">
        <v>99</v>
      </c>
      <c r="AO947">
        <v>99</v>
      </c>
      <c r="AP947">
        <v>99</v>
      </c>
      <c r="AQ947">
        <v>99</v>
      </c>
    </row>
    <row r="948" spans="1:45">
      <c r="A948">
        <v>17</v>
      </c>
      <c r="B948">
        <v>10</v>
      </c>
      <c r="C948">
        <v>2024</v>
      </c>
      <c r="D948">
        <v>10</v>
      </c>
      <c r="E948">
        <v>99</v>
      </c>
      <c r="F948">
        <v>99</v>
      </c>
      <c r="G948">
        <v>99</v>
      </c>
      <c r="H948">
        <v>99</v>
      </c>
      <c r="I948">
        <v>99</v>
      </c>
      <c r="J948">
        <v>999</v>
      </c>
      <c r="K948">
        <v>99</v>
      </c>
      <c r="L948">
        <v>99</v>
      </c>
      <c r="M948">
        <v>1</v>
      </c>
      <c r="N948">
        <v>99</v>
      </c>
      <c r="O948">
        <v>99</v>
      </c>
      <c r="P948">
        <v>99</v>
      </c>
      <c r="R948">
        <v>0</v>
      </c>
      <c r="AN948">
        <v>99</v>
      </c>
      <c r="AO948">
        <v>99</v>
      </c>
      <c r="AP948">
        <v>99</v>
      </c>
      <c r="AQ948">
        <v>99</v>
      </c>
    </row>
    <row r="949" spans="1:45">
      <c r="A949">
        <v>17</v>
      </c>
      <c r="B949">
        <v>11</v>
      </c>
      <c r="C949">
        <v>2024</v>
      </c>
      <c r="D949">
        <v>11</v>
      </c>
      <c r="E949">
        <v>99</v>
      </c>
      <c r="F949">
        <v>99</v>
      </c>
      <c r="G949">
        <v>99</v>
      </c>
      <c r="H949">
        <v>99</v>
      </c>
      <c r="I949">
        <v>99</v>
      </c>
      <c r="J949">
        <v>999</v>
      </c>
      <c r="K949">
        <v>99</v>
      </c>
      <c r="L949">
        <v>99</v>
      </c>
      <c r="M949">
        <v>1</v>
      </c>
      <c r="N949">
        <v>99</v>
      </c>
      <c r="O949">
        <v>99</v>
      </c>
      <c r="P949">
        <v>99</v>
      </c>
      <c r="Q949">
        <v>1</v>
      </c>
      <c r="R949">
        <v>1</v>
      </c>
      <c r="T949">
        <v>1</v>
      </c>
      <c r="U949">
        <v>187.20000000000005</v>
      </c>
      <c r="V949">
        <v>100</v>
      </c>
      <c r="W949">
        <v>0</v>
      </c>
      <c r="X949">
        <v>0</v>
      </c>
      <c r="Y949">
        <v>0</v>
      </c>
      <c r="AA949">
        <v>0</v>
      </c>
      <c r="AE949">
        <v>1.2518778167250878E-2</v>
      </c>
      <c r="AF949">
        <v>7.6933253128773057E-3</v>
      </c>
      <c r="AG949">
        <v>0</v>
      </c>
      <c r="AH949">
        <v>0</v>
      </c>
      <c r="AI949">
        <v>0</v>
      </c>
      <c r="AN949">
        <v>99</v>
      </c>
      <c r="AO949">
        <v>99</v>
      </c>
      <c r="AP949">
        <v>99</v>
      </c>
      <c r="AQ949">
        <v>99</v>
      </c>
    </row>
    <row r="950" spans="1:45">
      <c r="A950">
        <v>17</v>
      </c>
      <c r="B950">
        <v>12</v>
      </c>
      <c r="C950">
        <v>2024</v>
      </c>
      <c r="D950">
        <v>12</v>
      </c>
      <c r="E950">
        <v>99</v>
      </c>
      <c r="F950">
        <v>99</v>
      </c>
      <c r="G950">
        <v>99</v>
      </c>
      <c r="H950">
        <v>99</v>
      </c>
      <c r="I950">
        <v>99</v>
      </c>
      <c r="J950">
        <v>999</v>
      </c>
      <c r="K950">
        <v>99</v>
      </c>
      <c r="L950">
        <v>99</v>
      </c>
      <c r="M950">
        <v>1</v>
      </c>
      <c r="N950">
        <v>99</v>
      </c>
      <c r="O950">
        <v>99</v>
      </c>
      <c r="P950">
        <v>99</v>
      </c>
      <c r="R950">
        <v>0</v>
      </c>
      <c r="AN950">
        <v>99</v>
      </c>
      <c r="AO950">
        <v>99</v>
      </c>
      <c r="AP950">
        <v>99</v>
      </c>
      <c r="AQ950">
        <v>99</v>
      </c>
    </row>
    <row r="951" spans="1:45">
      <c r="A951">
        <v>17</v>
      </c>
      <c r="B951">
        <v>13</v>
      </c>
      <c r="C951">
        <v>2024</v>
      </c>
      <c r="D951">
        <v>1</v>
      </c>
      <c r="E951">
        <v>99</v>
      </c>
      <c r="F951">
        <v>99</v>
      </c>
      <c r="G951">
        <v>99</v>
      </c>
      <c r="H951">
        <v>99</v>
      </c>
      <c r="I951">
        <v>99</v>
      </c>
      <c r="J951">
        <v>999</v>
      </c>
      <c r="K951">
        <v>99</v>
      </c>
      <c r="L951">
        <v>99</v>
      </c>
      <c r="M951">
        <v>2</v>
      </c>
      <c r="N951">
        <v>99</v>
      </c>
      <c r="O951">
        <v>99</v>
      </c>
      <c r="P951">
        <v>99</v>
      </c>
      <c r="Q951">
        <v>7</v>
      </c>
      <c r="R951">
        <v>7</v>
      </c>
      <c r="S951">
        <v>2.1428571428571423</v>
      </c>
      <c r="T951">
        <v>2</v>
      </c>
      <c r="U951">
        <v>240.0428571428572</v>
      </c>
      <c r="V951">
        <v>14.285714285714288</v>
      </c>
      <c r="W951">
        <v>0</v>
      </c>
      <c r="X951">
        <v>14.285714285714288</v>
      </c>
      <c r="Y951">
        <v>56.224469943327719</v>
      </c>
      <c r="Z951">
        <v>1.6413036132965797</v>
      </c>
      <c r="AA951">
        <v>0</v>
      </c>
      <c r="AB951">
        <v>95.400275896471712</v>
      </c>
      <c r="AE951">
        <v>0.12912746725696372</v>
      </c>
      <c r="AF951">
        <v>0.10156244050138226</v>
      </c>
      <c r="AG951">
        <v>2364.8571428571422</v>
      </c>
      <c r="AH951">
        <v>100</v>
      </c>
      <c r="AI951">
        <v>14.285714285714288</v>
      </c>
      <c r="AJ951">
        <v>973.99742278500798</v>
      </c>
      <c r="AK951">
        <v>-3.2101371910141543</v>
      </c>
      <c r="AM951">
        <v>-6.2898421848951118</v>
      </c>
      <c r="AN951">
        <v>99</v>
      </c>
      <c r="AO951">
        <v>99</v>
      </c>
      <c r="AP951">
        <v>99</v>
      </c>
      <c r="AQ951">
        <v>99</v>
      </c>
      <c r="AR951">
        <v>224.71428571428575</v>
      </c>
      <c r="AS951">
        <v>20.961660816549912</v>
      </c>
    </row>
    <row r="952" spans="1:45">
      <c r="A952">
        <v>17</v>
      </c>
      <c r="B952">
        <v>14</v>
      </c>
      <c r="C952">
        <v>2024</v>
      </c>
      <c r="D952">
        <v>2</v>
      </c>
      <c r="E952">
        <v>99</v>
      </c>
      <c r="F952">
        <v>99</v>
      </c>
      <c r="G952">
        <v>99</v>
      </c>
      <c r="H952">
        <v>99</v>
      </c>
      <c r="I952">
        <v>99</v>
      </c>
      <c r="J952">
        <v>999</v>
      </c>
      <c r="K952">
        <v>99</v>
      </c>
      <c r="L952">
        <v>99</v>
      </c>
      <c r="M952">
        <v>2</v>
      </c>
      <c r="N952">
        <v>99</v>
      </c>
      <c r="O952">
        <v>99</v>
      </c>
      <c r="P952">
        <v>99</v>
      </c>
      <c r="Q952">
        <v>8</v>
      </c>
      <c r="R952">
        <v>8</v>
      </c>
      <c r="S952">
        <v>1.5</v>
      </c>
      <c r="T952">
        <v>2</v>
      </c>
      <c r="U952">
        <v>207.5625</v>
      </c>
      <c r="V952">
        <v>25</v>
      </c>
      <c r="W952">
        <v>0</v>
      </c>
      <c r="X952">
        <v>0</v>
      </c>
      <c r="Y952">
        <v>82.496014108258663</v>
      </c>
      <c r="AA952">
        <v>0</v>
      </c>
      <c r="AE952">
        <v>0.25575447570332477</v>
      </c>
      <c r="AF952">
        <v>0.17411447767386828</v>
      </c>
      <c r="AG952">
        <v>1915</v>
      </c>
      <c r="AH952">
        <v>37.5</v>
      </c>
      <c r="AI952">
        <v>0</v>
      </c>
      <c r="AJ952">
        <v>282.24929878861826</v>
      </c>
      <c r="AK952">
        <v>156.72916829423548</v>
      </c>
      <c r="AN952">
        <v>99</v>
      </c>
      <c r="AO952">
        <v>99</v>
      </c>
      <c r="AP952">
        <v>99</v>
      </c>
      <c r="AQ952">
        <v>99</v>
      </c>
      <c r="AR952">
        <v>231.3333333333334</v>
      </c>
      <c r="AS952">
        <v>18.073008899385073</v>
      </c>
    </row>
    <row r="953" spans="1:45">
      <c r="A953">
        <v>17</v>
      </c>
      <c r="B953">
        <v>15</v>
      </c>
      <c r="C953">
        <v>2024</v>
      </c>
      <c r="D953">
        <v>3</v>
      </c>
      <c r="E953">
        <v>99</v>
      </c>
      <c r="F953">
        <v>99</v>
      </c>
      <c r="G953">
        <v>99</v>
      </c>
      <c r="H953">
        <v>99</v>
      </c>
      <c r="I953">
        <v>99</v>
      </c>
      <c r="J953">
        <v>999</v>
      </c>
      <c r="K953">
        <v>99</v>
      </c>
      <c r="L953">
        <v>99</v>
      </c>
      <c r="M953">
        <v>2</v>
      </c>
      <c r="N953">
        <v>99</v>
      </c>
      <c r="O953">
        <v>99</v>
      </c>
      <c r="P953">
        <v>99</v>
      </c>
      <c r="Q953">
        <v>4</v>
      </c>
      <c r="R953">
        <v>4</v>
      </c>
      <c r="S953">
        <v>1.25</v>
      </c>
      <c r="T953">
        <v>2</v>
      </c>
      <c r="U953">
        <v>213.52500000000001</v>
      </c>
      <c r="V953">
        <v>0</v>
      </c>
      <c r="W953">
        <v>0</v>
      </c>
      <c r="X953">
        <v>0</v>
      </c>
      <c r="Y953">
        <v>19.378773826018975</v>
      </c>
      <c r="Z953">
        <v>0.4330127018922193</v>
      </c>
      <c r="AA953">
        <v>0</v>
      </c>
      <c r="AB953">
        <v>-6.3309956194477852</v>
      </c>
      <c r="AE953">
        <v>0.10967918837400602</v>
      </c>
      <c r="AF953">
        <v>7.6606578801853648E-2</v>
      </c>
      <c r="AG953">
        <v>2333</v>
      </c>
      <c r="AH953">
        <v>25</v>
      </c>
      <c r="AI953">
        <v>0</v>
      </c>
      <c r="AJ953">
        <v>0</v>
      </c>
      <c r="AN953">
        <v>99</v>
      </c>
      <c r="AO953">
        <v>99</v>
      </c>
      <c r="AP953">
        <v>99</v>
      </c>
      <c r="AQ953">
        <v>99</v>
      </c>
      <c r="AR953">
        <v>214</v>
      </c>
      <c r="AS953">
        <v>20.305409687659939</v>
      </c>
    </row>
    <row r="954" spans="1:45">
      <c r="A954">
        <v>17</v>
      </c>
      <c r="B954">
        <v>16</v>
      </c>
      <c r="C954">
        <v>2024</v>
      </c>
      <c r="D954">
        <v>4</v>
      </c>
      <c r="E954">
        <v>99</v>
      </c>
      <c r="F954">
        <v>99</v>
      </c>
      <c r="G954">
        <v>99</v>
      </c>
      <c r="H954">
        <v>99</v>
      </c>
      <c r="I954">
        <v>99</v>
      </c>
      <c r="J954">
        <v>999</v>
      </c>
      <c r="K954">
        <v>99</v>
      </c>
      <c r="L954">
        <v>99</v>
      </c>
      <c r="M954">
        <v>2</v>
      </c>
      <c r="N954">
        <v>99</v>
      </c>
      <c r="O954">
        <v>99</v>
      </c>
      <c r="P954">
        <v>99</v>
      </c>
      <c r="Q954">
        <v>5</v>
      </c>
      <c r="R954">
        <v>5</v>
      </c>
      <c r="S954">
        <v>1.6</v>
      </c>
      <c r="T954">
        <v>2</v>
      </c>
      <c r="U954">
        <v>210.06</v>
      </c>
      <c r="V954">
        <v>0</v>
      </c>
      <c r="W954">
        <v>0</v>
      </c>
      <c r="X954">
        <v>0</v>
      </c>
      <c r="Y954">
        <v>15.725088235046522</v>
      </c>
      <c r="Z954">
        <v>0.79999999999999982</v>
      </c>
      <c r="AA954">
        <v>0</v>
      </c>
      <c r="AB954">
        <v>83.338165128974595</v>
      </c>
      <c r="AE954">
        <v>0.11319900384876611</v>
      </c>
      <c r="AF954">
        <v>7.6682060756460557E-2</v>
      </c>
      <c r="AG954">
        <v>2311.75</v>
      </c>
      <c r="AH954">
        <v>80</v>
      </c>
      <c r="AI954">
        <v>40</v>
      </c>
      <c r="AJ954">
        <v>694.32318663573358</v>
      </c>
      <c r="AK954">
        <v>-104.68925507861668</v>
      </c>
      <c r="AM954">
        <v>-35.160139355691271</v>
      </c>
      <c r="AN954">
        <v>99</v>
      </c>
      <c r="AO954">
        <v>99</v>
      </c>
      <c r="AP954">
        <v>99</v>
      </c>
      <c r="AQ954">
        <v>99</v>
      </c>
      <c r="AR954">
        <v>222.5</v>
      </c>
      <c r="AS954">
        <v>19.428883114166243</v>
      </c>
    </row>
    <row r="955" spans="1:45">
      <c r="A955">
        <v>17</v>
      </c>
      <c r="B955">
        <v>17</v>
      </c>
      <c r="C955">
        <v>2024</v>
      </c>
      <c r="D955">
        <v>5</v>
      </c>
      <c r="E955">
        <v>99</v>
      </c>
      <c r="F955">
        <v>99</v>
      </c>
      <c r="G955">
        <v>99</v>
      </c>
      <c r="H955">
        <v>99</v>
      </c>
      <c r="I955">
        <v>99</v>
      </c>
      <c r="J955">
        <v>999</v>
      </c>
      <c r="K955">
        <v>99</v>
      </c>
      <c r="L955">
        <v>99</v>
      </c>
      <c r="M955">
        <v>2</v>
      </c>
      <c r="N955">
        <v>99</v>
      </c>
      <c r="O955">
        <v>99</v>
      </c>
      <c r="P955">
        <v>99</v>
      </c>
      <c r="Q955">
        <v>10</v>
      </c>
      <c r="R955">
        <v>14</v>
      </c>
      <c r="S955">
        <v>2</v>
      </c>
      <c r="T955">
        <v>2</v>
      </c>
      <c r="U955">
        <v>230.6071428571428</v>
      </c>
      <c r="V955">
        <v>0</v>
      </c>
      <c r="W955">
        <v>0</v>
      </c>
      <c r="X955">
        <v>0</v>
      </c>
      <c r="Y955">
        <v>60.338301793017877</v>
      </c>
      <c r="Z955">
        <v>1.4638501094227996</v>
      </c>
      <c r="AA955">
        <v>0</v>
      </c>
      <c r="AB955">
        <v>85.785874529169803</v>
      </c>
      <c r="AE955">
        <v>0.37383177570093445</v>
      </c>
      <c r="AF955">
        <v>0.28064310168651002</v>
      </c>
      <c r="AG955">
        <v>2190.8888888888887</v>
      </c>
      <c r="AH955">
        <v>64.285714285714306</v>
      </c>
      <c r="AI955">
        <v>28.571428571428577</v>
      </c>
      <c r="AJ955">
        <v>546.02980066098712</v>
      </c>
      <c r="AK955">
        <v>-48.947062270621046</v>
      </c>
      <c r="AM955">
        <v>26.092086392331833</v>
      </c>
      <c r="AN955">
        <v>99</v>
      </c>
      <c r="AO955">
        <v>99</v>
      </c>
      <c r="AP955">
        <v>99</v>
      </c>
      <c r="AQ955">
        <v>99</v>
      </c>
      <c r="AR955">
        <v>222.44444444444443</v>
      </c>
      <c r="AS955">
        <v>20.330584714077236</v>
      </c>
    </row>
    <row r="956" spans="1:45">
      <c r="A956">
        <v>17</v>
      </c>
      <c r="B956">
        <v>18</v>
      </c>
      <c r="C956">
        <v>2024</v>
      </c>
      <c r="D956">
        <v>6</v>
      </c>
      <c r="E956">
        <v>99</v>
      </c>
      <c r="F956">
        <v>99</v>
      </c>
      <c r="G956">
        <v>99</v>
      </c>
      <c r="H956">
        <v>99</v>
      </c>
      <c r="I956">
        <v>99</v>
      </c>
      <c r="J956">
        <v>999</v>
      </c>
      <c r="K956">
        <v>99</v>
      </c>
      <c r="L956">
        <v>99</v>
      </c>
      <c r="M956">
        <v>2</v>
      </c>
      <c r="N956">
        <v>99</v>
      </c>
      <c r="O956">
        <v>99</v>
      </c>
      <c r="P956">
        <v>99</v>
      </c>
      <c r="Q956">
        <v>8</v>
      </c>
      <c r="R956">
        <v>8</v>
      </c>
      <c r="S956">
        <v>1.125</v>
      </c>
      <c r="T956">
        <v>2</v>
      </c>
      <c r="U956">
        <v>191.125</v>
      </c>
      <c r="V956">
        <v>0</v>
      </c>
      <c r="W956">
        <v>0</v>
      </c>
      <c r="X956">
        <v>0</v>
      </c>
      <c r="Y956">
        <v>30.880525821300346</v>
      </c>
      <c r="Z956">
        <v>0.33071891388307378</v>
      </c>
      <c r="AA956">
        <v>0</v>
      </c>
      <c r="AB956">
        <v>21.021467903424799</v>
      </c>
      <c r="AE956">
        <v>0.22798518096323736</v>
      </c>
      <c r="AF956">
        <v>0.14202888211658521</v>
      </c>
      <c r="AG956">
        <v>2674.1428571428578</v>
      </c>
      <c r="AH956">
        <v>87.5</v>
      </c>
      <c r="AI956">
        <v>12.5</v>
      </c>
      <c r="AJ956">
        <v>816.21573278697508</v>
      </c>
      <c r="AK956">
        <v>98.644284946012576</v>
      </c>
      <c r="AM956">
        <v>41.603471716595408</v>
      </c>
      <c r="AN956">
        <v>99</v>
      </c>
      <c r="AO956">
        <v>99</v>
      </c>
      <c r="AP956">
        <v>99</v>
      </c>
      <c r="AQ956">
        <v>99</v>
      </c>
      <c r="AR956">
        <v>218.1428571428572</v>
      </c>
      <c r="AS956">
        <v>18.843370569433475</v>
      </c>
    </row>
    <row r="957" spans="1:45">
      <c r="A957">
        <v>17</v>
      </c>
      <c r="B957">
        <v>19</v>
      </c>
      <c r="C957">
        <v>2024</v>
      </c>
      <c r="D957">
        <v>7</v>
      </c>
      <c r="E957">
        <v>99</v>
      </c>
      <c r="F957">
        <v>99</v>
      </c>
      <c r="G957">
        <v>99</v>
      </c>
      <c r="H957">
        <v>99</v>
      </c>
      <c r="I957">
        <v>99</v>
      </c>
      <c r="J957">
        <v>999</v>
      </c>
      <c r="K957">
        <v>99</v>
      </c>
      <c r="L957">
        <v>99</v>
      </c>
      <c r="M957">
        <v>2</v>
      </c>
      <c r="N957">
        <v>99</v>
      </c>
      <c r="O957">
        <v>99</v>
      </c>
      <c r="P957">
        <v>99</v>
      </c>
      <c r="Q957">
        <v>13</v>
      </c>
      <c r="R957">
        <v>13</v>
      </c>
      <c r="S957">
        <v>1.2727272727272727</v>
      </c>
      <c r="T957">
        <v>2</v>
      </c>
      <c r="U957">
        <v>204.7</v>
      </c>
      <c r="V957">
        <v>15.38461538461538</v>
      </c>
      <c r="W957">
        <v>0</v>
      </c>
      <c r="X957">
        <v>0</v>
      </c>
      <c r="Y957">
        <v>38.457609030043699</v>
      </c>
      <c r="Z957">
        <v>0.26920806370517703</v>
      </c>
      <c r="AA957">
        <v>0</v>
      </c>
      <c r="AB957">
        <v>-321.38616952682497</v>
      </c>
      <c r="AE957">
        <v>0.43741588156123823</v>
      </c>
      <c r="AF957">
        <v>0.29804264683284754</v>
      </c>
      <c r="AG957">
        <v>1968.7272727272727</v>
      </c>
      <c r="AH957">
        <v>84.615384615384627</v>
      </c>
      <c r="AI957">
        <v>23.07692307692308</v>
      </c>
      <c r="AJ957">
        <v>531.3795238312324</v>
      </c>
      <c r="AK957">
        <v>-4.5291759068615081</v>
      </c>
      <c r="AM957">
        <v>-183.98833018276488</v>
      </c>
      <c r="AN957">
        <v>99</v>
      </c>
      <c r="AO957">
        <v>99</v>
      </c>
      <c r="AP957">
        <v>99</v>
      </c>
      <c r="AQ957">
        <v>99</v>
      </c>
      <c r="AR957">
        <v>223.27272727272728</v>
      </c>
      <c r="AS957">
        <v>18.72371653525019</v>
      </c>
    </row>
    <row r="958" spans="1:45">
      <c r="A958">
        <v>17</v>
      </c>
      <c r="B958">
        <v>20</v>
      </c>
      <c r="C958">
        <v>2024</v>
      </c>
      <c r="D958">
        <v>8</v>
      </c>
      <c r="E958">
        <v>99</v>
      </c>
      <c r="F958">
        <v>99</v>
      </c>
      <c r="G958">
        <v>99</v>
      </c>
      <c r="H958">
        <v>99</v>
      </c>
      <c r="I958">
        <v>99</v>
      </c>
      <c r="J958">
        <v>999</v>
      </c>
      <c r="K958">
        <v>99</v>
      </c>
      <c r="L958">
        <v>99</v>
      </c>
      <c r="M958">
        <v>2</v>
      </c>
      <c r="N958">
        <v>99</v>
      </c>
      <c r="O958">
        <v>99</v>
      </c>
      <c r="P958">
        <v>99</v>
      </c>
      <c r="Q958">
        <v>11</v>
      </c>
      <c r="R958">
        <v>11</v>
      </c>
      <c r="S958">
        <v>1.6363636363636362</v>
      </c>
      <c r="T958">
        <v>2</v>
      </c>
      <c r="U958">
        <v>214.18181818181804</v>
      </c>
      <c r="V958">
        <v>0</v>
      </c>
      <c r="W958">
        <v>0</v>
      </c>
      <c r="X958">
        <v>0</v>
      </c>
      <c r="Y958">
        <v>48.725405323783157</v>
      </c>
      <c r="Z958">
        <v>1.1499191491521379</v>
      </c>
      <c r="AA958">
        <v>0</v>
      </c>
      <c r="AB958">
        <v>60.231603184719553</v>
      </c>
      <c r="AE958">
        <v>0.3224860744649663</v>
      </c>
      <c r="AF958">
        <v>0.23300470044456831</v>
      </c>
      <c r="AG958">
        <v>2160.6666666666661</v>
      </c>
      <c r="AH958">
        <v>54.545454545454554</v>
      </c>
      <c r="AI958">
        <v>18.181818181818183</v>
      </c>
      <c r="AJ958">
        <v>366.27888585369288</v>
      </c>
      <c r="AK958">
        <v>70.526549936297158</v>
      </c>
      <c r="AM958">
        <v>9.1875087717725368</v>
      </c>
      <c r="AN958">
        <v>99</v>
      </c>
      <c r="AO958">
        <v>99</v>
      </c>
      <c r="AP958">
        <v>99</v>
      </c>
      <c r="AQ958">
        <v>99</v>
      </c>
      <c r="AR958">
        <v>223.8333333333334</v>
      </c>
      <c r="AS958">
        <v>19.671506341298887</v>
      </c>
    </row>
    <row r="959" spans="1:45">
      <c r="A959">
        <v>17</v>
      </c>
      <c r="B959">
        <v>21</v>
      </c>
      <c r="C959">
        <v>2024</v>
      </c>
      <c r="D959">
        <v>9</v>
      </c>
      <c r="E959">
        <v>99</v>
      </c>
      <c r="F959">
        <v>99</v>
      </c>
      <c r="G959">
        <v>99</v>
      </c>
      <c r="H959">
        <v>99</v>
      </c>
      <c r="I959">
        <v>99</v>
      </c>
      <c r="J959">
        <v>999</v>
      </c>
      <c r="K959">
        <v>99</v>
      </c>
      <c r="L959">
        <v>99</v>
      </c>
      <c r="M959">
        <v>2</v>
      </c>
      <c r="N959">
        <v>99</v>
      </c>
      <c r="O959">
        <v>99</v>
      </c>
      <c r="P959">
        <v>99</v>
      </c>
      <c r="Q959">
        <v>18</v>
      </c>
      <c r="R959">
        <v>18</v>
      </c>
      <c r="S959">
        <v>1.4</v>
      </c>
      <c r="T959">
        <v>2</v>
      </c>
      <c r="U959">
        <v>219.68888888888887</v>
      </c>
      <c r="V959">
        <v>16.666666666666671</v>
      </c>
      <c r="W959">
        <v>0</v>
      </c>
      <c r="X959">
        <v>0</v>
      </c>
      <c r="Y959">
        <v>47.542692964544763</v>
      </c>
      <c r="Z959">
        <v>0.30912061651652406</v>
      </c>
      <c r="AA959">
        <v>0</v>
      </c>
      <c r="AB959">
        <v>-274.35240692854961</v>
      </c>
      <c r="AE959">
        <v>0.47783382001592783</v>
      </c>
      <c r="AF959">
        <v>0.35422287430220722</v>
      </c>
      <c r="AG959">
        <v>2299.3000000000002</v>
      </c>
      <c r="AH959">
        <v>55.555555555555557</v>
      </c>
      <c r="AI959">
        <v>0</v>
      </c>
      <c r="AJ959">
        <v>410.67774470988655</v>
      </c>
      <c r="AK959">
        <v>119.5605913676206</v>
      </c>
      <c r="AM959">
        <v>153.51051606215859</v>
      </c>
      <c r="AN959">
        <v>99</v>
      </c>
      <c r="AO959">
        <v>99</v>
      </c>
      <c r="AP959">
        <v>99</v>
      </c>
      <c r="AQ959">
        <v>99</v>
      </c>
      <c r="AR959">
        <v>228.2</v>
      </c>
      <c r="AS959">
        <v>18.796549333716801</v>
      </c>
    </row>
    <row r="960" spans="1:45">
      <c r="A960">
        <v>17</v>
      </c>
      <c r="B960">
        <v>22</v>
      </c>
      <c r="C960">
        <v>2024</v>
      </c>
      <c r="D960">
        <v>10</v>
      </c>
      <c r="E960">
        <v>99</v>
      </c>
      <c r="F960">
        <v>99</v>
      </c>
      <c r="G960">
        <v>99</v>
      </c>
      <c r="H960">
        <v>99</v>
      </c>
      <c r="I960">
        <v>99</v>
      </c>
      <c r="J960">
        <v>999</v>
      </c>
      <c r="K960">
        <v>99</v>
      </c>
      <c r="L960">
        <v>99</v>
      </c>
      <c r="M960">
        <v>2</v>
      </c>
      <c r="N960">
        <v>99</v>
      </c>
      <c r="O960">
        <v>99</v>
      </c>
      <c r="P960">
        <v>99</v>
      </c>
      <c r="Q960">
        <v>26</v>
      </c>
      <c r="R960">
        <v>26</v>
      </c>
      <c r="S960">
        <v>1.8400000000000003</v>
      </c>
      <c r="T960">
        <v>2</v>
      </c>
      <c r="U960">
        <v>208.88461538461536</v>
      </c>
      <c r="V960">
        <v>3.8461538461538449</v>
      </c>
      <c r="W960">
        <v>0</v>
      </c>
      <c r="X960">
        <v>0</v>
      </c>
      <c r="Y960">
        <v>50.327165720587352</v>
      </c>
      <c r="Z960">
        <v>0.91933086033768641</v>
      </c>
      <c r="AA960">
        <v>0</v>
      </c>
      <c r="AB960">
        <v>21.335878532485047</v>
      </c>
      <c r="AE960">
        <v>0.2655771195097037</v>
      </c>
      <c r="AF960">
        <v>0.1840852270876514</v>
      </c>
      <c r="AG960">
        <v>2567</v>
      </c>
      <c r="AH960">
        <v>84.615384615384627</v>
      </c>
      <c r="AI960">
        <v>30.769230769230759</v>
      </c>
      <c r="AJ960">
        <v>996.64377697441023</v>
      </c>
      <c r="AK960">
        <v>31.566064807977099</v>
      </c>
      <c r="AM960">
        <v>36.720214882124601</v>
      </c>
      <c r="AN960">
        <v>99</v>
      </c>
      <c r="AO960">
        <v>99</v>
      </c>
      <c r="AP960">
        <v>99</v>
      </c>
      <c r="AQ960">
        <v>99</v>
      </c>
      <c r="AR960">
        <v>215.6363636363636</v>
      </c>
      <c r="AS960">
        <v>21.305620702384296</v>
      </c>
    </row>
    <row r="961" spans="1:45">
      <c r="A961">
        <v>17</v>
      </c>
      <c r="B961">
        <v>23</v>
      </c>
      <c r="C961">
        <v>2024</v>
      </c>
      <c r="D961">
        <v>11</v>
      </c>
      <c r="E961">
        <v>99</v>
      </c>
      <c r="F961">
        <v>99</v>
      </c>
      <c r="G961">
        <v>99</v>
      </c>
      <c r="H961">
        <v>99</v>
      </c>
      <c r="I961">
        <v>99</v>
      </c>
      <c r="J961">
        <v>999</v>
      </c>
      <c r="K961">
        <v>99</v>
      </c>
      <c r="L961">
        <v>99</v>
      </c>
      <c r="M961">
        <v>2</v>
      </c>
      <c r="N961">
        <v>99</v>
      </c>
      <c r="O961">
        <v>99</v>
      </c>
      <c r="P961">
        <v>99</v>
      </c>
      <c r="Q961">
        <v>22</v>
      </c>
      <c r="R961">
        <v>26</v>
      </c>
      <c r="S961">
        <v>1.5</v>
      </c>
      <c r="T961">
        <v>2</v>
      </c>
      <c r="U961">
        <v>202.21153846153837</v>
      </c>
      <c r="V961">
        <v>0</v>
      </c>
      <c r="W961">
        <v>0</v>
      </c>
      <c r="X961">
        <v>0</v>
      </c>
      <c r="Y961">
        <v>41.675941472666928</v>
      </c>
      <c r="Z961">
        <v>0.84352739228697315</v>
      </c>
      <c r="AA961">
        <v>0</v>
      </c>
      <c r="AB961">
        <v>64.106578888901709</v>
      </c>
      <c r="AE961">
        <v>0.32548823234852287</v>
      </c>
      <c r="AF961">
        <v>0.21606654825027999</v>
      </c>
      <c r="AG961">
        <v>3217.521739130435</v>
      </c>
      <c r="AH961">
        <v>88.461538461538439</v>
      </c>
      <c r="AI961">
        <v>30.769230769230759</v>
      </c>
      <c r="AJ961">
        <v>1468.5125532635489</v>
      </c>
      <c r="AK961">
        <v>30.530348150100838</v>
      </c>
      <c r="AM961">
        <v>56.932407304029773</v>
      </c>
      <c r="AN961">
        <v>99</v>
      </c>
      <c r="AO961">
        <v>99</v>
      </c>
      <c r="AP961">
        <v>99</v>
      </c>
      <c r="AQ961">
        <v>99</v>
      </c>
      <c r="AR961">
        <v>217.26086956521743</v>
      </c>
      <c r="AS961">
        <v>19.504499314340912</v>
      </c>
    </row>
    <row r="962" spans="1:45">
      <c r="A962">
        <v>17</v>
      </c>
      <c r="B962">
        <v>24</v>
      </c>
      <c r="C962">
        <v>2024</v>
      </c>
      <c r="D962">
        <v>12</v>
      </c>
      <c r="E962">
        <v>99</v>
      </c>
      <c r="F962">
        <v>99</v>
      </c>
      <c r="G962">
        <v>99</v>
      </c>
      <c r="H962">
        <v>99</v>
      </c>
      <c r="I962">
        <v>99</v>
      </c>
      <c r="J962">
        <v>999</v>
      </c>
      <c r="K962">
        <v>99</v>
      </c>
      <c r="L962">
        <v>99</v>
      </c>
      <c r="M962">
        <v>2</v>
      </c>
      <c r="N962">
        <v>99</v>
      </c>
      <c r="O962">
        <v>99</v>
      </c>
      <c r="P962">
        <v>99</v>
      </c>
      <c r="Q962">
        <v>3</v>
      </c>
      <c r="R962">
        <v>3</v>
      </c>
      <c r="S962">
        <v>3</v>
      </c>
      <c r="T962">
        <v>2</v>
      </c>
      <c r="U962">
        <v>235.2</v>
      </c>
      <c r="V962">
        <v>33.333333333333343</v>
      </c>
      <c r="W962">
        <v>0</v>
      </c>
      <c r="X962">
        <v>0</v>
      </c>
      <c r="Y962">
        <v>42.200078988867638</v>
      </c>
      <c r="Z962">
        <v>2.1602468994692874</v>
      </c>
      <c r="AA962">
        <v>0</v>
      </c>
      <c r="AB962">
        <v>99.565695613417361</v>
      </c>
      <c r="AE962">
        <v>0.17953321364452421</v>
      </c>
      <c r="AF962">
        <v>0.13720461922218047</v>
      </c>
      <c r="AG962">
        <v>2655</v>
      </c>
      <c r="AH962">
        <v>100</v>
      </c>
      <c r="AI962">
        <v>33.333333333333343</v>
      </c>
      <c r="AJ962">
        <v>898.46201923064064</v>
      </c>
      <c r="AK962">
        <v>-92.621242857880674</v>
      </c>
      <c r="AM962">
        <v>-95.728795906720563</v>
      </c>
      <c r="AN962">
        <v>99</v>
      </c>
      <c r="AO962">
        <v>99</v>
      </c>
      <c r="AP962">
        <v>99</v>
      </c>
      <c r="AQ962">
        <v>99</v>
      </c>
      <c r="AR962">
        <v>214.3333333333334</v>
      </c>
      <c r="AS962">
        <v>23.987801513244243</v>
      </c>
    </row>
    <row r="963" spans="1:45">
      <c r="A963">
        <v>17</v>
      </c>
      <c r="B963">
        <v>25</v>
      </c>
      <c r="C963">
        <v>2024</v>
      </c>
      <c r="D963">
        <v>1</v>
      </c>
      <c r="E963">
        <v>99</v>
      </c>
      <c r="F963">
        <v>99</v>
      </c>
      <c r="G963">
        <v>99</v>
      </c>
      <c r="H963">
        <v>99</v>
      </c>
      <c r="I963">
        <v>99</v>
      </c>
      <c r="J963">
        <v>999</v>
      </c>
      <c r="K963">
        <v>99</v>
      </c>
      <c r="L963">
        <v>99</v>
      </c>
      <c r="M963">
        <v>3</v>
      </c>
      <c r="N963">
        <v>99</v>
      </c>
      <c r="O963">
        <v>99</v>
      </c>
      <c r="P963">
        <v>99</v>
      </c>
      <c r="Q963">
        <v>53</v>
      </c>
      <c r="R963">
        <v>58</v>
      </c>
      <c r="S963">
        <v>1.8103448275862075</v>
      </c>
      <c r="T963">
        <v>3</v>
      </c>
      <c r="U963">
        <v>229.094827586207</v>
      </c>
      <c r="V963">
        <v>0</v>
      </c>
      <c r="W963">
        <v>0</v>
      </c>
      <c r="X963">
        <v>0</v>
      </c>
      <c r="Y963">
        <v>35.059773699594878</v>
      </c>
      <c r="Z963">
        <v>1.0740978018739673</v>
      </c>
      <c r="AA963">
        <v>0</v>
      </c>
      <c r="AB963">
        <v>58.427653882771153</v>
      </c>
      <c r="AE963">
        <v>1.0699133001291274</v>
      </c>
      <c r="AF963">
        <v>0.80313689707916258</v>
      </c>
      <c r="AG963">
        <v>2325.5283018867922</v>
      </c>
      <c r="AH963">
        <v>91.379310344827559</v>
      </c>
      <c r="AI963">
        <v>27.586206896551719</v>
      </c>
      <c r="AJ963">
        <v>793.55468724709363</v>
      </c>
      <c r="AK963">
        <v>37.376436962011667</v>
      </c>
      <c r="AM963">
        <v>50.383293759040221</v>
      </c>
      <c r="AN963">
        <v>99</v>
      </c>
      <c r="AO963">
        <v>99</v>
      </c>
      <c r="AP963">
        <v>99</v>
      </c>
      <c r="AQ963">
        <v>99</v>
      </c>
      <c r="AR963">
        <v>223.05660377358495</v>
      </c>
      <c r="AS963">
        <v>20.773297191346124</v>
      </c>
    </row>
    <row r="964" spans="1:45">
      <c r="A964">
        <v>17</v>
      </c>
      <c r="B964">
        <v>26</v>
      </c>
      <c r="C964">
        <v>2024</v>
      </c>
      <c r="D964">
        <v>2</v>
      </c>
      <c r="E964">
        <v>99</v>
      </c>
      <c r="F964">
        <v>99</v>
      </c>
      <c r="G964">
        <v>99</v>
      </c>
      <c r="H964">
        <v>99</v>
      </c>
      <c r="I964">
        <v>99</v>
      </c>
      <c r="J964">
        <v>999</v>
      </c>
      <c r="K964">
        <v>99</v>
      </c>
      <c r="L964">
        <v>99</v>
      </c>
      <c r="M964">
        <v>3</v>
      </c>
      <c r="N964">
        <v>99</v>
      </c>
      <c r="O964">
        <v>99</v>
      </c>
      <c r="P964">
        <v>99</v>
      </c>
      <c r="Q964">
        <v>35</v>
      </c>
      <c r="R964">
        <v>39</v>
      </c>
      <c r="S964">
        <v>1.9189189189189189</v>
      </c>
      <c r="T964">
        <v>3</v>
      </c>
      <c r="U964">
        <v>215.48205128205123</v>
      </c>
      <c r="V964">
        <v>7.6923076923076898</v>
      </c>
      <c r="W964">
        <v>0</v>
      </c>
      <c r="X964">
        <v>0</v>
      </c>
      <c r="Y964">
        <v>50.399699184058001</v>
      </c>
      <c r="Z964">
        <v>1.2130937047323269</v>
      </c>
      <c r="AA964">
        <v>0</v>
      </c>
      <c r="AB964">
        <v>6.1645090421600708</v>
      </c>
      <c r="AE964">
        <v>1.2468030690537089</v>
      </c>
      <c r="AF964">
        <v>0.88119436764568149</v>
      </c>
      <c r="AG964">
        <v>3010.8387096774195</v>
      </c>
      <c r="AH964">
        <v>79.487179487179503</v>
      </c>
      <c r="AI964">
        <v>35.897435897435905</v>
      </c>
      <c r="AJ964">
        <v>1296.4112274890335</v>
      </c>
      <c r="AK964">
        <v>-34.493634077059873</v>
      </c>
      <c r="AM964">
        <v>31.273710758494452</v>
      </c>
      <c r="AN964">
        <v>99</v>
      </c>
      <c r="AO964">
        <v>99</v>
      </c>
      <c r="AP964">
        <v>99</v>
      </c>
      <c r="AQ964">
        <v>99</v>
      </c>
      <c r="AR964">
        <v>213.77419354838713</v>
      </c>
      <c r="AS964">
        <v>20.993970122923088</v>
      </c>
    </row>
    <row r="965" spans="1:45">
      <c r="A965">
        <v>17</v>
      </c>
      <c r="B965">
        <v>27</v>
      </c>
      <c r="C965">
        <v>2024</v>
      </c>
      <c r="D965">
        <v>3</v>
      </c>
      <c r="E965">
        <v>99</v>
      </c>
      <c r="F965">
        <v>99</v>
      </c>
      <c r="G965">
        <v>99</v>
      </c>
      <c r="H965">
        <v>99</v>
      </c>
      <c r="I965">
        <v>99</v>
      </c>
      <c r="J965">
        <v>999</v>
      </c>
      <c r="K965">
        <v>99</v>
      </c>
      <c r="L965">
        <v>99</v>
      </c>
      <c r="M965">
        <v>3</v>
      </c>
      <c r="N965">
        <v>99</v>
      </c>
      <c r="O965">
        <v>99</v>
      </c>
      <c r="P965">
        <v>99</v>
      </c>
      <c r="Q965">
        <v>48</v>
      </c>
      <c r="R965">
        <v>49</v>
      </c>
      <c r="S965">
        <v>1.8125</v>
      </c>
      <c r="T965">
        <v>3</v>
      </c>
      <c r="U965">
        <v>223.36122448979592</v>
      </c>
      <c r="V965">
        <v>4.0816326530612246</v>
      </c>
      <c r="W965">
        <v>0</v>
      </c>
      <c r="X965">
        <v>2.0408163265306123</v>
      </c>
      <c r="Y965">
        <v>46.952976112782657</v>
      </c>
      <c r="Z965">
        <v>1.0882240142094091</v>
      </c>
      <c r="AA965">
        <v>0</v>
      </c>
      <c r="AB965">
        <v>48.070635177531685</v>
      </c>
      <c r="AE965">
        <v>1.3435700575815739</v>
      </c>
      <c r="AF965">
        <v>0.98166025408341906</v>
      </c>
      <c r="AG965">
        <v>2699.2</v>
      </c>
      <c r="AH965">
        <v>81.632653061224502</v>
      </c>
      <c r="AI965">
        <v>30.612244897959179</v>
      </c>
      <c r="AJ965">
        <v>1293.7992541348915</v>
      </c>
      <c r="AK965">
        <v>2.616637651429218</v>
      </c>
      <c r="AM965">
        <v>30.23381441209693</v>
      </c>
      <c r="AN965">
        <v>99</v>
      </c>
      <c r="AO965">
        <v>99</v>
      </c>
      <c r="AP965">
        <v>99</v>
      </c>
      <c r="AQ965">
        <v>99</v>
      </c>
      <c r="AR965">
        <v>220.3</v>
      </c>
      <c r="AS965">
        <v>21.039200717299806</v>
      </c>
    </row>
    <row r="966" spans="1:45">
      <c r="A966">
        <v>17</v>
      </c>
      <c r="B966">
        <v>28</v>
      </c>
      <c r="C966">
        <v>2024</v>
      </c>
      <c r="D966">
        <v>4</v>
      </c>
      <c r="E966">
        <v>99</v>
      </c>
      <c r="F966">
        <v>99</v>
      </c>
      <c r="G966">
        <v>99</v>
      </c>
      <c r="H966">
        <v>99</v>
      </c>
      <c r="I966">
        <v>99</v>
      </c>
      <c r="J966">
        <v>999</v>
      </c>
      <c r="K966">
        <v>99</v>
      </c>
      <c r="L966">
        <v>99</v>
      </c>
      <c r="M966">
        <v>3</v>
      </c>
      <c r="N966">
        <v>99</v>
      </c>
      <c r="O966">
        <v>99</v>
      </c>
      <c r="P966">
        <v>99</v>
      </c>
      <c r="Q966">
        <v>54</v>
      </c>
      <c r="R966">
        <v>56</v>
      </c>
      <c r="S966">
        <v>2.04</v>
      </c>
      <c r="T966">
        <v>3</v>
      </c>
      <c r="U966">
        <v>229.36250000000001</v>
      </c>
      <c r="V966">
        <v>16.071428571428577</v>
      </c>
      <c r="W966">
        <v>0</v>
      </c>
      <c r="X966">
        <v>0</v>
      </c>
      <c r="Y966">
        <v>42.92784878016672</v>
      </c>
      <c r="Z966">
        <v>1.5864965895240453</v>
      </c>
      <c r="AA966">
        <v>0</v>
      </c>
      <c r="AB966">
        <v>-24.596305456969738</v>
      </c>
      <c r="AE966">
        <v>1.2678288431061804</v>
      </c>
      <c r="AF966">
        <v>0.9377581576446784</v>
      </c>
      <c r="AG966">
        <v>2405.8936170212769</v>
      </c>
      <c r="AH966">
        <v>83.928571428571445</v>
      </c>
      <c r="AI966">
        <v>17.857142857142861</v>
      </c>
      <c r="AJ966">
        <v>935.75019930063263</v>
      </c>
      <c r="AK966">
        <v>-8.6593550947596096</v>
      </c>
      <c r="AM966">
        <v>-50.00403335396549</v>
      </c>
      <c r="AN966">
        <v>99</v>
      </c>
      <c r="AO966">
        <v>99</v>
      </c>
      <c r="AP966">
        <v>99</v>
      </c>
      <c r="AQ966">
        <v>99</v>
      </c>
      <c r="AR966">
        <v>223</v>
      </c>
      <c r="AS966">
        <v>20.398031245733595</v>
      </c>
    </row>
    <row r="967" spans="1:45">
      <c r="A967">
        <v>17</v>
      </c>
      <c r="B967">
        <v>29</v>
      </c>
      <c r="C967">
        <v>2024</v>
      </c>
      <c r="D967">
        <v>5</v>
      </c>
      <c r="E967">
        <v>99</v>
      </c>
      <c r="F967">
        <v>99</v>
      </c>
      <c r="G967">
        <v>99</v>
      </c>
      <c r="H967">
        <v>99</v>
      </c>
      <c r="I967">
        <v>99</v>
      </c>
      <c r="J967">
        <v>999</v>
      </c>
      <c r="K967">
        <v>99</v>
      </c>
      <c r="L967">
        <v>99</v>
      </c>
      <c r="M967">
        <v>3</v>
      </c>
      <c r="N967">
        <v>99</v>
      </c>
      <c r="O967">
        <v>99</v>
      </c>
      <c r="P967">
        <v>99</v>
      </c>
      <c r="Q967">
        <v>60</v>
      </c>
      <c r="R967">
        <v>64</v>
      </c>
      <c r="S967">
        <v>1.8064516129032255</v>
      </c>
      <c r="T967">
        <v>3</v>
      </c>
      <c r="U967">
        <v>224.33125000000001</v>
      </c>
      <c r="V967">
        <v>3.125</v>
      </c>
      <c r="W967">
        <v>0</v>
      </c>
      <c r="X967">
        <v>1.5625</v>
      </c>
      <c r="Y967">
        <v>38.09652984114831</v>
      </c>
      <c r="Z967">
        <v>0.87634614750070916</v>
      </c>
      <c r="AA967">
        <v>0</v>
      </c>
      <c r="AB967">
        <v>-0.28020456349265582</v>
      </c>
      <c r="AE967">
        <v>1.7089452603471296</v>
      </c>
      <c r="AF967">
        <v>1.2480251322699587</v>
      </c>
      <c r="AG967">
        <v>2370.5744680851062</v>
      </c>
      <c r="AH967">
        <v>73.4375</v>
      </c>
      <c r="AI967">
        <v>15.625</v>
      </c>
      <c r="AJ967">
        <v>764.8990127942734</v>
      </c>
      <c r="AK967">
        <v>-28.43892339953128</v>
      </c>
      <c r="AM967">
        <v>-3.918186305668824</v>
      </c>
      <c r="AN967">
        <v>99</v>
      </c>
      <c r="AO967">
        <v>99</v>
      </c>
      <c r="AP967">
        <v>99</v>
      </c>
      <c r="AQ967">
        <v>99</v>
      </c>
      <c r="AR967">
        <v>221.10638297872345</v>
      </c>
      <c r="AS967">
        <v>20.527758128504065</v>
      </c>
    </row>
    <row r="968" spans="1:45">
      <c r="A968">
        <v>17</v>
      </c>
      <c r="B968">
        <v>30</v>
      </c>
      <c r="C968">
        <v>2024</v>
      </c>
      <c r="D968">
        <v>6</v>
      </c>
      <c r="E968">
        <v>99</v>
      </c>
      <c r="F968">
        <v>99</v>
      </c>
      <c r="G968">
        <v>99</v>
      </c>
      <c r="H968">
        <v>99</v>
      </c>
      <c r="I968">
        <v>99</v>
      </c>
      <c r="J968">
        <v>999</v>
      </c>
      <c r="K968">
        <v>99</v>
      </c>
      <c r="L968">
        <v>99</v>
      </c>
      <c r="M968">
        <v>3</v>
      </c>
      <c r="N968">
        <v>99</v>
      </c>
      <c r="O968">
        <v>99</v>
      </c>
      <c r="P968">
        <v>99</v>
      </c>
      <c r="Q968">
        <v>75</v>
      </c>
      <c r="R968">
        <v>84</v>
      </c>
      <c r="S968">
        <v>1.7875000000000001</v>
      </c>
      <c r="T968">
        <v>3</v>
      </c>
      <c r="U968">
        <v>231.93809523809517</v>
      </c>
      <c r="V968">
        <v>4.7619047619047636</v>
      </c>
      <c r="W968">
        <v>0</v>
      </c>
      <c r="X968">
        <v>0</v>
      </c>
      <c r="Y968">
        <v>33.829403612136922</v>
      </c>
      <c r="Z968">
        <v>0.95497989881612555</v>
      </c>
      <c r="AA968">
        <v>0</v>
      </c>
      <c r="AB968">
        <v>9.8718091374633747</v>
      </c>
      <c r="AE968">
        <v>2.3938444001139922</v>
      </c>
      <c r="AF968">
        <v>1.8097582109228283</v>
      </c>
      <c r="AG968">
        <v>2511.7391304347821</v>
      </c>
      <c r="AH968">
        <v>82.142857142857125</v>
      </c>
      <c r="AI968">
        <v>20.238095238095237</v>
      </c>
      <c r="AJ968">
        <v>1004.3001262278492</v>
      </c>
      <c r="AK968">
        <v>22.002948561751786</v>
      </c>
      <c r="AM968">
        <v>47.913009520014178</v>
      </c>
      <c r="AN968">
        <v>99</v>
      </c>
      <c r="AO968">
        <v>99</v>
      </c>
      <c r="AP968">
        <v>99</v>
      </c>
      <c r="AQ968">
        <v>99</v>
      </c>
      <c r="AR968">
        <v>223.31884057971016</v>
      </c>
      <c r="AS968">
        <v>20.763002461175542</v>
      </c>
    </row>
    <row r="969" spans="1:45">
      <c r="A969">
        <v>17</v>
      </c>
      <c r="B969">
        <v>31</v>
      </c>
      <c r="C969">
        <v>2024</v>
      </c>
      <c r="D969">
        <v>7</v>
      </c>
      <c r="E969">
        <v>99</v>
      </c>
      <c r="F969">
        <v>99</v>
      </c>
      <c r="G969">
        <v>99</v>
      </c>
      <c r="H969">
        <v>99</v>
      </c>
      <c r="I969">
        <v>99</v>
      </c>
      <c r="J969">
        <v>999</v>
      </c>
      <c r="K969">
        <v>99</v>
      </c>
      <c r="L969">
        <v>99</v>
      </c>
      <c r="M969">
        <v>3</v>
      </c>
      <c r="N969">
        <v>99</v>
      </c>
      <c r="O969">
        <v>99</v>
      </c>
      <c r="P969">
        <v>99</v>
      </c>
      <c r="Q969">
        <v>74</v>
      </c>
      <c r="R969">
        <v>92</v>
      </c>
      <c r="S969">
        <v>1.8152173913043479</v>
      </c>
      <c r="T969">
        <v>3</v>
      </c>
      <c r="U969">
        <v>226.8804347826088</v>
      </c>
      <c r="V969">
        <v>0</v>
      </c>
      <c r="W969">
        <v>0</v>
      </c>
      <c r="X969">
        <v>0</v>
      </c>
      <c r="Y969">
        <v>30.806786516336057</v>
      </c>
      <c r="Z969">
        <v>0.89599771721961419</v>
      </c>
      <c r="AA969">
        <v>0</v>
      </c>
      <c r="AB969">
        <v>38.95583918422215</v>
      </c>
      <c r="AE969">
        <v>3.0955585464333781</v>
      </c>
      <c r="AF969">
        <v>2.3377716610957977</v>
      </c>
      <c r="AG969">
        <v>2307.3589743589746</v>
      </c>
      <c r="AH969">
        <v>84.782608695652172</v>
      </c>
      <c r="AI969">
        <v>23.913043478260871</v>
      </c>
      <c r="AJ969">
        <v>618.14405785837357</v>
      </c>
      <c r="AK969">
        <v>-14.42226629369936</v>
      </c>
      <c r="AM969">
        <v>-14.962555052715002</v>
      </c>
      <c r="AN969">
        <v>99</v>
      </c>
      <c r="AO969">
        <v>99</v>
      </c>
      <c r="AP969">
        <v>99</v>
      </c>
      <c r="AQ969">
        <v>99</v>
      </c>
      <c r="AR969">
        <v>221.78205128205124</v>
      </c>
      <c r="AS969">
        <v>20.591660825764251</v>
      </c>
    </row>
    <row r="970" spans="1:45">
      <c r="A970">
        <v>17</v>
      </c>
      <c r="B970">
        <v>32</v>
      </c>
      <c r="C970">
        <v>2024</v>
      </c>
      <c r="D970">
        <v>8</v>
      </c>
      <c r="E970">
        <v>99</v>
      </c>
      <c r="F970">
        <v>99</v>
      </c>
      <c r="G970">
        <v>99</v>
      </c>
      <c r="H970">
        <v>99</v>
      </c>
      <c r="I970">
        <v>99</v>
      </c>
      <c r="J970">
        <v>999</v>
      </c>
      <c r="K970">
        <v>99</v>
      </c>
      <c r="L970">
        <v>99</v>
      </c>
      <c r="M970">
        <v>3</v>
      </c>
      <c r="N970">
        <v>99</v>
      </c>
      <c r="O970">
        <v>99</v>
      </c>
      <c r="P970">
        <v>99</v>
      </c>
      <c r="Q970">
        <v>109</v>
      </c>
      <c r="R970">
        <v>126</v>
      </c>
      <c r="S970">
        <v>2.1612903225806446</v>
      </c>
      <c r="T970">
        <v>3</v>
      </c>
      <c r="U970">
        <v>236.85793650793647</v>
      </c>
      <c r="V970">
        <v>3.1746031746031735</v>
      </c>
      <c r="W970">
        <v>0</v>
      </c>
      <c r="X970">
        <v>0.79365079365079338</v>
      </c>
      <c r="Y970">
        <v>42.093420956314588</v>
      </c>
      <c r="Z970">
        <v>1.232599015087811</v>
      </c>
      <c r="AA970">
        <v>0</v>
      </c>
      <c r="AB970">
        <v>51.51319570542649</v>
      </c>
      <c r="AE970">
        <v>3.6939313984168871</v>
      </c>
      <c r="AF970">
        <v>2.9515346267138121</v>
      </c>
      <c r="AG970">
        <v>2503.1226415094338</v>
      </c>
      <c r="AH970">
        <v>84.126984126984127</v>
      </c>
      <c r="AI970">
        <v>24.603174603174608</v>
      </c>
      <c r="AJ970">
        <v>907.30756266050628</v>
      </c>
      <c r="AK970">
        <v>34.053581044300458</v>
      </c>
      <c r="AM970">
        <v>57.89349188013621</v>
      </c>
      <c r="AN970">
        <v>99</v>
      </c>
      <c r="AO970">
        <v>99</v>
      </c>
      <c r="AP970">
        <v>99</v>
      </c>
      <c r="AQ970">
        <v>99</v>
      </c>
      <c r="AR970">
        <v>222.04716981132077</v>
      </c>
      <c r="AS970">
        <v>21.67559268295221</v>
      </c>
    </row>
    <row r="971" spans="1:45">
      <c r="A971">
        <v>17</v>
      </c>
      <c r="B971">
        <v>33</v>
      </c>
      <c r="C971">
        <v>2024</v>
      </c>
      <c r="D971">
        <v>9</v>
      </c>
      <c r="E971">
        <v>99</v>
      </c>
      <c r="F971">
        <v>99</v>
      </c>
      <c r="G971">
        <v>99</v>
      </c>
      <c r="H971">
        <v>99</v>
      </c>
      <c r="I971">
        <v>99</v>
      </c>
      <c r="J971">
        <v>999</v>
      </c>
      <c r="K971">
        <v>99</v>
      </c>
      <c r="L971">
        <v>99</v>
      </c>
      <c r="M971">
        <v>3</v>
      </c>
      <c r="N971">
        <v>99</v>
      </c>
      <c r="O971">
        <v>99</v>
      </c>
      <c r="P971">
        <v>99</v>
      </c>
      <c r="Q971">
        <v>110</v>
      </c>
      <c r="R971">
        <v>129</v>
      </c>
      <c r="S971">
        <v>2</v>
      </c>
      <c r="T971">
        <v>3</v>
      </c>
      <c r="U971">
        <v>233.64186046511631</v>
      </c>
      <c r="V971">
        <v>3.8759689922480622</v>
      </c>
      <c r="W971">
        <v>0</v>
      </c>
      <c r="X971">
        <v>0.77519379844961245</v>
      </c>
      <c r="Y971">
        <v>33.093074517711095</v>
      </c>
      <c r="Z971">
        <v>1.2072134612757064</v>
      </c>
      <c r="AA971">
        <v>0</v>
      </c>
      <c r="AB971">
        <v>25.120293289877544</v>
      </c>
      <c r="AE971">
        <v>3.4244757101141481</v>
      </c>
      <c r="AF971">
        <v>2.6998297053645723</v>
      </c>
      <c r="AG971">
        <v>2359.7757009345796</v>
      </c>
      <c r="AH971">
        <v>82.945736434108511</v>
      </c>
      <c r="AI971">
        <v>17.829457364341089</v>
      </c>
      <c r="AJ971">
        <v>847.42985052397489</v>
      </c>
      <c r="AK971">
        <v>8.1742969418536404</v>
      </c>
      <c r="AM971">
        <v>0.59106150548709291</v>
      </c>
      <c r="AN971">
        <v>99</v>
      </c>
      <c r="AO971">
        <v>99</v>
      </c>
      <c r="AP971">
        <v>99</v>
      </c>
      <c r="AQ971">
        <v>99</v>
      </c>
      <c r="AR971">
        <v>224.38317757009344</v>
      </c>
      <c r="AS971">
        <v>20.778222766611364</v>
      </c>
    </row>
    <row r="972" spans="1:45">
      <c r="A972">
        <v>17</v>
      </c>
      <c r="B972">
        <v>34</v>
      </c>
      <c r="C972">
        <v>2024</v>
      </c>
      <c r="D972">
        <v>10</v>
      </c>
      <c r="E972">
        <v>99</v>
      </c>
      <c r="F972">
        <v>99</v>
      </c>
      <c r="G972">
        <v>99</v>
      </c>
      <c r="H972">
        <v>99</v>
      </c>
      <c r="I972">
        <v>99</v>
      </c>
      <c r="J972">
        <v>999</v>
      </c>
      <c r="K972">
        <v>99</v>
      </c>
      <c r="L972">
        <v>99</v>
      </c>
      <c r="M972">
        <v>3</v>
      </c>
      <c r="N972">
        <v>99</v>
      </c>
      <c r="O972">
        <v>99</v>
      </c>
      <c r="P972">
        <v>99</v>
      </c>
      <c r="Q972">
        <v>198</v>
      </c>
      <c r="R972">
        <v>248</v>
      </c>
      <c r="S972">
        <v>2.5487804878048785</v>
      </c>
      <c r="T972">
        <v>3</v>
      </c>
      <c r="U972">
        <v>234.9084677419354</v>
      </c>
      <c r="V972">
        <v>5.6451612903225801</v>
      </c>
      <c r="W972">
        <v>0</v>
      </c>
      <c r="X972">
        <v>2.0161290322580641</v>
      </c>
      <c r="Y972">
        <v>48.880080885056493</v>
      </c>
      <c r="Z972">
        <v>1.4918083719209765</v>
      </c>
      <c r="AA972">
        <v>0</v>
      </c>
      <c r="AB972">
        <v>65.999069453761962</v>
      </c>
      <c r="AE972">
        <v>2.533197139938713</v>
      </c>
      <c r="AF972">
        <v>1.9746470815712451</v>
      </c>
      <c r="AG972">
        <v>2559.8333333333339</v>
      </c>
      <c r="AH972">
        <v>91.935483870967758</v>
      </c>
      <c r="AI972">
        <v>43.951612903225801</v>
      </c>
      <c r="AJ972">
        <v>1065.0476590659548</v>
      </c>
      <c r="AK972">
        <v>8.5234263939901371</v>
      </c>
      <c r="AM972">
        <v>19.661631131632841</v>
      </c>
      <c r="AN972">
        <v>99</v>
      </c>
      <c r="AO972">
        <v>99</v>
      </c>
      <c r="AP972">
        <v>99</v>
      </c>
      <c r="AQ972">
        <v>99</v>
      </c>
      <c r="AR972">
        <v>217.68421052631575</v>
      </c>
      <c r="AS972">
        <v>22.533906462251441</v>
      </c>
    </row>
    <row r="973" spans="1:45">
      <c r="A973">
        <v>17</v>
      </c>
      <c r="B973">
        <v>35</v>
      </c>
      <c r="C973">
        <v>2024</v>
      </c>
      <c r="D973">
        <v>11</v>
      </c>
      <c r="E973">
        <v>99</v>
      </c>
      <c r="F973">
        <v>99</v>
      </c>
      <c r="G973">
        <v>99</v>
      </c>
      <c r="H973">
        <v>99</v>
      </c>
      <c r="I973">
        <v>99</v>
      </c>
      <c r="J973">
        <v>999</v>
      </c>
      <c r="K973">
        <v>99</v>
      </c>
      <c r="L973">
        <v>99</v>
      </c>
      <c r="M973">
        <v>3</v>
      </c>
      <c r="N973">
        <v>99</v>
      </c>
      <c r="O973">
        <v>99</v>
      </c>
      <c r="P973">
        <v>99</v>
      </c>
      <c r="Q973">
        <v>167</v>
      </c>
      <c r="R973">
        <v>222</v>
      </c>
      <c r="S973">
        <v>2.3045454545454542</v>
      </c>
      <c r="T973">
        <v>3</v>
      </c>
      <c r="U973">
        <v>227.73648648648623</v>
      </c>
      <c r="V973">
        <v>3.6036036036036023</v>
      </c>
      <c r="W973">
        <v>0</v>
      </c>
      <c r="X973">
        <v>0.90090090090090069</v>
      </c>
      <c r="Y973">
        <v>41.710583403202826</v>
      </c>
      <c r="Z973">
        <v>1.3048309321315916</v>
      </c>
      <c r="AA973">
        <v>0</v>
      </c>
      <c r="AB973">
        <v>62.237953195917591</v>
      </c>
      <c r="AE973">
        <v>2.7791687531296945</v>
      </c>
      <c r="AF973">
        <v>2.0777526415907808</v>
      </c>
      <c r="AG973">
        <v>2580.6326530612246</v>
      </c>
      <c r="AH973">
        <v>88.288288288288285</v>
      </c>
      <c r="AI973">
        <v>43.243243243243249</v>
      </c>
      <c r="AJ973">
        <v>996.70146173853743</v>
      </c>
      <c r="AK973">
        <v>4.4140844205387193</v>
      </c>
      <c r="AM973">
        <v>16.353925393215405</v>
      </c>
      <c r="AN973">
        <v>99</v>
      </c>
      <c r="AO973">
        <v>99</v>
      </c>
      <c r="AP973">
        <v>99</v>
      </c>
      <c r="AQ973">
        <v>99</v>
      </c>
      <c r="AR973">
        <v>218.06632653061223</v>
      </c>
      <c r="AS973">
        <v>21.786053714238353</v>
      </c>
    </row>
    <row r="974" spans="1:45">
      <c r="A974">
        <v>17</v>
      </c>
      <c r="B974">
        <v>36</v>
      </c>
      <c r="C974">
        <v>2024</v>
      </c>
      <c r="D974">
        <v>12</v>
      </c>
      <c r="E974">
        <v>99</v>
      </c>
      <c r="F974">
        <v>99</v>
      </c>
      <c r="G974">
        <v>99</v>
      </c>
      <c r="H974">
        <v>99</v>
      </c>
      <c r="I974">
        <v>99</v>
      </c>
      <c r="J974">
        <v>999</v>
      </c>
      <c r="K974">
        <v>99</v>
      </c>
      <c r="L974">
        <v>99</v>
      </c>
      <c r="M974">
        <v>3</v>
      </c>
      <c r="N974">
        <v>99</v>
      </c>
      <c r="O974">
        <v>99</v>
      </c>
      <c r="P974">
        <v>99</v>
      </c>
      <c r="Q974">
        <v>26</v>
      </c>
      <c r="R974">
        <v>31</v>
      </c>
      <c r="S974">
        <v>2.2258064516129026</v>
      </c>
      <c r="T974">
        <v>3</v>
      </c>
      <c r="U974">
        <v>232.50000000000003</v>
      </c>
      <c r="V974">
        <v>0</v>
      </c>
      <c r="W974">
        <v>0</v>
      </c>
      <c r="X974">
        <v>0</v>
      </c>
      <c r="Y974">
        <v>37.798105431271487</v>
      </c>
      <c r="Z974">
        <v>1.1559014753012204</v>
      </c>
      <c r="AA974">
        <v>0</v>
      </c>
      <c r="AB974">
        <v>70.059640212690226</v>
      </c>
      <c r="AE974">
        <v>1.8551765409934169</v>
      </c>
      <c r="AF974">
        <v>1.4015055173524171</v>
      </c>
      <c r="AG974">
        <v>2786.7777777777778</v>
      </c>
      <c r="AH974">
        <v>87.096774193548399</v>
      </c>
      <c r="AI974">
        <v>38.709677419354847</v>
      </c>
      <c r="AJ974">
        <v>1071.4204947373416</v>
      </c>
      <c r="AK974">
        <v>42.095348975192849</v>
      </c>
      <c r="AM974">
        <v>53.575184916464998</v>
      </c>
      <c r="AN974">
        <v>99</v>
      </c>
      <c r="AO974">
        <v>99</v>
      </c>
      <c r="AP974">
        <v>99</v>
      </c>
      <c r="AQ974">
        <v>99</v>
      </c>
      <c r="AR974">
        <v>221.48148148148152</v>
      </c>
      <c r="AS974">
        <v>21.743615946909102</v>
      </c>
    </row>
    <row r="975" spans="1:45">
      <c r="A975">
        <v>17</v>
      </c>
      <c r="B975">
        <v>37</v>
      </c>
      <c r="C975">
        <v>2024</v>
      </c>
      <c r="D975">
        <v>1</v>
      </c>
      <c r="E975">
        <v>99</v>
      </c>
      <c r="F975">
        <v>99</v>
      </c>
      <c r="G975">
        <v>99</v>
      </c>
      <c r="H975">
        <v>99</v>
      </c>
      <c r="I975">
        <v>99</v>
      </c>
      <c r="J975">
        <v>999</v>
      </c>
      <c r="K975">
        <v>99</v>
      </c>
      <c r="L975">
        <v>99</v>
      </c>
      <c r="M975">
        <v>4</v>
      </c>
      <c r="N975">
        <v>99</v>
      </c>
      <c r="O975">
        <v>99</v>
      </c>
      <c r="P975">
        <v>99</v>
      </c>
      <c r="Q975">
        <v>154</v>
      </c>
      <c r="R975">
        <v>176</v>
      </c>
      <c r="S975">
        <v>2.1647727272727271</v>
      </c>
      <c r="T975">
        <v>4</v>
      </c>
      <c r="U975">
        <v>241.77499999999995</v>
      </c>
      <c r="V975">
        <v>0.56818181818181823</v>
      </c>
      <c r="W975">
        <v>0</v>
      </c>
      <c r="X975">
        <v>0</v>
      </c>
      <c r="Y975">
        <v>34.203750292781898</v>
      </c>
      <c r="Z975">
        <v>1.1536049990363479</v>
      </c>
      <c r="AA975">
        <v>0</v>
      </c>
      <c r="AB975">
        <v>56.297820081082008</v>
      </c>
      <c r="AE975">
        <v>3.2466334624608009</v>
      </c>
      <c r="AF975">
        <v>2.5719964251568279</v>
      </c>
      <c r="AG975">
        <v>2464.3478260869565</v>
      </c>
      <c r="AH975">
        <v>91.477272727272734</v>
      </c>
      <c r="AI975">
        <v>25.568181818181817</v>
      </c>
      <c r="AJ975">
        <v>935.81962123534402</v>
      </c>
      <c r="AK975">
        <v>21.073571995058565</v>
      </c>
      <c r="AM975">
        <v>33.816074792908267</v>
      </c>
      <c r="AN975">
        <v>99</v>
      </c>
      <c r="AO975">
        <v>99</v>
      </c>
      <c r="AP975">
        <v>99</v>
      </c>
      <c r="AQ975">
        <v>99</v>
      </c>
      <c r="AR975">
        <v>223.06211180124225</v>
      </c>
      <c r="AS975">
        <v>21.796173060608822</v>
      </c>
    </row>
    <row r="976" spans="1:45">
      <c r="A976">
        <v>17</v>
      </c>
      <c r="B976">
        <v>38</v>
      </c>
      <c r="C976">
        <v>2024</v>
      </c>
      <c r="D976">
        <v>2</v>
      </c>
      <c r="E976">
        <v>99</v>
      </c>
      <c r="F976">
        <v>99</v>
      </c>
      <c r="G976">
        <v>99</v>
      </c>
      <c r="H976">
        <v>99</v>
      </c>
      <c r="I976">
        <v>99</v>
      </c>
      <c r="J976">
        <v>999</v>
      </c>
      <c r="K976">
        <v>99</v>
      </c>
      <c r="L976">
        <v>99</v>
      </c>
      <c r="M976">
        <v>4</v>
      </c>
      <c r="N976">
        <v>99</v>
      </c>
      <c r="O976">
        <v>99</v>
      </c>
      <c r="P976">
        <v>99</v>
      </c>
      <c r="Q976">
        <v>98</v>
      </c>
      <c r="R976">
        <v>112</v>
      </c>
      <c r="S976">
        <v>2.4285714285714279</v>
      </c>
      <c r="T976">
        <v>4</v>
      </c>
      <c r="U976">
        <v>241.66071428571408</v>
      </c>
      <c r="V976">
        <v>6.25</v>
      </c>
      <c r="W976">
        <v>0</v>
      </c>
      <c r="X976">
        <v>3.5714285714285721</v>
      </c>
      <c r="Y976">
        <v>49.571051743113244</v>
      </c>
      <c r="Z976">
        <v>1.4923273154125845</v>
      </c>
      <c r="AA976">
        <v>0</v>
      </c>
      <c r="AB976">
        <v>68.449658037050966</v>
      </c>
      <c r="AE976">
        <v>3.5805626598465472</v>
      </c>
      <c r="AF976">
        <v>2.8380502575856177</v>
      </c>
      <c r="AG976">
        <v>2528.3333333333339</v>
      </c>
      <c r="AH976">
        <v>91.071428571428555</v>
      </c>
      <c r="AI976">
        <v>26.785714285714281</v>
      </c>
      <c r="AJ976">
        <v>1106.4133657669327</v>
      </c>
      <c r="AK976">
        <v>25.940759428693944</v>
      </c>
      <c r="AM976">
        <v>29.381950113409097</v>
      </c>
      <c r="AN976">
        <v>99</v>
      </c>
      <c r="AO976">
        <v>99</v>
      </c>
      <c r="AP976">
        <v>99</v>
      </c>
      <c r="AQ976">
        <v>99</v>
      </c>
      <c r="AR976">
        <v>219.97058823529403</v>
      </c>
      <c r="AS976">
        <v>22.700969965502953</v>
      </c>
    </row>
    <row r="977" spans="1:45">
      <c r="A977">
        <v>17</v>
      </c>
      <c r="B977">
        <v>39</v>
      </c>
      <c r="C977">
        <v>2024</v>
      </c>
      <c r="D977">
        <v>3</v>
      </c>
      <c r="E977">
        <v>99</v>
      </c>
      <c r="F977">
        <v>99</v>
      </c>
      <c r="G977">
        <v>99</v>
      </c>
      <c r="H977">
        <v>99</v>
      </c>
      <c r="I977">
        <v>99</v>
      </c>
      <c r="J977">
        <v>999</v>
      </c>
      <c r="K977">
        <v>99</v>
      </c>
      <c r="L977">
        <v>99</v>
      </c>
      <c r="M977">
        <v>4</v>
      </c>
      <c r="N977">
        <v>99</v>
      </c>
      <c r="O977">
        <v>99</v>
      </c>
      <c r="P977">
        <v>99</v>
      </c>
      <c r="Q977">
        <v>109</v>
      </c>
      <c r="R977">
        <v>127</v>
      </c>
      <c r="S977">
        <v>2.3464566929133843</v>
      </c>
      <c r="T977">
        <v>4</v>
      </c>
      <c r="U977">
        <v>245.63385826771648</v>
      </c>
      <c r="V977">
        <v>3.9370078740157486</v>
      </c>
      <c r="W977">
        <v>0</v>
      </c>
      <c r="X977">
        <v>1.5748031496062995</v>
      </c>
      <c r="Y977">
        <v>38.145459726056224</v>
      </c>
      <c r="Z977">
        <v>1.3362183844563515</v>
      </c>
      <c r="AA977">
        <v>0</v>
      </c>
      <c r="AB977">
        <v>67.996657703848882</v>
      </c>
      <c r="AE977">
        <v>3.4823142308746919</v>
      </c>
      <c r="AF977">
        <v>2.7980102201302266</v>
      </c>
      <c r="AG977">
        <v>2440.2407407407409</v>
      </c>
      <c r="AH977">
        <v>85.039370078740149</v>
      </c>
      <c r="AI977">
        <v>22.047244094488189</v>
      </c>
      <c r="AJ977">
        <v>922.66339384425055</v>
      </c>
      <c r="AK977">
        <v>8.7394235053414686</v>
      </c>
      <c r="AM977">
        <v>27.257564496384809</v>
      </c>
      <c r="AN977">
        <v>99</v>
      </c>
      <c r="AO977">
        <v>99</v>
      </c>
      <c r="AP977">
        <v>99</v>
      </c>
      <c r="AQ977">
        <v>99</v>
      </c>
      <c r="AR977">
        <v>223.18518518518516</v>
      </c>
      <c r="AS977">
        <v>22.122505055470036</v>
      </c>
    </row>
    <row r="978" spans="1:45">
      <c r="A978">
        <v>17</v>
      </c>
      <c r="B978">
        <v>40</v>
      </c>
      <c r="C978">
        <v>2024</v>
      </c>
      <c r="D978">
        <v>4</v>
      </c>
      <c r="E978">
        <v>99</v>
      </c>
      <c r="F978">
        <v>99</v>
      </c>
      <c r="G978">
        <v>99</v>
      </c>
      <c r="H978">
        <v>99</v>
      </c>
      <c r="I978">
        <v>99</v>
      </c>
      <c r="J978">
        <v>999</v>
      </c>
      <c r="K978">
        <v>99</v>
      </c>
      <c r="L978">
        <v>99</v>
      </c>
      <c r="M978">
        <v>4</v>
      </c>
      <c r="N978">
        <v>99</v>
      </c>
      <c r="O978">
        <v>99</v>
      </c>
      <c r="P978">
        <v>99</v>
      </c>
      <c r="Q978">
        <v>138</v>
      </c>
      <c r="R978">
        <v>154</v>
      </c>
      <c r="S978">
        <v>2.306122448979592</v>
      </c>
      <c r="T978">
        <v>4</v>
      </c>
      <c r="U978">
        <v>242.78181818181815</v>
      </c>
      <c r="V978">
        <v>7.7922077922077904</v>
      </c>
      <c r="W978">
        <v>0</v>
      </c>
      <c r="X978">
        <v>0.64935064935064923</v>
      </c>
      <c r="Y978">
        <v>40.807217744791672</v>
      </c>
      <c r="Z978">
        <v>1.2842631030458036</v>
      </c>
      <c r="AA978">
        <v>0</v>
      </c>
      <c r="AB978">
        <v>18.502356473339088</v>
      </c>
      <c r="AE978">
        <v>3.4865293185419968</v>
      </c>
      <c r="AF978">
        <v>2.7297149008729402</v>
      </c>
      <c r="AG978">
        <v>2333.2442748091598</v>
      </c>
      <c r="AH978">
        <v>85.064935064935057</v>
      </c>
      <c r="AI978">
        <v>24.675324675324671</v>
      </c>
      <c r="AJ978">
        <v>743.41361497166383</v>
      </c>
      <c r="AK978">
        <v>44.774340387411186</v>
      </c>
      <c r="AM978">
        <v>58.652509196486413</v>
      </c>
      <c r="AN978">
        <v>99</v>
      </c>
      <c r="AO978">
        <v>99</v>
      </c>
      <c r="AP978">
        <v>99</v>
      </c>
      <c r="AQ978">
        <v>99</v>
      </c>
      <c r="AR978">
        <v>221.65648854961836</v>
      </c>
      <c r="AS978">
        <v>22.365085126860357</v>
      </c>
    </row>
    <row r="979" spans="1:45">
      <c r="A979">
        <v>17</v>
      </c>
      <c r="B979">
        <v>41</v>
      </c>
      <c r="C979">
        <v>2024</v>
      </c>
      <c r="D979">
        <v>5</v>
      </c>
      <c r="E979">
        <v>99</v>
      </c>
      <c r="F979">
        <v>99</v>
      </c>
      <c r="G979">
        <v>99</v>
      </c>
      <c r="H979">
        <v>99</v>
      </c>
      <c r="I979">
        <v>99</v>
      </c>
      <c r="J979">
        <v>999</v>
      </c>
      <c r="K979">
        <v>99</v>
      </c>
      <c r="L979">
        <v>99</v>
      </c>
      <c r="M979">
        <v>4</v>
      </c>
      <c r="N979">
        <v>99</v>
      </c>
      <c r="O979">
        <v>99</v>
      </c>
      <c r="P979">
        <v>99</v>
      </c>
      <c r="Q979">
        <v>142</v>
      </c>
      <c r="R979">
        <v>164</v>
      </c>
      <c r="S979">
        <v>2.3187500000000001</v>
      </c>
      <c r="T979">
        <v>4</v>
      </c>
      <c r="U979">
        <v>239.69085365853655</v>
      </c>
      <c r="V979">
        <v>6.7073170731707288</v>
      </c>
      <c r="W979">
        <v>0</v>
      </c>
      <c r="X979">
        <v>1.2195121951219512</v>
      </c>
      <c r="Y979">
        <v>40.869475182712151</v>
      </c>
      <c r="Z979">
        <v>1.3048627246507298</v>
      </c>
      <c r="AA979">
        <v>0</v>
      </c>
      <c r="AB979">
        <v>42.143555735769503</v>
      </c>
      <c r="AE979">
        <v>4.3791722296395195</v>
      </c>
      <c r="AF979">
        <v>3.4170307812066074</v>
      </c>
      <c r="AG979">
        <v>2418.3093525179861</v>
      </c>
      <c r="AH979">
        <v>84.756097560975618</v>
      </c>
      <c r="AI979">
        <v>23.170731707317071</v>
      </c>
      <c r="AJ979">
        <v>845.60553288791812</v>
      </c>
      <c r="AK979">
        <v>40.941133539521246</v>
      </c>
      <c r="AM979">
        <v>41.224984483473747</v>
      </c>
      <c r="AN979">
        <v>99</v>
      </c>
      <c r="AO979">
        <v>99</v>
      </c>
      <c r="AP979">
        <v>99</v>
      </c>
      <c r="AQ979">
        <v>99</v>
      </c>
      <c r="AR979">
        <v>221.80575539568352</v>
      </c>
      <c r="AS979">
        <v>22.088000168707737</v>
      </c>
    </row>
    <row r="980" spans="1:45">
      <c r="A980">
        <v>17</v>
      </c>
      <c r="B980">
        <v>42</v>
      </c>
      <c r="C980">
        <v>2024</v>
      </c>
      <c r="D980">
        <v>6</v>
      </c>
      <c r="E980">
        <v>99</v>
      </c>
      <c r="F980">
        <v>99</v>
      </c>
      <c r="G980">
        <v>99</v>
      </c>
      <c r="H980">
        <v>99</v>
      </c>
      <c r="I980">
        <v>99</v>
      </c>
      <c r="J980">
        <v>999</v>
      </c>
      <c r="K980">
        <v>99</v>
      </c>
      <c r="L980">
        <v>99</v>
      </c>
      <c r="M980">
        <v>4</v>
      </c>
      <c r="N980">
        <v>99</v>
      </c>
      <c r="O980">
        <v>99</v>
      </c>
      <c r="P980">
        <v>99</v>
      </c>
      <c r="Q980">
        <v>162</v>
      </c>
      <c r="R980">
        <v>188</v>
      </c>
      <c r="S980">
        <v>2.2903225806451606</v>
      </c>
      <c r="T980">
        <v>4</v>
      </c>
      <c r="U980">
        <v>244.69308510638277</v>
      </c>
      <c r="V980">
        <v>4.255319148936171</v>
      </c>
      <c r="W980">
        <v>0</v>
      </c>
      <c r="X980">
        <v>1.5957446808510645</v>
      </c>
      <c r="Y980">
        <v>39.886170549709952</v>
      </c>
      <c r="Z980">
        <v>1.2373432107817699</v>
      </c>
      <c r="AA980">
        <v>0</v>
      </c>
      <c r="AB980">
        <v>55.504459909833443</v>
      </c>
      <c r="AE980">
        <v>5.3576517526360794</v>
      </c>
      <c r="AF980">
        <v>4.2731558167375931</v>
      </c>
      <c r="AG980">
        <v>2314.7028571428577</v>
      </c>
      <c r="AH980">
        <v>93.085106382978736</v>
      </c>
      <c r="AI980">
        <v>19.680851063829785</v>
      </c>
      <c r="AJ980">
        <v>781.36684835365406</v>
      </c>
      <c r="AK980">
        <v>25.717718510581779</v>
      </c>
      <c r="AM980">
        <v>33.625536559079436</v>
      </c>
      <c r="AN980">
        <v>99</v>
      </c>
      <c r="AO980">
        <v>99</v>
      </c>
      <c r="AP980">
        <v>99</v>
      </c>
      <c r="AQ980">
        <v>99</v>
      </c>
      <c r="AR980">
        <v>223.4</v>
      </c>
      <c r="AS980">
        <v>22.065827341821095</v>
      </c>
    </row>
    <row r="981" spans="1:45">
      <c r="A981">
        <v>17</v>
      </c>
      <c r="B981">
        <v>43</v>
      </c>
      <c r="C981">
        <v>2024</v>
      </c>
      <c r="D981">
        <v>7</v>
      </c>
      <c r="E981">
        <v>99</v>
      </c>
      <c r="F981">
        <v>99</v>
      </c>
      <c r="G981">
        <v>99</v>
      </c>
      <c r="H981">
        <v>99</v>
      </c>
      <c r="I981">
        <v>99</v>
      </c>
      <c r="J981">
        <v>999</v>
      </c>
      <c r="K981">
        <v>99</v>
      </c>
      <c r="L981">
        <v>99</v>
      </c>
      <c r="M981">
        <v>4</v>
      </c>
      <c r="N981">
        <v>99</v>
      </c>
      <c r="O981">
        <v>99</v>
      </c>
      <c r="P981">
        <v>99</v>
      </c>
      <c r="Q981">
        <v>142</v>
      </c>
      <c r="R981">
        <v>155</v>
      </c>
      <c r="S981">
        <v>2.3677419354838714</v>
      </c>
      <c r="T981">
        <v>4</v>
      </c>
      <c r="U981">
        <v>249.28580645161281</v>
      </c>
      <c r="V981">
        <v>3.8709677419354849</v>
      </c>
      <c r="W981">
        <v>0</v>
      </c>
      <c r="X981">
        <v>1.9354838709677424</v>
      </c>
      <c r="Y981">
        <v>39.931068732957129</v>
      </c>
      <c r="Z981">
        <v>1.3679245161154916</v>
      </c>
      <c r="AA981">
        <v>0</v>
      </c>
      <c r="AB981">
        <v>70.385606021194945</v>
      </c>
      <c r="AE981">
        <v>5.215343203230149</v>
      </c>
      <c r="AF981">
        <v>4.3275935679863391</v>
      </c>
      <c r="AG981">
        <v>2336.9014084507039</v>
      </c>
      <c r="AH981">
        <v>91.612903225806434</v>
      </c>
      <c r="AI981">
        <v>23.870967741935488</v>
      </c>
      <c r="AJ981">
        <v>781.2421881061523</v>
      </c>
      <c r="AK981">
        <v>30.986130505433991</v>
      </c>
      <c r="AM981">
        <v>40.853674086996342</v>
      </c>
      <c r="AN981">
        <v>99</v>
      </c>
      <c r="AO981">
        <v>99</v>
      </c>
      <c r="AP981">
        <v>99</v>
      </c>
      <c r="AQ981">
        <v>99</v>
      </c>
      <c r="AR981">
        <v>223.47183098591549</v>
      </c>
      <c r="AS981">
        <v>22.412432252740356</v>
      </c>
    </row>
    <row r="982" spans="1:45">
      <c r="A982">
        <v>17</v>
      </c>
      <c r="B982">
        <v>44</v>
      </c>
      <c r="C982">
        <v>2024</v>
      </c>
      <c r="D982">
        <v>8</v>
      </c>
      <c r="E982">
        <v>99</v>
      </c>
      <c r="F982">
        <v>99</v>
      </c>
      <c r="G982">
        <v>99</v>
      </c>
      <c r="H982">
        <v>99</v>
      </c>
      <c r="I982">
        <v>99</v>
      </c>
      <c r="J982">
        <v>999</v>
      </c>
      <c r="K982">
        <v>99</v>
      </c>
      <c r="L982">
        <v>99</v>
      </c>
      <c r="M982">
        <v>4</v>
      </c>
      <c r="N982">
        <v>99</v>
      </c>
      <c r="O982">
        <v>99</v>
      </c>
      <c r="P982">
        <v>99</v>
      </c>
      <c r="Q982">
        <v>233</v>
      </c>
      <c r="R982">
        <v>281</v>
      </c>
      <c r="S982">
        <v>2.3655913978494625</v>
      </c>
      <c r="T982">
        <v>4</v>
      </c>
      <c r="U982">
        <v>251.66583629893245</v>
      </c>
      <c r="V982">
        <v>4.6263345195729517</v>
      </c>
      <c r="W982">
        <v>0</v>
      </c>
      <c r="X982">
        <v>2.1352313167259784</v>
      </c>
      <c r="Y982">
        <v>39.523543685243531</v>
      </c>
      <c r="Z982">
        <v>1.2843398848607457</v>
      </c>
      <c r="AA982">
        <v>0</v>
      </c>
      <c r="AB982">
        <v>67.806031622476823</v>
      </c>
      <c r="AE982">
        <v>8.2380533567868657</v>
      </c>
      <c r="AF982">
        <v>6.9939090435097748</v>
      </c>
      <c r="AG982">
        <v>2379.766129032258</v>
      </c>
      <c r="AH982">
        <v>88.256227758007114</v>
      </c>
      <c r="AI982">
        <v>20.996441281138797</v>
      </c>
      <c r="AJ982">
        <v>850.29577974155904</v>
      </c>
      <c r="AK982">
        <v>31.277372680813901</v>
      </c>
      <c r="AM982">
        <v>49.26523313849129</v>
      </c>
      <c r="AN982">
        <v>99</v>
      </c>
      <c r="AO982">
        <v>99</v>
      </c>
      <c r="AP982">
        <v>99</v>
      </c>
      <c r="AQ982">
        <v>99</v>
      </c>
      <c r="AR982">
        <v>224.366935483871</v>
      </c>
      <c r="AS982">
        <v>22.263874337402193</v>
      </c>
    </row>
    <row r="983" spans="1:45">
      <c r="A983">
        <v>17</v>
      </c>
      <c r="B983">
        <v>45</v>
      </c>
      <c r="C983">
        <v>2024</v>
      </c>
      <c r="D983">
        <v>9</v>
      </c>
      <c r="E983">
        <v>99</v>
      </c>
      <c r="F983">
        <v>99</v>
      </c>
      <c r="G983">
        <v>99</v>
      </c>
      <c r="H983">
        <v>99</v>
      </c>
      <c r="I983">
        <v>99</v>
      </c>
      <c r="J983">
        <v>999</v>
      </c>
      <c r="K983">
        <v>99</v>
      </c>
      <c r="L983">
        <v>99</v>
      </c>
      <c r="M983">
        <v>4</v>
      </c>
      <c r="N983">
        <v>99</v>
      </c>
      <c r="O983">
        <v>99</v>
      </c>
      <c r="P983">
        <v>99</v>
      </c>
      <c r="Q983">
        <v>242</v>
      </c>
      <c r="R983">
        <v>289</v>
      </c>
      <c r="S983">
        <v>2.3461538461538471</v>
      </c>
      <c r="T983">
        <v>4</v>
      </c>
      <c r="U983">
        <v>249.32837370242231</v>
      </c>
      <c r="V983">
        <v>5.882352941176471</v>
      </c>
      <c r="W983">
        <v>0</v>
      </c>
      <c r="X983">
        <v>2.0761245674740474</v>
      </c>
      <c r="Y983">
        <v>39.07926765346155</v>
      </c>
      <c r="Z983">
        <v>1.3287055068558797</v>
      </c>
      <c r="AA983">
        <v>0</v>
      </c>
      <c r="AB983">
        <v>60.477174574873587</v>
      </c>
      <c r="AE983">
        <v>7.6718874435890623</v>
      </c>
      <c r="AF983">
        <v>6.4545438014445722</v>
      </c>
      <c r="AG983">
        <v>2284.0198412698419</v>
      </c>
      <c r="AH983">
        <v>87.197231833910053</v>
      </c>
      <c r="AI983">
        <v>18.685121107266436</v>
      </c>
      <c r="AJ983">
        <v>772.10789324593213</v>
      </c>
      <c r="AK983">
        <v>25.117063658067423</v>
      </c>
      <c r="AM983">
        <v>19.135346493444889</v>
      </c>
      <c r="AN983">
        <v>99</v>
      </c>
      <c r="AO983">
        <v>99</v>
      </c>
      <c r="AP983">
        <v>99</v>
      </c>
      <c r="AQ983">
        <v>99</v>
      </c>
      <c r="AR983">
        <v>224.30555555555557</v>
      </c>
      <c r="AS983">
        <v>22.180209305764503</v>
      </c>
    </row>
    <row r="984" spans="1:45">
      <c r="A984">
        <v>17</v>
      </c>
      <c r="B984">
        <v>46</v>
      </c>
      <c r="C984">
        <v>2024</v>
      </c>
      <c r="D984">
        <v>10</v>
      </c>
      <c r="E984">
        <v>99</v>
      </c>
      <c r="F984">
        <v>99</v>
      </c>
      <c r="G984">
        <v>99</v>
      </c>
      <c r="H984">
        <v>99</v>
      </c>
      <c r="I984">
        <v>99</v>
      </c>
      <c r="J984">
        <v>999</v>
      </c>
      <c r="K984">
        <v>99</v>
      </c>
      <c r="L984">
        <v>99</v>
      </c>
      <c r="M984">
        <v>4</v>
      </c>
      <c r="N984">
        <v>99</v>
      </c>
      <c r="O984">
        <v>99</v>
      </c>
      <c r="P984">
        <v>99</v>
      </c>
      <c r="Q984">
        <v>528</v>
      </c>
      <c r="R984">
        <v>685</v>
      </c>
      <c r="S984">
        <v>2.7733918128654969</v>
      </c>
      <c r="T984">
        <v>4</v>
      </c>
      <c r="U984">
        <v>248.41810218978145</v>
      </c>
      <c r="V984">
        <v>6.8613138686131405</v>
      </c>
      <c r="W984">
        <v>0</v>
      </c>
      <c r="X984">
        <v>3.0656934306569337</v>
      </c>
      <c r="Y984">
        <v>47.501310554839158</v>
      </c>
      <c r="Z984">
        <v>1.4946053986206875</v>
      </c>
      <c r="AA984">
        <v>0</v>
      </c>
      <c r="AB984">
        <v>71.520095804484811</v>
      </c>
      <c r="AE984">
        <v>6.9969356486210419</v>
      </c>
      <c r="AF984">
        <v>5.7678365654001489</v>
      </c>
      <c r="AG984">
        <v>2473.8719135802462</v>
      </c>
      <c r="AH984">
        <v>94.598540145985382</v>
      </c>
      <c r="AI984">
        <v>38.832116788321159</v>
      </c>
      <c r="AJ984">
        <v>923.3816961268061</v>
      </c>
      <c r="AK984">
        <v>17.961777922774029</v>
      </c>
      <c r="AM984">
        <v>28.065392019846954</v>
      </c>
      <c r="AN984">
        <v>99</v>
      </c>
      <c r="AO984">
        <v>99</v>
      </c>
      <c r="AP984">
        <v>99</v>
      </c>
      <c r="AQ984">
        <v>99</v>
      </c>
      <c r="AR984">
        <v>220.21141975308635</v>
      </c>
      <c r="AS984">
        <v>23.237798602258032</v>
      </c>
    </row>
    <row r="985" spans="1:45">
      <c r="A985">
        <v>17</v>
      </c>
      <c r="B985">
        <v>47</v>
      </c>
      <c r="C985">
        <v>2024</v>
      </c>
      <c r="D985">
        <v>11</v>
      </c>
      <c r="E985">
        <v>99</v>
      </c>
      <c r="F985">
        <v>99</v>
      </c>
      <c r="G985">
        <v>99</v>
      </c>
      <c r="H985">
        <v>99</v>
      </c>
      <c r="I985">
        <v>99</v>
      </c>
      <c r="J985">
        <v>999</v>
      </c>
      <c r="K985">
        <v>99</v>
      </c>
      <c r="L985">
        <v>99</v>
      </c>
      <c r="M985">
        <v>4</v>
      </c>
      <c r="N985">
        <v>99</v>
      </c>
      <c r="O985">
        <v>99</v>
      </c>
      <c r="P985">
        <v>99</v>
      </c>
      <c r="Q985">
        <v>419</v>
      </c>
      <c r="R985">
        <v>551</v>
      </c>
      <c r="S985">
        <v>2.8498168498168504</v>
      </c>
      <c r="T985">
        <v>4</v>
      </c>
      <c r="U985">
        <v>252.23774954627913</v>
      </c>
      <c r="V985">
        <v>6.8965517241379306</v>
      </c>
      <c r="W985">
        <v>0</v>
      </c>
      <c r="X985">
        <v>2.540834845735028</v>
      </c>
      <c r="Y985">
        <v>47.532744178768993</v>
      </c>
      <c r="Z985">
        <v>1.4276741719925941</v>
      </c>
      <c r="AA985">
        <v>0</v>
      </c>
      <c r="AB985">
        <v>61.207140065942419</v>
      </c>
      <c r="AE985">
        <v>6.897846770155236</v>
      </c>
      <c r="AF985">
        <v>5.7117597861091101</v>
      </c>
      <c r="AG985">
        <v>2532.1516314779265</v>
      </c>
      <c r="AH985">
        <v>94.555353901996384</v>
      </c>
      <c r="AI985">
        <v>43.557168784029045</v>
      </c>
      <c r="AJ985">
        <v>975.96485948537838</v>
      </c>
      <c r="AK985">
        <v>22.760361942780523</v>
      </c>
      <c r="AM985">
        <v>33.535431888129402</v>
      </c>
      <c r="AN985">
        <v>99</v>
      </c>
      <c r="AO985">
        <v>99</v>
      </c>
      <c r="AP985">
        <v>99</v>
      </c>
      <c r="AQ985">
        <v>99</v>
      </c>
      <c r="AR985">
        <v>220.67754318618049</v>
      </c>
      <c r="AS985">
        <v>23.427179574964899</v>
      </c>
    </row>
    <row r="986" spans="1:45">
      <c r="A986">
        <v>17</v>
      </c>
      <c r="B986">
        <v>48</v>
      </c>
      <c r="C986">
        <v>2024</v>
      </c>
      <c r="D986">
        <v>12</v>
      </c>
      <c r="E986">
        <v>99</v>
      </c>
      <c r="F986">
        <v>99</v>
      </c>
      <c r="G986">
        <v>99</v>
      </c>
      <c r="H986">
        <v>99</v>
      </c>
      <c r="I986">
        <v>99</v>
      </c>
      <c r="J986">
        <v>999</v>
      </c>
      <c r="K986">
        <v>99</v>
      </c>
      <c r="L986">
        <v>99</v>
      </c>
      <c r="M986">
        <v>4</v>
      </c>
      <c r="N986">
        <v>99</v>
      </c>
      <c r="O986">
        <v>99</v>
      </c>
      <c r="P986">
        <v>99</v>
      </c>
      <c r="Q986">
        <v>80</v>
      </c>
      <c r="R986">
        <v>102</v>
      </c>
      <c r="S986">
        <v>3.2058823529411762</v>
      </c>
      <c r="T986">
        <v>4</v>
      </c>
      <c r="U986">
        <v>259.81372549019625</v>
      </c>
      <c r="V986">
        <v>6.862745098039218</v>
      </c>
      <c r="W986">
        <v>0</v>
      </c>
      <c r="X986">
        <v>2.9411764705882355</v>
      </c>
      <c r="Y986">
        <v>46.212111219631126</v>
      </c>
      <c r="Z986">
        <v>1.4973063087550256</v>
      </c>
      <c r="AA986">
        <v>0</v>
      </c>
      <c r="AB986">
        <v>76.273702459150684</v>
      </c>
      <c r="AE986">
        <v>6.1041292639138236</v>
      </c>
      <c r="AF986">
        <v>5.1531457114611756</v>
      </c>
      <c r="AG986">
        <v>2730.3505154639174</v>
      </c>
      <c r="AH986">
        <v>95.098039215686313</v>
      </c>
      <c r="AI986">
        <v>52.941176470588239</v>
      </c>
      <c r="AJ986">
        <v>1116.4883279359713</v>
      </c>
      <c r="AK986">
        <v>18.028286147602724</v>
      </c>
      <c r="AM986">
        <v>34.498776756722975</v>
      </c>
      <c r="AN986">
        <v>99</v>
      </c>
      <c r="AO986">
        <v>99</v>
      </c>
      <c r="AP986">
        <v>99</v>
      </c>
      <c r="AQ986">
        <v>99</v>
      </c>
      <c r="AR986">
        <v>220.52577319587633</v>
      </c>
      <c r="AS986">
        <v>24.247014739414706</v>
      </c>
    </row>
    <row r="987" spans="1:45">
      <c r="A987">
        <v>17</v>
      </c>
      <c r="B987">
        <v>49</v>
      </c>
      <c r="C987">
        <v>2024</v>
      </c>
      <c r="D987">
        <v>1</v>
      </c>
      <c r="E987">
        <v>99</v>
      </c>
      <c r="F987">
        <v>99</v>
      </c>
      <c r="G987">
        <v>99</v>
      </c>
      <c r="H987">
        <v>99</v>
      </c>
      <c r="I987">
        <v>99</v>
      </c>
      <c r="J987">
        <v>999</v>
      </c>
      <c r="K987">
        <v>99</v>
      </c>
      <c r="L987">
        <v>99</v>
      </c>
      <c r="M987">
        <v>5</v>
      </c>
      <c r="N987">
        <v>99</v>
      </c>
      <c r="O987">
        <v>99</v>
      </c>
      <c r="P987">
        <v>99</v>
      </c>
      <c r="Q987">
        <v>286</v>
      </c>
      <c r="R987">
        <v>323</v>
      </c>
      <c r="S987">
        <v>2.5031249999999998</v>
      </c>
      <c r="T987">
        <v>4.9845201238390082</v>
      </c>
      <c r="U987">
        <v>251.75325077399367</v>
      </c>
      <c r="V987">
        <v>6.5015479876161004</v>
      </c>
      <c r="W987">
        <v>0</v>
      </c>
      <c r="X987">
        <v>1.547987616099072</v>
      </c>
      <c r="Y987">
        <v>38.853483775677098</v>
      </c>
      <c r="Z987">
        <v>1.2678447262401169</v>
      </c>
      <c r="AA987">
        <v>0.27777644651589151</v>
      </c>
      <c r="AB987">
        <v>59.933460075058449</v>
      </c>
      <c r="AC987">
        <v>-6.3033127218491396</v>
      </c>
      <c r="AD987">
        <v>-22.004855909909736</v>
      </c>
      <c r="AE987">
        <v>5.9583102748570393</v>
      </c>
      <c r="AF987">
        <v>4.9150043923957316</v>
      </c>
      <c r="AG987">
        <v>2224.9403973509934</v>
      </c>
      <c r="AH987">
        <v>93.498452012383908</v>
      </c>
      <c r="AI987">
        <v>23.219814241486077</v>
      </c>
      <c r="AJ987">
        <v>773.34091787223485</v>
      </c>
      <c r="AK987">
        <v>34.165761234244023</v>
      </c>
      <c r="AL987">
        <v>16.03317216337005</v>
      </c>
      <c r="AM987">
        <v>40.236973313710401</v>
      </c>
      <c r="AN987">
        <v>99</v>
      </c>
      <c r="AO987">
        <v>99</v>
      </c>
      <c r="AP987">
        <v>99</v>
      </c>
      <c r="AQ987">
        <v>99</v>
      </c>
      <c r="AR987">
        <v>222.68543046357621</v>
      </c>
      <c r="AS987">
        <v>22.903577001520155</v>
      </c>
    </row>
    <row r="988" spans="1:45">
      <c r="A988">
        <v>17</v>
      </c>
      <c r="B988">
        <v>50</v>
      </c>
      <c r="C988">
        <v>2024</v>
      </c>
      <c r="D988">
        <v>2</v>
      </c>
      <c r="E988">
        <v>99</v>
      </c>
      <c r="F988">
        <v>99</v>
      </c>
      <c r="G988">
        <v>99</v>
      </c>
      <c r="H988">
        <v>99</v>
      </c>
      <c r="I988">
        <v>99</v>
      </c>
      <c r="J988">
        <v>999</v>
      </c>
      <c r="K988">
        <v>99</v>
      </c>
      <c r="L988">
        <v>99</v>
      </c>
      <c r="M988">
        <v>5</v>
      </c>
      <c r="N988">
        <v>99</v>
      </c>
      <c r="O988">
        <v>99</v>
      </c>
      <c r="P988">
        <v>99</v>
      </c>
      <c r="Q988">
        <v>133</v>
      </c>
      <c r="R988">
        <v>152</v>
      </c>
      <c r="S988">
        <v>2.4295302013422808</v>
      </c>
      <c r="T988">
        <v>5</v>
      </c>
      <c r="U988">
        <v>249.46315789473681</v>
      </c>
      <c r="V988">
        <v>8.5526315789473699</v>
      </c>
      <c r="W988">
        <v>0</v>
      </c>
      <c r="X988">
        <v>0.65789473684210542</v>
      </c>
      <c r="Y988">
        <v>39.791556701950128</v>
      </c>
      <c r="Z988">
        <v>1.2638761809472203</v>
      </c>
      <c r="AA988">
        <v>0</v>
      </c>
      <c r="AB988">
        <v>35.390994127206795</v>
      </c>
      <c r="AE988">
        <v>4.859335038363171</v>
      </c>
      <c r="AF988">
        <v>3.9759966336819086</v>
      </c>
      <c r="AG988">
        <v>2397.125</v>
      </c>
      <c r="AH988">
        <v>89.473684210526301</v>
      </c>
      <c r="AI988">
        <v>21.052631578947377</v>
      </c>
      <c r="AJ988">
        <v>961.58377657643553</v>
      </c>
      <c r="AK988">
        <v>-5.307701131364019</v>
      </c>
      <c r="AM988">
        <v>28.642406880586208</v>
      </c>
      <c r="AN988">
        <v>99</v>
      </c>
      <c r="AO988">
        <v>99</v>
      </c>
      <c r="AP988">
        <v>99</v>
      </c>
      <c r="AQ988">
        <v>99</v>
      </c>
      <c r="AR988">
        <v>222.69117647058823</v>
      </c>
      <c r="AS988">
        <v>22.623778594773601</v>
      </c>
    </row>
    <row r="989" spans="1:45">
      <c r="A989">
        <v>17</v>
      </c>
      <c r="B989">
        <v>51</v>
      </c>
      <c r="C989">
        <v>2024</v>
      </c>
      <c r="D989">
        <v>3</v>
      </c>
      <c r="E989">
        <v>99</v>
      </c>
      <c r="F989">
        <v>99</v>
      </c>
      <c r="G989">
        <v>99</v>
      </c>
      <c r="H989">
        <v>99</v>
      </c>
      <c r="I989">
        <v>99</v>
      </c>
      <c r="J989">
        <v>999</v>
      </c>
      <c r="K989">
        <v>99</v>
      </c>
      <c r="L989">
        <v>99</v>
      </c>
      <c r="M989">
        <v>5</v>
      </c>
      <c r="N989">
        <v>99</v>
      </c>
      <c r="O989">
        <v>99</v>
      </c>
      <c r="P989">
        <v>99</v>
      </c>
      <c r="Q989">
        <v>163</v>
      </c>
      <c r="R989">
        <v>183</v>
      </c>
      <c r="S989">
        <v>2.6179775280898876</v>
      </c>
      <c r="T989">
        <v>4.9726775956284142</v>
      </c>
      <c r="U989">
        <v>250.94262295081967</v>
      </c>
      <c r="V989">
        <v>8.7431693989071064</v>
      </c>
      <c r="W989">
        <v>0</v>
      </c>
      <c r="X989">
        <v>1.6393442622950822</v>
      </c>
      <c r="Y989">
        <v>44.00139140503547</v>
      </c>
      <c r="Z989">
        <v>1.3545177195519802</v>
      </c>
      <c r="AA989">
        <v>0.36859938697355826</v>
      </c>
      <c r="AB989">
        <v>41.757217516105406</v>
      </c>
      <c r="AC989">
        <v>9.2893497855416722</v>
      </c>
      <c r="AD989">
        <v>-57.306715909854141</v>
      </c>
      <c r="AE989">
        <v>5.017822868110775</v>
      </c>
      <c r="AF989">
        <v>4.1189153670859699</v>
      </c>
      <c r="AG989">
        <v>2387.9810126582279</v>
      </c>
      <c r="AH989">
        <v>86.338797814207652</v>
      </c>
      <c r="AI989">
        <v>28.415300546448087</v>
      </c>
      <c r="AJ989">
        <v>885.03656844651493</v>
      </c>
      <c r="AK989">
        <v>36.431665652696125</v>
      </c>
      <c r="AL989">
        <v>20.000182556745344</v>
      </c>
      <c r="AM989">
        <v>41.908792767655839</v>
      </c>
      <c r="AN989">
        <v>99</v>
      </c>
      <c r="AO989">
        <v>99</v>
      </c>
      <c r="AP989">
        <v>99</v>
      </c>
      <c r="AQ989">
        <v>99</v>
      </c>
      <c r="AR989">
        <v>222.39873417721523</v>
      </c>
      <c r="AS989">
        <v>22.959980265064161</v>
      </c>
    </row>
    <row r="990" spans="1:45">
      <c r="A990">
        <v>17</v>
      </c>
      <c r="B990">
        <v>52</v>
      </c>
      <c r="C990">
        <v>2024</v>
      </c>
      <c r="D990">
        <v>4</v>
      </c>
      <c r="E990">
        <v>99</v>
      </c>
      <c r="F990">
        <v>99</v>
      </c>
      <c r="G990">
        <v>99</v>
      </c>
      <c r="H990">
        <v>99</v>
      </c>
      <c r="I990">
        <v>99</v>
      </c>
      <c r="J990">
        <v>999</v>
      </c>
      <c r="K990">
        <v>99</v>
      </c>
      <c r="L990">
        <v>99</v>
      </c>
      <c r="M990">
        <v>5</v>
      </c>
      <c r="N990">
        <v>99</v>
      </c>
      <c r="O990">
        <v>99</v>
      </c>
      <c r="P990">
        <v>99</v>
      </c>
      <c r="Q990">
        <v>197</v>
      </c>
      <c r="R990">
        <v>216</v>
      </c>
      <c r="S990">
        <v>2.5373831775700935</v>
      </c>
      <c r="T990">
        <v>5</v>
      </c>
      <c r="U990">
        <v>254.91388888888872</v>
      </c>
      <c r="V990">
        <v>5.0925925925925917</v>
      </c>
      <c r="W990">
        <v>0</v>
      </c>
      <c r="X990">
        <v>0.92592592592592604</v>
      </c>
      <c r="Y990">
        <v>37.637246274121246</v>
      </c>
      <c r="Z990">
        <v>1.3022848649368362</v>
      </c>
      <c r="AA990">
        <v>0</v>
      </c>
      <c r="AB990">
        <v>55.088005705508891</v>
      </c>
      <c r="AE990">
        <v>4.8901969662666964</v>
      </c>
      <c r="AF990">
        <v>4.0200148720706226</v>
      </c>
      <c r="AG990">
        <v>2235.2704081632655</v>
      </c>
      <c r="AH990">
        <v>90.740740740740762</v>
      </c>
      <c r="AI990">
        <v>20.370370370370367</v>
      </c>
      <c r="AJ990">
        <v>754.81681339076147</v>
      </c>
      <c r="AK990">
        <v>-0.7336148394326486</v>
      </c>
      <c r="AM990">
        <v>14.61832291076462</v>
      </c>
      <c r="AN990">
        <v>99</v>
      </c>
      <c r="AO990">
        <v>99</v>
      </c>
      <c r="AP990">
        <v>99</v>
      </c>
      <c r="AQ990">
        <v>99</v>
      </c>
      <c r="AR990">
        <v>223.07653061224488</v>
      </c>
      <c r="AS990">
        <v>22.863620928162302</v>
      </c>
    </row>
    <row r="991" spans="1:45">
      <c r="A991">
        <v>17</v>
      </c>
      <c r="B991">
        <v>53</v>
      </c>
      <c r="C991">
        <v>2024</v>
      </c>
      <c r="D991">
        <v>5</v>
      </c>
      <c r="E991">
        <v>99</v>
      </c>
      <c r="F991">
        <v>99</v>
      </c>
      <c r="G991">
        <v>99</v>
      </c>
      <c r="H991">
        <v>99</v>
      </c>
      <c r="I991">
        <v>99</v>
      </c>
      <c r="J991">
        <v>999</v>
      </c>
      <c r="K991">
        <v>99</v>
      </c>
      <c r="L991">
        <v>99</v>
      </c>
      <c r="M991">
        <v>5</v>
      </c>
      <c r="N991">
        <v>99</v>
      </c>
      <c r="O991">
        <v>99</v>
      </c>
      <c r="P991">
        <v>99</v>
      </c>
      <c r="Q991">
        <v>193</v>
      </c>
      <c r="R991">
        <v>219</v>
      </c>
      <c r="S991">
        <v>2.5253456221198154</v>
      </c>
      <c r="T991">
        <v>5</v>
      </c>
      <c r="U991">
        <v>251.95296803652968</v>
      </c>
      <c r="V991">
        <v>4.1095890410958908</v>
      </c>
      <c r="W991">
        <v>0</v>
      </c>
      <c r="X991">
        <v>0.91324200913242015</v>
      </c>
      <c r="Y991">
        <v>37.767220546549808</v>
      </c>
      <c r="Z991">
        <v>1.1613168758355978</v>
      </c>
      <c r="AA991">
        <v>0</v>
      </c>
      <c r="AB991">
        <v>45.579498035375906</v>
      </c>
      <c r="AE991">
        <v>5.8477970627503346</v>
      </c>
      <c r="AF991">
        <v>4.796419659881602</v>
      </c>
      <c r="AG991">
        <v>2311.8000000000002</v>
      </c>
      <c r="AH991">
        <v>91.324200913242009</v>
      </c>
      <c r="AI991">
        <v>16.438356164383563</v>
      </c>
      <c r="AJ991">
        <v>805.16335609613941</v>
      </c>
      <c r="AK991">
        <v>33.777541559277289</v>
      </c>
      <c r="AM991">
        <v>26.272503620633501</v>
      </c>
      <c r="AN991">
        <v>99</v>
      </c>
      <c r="AO991">
        <v>99</v>
      </c>
      <c r="AP991">
        <v>99</v>
      </c>
      <c r="AQ991">
        <v>99</v>
      </c>
      <c r="AR991">
        <v>222.9</v>
      </c>
      <c r="AS991">
        <v>22.891514627651127</v>
      </c>
    </row>
    <row r="992" spans="1:45">
      <c r="A992">
        <v>17</v>
      </c>
      <c r="B992">
        <v>54</v>
      </c>
      <c r="C992">
        <v>2024</v>
      </c>
      <c r="D992">
        <v>6</v>
      </c>
      <c r="E992">
        <v>99</v>
      </c>
      <c r="F992">
        <v>99</v>
      </c>
      <c r="G992">
        <v>99</v>
      </c>
      <c r="H992">
        <v>99</v>
      </c>
      <c r="I992">
        <v>99</v>
      </c>
      <c r="J992">
        <v>999</v>
      </c>
      <c r="K992">
        <v>99</v>
      </c>
      <c r="L992">
        <v>99</v>
      </c>
      <c r="M992">
        <v>5</v>
      </c>
      <c r="N992">
        <v>99</v>
      </c>
      <c r="O992">
        <v>99</v>
      </c>
      <c r="P992">
        <v>99</v>
      </c>
      <c r="Q992">
        <v>213</v>
      </c>
      <c r="R992">
        <v>252</v>
      </c>
      <c r="S992">
        <v>2.42063492063492</v>
      </c>
      <c r="T992">
        <v>5</v>
      </c>
      <c r="U992">
        <v>251.93809523809517</v>
      </c>
      <c r="V992">
        <v>2.7777777777777781</v>
      </c>
      <c r="W992">
        <v>0</v>
      </c>
      <c r="X992">
        <v>1.5873015873015868</v>
      </c>
      <c r="Y992">
        <v>40.509334329268555</v>
      </c>
      <c r="Z992">
        <v>1.2205461606220065</v>
      </c>
      <c r="AA992">
        <v>0</v>
      </c>
      <c r="AB992">
        <v>67.88299623238052</v>
      </c>
      <c r="AE992">
        <v>7.1815332003419776</v>
      </c>
      <c r="AF992">
        <v>5.8974404704843755</v>
      </c>
      <c r="AG992">
        <v>2312.7682403433478</v>
      </c>
      <c r="AH992">
        <v>92.063492063492063</v>
      </c>
      <c r="AI992">
        <v>18.650793650793652</v>
      </c>
      <c r="AJ992">
        <v>688.99509296725375</v>
      </c>
      <c r="AK992">
        <v>40.150509776749075</v>
      </c>
      <c r="AM992">
        <v>45.496432329081053</v>
      </c>
      <c r="AN992">
        <v>99</v>
      </c>
      <c r="AO992">
        <v>99</v>
      </c>
      <c r="AP992">
        <v>99</v>
      </c>
      <c r="AQ992">
        <v>99</v>
      </c>
      <c r="AR992">
        <v>223.43347639484981</v>
      </c>
      <c r="AS992">
        <v>22.71712018270788</v>
      </c>
    </row>
    <row r="993" spans="1:45">
      <c r="A993">
        <v>17</v>
      </c>
      <c r="B993">
        <v>55</v>
      </c>
      <c r="C993">
        <v>2024</v>
      </c>
      <c r="D993">
        <v>7</v>
      </c>
      <c r="E993">
        <v>99</v>
      </c>
      <c r="F993">
        <v>99</v>
      </c>
      <c r="G993">
        <v>99</v>
      </c>
      <c r="H993">
        <v>99</v>
      </c>
      <c r="I993">
        <v>99</v>
      </c>
      <c r="J993">
        <v>999</v>
      </c>
      <c r="K993">
        <v>99</v>
      </c>
      <c r="L993">
        <v>99</v>
      </c>
      <c r="M993">
        <v>5</v>
      </c>
      <c r="N993">
        <v>99</v>
      </c>
      <c r="O993">
        <v>99</v>
      </c>
      <c r="P993">
        <v>99</v>
      </c>
      <c r="Q993">
        <v>174</v>
      </c>
      <c r="R993">
        <v>188</v>
      </c>
      <c r="S993">
        <v>2.4301075268817205</v>
      </c>
      <c r="T993">
        <v>5</v>
      </c>
      <c r="U993">
        <v>253.41648936170236</v>
      </c>
      <c r="V993">
        <v>4.7872340425531918</v>
      </c>
      <c r="W993">
        <v>0</v>
      </c>
      <c r="X993">
        <v>1.0638297872340428</v>
      </c>
      <c r="Y993">
        <v>34.694723285329495</v>
      </c>
      <c r="Z993">
        <v>1.1103491703663468</v>
      </c>
      <c r="AA993">
        <v>0</v>
      </c>
      <c r="AB993">
        <v>51.391836663179511</v>
      </c>
      <c r="AE993">
        <v>6.3257065948855988</v>
      </c>
      <c r="AF993">
        <v>5.3359276965181968</v>
      </c>
      <c r="AG993">
        <v>2345.353658536586</v>
      </c>
      <c r="AH993">
        <v>87.2340425531915</v>
      </c>
      <c r="AI993">
        <v>13.297872340425537</v>
      </c>
      <c r="AJ993">
        <v>810.03790745310494</v>
      </c>
      <c r="AK993">
        <v>23.61520613075146</v>
      </c>
      <c r="AM993">
        <v>23.423707833566421</v>
      </c>
      <c r="AN993">
        <v>99</v>
      </c>
      <c r="AO993">
        <v>99</v>
      </c>
      <c r="AP993">
        <v>99</v>
      </c>
      <c r="AQ993">
        <v>99</v>
      </c>
      <c r="AR993">
        <v>223.78658536585371</v>
      </c>
      <c r="AS993">
        <v>22.652901515777781</v>
      </c>
    </row>
    <row r="994" spans="1:45">
      <c r="A994">
        <v>17</v>
      </c>
      <c r="B994">
        <v>56</v>
      </c>
      <c r="C994">
        <v>2024</v>
      </c>
      <c r="D994">
        <v>8</v>
      </c>
      <c r="E994">
        <v>99</v>
      </c>
      <c r="F994">
        <v>99</v>
      </c>
      <c r="G994">
        <v>99</v>
      </c>
      <c r="H994">
        <v>99</v>
      </c>
      <c r="I994">
        <v>99</v>
      </c>
      <c r="J994">
        <v>999</v>
      </c>
      <c r="K994">
        <v>99</v>
      </c>
      <c r="L994">
        <v>99</v>
      </c>
      <c r="M994">
        <v>5</v>
      </c>
      <c r="N994">
        <v>99</v>
      </c>
      <c r="O994">
        <v>99</v>
      </c>
      <c r="P994">
        <v>99</v>
      </c>
      <c r="Q994">
        <v>247</v>
      </c>
      <c r="R994">
        <v>296</v>
      </c>
      <c r="S994">
        <v>2.5491525423728807</v>
      </c>
      <c r="T994">
        <v>5</v>
      </c>
      <c r="U994">
        <v>261.14729729729703</v>
      </c>
      <c r="V994">
        <v>4.0540540540540553</v>
      </c>
      <c r="W994">
        <v>0</v>
      </c>
      <c r="X994">
        <v>2.0270270270270276</v>
      </c>
      <c r="Y994">
        <v>39.535403986441437</v>
      </c>
      <c r="Z994">
        <v>1.2144110871887035</v>
      </c>
      <c r="AA994">
        <v>0</v>
      </c>
      <c r="AB994">
        <v>64.484045614043012</v>
      </c>
      <c r="AE994">
        <v>8.6778070946936392</v>
      </c>
      <c r="AF994">
        <v>7.6448090587796882</v>
      </c>
      <c r="AG994">
        <v>2302.6678832116795</v>
      </c>
      <c r="AH994">
        <v>92.567567567567551</v>
      </c>
      <c r="AI994">
        <v>14.189189189189189</v>
      </c>
      <c r="AJ994">
        <v>681.46296250088483</v>
      </c>
      <c r="AK994">
        <v>24.129962422072047</v>
      </c>
      <c r="AM994">
        <v>33.758171918184573</v>
      </c>
      <c r="AN994">
        <v>99</v>
      </c>
      <c r="AO994">
        <v>99</v>
      </c>
      <c r="AP994">
        <v>99</v>
      </c>
      <c r="AQ994">
        <v>99</v>
      </c>
      <c r="AR994">
        <v>224.61678832116797</v>
      </c>
      <c r="AS994">
        <v>22.977193026466921</v>
      </c>
    </row>
    <row r="995" spans="1:45">
      <c r="A995">
        <v>17</v>
      </c>
      <c r="B995">
        <v>57</v>
      </c>
      <c r="C995">
        <v>2024</v>
      </c>
      <c r="D995">
        <v>9</v>
      </c>
      <c r="E995">
        <v>99</v>
      </c>
      <c r="F995">
        <v>99</v>
      </c>
      <c r="G995">
        <v>99</v>
      </c>
      <c r="H995">
        <v>99</v>
      </c>
      <c r="I995">
        <v>99</v>
      </c>
      <c r="J995">
        <v>999</v>
      </c>
      <c r="K995">
        <v>99</v>
      </c>
      <c r="L995">
        <v>99</v>
      </c>
      <c r="M995">
        <v>5</v>
      </c>
      <c r="N995">
        <v>99</v>
      </c>
      <c r="O995">
        <v>99</v>
      </c>
      <c r="P995">
        <v>99</v>
      </c>
      <c r="Q995">
        <v>267</v>
      </c>
      <c r="R995">
        <v>310</v>
      </c>
      <c r="S995">
        <v>2.5457516339869279</v>
      </c>
      <c r="T995">
        <v>4.9838709677419359</v>
      </c>
      <c r="U995">
        <v>257.63032258064499</v>
      </c>
      <c r="V995">
        <v>5.4838709677419359</v>
      </c>
      <c r="W995">
        <v>0</v>
      </c>
      <c r="X995">
        <v>2.258064516129032</v>
      </c>
      <c r="Y995">
        <v>39.537203996944335</v>
      </c>
      <c r="Z995">
        <v>1.1803991555571289</v>
      </c>
      <c r="AA995">
        <v>0.28352251340721701</v>
      </c>
      <c r="AB995">
        <v>55.556046792357826</v>
      </c>
      <c r="AC995">
        <v>-9.9092972361870117</v>
      </c>
      <c r="AD995">
        <v>-36.806892779493573</v>
      </c>
      <c r="AE995">
        <v>8.229360233607645</v>
      </c>
      <c r="AF995">
        <v>7.1540945643575471</v>
      </c>
      <c r="AG995">
        <v>2260.9892857142859</v>
      </c>
      <c r="AH995">
        <v>90.322580645161281</v>
      </c>
      <c r="AI995">
        <v>10.645161290322578</v>
      </c>
      <c r="AJ995">
        <v>775.28211678039395</v>
      </c>
      <c r="AK995">
        <v>29.992093933123755</v>
      </c>
      <c r="AL995">
        <v>16.590500894505862</v>
      </c>
      <c r="AM995">
        <v>28.209581797072513</v>
      </c>
      <c r="AN995">
        <v>99</v>
      </c>
      <c r="AO995">
        <v>99</v>
      </c>
      <c r="AP995">
        <v>99</v>
      </c>
      <c r="AQ995">
        <v>99</v>
      </c>
      <c r="AR995">
        <v>223.61785714285719</v>
      </c>
      <c r="AS995">
        <v>23.057973352345673</v>
      </c>
    </row>
    <row r="996" spans="1:45">
      <c r="A996">
        <v>17</v>
      </c>
      <c r="B996">
        <v>58</v>
      </c>
      <c r="C996">
        <v>2024</v>
      </c>
      <c r="D996">
        <v>10</v>
      </c>
      <c r="E996">
        <v>99</v>
      </c>
      <c r="F996">
        <v>99</v>
      </c>
      <c r="G996">
        <v>99</v>
      </c>
      <c r="H996">
        <v>99</v>
      </c>
      <c r="I996">
        <v>99</v>
      </c>
      <c r="J996">
        <v>999</v>
      </c>
      <c r="K996">
        <v>99</v>
      </c>
      <c r="L996">
        <v>99</v>
      </c>
      <c r="M996">
        <v>5</v>
      </c>
      <c r="N996">
        <v>99</v>
      </c>
      <c r="O996">
        <v>99</v>
      </c>
      <c r="P996">
        <v>99</v>
      </c>
      <c r="Q996">
        <v>684</v>
      </c>
      <c r="R996">
        <v>863</v>
      </c>
      <c r="S996">
        <v>3.0185830429732872</v>
      </c>
      <c r="T996">
        <v>5</v>
      </c>
      <c r="U996">
        <v>261.59478563151782</v>
      </c>
      <c r="V996">
        <v>7.5318655851680196</v>
      </c>
      <c r="W996">
        <v>0</v>
      </c>
      <c r="X996">
        <v>2.7809965237543457</v>
      </c>
      <c r="Y996">
        <v>43.261697211040889</v>
      </c>
      <c r="Z996">
        <v>1.3799923522962123</v>
      </c>
      <c r="AA996">
        <v>0</v>
      </c>
      <c r="AB996">
        <v>67.270671588034574</v>
      </c>
      <c r="AE996">
        <v>8.8151174668028602</v>
      </c>
      <c r="AF996">
        <v>7.6520713960537599</v>
      </c>
      <c r="AG996">
        <v>2384.3162393162393</v>
      </c>
      <c r="AH996">
        <v>94.785631517960553</v>
      </c>
      <c r="AI996">
        <v>34.646581691772887</v>
      </c>
      <c r="AJ996">
        <v>903.24139611225439</v>
      </c>
      <c r="AK996">
        <v>14.172840201064172</v>
      </c>
      <c r="AM996">
        <v>26.166365632456699</v>
      </c>
      <c r="AN996">
        <v>99</v>
      </c>
      <c r="AO996">
        <v>99</v>
      </c>
      <c r="AP996">
        <v>99</v>
      </c>
      <c r="AQ996">
        <v>99</v>
      </c>
      <c r="AR996">
        <v>221.31501831501836</v>
      </c>
      <c r="AS996">
        <v>24.157105541850225</v>
      </c>
    </row>
    <row r="997" spans="1:45">
      <c r="A997">
        <v>17</v>
      </c>
      <c r="B997">
        <v>59</v>
      </c>
      <c r="C997">
        <v>2024</v>
      </c>
      <c r="D997">
        <v>11</v>
      </c>
      <c r="E997">
        <v>99</v>
      </c>
      <c r="F997">
        <v>99</v>
      </c>
      <c r="G997">
        <v>99</v>
      </c>
      <c r="H997">
        <v>99</v>
      </c>
      <c r="I997">
        <v>99</v>
      </c>
      <c r="J997">
        <v>999</v>
      </c>
      <c r="K997">
        <v>99</v>
      </c>
      <c r="L997">
        <v>99</v>
      </c>
      <c r="M997">
        <v>5</v>
      </c>
      <c r="N997">
        <v>99</v>
      </c>
      <c r="O997">
        <v>99</v>
      </c>
      <c r="P997">
        <v>99</v>
      </c>
      <c r="Q997">
        <v>516</v>
      </c>
      <c r="R997">
        <v>650</v>
      </c>
      <c r="S997">
        <v>3.172573189522343</v>
      </c>
      <c r="T997">
        <v>5</v>
      </c>
      <c r="U997">
        <v>264.6035384615389</v>
      </c>
      <c r="V997">
        <v>9.6923076923076898</v>
      </c>
      <c r="W997">
        <v>0</v>
      </c>
      <c r="X997">
        <v>5.538461538461541</v>
      </c>
      <c r="Y997">
        <v>47.661594954772895</v>
      </c>
      <c r="Z997">
        <v>1.5405326661858139</v>
      </c>
      <c r="AA997">
        <v>0</v>
      </c>
      <c r="AB997">
        <v>73.44009035703202</v>
      </c>
      <c r="AE997">
        <v>8.1372058087130714</v>
      </c>
      <c r="AF997">
        <v>7.0683371538995186</v>
      </c>
      <c r="AG997">
        <v>2452.1967479674795</v>
      </c>
      <c r="AH997">
        <v>94.615384615384642</v>
      </c>
      <c r="AI997">
        <v>41.076923076923087</v>
      </c>
      <c r="AJ997">
        <v>939.97631625024235</v>
      </c>
      <c r="AK997">
        <v>20.249930287292827</v>
      </c>
      <c r="AM997">
        <v>30.911938129041779</v>
      </c>
      <c r="AN997">
        <v>99</v>
      </c>
      <c r="AO997">
        <v>99</v>
      </c>
      <c r="AP997">
        <v>99</v>
      </c>
      <c r="AQ997">
        <v>99</v>
      </c>
      <c r="AR997">
        <v>221.09756097560975</v>
      </c>
      <c r="AS997">
        <v>24.453708928714654</v>
      </c>
    </row>
    <row r="998" spans="1:45">
      <c r="A998">
        <v>17</v>
      </c>
      <c r="B998">
        <v>60</v>
      </c>
      <c r="C998">
        <v>2024</v>
      </c>
      <c r="D998">
        <v>12</v>
      </c>
      <c r="E998">
        <v>99</v>
      </c>
      <c r="F998">
        <v>99</v>
      </c>
      <c r="G998">
        <v>99</v>
      </c>
      <c r="H998">
        <v>99</v>
      </c>
      <c r="I998">
        <v>99</v>
      </c>
      <c r="J998">
        <v>999</v>
      </c>
      <c r="K998">
        <v>99</v>
      </c>
      <c r="L998">
        <v>99</v>
      </c>
      <c r="M998">
        <v>5</v>
      </c>
      <c r="N998">
        <v>99</v>
      </c>
      <c r="O998">
        <v>99</v>
      </c>
      <c r="P998">
        <v>99</v>
      </c>
      <c r="Q998">
        <v>93</v>
      </c>
      <c r="R998">
        <v>116</v>
      </c>
      <c r="S998">
        <v>3.0086206896551722</v>
      </c>
      <c r="T998">
        <v>5</v>
      </c>
      <c r="U998">
        <v>256.74310344827597</v>
      </c>
      <c r="V998">
        <v>9.4827586206896513</v>
      </c>
      <c r="W998">
        <v>0</v>
      </c>
      <c r="X998">
        <v>1.7241379310344827</v>
      </c>
      <c r="Y998">
        <v>43.518448771435359</v>
      </c>
      <c r="Z998">
        <v>1.5396802716415776</v>
      </c>
      <c r="AA998">
        <v>0</v>
      </c>
      <c r="AB998">
        <v>66.511965177081066</v>
      </c>
      <c r="AE998">
        <v>6.9419509275882705</v>
      </c>
      <c r="AF998">
        <v>5.791178303002865</v>
      </c>
      <c r="AG998">
        <v>2444.7547169811323</v>
      </c>
      <c r="AH998">
        <v>91.379310344827559</v>
      </c>
      <c r="AI998">
        <v>39.655172413793117</v>
      </c>
      <c r="AJ998">
        <v>868.23413079305806</v>
      </c>
      <c r="AK998">
        <v>-4.1159609419240422</v>
      </c>
      <c r="AM998">
        <v>30.107032184183097</v>
      </c>
      <c r="AN998">
        <v>99</v>
      </c>
      <c r="AO998">
        <v>99</v>
      </c>
      <c r="AP998">
        <v>99</v>
      </c>
      <c r="AQ998">
        <v>99</v>
      </c>
      <c r="AR998">
        <v>219.88679245283012</v>
      </c>
      <c r="AS998">
        <v>24.147121118955983</v>
      </c>
    </row>
    <row r="999" spans="1:45">
      <c r="A999">
        <v>17</v>
      </c>
      <c r="B999">
        <v>61</v>
      </c>
      <c r="C999">
        <v>2024</v>
      </c>
      <c r="D999">
        <v>1</v>
      </c>
      <c r="E999">
        <v>99</v>
      </c>
      <c r="F999">
        <v>99</v>
      </c>
      <c r="G999">
        <v>99</v>
      </c>
      <c r="H999">
        <v>99</v>
      </c>
      <c r="I999">
        <v>99</v>
      </c>
      <c r="J999">
        <v>999</v>
      </c>
      <c r="K999">
        <v>99</v>
      </c>
      <c r="L999">
        <v>99</v>
      </c>
      <c r="M999">
        <v>6</v>
      </c>
      <c r="N999">
        <v>99</v>
      </c>
      <c r="O999">
        <v>99</v>
      </c>
      <c r="P999">
        <v>99</v>
      </c>
      <c r="Q999">
        <v>429</v>
      </c>
      <c r="R999">
        <v>504</v>
      </c>
      <c r="S999">
        <v>2.7908366533864553</v>
      </c>
      <c r="T999">
        <v>6</v>
      </c>
      <c r="U999">
        <v>264.17142857142869</v>
      </c>
      <c r="V999">
        <v>7.3412698412698383</v>
      </c>
      <c r="W999">
        <v>0</v>
      </c>
      <c r="X999">
        <v>4.5634920634920642</v>
      </c>
      <c r="Y999">
        <v>42.2795592233158</v>
      </c>
      <c r="Z999">
        <v>1.3418332565562718</v>
      </c>
      <c r="AA999">
        <v>0</v>
      </c>
      <c r="AB999">
        <v>70.594965820863123</v>
      </c>
      <c r="AE999">
        <v>9.2971776425013832</v>
      </c>
      <c r="AF999">
        <v>8.0475314397495978</v>
      </c>
      <c r="AG999">
        <v>2258.2252631578954</v>
      </c>
      <c r="AH999">
        <v>94.246031746031747</v>
      </c>
      <c r="AI999">
        <v>18.452380952380945</v>
      </c>
      <c r="AJ999">
        <v>712.53441342095209</v>
      </c>
      <c r="AK999">
        <v>9.2749893400551269</v>
      </c>
      <c r="AM999">
        <v>27.328614586458922</v>
      </c>
      <c r="AN999">
        <v>99</v>
      </c>
      <c r="AO999">
        <v>99</v>
      </c>
      <c r="AP999">
        <v>99</v>
      </c>
      <c r="AQ999">
        <v>99</v>
      </c>
      <c r="AR999">
        <v>223.17684210526312</v>
      </c>
      <c r="AS999">
        <v>23.710355867478484</v>
      </c>
    </row>
    <row r="1000" spans="1:45">
      <c r="A1000">
        <v>17</v>
      </c>
      <c r="B1000">
        <v>62</v>
      </c>
      <c r="C1000">
        <v>2024</v>
      </c>
      <c r="D1000">
        <v>2</v>
      </c>
      <c r="E1000">
        <v>99</v>
      </c>
      <c r="F1000">
        <v>99</v>
      </c>
      <c r="G1000">
        <v>99</v>
      </c>
      <c r="H1000">
        <v>99</v>
      </c>
      <c r="I1000">
        <v>99</v>
      </c>
      <c r="J1000">
        <v>999</v>
      </c>
      <c r="K1000">
        <v>99</v>
      </c>
      <c r="L1000">
        <v>99</v>
      </c>
      <c r="M1000">
        <v>6</v>
      </c>
      <c r="N1000">
        <v>99</v>
      </c>
      <c r="O1000">
        <v>99</v>
      </c>
      <c r="P1000">
        <v>99</v>
      </c>
      <c r="Q1000">
        <v>246</v>
      </c>
      <c r="R1000">
        <v>279</v>
      </c>
      <c r="S1000">
        <v>2.7482014388489202</v>
      </c>
      <c r="T1000">
        <v>6</v>
      </c>
      <c r="U1000">
        <v>259.17275985663088</v>
      </c>
      <c r="V1000">
        <v>5.7347670250896048</v>
      </c>
      <c r="W1000">
        <v>0</v>
      </c>
      <c r="X1000">
        <v>1.7921146953405018</v>
      </c>
      <c r="Y1000">
        <v>38.586738532700991</v>
      </c>
      <c r="Z1000">
        <v>1.2310520744191371</v>
      </c>
      <c r="AA1000">
        <v>0</v>
      </c>
      <c r="AB1000">
        <v>55.621188452845011</v>
      </c>
      <c r="AE1000">
        <v>8.9194373401534541</v>
      </c>
      <c r="AF1000">
        <v>7.5821009268384723</v>
      </c>
      <c r="AG1000">
        <v>2193.0078431372558</v>
      </c>
      <c r="AH1000">
        <v>91.039426523297507</v>
      </c>
      <c r="AI1000">
        <v>18.996415770609318</v>
      </c>
      <c r="AJ1000">
        <v>721.56794955211114</v>
      </c>
      <c r="AK1000">
        <v>22.950216724267754</v>
      </c>
      <c r="AM1000">
        <v>26.827130014209345</v>
      </c>
      <c r="AN1000">
        <v>99</v>
      </c>
      <c r="AO1000">
        <v>99</v>
      </c>
      <c r="AP1000">
        <v>99</v>
      </c>
      <c r="AQ1000">
        <v>99</v>
      </c>
      <c r="AR1000">
        <v>222.12156862745096</v>
      </c>
      <c r="AS1000">
        <v>23.675755707664379</v>
      </c>
    </row>
    <row r="1001" spans="1:45">
      <c r="A1001">
        <v>17</v>
      </c>
      <c r="B1001">
        <v>63</v>
      </c>
      <c r="C1001">
        <v>2024</v>
      </c>
      <c r="D1001">
        <v>3</v>
      </c>
      <c r="E1001">
        <v>99</v>
      </c>
      <c r="F1001">
        <v>99</v>
      </c>
      <c r="G1001">
        <v>99</v>
      </c>
      <c r="H1001">
        <v>99</v>
      </c>
      <c r="I1001">
        <v>99</v>
      </c>
      <c r="J1001">
        <v>999</v>
      </c>
      <c r="K1001">
        <v>99</v>
      </c>
      <c r="L1001">
        <v>99</v>
      </c>
      <c r="M1001">
        <v>6</v>
      </c>
      <c r="N1001">
        <v>99</v>
      </c>
      <c r="O1001">
        <v>99</v>
      </c>
      <c r="P1001">
        <v>99</v>
      </c>
      <c r="Q1001">
        <v>277</v>
      </c>
      <c r="R1001">
        <v>324</v>
      </c>
      <c r="S1001">
        <v>2.7708978328173366</v>
      </c>
      <c r="T1001">
        <v>6</v>
      </c>
      <c r="U1001">
        <v>260.90895061728401</v>
      </c>
      <c r="V1001">
        <v>7.0987654320987632</v>
      </c>
      <c r="W1001">
        <v>0</v>
      </c>
      <c r="X1001">
        <v>2.7777777777777781</v>
      </c>
      <c r="Y1001">
        <v>41.300726536938605</v>
      </c>
      <c r="Z1001">
        <v>1.3068770673724384</v>
      </c>
      <c r="AA1001">
        <v>0</v>
      </c>
      <c r="AB1001">
        <v>64.200063458304342</v>
      </c>
      <c r="AE1001">
        <v>8.884014258294485</v>
      </c>
      <c r="AF1001">
        <v>7.5821318765077885</v>
      </c>
      <c r="AG1001">
        <v>2232.6478873239435</v>
      </c>
      <c r="AH1001">
        <v>87.654320987654302</v>
      </c>
      <c r="AI1001">
        <v>17.901234567901238</v>
      </c>
      <c r="AJ1001">
        <v>746.46437230135507</v>
      </c>
      <c r="AK1001">
        <v>25.300692446941156</v>
      </c>
      <c r="AM1001">
        <v>20.989977549498722</v>
      </c>
      <c r="AN1001">
        <v>99</v>
      </c>
      <c r="AO1001">
        <v>99</v>
      </c>
      <c r="AP1001">
        <v>99</v>
      </c>
      <c r="AQ1001">
        <v>99</v>
      </c>
      <c r="AR1001">
        <v>222.84507042253523</v>
      </c>
      <c r="AS1001">
        <v>23.565933175611967</v>
      </c>
    </row>
    <row r="1002" spans="1:45">
      <c r="A1002">
        <v>17</v>
      </c>
      <c r="B1002">
        <v>64</v>
      </c>
      <c r="C1002">
        <v>2024</v>
      </c>
      <c r="D1002">
        <v>4</v>
      </c>
      <c r="E1002">
        <v>99</v>
      </c>
      <c r="F1002">
        <v>99</v>
      </c>
      <c r="G1002">
        <v>99</v>
      </c>
      <c r="H1002">
        <v>99</v>
      </c>
      <c r="I1002">
        <v>99</v>
      </c>
      <c r="J1002">
        <v>999</v>
      </c>
      <c r="K1002">
        <v>99</v>
      </c>
      <c r="L1002">
        <v>99</v>
      </c>
      <c r="M1002">
        <v>6</v>
      </c>
      <c r="N1002">
        <v>99</v>
      </c>
      <c r="O1002">
        <v>99</v>
      </c>
      <c r="P1002">
        <v>99</v>
      </c>
      <c r="Q1002">
        <v>372</v>
      </c>
      <c r="R1002">
        <v>422</v>
      </c>
      <c r="S1002">
        <v>2.7529691211401421</v>
      </c>
      <c r="T1002">
        <v>6</v>
      </c>
      <c r="U1002">
        <v>260.76872037914683</v>
      </c>
      <c r="V1002">
        <v>6.1611374407582931</v>
      </c>
      <c r="W1002">
        <v>0</v>
      </c>
      <c r="X1002">
        <v>2.1327014218009483</v>
      </c>
      <c r="Y1002">
        <v>36.076480999413</v>
      </c>
      <c r="Z1002">
        <v>1.2512836533264731</v>
      </c>
      <c r="AA1002">
        <v>0</v>
      </c>
      <c r="AB1002">
        <v>60.327734208940733</v>
      </c>
      <c r="AE1002">
        <v>9.5539959248358617</v>
      </c>
      <c r="AF1002">
        <v>8.0343057856881277</v>
      </c>
      <c r="AG1002">
        <v>2236.9095607235136</v>
      </c>
      <c r="AH1002">
        <v>91.706161137440787</v>
      </c>
      <c r="AI1002">
        <v>18.009478672985779</v>
      </c>
      <c r="AJ1002">
        <v>793.288282602408</v>
      </c>
      <c r="AK1002">
        <v>27.864318944840633</v>
      </c>
      <c r="AM1002">
        <v>22.966627975850031</v>
      </c>
      <c r="AN1002">
        <v>99</v>
      </c>
      <c r="AO1002">
        <v>99</v>
      </c>
      <c r="AP1002">
        <v>99</v>
      </c>
      <c r="AQ1002">
        <v>99</v>
      </c>
      <c r="AR1002">
        <v>223.08527131782952</v>
      </c>
      <c r="AS1002">
        <v>23.583758200142579</v>
      </c>
    </row>
    <row r="1003" spans="1:45">
      <c r="A1003">
        <v>17</v>
      </c>
      <c r="B1003">
        <v>65</v>
      </c>
      <c r="C1003">
        <v>2024</v>
      </c>
      <c r="D1003">
        <v>5</v>
      </c>
      <c r="E1003">
        <v>99</v>
      </c>
      <c r="F1003">
        <v>99</v>
      </c>
      <c r="G1003">
        <v>99</v>
      </c>
      <c r="H1003">
        <v>99</v>
      </c>
      <c r="I1003">
        <v>99</v>
      </c>
      <c r="J1003">
        <v>999</v>
      </c>
      <c r="K1003">
        <v>99</v>
      </c>
      <c r="L1003">
        <v>99</v>
      </c>
      <c r="M1003">
        <v>6</v>
      </c>
      <c r="N1003">
        <v>99</v>
      </c>
      <c r="O1003">
        <v>99</v>
      </c>
      <c r="P1003">
        <v>99</v>
      </c>
      <c r="Q1003">
        <v>311</v>
      </c>
      <c r="R1003">
        <v>368</v>
      </c>
      <c r="S1003">
        <v>2.7820163487738419</v>
      </c>
      <c r="T1003">
        <v>6</v>
      </c>
      <c r="U1003">
        <v>264.24402173913018</v>
      </c>
      <c r="V1003">
        <v>6.7934782608695654</v>
      </c>
      <c r="W1003">
        <v>0</v>
      </c>
      <c r="X1003">
        <v>2.9891304347826089</v>
      </c>
      <c r="Y1003">
        <v>39.084875134257643</v>
      </c>
      <c r="Z1003">
        <v>1.260630549757203</v>
      </c>
      <c r="AA1003">
        <v>0</v>
      </c>
      <c r="AB1003">
        <v>65.768581975337113</v>
      </c>
      <c r="AE1003">
        <v>9.8264352469959988</v>
      </c>
      <c r="AF1003">
        <v>8.4529163281955242</v>
      </c>
      <c r="AG1003">
        <v>2253.6856287425153</v>
      </c>
      <c r="AH1003">
        <v>90.760869565217376</v>
      </c>
      <c r="AI1003">
        <v>16.032608695652176</v>
      </c>
      <c r="AJ1003">
        <v>735.62083436316357</v>
      </c>
      <c r="AK1003">
        <v>15.751645364545489</v>
      </c>
      <c r="AM1003">
        <v>27.937573706153849</v>
      </c>
      <c r="AN1003">
        <v>99</v>
      </c>
      <c r="AO1003">
        <v>99</v>
      </c>
      <c r="AP1003">
        <v>99</v>
      </c>
      <c r="AQ1003">
        <v>99</v>
      </c>
      <c r="AR1003">
        <v>223.43712574850304</v>
      </c>
      <c r="AS1003">
        <v>23.742089044888619</v>
      </c>
    </row>
    <row r="1004" spans="1:45">
      <c r="A1004">
        <v>17</v>
      </c>
      <c r="B1004">
        <v>66</v>
      </c>
      <c r="C1004">
        <v>2024</v>
      </c>
      <c r="D1004">
        <v>6</v>
      </c>
      <c r="E1004">
        <v>99</v>
      </c>
      <c r="F1004">
        <v>99</v>
      </c>
      <c r="G1004">
        <v>99</v>
      </c>
      <c r="H1004">
        <v>99</v>
      </c>
      <c r="I1004">
        <v>99</v>
      </c>
      <c r="J1004">
        <v>999</v>
      </c>
      <c r="K1004">
        <v>99</v>
      </c>
      <c r="L1004">
        <v>99</v>
      </c>
      <c r="M1004">
        <v>6</v>
      </c>
      <c r="N1004">
        <v>99</v>
      </c>
      <c r="O1004">
        <v>99</v>
      </c>
      <c r="P1004">
        <v>99</v>
      </c>
      <c r="Q1004">
        <v>323</v>
      </c>
      <c r="R1004">
        <v>379</v>
      </c>
      <c r="S1004">
        <v>2.8759894459102906</v>
      </c>
      <c r="T1004">
        <v>6</v>
      </c>
      <c r="U1004">
        <v>266.71688654353557</v>
      </c>
      <c r="V1004">
        <v>6.596306068601586</v>
      </c>
      <c r="W1004">
        <v>0</v>
      </c>
      <c r="X1004">
        <v>2.1108179419525075</v>
      </c>
      <c r="Y1004">
        <v>37.539649115858886</v>
      </c>
      <c r="Z1004">
        <v>1.2468128274931809</v>
      </c>
      <c r="AA1004">
        <v>0</v>
      </c>
      <c r="AB1004">
        <v>69.540840676939212</v>
      </c>
      <c r="AE1004">
        <v>10.800797948133372</v>
      </c>
      <c r="AF1004">
        <v>9.3898554407929993</v>
      </c>
      <c r="AG1004">
        <v>2290.5920679886685</v>
      </c>
      <c r="AH1004">
        <v>93.139841688654371</v>
      </c>
      <c r="AI1004">
        <v>18.205804749340366</v>
      </c>
      <c r="AJ1004">
        <v>736.06519383055456</v>
      </c>
      <c r="AK1004">
        <v>14.136421292821288</v>
      </c>
      <c r="AM1004">
        <v>26.783602377522904</v>
      </c>
      <c r="AN1004">
        <v>99</v>
      </c>
      <c r="AO1004">
        <v>99</v>
      </c>
      <c r="AP1004">
        <v>99</v>
      </c>
      <c r="AQ1004">
        <v>99</v>
      </c>
      <c r="AR1004">
        <v>223.84419263456095</v>
      </c>
      <c r="AS1004">
        <v>23.883889508875281</v>
      </c>
    </row>
    <row r="1005" spans="1:45">
      <c r="A1005">
        <v>17</v>
      </c>
      <c r="B1005">
        <v>67</v>
      </c>
      <c r="C1005">
        <v>2024</v>
      </c>
      <c r="D1005">
        <v>7</v>
      </c>
      <c r="E1005">
        <v>99</v>
      </c>
      <c r="F1005">
        <v>99</v>
      </c>
      <c r="G1005">
        <v>99</v>
      </c>
      <c r="H1005">
        <v>99</v>
      </c>
      <c r="I1005">
        <v>99</v>
      </c>
      <c r="J1005">
        <v>999</v>
      </c>
      <c r="K1005">
        <v>99</v>
      </c>
      <c r="L1005">
        <v>99</v>
      </c>
      <c r="M1005">
        <v>6</v>
      </c>
      <c r="N1005">
        <v>99</v>
      </c>
      <c r="O1005">
        <v>99</v>
      </c>
      <c r="P1005">
        <v>99</v>
      </c>
      <c r="Q1005">
        <v>309</v>
      </c>
      <c r="R1005">
        <v>351</v>
      </c>
      <c r="S1005">
        <v>2.7031700288184446</v>
      </c>
      <c r="T1005">
        <v>6</v>
      </c>
      <c r="U1005">
        <v>264.57293447293472</v>
      </c>
      <c r="V1005">
        <v>6.8376068376068373</v>
      </c>
      <c r="W1005">
        <v>0</v>
      </c>
      <c r="X1005">
        <v>3.7037037037037042</v>
      </c>
      <c r="Y1005">
        <v>40.630284723195111</v>
      </c>
      <c r="Z1005">
        <v>1.182972739267647</v>
      </c>
      <c r="AA1005">
        <v>0</v>
      </c>
      <c r="AB1005">
        <v>58.683258560817393</v>
      </c>
      <c r="AE1005">
        <v>11.810228802153436</v>
      </c>
      <c r="AF1005">
        <v>10.400871895981775</v>
      </c>
      <c r="AG1005">
        <v>2215.6862745098038</v>
      </c>
      <c r="AH1005">
        <v>87.179487179487182</v>
      </c>
      <c r="AI1005">
        <v>13.39031339031339</v>
      </c>
      <c r="AJ1005">
        <v>664.84407696418282</v>
      </c>
      <c r="AK1005">
        <v>24.709049987718473</v>
      </c>
      <c r="AM1005">
        <v>28.938247873342196</v>
      </c>
      <c r="AN1005">
        <v>99</v>
      </c>
      <c r="AO1005">
        <v>99</v>
      </c>
      <c r="AP1005">
        <v>99</v>
      </c>
      <c r="AQ1005">
        <v>99</v>
      </c>
      <c r="AR1005">
        <v>223.95098039215696</v>
      </c>
      <c r="AS1005">
        <v>23.577879370717167</v>
      </c>
    </row>
    <row r="1006" spans="1:45">
      <c r="A1006">
        <v>17</v>
      </c>
      <c r="B1006">
        <v>68</v>
      </c>
      <c r="C1006">
        <v>2024</v>
      </c>
      <c r="D1006">
        <v>8</v>
      </c>
      <c r="E1006">
        <v>99</v>
      </c>
      <c r="F1006">
        <v>99</v>
      </c>
      <c r="G1006">
        <v>99</v>
      </c>
      <c r="H1006">
        <v>99</v>
      </c>
      <c r="I1006">
        <v>99</v>
      </c>
      <c r="J1006">
        <v>999</v>
      </c>
      <c r="K1006">
        <v>99</v>
      </c>
      <c r="L1006">
        <v>99</v>
      </c>
      <c r="M1006">
        <v>6</v>
      </c>
      <c r="N1006">
        <v>99</v>
      </c>
      <c r="O1006">
        <v>99</v>
      </c>
      <c r="P1006">
        <v>99</v>
      </c>
      <c r="Q1006">
        <v>331</v>
      </c>
      <c r="R1006">
        <v>381</v>
      </c>
      <c r="S1006">
        <v>2.736842105263158</v>
      </c>
      <c r="T1006">
        <v>6</v>
      </c>
      <c r="U1006">
        <v>267.24409448818903</v>
      </c>
      <c r="V1006">
        <v>4.1994750656167978</v>
      </c>
      <c r="W1006">
        <v>0</v>
      </c>
      <c r="X1006">
        <v>3.149606299212599</v>
      </c>
      <c r="Y1006">
        <v>37.502536719540224</v>
      </c>
      <c r="Z1006">
        <v>1.1179681440782139</v>
      </c>
      <c r="AA1006">
        <v>0</v>
      </c>
      <c r="AB1006">
        <v>67.606127414238514</v>
      </c>
      <c r="AE1006">
        <v>11.169744942832015</v>
      </c>
      <c r="AF1006">
        <v>10.069838115138351</v>
      </c>
      <c r="AG1006">
        <v>2172.1681159420295</v>
      </c>
      <c r="AH1006">
        <v>90.551181102362207</v>
      </c>
      <c r="AI1006">
        <v>11.811023622047244</v>
      </c>
      <c r="AJ1006">
        <v>702.34022939312399</v>
      </c>
      <c r="AK1006">
        <v>35.767632982938501</v>
      </c>
      <c r="AM1006">
        <v>46.305181390271642</v>
      </c>
      <c r="AN1006">
        <v>99</v>
      </c>
      <c r="AO1006">
        <v>99</v>
      </c>
      <c r="AP1006">
        <v>99</v>
      </c>
      <c r="AQ1006">
        <v>99</v>
      </c>
      <c r="AR1006">
        <v>224.6</v>
      </c>
      <c r="AS1006">
        <v>23.655354714295296</v>
      </c>
    </row>
    <row r="1007" spans="1:45">
      <c r="A1007">
        <v>17</v>
      </c>
      <c r="B1007">
        <v>69</v>
      </c>
      <c r="C1007">
        <v>2024</v>
      </c>
      <c r="D1007">
        <v>9</v>
      </c>
      <c r="E1007">
        <v>99</v>
      </c>
      <c r="F1007">
        <v>99</v>
      </c>
      <c r="G1007">
        <v>99</v>
      </c>
      <c r="H1007">
        <v>99</v>
      </c>
      <c r="I1007">
        <v>99</v>
      </c>
      <c r="J1007">
        <v>999</v>
      </c>
      <c r="K1007">
        <v>99</v>
      </c>
      <c r="L1007">
        <v>99</v>
      </c>
      <c r="M1007">
        <v>6</v>
      </c>
      <c r="N1007">
        <v>99</v>
      </c>
      <c r="O1007">
        <v>99</v>
      </c>
      <c r="P1007">
        <v>99</v>
      </c>
      <c r="Q1007">
        <v>377</v>
      </c>
      <c r="R1007">
        <v>429</v>
      </c>
      <c r="S1007">
        <v>2.7780373831775704</v>
      </c>
      <c r="T1007">
        <v>6</v>
      </c>
      <c r="U1007">
        <v>267.66363636363621</v>
      </c>
      <c r="V1007">
        <v>4.4289044289044277</v>
      </c>
      <c r="W1007">
        <v>0</v>
      </c>
      <c r="X1007">
        <v>1.6317016317016313</v>
      </c>
      <c r="Y1007">
        <v>36.808018684215554</v>
      </c>
      <c r="Z1007">
        <v>1.1158907923143211</v>
      </c>
      <c r="AA1007">
        <v>0</v>
      </c>
      <c r="AB1007">
        <v>65.257921580961707</v>
      </c>
      <c r="AE1007">
        <v>11.38837271037961</v>
      </c>
      <c r="AF1007">
        <v>10.285908846730612</v>
      </c>
      <c r="AG1007">
        <v>2228.1583113456463</v>
      </c>
      <c r="AH1007">
        <v>88.344988344988352</v>
      </c>
      <c r="AI1007">
        <v>10.955710955710956</v>
      </c>
      <c r="AJ1007">
        <v>675.67267078887744</v>
      </c>
      <c r="AK1007">
        <v>37.869142706740902</v>
      </c>
      <c r="AM1007">
        <v>32.756899457342804</v>
      </c>
      <c r="AN1007">
        <v>99</v>
      </c>
      <c r="AO1007">
        <v>99</v>
      </c>
      <c r="AP1007">
        <v>99</v>
      </c>
      <c r="AQ1007">
        <v>99</v>
      </c>
      <c r="AR1007">
        <v>224.69656992084435</v>
      </c>
      <c r="AS1007">
        <v>23.774315071514511</v>
      </c>
    </row>
    <row r="1008" spans="1:45">
      <c r="A1008">
        <v>17</v>
      </c>
      <c r="B1008">
        <v>70</v>
      </c>
      <c r="C1008">
        <v>2024</v>
      </c>
      <c r="D1008">
        <v>10</v>
      </c>
      <c r="E1008">
        <v>99</v>
      </c>
      <c r="F1008">
        <v>99</v>
      </c>
      <c r="G1008">
        <v>99</v>
      </c>
      <c r="H1008">
        <v>99</v>
      </c>
      <c r="I1008">
        <v>99</v>
      </c>
      <c r="J1008">
        <v>999</v>
      </c>
      <c r="K1008">
        <v>99</v>
      </c>
      <c r="L1008">
        <v>99</v>
      </c>
      <c r="M1008">
        <v>6</v>
      </c>
      <c r="N1008">
        <v>99</v>
      </c>
      <c r="O1008">
        <v>99</v>
      </c>
      <c r="P1008">
        <v>99</v>
      </c>
      <c r="Q1008">
        <v>945</v>
      </c>
      <c r="R1008">
        <v>1196</v>
      </c>
      <c r="S1008">
        <v>3.2020117351215425</v>
      </c>
      <c r="T1008">
        <v>6</v>
      </c>
      <c r="U1008">
        <v>270.62884615384593</v>
      </c>
      <c r="V1008">
        <v>8.779264214046826</v>
      </c>
      <c r="W1008">
        <v>0</v>
      </c>
      <c r="X1008">
        <v>3.9297658862876248</v>
      </c>
      <c r="Y1008">
        <v>43.259962361111825</v>
      </c>
      <c r="Z1008">
        <v>1.3255769660642047</v>
      </c>
      <c r="AA1008">
        <v>0</v>
      </c>
      <c r="AB1008">
        <v>63.812685725878637</v>
      </c>
      <c r="AE1008">
        <v>12.216547497446372</v>
      </c>
      <c r="AF1008">
        <v>10.970954157694157</v>
      </c>
      <c r="AG1008">
        <v>2294.0341506129598</v>
      </c>
      <c r="AH1008">
        <v>95.484949832775911</v>
      </c>
      <c r="AI1008">
        <v>28.678929765886288</v>
      </c>
      <c r="AJ1008">
        <v>793.71962325487777</v>
      </c>
      <c r="AK1008">
        <v>13.879139167386951</v>
      </c>
      <c r="AM1008">
        <v>31.640672597789525</v>
      </c>
      <c r="AN1008">
        <v>99</v>
      </c>
      <c r="AO1008">
        <v>99</v>
      </c>
      <c r="AP1008">
        <v>99</v>
      </c>
      <c r="AQ1008">
        <v>99</v>
      </c>
      <c r="AR1008">
        <v>221.76182136602452</v>
      </c>
      <c r="AS1008">
        <v>24.80863734562687</v>
      </c>
    </row>
    <row r="1009" spans="1:45">
      <c r="A1009">
        <v>17</v>
      </c>
      <c r="B1009">
        <v>71</v>
      </c>
      <c r="C1009">
        <v>2024</v>
      </c>
      <c r="D1009">
        <v>11</v>
      </c>
      <c r="E1009">
        <v>99</v>
      </c>
      <c r="F1009">
        <v>99</v>
      </c>
      <c r="G1009">
        <v>99</v>
      </c>
      <c r="H1009">
        <v>99</v>
      </c>
      <c r="I1009">
        <v>99</v>
      </c>
      <c r="J1009">
        <v>999</v>
      </c>
      <c r="K1009">
        <v>99</v>
      </c>
      <c r="L1009">
        <v>99</v>
      </c>
      <c r="M1009">
        <v>6</v>
      </c>
      <c r="N1009">
        <v>99</v>
      </c>
      <c r="O1009">
        <v>99</v>
      </c>
      <c r="P1009">
        <v>99</v>
      </c>
      <c r="Q1009">
        <v>714</v>
      </c>
      <c r="R1009">
        <v>911</v>
      </c>
      <c r="S1009">
        <v>3.3369923161361141</v>
      </c>
      <c r="T1009">
        <v>6</v>
      </c>
      <c r="U1009">
        <v>273.56564215148205</v>
      </c>
      <c r="V1009">
        <v>9.9890230515916585</v>
      </c>
      <c r="W1009">
        <v>0</v>
      </c>
      <c r="X1009">
        <v>5.9275521405049396</v>
      </c>
      <c r="Y1009">
        <v>44.042493882585994</v>
      </c>
      <c r="Z1009">
        <v>1.4179124429524863</v>
      </c>
      <c r="AA1009">
        <v>0</v>
      </c>
      <c r="AB1009">
        <v>70.120588021049613</v>
      </c>
      <c r="AE1009">
        <v>11.404606910365544</v>
      </c>
      <c r="AF1009">
        <v>10.242080426400916</v>
      </c>
      <c r="AG1009">
        <v>2369.0903686087991</v>
      </c>
      <c r="AH1009">
        <v>92.316136114160244</v>
      </c>
      <c r="AI1009">
        <v>34.46761800219538</v>
      </c>
      <c r="AJ1009">
        <v>815.93384790201185</v>
      </c>
      <c r="AK1009">
        <v>17.489959457473265</v>
      </c>
      <c r="AM1009">
        <v>33.737025499255274</v>
      </c>
      <c r="AN1009">
        <v>99</v>
      </c>
      <c r="AO1009">
        <v>99</v>
      </c>
      <c r="AP1009">
        <v>99</v>
      </c>
      <c r="AQ1009">
        <v>99</v>
      </c>
      <c r="AR1009">
        <v>221.68014268727703</v>
      </c>
      <c r="AS1009">
        <v>25.099284493294743</v>
      </c>
    </row>
    <row r="1010" spans="1:45">
      <c r="A1010">
        <v>17</v>
      </c>
      <c r="B1010">
        <v>72</v>
      </c>
      <c r="C1010">
        <v>2024</v>
      </c>
      <c r="D1010">
        <v>12</v>
      </c>
      <c r="E1010">
        <v>99</v>
      </c>
      <c r="F1010">
        <v>99</v>
      </c>
      <c r="G1010">
        <v>99</v>
      </c>
      <c r="H1010">
        <v>99</v>
      </c>
      <c r="I1010">
        <v>99</v>
      </c>
      <c r="J1010">
        <v>999</v>
      </c>
      <c r="K1010">
        <v>99</v>
      </c>
      <c r="L1010">
        <v>99</v>
      </c>
      <c r="M1010">
        <v>6</v>
      </c>
      <c r="N1010">
        <v>99</v>
      </c>
      <c r="O1010">
        <v>99</v>
      </c>
      <c r="P1010">
        <v>99</v>
      </c>
      <c r="Q1010">
        <v>164</v>
      </c>
      <c r="R1010">
        <v>202</v>
      </c>
      <c r="S1010">
        <v>3.4752475247524743</v>
      </c>
      <c r="T1010">
        <v>6</v>
      </c>
      <c r="U1010">
        <v>278.09554455445539</v>
      </c>
      <c r="V1010">
        <v>14.851485148514852</v>
      </c>
      <c r="W1010">
        <v>0</v>
      </c>
      <c r="X1010">
        <v>4.4554455445544567</v>
      </c>
      <c r="Y1010">
        <v>43.986287579204152</v>
      </c>
      <c r="Z1010">
        <v>1.5063828514581348</v>
      </c>
      <c r="AA1010">
        <v>0</v>
      </c>
      <c r="AB1010">
        <v>70.415680170644691</v>
      </c>
      <c r="AE1010">
        <v>12.088569718731298</v>
      </c>
      <c r="AF1010">
        <v>10.923342752539336</v>
      </c>
      <c r="AG1010">
        <v>2251.497354497355</v>
      </c>
      <c r="AH1010">
        <v>93.564356435643546</v>
      </c>
      <c r="AI1010">
        <v>36.138613861386141</v>
      </c>
      <c r="AJ1010">
        <v>701.00573724028413</v>
      </c>
      <c r="AK1010">
        <v>30.698809576322805</v>
      </c>
      <c r="AM1010">
        <v>29.128301750806809</v>
      </c>
      <c r="AN1010">
        <v>99</v>
      </c>
      <c r="AO1010">
        <v>99</v>
      </c>
      <c r="AP1010">
        <v>99</v>
      </c>
      <c r="AQ1010">
        <v>99</v>
      </c>
      <c r="AR1010">
        <v>222.52380952380952</v>
      </c>
      <c r="AS1010">
        <v>25.435135150293728</v>
      </c>
    </row>
    <row r="1011" spans="1:45">
      <c r="A1011">
        <v>17</v>
      </c>
      <c r="B1011">
        <v>73</v>
      </c>
      <c r="C1011">
        <v>2024</v>
      </c>
      <c r="D1011">
        <v>1</v>
      </c>
      <c r="E1011">
        <v>99</v>
      </c>
      <c r="F1011">
        <v>99</v>
      </c>
      <c r="G1011">
        <v>99</v>
      </c>
      <c r="H1011">
        <v>99</v>
      </c>
      <c r="I1011">
        <v>99</v>
      </c>
      <c r="J1011">
        <v>999</v>
      </c>
      <c r="K1011">
        <v>99</v>
      </c>
      <c r="L1011">
        <v>99</v>
      </c>
      <c r="M1011">
        <v>7</v>
      </c>
      <c r="N1011">
        <v>99</v>
      </c>
      <c r="O1011">
        <v>99</v>
      </c>
      <c r="P1011">
        <v>99</v>
      </c>
      <c r="Q1011">
        <v>664</v>
      </c>
      <c r="R1011">
        <v>849</v>
      </c>
      <c r="S1011">
        <v>3.1818181818181817</v>
      </c>
      <c r="T1011">
        <v>7</v>
      </c>
      <c r="U1011">
        <v>278.78598351001193</v>
      </c>
      <c r="V1011">
        <v>7.3027090694935231</v>
      </c>
      <c r="W1011">
        <v>100</v>
      </c>
      <c r="X1011">
        <v>6.2426383981154308</v>
      </c>
      <c r="Y1011">
        <v>43.047662838512849</v>
      </c>
      <c r="Z1011">
        <v>1.2306222707562049</v>
      </c>
      <c r="AA1011">
        <v>0</v>
      </c>
      <c r="AB1011">
        <v>64.858370144391529</v>
      </c>
      <c r="AE1011">
        <v>15.66131710016602</v>
      </c>
      <c r="AF1011">
        <v>14.30622088232092</v>
      </c>
      <c r="AG1011">
        <v>2206.3386699507387</v>
      </c>
      <c r="AH1011">
        <v>95.641931684334494</v>
      </c>
      <c r="AI1011">
        <v>17.903415783274436</v>
      </c>
      <c r="AJ1011">
        <v>662.61458890575443</v>
      </c>
      <c r="AK1011">
        <v>21.125864994097995</v>
      </c>
      <c r="AM1011">
        <v>23.73849767925644</v>
      </c>
      <c r="AN1011">
        <v>99</v>
      </c>
      <c r="AO1011">
        <v>99</v>
      </c>
      <c r="AP1011">
        <v>99</v>
      </c>
      <c r="AQ1011">
        <v>99</v>
      </c>
      <c r="AR1011">
        <v>223.77955665024632</v>
      </c>
      <c r="AS1011">
        <v>24.920490466348927</v>
      </c>
    </row>
    <row r="1012" spans="1:45">
      <c r="A1012">
        <v>17</v>
      </c>
      <c r="B1012">
        <v>74</v>
      </c>
      <c r="C1012">
        <v>2024</v>
      </c>
      <c r="D1012">
        <v>2</v>
      </c>
      <c r="E1012">
        <v>99</v>
      </c>
      <c r="F1012">
        <v>99</v>
      </c>
      <c r="G1012">
        <v>99</v>
      </c>
      <c r="H1012">
        <v>99</v>
      </c>
      <c r="I1012">
        <v>99</v>
      </c>
      <c r="J1012">
        <v>999</v>
      </c>
      <c r="K1012">
        <v>99</v>
      </c>
      <c r="L1012">
        <v>99</v>
      </c>
      <c r="M1012">
        <v>7</v>
      </c>
      <c r="N1012">
        <v>99</v>
      </c>
      <c r="O1012">
        <v>99</v>
      </c>
      <c r="P1012">
        <v>99</v>
      </c>
      <c r="Q1012">
        <v>410</v>
      </c>
      <c r="R1012">
        <v>497</v>
      </c>
      <c r="S1012">
        <v>3.0786290322580641</v>
      </c>
      <c r="T1012">
        <v>7</v>
      </c>
      <c r="U1012">
        <v>277.80563380281683</v>
      </c>
      <c r="V1012">
        <v>6.2374245472837009</v>
      </c>
      <c r="W1012">
        <v>100</v>
      </c>
      <c r="X1012">
        <v>4.6277665995975843</v>
      </c>
      <c r="Y1012">
        <v>37.281139313894442</v>
      </c>
      <c r="Z1012">
        <v>1.1351840728812601</v>
      </c>
      <c r="AA1012">
        <v>0</v>
      </c>
      <c r="AB1012">
        <v>61.721670127864051</v>
      </c>
      <c r="AE1012">
        <v>15.888746803069056</v>
      </c>
      <c r="AF1012">
        <v>14.477495612011072</v>
      </c>
      <c r="AG1012">
        <v>2141.4688172043011</v>
      </c>
      <c r="AH1012">
        <v>93.561368209255505</v>
      </c>
      <c r="AI1012">
        <v>12.474849094567402</v>
      </c>
      <c r="AJ1012">
        <v>680.57176120223517</v>
      </c>
      <c r="AK1012">
        <v>3.888985930277129</v>
      </c>
      <c r="AM1012">
        <v>8.8060707906998896</v>
      </c>
      <c r="AN1012">
        <v>99</v>
      </c>
      <c r="AO1012">
        <v>99</v>
      </c>
      <c r="AP1012">
        <v>99</v>
      </c>
      <c r="AQ1012">
        <v>99</v>
      </c>
      <c r="AR1012">
        <v>224.43440860215057</v>
      </c>
      <c r="AS1012">
        <v>24.608246193551167</v>
      </c>
    </row>
    <row r="1013" spans="1:45">
      <c r="A1013">
        <v>17</v>
      </c>
      <c r="B1013">
        <v>75</v>
      </c>
      <c r="C1013">
        <v>2024</v>
      </c>
      <c r="D1013">
        <v>3</v>
      </c>
      <c r="E1013">
        <v>99</v>
      </c>
      <c r="F1013">
        <v>99</v>
      </c>
      <c r="G1013">
        <v>99</v>
      </c>
      <c r="H1013">
        <v>99</v>
      </c>
      <c r="I1013">
        <v>99</v>
      </c>
      <c r="J1013">
        <v>999</v>
      </c>
      <c r="K1013">
        <v>99</v>
      </c>
      <c r="L1013">
        <v>99</v>
      </c>
      <c r="M1013">
        <v>7</v>
      </c>
      <c r="N1013">
        <v>99</v>
      </c>
      <c r="O1013">
        <v>99</v>
      </c>
      <c r="P1013">
        <v>99</v>
      </c>
      <c r="Q1013">
        <v>426</v>
      </c>
      <c r="R1013">
        <v>509</v>
      </c>
      <c r="S1013">
        <v>3.1577909270216966</v>
      </c>
      <c r="T1013">
        <v>7</v>
      </c>
      <c r="U1013">
        <v>275.01512770137526</v>
      </c>
      <c r="V1013">
        <v>7.2691552062868352</v>
      </c>
      <c r="W1013">
        <v>100</v>
      </c>
      <c r="X1013">
        <v>4.1257367387033401</v>
      </c>
      <c r="Y1013">
        <v>43.165011970141641</v>
      </c>
      <c r="Z1013">
        <v>1.2246914841530421</v>
      </c>
      <c r="AA1013">
        <v>0</v>
      </c>
      <c r="AB1013">
        <v>54.435004811935663</v>
      </c>
      <c r="AE1013">
        <v>13.956676720592265</v>
      </c>
      <c r="AF1013">
        <v>12.555433483721163</v>
      </c>
      <c r="AG1013">
        <v>2158.6451612903224</v>
      </c>
      <c r="AH1013">
        <v>91.355599214145371</v>
      </c>
      <c r="AI1013">
        <v>16.11001964636543</v>
      </c>
      <c r="AJ1013">
        <v>610.81401433742144</v>
      </c>
      <c r="AK1013">
        <v>11.99699715667346</v>
      </c>
      <c r="AM1013">
        <v>15.259626947243461</v>
      </c>
      <c r="AN1013">
        <v>99</v>
      </c>
      <c r="AO1013">
        <v>99</v>
      </c>
      <c r="AP1013">
        <v>99</v>
      </c>
      <c r="AQ1013">
        <v>99</v>
      </c>
      <c r="AR1013">
        <v>223.24516129032256</v>
      </c>
      <c r="AS1013">
        <v>24.644637733211177</v>
      </c>
    </row>
    <row r="1014" spans="1:45">
      <c r="A1014">
        <v>17</v>
      </c>
      <c r="B1014">
        <v>76</v>
      </c>
      <c r="C1014">
        <v>2024</v>
      </c>
      <c r="D1014">
        <v>4</v>
      </c>
      <c r="E1014">
        <v>99</v>
      </c>
      <c r="F1014">
        <v>99</v>
      </c>
      <c r="G1014">
        <v>99</v>
      </c>
      <c r="H1014">
        <v>99</v>
      </c>
      <c r="I1014">
        <v>99</v>
      </c>
      <c r="J1014">
        <v>999</v>
      </c>
      <c r="K1014">
        <v>99</v>
      </c>
      <c r="L1014">
        <v>99</v>
      </c>
      <c r="M1014">
        <v>7</v>
      </c>
      <c r="N1014">
        <v>99</v>
      </c>
      <c r="O1014">
        <v>99</v>
      </c>
      <c r="P1014">
        <v>99</v>
      </c>
      <c r="Q1014">
        <v>487</v>
      </c>
      <c r="R1014">
        <v>580</v>
      </c>
      <c r="S1014">
        <v>3.233564013840831</v>
      </c>
      <c r="T1014">
        <v>7</v>
      </c>
      <c r="U1014">
        <v>281.82086206896525</v>
      </c>
      <c r="V1014">
        <v>9.6551724137931032</v>
      </c>
      <c r="W1014">
        <v>100</v>
      </c>
      <c r="X1014">
        <v>5.6896551724137918</v>
      </c>
      <c r="Y1014">
        <v>39.294554715525848</v>
      </c>
      <c r="Z1014">
        <v>1.289584927655002</v>
      </c>
      <c r="AA1014">
        <v>0</v>
      </c>
      <c r="AB1014">
        <v>67.478214740111696</v>
      </c>
      <c r="AE1014">
        <v>13.131084446456873</v>
      </c>
      <c r="AF1014">
        <v>11.933876598318649</v>
      </c>
      <c r="AG1014">
        <v>2217.4822429906544</v>
      </c>
      <c r="AH1014">
        <v>92.241379310344811</v>
      </c>
      <c r="AI1014">
        <v>15.51724137931034</v>
      </c>
      <c r="AJ1014">
        <v>679.85825018079595</v>
      </c>
      <c r="AK1014">
        <v>29.116865044760672</v>
      </c>
      <c r="AM1014">
        <v>29.996092475581257</v>
      </c>
      <c r="AN1014">
        <v>99</v>
      </c>
      <c r="AO1014">
        <v>99</v>
      </c>
      <c r="AP1014">
        <v>99</v>
      </c>
      <c r="AQ1014">
        <v>99</v>
      </c>
      <c r="AR1014">
        <v>224.42803738317753</v>
      </c>
      <c r="AS1014">
        <v>24.99424963023128</v>
      </c>
    </row>
    <row r="1015" spans="1:45">
      <c r="A1015">
        <v>17</v>
      </c>
      <c r="B1015">
        <v>77</v>
      </c>
      <c r="C1015">
        <v>2024</v>
      </c>
      <c r="D1015">
        <v>5</v>
      </c>
      <c r="E1015">
        <v>99</v>
      </c>
      <c r="F1015">
        <v>99</v>
      </c>
      <c r="G1015">
        <v>99</v>
      </c>
      <c r="H1015">
        <v>99</v>
      </c>
      <c r="I1015">
        <v>99</v>
      </c>
      <c r="J1015">
        <v>999</v>
      </c>
      <c r="K1015">
        <v>99</v>
      </c>
      <c r="L1015">
        <v>99</v>
      </c>
      <c r="M1015">
        <v>7</v>
      </c>
      <c r="N1015">
        <v>99</v>
      </c>
      <c r="O1015">
        <v>99</v>
      </c>
      <c r="P1015">
        <v>99</v>
      </c>
      <c r="Q1015">
        <v>465</v>
      </c>
      <c r="R1015">
        <v>548</v>
      </c>
      <c r="S1015">
        <v>3.1642335766423346</v>
      </c>
      <c r="T1015">
        <v>7</v>
      </c>
      <c r="U1015">
        <v>279.45565693430655</v>
      </c>
      <c r="V1015">
        <v>8.0291970802919703</v>
      </c>
      <c r="W1015">
        <v>100</v>
      </c>
      <c r="X1015">
        <v>5.839416058394165</v>
      </c>
      <c r="Y1015">
        <v>41.050460590770953</v>
      </c>
      <c r="Z1015">
        <v>1.3244052363659258</v>
      </c>
      <c r="AA1015">
        <v>0</v>
      </c>
      <c r="AB1015">
        <v>69.044548809146704</v>
      </c>
      <c r="AE1015">
        <v>14.632843791722298</v>
      </c>
      <c r="AF1015">
        <v>13.312114506905685</v>
      </c>
      <c r="AG1015">
        <v>2240.293762575453</v>
      </c>
      <c r="AH1015">
        <v>90.693430656934368</v>
      </c>
      <c r="AI1015">
        <v>16.605839416058387</v>
      </c>
      <c r="AJ1015">
        <v>690.53911972935191</v>
      </c>
      <c r="AK1015">
        <v>24.473211975255861</v>
      </c>
      <c r="AM1015">
        <v>30.4857995579933</v>
      </c>
      <c r="AN1015">
        <v>99</v>
      </c>
      <c r="AO1015">
        <v>99</v>
      </c>
      <c r="AP1015">
        <v>99</v>
      </c>
      <c r="AQ1015">
        <v>99</v>
      </c>
      <c r="AR1015">
        <v>224.09657947686125</v>
      </c>
      <c r="AS1015">
        <v>24.946837382634087</v>
      </c>
    </row>
    <row r="1016" spans="1:45">
      <c r="A1016">
        <v>17</v>
      </c>
      <c r="B1016">
        <v>78</v>
      </c>
      <c r="C1016">
        <v>2024</v>
      </c>
      <c r="D1016">
        <v>6</v>
      </c>
      <c r="E1016">
        <v>99</v>
      </c>
      <c r="F1016">
        <v>99</v>
      </c>
      <c r="G1016">
        <v>99</v>
      </c>
      <c r="H1016">
        <v>99</v>
      </c>
      <c r="I1016">
        <v>99</v>
      </c>
      <c r="J1016">
        <v>999</v>
      </c>
      <c r="K1016">
        <v>99</v>
      </c>
      <c r="L1016">
        <v>99</v>
      </c>
      <c r="M1016">
        <v>7</v>
      </c>
      <c r="N1016">
        <v>99</v>
      </c>
      <c r="O1016">
        <v>99</v>
      </c>
      <c r="P1016">
        <v>99</v>
      </c>
      <c r="Q1016">
        <v>437</v>
      </c>
      <c r="R1016">
        <v>520</v>
      </c>
      <c r="S1016">
        <v>3.4219653179190743</v>
      </c>
      <c r="T1016">
        <v>7</v>
      </c>
      <c r="U1016">
        <v>288.12057692307701</v>
      </c>
      <c r="V1016">
        <v>9.8076923076923102</v>
      </c>
      <c r="W1016">
        <v>100</v>
      </c>
      <c r="X1016">
        <v>7.3076923076923102</v>
      </c>
      <c r="Y1016">
        <v>41.403232636402727</v>
      </c>
      <c r="Z1016">
        <v>1.2985789190930408</v>
      </c>
      <c r="AA1016">
        <v>0</v>
      </c>
      <c r="AB1016">
        <v>69.366634981490321</v>
      </c>
      <c r="AE1016">
        <v>14.819036762610429</v>
      </c>
      <c r="AF1016">
        <v>13.917037669515048</v>
      </c>
      <c r="AG1016">
        <v>2285.6942675159225</v>
      </c>
      <c r="AH1016">
        <v>90.576923076923109</v>
      </c>
      <c r="AI1016">
        <v>19.423076923076927</v>
      </c>
      <c r="AJ1016">
        <v>723.98932552236147</v>
      </c>
      <c r="AK1016">
        <v>35.825639945382989</v>
      </c>
      <c r="AM1016">
        <v>40.601277780896289</v>
      </c>
      <c r="AN1016">
        <v>99</v>
      </c>
      <c r="AO1016">
        <v>99</v>
      </c>
      <c r="AP1016">
        <v>99</v>
      </c>
      <c r="AQ1016">
        <v>99</v>
      </c>
      <c r="AR1016">
        <v>224.73673036093413</v>
      </c>
      <c r="AS1016">
        <v>25.530444537293167</v>
      </c>
    </row>
    <row r="1017" spans="1:45">
      <c r="A1017">
        <v>17</v>
      </c>
      <c r="B1017">
        <v>79</v>
      </c>
      <c r="C1017">
        <v>2024</v>
      </c>
      <c r="D1017">
        <v>7</v>
      </c>
      <c r="E1017">
        <v>99</v>
      </c>
      <c r="F1017">
        <v>99</v>
      </c>
      <c r="G1017">
        <v>99</v>
      </c>
      <c r="H1017">
        <v>99</v>
      </c>
      <c r="I1017">
        <v>99</v>
      </c>
      <c r="J1017">
        <v>999</v>
      </c>
      <c r="K1017">
        <v>99</v>
      </c>
      <c r="L1017">
        <v>99</v>
      </c>
      <c r="M1017">
        <v>7</v>
      </c>
      <c r="N1017">
        <v>99</v>
      </c>
      <c r="O1017">
        <v>99</v>
      </c>
      <c r="P1017">
        <v>99</v>
      </c>
      <c r="Q1017">
        <v>410</v>
      </c>
      <c r="R1017">
        <v>473</v>
      </c>
      <c r="S1017">
        <v>3.1428571428571423</v>
      </c>
      <c r="T1017">
        <v>7</v>
      </c>
      <c r="U1017">
        <v>278.54778012684994</v>
      </c>
      <c r="V1017">
        <v>6.3424947145877395</v>
      </c>
      <c r="W1017">
        <v>100</v>
      </c>
      <c r="X1017">
        <v>4.4397463002114179</v>
      </c>
      <c r="Y1017">
        <v>37.446807945466475</v>
      </c>
      <c r="Z1017">
        <v>1.0604542161247223</v>
      </c>
      <c r="AA1017">
        <v>0</v>
      </c>
      <c r="AB1017">
        <v>56.094117052847935</v>
      </c>
      <c r="AE1017">
        <v>15.915208613728124</v>
      </c>
      <c r="AF1017">
        <v>14.756319812270428</v>
      </c>
      <c r="AG1017">
        <v>2199.6502347417845</v>
      </c>
      <c r="AH1017">
        <v>89.852008456659618</v>
      </c>
      <c r="AI1017">
        <v>12.050739957716702</v>
      </c>
      <c r="AJ1017">
        <v>641.48618683414077</v>
      </c>
      <c r="AK1017">
        <v>15.401978650888283</v>
      </c>
      <c r="AM1017">
        <v>18.251116102798598</v>
      </c>
      <c r="AN1017">
        <v>99</v>
      </c>
      <c r="AO1017">
        <v>99</v>
      </c>
      <c r="AP1017">
        <v>99</v>
      </c>
      <c r="AQ1017">
        <v>99</v>
      </c>
      <c r="AR1017">
        <v>224.32863849765255</v>
      </c>
      <c r="AS1017">
        <v>24.68266214685929</v>
      </c>
    </row>
    <row r="1018" spans="1:45">
      <c r="A1018">
        <v>17</v>
      </c>
      <c r="B1018">
        <v>80</v>
      </c>
      <c r="C1018">
        <v>2024</v>
      </c>
      <c r="D1018">
        <v>8</v>
      </c>
      <c r="E1018">
        <v>99</v>
      </c>
      <c r="F1018">
        <v>99</v>
      </c>
      <c r="G1018">
        <v>99</v>
      </c>
      <c r="H1018">
        <v>99</v>
      </c>
      <c r="I1018">
        <v>99</v>
      </c>
      <c r="J1018">
        <v>999</v>
      </c>
      <c r="K1018">
        <v>99</v>
      </c>
      <c r="L1018">
        <v>99</v>
      </c>
      <c r="M1018">
        <v>7</v>
      </c>
      <c r="N1018">
        <v>99</v>
      </c>
      <c r="O1018">
        <v>99</v>
      </c>
      <c r="P1018">
        <v>99</v>
      </c>
      <c r="Q1018">
        <v>446</v>
      </c>
      <c r="R1018">
        <v>510</v>
      </c>
      <c r="S1018">
        <v>3.1001964636542247</v>
      </c>
      <c r="T1018">
        <v>7</v>
      </c>
      <c r="U1018">
        <v>280.98980392156858</v>
      </c>
      <c r="V1018">
        <v>4.9019607843137267</v>
      </c>
      <c r="W1018">
        <v>100</v>
      </c>
      <c r="X1018">
        <v>5.2941176470588243</v>
      </c>
      <c r="Y1018">
        <v>37.858993465703008</v>
      </c>
      <c r="Z1018">
        <v>1.1028294823489269</v>
      </c>
      <c r="AA1018">
        <v>0</v>
      </c>
      <c r="AB1018">
        <v>66.161729180300981</v>
      </c>
      <c r="AE1018">
        <v>14.951627088830255</v>
      </c>
      <c r="AF1018">
        <v>14.172619692813569</v>
      </c>
      <c r="AG1018">
        <v>2127.9219088937098</v>
      </c>
      <c r="AH1018">
        <v>90.392156862745082</v>
      </c>
      <c r="AI1018">
        <v>9.6078431372549034</v>
      </c>
      <c r="AJ1018">
        <v>533.44686714076715</v>
      </c>
      <c r="AK1018">
        <v>34.500898864127194</v>
      </c>
      <c r="AM1018">
        <v>35.059629501711342</v>
      </c>
      <c r="AN1018">
        <v>99</v>
      </c>
      <c r="AO1018">
        <v>99</v>
      </c>
      <c r="AP1018">
        <v>99</v>
      </c>
      <c r="AQ1018">
        <v>99</v>
      </c>
      <c r="AR1018">
        <v>224.81344902386112</v>
      </c>
      <c r="AS1018">
        <v>24.857610891319737</v>
      </c>
    </row>
    <row r="1019" spans="1:45">
      <c r="A1019">
        <v>17</v>
      </c>
      <c r="B1019">
        <v>81</v>
      </c>
      <c r="C1019">
        <v>2024</v>
      </c>
      <c r="D1019">
        <v>9</v>
      </c>
      <c r="E1019">
        <v>99</v>
      </c>
      <c r="F1019">
        <v>99</v>
      </c>
      <c r="G1019">
        <v>99</v>
      </c>
      <c r="H1019">
        <v>99</v>
      </c>
      <c r="I1019">
        <v>99</v>
      </c>
      <c r="J1019">
        <v>999</v>
      </c>
      <c r="K1019">
        <v>99</v>
      </c>
      <c r="L1019">
        <v>99</v>
      </c>
      <c r="M1019">
        <v>7</v>
      </c>
      <c r="N1019">
        <v>99</v>
      </c>
      <c r="O1019">
        <v>99</v>
      </c>
      <c r="P1019">
        <v>99</v>
      </c>
      <c r="Q1019">
        <v>504</v>
      </c>
      <c r="R1019">
        <v>620</v>
      </c>
      <c r="S1019">
        <v>3.1741935483870978</v>
      </c>
      <c r="T1019">
        <v>7</v>
      </c>
      <c r="U1019">
        <v>281.47629032258089</v>
      </c>
      <c r="V1019">
        <v>5.1612903225806441</v>
      </c>
      <c r="W1019">
        <v>100</v>
      </c>
      <c r="X1019">
        <v>3.0645161290322571</v>
      </c>
      <c r="Y1019">
        <v>37.398312051517358</v>
      </c>
      <c r="Z1019">
        <v>1.0844852330039063</v>
      </c>
      <c r="AA1019">
        <v>0</v>
      </c>
      <c r="AB1019">
        <v>63.65910604059448</v>
      </c>
      <c r="AE1019">
        <v>16.45872046721529</v>
      </c>
      <c r="AF1019">
        <v>15.632538735512853</v>
      </c>
      <c r="AG1019">
        <v>2202.9840707964604</v>
      </c>
      <c r="AH1019">
        <v>91.129032258064498</v>
      </c>
      <c r="AI1019">
        <v>11.29032258064516</v>
      </c>
      <c r="AJ1019">
        <v>645.74780257080283</v>
      </c>
      <c r="AK1019">
        <v>25.444978967188341</v>
      </c>
      <c r="AM1019">
        <v>27.708506641921641</v>
      </c>
      <c r="AN1019">
        <v>99</v>
      </c>
      <c r="AO1019">
        <v>99</v>
      </c>
      <c r="AP1019">
        <v>99</v>
      </c>
      <c r="AQ1019">
        <v>99</v>
      </c>
      <c r="AR1019">
        <v>224.60176991150436</v>
      </c>
      <c r="AS1019">
        <v>24.929857025009351</v>
      </c>
    </row>
    <row r="1020" spans="1:45">
      <c r="A1020">
        <v>17</v>
      </c>
      <c r="B1020">
        <v>82</v>
      </c>
      <c r="C1020">
        <v>2024</v>
      </c>
      <c r="D1020">
        <v>10</v>
      </c>
      <c r="E1020">
        <v>99</v>
      </c>
      <c r="F1020">
        <v>99</v>
      </c>
      <c r="G1020">
        <v>99</v>
      </c>
      <c r="H1020">
        <v>99</v>
      </c>
      <c r="I1020">
        <v>99</v>
      </c>
      <c r="J1020">
        <v>999</v>
      </c>
      <c r="K1020">
        <v>99</v>
      </c>
      <c r="L1020">
        <v>99</v>
      </c>
      <c r="M1020">
        <v>7</v>
      </c>
      <c r="N1020">
        <v>99</v>
      </c>
      <c r="O1020">
        <v>99</v>
      </c>
      <c r="P1020">
        <v>99</v>
      </c>
      <c r="Q1020">
        <v>1184</v>
      </c>
      <c r="R1020">
        <v>1551</v>
      </c>
      <c r="S1020">
        <v>3.6393018745959913</v>
      </c>
      <c r="T1020">
        <v>7</v>
      </c>
      <c r="U1020">
        <v>285.145261121857</v>
      </c>
      <c r="V1020">
        <v>12.894906511927784</v>
      </c>
      <c r="W1020">
        <v>100</v>
      </c>
      <c r="X1020">
        <v>8.7040618955512539</v>
      </c>
      <c r="Y1020">
        <v>47.119385409950318</v>
      </c>
      <c r="Z1020">
        <v>1.3860668866401675</v>
      </c>
      <c r="AA1020">
        <v>0</v>
      </c>
      <c r="AB1020">
        <v>67.765300142977509</v>
      </c>
      <c r="AE1020">
        <v>15.842696629213489</v>
      </c>
      <c r="AF1020">
        <v>14.990533558709789</v>
      </c>
      <c r="AG1020">
        <v>2305.04113283884</v>
      </c>
      <c r="AH1020">
        <v>95.615731785944561</v>
      </c>
      <c r="AI1020">
        <v>29.593810444874279</v>
      </c>
      <c r="AJ1020">
        <v>791.46065727239136</v>
      </c>
      <c r="AK1020">
        <v>12.122099866601461</v>
      </c>
      <c r="AM1020">
        <v>27.844629057901912</v>
      </c>
      <c r="AN1020">
        <v>99</v>
      </c>
      <c r="AO1020">
        <v>99</v>
      </c>
      <c r="AP1020">
        <v>99</v>
      </c>
      <c r="AQ1020">
        <v>99</v>
      </c>
      <c r="AR1020">
        <v>221.87390424814569</v>
      </c>
      <c r="AS1020">
        <v>26.099251990871966</v>
      </c>
    </row>
    <row r="1021" spans="1:45">
      <c r="A1021">
        <v>17</v>
      </c>
      <c r="B1021">
        <v>83</v>
      </c>
      <c r="C1021">
        <v>2024</v>
      </c>
      <c r="D1021">
        <v>11</v>
      </c>
      <c r="E1021">
        <v>99</v>
      </c>
      <c r="F1021">
        <v>99</v>
      </c>
      <c r="G1021">
        <v>99</v>
      </c>
      <c r="H1021">
        <v>99</v>
      </c>
      <c r="I1021">
        <v>99</v>
      </c>
      <c r="J1021">
        <v>999</v>
      </c>
      <c r="K1021">
        <v>99</v>
      </c>
      <c r="L1021">
        <v>99</v>
      </c>
      <c r="M1021">
        <v>7</v>
      </c>
      <c r="N1021">
        <v>99</v>
      </c>
      <c r="O1021">
        <v>99</v>
      </c>
      <c r="P1021">
        <v>99</v>
      </c>
      <c r="Q1021">
        <v>968</v>
      </c>
      <c r="R1021">
        <v>1273</v>
      </c>
      <c r="S1021">
        <v>3.747054202670856</v>
      </c>
      <c r="T1021">
        <v>7</v>
      </c>
      <c r="U1021">
        <v>290.10102120974091</v>
      </c>
      <c r="V1021">
        <v>14.768263943440688</v>
      </c>
      <c r="W1021">
        <v>100</v>
      </c>
      <c r="X1021">
        <v>9.3479968578161845</v>
      </c>
      <c r="Y1021">
        <v>45.433464976014406</v>
      </c>
      <c r="Z1021">
        <v>1.4082440061579611</v>
      </c>
      <c r="AA1021">
        <v>0</v>
      </c>
      <c r="AB1021">
        <v>67.854589572568514</v>
      </c>
      <c r="AE1021">
        <v>15.936404606910372</v>
      </c>
      <c r="AF1021">
        <v>15.176999291614065</v>
      </c>
      <c r="AG1021">
        <v>2349.0827814569539</v>
      </c>
      <c r="AH1021">
        <v>94.893951296150817</v>
      </c>
      <c r="AI1021">
        <v>34.328358208955223</v>
      </c>
      <c r="AJ1021">
        <v>821.63215740842747</v>
      </c>
      <c r="AK1021">
        <v>16.660198771353006</v>
      </c>
      <c r="AM1021">
        <v>30.75781930155582</v>
      </c>
      <c r="AN1021">
        <v>99</v>
      </c>
      <c r="AO1021">
        <v>99</v>
      </c>
      <c r="AP1021">
        <v>99</v>
      </c>
      <c r="AQ1021">
        <v>99</v>
      </c>
      <c r="AR1021">
        <v>222.63327814569527</v>
      </c>
      <c r="AS1021">
        <v>26.305274186452273</v>
      </c>
    </row>
    <row r="1022" spans="1:45">
      <c r="A1022">
        <v>17</v>
      </c>
      <c r="B1022">
        <v>84</v>
      </c>
      <c r="C1022">
        <v>2024</v>
      </c>
      <c r="D1022">
        <v>12</v>
      </c>
      <c r="E1022">
        <v>99</v>
      </c>
      <c r="F1022">
        <v>99</v>
      </c>
      <c r="G1022">
        <v>99</v>
      </c>
      <c r="H1022">
        <v>99</v>
      </c>
      <c r="I1022">
        <v>99</v>
      </c>
      <c r="J1022">
        <v>999</v>
      </c>
      <c r="K1022">
        <v>99</v>
      </c>
      <c r="L1022">
        <v>99</v>
      </c>
      <c r="M1022">
        <v>7</v>
      </c>
      <c r="N1022">
        <v>99</v>
      </c>
      <c r="O1022">
        <v>99</v>
      </c>
      <c r="P1022">
        <v>99</v>
      </c>
      <c r="Q1022">
        <v>218</v>
      </c>
      <c r="R1022">
        <v>273</v>
      </c>
      <c r="S1022">
        <v>3.9230769230769225</v>
      </c>
      <c r="T1022">
        <v>7</v>
      </c>
      <c r="U1022">
        <v>296.96813186813193</v>
      </c>
      <c r="V1022">
        <v>18.68131868131869</v>
      </c>
      <c r="W1022">
        <v>100</v>
      </c>
      <c r="X1022">
        <v>13.553113553113556</v>
      </c>
      <c r="Y1022">
        <v>47.05228923390515</v>
      </c>
      <c r="Z1022">
        <v>1.6005775232716015</v>
      </c>
      <c r="AA1022">
        <v>0</v>
      </c>
      <c r="AB1022">
        <v>73.938888519308151</v>
      </c>
      <c r="AE1022">
        <v>16.337522441651707</v>
      </c>
      <c r="AF1022">
        <v>15.764589074498842</v>
      </c>
      <c r="AG1022">
        <v>2232.2334630350206</v>
      </c>
      <c r="AH1022">
        <v>94.13919413919416</v>
      </c>
      <c r="AI1022">
        <v>35.897435897435905</v>
      </c>
      <c r="AJ1022">
        <v>701.64169908841598</v>
      </c>
      <c r="AK1022">
        <v>39.409365247698609</v>
      </c>
      <c r="AM1022">
        <v>36.76004090284637</v>
      </c>
      <c r="AN1022">
        <v>99</v>
      </c>
      <c r="AO1022">
        <v>99</v>
      </c>
      <c r="AP1022">
        <v>99</v>
      </c>
      <c r="AQ1022">
        <v>99</v>
      </c>
      <c r="AR1022">
        <v>223.72373540856037</v>
      </c>
      <c r="AS1022">
        <v>26.723343067300803</v>
      </c>
    </row>
    <row r="1023" spans="1:45">
      <c r="A1023">
        <v>17</v>
      </c>
      <c r="B1023">
        <v>85</v>
      </c>
      <c r="C1023">
        <v>2024</v>
      </c>
      <c r="D1023">
        <v>1</v>
      </c>
      <c r="E1023">
        <v>99</v>
      </c>
      <c r="F1023">
        <v>99</v>
      </c>
      <c r="G1023">
        <v>99</v>
      </c>
      <c r="H1023">
        <v>99</v>
      </c>
      <c r="I1023">
        <v>99</v>
      </c>
      <c r="J1023">
        <v>999</v>
      </c>
      <c r="K1023">
        <v>99</v>
      </c>
      <c r="L1023">
        <v>99</v>
      </c>
      <c r="M1023">
        <v>8</v>
      </c>
      <c r="N1023">
        <v>99</v>
      </c>
      <c r="O1023">
        <v>99</v>
      </c>
      <c r="P1023">
        <v>99</v>
      </c>
      <c r="Q1023">
        <v>746</v>
      </c>
      <c r="R1023">
        <v>932</v>
      </c>
      <c r="S1023">
        <v>3.6645161290322577</v>
      </c>
      <c r="T1023">
        <v>8</v>
      </c>
      <c r="U1023">
        <v>297.67113733905575</v>
      </c>
      <c r="V1023">
        <v>9.5493562231759643</v>
      </c>
      <c r="W1023">
        <v>100</v>
      </c>
      <c r="X1023">
        <v>10.622317596566521</v>
      </c>
      <c r="Y1023">
        <v>42.870012298811346</v>
      </c>
      <c r="Z1023">
        <v>1.2414824290369553</v>
      </c>
      <c r="AA1023">
        <v>0</v>
      </c>
      <c r="AB1023">
        <v>63.234818446951579</v>
      </c>
      <c r="AE1023">
        <v>17.192399926212875</v>
      </c>
      <c r="AF1023">
        <v>16.76868242996979</v>
      </c>
      <c r="AG1023">
        <v>2193.7173184357544</v>
      </c>
      <c r="AH1023">
        <v>96.03004291845491</v>
      </c>
      <c r="AI1023">
        <v>18.347639484978536</v>
      </c>
      <c r="AJ1023">
        <v>684.59782875074802</v>
      </c>
      <c r="AK1023">
        <v>8.3093105709976935</v>
      </c>
      <c r="AM1023">
        <v>19.13962211756775</v>
      </c>
      <c r="AN1023">
        <v>99</v>
      </c>
      <c r="AO1023">
        <v>99</v>
      </c>
      <c r="AP1023">
        <v>99</v>
      </c>
      <c r="AQ1023">
        <v>99</v>
      </c>
      <c r="AR1023">
        <v>224.44581005586596</v>
      </c>
      <c r="AS1023">
        <v>26.336280673223055</v>
      </c>
    </row>
    <row r="1024" spans="1:45">
      <c r="A1024">
        <v>17</v>
      </c>
      <c r="B1024">
        <v>86</v>
      </c>
      <c r="C1024">
        <v>2024</v>
      </c>
      <c r="D1024">
        <v>2</v>
      </c>
      <c r="E1024">
        <v>99</v>
      </c>
      <c r="F1024">
        <v>99</v>
      </c>
      <c r="G1024">
        <v>99</v>
      </c>
      <c r="H1024">
        <v>99</v>
      </c>
      <c r="I1024">
        <v>99</v>
      </c>
      <c r="J1024">
        <v>999</v>
      </c>
      <c r="K1024">
        <v>99</v>
      </c>
      <c r="L1024">
        <v>99</v>
      </c>
      <c r="M1024">
        <v>8</v>
      </c>
      <c r="N1024">
        <v>99</v>
      </c>
      <c r="O1024">
        <v>99</v>
      </c>
      <c r="P1024">
        <v>99</v>
      </c>
      <c r="Q1024">
        <v>437</v>
      </c>
      <c r="R1024">
        <v>527</v>
      </c>
      <c r="S1024">
        <v>3.5180265654648961</v>
      </c>
      <c r="T1024">
        <v>8</v>
      </c>
      <c r="U1024">
        <v>294.41423149905125</v>
      </c>
      <c r="V1024">
        <v>7.0208728652751446</v>
      </c>
      <c r="W1024">
        <v>100</v>
      </c>
      <c r="X1024">
        <v>8.7286527514231498</v>
      </c>
      <c r="Y1024">
        <v>39.704486271729486</v>
      </c>
      <c r="Z1024">
        <v>1.1538062969282483</v>
      </c>
      <c r="AA1024">
        <v>0</v>
      </c>
      <c r="AB1024">
        <v>68.007796404418954</v>
      </c>
      <c r="AE1024">
        <v>16.847826086956523</v>
      </c>
      <c r="AF1024">
        <v>16.26917081138815</v>
      </c>
      <c r="AG1024">
        <v>2147.571717171717</v>
      </c>
      <c r="AH1024">
        <v>93.927893738140398</v>
      </c>
      <c r="AI1024">
        <v>11.954459203036055</v>
      </c>
      <c r="AJ1024">
        <v>594.52995303741329</v>
      </c>
      <c r="AK1024">
        <v>11.133059283076181</v>
      </c>
      <c r="AM1024">
        <v>14.286258260405027</v>
      </c>
      <c r="AN1024">
        <v>99</v>
      </c>
      <c r="AO1024">
        <v>99</v>
      </c>
      <c r="AP1024">
        <v>99</v>
      </c>
      <c r="AQ1024">
        <v>99</v>
      </c>
      <c r="AR1024">
        <v>224.71717171717168</v>
      </c>
      <c r="AS1024">
        <v>25.97635173941292</v>
      </c>
    </row>
    <row r="1025" spans="1:45">
      <c r="A1025">
        <v>17</v>
      </c>
      <c r="B1025">
        <v>87</v>
      </c>
      <c r="C1025">
        <v>2024</v>
      </c>
      <c r="D1025">
        <v>3</v>
      </c>
      <c r="E1025">
        <v>99</v>
      </c>
      <c r="F1025">
        <v>99</v>
      </c>
      <c r="G1025">
        <v>99</v>
      </c>
      <c r="H1025">
        <v>99</v>
      </c>
      <c r="I1025">
        <v>99</v>
      </c>
      <c r="J1025">
        <v>999</v>
      </c>
      <c r="K1025">
        <v>99</v>
      </c>
      <c r="L1025">
        <v>99</v>
      </c>
      <c r="M1025">
        <v>8</v>
      </c>
      <c r="N1025">
        <v>99</v>
      </c>
      <c r="O1025">
        <v>99</v>
      </c>
      <c r="P1025">
        <v>99</v>
      </c>
      <c r="Q1025">
        <v>495</v>
      </c>
      <c r="R1025">
        <v>593</v>
      </c>
      <c r="S1025">
        <v>3.5711864406779648</v>
      </c>
      <c r="T1025">
        <v>8</v>
      </c>
      <c r="U1025">
        <v>295.00084317032054</v>
      </c>
      <c r="V1025">
        <v>9.4435075885328814</v>
      </c>
      <c r="W1025">
        <v>100</v>
      </c>
      <c r="X1025">
        <v>7.7571669477234382</v>
      </c>
      <c r="Y1025">
        <v>42.735325076651691</v>
      </c>
      <c r="Z1025">
        <v>1.2672087288249922</v>
      </c>
      <c r="AA1025">
        <v>0</v>
      </c>
      <c r="AB1025">
        <v>57.398664711183685</v>
      </c>
      <c r="AE1025">
        <v>16.25993967644639</v>
      </c>
      <c r="AF1025">
        <v>15.690446277943654</v>
      </c>
      <c r="AG1025">
        <v>2200.9479553903352</v>
      </c>
      <c r="AH1025">
        <v>90.725126475548009</v>
      </c>
      <c r="AI1025">
        <v>14.67116357504216</v>
      </c>
      <c r="AJ1025">
        <v>672.89000319455283</v>
      </c>
      <c r="AK1025">
        <v>23.755153475809237</v>
      </c>
      <c r="AM1025">
        <v>19.583378400487064</v>
      </c>
      <c r="AN1025">
        <v>99</v>
      </c>
      <c r="AO1025">
        <v>99</v>
      </c>
      <c r="AP1025">
        <v>99</v>
      </c>
      <c r="AQ1025">
        <v>99</v>
      </c>
      <c r="AR1025">
        <v>224.79182156133831</v>
      </c>
      <c r="AS1025">
        <v>26.060775673901656</v>
      </c>
    </row>
    <row r="1026" spans="1:45">
      <c r="A1026">
        <v>17</v>
      </c>
      <c r="B1026">
        <v>88</v>
      </c>
      <c r="C1026">
        <v>2024</v>
      </c>
      <c r="D1026">
        <v>4</v>
      </c>
      <c r="E1026">
        <v>99</v>
      </c>
      <c r="F1026">
        <v>99</v>
      </c>
      <c r="G1026">
        <v>99</v>
      </c>
      <c r="H1026">
        <v>99</v>
      </c>
      <c r="I1026">
        <v>99</v>
      </c>
      <c r="J1026">
        <v>999</v>
      </c>
      <c r="K1026">
        <v>99</v>
      </c>
      <c r="L1026">
        <v>99</v>
      </c>
      <c r="M1026">
        <v>8</v>
      </c>
      <c r="N1026">
        <v>99</v>
      </c>
      <c r="O1026">
        <v>99</v>
      </c>
      <c r="P1026">
        <v>99</v>
      </c>
      <c r="Q1026">
        <v>629</v>
      </c>
      <c r="R1026">
        <v>759</v>
      </c>
      <c r="S1026">
        <v>3.6543046357615889</v>
      </c>
      <c r="T1026">
        <v>8</v>
      </c>
      <c r="U1026">
        <v>298.05019762845882</v>
      </c>
      <c r="V1026">
        <v>9.6179183135704882</v>
      </c>
      <c r="W1026">
        <v>100</v>
      </c>
      <c r="X1026">
        <v>8.4321475625823439</v>
      </c>
      <c r="Y1026">
        <v>41.039819948878424</v>
      </c>
      <c r="Z1026">
        <v>1.2539044372992556</v>
      </c>
      <c r="AA1026">
        <v>0</v>
      </c>
      <c r="AB1026">
        <v>54.443541777440174</v>
      </c>
      <c r="AE1026">
        <v>17.183608784242701</v>
      </c>
      <c r="AF1026">
        <v>16.516255786473003</v>
      </c>
      <c r="AG1026">
        <v>2182.3918539325837</v>
      </c>
      <c r="AH1026">
        <v>93.807641633728622</v>
      </c>
      <c r="AI1026">
        <v>14.7562582345191</v>
      </c>
      <c r="AJ1026">
        <v>611.74728992566452</v>
      </c>
      <c r="AK1026">
        <v>16.677494305048999</v>
      </c>
      <c r="AM1026">
        <v>15.074864667831148</v>
      </c>
      <c r="AN1026">
        <v>99</v>
      </c>
      <c r="AO1026">
        <v>99</v>
      </c>
      <c r="AP1026">
        <v>99</v>
      </c>
      <c r="AQ1026">
        <v>99</v>
      </c>
      <c r="AR1026">
        <v>225.17977528089887</v>
      </c>
      <c r="AS1026">
        <v>26.149410480573845</v>
      </c>
    </row>
    <row r="1027" spans="1:45">
      <c r="A1027">
        <v>17</v>
      </c>
      <c r="B1027">
        <v>89</v>
      </c>
      <c r="C1027">
        <v>2024</v>
      </c>
      <c r="D1027">
        <v>5</v>
      </c>
      <c r="E1027">
        <v>99</v>
      </c>
      <c r="F1027">
        <v>99</v>
      </c>
      <c r="G1027">
        <v>99</v>
      </c>
      <c r="H1027">
        <v>99</v>
      </c>
      <c r="I1027">
        <v>99</v>
      </c>
      <c r="J1027">
        <v>999</v>
      </c>
      <c r="K1027">
        <v>99</v>
      </c>
      <c r="L1027">
        <v>99</v>
      </c>
      <c r="M1027">
        <v>8</v>
      </c>
      <c r="N1027">
        <v>99</v>
      </c>
      <c r="O1027">
        <v>99</v>
      </c>
      <c r="P1027">
        <v>99</v>
      </c>
      <c r="Q1027">
        <v>537</v>
      </c>
      <c r="R1027">
        <v>657</v>
      </c>
      <c r="S1027">
        <v>3.7935779816513762</v>
      </c>
      <c r="T1027">
        <v>8</v>
      </c>
      <c r="U1027">
        <v>299.16499238964963</v>
      </c>
      <c r="V1027">
        <v>13.394216133942155</v>
      </c>
      <c r="W1027">
        <v>100</v>
      </c>
      <c r="X1027">
        <v>11.719939117199392</v>
      </c>
      <c r="Y1027">
        <v>45.891600071426659</v>
      </c>
      <c r="Z1027">
        <v>1.4524211276821477</v>
      </c>
      <c r="AA1027">
        <v>0</v>
      </c>
      <c r="AB1027">
        <v>67.933154219092756</v>
      </c>
      <c r="AE1027">
        <v>17.543391188251</v>
      </c>
      <c r="AF1027">
        <v>17.085579847243579</v>
      </c>
      <c r="AG1027">
        <v>2229.4950657894738</v>
      </c>
      <c r="AH1027">
        <v>92.541856925418571</v>
      </c>
      <c r="AI1027">
        <v>19.634703196347036</v>
      </c>
      <c r="AJ1027">
        <v>669.88102093767077</v>
      </c>
      <c r="AK1027">
        <v>20.648502746794581</v>
      </c>
      <c r="AM1027">
        <v>25.298630269532183</v>
      </c>
      <c r="AN1027">
        <v>99</v>
      </c>
      <c r="AO1027">
        <v>99</v>
      </c>
      <c r="AP1027">
        <v>99</v>
      </c>
      <c r="AQ1027">
        <v>99</v>
      </c>
      <c r="AR1027">
        <v>224.11842105263156</v>
      </c>
      <c r="AS1027">
        <v>26.679491552206528</v>
      </c>
    </row>
    <row r="1028" spans="1:45">
      <c r="A1028">
        <v>17</v>
      </c>
      <c r="B1028">
        <v>90</v>
      </c>
      <c r="C1028">
        <v>2024</v>
      </c>
      <c r="D1028">
        <v>6</v>
      </c>
      <c r="E1028">
        <v>99</v>
      </c>
      <c r="F1028">
        <v>99</v>
      </c>
      <c r="G1028">
        <v>99</v>
      </c>
      <c r="H1028">
        <v>99</v>
      </c>
      <c r="I1028">
        <v>99</v>
      </c>
      <c r="J1028">
        <v>999</v>
      </c>
      <c r="K1028">
        <v>99</v>
      </c>
      <c r="L1028">
        <v>99</v>
      </c>
      <c r="M1028">
        <v>8</v>
      </c>
      <c r="N1028">
        <v>99</v>
      </c>
      <c r="O1028">
        <v>99</v>
      </c>
      <c r="P1028">
        <v>99</v>
      </c>
      <c r="Q1028">
        <v>491</v>
      </c>
      <c r="R1028">
        <v>580</v>
      </c>
      <c r="S1028">
        <v>3.8737024221453296</v>
      </c>
      <c r="T1028">
        <v>8</v>
      </c>
      <c r="U1028">
        <v>303.32741379310346</v>
      </c>
      <c r="V1028">
        <v>15.862068965517247</v>
      </c>
      <c r="W1028">
        <v>100</v>
      </c>
      <c r="X1028">
        <v>14.137931034482753</v>
      </c>
      <c r="Y1028">
        <v>45.343039501588109</v>
      </c>
      <c r="Z1028">
        <v>1.4620304350256443</v>
      </c>
      <c r="AA1028">
        <v>0</v>
      </c>
      <c r="AB1028">
        <v>70.77503825762841</v>
      </c>
      <c r="AE1028">
        <v>16.528925619834713</v>
      </c>
      <c r="AF1028">
        <v>16.342136708883338</v>
      </c>
      <c r="AG1028">
        <v>2284.8945386064033</v>
      </c>
      <c r="AH1028">
        <v>91.551724137931018</v>
      </c>
      <c r="AI1028">
        <v>21.206896551724142</v>
      </c>
      <c r="AJ1028">
        <v>716.66204977380562</v>
      </c>
      <c r="AK1028">
        <v>25.939015800908361</v>
      </c>
      <c r="AM1028">
        <v>42.191583636033677</v>
      </c>
      <c r="AN1028">
        <v>99</v>
      </c>
      <c r="AO1028">
        <v>99</v>
      </c>
      <c r="AP1028">
        <v>99</v>
      </c>
      <c r="AQ1028">
        <v>99</v>
      </c>
      <c r="AR1028">
        <v>224.45951035781547</v>
      </c>
      <c r="AS1028">
        <v>26.89290862183795</v>
      </c>
    </row>
    <row r="1029" spans="1:45">
      <c r="A1029">
        <v>17</v>
      </c>
      <c r="B1029">
        <v>91</v>
      </c>
      <c r="C1029">
        <v>2024</v>
      </c>
      <c r="D1029">
        <v>7</v>
      </c>
      <c r="E1029">
        <v>99</v>
      </c>
      <c r="F1029">
        <v>99</v>
      </c>
      <c r="G1029">
        <v>99</v>
      </c>
      <c r="H1029">
        <v>99</v>
      </c>
      <c r="I1029">
        <v>99</v>
      </c>
      <c r="J1029">
        <v>999</v>
      </c>
      <c r="K1029">
        <v>99</v>
      </c>
      <c r="L1029">
        <v>99</v>
      </c>
      <c r="M1029">
        <v>8</v>
      </c>
      <c r="N1029">
        <v>99</v>
      </c>
      <c r="O1029">
        <v>99</v>
      </c>
      <c r="P1029">
        <v>99</v>
      </c>
      <c r="Q1029">
        <v>457</v>
      </c>
      <c r="R1029">
        <v>538</v>
      </c>
      <c r="S1029">
        <v>3.7281191806331471</v>
      </c>
      <c r="T1029">
        <v>8</v>
      </c>
      <c r="U1029">
        <v>300.00185873605943</v>
      </c>
      <c r="V1029">
        <v>10.966542750929367</v>
      </c>
      <c r="W1029">
        <v>100</v>
      </c>
      <c r="X1029">
        <v>10.594795539033459</v>
      </c>
      <c r="Y1029">
        <v>42.025188015901826</v>
      </c>
      <c r="Z1029">
        <v>1.2922463423031905</v>
      </c>
      <c r="AA1029">
        <v>0</v>
      </c>
      <c r="AB1029">
        <v>69.453263107854013</v>
      </c>
      <c r="AE1029">
        <v>18.102288021534321</v>
      </c>
      <c r="AF1029">
        <v>18.076878449313597</v>
      </c>
      <c r="AG1029">
        <v>2194</v>
      </c>
      <c r="AH1029">
        <v>91.635687732342021</v>
      </c>
      <c r="AI1029">
        <v>15.613382899628252</v>
      </c>
      <c r="AJ1029">
        <v>585.84432923201211</v>
      </c>
      <c r="AK1029">
        <v>35.222490524542742</v>
      </c>
      <c r="AM1029">
        <v>45.860604552837586</v>
      </c>
      <c r="AN1029">
        <v>99</v>
      </c>
      <c r="AO1029">
        <v>99</v>
      </c>
      <c r="AP1029">
        <v>99</v>
      </c>
      <c r="AQ1029">
        <v>99</v>
      </c>
      <c r="AR1029">
        <v>224.75253549695745</v>
      </c>
      <c r="AS1029">
        <v>26.533077154396778</v>
      </c>
    </row>
    <row r="1030" spans="1:45">
      <c r="A1030">
        <v>17</v>
      </c>
      <c r="B1030">
        <v>92</v>
      </c>
      <c r="C1030">
        <v>2024</v>
      </c>
      <c r="D1030">
        <v>8</v>
      </c>
      <c r="E1030">
        <v>99</v>
      </c>
      <c r="F1030">
        <v>99</v>
      </c>
      <c r="G1030">
        <v>99</v>
      </c>
      <c r="H1030">
        <v>99</v>
      </c>
      <c r="I1030">
        <v>99</v>
      </c>
      <c r="J1030">
        <v>999</v>
      </c>
      <c r="K1030">
        <v>99</v>
      </c>
      <c r="L1030">
        <v>99</v>
      </c>
      <c r="M1030">
        <v>8</v>
      </c>
      <c r="N1030">
        <v>99</v>
      </c>
      <c r="O1030">
        <v>99</v>
      </c>
      <c r="P1030">
        <v>99</v>
      </c>
      <c r="Q1030">
        <v>521</v>
      </c>
      <c r="R1030">
        <v>621</v>
      </c>
      <c r="S1030">
        <v>3.6151368760064422</v>
      </c>
      <c r="T1030">
        <v>8</v>
      </c>
      <c r="U1030">
        <v>300.21497584541049</v>
      </c>
      <c r="V1030">
        <v>7.4074074074074083</v>
      </c>
      <c r="W1030">
        <v>100</v>
      </c>
      <c r="X1030">
        <v>11.111111111111112</v>
      </c>
      <c r="Y1030">
        <v>40.514723884146072</v>
      </c>
      <c r="Z1030">
        <v>1.1512212330741385</v>
      </c>
      <c r="AA1030">
        <v>0</v>
      </c>
      <c r="AB1030">
        <v>71.713688436964858</v>
      </c>
      <c r="AE1030">
        <v>18.205804749340366</v>
      </c>
      <c r="AF1030">
        <v>18.437980399122409</v>
      </c>
      <c r="AG1030">
        <v>2175.0034364261173</v>
      </c>
      <c r="AH1030">
        <v>93.719806763285021</v>
      </c>
      <c r="AI1030">
        <v>9.9838969404186777</v>
      </c>
      <c r="AJ1030">
        <v>565.91622331357235</v>
      </c>
      <c r="AK1030">
        <v>28.143734885138379</v>
      </c>
      <c r="AM1030">
        <v>37.809365531087344</v>
      </c>
      <c r="AN1030">
        <v>99</v>
      </c>
      <c r="AO1030">
        <v>99</v>
      </c>
      <c r="AP1030">
        <v>99</v>
      </c>
      <c r="AQ1030">
        <v>99</v>
      </c>
      <c r="AR1030">
        <v>225.36941580756007</v>
      </c>
      <c r="AS1030">
        <v>26.278871900582622</v>
      </c>
    </row>
    <row r="1031" spans="1:45">
      <c r="A1031">
        <v>17</v>
      </c>
      <c r="B1031">
        <v>93</v>
      </c>
      <c r="C1031">
        <v>2024</v>
      </c>
      <c r="D1031">
        <v>9</v>
      </c>
      <c r="E1031">
        <v>99</v>
      </c>
      <c r="F1031">
        <v>99</v>
      </c>
      <c r="G1031">
        <v>99</v>
      </c>
      <c r="H1031">
        <v>99</v>
      </c>
      <c r="I1031">
        <v>99</v>
      </c>
      <c r="J1031">
        <v>999</v>
      </c>
      <c r="K1031">
        <v>99</v>
      </c>
      <c r="L1031">
        <v>99</v>
      </c>
      <c r="M1031">
        <v>8</v>
      </c>
      <c r="N1031">
        <v>99</v>
      </c>
      <c r="O1031">
        <v>99</v>
      </c>
      <c r="P1031">
        <v>99</v>
      </c>
      <c r="Q1031">
        <v>555</v>
      </c>
      <c r="R1031">
        <v>668</v>
      </c>
      <c r="S1031">
        <v>3.6371814092953505</v>
      </c>
      <c r="T1031">
        <v>8</v>
      </c>
      <c r="U1031">
        <v>300.70928143712558</v>
      </c>
      <c r="V1031">
        <v>5.8383233532934096</v>
      </c>
      <c r="W1031">
        <v>100</v>
      </c>
      <c r="X1031">
        <v>9.2814371257485018</v>
      </c>
      <c r="Y1031">
        <v>38.84627700576015</v>
      </c>
      <c r="Z1031">
        <v>1.0588724177510147</v>
      </c>
      <c r="AA1031">
        <v>0</v>
      </c>
      <c r="AB1031">
        <v>62.226741126789797</v>
      </c>
      <c r="AE1031">
        <v>17.732943987257762</v>
      </c>
      <c r="AF1031">
        <v>17.993651327130966</v>
      </c>
      <c r="AG1031">
        <v>2132.48788368336</v>
      </c>
      <c r="AH1031">
        <v>92.664670658682638</v>
      </c>
      <c r="AI1031">
        <v>10.329341317365271</v>
      </c>
      <c r="AJ1031">
        <v>528.39039983245391</v>
      </c>
      <c r="AK1031">
        <v>23.825081565743819</v>
      </c>
      <c r="AM1031">
        <v>25.570511775239861</v>
      </c>
      <c r="AN1031">
        <v>99</v>
      </c>
      <c r="AO1031">
        <v>99</v>
      </c>
      <c r="AP1031">
        <v>99</v>
      </c>
      <c r="AQ1031">
        <v>99</v>
      </c>
      <c r="AR1031">
        <v>225.34894991922457</v>
      </c>
      <c r="AS1031">
        <v>26.327984225830697</v>
      </c>
    </row>
    <row r="1032" spans="1:45">
      <c r="A1032">
        <v>17</v>
      </c>
      <c r="B1032">
        <v>94</v>
      </c>
      <c r="C1032">
        <v>2024</v>
      </c>
      <c r="D1032">
        <v>10</v>
      </c>
      <c r="E1032">
        <v>99</v>
      </c>
      <c r="F1032">
        <v>99</v>
      </c>
      <c r="G1032">
        <v>99</v>
      </c>
      <c r="H1032">
        <v>99</v>
      </c>
      <c r="I1032">
        <v>99</v>
      </c>
      <c r="J1032">
        <v>999</v>
      </c>
      <c r="K1032">
        <v>99</v>
      </c>
      <c r="L1032">
        <v>99</v>
      </c>
      <c r="M1032">
        <v>8</v>
      </c>
      <c r="N1032">
        <v>99</v>
      </c>
      <c r="O1032">
        <v>99</v>
      </c>
      <c r="P1032">
        <v>99</v>
      </c>
      <c r="Q1032">
        <v>1218</v>
      </c>
      <c r="R1032">
        <v>1598</v>
      </c>
      <c r="S1032">
        <v>4.1699059561128529</v>
      </c>
      <c r="T1032">
        <v>8</v>
      </c>
      <c r="U1032">
        <v>304.79743429286566</v>
      </c>
      <c r="V1032">
        <v>17.146433041301627</v>
      </c>
      <c r="W1032">
        <v>100</v>
      </c>
      <c r="X1032">
        <v>16.270337922403002</v>
      </c>
      <c r="Y1032">
        <v>48.523736881826245</v>
      </c>
      <c r="Z1032">
        <v>1.3974747336954725</v>
      </c>
      <c r="AA1032">
        <v>0</v>
      </c>
      <c r="AB1032">
        <v>64.069470537975292</v>
      </c>
      <c r="AE1032">
        <v>16.322778345250253</v>
      </c>
      <c r="AF1032">
        <v>16.509245156001125</v>
      </c>
      <c r="AG1032">
        <v>2304.3869479235341</v>
      </c>
      <c r="AH1032">
        <v>94.931163954943713</v>
      </c>
      <c r="AI1032">
        <v>31.476846057571962</v>
      </c>
      <c r="AJ1032">
        <v>741.92479183850389</v>
      </c>
      <c r="AK1032">
        <v>10.386463213228282</v>
      </c>
      <c r="AM1032">
        <v>23.528219221854059</v>
      </c>
      <c r="AN1032">
        <v>99</v>
      </c>
      <c r="AO1032">
        <v>99</v>
      </c>
      <c r="AP1032">
        <v>99</v>
      </c>
      <c r="AQ1032">
        <v>99</v>
      </c>
      <c r="AR1032">
        <v>222.57745550428481</v>
      </c>
      <c r="AS1032">
        <v>27.645366205628207</v>
      </c>
    </row>
    <row r="1033" spans="1:45">
      <c r="A1033">
        <v>17</v>
      </c>
      <c r="B1033">
        <v>95</v>
      </c>
      <c r="C1033">
        <v>2024</v>
      </c>
      <c r="D1033">
        <v>11</v>
      </c>
      <c r="E1033">
        <v>99</v>
      </c>
      <c r="F1033">
        <v>99</v>
      </c>
      <c r="G1033">
        <v>99</v>
      </c>
      <c r="H1033">
        <v>99</v>
      </c>
      <c r="I1033">
        <v>99</v>
      </c>
      <c r="J1033">
        <v>999</v>
      </c>
      <c r="K1033">
        <v>99</v>
      </c>
      <c r="L1033">
        <v>99</v>
      </c>
      <c r="M1033">
        <v>8</v>
      </c>
      <c r="N1033">
        <v>99</v>
      </c>
      <c r="O1033">
        <v>99</v>
      </c>
      <c r="P1033">
        <v>99</v>
      </c>
      <c r="Q1033">
        <v>1000</v>
      </c>
      <c r="R1033">
        <v>1350</v>
      </c>
      <c r="S1033">
        <v>4.1982182628062379</v>
      </c>
      <c r="T1033">
        <v>8</v>
      </c>
      <c r="U1033">
        <v>304.69259259259223</v>
      </c>
      <c r="V1033">
        <v>18.592592592592592</v>
      </c>
      <c r="W1033">
        <v>100</v>
      </c>
      <c r="X1033">
        <v>16.814814814814817</v>
      </c>
      <c r="Y1033">
        <v>49.316239575532734</v>
      </c>
      <c r="Z1033">
        <v>1.4129560854186769</v>
      </c>
      <c r="AA1033">
        <v>0</v>
      </c>
      <c r="AB1033">
        <v>63.245796397639438</v>
      </c>
      <c r="AE1033">
        <v>16.900350525788674</v>
      </c>
      <c r="AF1033">
        <v>16.904561792587518</v>
      </c>
      <c r="AG1033">
        <v>2342.7832167832166</v>
      </c>
      <c r="AH1033">
        <v>95.333333333333314</v>
      </c>
      <c r="AI1033">
        <v>36.074074074074069</v>
      </c>
      <c r="AJ1033">
        <v>813.1311828520694</v>
      </c>
      <c r="AK1033">
        <v>9.3432472146608774</v>
      </c>
      <c r="AM1033">
        <v>28.420076797910088</v>
      </c>
      <c r="AN1033">
        <v>99</v>
      </c>
      <c r="AO1033">
        <v>99</v>
      </c>
      <c r="AP1033">
        <v>99</v>
      </c>
      <c r="AQ1033">
        <v>99</v>
      </c>
      <c r="AR1033">
        <v>222.38850038850035</v>
      </c>
      <c r="AS1033">
        <v>27.704285432711579</v>
      </c>
    </row>
    <row r="1034" spans="1:45">
      <c r="A1034">
        <v>17</v>
      </c>
      <c r="B1034">
        <v>96</v>
      </c>
      <c r="C1034">
        <v>2024</v>
      </c>
      <c r="D1034">
        <v>12</v>
      </c>
      <c r="E1034">
        <v>99</v>
      </c>
      <c r="F1034">
        <v>99</v>
      </c>
      <c r="G1034">
        <v>99</v>
      </c>
      <c r="H1034">
        <v>99</v>
      </c>
      <c r="I1034">
        <v>99</v>
      </c>
      <c r="J1034">
        <v>999</v>
      </c>
      <c r="K1034">
        <v>99</v>
      </c>
      <c r="L1034">
        <v>99</v>
      </c>
      <c r="M1034">
        <v>8</v>
      </c>
      <c r="N1034">
        <v>99</v>
      </c>
      <c r="O1034">
        <v>99</v>
      </c>
      <c r="P1034">
        <v>99</v>
      </c>
      <c r="Q1034">
        <v>217</v>
      </c>
      <c r="R1034">
        <v>276</v>
      </c>
      <c r="S1034">
        <v>4.1992753623188408</v>
      </c>
      <c r="T1034">
        <v>8</v>
      </c>
      <c r="U1034">
        <v>305.44420289855094</v>
      </c>
      <c r="V1034">
        <v>19.927536231884059</v>
      </c>
      <c r="W1034">
        <v>100</v>
      </c>
      <c r="X1034">
        <v>17.028985507246375</v>
      </c>
      <c r="Y1034">
        <v>48.937273542319026</v>
      </c>
      <c r="Z1034">
        <v>1.5132744215442988</v>
      </c>
      <c r="AA1034">
        <v>0</v>
      </c>
      <c r="AB1034">
        <v>65.94772103191994</v>
      </c>
      <c r="AE1034">
        <v>16.517055655296229</v>
      </c>
      <c r="AF1034">
        <v>16.392724110600621</v>
      </c>
      <c r="AG1034">
        <v>2317.41796875</v>
      </c>
      <c r="AH1034">
        <v>92.753623188405783</v>
      </c>
      <c r="AI1034">
        <v>30.072463768115945</v>
      </c>
      <c r="AJ1034">
        <v>820.68484234715459</v>
      </c>
      <c r="AK1034">
        <v>18.404971858097984</v>
      </c>
      <c r="AM1034">
        <v>26.953918440751721</v>
      </c>
      <c r="AN1034">
        <v>99</v>
      </c>
      <c r="AO1034">
        <v>99</v>
      </c>
      <c r="AP1034">
        <v>99</v>
      </c>
      <c r="AQ1034">
        <v>99</v>
      </c>
      <c r="AR1034">
        <v>222.71875</v>
      </c>
      <c r="AS1034">
        <v>27.695051505652074</v>
      </c>
    </row>
    <row r="1035" spans="1:45">
      <c r="A1035">
        <v>17</v>
      </c>
      <c r="B1035">
        <v>97</v>
      </c>
      <c r="C1035">
        <v>2024</v>
      </c>
      <c r="D1035">
        <v>1</v>
      </c>
      <c r="E1035">
        <v>99</v>
      </c>
      <c r="F1035">
        <v>99</v>
      </c>
      <c r="G1035">
        <v>99</v>
      </c>
      <c r="H1035">
        <v>99</v>
      </c>
      <c r="I1035">
        <v>99</v>
      </c>
      <c r="J1035">
        <v>999</v>
      </c>
      <c r="K1035">
        <v>99</v>
      </c>
      <c r="L1035">
        <v>99</v>
      </c>
      <c r="M1035">
        <v>9</v>
      </c>
      <c r="N1035">
        <v>99</v>
      </c>
      <c r="O1035">
        <v>99</v>
      </c>
      <c r="P1035">
        <v>99</v>
      </c>
      <c r="Q1035">
        <v>773</v>
      </c>
      <c r="R1035">
        <v>951</v>
      </c>
      <c r="S1035">
        <v>3.9968421052631578</v>
      </c>
      <c r="T1035">
        <v>9</v>
      </c>
      <c r="U1035">
        <v>310.64731861198698</v>
      </c>
      <c r="V1035">
        <v>8.3070452155625674</v>
      </c>
      <c r="W1035">
        <v>100</v>
      </c>
      <c r="X1035">
        <v>14.826498422712934</v>
      </c>
      <c r="Y1035">
        <v>40.739086333285641</v>
      </c>
      <c r="Z1035">
        <v>1.1087150127497716</v>
      </c>
      <c r="AA1035">
        <v>0</v>
      </c>
      <c r="AB1035">
        <v>63.726571057542039</v>
      </c>
      <c r="AE1035">
        <v>17.542888765910348</v>
      </c>
      <c r="AF1035">
        <v>17.856421426284069</v>
      </c>
      <c r="AG1035">
        <v>2177.381637168141</v>
      </c>
      <c r="AH1035">
        <v>95.057833859095695</v>
      </c>
      <c r="AI1035">
        <v>14.090431125131436</v>
      </c>
      <c r="AJ1035">
        <v>615.52716751971445</v>
      </c>
      <c r="AK1035">
        <v>15.549680481974637</v>
      </c>
      <c r="AM1035">
        <v>21.994382959896878</v>
      </c>
      <c r="AN1035">
        <v>99</v>
      </c>
      <c r="AO1035">
        <v>99</v>
      </c>
      <c r="AP1035">
        <v>99</v>
      </c>
      <c r="AQ1035">
        <v>99</v>
      </c>
      <c r="AR1035">
        <v>224.58296460176987</v>
      </c>
      <c r="AS1035">
        <v>27.429441228387088</v>
      </c>
    </row>
    <row r="1036" spans="1:45">
      <c r="A1036">
        <v>17</v>
      </c>
      <c r="B1036">
        <v>98</v>
      </c>
      <c r="C1036">
        <v>2024</v>
      </c>
      <c r="D1036">
        <v>2</v>
      </c>
      <c r="E1036">
        <v>99</v>
      </c>
      <c r="F1036">
        <v>99</v>
      </c>
      <c r="G1036">
        <v>99</v>
      </c>
      <c r="H1036">
        <v>99</v>
      </c>
      <c r="I1036">
        <v>99</v>
      </c>
      <c r="J1036">
        <v>999</v>
      </c>
      <c r="K1036">
        <v>99</v>
      </c>
      <c r="L1036">
        <v>99</v>
      </c>
      <c r="M1036">
        <v>9</v>
      </c>
      <c r="N1036">
        <v>99</v>
      </c>
      <c r="O1036">
        <v>99</v>
      </c>
      <c r="P1036">
        <v>99</v>
      </c>
      <c r="Q1036">
        <v>504</v>
      </c>
      <c r="R1036">
        <v>591</v>
      </c>
      <c r="S1036">
        <v>3.9115646258503407</v>
      </c>
      <c r="T1036">
        <v>9</v>
      </c>
      <c r="U1036">
        <v>309.63959390862937</v>
      </c>
      <c r="V1036">
        <v>7.1065989847715754</v>
      </c>
      <c r="W1036">
        <v>100</v>
      </c>
      <c r="X1036">
        <v>13.536379018612521</v>
      </c>
      <c r="Y1036">
        <v>37.07535869696472</v>
      </c>
      <c r="Z1036">
        <v>0.97991707501429903</v>
      </c>
      <c r="AA1036">
        <v>0</v>
      </c>
      <c r="AB1036">
        <v>41.323673759430626</v>
      </c>
      <c r="AE1036">
        <v>18.893861892583129</v>
      </c>
      <c r="AF1036">
        <v>19.188453520556983</v>
      </c>
      <c r="AG1036">
        <v>2140.5655296229797</v>
      </c>
      <c r="AH1036">
        <v>94.247038917089682</v>
      </c>
      <c r="AI1036">
        <v>10.659898477157363</v>
      </c>
      <c r="AJ1036">
        <v>525.14017083749502</v>
      </c>
      <c r="AK1036">
        <v>15.826842386106428</v>
      </c>
      <c r="AM1036">
        <v>16.121918390184579</v>
      </c>
      <c r="AN1036">
        <v>99</v>
      </c>
      <c r="AO1036">
        <v>99</v>
      </c>
      <c r="AP1036">
        <v>99</v>
      </c>
      <c r="AQ1036">
        <v>99</v>
      </c>
      <c r="AR1036">
        <v>225.28545780969475</v>
      </c>
      <c r="AS1036">
        <v>27.124651855670503</v>
      </c>
    </row>
    <row r="1037" spans="1:45">
      <c r="A1037">
        <v>17</v>
      </c>
      <c r="B1037">
        <v>99</v>
      </c>
      <c r="C1037">
        <v>2024</v>
      </c>
      <c r="D1037">
        <v>3</v>
      </c>
      <c r="E1037">
        <v>99</v>
      </c>
      <c r="F1037">
        <v>99</v>
      </c>
      <c r="G1037">
        <v>99</v>
      </c>
      <c r="H1037">
        <v>99</v>
      </c>
      <c r="I1037">
        <v>99</v>
      </c>
      <c r="J1037">
        <v>999</v>
      </c>
      <c r="K1037">
        <v>99</v>
      </c>
      <c r="L1037">
        <v>99</v>
      </c>
      <c r="M1037">
        <v>9</v>
      </c>
      <c r="N1037">
        <v>99</v>
      </c>
      <c r="O1037">
        <v>99</v>
      </c>
      <c r="P1037">
        <v>99</v>
      </c>
      <c r="Q1037">
        <v>527</v>
      </c>
      <c r="R1037">
        <v>636</v>
      </c>
      <c r="S1037">
        <v>3.9937007874015751</v>
      </c>
      <c r="T1037">
        <v>9</v>
      </c>
      <c r="U1037">
        <v>307.41918238993713</v>
      </c>
      <c r="V1037">
        <v>10.220125786163518</v>
      </c>
      <c r="W1037">
        <v>100</v>
      </c>
      <c r="X1037">
        <v>14.46540880503145</v>
      </c>
      <c r="Y1037">
        <v>46.578405629965239</v>
      </c>
      <c r="Z1037">
        <v>1.2118551953177956</v>
      </c>
      <c r="AA1037">
        <v>0</v>
      </c>
      <c r="AB1037">
        <v>63.705063432146765</v>
      </c>
      <c r="AE1037">
        <v>17.438990951466963</v>
      </c>
      <c r="AF1037">
        <v>17.536601145214973</v>
      </c>
      <c r="AG1037">
        <v>2193.5885328836425</v>
      </c>
      <c r="AH1037">
        <v>93.238993710691844</v>
      </c>
      <c r="AI1037">
        <v>16.037735849056602</v>
      </c>
      <c r="AJ1037">
        <v>639.84821872464306</v>
      </c>
      <c r="AK1037">
        <v>20.90066460440535</v>
      </c>
      <c r="AM1037">
        <v>20.512415944739821</v>
      </c>
      <c r="AN1037">
        <v>99</v>
      </c>
      <c r="AO1037">
        <v>99</v>
      </c>
      <c r="AP1037">
        <v>99</v>
      </c>
      <c r="AQ1037">
        <v>99</v>
      </c>
      <c r="AR1037">
        <v>224.15851602023611</v>
      </c>
      <c r="AS1037">
        <v>27.345134460216855</v>
      </c>
    </row>
    <row r="1038" spans="1:45">
      <c r="A1038">
        <v>17</v>
      </c>
      <c r="B1038">
        <v>100</v>
      </c>
      <c r="C1038">
        <v>2024</v>
      </c>
      <c r="D1038">
        <v>4</v>
      </c>
      <c r="E1038">
        <v>99</v>
      </c>
      <c r="F1038">
        <v>99</v>
      </c>
      <c r="G1038">
        <v>99</v>
      </c>
      <c r="H1038">
        <v>99</v>
      </c>
      <c r="I1038">
        <v>99</v>
      </c>
      <c r="J1038">
        <v>999</v>
      </c>
      <c r="K1038">
        <v>99</v>
      </c>
      <c r="L1038">
        <v>99</v>
      </c>
      <c r="M1038">
        <v>9</v>
      </c>
      <c r="N1038">
        <v>99</v>
      </c>
      <c r="O1038">
        <v>99</v>
      </c>
      <c r="P1038">
        <v>99</v>
      </c>
      <c r="Q1038">
        <v>645</v>
      </c>
      <c r="R1038">
        <v>768</v>
      </c>
      <c r="S1038">
        <v>4.1331592689295045</v>
      </c>
      <c r="T1038">
        <v>9</v>
      </c>
      <c r="U1038">
        <v>315.67617187499991</v>
      </c>
      <c r="V1038">
        <v>12.109375</v>
      </c>
      <c r="W1038">
        <v>100</v>
      </c>
      <c r="X1038">
        <v>18.880208333333329</v>
      </c>
      <c r="Y1038">
        <v>42.516702201307858</v>
      </c>
      <c r="Z1038">
        <v>1.2707915345676484</v>
      </c>
      <c r="AA1038">
        <v>0</v>
      </c>
      <c r="AB1038">
        <v>62.058077982229889</v>
      </c>
      <c r="AE1038">
        <v>17.387366991170477</v>
      </c>
      <c r="AF1038">
        <v>17.700414293395941</v>
      </c>
      <c r="AG1038">
        <v>2145.0418994413403</v>
      </c>
      <c r="AH1038">
        <v>93.229166666666686</v>
      </c>
      <c r="AI1038">
        <v>16.145833333333332</v>
      </c>
      <c r="AJ1038">
        <v>609.10255755392973</v>
      </c>
      <c r="AK1038">
        <v>16.296211410615086</v>
      </c>
      <c r="AM1038">
        <v>23.957939611726289</v>
      </c>
      <c r="AN1038">
        <v>99</v>
      </c>
      <c r="AO1038">
        <v>99</v>
      </c>
      <c r="AP1038">
        <v>99</v>
      </c>
      <c r="AQ1038">
        <v>99</v>
      </c>
      <c r="AR1038">
        <v>225.01955307262577</v>
      </c>
      <c r="AS1038">
        <v>27.738225616912121</v>
      </c>
    </row>
    <row r="1039" spans="1:45">
      <c r="A1039">
        <v>17</v>
      </c>
      <c r="B1039">
        <v>101</v>
      </c>
      <c r="C1039">
        <v>2024</v>
      </c>
      <c r="D1039">
        <v>5</v>
      </c>
      <c r="E1039">
        <v>99</v>
      </c>
      <c r="F1039">
        <v>99</v>
      </c>
      <c r="G1039">
        <v>99</v>
      </c>
      <c r="H1039">
        <v>99</v>
      </c>
      <c r="I1039">
        <v>99</v>
      </c>
      <c r="J1039">
        <v>999</v>
      </c>
      <c r="K1039">
        <v>99</v>
      </c>
      <c r="L1039">
        <v>99</v>
      </c>
      <c r="M1039">
        <v>9</v>
      </c>
      <c r="N1039">
        <v>99</v>
      </c>
      <c r="O1039">
        <v>99</v>
      </c>
      <c r="P1039">
        <v>99</v>
      </c>
      <c r="Q1039">
        <v>519</v>
      </c>
      <c r="R1039">
        <v>613</v>
      </c>
      <c r="S1039">
        <v>4.3083197389885806</v>
      </c>
      <c r="T1039">
        <v>9</v>
      </c>
      <c r="U1039">
        <v>320.21663947797686</v>
      </c>
      <c r="V1039">
        <v>15.986949429037519</v>
      </c>
      <c r="W1039">
        <v>100</v>
      </c>
      <c r="X1039">
        <v>20.880913539967377</v>
      </c>
      <c r="Y1039">
        <v>46.582610760332813</v>
      </c>
      <c r="Z1039">
        <v>1.4318262955078038</v>
      </c>
      <c r="AA1039">
        <v>0</v>
      </c>
      <c r="AB1039">
        <v>71.35463117661628</v>
      </c>
      <c r="AE1039">
        <v>16.368491321762349</v>
      </c>
      <c r="AF1039">
        <v>17.063100582539796</v>
      </c>
      <c r="AG1039">
        <v>2216.7324955116696</v>
      </c>
      <c r="AH1039">
        <v>90.701468189233282</v>
      </c>
      <c r="AI1039">
        <v>20.228384991843395</v>
      </c>
      <c r="AJ1039">
        <v>622.29806504818316</v>
      </c>
      <c r="AK1039">
        <v>30.641394428069876</v>
      </c>
      <c r="AM1039">
        <v>29.878209298915575</v>
      </c>
      <c r="AN1039">
        <v>99</v>
      </c>
      <c r="AO1039">
        <v>99</v>
      </c>
      <c r="AP1039">
        <v>99</v>
      </c>
      <c r="AQ1039">
        <v>99</v>
      </c>
      <c r="AR1039">
        <v>224.97666068222625</v>
      </c>
      <c r="AS1039">
        <v>28.226847616312121</v>
      </c>
    </row>
    <row r="1040" spans="1:45">
      <c r="A1040">
        <v>17</v>
      </c>
      <c r="B1040">
        <v>102</v>
      </c>
      <c r="C1040">
        <v>2024</v>
      </c>
      <c r="D1040">
        <v>6</v>
      </c>
      <c r="E1040">
        <v>99</v>
      </c>
      <c r="F1040">
        <v>99</v>
      </c>
      <c r="G1040">
        <v>99</v>
      </c>
      <c r="H1040">
        <v>99</v>
      </c>
      <c r="I1040">
        <v>99</v>
      </c>
      <c r="J1040">
        <v>999</v>
      </c>
      <c r="K1040">
        <v>99</v>
      </c>
      <c r="L1040">
        <v>99</v>
      </c>
      <c r="M1040">
        <v>9</v>
      </c>
      <c r="N1040">
        <v>99</v>
      </c>
      <c r="O1040">
        <v>99</v>
      </c>
      <c r="P1040">
        <v>99</v>
      </c>
      <c r="Q1040">
        <v>465</v>
      </c>
      <c r="R1040">
        <v>534</v>
      </c>
      <c r="S1040">
        <v>4.3164794007490634</v>
      </c>
      <c r="T1040">
        <v>9</v>
      </c>
      <c r="U1040">
        <v>318.55243445692878</v>
      </c>
      <c r="V1040">
        <v>15.543071161048697</v>
      </c>
      <c r="W1040">
        <v>100</v>
      </c>
      <c r="X1040">
        <v>22.09737827715356</v>
      </c>
      <c r="Y1040">
        <v>47.555954266613746</v>
      </c>
      <c r="Z1040">
        <v>1.3681194762377538</v>
      </c>
      <c r="AA1040">
        <v>0</v>
      </c>
      <c r="AB1040">
        <v>70.739361418274882</v>
      </c>
      <c r="AE1040">
        <v>15.2180108292961</v>
      </c>
      <c r="AF1040">
        <v>15.801247253241305</v>
      </c>
      <c r="AG1040">
        <v>2229.3523421588598</v>
      </c>
      <c r="AH1040">
        <v>91.947565543071164</v>
      </c>
      <c r="AI1040">
        <v>20.224719101123597</v>
      </c>
      <c r="AJ1040">
        <v>677.08374011635601</v>
      </c>
      <c r="AK1040">
        <v>24.438399286072755</v>
      </c>
      <c r="AM1040">
        <v>29.373880230362445</v>
      </c>
      <c r="AN1040">
        <v>99</v>
      </c>
      <c r="AO1040">
        <v>99</v>
      </c>
      <c r="AP1040">
        <v>99</v>
      </c>
      <c r="AQ1040">
        <v>99</v>
      </c>
      <c r="AR1040">
        <v>224.63136456211811</v>
      </c>
      <c r="AS1040">
        <v>28.158810458568073</v>
      </c>
    </row>
    <row r="1041" spans="1:45">
      <c r="A1041">
        <v>17</v>
      </c>
      <c r="B1041">
        <v>103</v>
      </c>
      <c r="C1041">
        <v>2024</v>
      </c>
      <c r="D1041">
        <v>7</v>
      </c>
      <c r="E1041">
        <v>99</v>
      </c>
      <c r="F1041">
        <v>99</v>
      </c>
      <c r="G1041">
        <v>99</v>
      </c>
      <c r="H1041">
        <v>99</v>
      </c>
      <c r="I1041">
        <v>99</v>
      </c>
      <c r="J1041">
        <v>999</v>
      </c>
      <c r="K1041">
        <v>99</v>
      </c>
      <c r="L1041">
        <v>99</v>
      </c>
      <c r="M1041">
        <v>9</v>
      </c>
      <c r="N1041">
        <v>99</v>
      </c>
      <c r="O1041">
        <v>99</v>
      </c>
      <c r="P1041">
        <v>99</v>
      </c>
      <c r="Q1041">
        <v>396</v>
      </c>
      <c r="R1041">
        <v>458</v>
      </c>
      <c r="S1041">
        <v>4.2772925764192129</v>
      </c>
      <c r="T1041">
        <v>9</v>
      </c>
      <c r="U1041">
        <v>316.93275109170258</v>
      </c>
      <c r="V1041">
        <v>14.192139737991264</v>
      </c>
      <c r="W1041">
        <v>100</v>
      </c>
      <c r="X1041">
        <v>18.34061135371179</v>
      </c>
      <c r="Y1041">
        <v>41.274406270178069</v>
      </c>
      <c r="Z1041">
        <v>1.2981207804696953</v>
      </c>
      <c r="AA1041">
        <v>0</v>
      </c>
      <c r="AB1041">
        <v>68.677060528701404</v>
      </c>
      <c r="AE1041">
        <v>15.410497981157471</v>
      </c>
      <c r="AF1041">
        <v>16.257352226354246</v>
      </c>
      <c r="AG1041">
        <v>2233.4251207729462</v>
      </c>
      <c r="AH1041">
        <v>90.393013100436676</v>
      </c>
      <c r="AI1041">
        <v>17.030567685589524</v>
      </c>
      <c r="AJ1041">
        <v>595.99800031021834</v>
      </c>
      <c r="AK1041">
        <v>31.665122290436173</v>
      </c>
      <c r="AM1041">
        <v>48.611164849079778</v>
      </c>
      <c r="AN1041">
        <v>99</v>
      </c>
      <c r="AO1041">
        <v>99</v>
      </c>
      <c r="AP1041">
        <v>99</v>
      </c>
      <c r="AQ1041">
        <v>99</v>
      </c>
      <c r="AR1041">
        <v>224.21497584541061</v>
      </c>
      <c r="AS1041">
        <v>28.288010345069257</v>
      </c>
    </row>
    <row r="1042" spans="1:45">
      <c r="A1042">
        <v>17</v>
      </c>
      <c r="B1042">
        <v>104</v>
      </c>
      <c r="C1042">
        <v>2024</v>
      </c>
      <c r="D1042">
        <v>8</v>
      </c>
      <c r="E1042">
        <v>99</v>
      </c>
      <c r="F1042">
        <v>99</v>
      </c>
      <c r="G1042">
        <v>99</v>
      </c>
      <c r="H1042">
        <v>99</v>
      </c>
      <c r="I1042">
        <v>99</v>
      </c>
      <c r="J1042">
        <v>999</v>
      </c>
      <c r="K1042">
        <v>99</v>
      </c>
      <c r="L1042">
        <v>99</v>
      </c>
      <c r="M1042">
        <v>9</v>
      </c>
      <c r="N1042">
        <v>99</v>
      </c>
      <c r="O1042">
        <v>99</v>
      </c>
      <c r="P1042">
        <v>99</v>
      </c>
      <c r="Q1042">
        <v>423</v>
      </c>
      <c r="R1042">
        <v>502</v>
      </c>
      <c r="S1042">
        <v>4.091633466135459</v>
      </c>
      <c r="T1042">
        <v>9</v>
      </c>
      <c r="U1042">
        <v>314.56553784860546</v>
      </c>
      <c r="V1042">
        <v>10.159362549800798</v>
      </c>
      <c r="W1042">
        <v>100</v>
      </c>
      <c r="X1042">
        <v>18.326693227091635</v>
      </c>
      <c r="Y1042">
        <v>41.836896681206866</v>
      </c>
      <c r="Z1042">
        <v>1.1688050735327404</v>
      </c>
      <c r="AA1042">
        <v>0</v>
      </c>
      <c r="AB1042">
        <v>67.860523498249904</v>
      </c>
      <c r="AE1042">
        <v>14.717091761946644</v>
      </c>
      <c r="AF1042">
        <v>15.617238945726909</v>
      </c>
      <c r="AG1042">
        <v>2161.8586956521744</v>
      </c>
      <c r="AH1042">
        <v>91.633466135458164</v>
      </c>
      <c r="AI1042">
        <v>12.749003984063743</v>
      </c>
      <c r="AJ1042">
        <v>549.82533949075594</v>
      </c>
      <c r="AK1042">
        <v>19.341715460572363</v>
      </c>
      <c r="AM1042">
        <v>34.262828462051992</v>
      </c>
      <c r="AN1042">
        <v>99</v>
      </c>
      <c r="AO1042">
        <v>99</v>
      </c>
      <c r="AP1042">
        <v>99</v>
      </c>
      <c r="AQ1042">
        <v>99</v>
      </c>
      <c r="AR1042">
        <v>224.63478260869564</v>
      </c>
      <c r="AS1042">
        <v>27.800632919668768</v>
      </c>
    </row>
    <row r="1043" spans="1:45">
      <c r="A1043">
        <v>17</v>
      </c>
      <c r="B1043">
        <v>105</v>
      </c>
      <c r="C1043">
        <v>2024</v>
      </c>
      <c r="D1043">
        <v>9</v>
      </c>
      <c r="E1043">
        <v>99</v>
      </c>
      <c r="F1043">
        <v>99</v>
      </c>
      <c r="G1043">
        <v>99</v>
      </c>
      <c r="H1043">
        <v>99</v>
      </c>
      <c r="I1043">
        <v>99</v>
      </c>
      <c r="J1043">
        <v>999</v>
      </c>
      <c r="K1043">
        <v>99</v>
      </c>
      <c r="L1043">
        <v>99</v>
      </c>
      <c r="M1043">
        <v>9</v>
      </c>
      <c r="N1043">
        <v>99</v>
      </c>
      <c r="O1043">
        <v>99</v>
      </c>
      <c r="P1043">
        <v>99</v>
      </c>
      <c r="Q1043">
        <v>463</v>
      </c>
      <c r="R1043">
        <v>554</v>
      </c>
      <c r="S1043">
        <v>4.1299638989169676</v>
      </c>
      <c r="T1043">
        <v>9</v>
      </c>
      <c r="U1043">
        <v>316.40848375451276</v>
      </c>
      <c r="V1043">
        <v>9.5667870036101093</v>
      </c>
      <c r="W1043">
        <v>100</v>
      </c>
      <c r="X1043">
        <v>19.494584837545123</v>
      </c>
      <c r="Y1043">
        <v>41.99830386222451</v>
      </c>
      <c r="Z1043">
        <v>1.1149157738646593</v>
      </c>
      <c r="AA1043">
        <v>0</v>
      </c>
      <c r="AB1043">
        <v>67.799299318840809</v>
      </c>
      <c r="AE1043">
        <v>14.70666312715689</v>
      </c>
      <c r="AF1043">
        <v>15.701960829277828</v>
      </c>
      <c r="AG1043">
        <v>2182.9923518164442</v>
      </c>
      <c r="AH1043">
        <v>94.404332129963876</v>
      </c>
      <c r="AI1043">
        <v>14.079422382671479</v>
      </c>
      <c r="AJ1043">
        <v>616.49739666479411</v>
      </c>
      <c r="AK1043">
        <v>20.890366265724275</v>
      </c>
      <c r="AM1043">
        <v>32.340741194287254</v>
      </c>
      <c r="AN1043">
        <v>99</v>
      </c>
      <c r="AO1043">
        <v>99</v>
      </c>
      <c r="AP1043">
        <v>99</v>
      </c>
      <c r="AQ1043">
        <v>99</v>
      </c>
      <c r="AR1043">
        <v>224.78393881453164</v>
      </c>
      <c r="AS1043">
        <v>27.863388618918997</v>
      </c>
    </row>
    <row r="1044" spans="1:45">
      <c r="A1044">
        <v>17</v>
      </c>
      <c r="B1044">
        <v>106</v>
      </c>
      <c r="C1044">
        <v>2024</v>
      </c>
      <c r="D1044">
        <v>10</v>
      </c>
      <c r="E1044">
        <v>99</v>
      </c>
      <c r="F1044">
        <v>99</v>
      </c>
      <c r="G1044">
        <v>99</v>
      </c>
      <c r="H1044">
        <v>99</v>
      </c>
      <c r="I1044">
        <v>99</v>
      </c>
      <c r="J1044">
        <v>999</v>
      </c>
      <c r="K1044">
        <v>99</v>
      </c>
      <c r="L1044">
        <v>99</v>
      </c>
      <c r="M1044">
        <v>9</v>
      </c>
      <c r="N1044">
        <v>99</v>
      </c>
      <c r="O1044">
        <v>99</v>
      </c>
      <c r="P1044">
        <v>99</v>
      </c>
      <c r="Q1044">
        <v>1002</v>
      </c>
      <c r="R1044">
        <v>1281</v>
      </c>
      <c r="S1044">
        <v>4.6619828259172511</v>
      </c>
      <c r="T1044">
        <v>9</v>
      </c>
      <c r="U1044">
        <v>320.05160031225546</v>
      </c>
      <c r="V1044">
        <v>21.779859484777521</v>
      </c>
      <c r="W1044">
        <v>100</v>
      </c>
      <c r="X1044">
        <v>24.980483996877439</v>
      </c>
      <c r="Y1044">
        <v>50.098517456921421</v>
      </c>
      <c r="Z1044">
        <v>1.3752123003010956</v>
      </c>
      <c r="AA1044">
        <v>0</v>
      </c>
      <c r="AB1044">
        <v>60.516455493109994</v>
      </c>
      <c r="AE1044">
        <v>13.084780388151176</v>
      </c>
      <c r="AF1044">
        <v>13.896590742272222</v>
      </c>
      <c r="AG1044">
        <v>2317.1404081632654</v>
      </c>
      <c r="AH1044">
        <v>95.628415300546436</v>
      </c>
      <c r="AI1044">
        <v>34.192037470726007</v>
      </c>
      <c r="AJ1044">
        <v>726.25557869917247</v>
      </c>
      <c r="AK1044">
        <v>6.0090744970556988</v>
      </c>
      <c r="AM1044">
        <v>22.256817462999464</v>
      </c>
      <c r="AN1044">
        <v>99</v>
      </c>
      <c r="AO1044">
        <v>99</v>
      </c>
      <c r="AP1044">
        <v>99</v>
      </c>
      <c r="AQ1044">
        <v>99</v>
      </c>
      <c r="AR1044">
        <v>222.09061224489787</v>
      </c>
      <c r="AS1044">
        <v>29.17561326874732</v>
      </c>
    </row>
    <row r="1045" spans="1:45">
      <c r="A1045">
        <v>17</v>
      </c>
      <c r="B1045">
        <v>107</v>
      </c>
      <c r="C1045">
        <v>2024</v>
      </c>
      <c r="D1045">
        <v>11</v>
      </c>
      <c r="E1045">
        <v>99</v>
      </c>
      <c r="F1045">
        <v>99</v>
      </c>
      <c r="G1045">
        <v>99</v>
      </c>
      <c r="H1045">
        <v>99</v>
      </c>
      <c r="I1045">
        <v>99</v>
      </c>
      <c r="J1045">
        <v>999</v>
      </c>
      <c r="K1045">
        <v>99</v>
      </c>
      <c r="L1045">
        <v>99</v>
      </c>
      <c r="M1045">
        <v>9</v>
      </c>
      <c r="N1045">
        <v>99</v>
      </c>
      <c r="O1045">
        <v>99</v>
      </c>
      <c r="P1045">
        <v>99</v>
      </c>
      <c r="Q1045">
        <v>805</v>
      </c>
      <c r="R1045">
        <v>1038</v>
      </c>
      <c r="S1045">
        <v>4.6908212560386477</v>
      </c>
      <c r="T1045">
        <v>9</v>
      </c>
      <c r="U1045">
        <v>322.41657032755353</v>
      </c>
      <c r="V1045">
        <v>24.75915221579961</v>
      </c>
      <c r="W1045">
        <v>100</v>
      </c>
      <c r="X1045">
        <v>26.204238921001927</v>
      </c>
      <c r="Y1045">
        <v>48.822926432799193</v>
      </c>
      <c r="Z1045">
        <v>1.423397719942268</v>
      </c>
      <c r="AA1045">
        <v>0</v>
      </c>
      <c r="AB1045">
        <v>60.027333349745113</v>
      </c>
      <c r="AE1045">
        <v>12.994491737606408</v>
      </c>
      <c r="AF1045">
        <v>13.753808083013627</v>
      </c>
      <c r="AG1045">
        <v>2337.8470824949704</v>
      </c>
      <c r="AH1045">
        <v>95.761078998073216</v>
      </c>
      <c r="AI1045">
        <v>36.127167630057805</v>
      </c>
      <c r="AJ1045">
        <v>747.33230103183109</v>
      </c>
      <c r="AK1045">
        <v>17.65799176206059</v>
      </c>
      <c r="AM1045">
        <v>32.595799904154589</v>
      </c>
      <c r="AN1045">
        <v>99</v>
      </c>
      <c r="AO1045">
        <v>99</v>
      </c>
      <c r="AP1045">
        <v>99</v>
      </c>
      <c r="AQ1045">
        <v>99</v>
      </c>
      <c r="AR1045">
        <v>222.84004024144875</v>
      </c>
      <c r="AS1045">
        <v>29.207416512671784</v>
      </c>
    </row>
    <row r="1046" spans="1:45">
      <c r="A1046">
        <v>17</v>
      </c>
      <c r="B1046">
        <v>108</v>
      </c>
      <c r="C1046">
        <v>2024</v>
      </c>
      <c r="D1046">
        <v>12</v>
      </c>
      <c r="E1046">
        <v>99</v>
      </c>
      <c r="F1046">
        <v>99</v>
      </c>
      <c r="G1046">
        <v>99</v>
      </c>
      <c r="H1046">
        <v>99</v>
      </c>
      <c r="I1046">
        <v>99</v>
      </c>
      <c r="J1046">
        <v>999</v>
      </c>
      <c r="K1046">
        <v>99</v>
      </c>
      <c r="L1046">
        <v>99</v>
      </c>
      <c r="M1046">
        <v>9</v>
      </c>
      <c r="N1046">
        <v>99</v>
      </c>
      <c r="O1046">
        <v>99</v>
      </c>
      <c r="P1046">
        <v>99</v>
      </c>
      <c r="Q1046">
        <v>215</v>
      </c>
      <c r="R1046">
        <v>263</v>
      </c>
      <c r="S1046">
        <v>4.5725190839694676</v>
      </c>
      <c r="T1046">
        <v>9</v>
      </c>
      <c r="U1046">
        <v>321.73840304182522</v>
      </c>
      <c r="V1046">
        <v>20.532319391634985</v>
      </c>
      <c r="W1046">
        <v>100</v>
      </c>
      <c r="X1046">
        <v>24.714828897338403</v>
      </c>
      <c r="Y1046">
        <v>47.447056831928947</v>
      </c>
      <c r="Z1046">
        <v>1.3470347756502368</v>
      </c>
      <c r="AA1046">
        <v>0</v>
      </c>
      <c r="AB1046">
        <v>65.57492113943114</v>
      </c>
      <c r="AE1046">
        <v>15.739078396169958</v>
      </c>
      <c r="AF1046">
        <v>16.453898392356997</v>
      </c>
      <c r="AG1046">
        <v>2265.1666666666661</v>
      </c>
      <c r="AH1046">
        <v>93.536121673003777</v>
      </c>
      <c r="AI1046">
        <v>30.418250950570343</v>
      </c>
      <c r="AJ1046">
        <v>700.82727586489261</v>
      </c>
      <c r="AK1046">
        <v>33.727100697107424</v>
      </c>
      <c r="AM1046">
        <v>38.178647547394249</v>
      </c>
      <c r="AN1046">
        <v>99</v>
      </c>
      <c r="AO1046">
        <v>99</v>
      </c>
      <c r="AP1046">
        <v>99</v>
      </c>
      <c r="AQ1046">
        <v>99</v>
      </c>
      <c r="AR1046">
        <v>223.3821138211382</v>
      </c>
      <c r="AS1046">
        <v>29.03668307484887</v>
      </c>
    </row>
    <row r="1047" spans="1:45">
      <c r="A1047">
        <v>17</v>
      </c>
      <c r="B1047">
        <v>109</v>
      </c>
      <c r="C1047">
        <v>2024</v>
      </c>
      <c r="D1047">
        <v>1</v>
      </c>
      <c r="E1047">
        <v>99</v>
      </c>
      <c r="F1047">
        <v>99</v>
      </c>
      <c r="G1047">
        <v>99</v>
      </c>
      <c r="H1047">
        <v>99</v>
      </c>
      <c r="I1047">
        <v>99</v>
      </c>
      <c r="J1047">
        <v>999</v>
      </c>
      <c r="K1047">
        <v>99</v>
      </c>
      <c r="L1047">
        <v>99</v>
      </c>
      <c r="M1047">
        <v>10</v>
      </c>
      <c r="N1047">
        <v>99</v>
      </c>
      <c r="O1047">
        <v>99</v>
      </c>
      <c r="P1047">
        <v>99</v>
      </c>
      <c r="Q1047">
        <v>618</v>
      </c>
      <c r="R1047">
        <v>753</v>
      </c>
      <c r="S1047">
        <v>4.573705179282868</v>
      </c>
      <c r="T1047">
        <v>10</v>
      </c>
      <c r="U1047">
        <v>332.46268260292129</v>
      </c>
      <c r="V1047">
        <v>13.678618857901728</v>
      </c>
      <c r="W1047">
        <v>100</v>
      </c>
      <c r="X1047">
        <v>28.950863213811424</v>
      </c>
      <c r="Y1047">
        <v>43.687729600403131</v>
      </c>
      <c r="Z1047">
        <v>1.2348198370396422</v>
      </c>
      <c r="AA1047">
        <v>0</v>
      </c>
      <c r="AB1047">
        <v>66.098720392644395</v>
      </c>
      <c r="AE1047">
        <v>13.890426120641949</v>
      </c>
      <c r="AF1047">
        <v>15.131576640989245</v>
      </c>
      <c r="AG1047">
        <v>2169.7980636237899</v>
      </c>
      <c r="AH1047">
        <v>96.015936254980076</v>
      </c>
      <c r="AI1047">
        <v>17.928286852589643</v>
      </c>
      <c r="AJ1047">
        <v>606.0690525243682</v>
      </c>
      <c r="AK1047">
        <v>13.556821492157413</v>
      </c>
      <c r="AM1047">
        <v>23.873035042940955</v>
      </c>
      <c r="AN1047">
        <v>99</v>
      </c>
      <c r="AO1047">
        <v>99</v>
      </c>
      <c r="AP1047">
        <v>99</v>
      </c>
      <c r="AQ1047">
        <v>99</v>
      </c>
      <c r="AR1047">
        <v>225.17150760719235</v>
      </c>
      <c r="AS1047">
        <v>29.126497848781224</v>
      </c>
    </row>
    <row r="1048" spans="1:45">
      <c r="A1048">
        <v>17</v>
      </c>
      <c r="B1048">
        <v>110</v>
      </c>
      <c r="C1048">
        <v>2024</v>
      </c>
      <c r="D1048">
        <v>2</v>
      </c>
      <c r="E1048">
        <v>99</v>
      </c>
      <c r="F1048">
        <v>99</v>
      </c>
      <c r="G1048">
        <v>99</v>
      </c>
      <c r="H1048">
        <v>99</v>
      </c>
      <c r="I1048">
        <v>99</v>
      </c>
      <c r="J1048">
        <v>999</v>
      </c>
      <c r="K1048">
        <v>99</v>
      </c>
      <c r="L1048">
        <v>99</v>
      </c>
      <c r="M1048">
        <v>10</v>
      </c>
      <c r="N1048">
        <v>99</v>
      </c>
      <c r="O1048">
        <v>99</v>
      </c>
      <c r="P1048">
        <v>99</v>
      </c>
      <c r="Q1048">
        <v>344</v>
      </c>
      <c r="R1048">
        <v>409</v>
      </c>
      <c r="S1048">
        <v>4.5281173594132031</v>
      </c>
      <c r="T1048">
        <v>10</v>
      </c>
      <c r="U1048">
        <v>336.43251833740851</v>
      </c>
      <c r="V1048">
        <v>13.936430317848409</v>
      </c>
      <c r="W1048">
        <v>100</v>
      </c>
      <c r="X1048">
        <v>31.540342298288511</v>
      </c>
      <c r="Y1048">
        <v>41.373370524087377</v>
      </c>
      <c r="Z1048">
        <v>1.1382724550061769</v>
      </c>
      <c r="AA1048">
        <v>0</v>
      </c>
      <c r="AB1048">
        <v>69.055192320914003</v>
      </c>
      <c r="AE1048">
        <v>13.07544757033248</v>
      </c>
      <c r="AF1048">
        <v>14.428370268566214</v>
      </c>
      <c r="AG1048">
        <v>2107.3674540682409</v>
      </c>
      <c r="AH1048">
        <v>93.154034229828881</v>
      </c>
      <c r="AI1048">
        <v>11.980440097799512</v>
      </c>
      <c r="AJ1048">
        <v>557.73487468224994</v>
      </c>
      <c r="AK1048">
        <v>8.170278147641687</v>
      </c>
      <c r="AM1048">
        <v>20.534969688473179</v>
      </c>
      <c r="AN1048">
        <v>99</v>
      </c>
      <c r="AO1048">
        <v>99</v>
      </c>
      <c r="AP1048">
        <v>99</v>
      </c>
      <c r="AQ1048">
        <v>99</v>
      </c>
      <c r="AR1048">
        <v>226.29921259842524</v>
      </c>
      <c r="AS1048">
        <v>29.039607000563223</v>
      </c>
    </row>
    <row r="1049" spans="1:45">
      <c r="A1049">
        <v>17</v>
      </c>
      <c r="B1049">
        <v>111</v>
      </c>
      <c r="C1049">
        <v>2024</v>
      </c>
      <c r="D1049">
        <v>3</v>
      </c>
      <c r="E1049">
        <v>99</v>
      </c>
      <c r="F1049">
        <v>99</v>
      </c>
      <c r="G1049">
        <v>99</v>
      </c>
      <c r="H1049">
        <v>99</v>
      </c>
      <c r="I1049">
        <v>99</v>
      </c>
      <c r="J1049">
        <v>999</v>
      </c>
      <c r="K1049">
        <v>99</v>
      </c>
      <c r="L1049">
        <v>99</v>
      </c>
      <c r="M1049">
        <v>10</v>
      </c>
      <c r="N1049">
        <v>99</v>
      </c>
      <c r="O1049">
        <v>99</v>
      </c>
      <c r="P1049">
        <v>99</v>
      </c>
      <c r="Q1049">
        <v>426</v>
      </c>
      <c r="R1049">
        <v>494</v>
      </c>
      <c r="S1049">
        <v>4.6052631578947363</v>
      </c>
      <c r="T1049">
        <v>10</v>
      </c>
      <c r="U1049">
        <v>328.56336032388714</v>
      </c>
      <c r="V1049">
        <v>16.194331983805665</v>
      </c>
      <c r="W1049">
        <v>100</v>
      </c>
      <c r="X1049">
        <v>26.518218623481779</v>
      </c>
      <c r="Y1049">
        <v>48.677578134079376</v>
      </c>
      <c r="Z1049">
        <v>1.3316653570081376</v>
      </c>
      <c r="AA1049">
        <v>0</v>
      </c>
      <c r="AB1049">
        <v>68.589800104308509</v>
      </c>
      <c r="AE1049">
        <v>13.545379764189745</v>
      </c>
      <c r="AF1049">
        <v>14.558057355464848</v>
      </c>
      <c r="AG1049">
        <v>2189.7256637168143</v>
      </c>
      <c r="AH1049">
        <v>91.295546558704444</v>
      </c>
      <c r="AI1049">
        <v>20.242914979757082</v>
      </c>
      <c r="AJ1049">
        <v>705.33112474642894</v>
      </c>
      <c r="AK1049">
        <v>2.6550786639223056</v>
      </c>
      <c r="AM1049">
        <v>22.168801703642188</v>
      </c>
      <c r="AN1049">
        <v>99</v>
      </c>
      <c r="AO1049">
        <v>99</v>
      </c>
      <c r="AP1049">
        <v>99</v>
      </c>
      <c r="AQ1049">
        <v>99</v>
      </c>
      <c r="AR1049">
        <v>224.03539823008848</v>
      </c>
      <c r="AS1049">
        <v>29.255394576557006</v>
      </c>
    </row>
    <row r="1050" spans="1:45">
      <c r="A1050">
        <v>17</v>
      </c>
      <c r="B1050">
        <v>112</v>
      </c>
      <c r="C1050">
        <v>2024</v>
      </c>
      <c r="D1050">
        <v>4</v>
      </c>
      <c r="E1050">
        <v>99</v>
      </c>
      <c r="F1050">
        <v>99</v>
      </c>
      <c r="G1050">
        <v>99</v>
      </c>
      <c r="H1050">
        <v>99</v>
      </c>
      <c r="I1050">
        <v>99</v>
      </c>
      <c r="J1050">
        <v>999</v>
      </c>
      <c r="K1050">
        <v>99</v>
      </c>
      <c r="L1050">
        <v>99</v>
      </c>
      <c r="M1050">
        <v>10</v>
      </c>
      <c r="N1050">
        <v>99</v>
      </c>
      <c r="O1050">
        <v>99</v>
      </c>
      <c r="P1050">
        <v>99</v>
      </c>
      <c r="Q1050">
        <v>516</v>
      </c>
      <c r="R1050">
        <v>620</v>
      </c>
      <c r="S1050">
        <v>4.8193548387096783</v>
      </c>
      <c r="T1050">
        <v>10</v>
      </c>
      <c r="U1050">
        <v>337.68693548387063</v>
      </c>
      <c r="V1050">
        <v>20.645161290322577</v>
      </c>
      <c r="W1050">
        <v>100</v>
      </c>
      <c r="X1050">
        <v>32.580645161290313</v>
      </c>
      <c r="Y1050">
        <v>49.181241247136143</v>
      </c>
      <c r="Z1050">
        <v>1.4896241905018195</v>
      </c>
      <c r="AA1050">
        <v>0</v>
      </c>
      <c r="AB1050">
        <v>73.505153513709345</v>
      </c>
      <c r="AE1050">
        <v>14.036676477247003</v>
      </c>
      <c r="AF1050">
        <v>15.285736136466747</v>
      </c>
      <c r="AG1050">
        <v>2133.4539249146756</v>
      </c>
      <c r="AH1050">
        <v>94.354838709677423</v>
      </c>
      <c r="AI1050">
        <v>22.903225806451609</v>
      </c>
      <c r="AJ1050">
        <v>561.95355141877428</v>
      </c>
      <c r="AK1050">
        <v>18.919630187283808</v>
      </c>
      <c r="AM1050">
        <v>21.859017160676046</v>
      </c>
      <c r="AN1050">
        <v>99</v>
      </c>
      <c r="AO1050">
        <v>99</v>
      </c>
      <c r="AP1050">
        <v>99</v>
      </c>
      <c r="AQ1050">
        <v>99</v>
      </c>
      <c r="AR1050">
        <v>224.82423208191128</v>
      </c>
      <c r="AS1050">
        <v>29.783011497157503</v>
      </c>
    </row>
    <row r="1051" spans="1:45">
      <c r="A1051">
        <v>17</v>
      </c>
      <c r="B1051">
        <v>113</v>
      </c>
      <c r="C1051">
        <v>2024</v>
      </c>
      <c r="D1051">
        <v>5</v>
      </c>
      <c r="E1051">
        <v>99</v>
      </c>
      <c r="F1051">
        <v>99</v>
      </c>
      <c r="G1051">
        <v>99</v>
      </c>
      <c r="H1051">
        <v>99</v>
      </c>
      <c r="I1051">
        <v>99</v>
      </c>
      <c r="J1051">
        <v>999</v>
      </c>
      <c r="K1051">
        <v>99</v>
      </c>
      <c r="L1051">
        <v>99</v>
      </c>
      <c r="M1051">
        <v>10</v>
      </c>
      <c r="N1051">
        <v>99</v>
      </c>
      <c r="O1051">
        <v>99</v>
      </c>
      <c r="P1051">
        <v>99</v>
      </c>
      <c r="Q1051">
        <v>402</v>
      </c>
      <c r="R1051">
        <v>463</v>
      </c>
      <c r="S1051">
        <v>4.9503239740820737</v>
      </c>
      <c r="T1051">
        <v>10</v>
      </c>
      <c r="U1051">
        <v>343.00043196544277</v>
      </c>
      <c r="V1051">
        <v>24.190064794816404</v>
      </c>
      <c r="W1051">
        <v>100</v>
      </c>
      <c r="X1051">
        <v>39.092872570194395</v>
      </c>
      <c r="Y1051">
        <v>47.178952548021869</v>
      </c>
      <c r="Z1051">
        <v>1.4308068766842457</v>
      </c>
      <c r="AA1051">
        <v>0</v>
      </c>
      <c r="AB1051">
        <v>70.809722293274817</v>
      </c>
      <c r="AE1051">
        <v>12.363150867823764</v>
      </c>
      <c r="AF1051">
        <v>13.804772019313395</v>
      </c>
      <c r="AG1051">
        <v>2174.2050691244235</v>
      </c>
      <c r="AH1051">
        <v>93.736501079913594</v>
      </c>
      <c r="AI1051">
        <v>24.622030237580997</v>
      </c>
      <c r="AJ1051">
        <v>595.52284805450518</v>
      </c>
      <c r="AK1051">
        <v>22.577932821196061</v>
      </c>
      <c r="AM1051">
        <v>25.955663807537626</v>
      </c>
      <c r="AN1051">
        <v>99</v>
      </c>
      <c r="AO1051">
        <v>99</v>
      </c>
      <c r="AP1051">
        <v>99</v>
      </c>
      <c r="AQ1051">
        <v>99</v>
      </c>
      <c r="AR1051">
        <v>225.41013824884791</v>
      </c>
      <c r="AS1051">
        <v>30.026497325095821</v>
      </c>
    </row>
    <row r="1052" spans="1:45">
      <c r="A1052">
        <v>17</v>
      </c>
      <c r="B1052">
        <v>114</v>
      </c>
      <c r="C1052">
        <v>2024</v>
      </c>
      <c r="D1052">
        <v>6</v>
      </c>
      <c r="E1052">
        <v>99</v>
      </c>
      <c r="F1052">
        <v>99</v>
      </c>
      <c r="G1052">
        <v>99</v>
      </c>
      <c r="H1052">
        <v>99</v>
      </c>
      <c r="I1052">
        <v>99</v>
      </c>
      <c r="J1052">
        <v>999</v>
      </c>
      <c r="K1052">
        <v>99</v>
      </c>
      <c r="L1052">
        <v>99</v>
      </c>
      <c r="M1052">
        <v>10</v>
      </c>
      <c r="N1052">
        <v>99</v>
      </c>
      <c r="O1052">
        <v>99</v>
      </c>
      <c r="P1052">
        <v>99</v>
      </c>
      <c r="Q1052">
        <v>366</v>
      </c>
      <c r="R1052">
        <v>430</v>
      </c>
      <c r="S1052">
        <v>5.0257009345794383</v>
      </c>
      <c r="T1052">
        <v>10</v>
      </c>
      <c r="U1052">
        <v>342.53255813953496</v>
      </c>
      <c r="V1052">
        <v>25.581395348837205</v>
      </c>
      <c r="W1052">
        <v>100</v>
      </c>
      <c r="X1052">
        <v>41.16279069767441</v>
      </c>
      <c r="Y1052">
        <v>48.235182185129375</v>
      </c>
      <c r="Z1052">
        <v>1.417664267953618</v>
      </c>
      <c r="AA1052">
        <v>0</v>
      </c>
      <c r="AB1052">
        <v>60.129782304087342</v>
      </c>
      <c r="AE1052">
        <v>12.254203476774007</v>
      </c>
      <c r="AF1052">
        <v>13.681682157010936</v>
      </c>
      <c r="AG1052">
        <v>2240.9499999999998</v>
      </c>
      <c r="AH1052">
        <v>93.023255813953469</v>
      </c>
      <c r="AI1052">
        <v>25.348837209302339</v>
      </c>
      <c r="AJ1052">
        <v>675.53069693390034</v>
      </c>
      <c r="AK1052">
        <v>12.999380304389728</v>
      </c>
      <c r="AM1052">
        <v>22.17431055121062</v>
      </c>
      <c r="AN1052">
        <v>99</v>
      </c>
      <c r="AO1052">
        <v>99</v>
      </c>
      <c r="AP1052">
        <v>99</v>
      </c>
      <c r="AQ1052">
        <v>99</v>
      </c>
      <c r="AR1052">
        <v>224.38</v>
      </c>
      <c r="AS1052">
        <v>30.339983943211021</v>
      </c>
    </row>
    <row r="1053" spans="1:45">
      <c r="A1053">
        <v>17</v>
      </c>
      <c r="B1053">
        <v>115</v>
      </c>
      <c r="C1053">
        <v>2024</v>
      </c>
      <c r="D1053">
        <v>7</v>
      </c>
      <c r="E1053">
        <v>99</v>
      </c>
      <c r="F1053">
        <v>99</v>
      </c>
      <c r="G1053">
        <v>99</v>
      </c>
      <c r="H1053">
        <v>99</v>
      </c>
      <c r="I1053">
        <v>99</v>
      </c>
      <c r="J1053">
        <v>999</v>
      </c>
      <c r="K1053">
        <v>99</v>
      </c>
      <c r="L1053">
        <v>99</v>
      </c>
      <c r="M1053">
        <v>10</v>
      </c>
      <c r="N1053">
        <v>99</v>
      </c>
      <c r="O1053">
        <v>99</v>
      </c>
      <c r="P1053">
        <v>99</v>
      </c>
      <c r="Q1053">
        <v>277</v>
      </c>
      <c r="R1053">
        <v>320</v>
      </c>
      <c r="S1053">
        <v>4.7366771159874608</v>
      </c>
      <c r="T1053">
        <v>10</v>
      </c>
      <c r="U1053">
        <v>335.86687499999999</v>
      </c>
      <c r="V1053">
        <v>18.125</v>
      </c>
      <c r="W1053">
        <v>100</v>
      </c>
      <c r="X1053">
        <v>32.8125</v>
      </c>
      <c r="Y1053">
        <v>43.144458250560753</v>
      </c>
      <c r="Z1053">
        <v>1.2417789251234339</v>
      </c>
      <c r="AA1053">
        <v>0</v>
      </c>
      <c r="AB1053">
        <v>56.550979171306622</v>
      </c>
      <c r="AE1053">
        <v>10.7671601615074</v>
      </c>
      <c r="AF1053">
        <v>12.037446458499376</v>
      </c>
      <c r="AG1053">
        <v>2233.8241379310343</v>
      </c>
      <c r="AH1053">
        <v>90.625</v>
      </c>
      <c r="AI1053">
        <v>20.625</v>
      </c>
      <c r="AJ1053">
        <v>637.94563067178603</v>
      </c>
      <c r="AK1053">
        <v>33.058909858590603</v>
      </c>
      <c r="AM1053">
        <v>50.446061027558081</v>
      </c>
      <c r="AN1053">
        <v>99</v>
      </c>
      <c r="AO1053">
        <v>99</v>
      </c>
      <c r="AP1053">
        <v>99</v>
      </c>
      <c r="AQ1053">
        <v>99</v>
      </c>
      <c r="AR1053">
        <v>224.82413793103453</v>
      </c>
      <c r="AS1053">
        <v>29.769638970521868</v>
      </c>
    </row>
    <row r="1054" spans="1:45">
      <c r="A1054">
        <v>17</v>
      </c>
      <c r="B1054">
        <v>116</v>
      </c>
      <c r="C1054">
        <v>2024</v>
      </c>
      <c r="D1054">
        <v>8</v>
      </c>
      <c r="E1054">
        <v>99</v>
      </c>
      <c r="F1054">
        <v>99</v>
      </c>
      <c r="G1054">
        <v>99</v>
      </c>
      <c r="H1054">
        <v>99</v>
      </c>
      <c r="I1054">
        <v>99</v>
      </c>
      <c r="J1054">
        <v>999</v>
      </c>
      <c r="K1054">
        <v>99</v>
      </c>
      <c r="L1054">
        <v>99</v>
      </c>
      <c r="M1054">
        <v>10</v>
      </c>
      <c r="N1054">
        <v>99</v>
      </c>
      <c r="O1054">
        <v>99</v>
      </c>
      <c r="P1054">
        <v>99</v>
      </c>
      <c r="Q1054">
        <v>284</v>
      </c>
      <c r="R1054">
        <v>327</v>
      </c>
      <c r="S1054">
        <v>4.6656441717791406</v>
      </c>
      <c r="T1054">
        <v>10</v>
      </c>
      <c r="U1054">
        <v>334.7266055045871</v>
      </c>
      <c r="V1054">
        <v>18.348623853211013</v>
      </c>
      <c r="W1054">
        <v>100</v>
      </c>
      <c r="X1054">
        <v>34.250764525993873</v>
      </c>
      <c r="Y1054">
        <v>44.150263246625975</v>
      </c>
      <c r="Z1054">
        <v>1.2201004861437781</v>
      </c>
      <c r="AA1054">
        <v>0</v>
      </c>
      <c r="AB1054">
        <v>58.057104821502065</v>
      </c>
      <c r="AE1054">
        <v>9.5866314863676383</v>
      </c>
      <c r="AF1054">
        <v>10.824986965186968</v>
      </c>
      <c r="AG1054">
        <v>2264.0480769230776</v>
      </c>
      <c r="AH1054">
        <v>95.412844036697265</v>
      </c>
      <c r="AI1054">
        <v>17.737003058103973</v>
      </c>
      <c r="AJ1054">
        <v>673.7950315069711</v>
      </c>
      <c r="AK1054">
        <v>17.736581363712315</v>
      </c>
      <c r="AM1054">
        <v>29.005020787099745</v>
      </c>
      <c r="AN1054">
        <v>99</v>
      </c>
      <c r="AO1054">
        <v>99</v>
      </c>
      <c r="AP1054">
        <v>99</v>
      </c>
      <c r="AQ1054">
        <v>99</v>
      </c>
      <c r="AR1054">
        <v>225.5</v>
      </c>
      <c r="AS1054">
        <v>29.357191510226166</v>
      </c>
    </row>
    <row r="1055" spans="1:45">
      <c r="A1055">
        <v>17</v>
      </c>
      <c r="B1055">
        <v>117</v>
      </c>
      <c r="C1055">
        <v>2024</v>
      </c>
      <c r="D1055">
        <v>9</v>
      </c>
      <c r="E1055">
        <v>99</v>
      </c>
      <c r="F1055">
        <v>99</v>
      </c>
      <c r="G1055">
        <v>99</v>
      </c>
      <c r="H1055">
        <v>99</v>
      </c>
      <c r="I1055">
        <v>99</v>
      </c>
      <c r="J1055">
        <v>999</v>
      </c>
      <c r="K1055">
        <v>99</v>
      </c>
      <c r="L1055">
        <v>99</v>
      </c>
      <c r="M1055">
        <v>10</v>
      </c>
      <c r="N1055">
        <v>99</v>
      </c>
      <c r="O1055">
        <v>99</v>
      </c>
      <c r="P1055">
        <v>99</v>
      </c>
      <c r="Q1055">
        <v>284</v>
      </c>
      <c r="R1055">
        <v>349</v>
      </c>
      <c r="S1055">
        <v>4.696275071633238</v>
      </c>
      <c r="T1055">
        <v>10</v>
      </c>
      <c r="U1055">
        <v>334.38997134670507</v>
      </c>
      <c r="V1055">
        <v>17.191977077363898</v>
      </c>
      <c r="W1055">
        <v>100</v>
      </c>
      <c r="X1055">
        <v>33.237822349570202</v>
      </c>
      <c r="Y1055">
        <v>48.232254331295245</v>
      </c>
      <c r="Z1055">
        <v>1.2109873752037763</v>
      </c>
      <c r="AA1055">
        <v>0</v>
      </c>
      <c r="AB1055">
        <v>58.847981562412649</v>
      </c>
      <c r="AE1055">
        <v>9.2646668436421518</v>
      </c>
      <c r="AF1055">
        <v>10.453811779057158</v>
      </c>
      <c r="AG1055">
        <v>2210.018126888217</v>
      </c>
      <c r="AH1055">
        <v>94.842406876790847</v>
      </c>
      <c r="AI1055">
        <v>17.191977077363898</v>
      </c>
      <c r="AJ1055">
        <v>649.35907488124849</v>
      </c>
      <c r="AK1055">
        <v>17.33628245842084</v>
      </c>
      <c r="AM1055">
        <v>25.735683169226501</v>
      </c>
      <c r="AN1055">
        <v>99</v>
      </c>
      <c r="AO1055">
        <v>99</v>
      </c>
      <c r="AP1055">
        <v>99</v>
      </c>
      <c r="AQ1055">
        <v>99</v>
      </c>
      <c r="AR1055">
        <v>224.61933534743204</v>
      </c>
      <c r="AS1055">
        <v>29.567045787461751</v>
      </c>
    </row>
    <row r="1056" spans="1:45">
      <c r="A1056">
        <v>17</v>
      </c>
      <c r="B1056">
        <v>118</v>
      </c>
      <c r="C1056">
        <v>2024</v>
      </c>
      <c r="D1056">
        <v>10</v>
      </c>
      <c r="E1056">
        <v>99</v>
      </c>
      <c r="F1056">
        <v>99</v>
      </c>
      <c r="G1056">
        <v>99</v>
      </c>
      <c r="H1056">
        <v>99</v>
      </c>
      <c r="I1056">
        <v>99</v>
      </c>
      <c r="J1056">
        <v>999</v>
      </c>
      <c r="K1056">
        <v>99</v>
      </c>
      <c r="L1056">
        <v>99</v>
      </c>
      <c r="M1056">
        <v>10</v>
      </c>
      <c r="N1056">
        <v>99</v>
      </c>
      <c r="O1056">
        <v>99</v>
      </c>
      <c r="P1056">
        <v>99</v>
      </c>
      <c r="Q1056">
        <v>736</v>
      </c>
      <c r="R1056">
        <v>934</v>
      </c>
      <c r="S1056">
        <v>5.169346195069668</v>
      </c>
      <c r="T1056">
        <v>10</v>
      </c>
      <c r="U1056">
        <v>335.36252676659495</v>
      </c>
      <c r="V1056">
        <v>32.226980728051402</v>
      </c>
      <c r="W1056">
        <v>100</v>
      </c>
      <c r="X1056">
        <v>37.580299785867247</v>
      </c>
      <c r="Y1056">
        <v>52.707356271953763</v>
      </c>
      <c r="Z1056">
        <v>1.3564506686899489</v>
      </c>
      <c r="AA1056">
        <v>0</v>
      </c>
      <c r="AB1056">
        <v>61.49060509190744</v>
      </c>
      <c r="AE1056">
        <v>9.540347293156282</v>
      </c>
      <c r="AF1056">
        <v>10.616968875225025</v>
      </c>
      <c r="AG1056">
        <v>2351.4666666666672</v>
      </c>
      <c r="AH1056">
        <v>96.252676659528902</v>
      </c>
      <c r="AI1056">
        <v>40.899357601713056</v>
      </c>
      <c r="AJ1056">
        <v>796.14121723333551</v>
      </c>
      <c r="AK1056">
        <v>8.1194885446891352</v>
      </c>
      <c r="AM1056">
        <v>24.889071234348528</v>
      </c>
      <c r="AN1056">
        <v>99</v>
      </c>
      <c r="AO1056">
        <v>99</v>
      </c>
      <c r="AP1056">
        <v>99</v>
      </c>
      <c r="AQ1056">
        <v>99</v>
      </c>
      <c r="AR1056">
        <v>221.57333333333327</v>
      </c>
      <c r="AS1056">
        <v>30.782502422249095</v>
      </c>
    </row>
    <row r="1057" spans="1:45">
      <c r="A1057">
        <v>17</v>
      </c>
      <c r="B1057">
        <v>119</v>
      </c>
      <c r="C1057">
        <v>2024</v>
      </c>
      <c r="D1057">
        <v>11</v>
      </c>
      <c r="E1057">
        <v>99</v>
      </c>
      <c r="F1057">
        <v>99</v>
      </c>
      <c r="G1057">
        <v>99</v>
      </c>
      <c r="H1057">
        <v>99</v>
      </c>
      <c r="I1057">
        <v>99</v>
      </c>
      <c r="J1057">
        <v>999</v>
      </c>
      <c r="K1057">
        <v>99</v>
      </c>
      <c r="L1057">
        <v>99</v>
      </c>
      <c r="M1057">
        <v>10</v>
      </c>
      <c r="N1057">
        <v>99</v>
      </c>
      <c r="O1057">
        <v>99</v>
      </c>
      <c r="P1057">
        <v>99</v>
      </c>
      <c r="Q1057">
        <v>631</v>
      </c>
      <c r="R1057">
        <v>794</v>
      </c>
      <c r="S1057">
        <v>5.1664564943253479</v>
      </c>
      <c r="T1057">
        <v>10</v>
      </c>
      <c r="U1057">
        <v>337.97506297229256</v>
      </c>
      <c r="V1057">
        <v>31.863979848866503</v>
      </c>
      <c r="W1057">
        <v>100</v>
      </c>
      <c r="X1057">
        <v>37.53148614609573</v>
      </c>
      <c r="Y1057">
        <v>48.803807433008494</v>
      </c>
      <c r="Z1057">
        <v>1.3351173638923557</v>
      </c>
      <c r="AA1057">
        <v>0</v>
      </c>
      <c r="AB1057">
        <v>60.417070731280077</v>
      </c>
      <c r="AE1057">
        <v>9.9399098647971975</v>
      </c>
      <c r="AF1057">
        <v>11.028422932832882</v>
      </c>
      <c r="AG1057">
        <v>2350.3603133159263</v>
      </c>
      <c r="AH1057">
        <v>96.473551637279613</v>
      </c>
      <c r="AI1057">
        <v>39.546599496221674</v>
      </c>
      <c r="AJ1057">
        <v>728.30737327411248</v>
      </c>
      <c r="AK1057">
        <v>3.572981132421841</v>
      </c>
      <c r="AM1057">
        <v>25.171950109081479</v>
      </c>
      <c r="AN1057">
        <v>99</v>
      </c>
      <c r="AO1057">
        <v>99</v>
      </c>
      <c r="AP1057">
        <v>99</v>
      </c>
      <c r="AQ1057">
        <v>99</v>
      </c>
      <c r="AR1057">
        <v>222.47650130548303</v>
      </c>
      <c r="AS1057">
        <v>30.73485629267822</v>
      </c>
    </row>
    <row r="1058" spans="1:45">
      <c r="A1058">
        <v>17</v>
      </c>
      <c r="B1058">
        <v>120</v>
      </c>
      <c r="C1058">
        <v>2024</v>
      </c>
      <c r="D1058">
        <v>12</v>
      </c>
      <c r="E1058">
        <v>99</v>
      </c>
      <c r="F1058">
        <v>99</v>
      </c>
      <c r="G1058">
        <v>99</v>
      </c>
      <c r="H1058">
        <v>99</v>
      </c>
      <c r="I1058">
        <v>99</v>
      </c>
      <c r="J1058">
        <v>999</v>
      </c>
      <c r="K1058">
        <v>99</v>
      </c>
      <c r="L1058">
        <v>99</v>
      </c>
      <c r="M1058">
        <v>10</v>
      </c>
      <c r="N1058">
        <v>99</v>
      </c>
      <c r="O1058">
        <v>99</v>
      </c>
      <c r="P1058">
        <v>99</v>
      </c>
      <c r="Q1058">
        <v>140</v>
      </c>
      <c r="R1058">
        <v>164</v>
      </c>
      <c r="S1058">
        <v>4.926829268292682</v>
      </c>
      <c r="T1058">
        <v>10</v>
      </c>
      <c r="U1058">
        <v>340.17439024390262</v>
      </c>
      <c r="V1058">
        <v>25</v>
      </c>
      <c r="W1058">
        <v>100</v>
      </c>
      <c r="X1058">
        <v>40.853658536585357</v>
      </c>
      <c r="Y1058">
        <v>44.877029299791957</v>
      </c>
      <c r="Z1058">
        <v>1.3323414910973339</v>
      </c>
      <c r="AA1058">
        <v>0</v>
      </c>
      <c r="AB1058">
        <v>61.702116440774141</v>
      </c>
      <c r="AE1058">
        <v>9.8144823459006574</v>
      </c>
      <c r="AF1058">
        <v>10.848148554334662</v>
      </c>
      <c r="AG1058">
        <v>2285.4935897435898</v>
      </c>
      <c r="AH1058">
        <v>95.121951219512169</v>
      </c>
      <c r="AI1058">
        <v>31.707317073170728</v>
      </c>
      <c r="AJ1058">
        <v>688.40726147478676</v>
      </c>
      <c r="AK1058">
        <v>16.021763053851227</v>
      </c>
      <c r="AM1058">
        <v>39.143286275852176</v>
      </c>
      <c r="AN1058">
        <v>99</v>
      </c>
      <c r="AO1058">
        <v>99</v>
      </c>
      <c r="AP1058">
        <v>99</v>
      </c>
      <c r="AQ1058">
        <v>99</v>
      </c>
      <c r="AR1058">
        <v>224.81410256410251</v>
      </c>
      <c r="AS1058">
        <v>29.998455171184396</v>
      </c>
    </row>
    <row r="1059" spans="1:45">
      <c r="A1059">
        <v>17</v>
      </c>
      <c r="B1059">
        <v>121</v>
      </c>
      <c r="C1059">
        <v>2024</v>
      </c>
      <c r="D1059">
        <v>1</v>
      </c>
      <c r="E1059">
        <v>99</v>
      </c>
      <c r="F1059">
        <v>99</v>
      </c>
      <c r="G1059">
        <v>99</v>
      </c>
      <c r="H1059">
        <v>99</v>
      </c>
      <c r="I1059">
        <v>99</v>
      </c>
      <c r="J1059">
        <v>999</v>
      </c>
      <c r="K1059">
        <v>99</v>
      </c>
      <c r="L1059">
        <v>99</v>
      </c>
      <c r="M1059">
        <v>11</v>
      </c>
      <c r="N1059">
        <v>99</v>
      </c>
      <c r="O1059">
        <v>99</v>
      </c>
      <c r="P1059">
        <v>99</v>
      </c>
      <c r="Q1059">
        <v>368</v>
      </c>
      <c r="R1059">
        <v>428</v>
      </c>
      <c r="S1059">
        <v>5.2880562060889931</v>
      </c>
      <c r="T1059">
        <v>11</v>
      </c>
      <c r="U1059">
        <v>352.33528037383206</v>
      </c>
      <c r="V1059">
        <v>28.971962616822431</v>
      </c>
      <c r="W1059">
        <v>100</v>
      </c>
      <c r="X1059">
        <v>50.934579439252317</v>
      </c>
      <c r="Y1059">
        <v>46.505582452219677</v>
      </c>
      <c r="Z1059">
        <v>1.250799322202109</v>
      </c>
      <c r="AA1059">
        <v>0</v>
      </c>
      <c r="AB1059">
        <v>53.563045073863982</v>
      </c>
      <c r="AE1059">
        <v>7.8952222837114912</v>
      </c>
      <c r="AF1059">
        <v>9.1147802454253473</v>
      </c>
      <c r="AG1059">
        <v>2199.1056511056518</v>
      </c>
      <c r="AH1059">
        <v>95.093457943925245</v>
      </c>
      <c r="AI1059">
        <v>25.700934579439256</v>
      </c>
      <c r="AJ1059">
        <v>633.58022992890278</v>
      </c>
      <c r="AK1059">
        <v>16.406189816504995</v>
      </c>
      <c r="AM1059">
        <v>25.665129873009956</v>
      </c>
      <c r="AN1059">
        <v>99</v>
      </c>
      <c r="AO1059">
        <v>99</v>
      </c>
      <c r="AP1059">
        <v>99</v>
      </c>
      <c r="AQ1059">
        <v>99</v>
      </c>
      <c r="AR1059">
        <v>223.97788697788695</v>
      </c>
      <c r="AS1059">
        <v>31.443119524403514</v>
      </c>
    </row>
    <row r="1060" spans="1:45">
      <c r="A1060">
        <v>17</v>
      </c>
      <c r="B1060">
        <v>122</v>
      </c>
      <c r="C1060">
        <v>2024</v>
      </c>
      <c r="D1060">
        <v>2</v>
      </c>
      <c r="E1060">
        <v>99</v>
      </c>
      <c r="F1060">
        <v>99</v>
      </c>
      <c r="G1060">
        <v>99</v>
      </c>
      <c r="H1060">
        <v>99</v>
      </c>
      <c r="I1060">
        <v>99</v>
      </c>
      <c r="J1060">
        <v>999</v>
      </c>
      <c r="K1060">
        <v>99</v>
      </c>
      <c r="L1060">
        <v>99</v>
      </c>
      <c r="M1060">
        <v>11</v>
      </c>
      <c r="N1060">
        <v>99</v>
      </c>
      <c r="O1060">
        <v>99</v>
      </c>
      <c r="P1060">
        <v>99</v>
      </c>
      <c r="Q1060">
        <v>238</v>
      </c>
      <c r="R1060">
        <v>270</v>
      </c>
      <c r="S1060">
        <v>5.2527881040892188</v>
      </c>
      <c r="T1060">
        <v>11</v>
      </c>
      <c r="U1060">
        <v>357.38518518518515</v>
      </c>
      <c r="V1060">
        <v>28.888888888888889</v>
      </c>
      <c r="W1060">
        <v>100</v>
      </c>
      <c r="X1060">
        <v>55.185185185185183</v>
      </c>
      <c r="Y1060">
        <v>50.966208875960511</v>
      </c>
      <c r="Z1060">
        <v>1.3488247642484521</v>
      </c>
      <c r="AA1060">
        <v>0</v>
      </c>
      <c r="AB1060">
        <v>63.652054148630555</v>
      </c>
      <c r="AE1060">
        <v>8.6317135549872184</v>
      </c>
      <c r="AF1060">
        <v>10.118038186487349</v>
      </c>
      <c r="AG1060">
        <v>2172.803212851406</v>
      </c>
      <c r="AH1060">
        <v>92.222222222222229</v>
      </c>
      <c r="AI1060">
        <v>21.481481481481481</v>
      </c>
      <c r="AJ1060">
        <v>597.87651462209612</v>
      </c>
      <c r="AK1060">
        <v>30.331205932486775</v>
      </c>
      <c r="AM1060">
        <v>23.316369752420805</v>
      </c>
      <c r="AN1060">
        <v>99</v>
      </c>
      <c r="AO1060">
        <v>99</v>
      </c>
      <c r="AP1060">
        <v>99</v>
      </c>
      <c r="AQ1060">
        <v>99</v>
      </c>
      <c r="AR1060">
        <v>225.94377510040161</v>
      </c>
      <c r="AS1060">
        <v>31.266791603579637</v>
      </c>
    </row>
    <row r="1061" spans="1:45">
      <c r="A1061">
        <v>17</v>
      </c>
      <c r="B1061">
        <v>123</v>
      </c>
      <c r="C1061">
        <v>2024</v>
      </c>
      <c r="D1061">
        <v>3</v>
      </c>
      <c r="E1061">
        <v>99</v>
      </c>
      <c r="F1061">
        <v>99</v>
      </c>
      <c r="G1061">
        <v>99</v>
      </c>
      <c r="H1061">
        <v>99</v>
      </c>
      <c r="I1061">
        <v>99</v>
      </c>
      <c r="J1061">
        <v>999</v>
      </c>
      <c r="K1061">
        <v>99</v>
      </c>
      <c r="L1061">
        <v>99</v>
      </c>
      <c r="M1061">
        <v>11</v>
      </c>
      <c r="N1061">
        <v>99</v>
      </c>
      <c r="O1061">
        <v>99</v>
      </c>
      <c r="P1061">
        <v>99</v>
      </c>
      <c r="Q1061">
        <v>298</v>
      </c>
      <c r="R1061">
        <v>340</v>
      </c>
      <c r="S1061">
        <v>5.1941176470588255</v>
      </c>
      <c r="T1061">
        <v>11</v>
      </c>
      <c r="U1061">
        <v>348.51617647058828</v>
      </c>
      <c r="V1061">
        <v>30</v>
      </c>
      <c r="W1061">
        <v>100</v>
      </c>
      <c r="X1061">
        <v>46.176470588235297</v>
      </c>
      <c r="Y1061">
        <v>48.570174248782735</v>
      </c>
      <c r="Z1061">
        <v>1.2452122843989264</v>
      </c>
      <c r="AA1061">
        <v>0</v>
      </c>
      <c r="AB1061">
        <v>63.021291879378033</v>
      </c>
      <c r="AE1061">
        <v>9.3227310117905144</v>
      </c>
      <c r="AF1061">
        <v>10.628187400087878</v>
      </c>
      <c r="AG1061">
        <v>2236.6366559485527</v>
      </c>
      <c r="AH1061">
        <v>91.17647058823529</v>
      </c>
      <c r="AI1061">
        <v>23.823529411764703</v>
      </c>
      <c r="AJ1061">
        <v>671.3075304634857</v>
      </c>
      <c r="AK1061">
        <v>25.159294554363441</v>
      </c>
      <c r="AM1061">
        <v>18.969763558466141</v>
      </c>
      <c r="AN1061">
        <v>99</v>
      </c>
      <c r="AO1061">
        <v>99</v>
      </c>
      <c r="AP1061">
        <v>99</v>
      </c>
      <c r="AQ1061">
        <v>99</v>
      </c>
      <c r="AR1061">
        <v>224.37942122186499</v>
      </c>
      <c r="AS1061">
        <v>30.993698560634005</v>
      </c>
    </row>
    <row r="1062" spans="1:45">
      <c r="A1062">
        <v>17</v>
      </c>
      <c r="B1062">
        <v>124</v>
      </c>
      <c r="C1062">
        <v>2024</v>
      </c>
      <c r="D1062">
        <v>4</v>
      </c>
      <c r="E1062">
        <v>99</v>
      </c>
      <c r="F1062">
        <v>99</v>
      </c>
      <c r="G1062">
        <v>99</v>
      </c>
      <c r="H1062">
        <v>99</v>
      </c>
      <c r="I1062">
        <v>99</v>
      </c>
      <c r="J1062">
        <v>999</v>
      </c>
      <c r="K1062">
        <v>99</v>
      </c>
      <c r="L1062">
        <v>99</v>
      </c>
      <c r="M1062">
        <v>11</v>
      </c>
      <c r="N1062">
        <v>99</v>
      </c>
      <c r="O1062">
        <v>99</v>
      </c>
      <c r="P1062">
        <v>99</v>
      </c>
      <c r="Q1062">
        <v>331</v>
      </c>
      <c r="R1062">
        <v>380</v>
      </c>
      <c r="S1062">
        <v>5.330687830687828</v>
      </c>
      <c r="T1062">
        <v>11</v>
      </c>
      <c r="U1062">
        <v>354.33710526315787</v>
      </c>
      <c r="V1062">
        <v>32.105263157894747</v>
      </c>
      <c r="W1062">
        <v>100</v>
      </c>
      <c r="X1062">
        <v>56.315789473684198</v>
      </c>
      <c r="Y1062">
        <v>47.773267872309923</v>
      </c>
      <c r="Z1062">
        <v>1.3811051597481572</v>
      </c>
      <c r="AA1062">
        <v>0</v>
      </c>
      <c r="AB1062">
        <v>52.073317096328736</v>
      </c>
      <c r="AE1062">
        <v>8.6031242925062248</v>
      </c>
      <c r="AF1062">
        <v>9.8306139054955501</v>
      </c>
      <c r="AG1062">
        <v>2206.075842696629</v>
      </c>
      <c r="AH1062">
        <v>93.684210526315809</v>
      </c>
      <c r="AI1062">
        <v>25.526315789473681</v>
      </c>
      <c r="AJ1062">
        <v>668.71333135266968</v>
      </c>
      <c r="AK1062">
        <v>2.9517250011334726</v>
      </c>
      <c r="AM1062">
        <v>23.866404597245353</v>
      </c>
      <c r="AN1062">
        <v>99</v>
      </c>
      <c r="AO1062">
        <v>99</v>
      </c>
      <c r="AP1062">
        <v>99</v>
      </c>
      <c r="AQ1062">
        <v>99</v>
      </c>
      <c r="AR1062">
        <v>224.10674157303367</v>
      </c>
      <c r="AS1062">
        <v>31.558633828169675</v>
      </c>
    </row>
    <row r="1063" spans="1:45">
      <c r="A1063">
        <v>17</v>
      </c>
      <c r="B1063">
        <v>125</v>
      </c>
      <c r="C1063">
        <v>2024</v>
      </c>
      <c r="D1063">
        <v>5</v>
      </c>
      <c r="E1063">
        <v>99</v>
      </c>
      <c r="F1063">
        <v>99</v>
      </c>
      <c r="G1063">
        <v>99</v>
      </c>
      <c r="H1063">
        <v>99</v>
      </c>
      <c r="I1063">
        <v>99</v>
      </c>
      <c r="J1063">
        <v>999</v>
      </c>
      <c r="K1063">
        <v>99</v>
      </c>
      <c r="L1063">
        <v>99</v>
      </c>
      <c r="M1063">
        <v>11</v>
      </c>
      <c r="N1063">
        <v>99</v>
      </c>
      <c r="O1063">
        <v>99</v>
      </c>
      <c r="P1063">
        <v>99</v>
      </c>
      <c r="Q1063">
        <v>249</v>
      </c>
      <c r="R1063">
        <v>276</v>
      </c>
      <c r="S1063">
        <v>5.4347826086956523</v>
      </c>
      <c r="T1063">
        <v>11</v>
      </c>
      <c r="U1063">
        <v>354.80543478260853</v>
      </c>
      <c r="V1063">
        <v>36.594202898550726</v>
      </c>
      <c r="W1063">
        <v>100</v>
      </c>
      <c r="X1063">
        <v>51.449275362318843</v>
      </c>
      <c r="Y1063">
        <v>54.637683479175699</v>
      </c>
      <c r="Z1063">
        <v>1.5273189626304613</v>
      </c>
      <c r="AA1063">
        <v>0</v>
      </c>
      <c r="AB1063">
        <v>68.562729047843433</v>
      </c>
      <c r="AE1063">
        <v>7.3698264352469982</v>
      </c>
      <c r="AF1063">
        <v>8.512417707506172</v>
      </c>
      <c r="AG1063">
        <v>2357.7756653992406</v>
      </c>
      <c r="AH1063">
        <v>95.289855072463766</v>
      </c>
      <c r="AI1063">
        <v>32.246376811594203</v>
      </c>
      <c r="AJ1063">
        <v>725.67044066659901</v>
      </c>
      <c r="AK1063">
        <v>27.096235723093994</v>
      </c>
      <c r="AM1063">
        <v>33.492467625645141</v>
      </c>
      <c r="AN1063">
        <v>99</v>
      </c>
      <c r="AO1063">
        <v>99</v>
      </c>
      <c r="AP1063">
        <v>99</v>
      </c>
      <c r="AQ1063">
        <v>99</v>
      </c>
      <c r="AR1063">
        <v>223.44106463878325</v>
      </c>
      <c r="AS1063">
        <v>31.91719898386236</v>
      </c>
    </row>
    <row r="1064" spans="1:45">
      <c r="A1064">
        <v>17</v>
      </c>
      <c r="B1064">
        <v>126</v>
      </c>
      <c r="C1064">
        <v>2024</v>
      </c>
      <c r="D1064">
        <v>6</v>
      </c>
      <c r="E1064">
        <v>99</v>
      </c>
      <c r="F1064">
        <v>99</v>
      </c>
      <c r="G1064">
        <v>99</v>
      </c>
      <c r="H1064">
        <v>99</v>
      </c>
      <c r="I1064">
        <v>99</v>
      </c>
      <c r="J1064">
        <v>999</v>
      </c>
      <c r="K1064">
        <v>99</v>
      </c>
      <c r="L1064">
        <v>99</v>
      </c>
      <c r="M1064">
        <v>11</v>
      </c>
      <c r="N1064">
        <v>99</v>
      </c>
      <c r="O1064">
        <v>99</v>
      </c>
      <c r="P1064">
        <v>99</v>
      </c>
      <c r="Q1064">
        <v>213</v>
      </c>
      <c r="R1064">
        <v>240</v>
      </c>
      <c r="S1064">
        <v>5.6916666666666647</v>
      </c>
      <c r="T1064">
        <v>11</v>
      </c>
      <c r="U1064">
        <v>362.71708333333305</v>
      </c>
      <c r="V1064">
        <v>43.75</v>
      </c>
      <c r="W1064">
        <v>100</v>
      </c>
      <c r="X1064">
        <v>56.66666666666665</v>
      </c>
      <c r="Y1064">
        <v>56.658768810837103</v>
      </c>
      <c r="Z1064">
        <v>1.6547700410899659</v>
      </c>
      <c r="AA1064">
        <v>0</v>
      </c>
      <c r="AB1064">
        <v>71.634313862522603</v>
      </c>
      <c r="AE1064">
        <v>6.8395554288971212</v>
      </c>
      <c r="AF1064">
        <v>8.0862736748863142</v>
      </c>
      <c r="AG1064">
        <v>2296.5590909090911</v>
      </c>
      <c r="AH1064">
        <v>91.666666666666686</v>
      </c>
      <c r="AI1064">
        <v>36.666666666666657</v>
      </c>
      <c r="AJ1064">
        <v>714.01056852319005</v>
      </c>
      <c r="AK1064">
        <v>5.2321606380783994</v>
      </c>
      <c r="AM1064">
        <v>8.7880613625112449</v>
      </c>
      <c r="AN1064">
        <v>99</v>
      </c>
      <c r="AO1064">
        <v>99</v>
      </c>
      <c r="AP1064">
        <v>99</v>
      </c>
      <c r="AQ1064">
        <v>99</v>
      </c>
      <c r="AR1064">
        <v>224.24545454545452</v>
      </c>
      <c r="AS1064">
        <v>32.234107792702197</v>
      </c>
    </row>
    <row r="1065" spans="1:45">
      <c r="A1065">
        <v>17</v>
      </c>
      <c r="B1065">
        <v>127</v>
      </c>
      <c r="C1065">
        <v>2024</v>
      </c>
      <c r="D1065">
        <v>7</v>
      </c>
      <c r="E1065">
        <v>99</v>
      </c>
      <c r="F1065">
        <v>99</v>
      </c>
      <c r="G1065">
        <v>99</v>
      </c>
      <c r="H1065">
        <v>99</v>
      </c>
      <c r="I1065">
        <v>99</v>
      </c>
      <c r="J1065">
        <v>999</v>
      </c>
      <c r="K1065">
        <v>99</v>
      </c>
      <c r="L1065">
        <v>99</v>
      </c>
      <c r="M1065">
        <v>11</v>
      </c>
      <c r="N1065">
        <v>99</v>
      </c>
      <c r="O1065">
        <v>99</v>
      </c>
      <c r="P1065">
        <v>99</v>
      </c>
      <c r="Q1065">
        <v>174</v>
      </c>
      <c r="R1065">
        <v>192</v>
      </c>
      <c r="S1065">
        <v>5.28125</v>
      </c>
      <c r="T1065">
        <v>11</v>
      </c>
      <c r="U1065">
        <v>354.02343750000006</v>
      </c>
      <c r="V1065">
        <v>33.854166666666657</v>
      </c>
      <c r="W1065">
        <v>100</v>
      </c>
      <c r="X1065">
        <v>54.16666666666665</v>
      </c>
      <c r="Y1065">
        <v>43.208541336562639</v>
      </c>
      <c r="Z1065">
        <v>1.3439922262299979</v>
      </c>
      <c r="AA1065">
        <v>0</v>
      </c>
      <c r="AB1065">
        <v>64.87583474337589</v>
      </c>
      <c r="AE1065">
        <v>6.4602960969044414</v>
      </c>
      <c r="AF1065">
        <v>7.6129058704467107</v>
      </c>
      <c r="AG1065">
        <v>2244.7398843930632</v>
      </c>
      <c r="AH1065">
        <v>90.104166666666686</v>
      </c>
      <c r="AI1065">
        <v>21.354166666666671</v>
      </c>
      <c r="AJ1065">
        <v>656.93740868477391</v>
      </c>
      <c r="AK1065">
        <v>13.200949089023659</v>
      </c>
      <c r="AM1065">
        <v>39.42282613805601</v>
      </c>
      <c r="AN1065">
        <v>99</v>
      </c>
      <c r="AO1065">
        <v>99</v>
      </c>
      <c r="AP1065">
        <v>99</v>
      </c>
      <c r="AQ1065">
        <v>99</v>
      </c>
      <c r="AR1065">
        <v>224.72832369942191</v>
      </c>
      <c r="AS1065">
        <v>31.362797420090903</v>
      </c>
    </row>
    <row r="1066" spans="1:45">
      <c r="A1066">
        <v>17</v>
      </c>
      <c r="B1066">
        <v>128</v>
      </c>
      <c r="C1066">
        <v>2024</v>
      </c>
      <c r="D1066">
        <v>8</v>
      </c>
      <c r="E1066">
        <v>99</v>
      </c>
      <c r="F1066">
        <v>99</v>
      </c>
      <c r="G1066">
        <v>99</v>
      </c>
      <c r="H1066">
        <v>99</v>
      </c>
      <c r="I1066">
        <v>99</v>
      </c>
      <c r="J1066">
        <v>999</v>
      </c>
      <c r="K1066">
        <v>99</v>
      </c>
      <c r="L1066">
        <v>99</v>
      </c>
      <c r="M1066">
        <v>11</v>
      </c>
      <c r="N1066">
        <v>99</v>
      </c>
      <c r="O1066">
        <v>99</v>
      </c>
      <c r="P1066">
        <v>99</v>
      </c>
      <c r="Q1066">
        <v>173</v>
      </c>
      <c r="R1066">
        <v>188</v>
      </c>
      <c r="S1066">
        <v>5.2956989247311821</v>
      </c>
      <c r="T1066">
        <v>11</v>
      </c>
      <c r="U1066">
        <v>351.09414893617031</v>
      </c>
      <c r="V1066">
        <v>32.978723404255319</v>
      </c>
      <c r="W1066">
        <v>100</v>
      </c>
      <c r="X1066">
        <v>51.595744680851055</v>
      </c>
      <c r="Y1066">
        <v>48.36288160179199</v>
      </c>
      <c r="Z1066">
        <v>1.2895812138487548</v>
      </c>
      <c r="AA1066">
        <v>0</v>
      </c>
      <c r="AB1066">
        <v>39.809999530309376</v>
      </c>
      <c r="AE1066">
        <v>5.5115801817648782</v>
      </c>
      <c r="AF1066">
        <v>6.5278600832487443</v>
      </c>
      <c r="AG1066">
        <v>2228.5089820359276</v>
      </c>
      <c r="AH1066">
        <v>88.82978723404257</v>
      </c>
      <c r="AI1066">
        <v>22.340425531914899</v>
      </c>
      <c r="AJ1066">
        <v>750.00509274329602</v>
      </c>
      <c r="AK1066">
        <v>32.907804425160798</v>
      </c>
      <c r="AM1066">
        <v>42.597142919489201</v>
      </c>
      <c r="AN1066">
        <v>99</v>
      </c>
      <c r="AO1066">
        <v>99</v>
      </c>
      <c r="AP1066">
        <v>99</v>
      </c>
      <c r="AQ1066">
        <v>99</v>
      </c>
      <c r="AR1066">
        <v>224.68263473053889</v>
      </c>
      <c r="AS1066">
        <v>31.409483243787992</v>
      </c>
    </row>
    <row r="1067" spans="1:45">
      <c r="A1067">
        <v>17</v>
      </c>
      <c r="B1067">
        <v>129</v>
      </c>
      <c r="C1067">
        <v>2024</v>
      </c>
      <c r="D1067">
        <v>9</v>
      </c>
      <c r="E1067">
        <v>99</v>
      </c>
      <c r="F1067">
        <v>99</v>
      </c>
      <c r="G1067">
        <v>99</v>
      </c>
      <c r="H1067">
        <v>99</v>
      </c>
      <c r="I1067">
        <v>99</v>
      </c>
      <c r="J1067">
        <v>999</v>
      </c>
      <c r="K1067">
        <v>99</v>
      </c>
      <c r="L1067">
        <v>99</v>
      </c>
      <c r="M1067">
        <v>11</v>
      </c>
      <c r="N1067">
        <v>99</v>
      </c>
      <c r="O1067">
        <v>99</v>
      </c>
      <c r="P1067">
        <v>99</v>
      </c>
      <c r="Q1067">
        <v>155</v>
      </c>
      <c r="R1067">
        <v>174</v>
      </c>
      <c r="S1067">
        <v>5.1954022988505741</v>
      </c>
      <c r="T1067">
        <v>11</v>
      </c>
      <c r="U1067">
        <v>353.23275862068994</v>
      </c>
      <c r="V1067">
        <v>31.03448275862068</v>
      </c>
      <c r="W1067">
        <v>100</v>
      </c>
      <c r="X1067">
        <v>55.747126436781599</v>
      </c>
      <c r="Y1067">
        <v>48.210531071364571</v>
      </c>
      <c r="Z1067">
        <v>1.1630230175302021</v>
      </c>
      <c r="AA1067">
        <v>0</v>
      </c>
      <c r="AB1067">
        <v>57.923188257288061</v>
      </c>
      <c r="AE1067">
        <v>4.6190602601539688</v>
      </c>
      <c r="AF1067">
        <v>5.5056199200382911</v>
      </c>
      <c r="AG1067">
        <v>2229.5443037974687</v>
      </c>
      <c r="AH1067">
        <v>90.804597701149405</v>
      </c>
      <c r="AI1067">
        <v>21.264367816091951</v>
      </c>
      <c r="AJ1067">
        <v>607.46006374891181</v>
      </c>
      <c r="AK1067">
        <v>15.733017014339001</v>
      </c>
      <c r="AM1067">
        <v>4.1558838028895257</v>
      </c>
      <c r="AN1067">
        <v>99</v>
      </c>
      <c r="AO1067">
        <v>99</v>
      </c>
      <c r="AP1067">
        <v>99</v>
      </c>
      <c r="AQ1067">
        <v>99</v>
      </c>
      <c r="AR1067">
        <v>225.03164556962025</v>
      </c>
      <c r="AS1067">
        <v>31.156652042289</v>
      </c>
    </row>
    <row r="1068" spans="1:45">
      <c r="A1068">
        <v>17</v>
      </c>
      <c r="B1068">
        <v>130</v>
      </c>
      <c r="C1068">
        <v>2024</v>
      </c>
      <c r="D1068">
        <v>10</v>
      </c>
      <c r="E1068">
        <v>99</v>
      </c>
      <c r="F1068">
        <v>99</v>
      </c>
      <c r="G1068">
        <v>99</v>
      </c>
      <c r="H1068">
        <v>99</v>
      </c>
      <c r="I1068">
        <v>99</v>
      </c>
      <c r="J1068">
        <v>999</v>
      </c>
      <c r="K1068">
        <v>99</v>
      </c>
      <c r="L1068">
        <v>99</v>
      </c>
      <c r="M1068">
        <v>11</v>
      </c>
      <c r="N1068">
        <v>99</v>
      </c>
      <c r="O1068">
        <v>99</v>
      </c>
      <c r="P1068">
        <v>99</v>
      </c>
      <c r="Q1068">
        <v>464</v>
      </c>
      <c r="R1068">
        <v>566</v>
      </c>
      <c r="S1068">
        <v>5.8021201413427557</v>
      </c>
      <c r="T1068">
        <v>11</v>
      </c>
      <c r="U1068">
        <v>352.22632508833914</v>
      </c>
      <c r="V1068">
        <v>53.003533568904594</v>
      </c>
      <c r="W1068">
        <v>100</v>
      </c>
      <c r="X1068">
        <v>51.236749116607776</v>
      </c>
      <c r="Y1068">
        <v>53.459243049391034</v>
      </c>
      <c r="Z1068">
        <v>1.3799661079404415</v>
      </c>
      <c r="AA1068">
        <v>0</v>
      </c>
      <c r="AB1068">
        <v>65.054006504030227</v>
      </c>
      <c r="AE1068">
        <v>5.7814096016343219</v>
      </c>
      <c r="AF1068">
        <v>6.7573649936875153</v>
      </c>
      <c r="AG1068">
        <v>2388.4151291512912</v>
      </c>
      <c r="AH1068">
        <v>95.583038869257948</v>
      </c>
      <c r="AI1068">
        <v>50.706713780918733</v>
      </c>
      <c r="AJ1068">
        <v>769.53729280065454</v>
      </c>
      <c r="AK1068">
        <v>7.4052745206278452</v>
      </c>
      <c r="AM1068">
        <v>20.391410429454929</v>
      </c>
      <c r="AN1068">
        <v>99</v>
      </c>
      <c r="AO1068">
        <v>99</v>
      </c>
      <c r="AP1068">
        <v>99</v>
      </c>
      <c r="AQ1068">
        <v>99</v>
      </c>
      <c r="AR1068">
        <v>220.54243542435432</v>
      </c>
      <c r="AS1068">
        <v>32.834540528616778</v>
      </c>
    </row>
    <row r="1069" spans="1:45">
      <c r="A1069">
        <v>17</v>
      </c>
      <c r="B1069">
        <v>131</v>
      </c>
      <c r="C1069">
        <v>2024</v>
      </c>
      <c r="D1069">
        <v>11</v>
      </c>
      <c r="E1069">
        <v>99</v>
      </c>
      <c r="F1069">
        <v>99</v>
      </c>
      <c r="G1069">
        <v>99</v>
      </c>
      <c r="H1069">
        <v>99</v>
      </c>
      <c r="I1069">
        <v>99</v>
      </c>
      <c r="J1069">
        <v>999</v>
      </c>
      <c r="K1069">
        <v>99</v>
      </c>
      <c r="L1069">
        <v>99</v>
      </c>
      <c r="M1069">
        <v>11</v>
      </c>
      <c r="N1069">
        <v>99</v>
      </c>
      <c r="O1069">
        <v>99</v>
      </c>
      <c r="P1069">
        <v>99</v>
      </c>
      <c r="Q1069">
        <v>395</v>
      </c>
      <c r="R1069">
        <v>476</v>
      </c>
      <c r="S1069">
        <v>5.72</v>
      </c>
      <c r="T1069">
        <v>11</v>
      </c>
      <c r="U1069">
        <v>355.77121848739478</v>
      </c>
      <c r="V1069">
        <v>50.210084033613441</v>
      </c>
      <c r="W1069">
        <v>100</v>
      </c>
      <c r="X1069">
        <v>55.042016806722678</v>
      </c>
      <c r="Y1069">
        <v>52.416731798778429</v>
      </c>
      <c r="Z1069">
        <v>1.3181359387184548</v>
      </c>
      <c r="AA1069">
        <v>0</v>
      </c>
      <c r="AB1069">
        <v>56.429104377662803</v>
      </c>
      <c r="AE1069">
        <v>5.9589384076114174</v>
      </c>
      <c r="AF1069">
        <v>6.9596278370318609</v>
      </c>
      <c r="AG1069">
        <v>2381.6681514476618</v>
      </c>
      <c r="AH1069">
        <v>94.327731092436963</v>
      </c>
      <c r="AI1069">
        <v>47.478991596638657</v>
      </c>
      <c r="AJ1069">
        <v>747.91459374882015</v>
      </c>
      <c r="AK1069">
        <v>0.18582311703671756</v>
      </c>
      <c r="AM1069">
        <v>17.945706762216837</v>
      </c>
      <c r="AN1069">
        <v>99</v>
      </c>
      <c r="AO1069">
        <v>99</v>
      </c>
      <c r="AP1069">
        <v>99</v>
      </c>
      <c r="AQ1069">
        <v>99</v>
      </c>
      <c r="AR1069">
        <v>221.94432071269489</v>
      </c>
      <c r="AS1069">
        <v>32.600063189778794</v>
      </c>
    </row>
    <row r="1070" spans="1:45">
      <c r="A1070">
        <v>17</v>
      </c>
      <c r="B1070">
        <v>132</v>
      </c>
      <c r="C1070">
        <v>2024</v>
      </c>
      <c r="D1070">
        <v>12</v>
      </c>
      <c r="E1070">
        <v>99</v>
      </c>
      <c r="F1070">
        <v>99</v>
      </c>
      <c r="G1070">
        <v>99</v>
      </c>
      <c r="H1070">
        <v>99</v>
      </c>
      <c r="I1070">
        <v>99</v>
      </c>
      <c r="J1070">
        <v>999</v>
      </c>
      <c r="K1070">
        <v>99</v>
      </c>
      <c r="L1070">
        <v>99</v>
      </c>
      <c r="M1070">
        <v>11</v>
      </c>
      <c r="N1070">
        <v>99</v>
      </c>
      <c r="O1070">
        <v>99</v>
      </c>
      <c r="P1070">
        <v>99</v>
      </c>
      <c r="Q1070">
        <v>99</v>
      </c>
      <c r="R1070">
        <v>113</v>
      </c>
      <c r="S1070">
        <v>5.4070796460177002</v>
      </c>
      <c r="T1070">
        <v>11</v>
      </c>
      <c r="U1070">
        <v>348.79026548672556</v>
      </c>
      <c r="V1070">
        <v>38.938053097345119</v>
      </c>
      <c r="W1070">
        <v>100</v>
      </c>
      <c r="X1070">
        <v>48.672566371681398</v>
      </c>
      <c r="Y1070">
        <v>41.318889302640159</v>
      </c>
      <c r="Z1070">
        <v>1.1260170870738038</v>
      </c>
      <c r="AA1070">
        <v>0</v>
      </c>
      <c r="AB1070">
        <v>49.226643903327485</v>
      </c>
      <c r="AE1070">
        <v>6.7624177139437487</v>
      </c>
      <c r="AF1070">
        <v>7.6639552420487025</v>
      </c>
      <c r="AG1070">
        <v>2276.3679245283006</v>
      </c>
      <c r="AH1070">
        <v>93.805309734513287</v>
      </c>
      <c r="AI1070">
        <v>40.707964601769909</v>
      </c>
      <c r="AJ1070">
        <v>750.02290940446721</v>
      </c>
      <c r="AK1070">
        <v>1.0442706310903342</v>
      </c>
      <c r="AM1070">
        <v>26.720760499705655</v>
      </c>
      <c r="AN1070">
        <v>99</v>
      </c>
      <c r="AO1070">
        <v>99</v>
      </c>
      <c r="AP1070">
        <v>99</v>
      </c>
      <c r="AQ1070">
        <v>99</v>
      </c>
      <c r="AR1070">
        <v>222.03773584905665</v>
      </c>
      <c r="AS1070">
        <v>31.951410577138304</v>
      </c>
    </row>
    <row r="1071" spans="1:45">
      <c r="A1071">
        <v>17</v>
      </c>
      <c r="B1071">
        <v>133</v>
      </c>
      <c r="C1071">
        <v>2024</v>
      </c>
      <c r="D1071">
        <v>1</v>
      </c>
      <c r="E1071">
        <v>99</v>
      </c>
      <c r="F1071">
        <v>99</v>
      </c>
      <c r="G1071">
        <v>99</v>
      </c>
      <c r="H1071">
        <v>99</v>
      </c>
      <c r="I1071">
        <v>99</v>
      </c>
      <c r="J1071">
        <v>999</v>
      </c>
      <c r="K1071">
        <v>99</v>
      </c>
      <c r="L1071">
        <v>99</v>
      </c>
      <c r="M1071">
        <v>12</v>
      </c>
      <c r="N1071">
        <v>99</v>
      </c>
      <c r="O1071">
        <v>99</v>
      </c>
      <c r="P1071">
        <v>99</v>
      </c>
      <c r="Q1071">
        <v>195</v>
      </c>
      <c r="R1071">
        <v>215</v>
      </c>
      <c r="S1071">
        <v>5.9532710280373839</v>
      </c>
      <c r="T1071">
        <v>12</v>
      </c>
      <c r="U1071">
        <v>373.66325581395353</v>
      </c>
      <c r="V1071">
        <v>55.813953488372078</v>
      </c>
      <c r="W1071">
        <v>100</v>
      </c>
      <c r="X1071">
        <v>66.976744186046517</v>
      </c>
      <c r="Y1071">
        <v>53.159502846509454</v>
      </c>
      <c r="Z1071">
        <v>1.3190752122483109</v>
      </c>
      <c r="AA1071">
        <v>0</v>
      </c>
      <c r="AB1071">
        <v>56.878735410254734</v>
      </c>
      <c r="AE1071">
        <v>3.9660579228924551</v>
      </c>
      <c r="AF1071">
        <v>4.8558487889209356</v>
      </c>
      <c r="AG1071">
        <v>2301.2524752475247</v>
      </c>
      <c r="AH1071">
        <v>93.953488372092991</v>
      </c>
      <c r="AI1071">
        <v>34.418604651162774</v>
      </c>
      <c r="AJ1071">
        <v>764.22472889605524</v>
      </c>
      <c r="AK1071">
        <v>-0.75876580074831901</v>
      </c>
      <c r="AM1071">
        <v>19.439218019944235</v>
      </c>
      <c r="AN1071">
        <v>99</v>
      </c>
      <c r="AO1071">
        <v>99</v>
      </c>
      <c r="AP1071">
        <v>99</v>
      </c>
      <c r="AQ1071">
        <v>99</v>
      </c>
      <c r="AR1071">
        <v>223.019801980198</v>
      </c>
      <c r="AS1071">
        <v>33.556996178349408</v>
      </c>
    </row>
    <row r="1072" spans="1:45">
      <c r="A1072">
        <v>17</v>
      </c>
      <c r="B1072">
        <v>134</v>
      </c>
      <c r="C1072">
        <v>2024</v>
      </c>
      <c r="D1072">
        <v>2</v>
      </c>
      <c r="E1072">
        <v>99</v>
      </c>
      <c r="F1072">
        <v>99</v>
      </c>
      <c r="G1072">
        <v>99</v>
      </c>
      <c r="H1072">
        <v>99</v>
      </c>
      <c r="I1072">
        <v>99</v>
      </c>
      <c r="J1072">
        <v>999</v>
      </c>
      <c r="K1072">
        <v>99</v>
      </c>
      <c r="L1072">
        <v>99</v>
      </c>
      <c r="M1072">
        <v>12</v>
      </c>
      <c r="N1072">
        <v>99</v>
      </c>
      <c r="O1072">
        <v>99</v>
      </c>
      <c r="P1072">
        <v>99</v>
      </c>
      <c r="Q1072">
        <v>111</v>
      </c>
      <c r="R1072">
        <v>120</v>
      </c>
      <c r="S1072">
        <v>5.7310924369747891</v>
      </c>
      <c r="T1072">
        <v>12</v>
      </c>
      <c r="U1072">
        <v>373.6608333333333</v>
      </c>
      <c r="V1072">
        <v>54.16666666666665</v>
      </c>
      <c r="W1072">
        <v>100</v>
      </c>
      <c r="X1072">
        <v>70</v>
      </c>
      <c r="Y1072">
        <v>48.935854775806881</v>
      </c>
      <c r="Z1072">
        <v>1.0745136010541552</v>
      </c>
      <c r="AA1072">
        <v>0</v>
      </c>
      <c r="AB1072">
        <v>32.910776688456181</v>
      </c>
      <c r="AE1072">
        <v>3.836317135549872</v>
      </c>
      <c r="AF1072">
        <v>4.7016990658005922</v>
      </c>
      <c r="AG1072">
        <v>2156.0095238095246</v>
      </c>
      <c r="AH1072">
        <v>87.5</v>
      </c>
      <c r="AI1072">
        <v>19.166666666666671</v>
      </c>
      <c r="AJ1072">
        <v>598.63809713203955</v>
      </c>
      <c r="AK1072">
        <v>24.298246338535264</v>
      </c>
      <c r="AM1072">
        <v>34.331243922324276</v>
      </c>
      <c r="AN1072">
        <v>99</v>
      </c>
      <c r="AO1072">
        <v>99</v>
      </c>
      <c r="AP1072">
        <v>99</v>
      </c>
      <c r="AQ1072">
        <v>99</v>
      </c>
      <c r="AR1072">
        <v>225.15238095238095</v>
      </c>
      <c r="AS1072">
        <v>32.995827961094946</v>
      </c>
    </row>
    <row r="1073" spans="1:45">
      <c r="A1073">
        <v>17</v>
      </c>
      <c r="B1073">
        <v>135</v>
      </c>
      <c r="C1073">
        <v>2024</v>
      </c>
      <c r="D1073">
        <v>3</v>
      </c>
      <c r="E1073">
        <v>99</v>
      </c>
      <c r="F1073">
        <v>99</v>
      </c>
      <c r="G1073">
        <v>99</v>
      </c>
      <c r="H1073">
        <v>99</v>
      </c>
      <c r="I1073">
        <v>99</v>
      </c>
      <c r="J1073">
        <v>999</v>
      </c>
      <c r="K1073">
        <v>99</v>
      </c>
      <c r="L1073">
        <v>99</v>
      </c>
      <c r="M1073">
        <v>12</v>
      </c>
      <c r="N1073">
        <v>99</v>
      </c>
      <c r="O1073">
        <v>99</v>
      </c>
      <c r="P1073">
        <v>99</v>
      </c>
      <c r="Q1073">
        <v>160</v>
      </c>
      <c r="R1073">
        <v>196</v>
      </c>
      <c r="S1073">
        <v>5.795918367346939</v>
      </c>
      <c r="T1073">
        <v>12</v>
      </c>
      <c r="U1073">
        <v>367.10204081632639</v>
      </c>
      <c r="V1073">
        <v>54.591836734693871</v>
      </c>
      <c r="W1073">
        <v>100</v>
      </c>
      <c r="X1073">
        <v>61.734693877551024</v>
      </c>
      <c r="Y1073">
        <v>54.334187906207617</v>
      </c>
      <c r="Z1073">
        <v>1.2285646484320316</v>
      </c>
      <c r="AA1073">
        <v>0</v>
      </c>
      <c r="AB1073">
        <v>49.783557368163585</v>
      </c>
      <c r="AE1073">
        <v>5.3742802303262955</v>
      </c>
      <c r="AF1073">
        <v>6.4535728345052989</v>
      </c>
      <c r="AG1073">
        <v>2156.6171428571424</v>
      </c>
      <c r="AH1073">
        <v>89.285714285714306</v>
      </c>
      <c r="AI1073">
        <v>31.122448979591841</v>
      </c>
      <c r="AJ1073">
        <v>629.10127891675313</v>
      </c>
      <c r="AK1073">
        <v>17.751292299854143</v>
      </c>
      <c r="AM1073">
        <v>10.917842980881195</v>
      </c>
      <c r="AN1073">
        <v>99</v>
      </c>
      <c r="AO1073">
        <v>99</v>
      </c>
      <c r="AP1073">
        <v>99</v>
      </c>
      <c r="AQ1073">
        <v>99</v>
      </c>
      <c r="AR1073">
        <v>223.22285714285721</v>
      </c>
      <c r="AS1073">
        <v>32.931511842365595</v>
      </c>
    </row>
    <row r="1074" spans="1:45">
      <c r="A1074">
        <v>17</v>
      </c>
      <c r="B1074">
        <v>136</v>
      </c>
      <c r="C1074">
        <v>2024</v>
      </c>
      <c r="D1074">
        <v>4</v>
      </c>
      <c r="E1074">
        <v>99</v>
      </c>
      <c r="F1074">
        <v>99</v>
      </c>
      <c r="G1074">
        <v>99</v>
      </c>
      <c r="H1074">
        <v>99</v>
      </c>
      <c r="I1074">
        <v>99</v>
      </c>
      <c r="J1074">
        <v>999</v>
      </c>
      <c r="K1074">
        <v>99</v>
      </c>
      <c r="L1074">
        <v>99</v>
      </c>
      <c r="M1074">
        <v>12</v>
      </c>
      <c r="N1074">
        <v>99</v>
      </c>
      <c r="O1074">
        <v>99</v>
      </c>
      <c r="P1074">
        <v>99</v>
      </c>
      <c r="Q1074">
        <v>215</v>
      </c>
      <c r="R1074">
        <v>238</v>
      </c>
      <c r="S1074">
        <v>6.1694915254237293</v>
      </c>
      <c r="T1074">
        <v>12</v>
      </c>
      <c r="U1074">
        <v>376.30546218487393</v>
      </c>
      <c r="V1074">
        <v>63.44537815126052</v>
      </c>
      <c r="W1074">
        <v>100</v>
      </c>
      <c r="X1074">
        <v>70.168067226890741</v>
      </c>
      <c r="Y1074">
        <v>56.932022081002899</v>
      </c>
      <c r="Z1074">
        <v>1.4393846251914024</v>
      </c>
      <c r="AA1074">
        <v>0</v>
      </c>
      <c r="AB1074">
        <v>48.838757321696718</v>
      </c>
      <c r="AE1074">
        <v>5.3882725832012657</v>
      </c>
      <c r="AF1074">
        <v>6.5387975233658322</v>
      </c>
      <c r="AG1074">
        <v>2336.602803738318</v>
      </c>
      <c r="AH1074">
        <v>89.915966386554587</v>
      </c>
      <c r="AI1074">
        <v>40.336134453781504</v>
      </c>
      <c r="AJ1074">
        <v>782.95958179277181</v>
      </c>
      <c r="AK1074">
        <v>31.623161341123623</v>
      </c>
      <c r="AM1074">
        <v>30.815814057658688</v>
      </c>
      <c r="AN1074">
        <v>99</v>
      </c>
      <c r="AO1074">
        <v>99</v>
      </c>
      <c r="AP1074">
        <v>99</v>
      </c>
      <c r="AQ1074">
        <v>99</v>
      </c>
      <c r="AR1074">
        <v>223.88317757009344</v>
      </c>
      <c r="AS1074">
        <v>33.950682284327776</v>
      </c>
    </row>
    <row r="1075" spans="1:45">
      <c r="A1075">
        <v>17</v>
      </c>
      <c r="B1075">
        <v>137</v>
      </c>
      <c r="C1075">
        <v>2024</v>
      </c>
      <c r="D1075">
        <v>5</v>
      </c>
      <c r="E1075">
        <v>99</v>
      </c>
      <c r="F1075">
        <v>99</v>
      </c>
      <c r="G1075">
        <v>99</v>
      </c>
      <c r="H1075">
        <v>99</v>
      </c>
      <c r="I1075">
        <v>99</v>
      </c>
      <c r="J1075">
        <v>999</v>
      </c>
      <c r="K1075">
        <v>99</v>
      </c>
      <c r="L1075">
        <v>99</v>
      </c>
      <c r="M1075">
        <v>12</v>
      </c>
      <c r="N1075">
        <v>99</v>
      </c>
      <c r="O1075">
        <v>99</v>
      </c>
      <c r="P1075">
        <v>99</v>
      </c>
      <c r="Q1075">
        <v>140</v>
      </c>
      <c r="R1075">
        <v>167</v>
      </c>
      <c r="S1075">
        <v>6.0778443113772482</v>
      </c>
      <c r="T1075">
        <v>12</v>
      </c>
      <c r="U1075">
        <v>371.62814371257485</v>
      </c>
      <c r="V1075">
        <v>61.077844311377262</v>
      </c>
      <c r="W1075">
        <v>100</v>
      </c>
      <c r="X1075">
        <v>63.473053892215574</v>
      </c>
      <c r="Y1075">
        <v>57.328311641944552</v>
      </c>
      <c r="Z1075">
        <v>1.443523682683328</v>
      </c>
      <c r="AA1075">
        <v>0</v>
      </c>
      <c r="AB1075">
        <v>72.582486567480132</v>
      </c>
      <c r="AE1075">
        <v>4.4592790387182903</v>
      </c>
      <c r="AF1075">
        <v>5.394840982672453</v>
      </c>
      <c r="AG1075">
        <v>2392.7142857142858</v>
      </c>
      <c r="AH1075">
        <v>92.215568862275489</v>
      </c>
      <c r="AI1075">
        <v>43.712574850299411</v>
      </c>
      <c r="AJ1075">
        <v>811.9336204897736</v>
      </c>
      <c r="AK1075">
        <v>5.7753046911060517</v>
      </c>
      <c r="AM1075">
        <v>16.920183381547425</v>
      </c>
      <c r="AN1075">
        <v>99</v>
      </c>
      <c r="AO1075">
        <v>99</v>
      </c>
      <c r="AP1075">
        <v>99</v>
      </c>
      <c r="AQ1075">
        <v>99</v>
      </c>
      <c r="AR1075">
        <v>222.46103896103901</v>
      </c>
      <c r="AS1075">
        <v>33.775313457134999</v>
      </c>
    </row>
    <row r="1076" spans="1:45">
      <c r="A1076">
        <v>17</v>
      </c>
      <c r="B1076">
        <v>138</v>
      </c>
      <c r="C1076">
        <v>2024</v>
      </c>
      <c r="D1076">
        <v>6</v>
      </c>
      <c r="E1076">
        <v>99</v>
      </c>
      <c r="F1076">
        <v>99</v>
      </c>
      <c r="G1076">
        <v>99</v>
      </c>
      <c r="H1076">
        <v>99</v>
      </c>
      <c r="I1076">
        <v>99</v>
      </c>
      <c r="J1076">
        <v>999</v>
      </c>
      <c r="K1076">
        <v>99</v>
      </c>
      <c r="L1076">
        <v>99</v>
      </c>
      <c r="M1076">
        <v>12</v>
      </c>
      <c r="N1076">
        <v>99</v>
      </c>
      <c r="O1076">
        <v>99</v>
      </c>
      <c r="P1076">
        <v>99</v>
      </c>
      <c r="Q1076">
        <v>127</v>
      </c>
      <c r="R1076">
        <v>156</v>
      </c>
      <c r="S1076">
        <v>6.2948717948717965</v>
      </c>
      <c r="T1076">
        <v>12</v>
      </c>
      <c r="U1076">
        <v>375.3923076923079</v>
      </c>
      <c r="V1076">
        <v>69.871794871794876</v>
      </c>
      <c r="W1076">
        <v>100</v>
      </c>
      <c r="X1076">
        <v>66.666666666666686</v>
      </c>
      <c r="Y1076">
        <v>53.943749832177353</v>
      </c>
      <c r="Z1076">
        <v>1.428725219485613</v>
      </c>
      <c r="AA1076">
        <v>0</v>
      </c>
      <c r="AB1076">
        <v>71.492325408856686</v>
      </c>
      <c r="AE1076">
        <v>4.4457110287831298</v>
      </c>
      <c r="AF1076">
        <v>5.4397526300887966</v>
      </c>
      <c r="AG1076">
        <v>2338.0758620689658</v>
      </c>
      <c r="AH1076">
        <v>92.948717948717956</v>
      </c>
      <c r="AI1076">
        <v>50.641025641025635</v>
      </c>
      <c r="AJ1076">
        <v>745.11566408554097</v>
      </c>
      <c r="AK1076">
        <v>19.313128380409498</v>
      </c>
      <c r="AM1076">
        <v>29.797662777529226</v>
      </c>
      <c r="AN1076">
        <v>99</v>
      </c>
      <c r="AO1076">
        <v>99</v>
      </c>
      <c r="AP1076">
        <v>99</v>
      </c>
      <c r="AQ1076">
        <v>99</v>
      </c>
      <c r="AR1076">
        <v>221.97241379310344</v>
      </c>
      <c r="AS1076">
        <v>34.519704047426458</v>
      </c>
    </row>
    <row r="1077" spans="1:45">
      <c r="A1077">
        <v>17</v>
      </c>
      <c r="B1077">
        <v>139</v>
      </c>
      <c r="C1077">
        <v>2024</v>
      </c>
      <c r="D1077">
        <v>7</v>
      </c>
      <c r="E1077">
        <v>99</v>
      </c>
      <c r="F1077">
        <v>99</v>
      </c>
      <c r="G1077">
        <v>99</v>
      </c>
      <c r="H1077">
        <v>99</v>
      </c>
      <c r="I1077">
        <v>99</v>
      </c>
      <c r="J1077">
        <v>999</v>
      </c>
      <c r="K1077">
        <v>99</v>
      </c>
      <c r="L1077">
        <v>99</v>
      </c>
      <c r="M1077">
        <v>12</v>
      </c>
      <c r="N1077">
        <v>99</v>
      </c>
      <c r="O1077">
        <v>99</v>
      </c>
      <c r="P1077">
        <v>99</v>
      </c>
      <c r="Q1077">
        <v>88</v>
      </c>
      <c r="R1077">
        <v>98</v>
      </c>
      <c r="S1077">
        <v>6.5816326530612246</v>
      </c>
      <c r="T1077">
        <v>12</v>
      </c>
      <c r="U1077">
        <v>392.42755102040826</v>
      </c>
      <c r="V1077">
        <v>77.551020408163268</v>
      </c>
      <c r="W1077">
        <v>100</v>
      </c>
      <c r="X1077">
        <v>79.591836734693885</v>
      </c>
      <c r="Y1077">
        <v>54.969061392104706</v>
      </c>
      <c r="Z1077">
        <v>1.4422450567888028</v>
      </c>
      <c r="AA1077">
        <v>0</v>
      </c>
      <c r="AB1077">
        <v>70.880384982604241</v>
      </c>
      <c r="AE1077">
        <v>3.2974427994616407</v>
      </c>
      <c r="AF1077">
        <v>4.3072768056942508</v>
      </c>
      <c r="AG1077">
        <v>2332.1235955056181</v>
      </c>
      <c r="AH1077">
        <v>90.816326530612244</v>
      </c>
      <c r="AI1077">
        <v>41.836734693877553</v>
      </c>
      <c r="AJ1077">
        <v>719.43949500381245</v>
      </c>
      <c r="AK1077">
        <v>36.360701469025237</v>
      </c>
      <c r="AM1077">
        <v>37.112049953224755</v>
      </c>
      <c r="AN1077">
        <v>99</v>
      </c>
      <c r="AO1077">
        <v>99</v>
      </c>
      <c r="AP1077">
        <v>99</v>
      </c>
      <c r="AQ1077">
        <v>99</v>
      </c>
      <c r="AR1077">
        <v>223.42696629213484</v>
      </c>
      <c r="AS1077">
        <v>35.380252588990047</v>
      </c>
    </row>
    <row r="1078" spans="1:45">
      <c r="A1078">
        <v>17</v>
      </c>
      <c r="B1078">
        <v>140</v>
      </c>
      <c r="C1078">
        <v>2024</v>
      </c>
      <c r="D1078">
        <v>8</v>
      </c>
      <c r="E1078">
        <v>99</v>
      </c>
      <c r="F1078">
        <v>99</v>
      </c>
      <c r="G1078">
        <v>99</v>
      </c>
      <c r="H1078">
        <v>99</v>
      </c>
      <c r="I1078">
        <v>99</v>
      </c>
      <c r="J1078">
        <v>999</v>
      </c>
      <c r="K1078">
        <v>99</v>
      </c>
      <c r="L1078">
        <v>99</v>
      </c>
      <c r="M1078">
        <v>12</v>
      </c>
      <c r="N1078">
        <v>99</v>
      </c>
      <c r="O1078">
        <v>99</v>
      </c>
      <c r="P1078">
        <v>99</v>
      </c>
      <c r="Q1078">
        <v>81</v>
      </c>
      <c r="R1078">
        <v>91</v>
      </c>
      <c r="S1078">
        <v>6.2747252747252737</v>
      </c>
      <c r="T1078">
        <v>12</v>
      </c>
      <c r="U1078">
        <v>380.11428571428559</v>
      </c>
      <c r="V1078">
        <v>69.230769230769269</v>
      </c>
      <c r="W1078">
        <v>100</v>
      </c>
      <c r="X1078">
        <v>71.428571428571445</v>
      </c>
      <c r="Y1078">
        <v>49.866658621490544</v>
      </c>
      <c r="Z1078">
        <v>1.3014441181464138</v>
      </c>
      <c r="AA1078">
        <v>0</v>
      </c>
      <c r="AB1078">
        <v>57.833909767644521</v>
      </c>
      <c r="AE1078">
        <v>2.6678393433010843</v>
      </c>
      <c r="AF1078">
        <v>3.4209362437426951</v>
      </c>
      <c r="AG1078">
        <v>2465.7037037037039</v>
      </c>
      <c r="AH1078">
        <v>89.010989010989022</v>
      </c>
      <c r="AI1078">
        <v>40.659340659340671</v>
      </c>
      <c r="AJ1078">
        <v>925.58725361813151</v>
      </c>
      <c r="AK1078">
        <v>-8.6422927035156611</v>
      </c>
      <c r="AM1078">
        <v>22.172533188492743</v>
      </c>
      <c r="AN1078">
        <v>99</v>
      </c>
      <c r="AO1078">
        <v>99</v>
      </c>
      <c r="AP1078">
        <v>99</v>
      </c>
      <c r="AQ1078">
        <v>99</v>
      </c>
      <c r="AR1078">
        <v>223.09876543209876</v>
      </c>
      <c r="AS1078">
        <v>34.497842847777349</v>
      </c>
    </row>
    <row r="1079" spans="1:45">
      <c r="A1079">
        <v>17</v>
      </c>
      <c r="B1079">
        <v>141</v>
      </c>
      <c r="C1079">
        <v>2024</v>
      </c>
      <c r="D1079">
        <v>9</v>
      </c>
      <c r="E1079">
        <v>99</v>
      </c>
      <c r="F1079">
        <v>99</v>
      </c>
      <c r="G1079">
        <v>99</v>
      </c>
      <c r="H1079">
        <v>99</v>
      </c>
      <c r="I1079">
        <v>99</v>
      </c>
      <c r="J1079">
        <v>999</v>
      </c>
      <c r="K1079">
        <v>99</v>
      </c>
      <c r="L1079">
        <v>99</v>
      </c>
      <c r="M1079">
        <v>12</v>
      </c>
      <c r="N1079">
        <v>99</v>
      </c>
      <c r="O1079">
        <v>99</v>
      </c>
      <c r="P1079">
        <v>99</v>
      </c>
      <c r="Q1079">
        <v>96</v>
      </c>
      <c r="R1079">
        <v>115</v>
      </c>
      <c r="S1079">
        <v>5.8956521739130414</v>
      </c>
      <c r="T1079">
        <v>12</v>
      </c>
      <c r="U1079">
        <v>371.08869565217407</v>
      </c>
      <c r="V1079">
        <v>59.130434782608702</v>
      </c>
      <c r="W1079">
        <v>100</v>
      </c>
      <c r="X1079">
        <v>73.043478260869563</v>
      </c>
      <c r="Y1079">
        <v>52.610396997281995</v>
      </c>
      <c r="Z1079">
        <v>1.2878962491529478</v>
      </c>
      <c r="AA1079">
        <v>0</v>
      </c>
      <c r="AB1079">
        <v>54.161334597896527</v>
      </c>
      <c r="AE1079">
        <v>3.0528271834350944</v>
      </c>
      <c r="AF1079">
        <v>3.8227119172116009</v>
      </c>
      <c r="AG1079">
        <v>2336.5045871559632</v>
      </c>
      <c r="AH1079">
        <v>94.782608695652172</v>
      </c>
      <c r="AI1079">
        <v>26.086956521739129</v>
      </c>
      <c r="AJ1079">
        <v>841.64227428811307</v>
      </c>
      <c r="AK1079">
        <v>33.159296426424049</v>
      </c>
      <c r="AM1079">
        <v>40.473185609168574</v>
      </c>
      <c r="AN1079">
        <v>99</v>
      </c>
      <c r="AO1079">
        <v>99</v>
      </c>
      <c r="AP1079">
        <v>99</v>
      </c>
      <c r="AQ1079">
        <v>99</v>
      </c>
      <c r="AR1079">
        <v>223.02752293577976</v>
      </c>
      <c r="AS1079">
        <v>33.60496616336625</v>
      </c>
    </row>
    <row r="1080" spans="1:45">
      <c r="A1080">
        <v>17</v>
      </c>
      <c r="B1080">
        <v>142</v>
      </c>
      <c r="C1080">
        <v>2024</v>
      </c>
      <c r="D1080">
        <v>10</v>
      </c>
      <c r="E1080">
        <v>99</v>
      </c>
      <c r="F1080">
        <v>99</v>
      </c>
      <c r="G1080">
        <v>99</v>
      </c>
      <c r="H1080">
        <v>99</v>
      </c>
      <c r="I1080">
        <v>99</v>
      </c>
      <c r="J1080">
        <v>999</v>
      </c>
      <c r="K1080">
        <v>99</v>
      </c>
      <c r="L1080">
        <v>99</v>
      </c>
      <c r="M1080">
        <v>12</v>
      </c>
      <c r="N1080">
        <v>99</v>
      </c>
      <c r="O1080">
        <v>99</v>
      </c>
      <c r="P1080">
        <v>99</v>
      </c>
      <c r="Q1080">
        <v>342</v>
      </c>
      <c r="R1080">
        <v>394</v>
      </c>
      <c r="S1080">
        <v>6.2519083969465639</v>
      </c>
      <c r="T1080">
        <v>12</v>
      </c>
      <c r="U1080">
        <v>361.582994923858</v>
      </c>
      <c r="V1080">
        <v>69.289340101522839</v>
      </c>
      <c r="W1080">
        <v>100</v>
      </c>
      <c r="X1080">
        <v>59.644670050761405</v>
      </c>
      <c r="Y1080">
        <v>61.573229813035752</v>
      </c>
      <c r="Z1080">
        <v>1.303036973988037</v>
      </c>
      <c r="AA1080">
        <v>0</v>
      </c>
      <c r="AB1080">
        <v>57.410772683568865</v>
      </c>
      <c r="AE1080">
        <v>4.0245148110316649</v>
      </c>
      <c r="AF1080">
        <v>4.8288459889978004</v>
      </c>
      <c r="AG1080">
        <v>2444.0548302872062</v>
      </c>
      <c r="AH1080">
        <v>97.20812182741119</v>
      </c>
      <c r="AI1080">
        <v>62.690355329949206</v>
      </c>
      <c r="AJ1080">
        <v>751.80784002644782</v>
      </c>
      <c r="AK1080">
        <v>2.6585782446088442</v>
      </c>
      <c r="AM1080">
        <v>13.485182695080663</v>
      </c>
      <c r="AN1080">
        <v>99</v>
      </c>
      <c r="AO1080">
        <v>99</v>
      </c>
      <c r="AP1080">
        <v>99</v>
      </c>
      <c r="AQ1080">
        <v>99</v>
      </c>
      <c r="AR1080">
        <v>219.30026109660568</v>
      </c>
      <c r="AS1080">
        <v>34.164464333205309</v>
      </c>
    </row>
    <row r="1081" spans="1:45">
      <c r="A1081">
        <v>17</v>
      </c>
      <c r="B1081">
        <v>143</v>
      </c>
      <c r="C1081">
        <v>2024</v>
      </c>
      <c r="D1081">
        <v>11</v>
      </c>
      <c r="E1081">
        <v>99</v>
      </c>
      <c r="F1081">
        <v>99</v>
      </c>
      <c r="G1081">
        <v>99</v>
      </c>
      <c r="H1081">
        <v>99</v>
      </c>
      <c r="I1081">
        <v>99</v>
      </c>
      <c r="J1081">
        <v>999</v>
      </c>
      <c r="K1081">
        <v>99</v>
      </c>
      <c r="L1081">
        <v>99</v>
      </c>
      <c r="M1081">
        <v>12</v>
      </c>
      <c r="N1081">
        <v>99</v>
      </c>
      <c r="O1081">
        <v>99</v>
      </c>
      <c r="P1081">
        <v>99</v>
      </c>
      <c r="Q1081">
        <v>259</v>
      </c>
      <c r="R1081">
        <v>314</v>
      </c>
      <c r="S1081">
        <v>6.2428115015974415</v>
      </c>
      <c r="T1081">
        <v>12</v>
      </c>
      <c r="U1081">
        <v>363.64745222929929</v>
      </c>
      <c r="V1081">
        <v>70.063694267515913</v>
      </c>
      <c r="W1081">
        <v>100</v>
      </c>
      <c r="X1081">
        <v>57.961783439490482</v>
      </c>
      <c r="Y1081">
        <v>56.025446418347592</v>
      </c>
      <c r="Z1081">
        <v>1.2319701357562498</v>
      </c>
      <c r="AA1081">
        <v>0</v>
      </c>
      <c r="AB1081">
        <v>54.835057163348814</v>
      </c>
      <c r="AE1081">
        <v>3.9308963445167753</v>
      </c>
      <c r="AF1081">
        <v>4.6926530921393637</v>
      </c>
      <c r="AG1081">
        <v>2550.2852459016403</v>
      </c>
      <c r="AH1081">
        <v>97.133757961783445</v>
      </c>
      <c r="AI1081">
        <v>66.242038216560516</v>
      </c>
      <c r="AJ1081">
        <v>837.62827191628605</v>
      </c>
      <c r="AK1081">
        <v>-8.3608863227490051</v>
      </c>
      <c r="AM1081">
        <v>9.3983193937350169</v>
      </c>
      <c r="AN1081">
        <v>99</v>
      </c>
      <c r="AO1081">
        <v>99</v>
      </c>
      <c r="AP1081">
        <v>99</v>
      </c>
      <c r="AQ1081">
        <v>99</v>
      </c>
      <c r="AR1081">
        <v>219.62295081967213</v>
      </c>
      <c r="AS1081">
        <v>34.211224999193384</v>
      </c>
    </row>
    <row r="1082" spans="1:45">
      <c r="A1082">
        <v>17</v>
      </c>
      <c r="B1082">
        <v>144</v>
      </c>
      <c r="C1082">
        <v>2024</v>
      </c>
      <c r="D1082">
        <v>12</v>
      </c>
      <c r="E1082">
        <v>99</v>
      </c>
      <c r="F1082">
        <v>99</v>
      </c>
      <c r="G1082">
        <v>99</v>
      </c>
      <c r="H1082">
        <v>99</v>
      </c>
      <c r="I1082">
        <v>99</v>
      </c>
      <c r="J1082">
        <v>999</v>
      </c>
      <c r="K1082">
        <v>99</v>
      </c>
      <c r="L1082">
        <v>99</v>
      </c>
      <c r="M1082">
        <v>12</v>
      </c>
      <c r="N1082">
        <v>99</v>
      </c>
      <c r="O1082">
        <v>99</v>
      </c>
      <c r="P1082">
        <v>99</v>
      </c>
      <c r="Q1082">
        <v>52</v>
      </c>
      <c r="R1082">
        <v>60</v>
      </c>
      <c r="S1082">
        <v>6.1</v>
      </c>
      <c r="T1082">
        <v>12</v>
      </c>
      <c r="U1082">
        <v>364.43333333333322</v>
      </c>
      <c r="V1082">
        <v>68.333333333333314</v>
      </c>
      <c r="W1082">
        <v>100</v>
      </c>
      <c r="X1082">
        <v>56.66666666666665</v>
      </c>
      <c r="Y1082">
        <v>58.106108877543853</v>
      </c>
      <c r="Z1082">
        <v>1.2206555615733741</v>
      </c>
      <c r="AA1082">
        <v>0</v>
      </c>
      <c r="AB1082">
        <v>63.202995897954843</v>
      </c>
      <c r="AE1082">
        <v>3.5906642728904843</v>
      </c>
      <c r="AF1082">
        <v>4.2518653683562873</v>
      </c>
      <c r="AG1082">
        <v>2557.1320754716994</v>
      </c>
      <c r="AH1082">
        <v>88.333333333333314</v>
      </c>
      <c r="AI1082">
        <v>46.666666666666657</v>
      </c>
      <c r="AJ1082">
        <v>853.43516820532693</v>
      </c>
      <c r="AK1082">
        <v>-27.625224009422968</v>
      </c>
      <c r="AM1082">
        <v>33.523403866348822</v>
      </c>
      <c r="AN1082">
        <v>99</v>
      </c>
      <c r="AO1082">
        <v>99</v>
      </c>
      <c r="AP1082">
        <v>99</v>
      </c>
      <c r="AQ1082">
        <v>99</v>
      </c>
      <c r="AR1082">
        <v>220.01886792452828</v>
      </c>
      <c r="AS1082">
        <v>33.940642543634624</v>
      </c>
    </row>
    <row r="1083" spans="1:45">
      <c r="A1083">
        <v>17</v>
      </c>
      <c r="B1083">
        <v>145</v>
      </c>
      <c r="C1083">
        <v>2024</v>
      </c>
      <c r="D1083">
        <v>1</v>
      </c>
      <c r="E1083">
        <v>99</v>
      </c>
      <c r="F1083">
        <v>99</v>
      </c>
      <c r="G1083">
        <v>99</v>
      </c>
      <c r="H1083">
        <v>99</v>
      </c>
      <c r="I1083">
        <v>99</v>
      </c>
      <c r="J1083">
        <v>999</v>
      </c>
      <c r="K1083">
        <v>99</v>
      </c>
      <c r="L1083">
        <v>99</v>
      </c>
      <c r="M1083">
        <v>13</v>
      </c>
      <c r="N1083">
        <v>99</v>
      </c>
      <c r="O1083">
        <v>99</v>
      </c>
      <c r="P1083">
        <v>99</v>
      </c>
      <c r="Q1083">
        <v>81</v>
      </c>
      <c r="R1083">
        <v>92</v>
      </c>
      <c r="S1083">
        <v>6.6086956521739122</v>
      </c>
      <c r="T1083">
        <v>13</v>
      </c>
      <c r="U1083">
        <v>389.66086956521747</v>
      </c>
      <c r="V1083">
        <v>82.608695652173907</v>
      </c>
      <c r="W1083">
        <v>100</v>
      </c>
      <c r="X1083">
        <v>86.956521739130437</v>
      </c>
      <c r="Y1083">
        <v>49.772763978169309</v>
      </c>
      <c r="Z1083">
        <v>1.2419875527900617</v>
      </c>
      <c r="AA1083">
        <v>0</v>
      </c>
      <c r="AB1083">
        <v>48.391157317925185</v>
      </c>
      <c r="AE1083">
        <v>1.6971038553772362</v>
      </c>
      <c r="AF1083">
        <v>2.1668104606593777</v>
      </c>
      <c r="AG1083">
        <v>2480.8426966292141</v>
      </c>
      <c r="AH1083">
        <v>96.739130434782624</v>
      </c>
      <c r="AI1083">
        <v>53.260869565217391</v>
      </c>
      <c r="AJ1083">
        <v>731.48276222712479</v>
      </c>
      <c r="AK1083">
        <v>-21.029805585580444</v>
      </c>
      <c r="AM1083">
        <v>5.9687018297297616</v>
      </c>
      <c r="AN1083">
        <v>99</v>
      </c>
      <c r="AO1083">
        <v>99</v>
      </c>
      <c r="AP1083">
        <v>99</v>
      </c>
      <c r="AQ1083">
        <v>99</v>
      </c>
      <c r="AR1083">
        <v>222.16853932584263</v>
      </c>
      <c r="AS1083">
        <v>35.561963123689381</v>
      </c>
    </row>
    <row r="1084" spans="1:45">
      <c r="A1084">
        <v>17</v>
      </c>
      <c r="B1084">
        <v>146</v>
      </c>
      <c r="C1084">
        <v>2024</v>
      </c>
      <c r="D1084">
        <v>2</v>
      </c>
      <c r="E1084">
        <v>99</v>
      </c>
      <c r="F1084">
        <v>99</v>
      </c>
      <c r="G1084">
        <v>99</v>
      </c>
      <c r="H1084">
        <v>99</v>
      </c>
      <c r="I1084">
        <v>99</v>
      </c>
      <c r="J1084">
        <v>999</v>
      </c>
      <c r="K1084">
        <v>99</v>
      </c>
      <c r="L1084">
        <v>99</v>
      </c>
      <c r="M1084">
        <v>13</v>
      </c>
      <c r="N1084">
        <v>99</v>
      </c>
      <c r="O1084">
        <v>99</v>
      </c>
      <c r="P1084">
        <v>99</v>
      </c>
      <c r="Q1084">
        <v>62</v>
      </c>
      <c r="R1084">
        <v>64</v>
      </c>
      <c r="S1084">
        <v>6.734375</v>
      </c>
      <c r="T1084">
        <v>13</v>
      </c>
      <c r="U1084">
        <v>394.48124999999993</v>
      </c>
      <c r="V1084">
        <v>78.125</v>
      </c>
      <c r="W1084">
        <v>100</v>
      </c>
      <c r="X1084">
        <v>82.8125</v>
      </c>
      <c r="Y1084">
        <v>55.601868434771347</v>
      </c>
      <c r="Z1084">
        <v>1.5736322185869869</v>
      </c>
      <c r="AA1084">
        <v>0</v>
      </c>
      <c r="AB1084">
        <v>71.066475513083986</v>
      </c>
      <c r="AE1084">
        <v>2.0460358056265981</v>
      </c>
      <c r="AF1084">
        <v>2.6472950285676702</v>
      </c>
      <c r="AG1084">
        <v>2414.3166666666662</v>
      </c>
      <c r="AH1084">
        <v>93.75</v>
      </c>
      <c r="AI1084">
        <v>37.5</v>
      </c>
      <c r="AJ1084">
        <v>854.73786413665391</v>
      </c>
      <c r="AK1084">
        <v>11.567531183550184</v>
      </c>
      <c r="AM1084">
        <v>13.671398776815636</v>
      </c>
      <c r="AN1084">
        <v>99</v>
      </c>
      <c r="AO1084">
        <v>99</v>
      </c>
      <c r="AP1084">
        <v>99</v>
      </c>
      <c r="AQ1084">
        <v>99</v>
      </c>
      <c r="AR1084">
        <v>222.46666666666661</v>
      </c>
      <c r="AS1084">
        <v>35.97177510500731</v>
      </c>
    </row>
    <row r="1085" spans="1:45">
      <c r="A1085">
        <v>17</v>
      </c>
      <c r="B1085">
        <v>147</v>
      </c>
      <c r="C1085">
        <v>2024</v>
      </c>
      <c r="D1085">
        <v>3</v>
      </c>
      <c r="E1085">
        <v>99</v>
      </c>
      <c r="F1085">
        <v>99</v>
      </c>
      <c r="G1085">
        <v>99</v>
      </c>
      <c r="H1085">
        <v>99</v>
      </c>
      <c r="I1085">
        <v>99</v>
      </c>
      <c r="J1085">
        <v>999</v>
      </c>
      <c r="K1085">
        <v>99</v>
      </c>
      <c r="L1085">
        <v>99</v>
      </c>
      <c r="M1085">
        <v>13</v>
      </c>
      <c r="N1085">
        <v>99</v>
      </c>
      <c r="O1085">
        <v>99</v>
      </c>
      <c r="P1085">
        <v>99</v>
      </c>
      <c r="Q1085">
        <v>75</v>
      </c>
      <c r="R1085">
        <v>82</v>
      </c>
      <c r="S1085">
        <v>6.5609756097560972</v>
      </c>
      <c r="T1085">
        <v>13</v>
      </c>
      <c r="U1085">
        <v>390.4707317073171</v>
      </c>
      <c r="V1085">
        <v>79.268292682926813</v>
      </c>
      <c r="W1085">
        <v>100</v>
      </c>
      <c r="X1085">
        <v>78.048780487804876</v>
      </c>
      <c r="Y1085">
        <v>50.331848734430785</v>
      </c>
      <c r="Z1085">
        <v>1.3801516439800119</v>
      </c>
      <c r="AA1085">
        <v>0</v>
      </c>
      <c r="AB1085">
        <v>61.025944432441449</v>
      </c>
      <c r="AE1085">
        <v>2.2484233616671236</v>
      </c>
      <c r="AF1085">
        <v>2.8718363236448097</v>
      </c>
      <c r="AG1085">
        <v>2390.0526315789471</v>
      </c>
      <c r="AH1085">
        <v>92.682926829268283</v>
      </c>
      <c r="AI1085">
        <v>53.658536585365837</v>
      </c>
      <c r="AJ1085">
        <v>786.44884557331557</v>
      </c>
      <c r="AK1085">
        <v>-20.072802283131924</v>
      </c>
      <c r="AM1085">
        <v>9.0835024120187491</v>
      </c>
      <c r="AN1085">
        <v>99</v>
      </c>
      <c r="AO1085">
        <v>99</v>
      </c>
      <c r="AP1085">
        <v>99</v>
      </c>
      <c r="AQ1085">
        <v>99</v>
      </c>
      <c r="AR1085">
        <v>222.68421052631575</v>
      </c>
      <c r="AS1085">
        <v>35.259473124879094</v>
      </c>
    </row>
    <row r="1086" spans="1:45">
      <c r="A1086">
        <v>17</v>
      </c>
      <c r="B1086">
        <v>148</v>
      </c>
      <c r="C1086">
        <v>2024</v>
      </c>
      <c r="D1086">
        <v>4</v>
      </c>
      <c r="E1086">
        <v>99</v>
      </c>
      <c r="F1086">
        <v>99</v>
      </c>
      <c r="G1086">
        <v>99</v>
      </c>
      <c r="H1086">
        <v>99</v>
      </c>
      <c r="I1086">
        <v>99</v>
      </c>
      <c r="J1086">
        <v>999</v>
      </c>
      <c r="K1086">
        <v>99</v>
      </c>
      <c r="L1086">
        <v>99</v>
      </c>
      <c r="M1086">
        <v>13</v>
      </c>
      <c r="N1086">
        <v>99</v>
      </c>
      <c r="O1086">
        <v>99</v>
      </c>
      <c r="P1086">
        <v>99</v>
      </c>
      <c r="Q1086">
        <v>89</v>
      </c>
      <c r="R1086">
        <v>99</v>
      </c>
      <c r="S1086">
        <v>6.6363636363636376</v>
      </c>
      <c r="T1086">
        <v>13</v>
      </c>
      <c r="U1086">
        <v>388.33232323232306</v>
      </c>
      <c r="V1086">
        <v>79.797979797979806</v>
      </c>
      <c r="W1086">
        <v>100</v>
      </c>
      <c r="X1086">
        <v>77.777777777777771</v>
      </c>
      <c r="Y1086">
        <v>55.778899432271913</v>
      </c>
      <c r="Z1086">
        <v>1.336772424249256</v>
      </c>
      <c r="AA1086">
        <v>0</v>
      </c>
      <c r="AB1086">
        <v>57.889136767516717</v>
      </c>
      <c r="AE1086">
        <v>2.2413402762055696</v>
      </c>
      <c r="AF1086">
        <v>2.8068496216091101</v>
      </c>
      <c r="AG1086">
        <v>2266.2365591397847</v>
      </c>
      <c r="AH1086">
        <v>93.939393939393923</v>
      </c>
      <c r="AI1086">
        <v>45.454545454545446</v>
      </c>
      <c r="AJ1086">
        <v>705.05421735928803</v>
      </c>
      <c r="AK1086">
        <v>-9.3830239610312738</v>
      </c>
      <c r="AM1086">
        <v>8.121870332144546</v>
      </c>
      <c r="AN1086">
        <v>99</v>
      </c>
      <c r="AO1086">
        <v>99</v>
      </c>
      <c r="AP1086">
        <v>99</v>
      </c>
      <c r="AQ1086">
        <v>99</v>
      </c>
      <c r="AR1086">
        <v>221.29032258064512</v>
      </c>
      <c r="AS1086">
        <v>35.598952755841438</v>
      </c>
    </row>
    <row r="1087" spans="1:45">
      <c r="A1087">
        <v>17</v>
      </c>
      <c r="B1087">
        <v>149</v>
      </c>
      <c r="C1087">
        <v>2024</v>
      </c>
      <c r="D1087">
        <v>5</v>
      </c>
      <c r="E1087">
        <v>99</v>
      </c>
      <c r="F1087">
        <v>99</v>
      </c>
      <c r="G1087">
        <v>99</v>
      </c>
      <c r="H1087">
        <v>99</v>
      </c>
      <c r="I1087">
        <v>99</v>
      </c>
      <c r="J1087">
        <v>999</v>
      </c>
      <c r="K1087">
        <v>99</v>
      </c>
      <c r="L1087">
        <v>99</v>
      </c>
      <c r="M1087">
        <v>13</v>
      </c>
      <c r="N1087">
        <v>99</v>
      </c>
      <c r="O1087">
        <v>99</v>
      </c>
      <c r="P1087">
        <v>99</v>
      </c>
      <c r="Q1087">
        <v>81</v>
      </c>
      <c r="R1087">
        <v>92</v>
      </c>
      <c r="S1087">
        <v>6.75</v>
      </c>
      <c r="T1087">
        <v>13</v>
      </c>
      <c r="U1087">
        <v>388.42391304347825</v>
      </c>
      <c r="V1087">
        <v>86.956521739130437</v>
      </c>
      <c r="W1087">
        <v>100</v>
      </c>
      <c r="X1087">
        <v>76.086956521739125</v>
      </c>
      <c r="Y1087">
        <v>56.803942701428994</v>
      </c>
      <c r="Z1087">
        <v>1.2906435873490478</v>
      </c>
      <c r="AA1087">
        <v>0</v>
      </c>
      <c r="AB1087">
        <v>61.457953149282737</v>
      </c>
      <c r="AE1087">
        <v>2.4566088117489997</v>
      </c>
      <c r="AF1087">
        <v>3.1063283998040681</v>
      </c>
      <c r="AG1087">
        <v>2328.2325581395344</v>
      </c>
      <c r="AH1087">
        <v>93.478260869565219</v>
      </c>
      <c r="AI1087">
        <v>55.434782608695663</v>
      </c>
      <c r="AJ1087">
        <v>707.2628483204719</v>
      </c>
      <c r="AK1087">
        <v>-35.018826777017075</v>
      </c>
      <c r="AM1087">
        <v>-17.335668323383217</v>
      </c>
      <c r="AN1087">
        <v>99</v>
      </c>
      <c r="AO1087">
        <v>99</v>
      </c>
      <c r="AP1087">
        <v>99</v>
      </c>
      <c r="AQ1087">
        <v>99</v>
      </c>
      <c r="AR1087">
        <v>220.86046511627904</v>
      </c>
      <c r="AS1087">
        <v>35.723913705932077</v>
      </c>
    </row>
    <row r="1088" spans="1:45">
      <c r="A1088">
        <v>17</v>
      </c>
      <c r="B1088">
        <v>150</v>
      </c>
      <c r="C1088">
        <v>2024</v>
      </c>
      <c r="D1088">
        <v>6</v>
      </c>
      <c r="E1088">
        <v>99</v>
      </c>
      <c r="F1088">
        <v>99</v>
      </c>
      <c r="G1088">
        <v>99</v>
      </c>
      <c r="H1088">
        <v>99</v>
      </c>
      <c r="I1088">
        <v>99</v>
      </c>
      <c r="J1088">
        <v>999</v>
      </c>
      <c r="K1088">
        <v>99</v>
      </c>
      <c r="L1088">
        <v>99</v>
      </c>
      <c r="M1088">
        <v>13</v>
      </c>
      <c r="N1088">
        <v>99</v>
      </c>
      <c r="O1088">
        <v>99</v>
      </c>
      <c r="P1088">
        <v>99</v>
      </c>
      <c r="Q1088">
        <v>50</v>
      </c>
      <c r="R1088">
        <v>60</v>
      </c>
      <c r="S1088">
        <v>6.8666666666666645</v>
      </c>
      <c r="T1088">
        <v>13</v>
      </c>
      <c r="U1088">
        <v>402.06333333333345</v>
      </c>
      <c r="V1088">
        <v>85</v>
      </c>
      <c r="W1088">
        <v>100</v>
      </c>
      <c r="X1088">
        <v>85</v>
      </c>
      <c r="Y1088">
        <v>51.921954144871279</v>
      </c>
      <c r="Z1088">
        <v>1.3597385369580763</v>
      </c>
      <c r="AA1088">
        <v>0</v>
      </c>
      <c r="AB1088">
        <v>68.885623528511587</v>
      </c>
      <c r="AE1088">
        <v>1.7098888572242803</v>
      </c>
      <c r="AF1088">
        <v>2.2408609198195406</v>
      </c>
      <c r="AG1088">
        <v>2342.8909090909096</v>
      </c>
      <c r="AH1088">
        <v>91.666666666666686</v>
      </c>
      <c r="AI1088">
        <v>55</v>
      </c>
      <c r="AJ1088">
        <v>776.9464395422342</v>
      </c>
      <c r="AK1088">
        <v>21.043198595175671</v>
      </c>
      <c r="AM1088">
        <v>25.661042289597734</v>
      </c>
      <c r="AN1088">
        <v>99</v>
      </c>
      <c r="AO1088">
        <v>99</v>
      </c>
      <c r="AP1088">
        <v>99</v>
      </c>
      <c r="AQ1088">
        <v>99</v>
      </c>
      <c r="AR1088">
        <v>222.78181818181821</v>
      </c>
      <c r="AS1088">
        <v>36.555369619294041</v>
      </c>
    </row>
    <row r="1089" spans="1:45">
      <c r="A1089">
        <v>17</v>
      </c>
      <c r="B1089">
        <v>151</v>
      </c>
      <c r="C1089">
        <v>2024</v>
      </c>
      <c r="D1089">
        <v>7</v>
      </c>
      <c r="E1089">
        <v>99</v>
      </c>
      <c r="F1089">
        <v>99</v>
      </c>
      <c r="G1089">
        <v>99</v>
      </c>
      <c r="H1089">
        <v>99</v>
      </c>
      <c r="I1089">
        <v>99</v>
      </c>
      <c r="J1089">
        <v>999</v>
      </c>
      <c r="K1089">
        <v>99</v>
      </c>
      <c r="L1089">
        <v>99</v>
      </c>
      <c r="M1089">
        <v>13</v>
      </c>
      <c r="N1089">
        <v>99</v>
      </c>
      <c r="O1089">
        <v>99</v>
      </c>
      <c r="P1089">
        <v>99</v>
      </c>
      <c r="Q1089">
        <v>40</v>
      </c>
      <c r="R1089">
        <v>46</v>
      </c>
      <c r="S1089">
        <v>6.9347826086956523</v>
      </c>
      <c r="T1089">
        <v>13</v>
      </c>
      <c r="U1089">
        <v>403.65434782608691</v>
      </c>
      <c r="V1089">
        <v>80.434782608695642</v>
      </c>
      <c r="W1089">
        <v>100</v>
      </c>
      <c r="X1089">
        <v>80.434782608695642</v>
      </c>
      <c r="Y1089">
        <v>60.438472869816998</v>
      </c>
      <c r="Z1089">
        <v>1.420382280340835</v>
      </c>
      <c r="AA1089">
        <v>0</v>
      </c>
      <c r="AB1089">
        <v>74.379198721657858</v>
      </c>
      <c r="AE1089">
        <v>1.5477792732166891</v>
      </c>
      <c r="AF1089">
        <v>2.0796233402190798</v>
      </c>
      <c r="AG1089">
        <v>2435.909090909091</v>
      </c>
      <c r="AH1089">
        <v>95.652173913043484</v>
      </c>
      <c r="AI1089">
        <v>63.043478260869549</v>
      </c>
      <c r="AJ1089">
        <v>908.91473292907813</v>
      </c>
      <c r="AK1089">
        <v>19.141941332533595</v>
      </c>
      <c r="AM1089">
        <v>36.91623187208905</v>
      </c>
      <c r="AN1089">
        <v>99</v>
      </c>
      <c r="AO1089">
        <v>99</v>
      </c>
      <c r="AP1089">
        <v>99</v>
      </c>
      <c r="AQ1089">
        <v>99</v>
      </c>
      <c r="AR1089">
        <v>223.34090909090912</v>
      </c>
      <c r="AS1089">
        <v>36.028161066714254</v>
      </c>
    </row>
    <row r="1090" spans="1:45">
      <c r="A1090">
        <v>17</v>
      </c>
      <c r="B1090">
        <v>152</v>
      </c>
      <c r="C1090">
        <v>2024</v>
      </c>
      <c r="D1090">
        <v>8</v>
      </c>
      <c r="E1090">
        <v>99</v>
      </c>
      <c r="F1090">
        <v>99</v>
      </c>
      <c r="G1090">
        <v>99</v>
      </c>
      <c r="H1090">
        <v>99</v>
      </c>
      <c r="I1090">
        <v>99</v>
      </c>
      <c r="J1090">
        <v>999</v>
      </c>
      <c r="K1090">
        <v>99</v>
      </c>
      <c r="L1090">
        <v>99</v>
      </c>
      <c r="M1090">
        <v>13</v>
      </c>
      <c r="N1090">
        <v>99</v>
      </c>
      <c r="O1090">
        <v>99</v>
      </c>
      <c r="P1090">
        <v>99</v>
      </c>
      <c r="Q1090">
        <v>31</v>
      </c>
      <c r="R1090">
        <v>33</v>
      </c>
      <c r="S1090">
        <v>7.0303030303030294</v>
      </c>
      <c r="T1090">
        <v>13</v>
      </c>
      <c r="U1090">
        <v>403.57878787878786</v>
      </c>
      <c r="V1090">
        <v>81.818181818181813</v>
      </c>
      <c r="W1090">
        <v>100</v>
      </c>
      <c r="X1090">
        <v>81.818181818181813</v>
      </c>
      <c r="Y1090">
        <v>52.785378815658945</v>
      </c>
      <c r="Z1090">
        <v>1.4245647604294744</v>
      </c>
      <c r="AA1090">
        <v>0</v>
      </c>
      <c r="AB1090">
        <v>59.292220741641707</v>
      </c>
      <c r="AE1090">
        <v>0.96745822339489884</v>
      </c>
      <c r="AF1090">
        <v>1.3171391769910039</v>
      </c>
      <c r="AG1090">
        <v>2546.6428571428578</v>
      </c>
      <c r="AH1090">
        <v>84.848484848484858</v>
      </c>
      <c r="AI1090">
        <v>54.545454545454554</v>
      </c>
      <c r="AJ1090">
        <v>957.39632837808404</v>
      </c>
      <c r="AK1090">
        <v>26.411755111030764</v>
      </c>
      <c r="AM1090">
        <v>37.716151434708301</v>
      </c>
      <c r="AN1090">
        <v>99</v>
      </c>
      <c r="AO1090">
        <v>99</v>
      </c>
      <c r="AP1090">
        <v>99</v>
      </c>
      <c r="AQ1090">
        <v>99</v>
      </c>
      <c r="AR1090">
        <v>222.67857142857139</v>
      </c>
      <c r="AS1090">
        <v>36.860626160932426</v>
      </c>
    </row>
    <row r="1091" spans="1:45">
      <c r="A1091">
        <v>17</v>
      </c>
      <c r="B1091">
        <v>153</v>
      </c>
      <c r="C1091">
        <v>2024</v>
      </c>
      <c r="D1091">
        <v>9</v>
      </c>
      <c r="E1091">
        <v>99</v>
      </c>
      <c r="F1091">
        <v>99</v>
      </c>
      <c r="G1091">
        <v>99</v>
      </c>
      <c r="H1091">
        <v>99</v>
      </c>
      <c r="I1091">
        <v>99</v>
      </c>
      <c r="J1091">
        <v>999</v>
      </c>
      <c r="K1091">
        <v>99</v>
      </c>
      <c r="L1091">
        <v>99</v>
      </c>
      <c r="M1091">
        <v>13</v>
      </c>
      <c r="N1091">
        <v>99</v>
      </c>
      <c r="O1091">
        <v>99</v>
      </c>
      <c r="P1091">
        <v>99</v>
      </c>
      <c r="Q1091">
        <v>46</v>
      </c>
      <c r="R1091">
        <v>53</v>
      </c>
      <c r="S1091">
        <v>6.245283018867922</v>
      </c>
      <c r="T1091">
        <v>13</v>
      </c>
      <c r="U1091">
        <v>377.03207547169808</v>
      </c>
      <c r="V1091">
        <v>81.132075471698116</v>
      </c>
      <c r="W1091">
        <v>100</v>
      </c>
      <c r="X1091">
        <v>75.471698113207523</v>
      </c>
      <c r="Y1091">
        <v>51.628600285020624</v>
      </c>
      <c r="Z1091">
        <v>0.96945151537095486</v>
      </c>
      <c r="AA1091">
        <v>0</v>
      </c>
      <c r="AB1091">
        <v>40.075123244469161</v>
      </c>
      <c r="AE1091">
        <v>1.4069551367135649</v>
      </c>
      <c r="AF1091">
        <v>1.7899882233255919</v>
      </c>
      <c r="AG1091">
        <v>2452.591836734694</v>
      </c>
      <c r="AH1091">
        <v>92.452830188679215</v>
      </c>
      <c r="AI1091">
        <v>37.735849056603762</v>
      </c>
      <c r="AJ1091">
        <v>693.6575617655908</v>
      </c>
      <c r="AK1091">
        <v>-1.9788819070381736</v>
      </c>
      <c r="AM1091">
        <v>3.5253137063601376</v>
      </c>
      <c r="AN1091">
        <v>99</v>
      </c>
      <c r="AO1091">
        <v>99</v>
      </c>
      <c r="AP1091">
        <v>99</v>
      </c>
      <c r="AQ1091">
        <v>99</v>
      </c>
      <c r="AR1091">
        <v>221.65306122448979</v>
      </c>
      <c r="AS1091">
        <v>34.777056263673742</v>
      </c>
    </row>
    <row r="1092" spans="1:45">
      <c r="A1092">
        <v>17</v>
      </c>
      <c r="B1092">
        <v>154</v>
      </c>
      <c r="C1092">
        <v>2024</v>
      </c>
      <c r="D1092">
        <v>10</v>
      </c>
      <c r="E1092">
        <v>99</v>
      </c>
      <c r="F1092">
        <v>99</v>
      </c>
      <c r="G1092">
        <v>99</v>
      </c>
      <c r="H1092">
        <v>99</v>
      </c>
      <c r="I1092">
        <v>99</v>
      </c>
      <c r="J1092">
        <v>999</v>
      </c>
      <c r="K1092">
        <v>99</v>
      </c>
      <c r="L1092">
        <v>99</v>
      </c>
      <c r="M1092">
        <v>13</v>
      </c>
      <c r="N1092">
        <v>99</v>
      </c>
      <c r="O1092">
        <v>99</v>
      </c>
      <c r="P1092">
        <v>99</v>
      </c>
      <c r="Q1092">
        <v>163</v>
      </c>
      <c r="R1092">
        <v>188</v>
      </c>
      <c r="S1092">
        <v>6.7219251336898393</v>
      </c>
      <c r="T1092">
        <v>13</v>
      </c>
      <c r="U1092">
        <v>375.84627659574465</v>
      </c>
      <c r="V1092">
        <v>87.2340425531915</v>
      </c>
      <c r="W1092">
        <v>100</v>
      </c>
      <c r="X1092">
        <v>68.085106382978736</v>
      </c>
      <c r="Y1092">
        <v>52.982647068560389</v>
      </c>
      <c r="Z1092">
        <v>1.1539843776574044</v>
      </c>
      <c r="AA1092">
        <v>0</v>
      </c>
      <c r="AB1092">
        <v>36.32090863021844</v>
      </c>
      <c r="AE1092">
        <v>1.9203268641470888</v>
      </c>
      <c r="AF1092">
        <v>2.3950094769488257</v>
      </c>
      <c r="AG1092">
        <v>2494.6610169491523</v>
      </c>
      <c r="AH1092">
        <v>94.148936170212778</v>
      </c>
      <c r="AI1092">
        <v>68.617021276595764</v>
      </c>
      <c r="AJ1092">
        <v>779.4063932047635</v>
      </c>
      <c r="AK1092">
        <v>-16.723573627828674</v>
      </c>
      <c r="AM1092">
        <v>8.0154026734885253</v>
      </c>
      <c r="AN1092">
        <v>99</v>
      </c>
      <c r="AO1092">
        <v>99</v>
      </c>
      <c r="AP1092">
        <v>99</v>
      </c>
      <c r="AQ1092">
        <v>99</v>
      </c>
      <c r="AR1092">
        <v>219.01129943502829</v>
      </c>
      <c r="AS1092">
        <v>35.660839060466053</v>
      </c>
    </row>
    <row r="1093" spans="1:45">
      <c r="A1093">
        <v>17</v>
      </c>
      <c r="B1093">
        <v>155</v>
      </c>
      <c r="C1093">
        <v>2024</v>
      </c>
      <c r="D1093">
        <v>11</v>
      </c>
      <c r="E1093">
        <v>99</v>
      </c>
      <c r="F1093">
        <v>99</v>
      </c>
      <c r="G1093">
        <v>99</v>
      </c>
      <c r="H1093">
        <v>99</v>
      </c>
      <c r="I1093">
        <v>99</v>
      </c>
      <c r="J1093">
        <v>999</v>
      </c>
      <c r="K1093">
        <v>99</v>
      </c>
      <c r="L1093">
        <v>99</v>
      </c>
      <c r="M1093">
        <v>13</v>
      </c>
      <c r="N1093">
        <v>99</v>
      </c>
      <c r="O1093">
        <v>99</v>
      </c>
      <c r="P1093">
        <v>99</v>
      </c>
      <c r="Q1093">
        <v>126</v>
      </c>
      <c r="R1093">
        <v>154</v>
      </c>
      <c r="S1093">
        <v>6.8311688311688323</v>
      </c>
      <c r="T1093">
        <v>13</v>
      </c>
      <c r="U1093">
        <v>377.79545454545456</v>
      </c>
      <c r="V1093">
        <v>87.662337662337677</v>
      </c>
      <c r="W1093">
        <v>100</v>
      </c>
      <c r="X1093">
        <v>71.428571428571445</v>
      </c>
      <c r="Y1093">
        <v>57.401366947057717</v>
      </c>
      <c r="Z1093">
        <v>1.273124772275579</v>
      </c>
      <c r="AA1093">
        <v>0</v>
      </c>
      <c r="AB1093">
        <v>66.403599917777001</v>
      </c>
      <c r="AE1093">
        <v>1.9278918377566352</v>
      </c>
      <c r="AF1093">
        <v>2.3910337252449687</v>
      </c>
      <c r="AG1093">
        <v>2593.6351351351345</v>
      </c>
      <c r="AH1093">
        <v>96.103896103896091</v>
      </c>
      <c r="AI1093">
        <v>75.974025974025977</v>
      </c>
      <c r="AJ1093">
        <v>813.52446555885456</v>
      </c>
      <c r="AK1093">
        <v>-3.2784655799704514</v>
      </c>
      <c r="AM1093">
        <v>4.9646938380349752</v>
      </c>
      <c r="AN1093">
        <v>99</v>
      </c>
      <c r="AO1093">
        <v>99</v>
      </c>
      <c r="AP1093">
        <v>99</v>
      </c>
      <c r="AQ1093">
        <v>99</v>
      </c>
      <c r="AR1093">
        <v>219.13513513513513</v>
      </c>
      <c r="AS1093">
        <v>35.808872035520842</v>
      </c>
    </row>
    <row r="1094" spans="1:45">
      <c r="A1094">
        <v>17</v>
      </c>
      <c r="B1094">
        <v>156</v>
      </c>
      <c r="C1094">
        <v>2024</v>
      </c>
      <c r="D1094">
        <v>12</v>
      </c>
      <c r="E1094">
        <v>99</v>
      </c>
      <c r="F1094">
        <v>99</v>
      </c>
      <c r="G1094">
        <v>99</v>
      </c>
      <c r="H1094">
        <v>99</v>
      </c>
      <c r="I1094">
        <v>99</v>
      </c>
      <c r="J1094">
        <v>999</v>
      </c>
      <c r="K1094">
        <v>99</v>
      </c>
      <c r="L1094">
        <v>99</v>
      </c>
      <c r="M1094">
        <v>13</v>
      </c>
      <c r="N1094">
        <v>99</v>
      </c>
      <c r="O1094">
        <v>99</v>
      </c>
      <c r="P1094">
        <v>99</v>
      </c>
      <c r="Q1094">
        <v>21</v>
      </c>
      <c r="R1094">
        <v>23</v>
      </c>
      <c r="S1094">
        <v>6.6521739130434794</v>
      </c>
      <c r="T1094">
        <v>13</v>
      </c>
      <c r="U1094">
        <v>370.65652173913043</v>
      </c>
      <c r="V1094">
        <v>91.304347826086953</v>
      </c>
      <c r="W1094">
        <v>100</v>
      </c>
      <c r="X1094">
        <v>60.869565217391298</v>
      </c>
      <c r="Y1094">
        <v>40.399061828183562</v>
      </c>
      <c r="Z1094">
        <v>0.91407808876646091</v>
      </c>
      <c r="AA1094">
        <v>0</v>
      </c>
      <c r="AB1094">
        <v>31.383387151684914</v>
      </c>
      <c r="AE1094">
        <v>1.3764213046080198</v>
      </c>
      <c r="AF1094">
        <v>1.6577141430428155</v>
      </c>
      <c r="AG1094">
        <v>2483.590909090909</v>
      </c>
      <c r="AH1094">
        <v>95.652173913043484</v>
      </c>
      <c r="AI1094">
        <v>78.260869565217391</v>
      </c>
      <c r="AJ1094">
        <v>710.02494572635987</v>
      </c>
      <c r="AK1094">
        <v>6.9158588301278359</v>
      </c>
      <c r="AM1094">
        <v>24.364559226438633</v>
      </c>
      <c r="AN1094">
        <v>99</v>
      </c>
      <c r="AO1094">
        <v>99</v>
      </c>
      <c r="AP1094">
        <v>99</v>
      </c>
      <c r="AQ1094">
        <v>99</v>
      </c>
      <c r="AR1094">
        <v>217.72727272727272</v>
      </c>
      <c r="AS1094">
        <v>35.846270168999375</v>
      </c>
    </row>
    <row r="1095" spans="1:45">
      <c r="A1095">
        <v>17</v>
      </c>
      <c r="B1095">
        <v>157</v>
      </c>
      <c r="C1095">
        <v>2024</v>
      </c>
      <c r="D1095">
        <v>1</v>
      </c>
      <c r="E1095">
        <v>99</v>
      </c>
      <c r="F1095">
        <v>99</v>
      </c>
      <c r="G1095">
        <v>99</v>
      </c>
      <c r="H1095">
        <v>99</v>
      </c>
      <c r="I1095">
        <v>99</v>
      </c>
      <c r="J1095">
        <v>999</v>
      </c>
      <c r="K1095">
        <v>99</v>
      </c>
      <c r="L1095">
        <v>99</v>
      </c>
      <c r="M1095">
        <v>14</v>
      </c>
      <c r="N1095">
        <v>99</v>
      </c>
      <c r="O1095">
        <v>99</v>
      </c>
      <c r="P1095">
        <v>99</v>
      </c>
      <c r="Q1095">
        <v>55</v>
      </c>
      <c r="R1095">
        <v>63</v>
      </c>
      <c r="S1095">
        <v>7.0793650793650764</v>
      </c>
      <c r="T1095">
        <v>14</v>
      </c>
      <c r="U1095">
        <v>395.568253968254</v>
      </c>
      <c r="V1095">
        <v>88.8888888888889</v>
      </c>
      <c r="W1095">
        <v>100</v>
      </c>
      <c r="X1095">
        <v>77.777777777777771</v>
      </c>
      <c r="Y1095">
        <v>66.784987442875391</v>
      </c>
      <c r="Z1095">
        <v>1.3720750974586877</v>
      </c>
      <c r="AA1095">
        <v>0</v>
      </c>
      <c r="AB1095">
        <v>67.289052281365457</v>
      </c>
      <c r="AE1095">
        <v>1.1621472053126729</v>
      </c>
      <c r="AF1095">
        <v>1.506288917006992</v>
      </c>
      <c r="AG1095">
        <v>2583.7258064516122</v>
      </c>
      <c r="AH1095">
        <v>98.412698412698433</v>
      </c>
      <c r="AI1095">
        <v>63.492063492063515</v>
      </c>
      <c r="AJ1095">
        <v>833.34530211661627</v>
      </c>
      <c r="AK1095">
        <v>-23.697390452399119</v>
      </c>
      <c r="AM1095">
        <v>-19.402268032491921</v>
      </c>
      <c r="AN1095">
        <v>99</v>
      </c>
      <c r="AO1095">
        <v>99</v>
      </c>
      <c r="AP1095">
        <v>99</v>
      </c>
      <c r="AQ1095">
        <v>99</v>
      </c>
      <c r="AR1095">
        <v>219.45161290322577</v>
      </c>
      <c r="AS1095">
        <v>37.236276211113719</v>
      </c>
    </row>
    <row r="1096" spans="1:45">
      <c r="A1096">
        <v>17</v>
      </c>
      <c r="B1096">
        <v>158</v>
      </c>
      <c r="C1096">
        <v>2024</v>
      </c>
      <c r="D1096">
        <v>2</v>
      </c>
      <c r="E1096">
        <v>99</v>
      </c>
      <c r="F1096">
        <v>99</v>
      </c>
      <c r="G1096">
        <v>99</v>
      </c>
      <c r="H1096">
        <v>99</v>
      </c>
      <c r="I1096">
        <v>99</v>
      </c>
      <c r="J1096">
        <v>999</v>
      </c>
      <c r="K1096">
        <v>99</v>
      </c>
      <c r="L1096">
        <v>99</v>
      </c>
      <c r="M1096">
        <v>14</v>
      </c>
      <c r="N1096">
        <v>99</v>
      </c>
      <c r="O1096">
        <v>99</v>
      </c>
      <c r="P1096">
        <v>99</v>
      </c>
      <c r="Q1096">
        <v>30</v>
      </c>
      <c r="R1096">
        <v>32</v>
      </c>
      <c r="S1096">
        <v>7.34375</v>
      </c>
      <c r="T1096">
        <v>14</v>
      </c>
      <c r="U1096">
        <v>422.00312500000001</v>
      </c>
      <c r="V1096">
        <v>93.75</v>
      </c>
      <c r="W1096">
        <v>100</v>
      </c>
      <c r="X1096">
        <v>87.5</v>
      </c>
      <c r="Y1096">
        <v>66.030506606676894</v>
      </c>
      <c r="Z1096">
        <v>1.3371933059584169</v>
      </c>
      <c r="AA1096">
        <v>0</v>
      </c>
      <c r="AB1096">
        <v>48.17858894976191</v>
      </c>
      <c r="AE1096">
        <v>1.0230179028132991</v>
      </c>
      <c r="AF1096">
        <v>1.4159947714276937</v>
      </c>
      <c r="AG1096">
        <v>2271</v>
      </c>
      <c r="AH1096">
        <v>93.75</v>
      </c>
      <c r="AI1096">
        <v>43.75</v>
      </c>
      <c r="AJ1096">
        <v>436.65218805513069</v>
      </c>
      <c r="AK1096">
        <v>42.454557734347645</v>
      </c>
      <c r="AM1096">
        <v>-14.761311555016972</v>
      </c>
      <c r="AN1096">
        <v>99</v>
      </c>
      <c r="AO1096">
        <v>99</v>
      </c>
      <c r="AP1096">
        <v>99</v>
      </c>
      <c r="AQ1096">
        <v>99</v>
      </c>
      <c r="AR1096">
        <v>224.56666666666661</v>
      </c>
      <c r="AS1096">
        <v>37.467948913063054</v>
      </c>
    </row>
    <row r="1097" spans="1:45">
      <c r="A1097">
        <v>17</v>
      </c>
      <c r="B1097">
        <v>159</v>
      </c>
      <c r="C1097">
        <v>2024</v>
      </c>
      <c r="D1097">
        <v>3</v>
      </c>
      <c r="E1097">
        <v>99</v>
      </c>
      <c r="F1097">
        <v>99</v>
      </c>
      <c r="G1097">
        <v>99</v>
      </c>
      <c r="H1097">
        <v>99</v>
      </c>
      <c r="I1097">
        <v>99</v>
      </c>
      <c r="J1097">
        <v>999</v>
      </c>
      <c r="K1097">
        <v>99</v>
      </c>
      <c r="L1097">
        <v>99</v>
      </c>
      <c r="M1097">
        <v>14</v>
      </c>
      <c r="N1097">
        <v>99</v>
      </c>
      <c r="O1097">
        <v>99</v>
      </c>
      <c r="P1097">
        <v>99</v>
      </c>
      <c r="Q1097">
        <v>51</v>
      </c>
      <c r="R1097">
        <v>61</v>
      </c>
      <c r="S1097">
        <v>7.1475409836065582</v>
      </c>
      <c r="T1097">
        <v>14</v>
      </c>
      <c r="U1097">
        <v>401.5196721311475</v>
      </c>
      <c r="V1097">
        <v>90.163934426229503</v>
      </c>
      <c r="W1097">
        <v>100</v>
      </c>
      <c r="X1097">
        <v>80.327868852459005</v>
      </c>
      <c r="Y1097">
        <v>65.664467072824849</v>
      </c>
      <c r="Z1097">
        <v>1.1850996440608423</v>
      </c>
      <c r="AA1097">
        <v>0</v>
      </c>
      <c r="AB1097">
        <v>57.096030542988387</v>
      </c>
      <c r="AE1097">
        <v>1.6726076227035924</v>
      </c>
      <c r="AF1097">
        <v>2.1968176473716925</v>
      </c>
      <c r="AG1097">
        <v>2534.3928571428578</v>
      </c>
      <c r="AH1097">
        <v>91.803278688524614</v>
      </c>
      <c r="AI1097">
        <v>55.737704918032797</v>
      </c>
      <c r="AJ1097">
        <v>774.90519416827931</v>
      </c>
      <c r="AK1097">
        <v>-12.34870027623645</v>
      </c>
      <c r="AM1097">
        <v>14.305897060786457</v>
      </c>
      <c r="AN1097">
        <v>99</v>
      </c>
      <c r="AO1097">
        <v>99</v>
      </c>
      <c r="AP1097">
        <v>99</v>
      </c>
      <c r="AQ1097">
        <v>99</v>
      </c>
      <c r="AR1097">
        <v>219.69642857142861</v>
      </c>
      <c r="AS1097">
        <v>37.757051614153575</v>
      </c>
    </row>
    <row r="1098" spans="1:45">
      <c r="A1098">
        <v>17</v>
      </c>
      <c r="B1098">
        <v>160</v>
      </c>
      <c r="C1098">
        <v>2024</v>
      </c>
      <c r="D1098">
        <v>4</v>
      </c>
      <c r="E1098">
        <v>99</v>
      </c>
      <c r="F1098">
        <v>99</v>
      </c>
      <c r="G1098">
        <v>99</v>
      </c>
      <c r="H1098">
        <v>99</v>
      </c>
      <c r="I1098">
        <v>99</v>
      </c>
      <c r="J1098">
        <v>999</v>
      </c>
      <c r="K1098">
        <v>99</v>
      </c>
      <c r="L1098">
        <v>99</v>
      </c>
      <c r="M1098">
        <v>14</v>
      </c>
      <c r="N1098">
        <v>99</v>
      </c>
      <c r="O1098">
        <v>99</v>
      </c>
      <c r="P1098">
        <v>99</v>
      </c>
      <c r="Q1098">
        <v>56</v>
      </c>
      <c r="R1098">
        <v>63</v>
      </c>
      <c r="S1098">
        <v>7.3709677419354867</v>
      </c>
      <c r="T1098">
        <v>14</v>
      </c>
      <c r="U1098">
        <v>411.84603174603177</v>
      </c>
      <c r="V1098">
        <v>90.476190476190439</v>
      </c>
      <c r="W1098">
        <v>100</v>
      </c>
      <c r="X1098">
        <v>84.126984126984127</v>
      </c>
      <c r="Y1098">
        <v>63.768497037422122</v>
      </c>
      <c r="Z1098">
        <v>1.1418209939684705</v>
      </c>
      <c r="AA1098">
        <v>0</v>
      </c>
      <c r="AB1098">
        <v>1.9872752565335097</v>
      </c>
      <c r="AE1098">
        <v>1.4263074484944536</v>
      </c>
      <c r="AF1098">
        <v>1.8943309083170072</v>
      </c>
      <c r="AG1098">
        <v>2272.2631578947362</v>
      </c>
      <c r="AH1098">
        <v>90.476190476190439</v>
      </c>
      <c r="AI1098">
        <v>58.730158730158706</v>
      </c>
      <c r="AJ1098">
        <v>635.99394585874461</v>
      </c>
      <c r="AK1098">
        <v>-10.878531461003899</v>
      </c>
      <c r="AM1098">
        <v>-9.5919128780466618</v>
      </c>
      <c r="AN1098">
        <v>99</v>
      </c>
      <c r="AO1098">
        <v>99</v>
      </c>
      <c r="AP1098">
        <v>99</v>
      </c>
      <c r="AQ1098">
        <v>99</v>
      </c>
      <c r="AR1098">
        <v>221.38596491228071</v>
      </c>
      <c r="AS1098">
        <v>37.853826168259069</v>
      </c>
    </row>
    <row r="1099" spans="1:45">
      <c r="A1099">
        <v>17</v>
      </c>
      <c r="B1099">
        <v>161</v>
      </c>
      <c r="C1099">
        <v>2024</v>
      </c>
      <c r="D1099">
        <v>5</v>
      </c>
      <c r="E1099">
        <v>99</v>
      </c>
      <c r="F1099">
        <v>99</v>
      </c>
      <c r="G1099">
        <v>99</v>
      </c>
      <c r="H1099">
        <v>99</v>
      </c>
      <c r="I1099">
        <v>99</v>
      </c>
      <c r="J1099">
        <v>999</v>
      </c>
      <c r="K1099">
        <v>99</v>
      </c>
      <c r="L1099">
        <v>99</v>
      </c>
      <c r="M1099">
        <v>14</v>
      </c>
      <c r="N1099">
        <v>99</v>
      </c>
      <c r="O1099">
        <v>99</v>
      </c>
      <c r="P1099">
        <v>99</v>
      </c>
      <c r="Q1099">
        <v>48</v>
      </c>
      <c r="R1099">
        <v>53</v>
      </c>
      <c r="S1099">
        <v>7.4716981132075491</v>
      </c>
      <c r="T1099">
        <v>14</v>
      </c>
      <c r="U1099">
        <v>396.06037735849054</v>
      </c>
      <c r="V1099">
        <v>94.339622641509408</v>
      </c>
      <c r="W1099">
        <v>100</v>
      </c>
      <c r="X1099">
        <v>77.358490566037744</v>
      </c>
      <c r="Y1099">
        <v>63.030936817439759</v>
      </c>
      <c r="Z1099">
        <v>1.1752763398035797</v>
      </c>
      <c r="AA1099">
        <v>0</v>
      </c>
      <c r="AB1099">
        <v>59.161670548773486</v>
      </c>
      <c r="AE1099">
        <v>1.4152202937249663</v>
      </c>
      <c r="AF1099">
        <v>1.824697375289412</v>
      </c>
      <c r="AG1099">
        <v>2537.0833333333339</v>
      </c>
      <c r="AH1099">
        <v>90.566037735849022</v>
      </c>
      <c r="AI1099">
        <v>67.924528301886767</v>
      </c>
      <c r="AJ1099">
        <v>787.37435064621889</v>
      </c>
      <c r="AK1099">
        <v>26.603811692628167</v>
      </c>
      <c r="AM1099">
        <v>5.6229089105185048</v>
      </c>
      <c r="AN1099">
        <v>99</v>
      </c>
      <c r="AO1099">
        <v>99</v>
      </c>
      <c r="AP1099">
        <v>99</v>
      </c>
      <c r="AQ1099">
        <v>99</v>
      </c>
      <c r="AR1099">
        <v>218.4791666666666</v>
      </c>
      <c r="AS1099">
        <v>38.668031455508086</v>
      </c>
    </row>
    <row r="1100" spans="1:45">
      <c r="A1100">
        <v>17</v>
      </c>
      <c r="B1100">
        <v>162</v>
      </c>
      <c r="C1100">
        <v>2024</v>
      </c>
      <c r="D1100">
        <v>6</v>
      </c>
      <c r="E1100">
        <v>99</v>
      </c>
      <c r="F1100">
        <v>99</v>
      </c>
      <c r="G1100">
        <v>99</v>
      </c>
      <c r="H1100">
        <v>99</v>
      </c>
      <c r="I1100">
        <v>99</v>
      </c>
      <c r="J1100">
        <v>999</v>
      </c>
      <c r="K1100">
        <v>99</v>
      </c>
      <c r="L1100">
        <v>99</v>
      </c>
      <c r="M1100">
        <v>14</v>
      </c>
      <c r="N1100">
        <v>99</v>
      </c>
      <c r="O1100">
        <v>99</v>
      </c>
      <c r="P1100">
        <v>99</v>
      </c>
      <c r="Q1100">
        <v>36</v>
      </c>
      <c r="R1100">
        <v>40</v>
      </c>
      <c r="S1100">
        <v>7.4249999999999998</v>
      </c>
      <c r="T1100">
        <v>14</v>
      </c>
      <c r="U1100">
        <v>415.59249999999997</v>
      </c>
      <c r="V1100">
        <v>87.5</v>
      </c>
      <c r="W1100">
        <v>100</v>
      </c>
      <c r="X1100">
        <v>87.5</v>
      </c>
      <c r="Y1100">
        <v>62.601499133407373</v>
      </c>
      <c r="Z1100">
        <v>1.6414551471179473</v>
      </c>
      <c r="AA1100">
        <v>0</v>
      </c>
      <c r="AB1100">
        <v>78.917009169932356</v>
      </c>
      <c r="AE1100">
        <v>1.1399259048161867</v>
      </c>
      <c r="AF1100">
        <v>1.5441762770709462</v>
      </c>
      <c r="AG1100">
        <v>2650.9459459459458</v>
      </c>
      <c r="AH1100">
        <v>92.5</v>
      </c>
      <c r="AI1100">
        <v>60</v>
      </c>
      <c r="AJ1100">
        <v>952.08195610053156</v>
      </c>
      <c r="AK1100">
        <v>25.69168005027047</v>
      </c>
      <c r="AM1100">
        <v>8.9425002444554558</v>
      </c>
      <c r="AN1100">
        <v>99</v>
      </c>
      <c r="AO1100">
        <v>99</v>
      </c>
      <c r="AP1100">
        <v>99</v>
      </c>
      <c r="AQ1100">
        <v>99</v>
      </c>
      <c r="AR1100">
        <v>222.81081081081075</v>
      </c>
      <c r="AS1100">
        <v>37.831112882917445</v>
      </c>
    </row>
    <row r="1101" spans="1:45">
      <c r="A1101">
        <v>17</v>
      </c>
      <c r="B1101">
        <v>163</v>
      </c>
      <c r="C1101">
        <v>2024</v>
      </c>
      <c r="D1101">
        <v>7</v>
      </c>
      <c r="E1101">
        <v>99</v>
      </c>
      <c r="F1101">
        <v>99</v>
      </c>
      <c r="G1101">
        <v>99</v>
      </c>
      <c r="H1101">
        <v>99</v>
      </c>
      <c r="I1101">
        <v>99</v>
      </c>
      <c r="J1101">
        <v>999</v>
      </c>
      <c r="K1101">
        <v>99</v>
      </c>
      <c r="L1101">
        <v>99</v>
      </c>
      <c r="M1101">
        <v>14</v>
      </c>
      <c r="N1101">
        <v>99</v>
      </c>
      <c r="O1101">
        <v>99</v>
      </c>
      <c r="P1101">
        <v>99</v>
      </c>
      <c r="Q1101">
        <v>22</v>
      </c>
      <c r="R1101">
        <v>23</v>
      </c>
      <c r="S1101">
        <v>6.6086956521739122</v>
      </c>
      <c r="T1101">
        <v>14</v>
      </c>
      <c r="U1101">
        <v>392.80869565217392</v>
      </c>
      <c r="V1101">
        <v>82.608695652173907</v>
      </c>
      <c r="W1101">
        <v>100</v>
      </c>
      <c r="X1101">
        <v>78.260869565217391</v>
      </c>
      <c r="Y1101">
        <v>54.431280273494487</v>
      </c>
      <c r="Z1101">
        <v>1.310132102027771</v>
      </c>
      <c r="AA1101">
        <v>0</v>
      </c>
      <c r="AB1101">
        <v>41.658739953380589</v>
      </c>
      <c r="AE1101">
        <v>0.77388963660834453</v>
      </c>
      <c r="AF1101">
        <v>1.0118733219631149</v>
      </c>
      <c r="AG1101">
        <v>2250</v>
      </c>
      <c r="AH1101">
        <v>86.956521739130437</v>
      </c>
      <c r="AI1101">
        <v>34.782608695652172</v>
      </c>
      <c r="AJ1101">
        <v>547.61966728743403</v>
      </c>
      <c r="AK1101">
        <v>-32.739392821805879</v>
      </c>
      <c r="AM1101">
        <v>-30.826392322343288</v>
      </c>
      <c r="AN1101">
        <v>99</v>
      </c>
      <c r="AO1101">
        <v>99</v>
      </c>
      <c r="AP1101">
        <v>99</v>
      </c>
      <c r="AQ1101">
        <v>99</v>
      </c>
      <c r="AR1101">
        <v>223.75</v>
      </c>
      <c r="AS1101">
        <v>35.006648521554723</v>
      </c>
    </row>
    <row r="1102" spans="1:45">
      <c r="A1102">
        <v>17</v>
      </c>
      <c r="B1102">
        <v>164</v>
      </c>
      <c r="C1102">
        <v>2024</v>
      </c>
      <c r="D1102">
        <v>8</v>
      </c>
      <c r="E1102">
        <v>99</v>
      </c>
      <c r="F1102">
        <v>99</v>
      </c>
      <c r="G1102">
        <v>99</v>
      </c>
      <c r="H1102">
        <v>99</v>
      </c>
      <c r="I1102">
        <v>99</v>
      </c>
      <c r="J1102">
        <v>999</v>
      </c>
      <c r="K1102">
        <v>99</v>
      </c>
      <c r="L1102">
        <v>99</v>
      </c>
      <c r="M1102">
        <v>14</v>
      </c>
      <c r="N1102">
        <v>99</v>
      </c>
      <c r="O1102">
        <v>99</v>
      </c>
      <c r="P1102">
        <v>99</v>
      </c>
      <c r="Q1102">
        <v>24</v>
      </c>
      <c r="R1102">
        <v>25</v>
      </c>
      <c r="S1102">
        <v>7.24</v>
      </c>
      <c r="T1102">
        <v>14</v>
      </c>
      <c r="U1102">
        <v>405.12799999999993</v>
      </c>
      <c r="V1102">
        <v>92</v>
      </c>
      <c r="W1102">
        <v>100</v>
      </c>
      <c r="X1102">
        <v>76</v>
      </c>
      <c r="Y1102">
        <v>72.064301953186757</v>
      </c>
      <c r="Z1102">
        <v>1.4221111067704939</v>
      </c>
      <c r="AA1102">
        <v>0</v>
      </c>
      <c r="AB1102">
        <v>62.060053202461745</v>
      </c>
      <c r="AE1102">
        <v>0.73292289651128684</v>
      </c>
      <c r="AF1102">
        <v>1.001663075994345</v>
      </c>
      <c r="AG1102">
        <v>2646.913043478261</v>
      </c>
      <c r="AH1102">
        <v>92</v>
      </c>
      <c r="AI1102">
        <v>48</v>
      </c>
      <c r="AJ1102">
        <v>887.03090054716779</v>
      </c>
      <c r="AK1102">
        <v>40.876034863690307</v>
      </c>
      <c r="AM1102">
        <v>47.629690609787133</v>
      </c>
      <c r="AN1102">
        <v>99</v>
      </c>
      <c r="AO1102">
        <v>99</v>
      </c>
      <c r="AP1102">
        <v>99</v>
      </c>
      <c r="AQ1102">
        <v>99</v>
      </c>
      <c r="AR1102">
        <v>221.73913043478265</v>
      </c>
      <c r="AS1102">
        <v>37.546019316463287</v>
      </c>
    </row>
    <row r="1103" spans="1:45">
      <c r="A1103">
        <v>17</v>
      </c>
      <c r="B1103">
        <v>165</v>
      </c>
      <c r="C1103">
        <v>2024</v>
      </c>
      <c r="D1103">
        <v>9</v>
      </c>
      <c r="E1103">
        <v>99</v>
      </c>
      <c r="F1103">
        <v>99</v>
      </c>
      <c r="G1103">
        <v>99</v>
      </c>
      <c r="H1103">
        <v>99</v>
      </c>
      <c r="I1103">
        <v>99</v>
      </c>
      <c r="J1103">
        <v>999</v>
      </c>
      <c r="K1103">
        <v>99</v>
      </c>
      <c r="L1103">
        <v>99</v>
      </c>
      <c r="M1103">
        <v>14</v>
      </c>
      <c r="N1103">
        <v>99</v>
      </c>
      <c r="O1103">
        <v>99</v>
      </c>
      <c r="P1103">
        <v>99</v>
      </c>
      <c r="Q1103">
        <v>24</v>
      </c>
      <c r="R1103">
        <v>30</v>
      </c>
      <c r="S1103">
        <v>7.1666666666666687</v>
      </c>
      <c r="T1103">
        <v>14</v>
      </c>
      <c r="U1103">
        <v>405.32333333333344</v>
      </c>
      <c r="V1103">
        <v>90</v>
      </c>
      <c r="W1103">
        <v>100</v>
      </c>
      <c r="X1103">
        <v>80</v>
      </c>
      <c r="Y1103">
        <v>67.278142479973269</v>
      </c>
      <c r="Z1103">
        <v>1.2405196043952249</v>
      </c>
      <c r="AA1103">
        <v>0</v>
      </c>
      <c r="AB1103">
        <v>59.173492803645779</v>
      </c>
      <c r="AE1103">
        <v>0.79638970002654597</v>
      </c>
      <c r="AF1103">
        <v>1.0892281723276727</v>
      </c>
      <c r="AG1103">
        <v>2832.5769230769224</v>
      </c>
      <c r="AH1103">
        <v>86.666666666666686</v>
      </c>
      <c r="AI1103">
        <v>50</v>
      </c>
      <c r="AJ1103">
        <v>986.80682284898273</v>
      </c>
      <c r="AK1103">
        <v>-3.048721996132679</v>
      </c>
      <c r="AM1103">
        <v>26.368305783520981</v>
      </c>
      <c r="AN1103">
        <v>99</v>
      </c>
      <c r="AO1103">
        <v>99</v>
      </c>
      <c r="AP1103">
        <v>99</v>
      </c>
      <c r="AQ1103">
        <v>99</v>
      </c>
      <c r="AR1103">
        <v>222.03846153846163</v>
      </c>
      <c r="AS1103">
        <v>37.541182189561844</v>
      </c>
    </row>
    <row r="1104" spans="1:45">
      <c r="A1104">
        <v>17</v>
      </c>
      <c r="B1104">
        <v>166</v>
      </c>
      <c r="C1104">
        <v>2024</v>
      </c>
      <c r="D1104">
        <v>10</v>
      </c>
      <c r="E1104">
        <v>99</v>
      </c>
      <c r="F1104">
        <v>99</v>
      </c>
      <c r="G1104">
        <v>99</v>
      </c>
      <c r="H1104">
        <v>99</v>
      </c>
      <c r="I1104">
        <v>99</v>
      </c>
      <c r="J1104">
        <v>999</v>
      </c>
      <c r="K1104">
        <v>99</v>
      </c>
      <c r="L1104">
        <v>99</v>
      </c>
      <c r="M1104">
        <v>14</v>
      </c>
      <c r="N1104">
        <v>99</v>
      </c>
      <c r="O1104">
        <v>99</v>
      </c>
      <c r="P1104">
        <v>99</v>
      </c>
      <c r="Q1104">
        <v>122</v>
      </c>
      <c r="R1104">
        <v>138</v>
      </c>
      <c r="S1104">
        <v>7.1739130434782608</v>
      </c>
      <c r="T1104">
        <v>14</v>
      </c>
      <c r="U1104">
        <v>385.59202898550711</v>
      </c>
      <c r="V1104">
        <v>89.855072463768124</v>
      </c>
      <c r="W1104">
        <v>100</v>
      </c>
      <c r="X1104">
        <v>71.014492753623188</v>
      </c>
      <c r="Y1104">
        <v>53.464371261933806</v>
      </c>
      <c r="Z1104">
        <v>1.2563637631999904</v>
      </c>
      <c r="AA1104">
        <v>0</v>
      </c>
      <c r="AB1104">
        <v>71.923520438769614</v>
      </c>
      <c r="AE1104">
        <v>1.409601634320736</v>
      </c>
      <c r="AF1104">
        <v>1.8036250926569657</v>
      </c>
      <c r="AG1104">
        <v>2656.969696969697</v>
      </c>
      <c r="AH1104">
        <v>95.652173913043484</v>
      </c>
      <c r="AI1104">
        <v>80.434782608695642</v>
      </c>
      <c r="AJ1104">
        <v>839.82129177107061</v>
      </c>
      <c r="AK1104">
        <v>-1.6658562497345584</v>
      </c>
      <c r="AM1104">
        <v>2.7149099725337322</v>
      </c>
      <c r="AN1104">
        <v>99</v>
      </c>
      <c r="AO1104">
        <v>99</v>
      </c>
      <c r="AP1104">
        <v>99</v>
      </c>
      <c r="AQ1104">
        <v>99</v>
      </c>
      <c r="AR1104">
        <v>217.98484848484844</v>
      </c>
      <c r="AS1104">
        <v>37.199579655039209</v>
      </c>
    </row>
    <row r="1105" spans="1:45">
      <c r="A1105">
        <v>17</v>
      </c>
      <c r="B1105">
        <v>167</v>
      </c>
      <c r="C1105">
        <v>2024</v>
      </c>
      <c r="D1105">
        <v>11</v>
      </c>
      <c r="E1105">
        <v>99</v>
      </c>
      <c r="F1105">
        <v>99</v>
      </c>
      <c r="G1105">
        <v>99</v>
      </c>
      <c r="H1105">
        <v>99</v>
      </c>
      <c r="I1105">
        <v>99</v>
      </c>
      <c r="J1105">
        <v>999</v>
      </c>
      <c r="K1105">
        <v>99</v>
      </c>
      <c r="L1105">
        <v>99</v>
      </c>
      <c r="M1105">
        <v>14</v>
      </c>
      <c r="N1105">
        <v>99</v>
      </c>
      <c r="O1105">
        <v>99</v>
      </c>
      <c r="P1105">
        <v>99</v>
      </c>
      <c r="Q1105">
        <v>88</v>
      </c>
      <c r="R1105">
        <v>100</v>
      </c>
      <c r="S1105">
        <v>7.17</v>
      </c>
      <c r="T1105">
        <v>14</v>
      </c>
      <c r="U1105">
        <v>392.60899999999992</v>
      </c>
      <c r="V1105">
        <v>89</v>
      </c>
      <c r="W1105">
        <v>100</v>
      </c>
      <c r="X1105">
        <v>74</v>
      </c>
      <c r="Y1105">
        <v>63.746030613678734</v>
      </c>
      <c r="Z1105">
        <v>1.3642213896578539</v>
      </c>
      <c r="AA1105">
        <v>0</v>
      </c>
      <c r="AB1105">
        <v>67.0181593309308</v>
      </c>
      <c r="AE1105">
        <v>1.2518778167250879</v>
      </c>
      <c r="AF1105">
        <v>1.6134982680360295</v>
      </c>
      <c r="AG1105">
        <v>2486.0412371134021</v>
      </c>
      <c r="AH1105">
        <v>97</v>
      </c>
      <c r="AI1105">
        <v>83</v>
      </c>
      <c r="AJ1105">
        <v>765.10391339967714</v>
      </c>
      <c r="AK1105">
        <v>-5.0564579201188593</v>
      </c>
      <c r="AM1105">
        <v>-5.2059641493764799</v>
      </c>
      <c r="AN1105">
        <v>99</v>
      </c>
      <c r="AO1105">
        <v>99</v>
      </c>
      <c r="AP1105">
        <v>99</v>
      </c>
      <c r="AQ1105">
        <v>99</v>
      </c>
      <c r="AR1105">
        <v>219.1237113402062</v>
      </c>
      <c r="AS1105">
        <v>37.132748317585936</v>
      </c>
    </row>
    <row r="1106" spans="1:45">
      <c r="A1106">
        <v>17</v>
      </c>
      <c r="B1106">
        <v>168</v>
      </c>
      <c r="C1106">
        <v>2024</v>
      </c>
      <c r="D1106">
        <v>12</v>
      </c>
      <c r="E1106">
        <v>99</v>
      </c>
      <c r="F1106">
        <v>99</v>
      </c>
      <c r="G1106">
        <v>99</v>
      </c>
      <c r="H1106">
        <v>99</v>
      </c>
      <c r="I1106">
        <v>99</v>
      </c>
      <c r="J1106">
        <v>999</v>
      </c>
      <c r="K1106">
        <v>99</v>
      </c>
      <c r="L1106">
        <v>99</v>
      </c>
      <c r="M1106">
        <v>14</v>
      </c>
      <c r="N1106">
        <v>99</v>
      </c>
      <c r="O1106">
        <v>99</v>
      </c>
      <c r="P1106">
        <v>99</v>
      </c>
      <c r="Q1106">
        <v>24</v>
      </c>
      <c r="R1106">
        <v>27</v>
      </c>
      <c r="S1106">
        <v>7.7037037037037024</v>
      </c>
      <c r="T1106">
        <v>14</v>
      </c>
      <c r="U1106">
        <v>408.45555555555552</v>
      </c>
      <c r="V1106">
        <v>100</v>
      </c>
      <c r="W1106">
        <v>100</v>
      </c>
      <c r="X1106">
        <v>85.18518518518519</v>
      </c>
      <c r="Y1106">
        <v>52.184369259979007</v>
      </c>
      <c r="Z1106">
        <v>1.2999947240580945</v>
      </c>
      <c r="AA1106">
        <v>0</v>
      </c>
      <c r="AB1106">
        <v>55.269115110815157</v>
      </c>
      <c r="AE1106">
        <v>1.6157989228007184</v>
      </c>
      <c r="AF1106">
        <v>2.1444638636167404</v>
      </c>
      <c r="AG1106">
        <v>2786</v>
      </c>
      <c r="AH1106">
        <v>88.8888888888889</v>
      </c>
      <c r="AI1106">
        <v>77.777777777777771</v>
      </c>
      <c r="AJ1106">
        <v>1100.4951158455906</v>
      </c>
      <c r="AK1106">
        <v>-14.96806544860994</v>
      </c>
      <c r="AM1106">
        <v>19.354873717492957</v>
      </c>
      <c r="AN1106">
        <v>99</v>
      </c>
      <c r="AO1106">
        <v>99</v>
      </c>
      <c r="AP1106">
        <v>99</v>
      </c>
      <c r="AQ1106">
        <v>99</v>
      </c>
      <c r="AR1106">
        <v>218.0416666666666</v>
      </c>
      <c r="AS1106">
        <v>39.110939371250609</v>
      </c>
    </row>
    <row r="1107" spans="1:45">
      <c r="A1107">
        <v>17</v>
      </c>
      <c r="B1107">
        <v>169</v>
      </c>
      <c r="C1107">
        <v>2024</v>
      </c>
      <c r="D1107">
        <v>1</v>
      </c>
      <c r="E1107">
        <v>99</v>
      </c>
      <c r="F1107">
        <v>99</v>
      </c>
      <c r="G1107">
        <v>99</v>
      </c>
      <c r="H1107">
        <v>99</v>
      </c>
      <c r="I1107">
        <v>99</v>
      </c>
      <c r="J1107">
        <v>999</v>
      </c>
      <c r="K1107">
        <v>99</v>
      </c>
      <c r="L1107">
        <v>99</v>
      </c>
      <c r="M1107">
        <v>15</v>
      </c>
      <c r="N1107">
        <v>99</v>
      </c>
      <c r="O1107">
        <v>99</v>
      </c>
      <c r="P1107">
        <v>99</v>
      </c>
      <c r="Q1107">
        <v>47</v>
      </c>
      <c r="R1107">
        <v>69</v>
      </c>
      <c r="S1107">
        <v>8.3333333333333357</v>
      </c>
      <c r="T1107">
        <v>15</v>
      </c>
      <c r="U1107">
        <v>442.63623188405802</v>
      </c>
      <c r="V1107">
        <v>94.202898550724626</v>
      </c>
      <c r="W1107">
        <v>100</v>
      </c>
      <c r="X1107">
        <v>95.652173913043484</v>
      </c>
      <c r="Y1107">
        <v>64.408476737587989</v>
      </c>
      <c r="Z1107">
        <v>1.7417854130520081</v>
      </c>
      <c r="AA1107">
        <v>0</v>
      </c>
      <c r="AB1107">
        <v>73.923296382390149</v>
      </c>
      <c r="AE1107">
        <v>1.2728278915329276</v>
      </c>
      <c r="AF1107">
        <v>1.8460452904535904</v>
      </c>
      <c r="AG1107">
        <v>2484.7971014492755</v>
      </c>
      <c r="AH1107">
        <v>100</v>
      </c>
      <c r="AI1107">
        <v>82.608695652173907</v>
      </c>
      <c r="AJ1107">
        <v>835.85037111324448</v>
      </c>
      <c r="AK1107">
        <v>-20.000502709446657</v>
      </c>
      <c r="AM1107">
        <v>-3.3013068775213505</v>
      </c>
      <c r="AN1107">
        <v>99</v>
      </c>
      <c r="AO1107">
        <v>99</v>
      </c>
      <c r="AP1107">
        <v>99</v>
      </c>
      <c r="AQ1107">
        <v>99</v>
      </c>
      <c r="AR1107">
        <v>221.05797101449275</v>
      </c>
      <c r="AS1107">
        <v>40.980344753711762</v>
      </c>
    </row>
    <row r="1108" spans="1:45">
      <c r="A1108">
        <v>17</v>
      </c>
      <c r="B1108">
        <v>170</v>
      </c>
      <c r="C1108">
        <v>2024</v>
      </c>
      <c r="D1108">
        <v>2</v>
      </c>
      <c r="E1108">
        <v>99</v>
      </c>
      <c r="F1108">
        <v>99</v>
      </c>
      <c r="G1108">
        <v>99</v>
      </c>
      <c r="H1108">
        <v>99</v>
      </c>
      <c r="I1108">
        <v>99</v>
      </c>
      <c r="J1108">
        <v>999</v>
      </c>
      <c r="K1108">
        <v>99</v>
      </c>
      <c r="L1108">
        <v>99</v>
      </c>
      <c r="M1108">
        <v>15</v>
      </c>
      <c r="N1108">
        <v>99</v>
      </c>
      <c r="O1108">
        <v>99</v>
      </c>
      <c r="P1108">
        <v>99</v>
      </c>
      <c r="Q1108">
        <v>19</v>
      </c>
      <c r="R1108">
        <v>28</v>
      </c>
      <c r="S1108">
        <v>8.148148148148147</v>
      </c>
      <c r="T1108">
        <v>15</v>
      </c>
      <c r="U1108">
        <v>443.47142857142825</v>
      </c>
      <c r="V1108">
        <v>100</v>
      </c>
      <c r="W1108">
        <v>100</v>
      </c>
      <c r="X1108">
        <v>92.857142857142875</v>
      </c>
      <c r="Y1108">
        <v>60.990121314515918</v>
      </c>
      <c r="AA1108">
        <v>0</v>
      </c>
      <c r="AE1108">
        <v>0.8951406649616368</v>
      </c>
      <c r="AF1108">
        <v>1.3020260717687189</v>
      </c>
      <c r="AG1108">
        <v>2416.2222222222222</v>
      </c>
      <c r="AH1108">
        <v>96.428571428571445</v>
      </c>
      <c r="AI1108">
        <v>71.428571428571445</v>
      </c>
      <c r="AJ1108">
        <v>661.80255158464843</v>
      </c>
      <c r="AK1108">
        <v>6.9881982438820076</v>
      </c>
      <c r="AN1108">
        <v>99</v>
      </c>
      <c r="AO1108">
        <v>99</v>
      </c>
      <c r="AP1108">
        <v>99</v>
      </c>
      <c r="AQ1108">
        <v>99</v>
      </c>
      <c r="AR1108">
        <v>221.77777777777777</v>
      </c>
      <c r="AS1108">
        <v>40.189919151751347</v>
      </c>
    </row>
    <row r="1109" spans="1:45">
      <c r="A1109">
        <v>17</v>
      </c>
      <c r="B1109">
        <v>171</v>
      </c>
      <c r="C1109">
        <v>2024</v>
      </c>
      <c r="D1109">
        <v>3</v>
      </c>
      <c r="E1109">
        <v>99</v>
      </c>
      <c r="F1109">
        <v>99</v>
      </c>
      <c r="G1109">
        <v>99</v>
      </c>
      <c r="H1109">
        <v>99</v>
      </c>
      <c r="I1109">
        <v>99</v>
      </c>
      <c r="J1109">
        <v>999</v>
      </c>
      <c r="K1109">
        <v>99</v>
      </c>
      <c r="L1109">
        <v>99</v>
      </c>
      <c r="M1109">
        <v>15</v>
      </c>
      <c r="N1109">
        <v>99</v>
      </c>
      <c r="O1109">
        <v>99</v>
      </c>
      <c r="P1109">
        <v>99</v>
      </c>
      <c r="Q1109">
        <v>36</v>
      </c>
      <c r="R1109">
        <v>49</v>
      </c>
      <c r="S1109">
        <v>8.3877551020408152</v>
      </c>
      <c r="T1109">
        <v>15</v>
      </c>
      <c r="U1109">
        <v>444.08367346938758</v>
      </c>
      <c r="V1109">
        <v>100</v>
      </c>
      <c r="W1109">
        <v>100</v>
      </c>
      <c r="X1109">
        <v>97.959183673469383</v>
      </c>
      <c r="Y1109">
        <v>61.24076389151211</v>
      </c>
      <c r="Z1109">
        <v>1.1395725394541776</v>
      </c>
      <c r="AA1109">
        <v>0</v>
      </c>
      <c r="AB1109">
        <v>72.648586451311189</v>
      </c>
      <c r="AE1109">
        <v>1.3435700575815739</v>
      </c>
      <c r="AF1109">
        <v>1.9517232354363845</v>
      </c>
      <c r="AG1109">
        <v>2556.586956521739</v>
      </c>
      <c r="AH1109">
        <v>93.877551020408163</v>
      </c>
      <c r="AI1109">
        <v>71.428571428571445</v>
      </c>
      <c r="AJ1109">
        <v>766.26770711044787</v>
      </c>
      <c r="AK1109">
        <v>-1.5544485802936197</v>
      </c>
      <c r="AM1109">
        <v>10.587620838974077</v>
      </c>
      <c r="AN1109">
        <v>99</v>
      </c>
      <c r="AO1109">
        <v>99</v>
      </c>
      <c r="AP1109">
        <v>99</v>
      </c>
      <c r="AQ1109">
        <v>99</v>
      </c>
      <c r="AR1109">
        <v>220.5</v>
      </c>
      <c r="AS1109">
        <v>41.123484338153723</v>
      </c>
    </row>
    <row r="1110" spans="1:45">
      <c r="A1110">
        <v>17</v>
      </c>
      <c r="B1110">
        <v>172</v>
      </c>
      <c r="C1110">
        <v>2024</v>
      </c>
      <c r="D1110">
        <v>4</v>
      </c>
      <c r="E1110">
        <v>99</v>
      </c>
      <c r="F1110">
        <v>99</v>
      </c>
      <c r="G1110">
        <v>99</v>
      </c>
      <c r="H1110">
        <v>99</v>
      </c>
      <c r="I1110">
        <v>99</v>
      </c>
      <c r="J1110">
        <v>999</v>
      </c>
      <c r="K1110">
        <v>99</v>
      </c>
      <c r="L1110">
        <v>99</v>
      </c>
      <c r="M1110">
        <v>15</v>
      </c>
      <c r="N1110">
        <v>99</v>
      </c>
      <c r="O1110">
        <v>99</v>
      </c>
      <c r="P1110">
        <v>99</v>
      </c>
      <c r="Q1110">
        <v>43</v>
      </c>
      <c r="R1110">
        <v>57</v>
      </c>
      <c r="S1110">
        <v>7.9473684210526301</v>
      </c>
      <c r="T1110">
        <v>15</v>
      </c>
      <c r="U1110">
        <v>407.21578947368431</v>
      </c>
      <c r="V1110">
        <v>92.982456140350877</v>
      </c>
      <c r="W1110">
        <v>100</v>
      </c>
      <c r="X1110">
        <v>82.456140350877206</v>
      </c>
      <c r="Y1110">
        <v>60.901539143035286</v>
      </c>
      <c r="Z1110">
        <v>1.3300976435806922</v>
      </c>
      <c r="AA1110">
        <v>0</v>
      </c>
      <c r="AB1110">
        <v>61.578342887383833</v>
      </c>
      <c r="AE1110">
        <v>1.2904686438759339</v>
      </c>
      <c r="AF1110">
        <v>1.6946494495253097</v>
      </c>
      <c r="AG1110">
        <v>2513.1509433962256</v>
      </c>
      <c r="AH1110">
        <v>92.982456140350877</v>
      </c>
      <c r="AI1110">
        <v>77.192982456140356</v>
      </c>
      <c r="AJ1110">
        <v>862.24586950604862</v>
      </c>
      <c r="AK1110">
        <v>-17.446142789494715</v>
      </c>
      <c r="AM1110">
        <v>-23.595996686771208</v>
      </c>
      <c r="AN1110">
        <v>99</v>
      </c>
      <c r="AO1110">
        <v>99</v>
      </c>
      <c r="AP1110">
        <v>99</v>
      </c>
      <c r="AQ1110">
        <v>99</v>
      </c>
      <c r="AR1110">
        <v>216.15094339622647</v>
      </c>
      <c r="AS1110">
        <v>40.096864865387182</v>
      </c>
    </row>
    <row r="1111" spans="1:45">
      <c r="A1111">
        <v>17</v>
      </c>
      <c r="B1111">
        <v>173</v>
      </c>
      <c r="C1111">
        <v>2024</v>
      </c>
      <c r="D1111">
        <v>5</v>
      </c>
      <c r="E1111">
        <v>99</v>
      </c>
      <c r="F1111">
        <v>99</v>
      </c>
      <c r="G1111">
        <v>99</v>
      </c>
      <c r="H1111">
        <v>99</v>
      </c>
      <c r="I1111">
        <v>99</v>
      </c>
      <c r="J1111">
        <v>999</v>
      </c>
      <c r="K1111">
        <v>99</v>
      </c>
      <c r="L1111">
        <v>99</v>
      </c>
      <c r="M1111">
        <v>15</v>
      </c>
      <c r="N1111">
        <v>99</v>
      </c>
      <c r="O1111">
        <v>99</v>
      </c>
      <c r="P1111">
        <v>99</v>
      </c>
      <c r="Q1111">
        <v>38</v>
      </c>
      <c r="R1111">
        <v>47</v>
      </c>
      <c r="S1111">
        <v>8.085106382978724</v>
      </c>
      <c r="T1111">
        <v>15</v>
      </c>
      <c r="U1111">
        <v>416.37234042553177</v>
      </c>
      <c r="V1111">
        <v>95.744680851063833</v>
      </c>
      <c r="W1111">
        <v>100</v>
      </c>
      <c r="X1111">
        <v>76.59574468085107</v>
      </c>
      <c r="Y1111">
        <v>68.212922910320898</v>
      </c>
      <c r="Z1111">
        <v>1.5956028305746939</v>
      </c>
      <c r="AA1111">
        <v>0</v>
      </c>
      <c r="AB1111">
        <v>74.239075638433548</v>
      </c>
      <c r="AE1111">
        <v>1.255006675567423</v>
      </c>
      <c r="AF1111">
        <v>1.701113575485258</v>
      </c>
      <c r="AG1111">
        <v>2635.5348837209317</v>
      </c>
      <c r="AH1111">
        <v>91.489361702127681</v>
      </c>
      <c r="AI1111">
        <v>63.829787234042577</v>
      </c>
      <c r="AJ1111">
        <v>633.61881831481321</v>
      </c>
      <c r="AK1111">
        <v>-7.064266237853771E-2</v>
      </c>
      <c r="AM1111">
        <v>16.851919557772419</v>
      </c>
      <c r="AN1111">
        <v>99</v>
      </c>
      <c r="AO1111">
        <v>99</v>
      </c>
      <c r="AP1111">
        <v>99</v>
      </c>
      <c r="AQ1111">
        <v>99</v>
      </c>
      <c r="AR1111">
        <v>216.62790697674413</v>
      </c>
      <c r="AS1111">
        <v>40.927405801573798</v>
      </c>
    </row>
    <row r="1112" spans="1:45">
      <c r="A1112">
        <v>17</v>
      </c>
      <c r="B1112">
        <v>174</v>
      </c>
      <c r="C1112">
        <v>2024</v>
      </c>
      <c r="D1112">
        <v>6</v>
      </c>
      <c r="E1112">
        <v>99</v>
      </c>
      <c r="F1112">
        <v>99</v>
      </c>
      <c r="G1112">
        <v>99</v>
      </c>
      <c r="H1112">
        <v>99</v>
      </c>
      <c r="I1112">
        <v>99</v>
      </c>
      <c r="J1112">
        <v>999</v>
      </c>
      <c r="K1112">
        <v>99</v>
      </c>
      <c r="L1112">
        <v>99</v>
      </c>
      <c r="M1112">
        <v>15</v>
      </c>
      <c r="N1112">
        <v>99</v>
      </c>
      <c r="O1112">
        <v>99</v>
      </c>
      <c r="P1112">
        <v>99</v>
      </c>
      <c r="Q1112">
        <v>33</v>
      </c>
      <c r="R1112">
        <v>37</v>
      </c>
      <c r="S1112">
        <v>7.8918918918918912</v>
      </c>
      <c r="T1112">
        <v>15</v>
      </c>
      <c r="U1112">
        <v>413.66486486486497</v>
      </c>
      <c r="V1112">
        <v>97.297297297297305</v>
      </c>
      <c r="W1112">
        <v>100</v>
      </c>
      <c r="X1112">
        <v>86.486486486486498</v>
      </c>
      <c r="Y1112">
        <v>63.88197824035057</v>
      </c>
      <c r="Z1112">
        <v>1.5384053481900217</v>
      </c>
      <c r="AA1112">
        <v>0</v>
      </c>
      <c r="AB1112">
        <v>72.626385078716893</v>
      </c>
      <c r="AE1112">
        <v>1.0544314619549735</v>
      </c>
      <c r="AF1112">
        <v>1.4217379059016391</v>
      </c>
      <c r="AG1112">
        <v>2600.6060606060605</v>
      </c>
      <c r="AH1112">
        <v>89.189189189189179</v>
      </c>
      <c r="AI1112">
        <v>70.27027027027026</v>
      </c>
      <c r="AJ1112">
        <v>769.51231858113727</v>
      </c>
      <c r="AK1112">
        <v>36.649231846447343</v>
      </c>
      <c r="AM1112">
        <v>25.901823435907207</v>
      </c>
      <c r="AN1112">
        <v>99</v>
      </c>
      <c r="AO1112">
        <v>99</v>
      </c>
      <c r="AP1112">
        <v>99</v>
      </c>
      <c r="AQ1112">
        <v>99</v>
      </c>
      <c r="AR1112">
        <v>220.09090909090912</v>
      </c>
      <c r="AS1112">
        <v>39.523502610170659</v>
      </c>
    </row>
    <row r="1113" spans="1:45">
      <c r="A1113">
        <v>17</v>
      </c>
      <c r="B1113">
        <v>175</v>
      </c>
      <c r="C1113">
        <v>2024</v>
      </c>
      <c r="D1113">
        <v>7</v>
      </c>
      <c r="E1113">
        <v>99</v>
      </c>
      <c r="F1113">
        <v>99</v>
      </c>
      <c r="G1113">
        <v>99</v>
      </c>
      <c r="H1113">
        <v>99</v>
      </c>
      <c r="I1113">
        <v>99</v>
      </c>
      <c r="J1113">
        <v>999</v>
      </c>
      <c r="K1113">
        <v>99</v>
      </c>
      <c r="L1113">
        <v>99</v>
      </c>
      <c r="M1113">
        <v>15</v>
      </c>
      <c r="N1113">
        <v>99</v>
      </c>
      <c r="O1113">
        <v>99</v>
      </c>
      <c r="P1113">
        <v>99</v>
      </c>
      <c r="Q1113">
        <v>23</v>
      </c>
      <c r="R1113">
        <v>25</v>
      </c>
      <c r="S1113">
        <v>8.1999999999999993</v>
      </c>
      <c r="T1113">
        <v>15</v>
      </c>
      <c r="U1113">
        <v>414.32799999999997</v>
      </c>
      <c r="V1113">
        <v>96</v>
      </c>
      <c r="W1113">
        <v>100</v>
      </c>
      <c r="X1113">
        <v>96</v>
      </c>
      <c r="Y1113">
        <v>50.738289446925158</v>
      </c>
      <c r="Z1113">
        <v>1.2961481396815757</v>
      </c>
      <c r="AA1113">
        <v>0</v>
      </c>
      <c r="AB1113">
        <v>71.118177984855322</v>
      </c>
      <c r="AE1113">
        <v>0.84118438761776559</v>
      </c>
      <c r="AF1113">
        <v>1.1601162468242463</v>
      </c>
      <c r="AG1113">
        <v>2680.9166666666661</v>
      </c>
      <c r="AH1113">
        <v>96</v>
      </c>
      <c r="AI1113">
        <v>84</v>
      </c>
      <c r="AJ1113">
        <v>767.53843099584094</v>
      </c>
      <c r="AK1113">
        <v>-8.9451373001632746</v>
      </c>
      <c r="AM1113">
        <v>3.8599035561367345</v>
      </c>
      <c r="AN1113">
        <v>99</v>
      </c>
      <c r="AO1113">
        <v>99</v>
      </c>
      <c r="AP1113">
        <v>99</v>
      </c>
      <c r="AQ1113">
        <v>99</v>
      </c>
      <c r="AR1113">
        <v>216.625</v>
      </c>
      <c r="AS1113">
        <v>40.848814323692253</v>
      </c>
    </row>
    <row r="1114" spans="1:45">
      <c r="A1114">
        <v>17</v>
      </c>
      <c r="B1114">
        <v>176</v>
      </c>
      <c r="C1114">
        <v>2024</v>
      </c>
      <c r="D1114">
        <v>8</v>
      </c>
      <c r="E1114">
        <v>99</v>
      </c>
      <c r="F1114">
        <v>99</v>
      </c>
      <c r="G1114">
        <v>99</v>
      </c>
      <c r="H1114">
        <v>99</v>
      </c>
      <c r="I1114">
        <v>99</v>
      </c>
      <c r="J1114">
        <v>999</v>
      </c>
      <c r="K1114">
        <v>99</v>
      </c>
      <c r="L1114">
        <v>99</v>
      </c>
      <c r="M1114">
        <v>15</v>
      </c>
      <c r="N1114">
        <v>99</v>
      </c>
      <c r="O1114">
        <v>99</v>
      </c>
      <c r="P1114">
        <v>99</v>
      </c>
      <c r="Q1114">
        <v>17</v>
      </c>
      <c r="R1114">
        <v>19</v>
      </c>
      <c r="S1114">
        <v>7.8947368421052637</v>
      </c>
      <c r="T1114">
        <v>15</v>
      </c>
      <c r="U1114">
        <v>418.54736842105245</v>
      </c>
      <c r="V1114">
        <v>100</v>
      </c>
      <c r="W1114">
        <v>100</v>
      </c>
      <c r="X1114">
        <v>84.210526315789508</v>
      </c>
      <c r="Y1114">
        <v>89.085856686097486</v>
      </c>
      <c r="Z1114">
        <v>1.4102906323130822</v>
      </c>
      <c r="AA1114">
        <v>0</v>
      </c>
      <c r="AB1114">
        <v>64.408421381515538</v>
      </c>
      <c r="AE1114">
        <v>0.55702140134857825</v>
      </c>
      <c r="AF1114">
        <v>0.786479872587175</v>
      </c>
      <c r="AG1114">
        <v>2608.7647058823527</v>
      </c>
      <c r="AH1114">
        <v>89.473684210526301</v>
      </c>
      <c r="AI1114">
        <v>63.15789473684211</v>
      </c>
      <c r="AJ1114">
        <v>594.36110329265773</v>
      </c>
      <c r="AK1114">
        <v>-54.05467832879593</v>
      </c>
      <c r="AM1114">
        <v>-14.78398514560606</v>
      </c>
      <c r="AN1114">
        <v>99</v>
      </c>
      <c r="AO1114">
        <v>99</v>
      </c>
      <c r="AP1114">
        <v>99</v>
      </c>
      <c r="AQ1114">
        <v>99</v>
      </c>
      <c r="AR1114">
        <v>217</v>
      </c>
      <c r="AS1114">
        <v>39.540899989585341</v>
      </c>
    </row>
    <row r="1115" spans="1:45">
      <c r="A1115">
        <v>17</v>
      </c>
      <c r="B1115">
        <v>177</v>
      </c>
      <c r="C1115">
        <v>2024</v>
      </c>
      <c r="D1115">
        <v>9</v>
      </c>
      <c r="E1115">
        <v>99</v>
      </c>
      <c r="F1115">
        <v>99</v>
      </c>
      <c r="G1115">
        <v>99</v>
      </c>
      <c r="H1115">
        <v>99</v>
      </c>
      <c r="I1115">
        <v>99</v>
      </c>
      <c r="J1115">
        <v>999</v>
      </c>
      <c r="K1115">
        <v>99</v>
      </c>
      <c r="L1115">
        <v>99</v>
      </c>
      <c r="M1115">
        <v>15</v>
      </c>
      <c r="N1115">
        <v>99</v>
      </c>
      <c r="O1115">
        <v>99</v>
      </c>
      <c r="P1115">
        <v>99</v>
      </c>
      <c r="Q1115">
        <v>21</v>
      </c>
      <c r="R1115">
        <v>28</v>
      </c>
      <c r="S1115">
        <v>8.1071428571428612</v>
      </c>
      <c r="T1115">
        <v>15</v>
      </c>
      <c r="U1115">
        <v>416.4464285714285</v>
      </c>
      <c r="V1115">
        <v>100</v>
      </c>
      <c r="W1115">
        <v>100</v>
      </c>
      <c r="X1115">
        <v>89.285714285714306</v>
      </c>
      <c r="Y1115">
        <v>82.090270356754047</v>
      </c>
      <c r="Z1115">
        <v>1.1445300256401463</v>
      </c>
      <c r="AA1115">
        <v>0</v>
      </c>
      <c r="AB1115">
        <v>65.463130556966931</v>
      </c>
      <c r="AE1115">
        <v>0.74329705335811003</v>
      </c>
      <c r="AF1115">
        <v>1.0445113862535118</v>
      </c>
      <c r="AG1115">
        <v>2673.3076923076928</v>
      </c>
      <c r="AH1115">
        <v>92.857142857142875</v>
      </c>
      <c r="AI1115">
        <v>75</v>
      </c>
      <c r="AJ1115">
        <v>767.53720878137585</v>
      </c>
      <c r="AK1115">
        <v>-0.27876877304277287</v>
      </c>
      <c r="AM1115">
        <v>2.9637588789690774</v>
      </c>
      <c r="AN1115">
        <v>99</v>
      </c>
      <c r="AO1115">
        <v>99</v>
      </c>
      <c r="AP1115">
        <v>99</v>
      </c>
      <c r="AQ1115">
        <v>99</v>
      </c>
      <c r="AR1115">
        <v>215.96153846153837</v>
      </c>
      <c r="AS1115">
        <v>40.333958010454424</v>
      </c>
    </row>
    <row r="1116" spans="1:45">
      <c r="A1116">
        <v>17</v>
      </c>
      <c r="B1116">
        <v>178</v>
      </c>
      <c r="C1116">
        <v>2024</v>
      </c>
      <c r="D1116">
        <v>10</v>
      </c>
      <c r="E1116">
        <v>99</v>
      </c>
      <c r="F1116">
        <v>99</v>
      </c>
      <c r="G1116">
        <v>99</v>
      </c>
      <c r="H1116">
        <v>99</v>
      </c>
      <c r="I1116">
        <v>99</v>
      </c>
      <c r="J1116">
        <v>999</v>
      </c>
      <c r="K1116">
        <v>99</v>
      </c>
      <c r="L1116">
        <v>99</v>
      </c>
      <c r="M1116">
        <v>15</v>
      </c>
      <c r="N1116">
        <v>99</v>
      </c>
      <c r="O1116">
        <v>99</v>
      </c>
      <c r="P1116">
        <v>99</v>
      </c>
      <c r="Q1116">
        <v>89</v>
      </c>
      <c r="R1116">
        <v>122</v>
      </c>
      <c r="S1116">
        <v>7.6803278688524612</v>
      </c>
      <c r="T1116">
        <v>15</v>
      </c>
      <c r="U1116">
        <v>399.5483606557375</v>
      </c>
      <c r="V1116">
        <v>96.721311475409834</v>
      </c>
      <c r="W1116">
        <v>100</v>
      </c>
      <c r="X1116">
        <v>76.229508196721312</v>
      </c>
      <c r="Y1116">
        <v>61.908289168772889</v>
      </c>
      <c r="Z1116">
        <v>1.3505699673709251</v>
      </c>
      <c r="AA1116">
        <v>0</v>
      </c>
      <c r="AB1116">
        <v>73.51906755706419</v>
      </c>
      <c r="AE1116">
        <v>1.2461695607763021</v>
      </c>
      <c r="AF1116">
        <v>1.652221687693769</v>
      </c>
      <c r="AG1116">
        <v>2649.6607142857142</v>
      </c>
      <c r="AH1116">
        <v>91.803278688524614</v>
      </c>
      <c r="AI1116">
        <v>84.426229508196741</v>
      </c>
      <c r="AJ1116">
        <v>712.02180135125798</v>
      </c>
      <c r="AK1116">
        <v>-0.59077186759329148</v>
      </c>
      <c r="AM1116">
        <v>-7.0680003978809713</v>
      </c>
      <c r="AN1116">
        <v>99</v>
      </c>
      <c r="AO1116">
        <v>99</v>
      </c>
      <c r="AP1116">
        <v>99</v>
      </c>
      <c r="AQ1116">
        <v>99</v>
      </c>
      <c r="AR1116">
        <v>216.55357142857139</v>
      </c>
      <c r="AS1116">
        <v>39.179200241853003</v>
      </c>
    </row>
    <row r="1117" spans="1:45">
      <c r="A1117">
        <v>17</v>
      </c>
      <c r="B1117">
        <v>179</v>
      </c>
      <c r="C1117">
        <v>2024</v>
      </c>
      <c r="D1117">
        <v>11</v>
      </c>
      <c r="E1117">
        <v>99</v>
      </c>
      <c r="F1117">
        <v>99</v>
      </c>
      <c r="G1117">
        <v>99</v>
      </c>
      <c r="H1117">
        <v>99</v>
      </c>
      <c r="I1117">
        <v>99</v>
      </c>
      <c r="J1117">
        <v>999</v>
      </c>
      <c r="K1117">
        <v>99</v>
      </c>
      <c r="L1117">
        <v>99</v>
      </c>
      <c r="M1117">
        <v>15</v>
      </c>
      <c r="N1117">
        <v>99</v>
      </c>
      <c r="O1117">
        <v>99</v>
      </c>
      <c r="P1117">
        <v>99</v>
      </c>
      <c r="Q1117">
        <v>93</v>
      </c>
      <c r="R1117">
        <v>128</v>
      </c>
      <c r="S1117">
        <v>7.7734375</v>
      </c>
      <c r="T1117">
        <v>15</v>
      </c>
      <c r="U1117">
        <v>409.79921875000002</v>
      </c>
      <c r="V1117">
        <v>97.65625</v>
      </c>
      <c r="W1117">
        <v>100</v>
      </c>
      <c r="X1117">
        <v>80.46875</v>
      </c>
      <c r="Y1117">
        <v>69.517825385038506</v>
      </c>
      <c r="Z1117">
        <v>1.4801543614075363</v>
      </c>
      <c r="AA1117">
        <v>0</v>
      </c>
      <c r="AB1117">
        <v>81.608957246143746</v>
      </c>
      <c r="AE1117">
        <v>1.6024036054081123</v>
      </c>
      <c r="AF1117">
        <v>2.1557050959362183</v>
      </c>
      <c r="AG1117">
        <v>2710.4959349593501</v>
      </c>
      <c r="AH1117">
        <v>95.3125</v>
      </c>
      <c r="AI1117">
        <v>85.15625</v>
      </c>
      <c r="AJ1117">
        <v>795.01446910168636</v>
      </c>
      <c r="AK1117">
        <v>-8.8726692705364378</v>
      </c>
      <c r="AM1117">
        <v>-17.082480387722669</v>
      </c>
      <c r="AN1117">
        <v>99</v>
      </c>
      <c r="AO1117">
        <v>99</v>
      </c>
      <c r="AP1117">
        <v>99</v>
      </c>
      <c r="AQ1117">
        <v>99</v>
      </c>
      <c r="AR1117">
        <v>217.77235772357727</v>
      </c>
      <c r="AS1117">
        <v>39.426327153398837</v>
      </c>
    </row>
    <row r="1118" spans="1:45">
      <c r="A1118">
        <v>17</v>
      </c>
      <c r="B1118">
        <v>180</v>
      </c>
      <c r="C1118">
        <v>2024</v>
      </c>
      <c r="D1118">
        <v>12</v>
      </c>
      <c r="E1118">
        <v>99</v>
      </c>
      <c r="F1118">
        <v>99</v>
      </c>
      <c r="G1118">
        <v>99</v>
      </c>
      <c r="H1118">
        <v>99</v>
      </c>
      <c r="I1118">
        <v>99</v>
      </c>
      <c r="J1118">
        <v>999</v>
      </c>
      <c r="K1118">
        <v>99</v>
      </c>
      <c r="L1118">
        <v>99</v>
      </c>
      <c r="M1118">
        <v>15</v>
      </c>
      <c r="N1118">
        <v>99</v>
      </c>
      <c r="O1118">
        <v>99</v>
      </c>
      <c r="P1118">
        <v>99</v>
      </c>
      <c r="Q1118">
        <v>16</v>
      </c>
      <c r="R1118">
        <v>18</v>
      </c>
      <c r="S1118">
        <v>7.9444444444444446</v>
      </c>
      <c r="T1118">
        <v>15</v>
      </c>
      <c r="U1118">
        <v>404.63333333333344</v>
      </c>
      <c r="V1118">
        <v>94.444444444444443</v>
      </c>
      <c r="W1118">
        <v>100</v>
      </c>
      <c r="X1118">
        <v>77.777777777777771</v>
      </c>
      <c r="Y1118">
        <v>62.716115242503953</v>
      </c>
      <c r="Z1118">
        <v>1.3111581912451029</v>
      </c>
      <c r="AA1118">
        <v>0</v>
      </c>
      <c r="AB1118">
        <v>69.785556406914068</v>
      </c>
      <c r="AE1118">
        <v>1.077199281867145</v>
      </c>
      <c r="AF1118">
        <v>1.4162643475663677</v>
      </c>
      <c r="AG1118">
        <v>3441.8</v>
      </c>
      <c r="AH1118">
        <v>83.333333333333314</v>
      </c>
      <c r="AI1118">
        <v>77.777777777777771</v>
      </c>
      <c r="AJ1118">
        <v>1068.7717685892212</v>
      </c>
      <c r="AK1118">
        <v>-51.91614953838684</v>
      </c>
      <c r="AM1118">
        <v>5.890440628323538</v>
      </c>
      <c r="AN1118">
        <v>99</v>
      </c>
      <c r="AO1118">
        <v>99</v>
      </c>
      <c r="AP1118">
        <v>99</v>
      </c>
      <c r="AQ1118">
        <v>99</v>
      </c>
      <c r="AR1118">
        <v>214.6</v>
      </c>
      <c r="AS1118">
        <v>39.871045216205069</v>
      </c>
    </row>
    <row r="1119" spans="1:45">
      <c r="A1119">
        <v>17</v>
      </c>
      <c r="B1119">
        <v>181</v>
      </c>
      <c r="C1119">
        <v>2023</v>
      </c>
      <c r="D1119">
        <v>1</v>
      </c>
      <c r="E1119">
        <v>99</v>
      </c>
      <c r="F1119">
        <v>99</v>
      </c>
      <c r="G1119">
        <v>99</v>
      </c>
      <c r="H1119">
        <v>99</v>
      </c>
      <c r="I1119">
        <v>99</v>
      </c>
      <c r="J1119">
        <v>999</v>
      </c>
      <c r="K1119">
        <v>99</v>
      </c>
      <c r="L1119">
        <v>99</v>
      </c>
      <c r="M1119">
        <v>1</v>
      </c>
      <c r="N1119">
        <v>99</v>
      </c>
      <c r="O1119">
        <v>99</v>
      </c>
      <c r="P1119">
        <v>99</v>
      </c>
      <c r="Q1119">
        <v>2</v>
      </c>
      <c r="R1119">
        <v>2</v>
      </c>
      <c r="S1119">
        <v>2</v>
      </c>
      <c r="T1119">
        <v>1</v>
      </c>
      <c r="U1119">
        <v>213.95</v>
      </c>
      <c r="V1119">
        <v>50</v>
      </c>
      <c r="W1119">
        <v>0</v>
      </c>
      <c r="X1119">
        <v>0</v>
      </c>
      <c r="Y1119">
        <v>2.0500000000016327</v>
      </c>
      <c r="AA1119">
        <v>0</v>
      </c>
      <c r="AE1119">
        <v>3.6549707602339186E-2</v>
      </c>
      <c r="AF1119">
        <v>2.607419561959607E-2</v>
      </c>
      <c r="AG1119">
        <v>0</v>
      </c>
      <c r="AH1119">
        <v>0</v>
      </c>
      <c r="AI1119">
        <v>0</v>
      </c>
      <c r="AN1119">
        <v>99</v>
      </c>
      <c r="AO1119">
        <v>99</v>
      </c>
      <c r="AP1119">
        <v>99</v>
      </c>
      <c r="AQ1119">
        <v>99</v>
      </c>
    </row>
    <row r="1120" spans="1:45">
      <c r="A1120">
        <v>17</v>
      </c>
      <c r="B1120">
        <v>182</v>
      </c>
      <c r="C1120">
        <v>2023</v>
      </c>
      <c r="D1120">
        <v>2</v>
      </c>
      <c r="E1120">
        <v>99</v>
      </c>
      <c r="F1120">
        <v>99</v>
      </c>
      <c r="G1120">
        <v>99</v>
      </c>
      <c r="H1120">
        <v>99</v>
      </c>
      <c r="I1120">
        <v>99</v>
      </c>
      <c r="J1120">
        <v>999</v>
      </c>
      <c r="K1120">
        <v>99</v>
      </c>
      <c r="L1120">
        <v>99</v>
      </c>
      <c r="M1120">
        <v>1</v>
      </c>
      <c r="N1120">
        <v>99</v>
      </c>
      <c r="O1120">
        <v>99</v>
      </c>
      <c r="P1120">
        <v>99</v>
      </c>
      <c r="Q1120">
        <v>2</v>
      </c>
      <c r="R1120">
        <v>2</v>
      </c>
      <c r="S1120">
        <v>1</v>
      </c>
      <c r="T1120">
        <v>1</v>
      </c>
      <c r="U1120">
        <v>210.9</v>
      </c>
      <c r="V1120">
        <v>50</v>
      </c>
      <c r="W1120">
        <v>0</v>
      </c>
      <c r="X1120">
        <v>0</v>
      </c>
      <c r="Y1120">
        <v>20</v>
      </c>
      <c r="AA1120">
        <v>0</v>
      </c>
      <c r="AE1120">
        <v>5.4689636313918509E-2</v>
      </c>
      <c r="AF1120">
        <v>3.8946106178830223E-2</v>
      </c>
      <c r="AG1120">
        <v>0</v>
      </c>
      <c r="AH1120">
        <v>0</v>
      </c>
      <c r="AI1120">
        <v>0</v>
      </c>
      <c r="AN1120">
        <v>99</v>
      </c>
      <c r="AO1120">
        <v>99</v>
      </c>
      <c r="AP1120">
        <v>99</v>
      </c>
      <c r="AQ1120">
        <v>99</v>
      </c>
    </row>
    <row r="1121" spans="1:45">
      <c r="A1121">
        <v>17</v>
      </c>
      <c r="B1121">
        <v>183</v>
      </c>
      <c r="C1121">
        <v>2023</v>
      </c>
      <c r="D1121">
        <v>3</v>
      </c>
      <c r="E1121">
        <v>99</v>
      </c>
      <c r="F1121">
        <v>99</v>
      </c>
      <c r="G1121">
        <v>99</v>
      </c>
      <c r="H1121">
        <v>99</v>
      </c>
      <c r="I1121">
        <v>99</v>
      </c>
      <c r="J1121">
        <v>999</v>
      </c>
      <c r="K1121">
        <v>99</v>
      </c>
      <c r="L1121">
        <v>99</v>
      </c>
      <c r="M1121">
        <v>1</v>
      </c>
      <c r="N1121">
        <v>99</v>
      </c>
      <c r="O1121">
        <v>99</v>
      </c>
      <c r="P1121">
        <v>99</v>
      </c>
      <c r="Q1121">
        <v>3</v>
      </c>
      <c r="R1121">
        <v>3</v>
      </c>
      <c r="S1121">
        <v>1</v>
      </c>
      <c r="T1121">
        <v>1</v>
      </c>
      <c r="U1121">
        <v>187.96666666666673</v>
      </c>
      <c r="V1121">
        <v>66.666666666666686</v>
      </c>
      <c r="W1121">
        <v>0</v>
      </c>
      <c r="X1121">
        <v>0</v>
      </c>
      <c r="Y1121">
        <v>32.503367346921038</v>
      </c>
      <c r="AA1121">
        <v>0</v>
      </c>
      <c r="AE1121">
        <v>6.0362173038229362E-2</v>
      </c>
      <c r="AF1121">
        <v>3.7854636316901655E-2</v>
      </c>
      <c r="AG1121">
        <v>1643</v>
      </c>
      <c r="AH1121">
        <v>33.333333333333343</v>
      </c>
      <c r="AI1121">
        <v>33.333333333333343</v>
      </c>
      <c r="AJ1121">
        <v>0</v>
      </c>
      <c r="AN1121">
        <v>99</v>
      </c>
      <c r="AO1121">
        <v>99</v>
      </c>
      <c r="AP1121">
        <v>99</v>
      </c>
      <c r="AQ1121">
        <v>99</v>
      </c>
      <c r="AR1121">
        <v>218</v>
      </c>
      <c r="AS1121">
        <v>13.802779706091524</v>
      </c>
    </row>
    <row r="1122" spans="1:45">
      <c r="A1122">
        <v>17</v>
      </c>
      <c r="B1122">
        <v>184</v>
      </c>
      <c r="C1122">
        <v>2023</v>
      </c>
      <c r="D1122">
        <v>4</v>
      </c>
      <c r="E1122">
        <v>99</v>
      </c>
      <c r="F1122">
        <v>99</v>
      </c>
      <c r="G1122">
        <v>99</v>
      </c>
      <c r="H1122">
        <v>99</v>
      </c>
      <c r="I1122">
        <v>99</v>
      </c>
      <c r="J1122">
        <v>999</v>
      </c>
      <c r="K1122">
        <v>99</v>
      </c>
      <c r="L1122">
        <v>99</v>
      </c>
      <c r="M1122">
        <v>1</v>
      </c>
      <c r="N1122">
        <v>99</v>
      </c>
      <c r="O1122">
        <v>99</v>
      </c>
      <c r="P1122">
        <v>99</v>
      </c>
      <c r="R1122">
        <v>0</v>
      </c>
      <c r="AN1122">
        <v>99</v>
      </c>
      <c r="AO1122">
        <v>99</v>
      </c>
      <c r="AP1122">
        <v>99</v>
      </c>
      <c r="AQ1122">
        <v>99</v>
      </c>
    </row>
    <row r="1123" spans="1:45">
      <c r="A1123">
        <v>17</v>
      </c>
      <c r="B1123">
        <v>185</v>
      </c>
      <c r="C1123">
        <v>2023</v>
      </c>
      <c r="D1123">
        <v>5</v>
      </c>
      <c r="E1123">
        <v>99</v>
      </c>
      <c r="F1123">
        <v>99</v>
      </c>
      <c r="G1123">
        <v>99</v>
      </c>
      <c r="H1123">
        <v>99</v>
      </c>
      <c r="I1123">
        <v>99</v>
      </c>
      <c r="J1123">
        <v>999</v>
      </c>
      <c r="K1123">
        <v>99</v>
      </c>
      <c r="L1123">
        <v>99</v>
      </c>
      <c r="M1123">
        <v>1</v>
      </c>
      <c r="N1123">
        <v>99</v>
      </c>
      <c r="O1123">
        <v>99</v>
      </c>
      <c r="P1123">
        <v>99</v>
      </c>
      <c r="R1123">
        <v>0</v>
      </c>
      <c r="AN1123">
        <v>99</v>
      </c>
      <c r="AO1123">
        <v>99</v>
      </c>
      <c r="AP1123">
        <v>99</v>
      </c>
      <c r="AQ1123">
        <v>99</v>
      </c>
    </row>
    <row r="1124" spans="1:45">
      <c r="A1124">
        <v>17</v>
      </c>
      <c r="B1124">
        <v>186</v>
      </c>
      <c r="C1124">
        <v>2023</v>
      </c>
      <c r="D1124">
        <v>6</v>
      </c>
      <c r="E1124">
        <v>99</v>
      </c>
      <c r="F1124">
        <v>99</v>
      </c>
      <c r="G1124">
        <v>99</v>
      </c>
      <c r="H1124">
        <v>99</v>
      </c>
      <c r="I1124">
        <v>99</v>
      </c>
      <c r="J1124">
        <v>999</v>
      </c>
      <c r="K1124">
        <v>99</v>
      </c>
      <c r="L1124">
        <v>99</v>
      </c>
      <c r="M1124">
        <v>1</v>
      </c>
      <c r="N1124">
        <v>99</v>
      </c>
      <c r="O1124">
        <v>99</v>
      </c>
      <c r="P1124">
        <v>99</v>
      </c>
      <c r="R1124">
        <v>0</v>
      </c>
      <c r="AN1124">
        <v>99</v>
      </c>
      <c r="AO1124">
        <v>99</v>
      </c>
      <c r="AP1124">
        <v>99</v>
      </c>
      <c r="AQ1124">
        <v>99</v>
      </c>
    </row>
    <row r="1125" spans="1:45">
      <c r="A1125">
        <v>17</v>
      </c>
      <c r="B1125">
        <v>187</v>
      </c>
      <c r="C1125">
        <v>2023</v>
      </c>
      <c r="D1125">
        <v>7</v>
      </c>
      <c r="E1125">
        <v>99</v>
      </c>
      <c r="F1125">
        <v>99</v>
      </c>
      <c r="G1125">
        <v>99</v>
      </c>
      <c r="H1125">
        <v>99</v>
      </c>
      <c r="I1125">
        <v>99</v>
      </c>
      <c r="J1125">
        <v>999</v>
      </c>
      <c r="K1125">
        <v>99</v>
      </c>
      <c r="L1125">
        <v>99</v>
      </c>
      <c r="M1125">
        <v>1</v>
      </c>
      <c r="N1125">
        <v>99</v>
      </c>
      <c r="O1125">
        <v>99</v>
      </c>
      <c r="P1125">
        <v>99</v>
      </c>
      <c r="R1125">
        <v>0</v>
      </c>
      <c r="AN1125">
        <v>99</v>
      </c>
      <c r="AO1125">
        <v>99</v>
      </c>
      <c r="AP1125">
        <v>99</v>
      </c>
      <c r="AQ1125">
        <v>99</v>
      </c>
    </row>
    <row r="1126" spans="1:45">
      <c r="A1126">
        <v>17</v>
      </c>
      <c r="B1126">
        <v>188</v>
      </c>
      <c r="C1126">
        <v>2023</v>
      </c>
      <c r="D1126">
        <v>8</v>
      </c>
      <c r="E1126">
        <v>99</v>
      </c>
      <c r="F1126">
        <v>99</v>
      </c>
      <c r="G1126">
        <v>99</v>
      </c>
      <c r="H1126">
        <v>99</v>
      </c>
      <c r="I1126">
        <v>99</v>
      </c>
      <c r="J1126">
        <v>999</v>
      </c>
      <c r="K1126">
        <v>99</v>
      </c>
      <c r="L1126">
        <v>99</v>
      </c>
      <c r="M1126">
        <v>1</v>
      </c>
      <c r="N1126">
        <v>99</v>
      </c>
      <c r="O1126">
        <v>99</v>
      </c>
      <c r="P1126">
        <v>99</v>
      </c>
      <c r="R1126">
        <v>0</v>
      </c>
      <c r="AN1126">
        <v>99</v>
      </c>
      <c r="AO1126">
        <v>99</v>
      </c>
      <c r="AP1126">
        <v>99</v>
      </c>
      <c r="AQ1126">
        <v>99</v>
      </c>
    </row>
    <row r="1127" spans="1:45">
      <c r="A1127">
        <v>17</v>
      </c>
      <c r="B1127">
        <v>189</v>
      </c>
      <c r="C1127">
        <v>2023</v>
      </c>
      <c r="D1127">
        <v>9</v>
      </c>
      <c r="E1127">
        <v>99</v>
      </c>
      <c r="F1127">
        <v>99</v>
      </c>
      <c r="G1127">
        <v>99</v>
      </c>
      <c r="H1127">
        <v>99</v>
      </c>
      <c r="I1127">
        <v>99</v>
      </c>
      <c r="J1127">
        <v>999</v>
      </c>
      <c r="K1127">
        <v>99</v>
      </c>
      <c r="L1127">
        <v>99</v>
      </c>
      <c r="M1127">
        <v>1</v>
      </c>
      <c r="N1127">
        <v>99</v>
      </c>
      <c r="O1127">
        <v>99</v>
      </c>
      <c r="P1127">
        <v>99</v>
      </c>
      <c r="Q1127">
        <v>1</v>
      </c>
      <c r="R1127">
        <v>1</v>
      </c>
      <c r="S1127">
        <v>3</v>
      </c>
      <c r="T1127">
        <v>1</v>
      </c>
      <c r="U1127">
        <v>201.5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E1127">
        <v>2.652519893899204E-2</v>
      </c>
      <c r="AF1127">
        <v>1.8205300843319224E-2</v>
      </c>
      <c r="AG1127">
        <v>0</v>
      </c>
      <c r="AH1127">
        <v>0</v>
      </c>
      <c r="AI1127">
        <v>0</v>
      </c>
      <c r="AN1127">
        <v>99</v>
      </c>
      <c r="AO1127">
        <v>99</v>
      </c>
      <c r="AP1127">
        <v>99</v>
      </c>
      <c r="AQ1127">
        <v>99</v>
      </c>
    </row>
    <row r="1128" spans="1:45">
      <c r="A1128">
        <v>17</v>
      </c>
      <c r="B1128">
        <v>190</v>
      </c>
      <c r="C1128">
        <v>2023</v>
      </c>
      <c r="D1128">
        <v>10</v>
      </c>
      <c r="E1128">
        <v>99</v>
      </c>
      <c r="F1128">
        <v>99</v>
      </c>
      <c r="G1128">
        <v>99</v>
      </c>
      <c r="H1128">
        <v>99</v>
      </c>
      <c r="I1128">
        <v>99</v>
      </c>
      <c r="J1128">
        <v>999</v>
      </c>
      <c r="K1128">
        <v>99</v>
      </c>
      <c r="L1128">
        <v>99</v>
      </c>
      <c r="M1128">
        <v>1</v>
      </c>
      <c r="N1128">
        <v>99</v>
      </c>
      <c r="O1128">
        <v>99</v>
      </c>
      <c r="P1128">
        <v>99</v>
      </c>
      <c r="Q1128">
        <v>2</v>
      </c>
      <c r="R1128">
        <v>2</v>
      </c>
      <c r="S1128">
        <v>1</v>
      </c>
      <c r="T1128">
        <v>1</v>
      </c>
      <c r="U1128">
        <v>147.19999999999999</v>
      </c>
      <c r="V1128">
        <v>0</v>
      </c>
      <c r="W1128">
        <v>0</v>
      </c>
      <c r="X1128">
        <v>0</v>
      </c>
      <c r="Y1128">
        <v>10.400000000000167</v>
      </c>
      <c r="Z1128">
        <v>0</v>
      </c>
      <c r="AA1128">
        <v>0</v>
      </c>
      <c r="AE1128">
        <v>2.0800832033281327E-2</v>
      </c>
      <c r="AF1128">
        <v>1.0260313994186535E-2</v>
      </c>
      <c r="AG1128">
        <v>1696</v>
      </c>
      <c r="AH1128">
        <v>50</v>
      </c>
      <c r="AI1128">
        <v>0</v>
      </c>
      <c r="AJ1128">
        <v>0</v>
      </c>
      <c r="AN1128">
        <v>99</v>
      </c>
      <c r="AO1128">
        <v>99</v>
      </c>
      <c r="AP1128">
        <v>99</v>
      </c>
      <c r="AQ1128">
        <v>99</v>
      </c>
      <c r="AR1128">
        <v>215</v>
      </c>
      <c r="AS1128">
        <v>13.784949752851952</v>
      </c>
    </row>
    <row r="1129" spans="1:45">
      <c r="A1129">
        <v>17</v>
      </c>
      <c r="B1129">
        <v>191</v>
      </c>
      <c r="C1129">
        <v>2023</v>
      </c>
      <c r="D1129">
        <v>11</v>
      </c>
      <c r="E1129">
        <v>99</v>
      </c>
      <c r="F1129">
        <v>99</v>
      </c>
      <c r="G1129">
        <v>99</v>
      </c>
      <c r="H1129">
        <v>99</v>
      </c>
      <c r="I1129">
        <v>99</v>
      </c>
      <c r="J1129">
        <v>999</v>
      </c>
      <c r="K1129">
        <v>99</v>
      </c>
      <c r="L1129">
        <v>99</v>
      </c>
      <c r="M1129">
        <v>1</v>
      </c>
      <c r="N1129">
        <v>99</v>
      </c>
      <c r="O1129">
        <v>99</v>
      </c>
      <c r="P1129">
        <v>99</v>
      </c>
      <c r="Q1129">
        <v>2</v>
      </c>
      <c r="R1129">
        <v>2</v>
      </c>
      <c r="S1129">
        <v>1</v>
      </c>
      <c r="T1129">
        <v>1</v>
      </c>
      <c r="U1129">
        <v>179.85000000000005</v>
      </c>
      <c r="V1129">
        <v>50</v>
      </c>
      <c r="W1129">
        <v>0</v>
      </c>
      <c r="X1129">
        <v>0</v>
      </c>
      <c r="Y1129">
        <v>32.649999999999856</v>
      </c>
      <c r="AA1129">
        <v>0</v>
      </c>
      <c r="AE1129">
        <v>2.325040688212044E-2</v>
      </c>
      <c r="AF1129">
        <v>1.3785276290164078E-2</v>
      </c>
      <c r="AG1129">
        <v>3578</v>
      </c>
      <c r="AH1129">
        <v>50</v>
      </c>
      <c r="AI1129">
        <v>0</v>
      </c>
      <c r="AJ1129">
        <v>0</v>
      </c>
      <c r="AN1129">
        <v>99</v>
      </c>
      <c r="AO1129">
        <v>99</v>
      </c>
      <c r="AP1129">
        <v>99</v>
      </c>
      <c r="AQ1129">
        <v>99</v>
      </c>
      <c r="AR1129">
        <v>205</v>
      </c>
      <c r="AS1129">
        <v>17.063014175650387</v>
      </c>
    </row>
    <row r="1130" spans="1:45">
      <c r="A1130">
        <v>17</v>
      </c>
      <c r="B1130">
        <v>192</v>
      </c>
      <c r="C1130">
        <v>2023</v>
      </c>
      <c r="D1130">
        <v>12</v>
      </c>
      <c r="E1130">
        <v>99</v>
      </c>
      <c r="F1130">
        <v>99</v>
      </c>
      <c r="G1130">
        <v>99</v>
      </c>
      <c r="H1130">
        <v>99</v>
      </c>
      <c r="I1130">
        <v>99</v>
      </c>
      <c r="J1130">
        <v>999</v>
      </c>
      <c r="K1130">
        <v>99</v>
      </c>
      <c r="L1130">
        <v>99</v>
      </c>
      <c r="M1130">
        <v>1</v>
      </c>
      <c r="N1130">
        <v>99</v>
      </c>
      <c r="O1130">
        <v>99</v>
      </c>
      <c r="P1130">
        <v>99</v>
      </c>
      <c r="Q1130">
        <v>1</v>
      </c>
      <c r="R1130">
        <v>1</v>
      </c>
      <c r="S1130">
        <v>1</v>
      </c>
      <c r="T1130">
        <v>1</v>
      </c>
      <c r="U1130">
        <v>159.20000000000005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E1130">
        <v>5.0403225806451603E-2</v>
      </c>
      <c r="AF1130">
        <v>2.6291234878824159E-2</v>
      </c>
      <c r="AG1130">
        <v>2594</v>
      </c>
      <c r="AH1130">
        <v>100</v>
      </c>
      <c r="AI1130">
        <v>0</v>
      </c>
      <c r="AJ1130">
        <v>0</v>
      </c>
      <c r="AN1130">
        <v>99</v>
      </c>
      <c r="AO1130">
        <v>99</v>
      </c>
      <c r="AP1130">
        <v>99</v>
      </c>
      <c r="AQ1130">
        <v>99</v>
      </c>
      <c r="AR1130">
        <v>216</v>
      </c>
      <c r="AS1130">
        <v>15.777415790275876</v>
      </c>
    </row>
    <row r="1131" spans="1:45">
      <c r="A1131">
        <v>17</v>
      </c>
      <c r="B1131">
        <v>193</v>
      </c>
      <c r="C1131">
        <v>2023</v>
      </c>
      <c r="D1131">
        <v>1</v>
      </c>
      <c r="E1131">
        <v>99</v>
      </c>
      <c r="F1131">
        <v>99</v>
      </c>
      <c r="G1131">
        <v>99</v>
      </c>
      <c r="H1131">
        <v>99</v>
      </c>
      <c r="I1131">
        <v>99</v>
      </c>
      <c r="J1131">
        <v>999</v>
      </c>
      <c r="K1131">
        <v>99</v>
      </c>
      <c r="L1131">
        <v>99</v>
      </c>
      <c r="M1131">
        <v>2</v>
      </c>
      <c r="N1131">
        <v>99</v>
      </c>
      <c r="O1131">
        <v>99</v>
      </c>
      <c r="P1131">
        <v>99</v>
      </c>
      <c r="Q1131">
        <v>13</v>
      </c>
      <c r="R1131">
        <v>13</v>
      </c>
      <c r="S1131">
        <v>1.6666666666666672</v>
      </c>
      <c r="T1131">
        <v>2</v>
      </c>
      <c r="U1131">
        <v>198.67692307692303</v>
      </c>
      <c r="V1131">
        <v>30.769230769230759</v>
      </c>
      <c r="W1131">
        <v>0</v>
      </c>
      <c r="X1131">
        <v>0</v>
      </c>
      <c r="Y1131">
        <v>47.545559589581003</v>
      </c>
      <c r="AA1131">
        <v>0</v>
      </c>
      <c r="AE1131">
        <v>0.23757309941520471</v>
      </c>
      <c r="AF1131">
        <v>0.15738357664475977</v>
      </c>
      <c r="AG1131">
        <v>2309.5</v>
      </c>
      <c r="AH1131">
        <v>46.15384615384616</v>
      </c>
      <c r="AI1131">
        <v>15.38461538461538</v>
      </c>
      <c r="AJ1131">
        <v>317.23952570048181</v>
      </c>
      <c r="AK1131">
        <v>-126.82413542197499</v>
      </c>
      <c r="AN1131">
        <v>99</v>
      </c>
      <c r="AO1131">
        <v>99</v>
      </c>
      <c r="AP1131">
        <v>99</v>
      </c>
      <c r="AQ1131">
        <v>99</v>
      </c>
      <c r="AR1131">
        <v>219</v>
      </c>
      <c r="AS1131">
        <v>18.305387864123553</v>
      </c>
    </row>
    <row r="1132" spans="1:45">
      <c r="A1132">
        <v>17</v>
      </c>
      <c r="B1132">
        <v>194</v>
      </c>
      <c r="C1132">
        <v>2023</v>
      </c>
      <c r="D1132">
        <v>2</v>
      </c>
      <c r="E1132">
        <v>99</v>
      </c>
      <c r="F1132">
        <v>99</v>
      </c>
      <c r="G1132">
        <v>99</v>
      </c>
      <c r="H1132">
        <v>99</v>
      </c>
      <c r="I1132">
        <v>99</v>
      </c>
      <c r="J1132">
        <v>999</v>
      </c>
      <c r="K1132">
        <v>99</v>
      </c>
      <c r="L1132">
        <v>99</v>
      </c>
      <c r="M1132">
        <v>2</v>
      </c>
      <c r="N1132">
        <v>99</v>
      </c>
      <c r="O1132">
        <v>99</v>
      </c>
      <c r="P1132">
        <v>99</v>
      </c>
      <c r="Q1132">
        <v>10</v>
      </c>
      <c r="R1132">
        <v>23</v>
      </c>
      <c r="S1132">
        <v>1.7777777777777779</v>
      </c>
      <c r="T1132">
        <v>2</v>
      </c>
      <c r="U1132">
        <v>87.469565217391278</v>
      </c>
      <c r="V1132">
        <v>60.869565217391298</v>
      </c>
      <c r="W1132">
        <v>0</v>
      </c>
      <c r="X1132">
        <v>0</v>
      </c>
      <c r="Y1132">
        <v>110.92326934606491</v>
      </c>
      <c r="AA1132">
        <v>0</v>
      </c>
      <c r="AE1132">
        <v>0.62893081761006253</v>
      </c>
      <c r="AF1132">
        <v>0.18575575251439225</v>
      </c>
      <c r="AG1132">
        <v>2187.428571428572</v>
      </c>
      <c r="AH1132">
        <v>30.434782608695649</v>
      </c>
      <c r="AI1132">
        <v>4.3478260869565215</v>
      </c>
      <c r="AJ1132">
        <v>491.31510317946129</v>
      </c>
      <c r="AK1132">
        <v>514.86479589975499</v>
      </c>
      <c r="AN1132">
        <v>99</v>
      </c>
      <c r="AO1132">
        <v>99</v>
      </c>
      <c r="AP1132">
        <v>99</v>
      </c>
      <c r="AQ1132">
        <v>99</v>
      </c>
      <c r="AR1132">
        <v>221.8571428571428</v>
      </c>
      <c r="AS1132">
        <v>19.316885870311431</v>
      </c>
    </row>
    <row r="1133" spans="1:45">
      <c r="A1133">
        <v>17</v>
      </c>
      <c r="B1133">
        <v>195</v>
      </c>
      <c r="C1133">
        <v>2023</v>
      </c>
      <c r="D1133">
        <v>3</v>
      </c>
      <c r="E1133">
        <v>99</v>
      </c>
      <c r="F1133">
        <v>99</v>
      </c>
      <c r="G1133">
        <v>99</v>
      </c>
      <c r="H1133">
        <v>99</v>
      </c>
      <c r="I1133">
        <v>99</v>
      </c>
      <c r="J1133">
        <v>999</v>
      </c>
      <c r="K1133">
        <v>99</v>
      </c>
      <c r="L1133">
        <v>99</v>
      </c>
      <c r="M1133">
        <v>2</v>
      </c>
      <c r="N1133">
        <v>99</v>
      </c>
      <c r="O1133">
        <v>99</v>
      </c>
      <c r="P1133">
        <v>99</v>
      </c>
      <c r="Q1133">
        <v>15</v>
      </c>
      <c r="R1133">
        <v>15</v>
      </c>
      <c r="S1133">
        <v>1.6428571428571423</v>
      </c>
      <c r="T1133">
        <v>2</v>
      </c>
      <c r="U1133">
        <v>205.32666666666671</v>
      </c>
      <c r="V1133">
        <v>6.6666666666666687</v>
      </c>
      <c r="W1133">
        <v>0</v>
      </c>
      <c r="X1133">
        <v>0</v>
      </c>
      <c r="Y1133">
        <v>46.287499632430077</v>
      </c>
      <c r="Z1133">
        <v>1.0492951959116485</v>
      </c>
      <c r="AA1133">
        <v>0</v>
      </c>
      <c r="AB1133">
        <v>26.623742627335471</v>
      </c>
      <c r="AE1133">
        <v>0.3018108651911468</v>
      </c>
      <c r="AF1133">
        <v>0.20675384712258452</v>
      </c>
      <c r="AG1133">
        <v>3002.6666666666665</v>
      </c>
      <c r="AH1133">
        <v>80</v>
      </c>
      <c r="AI1133">
        <v>33.333333333333343</v>
      </c>
      <c r="AJ1133">
        <v>1401.4762058470908</v>
      </c>
      <c r="AK1133">
        <v>-2.6853946448404398</v>
      </c>
      <c r="AM1133">
        <v>6.8600259786578963</v>
      </c>
      <c r="AN1133">
        <v>99</v>
      </c>
      <c r="AO1133">
        <v>99</v>
      </c>
      <c r="AP1133">
        <v>99</v>
      </c>
      <c r="AQ1133">
        <v>99</v>
      </c>
      <c r="AR1133">
        <v>217.0833333333334</v>
      </c>
      <c r="AS1133">
        <v>20.239366567509322</v>
      </c>
    </row>
    <row r="1134" spans="1:45">
      <c r="A1134">
        <v>17</v>
      </c>
      <c r="B1134">
        <v>196</v>
      </c>
      <c r="C1134">
        <v>2023</v>
      </c>
      <c r="D1134">
        <v>4</v>
      </c>
      <c r="E1134">
        <v>99</v>
      </c>
      <c r="F1134">
        <v>99</v>
      </c>
      <c r="G1134">
        <v>99</v>
      </c>
      <c r="H1134">
        <v>99</v>
      </c>
      <c r="I1134">
        <v>99</v>
      </c>
      <c r="J1134">
        <v>999</v>
      </c>
      <c r="K1134">
        <v>99</v>
      </c>
      <c r="L1134">
        <v>99</v>
      </c>
      <c r="M1134">
        <v>2</v>
      </c>
      <c r="N1134">
        <v>99</v>
      </c>
      <c r="O1134">
        <v>99</v>
      </c>
      <c r="P1134">
        <v>99</v>
      </c>
      <c r="Q1134">
        <v>12</v>
      </c>
      <c r="R1134">
        <v>12</v>
      </c>
      <c r="S1134">
        <v>1.4545454545454548</v>
      </c>
      <c r="T1134">
        <v>2</v>
      </c>
      <c r="U1134">
        <v>188.16666666666663</v>
      </c>
      <c r="V1134">
        <v>8.3333333333333357</v>
      </c>
      <c r="W1134">
        <v>0</v>
      </c>
      <c r="X1134">
        <v>0</v>
      </c>
      <c r="Y1134">
        <v>43.488012396777037</v>
      </c>
      <c r="Z1134">
        <v>1.0251654438810467</v>
      </c>
      <c r="AA1134">
        <v>0</v>
      </c>
      <c r="AB1134">
        <v>9.8948528815383181</v>
      </c>
      <c r="AE1134">
        <v>0.34236804564907275</v>
      </c>
      <c r="AF1134">
        <v>0.21131255888185144</v>
      </c>
      <c r="AG1134">
        <v>2236.5</v>
      </c>
      <c r="AH1134">
        <v>50</v>
      </c>
      <c r="AI1134">
        <v>16.666666666666671</v>
      </c>
      <c r="AJ1134">
        <v>620.27648405099694</v>
      </c>
      <c r="AK1134">
        <v>47.259412130249366</v>
      </c>
      <c r="AM1134">
        <v>246.80666797230913</v>
      </c>
      <c r="AN1134">
        <v>99</v>
      </c>
      <c r="AO1134">
        <v>99</v>
      </c>
      <c r="AP1134">
        <v>99</v>
      </c>
      <c r="AQ1134">
        <v>99</v>
      </c>
      <c r="AR1134">
        <v>209.33333333333337</v>
      </c>
      <c r="AS1134">
        <v>19.798061883412988</v>
      </c>
    </row>
    <row r="1135" spans="1:45">
      <c r="A1135">
        <v>17</v>
      </c>
      <c r="B1135">
        <v>197</v>
      </c>
      <c r="C1135">
        <v>2023</v>
      </c>
      <c r="D1135">
        <v>5</v>
      </c>
      <c r="E1135">
        <v>99</v>
      </c>
      <c r="F1135">
        <v>99</v>
      </c>
      <c r="G1135">
        <v>99</v>
      </c>
      <c r="H1135">
        <v>99</v>
      </c>
      <c r="I1135">
        <v>99</v>
      </c>
      <c r="J1135">
        <v>999</v>
      </c>
      <c r="K1135">
        <v>99</v>
      </c>
      <c r="L1135">
        <v>99</v>
      </c>
      <c r="M1135">
        <v>2</v>
      </c>
      <c r="N1135">
        <v>99</v>
      </c>
      <c r="O1135">
        <v>99</v>
      </c>
      <c r="P1135">
        <v>99</v>
      </c>
      <c r="Q1135">
        <v>10</v>
      </c>
      <c r="R1135">
        <v>11</v>
      </c>
      <c r="S1135">
        <v>2.2727272727272729</v>
      </c>
      <c r="T1135">
        <v>2</v>
      </c>
      <c r="U1135">
        <v>209.44545454545457</v>
      </c>
      <c r="V1135">
        <v>0</v>
      </c>
      <c r="W1135">
        <v>0</v>
      </c>
      <c r="X1135">
        <v>0</v>
      </c>
      <c r="Y1135">
        <v>37.548377610184751</v>
      </c>
      <c r="Z1135">
        <v>1.1354541815269812</v>
      </c>
      <c r="AA1135">
        <v>0</v>
      </c>
      <c r="AB1135">
        <v>43.064529395138287</v>
      </c>
      <c r="AE1135">
        <v>0.26196713503215047</v>
      </c>
      <c r="AF1135">
        <v>0.18031622138471023</v>
      </c>
      <c r="AG1135">
        <v>2539.5</v>
      </c>
      <c r="AH1135">
        <v>54.545454545454554</v>
      </c>
      <c r="AI1135">
        <v>27.272727272727277</v>
      </c>
      <c r="AJ1135">
        <v>1266.6427738974655</v>
      </c>
      <c r="AK1135">
        <v>60.515462953697394</v>
      </c>
      <c r="AM1135">
        <v>71.448001591673929</v>
      </c>
      <c r="AN1135">
        <v>99</v>
      </c>
      <c r="AO1135">
        <v>99</v>
      </c>
      <c r="AP1135">
        <v>99</v>
      </c>
      <c r="AQ1135">
        <v>99</v>
      </c>
      <c r="AR1135">
        <v>213.8333333333334</v>
      </c>
      <c r="AS1135">
        <v>21.390342376689063</v>
      </c>
    </row>
    <row r="1136" spans="1:45">
      <c r="A1136">
        <v>17</v>
      </c>
      <c r="B1136">
        <v>198</v>
      </c>
      <c r="C1136">
        <v>2023</v>
      </c>
      <c r="D1136">
        <v>6</v>
      </c>
      <c r="E1136">
        <v>99</v>
      </c>
      <c r="F1136">
        <v>99</v>
      </c>
      <c r="G1136">
        <v>99</v>
      </c>
      <c r="H1136">
        <v>99</v>
      </c>
      <c r="I1136">
        <v>99</v>
      </c>
      <c r="J1136">
        <v>999</v>
      </c>
      <c r="K1136">
        <v>99</v>
      </c>
      <c r="L1136">
        <v>99</v>
      </c>
      <c r="M1136">
        <v>2</v>
      </c>
      <c r="N1136">
        <v>99</v>
      </c>
      <c r="O1136">
        <v>99</v>
      </c>
      <c r="P1136">
        <v>99</v>
      </c>
      <c r="Q1136">
        <v>12</v>
      </c>
      <c r="R1136">
        <v>13</v>
      </c>
      <c r="S1136">
        <v>1.25</v>
      </c>
      <c r="T1136">
        <v>2</v>
      </c>
      <c r="U1136">
        <v>209.34615384615381</v>
      </c>
      <c r="V1136">
        <v>7.6923076923076898</v>
      </c>
      <c r="W1136">
        <v>0</v>
      </c>
      <c r="X1136">
        <v>0</v>
      </c>
      <c r="Y1136">
        <v>30.66053879261213</v>
      </c>
      <c r="Z1136">
        <v>0.45467655452064942</v>
      </c>
      <c r="AA1136">
        <v>0</v>
      </c>
      <c r="AB1136">
        <v>-114.04132414789508</v>
      </c>
      <c r="AE1136">
        <v>0.28985507246376807</v>
      </c>
      <c r="AF1136">
        <v>0.2008956928745918</v>
      </c>
      <c r="AG1136">
        <v>2218.6</v>
      </c>
      <c r="AH1136">
        <v>76.923076923076891</v>
      </c>
      <c r="AI1136">
        <v>7.6923076923076898</v>
      </c>
      <c r="AJ1136">
        <v>579.85743075345647</v>
      </c>
      <c r="AK1136">
        <v>79.81078568811607</v>
      </c>
      <c r="AM1136">
        <v>-11.397791000000696</v>
      </c>
      <c r="AN1136">
        <v>99</v>
      </c>
      <c r="AO1136">
        <v>99</v>
      </c>
      <c r="AP1136">
        <v>99</v>
      </c>
      <c r="AQ1136">
        <v>99</v>
      </c>
      <c r="AR1136">
        <v>226.7</v>
      </c>
      <c r="AS1136">
        <v>18.250625471069757</v>
      </c>
    </row>
    <row r="1137" spans="1:45">
      <c r="A1137">
        <v>17</v>
      </c>
      <c r="B1137">
        <v>199</v>
      </c>
      <c r="C1137">
        <v>2023</v>
      </c>
      <c r="D1137">
        <v>7</v>
      </c>
      <c r="E1137">
        <v>99</v>
      </c>
      <c r="F1137">
        <v>99</v>
      </c>
      <c r="G1137">
        <v>99</v>
      </c>
      <c r="H1137">
        <v>99</v>
      </c>
      <c r="I1137">
        <v>99</v>
      </c>
      <c r="J1137">
        <v>999</v>
      </c>
      <c r="K1137">
        <v>99</v>
      </c>
      <c r="L1137">
        <v>99</v>
      </c>
      <c r="M1137">
        <v>2</v>
      </c>
      <c r="N1137">
        <v>99</v>
      </c>
      <c r="O1137">
        <v>99</v>
      </c>
      <c r="P1137">
        <v>99</v>
      </c>
      <c r="Q1137">
        <v>15</v>
      </c>
      <c r="R1137">
        <v>15</v>
      </c>
      <c r="S1137">
        <v>1.1333333333333331</v>
      </c>
      <c r="T1137">
        <v>2</v>
      </c>
      <c r="U1137">
        <v>207.44666666666672</v>
      </c>
      <c r="V1137">
        <v>0</v>
      </c>
      <c r="W1137">
        <v>0</v>
      </c>
      <c r="X1137">
        <v>0</v>
      </c>
      <c r="Y1137">
        <v>31.118780324570658</v>
      </c>
      <c r="Z1137">
        <v>0.33993463423951914</v>
      </c>
      <c r="AA1137">
        <v>0</v>
      </c>
      <c r="AB1137">
        <v>60.820232298088307</v>
      </c>
      <c r="AE1137">
        <v>0.51564111378480593</v>
      </c>
      <c r="AF1137">
        <v>0.35894190059834408</v>
      </c>
      <c r="AG1137">
        <v>2263.7142857142858</v>
      </c>
      <c r="AH1137">
        <v>93.333333333333314</v>
      </c>
      <c r="AI1137">
        <v>6.6666666666666687</v>
      </c>
      <c r="AJ1137">
        <v>595.66390674265222</v>
      </c>
      <c r="AK1137">
        <v>-34.827027797115207</v>
      </c>
      <c r="AM1137">
        <v>-26.230987769277277</v>
      </c>
      <c r="AN1137">
        <v>99</v>
      </c>
      <c r="AO1137">
        <v>99</v>
      </c>
      <c r="AP1137">
        <v>99</v>
      </c>
      <c r="AQ1137">
        <v>99</v>
      </c>
      <c r="AR1137">
        <v>227.28571428571425</v>
      </c>
      <c r="AS1137">
        <v>17.625801924326687</v>
      </c>
    </row>
    <row r="1138" spans="1:45">
      <c r="A1138">
        <v>17</v>
      </c>
      <c r="B1138">
        <v>200</v>
      </c>
      <c r="C1138">
        <v>2023</v>
      </c>
      <c r="D1138">
        <v>8</v>
      </c>
      <c r="E1138">
        <v>99</v>
      </c>
      <c r="F1138">
        <v>99</v>
      </c>
      <c r="G1138">
        <v>99</v>
      </c>
      <c r="H1138">
        <v>99</v>
      </c>
      <c r="I1138">
        <v>99</v>
      </c>
      <c r="J1138">
        <v>999</v>
      </c>
      <c r="K1138">
        <v>99</v>
      </c>
      <c r="L1138">
        <v>99</v>
      </c>
      <c r="M1138">
        <v>2</v>
      </c>
      <c r="N1138">
        <v>99</v>
      </c>
      <c r="O1138">
        <v>99</v>
      </c>
      <c r="P1138">
        <v>99</v>
      </c>
      <c r="Q1138">
        <v>14</v>
      </c>
      <c r="R1138">
        <v>15</v>
      </c>
      <c r="S1138">
        <v>1.785714285714286</v>
      </c>
      <c r="T1138">
        <v>2</v>
      </c>
      <c r="U1138">
        <v>230.23333333333341</v>
      </c>
      <c r="V1138">
        <v>13.333333333333337</v>
      </c>
      <c r="W1138">
        <v>0</v>
      </c>
      <c r="X1138">
        <v>6.6666666666666687</v>
      </c>
      <c r="Y1138">
        <v>56.684397226122897</v>
      </c>
      <c r="Z1138">
        <v>1.6566707044941824</v>
      </c>
      <c r="AA1138">
        <v>0</v>
      </c>
      <c r="AB1138">
        <v>61.42475785869285</v>
      </c>
      <c r="AE1138">
        <v>0.38501026694045176</v>
      </c>
      <c r="AF1138">
        <v>0.30177198306441844</v>
      </c>
      <c r="AG1138">
        <v>2593.3333333333339</v>
      </c>
      <c r="AH1138">
        <v>80</v>
      </c>
      <c r="AI1138">
        <v>6.6666666666666687</v>
      </c>
      <c r="AJ1138">
        <v>759.89059885105951</v>
      </c>
      <c r="AK1138">
        <v>-89.016241107550854</v>
      </c>
      <c r="AM1138">
        <v>-92.319723846415499</v>
      </c>
      <c r="AN1138">
        <v>99</v>
      </c>
      <c r="AO1138">
        <v>99</v>
      </c>
      <c r="AP1138">
        <v>99</v>
      </c>
      <c r="AQ1138">
        <v>99</v>
      </c>
      <c r="AR1138">
        <v>222.9166666666666</v>
      </c>
      <c r="AS1138">
        <v>19.502666076409835</v>
      </c>
    </row>
    <row r="1139" spans="1:45">
      <c r="A1139">
        <v>17</v>
      </c>
      <c r="B1139">
        <v>201</v>
      </c>
      <c r="C1139">
        <v>2023</v>
      </c>
      <c r="D1139">
        <v>9</v>
      </c>
      <c r="E1139">
        <v>99</v>
      </c>
      <c r="F1139">
        <v>99</v>
      </c>
      <c r="G1139">
        <v>99</v>
      </c>
      <c r="H1139">
        <v>99</v>
      </c>
      <c r="I1139">
        <v>99</v>
      </c>
      <c r="J1139">
        <v>999</v>
      </c>
      <c r="K1139">
        <v>99</v>
      </c>
      <c r="L1139">
        <v>99</v>
      </c>
      <c r="M1139">
        <v>2</v>
      </c>
      <c r="N1139">
        <v>99</v>
      </c>
      <c r="O1139">
        <v>99</v>
      </c>
      <c r="P1139">
        <v>99</v>
      </c>
      <c r="Q1139">
        <v>11</v>
      </c>
      <c r="R1139">
        <v>13</v>
      </c>
      <c r="S1139">
        <v>1.4545454545454548</v>
      </c>
      <c r="T1139">
        <v>2</v>
      </c>
      <c r="U1139">
        <v>209.50769230769225</v>
      </c>
      <c r="V1139">
        <v>23.07692307692308</v>
      </c>
      <c r="W1139">
        <v>0</v>
      </c>
      <c r="X1139">
        <v>7.6923076923076898</v>
      </c>
      <c r="Y1139">
        <v>67.790894118928634</v>
      </c>
      <c r="Z1139">
        <v>1.1927946424773612</v>
      </c>
      <c r="AA1139">
        <v>0</v>
      </c>
      <c r="AB1139">
        <v>22.60299777090864</v>
      </c>
      <c r="AE1139">
        <v>0.34482758620689652</v>
      </c>
      <c r="AF1139">
        <v>0.24607423015813523</v>
      </c>
      <c r="AG1139">
        <v>2480.8333333333339</v>
      </c>
      <c r="AH1139">
        <v>92.307692307692321</v>
      </c>
      <c r="AI1139">
        <v>23.07692307692308</v>
      </c>
      <c r="AJ1139">
        <v>942.68082556551906</v>
      </c>
      <c r="AK1139">
        <v>12.379526705539522</v>
      </c>
      <c r="AM1139">
        <v>-91.993850002680446</v>
      </c>
      <c r="AN1139">
        <v>99</v>
      </c>
      <c r="AO1139">
        <v>99</v>
      </c>
      <c r="AP1139">
        <v>99</v>
      </c>
      <c r="AQ1139">
        <v>99</v>
      </c>
      <c r="AR1139">
        <v>222.9166666666666</v>
      </c>
      <c r="AS1139">
        <v>18.316553355658471</v>
      </c>
    </row>
    <row r="1140" spans="1:45">
      <c r="A1140">
        <v>17</v>
      </c>
      <c r="B1140">
        <v>202</v>
      </c>
      <c r="C1140">
        <v>2023</v>
      </c>
      <c r="D1140">
        <v>10</v>
      </c>
      <c r="E1140">
        <v>99</v>
      </c>
      <c r="F1140">
        <v>99</v>
      </c>
      <c r="G1140">
        <v>99</v>
      </c>
      <c r="H1140">
        <v>99</v>
      </c>
      <c r="I1140">
        <v>99</v>
      </c>
      <c r="J1140">
        <v>999</v>
      </c>
      <c r="K1140">
        <v>99</v>
      </c>
      <c r="L1140">
        <v>99</v>
      </c>
      <c r="M1140">
        <v>2</v>
      </c>
      <c r="N1140">
        <v>99</v>
      </c>
      <c r="O1140">
        <v>99</v>
      </c>
      <c r="P1140">
        <v>99</v>
      </c>
      <c r="Q1140">
        <v>28</v>
      </c>
      <c r="R1140">
        <v>32</v>
      </c>
      <c r="S1140">
        <v>1.78125</v>
      </c>
      <c r="T1140">
        <v>2</v>
      </c>
      <c r="U1140">
        <v>215.74375000000001</v>
      </c>
      <c r="V1140">
        <v>0</v>
      </c>
      <c r="W1140">
        <v>0</v>
      </c>
      <c r="X1140">
        <v>0</v>
      </c>
      <c r="Y1140">
        <v>46.47475078940743</v>
      </c>
      <c r="Z1140">
        <v>1.0226917607470984</v>
      </c>
      <c r="AA1140">
        <v>0</v>
      </c>
      <c r="AB1140">
        <v>77.978553112102844</v>
      </c>
      <c r="AE1140">
        <v>0.33281331253250124</v>
      </c>
      <c r="AF1140">
        <v>0.24060854535687831</v>
      </c>
      <c r="AG1140">
        <v>2407.2962962962961</v>
      </c>
      <c r="AH1140">
        <v>84.375</v>
      </c>
      <c r="AI1140">
        <v>40.625</v>
      </c>
      <c r="AJ1140">
        <v>1015.2498986224774</v>
      </c>
      <c r="AK1140">
        <v>31.434136763758904</v>
      </c>
      <c r="AM1140">
        <v>61.044572050468247</v>
      </c>
      <c r="AN1140">
        <v>99</v>
      </c>
      <c r="AO1140">
        <v>99</v>
      </c>
      <c r="AP1140">
        <v>99</v>
      </c>
      <c r="AQ1140">
        <v>99</v>
      </c>
      <c r="AR1140">
        <v>220.11111111111111</v>
      </c>
      <c r="AS1140">
        <v>19.809285072786682</v>
      </c>
    </row>
    <row r="1141" spans="1:45">
      <c r="A1141">
        <v>17</v>
      </c>
      <c r="B1141">
        <v>203</v>
      </c>
      <c r="C1141">
        <v>2023</v>
      </c>
      <c r="D1141">
        <v>11</v>
      </c>
      <c r="E1141">
        <v>99</v>
      </c>
      <c r="F1141">
        <v>99</v>
      </c>
      <c r="G1141">
        <v>99</v>
      </c>
      <c r="H1141">
        <v>99</v>
      </c>
      <c r="I1141">
        <v>99</v>
      </c>
      <c r="J1141">
        <v>999</v>
      </c>
      <c r="K1141">
        <v>99</v>
      </c>
      <c r="L1141">
        <v>99</v>
      </c>
      <c r="M1141">
        <v>2</v>
      </c>
      <c r="N1141">
        <v>99</v>
      </c>
      <c r="O1141">
        <v>99</v>
      </c>
      <c r="P1141">
        <v>99</v>
      </c>
      <c r="Q1141">
        <v>10</v>
      </c>
      <c r="R1141">
        <v>10</v>
      </c>
      <c r="S1141">
        <v>2.4444444444444442</v>
      </c>
      <c r="T1141">
        <v>2</v>
      </c>
      <c r="U1141">
        <v>218.25</v>
      </c>
      <c r="V1141">
        <v>20</v>
      </c>
      <c r="W1141">
        <v>0</v>
      </c>
      <c r="X1141">
        <v>0</v>
      </c>
      <c r="Y1141">
        <v>64.012065268978773</v>
      </c>
      <c r="Z1141">
        <v>1.6200899228205488</v>
      </c>
      <c r="AA1141">
        <v>0</v>
      </c>
      <c r="AB1141">
        <v>31.309874626463181</v>
      </c>
      <c r="AE1141">
        <v>0.1162520344106022</v>
      </c>
      <c r="AF1141">
        <v>8.3642939959085602E-2</v>
      </c>
      <c r="AG1141">
        <v>3570</v>
      </c>
      <c r="AH1141">
        <v>90</v>
      </c>
      <c r="AI1141">
        <v>40</v>
      </c>
      <c r="AJ1141">
        <v>2156.1703189786376</v>
      </c>
      <c r="AK1141">
        <v>-62.733881788060799</v>
      </c>
      <c r="AM1141">
        <v>-28.121384407485831</v>
      </c>
      <c r="AN1141">
        <v>99</v>
      </c>
      <c r="AO1141">
        <v>99</v>
      </c>
      <c r="AP1141">
        <v>99</v>
      </c>
      <c r="AQ1141">
        <v>99</v>
      </c>
      <c r="AR1141">
        <v>212.6666666666666</v>
      </c>
      <c r="AS1141">
        <v>22.160307607251664</v>
      </c>
    </row>
    <row r="1142" spans="1:45">
      <c r="A1142">
        <v>17</v>
      </c>
      <c r="B1142">
        <v>204</v>
      </c>
      <c r="C1142">
        <v>2023</v>
      </c>
      <c r="D1142">
        <v>12</v>
      </c>
      <c r="E1142">
        <v>99</v>
      </c>
      <c r="F1142">
        <v>99</v>
      </c>
      <c r="G1142">
        <v>99</v>
      </c>
      <c r="H1142">
        <v>99</v>
      </c>
      <c r="I1142">
        <v>99</v>
      </c>
      <c r="J1142">
        <v>999</v>
      </c>
      <c r="K1142">
        <v>99</v>
      </c>
      <c r="L1142">
        <v>99</v>
      </c>
      <c r="M1142">
        <v>2</v>
      </c>
      <c r="N1142">
        <v>99</v>
      </c>
      <c r="O1142">
        <v>99</v>
      </c>
      <c r="P1142">
        <v>99</v>
      </c>
      <c r="Q1142">
        <v>5</v>
      </c>
      <c r="R1142">
        <v>5</v>
      </c>
      <c r="S1142">
        <v>2</v>
      </c>
      <c r="T1142">
        <v>2</v>
      </c>
      <c r="U1142">
        <v>210.84</v>
      </c>
      <c r="V1142">
        <v>0</v>
      </c>
      <c r="W1142">
        <v>0</v>
      </c>
      <c r="X1142">
        <v>0</v>
      </c>
      <c r="Y1142">
        <v>44.350585114516875</v>
      </c>
      <c r="Z1142">
        <v>1.0954451150103319</v>
      </c>
      <c r="AA1142">
        <v>0</v>
      </c>
      <c r="AB1142">
        <v>65.742306223406871</v>
      </c>
      <c r="AE1142">
        <v>0.25201612903225801</v>
      </c>
      <c r="AF1142">
        <v>0.17409685809834444</v>
      </c>
      <c r="AG1142">
        <v>2010.25</v>
      </c>
      <c r="AH1142">
        <v>80</v>
      </c>
      <c r="AI1142">
        <v>20</v>
      </c>
      <c r="AJ1142">
        <v>153.80080461428025</v>
      </c>
      <c r="AK1142">
        <v>77.126813257190307</v>
      </c>
      <c r="AM1142">
        <v>-2.5225495137849889</v>
      </c>
      <c r="AN1142">
        <v>99</v>
      </c>
      <c r="AO1142">
        <v>99</v>
      </c>
      <c r="AP1142">
        <v>99</v>
      </c>
      <c r="AQ1142">
        <v>99</v>
      </c>
      <c r="AR1142">
        <v>218.75</v>
      </c>
      <c r="AS1142">
        <v>19.975295813754077</v>
      </c>
    </row>
    <row r="1143" spans="1:45">
      <c r="A1143">
        <v>17</v>
      </c>
      <c r="B1143">
        <v>205</v>
      </c>
      <c r="C1143">
        <v>2023</v>
      </c>
      <c r="D1143">
        <v>1</v>
      </c>
      <c r="E1143">
        <v>99</v>
      </c>
      <c r="F1143">
        <v>99</v>
      </c>
      <c r="G1143">
        <v>99</v>
      </c>
      <c r="H1143">
        <v>99</v>
      </c>
      <c r="I1143">
        <v>99</v>
      </c>
      <c r="J1143">
        <v>999</v>
      </c>
      <c r="K1143">
        <v>99</v>
      </c>
      <c r="L1143">
        <v>99</v>
      </c>
      <c r="M1143">
        <v>3</v>
      </c>
      <c r="N1143">
        <v>99</v>
      </c>
      <c r="O1143">
        <v>99</v>
      </c>
      <c r="P1143">
        <v>99</v>
      </c>
      <c r="Q1143">
        <v>96</v>
      </c>
      <c r="R1143">
        <v>109</v>
      </c>
      <c r="S1143">
        <v>1.8971962616822424</v>
      </c>
      <c r="T1143">
        <v>3</v>
      </c>
      <c r="U1143">
        <v>223.90275229357795</v>
      </c>
      <c r="V1143">
        <v>2.7522935779816518</v>
      </c>
      <c r="W1143">
        <v>0</v>
      </c>
      <c r="X1143">
        <v>0.91743119266055051</v>
      </c>
      <c r="Y1143">
        <v>40.970489399068178</v>
      </c>
      <c r="Z1143">
        <v>1.1600002039220896</v>
      </c>
      <c r="AA1143">
        <v>0</v>
      </c>
      <c r="AB1143">
        <v>51.37465838197496</v>
      </c>
      <c r="AE1143">
        <v>1.9919590643274856</v>
      </c>
      <c r="AF1143">
        <v>1.4871492726676561</v>
      </c>
      <c r="AG1143">
        <v>2583.875</v>
      </c>
      <c r="AH1143">
        <v>80.733944954128447</v>
      </c>
      <c r="AI1143">
        <v>23.853211009174316</v>
      </c>
      <c r="AJ1143">
        <v>1160.6662742942483</v>
      </c>
      <c r="AK1143">
        <v>27.087788278228121</v>
      </c>
      <c r="AM1143">
        <v>45.867854688433525</v>
      </c>
      <c r="AN1143">
        <v>99</v>
      </c>
      <c r="AO1143">
        <v>99</v>
      </c>
      <c r="AP1143">
        <v>99</v>
      </c>
      <c r="AQ1143">
        <v>99</v>
      </c>
      <c r="AR1143">
        <v>220.25</v>
      </c>
      <c r="AS1143">
        <v>20.935956092813139</v>
      </c>
    </row>
    <row r="1144" spans="1:45">
      <c r="A1144">
        <v>17</v>
      </c>
      <c r="B1144">
        <v>206</v>
      </c>
      <c r="C1144">
        <v>2023</v>
      </c>
      <c r="D1144">
        <v>2</v>
      </c>
      <c r="E1144">
        <v>99</v>
      </c>
      <c r="F1144">
        <v>99</v>
      </c>
      <c r="G1144">
        <v>99</v>
      </c>
      <c r="H1144">
        <v>99</v>
      </c>
      <c r="I1144">
        <v>99</v>
      </c>
      <c r="J1144">
        <v>999</v>
      </c>
      <c r="K1144">
        <v>99</v>
      </c>
      <c r="L1144">
        <v>99</v>
      </c>
      <c r="M1144">
        <v>3</v>
      </c>
      <c r="N1144">
        <v>99</v>
      </c>
      <c r="O1144">
        <v>99</v>
      </c>
      <c r="P1144">
        <v>99</v>
      </c>
      <c r="Q1144">
        <v>64</v>
      </c>
      <c r="R1144">
        <v>78</v>
      </c>
      <c r="S1144">
        <v>2.0259740259740258</v>
      </c>
      <c r="T1144">
        <v>3</v>
      </c>
      <c r="U1144">
        <v>228.49102564102577</v>
      </c>
      <c r="V1144">
        <v>1.2820512820512819</v>
      </c>
      <c r="W1144">
        <v>0</v>
      </c>
      <c r="X1144">
        <v>0</v>
      </c>
      <c r="Y1144">
        <v>35.15340077613407</v>
      </c>
      <c r="Z1144">
        <v>1.1084956379760502</v>
      </c>
      <c r="AA1144">
        <v>0</v>
      </c>
      <c r="AB1144">
        <v>47.159191202880237</v>
      </c>
      <c r="AE1144">
        <v>2.1328958162428222</v>
      </c>
      <c r="AF1144">
        <v>1.645588402444206</v>
      </c>
      <c r="AG1144">
        <v>2442.9583333333339</v>
      </c>
      <c r="AH1144">
        <v>92.307692307692321</v>
      </c>
      <c r="AI1144">
        <v>28.205128205128201</v>
      </c>
      <c r="AJ1144">
        <v>810.67584009166865</v>
      </c>
      <c r="AK1144">
        <v>1.1421374830497522</v>
      </c>
      <c r="AM1144">
        <v>26.25499478187438</v>
      </c>
      <c r="AN1144">
        <v>99</v>
      </c>
      <c r="AO1144">
        <v>99</v>
      </c>
      <c r="AP1144">
        <v>99</v>
      </c>
      <c r="AQ1144">
        <v>99</v>
      </c>
      <c r="AR1144">
        <v>220.375</v>
      </c>
      <c r="AS1144">
        <v>21.161436374699903</v>
      </c>
    </row>
    <row r="1145" spans="1:45">
      <c r="A1145">
        <v>17</v>
      </c>
      <c r="B1145">
        <v>207</v>
      </c>
      <c r="C1145">
        <v>2023</v>
      </c>
      <c r="D1145">
        <v>3</v>
      </c>
      <c r="E1145">
        <v>99</v>
      </c>
      <c r="F1145">
        <v>99</v>
      </c>
      <c r="G1145">
        <v>99</v>
      </c>
      <c r="H1145">
        <v>99</v>
      </c>
      <c r="I1145">
        <v>99</v>
      </c>
      <c r="J1145">
        <v>999</v>
      </c>
      <c r="K1145">
        <v>99</v>
      </c>
      <c r="L1145">
        <v>99</v>
      </c>
      <c r="M1145">
        <v>3</v>
      </c>
      <c r="N1145">
        <v>99</v>
      </c>
      <c r="O1145">
        <v>99</v>
      </c>
      <c r="P1145">
        <v>99</v>
      </c>
      <c r="Q1145">
        <v>83</v>
      </c>
      <c r="R1145">
        <v>89</v>
      </c>
      <c r="S1145">
        <v>1.75</v>
      </c>
      <c r="T1145">
        <v>3</v>
      </c>
      <c r="U1145">
        <v>223.96292134831464</v>
      </c>
      <c r="V1145">
        <v>1.1235955056179776</v>
      </c>
      <c r="W1145">
        <v>0</v>
      </c>
      <c r="X1145">
        <v>0</v>
      </c>
      <c r="Y1145">
        <v>31.130726112952114</v>
      </c>
      <c r="Z1145">
        <v>0.90837241781011968</v>
      </c>
      <c r="AA1145">
        <v>0</v>
      </c>
      <c r="AB1145">
        <v>31.420257142379061</v>
      </c>
      <c r="AE1145">
        <v>1.7907444668008043</v>
      </c>
      <c r="AF1145">
        <v>1.3380831872919061</v>
      </c>
      <c r="AG1145">
        <v>2425.4457831325303</v>
      </c>
      <c r="AH1145">
        <v>93.258426966292163</v>
      </c>
      <c r="AI1145">
        <v>12.359550561797752</v>
      </c>
      <c r="AJ1145">
        <v>906.98744366399364</v>
      </c>
      <c r="AK1145">
        <v>-9.3089560086723271</v>
      </c>
      <c r="AM1145">
        <v>-4.1999210808858098</v>
      </c>
      <c r="AN1145">
        <v>99</v>
      </c>
      <c r="AO1145">
        <v>99</v>
      </c>
      <c r="AP1145">
        <v>99</v>
      </c>
      <c r="AQ1145">
        <v>99</v>
      </c>
      <c r="AR1145">
        <v>221.79518072289156</v>
      </c>
      <c r="AS1145">
        <v>20.338927845781566</v>
      </c>
    </row>
    <row r="1146" spans="1:45">
      <c r="A1146">
        <v>17</v>
      </c>
      <c r="B1146">
        <v>208</v>
      </c>
      <c r="C1146">
        <v>2023</v>
      </c>
      <c r="D1146">
        <v>4</v>
      </c>
      <c r="E1146">
        <v>99</v>
      </c>
      <c r="F1146">
        <v>99</v>
      </c>
      <c r="G1146">
        <v>99</v>
      </c>
      <c r="H1146">
        <v>99</v>
      </c>
      <c r="I1146">
        <v>99</v>
      </c>
      <c r="J1146">
        <v>999</v>
      </c>
      <c r="K1146">
        <v>99</v>
      </c>
      <c r="L1146">
        <v>99</v>
      </c>
      <c r="M1146">
        <v>3</v>
      </c>
      <c r="N1146">
        <v>99</v>
      </c>
      <c r="O1146">
        <v>99</v>
      </c>
      <c r="P1146">
        <v>99</v>
      </c>
      <c r="Q1146">
        <v>69</v>
      </c>
      <c r="R1146">
        <v>77</v>
      </c>
      <c r="S1146">
        <v>1.7333333333333338</v>
      </c>
      <c r="T1146">
        <v>3</v>
      </c>
      <c r="U1146">
        <v>222.57792207792204</v>
      </c>
      <c r="V1146">
        <v>3.8961038961038952</v>
      </c>
      <c r="W1146">
        <v>0</v>
      </c>
      <c r="X1146">
        <v>0</v>
      </c>
      <c r="Y1146">
        <v>35.534784945695243</v>
      </c>
      <c r="Z1146">
        <v>0.94427721123590158</v>
      </c>
      <c r="AA1146">
        <v>0</v>
      </c>
      <c r="AB1146">
        <v>34.274989913630279</v>
      </c>
      <c r="AE1146">
        <v>2.196861626248217</v>
      </c>
      <c r="AF1146">
        <v>1.6038885254192257</v>
      </c>
      <c r="AG1146">
        <v>2387.6029411764703</v>
      </c>
      <c r="AH1146">
        <v>88.3116883116883</v>
      </c>
      <c r="AI1146">
        <v>14.285714285714288</v>
      </c>
      <c r="AJ1146">
        <v>795.05911988291518</v>
      </c>
      <c r="AK1146">
        <v>6.7227952718896491</v>
      </c>
      <c r="AM1146">
        <v>-2.2169803537847952</v>
      </c>
      <c r="AN1146">
        <v>99</v>
      </c>
      <c r="AO1146">
        <v>99</v>
      </c>
      <c r="AP1146">
        <v>99</v>
      </c>
      <c r="AQ1146">
        <v>99</v>
      </c>
      <c r="AR1146">
        <v>221.83823529411765</v>
      </c>
      <c r="AS1146">
        <v>20.379345402416138</v>
      </c>
    </row>
    <row r="1147" spans="1:45">
      <c r="A1147">
        <v>17</v>
      </c>
      <c r="B1147">
        <v>209</v>
      </c>
      <c r="C1147">
        <v>2023</v>
      </c>
      <c r="D1147">
        <v>5</v>
      </c>
      <c r="E1147">
        <v>99</v>
      </c>
      <c r="F1147">
        <v>99</v>
      </c>
      <c r="G1147">
        <v>99</v>
      </c>
      <c r="H1147">
        <v>99</v>
      </c>
      <c r="I1147">
        <v>99</v>
      </c>
      <c r="J1147">
        <v>999</v>
      </c>
      <c r="K1147">
        <v>99</v>
      </c>
      <c r="L1147">
        <v>99</v>
      </c>
      <c r="M1147">
        <v>3</v>
      </c>
      <c r="N1147">
        <v>99</v>
      </c>
      <c r="O1147">
        <v>99</v>
      </c>
      <c r="P1147">
        <v>99</v>
      </c>
      <c r="Q1147">
        <v>69</v>
      </c>
      <c r="R1147">
        <v>78</v>
      </c>
      <c r="S1147">
        <v>1.9350649350649352</v>
      </c>
      <c r="T1147">
        <v>3</v>
      </c>
      <c r="U1147">
        <v>222.8705128205128</v>
      </c>
      <c r="V1147">
        <v>1.2820512820512819</v>
      </c>
      <c r="W1147">
        <v>0</v>
      </c>
      <c r="X1147">
        <v>0</v>
      </c>
      <c r="Y1147">
        <v>36.384929639415525</v>
      </c>
      <c r="Z1147">
        <v>1.0186142445172361</v>
      </c>
      <c r="AA1147">
        <v>0</v>
      </c>
      <c r="AB1147">
        <v>39.311061203688446</v>
      </c>
      <c r="AE1147">
        <v>1.8575851393188847</v>
      </c>
      <c r="AF1147">
        <v>1.3605621602194822</v>
      </c>
      <c r="AG1147">
        <v>2453.7352941176473</v>
      </c>
      <c r="AH1147">
        <v>87.179487179487182</v>
      </c>
      <c r="AI1147">
        <v>28.205128205128201</v>
      </c>
      <c r="AJ1147">
        <v>900.17507476318974</v>
      </c>
      <c r="AK1147">
        <v>-12.919276536952109</v>
      </c>
      <c r="AM1147">
        <v>11.790729542113199</v>
      </c>
      <c r="AN1147">
        <v>99</v>
      </c>
      <c r="AO1147">
        <v>99</v>
      </c>
      <c r="AP1147">
        <v>99</v>
      </c>
      <c r="AQ1147">
        <v>99</v>
      </c>
      <c r="AR1147">
        <v>220.95588235294119</v>
      </c>
      <c r="AS1147">
        <v>20.512288063827</v>
      </c>
    </row>
    <row r="1148" spans="1:45">
      <c r="A1148">
        <v>17</v>
      </c>
      <c r="B1148">
        <v>210</v>
      </c>
      <c r="C1148">
        <v>2023</v>
      </c>
      <c r="D1148">
        <v>6</v>
      </c>
      <c r="E1148">
        <v>99</v>
      </c>
      <c r="F1148">
        <v>99</v>
      </c>
      <c r="G1148">
        <v>99</v>
      </c>
      <c r="H1148">
        <v>99</v>
      </c>
      <c r="I1148">
        <v>99</v>
      </c>
      <c r="J1148">
        <v>999</v>
      </c>
      <c r="K1148">
        <v>99</v>
      </c>
      <c r="L1148">
        <v>99</v>
      </c>
      <c r="M1148">
        <v>3</v>
      </c>
      <c r="N1148">
        <v>99</v>
      </c>
      <c r="O1148">
        <v>99</v>
      </c>
      <c r="P1148">
        <v>99</v>
      </c>
      <c r="Q1148">
        <v>78</v>
      </c>
      <c r="R1148">
        <v>89</v>
      </c>
      <c r="S1148">
        <v>1.9080459770114944</v>
      </c>
      <c r="T1148">
        <v>3</v>
      </c>
      <c r="U1148">
        <v>224.42247191011245</v>
      </c>
      <c r="V1148">
        <v>5.617977528089888</v>
      </c>
      <c r="W1148">
        <v>0</v>
      </c>
      <c r="X1148">
        <v>0</v>
      </c>
      <c r="Y1148">
        <v>40.028461090334559</v>
      </c>
      <c r="Z1148">
        <v>1.1991714785648928</v>
      </c>
      <c r="AA1148">
        <v>0</v>
      </c>
      <c r="AB1148">
        <v>61.33658454036452</v>
      </c>
      <c r="AE1148">
        <v>1.984392419175028</v>
      </c>
      <c r="AF1148">
        <v>1.474411247914734</v>
      </c>
      <c r="AG1148">
        <v>2515.9499999999998</v>
      </c>
      <c r="AH1148">
        <v>89.887640449438209</v>
      </c>
      <c r="AI1148">
        <v>25.842696629213474</v>
      </c>
      <c r="AJ1148">
        <v>933.37249932703764</v>
      </c>
      <c r="AK1148">
        <v>1.0334392671920518</v>
      </c>
      <c r="AM1148">
        <v>-0.17518287948536518</v>
      </c>
      <c r="AN1148">
        <v>99</v>
      </c>
      <c r="AO1148">
        <v>99</v>
      </c>
      <c r="AP1148">
        <v>99</v>
      </c>
      <c r="AQ1148">
        <v>99</v>
      </c>
      <c r="AR1148">
        <v>219.41249999999999</v>
      </c>
      <c r="AS1148">
        <v>21.026498734646296</v>
      </c>
    </row>
    <row r="1149" spans="1:45">
      <c r="A1149">
        <v>17</v>
      </c>
      <c r="B1149">
        <v>211</v>
      </c>
      <c r="C1149">
        <v>2023</v>
      </c>
      <c r="D1149">
        <v>7</v>
      </c>
      <c r="E1149">
        <v>99</v>
      </c>
      <c r="F1149">
        <v>99</v>
      </c>
      <c r="G1149">
        <v>99</v>
      </c>
      <c r="H1149">
        <v>99</v>
      </c>
      <c r="I1149">
        <v>99</v>
      </c>
      <c r="J1149">
        <v>999</v>
      </c>
      <c r="K1149">
        <v>99</v>
      </c>
      <c r="L1149">
        <v>99</v>
      </c>
      <c r="M1149">
        <v>3</v>
      </c>
      <c r="N1149">
        <v>99</v>
      </c>
      <c r="O1149">
        <v>99</v>
      </c>
      <c r="P1149">
        <v>99</v>
      </c>
      <c r="Q1149">
        <v>73</v>
      </c>
      <c r="R1149">
        <v>77</v>
      </c>
      <c r="S1149">
        <v>1.6363636363636362</v>
      </c>
      <c r="T1149">
        <v>3</v>
      </c>
      <c r="U1149">
        <v>228.11558441558441</v>
      </c>
      <c r="V1149">
        <v>1.2987012987012985</v>
      </c>
      <c r="W1149">
        <v>0</v>
      </c>
      <c r="X1149">
        <v>0</v>
      </c>
      <c r="Y1149">
        <v>31.962758625378648</v>
      </c>
      <c r="Z1149">
        <v>1.0557091653455362</v>
      </c>
      <c r="AA1149">
        <v>0</v>
      </c>
      <c r="AB1149">
        <v>65.222471101355751</v>
      </c>
      <c r="AE1149">
        <v>2.6469577174286698</v>
      </c>
      <c r="AF1149">
        <v>2.0261524535848094</v>
      </c>
      <c r="AG1149">
        <v>2356.6166666666672</v>
      </c>
      <c r="AH1149">
        <v>77.922077922077904</v>
      </c>
      <c r="AI1149">
        <v>11.688311688311691</v>
      </c>
      <c r="AJ1149">
        <v>745.80073504179984</v>
      </c>
      <c r="AK1149">
        <v>-1.1105650858355178</v>
      </c>
      <c r="AM1149">
        <v>41.377455792500406</v>
      </c>
      <c r="AN1149">
        <v>99</v>
      </c>
      <c r="AO1149">
        <v>99</v>
      </c>
      <c r="AP1149">
        <v>99</v>
      </c>
      <c r="AQ1149">
        <v>99</v>
      </c>
      <c r="AR1149">
        <v>223</v>
      </c>
      <c r="AS1149">
        <v>20.286973852918504</v>
      </c>
    </row>
    <row r="1150" spans="1:45">
      <c r="A1150">
        <v>17</v>
      </c>
      <c r="B1150">
        <v>212</v>
      </c>
      <c r="C1150">
        <v>2023</v>
      </c>
      <c r="D1150">
        <v>8</v>
      </c>
      <c r="E1150">
        <v>99</v>
      </c>
      <c r="F1150">
        <v>99</v>
      </c>
      <c r="G1150">
        <v>99</v>
      </c>
      <c r="H1150">
        <v>99</v>
      </c>
      <c r="I1150">
        <v>99</v>
      </c>
      <c r="J1150">
        <v>999</v>
      </c>
      <c r="K1150">
        <v>99</v>
      </c>
      <c r="L1150">
        <v>99</v>
      </c>
      <c r="M1150">
        <v>3</v>
      </c>
      <c r="N1150">
        <v>99</v>
      </c>
      <c r="O1150">
        <v>99</v>
      </c>
      <c r="P1150">
        <v>99</v>
      </c>
      <c r="Q1150">
        <v>104</v>
      </c>
      <c r="R1150">
        <v>114</v>
      </c>
      <c r="S1150">
        <v>1.9821428571428577</v>
      </c>
      <c r="T1150">
        <v>3</v>
      </c>
      <c r="U1150">
        <v>231.29824561403512</v>
      </c>
      <c r="V1150">
        <v>1.7543859649122804</v>
      </c>
      <c r="W1150">
        <v>0</v>
      </c>
      <c r="X1150">
        <v>0.87719298245614019</v>
      </c>
      <c r="Y1150">
        <v>38.857777072644879</v>
      </c>
      <c r="Z1150">
        <v>1.1850919910331368</v>
      </c>
      <c r="AA1150">
        <v>0</v>
      </c>
      <c r="AB1150">
        <v>42.658726751188226</v>
      </c>
      <c r="AE1150">
        <v>2.9260780287474346</v>
      </c>
      <c r="AF1150">
        <v>2.3040751844339327</v>
      </c>
      <c r="AG1150">
        <v>2355.2222222222222</v>
      </c>
      <c r="AH1150">
        <v>78.947368421052644</v>
      </c>
      <c r="AI1150">
        <v>16.666666666666671</v>
      </c>
      <c r="AJ1150">
        <v>779.31540865867612</v>
      </c>
      <c r="AK1150">
        <v>-4.8544714406577754</v>
      </c>
      <c r="AM1150">
        <v>19.831678567799464</v>
      </c>
      <c r="AN1150">
        <v>99</v>
      </c>
      <c r="AO1150">
        <v>99</v>
      </c>
      <c r="AP1150">
        <v>99</v>
      </c>
      <c r="AQ1150">
        <v>99</v>
      </c>
      <c r="AR1150">
        <v>221.8333333333334</v>
      </c>
      <c r="AS1150">
        <v>21.109712385777168</v>
      </c>
    </row>
    <row r="1151" spans="1:45">
      <c r="A1151">
        <v>17</v>
      </c>
      <c r="B1151">
        <v>213</v>
      </c>
      <c r="C1151">
        <v>2023</v>
      </c>
      <c r="D1151">
        <v>9</v>
      </c>
      <c r="E1151">
        <v>99</v>
      </c>
      <c r="F1151">
        <v>99</v>
      </c>
      <c r="G1151">
        <v>99</v>
      </c>
      <c r="H1151">
        <v>99</v>
      </c>
      <c r="I1151">
        <v>99</v>
      </c>
      <c r="J1151">
        <v>999</v>
      </c>
      <c r="K1151">
        <v>99</v>
      </c>
      <c r="L1151">
        <v>99</v>
      </c>
      <c r="M1151">
        <v>3</v>
      </c>
      <c r="N1151">
        <v>99</v>
      </c>
      <c r="O1151">
        <v>99</v>
      </c>
      <c r="P1151">
        <v>99</v>
      </c>
      <c r="Q1151">
        <v>96</v>
      </c>
      <c r="R1151">
        <v>110</v>
      </c>
      <c r="S1151">
        <v>1.7476635514018692</v>
      </c>
      <c r="T1151">
        <v>3</v>
      </c>
      <c r="U1151">
        <v>227.27727272727259</v>
      </c>
      <c r="V1151">
        <v>3.6363636363636358</v>
      </c>
      <c r="W1151">
        <v>0</v>
      </c>
      <c r="X1151">
        <v>0</v>
      </c>
      <c r="Y1151">
        <v>32.800201382672263</v>
      </c>
      <c r="Z1151">
        <v>1.0661056242279638</v>
      </c>
      <c r="AA1151">
        <v>0</v>
      </c>
      <c r="AB1151">
        <v>31.577461448193318</v>
      </c>
      <c r="AE1151">
        <v>2.9177718832891242</v>
      </c>
      <c r="AF1151">
        <v>2.2587673634412022</v>
      </c>
      <c r="AG1151">
        <v>2455.5222222222219</v>
      </c>
      <c r="AH1151">
        <v>81.818181818181813</v>
      </c>
      <c r="AI1151">
        <v>17.272727272727277</v>
      </c>
      <c r="AJ1151">
        <v>897.52842391112893</v>
      </c>
      <c r="AK1151">
        <v>6.8893666423753039</v>
      </c>
      <c r="AM1151">
        <v>33.314516129681074</v>
      </c>
      <c r="AN1151">
        <v>99</v>
      </c>
      <c r="AO1151">
        <v>99</v>
      </c>
      <c r="AP1151">
        <v>99</v>
      </c>
      <c r="AQ1151">
        <v>99</v>
      </c>
      <c r="AR1151">
        <v>222.9</v>
      </c>
      <c r="AS1151">
        <v>20.495188076933804</v>
      </c>
    </row>
    <row r="1152" spans="1:45">
      <c r="A1152">
        <v>17</v>
      </c>
      <c r="B1152">
        <v>214</v>
      </c>
      <c r="C1152">
        <v>2023</v>
      </c>
      <c r="D1152">
        <v>10</v>
      </c>
      <c r="E1152">
        <v>99</v>
      </c>
      <c r="F1152">
        <v>99</v>
      </c>
      <c r="G1152">
        <v>99</v>
      </c>
      <c r="H1152">
        <v>99</v>
      </c>
      <c r="I1152">
        <v>99</v>
      </c>
      <c r="J1152">
        <v>999</v>
      </c>
      <c r="K1152">
        <v>99</v>
      </c>
      <c r="L1152">
        <v>99</v>
      </c>
      <c r="M1152">
        <v>3</v>
      </c>
      <c r="N1152">
        <v>99</v>
      </c>
      <c r="O1152">
        <v>99</v>
      </c>
      <c r="P1152">
        <v>99</v>
      </c>
      <c r="Q1152">
        <v>183</v>
      </c>
      <c r="R1152">
        <v>244</v>
      </c>
      <c r="S1152">
        <v>2.1033057851239674</v>
      </c>
      <c r="T1152">
        <v>3</v>
      </c>
      <c r="U1152">
        <v>225.57377049180329</v>
      </c>
      <c r="V1152">
        <v>3.2786885245901645</v>
      </c>
      <c r="W1152">
        <v>0</v>
      </c>
      <c r="X1152">
        <v>1.2295081967213115</v>
      </c>
      <c r="Y1152">
        <v>45.822588751419637</v>
      </c>
      <c r="Z1152">
        <v>1.2924268139225601</v>
      </c>
      <c r="AA1152">
        <v>0</v>
      </c>
      <c r="AB1152">
        <v>65.171527010000901</v>
      </c>
      <c r="AE1152">
        <v>2.5377015080603225</v>
      </c>
      <c r="AF1152">
        <v>1.9182326163044401</v>
      </c>
      <c r="AG1152">
        <v>2477.5837104072402</v>
      </c>
      <c r="AH1152">
        <v>90.573770491803273</v>
      </c>
      <c r="AI1152">
        <v>33.606557377049178</v>
      </c>
      <c r="AJ1152">
        <v>1016.4489328233944</v>
      </c>
      <c r="AK1152">
        <v>12.276160538338557</v>
      </c>
      <c r="AM1152">
        <v>27.88097797880112</v>
      </c>
      <c r="AN1152">
        <v>99</v>
      </c>
      <c r="AO1152">
        <v>99</v>
      </c>
      <c r="AP1152">
        <v>99</v>
      </c>
      <c r="AQ1152">
        <v>99</v>
      </c>
      <c r="AR1152">
        <v>219.73303167420812</v>
      </c>
      <c r="AS1152">
        <v>21.146658941737599</v>
      </c>
    </row>
    <row r="1153" spans="1:45">
      <c r="A1153">
        <v>17</v>
      </c>
      <c r="B1153">
        <v>215</v>
      </c>
      <c r="C1153">
        <v>2023</v>
      </c>
      <c r="D1153">
        <v>11</v>
      </c>
      <c r="E1153">
        <v>99</v>
      </c>
      <c r="F1153">
        <v>99</v>
      </c>
      <c r="G1153">
        <v>99</v>
      </c>
      <c r="H1153">
        <v>99</v>
      </c>
      <c r="I1153">
        <v>99</v>
      </c>
      <c r="J1153">
        <v>999</v>
      </c>
      <c r="K1153">
        <v>99</v>
      </c>
      <c r="L1153">
        <v>99</v>
      </c>
      <c r="M1153">
        <v>3</v>
      </c>
      <c r="N1153">
        <v>99</v>
      </c>
      <c r="O1153">
        <v>99</v>
      </c>
      <c r="P1153">
        <v>99</v>
      </c>
      <c r="Q1153">
        <v>151</v>
      </c>
      <c r="R1153">
        <v>182</v>
      </c>
      <c r="S1153">
        <v>2.3166666666666673</v>
      </c>
      <c r="T1153">
        <v>3</v>
      </c>
      <c r="U1153">
        <v>230.31208791208769</v>
      </c>
      <c r="V1153">
        <v>6.043956043956042</v>
      </c>
      <c r="W1153">
        <v>0</v>
      </c>
      <c r="X1153">
        <v>3.8461538461538449</v>
      </c>
      <c r="Y1153">
        <v>52.389836979300078</v>
      </c>
      <c r="Z1153">
        <v>1.4491682174918556</v>
      </c>
      <c r="AA1153">
        <v>0</v>
      </c>
      <c r="AB1153">
        <v>62.241309548430571</v>
      </c>
      <c r="AE1153">
        <v>2.1157870262729599</v>
      </c>
      <c r="AF1153">
        <v>1.6064349991647178</v>
      </c>
      <c r="AG1153">
        <v>2634.9518072289156</v>
      </c>
      <c r="AH1153">
        <v>91.208791208791183</v>
      </c>
      <c r="AI1153">
        <v>40.109890109890109</v>
      </c>
      <c r="AJ1153">
        <v>1183.4660388652203</v>
      </c>
      <c r="AK1153">
        <v>3.4509657820671991</v>
      </c>
      <c r="AM1153">
        <v>22.265565210096391</v>
      </c>
      <c r="AN1153">
        <v>99</v>
      </c>
      <c r="AO1153">
        <v>99</v>
      </c>
      <c r="AP1153">
        <v>99</v>
      </c>
      <c r="AQ1153">
        <v>99</v>
      </c>
      <c r="AR1153">
        <v>217.96987951807225</v>
      </c>
      <c r="AS1153">
        <v>21.858868123566204</v>
      </c>
    </row>
    <row r="1154" spans="1:45">
      <c r="A1154">
        <v>17</v>
      </c>
      <c r="B1154">
        <v>216</v>
      </c>
      <c r="C1154">
        <v>2023</v>
      </c>
      <c r="D1154">
        <v>12</v>
      </c>
      <c r="E1154">
        <v>99</v>
      </c>
      <c r="F1154">
        <v>99</v>
      </c>
      <c r="G1154">
        <v>99</v>
      </c>
      <c r="H1154">
        <v>99</v>
      </c>
      <c r="I1154">
        <v>99</v>
      </c>
      <c r="J1154">
        <v>999</v>
      </c>
      <c r="K1154">
        <v>99</v>
      </c>
      <c r="L1154">
        <v>99</v>
      </c>
      <c r="M1154">
        <v>3</v>
      </c>
      <c r="N1154">
        <v>99</v>
      </c>
      <c r="O1154">
        <v>99</v>
      </c>
      <c r="P1154">
        <v>99</v>
      </c>
      <c r="Q1154">
        <v>19</v>
      </c>
      <c r="R1154">
        <v>22</v>
      </c>
      <c r="S1154">
        <v>2.3181818181818183</v>
      </c>
      <c r="T1154">
        <v>3</v>
      </c>
      <c r="U1154">
        <v>217.31363636363639</v>
      </c>
      <c r="V1154">
        <v>0</v>
      </c>
      <c r="W1154">
        <v>0</v>
      </c>
      <c r="X1154">
        <v>0</v>
      </c>
      <c r="Y1154">
        <v>47.02138097286209</v>
      </c>
      <c r="Z1154">
        <v>1.4265777114977465</v>
      </c>
      <c r="AA1154">
        <v>0</v>
      </c>
      <c r="AB1154">
        <v>52.847927003327193</v>
      </c>
      <c r="AE1154">
        <v>1.1088709677419355</v>
      </c>
      <c r="AF1154">
        <v>0.78954626150860818</v>
      </c>
      <c r="AG1154">
        <v>2590.894736842105</v>
      </c>
      <c r="AH1154">
        <v>86.363636363636346</v>
      </c>
      <c r="AI1154">
        <v>50</v>
      </c>
      <c r="AJ1154">
        <v>1254.8769239183675</v>
      </c>
      <c r="AK1154">
        <v>-21.517980290920047</v>
      </c>
      <c r="AM1154">
        <v>-14.682845468229123</v>
      </c>
      <c r="AN1154">
        <v>99</v>
      </c>
      <c r="AO1154">
        <v>99</v>
      </c>
      <c r="AP1154">
        <v>99</v>
      </c>
      <c r="AQ1154">
        <v>99</v>
      </c>
      <c r="AR1154">
        <v>215.89473684210523</v>
      </c>
      <c r="AS1154">
        <v>21.699496997490787</v>
      </c>
    </row>
    <row r="1155" spans="1:45">
      <c r="A1155">
        <v>17</v>
      </c>
      <c r="B1155">
        <v>217</v>
      </c>
      <c r="C1155">
        <v>2023</v>
      </c>
      <c r="D1155">
        <v>1</v>
      </c>
      <c r="E1155">
        <v>99</v>
      </c>
      <c r="F1155">
        <v>99</v>
      </c>
      <c r="G1155">
        <v>99</v>
      </c>
      <c r="H1155">
        <v>99</v>
      </c>
      <c r="I1155">
        <v>99</v>
      </c>
      <c r="J1155">
        <v>999</v>
      </c>
      <c r="K1155">
        <v>99</v>
      </c>
      <c r="L1155">
        <v>99</v>
      </c>
      <c r="M1155">
        <v>4</v>
      </c>
      <c r="N1155">
        <v>99</v>
      </c>
      <c r="O1155">
        <v>99</v>
      </c>
      <c r="P1155">
        <v>99</v>
      </c>
      <c r="Q1155">
        <v>240</v>
      </c>
      <c r="R1155">
        <v>267</v>
      </c>
      <c r="S1155">
        <v>2.0984848484848482</v>
      </c>
      <c r="T1155">
        <v>4</v>
      </c>
      <c r="U1155">
        <v>247.57340823970037</v>
      </c>
      <c r="V1155">
        <v>3.3707865168539315</v>
      </c>
      <c r="W1155">
        <v>0</v>
      </c>
      <c r="X1155">
        <v>1.4981273408239701</v>
      </c>
      <c r="Y1155">
        <v>38.014298571386753</v>
      </c>
      <c r="Z1155">
        <v>1.0917265951954502</v>
      </c>
      <c r="AA1155">
        <v>0</v>
      </c>
      <c r="AB1155">
        <v>56.958251409179077</v>
      </c>
      <c r="AE1155">
        <v>4.8793859649122808</v>
      </c>
      <c r="AF1155">
        <v>4.027948320322742</v>
      </c>
      <c r="AG1155">
        <v>2375.7791164658634</v>
      </c>
      <c r="AH1155">
        <v>93.258426966292163</v>
      </c>
      <c r="AI1155">
        <v>14.606741573033702</v>
      </c>
      <c r="AJ1155">
        <v>890.92634173156387</v>
      </c>
      <c r="AK1155">
        <v>23.181079421362497</v>
      </c>
      <c r="AM1155">
        <v>33.216331569418301</v>
      </c>
      <c r="AN1155">
        <v>99</v>
      </c>
      <c r="AO1155">
        <v>99</v>
      </c>
      <c r="AP1155">
        <v>99</v>
      </c>
      <c r="AQ1155">
        <v>99</v>
      </c>
      <c r="AR1155">
        <v>225.20481927710844</v>
      </c>
      <c r="AS1155">
        <v>21.759176910929835</v>
      </c>
    </row>
    <row r="1156" spans="1:45">
      <c r="A1156">
        <v>17</v>
      </c>
      <c r="B1156">
        <v>218</v>
      </c>
      <c r="C1156">
        <v>2023</v>
      </c>
      <c r="D1156">
        <v>2</v>
      </c>
      <c r="E1156">
        <v>99</v>
      </c>
      <c r="F1156">
        <v>99</v>
      </c>
      <c r="G1156">
        <v>99</v>
      </c>
      <c r="H1156">
        <v>99</v>
      </c>
      <c r="I1156">
        <v>99</v>
      </c>
      <c r="J1156">
        <v>999</v>
      </c>
      <c r="K1156">
        <v>99</v>
      </c>
      <c r="L1156">
        <v>99</v>
      </c>
      <c r="M1156">
        <v>4</v>
      </c>
      <c r="N1156">
        <v>99</v>
      </c>
      <c r="O1156">
        <v>99</v>
      </c>
      <c r="P1156">
        <v>99</v>
      </c>
      <c r="Q1156">
        <v>170</v>
      </c>
      <c r="R1156">
        <v>205</v>
      </c>
      <c r="S1156">
        <v>2.0585365853658546</v>
      </c>
      <c r="T1156">
        <v>4</v>
      </c>
      <c r="U1156">
        <v>236.3258536585366</v>
      </c>
      <c r="V1156">
        <v>0.97560975609756095</v>
      </c>
      <c r="W1156">
        <v>0</v>
      </c>
      <c r="X1156">
        <v>0.48780487804878048</v>
      </c>
      <c r="Y1156">
        <v>39.706796922343422</v>
      </c>
      <c r="Z1156">
        <v>1.0200372087321596</v>
      </c>
      <c r="AA1156">
        <v>0</v>
      </c>
      <c r="AB1156">
        <v>53.190327449964251</v>
      </c>
      <c r="AE1156">
        <v>5.6056877221766488</v>
      </c>
      <c r="AF1156">
        <v>4.4732437572891239</v>
      </c>
      <c r="AG1156">
        <v>2341.3651685393256</v>
      </c>
      <c r="AH1156">
        <v>86.341463414634177</v>
      </c>
      <c r="AI1156">
        <v>19.512195121951219</v>
      </c>
      <c r="AJ1156">
        <v>701.96412751283879</v>
      </c>
      <c r="AK1156">
        <v>25.962433964184576</v>
      </c>
      <c r="AM1156">
        <v>54.459273256940314</v>
      </c>
      <c r="AN1156">
        <v>99</v>
      </c>
      <c r="AO1156">
        <v>99</v>
      </c>
      <c r="AP1156">
        <v>99</v>
      </c>
      <c r="AQ1156">
        <v>99</v>
      </c>
      <c r="AR1156">
        <v>221.96629213483152</v>
      </c>
      <c r="AS1156">
        <v>21.749046920473464</v>
      </c>
    </row>
    <row r="1157" spans="1:45">
      <c r="A1157">
        <v>17</v>
      </c>
      <c r="B1157">
        <v>219</v>
      </c>
      <c r="C1157">
        <v>2023</v>
      </c>
      <c r="D1157">
        <v>3</v>
      </c>
      <c r="E1157">
        <v>99</v>
      </c>
      <c r="F1157">
        <v>99</v>
      </c>
      <c r="G1157">
        <v>99</v>
      </c>
      <c r="H1157">
        <v>99</v>
      </c>
      <c r="I1157">
        <v>99</v>
      </c>
      <c r="J1157">
        <v>999</v>
      </c>
      <c r="K1157">
        <v>99</v>
      </c>
      <c r="L1157">
        <v>99</v>
      </c>
      <c r="M1157">
        <v>4</v>
      </c>
      <c r="N1157">
        <v>99</v>
      </c>
      <c r="O1157">
        <v>99</v>
      </c>
      <c r="P1157">
        <v>99</v>
      </c>
      <c r="Q1157">
        <v>203</v>
      </c>
      <c r="R1157">
        <v>235</v>
      </c>
      <c r="S1157">
        <v>2.0732758620689653</v>
      </c>
      <c r="T1157">
        <v>4</v>
      </c>
      <c r="U1157">
        <v>241.26553191489367</v>
      </c>
      <c r="V1157">
        <v>3.4042553191489366</v>
      </c>
      <c r="W1157">
        <v>0</v>
      </c>
      <c r="X1157">
        <v>0.42553191489361714</v>
      </c>
      <c r="Y1157">
        <v>37.192229273520411</v>
      </c>
      <c r="Z1157">
        <v>1.1239347522973757</v>
      </c>
      <c r="AA1157">
        <v>0</v>
      </c>
      <c r="AB1157">
        <v>52.573008710230319</v>
      </c>
      <c r="AE1157">
        <v>4.7283702213279684</v>
      </c>
      <c r="AF1157">
        <v>3.8060994096717513</v>
      </c>
      <c r="AG1157">
        <v>2302.6915887850464</v>
      </c>
      <c r="AH1157">
        <v>90.638297872340402</v>
      </c>
      <c r="AI1157">
        <v>13.617021276595748</v>
      </c>
      <c r="AJ1157">
        <v>834.14486864804746</v>
      </c>
      <c r="AK1157">
        <v>13.721234851358124</v>
      </c>
      <c r="AM1157">
        <v>25.929500065999161</v>
      </c>
      <c r="AN1157">
        <v>99</v>
      </c>
      <c r="AO1157">
        <v>99</v>
      </c>
      <c r="AP1157">
        <v>99</v>
      </c>
      <c r="AQ1157">
        <v>99</v>
      </c>
      <c r="AR1157">
        <v>223.41588785046724</v>
      </c>
      <c r="AS1157">
        <v>21.690764855008048</v>
      </c>
    </row>
    <row r="1158" spans="1:45">
      <c r="A1158">
        <v>17</v>
      </c>
      <c r="B1158">
        <v>220</v>
      </c>
      <c r="C1158">
        <v>2023</v>
      </c>
      <c r="D1158">
        <v>4</v>
      </c>
      <c r="E1158">
        <v>99</v>
      </c>
      <c r="F1158">
        <v>99</v>
      </c>
      <c r="G1158">
        <v>99</v>
      </c>
      <c r="H1158">
        <v>99</v>
      </c>
      <c r="I1158">
        <v>99</v>
      </c>
      <c r="J1158">
        <v>999</v>
      </c>
      <c r="K1158">
        <v>99</v>
      </c>
      <c r="L1158">
        <v>99</v>
      </c>
      <c r="M1158">
        <v>4</v>
      </c>
      <c r="N1158">
        <v>99</v>
      </c>
      <c r="O1158">
        <v>99</v>
      </c>
      <c r="P1158">
        <v>99</v>
      </c>
      <c r="Q1158">
        <v>159</v>
      </c>
      <c r="R1158">
        <v>176</v>
      </c>
      <c r="S1158">
        <v>2.0689655172413794</v>
      </c>
      <c r="T1158">
        <v>4</v>
      </c>
      <c r="U1158">
        <v>238.35170454545448</v>
      </c>
      <c r="V1158">
        <v>2.2727272727272729</v>
      </c>
      <c r="W1158">
        <v>0</v>
      </c>
      <c r="X1158">
        <v>0</v>
      </c>
      <c r="Y1158">
        <v>34.466243324632302</v>
      </c>
      <c r="Z1158">
        <v>1.124649382661395</v>
      </c>
      <c r="AA1158">
        <v>0</v>
      </c>
      <c r="AB1158">
        <v>53.084182836156472</v>
      </c>
      <c r="AE1158">
        <v>5.0213980028530658</v>
      </c>
      <c r="AF1158">
        <v>3.9258373400521607</v>
      </c>
      <c r="AG1158">
        <v>2303.9150326797394</v>
      </c>
      <c r="AH1158">
        <v>86.931818181818173</v>
      </c>
      <c r="AI1158">
        <v>13.06818181818182</v>
      </c>
      <c r="AJ1158">
        <v>762.10355554994112</v>
      </c>
      <c r="AK1158">
        <v>5.2612061102791605</v>
      </c>
      <c r="AM1158">
        <v>-1.0525514294549076</v>
      </c>
      <c r="AN1158">
        <v>99</v>
      </c>
      <c r="AO1158">
        <v>99</v>
      </c>
      <c r="AP1158">
        <v>99</v>
      </c>
      <c r="AQ1158">
        <v>99</v>
      </c>
      <c r="AR1158">
        <v>222.51633986928104</v>
      </c>
      <c r="AS1158">
        <v>21.476406772727849</v>
      </c>
    </row>
    <row r="1159" spans="1:45">
      <c r="A1159">
        <v>17</v>
      </c>
      <c r="B1159">
        <v>221</v>
      </c>
      <c r="C1159">
        <v>2023</v>
      </c>
      <c r="D1159">
        <v>5</v>
      </c>
      <c r="E1159">
        <v>99</v>
      </c>
      <c r="F1159">
        <v>99</v>
      </c>
      <c r="G1159">
        <v>99</v>
      </c>
      <c r="H1159">
        <v>99</v>
      </c>
      <c r="I1159">
        <v>99</v>
      </c>
      <c r="J1159">
        <v>999</v>
      </c>
      <c r="K1159">
        <v>99</v>
      </c>
      <c r="L1159">
        <v>99</v>
      </c>
      <c r="M1159">
        <v>4</v>
      </c>
      <c r="N1159">
        <v>99</v>
      </c>
      <c r="O1159">
        <v>99</v>
      </c>
      <c r="P1159">
        <v>99</v>
      </c>
      <c r="Q1159">
        <v>192</v>
      </c>
      <c r="R1159">
        <v>221</v>
      </c>
      <c r="S1159">
        <v>2.168181818181818</v>
      </c>
      <c r="T1159">
        <v>4</v>
      </c>
      <c r="U1159">
        <v>240.71176470588236</v>
      </c>
      <c r="V1159">
        <v>4.5248868778280524</v>
      </c>
      <c r="W1159">
        <v>0</v>
      </c>
      <c r="X1159">
        <v>0.45248868778280527</v>
      </c>
      <c r="Y1159">
        <v>36.667660515159994</v>
      </c>
      <c r="Z1159">
        <v>1.2835123267419548</v>
      </c>
      <c r="AA1159">
        <v>0</v>
      </c>
      <c r="AB1159">
        <v>62.027450041362606</v>
      </c>
      <c r="AE1159">
        <v>5.2631578947368443</v>
      </c>
      <c r="AF1159">
        <v>4.1635210399187654</v>
      </c>
      <c r="AG1159">
        <v>2327.3076923076919</v>
      </c>
      <c r="AH1159">
        <v>94.117647058823522</v>
      </c>
      <c r="AI1159">
        <v>19.909502262443436</v>
      </c>
      <c r="AJ1159">
        <v>818.48194469211228</v>
      </c>
      <c r="AK1159">
        <v>22.279113533811245</v>
      </c>
      <c r="AM1159">
        <v>27.641473330258226</v>
      </c>
      <c r="AN1159">
        <v>99</v>
      </c>
      <c r="AO1159">
        <v>99</v>
      </c>
      <c r="AP1159">
        <v>99</v>
      </c>
      <c r="AQ1159">
        <v>99</v>
      </c>
      <c r="AR1159">
        <v>222.51442307692304</v>
      </c>
      <c r="AS1159">
        <v>21.91133126617375</v>
      </c>
    </row>
    <row r="1160" spans="1:45">
      <c r="A1160">
        <v>17</v>
      </c>
      <c r="B1160">
        <v>222</v>
      </c>
      <c r="C1160">
        <v>2023</v>
      </c>
      <c r="D1160">
        <v>6</v>
      </c>
      <c r="E1160">
        <v>99</v>
      </c>
      <c r="F1160">
        <v>99</v>
      </c>
      <c r="G1160">
        <v>99</v>
      </c>
      <c r="H1160">
        <v>99</v>
      </c>
      <c r="I1160">
        <v>99</v>
      </c>
      <c r="J1160">
        <v>999</v>
      </c>
      <c r="K1160">
        <v>99</v>
      </c>
      <c r="L1160">
        <v>99</v>
      </c>
      <c r="M1160">
        <v>4</v>
      </c>
      <c r="N1160">
        <v>99</v>
      </c>
      <c r="O1160">
        <v>99</v>
      </c>
      <c r="P1160">
        <v>99</v>
      </c>
      <c r="Q1160">
        <v>229</v>
      </c>
      <c r="R1160">
        <v>274</v>
      </c>
      <c r="S1160">
        <v>2.1323529411764706</v>
      </c>
      <c r="T1160">
        <v>4</v>
      </c>
      <c r="U1160">
        <v>239.1558394160584</v>
      </c>
      <c r="V1160">
        <v>2.1897810218978111</v>
      </c>
      <c r="W1160">
        <v>0</v>
      </c>
      <c r="X1160">
        <v>1.0948905109489055</v>
      </c>
      <c r="Y1160">
        <v>38.135258493338711</v>
      </c>
      <c r="Z1160">
        <v>1.1871290215549859</v>
      </c>
      <c r="AA1160">
        <v>0</v>
      </c>
      <c r="AB1160">
        <v>51.899265274242318</v>
      </c>
      <c r="AE1160">
        <v>6.109253065774805</v>
      </c>
      <c r="AF1160">
        <v>4.837197718049338</v>
      </c>
      <c r="AG1160">
        <v>2326.8440000000001</v>
      </c>
      <c r="AH1160">
        <v>91.240875912408768</v>
      </c>
      <c r="AI1160">
        <v>19.34306569343066</v>
      </c>
      <c r="AJ1160">
        <v>790.80410953914452</v>
      </c>
      <c r="AK1160">
        <v>15.59023462359097</v>
      </c>
      <c r="AM1160">
        <v>26.386761060096283</v>
      </c>
      <c r="AN1160">
        <v>99</v>
      </c>
      <c r="AO1160">
        <v>99</v>
      </c>
      <c r="AP1160">
        <v>99</v>
      </c>
      <c r="AQ1160">
        <v>99</v>
      </c>
      <c r="AR1160">
        <v>222.392</v>
      </c>
      <c r="AS1160">
        <v>21.6751285035709</v>
      </c>
    </row>
    <row r="1161" spans="1:45">
      <c r="A1161">
        <v>17</v>
      </c>
      <c r="B1161">
        <v>223</v>
      </c>
      <c r="C1161">
        <v>2023</v>
      </c>
      <c r="D1161">
        <v>7</v>
      </c>
      <c r="E1161">
        <v>99</v>
      </c>
      <c r="F1161">
        <v>99</v>
      </c>
      <c r="G1161">
        <v>99</v>
      </c>
      <c r="H1161">
        <v>99</v>
      </c>
      <c r="I1161">
        <v>99</v>
      </c>
      <c r="J1161">
        <v>999</v>
      </c>
      <c r="K1161">
        <v>99</v>
      </c>
      <c r="L1161">
        <v>99</v>
      </c>
      <c r="M1161">
        <v>4</v>
      </c>
      <c r="N1161">
        <v>99</v>
      </c>
      <c r="O1161">
        <v>99</v>
      </c>
      <c r="P1161">
        <v>99</v>
      </c>
      <c r="Q1161">
        <v>168</v>
      </c>
      <c r="R1161">
        <v>186</v>
      </c>
      <c r="S1161">
        <v>2.0869565217391304</v>
      </c>
      <c r="T1161">
        <v>4</v>
      </c>
      <c r="U1161">
        <v>237.69516129032249</v>
      </c>
      <c r="V1161">
        <v>2.688172043010753</v>
      </c>
      <c r="W1161">
        <v>0</v>
      </c>
      <c r="X1161">
        <v>0.53763440860215062</v>
      </c>
      <c r="Y1161">
        <v>34.466537117731995</v>
      </c>
      <c r="Z1161">
        <v>1.0773771431715888</v>
      </c>
      <c r="AA1161">
        <v>0</v>
      </c>
      <c r="AB1161">
        <v>57.453895720810038</v>
      </c>
      <c r="AE1161">
        <v>6.3939498109315904</v>
      </c>
      <c r="AF1161">
        <v>5.0998772535667198</v>
      </c>
      <c r="AG1161">
        <v>2302.9935897435898</v>
      </c>
      <c r="AH1161">
        <v>83.870967741935488</v>
      </c>
      <c r="AI1161">
        <v>19.892473118279568</v>
      </c>
      <c r="AJ1161">
        <v>843.11678706189628</v>
      </c>
      <c r="AK1161">
        <v>8.3432242486144812</v>
      </c>
      <c r="AM1161">
        <v>18.740130584741763</v>
      </c>
      <c r="AN1161">
        <v>99</v>
      </c>
      <c r="AO1161">
        <v>99</v>
      </c>
      <c r="AP1161">
        <v>99</v>
      </c>
      <c r="AQ1161">
        <v>99</v>
      </c>
      <c r="AR1161">
        <v>222.31410256410251</v>
      </c>
      <c r="AS1161">
        <v>21.70419813129265</v>
      </c>
    </row>
    <row r="1162" spans="1:45">
      <c r="A1162">
        <v>17</v>
      </c>
      <c r="B1162">
        <v>224</v>
      </c>
      <c r="C1162">
        <v>2023</v>
      </c>
      <c r="D1162">
        <v>8</v>
      </c>
      <c r="E1162">
        <v>99</v>
      </c>
      <c r="F1162">
        <v>99</v>
      </c>
      <c r="G1162">
        <v>99</v>
      </c>
      <c r="H1162">
        <v>99</v>
      </c>
      <c r="I1162">
        <v>99</v>
      </c>
      <c r="J1162">
        <v>999</v>
      </c>
      <c r="K1162">
        <v>99</v>
      </c>
      <c r="L1162">
        <v>99</v>
      </c>
      <c r="M1162">
        <v>4</v>
      </c>
      <c r="N1162">
        <v>99</v>
      </c>
      <c r="O1162">
        <v>99</v>
      </c>
      <c r="P1162">
        <v>99</v>
      </c>
      <c r="Q1162">
        <v>224</v>
      </c>
      <c r="R1162">
        <v>259</v>
      </c>
      <c r="S1162">
        <v>2.1921568627450978</v>
      </c>
      <c r="T1162">
        <v>4</v>
      </c>
      <c r="U1162">
        <v>239.4401544401546</v>
      </c>
      <c r="V1162">
        <v>5.019305019305019</v>
      </c>
      <c r="W1162">
        <v>0</v>
      </c>
      <c r="X1162">
        <v>0</v>
      </c>
      <c r="Y1162">
        <v>38.263947283992302</v>
      </c>
      <c r="Z1162">
        <v>1.2525835954685596</v>
      </c>
      <c r="AA1162">
        <v>0</v>
      </c>
      <c r="AB1162">
        <v>46.638461616930087</v>
      </c>
      <c r="AE1162">
        <v>6.6478439425051308</v>
      </c>
      <c r="AF1162">
        <v>5.4189632343245764</v>
      </c>
      <c r="AG1162">
        <v>2436.6233183856498</v>
      </c>
      <c r="AH1162">
        <v>86.100386100386075</v>
      </c>
      <c r="AI1162">
        <v>19.3050193050193</v>
      </c>
      <c r="AJ1162">
        <v>884.54492963920302</v>
      </c>
      <c r="AK1162">
        <v>27.96527137631136</v>
      </c>
      <c r="AM1162">
        <v>52.515431527743871</v>
      </c>
      <c r="AN1162">
        <v>99</v>
      </c>
      <c r="AO1162">
        <v>99</v>
      </c>
      <c r="AP1162">
        <v>99</v>
      </c>
      <c r="AQ1162">
        <v>99</v>
      </c>
      <c r="AR1162">
        <v>222.46636771300436</v>
      </c>
      <c r="AS1162">
        <v>21.980882709796862</v>
      </c>
    </row>
    <row r="1163" spans="1:45">
      <c r="A1163">
        <v>17</v>
      </c>
      <c r="B1163">
        <v>225</v>
      </c>
      <c r="C1163">
        <v>2023</v>
      </c>
      <c r="D1163">
        <v>9</v>
      </c>
      <c r="E1163">
        <v>99</v>
      </c>
      <c r="F1163">
        <v>99</v>
      </c>
      <c r="G1163">
        <v>99</v>
      </c>
      <c r="H1163">
        <v>99</v>
      </c>
      <c r="I1163">
        <v>99</v>
      </c>
      <c r="J1163">
        <v>999</v>
      </c>
      <c r="K1163">
        <v>99</v>
      </c>
      <c r="L1163">
        <v>99</v>
      </c>
      <c r="M1163">
        <v>4</v>
      </c>
      <c r="N1163">
        <v>99</v>
      </c>
      <c r="O1163">
        <v>99</v>
      </c>
      <c r="P1163">
        <v>99</v>
      </c>
      <c r="Q1163">
        <v>226</v>
      </c>
      <c r="R1163">
        <v>267</v>
      </c>
      <c r="S1163">
        <v>2.0532319391634974</v>
      </c>
      <c r="T1163">
        <v>4</v>
      </c>
      <c r="U1163">
        <v>239.53632958801504</v>
      </c>
      <c r="V1163">
        <v>3.3707865168539315</v>
      </c>
      <c r="W1163">
        <v>0</v>
      </c>
      <c r="X1163">
        <v>0.74906367041198507</v>
      </c>
      <c r="Y1163">
        <v>35.681615279090927</v>
      </c>
      <c r="Z1163">
        <v>1.0642148329827368</v>
      </c>
      <c r="AA1163">
        <v>0</v>
      </c>
      <c r="AB1163">
        <v>40.026445814782193</v>
      </c>
      <c r="AE1163">
        <v>7.0822281167108754</v>
      </c>
      <c r="AF1163">
        <v>5.778371522558281</v>
      </c>
      <c r="AG1163">
        <v>2259.3662551440329</v>
      </c>
      <c r="AH1163">
        <v>91.011235955056179</v>
      </c>
      <c r="AI1163">
        <v>11.610486891385772</v>
      </c>
      <c r="AJ1163">
        <v>768.31386227247651</v>
      </c>
      <c r="AK1163">
        <v>13.661379789102419</v>
      </c>
      <c r="AM1163">
        <v>17.999107275023707</v>
      </c>
      <c r="AN1163">
        <v>99</v>
      </c>
      <c r="AO1163">
        <v>99</v>
      </c>
      <c r="AP1163">
        <v>99</v>
      </c>
      <c r="AQ1163">
        <v>99</v>
      </c>
      <c r="AR1163">
        <v>222.81893004115233</v>
      </c>
      <c r="AS1163">
        <v>21.670853507853753</v>
      </c>
    </row>
    <row r="1164" spans="1:45">
      <c r="A1164">
        <v>17</v>
      </c>
      <c r="B1164">
        <v>226</v>
      </c>
      <c r="C1164">
        <v>2023</v>
      </c>
      <c r="D1164">
        <v>10</v>
      </c>
      <c r="E1164">
        <v>99</v>
      </c>
      <c r="F1164">
        <v>99</v>
      </c>
      <c r="G1164">
        <v>99</v>
      </c>
      <c r="H1164">
        <v>99</v>
      </c>
      <c r="I1164">
        <v>99</v>
      </c>
      <c r="J1164">
        <v>999</v>
      </c>
      <c r="K1164">
        <v>99</v>
      </c>
      <c r="L1164">
        <v>99</v>
      </c>
      <c r="M1164">
        <v>4</v>
      </c>
      <c r="N1164">
        <v>99</v>
      </c>
      <c r="O1164">
        <v>99</v>
      </c>
      <c r="P1164">
        <v>99</v>
      </c>
      <c r="Q1164">
        <v>506</v>
      </c>
      <c r="R1164">
        <v>662</v>
      </c>
      <c r="S1164">
        <v>2.6358118361153262</v>
      </c>
      <c r="T1164">
        <v>4</v>
      </c>
      <c r="U1164">
        <v>243.90241691842925</v>
      </c>
      <c r="V1164">
        <v>6.193353474320241</v>
      </c>
      <c r="W1164">
        <v>0</v>
      </c>
      <c r="X1164">
        <v>2.4169184290030215</v>
      </c>
      <c r="Y1164">
        <v>45.947152358643123</v>
      </c>
      <c r="Z1164">
        <v>1.4829098571230348</v>
      </c>
      <c r="AA1164">
        <v>0</v>
      </c>
      <c r="AB1164">
        <v>68.940212153526787</v>
      </c>
      <c r="AE1164">
        <v>6.8850754030161196</v>
      </c>
      <c r="AF1164">
        <v>5.6272594516608008</v>
      </c>
      <c r="AG1164">
        <v>2401.2365930599367</v>
      </c>
      <c r="AH1164">
        <v>95.619335347432013</v>
      </c>
      <c r="AI1164">
        <v>37.311178247734127</v>
      </c>
      <c r="AJ1164">
        <v>916.89557017714685</v>
      </c>
      <c r="AK1164">
        <v>14.700229013628123</v>
      </c>
      <c r="AM1164">
        <v>24.108385310440553</v>
      </c>
      <c r="AN1164">
        <v>99</v>
      </c>
      <c r="AO1164">
        <v>99</v>
      </c>
      <c r="AP1164">
        <v>99</v>
      </c>
      <c r="AQ1164">
        <v>99</v>
      </c>
      <c r="AR1164">
        <v>219.82649842271289</v>
      </c>
      <c r="AS1164">
        <v>22.926548685232405</v>
      </c>
    </row>
    <row r="1165" spans="1:45">
      <c r="A1165">
        <v>17</v>
      </c>
      <c r="B1165">
        <v>227</v>
      </c>
      <c r="C1165">
        <v>2023</v>
      </c>
      <c r="D1165">
        <v>11</v>
      </c>
      <c r="E1165">
        <v>99</v>
      </c>
      <c r="F1165">
        <v>99</v>
      </c>
      <c r="G1165">
        <v>99</v>
      </c>
      <c r="H1165">
        <v>99</v>
      </c>
      <c r="I1165">
        <v>99</v>
      </c>
      <c r="J1165">
        <v>999</v>
      </c>
      <c r="K1165">
        <v>99</v>
      </c>
      <c r="L1165">
        <v>99</v>
      </c>
      <c r="M1165">
        <v>4</v>
      </c>
      <c r="N1165">
        <v>99</v>
      </c>
      <c r="O1165">
        <v>99</v>
      </c>
      <c r="P1165">
        <v>99</v>
      </c>
      <c r="Q1165">
        <v>369</v>
      </c>
      <c r="R1165">
        <v>443</v>
      </c>
      <c r="S1165">
        <v>2.5398633257403183</v>
      </c>
      <c r="T1165">
        <v>4</v>
      </c>
      <c r="U1165">
        <v>242.24198645598167</v>
      </c>
      <c r="V1165">
        <v>4.0632054176072252</v>
      </c>
      <c r="W1165">
        <v>0</v>
      </c>
      <c r="X1165">
        <v>0.90293453724604977</v>
      </c>
      <c r="Y1165">
        <v>42.31423934248437</v>
      </c>
      <c r="Z1165">
        <v>1.3194574171696911</v>
      </c>
      <c r="AA1165">
        <v>0</v>
      </c>
      <c r="AB1165">
        <v>58.523204341913519</v>
      </c>
      <c r="AE1165">
        <v>5.1499651243896789</v>
      </c>
      <c r="AF1165">
        <v>4.1127109023676249</v>
      </c>
      <c r="AG1165">
        <v>2469.4964705882353</v>
      </c>
      <c r="AH1165">
        <v>95.936794582392807</v>
      </c>
      <c r="AI1165">
        <v>40.180586907449211</v>
      </c>
      <c r="AJ1165">
        <v>968.00597499943228</v>
      </c>
      <c r="AK1165">
        <v>6.6145193696175149</v>
      </c>
      <c r="AM1165">
        <v>22.296008150005861</v>
      </c>
      <c r="AN1165">
        <v>99</v>
      </c>
      <c r="AO1165">
        <v>99</v>
      </c>
      <c r="AP1165">
        <v>99</v>
      </c>
      <c r="AQ1165">
        <v>99</v>
      </c>
      <c r="AR1165">
        <v>219.92941176470595</v>
      </c>
      <c r="AS1165">
        <v>22.639962532069685</v>
      </c>
    </row>
    <row r="1166" spans="1:45">
      <c r="A1166">
        <v>17</v>
      </c>
      <c r="B1166">
        <v>228</v>
      </c>
      <c r="C1166">
        <v>2023</v>
      </c>
      <c r="D1166">
        <v>12</v>
      </c>
      <c r="E1166">
        <v>99</v>
      </c>
      <c r="F1166">
        <v>99</v>
      </c>
      <c r="G1166">
        <v>99</v>
      </c>
      <c r="H1166">
        <v>99</v>
      </c>
      <c r="I1166">
        <v>99</v>
      </c>
      <c r="J1166">
        <v>999</v>
      </c>
      <c r="K1166">
        <v>99</v>
      </c>
      <c r="L1166">
        <v>99</v>
      </c>
      <c r="M1166">
        <v>4</v>
      </c>
      <c r="N1166">
        <v>99</v>
      </c>
      <c r="O1166">
        <v>99</v>
      </c>
      <c r="P1166">
        <v>99</v>
      </c>
      <c r="Q1166">
        <v>89</v>
      </c>
      <c r="R1166">
        <v>115</v>
      </c>
      <c r="S1166">
        <v>2.721739130434782</v>
      </c>
      <c r="T1166">
        <v>4</v>
      </c>
      <c r="U1166">
        <v>245.48347826086956</v>
      </c>
      <c r="V1166">
        <v>9.5652173913043494</v>
      </c>
      <c r="W1166">
        <v>0</v>
      </c>
      <c r="X1166">
        <v>3.4782608695652173</v>
      </c>
      <c r="Y1166">
        <v>51.149421230836062</v>
      </c>
      <c r="Z1166">
        <v>1.601889243780098</v>
      </c>
      <c r="AA1166">
        <v>0</v>
      </c>
      <c r="AB1166">
        <v>72.90627480011463</v>
      </c>
      <c r="AE1166">
        <v>5.7963709677419368</v>
      </c>
      <c r="AF1166">
        <v>4.6621691920234527</v>
      </c>
      <c r="AG1166">
        <v>2438.0733944954122</v>
      </c>
      <c r="AH1166">
        <v>94.782608695652172</v>
      </c>
      <c r="AI1166">
        <v>46.086956521739125</v>
      </c>
      <c r="AJ1166">
        <v>943.95924638377949</v>
      </c>
      <c r="AK1166">
        <v>25.608766779646359</v>
      </c>
      <c r="AM1166">
        <v>34.920227434193357</v>
      </c>
      <c r="AN1166">
        <v>99</v>
      </c>
      <c r="AO1166">
        <v>99</v>
      </c>
      <c r="AP1166">
        <v>99</v>
      </c>
      <c r="AQ1166">
        <v>99</v>
      </c>
      <c r="AR1166">
        <v>219.71559633027528</v>
      </c>
      <c r="AS1166">
        <v>23.157805167761609</v>
      </c>
    </row>
    <row r="1167" spans="1:45">
      <c r="A1167">
        <v>17</v>
      </c>
      <c r="B1167">
        <v>229</v>
      </c>
      <c r="C1167">
        <v>2023</v>
      </c>
      <c r="D1167">
        <v>1</v>
      </c>
      <c r="E1167">
        <v>99</v>
      </c>
      <c r="F1167">
        <v>99</v>
      </c>
      <c r="G1167">
        <v>99</v>
      </c>
      <c r="H1167">
        <v>99</v>
      </c>
      <c r="I1167">
        <v>99</v>
      </c>
      <c r="J1167">
        <v>999</v>
      </c>
      <c r="K1167">
        <v>99</v>
      </c>
      <c r="L1167">
        <v>99</v>
      </c>
      <c r="M1167">
        <v>5</v>
      </c>
      <c r="N1167">
        <v>99</v>
      </c>
      <c r="O1167">
        <v>99</v>
      </c>
      <c r="P1167">
        <v>99</v>
      </c>
      <c r="Q1167">
        <v>359</v>
      </c>
      <c r="R1167">
        <v>407</v>
      </c>
      <c r="S1167">
        <v>2.4232673267326739</v>
      </c>
      <c r="T1167">
        <v>4.9877149877149876</v>
      </c>
      <c r="U1167">
        <v>250.5461916461916</v>
      </c>
      <c r="V1167">
        <v>3.1941031941031945</v>
      </c>
      <c r="W1167">
        <v>0</v>
      </c>
      <c r="X1167">
        <v>1.2285012285012284</v>
      </c>
      <c r="Y1167">
        <v>39.418277093685639</v>
      </c>
      <c r="Z1167">
        <v>1.1486608093062438</v>
      </c>
      <c r="AA1167">
        <v>0.24753613857015375</v>
      </c>
      <c r="AB1167">
        <v>49.585621621492194</v>
      </c>
      <c r="AC1167">
        <v>47.96262912113405</v>
      </c>
      <c r="AD1167">
        <v>-25.260602657881591</v>
      </c>
      <c r="AE1167">
        <v>7.4378654970760243</v>
      </c>
      <c r="AF1167">
        <v>6.2137081046509373</v>
      </c>
      <c r="AG1167">
        <v>2303.8054794520554</v>
      </c>
      <c r="AH1167">
        <v>89.680589680589677</v>
      </c>
      <c r="AI1167">
        <v>16.707616707616712</v>
      </c>
      <c r="AJ1167">
        <v>875.17733496772451</v>
      </c>
      <c r="AK1167">
        <v>13.747571001720383</v>
      </c>
      <c r="AL1167">
        <v>0.36084648444143935</v>
      </c>
      <c r="AM1167">
        <v>34.836043377728309</v>
      </c>
      <c r="AN1167">
        <v>99</v>
      </c>
      <c r="AO1167">
        <v>99</v>
      </c>
      <c r="AP1167">
        <v>99</v>
      </c>
      <c r="AQ1167">
        <v>99</v>
      </c>
      <c r="AR1167">
        <v>223.23013698630135</v>
      </c>
      <c r="AS1167">
        <v>22.659125077360191</v>
      </c>
    </row>
    <row r="1168" spans="1:45">
      <c r="A1168">
        <v>17</v>
      </c>
      <c r="B1168">
        <v>230</v>
      </c>
      <c r="C1168">
        <v>2023</v>
      </c>
      <c r="D1168">
        <v>2</v>
      </c>
      <c r="E1168">
        <v>99</v>
      </c>
      <c r="F1168">
        <v>99</v>
      </c>
      <c r="G1168">
        <v>99</v>
      </c>
      <c r="H1168">
        <v>99</v>
      </c>
      <c r="I1168">
        <v>99</v>
      </c>
      <c r="J1168">
        <v>999</v>
      </c>
      <c r="K1168">
        <v>99</v>
      </c>
      <c r="L1168">
        <v>99</v>
      </c>
      <c r="M1168">
        <v>5</v>
      </c>
      <c r="N1168">
        <v>99</v>
      </c>
      <c r="O1168">
        <v>99</v>
      </c>
      <c r="P1168">
        <v>99</v>
      </c>
      <c r="Q1168">
        <v>228</v>
      </c>
      <c r="R1168">
        <v>269</v>
      </c>
      <c r="S1168">
        <v>2.4548872180451129</v>
      </c>
      <c r="T1168">
        <v>5</v>
      </c>
      <c r="U1168">
        <v>252.4710037174722</v>
      </c>
      <c r="V1168">
        <v>5.2044609665427508</v>
      </c>
      <c r="W1168">
        <v>0</v>
      </c>
      <c r="X1168">
        <v>2.2304832713754652</v>
      </c>
      <c r="Y1168">
        <v>38.708682917314469</v>
      </c>
      <c r="Z1168">
        <v>1.1757766283458044</v>
      </c>
      <c r="AA1168">
        <v>0</v>
      </c>
      <c r="AB1168">
        <v>52.496984869212199</v>
      </c>
      <c r="AE1168">
        <v>7.3557560842220404</v>
      </c>
      <c r="AF1168">
        <v>6.2707755270350951</v>
      </c>
      <c r="AG1168">
        <v>2134.7632653061223</v>
      </c>
      <c r="AH1168">
        <v>91.078066914498137</v>
      </c>
      <c r="AI1168">
        <v>17.100371747211899</v>
      </c>
      <c r="AJ1168">
        <v>631.27127410306412</v>
      </c>
      <c r="AK1168">
        <v>38.757804215144098</v>
      </c>
      <c r="AM1168">
        <v>33.172470031732658</v>
      </c>
      <c r="AN1168">
        <v>99</v>
      </c>
      <c r="AO1168">
        <v>99</v>
      </c>
      <c r="AP1168">
        <v>99</v>
      </c>
      <c r="AQ1168">
        <v>99</v>
      </c>
      <c r="AR1168">
        <v>222.81632653061223</v>
      </c>
      <c r="AS1168">
        <v>22.788890109233648</v>
      </c>
    </row>
    <row r="1169" spans="1:45">
      <c r="A1169">
        <v>17</v>
      </c>
      <c r="B1169">
        <v>231</v>
      </c>
      <c r="C1169">
        <v>2023</v>
      </c>
      <c r="D1169">
        <v>3</v>
      </c>
      <c r="E1169">
        <v>99</v>
      </c>
      <c r="F1169">
        <v>99</v>
      </c>
      <c r="G1169">
        <v>99</v>
      </c>
      <c r="H1169">
        <v>99</v>
      </c>
      <c r="I1169">
        <v>99</v>
      </c>
      <c r="J1169">
        <v>999</v>
      </c>
      <c r="K1169">
        <v>99</v>
      </c>
      <c r="L1169">
        <v>99</v>
      </c>
      <c r="M1169">
        <v>5</v>
      </c>
      <c r="N1169">
        <v>99</v>
      </c>
      <c r="O1169">
        <v>99</v>
      </c>
      <c r="P1169">
        <v>99</v>
      </c>
      <c r="Q1169">
        <v>254</v>
      </c>
      <c r="R1169">
        <v>312</v>
      </c>
      <c r="S1169">
        <v>2.3811074918566781</v>
      </c>
      <c r="T1169">
        <v>5</v>
      </c>
      <c r="U1169">
        <v>245.09391025641025</v>
      </c>
      <c r="V1169">
        <v>6.0897435897435903</v>
      </c>
      <c r="W1169">
        <v>0</v>
      </c>
      <c r="X1169">
        <v>1.2820512820512819</v>
      </c>
      <c r="Y1169">
        <v>47.814354486558607</v>
      </c>
      <c r="Z1169">
        <v>1.1930112447805001</v>
      </c>
      <c r="AA1169">
        <v>0</v>
      </c>
      <c r="AB1169">
        <v>54.357701490445486</v>
      </c>
      <c r="AE1169">
        <v>6.2776659959758554</v>
      </c>
      <c r="AF1169">
        <v>5.1333880846037374</v>
      </c>
      <c r="AG1169">
        <v>2223.207612456747</v>
      </c>
      <c r="AH1169">
        <v>92.628205128205124</v>
      </c>
      <c r="AI1169">
        <v>14.1025641025641</v>
      </c>
      <c r="AJ1169">
        <v>735.50485343267371</v>
      </c>
      <c r="AK1169">
        <v>51.107793039072511</v>
      </c>
      <c r="AM1169">
        <v>27.645193758306405</v>
      </c>
      <c r="AN1169">
        <v>99</v>
      </c>
      <c r="AO1169">
        <v>99</v>
      </c>
      <c r="AP1169">
        <v>99</v>
      </c>
      <c r="AQ1169">
        <v>99</v>
      </c>
      <c r="AR1169">
        <v>222.74740484429063</v>
      </c>
      <c r="AS1169">
        <v>22.595869601521969</v>
      </c>
    </row>
    <row r="1170" spans="1:45">
      <c r="A1170">
        <v>17</v>
      </c>
      <c r="B1170">
        <v>232</v>
      </c>
      <c r="C1170">
        <v>2023</v>
      </c>
      <c r="D1170">
        <v>4</v>
      </c>
      <c r="E1170">
        <v>99</v>
      </c>
      <c r="F1170">
        <v>99</v>
      </c>
      <c r="G1170">
        <v>99</v>
      </c>
      <c r="H1170">
        <v>99</v>
      </c>
      <c r="I1170">
        <v>99</v>
      </c>
      <c r="J1170">
        <v>999</v>
      </c>
      <c r="K1170">
        <v>99</v>
      </c>
      <c r="L1170">
        <v>99</v>
      </c>
      <c r="M1170">
        <v>5</v>
      </c>
      <c r="N1170">
        <v>99</v>
      </c>
      <c r="O1170">
        <v>99</v>
      </c>
      <c r="P1170">
        <v>99</v>
      </c>
      <c r="Q1170">
        <v>192</v>
      </c>
      <c r="R1170">
        <v>214</v>
      </c>
      <c r="S1170">
        <v>2.5377358490566042</v>
      </c>
      <c r="T1170">
        <v>5</v>
      </c>
      <c r="U1170">
        <v>250.66915887850465</v>
      </c>
      <c r="V1170">
        <v>5.6074766355140193</v>
      </c>
      <c r="W1170">
        <v>0</v>
      </c>
      <c r="X1170">
        <v>1.4018691588785048</v>
      </c>
      <c r="Y1170">
        <v>38.599401746404737</v>
      </c>
      <c r="Z1170">
        <v>1.2858284117012628</v>
      </c>
      <c r="AA1170">
        <v>0</v>
      </c>
      <c r="AB1170">
        <v>62.61223263911851</v>
      </c>
      <c r="AE1170">
        <v>6.1055634807417984</v>
      </c>
      <c r="AF1170">
        <v>5.0201425414574556</v>
      </c>
      <c r="AG1170">
        <v>2248.2842105263157</v>
      </c>
      <c r="AH1170">
        <v>88.785046728971949</v>
      </c>
      <c r="AI1170">
        <v>17.289719626168221</v>
      </c>
      <c r="AJ1170">
        <v>735.59071376122256</v>
      </c>
      <c r="AK1170">
        <v>15.533325610613185</v>
      </c>
      <c r="AM1170">
        <v>13.962044978143101</v>
      </c>
      <c r="AN1170">
        <v>99</v>
      </c>
      <c r="AO1170">
        <v>99</v>
      </c>
      <c r="AP1170">
        <v>99</v>
      </c>
      <c r="AQ1170">
        <v>99</v>
      </c>
      <c r="AR1170">
        <v>222.04736842105265</v>
      </c>
      <c r="AS1170">
        <v>22.915536828792202</v>
      </c>
    </row>
    <row r="1171" spans="1:45">
      <c r="A1171">
        <v>17</v>
      </c>
      <c r="B1171">
        <v>233</v>
      </c>
      <c r="C1171">
        <v>2023</v>
      </c>
      <c r="D1171">
        <v>5</v>
      </c>
      <c r="E1171">
        <v>99</v>
      </c>
      <c r="F1171">
        <v>99</v>
      </c>
      <c r="G1171">
        <v>99</v>
      </c>
      <c r="H1171">
        <v>99</v>
      </c>
      <c r="I1171">
        <v>99</v>
      </c>
      <c r="J1171">
        <v>999</v>
      </c>
      <c r="K1171">
        <v>99</v>
      </c>
      <c r="L1171">
        <v>99</v>
      </c>
      <c r="M1171">
        <v>5</v>
      </c>
      <c r="N1171">
        <v>99</v>
      </c>
      <c r="O1171">
        <v>99</v>
      </c>
      <c r="P1171">
        <v>99</v>
      </c>
      <c r="Q1171">
        <v>240</v>
      </c>
      <c r="R1171">
        <v>277</v>
      </c>
      <c r="S1171">
        <v>2.4432234432234434</v>
      </c>
      <c r="T1171">
        <v>5</v>
      </c>
      <c r="U1171">
        <v>251.04151624548743</v>
      </c>
      <c r="V1171">
        <v>5.4151624548736441</v>
      </c>
      <c r="W1171">
        <v>0</v>
      </c>
      <c r="X1171">
        <v>1.4440433212996389</v>
      </c>
      <c r="Y1171">
        <v>36.90757274897431</v>
      </c>
      <c r="Z1171">
        <v>1.1005292461565188</v>
      </c>
      <c r="AA1171">
        <v>0</v>
      </c>
      <c r="AB1171">
        <v>51.594793139159933</v>
      </c>
      <c r="AE1171">
        <v>6.5968087639914277</v>
      </c>
      <c r="AF1171">
        <v>5.4424756112507824</v>
      </c>
      <c r="AG1171">
        <v>2311.6706349206343</v>
      </c>
      <c r="AH1171">
        <v>90.974729241877199</v>
      </c>
      <c r="AI1171">
        <v>18.050541516245485</v>
      </c>
      <c r="AJ1171">
        <v>723.74044847358095</v>
      </c>
      <c r="AK1171">
        <v>24.786994746315557</v>
      </c>
      <c r="AM1171">
        <v>26.919528745526168</v>
      </c>
      <c r="AN1171">
        <v>99</v>
      </c>
      <c r="AO1171">
        <v>99</v>
      </c>
      <c r="AP1171">
        <v>99</v>
      </c>
      <c r="AQ1171">
        <v>99</v>
      </c>
      <c r="AR1171">
        <v>223.01984126984124</v>
      </c>
      <c r="AS1171">
        <v>22.662026005469297</v>
      </c>
    </row>
    <row r="1172" spans="1:45">
      <c r="A1172">
        <v>17</v>
      </c>
      <c r="B1172">
        <v>234</v>
      </c>
      <c r="C1172">
        <v>2023</v>
      </c>
      <c r="D1172">
        <v>6</v>
      </c>
      <c r="E1172">
        <v>99</v>
      </c>
      <c r="F1172">
        <v>99</v>
      </c>
      <c r="G1172">
        <v>99</v>
      </c>
      <c r="H1172">
        <v>99</v>
      </c>
      <c r="I1172">
        <v>99</v>
      </c>
      <c r="J1172">
        <v>999</v>
      </c>
      <c r="K1172">
        <v>99</v>
      </c>
      <c r="L1172">
        <v>99</v>
      </c>
      <c r="M1172">
        <v>5</v>
      </c>
      <c r="N1172">
        <v>99</v>
      </c>
      <c r="O1172">
        <v>99</v>
      </c>
      <c r="P1172">
        <v>99</v>
      </c>
      <c r="Q1172">
        <v>266</v>
      </c>
      <c r="R1172">
        <v>308</v>
      </c>
      <c r="S1172">
        <v>2.5342019543973944</v>
      </c>
      <c r="T1172">
        <v>5</v>
      </c>
      <c r="U1172">
        <v>248.64805194805191</v>
      </c>
      <c r="V1172">
        <v>5.5194805194805188</v>
      </c>
      <c r="W1172">
        <v>0</v>
      </c>
      <c r="X1172">
        <v>2.2727272727272729</v>
      </c>
      <c r="Y1172">
        <v>40.89464642951107</v>
      </c>
      <c r="Z1172">
        <v>1.333836255177947</v>
      </c>
      <c r="AA1172">
        <v>0</v>
      </c>
      <c r="AB1172">
        <v>60.829441893133229</v>
      </c>
      <c r="AE1172">
        <v>6.8673355629877353</v>
      </c>
      <c r="AF1172">
        <v>5.6532483501122845</v>
      </c>
      <c r="AG1172">
        <v>2323.1205673758873</v>
      </c>
      <c r="AH1172">
        <v>91.558441558441572</v>
      </c>
      <c r="AI1172">
        <v>22.402597402597401</v>
      </c>
      <c r="AJ1172">
        <v>791.92570282624501</v>
      </c>
      <c r="AK1172">
        <v>43.044230612334573</v>
      </c>
      <c r="AM1172">
        <v>34.673986646386531</v>
      </c>
      <c r="AN1172">
        <v>99</v>
      </c>
      <c r="AO1172">
        <v>99</v>
      </c>
      <c r="AP1172">
        <v>99</v>
      </c>
      <c r="AQ1172">
        <v>99</v>
      </c>
      <c r="AR1172">
        <v>221.90780141843967</v>
      </c>
      <c r="AS1172">
        <v>22.945602453397619</v>
      </c>
    </row>
    <row r="1173" spans="1:45">
      <c r="A1173">
        <v>17</v>
      </c>
      <c r="B1173">
        <v>235</v>
      </c>
      <c r="C1173">
        <v>2023</v>
      </c>
      <c r="D1173">
        <v>7</v>
      </c>
      <c r="E1173">
        <v>99</v>
      </c>
      <c r="F1173">
        <v>99</v>
      </c>
      <c r="G1173">
        <v>99</v>
      </c>
      <c r="H1173">
        <v>99</v>
      </c>
      <c r="I1173">
        <v>99</v>
      </c>
      <c r="J1173">
        <v>999</v>
      </c>
      <c r="K1173">
        <v>99</v>
      </c>
      <c r="L1173">
        <v>99</v>
      </c>
      <c r="M1173">
        <v>5</v>
      </c>
      <c r="N1173">
        <v>99</v>
      </c>
      <c r="O1173">
        <v>99</v>
      </c>
      <c r="P1173">
        <v>99</v>
      </c>
      <c r="Q1173">
        <v>186</v>
      </c>
      <c r="R1173">
        <v>210</v>
      </c>
      <c r="S1173">
        <v>2.3300970873786402</v>
      </c>
      <c r="T1173">
        <v>5</v>
      </c>
      <c r="U1173">
        <v>250.09809523809545</v>
      </c>
      <c r="V1173">
        <v>3.8095238095238111</v>
      </c>
      <c r="W1173">
        <v>0</v>
      </c>
      <c r="X1173">
        <v>1.9047619047619055</v>
      </c>
      <c r="Y1173">
        <v>36.851532192612822</v>
      </c>
      <c r="Z1173">
        <v>1.1666720849775081</v>
      </c>
      <c r="AA1173">
        <v>0</v>
      </c>
      <c r="AB1173">
        <v>49.975292625522385</v>
      </c>
      <c r="AE1173">
        <v>7.2189755929872801</v>
      </c>
      <c r="AF1173">
        <v>6.058374517005304</v>
      </c>
      <c r="AG1173">
        <v>2341.9894179894181</v>
      </c>
      <c r="AH1173">
        <v>90</v>
      </c>
      <c r="AI1173">
        <v>17.61904761904762</v>
      </c>
      <c r="AJ1173">
        <v>822.17105797107058</v>
      </c>
      <c r="AK1173">
        <v>20.659663195088402</v>
      </c>
      <c r="AM1173">
        <v>34.240882679814383</v>
      </c>
      <c r="AN1173">
        <v>99</v>
      </c>
      <c r="AO1173">
        <v>99</v>
      </c>
      <c r="AP1173">
        <v>99</v>
      </c>
      <c r="AQ1173">
        <v>99</v>
      </c>
      <c r="AR1173">
        <v>223.83597883597889</v>
      </c>
      <c r="AS1173">
        <v>22.35822489671936</v>
      </c>
    </row>
    <row r="1174" spans="1:45">
      <c r="A1174">
        <v>17</v>
      </c>
      <c r="B1174">
        <v>236</v>
      </c>
      <c r="C1174">
        <v>2023</v>
      </c>
      <c r="D1174">
        <v>8</v>
      </c>
      <c r="E1174">
        <v>99</v>
      </c>
      <c r="F1174">
        <v>99</v>
      </c>
      <c r="G1174">
        <v>99</v>
      </c>
      <c r="H1174">
        <v>99</v>
      </c>
      <c r="I1174">
        <v>99</v>
      </c>
      <c r="J1174">
        <v>999</v>
      </c>
      <c r="K1174">
        <v>99</v>
      </c>
      <c r="L1174">
        <v>99</v>
      </c>
      <c r="M1174">
        <v>5</v>
      </c>
      <c r="N1174">
        <v>99</v>
      </c>
      <c r="O1174">
        <v>99</v>
      </c>
      <c r="P1174">
        <v>99</v>
      </c>
      <c r="Q1174">
        <v>292</v>
      </c>
      <c r="R1174">
        <v>345</v>
      </c>
      <c r="S1174">
        <v>2.4294117647058826</v>
      </c>
      <c r="T1174">
        <v>4.9855072463768124</v>
      </c>
      <c r="U1174">
        <v>250.66347826086957</v>
      </c>
      <c r="V1174">
        <v>3.4782608695652173</v>
      </c>
      <c r="W1174">
        <v>0</v>
      </c>
      <c r="X1174">
        <v>0.28985507246376807</v>
      </c>
      <c r="Y1174">
        <v>35.118722857587343</v>
      </c>
      <c r="Z1174">
        <v>1.1083290396436196</v>
      </c>
      <c r="AA1174">
        <v>0.26880053610132454</v>
      </c>
      <c r="AB1174">
        <v>52.548377703065121</v>
      </c>
      <c r="AC1174">
        <v>4.032127971055866</v>
      </c>
      <c r="AD1174">
        <v>-47.273002595966965</v>
      </c>
      <c r="AE1174">
        <v>8.8552361396303922</v>
      </c>
      <c r="AF1174">
        <v>7.5566553195973745</v>
      </c>
      <c r="AG1174">
        <v>2351.8664596273302</v>
      </c>
      <c r="AH1174">
        <v>93.333333333333314</v>
      </c>
      <c r="AI1174">
        <v>16.811594202898554</v>
      </c>
      <c r="AJ1174">
        <v>788.55161916009774</v>
      </c>
      <c r="AK1174">
        <v>41.694791306387515</v>
      </c>
      <c r="AL1174">
        <v>16.080639262138082</v>
      </c>
      <c r="AM1174">
        <v>40.834377961926471</v>
      </c>
      <c r="AN1174">
        <v>99</v>
      </c>
      <c r="AO1174">
        <v>99</v>
      </c>
      <c r="AP1174">
        <v>99</v>
      </c>
      <c r="AQ1174">
        <v>99</v>
      </c>
      <c r="AR1174">
        <v>223.05900621118013</v>
      </c>
      <c r="AS1174">
        <v>22.68382312664825</v>
      </c>
    </row>
    <row r="1175" spans="1:45">
      <c r="A1175">
        <v>17</v>
      </c>
      <c r="B1175">
        <v>237</v>
      </c>
      <c r="C1175">
        <v>2023</v>
      </c>
      <c r="D1175">
        <v>9</v>
      </c>
      <c r="E1175">
        <v>99</v>
      </c>
      <c r="F1175">
        <v>99</v>
      </c>
      <c r="G1175">
        <v>99</v>
      </c>
      <c r="H1175">
        <v>99</v>
      </c>
      <c r="I1175">
        <v>99</v>
      </c>
      <c r="J1175">
        <v>999</v>
      </c>
      <c r="K1175">
        <v>99</v>
      </c>
      <c r="L1175">
        <v>99</v>
      </c>
      <c r="M1175">
        <v>5</v>
      </c>
      <c r="N1175">
        <v>99</v>
      </c>
      <c r="O1175">
        <v>99</v>
      </c>
      <c r="P1175">
        <v>99</v>
      </c>
      <c r="Q1175">
        <v>309</v>
      </c>
      <c r="R1175">
        <v>368</v>
      </c>
      <c r="S1175">
        <v>2.5592286501377406</v>
      </c>
      <c r="T1175">
        <v>5</v>
      </c>
      <c r="U1175">
        <v>253.81114130434781</v>
      </c>
      <c r="V1175">
        <v>4.3478260869565215</v>
      </c>
      <c r="W1175">
        <v>0</v>
      </c>
      <c r="X1175">
        <v>1.0869565217391304</v>
      </c>
      <c r="Y1175">
        <v>34.329565797252755</v>
      </c>
      <c r="Z1175">
        <v>1.1381816252102861</v>
      </c>
      <c r="AA1175">
        <v>0</v>
      </c>
      <c r="AB1175">
        <v>37.267251914360045</v>
      </c>
      <c r="AE1175">
        <v>9.7612732095490724</v>
      </c>
      <c r="AF1175">
        <v>8.4388119703132691</v>
      </c>
      <c r="AG1175">
        <v>2229.3946587537098</v>
      </c>
      <c r="AH1175">
        <v>91.576086956521749</v>
      </c>
      <c r="AI1175">
        <v>17.934782608695652</v>
      </c>
      <c r="AJ1175">
        <v>770.29213023773525</v>
      </c>
      <c r="AK1175">
        <v>14.202453392406523</v>
      </c>
      <c r="AM1175">
        <v>33.671415193160115</v>
      </c>
      <c r="AN1175">
        <v>99</v>
      </c>
      <c r="AO1175">
        <v>99</v>
      </c>
      <c r="AP1175">
        <v>99</v>
      </c>
      <c r="AQ1175">
        <v>99</v>
      </c>
      <c r="AR1175">
        <v>223.06231454005936</v>
      </c>
      <c r="AS1175">
        <v>23.004832703059311</v>
      </c>
    </row>
    <row r="1176" spans="1:45">
      <c r="A1176">
        <v>17</v>
      </c>
      <c r="B1176">
        <v>238</v>
      </c>
      <c r="C1176">
        <v>2023</v>
      </c>
      <c r="D1176">
        <v>10</v>
      </c>
      <c r="E1176">
        <v>99</v>
      </c>
      <c r="F1176">
        <v>99</v>
      </c>
      <c r="G1176">
        <v>99</v>
      </c>
      <c r="H1176">
        <v>99</v>
      </c>
      <c r="I1176">
        <v>99</v>
      </c>
      <c r="J1176">
        <v>999</v>
      </c>
      <c r="K1176">
        <v>99</v>
      </c>
      <c r="L1176">
        <v>99</v>
      </c>
      <c r="M1176">
        <v>5</v>
      </c>
      <c r="N1176">
        <v>99</v>
      </c>
      <c r="O1176">
        <v>99</v>
      </c>
      <c r="P1176">
        <v>99</v>
      </c>
      <c r="Q1176">
        <v>654</v>
      </c>
      <c r="R1176">
        <v>838</v>
      </c>
      <c r="S1176">
        <v>2.8456937799043072</v>
      </c>
      <c r="T1176">
        <v>5</v>
      </c>
      <c r="U1176">
        <v>258.56157517899743</v>
      </c>
      <c r="V1176">
        <v>7.39856801909308</v>
      </c>
      <c r="W1176">
        <v>0</v>
      </c>
      <c r="X1176">
        <v>3.69928400954654</v>
      </c>
      <c r="Y1176">
        <v>43.359788333165774</v>
      </c>
      <c r="Z1176">
        <v>1.4095220636821479</v>
      </c>
      <c r="AA1176">
        <v>0</v>
      </c>
      <c r="AB1176">
        <v>69.299343005241994</v>
      </c>
      <c r="AE1176">
        <v>8.7155486219448779</v>
      </c>
      <c r="AF1176">
        <v>7.5514586636031522</v>
      </c>
      <c r="AG1176">
        <v>2361.910691823899</v>
      </c>
      <c r="AH1176">
        <v>94.868735083532229</v>
      </c>
      <c r="AI1176">
        <v>31.264916467780424</v>
      </c>
      <c r="AJ1176">
        <v>882.34578901648194</v>
      </c>
      <c r="AK1176">
        <v>22.028283021871179</v>
      </c>
      <c r="AM1176">
        <v>37.211030897354952</v>
      </c>
      <c r="AN1176">
        <v>99</v>
      </c>
      <c r="AO1176">
        <v>99</v>
      </c>
      <c r="AP1176">
        <v>99</v>
      </c>
      <c r="AQ1176">
        <v>99</v>
      </c>
      <c r="AR1176">
        <v>221.86540880503139</v>
      </c>
      <c r="AS1176">
        <v>23.706461326521996</v>
      </c>
    </row>
    <row r="1177" spans="1:45">
      <c r="A1177">
        <v>17</v>
      </c>
      <c r="B1177">
        <v>239</v>
      </c>
      <c r="C1177">
        <v>2023</v>
      </c>
      <c r="D1177">
        <v>11</v>
      </c>
      <c r="E1177">
        <v>99</v>
      </c>
      <c r="F1177">
        <v>99</v>
      </c>
      <c r="G1177">
        <v>99</v>
      </c>
      <c r="H1177">
        <v>99</v>
      </c>
      <c r="I1177">
        <v>99</v>
      </c>
      <c r="J1177">
        <v>999</v>
      </c>
      <c r="K1177">
        <v>99</v>
      </c>
      <c r="L1177">
        <v>99</v>
      </c>
      <c r="M1177">
        <v>5</v>
      </c>
      <c r="N1177">
        <v>99</v>
      </c>
      <c r="O1177">
        <v>99</v>
      </c>
      <c r="P1177">
        <v>99</v>
      </c>
      <c r="Q1177">
        <v>504</v>
      </c>
      <c r="R1177">
        <v>611</v>
      </c>
      <c r="S1177">
        <v>2.7980295566502464</v>
      </c>
      <c r="T1177">
        <v>5</v>
      </c>
      <c r="U1177">
        <v>255.01947626841232</v>
      </c>
      <c r="V1177">
        <v>4.9099836333878892</v>
      </c>
      <c r="W1177">
        <v>0</v>
      </c>
      <c r="X1177">
        <v>1.963993453355156</v>
      </c>
      <c r="Y1177">
        <v>42.874831683282224</v>
      </c>
      <c r="Z1177">
        <v>1.3457210460058877</v>
      </c>
      <c r="AA1177">
        <v>0</v>
      </c>
      <c r="AB1177">
        <v>63.219512819464725</v>
      </c>
      <c r="AE1177">
        <v>7.1029993024877935</v>
      </c>
      <c r="AF1177">
        <v>5.971584701631544</v>
      </c>
      <c r="AG1177">
        <v>2474.5527210884356</v>
      </c>
      <c r="AH1177">
        <v>96.235679214402623</v>
      </c>
      <c r="AI1177">
        <v>33.387888707037639</v>
      </c>
      <c r="AJ1177">
        <v>934.05725451038688</v>
      </c>
      <c r="AK1177">
        <v>14.146592298765396</v>
      </c>
      <c r="AM1177">
        <v>31.811395563511624</v>
      </c>
      <c r="AN1177">
        <v>99</v>
      </c>
      <c r="AO1177">
        <v>99</v>
      </c>
      <c r="AP1177">
        <v>99</v>
      </c>
      <c r="AQ1177">
        <v>99</v>
      </c>
      <c r="AR1177">
        <v>221.10374149659873</v>
      </c>
      <c r="AS1177">
        <v>23.60850526222184</v>
      </c>
    </row>
    <row r="1178" spans="1:45">
      <c r="A1178">
        <v>17</v>
      </c>
      <c r="B1178">
        <v>240</v>
      </c>
      <c r="C1178">
        <v>2023</v>
      </c>
      <c r="D1178">
        <v>12</v>
      </c>
      <c r="E1178">
        <v>99</v>
      </c>
      <c r="F1178">
        <v>99</v>
      </c>
      <c r="G1178">
        <v>99</v>
      </c>
      <c r="H1178">
        <v>99</v>
      </c>
      <c r="I1178">
        <v>99</v>
      </c>
      <c r="J1178">
        <v>999</v>
      </c>
      <c r="K1178">
        <v>99</v>
      </c>
      <c r="L1178">
        <v>99</v>
      </c>
      <c r="M1178">
        <v>5</v>
      </c>
      <c r="N1178">
        <v>99</v>
      </c>
      <c r="O1178">
        <v>99</v>
      </c>
      <c r="P1178">
        <v>99</v>
      </c>
      <c r="Q1178">
        <v>117</v>
      </c>
      <c r="R1178">
        <v>137</v>
      </c>
      <c r="S1178">
        <v>3</v>
      </c>
      <c r="T1178">
        <v>5</v>
      </c>
      <c r="U1178">
        <v>259.59635036496343</v>
      </c>
      <c r="V1178">
        <v>13.868613138686133</v>
      </c>
      <c r="W1178">
        <v>0</v>
      </c>
      <c r="X1178">
        <v>4.3795620437956222</v>
      </c>
      <c r="Y1178">
        <v>48.364153053152847</v>
      </c>
      <c r="Z1178">
        <v>1.6566609633371745</v>
      </c>
      <c r="AA1178">
        <v>0</v>
      </c>
      <c r="AB1178">
        <v>64.799090471887396</v>
      </c>
      <c r="AE1178">
        <v>6.9052419354838719</v>
      </c>
      <c r="AF1178">
        <v>5.8733660872796314</v>
      </c>
      <c r="AG1178">
        <v>2446.1875</v>
      </c>
      <c r="AH1178">
        <v>93.430656934306626</v>
      </c>
      <c r="AI1178">
        <v>33.576642335766408</v>
      </c>
      <c r="AJ1178">
        <v>950.62153804432069</v>
      </c>
      <c r="AK1178">
        <v>30.802389175331477</v>
      </c>
      <c r="AM1178">
        <v>26.371432048828119</v>
      </c>
      <c r="AN1178">
        <v>99</v>
      </c>
      <c r="AO1178">
        <v>99</v>
      </c>
      <c r="AP1178">
        <v>99</v>
      </c>
      <c r="AQ1178">
        <v>99</v>
      </c>
      <c r="AR1178">
        <v>221.90625</v>
      </c>
      <c r="AS1178">
        <v>23.994015216854656</v>
      </c>
    </row>
    <row r="1179" spans="1:45">
      <c r="A1179">
        <v>17</v>
      </c>
      <c r="B1179">
        <v>241</v>
      </c>
      <c r="C1179">
        <v>2023</v>
      </c>
      <c r="D1179">
        <v>1</v>
      </c>
      <c r="E1179">
        <v>99</v>
      </c>
      <c r="F1179">
        <v>99</v>
      </c>
      <c r="G1179">
        <v>99</v>
      </c>
      <c r="H1179">
        <v>99</v>
      </c>
      <c r="I1179">
        <v>99</v>
      </c>
      <c r="J1179">
        <v>999</v>
      </c>
      <c r="K1179">
        <v>99</v>
      </c>
      <c r="L1179">
        <v>99</v>
      </c>
      <c r="M1179">
        <v>6</v>
      </c>
      <c r="N1179">
        <v>99</v>
      </c>
      <c r="O1179">
        <v>99</v>
      </c>
      <c r="P1179">
        <v>99</v>
      </c>
      <c r="Q1179">
        <v>527</v>
      </c>
      <c r="R1179">
        <v>620</v>
      </c>
      <c r="S1179">
        <v>2.6537216828478964</v>
      </c>
      <c r="T1179">
        <v>6</v>
      </c>
      <c r="U1179">
        <v>262.68419354838727</v>
      </c>
      <c r="V1179">
        <v>5.4838709677419359</v>
      </c>
      <c r="W1179">
        <v>0</v>
      </c>
      <c r="X1179">
        <v>2.258064516129032</v>
      </c>
      <c r="Y1179">
        <v>36.40499002256513</v>
      </c>
      <c r="Z1179">
        <v>1.1286674719513243</v>
      </c>
      <c r="AA1179">
        <v>0</v>
      </c>
      <c r="AB1179">
        <v>61.383245832133682</v>
      </c>
      <c r="AE1179">
        <v>11.330409356725148</v>
      </c>
      <c r="AF1179">
        <v>9.9241715593106328</v>
      </c>
      <c r="AG1179">
        <v>2153.2782764811495</v>
      </c>
      <c r="AH1179">
        <v>89.838709677419359</v>
      </c>
      <c r="AI1179">
        <v>12.09677419354839</v>
      </c>
      <c r="AJ1179">
        <v>689.04014869376886</v>
      </c>
      <c r="AK1179">
        <v>19.155451390295244</v>
      </c>
      <c r="AM1179">
        <v>30.834231154776621</v>
      </c>
      <c r="AN1179">
        <v>99</v>
      </c>
      <c r="AO1179">
        <v>99</v>
      </c>
      <c r="AP1179">
        <v>99</v>
      </c>
      <c r="AQ1179">
        <v>99</v>
      </c>
      <c r="AR1179">
        <v>223.54937163375223</v>
      </c>
      <c r="AS1179">
        <v>23.554443923113919</v>
      </c>
    </row>
    <row r="1180" spans="1:45">
      <c r="A1180">
        <v>17</v>
      </c>
      <c r="B1180">
        <v>242</v>
      </c>
      <c r="C1180">
        <v>2023</v>
      </c>
      <c r="D1180">
        <v>2</v>
      </c>
      <c r="E1180">
        <v>99</v>
      </c>
      <c r="F1180">
        <v>99</v>
      </c>
      <c r="G1180">
        <v>99</v>
      </c>
      <c r="H1180">
        <v>99</v>
      </c>
      <c r="I1180">
        <v>99</v>
      </c>
      <c r="J1180">
        <v>999</v>
      </c>
      <c r="K1180">
        <v>99</v>
      </c>
      <c r="L1180">
        <v>99</v>
      </c>
      <c r="M1180">
        <v>6</v>
      </c>
      <c r="N1180">
        <v>99</v>
      </c>
      <c r="O1180">
        <v>99</v>
      </c>
      <c r="P1180">
        <v>99</v>
      </c>
      <c r="Q1180">
        <v>342</v>
      </c>
      <c r="R1180">
        <v>389</v>
      </c>
      <c r="S1180">
        <v>2.6041666666666661</v>
      </c>
      <c r="T1180">
        <v>6</v>
      </c>
      <c r="U1180">
        <v>262.00539845758345</v>
      </c>
      <c r="V1180">
        <v>4.6272493573264786</v>
      </c>
      <c r="W1180">
        <v>0</v>
      </c>
      <c r="X1180">
        <v>2.0565552699228786</v>
      </c>
      <c r="Y1180">
        <v>36.672562772690029</v>
      </c>
      <c r="Z1180">
        <v>1.0682673586701577</v>
      </c>
      <c r="AA1180">
        <v>0</v>
      </c>
      <c r="AB1180">
        <v>45.072812752500312</v>
      </c>
      <c r="AE1180">
        <v>10.637134263057151</v>
      </c>
      <c r="AF1180">
        <v>9.4105998965315081</v>
      </c>
      <c r="AG1180">
        <v>2132.247159090909</v>
      </c>
      <c r="AH1180">
        <v>90.488431876606683</v>
      </c>
      <c r="AI1180">
        <v>10.539845758354758</v>
      </c>
      <c r="AJ1180">
        <v>602.43931111065001</v>
      </c>
      <c r="AK1180">
        <v>19.013527274266831</v>
      </c>
      <c r="AM1180">
        <v>18.365393997146192</v>
      </c>
      <c r="AN1180">
        <v>99</v>
      </c>
      <c r="AO1180">
        <v>99</v>
      </c>
      <c r="AP1180">
        <v>99</v>
      </c>
      <c r="AQ1180">
        <v>99</v>
      </c>
      <c r="AR1180">
        <v>224.43465909090912</v>
      </c>
      <c r="AS1180">
        <v>23.233197772851113</v>
      </c>
    </row>
    <row r="1181" spans="1:45">
      <c r="A1181">
        <v>17</v>
      </c>
      <c r="B1181">
        <v>243</v>
      </c>
      <c r="C1181">
        <v>2023</v>
      </c>
      <c r="D1181">
        <v>3</v>
      </c>
      <c r="E1181">
        <v>99</v>
      </c>
      <c r="F1181">
        <v>99</v>
      </c>
      <c r="G1181">
        <v>99</v>
      </c>
      <c r="H1181">
        <v>99</v>
      </c>
      <c r="I1181">
        <v>99</v>
      </c>
      <c r="J1181">
        <v>999</v>
      </c>
      <c r="K1181">
        <v>99</v>
      </c>
      <c r="L1181">
        <v>99</v>
      </c>
      <c r="M1181">
        <v>6</v>
      </c>
      <c r="N1181">
        <v>99</v>
      </c>
      <c r="O1181">
        <v>99</v>
      </c>
      <c r="P1181">
        <v>99</v>
      </c>
      <c r="Q1181">
        <v>421</v>
      </c>
      <c r="R1181">
        <v>487</v>
      </c>
      <c r="S1181">
        <v>2.6149068322981361</v>
      </c>
      <c r="T1181">
        <v>6</v>
      </c>
      <c r="U1181">
        <v>259.52956878850142</v>
      </c>
      <c r="V1181">
        <v>5.544147843942504</v>
      </c>
      <c r="W1181">
        <v>0</v>
      </c>
      <c r="X1181">
        <v>1.8480492813141676</v>
      </c>
      <c r="Y1181">
        <v>36.746792571465122</v>
      </c>
      <c r="Z1181">
        <v>1.1109144168489051</v>
      </c>
      <c r="AA1181">
        <v>0</v>
      </c>
      <c r="AB1181">
        <v>53.065721564935295</v>
      </c>
      <c r="AE1181">
        <v>9.7987927565392319</v>
      </c>
      <c r="AF1181">
        <v>8.4846276880047782</v>
      </c>
      <c r="AG1181">
        <v>2146.145336225597</v>
      </c>
      <c r="AH1181">
        <v>94.661190965092402</v>
      </c>
      <c r="AI1181">
        <v>14.579055441478438</v>
      </c>
      <c r="AJ1181">
        <v>624.03128791086954</v>
      </c>
      <c r="AK1181">
        <v>14.14440690111954</v>
      </c>
      <c r="AM1181">
        <v>14.52246558855575</v>
      </c>
      <c r="AN1181">
        <v>99</v>
      </c>
      <c r="AO1181">
        <v>99</v>
      </c>
      <c r="AP1181">
        <v>99</v>
      </c>
      <c r="AQ1181">
        <v>99</v>
      </c>
      <c r="AR1181">
        <v>223.45119305856829</v>
      </c>
      <c r="AS1181">
        <v>23.255651969569744</v>
      </c>
    </row>
    <row r="1182" spans="1:45">
      <c r="A1182">
        <v>17</v>
      </c>
      <c r="B1182">
        <v>244</v>
      </c>
      <c r="C1182">
        <v>2023</v>
      </c>
      <c r="D1182">
        <v>4</v>
      </c>
      <c r="E1182">
        <v>99</v>
      </c>
      <c r="F1182">
        <v>99</v>
      </c>
      <c r="G1182">
        <v>99</v>
      </c>
      <c r="H1182">
        <v>99</v>
      </c>
      <c r="I1182">
        <v>99</v>
      </c>
      <c r="J1182">
        <v>999</v>
      </c>
      <c r="K1182">
        <v>99</v>
      </c>
      <c r="L1182">
        <v>99</v>
      </c>
      <c r="M1182">
        <v>6</v>
      </c>
      <c r="N1182">
        <v>99</v>
      </c>
      <c r="O1182">
        <v>99</v>
      </c>
      <c r="P1182">
        <v>99</v>
      </c>
      <c r="Q1182">
        <v>329</v>
      </c>
      <c r="R1182">
        <v>386</v>
      </c>
      <c r="S1182">
        <v>2.6387434554973832</v>
      </c>
      <c r="T1182">
        <v>6</v>
      </c>
      <c r="U1182">
        <v>261.74715025906744</v>
      </c>
      <c r="V1182">
        <v>6.2176165803108816</v>
      </c>
      <c r="W1182">
        <v>0</v>
      </c>
      <c r="X1182">
        <v>3.1088082901554408</v>
      </c>
      <c r="Y1182">
        <v>39.193302730511661</v>
      </c>
      <c r="Z1182">
        <v>1.1339037169363944</v>
      </c>
      <c r="AA1182">
        <v>0</v>
      </c>
      <c r="AB1182">
        <v>59.843787246096241</v>
      </c>
      <c r="AE1182">
        <v>11.01283880171184</v>
      </c>
      <c r="AF1182">
        <v>9.4551982281189293</v>
      </c>
      <c r="AG1182">
        <v>2198.3805555555555</v>
      </c>
      <c r="AH1182">
        <v>93.264248704663217</v>
      </c>
      <c r="AI1182">
        <v>14.766839378238339</v>
      </c>
      <c r="AJ1182">
        <v>640.77197119284051</v>
      </c>
      <c r="AK1182">
        <v>45.050358957370761</v>
      </c>
      <c r="AM1182">
        <v>43.331066370942075</v>
      </c>
      <c r="AN1182">
        <v>99</v>
      </c>
      <c r="AO1182">
        <v>99</v>
      </c>
      <c r="AP1182">
        <v>99</v>
      </c>
      <c r="AQ1182">
        <v>99</v>
      </c>
      <c r="AR1182">
        <v>223.75555555555556</v>
      </c>
      <c r="AS1182">
        <v>23.48746068436478</v>
      </c>
    </row>
    <row r="1183" spans="1:45">
      <c r="A1183">
        <v>17</v>
      </c>
      <c r="B1183">
        <v>245</v>
      </c>
      <c r="C1183">
        <v>2023</v>
      </c>
      <c r="D1183">
        <v>5</v>
      </c>
      <c r="E1183">
        <v>99</v>
      </c>
      <c r="F1183">
        <v>99</v>
      </c>
      <c r="G1183">
        <v>99</v>
      </c>
      <c r="H1183">
        <v>99</v>
      </c>
      <c r="I1183">
        <v>99</v>
      </c>
      <c r="J1183">
        <v>999</v>
      </c>
      <c r="K1183">
        <v>99</v>
      </c>
      <c r="L1183">
        <v>99</v>
      </c>
      <c r="M1183">
        <v>6</v>
      </c>
      <c r="N1183">
        <v>99</v>
      </c>
      <c r="O1183">
        <v>99</v>
      </c>
      <c r="P1183">
        <v>99</v>
      </c>
      <c r="Q1183">
        <v>346</v>
      </c>
      <c r="R1183">
        <v>403</v>
      </c>
      <c r="S1183">
        <v>2.5939849624060156</v>
      </c>
      <c r="T1183">
        <v>6</v>
      </c>
      <c r="U1183">
        <v>256.49205955334997</v>
      </c>
      <c r="V1183">
        <v>6.9478908188585615</v>
      </c>
      <c r="W1183">
        <v>0</v>
      </c>
      <c r="X1183">
        <v>1.2406947890818862</v>
      </c>
      <c r="Y1183">
        <v>39.473349824641851</v>
      </c>
      <c r="Z1183">
        <v>1.1927308074664011</v>
      </c>
      <c r="AA1183">
        <v>0</v>
      </c>
      <c r="AB1183">
        <v>49.550611464080063</v>
      </c>
      <c r="AE1183">
        <v>9.5975232198142404</v>
      </c>
      <c r="AF1183">
        <v>8.0900302246271014</v>
      </c>
      <c r="AG1183">
        <v>2159.9945945945942</v>
      </c>
      <c r="AH1183">
        <v>91.811414392059547</v>
      </c>
      <c r="AI1183">
        <v>16.377171215880896</v>
      </c>
      <c r="AJ1183">
        <v>626.33450606229098</v>
      </c>
      <c r="AK1183">
        <v>25.462811172582128</v>
      </c>
      <c r="AM1183">
        <v>27.478736171631233</v>
      </c>
      <c r="AN1183">
        <v>99</v>
      </c>
      <c r="AO1183">
        <v>99</v>
      </c>
      <c r="AP1183">
        <v>99</v>
      </c>
      <c r="AQ1183">
        <v>99</v>
      </c>
      <c r="AR1183">
        <v>222.4</v>
      </c>
      <c r="AS1183">
        <v>23.415009060495279</v>
      </c>
    </row>
    <row r="1184" spans="1:45">
      <c r="A1184">
        <v>17</v>
      </c>
      <c r="B1184">
        <v>246</v>
      </c>
      <c r="C1184">
        <v>2023</v>
      </c>
      <c r="D1184">
        <v>6</v>
      </c>
      <c r="E1184">
        <v>99</v>
      </c>
      <c r="F1184">
        <v>99</v>
      </c>
      <c r="G1184">
        <v>99</v>
      </c>
      <c r="H1184">
        <v>99</v>
      </c>
      <c r="I1184">
        <v>99</v>
      </c>
      <c r="J1184">
        <v>999</v>
      </c>
      <c r="K1184">
        <v>99</v>
      </c>
      <c r="L1184">
        <v>99</v>
      </c>
      <c r="M1184">
        <v>6</v>
      </c>
      <c r="N1184">
        <v>99</v>
      </c>
      <c r="O1184">
        <v>99</v>
      </c>
      <c r="P1184">
        <v>99</v>
      </c>
      <c r="Q1184">
        <v>399</v>
      </c>
      <c r="R1184">
        <v>467</v>
      </c>
      <c r="S1184">
        <v>2.7645788336933039</v>
      </c>
      <c r="T1184">
        <v>6</v>
      </c>
      <c r="U1184">
        <v>263.00021413276249</v>
      </c>
      <c r="V1184">
        <v>8.3511777301927204</v>
      </c>
      <c r="W1184">
        <v>0</v>
      </c>
      <c r="X1184">
        <v>3.6402569593147751</v>
      </c>
      <c r="Y1184">
        <v>38.664187292235447</v>
      </c>
      <c r="Z1184">
        <v>1.3029101904475451</v>
      </c>
      <c r="AA1184">
        <v>0</v>
      </c>
      <c r="AB1184">
        <v>60.166804001015933</v>
      </c>
      <c r="AE1184">
        <v>10.412486064659978</v>
      </c>
      <c r="AF1184">
        <v>9.0664082249199129</v>
      </c>
      <c r="AG1184">
        <v>2226.7685393258425</v>
      </c>
      <c r="AH1184">
        <v>95.289079229122052</v>
      </c>
      <c r="AI1184">
        <v>19.057815845824408</v>
      </c>
      <c r="AJ1184">
        <v>727.09448431588692</v>
      </c>
      <c r="AK1184">
        <v>38.639155760207778</v>
      </c>
      <c r="AM1184">
        <v>44.051408147877154</v>
      </c>
      <c r="AN1184">
        <v>99</v>
      </c>
      <c r="AO1184">
        <v>99</v>
      </c>
      <c r="AP1184">
        <v>99</v>
      </c>
      <c r="AQ1184">
        <v>99</v>
      </c>
      <c r="AR1184">
        <v>223.40224719101124</v>
      </c>
      <c r="AS1184">
        <v>23.620834020805528</v>
      </c>
    </row>
    <row r="1185" spans="1:45">
      <c r="A1185">
        <v>17</v>
      </c>
      <c r="B1185">
        <v>247</v>
      </c>
      <c r="C1185">
        <v>2023</v>
      </c>
      <c r="D1185">
        <v>7</v>
      </c>
      <c r="E1185">
        <v>99</v>
      </c>
      <c r="F1185">
        <v>99</v>
      </c>
      <c r="G1185">
        <v>99</v>
      </c>
      <c r="H1185">
        <v>99</v>
      </c>
      <c r="I1185">
        <v>99</v>
      </c>
      <c r="J1185">
        <v>999</v>
      </c>
      <c r="K1185">
        <v>99</v>
      </c>
      <c r="L1185">
        <v>99</v>
      </c>
      <c r="M1185">
        <v>6</v>
      </c>
      <c r="N1185">
        <v>99</v>
      </c>
      <c r="O1185">
        <v>99</v>
      </c>
      <c r="P1185">
        <v>99</v>
      </c>
      <c r="Q1185">
        <v>262</v>
      </c>
      <c r="R1185">
        <v>304</v>
      </c>
      <c r="S1185">
        <v>2.6666666666666661</v>
      </c>
      <c r="T1185">
        <v>6</v>
      </c>
      <c r="U1185">
        <v>260.972697368421</v>
      </c>
      <c r="V1185">
        <v>5.5921052631578947</v>
      </c>
      <c r="W1185">
        <v>0</v>
      </c>
      <c r="X1185">
        <v>1.6447368421052628</v>
      </c>
      <c r="Y1185">
        <v>35.401262958262997</v>
      </c>
      <c r="Z1185">
        <v>1.167293064922089</v>
      </c>
      <c r="AA1185">
        <v>0</v>
      </c>
      <c r="AB1185">
        <v>65.310294017361002</v>
      </c>
      <c r="AE1185">
        <v>10.450326572705398</v>
      </c>
      <c r="AF1185">
        <v>9.1515592580583061</v>
      </c>
      <c r="AG1185">
        <v>2267.9450549450544</v>
      </c>
      <c r="AH1185">
        <v>89.80263157894737</v>
      </c>
      <c r="AI1185">
        <v>16.118421052631579</v>
      </c>
      <c r="AJ1185">
        <v>768.70479092373307</v>
      </c>
      <c r="AK1185">
        <v>25.777268989873765</v>
      </c>
      <c r="AM1185">
        <v>33.570248540379552</v>
      </c>
      <c r="AN1185">
        <v>99</v>
      </c>
      <c r="AO1185">
        <v>99</v>
      </c>
      <c r="AP1185">
        <v>99</v>
      </c>
      <c r="AQ1185">
        <v>99</v>
      </c>
      <c r="AR1185">
        <v>223.48717948717953</v>
      </c>
      <c r="AS1185">
        <v>23.428854928077236</v>
      </c>
    </row>
    <row r="1186" spans="1:45">
      <c r="A1186">
        <v>17</v>
      </c>
      <c r="B1186">
        <v>248</v>
      </c>
      <c r="C1186">
        <v>2023</v>
      </c>
      <c r="D1186">
        <v>8</v>
      </c>
      <c r="E1186">
        <v>99</v>
      </c>
      <c r="F1186">
        <v>99</v>
      </c>
      <c r="G1186">
        <v>99</v>
      </c>
      <c r="H1186">
        <v>99</v>
      </c>
      <c r="I1186">
        <v>99</v>
      </c>
      <c r="J1186">
        <v>999</v>
      </c>
      <c r="K1186">
        <v>99</v>
      </c>
      <c r="L1186">
        <v>99</v>
      </c>
      <c r="M1186">
        <v>6</v>
      </c>
      <c r="N1186">
        <v>99</v>
      </c>
      <c r="O1186">
        <v>99</v>
      </c>
      <c r="P1186">
        <v>99</v>
      </c>
      <c r="Q1186">
        <v>389</v>
      </c>
      <c r="R1186">
        <v>447</v>
      </c>
      <c r="S1186">
        <v>2.5910112359550559</v>
      </c>
      <c r="T1186">
        <v>6</v>
      </c>
      <c r="U1186">
        <v>261.88926174496646</v>
      </c>
      <c r="V1186">
        <v>4.026845637583893</v>
      </c>
      <c r="W1186">
        <v>0</v>
      </c>
      <c r="X1186">
        <v>1.7897091722595069</v>
      </c>
      <c r="Y1186">
        <v>34.475243799362502</v>
      </c>
      <c r="Z1186">
        <v>1.0342429782300606</v>
      </c>
      <c r="AA1186">
        <v>0</v>
      </c>
      <c r="AB1186">
        <v>59.009829380464488</v>
      </c>
      <c r="AE1186">
        <v>11.473305954825459</v>
      </c>
      <c r="AF1186">
        <v>10.229270685230812</v>
      </c>
      <c r="AG1186">
        <v>2200.9411764705878</v>
      </c>
      <c r="AH1186">
        <v>91.275167785234913</v>
      </c>
      <c r="AI1186">
        <v>10.290827740492171</v>
      </c>
      <c r="AJ1186">
        <v>718.5782609625951</v>
      </c>
      <c r="AK1186">
        <v>25.789808403625671</v>
      </c>
      <c r="AM1186">
        <v>39.724177342761294</v>
      </c>
      <c r="AN1186">
        <v>99</v>
      </c>
      <c r="AO1186">
        <v>99</v>
      </c>
      <c r="AP1186">
        <v>99</v>
      </c>
      <c r="AQ1186">
        <v>99</v>
      </c>
      <c r="AR1186">
        <v>224.25245098039215</v>
      </c>
      <c r="AS1186">
        <v>23.296807269057265</v>
      </c>
    </row>
    <row r="1187" spans="1:45">
      <c r="A1187">
        <v>17</v>
      </c>
      <c r="B1187">
        <v>249</v>
      </c>
      <c r="C1187">
        <v>2023</v>
      </c>
      <c r="D1187">
        <v>9</v>
      </c>
      <c r="E1187">
        <v>99</v>
      </c>
      <c r="F1187">
        <v>99</v>
      </c>
      <c r="G1187">
        <v>99</v>
      </c>
      <c r="H1187">
        <v>99</v>
      </c>
      <c r="I1187">
        <v>99</v>
      </c>
      <c r="J1187">
        <v>999</v>
      </c>
      <c r="K1187">
        <v>99</v>
      </c>
      <c r="L1187">
        <v>99</v>
      </c>
      <c r="M1187">
        <v>6</v>
      </c>
      <c r="N1187">
        <v>99</v>
      </c>
      <c r="O1187">
        <v>99</v>
      </c>
      <c r="P1187">
        <v>99</v>
      </c>
      <c r="Q1187">
        <v>389</v>
      </c>
      <c r="R1187">
        <v>477</v>
      </c>
      <c r="S1187">
        <v>2.7924528301886795</v>
      </c>
      <c r="T1187">
        <v>6</v>
      </c>
      <c r="U1187">
        <v>264.61635220125783</v>
      </c>
      <c r="V1187">
        <v>5.6603773584905639</v>
      </c>
      <c r="W1187">
        <v>0</v>
      </c>
      <c r="X1187">
        <v>2.7253668763102725</v>
      </c>
      <c r="Y1187">
        <v>37.142366268434905</v>
      </c>
      <c r="Z1187">
        <v>1.1677468765495165</v>
      </c>
      <c r="AA1187">
        <v>0</v>
      </c>
      <c r="AB1187">
        <v>64.585075071814117</v>
      </c>
      <c r="AE1187">
        <v>12.652519893899202</v>
      </c>
      <c r="AF1187">
        <v>11.404017285585304</v>
      </c>
      <c r="AG1187">
        <v>2194.1128668171559</v>
      </c>
      <c r="AH1187">
        <v>92.872117400419299</v>
      </c>
      <c r="AI1187">
        <v>15.723270440251564</v>
      </c>
      <c r="AJ1187">
        <v>663.56052788613829</v>
      </c>
      <c r="AK1187">
        <v>45.484051885897316</v>
      </c>
      <c r="AM1187">
        <v>46.553804026091761</v>
      </c>
      <c r="AN1187">
        <v>99</v>
      </c>
      <c r="AO1187">
        <v>99</v>
      </c>
      <c r="AP1187">
        <v>99</v>
      </c>
      <c r="AQ1187">
        <v>99</v>
      </c>
      <c r="AR1187">
        <v>223.58916478555295</v>
      </c>
      <c r="AS1187">
        <v>23.856043512164462</v>
      </c>
    </row>
    <row r="1188" spans="1:45">
      <c r="A1188">
        <v>17</v>
      </c>
      <c r="B1188">
        <v>250</v>
      </c>
      <c r="C1188">
        <v>2023</v>
      </c>
      <c r="D1188">
        <v>10</v>
      </c>
      <c r="E1188">
        <v>99</v>
      </c>
      <c r="F1188">
        <v>99</v>
      </c>
      <c r="G1188">
        <v>99</v>
      </c>
      <c r="H1188">
        <v>99</v>
      </c>
      <c r="I1188">
        <v>99</v>
      </c>
      <c r="J1188">
        <v>999</v>
      </c>
      <c r="K1188">
        <v>99</v>
      </c>
      <c r="L1188">
        <v>99</v>
      </c>
      <c r="M1188">
        <v>6</v>
      </c>
      <c r="N1188">
        <v>99</v>
      </c>
      <c r="O1188">
        <v>99</v>
      </c>
      <c r="P1188">
        <v>99</v>
      </c>
      <c r="Q1188">
        <v>887</v>
      </c>
      <c r="R1188">
        <v>1151</v>
      </c>
      <c r="S1188">
        <v>3.1167247386759591</v>
      </c>
      <c r="T1188">
        <v>6</v>
      </c>
      <c r="U1188">
        <v>268.28670721112098</v>
      </c>
      <c r="V1188">
        <v>10.860121633362295</v>
      </c>
      <c r="W1188">
        <v>0</v>
      </c>
      <c r="X1188">
        <v>5.9947871416159852</v>
      </c>
      <c r="Y1188">
        <v>44.949070771039139</v>
      </c>
      <c r="Z1188">
        <v>1.4646773456829685</v>
      </c>
      <c r="AA1188">
        <v>0</v>
      </c>
      <c r="AB1188">
        <v>70.407063672054477</v>
      </c>
      <c r="AE1188">
        <v>11.970878835153409</v>
      </c>
      <c r="AF1188">
        <v>10.762107475464727</v>
      </c>
      <c r="AG1188">
        <v>2266.409294012512</v>
      </c>
      <c r="AH1188">
        <v>97.219808861859221</v>
      </c>
      <c r="AI1188">
        <v>29.713292788879244</v>
      </c>
      <c r="AJ1188">
        <v>799.62127906930493</v>
      </c>
      <c r="AK1188">
        <v>20.841300952431684</v>
      </c>
      <c r="AM1188">
        <v>29.550073916569101</v>
      </c>
      <c r="AN1188">
        <v>99</v>
      </c>
      <c r="AO1188">
        <v>99</v>
      </c>
      <c r="AP1188">
        <v>99</v>
      </c>
      <c r="AQ1188">
        <v>99</v>
      </c>
      <c r="AR1188">
        <v>221.98033958891872</v>
      </c>
      <c r="AS1188">
        <v>24.547465912831303</v>
      </c>
    </row>
    <row r="1189" spans="1:45">
      <c r="A1189">
        <v>17</v>
      </c>
      <c r="B1189">
        <v>251</v>
      </c>
      <c r="C1189">
        <v>2023</v>
      </c>
      <c r="D1189">
        <v>11</v>
      </c>
      <c r="E1189">
        <v>99</v>
      </c>
      <c r="F1189">
        <v>99</v>
      </c>
      <c r="G1189">
        <v>99</v>
      </c>
      <c r="H1189">
        <v>99</v>
      </c>
      <c r="I1189">
        <v>99</v>
      </c>
      <c r="J1189">
        <v>999</v>
      </c>
      <c r="K1189">
        <v>99</v>
      </c>
      <c r="L1189">
        <v>99</v>
      </c>
      <c r="M1189">
        <v>6</v>
      </c>
      <c r="N1189">
        <v>99</v>
      </c>
      <c r="O1189">
        <v>99</v>
      </c>
      <c r="P1189">
        <v>99</v>
      </c>
      <c r="Q1189">
        <v>737</v>
      </c>
      <c r="R1189">
        <v>943</v>
      </c>
      <c r="S1189">
        <v>3.1183368869936032</v>
      </c>
      <c r="T1189">
        <v>6</v>
      </c>
      <c r="U1189">
        <v>264.03404029692479</v>
      </c>
      <c r="V1189">
        <v>7.84729586426299</v>
      </c>
      <c r="W1189">
        <v>0</v>
      </c>
      <c r="X1189">
        <v>3.7115588547189824</v>
      </c>
      <c r="Y1189">
        <v>43.684134935645552</v>
      </c>
      <c r="Z1189">
        <v>1.320867866327551</v>
      </c>
      <c r="AA1189">
        <v>0</v>
      </c>
      <c r="AB1189">
        <v>59.233970306612441</v>
      </c>
      <c r="AE1189">
        <v>10.962566844919788</v>
      </c>
      <c r="AF1189">
        <v>9.5421590502025122</v>
      </c>
      <c r="AG1189">
        <v>2401.2044444444446</v>
      </c>
      <c r="AH1189">
        <v>95.334040296924698</v>
      </c>
      <c r="AI1189">
        <v>34.888653234358443</v>
      </c>
      <c r="AJ1189">
        <v>915.55635567926174</v>
      </c>
      <c r="AK1189">
        <v>19.743083981542974</v>
      </c>
      <c r="AM1189">
        <v>36.921122454176654</v>
      </c>
      <c r="AN1189">
        <v>99</v>
      </c>
      <c r="AO1189">
        <v>99</v>
      </c>
      <c r="AP1189">
        <v>99</v>
      </c>
      <c r="AQ1189">
        <v>99</v>
      </c>
      <c r="AR1189">
        <v>220.70555555555555</v>
      </c>
      <c r="AS1189">
        <v>24.515366115017795</v>
      </c>
    </row>
    <row r="1190" spans="1:45">
      <c r="A1190">
        <v>17</v>
      </c>
      <c r="B1190">
        <v>252</v>
      </c>
      <c r="C1190">
        <v>2023</v>
      </c>
      <c r="D1190">
        <v>12</v>
      </c>
      <c r="E1190">
        <v>99</v>
      </c>
      <c r="F1190">
        <v>99</v>
      </c>
      <c r="G1190">
        <v>99</v>
      </c>
      <c r="H1190">
        <v>99</v>
      </c>
      <c r="I1190">
        <v>99</v>
      </c>
      <c r="J1190">
        <v>999</v>
      </c>
      <c r="K1190">
        <v>99</v>
      </c>
      <c r="L1190">
        <v>99</v>
      </c>
      <c r="M1190">
        <v>6</v>
      </c>
      <c r="N1190">
        <v>99</v>
      </c>
      <c r="O1190">
        <v>99</v>
      </c>
      <c r="P1190">
        <v>99</v>
      </c>
      <c r="Q1190">
        <v>169</v>
      </c>
      <c r="R1190">
        <v>192</v>
      </c>
      <c r="S1190">
        <v>3.0157068062827226</v>
      </c>
      <c r="T1190">
        <v>6</v>
      </c>
      <c r="U1190">
        <v>262.08437500000002</v>
      </c>
      <c r="V1190">
        <v>9.375</v>
      </c>
      <c r="W1190">
        <v>0</v>
      </c>
      <c r="X1190">
        <v>3.6458333333333344</v>
      </c>
      <c r="Y1190">
        <v>38.069376987188527</v>
      </c>
      <c r="Z1190">
        <v>1.3575759494555215</v>
      </c>
      <c r="AA1190">
        <v>0</v>
      </c>
      <c r="AB1190">
        <v>63.226415416489921</v>
      </c>
      <c r="AE1190">
        <v>9.6774193548387117</v>
      </c>
      <c r="AF1190">
        <v>8.3101771190289444</v>
      </c>
      <c r="AG1190">
        <v>2331.8142076502727</v>
      </c>
      <c r="AH1190">
        <v>95.3125</v>
      </c>
      <c r="AI1190">
        <v>30.729166666666675</v>
      </c>
      <c r="AJ1190">
        <v>852.67022460579108</v>
      </c>
      <c r="AK1190">
        <v>25.039044747735112</v>
      </c>
      <c r="AM1190">
        <v>43.548448732517393</v>
      </c>
      <c r="AN1190">
        <v>99</v>
      </c>
      <c r="AO1190">
        <v>99</v>
      </c>
      <c r="AP1190">
        <v>99</v>
      </c>
      <c r="AQ1190">
        <v>99</v>
      </c>
      <c r="AR1190">
        <v>220.53005464480873</v>
      </c>
      <c r="AS1190">
        <v>24.503074069224031</v>
      </c>
    </row>
    <row r="1191" spans="1:45">
      <c r="A1191">
        <v>17</v>
      </c>
      <c r="B1191">
        <v>253</v>
      </c>
      <c r="C1191">
        <v>2023</v>
      </c>
      <c r="D1191">
        <v>1</v>
      </c>
      <c r="E1191">
        <v>99</v>
      </c>
      <c r="F1191">
        <v>99</v>
      </c>
      <c r="G1191">
        <v>99</v>
      </c>
      <c r="H1191">
        <v>99</v>
      </c>
      <c r="I1191">
        <v>99</v>
      </c>
      <c r="J1191">
        <v>999</v>
      </c>
      <c r="K1191">
        <v>99</v>
      </c>
      <c r="L1191">
        <v>99</v>
      </c>
      <c r="M1191">
        <v>7</v>
      </c>
      <c r="N1191">
        <v>99</v>
      </c>
      <c r="O1191">
        <v>99</v>
      </c>
      <c r="P1191">
        <v>99</v>
      </c>
      <c r="Q1191">
        <v>730</v>
      </c>
      <c r="R1191">
        <v>921</v>
      </c>
      <c r="S1191">
        <v>3.1304347826086958</v>
      </c>
      <c r="T1191">
        <v>7</v>
      </c>
      <c r="U1191">
        <v>281.41270358306201</v>
      </c>
      <c r="V1191">
        <v>5.4288816503800224</v>
      </c>
      <c r="W1191">
        <v>100</v>
      </c>
      <c r="X1191">
        <v>4.0173724212812152</v>
      </c>
      <c r="Y1191">
        <v>35.673806017805127</v>
      </c>
      <c r="Z1191">
        <v>1.1069557025578731</v>
      </c>
      <c r="AA1191">
        <v>0</v>
      </c>
      <c r="AB1191">
        <v>65.310660944067308</v>
      </c>
      <c r="AE1191">
        <v>16.831140350877192</v>
      </c>
      <c r="AF1191">
        <v>15.793266422767216</v>
      </c>
      <c r="AG1191">
        <v>2156.2721822541962</v>
      </c>
      <c r="AH1191">
        <v>90.553745928338756</v>
      </c>
      <c r="AI1191">
        <v>12.703583061889251</v>
      </c>
      <c r="AJ1191">
        <v>662.50728172517677</v>
      </c>
      <c r="AK1191">
        <v>25.774315631678984</v>
      </c>
      <c r="AM1191">
        <v>38.947090723510129</v>
      </c>
      <c r="AN1191">
        <v>99</v>
      </c>
      <c r="AO1191">
        <v>99</v>
      </c>
      <c r="AP1191">
        <v>99</v>
      </c>
      <c r="AQ1191">
        <v>99</v>
      </c>
      <c r="AR1191">
        <v>225.14628297362103</v>
      </c>
      <c r="AS1191">
        <v>24.749458584115079</v>
      </c>
    </row>
    <row r="1192" spans="1:45">
      <c r="A1192">
        <v>17</v>
      </c>
      <c r="B1192">
        <v>254</v>
      </c>
      <c r="C1192">
        <v>2023</v>
      </c>
      <c r="D1192">
        <v>2</v>
      </c>
      <c r="E1192">
        <v>99</v>
      </c>
      <c r="F1192">
        <v>99</v>
      </c>
      <c r="G1192">
        <v>99</v>
      </c>
      <c r="H1192">
        <v>99</v>
      </c>
      <c r="I1192">
        <v>99</v>
      </c>
      <c r="J1192">
        <v>999</v>
      </c>
      <c r="K1192">
        <v>99</v>
      </c>
      <c r="L1192">
        <v>99</v>
      </c>
      <c r="M1192">
        <v>7</v>
      </c>
      <c r="N1192">
        <v>99</v>
      </c>
      <c r="O1192">
        <v>99</v>
      </c>
      <c r="P1192">
        <v>99</v>
      </c>
      <c r="Q1192">
        <v>500</v>
      </c>
      <c r="R1192">
        <v>582</v>
      </c>
      <c r="S1192">
        <v>3.1243523316062167</v>
      </c>
      <c r="T1192">
        <v>7</v>
      </c>
      <c r="U1192">
        <v>278.1273195876289</v>
      </c>
      <c r="V1192">
        <v>6.5292096219931262</v>
      </c>
      <c r="W1192">
        <v>100</v>
      </c>
      <c r="X1192">
        <v>4.4673539518900345</v>
      </c>
      <c r="Y1192">
        <v>37.625933231990601</v>
      </c>
      <c r="Z1192">
        <v>1.1197707022031638</v>
      </c>
      <c r="AA1192">
        <v>0</v>
      </c>
      <c r="AB1192">
        <v>64.585181350841637</v>
      </c>
      <c r="AE1192">
        <v>15.914684167350291</v>
      </c>
      <c r="AF1192">
        <v>14.945969895158534</v>
      </c>
      <c r="AG1192">
        <v>2137.1323251417766</v>
      </c>
      <c r="AH1192">
        <v>90.893470790377989</v>
      </c>
      <c r="AI1192">
        <v>10.652920962199312</v>
      </c>
      <c r="AJ1192">
        <v>657.37859537007807</v>
      </c>
      <c r="AK1192">
        <v>31.588380886329929</v>
      </c>
      <c r="AM1192">
        <v>31.699305554624505</v>
      </c>
      <c r="AN1192">
        <v>99</v>
      </c>
      <c r="AO1192">
        <v>99</v>
      </c>
      <c r="AP1192">
        <v>99</v>
      </c>
      <c r="AQ1192">
        <v>99</v>
      </c>
      <c r="AR1192">
        <v>224.03402646502835</v>
      </c>
      <c r="AS1192">
        <v>24.790744422799065</v>
      </c>
    </row>
    <row r="1193" spans="1:45">
      <c r="A1193">
        <v>17</v>
      </c>
      <c r="B1193">
        <v>255</v>
      </c>
      <c r="C1193">
        <v>2023</v>
      </c>
      <c r="D1193">
        <v>3</v>
      </c>
      <c r="E1193">
        <v>99</v>
      </c>
      <c r="F1193">
        <v>99</v>
      </c>
      <c r="G1193">
        <v>99</v>
      </c>
      <c r="H1193">
        <v>99</v>
      </c>
      <c r="I1193">
        <v>99</v>
      </c>
      <c r="J1193">
        <v>999</v>
      </c>
      <c r="K1193">
        <v>99</v>
      </c>
      <c r="L1193">
        <v>99</v>
      </c>
      <c r="M1193">
        <v>7</v>
      </c>
      <c r="N1193">
        <v>99</v>
      </c>
      <c r="O1193">
        <v>99</v>
      </c>
      <c r="P1193">
        <v>99</v>
      </c>
      <c r="Q1193">
        <v>691</v>
      </c>
      <c r="R1193">
        <v>823</v>
      </c>
      <c r="S1193">
        <v>3.1144945188794151</v>
      </c>
      <c r="T1193">
        <v>7</v>
      </c>
      <c r="U1193">
        <v>277.33912515188285</v>
      </c>
      <c r="V1193">
        <v>7.0473876063183472</v>
      </c>
      <c r="W1193">
        <v>100</v>
      </c>
      <c r="X1193">
        <v>3.8882138517618472</v>
      </c>
      <c r="Y1193">
        <v>38.007630815494501</v>
      </c>
      <c r="Z1193">
        <v>1.1664807042141148</v>
      </c>
      <c r="AA1193">
        <v>0</v>
      </c>
      <c r="AB1193">
        <v>60.08279107618052</v>
      </c>
      <c r="AE1193">
        <v>16.559356136820924</v>
      </c>
      <c r="AF1193">
        <v>15.322441079617697</v>
      </c>
      <c r="AG1193">
        <v>2158.7220779220775</v>
      </c>
      <c r="AH1193">
        <v>93.560145808019485</v>
      </c>
      <c r="AI1193">
        <v>13.244228432563791</v>
      </c>
      <c r="AJ1193">
        <v>631.20273414370411</v>
      </c>
      <c r="AK1193">
        <v>10.288580806482033</v>
      </c>
      <c r="AM1193">
        <v>21.454715317843704</v>
      </c>
      <c r="AN1193">
        <v>99</v>
      </c>
      <c r="AO1193">
        <v>99</v>
      </c>
      <c r="AP1193">
        <v>99</v>
      </c>
      <c r="AQ1193">
        <v>99</v>
      </c>
      <c r="AR1193">
        <v>224.28831168831172</v>
      </c>
      <c r="AS1193">
        <v>24.596736957444687</v>
      </c>
    </row>
    <row r="1194" spans="1:45">
      <c r="A1194">
        <v>17</v>
      </c>
      <c r="B1194">
        <v>256</v>
      </c>
      <c r="C1194">
        <v>2023</v>
      </c>
      <c r="D1194">
        <v>4</v>
      </c>
      <c r="E1194">
        <v>99</v>
      </c>
      <c r="F1194">
        <v>99</v>
      </c>
      <c r="G1194">
        <v>99</v>
      </c>
      <c r="H1194">
        <v>99</v>
      </c>
      <c r="I1194">
        <v>99</v>
      </c>
      <c r="J1194">
        <v>999</v>
      </c>
      <c r="K1194">
        <v>99</v>
      </c>
      <c r="L1194">
        <v>99</v>
      </c>
      <c r="M1194">
        <v>7</v>
      </c>
      <c r="N1194">
        <v>99</v>
      </c>
      <c r="O1194">
        <v>99</v>
      </c>
      <c r="P1194">
        <v>99</v>
      </c>
      <c r="Q1194">
        <v>454</v>
      </c>
      <c r="R1194">
        <v>530</v>
      </c>
      <c r="S1194">
        <v>3.2249527410207945</v>
      </c>
      <c r="T1194">
        <v>7</v>
      </c>
      <c r="U1194">
        <v>281.13226415094357</v>
      </c>
      <c r="V1194">
        <v>8.4905660377358441</v>
      </c>
      <c r="W1194">
        <v>100</v>
      </c>
      <c r="X1194">
        <v>5.6603773584905639</v>
      </c>
      <c r="Y1194">
        <v>41.884568651234488</v>
      </c>
      <c r="Z1194">
        <v>1.2573034214755663</v>
      </c>
      <c r="AA1194">
        <v>0</v>
      </c>
      <c r="AB1194">
        <v>70.453451345382064</v>
      </c>
      <c r="AE1194">
        <v>15.121255349500711</v>
      </c>
      <c r="AF1194">
        <v>13.9440178939999</v>
      </c>
      <c r="AG1194">
        <v>2139.9733059548253</v>
      </c>
      <c r="AH1194">
        <v>91.886792452830178</v>
      </c>
      <c r="AI1194">
        <v>15.094339622641504</v>
      </c>
      <c r="AJ1194">
        <v>599.29012875651949</v>
      </c>
      <c r="AK1194">
        <v>47.333505271421203</v>
      </c>
      <c r="AM1194">
        <v>31.246181762897205</v>
      </c>
      <c r="AN1194">
        <v>99</v>
      </c>
      <c r="AO1194">
        <v>99</v>
      </c>
      <c r="AP1194">
        <v>99</v>
      </c>
      <c r="AQ1194">
        <v>99</v>
      </c>
      <c r="AR1194">
        <v>224.51540041067753</v>
      </c>
      <c r="AS1194">
        <v>24.976123170442232</v>
      </c>
    </row>
    <row r="1195" spans="1:45">
      <c r="A1195">
        <v>17</v>
      </c>
      <c r="B1195">
        <v>257</v>
      </c>
      <c r="C1195">
        <v>2023</v>
      </c>
      <c r="D1195">
        <v>5</v>
      </c>
      <c r="E1195">
        <v>99</v>
      </c>
      <c r="F1195">
        <v>99</v>
      </c>
      <c r="G1195">
        <v>99</v>
      </c>
      <c r="H1195">
        <v>99</v>
      </c>
      <c r="I1195">
        <v>99</v>
      </c>
      <c r="J1195">
        <v>999</v>
      </c>
      <c r="K1195">
        <v>99</v>
      </c>
      <c r="L1195">
        <v>99</v>
      </c>
      <c r="M1195">
        <v>7</v>
      </c>
      <c r="N1195">
        <v>99</v>
      </c>
      <c r="O1195">
        <v>99</v>
      </c>
      <c r="P1195">
        <v>99</v>
      </c>
      <c r="Q1195">
        <v>503</v>
      </c>
      <c r="R1195">
        <v>593</v>
      </c>
      <c r="S1195">
        <v>3.2597623089983028</v>
      </c>
      <c r="T1195">
        <v>7</v>
      </c>
      <c r="U1195">
        <v>278.96037099494094</v>
      </c>
      <c r="V1195">
        <v>9.9494097807757189</v>
      </c>
      <c r="W1195">
        <v>100</v>
      </c>
      <c r="X1195">
        <v>6.2394603709949399</v>
      </c>
      <c r="Y1195">
        <v>43.712063363615691</v>
      </c>
      <c r="Z1195">
        <v>1.3537482569274921</v>
      </c>
      <c r="AA1195">
        <v>0</v>
      </c>
      <c r="AB1195">
        <v>59.07781825749656</v>
      </c>
      <c r="AE1195">
        <v>14.122410097642298</v>
      </c>
      <c r="AF1195">
        <v>12.946977059869617</v>
      </c>
      <c r="AG1195">
        <v>2177.942592592593</v>
      </c>
      <c r="AH1195">
        <v>90.893760539628985</v>
      </c>
      <c r="AI1195">
        <v>18.04384485666105</v>
      </c>
      <c r="AJ1195">
        <v>667.97623491266063</v>
      </c>
      <c r="AK1195">
        <v>33.414584167733707</v>
      </c>
      <c r="AM1195">
        <v>37.190439199769443</v>
      </c>
      <c r="AN1195">
        <v>99</v>
      </c>
      <c r="AO1195">
        <v>99</v>
      </c>
      <c r="AP1195">
        <v>99</v>
      </c>
      <c r="AQ1195">
        <v>99</v>
      </c>
      <c r="AR1195">
        <v>223.61296296296297</v>
      </c>
      <c r="AS1195">
        <v>25.114892439578359</v>
      </c>
    </row>
    <row r="1196" spans="1:45">
      <c r="A1196">
        <v>17</v>
      </c>
      <c r="B1196">
        <v>258</v>
      </c>
      <c r="C1196">
        <v>2023</v>
      </c>
      <c r="D1196">
        <v>6</v>
      </c>
      <c r="E1196">
        <v>99</v>
      </c>
      <c r="F1196">
        <v>99</v>
      </c>
      <c r="G1196">
        <v>99</v>
      </c>
      <c r="H1196">
        <v>99</v>
      </c>
      <c r="I1196">
        <v>99</v>
      </c>
      <c r="J1196">
        <v>999</v>
      </c>
      <c r="K1196">
        <v>99</v>
      </c>
      <c r="L1196">
        <v>99</v>
      </c>
      <c r="M1196">
        <v>7</v>
      </c>
      <c r="N1196">
        <v>99</v>
      </c>
      <c r="O1196">
        <v>99</v>
      </c>
      <c r="P1196">
        <v>99</v>
      </c>
      <c r="Q1196">
        <v>548</v>
      </c>
      <c r="R1196">
        <v>659</v>
      </c>
      <c r="S1196">
        <v>3.1600609756097557</v>
      </c>
      <c r="T1196">
        <v>7</v>
      </c>
      <c r="U1196">
        <v>275.51896813353591</v>
      </c>
      <c r="V1196">
        <v>8.6494688922609999</v>
      </c>
      <c r="W1196">
        <v>100</v>
      </c>
      <c r="X1196">
        <v>5.9180576631259454</v>
      </c>
      <c r="Y1196">
        <v>41.440367835484253</v>
      </c>
      <c r="Z1196">
        <v>1.2356831961439647</v>
      </c>
      <c r="AA1196">
        <v>0</v>
      </c>
      <c r="AB1196">
        <v>59.395757868032362</v>
      </c>
      <c r="AE1196">
        <v>14.693422519509475</v>
      </c>
      <c r="AF1196">
        <v>13.402913197927999</v>
      </c>
      <c r="AG1196">
        <v>2215.4684975767368</v>
      </c>
      <c r="AH1196">
        <v>93.93019726858877</v>
      </c>
      <c r="AI1196">
        <v>17.298937784522</v>
      </c>
      <c r="AJ1196">
        <v>706.87158752715106</v>
      </c>
      <c r="AK1196">
        <v>17.642498878755898</v>
      </c>
      <c r="AM1196">
        <v>29.463103751746761</v>
      </c>
      <c r="AN1196">
        <v>99</v>
      </c>
      <c r="AO1196">
        <v>99</v>
      </c>
      <c r="AP1196">
        <v>99</v>
      </c>
      <c r="AQ1196">
        <v>99</v>
      </c>
      <c r="AR1196">
        <v>223.42487883683356</v>
      </c>
      <c r="AS1196">
        <v>24.745920105323687</v>
      </c>
    </row>
    <row r="1197" spans="1:45">
      <c r="A1197">
        <v>17</v>
      </c>
      <c r="B1197">
        <v>259</v>
      </c>
      <c r="C1197">
        <v>2023</v>
      </c>
      <c r="D1197">
        <v>7</v>
      </c>
      <c r="E1197">
        <v>99</v>
      </c>
      <c r="F1197">
        <v>99</v>
      </c>
      <c r="G1197">
        <v>99</v>
      </c>
      <c r="H1197">
        <v>99</v>
      </c>
      <c r="I1197">
        <v>99</v>
      </c>
      <c r="J1197">
        <v>999</v>
      </c>
      <c r="K1197">
        <v>99</v>
      </c>
      <c r="L1197">
        <v>99</v>
      </c>
      <c r="M1197">
        <v>7</v>
      </c>
      <c r="N1197">
        <v>99</v>
      </c>
      <c r="O1197">
        <v>99</v>
      </c>
      <c r="P1197">
        <v>99</v>
      </c>
      <c r="Q1197">
        <v>399</v>
      </c>
      <c r="R1197">
        <v>457</v>
      </c>
      <c r="S1197">
        <v>3.0945054945054937</v>
      </c>
      <c r="T1197">
        <v>7</v>
      </c>
      <c r="U1197">
        <v>276.27242888402606</v>
      </c>
      <c r="V1197">
        <v>7.2210065645514225</v>
      </c>
      <c r="W1197">
        <v>100</v>
      </c>
      <c r="X1197">
        <v>4.3763676148796495</v>
      </c>
      <c r="Y1197">
        <v>40.793415411407999</v>
      </c>
      <c r="Z1197">
        <v>1.2142339033507588</v>
      </c>
      <c r="AA1197">
        <v>0</v>
      </c>
      <c r="AB1197">
        <v>60.519018847848884</v>
      </c>
      <c r="AE1197">
        <v>15.709865933310413</v>
      </c>
      <c r="AF1197">
        <v>14.563983697944796</v>
      </c>
      <c r="AG1197">
        <v>2235.7946859903377</v>
      </c>
      <c r="AH1197">
        <v>90.59080962800877</v>
      </c>
      <c r="AI1197">
        <v>15.098468271334788</v>
      </c>
      <c r="AJ1197">
        <v>739.91697789323621</v>
      </c>
      <c r="AK1197">
        <v>22.276664217354767</v>
      </c>
      <c r="AM1197">
        <v>37.403026780901378</v>
      </c>
      <c r="AN1197">
        <v>99</v>
      </c>
      <c r="AO1197">
        <v>99</v>
      </c>
      <c r="AP1197">
        <v>99</v>
      </c>
      <c r="AQ1197">
        <v>99</v>
      </c>
      <c r="AR1197">
        <v>223.89130434782609</v>
      </c>
      <c r="AS1197">
        <v>24.739651595610919</v>
      </c>
    </row>
    <row r="1198" spans="1:45">
      <c r="A1198">
        <v>17</v>
      </c>
      <c r="B1198">
        <v>260</v>
      </c>
      <c r="C1198">
        <v>2023</v>
      </c>
      <c r="D1198">
        <v>8</v>
      </c>
      <c r="E1198">
        <v>99</v>
      </c>
      <c r="F1198">
        <v>99</v>
      </c>
      <c r="G1198">
        <v>99</v>
      </c>
      <c r="H1198">
        <v>99</v>
      </c>
      <c r="I1198">
        <v>99</v>
      </c>
      <c r="J1198">
        <v>999</v>
      </c>
      <c r="K1198">
        <v>99</v>
      </c>
      <c r="L1198">
        <v>99</v>
      </c>
      <c r="M1198">
        <v>7</v>
      </c>
      <c r="N1198">
        <v>99</v>
      </c>
      <c r="O1198">
        <v>99</v>
      </c>
      <c r="P1198">
        <v>99</v>
      </c>
      <c r="Q1198">
        <v>511</v>
      </c>
      <c r="R1198">
        <v>594</v>
      </c>
      <c r="S1198">
        <v>3.1</v>
      </c>
      <c r="T1198">
        <v>7</v>
      </c>
      <c r="U1198">
        <v>276.80319865319842</v>
      </c>
      <c r="V1198">
        <v>6.7340067340067344</v>
      </c>
      <c r="W1198">
        <v>100</v>
      </c>
      <c r="X1198">
        <v>3.535353535353535</v>
      </c>
      <c r="Y1198">
        <v>37.354192042786472</v>
      </c>
      <c r="Z1198">
        <v>1.1106008929558548</v>
      </c>
      <c r="AA1198">
        <v>0</v>
      </c>
      <c r="AB1198">
        <v>52.59985185747491</v>
      </c>
      <c r="AE1198">
        <v>15.246406570841891</v>
      </c>
      <c r="AF1198">
        <v>14.367361055344723</v>
      </c>
      <c r="AG1198">
        <v>2161.4507575757575</v>
      </c>
      <c r="AH1198">
        <v>88.8888888888889</v>
      </c>
      <c r="AI1198">
        <v>13.131313131313131</v>
      </c>
      <c r="AJ1198">
        <v>611.74236803405392</v>
      </c>
      <c r="AK1198">
        <v>39.852255919066373</v>
      </c>
      <c r="AM1198">
        <v>35.660390779878583</v>
      </c>
      <c r="AN1198">
        <v>99</v>
      </c>
      <c r="AO1198">
        <v>99</v>
      </c>
      <c r="AP1198">
        <v>99</v>
      </c>
      <c r="AQ1198">
        <v>99</v>
      </c>
      <c r="AR1198">
        <v>224.47727272727272</v>
      </c>
      <c r="AS1198">
        <v>24.671009790388045</v>
      </c>
    </row>
    <row r="1199" spans="1:45">
      <c r="A1199">
        <v>17</v>
      </c>
      <c r="B1199">
        <v>261</v>
      </c>
      <c r="C1199">
        <v>2023</v>
      </c>
      <c r="D1199">
        <v>9</v>
      </c>
      <c r="E1199">
        <v>99</v>
      </c>
      <c r="F1199">
        <v>99</v>
      </c>
      <c r="G1199">
        <v>99</v>
      </c>
      <c r="H1199">
        <v>99</v>
      </c>
      <c r="I1199">
        <v>99</v>
      </c>
      <c r="J1199">
        <v>999</v>
      </c>
      <c r="K1199">
        <v>99</v>
      </c>
      <c r="L1199">
        <v>99</v>
      </c>
      <c r="M1199">
        <v>7</v>
      </c>
      <c r="N1199">
        <v>99</v>
      </c>
      <c r="O1199">
        <v>99</v>
      </c>
      <c r="P1199">
        <v>99</v>
      </c>
      <c r="Q1199">
        <v>527</v>
      </c>
      <c r="R1199">
        <v>645</v>
      </c>
      <c r="S1199">
        <v>3.2121684867394689</v>
      </c>
      <c r="T1199">
        <v>7</v>
      </c>
      <c r="U1199">
        <v>282.21472868217046</v>
      </c>
      <c r="V1199">
        <v>7.1317829457364352</v>
      </c>
      <c r="W1199">
        <v>100</v>
      </c>
      <c r="X1199">
        <v>4.496124031007751</v>
      </c>
      <c r="Y1199">
        <v>38.258949808250669</v>
      </c>
      <c r="Z1199">
        <v>1.142466378827558</v>
      </c>
      <c r="AA1199">
        <v>0</v>
      </c>
      <c r="AB1199">
        <v>58.680818049689933</v>
      </c>
      <c r="AE1199">
        <v>17.108753315649867</v>
      </c>
      <c r="AF1199">
        <v>16.44607247919669</v>
      </c>
      <c r="AG1199">
        <v>2205.0683333333327</v>
      </c>
      <c r="AH1199">
        <v>92.868217054263582</v>
      </c>
      <c r="AI1199">
        <v>14.418604651162797</v>
      </c>
      <c r="AJ1199">
        <v>702.83547647882995</v>
      </c>
      <c r="AK1199">
        <v>33.979173704853366</v>
      </c>
      <c r="AM1199">
        <v>38.237280217447179</v>
      </c>
      <c r="AN1199">
        <v>99</v>
      </c>
      <c r="AO1199">
        <v>99</v>
      </c>
      <c r="AP1199">
        <v>99</v>
      </c>
      <c r="AQ1199">
        <v>99</v>
      </c>
      <c r="AR1199">
        <v>224.78</v>
      </c>
      <c r="AS1199">
        <v>25.016530021623968</v>
      </c>
    </row>
    <row r="1200" spans="1:45">
      <c r="A1200">
        <v>17</v>
      </c>
      <c r="B1200">
        <v>262</v>
      </c>
      <c r="C1200">
        <v>2023</v>
      </c>
      <c r="D1200">
        <v>10</v>
      </c>
      <c r="E1200">
        <v>99</v>
      </c>
      <c r="F1200">
        <v>99</v>
      </c>
      <c r="G1200">
        <v>99</v>
      </c>
      <c r="H1200">
        <v>99</v>
      </c>
      <c r="I1200">
        <v>99</v>
      </c>
      <c r="J1200">
        <v>999</v>
      </c>
      <c r="K1200">
        <v>99</v>
      </c>
      <c r="L1200">
        <v>99</v>
      </c>
      <c r="M1200">
        <v>7</v>
      </c>
      <c r="N1200">
        <v>99</v>
      </c>
      <c r="O1200">
        <v>99</v>
      </c>
      <c r="P1200">
        <v>99</v>
      </c>
      <c r="Q1200">
        <v>1176</v>
      </c>
      <c r="R1200">
        <v>1546</v>
      </c>
      <c r="S1200">
        <v>3.4931950745301363</v>
      </c>
      <c r="T1200">
        <v>7</v>
      </c>
      <c r="U1200">
        <v>281.56507115135901</v>
      </c>
      <c r="V1200">
        <v>11.70763260025873</v>
      </c>
      <c r="W1200">
        <v>100</v>
      </c>
      <c r="X1200">
        <v>6.403622250970245</v>
      </c>
      <c r="Y1200">
        <v>43.798547662997485</v>
      </c>
      <c r="Z1200">
        <v>1.3315436947855519</v>
      </c>
      <c r="AA1200">
        <v>0</v>
      </c>
      <c r="AB1200">
        <v>65.852945809155997</v>
      </c>
      <c r="AE1200">
        <v>16.079043161726464</v>
      </c>
      <c r="AF1200">
        <v>15.170891907417831</v>
      </c>
      <c r="AG1200">
        <v>2310.9699658703066</v>
      </c>
      <c r="AH1200">
        <v>94.760672703751595</v>
      </c>
      <c r="AI1200">
        <v>27.943078913324705</v>
      </c>
      <c r="AJ1200">
        <v>830.06615167876726</v>
      </c>
      <c r="AK1200">
        <v>13.244685147281656</v>
      </c>
      <c r="AM1200">
        <v>30.713626415080903</v>
      </c>
      <c r="AN1200">
        <v>99</v>
      </c>
      <c r="AO1200">
        <v>99</v>
      </c>
      <c r="AP1200">
        <v>99</v>
      </c>
      <c r="AQ1200">
        <v>99</v>
      </c>
      <c r="AR1200">
        <v>222.38703071672359</v>
      </c>
      <c r="AS1200">
        <v>25.581312027457244</v>
      </c>
    </row>
    <row r="1201" spans="1:45">
      <c r="A1201">
        <v>17</v>
      </c>
      <c r="B1201">
        <v>263</v>
      </c>
      <c r="C1201">
        <v>2023</v>
      </c>
      <c r="D1201">
        <v>11</v>
      </c>
      <c r="E1201">
        <v>99</v>
      </c>
      <c r="F1201">
        <v>99</v>
      </c>
      <c r="G1201">
        <v>99</v>
      </c>
      <c r="H1201">
        <v>99</v>
      </c>
      <c r="I1201">
        <v>99</v>
      </c>
      <c r="J1201">
        <v>999</v>
      </c>
      <c r="K1201">
        <v>99</v>
      </c>
      <c r="L1201">
        <v>99</v>
      </c>
      <c r="M1201">
        <v>7</v>
      </c>
      <c r="N1201">
        <v>99</v>
      </c>
      <c r="O1201">
        <v>99</v>
      </c>
      <c r="P1201">
        <v>99</v>
      </c>
      <c r="Q1201">
        <v>1000</v>
      </c>
      <c r="R1201">
        <v>1321</v>
      </c>
      <c r="S1201">
        <v>3.5644916540212441</v>
      </c>
      <c r="T1201">
        <v>7</v>
      </c>
      <c r="U1201">
        <v>281.38629825889541</v>
      </c>
      <c r="V1201">
        <v>11.809235427706284</v>
      </c>
      <c r="W1201">
        <v>100</v>
      </c>
      <c r="X1201">
        <v>7.4186222558667678</v>
      </c>
      <c r="Y1201">
        <v>45.430915701059362</v>
      </c>
      <c r="Z1201">
        <v>1.3579333183790148</v>
      </c>
      <c r="AA1201">
        <v>0</v>
      </c>
      <c r="AB1201">
        <v>66.216885980887795</v>
      </c>
      <c r="AE1201">
        <v>15.35689374564055</v>
      </c>
      <c r="AF1201">
        <v>14.245601808940997</v>
      </c>
      <c r="AG1201">
        <v>2321.0394321766562</v>
      </c>
      <c r="AH1201">
        <v>95.912187736563226</v>
      </c>
      <c r="AI1201">
        <v>32.399697199091598</v>
      </c>
      <c r="AJ1201">
        <v>830.1599965646426</v>
      </c>
      <c r="AK1201">
        <v>15.967515589938047</v>
      </c>
      <c r="AM1201">
        <v>29.916426308149273</v>
      </c>
      <c r="AN1201">
        <v>99</v>
      </c>
      <c r="AO1201">
        <v>99</v>
      </c>
      <c r="AP1201">
        <v>99</v>
      </c>
      <c r="AQ1201">
        <v>99</v>
      </c>
      <c r="AR1201">
        <v>221.80205047318609</v>
      </c>
      <c r="AS1201">
        <v>25.808349983125119</v>
      </c>
    </row>
    <row r="1202" spans="1:45">
      <c r="A1202">
        <v>17</v>
      </c>
      <c r="B1202">
        <v>264</v>
      </c>
      <c r="C1202">
        <v>2023</v>
      </c>
      <c r="D1202">
        <v>12</v>
      </c>
      <c r="E1202">
        <v>99</v>
      </c>
      <c r="F1202">
        <v>99</v>
      </c>
      <c r="G1202">
        <v>99</v>
      </c>
      <c r="H1202">
        <v>99</v>
      </c>
      <c r="I1202">
        <v>99</v>
      </c>
      <c r="J1202">
        <v>999</v>
      </c>
      <c r="K1202">
        <v>99</v>
      </c>
      <c r="L1202">
        <v>99</v>
      </c>
      <c r="M1202">
        <v>7</v>
      </c>
      <c r="N1202">
        <v>99</v>
      </c>
      <c r="O1202">
        <v>99</v>
      </c>
      <c r="P1202">
        <v>99</v>
      </c>
      <c r="Q1202">
        <v>256</v>
      </c>
      <c r="R1202">
        <v>328</v>
      </c>
      <c r="S1202">
        <v>3.5487804878048776</v>
      </c>
      <c r="T1202">
        <v>7</v>
      </c>
      <c r="U1202">
        <v>284.31829268292677</v>
      </c>
      <c r="V1202">
        <v>11.585365853658535</v>
      </c>
      <c r="W1202">
        <v>100</v>
      </c>
      <c r="X1202">
        <v>7.6219512195121952</v>
      </c>
      <c r="Y1202">
        <v>44.248084919421203</v>
      </c>
      <c r="Z1202">
        <v>1.3739957665322491</v>
      </c>
      <c r="AA1202">
        <v>0</v>
      </c>
      <c r="AB1202">
        <v>66.540294138184706</v>
      </c>
      <c r="AE1202">
        <v>16.532258064516125</v>
      </c>
      <c r="AF1202">
        <v>15.400916560009909</v>
      </c>
      <c r="AG1202">
        <v>2227.6245954692558</v>
      </c>
      <c r="AH1202">
        <v>93.902439024390233</v>
      </c>
      <c r="AI1202">
        <v>32.012195121951223</v>
      </c>
      <c r="AJ1202">
        <v>775.22115531889472</v>
      </c>
      <c r="AK1202">
        <v>13.923789922440118</v>
      </c>
      <c r="AM1202">
        <v>37.592762321093993</v>
      </c>
      <c r="AN1202">
        <v>99</v>
      </c>
      <c r="AO1202">
        <v>99</v>
      </c>
      <c r="AP1202">
        <v>99</v>
      </c>
      <c r="AQ1202">
        <v>99</v>
      </c>
      <c r="AR1202">
        <v>222.82200647249189</v>
      </c>
      <c r="AS1202">
        <v>25.765226236212843</v>
      </c>
    </row>
    <row r="1203" spans="1:45">
      <c r="A1203">
        <v>17</v>
      </c>
      <c r="B1203">
        <v>265</v>
      </c>
      <c r="C1203">
        <v>2023</v>
      </c>
      <c r="D1203">
        <v>1</v>
      </c>
      <c r="E1203">
        <v>99</v>
      </c>
      <c r="F1203">
        <v>99</v>
      </c>
      <c r="G1203">
        <v>99</v>
      </c>
      <c r="H1203">
        <v>99</v>
      </c>
      <c r="I1203">
        <v>99</v>
      </c>
      <c r="J1203">
        <v>999</v>
      </c>
      <c r="K1203">
        <v>99</v>
      </c>
      <c r="L1203">
        <v>99</v>
      </c>
      <c r="M1203">
        <v>8</v>
      </c>
      <c r="N1203">
        <v>99</v>
      </c>
      <c r="O1203">
        <v>99</v>
      </c>
      <c r="P1203">
        <v>99</v>
      </c>
      <c r="Q1203">
        <v>789</v>
      </c>
      <c r="R1203">
        <v>996</v>
      </c>
      <c r="S1203">
        <v>3.6388329979879264</v>
      </c>
      <c r="T1203">
        <v>8</v>
      </c>
      <c r="U1203">
        <v>297.65411646586369</v>
      </c>
      <c r="V1203">
        <v>8.2329317269076281</v>
      </c>
      <c r="W1203">
        <v>100</v>
      </c>
      <c r="X1203">
        <v>8.2329317269076281</v>
      </c>
      <c r="Y1203">
        <v>37.288256723535248</v>
      </c>
      <c r="Z1203">
        <v>1.1645960548564125</v>
      </c>
      <c r="AA1203">
        <v>0</v>
      </c>
      <c r="AB1203">
        <v>63.349208167672806</v>
      </c>
      <c r="AE1203">
        <v>18.201754385964911</v>
      </c>
      <c r="AF1203">
        <v>18.065078974223244</v>
      </c>
      <c r="AG1203">
        <v>2208.6910112359551</v>
      </c>
      <c r="AH1203">
        <v>89.357429718875508</v>
      </c>
      <c r="AI1203">
        <v>14.056224899598396</v>
      </c>
      <c r="AJ1203">
        <v>662.80607602343514</v>
      </c>
      <c r="AK1203">
        <v>23.85750174991562</v>
      </c>
      <c r="AM1203">
        <v>35.038915856175628</v>
      </c>
      <c r="AN1203">
        <v>99</v>
      </c>
      <c r="AO1203">
        <v>99</v>
      </c>
      <c r="AP1203">
        <v>99</v>
      </c>
      <c r="AQ1203">
        <v>99</v>
      </c>
      <c r="AR1203">
        <v>224.78876404494375</v>
      </c>
      <c r="AS1203">
        <v>26.334226638211209</v>
      </c>
    </row>
    <row r="1204" spans="1:45">
      <c r="A1204">
        <v>17</v>
      </c>
      <c r="B1204">
        <v>266</v>
      </c>
      <c r="C1204">
        <v>2023</v>
      </c>
      <c r="D1204">
        <v>2</v>
      </c>
      <c r="E1204">
        <v>99</v>
      </c>
      <c r="F1204">
        <v>99</v>
      </c>
      <c r="G1204">
        <v>99</v>
      </c>
      <c r="H1204">
        <v>99</v>
      </c>
      <c r="I1204">
        <v>99</v>
      </c>
      <c r="J1204">
        <v>999</v>
      </c>
      <c r="K1204">
        <v>99</v>
      </c>
      <c r="L1204">
        <v>99</v>
      </c>
      <c r="M1204">
        <v>8</v>
      </c>
      <c r="N1204">
        <v>99</v>
      </c>
      <c r="O1204">
        <v>99</v>
      </c>
      <c r="P1204">
        <v>99</v>
      </c>
      <c r="Q1204">
        <v>544</v>
      </c>
      <c r="R1204">
        <v>673</v>
      </c>
      <c r="S1204">
        <v>3.514970059880238</v>
      </c>
      <c r="T1204">
        <v>8</v>
      </c>
      <c r="U1204">
        <v>295.02451708766688</v>
      </c>
      <c r="V1204">
        <v>6.3893016344725106</v>
      </c>
      <c r="W1204">
        <v>100</v>
      </c>
      <c r="X1204">
        <v>6.9836552748885614</v>
      </c>
      <c r="Y1204">
        <v>36.947639459332223</v>
      </c>
      <c r="Z1204">
        <v>1.050772889527944</v>
      </c>
      <c r="AA1204">
        <v>0</v>
      </c>
      <c r="AB1204">
        <v>50.813632963235811</v>
      </c>
      <c r="AE1204">
        <v>18.403062619633577</v>
      </c>
      <c r="AF1204">
        <v>18.332877669431017</v>
      </c>
      <c r="AG1204">
        <v>2121.8070739549839</v>
      </c>
      <c r="AH1204">
        <v>92.421991084695392</v>
      </c>
      <c r="AI1204">
        <v>11.144130757800889</v>
      </c>
      <c r="AJ1204">
        <v>563.95936783364402</v>
      </c>
      <c r="AK1204">
        <v>13.070450067020522</v>
      </c>
      <c r="AM1204">
        <v>26.713491408583963</v>
      </c>
      <c r="AN1204">
        <v>99</v>
      </c>
      <c r="AO1204">
        <v>99</v>
      </c>
      <c r="AP1204">
        <v>99</v>
      </c>
      <c r="AQ1204">
        <v>99</v>
      </c>
      <c r="AR1204">
        <v>224.93247588424435</v>
      </c>
      <c r="AS1204">
        <v>25.946927121350775</v>
      </c>
    </row>
    <row r="1205" spans="1:45">
      <c r="A1205">
        <v>17</v>
      </c>
      <c r="B1205">
        <v>267</v>
      </c>
      <c r="C1205">
        <v>2023</v>
      </c>
      <c r="D1205">
        <v>3</v>
      </c>
      <c r="E1205">
        <v>99</v>
      </c>
      <c r="F1205">
        <v>99</v>
      </c>
      <c r="G1205">
        <v>99</v>
      </c>
      <c r="H1205">
        <v>99</v>
      </c>
      <c r="I1205">
        <v>99</v>
      </c>
      <c r="J1205">
        <v>999</v>
      </c>
      <c r="K1205">
        <v>99</v>
      </c>
      <c r="L1205">
        <v>99</v>
      </c>
      <c r="M1205">
        <v>8</v>
      </c>
      <c r="N1205">
        <v>99</v>
      </c>
      <c r="O1205">
        <v>99</v>
      </c>
      <c r="P1205">
        <v>99</v>
      </c>
      <c r="Q1205">
        <v>751</v>
      </c>
      <c r="R1205">
        <v>912</v>
      </c>
      <c r="S1205">
        <v>3.5769230769230775</v>
      </c>
      <c r="T1205">
        <v>8</v>
      </c>
      <c r="U1205">
        <v>294.9285087719299</v>
      </c>
      <c r="V1205">
        <v>8.2236842105263133</v>
      </c>
      <c r="W1205">
        <v>100</v>
      </c>
      <c r="X1205">
        <v>8.2236842105263133</v>
      </c>
      <c r="Y1205">
        <v>40.510015801432075</v>
      </c>
      <c r="Z1205">
        <v>1.2258753707380547</v>
      </c>
      <c r="AA1205">
        <v>0</v>
      </c>
      <c r="AB1205">
        <v>64.433090715937482</v>
      </c>
      <c r="AE1205">
        <v>18.350100603621723</v>
      </c>
      <c r="AF1205">
        <v>18.056292307876156</v>
      </c>
      <c r="AG1205">
        <v>2149.6876456876462</v>
      </c>
      <c r="AH1205">
        <v>94.078947368421055</v>
      </c>
      <c r="AI1205">
        <v>13.596491228070176</v>
      </c>
      <c r="AJ1205">
        <v>615.02947632380778</v>
      </c>
      <c r="AK1205">
        <v>16.297509208283714</v>
      </c>
      <c r="AM1205">
        <v>20.696237798113938</v>
      </c>
      <c r="AN1205">
        <v>99</v>
      </c>
      <c r="AO1205">
        <v>99</v>
      </c>
      <c r="AP1205">
        <v>99</v>
      </c>
      <c r="AQ1205">
        <v>99</v>
      </c>
      <c r="AR1205">
        <v>224.3251748251748</v>
      </c>
      <c r="AS1205">
        <v>26.157862595303889</v>
      </c>
    </row>
    <row r="1206" spans="1:45">
      <c r="A1206">
        <v>17</v>
      </c>
      <c r="B1206">
        <v>268</v>
      </c>
      <c r="C1206">
        <v>2023</v>
      </c>
      <c r="D1206">
        <v>4</v>
      </c>
      <c r="E1206">
        <v>99</v>
      </c>
      <c r="F1206">
        <v>99</v>
      </c>
      <c r="G1206">
        <v>99</v>
      </c>
      <c r="H1206">
        <v>99</v>
      </c>
      <c r="I1206">
        <v>99</v>
      </c>
      <c r="J1206">
        <v>999</v>
      </c>
      <c r="K1206">
        <v>99</v>
      </c>
      <c r="L1206">
        <v>99</v>
      </c>
      <c r="M1206">
        <v>8</v>
      </c>
      <c r="N1206">
        <v>99</v>
      </c>
      <c r="O1206">
        <v>99</v>
      </c>
      <c r="P1206">
        <v>99</v>
      </c>
      <c r="Q1206">
        <v>506</v>
      </c>
      <c r="R1206">
        <v>608</v>
      </c>
      <c r="S1206">
        <v>3.7006578947368407</v>
      </c>
      <c r="T1206">
        <v>8</v>
      </c>
      <c r="U1206">
        <v>300.13618421052649</v>
      </c>
      <c r="V1206">
        <v>12.171052631578943</v>
      </c>
      <c r="W1206">
        <v>100</v>
      </c>
      <c r="X1206">
        <v>11.842105263157897</v>
      </c>
      <c r="Y1206">
        <v>43.207219562033565</v>
      </c>
      <c r="Z1206">
        <v>1.3987304728201098</v>
      </c>
      <c r="AA1206">
        <v>0</v>
      </c>
      <c r="AB1206">
        <v>76.588012535551059</v>
      </c>
      <c r="AE1206">
        <v>17.346647646219683</v>
      </c>
      <c r="AF1206">
        <v>17.077461213430091</v>
      </c>
      <c r="AG1206">
        <v>2232.5246800731256</v>
      </c>
      <c r="AH1206">
        <v>89.80263157894737</v>
      </c>
      <c r="AI1206">
        <v>15.460526315789473</v>
      </c>
      <c r="AJ1206">
        <v>652.62492681074707</v>
      </c>
      <c r="AK1206">
        <v>37.397237657212877</v>
      </c>
      <c r="AM1206">
        <v>33.057674869743053</v>
      </c>
      <c r="AN1206">
        <v>99</v>
      </c>
      <c r="AO1206">
        <v>99</v>
      </c>
      <c r="AP1206">
        <v>99</v>
      </c>
      <c r="AQ1206">
        <v>99</v>
      </c>
      <c r="AR1206">
        <v>225.02376599634368</v>
      </c>
      <c r="AS1206">
        <v>26.42821167438364</v>
      </c>
    </row>
    <row r="1207" spans="1:45">
      <c r="A1207">
        <v>17</v>
      </c>
      <c r="B1207">
        <v>269</v>
      </c>
      <c r="C1207">
        <v>2023</v>
      </c>
      <c r="D1207">
        <v>5</v>
      </c>
      <c r="E1207">
        <v>99</v>
      </c>
      <c r="F1207">
        <v>99</v>
      </c>
      <c r="G1207">
        <v>99</v>
      </c>
      <c r="H1207">
        <v>99</v>
      </c>
      <c r="I1207">
        <v>99</v>
      </c>
      <c r="J1207">
        <v>999</v>
      </c>
      <c r="K1207">
        <v>99</v>
      </c>
      <c r="L1207">
        <v>99</v>
      </c>
      <c r="M1207">
        <v>8</v>
      </c>
      <c r="N1207">
        <v>99</v>
      </c>
      <c r="O1207">
        <v>99</v>
      </c>
      <c r="P1207">
        <v>99</v>
      </c>
      <c r="Q1207">
        <v>588</v>
      </c>
      <c r="R1207">
        <v>708</v>
      </c>
      <c r="S1207">
        <v>3.5254237288135597</v>
      </c>
      <c r="T1207">
        <v>8</v>
      </c>
      <c r="U1207">
        <v>293.70833333333343</v>
      </c>
      <c r="V1207">
        <v>8.6158192090395485</v>
      </c>
      <c r="W1207">
        <v>100</v>
      </c>
      <c r="X1207">
        <v>9.3220338983050883</v>
      </c>
      <c r="Y1207">
        <v>42.097231762681155</v>
      </c>
      <c r="Z1207">
        <v>1.2625317431157119</v>
      </c>
      <c r="AA1207">
        <v>0</v>
      </c>
      <c r="AB1207">
        <v>67.920545004735004</v>
      </c>
      <c r="AE1207">
        <v>16.861157418432956</v>
      </c>
      <c r="AF1207">
        <v>16.274988851058758</v>
      </c>
      <c r="AG1207">
        <v>2180.3119266055046</v>
      </c>
      <c r="AH1207">
        <v>92.372881355932222</v>
      </c>
      <c r="AI1207">
        <v>16.101694915254235</v>
      </c>
      <c r="AJ1207">
        <v>624.84373381879857</v>
      </c>
      <c r="AK1207">
        <v>18.466289910249937</v>
      </c>
      <c r="AM1207">
        <v>22.970462305475543</v>
      </c>
      <c r="AN1207">
        <v>99</v>
      </c>
      <c r="AO1207">
        <v>99</v>
      </c>
      <c r="AP1207">
        <v>99</v>
      </c>
      <c r="AQ1207">
        <v>99</v>
      </c>
      <c r="AR1207">
        <v>224.651376146789</v>
      </c>
      <c r="AS1207">
        <v>25.9511322789124</v>
      </c>
    </row>
    <row r="1208" spans="1:45">
      <c r="A1208">
        <v>17</v>
      </c>
      <c r="B1208">
        <v>270</v>
      </c>
      <c r="C1208">
        <v>2023</v>
      </c>
      <c r="D1208">
        <v>6</v>
      </c>
      <c r="E1208">
        <v>99</v>
      </c>
      <c r="F1208">
        <v>99</v>
      </c>
      <c r="G1208">
        <v>99</v>
      </c>
      <c r="H1208">
        <v>99</v>
      </c>
      <c r="I1208">
        <v>99</v>
      </c>
      <c r="J1208">
        <v>999</v>
      </c>
      <c r="K1208">
        <v>99</v>
      </c>
      <c r="L1208">
        <v>99</v>
      </c>
      <c r="M1208">
        <v>8</v>
      </c>
      <c r="N1208">
        <v>99</v>
      </c>
      <c r="O1208">
        <v>99</v>
      </c>
      <c r="P1208">
        <v>99</v>
      </c>
      <c r="Q1208">
        <v>595</v>
      </c>
      <c r="R1208">
        <v>726</v>
      </c>
      <c r="S1208">
        <v>3.616022099447513</v>
      </c>
      <c r="T1208">
        <v>8</v>
      </c>
      <c r="U1208">
        <v>293.97520661157034</v>
      </c>
      <c r="V1208">
        <v>11.432506887052343</v>
      </c>
      <c r="W1208">
        <v>100</v>
      </c>
      <c r="X1208">
        <v>7.3002754820936655</v>
      </c>
      <c r="Y1208">
        <v>40.008423591671992</v>
      </c>
      <c r="Z1208">
        <v>1.273323946714618</v>
      </c>
      <c r="AA1208">
        <v>0</v>
      </c>
      <c r="AB1208">
        <v>61.13964424147899</v>
      </c>
      <c r="AE1208">
        <v>16.18729096989966</v>
      </c>
      <c r="AF1208">
        <v>15.754680928698377</v>
      </c>
      <c r="AG1208">
        <v>2210.7088235294118</v>
      </c>
      <c r="AH1208">
        <v>93.663911845729999</v>
      </c>
      <c r="AI1208">
        <v>17.079889807162527</v>
      </c>
      <c r="AJ1208">
        <v>661.68585307337446</v>
      </c>
      <c r="AK1208">
        <v>19.197022182506089</v>
      </c>
      <c r="AM1208">
        <v>28.923566446362443</v>
      </c>
      <c r="AN1208">
        <v>99</v>
      </c>
      <c r="AO1208">
        <v>99</v>
      </c>
      <c r="AP1208">
        <v>99</v>
      </c>
      <c r="AQ1208">
        <v>99</v>
      </c>
      <c r="AR1208">
        <v>223.97941176470587</v>
      </c>
      <c r="AS1208">
        <v>26.236867406323221</v>
      </c>
    </row>
    <row r="1209" spans="1:45">
      <c r="A1209">
        <v>17</v>
      </c>
      <c r="B1209">
        <v>271</v>
      </c>
      <c r="C1209">
        <v>2023</v>
      </c>
      <c r="D1209">
        <v>7</v>
      </c>
      <c r="E1209">
        <v>99</v>
      </c>
      <c r="F1209">
        <v>99</v>
      </c>
      <c r="G1209">
        <v>99</v>
      </c>
      <c r="H1209">
        <v>99</v>
      </c>
      <c r="I1209">
        <v>99</v>
      </c>
      <c r="J1209">
        <v>999</v>
      </c>
      <c r="K1209">
        <v>99</v>
      </c>
      <c r="L1209">
        <v>99</v>
      </c>
      <c r="M1209">
        <v>8</v>
      </c>
      <c r="N1209">
        <v>99</v>
      </c>
      <c r="O1209">
        <v>99</v>
      </c>
      <c r="P1209">
        <v>99</v>
      </c>
      <c r="Q1209">
        <v>438</v>
      </c>
      <c r="R1209">
        <v>520</v>
      </c>
      <c r="S1209">
        <v>3.5356454720616575</v>
      </c>
      <c r="T1209">
        <v>8</v>
      </c>
      <c r="U1209">
        <v>294.10576923076951</v>
      </c>
      <c r="V1209">
        <v>9.4230769230769216</v>
      </c>
      <c r="W1209">
        <v>100</v>
      </c>
      <c r="X1209">
        <v>9.2307692307692282</v>
      </c>
      <c r="Y1209">
        <v>40.22962701533347</v>
      </c>
      <c r="Z1209">
        <v>1.3189373416787165</v>
      </c>
      <c r="AA1209">
        <v>0</v>
      </c>
      <c r="AB1209">
        <v>70.128263468950863</v>
      </c>
      <c r="AE1209">
        <v>17.875558611206596</v>
      </c>
      <c r="AF1209">
        <v>17.641411308290589</v>
      </c>
      <c r="AG1209">
        <v>2220.9745762711859</v>
      </c>
      <c r="AH1209">
        <v>90.769230769230788</v>
      </c>
      <c r="AI1209">
        <v>13.653846153846148</v>
      </c>
      <c r="AJ1209">
        <v>699.38330839783316</v>
      </c>
      <c r="AK1209">
        <v>24.918736801094145</v>
      </c>
      <c r="AM1209">
        <v>34.513383849125056</v>
      </c>
      <c r="AN1209">
        <v>99</v>
      </c>
      <c r="AO1209">
        <v>99</v>
      </c>
      <c r="AP1209">
        <v>99</v>
      </c>
      <c r="AQ1209">
        <v>99</v>
      </c>
      <c r="AR1209">
        <v>224.82838983050843</v>
      </c>
      <c r="AS1209">
        <v>26.003718727393512</v>
      </c>
    </row>
    <row r="1210" spans="1:45">
      <c r="A1210">
        <v>17</v>
      </c>
      <c r="B1210">
        <v>272</v>
      </c>
      <c r="C1210">
        <v>2023</v>
      </c>
      <c r="D1210">
        <v>8</v>
      </c>
      <c r="E1210">
        <v>99</v>
      </c>
      <c r="F1210">
        <v>99</v>
      </c>
      <c r="G1210">
        <v>99</v>
      </c>
      <c r="H1210">
        <v>99</v>
      </c>
      <c r="I1210">
        <v>99</v>
      </c>
      <c r="J1210">
        <v>999</v>
      </c>
      <c r="K1210">
        <v>99</v>
      </c>
      <c r="L1210">
        <v>99</v>
      </c>
      <c r="M1210">
        <v>8</v>
      </c>
      <c r="N1210">
        <v>99</v>
      </c>
      <c r="O1210">
        <v>99</v>
      </c>
      <c r="P1210">
        <v>99</v>
      </c>
      <c r="Q1210">
        <v>554</v>
      </c>
      <c r="R1210">
        <v>665</v>
      </c>
      <c r="S1210">
        <v>3.5052790346908007</v>
      </c>
      <c r="T1210">
        <v>8</v>
      </c>
      <c r="U1210">
        <v>293.39804511278197</v>
      </c>
      <c r="V1210">
        <v>6.1654135338345881</v>
      </c>
      <c r="W1210">
        <v>100</v>
      </c>
      <c r="X1210">
        <v>5.7142857142857153</v>
      </c>
      <c r="Y1210">
        <v>36.300473442066789</v>
      </c>
      <c r="Z1210">
        <v>1.038476009733361</v>
      </c>
      <c r="AA1210">
        <v>0</v>
      </c>
      <c r="AB1210">
        <v>59.78175092327605</v>
      </c>
      <c r="AE1210">
        <v>17.068788501026692</v>
      </c>
      <c r="AF1210">
        <v>17.048976714667365</v>
      </c>
      <c r="AG1210">
        <v>2141.4813008130077</v>
      </c>
      <c r="AH1210">
        <v>92.481203007518786</v>
      </c>
      <c r="AI1210">
        <v>10.526315789473689</v>
      </c>
      <c r="AJ1210">
        <v>554.65355118800335</v>
      </c>
      <c r="AK1210">
        <v>28.296283615758739</v>
      </c>
      <c r="AM1210">
        <v>30.530714622076939</v>
      </c>
      <c r="AN1210">
        <v>99</v>
      </c>
      <c r="AO1210">
        <v>99</v>
      </c>
      <c r="AP1210">
        <v>99</v>
      </c>
      <c r="AQ1210">
        <v>99</v>
      </c>
      <c r="AR1210">
        <v>224.82439024390243</v>
      </c>
      <c r="AS1210">
        <v>25.88847443964222</v>
      </c>
    </row>
    <row r="1211" spans="1:45">
      <c r="A1211">
        <v>17</v>
      </c>
      <c r="B1211">
        <v>273</v>
      </c>
      <c r="C1211">
        <v>2023</v>
      </c>
      <c r="D1211">
        <v>9</v>
      </c>
      <c r="E1211">
        <v>99</v>
      </c>
      <c r="F1211">
        <v>99</v>
      </c>
      <c r="G1211">
        <v>99</v>
      </c>
      <c r="H1211">
        <v>99</v>
      </c>
      <c r="I1211">
        <v>99</v>
      </c>
      <c r="J1211">
        <v>999</v>
      </c>
      <c r="K1211">
        <v>99</v>
      </c>
      <c r="L1211">
        <v>99</v>
      </c>
      <c r="M1211">
        <v>8</v>
      </c>
      <c r="N1211">
        <v>99</v>
      </c>
      <c r="O1211">
        <v>99</v>
      </c>
      <c r="P1211">
        <v>99</v>
      </c>
      <c r="Q1211">
        <v>516</v>
      </c>
      <c r="R1211">
        <v>637</v>
      </c>
      <c r="S1211">
        <v>3.6861198738170353</v>
      </c>
      <c r="T1211">
        <v>8</v>
      </c>
      <c r="U1211">
        <v>298.84599686028264</v>
      </c>
      <c r="V1211">
        <v>10.204081632653063</v>
      </c>
      <c r="W1211">
        <v>100</v>
      </c>
      <c r="X1211">
        <v>8.4772370486656197</v>
      </c>
      <c r="Y1211">
        <v>39.207973876867001</v>
      </c>
      <c r="Z1211">
        <v>1.2184965230299247</v>
      </c>
      <c r="AA1211">
        <v>0</v>
      </c>
      <c r="AB1211">
        <v>60.676374735282607</v>
      </c>
      <c r="AE1211">
        <v>16.896551724137925</v>
      </c>
      <c r="AF1211">
        <v>17.199256945451019</v>
      </c>
      <c r="AG1211">
        <v>2204.2428330522766</v>
      </c>
      <c r="AH1211">
        <v>92.935635792778683</v>
      </c>
      <c r="AI1211">
        <v>15.698587127158556</v>
      </c>
      <c r="AJ1211">
        <v>644.60457182441007</v>
      </c>
      <c r="AK1211">
        <v>30.305809249684494</v>
      </c>
      <c r="AM1211">
        <v>31.167625369030759</v>
      </c>
      <c r="AN1211">
        <v>99</v>
      </c>
      <c r="AO1211">
        <v>99</v>
      </c>
      <c r="AP1211">
        <v>99</v>
      </c>
      <c r="AQ1211">
        <v>99</v>
      </c>
      <c r="AR1211">
        <v>224.80101180438439</v>
      </c>
      <c r="AS1211">
        <v>26.39657762316428</v>
      </c>
    </row>
    <row r="1212" spans="1:45">
      <c r="A1212">
        <v>17</v>
      </c>
      <c r="B1212">
        <v>274</v>
      </c>
      <c r="C1212">
        <v>2023</v>
      </c>
      <c r="D1212">
        <v>10</v>
      </c>
      <c r="E1212">
        <v>99</v>
      </c>
      <c r="F1212">
        <v>99</v>
      </c>
      <c r="G1212">
        <v>99</v>
      </c>
      <c r="H1212">
        <v>99</v>
      </c>
      <c r="I1212">
        <v>99</v>
      </c>
      <c r="J1212">
        <v>999</v>
      </c>
      <c r="K1212">
        <v>99</v>
      </c>
      <c r="L1212">
        <v>99</v>
      </c>
      <c r="M1212">
        <v>8</v>
      </c>
      <c r="N1212">
        <v>99</v>
      </c>
      <c r="O1212">
        <v>99</v>
      </c>
      <c r="P1212">
        <v>99</v>
      </c>
      <c r="Q1212">
        <v>1111</v>
      </c>
      <c r="R1212">
        <v>1457</v>
      </c>
      <c r="S1212">
        <v>4.0158402203856749</v>
      </c>
      <c r="T1212">
        <v>8</v>
      </c>
      <c r="U1212">
        <v>298.71338366506507</v>
      </c>
      <c r="V1212">
        <v>16.472203157172267</v>
      </c>
      <c r="W1212">
        <v>100</v>
      </c>
      <c r="X1212">
        <v>12.079615648592998</v>
      </c>
      <c r="Y1212">
        <v>48.215989745489239</v>
      </c>
      <c r="Z1212">
        <v>1.3763371389588439</v>
      </c>
      <c r="AA1212">
        <v>0</v>
      </c>
      <c r="AB1212">
        <v>62.699642496353171</v>
      </c>
      <c r="AE1212">
        <v>15.153406136245446</v>
      </c>
      <c r="AF1212">
        <v>15.168305917953221</v>
      </c>
      <c r="AG1212">
        <v>2261.2919914953941</v>
      </c>
      <c r="AH1212">
        <v>96.842827728208619</v>
      </c>
      <c r="AI1212">
        <v>32.807137954701425</v>
      </c>
      <c r="AJ1212">
        <v>746.97042621961123</v>
      </c>
      <c r="AK1212">
        <v>7.3991024176323394</v>
      </c>
      <c r="AM1212">
        <v>22.62127069858369</v>
      </c>
      <c r="AN1212">
        <v>99</v>
      </c>
      <c r="AO1212">
        <v>99</v>
      </c>
      <c r="AP1212">
        <v>99</v>
      </c>
      <c r="AQ1212">
        <v>99</v>
      </c>
      <c r="AR1212">
        <v>222.23529411764704</v>
      </c>
      <c r="AS1212">
        <v>27.16733776462538</v>
      </c>
    </row>
    <row r="1213" spans="1:45">
      <c r="A1213">
        <v>17</v>
      </c>
      <c r="B1213">
        <v>275</v>
      </c>
      <c r="C1213">
        <v>2023</v>
      </c>
      <c r="D1213">
        <v>11</v>
      </c>
      <c r="E1213">
        <v>99</v>
      </c>
      <c r="F1213">
        <v>99</v>
      </c>
      <c r="G1213">
        <v>99</v>
      </c>
      <c r="H1213">
        <v>99</v>
      </c>
      <c r="I1213">
        <v>99</v>
      </c>
      <c r="J1213">
        <v>999</v>
      </c>
      <c r="K1213">
        <v>99</v>
      </c>
      <c r="L1213">
        <v>99</v>
      </c>
      <c r="M1213">
        <v>8</v>
      </c>
      <c r="N1213">
        <v>99</v>
      </c>
      <c r="O1213">
        <v>99</v>
      </c>
      <c r="P1213">
        <v>99</v>
      </c>
      <c r="Q1213">
        <v>1082</v>
      </c>
      <c r="R1213">
        <v>1414</v>
      </c>
      <c r="S1213">
        <v>4.0198159943382876</v>
      </c>
      <c r="T1213">
        <v>8</v>
      </c>
      <c r="U1213">
        <v>300.2874823196604</v>
      </c>
      <c r="V1213">
        <v>15.41725601131542</v>
      </c>
      <c r="W1213">
        <v>100</v>
      </c>
      <c r="X1213">
        <v>13.295615275813297</v>
      </c>
      <c r="Y1213">
        <v>45.049321300910655</v>
      </c>
      <c r="Z1213">
        <v>1.3790938109545503</v>
      </c>
      <c r="AA1213">
        <v>0</v>
      </c>
      <c r="AB1213">
        <v>67.6796919053875</v>
      </c>
      <c r="AE1213">
        <v>16.438037665659142</v>
      </c>
      <c r="AF1213">
        <v>16.27277708395761</v>
      </c>
      <c r="AG1213">
        <v>2299.8295202952031</v>
      </c>
      <c r="AH1213">
        <v>95.756718528995762</v>
      </c>
      <c r="AI1213">
        <v>30.268741159830281</v>
      </c>
      <c r="AJ1213">
        <v>753.47709981150683</v>
      </c>
      <c r="AK1213">
        <v>15.010524204707238</v>
      </c>
      <c r="AM1213">
        <v>28.272554410644648</v>
      </c>
      <c r="AN1213">
        <v>99</v>
      </c>
      <c r="AO1213">
        <v>99</v>
      </c>
      <c r="AP1213">
        <v>99</v>
      </c>
      <c r="AQ1213">
        <v>99</v>
      </c>
      <c r="AR1213">
        <v>222.64575645756452</v>
      </c>
      <c r="AS1213">
        <v>27.212219912915529</v>
      </c>
    </row>
    <row r="1214" spans="1:45">
      <c r="A1214">
        <v>17</v>
      </c>
      <c r="B1214">
        <v>276</v>
      </c>
      <c r="C1214">
        <v>2023</v>
      </c>
      <c r="D1214">
        <v>12</v>
      </c>
      <c r="E1214">
        <v>99</v>
      </c>
      <c r="F1214">
        <v>99</v>
      </c>
      <c r="G1214">
        <v>99</v>
      </c>
      <c r="H1214">
        <v>99</v>
      </c>
      <c r="I1214">
        <v>99</v>
      </c>
      <c r="J1214">
        <v>999</v>
      </c>
      <c r="K1214">
        <v>99</v>
      </c>
      <c r="L1214">
        <v>99</v>
      </c>
      <c r="M1214">
        <v>8</v>
      </c>
      <c r="N1214">
        <v>99</v>
      </c>
      <c r="O1214">
        <v>99</v>
      </c>
      <c r="P1214">
        <v>99</v>
      </c>
      <c r="Q1214">
        <v>265</v>
      </c>
      <c r="R1214">
        <v>334</v>
      </c>
      <c r="S1214">
        <v>4.0060060060060056</v>
      </c>
      <c r="T1214">
        <v>8</v>
      </c>
      <c r="U1214">
        <v>300.64850299401206</v>
      </c>
      <c r="V1214">
        <v>17.664670658682631</v>
      </c>
      <c r="W1214">
        <v>100</v>
      </c>
      <c r="X1214">
        <v>14.071856287425147</v>
      </c>
      <c r="Y1214">
        <v>46.457682574725155</v>
      </c>
      <c r="Z1214">
        <v>1.4579329800970231</v>
      </c>
      <c r="AA1214">
        <v>0</v>
      </c>
      <c r="AB1214">
        <v>69.755163926985105</v>
      </c>
      <c r="AE1214">
        <v>16.834677419354843</v>
      </c>
      <c r="AF1214">
        <v>16.583394574955626</v>
      </c>
      <c r="AG1214">
        <v>2292.9274447949529</v>
      </c>
      <c r="AH1214">
        <v>94.610778443113773</v>
      </c>
      <c r="AI1214">
        <v>28.143712574850294</v>
      </c>
      <c r="AJ1214">
        <v>746.07603009697857</v>
      </c>
      <c r="AK1214">
        <v>42.860812991162121</v>
      </c>
      <c r="AM1214">
        <v>45.350327972982384</v>
      </c>
      <c r="AN1214">
        <v>99</v>
      </c>
      <c r="AO1214">
        <v>99</v>
      </c>
      <c r="AP1214">
        <v>99</v>
      </c>
      <c r="AQ1214">
        <v>99</v>
      </c>
      <c r="AR1214">
        <v>223.21451104100944</v>
      </c>
      <c r="AS1214">
        <v>27.119396585218674</v>
      </c>
    </row>
    <row r="1215" spans="1:45">
      <c r="A1215">
        <v>17</v>
      </c>
      <c r="B1215">
        <v>277</v>
      </c>
      <c r="C1215">
        <v>2023</v>
      </c>
      <c r="D1215">
        <v>1</v>
      </c>
      <c r="E1215">
        <v>99</v>
      </c>
      <c r="F1215">
        <v>99</v>
      </c>
      <c r="G1215">
        <v>99</v>
      </c>
      <c r="H1215">
        <v>99</v>
      </c>
      <c r="I1215">
        <v>99</v>
      </c>
      <c r="J1215">
        <v>999</v>
      </c>
      <c r="K1215">
        <v>99</v>
      </c>
      <c r="L1215">
        <v>99</v>
      </c>
      <c r="M1215">
        <v>9</v>
      </c>
      <c r="N1215">
        <v>99</v>
      </c>
      <c r="O1215">
        <v>99</v>
      </c>
      <c r="P1215">
        <v>99</v>
      </c>
      <c r="Q1215">
        <v>657</v>
      </c>
      <c r="R1215">
        <v>819</v>
      </c>
      <c r="S1215">
        <v>4.2087912087912098</v>
      </c>
      <c r="T1215">
        <v>9</v>
      </c>
      <c r="U1215">
        <v>316.73089133089138</v>
      </c>
      <c r="V1215">
        <v>13.186813186813184</v>
      </c>
      <c r="W1215">
        <v>100</v>
      </c>
      <c r="X1215">
        <v>19.902319902319903</v>
      </c>
      <c r="Y1215">
        <v>41.555480787190639</v>
      </c>
      <c r="Z1215">
        <v>1.2251419410411388</v>
      </c>
      <c r="AA1215">
        <v>0</v>
      </c>
      <c r="AB1215">
        <v>69.389716038269484</v>
      </c>
      <c r="AE1215">
        <v>14.967105263157899</v>
      </c>
      <c r="AF1215">
        <v>15.806763581752357</v>
      </c>
      <c r="AG1215">
        <v>2168.4274084124831</v>
      </c>
      <c r="AH1215">
        <v>89.987789987789995</v>
      </c>
      <c r="AI1215">
        <v>16.239316239316235</v>
      </c>
      <c r="AJ1215">
        <v>644.98001438050153</v>
      </c>
      <c r="AK1215">
        <v>19.048149103864159</v>
      </c>
      <c r="AM1215">
        <v>35.748191263979557</v>
      </c>
      <c r="AN1215">
        <v>99</v>
      </c>
      <c r="AO1215">
        <v>99</v>
      </c>
      <c r="AP1215">
        <v>99</v>
      </c>
      <c r="AQ1215">
        <v>99</v>
      </c>
      <c r="AR1215">
        <v>224.83039348710997</v>
      </c>
      <c r="AS1215">
        <v>27.927203739641705</v>
      </c>
    </row>
    <row r="1216" spans="1:45">
      <c r="A1216">
        <v>17</v>
      </c>
      <c r="B1216">
        <v>278</v>
      </c>
      <c r="C1216">
        <v>2023</v>
      </c>
      <c r="D1216">
        <v>2</v>
      </c>
      <c r="E1216">
        <v>99</v>
      </c>
      <c r="F1216">
        <v>99</v>
      </c>
      <c r="G1216">
        <v>99</v>
      </c>
      <c r="H1216">
        <v>99</v>
      </c>
      <c r="I1216">
        <v>99</v>
      </c>
      <c r="J1216">
        <v>999</v>
      </c>
      <c r="K1216">
        <v>99</v>
      </c>
      <c r="L1216">
        <v>99</v>
      </c>
      <c r="M1216">
        <v>9</v>
      </c>
      <c r="N1216">
        <v>99</v>
      </c>
      <c r="O1216">
        <v>99</v>
      </c>
      <c r="P1216">
        <v>99</v>
      </c>
      <c r="Q1216">
        <v>488</v>
      </c>
      <c r="R1216">
        <v>594</v>
      </c>
      <c r="S1216">
        <v>4.1838111298482277</v>
      </c>
      <c r="T1216">
        <v>9</v>
      </c>
      <c r="U1216">
        <v>315.86649831649805</v>
      </c>
      <c r="V1216">
        <v>12.121212121212123</v>
      </c>
      <c r="W1216">
        <v>100</v>
      </c>
      <c r="X1216">
        <v>17.171717171717173</v>
      </c>
      <c r="Y1216">
        <v>43.658359208927301</v>
      </c>
      <c r="Z1216">
        <v>1.359255782260989</v>
      </c>
      <c r="AA1216">
        <v>0</v>
      </c>
      <c r="AB1216">
        <v>71.431853347385683</v>
      </c>
      <c r="AE1216">
        <v>16.2428219852338</v>
      </c>
      <c r="AF1216">
        <v>17.323972233217543</v>
      </c>
      <c r="AG1216">
        <v>2162.5565529622977</v>
      </c>
      <c r="AH1216">
        <v>93.771043771043765</v>
      </c>
      <c r="AI1216">
        <v>13.804713804713804</v>
      </c>
      <c r="AJ1216">
        <v>643.30032336982606</v>
      </c>
      <c r="AK1216">
        <v>17.977567030582122</v>
      </c>
      <c r="AM1216">
        <v>24.78151104773632</v>
      </c>
      <c r="AN1216">
        <v>99</v>
      </c>
      <c r="AO1216">
        <v>99</v>
      </c>
      <c r="AP1216">
        <v>99</v>
      </c>
      <c r="AQ1216">
        <v>99</v>
      </c>
      <c r="AR1216">
        <v>224.60861759425495</v>
      </c>
      <c r="AS1216">
        <v>27.943104528794045</v>
      </c>
    </row>
    <row r="1217" spans="1:45">
      <c r="A1217">
        <v>17</v>
      </c>
      <c r="B1217">
        <v>279</v>
      </c>
      <c r="C1217">
        <v>2023</v>
      </c>
      <c r="D1217">
        <v>3</v>
      </c>
      <c r="E1217">
        <v>99</v>
      </c>
      <c r="F1217">
        <v>99</v>
      </c>
      <c r="G1217">
        <v>99</v>
      </c>
      <c r="H1217">
        <v>99</v>
      </c>
      <c r="I1217">
        <v>99</v>
      </c>
      <c r="J1217">
        <v>999</v>
      </c>
      <c r="K1217">
        <v>99</v>
      </c>
      <c r="L1217">
        <v>99</v>
      </c>
      <c r="M1217">
        <v>9</v>
      </c>
      <c r="N1217">
        <v>99</v>
      </c>
      <c r="O1217">
        <v>99</v>
      </c>
      <c r="P1217">
        <v>99</v>
      </c>
      <c r="Q1217">
        <v>630</v>
      </c>
      <c r="R1217">
        <v>763</v>
      </c>
      <c r="S1217">
        <v>4.0958005249343836</v>
      </c>
      <c r="T1217">
        <v>9</v>
      </c>
      <c r="U1217">
        <v>314.1225425950193</v>
      </c>
      <c r="V1217">
        <v>11.402359108781129</v>
      </c>
      <c r="W1217">
        <v>100</v>
      </c>
      <c r="X1217">
        <v>16.251638269986895</v>
      </c>
      <c r="Y1217">
        <v>40.370357724303361</v>
      </c>
      <c r="Z1217">
        <v>1.2272736034368896</v>
      </c>
      <c r="AA1217">
        <v>0</v>
      </c>
      <c r="AB1217">
        <v>61.529614302171282</v>
      </c>
      <c r="AE1217">
        <v>15.35211267605634</v>
      </c>
      <c r="AF1217">
        <v>16.089428775618995</v>
      </c>
      <c r="AG1217">
        <v>2135.6754143646408</v>
      </c>
      <c r="AH1217">
        <v>94.888597640891234</v>
      </c>
      <c r="AI1217">
        <v>14.67889908256881</v>
      </c>
      <c r="AJ1217">
        <v>583.30766301072924</v>
      </c>
      <c r="AK1217">
        <v>17.788719804639172</v>
      </c>
      <c r="AM1217">
        <v>20.66647308284653</v>
      </c>
      <c r="AN1217">
        <v>99</v>
      </c>
      <c r="AO1217">
        <v>99</v>
      </c>
      <c r="AP1217">
        <v>99</v>
      </c>
      <c r="AQ1217">
        <v>99</v>
      </c>
      <c r="AR1217">
        <v>224.98204419889501</v>
      </c>
      <c r="AS1217">
        <v>27.672857444303041</v>
      </c>
    </row>
    <row r="1218" spans="1:45">
      <c r="A1218">
        <v>17</v>
      </c>
      <c r="B1218">
        <v>280</v>
      </c>
      <c r="C1218">
        <v>2023</v>
      </c>
      <c r="D1218">
        <v>4</v>
      </c>
      <c r="E1218">
        <v>99</v>
      </c>
      <c r="F1218">
        <v>99</v>
      </c>
      <c r="G1218">
        <v>99</v>
      </c>
      <c r="H1218">
        <v>99</v>
      </c>
      <c r="I1218">
        <v>99</v>
      </c>
      <c r="J1218">
        <v>999</v>
      </c>
      <c r="K1218">
        <v>99</v>
      </c>
      <c r="L1218">
        <v>99</v>
      </c>
      <c r="M1218">
        <v>9</v>
      </c>
      <c r="N1218">
        <v>99</v>
      </c>
      <c r="O1218">
        <v>99</v>
      </c>
      <c r="P1218">
        <v>99</v>
      </c>
      <c r="Q1218">
        <v>437</v>
      </c>
      <c r="R1218">
        <v>509</v>
      </c>
      <c r="S1218">
        <v>4.2141453831041247</v>
      </c>
      <c r="T1218">
        <v>9</v>
      </c>
      <c r="U1218">
        <v>315.93477406679756</v>
      </c>
      <c r="V1218">
        <v>13.752455795677799</v>
      </c>
      <c r="W1218">
        <v>100</v>
      </c>
      <c r="X1218">
        <v>18.467583497053049</v>
      </c>
      <c r="Y1218">
        <v>43.197299779609651</v>
      </c>
      <c r="Z1218">
        <v>1.3470904054279997</v>
      </c>
      <c r="AA1218">
        <v>0</v>
      </c>
      <c r="AB1218">
        <v>72.59047670619951</v>
      </c>
      <c r="AE1218">
        <v>14.522111269614841</v>
      </c>
      <c r="AF1218">
        <v>15.049309851123846</v>
      </c>
      <c r="AG1218">
        <v>2122.2987288135591</v>
      </c>
      <c r="AH1218">
        <v>92.730844793713146</v>
      </c>
      <c r="AI1218">
        <v>19.253438113948913</v>
      </c>
      <c r="AJ1218">
        <v>593.96224998324988</v>
      </c>
      <c r="AK1218">
        <v>30.773723551711424</v>
      </c>
      <c r="AM1218">
        <v>26.135939641422421</v>
      </c>
      <c r="AN1218">
        <v>99</v>
      </c>
      <c r="AO1218">
        <v>99</v>
      </c>
      <c r="AP1218">
        <v>99</v>
      </c>
      <c r="AQ1218">
        <v>99</v>
      </c>
      <c r="AR1218">
        <v>224.75</v>
      </c>
      <c r="AS1218">
        <v>27.980822817514458</v>
      </c>
    </row>
    <row r="1219" spans="1:45">
      <c r="A1219">
        <v>17</v>
      </c>
      <c r="B1219">
        <v>281</v>
      </c>
      <c r="C1219">
        <v>2023</v>
      </c>
      <c r="D1219">
        <v>5</v>
      </c>
      <c r="E1219">
        <v>99</v>
      </c>
      <c r="F1219">
        <v>99</v>
      </c>
      <c r="G1219">
        <v>99</v>
      </c>
      <c r="H1219">
        <v>99</v>
      </c>
      <c r="I1219">
        <v>99</v>
      </c>
      <c r="J1219">
        <v>999</v>
      </c>
      <c r="K1219">
        <v>99</v>
      </c>
      <c r="L1219">
        <v>99</v>
      </c>
      <c r="M1219">
        <v>9</v>
      </c>
      <c r="N1219">
        <v>99</v>
      </c>
      <c r="O1219">
        <v>99</v>
      </c>
      <c r="P1219">
        <v>99</v>
      </c>
      <c r="Q1219">
        <v>557</v>
      </c>
      <c r="R1219">
        <v>674</v>
      </c>
      <c r="S1219">
        <v>4.1381872213967315</v>
      </c>
      <c r="T1219">
        <v>9</v>
      </c>
      <c r="U1219">
        <v>312.68961424332355</v>
      </c>
      <c r="V1219">
        <v>14.094955489614248</v>
      </c>
      <c r="W1219">
        <v>100</v>
      </c>
      <c r="X1219">
        <v>17.507418397626111</v>
      </c>
      <c r="Y1219">
        <v>47.87011586601961</v>
      </c>
      <c r="Z1219">
        <v>1.3136037791591957</v>
      </c>
      <c r="AA1219">
        <v>0</v>
      </c>
      <c r="AB1219">
        <v>70.315827596762801</v>
      </c>
      <c r="AE1219">
        <v>16.051440819242679</v>
      </c>
      <c r="AF1219">
        <v>16.494703998544896</v>
      </c>
      <c r="AG1219">
        <v>2218.147798742139</v>
      </c>
      <c r="AH1219">
        <v>94.362017804154306</v>
      </c>
      <c r="AI1219">
        <v>21.661721068249253</v>
      </c>
      <c r="AJ1219">
        <v>640.37537403070462</v>
      </c>
      <c r="AK1219">
        <v>18.997309013870311</v>
      </c>
      <c r="AM1219">
        <v>23.98482054760883</v>
      </c>
      <c r="AN1219">
        <v>99</v>
      </c>
      <c r="AO1219">
        <v>99</v>
      </c>
      <c r="AP1219">
        <v>99</v>
      </c>
      <c r="AQ1219">
        <v>99</v>
      </c>
      <c r="AR1219">
        <v>224.36635220125788</v>
      </c>
      <c r="AS1219">
        <v>27.740393014104537</v>
      </c>
    </row>
    <row r="1220" spans="1:45">
      <c r="A1220">
        <v>17</v>
      </c>
      <c r="B1220">
        <v>282</v>
      </c>
      <c r="C1220">
        <v>2023</v>
      </c>
      <c r="D1220">
        <v>6</v>
      </c>
      <c r="E1220">
        <v>99</v>
      </c>
      <c r="F1220">
        <v>99</v>
      </c>
      <c r="G1220">
        <v>99</v>
      </c>
      <c r="H1220">
        <v>99</v>
      </c>
      <c r="I1220">
        <v>99</v>
      </c>
      <c r="J1220">
        <v>999</v>
      </c>
      <c r="K1220">
        <v>99</v>
      </c>
      <c r="L1220">
        <v>99</v>
      </c>
      <c r="M1220">
        <v>9</v>
      </c>
      <c r="N1220">
        <v>99</v>
      </c>
      <c r="O1220">
        <v>99</v>
      </c>
      <c r="P1220">
        <v>99</v>
      </c>
      <c r="Q1220">
        <v>560</v>
      </c>
      <c r="R1220">
        <v>677</v>
      </c>
      <c r="S1220">
        <v>4.2836041358936496</v>
      </c>
      <c r="T1220">
        <v>9</v>
      </c>
      <c r="U1220">
        <v>314.27429837518457</v>
      </c>
      <c r="V1220">
        <v>15.5096011816839</v>
      </c>
      <c r="W1220">
        <v>100</v>
      </c>
      <c r="X1220">
        <v>19.645494830132936</v>
      </c>
      <c r="Y1220">
        <v>47.68533357435016</v>
      </c>
      <c r="Z1220">
        <v>1.4160652445498001</v>
      </c>
      <c r="AA1220">
        <v>0</v>
      </c>
      <c r="AB1220">
        <v>69.04337229250919</v>
      </c>
      <c r="AE1220">
        <v>15.094760312151612</v>
      </c>
      <c r="AF1220">
        <v>15.705791265868749</v>
      </c>
      <c r="AG1220">
        <v>2237.9814814814813</v>
      </c>
      <c r="AH1220">
        <v>95.716395864106374</v>
      </c>
      <c r="AI1220">
        <v>22.89512555391434</v>
      </c>
      <c r="AJ1220">
        <v>650.13225836038123</v>
      </c>
      <c r="AK1220">
        <v>23.020608469898598</v>
      </c>
      <c r="AM1220">
        <v>33.278329492881305</v>
      </c>
      <c r="AN1220">
        <v>99</v>
      </c>
      <c r="AO1220">
        <v>99</v>
      </c>
      <c r="AP1220">
        <v>99</v>
      </c>
      <c r="AQ1220">
        <v>99</v>
      </c>
      <c r="AR1220">
        <v>223.40123456790124</v>
      </c>
      <c r="AS1220">
        <v>28.21183464069496</v>
      </c>
    </row>
    <row r="1221" spans="1:45">
      <c r="A1221">
        <v>17</v>
      </c>
      <c r="B1221">
        <v>283</v>
      </c>
      <c r="C1221">
        <v>2023</v>
      </c>
      <c r="D1221">
        <v>7</v>
      </c>
      <c r="E1221">
        <v>99</v>
      </c>
      <c r="F1221">
        <v>99</v>
      </c>
      <c r="G1221">
        <v>99</v>
      </c>
      <c r="H1221">
        <v>99</v>
      </c>
      <c r="I1221">
        <v>99</v>
      </c>
      <c r="J1221">
        <v>999</v>
      </c>
      <c r="K1221">
        <v>99</v>
      </c>
      <c r="L1221">
        <v>99</v>
      </c>
      <c r="M1221">
        <v>9</v>
      </c>
      <c r="N1221">
        <v>99</v>
      </c>
      <c r="O1221">
        <v>99</v>
      </c>
      <c r="P1221">
        <v>99</v>
      </c>
      <c r="Q1221">
        <v>355</v>
      </c>
      <c r="R1221">
        <v>415</v>
      </c>
      <c r="S1221">
        <v>4.1807228915662646</v>
      </c>
      <c r="T1221">
        <v>9</v>
      </c>
      <c r="U1221">
        <v>316.25566265060235</v>
      </c>
      <c r="V1221">
        <v>14.939759036144579</v>
      </c>
      <c r="W1221">
        <v>100</v>
      </c>
      <c r="X1221">
        <v>20.722891566265066</v>
      </c>
      <c r="Y1221">
        <v>45.932755044811714</v>
      </c>
      <c r="Z1221">
        <v>1.4357280870967144</v>
      </c>
      <c r="AA1221">
        <v>0</v>
      </c>
      <c r="AB1221">
        <v>70.099888007124235</v>
      </c>
      <c r="AE1221">
        <v>14.266070814712952</v>
      </c>
      <c r="AF1221">
        <v>15.139545772446036</v>
      </c>
      <c r="AG1221">
        <v>2289.7783641160945</v>
      </c>
      <c r="AH1221">
        <v>91.325301204819326</v>
      </c>
      <c r="AI1221">
        <v>19.277108433734934</v>
      </c>
      <c r="AJ1221">
        <v>777.71665890423458</v>
      </c>
      <c r="AK1221">
        <v>38.931801883823525</v>
      </c>
      <c r="AM1221">
        <v>47.124734638954287</v>
      </c>
      <c r="AN1221">
        <v>99</v>
      </c>
      <c r="AO1221">
        <v>99</v>
      </c>
      <c r="AP1221">
        <v>99</v>
      </c>
      <c r="AQ1221">
        <v>99</v>
      </c>
      <c r="AR1221">
        <v>225.31134564643804</v>
      </c>
      <c r="AS1221">
        <v>27.900080372340895</v>
      </c>
    </row>
    <row r="1222" spans="1:45">
      <c r="A1222">
        <v>17</v>
      </c>
      <c r="B1222">
        <v>284</v>
      </c>
      <c r="C1222">
        <v>2023</v>
      </c>
      <c r="D1222">
        <v>8</v>
      </c>
      <c r="E1222">
        <v>99</v>
      </c>
      <c r="F1222">
        <v>99</v>
      </c>
      <c r="G1222">
        <v>99</v>
      </c>
      <c r="H1222">
        <v>99</v>
      </c>
      <c r="I1222">
        <v>99</v>
      </c>
      <c r="J1222">
        <v>999</v>
      </c>
      <c r="K1222">
        <v>99</v>
      </c>
      <c r="L1222">
        <v>99</v>
      </c>
      <c r="M1222">
        <v>9</v>
      </c>
      <c r="N1222">
        <v>99</v>
      </c>
      <c r="O1222">
        <v>99</v>
      </c>
      <c r="P1222">
        <v>99</v>
      </c>
      <c r="Q1222">
        <v>467</v>
      </c>
      <c r="R1222">
        <v>559</v>
      </c>
      <c r="S1222">
        <v>4.0359066427289036</v>
      </c>
      <c r="T1222">
        <v>9</v>
      </c>
      <c r="U1222">
        <v>313.47996422182445</v>
      </c>
      <c r="V1222">
        <v>10.196779964221824</v>
      </c>
      <c r="W1222">
        <v>100</v>
      </c>
      <c r="X1222">
        <v>15.38461538461538</v>
      </c>
      <c r="Y1222">
        <v>40.863271199129365</v>
      </c>
      <c r="Z1222">
        <v>1.1131871617317197</v>
      </c>
      <c r="AA1222">
        <v>0</v>
      </c>
      <c r="AB1222">
        <v>60.467421631246189</v>
      </c>
      <c r="AE1222">
        <v>14.348049281314163</v>
      </c>
      <c r="AF1222">
        <v>15.3123219875165</v>
      </c>
      <c r="AG1222">
        <v>2231.1145038167942</v>
      </c>
      <c r="AH1222">
        <v>93.738819320214688</v>
      </c>
      <c r="AI1222">
        <v>14.311270125223611</v>
      </c>
      <c r="AJ1222">
        <v>671.31144739827005</v>
      </c>
      <c r="AK1222">
        <v>14.460625277447395</v>
      </c>
      <c r="AM1222">
        <v>24.679433781986539</v>
      </c>
      <c r="AN1222">
        <v>99</v>
      </c>
      <c r="AO1222">
        <v>99</v>
      </c>
      <c r="AP1222">
        <v>99</v>
      </c>
      <c r="AQ1222">
        <v>99</v>
      </c>
      <c r="AR1222">
        <v>225.27290076335879</v>
      </c>
      <c r="AS1222">
        <v>27.467189241903128</v>
      </c>
    </row>
    <row r="1223" spans="1:45">
      <c r="A1223">
        <v>17</v>
      </c>
      <c r="B1223">
        <v>285</v>
      </c>
      <c r="C1223">
        <v>2023</v>
      </c>
      <c r="D1223">
        <v>9</v>
      </c>
      <c r="E1223">
        <v>99</v>
      </c>
      <c r="F1223">
        <v>99</v>
      </c>
      <c r="G1223">
        <v>99</v>
      </c>
      <c r="H1223">
        <v>99</v>
      </c>
      <c r="I1223">
        <v>99</v>
      </c>
      <c r="J1223">
        <v>999</v>
      </c>
      <c r="K1223">
        <v>99</v>
      </c>
      <c r="L1223">
        <v>99</v>
      </c>
      <c r="M1223">
        <v>9</v>
      </c>
      <c r="N1223">
        <v>99</v>
      </c>
      <c r="O1223">
        <v>99</v>
      </c>
      <c r="P1223">
        <v>99</v>
      </c>
      <c r="Q1223">
        <v>405</v>
      </c>
      <c r="R1223">
        <v>485</v>
      </c>
      <c r="S1223">
        <v>4.177685950413224</v>
      </c>
      <c r="T1223">
        <v>9</v>
      </c>
      <c r="U1223">
        <v>313.60863917525791</v>
      </c>
      <c r="V1223">
        <v>11.95876288659794</v>
      </c>
      <c r="W1223">
        <v>100</v>
      </c>
      <c r="X1223">
        <v>16.701030927835049</v>
      </c>
      <c r="Y1223">
        <v>39.478536355685122</v>
      </c>
      <c r="Z1223">
        <v>1.1059967267192887</v>
      </c>
      <c r="AA1223">
        <v>0</v>
      </c>
      <c r="AB1223">
        <v>59.701849356621203</v>
      </c>
      <c r="AE1223">
        <v>12.86472148541114</v>
      </c>
      <c r="AF1223">
        <v>13.742082964148963</v>
      </c>
      <c r="AG1223">
        <v>2150.8679653679651</v>
      </c>
      <c r="AH1223">
        <v>95.257731958762875</v>
      </c>
      <c r="AI1223">
        <v>16.082474226804123</v>
      </c>
      <c r="AJ1223">
        <v>590.92963107903211</v>
      </c>
      <c r="AK1223">
        <v>17.116258446583505</v>
      </c>
      <c r="AM1223">
        <v>33.130348705241225</v>
      </c>
      <c r="AN1223">
        <v>99</v>
      </c>
      <c r="AO1223">
        <v>99</v>
      </c>
      <c r="AP1223">
        <v>99</v>
      </c>
      <c r="AQ1223">
        <v>99</v>
      </c>
      <c r="AR1223">
        <v>223.98917748917737</v>
      </c>
      <c r="AS1223">
        <v>27.942480317758495</v>
      </c>
    </row>
    <row r="1224" spans="1:45">
      <c r="A1224">
        <v>17</v>
      </c>
      <c r="B1224">
        <v>286</v>
      </c>
      <c r="C1224">
        <v>2023</v>
      </c>
      <c r="D1224">
        <v>10</v>
      </c>
      <c r="E1224">
        <v>99</v>
      </c>
      <c r="F1224">
        <v>99</v>
      </c>
      <c r="G1224">
        <v>99</v>
      </c>
      <c r="H1224">
        <v>99</v>
      </c>
      <c r="I1224">
        <v>99</v>
      </c>
      <c r="J1224">
        <v>999</v>
      </c>
      <c r="K1224">
        <v>99</v>
      </c>
      <c r="L1224">
        <v>99</v>
      </c>
      <c r="M1224">
        <v>9</v>
      </c>
      <c r="N1224">
        <v>99</v>
      </c>
      <c r="O1224">
        <v>99</v>
      </c>
      <c r="P1224">
        <v>99</v>
      </c>
      <c r="Q1224">
        <v>995</v>
      </c>
      <c r="R1224">
        <v>1258</v>
      </c>
      <c r="S1224">
        <v>4.4657643312101936</v>
      </c>
      <c r="T1224">
        <v>9</v>
      </c>
      <c r="U1224">
        <v>314.51748807631191</v>
      </c>
      <c r="V1224">
        <v>19.634340222575517</v>
      </c>
      <c r="W1224">
        <v>100</v>
      </c>
      <c r="X1224">
        <v>19.634340222575517</v>
      </c>
      <c r="Y1224">
        <v>46.03932699957781</v>
      </c>
      <c r="Z1224">
        <v>1.3304080216492002</v>
      </c>
      <c r="AA1224">
        <v>0</v>
      </c>
      <c r="AB1224">
        <v>62.766590040018045</v>
      </c>
      <c r="AE1224">
        <v>13.08372334893396</v>
      </c>
      <c r="AF1224">
        <v>13.789492581120349</v>
      </c>
      <c r="AG1224">
        <v>2324.7957342083678</v>
      </c>
      <c r="AH1224">
        <v>96.820349761526231</v>
      </c>
      <c r="AI1224">
        <v>34.260731319554857</v>
      </c>
      <c r="AJ1224">
        <v>766.34657186005381</v>
      </c>
      <c r="AK1224">
        <v>8.6140986484843758</v>
      </c>
      <c r="AM1224">
        <v>24.783349044837689</v>
      </c>
      <c r="AN1224">
        <v>99</v>
      </c>
      <c r="AO1224">
        <v>99</v>
      </c>
      <c r="AP1224">
        <v>99</v>
      </c>
      <c r="AQ1224">
        <v>99</v>
      </c>
      <c r="AR1224">
        <v>222.40114848236271</v>
      </c>
      <c r="AS1224">
        <v>28.584781494341794</v>
      </c>
    </row>
    <row r="1225" spans="1:45">
      <c r="A1225">
        <v>17</v>
      </c>
      <c r="B1225">
        <v>287</v>
      </c>
      <c r="C1225">
        <v>2023</v>
      </c>
      <c r="D1225">
        <v>11</v>
      </c>
      <c r="E1225">
        <v>99</v>
      </c>
      <c r="F1225">
        <v>99</v>
      </c>
      <c r="G1225">
        <v>99</v>
      </c>
      <c r="H1225">
        <v>99</v>
      </c>
      <c r="I1225">
        <v>99</v>
      </c>
      <c r="J1225">
        <v>999</v>
      </c>
      <c r="K1225">
        <v>99</v>
      </c>
      <c r="L1225">
        <v>99</v>
      </c>
      <c r="M1225">
        <v>9</v>
      </c>
      <c r="N1225">
        <v>99</v>
      </c>
      <c r="O1225">
        <v>99</v>
      </c>
      <c r="P1225">
        <v>99</v>
      </c>
      <c r="Q1225">
        <v>1002</v>
      </c>
      <c r="R1225">
        <v>1326</v>
      </c>
      <c r="S1225">
        <v>4.6052830188679215</v>
      </c>
      <c r="T1225">
        <v>9</v>
      </c>
      <c r="U1225">
        <v>316.61907993966827</v>
      </c>
      <c r="V1225">
        <v>22.398190045248871</v>
      </c>
      <c r="W1225">
        <v>100</v>
      </c>
      <c r="X1225">
        <v>21.719457013574672</v>
      </c>
      <c r="Y1225">
        <v>50.153987969640873</v>
      </c>
      <c r="Z1225">
        <v>1.4550464498875488</v>
      </c>
      <c r="AA1225">
        <v>0</v>
      </c>
      <c r="AB1225">
        <v>66.787712380135019</v>
      </c>
      <c r="AE1225">
        <v>15.41501976284585</v>
      </c>
      <c r="AF1225">
        <v>16.089985163486201</v>
      </c>
      <c r="AG1225">
        <v>2341.0778301886794</v>
      </c>
      <c r="AH1225">
        <v>95.927601809954751</v>
      </c>
      <c r="AI1225">
        <v>36.651583710407245</v>
      </c>
      <c r="AJ1225">
        <v>799.44625749827333</v>
      </c>
      <c r="AK1225">
        <v>8.868776337408562</v>
      </c>
      <c r="AM1225">
        <v>32.315053823100904</v>
      </c>
      <c r="AN1225">
        <v>99</v>
      </c>
      <c r="AO1225">
        <v>99</v>
      </c>
      <c r="AP1225">
        <v>99</v>
      </c>
      <c r="AQ1225">
        <v>99</v>
      </c>
      <c r="AR1225">
        <v>221.98427672955984</v>
      </c>
      <c r="AS1225">
        <v>28.943113747551809</v>
      </c>
    </row>
    <row r="1226" spans="1:45">
      <c r="A1226">
        <v>17</v>
      </c>
      <c r="B1226">
        <v>288</v>
      </c>
      <c r="C1226">
        <v>2023</v>
      </c>
      <c r="D1226">
        <v>12</v>
      </c>
      <c r="E1226">
        <v>99</v>
      </c>
      <c r="F1226">
        <v>99</v>
      </c>
      <c r="G1226">
        <v>99</v>
      </c>
      <c r="H1226">
        <v>99</v>
      </c>
      <c r="I1226">
        <v>99</v>
      </c>
      <c r="J1226">
        <v>999</v>
      </c>
      <c r="K1226">
        <v>99</v>
      </c>
      <c r="L1226">
        <v>99</v>
      </c>
      <c r="M1226">
        <v>9</v>
      </c>
      <c r="N1226">
        <v>99</v>
      </c>
      <c r="O1226">
        <v>99</v>
      </c>
      <c r="P1226">
        <v>99</v>
      </c>
      <c r="Q1226">
        <v>261</v>
      </c>
      <c r="R1226">
        <v>330</v>
      </c>
      <c r="S1226">
        <v>4.5727272727272723</v>
      </c>
      <c r="T1226">
        <v>9</v>
      </c>
      <c r="U1226">
        <v>320.24818181818188</v>
      </c>
      <c r="V1226">
        <v>22.424242424242426</v>
      </c>
      <c r="W1226">
        <v>100</v>
      </c>
      <c r="X1226">
        <v>23.030303030303031</v>
      </c>
      <c r="Y1226">
        <v>47.901951750869685</v>
      </c>
      <c r="Z1226">
        <v>1.5460159408156837</v>
      </c>
      <c r="AA1226">
        <v>0</v>
      </c>
      <c r="AB1226">
        <v>72.077775405544756</v>
      </c>
      <c r="AE1226">
        <v>16.633064516129028</v>
      </c>
      <c r="AF1226">
        <v>17.452937533545285</v>
      </c>
      <c r="AG1226">
        <v>2314.5158227848096</v>
      </c>
      <c r="AH1226">
        <v>95.757575757575765</v>
      </c>
      <c r="AI1226">
        <v>33.030303030303031</v>
      </c>
      <c r="AJ1226">
        <v>817.61911012604764</v>
      </c>
      <c r="AK1226">
        <v>12.186592260822859</v>
      </c>
      <c r="AM1226">
        <v>32.563979374240603</v>
      </c>
      <c r="AN1226">
        <v>99</v>
      </c>
      <c r="AO1226">
        <v>99</v>
      </c>
      <c r="AP1226">
        <v>99</v>
      </c>
      <c r="AQ1226">
        <v>99</v>
      </c>
      <c r="AR1226">
        <v>223.62658227848095</v>
      </c>
      <c r="AS1226">
        <v>28.697593711040472</v>
      </c>
    </row>
    <row r="1227" spans="1:45">
      <c r="A1227">
        <v>17</v>
      </c>
      <c r="B1227">
        <v>289</v>
      </c>
      <c r="C1227">
        <v>2023</v>
      </c>
      <c r="D1227">
        <v>1</v>
      </c>
      <c r="E1227">
        <v>99</v>
      </c>
      <c r="F1227">
        <v>99</v>
      </c>
      <c r="G1227">
        <v>99</v>
      </c>
      <c r="H1227">
        <v>99</v>
      </c>
      <c r="I1227">
        <v>99</v>
      </c>
      <c r="J1227">
        <v>999</v>
      </c>
      <c r="K1227">
        <v>99</v>
      </c>
      <c r="L1227">
        <v>99</v>
      </c>
      <c r="M1227">
        <v>10</v>
      </c>
      <c r="N1227">
        <v>99</v>
      </c>
      <c r="O1227">
        <v>99</v>
      </c>
      <c r="P1227">
        <v>99</v>
      </c>
      <c r="Q1227">
        <v>526</v>
      </c>
      <c r="R1227">
        <v>621</v>
      </c>
      <c r="S1227">
        <v>4.8691437802907904</v>
      </c>
      <c r="T1227">
        <v>10</v>
      </c>
      <c r="U1227">
        <v>337.23800322061174</v>
      </c>
      <c r="V1227">
        <v>22.383252818035434</v>
      </c>
      <c r="W1227">
        <v>100</v>
      </c>
      <c r="X1227">
        <v>34.943639291465395</v>
      </c>
      <c r="Y1227">
        <v>44.976381404663762</v>
      </c>
      <c r="Z1227">
        <v>1.2972059183805742</v>
      </c>
      <c r="AA1227">
        <v>0</v>
      </c>
      <c r="AB1227">
        <v>60.662413928814701</v>
      </c>
      <c r="AE1227">
        <v>11.348684210526311</v>
      </c>
      <c r="AF1227">
        <v>12.761353593818136</v>
      </c>
      <c r="AG1227">
        <v>2251.940966010734</v>
      </c>
      <c r="AH1227">
        <v>90.016103059581312</v>
      </c>
      <c r="AI1227">
        <v>21.095008051529788</v>
      </c>
      <c r="AJ1227">
        <v>739.69241667829374</v>
      </c>
      <c r="AK1227">
        <v>20.828811304798158</v>
      </c>
      <c r="AM1227">
        <v>37.977312431394253</v>
      </c>
      <c r="AN1227">
        <v>99</v>
      </c>
      <c r="AO1227">
        <v>99</v>
      </c>
      <c r="AP1227">
        <v>99</v>
      </c>
      <c r="AQ1227">
        <v>99</v>
      </c>
      <c r="AR1227">
        <v>224.10017889087652</v>
      </c>
      <c r="AS1227">
        <v>30.02842885000484</v>
      </c>
    </row>
    <row r="1228" spans="1:45">
      <c r="A1228">
        <v>17</v>
      </c>
      <c r="B1228">
        <v>290</v>
      </c>
      <c r="C1228">
        <v>2023</v>
      </c>
      <c r="D1228">
        <v>2</v>
      </c>
      <c r="E1228">
        <v>99</v>
      </c>
      <c r="F1228">
        <v>99</v>
      </c>
      <c r="G1228">
        <v>99</v>
      </c>
      <c r="H1228">
        <v>99</v>
      </c>
      <c r="I1228">
        <v>99</v>
      </c>
      <c r="J1228">
        <v>999</v>
      </c>
      <c r="K1228">
        <v>99</v>
      </c>
      <c r="L1228">
        <v>99</v>
      </c>
      <c r="M1228">
        <v>10</v>
      </c>
      <c r="N1228">
        <v>99</v>
      </c>
      <c r="O1228">
        <v>99</v>
      </c>
      <c r="P1228">
        <v>99</v>
      </c>
      <c r="Q1228">
        <v>371</v>
      </c>
      <c r="R1228">
        <v>441</v>
      </c>
      <c r="S1228">
        <v>4.6031746031746019</v>
      </c>
      <c r="T1228">
        <v>10</v>
      </c>
      <c r="U1228">
        <v>334.87619047619057</v>
      </c>
      <c r="V1228">
        <v>13.378684807256239</v>
      </c>
      <c r="W1228">
        <v>100</v>
      </c>
      <c r="X1228">
        <v>29.931972789115648</v>
      </c>
      <c r="Y1228">
        <v>43.345736058660634</v>
      </c>
      <c r="Z1228">
        <v>1.2340185222588456</v>
      </c>
      <c r="AA1228">
        <v>0</v>
      </c>
      <c r="AB1228">
        <v>70.714926307029515</v>
      </c>
      <c r="AE1228">
        <v>12.059064807219031</v>
      </c>
      <c r="AF1228">
        <v>13.635790751380087</v>
      </c>
      <c r="AG1228">
        <v>2090.9754901960782</v>
      </c>
      <c r="AH1228">
        <v>92.517006802721085</v>
      </c>
      <c r="AI1228">
        <v>12.698412698412696</v>
      </c>
      <c r="AJ1228">
        <v>536.29797594911088</v>
      </c>
      <c r="AK1228">
        <v>27.590933672200297</v>
      </c>
      <c r="AM1228">
        <v>33.236252241335819</v>
      </c>
      <c r="AN1228">
        <v>99</v>
      </c>
      <c r="AO1228">
        <v>99</v>
      </c>
      <c r="AP1228">
        <v>99</v>
      </c>
      <c r="AQ1228">
        <v>99</v>
      </c>
      <c r="AR1228">
        <v>225.44362745098039</v>
      </c>
      <c r="AS1228">
        <v>29.346840846161751</v>
      </c>
    </row>
    <row r="1229" spans="1:45">
      <c r="A1229">
        <v>17</v>
      </c>
      <c r="B1229">
        <v>291</v>
      </c>
      <c r="C1229">
        <v>2023</v>
      </c>
      <c r="D1229">
        <v>3</v>
      </c>
      <c r="E1229">
        <v>99</v>
      </c>
      <c r="F1229">
        <v>99</v>
      </c>
      <c r="G1229">
        <v>99</v>
      </c>
      <c r="H1229">
        <v>99</v>
      </c>
      <c r="I1229">
        <v>99</v>
      </c>
      <c r="J1229">
        <v>999</v>
      </c>
      <c r="K1229">
        <v>99</v>
      </c>
      <c r="L1229">
        <v>99</v>
      </c>
      <c r="M1229">
        <v>10</v>
      </c>
      <c r="N1229">
        <v>99</v>
      </c>
      <c r="O1229">
        <v>99</v>
      </c>
      <c r="P1229">
        <v>99</v>
      </c>
      <c r="Q1229">
        <v>469</v>
      </c>
      <c r="R1229">
        <v>542</v>
      </c>
      <c r="S1229">
        <v>4.7444444444444436</v>
      </c>
      <c r="T1229">
        <v>10</v>
      </c>
      <c r="U1229">
        <v>332.46771217712165</v>
      </c>
      <c r="V1229">
        <v>20.110701107011074</v>
      </c>
      <c r="W1229">
        <v>100</v>
      </c>
      <c r="X1229">
        <v>30.627306273062739</v>
      </c>
      <c r="Y1229">
        <v>45.448343105946989</v>
      </c>
      <c r="Z1229">
        <v>1.3689451235234471</v>
      </c>
      <c r="AA1229">
        <v>0</v>
      </c>
      <c r="AB1229">
        <v>62.997920109584065</v>
      </c>
      <c r="AE1229">
        <v>10.905432595573439</v>
      </c>
      <c r="AF1229">
        <v>12.096667543385152</v>
      </c>
      <c r="AG1229">
        <v>2171.4019801980198</v>
      </c>
      <c r="AH1229">
        <v>93.173431734317319</v>
      </c>
      <c r="AI1229">
        <v>21.217712177121776</v>
      </c>
      <c r="AJ1229">
        <v>601.89980975755236</v>
      </c>
      <c r="AK1229">
        <v>16.965862219053356</v>
      </c>
      <c r="AM1229">
        <v>20.33711307787862</v>
      </c>
      <c r="AN1229">
        <v>99</v>
      </c>
      <c r="AO1229">
        <v>99</v>
      </c>
      <c r="AP1229">
        <v>99</v>
      </c>
      <c r="AQ1229">
        <v>99</v>
      </c>
      <c r="AR1229">
        <v>223.98217821782185</v>
      </c>
      <c r="AS1229">
        <v>29.615435238144499</v>
      </c>
    </row>
    <row r="1230" spans="1:45">
      <c r="A1230">
        <v>17</v>
      </c>
      <c r="B1230">
        <v>292</v>
      </c>
      <c r="C1230">
        <v>2023</v>
      </c>
      <c r="D1230">
        <v>4</v>
      </c>
      <c r="E1230">
        <v>99</v>
      </c>
      <c r="F1230">
        <v>99</v>
      </c>
      <c r="G1230">
        <v>99</v>
      </c>
      <c r="H1230">
        <v>99</v>
      </c>
      <c r="I1230">
        <v>99</v>
      </c>
      <c r="J1230">
        <v>999</v>
      </c>
      <c r="K1230">
        <v>99</v>
      </c>
      <c r="L1230">
        <v>99</v>
      </c>
      <c r="M1230">
        <v>10</v>
      </c>
      <c r="N1230">
        <v>99</v>
      </c>
      <c r="O1230">
        <v>99</v>
      </c>
      <c r="P1230">
        <v>99</v>
      </c>
      <c r="Q1230">
        <v>336</v>
      </c>
      <c r="R1230">
        <v>395</v>
      </c>
      <c r="S1230">
        <v>4.8269720101781184</v>
      </c>
      <c r="T1230">
        <v>10</v>
      </c>
      <c r="U1230">
        <v>337.80405063291158</v>
      </c>
      <c r="V1230">
        <v>21.012658227848096</v>
      </c>
      <c r="W1230">
        <v>100</v>
      </c>
      <c r="X1230">
        <v>33.670886075949369</v>
      </c>
      <c r="Y1230">
        <v>49.101840784255195</v>
      </c>
      <c r="Z1230">
        <v>1.3739297598891036</v>
      </c>
      <c r="AA1230">
        <v>0</v>
      </c>
      <c r="AB1230">
        <v>62.67290333143864</v>
      </c>
      <c r="AE1230">
        <v>11.269614835948643</v>
      </c>
      <c r="AF1230">
        <v>12.487149753878898</v>
      </c>
      <c r="AG1230">
        <v>2200.5988857938719</v>
      </c>
      <c r="AH1230">
        <v>90.886075949367054</v>
      </c>
      <c r="AI1230">
        <v>24.050632911392405</v>
      </c>
      <c r="AJ1230">
        <v>635.02981361273999</v>
      </c>
      <c r="AK1230">
        <v>16.557746313677892</v>
      </c>
      <c r="AM1230">
        <v>32.66677002176921</v>
      </c>
      <c r="AN1230">
        <v>99</v>
      </c>
      <c r="AO1230">
        <v>99</v>
      </c>
      <c r="AP1230">
        <v>99</v>
      </c>
      <c r="AQ1230">
        <v>99</v>
      </c>
      <c r="AR1230">
        <v>224.83844011142065</v>
      </c>
      <c r="AS1230">
        <v>29.769142844501175</v>
      </c>
    </row>
    <row r="1231" spans="1:45">
      <c r="A1231">
        <v>17</v>
      </c>
      <c r="B1231">
        <v>293</v>
      </c>
      <c r="C1231">
        <v>2023</v>
      </c>
      <c r="D1231">
        <v>5</v>
      </c>
      <c r="E1231">
        <v>99</v>
      </c>
      <c r="F1231">
        <v>99</v>
      </c>
      <c r="G1231">
        <v>99</v>
      </c>
      <c r="H1231">
        <v>99</v>
      </c>
      <c r="I1231">
        <v>99</v>
      </c>
      <c r="J1231">
        <v>999</v>
      </c>
      <c r="K1231">
        <v>99</v>
      </c>
      <c r="L1231">
        <v>99</v>
      </c>
      <c r="M1231">
        <v>10</v>
      </c>
      <c r="N1231">
        <v>99</v>
      </c>
      <c r="O1231">
        <v>99</v>
      </c>
      <c r="P1231">
        <v>99</v>
      </c>
      <c r="Q1231">
        <v>414</v>
      </c>
      <c r="R1231">
        <v>473</v>
      </c>
      <c r="S1231">
        <v>4.9004237288135588</v>
      </c>
      <c r="T1231">
        <v>10</v>
      </c>
      <c r="U1231">
        <v>336.56934460887959</v>
      </c>
      <c r="V1231">
        <v>23.67864693446089</v>
      </c>
      <c r="W1231">
        <v>100</v>
      </c>
      <c r="X1231">
        <v>30.655391120507392</v>
      </c>
      <c r="Y1231">
        <v>47.196422480091286</v>
      </c>
      <c r="Z1231">
        <v>1.4484122403648501</v>
      </c>
      <c r="AA1231">
        <v>0</v>
      </c>
      <c r="AB1231">
        <v>62.742421696804584</v>
      </c>
      <c r="AE1231">
        <v>11.26458680638247</v>
      </c>
      <c r="AF1231">
        <v>12.459679495919152</v>
      </c>
      <c r="AG1231">
        <v>2163.7460317460318</v>
      </c>
      <c r="AH1231">
        <v>93.234672304439698</v>
      </c>
      <c r="AI1231">
        <v>26.427061310782243</v>
      </c>
      <c r="AJ1231">
        <v>613.70812926539406</v>
      </c>
      <c r="AK1231">
        <v>27.273750217129379</v>
      </c>
      <c r="AM1231">
        <v>34.252764549519725</v>
      </c>
      <c r="AN1231">
        <v>99</v>
      </c>
      <c r="AO1231">
        <v>99</v>
      </c>
      <c r="AP1231">
        <v>99</v>
      </c>
      <c r="AQ1231">
        <v>99</v>
      </c>
      <c r="AR1231">
        <v>224.10430839002277</v>
      </c>
      <c r="AS1231">
        <v>29.975772032928759</v>
      </c>
    </row>
    <row r="1232" spans="1:45">
      <c r="A1232">
        <v>17</v>
      </c>
      <c r="B1232">
        <v>294</v>
      </c>
      <c r="C1232">
        <v>2023</v>
      </c>
      <c r="D1232">
        <v>6</v>
      </c>
      <c r="E1232">
        <v>99</v>
      </c>
      <c r="F1232">
        <v>99</v>
      </c>
      <c r="G1232">
        <v>99</v>
      </c>
      <c r="H1232">
        <v>99</v>
      </c>
      <c r="I1232">
        <v>99</v>
      </c>
      <c r="J1232">
        <v>999</v>
      </c>
      <c r="K1232">
        <v>99</v>
      </c>
      <c r="L1232">
        <v>99</v>
      </c>
      <c r="M1232">
        <v>10</v>
      </c>
      <c r="N1232">
        <v>99</v>
      </c>
      <c r="O1232">
        <v>99</v>
      </c>
      <c r="P1232">
        <v>99</v>
      </c>
      <c r="Q1232">
        <v>432</v>
      </c>
      <c r="R1232">
        <v>503</v>
      </c>
      <c r="S1232">
        <v>4.996015936254981</v>
      </c>
      <c r="T1232">
        <v>10</v>
      </c>
      <c r="U1232">
        <v>334.42544731610315</v>
      </c>
      <c r="V1232">
        <v>26.640159045725643</v>
      </c>
      <c r="W1232">
        <v>100</v>
      </c>
      <c r="X1232">
        <v>33.00198807157058</v>
      </c>
      <c r="Y1232">
        <v>50.361480086368999</v>
      </c>
      <c r="Z1232">
        <v>1.5008492338466133</v>
      </c>
      <c r="AA1232">
        <v>0</v>
      </c>
      <c r="AB1232">
        <v>65.217445581285759</v>
      </c>
      <c r="AE1232">
        <v>11.21516164994426</v>
      </c>
      <c r="AF1232">
        <v>12.417369051108702</v>
      </c>
      <c r="AG1232">
        <v>2278.0864978902955</v>
      </c>
      <c r="AH1232">
        <v>94.234592445328019</v>
      </c>
      <c r="AI1232">
        <v>30.616302186878727</v>
      </c>
      <c r="AJ1232">
        <v>699.42658167317722</v>
      </c>
      <c r="AK1232">
        <v>28.519573683536525</v>
      </c>
      <c r="AM1232">
        <v>35.107360594269274</v>
      </c>
      <c r="AN1232">
        <v>99</v>
      </c>
      <c r="AO1232">
        <v>99</v>
      </c>
      <c r="AP1232">
        <v>99</v>
      </c>
      <c r="AQ1232">
        <v>99</v>
      </c>
      <c r="AR1232">
        <v>223.01687763713076</v>
      </c>
      <c r="AS1232">
        <v>30.317280338651603</v>
      </c>
    </row>
    <row r="1233" spans="1:45">
      <c r="A1233">
        <v>17</v>
      </c>
      <c r="B1233">
        <v>295</v>
      </c>
      <c r="C1233">
        <v>2023</v>
      </c>
      <c r="D1233">
        <v>7</v>
      </c>
      <c r="E1233">
        <v>99</v>
      </c>
      <c r="F1233">
        <v>99</v>
      </c>
      <c r="G1233">
        <v>99</v>
      </c>
      <c r="H1233">
        <v>99</v>
      </c>
      <c r="I1233">
        <v>99</v>
      </c>
      <c r="J1233">
        <v>999</v>
      </c>
      <c r="K1233">
        <v>99</v>
      </c>
      <c r="L1233">
        <v>99</v>
      </c>
      <c r="M1233">
        <v>10</v>
      </c>
      <c r="N1233">
        <v>99</v>
      </c>
      <c r="O1233">
        <v>99</v>
      </c>
      <c r="P1233">
        <v>99</v>
      </c>
      <c r="Q1233">
        <v>264</v>
      </c>
      <c r="R1233">
        <v>317</v>
      </c>
      <c r="S1233">
        <v>4.7066246056782335</v>
      </c>
      <c r="T1233">
        <v>10</v>
      </c>
      <c r="U1233">
        <v>334.87255520504709</v>
      </c>
      <c r="V1233">
        <v>19.242902208201887</v>
      </c>
      <c r="W1233">
        <v>100</v>
      </c>
      <c r="X1233">
        <v>32.492113564668777</v>
      </c>
      <c r="Y1233">
        <v>46.644779909869087</v>
      </c>
      <c r="Z1233">
        <v>1.3731495587932585</v>
      </c>
      <c r="AA1233">
        <v>0</v>
      </c>
      <c r="AB1233">
        <v>65.67667571067949</v>
      </c>
      <c r="AE1233">
        <v>10.897215537985563</v>
      </c>
      <c r="AF1233">
        <v>12.24518233803289</v>
      </c>
      <c r="AG1233">
        <v>2183.4664429530199</v>
      </c>
      <c r="AH1233">
        <v>94.00630914826499</v>
      </c>
      <c r="AI1233">
        <v>19.87381703470032</v>
      </c>
      <c r="AJ1233">
        <v>624.4891661771095</v>
      </c>
      <c r="AK1233">
        <v>31.985938775715574</v>
      </c>
      <c r="AM1233">
        <v>33.815223962217573</v>
      </c>
      <c r="AN1233">
        <v>99</v>
      </c>
      <c r="AO1233">
        <v>99</v>
      </c>
      <c r="AP1233">
        <v>99</v>
      </c>
      <c r="AQ1233">
        <v>99</v>
      </c>
      <c r="AR1233">
        <v>225.04026845637577</v>
      </c>
      <c r="AS1233">
        <v>29.515629679696954</v>
      </c>
    </row>
    <row r="1234" spans="1:45">
      <c r="A1234">
        <v>17</v>
      </c>
      <c r="B1234">
        <v>296</v>
      </c>
      <c r="C1234">
        <v>2023</v>
      </c>
      <c r="D1234">
        <v>8</v>
      </c>
      <c r="E1234">
        <v>99</v>
      </c>
      <c r="F1234">
        <v>99</v>
      </c>
      <c r="G1234">
        <v>99</v>
      </c>
      <c r="H1234">
        <v>99</v>
      </c>
      <c r="I1234">
        <v>99</v>
      </c>
      <c r="J1234">
        <v>999</v>
      </c>
      <c r="K1234">
        <v>99</v>
      </c>
      <c r="L1234">
        <v>99</v>
      </c>
      <c r="M1234">
        <v>10</v>
      </c>
      <c r="N1234">
        <v>99</v>
      </c>
      <c r="O1234">
        <v>99</v>
      </c>
      <c r="P1234">
        <v>99</v>
      </c>
      <c r="Q1234">
        <v>339</v>
      </c>
      <c r="R1234">
        <v>394</v>
      </c>
      <c r="S1234">
        <v>4.6218274111675122</v>
      </c>
      <c r="T1234">
        <v>10</v>
      </c>
      <c r="U1234">
        <v>328.86116751268997</v>
      </c>
      <c r="V1234">
        <v>16.243654822335024</v>
      </c>
      <c r="W1234">
        <v>100</v>
      </c>
      <c r="X1234">
        <v>27.411167512690351</v>
      </c>
      <c r="Y1234">
        <v>44.493722133543891</v>
      </c>
      <c r="Z1234">
        <v>1.3027229236865252</v>
      </c>
      <c r="AA1234">
        <v>0</v>
      </c>
      <c r="AB1234">
        <v>65.185186268528923</v>
      </c>
      <c r="AE1234">
        <v>10.112936344969201</v>
      </c>
      <c r="AF1234">
        <v>11.32213353097861</v>
      </c>
      <c r="AG1234">
        <v>2195.2989130434785</v>
      </c>
      <c r="AH1234">
        <v>93.401015228426431</v>
      </c>
      <c r="AI1234">
        <v>18.781725888324875</v>
      </c>
      <c r="AJ1234">
        <v>693.02487783857009</v>
      </c>
      <c r="AK1234">
        <v>26.19552518198979</v>
      </c>
      <c r="AM1234">
        <v>26.368570520908008</v>
      </c>
      <c r="AN1234">
        <v>99</v>
      </c>
      <c r="AO1234">
        <v>99</v>
      </c>
      <c r="AP1234">
        <v>99</v>
      </c>
      <c r="AQ1234">
        <v>99</v>
      </c>
      <c r="AR1234">
        <v>224.34510869565219</v>
      </c>
      <c r="AS1234">
        <v>29.226801382201248</v>
      </c>
    </row>
    <row r="1235" spans="1:45">
      <c r="A1235">
        <v>17</v>
      </c>
      <c r="B1235">
        <v>297</v>
      </c>
      <c r="C1235">
        <v>2023</v>
      </c>
      <c r="D1235">
        <v>9</v>
      </c>
      <c r="E1235">
        <v>99</v>
      </c>
      <c r="F1235">
        <v>99</v>
      </c>
      <c r="G1235">
        <v>99</v>
      </c>
      <c r="H1235">
        <v>99</v>
      </c>
      <c r="I1235">
        <v>99</v>
      </c>
      <c r="J1235">
        <v>999</v>
      </c>
      <c r="K1235">
        <v>99</v>
      </c>
      <c r="L1235">
        <v>99</v>
      </c>
      <c r="M1235">
        <v>10</v>
      </c>
      <c r="N1235">
        <v>99</v>
      </c>
      <c r="O1235">
        <v>99</v>
      </c>
      <c r="P1235">
        <v>99</v>
      </c>
      <c r="Q1235">
        <v>293</v>
      </c>
      <c r="R1235">
        <v>346</v>
      </c>
      <c r="S1235">
        <v>4.7485549132947993</v>
      </c>
      <c r="T1235">
        <v>10</v>
      </c>
      <c r="U1235">
        <v>334.88352601156078</v>
      </c>
      <c r="V1235">
        <v>18.497109826589597</v>
      </c>
      <c r="W1235">
        <v>100</v>
      </c>
      <c r="X1235">
        <v>34.104046242774565</v>
      </c>
      <c r="Y1235">
        <v>40.830186048674953</v>
      </c>
      <c r="Z1235">
        <v>1.2597874367181376</v>
      </c>
      <c r="AA1235">
        <v>0</v>
      </c>
      <c r="AB1235">
        <v>69.491155437338477</v>
      </c>
      <c r="AE1235">
        <v>9.177718832891248</v>
      </c>
      <c r="AF1235">
        <v>10.468698496898995</v>
      </c>
      <c r="AG1235">
        <v>2197.1921921921926</v>
      </c>
      <c r="AH1235">
        <v>96.242774566473983</v>
      </c>
      <c r="AI1235">
        <v>20.520231213872837</v>
      </c>
      <c r="AJ1235">
        <v>617.65483937203908</v>
      </c>
      <c r="AK1235">
        <v>25.54026335493181</v>
      </c>
      <c r="AM1235">
        <v>40.714675900926117</v>
      </c>
      <c r="AN1235">
        <v>99</v>
      </c>
      <c r="AO1235">
        <v>99</v>
      </c>
      <c r="AP1235">
        <v>99</v>
      </c>
      <c r="AQ1235">
        <v>99</v>
      </c>
      <c r="AR1235">
        <v>224.52552552552547</v>
      </c>
      <c r="AS1235">
        <v>29.633634779710761</v>
      </c>
    </row>
    <row r="1236" spans="1:45">
      <c r="A1236">
        <v>17</v>
      </c>
      <c r="B1236">
        <v>298</v>
      </c>
      <c r="C1236">
        <v>2023</v>
      </c>
      <c r="D1236">
        <v>10</v>
      </c>
      <c r="E1236">
        <v>99</v>
      </c>
      <c r="F1236">
        <v>99</v>
      </c>
      <c r="G1236">
        <v>99</v>
      </c>
      <c r="H1236">
        <v>99</v>
      </c>
      <c r="I1236">
        <v>99</v>
      </c>
      <c r="J1236">
        <v>999</v>
      </c>
      <c r="K1236">
        <v>99</v>
      </c>
      <c r="L1236">
        <v>99</v>
      </c>
      <c r="M1236">
        <v>10</v>
      </c>
      <c r="N1236">
        <v>99</v>
      </c>
      <c r="O1236">
        <v>99</v>
      </c>
      <c r="P1236">
        <v>99</v>
      </c>
      <c r="Q1236">
        <v>748</v>
      </c>
      <c r="R1236">
        <v>913</v>
      </c>
      <c r="S1236">
        <v>4.9649507119386636</v>
      </c>
      <c r="T1236">
        <v>10</v>
      </c>
      <c r="U1236">
        <v>328.93833515881721</v>
      </c>
      <c r="V1236">
        <v>25.958378970427155</v>
      </c>
      <c r="W1236">
        <v>100</v>
      </c>
      <c r="X1236">
        <v>30.558598028477544</v>
      </c>
      <c r="Y1236">
        <v>50.782825600585163</v>
      </c>
      <c r="Z1236">
        <v>1.3608830418700761</v>
      </c>
      <c r="AA1236">
        <v>0</v>
      </c>
      <c r="AB1236">
        <v>65.720798825098299</v>
      </c>
      <c r="AE1236">
        <v>9.49557982319293</v>
      </c>
      <c r="AF1236">
        <v>10.466659921718406</v>
      </c>
      <c r="AG1236">
        <v>2332.226757369614</v>
      </c>
      <c r="AH1236">
        <v>96.49507119386638</v>
      </c>
      <c r="AI1236">
        <v>40.416210295728369</v>
      </c>
      <c r="AJ1236">
        <v>778.13419399518875</v>
      </c>
      <c r="AK1236">
        <v>7.9535849357581441</v>
      </c>
      <c r="AM1236">
        <v>27.816810984584954</v>
      </c>
      <c r="AN1236">
        <v>99</v>
      </c>
      <c r="AO1236">
        <v>99</v>
      </c>
      <c r="AP1236">
        <v>99</v>
      </c>
      <c r="AQ1236">
        <v>99</v>
      </c>
      <c r="AR1236">
        <v>221.76643990929705</v>
      </c>
      <c r="AS1236">
        <v>30.149588715659497</v>
      </c>
    </row>
    <row r="1237" spans="1:45">
      <c r="A1237">
        <v>17</v>
      </c>
      <c r="B1237">
        <v>299</v>
      </c>
      <c r="C1237">
        <v>2023</v>
      </c>
      <c r="D1237">
        <v>11</v>
      </c>
      <c r="E1237">
        <v>99</v>
      </c>
      <c r="F1237">
        <v>99</v>
      </c>
      <c r="G1237">
        <v>99</v>
      </c>
      <c r="H1237">
        <v>99</v>
      </c>
      <c r="I1237">
        <v>99</v>
      </c>
      <c r="J1237">
        <v>999</v>
      </c>
      <c r="K1237">
        <v>99</v>
      </c>
      <c r="L1237">
        <v>99</v>
      </c>
      <c r="M1237">
        <v>10</v>
      </c>
      <c r="N1237">
        <v>99</v>
      </c>
      <c r="O1237">
        <v>99</v>
      </c>
      <c r="P1237">
        <v>99</v>
      </c>
      <c r="Q1237">
        <v>730</v>
      </c>
      <c r="R1237">
        <v>904</v>
      </c>
      <c r="S1237">
        <v>5.134955752212389</v>
      </c>
      <c r="T1237">
        <v>10</v>
      </c>
      <c r="U1237">
        <v>336.70730088495662</v>
      </c>
      <c r="V1237">
        <v>30.86283185840708</v>
      </c>
      <c r="W1237">
        <v>100</v>
      </c>
      <c r="X1237">
        <v>37.278761061946902</v>
      </c>
      <c r="Y1237">
        <v>52.131602442712946</v>
      </c>
      <c r="Z1237">
        <v>1.43191166478287</v>
      </c>
      <c r="AA1237">
        <v>0</v>
      </c>
      <c r="AB1237">
        <v>66.660944481562893</v>
      </c>
      <c r="AE1237">
        <v>10.509183910718438</v>
      </c>
      <c r="AF1237">
        <v>11.665302382928941</v>
      </c>
      <c r="AG1237">
        <v>2282.4356321839082</v>
      </c>
      <c r="AH1237">
        <v>96.238938053097357</v>
      </c>
      <c r="AI1237">
        <v>39.269911504424776</v>
      </c>
      <c r="AJ1237">
        <v>714.24738292674454</v>
      </c>
      <c r="AK1237">
        <v>2.9002437487497459</v>
      </c>
      <c r="AM1237">
        <v>22.526254519394609</v>
      </c>
      <c r="AN1237">
        <v>99</v>
      </c>
      <c r="AO1237">
        <v>99</v>
      </c>
      <c r="AP1237">
        <v>99</v>
      </c>
      <c r="AQ1237">
        <v>99</v>
      </c>
      <c r="AR1237">
        <v>222.30344827586211</v>
      </c>
      <c r="AS1237">
        <v>30.599489010827341</v>
      </c>
    </row>
    <row r="1238" spans="1:45">
      <c r="A1238">
        <v>17</v>
      </c>
      <c r="B1238">
        <v>300</v>
      </c>
      <c r="C1238">
        <v>2023</v>
      </c>
      <c r="D1238">
        <v>12</v>
      </c>
      <c r="E1238">
        <v>99</v>
      </c>
      <c r="F1238">
        <v>99</v>
      </c>
      <c r="G1238">
        <v>99</v>
      </c>
      <c r="H1238">
        <v>99</v>
      </c>
      <c r="I1238">
        <v>99</v>
      </c>
      <c r="J1238">
        <v>999</v>
      </c>
      <c r="K1238">
        <v>99</v>
      </c>
      <c r="L1238">
        <v>99</v>
      </c>
      <c r="M1238">
        <v>10</v>
      </c>
      <c r="N1238">
        <v>99</v>
      </c>
      <c r="O1238">
        <v>99</v>
      </c>
      <c r="P1238">
        <v>99</v>
      </c>
      <c r="Q1238">
        <v>169</v>
      </c>
      <c r="R1238">
        <v>210</v>
      </c>
      <c r="S1238">
        <v>4.9761904761904781</v>
      </c>
      <c r="T1238">
        <v>10</v>
      </c>
      <c r="U1238">
        <v>336.72238095238106</v>
      </c>
      <c r="V1238">
        <v>25.714285714285719</v>
      </c>
      <c r="W1238">
        <v>100</v>
      </c>
      <c r="X1238">
        <v>32.380952380952372</v>
      </c>
      <c r="Y1238">
        <v>44.427302031066645</v>
      </c>
      <c r="Z1238">
        <v>1.3919512723767316</v>
      </c>
      <c r="AA1238">
        <v>0</v>
      </c>
      <c r="AB1238">
        <v>72.57218651947862</v>
      </c>
      <c r="AE1238">
        <v>10.58467741935484</v>
      </c>
      <c r="AF1238">
        <v>11.677750712191902</v>
      </c>
      <c r="AG1238">
        <v>2249.1170731707321</v>
      </c>
      <c r="AH1238">
        <v>97.61904761904762</v>
      </c>
      <c r="AI1238">
        <v>32.380952380952372</v>
      </c>
      <c r="AJ1238">
        <v>664.615359841898</v>
      </c>
      <c r="AK1238">
        <v>26.17139706816678</v>
      </c>
      <c r="AM1238">
        <v>42.66210731270025</v>
      </c>
      <c r="AN1238">
        <v>99</v>
      </c>
      <c r="AO1238">
        <v>99</v>
      </c>
      <c r="AP1238">
        <v>99</v>
      </c>
      <c r="AQ1238">
        <v>99</v>
      </c>
      <c r="AR1238">
        <v>223.54634146341465</v>
      </c>
      <c r="AS1238">
        <v>30.270693245126296</v>
      </c>
    </row>
    <row r="1239" spans="1:45">
      <c r="A1239">
        <v>17</v>
      </c>
      <c r="B1239">
        <v>301</v>
      </c>
      <c r="C1239">
        <v>2023</v>
      </c>
      <c r="D1239">
        <v>1</v>
      </c>
      <c r="E1239">
        <v>99</v>
      </c>
      <c r="F1239">
        <v>99</v>
      </c>
      <c r="G1239">
        <v>99</v>
      </c>
      <c r="H1239">
        <v>99</v>
      </c>
      <c r="I1239">
        <v>99</v>
      </c>
      <c r="J1239">
        <v>999</v>
      </c>
      <c r="K1239">
        <v>99</v>
      </c>
      <c r="L1239">
        <v>99</v>
      </c>
      <c r="M1239">
        <v>11</v>
      </c>
      <c r="N1239">
        <v>99</v>
      </c>
      <c r="O1239">
        <v>99</v>
      </c>
      <c r="P1239">
        <v>99</v>
      </c>
      <c r="Q1239">
        <v>296</v>
      </c>
      <c r="R1239">
        <v>348</v>
      </c>
      <c r="S1239">
        <v>5.3649425287356323</v>
      </c>
      <c r="T1239">
        <v>11</v>
      </c>
      <c r="U1239">
        <v>355.99339080459777</v>
      </c>
      <c r="V1239">
        <v>37.643678160919535</v>
      </c>
      <c r="W1239">
        <v>100</v>
      </c>
      <c r="X1239">
        <v>51.149425287356323</v>
      </c>
      <c r="Y1239">
        <v>47.926392160414643</v>
      </c>
      <c r="Z1239">
        <v>1.3546984001310935</v>
      </c>
      <c r="AA1239">
        <v>0</v>
      </c>
      <c r="AB1239">
        <v>65.257242667672813</v>
      </c>
      <c r="AE1239">
        <v>6.3596491228070162</v>
      </c>
      <c r="AF1239">
        <v>7.5490067218289152</v>
      </c>
      <c r="AG1239">
        <v>2196.7928802588995</v>
      </c>
      <c r="AH1239">
        <v>88.793103448275872</v>
      </c>
      <c r="AI1239">
        <v>23.850574712643681</v>
      </c>
      <c r="AJ1239">
        <v>700.99167098989597</v>
      </c>
      <c r="AK1239">
        <v>15.2250518358675</v>
      </c>
      <c r="AM1239">
        <v>26.536153158553923</v>
      </c>
      <c r="AN1239">
        <v>99</v>
      </c>
      <c r="AO1239">
        <v>99</v>
      </c>
      <c r="AP1239">
        <v>99</v>
      </c>
      <c r="AQ1239">
        <v>99</v>
      </c>
      <c r="AR1239">
        <v>224.3333333333334</v>
      </c>
      <c r="AS1239">
        <v>31.590466768663145</v>
      </c>
    </row>
    <row r="1240" spans="1:45">
      <c r="A1240">
        <v>17</v>
      </c>
      <c r="B1240">
        <v>302</v>
      </c>
      <c r="C1240">
        <v>2023</v>
      </c>
      <c r="D1240">
        <v>2</v>
      </c>
      <c r="E1240">
        <v>99</v>
      </c>
      <c r="F1240">
        <v>99</v>
      </c>
      <c r="G1240">
        <v>99</v>
      </c>
      <c r="H1240">
        <v>99</v>
      </c>
      <c r="I1240">
        <v>99</v>
      </c>
      <c r="J1240">
        <v>999</v>
      </c>
      <c r="K1240">
        <v>99</v>
      </c>
      <c r="L1240">
        <v>99</v>
      </c>
      <c r="M1240">
        <v>11</v>
      </c>
      <c r="N1240">
        <v>99</v>
      </c>
      <c r="O1240">
        <v>99</v>
      </c>
      <c r="P1240">
        <v>99</v>
      </c>
      <c r="Q1240">
        <v>188</v>
      </c>
      <c r="R1240">
        <v>206</v>
      </c>
      <c r="S1240">
        <v>5.0631067961165037</v>
      </c>
      <c r="T1240">
        <v>11</v>
      </c>
      <c r="U1240">
        <v>349.7932038834951</v>
      </c>
      <c r="V1240">
        <v>22.330097087378647</v>
      </c>
      <c r="W1240">
        <v>100</v>
      </c>
      <c r="X1240">
        <v>43.689320388349529</v>
      </c>
      <c r="Y1240">
        <v>45.685797461960007</v>
      </c>
      <c r="Z1240">
        <v>1.2349671031554417</v>
      </c>
      <c r="AA1240">
        <v>0</v>
      </c>
      <c r="AB1240">
        <v>68.277138516548305</v>
      </c>
      <c r="AE1240">
        <v>5.6330325403336046</v>
      </c>
      <c r="AF1240">
        <v>6.6532839055724047</v>
      </c>
      <c r="AG1240">
        <v>2151.0160427807482</v>
      </c>
      <c r="AH1240">
        <v>90.77669902912622</v>
      </c>
      <c r="AI1240">
        <v>16.504854368932044</v>
      </c>
      <c r="AJ1240">
        <v>561.7480021543895</v>
      </c>
      <c r="AK1240">
        <v>42.197896192923153</v>
      </c>
      <c r="AM1240">
        <v>52.369704275427459</v>
      </c>
      <c r="AN1240">
        <v>99</v>
      </c>
      <c r="AO1240">
        <v>99</v>
      </c>
      <c r="AP1240">
        <v>99</v>
      </c>
      <c r="AQ1240">
        <v>99</v>
      </c>
      <c r="AR1240">
        <v>225.04278074866312</v>
      </c>
      <c r="AS1240">
        <v>30.89475459643953</v>
      </c>
    </row>
    <row r="1241" spans="1:45">
      <c r="A1241">
        <v>17</v>
      </c>
      <c r="B1241">
        <v>303</v>
      </c>
      <c r="C1241">
        <v>2023</v>
      </c>
      <c r="D1241">
        <v>3</v>
      </c>
      <c r="E1241">
        <v>99</v>
      </c>
      <c r="F1241">
        <v>99</v>
      </c>
      <c r="G1241">
        <v>99</v>
      </c>
      <c r="H1241">
        <v>99</v>
      </c>
      <c r="I1241">
        <v>99</v>
      </c>
      <c r="J1241">
        <v>999</v>
      </c>
      <c r="K1241">
        <v>99</v>
      </c>
      <c r="L1241">
        <v>99</v>
      </c>
      <c r="M1241">
        <v>11</v>
      </c>
      <c r="N1241">
        <v>99</v>
      </c>
      <c r="O1241">
        <v>99</v>
      </c>
      <c r="P1241">
        <v>99</v>
      </c>
      <c r="Q1241">
        <v>297</v>
      </c>
      <c r="R1241">
        <v>351</v>
      </c>
      <c r="S1241">
        <v>5.3589743589743595</v>
      </c>
      <c r="T1241">
        <v>11</v>
      </c>
      <c r="U1241">
        <v>348.29230769230742</v>
      </c>
      <c r="V1241">
        <v>31.339031339031347</v>
      </c>
      <c r="W1241">
        <v>100</v>
      </c>
      <c r="X1241">
        <v>45.868945868945879</v>
      </c>
      <c r="Y1241">
        <v>51.642907391515216</v>
      </c>
      <c r="Z1241">
        <v>1.425019848683909</v>
      </c>
      <c r="AA1241">
        <v>0</v>
      </c>
      <c r="AB1241">
        <v>65.815753550367887</v>
      </c>
      <c r="AE1241">
        <v>7.0623742454728387</v>
      </c>
      <c r="AF1241">
        <v>8.2066891337524659</v>
      </c>
      <c r="AG1241">
        <v>2140.777448071216</v>
      </c>
      <c r="AH1241">
        <v>96.011396011396016</v>
      </c>
      <c r="AI1241">
        <v>28.774928774928782</v>
      </c>
      <c r="AJ1241">
        <v>633.0330134897938</v>
      </c>
      <c r="AK1241">
        <v>14.897792199161222</v>
      </c>
      <c r="AM1241">
        <v>24.003689880417479</v>
      </c>
      <c r="AN1241">
        <v>99</v>
      </c>
      <c r="AO1241">
        <v>99</v>
      </c>
      <c r="AP1241">
        <v>99</v>
      </c>
      <c r="AQ1241">
        <v>99</v>
      </c>
      <c r="AR1241">
        <v>222.66468842729967</v>
      </c>
      <c r="AS1241">
        <v>31.480956366012439</v>
      </c>
    </row>
    <row r="1242" spans="1:45">
      <c r="A1242">
        <v>17</v>
      </c>
      <c r="B1242">
        <v>304</v>
      </c>
      <c r="C1242">
        <v>2023</v>
      </c>
      <c r="D1242">
        <v>4</v>
      </c>
      <c r="E1242">
        <v>99</v>
      </c>
      <c r="F1242">
        <v>99</v>
      </c>
      <c r="G1242">
        <v>99</v>
      </c>
      <c r="H1242">
        <v>99</v>
      </c>
      <c r="I1242">
        <v>99</v>
      </c>
      <c r="J1242">
        <v>999</v>
      </c>
      <c r="K1242">
        <v>99</v>
      </c>
      <c r="L1242">
        <v>99</v>
      </c>
      <c r="M1242">
        <v>11</v>
      </c>
      <c r="N1242">
        <v>99</v>
      </c>
      <c r="O1242">
        <v>99</v>
      </c>
      <c r="P1242">
        <v>99</v>
      </c>
      <c r="Q1242">
        <v>237</v>
      </c>
      <c r="R1242">
        <v>269</v>
      </c>
      <c r="S1242">
        <v>5.5576208178438655</v>
      </c>
      <c r="T1242">
        <v>11</v>
      </c>
      <c r="U1242">
        <v>361.32899628252801</v>
      </c>
      <c r="V1242">
        <v>38.661710037174736</v>
      </c>
      <c r="W1242">
        <v>100</v>
      </c>
      <c r="X1242">
        <v>55.018587360594807</v>
      </c>
      <c r="Y1242">
        <v>49.371301426727136</v>
      </c>
      <c r="Z1242">
        <v>1.5856663690436437</v>
      </c>
      <c r="AA1242">
        <v>0</v>
      </c>
      <c r="AB1242">
        <v>71.889540239791643</v>
      </c>
      <c r="AE1242">
        <v>7.6747503566333775</v>
      </c>
      <c r="AF1242">
        <v>9.0961259707346116</v>
      </c>
      <c r="AG1242">
        <v>2230.9959839357434</v>
      </c>
      <c r="AH1242">
        <v>92.565055762081755</v>
      </c>
      <c r="AI1242">
        <v>29.739776951672855</v>
      </c>
      <c r="AJ1242">
        <v>676.85951807800404</v>
      </c>
      <c r="AK1242">
        <v>29.734723848470122</v>
      </c>
      <c r="AM1242">
        <v>30.872262094354355</v>
      </c>
      <c r="AN1242">
        <v>99</v>
      </c>
      <c r="AO1242">
        <v>99</v>
      </c>
      <c r="AP1242">
        <v>99</v>
      </c>
      <c r="AQ1242">
        <v>99</v>
      </c>
      <c r="AR1242">
        <v>224.96787148594376</v>
      </c>
      <c r="AS1242">
        <v>31.904052531910615</v>
      </c>
    </row>
    <row r="1243" spans="1:45">
      <c r="A1243">
        <v>17</v>
      </c>
      <c r="B1243">
        <v>305</v>
      </c>
      <c r="C1243">
        <v>2023</v>
      </c>
      <c r="D1243">
        <v>5</v>
      </c>
      <c r="E1243">
        <v>99</v>
      </c>
      <c r="F1243">
        <v>99</v>
      </c>
      <c r="G1243">
        <v>99</v>
      </c>
      <c r="H1243">
        <v>99</v>
      </c>
      <c r="I1243">
        <v>99</v>
      </c>
      <c r="J1243">
        <v>999</v>
      </c>
      <c r="K1243">
        <v>99</v>
      </c>
      <c r="L1243">
        <v>99</v>
      </c>
      <c r="M1243">
        <v>11</v>
      </c>
      <c r="N1243">
        <v>99</v>
      </c>
      <c r="O1243">
        <v>99</v>
      </c>
      <c r="P1243">
        <v>99</v>
      </c>
      <c r="Q1243">
        <v>285</v>
      </c>
      <c r="R1243">
        <v>332</v>
      </c>
      <c r="S1243">
        <v>5.4048338368580078</v>
      </c>
      <c r="T1243">
        <v>11</v>
      </c>
      <c r="U1243">
        <v>355.96897590361448</v>
      </c>
      <c r="V1243">
        <v>34.939759036144579</v>
      </c>
      <c r="W1243">
        <v>100</v>
      </c>
      <c r="X1243">
        <v>49.096385542168683</v>
      </c>
      <c r="Y1243">
        <v>53.194876736387442</v>
      </c>
      <c r="Z1243">
        <v>1.4546767506792753</v>
      </c>
      <c r="AA1243">
        <v>0</v>
      </c>
      <c r="AB1243">
        <v>64.372741661203563</v>
      </c>
      <c r="AE1243">
        <v>7.9066444391521777</v>
      </c>
      <c r="AF1243">
        <v>9.2495670735801934</v>
      </c>
      <c r="AG1243">
        <v>2226.85761589404</v>
      </c>
      <c r="AH1243">
        <v>90.963855421686759</v>
      </c>
      <c r="AI1243">
        <v>28.313253012048197</v>
      </c>
      <c r="AJ1243">
        <v>675.33857311428494</v>
      </c>
      <c r="AK1243">
        <v>21.469226112385705</v>
      </c>
      <c r="AM1243">
        <v>33.926194093588471</v>
      </c>
      <c r="AN1243">
        <v>99</v>
      </c>
      <c r="AO1243">
        <v>99</v>
      </c>
      <c r="AP1243">
        <v>99</v>
      </c>
      <c r="AQ1243">
        <v>99</v>
      </c>
      <c r="AR1243">
        <v>224.28476821192049</v>
      </c>
      <c r="AS1243">
        <v>31.758340905147641</v>
      </c>
    </row>
    <row r="1244" spans="1:45">
      <c r="A1244">
        <v>17</v>
      </c>
      <c r="B1244">
        <v>306</v>
      </c>
      <c r="C1244">
        <v>2023</v>
      </c>
      <c r="D1244">
        <v>6</v>
      </c>
      <c r="E1244">
        <v>99</v>
      </c>
      <c r="F1244">
        <v>99</v>
      </c>
      <c r="G1244">
        <v>99</v>
      </c>
      <c r="H1244">
        <v>99</v>
      </c>
      <c r="I1244">
        <v>99</v>
      </c>
      <c r="J1244">
        <v>999</v>
      </c>
      <c r="K1244">
        <v>99</v>
      </c>
      <c r="L1244">
        <v>99</v>
      </c>
      <c r="M1244">
        <v>11</v>
      </c>
      <c r="N1244">
        <v>99</v>
      </c>
      <c r="O1244">
        <v>99</v>
      </c>
      <c r="P1244">
        <v>99</v>
      </c>
      <c r="Q1244">
        <v>309</v>
      </c>
      <c r="R1244">
        <v>348</v>
      </c>
      <c r="S1244">
        <v>5.5734870317002878</v>
      </c>
      <c r="T1244">
        <v>11</v>
      </c>
      <c r="U1244">
        <v>354.31178160919529</v>
      </c>
      <c r="V1244">
        <v>40.804597701149426</v>
      </c>
      <c r="W1244">
        <v>100</v>
      </c>
      <c r="X1244">
        <v>49.712643678160923</v>
      </c>
      <c r="Y1244">
        <v>57.400752971139156</v>
      </c>
      <c r="Z1244">
        <v>1.5809682787055879</v>
      </c>
      <c r="AA1244">
        <v>0</v>
      </c>
      <c r="AB1244">
        <v>64.577241852364367</v>
      </c>
      <c r="AE1244">
        <v>7.759197324414715</v>
      </c>
      <c r="AF1244">
        <v>9.1017965751547258</v>
      </c>
      <c r="AG1244">
        <v>2210.5915915915925</v>
      </c>
      <c r="AH1244">
        <v>95.689655172413822</v>
      </c>
      <c r="AI1244">
        <v>35.919540229885065</v>
      </c>
      <c r="AJ1244">
        <v>652.12823785508419</v>
      </c>
      <c r="AK1244">
        <v>7.590394644529872</v>
      </c>
      <c r="AM1244">
        <v>18.575533647843155</v>
      </c>
      <c r="AN1244">
        <v>99</v>
      </c>
      <c r="AO1244">
        <v>99</v>
      </c>
      <c r="AP1244">
        <v>99</v>
      </c>
      <c r="AQ1244">
        <v>99</v>
      </c>
      <c r="AR1244">
        <v>222.83783783783781</v>
      </c>
      <c r="AS1244">
        <v>32.058587497498593</v>
      </c>
    </row>
    <row r="1245" spans="1:45">
      <c r="A1245">
        <v>17</v>
      </c>
      <c r="B1245">
        <v>307</v>
      </c>
      <c r="C1245">
        <v>2023</v>
      </c>
      <c r="D1245">
        <v>7</v>
      </c>
      <c r="E1245">
        <v>99</v>
      </c>
      <c r="F1245">
        <v>99</v>
      </c>
      <c r="G1245">
        <v>99</v>
      </c>
      <c r="H1245">
        <v>99</v>
      </c>
      <c r="I1245">
        <v>99</v>
      </c>
      <c r="J1245">
        <v>999</v>
      </c>
      <c r="K1245">
        <v>99</v>
      </c>
      <c r="L1245">
        <v>99</v>
      </c>
      <c r="M1245">
        <v>11</v>
      </c>
      <c r="N1245">
        <v>99</v>
      </c>
      <c r="O1245">
        <v>99</v>
      </c>
      <c r="P1245">
        <v>99</v>
      </c>
      <c r="Q1245">
        <v>168</v>
      </c>
      <c r="R1245">
        <v>194</v>
      </c>
      <c r="S1245">
        <v>5.3005181347150279</v>
      </c>
      <c r="T1245">
        <v>11</v>
      </c>
      <c r="U1245">
        <v>352.44948453608276</v>
      </c>
      <c r="V1245">
        <v>35.567010309278345</v>
      </c>
      <c r="W1245">
        <v>100</v>
      </c>
      <c r="X1245">
        <v>53.092783505154642</v>
      </c>
      <c r="Y1245">
        <v>51.100227214599244</v>
      </c>
      <c r="Z1245">
        <v>1.3169678852476379</v>
      </c>
      <c r="AA1245">
        <v>0</v>
      </c>
      <c r="AB1245">
        <v>53.89384851067593</v>
      </c>
      <c r="AE1245">
        <v>6.6689584049501551</v>
      </c>
      <c r="AF1245">
        <v>7.8872398501757619</v>
      </c>
      <c r="AG1245">
        <v>2289.8117647058825</v>
      </c>
      <c r="AH1245">
        <v>87.628865979381445</v>
      </c>
      <c r="AI1245">
        <v>24.742268041237111</v>
      </c>
      <c r="AJ1245">
        <v>755.15165588840671</v>
      </c>
      <c r="AK1245">
        <v>23.254487871393255</v>
      </c>
      <c r="AM1245">
        <v>37.974288132518367</v>
      </c>
      <c r="AN1245">
        <v>99</v>
      </c>
      <c r="AO1245">
        <v>99</v>
      </c>
      <c r="AP1245">
        <v>99</v>
      </c>
      <c r="AQ1245">
        <v>99</v>
      </c>
      <c r="AR1245">
        <v>224.09411764705879</v>
      </c>
      <c r="AS1245">
        <v>31.594294311739073</v>
      </c>
    </row>
    <row r="1246" spans="1:45">
      <c r="A1246">
        <v>17</v>
      </c>
      <c r="B1246">
        <v>308</v>
      </c>
      <c r="C1246">
        <v>2023</v>
      </c>
      <c r="D1246">
        <v>8</v>
      </c>
      <c r="E1246">
        <v>99</v>
      </c>
      <c r="F1246">
        <v>99</v>
      </c>
      <c r="G1246">
        <v>99</v>
      </c>
      <c r="H1246">
        <v>99</v>
      </c>
      <c r="I1246">
        <v>99</v>
      </c>
      <c r="J1246">
        <v>999</v>
      </c>
      <c r="K1246">
        <v>99</v>
      </c>
      <c r="L1246">
        <v>99</v>
      </c>
      <c r="M1246">
        <v>11</v>
      </c>
      <c r="N1246">
        <v>99</v>
      </c>
      <c r="O1246">
        <v>99</v>
      </c>
      <c r="P1246">
        <v>99</v>
      </c>
      <c r="Q1246">
        <v>235</v>
      </c>
      <c r="R1246">
        <v>271</v>
      </c>
      <c r="S1246">
        <v>5.2509225092250924</v>
      </c>
      <c r="T1246">
        <v>11</v>
      </c>
      <c r="U1246">
        <v>351.41845018450175</v>
      </c>
      <c r="V1246">
        <v>31.365313653136525</v>
      </c>
      <c r="W1246">
        <v>100</v>
      </c>
      <c r="X1246">
        <v>49.077490774907758</v>
      </c>
      <c r="Y1246">
        <v>51.905463588775824</v>
      </c>
      <c r="Z1246">
        <v>1.2928090491397453</v>
      </c>
      <c r="AA1246">
        <v>0</v>
      </c>
      <c r="AB1246">
        <v>69.800631045334569</v>
      </c>
      <c r="AE1246">
        <v>6.9558521560574951</v>
      </c>
      <c r="AF1246">
        <v>8.3217239739250104</v>
      </c>
      <c r="AG1246">
        <v>2255.94140625</v>
      </c>
      <c r="AH1246">
        <v>94.46494464944648</v>
      </c>
      <c r="AI1246">
        <v>23.61623616236162</v>
      </c>
      <c r="AJ1246">
        <v>691.49980262869394</v>
      </c>
      <c r="AK1246">
        <v>13.589324153202577</v>
      </c>
      <c r="AM1246">
        <v>17.997602037502897</v>
      </c>
      <c r="AN1246">
        <v>99</v>
      </c>
      <c r="AO1246">
        <v>99</v>
      </c>
      <c r="AP1246">
        <v>99</v>
      </c>
      <c r="AQ1246">
        <v>99</v>
      </c>
      <c r="AR1246">
        <v>224.4140625</v>
      </c>
      <c r="AS1246">
        <v>31.131586956674688</v>
      </c>
    </row>
    <row r="1247" spans="1:45">
      <c r="A1247">
        <v>17</v>
      </c>
      <c r="B1247">
        <v>309</v>
      </c>
      <c r="C1247">
        <v>2023</v>
      </c>
      <c r="D1247">
        <v>9</v>
      </c>
      <c r="E1247">
        <v>99</v>
      </c>
      <c r="F1247">
        <v>99</v>
      </c>
      <c r="G1247">
        <v>99</v>
      </c>
      <c r="H1247">
        <v>99</v>
      </c>
      <c r="I1247">
        <v>99</v>
      </c>
      <c r="J1247">
        <v>999</v>
      </c>
      <c r="K1247">
        <v>99</v>
      </c>
      <c r="L1247">
        <v>99</v>
      </c>
      <c r="M1247">
        <v>11</v>
      </c>
      <c r="N1247">
        <v>99</v>
      </c>
      <c r="O1247">
        <v>99</v>
      </c>
      <c r="P1247">
        <v>99</v>
      </c>
      <c r="Q1247">
        <v>177</v>
      </c>
      <c r="R1247">
        <v>198</v>
      </c>
      <c r="S1247">
        <v>5.213197969543149</v>
      </c>
      <c r="T1247">
        <v>11</v>
      </c>
      <c r="U1247">
        <v>347.27020202020202</v>
      </c>
      <c r="V1247">
        <v>30.303030303030305</v>
      </c>
      <c r="W1247">
        <v>100</v>
      </c>
      <c r="X1247">
        <v>43.434343434343425</v>
      </c>
      <c r="Y1247">
        <v>46.921489024565091</v>
      </c>
      <c r="Z1247">
        <v>1.163129382594317</v>
      </c>
      <c r="AA1247">
        <v>0</v>
      </c>
      <c r="AB1247">
        <v>40.856133722317622</v>
      </c>
      <c r="AE1247">
        <v>5.2519893899204222</v>
      </c>
      <c r="AF1247">
        <v>6.2123443341747313</v>
      </c>
      <c r="AG1247">
        <v>2264.6187845303862</v>
      </c>
      <c r="AH1247">
        <v>91.414141414141426</v>
      </c>
      <c r="AI1247">
        <v>26.767676767676765</v>
      </c>
      <c r="AJ1247">
        <v>693.78233365946301</v>
      </c>
      <c r="AK1247">
        <v>-5.9470140132517244</v>
      </c>
      <c r="AM1247">
        <v>-1.7636612147089312</v>
      </c>
      <c r="AN1247">
        <v>99</v>
      </c>
      <c r="AO1247">
        <v>99</v>
      </c>
      <c r="AP1247">
        <v>99</v>
      </c>
      <c r="AQ1247">
        <v>99</v>
      </c>
      <c r="AR1247">
        <v>223.51381215469607</v>
      </c>
      <c r="AS1247">
        <v>31.04307951405826</v>
      </c>
    </row>
    <row r="1248" spans="1:45">
      <c r="A1248">
        <v>17</v>
      </c>
      <c r="B1248">
        <v>310</v>
      </c>
      <c r="C1248">
        <v>2023</v>
      </c>
      <c r="D1248">
        <v>10</v>
      </c>
      <c r="E1248">
        <v>99</v>
      </c>
      <c r="F1248">
        <v>99</v>
      </c>
      <c r="G1248">
        <v>99</v>
      </c>
      <c r="H1248">
        <v>99</v>
      </c>
      <c r="I1248">
        <v>99</v>
      </c>
      <c r="J1248">
        <v>999</v>
      </c>
      <c r="K1248">
        <v>99</v>
      </c>
      <c r="L1248">
        <v>99</v>
      </c>
      <c r="M1248">
        <v>11</v>
      </c>
      <c r="N1248">
        <v>99</v>
      </c>
      <c r="O1248">
        <v>99</v>
      </c>
      <c r="P1248">
        <v>99</v>
      </c>
      <c r="Q1248">
        <v>485</v>
      </c>
      <c r="R1248">
        <v>606</v>
      </c>
      <c r="S1248">
        <v>5.646864686468648</v>
      </c>
      <c r="T1248">
        <v>11</v>
      </c>
      <c r="U1248">
        <v>346.16122112211241</v>
      </c>
      <c r="V1248">
        <v>48.349834983498354</v>
      </c>
      <c r="W1248">
        <v>100</v>
      </c>
      <c r="X1248">
        <v>45.379537953795378</v>
      </c>
      <c r="Y1248">
        <v>51.241791722878808</v>
      </c>
      <c r="Z1248">
        <v>1.3754261523259352</v>
      </c>
      <c r="AA1248">
        <v>0</v>
      </c>
      <c r="AB1248">
        <v>63.100944843083198</v>
      </c>
      <c r="AE1248">
        <v>6.302652106084242</v>
      </c>
      <c r="AF1248">
        <v>7.3109511879153821</v>
      </c>
      <c r="AG1248">
        <v>2346.9016949152542</v>
      </c>
      <c r="AH1248">
        <v>97.359735973597367</v>
      </c>
      <c r="AI1248">
        <v>52.145214521452147</v>
      </c>
      <c r="AJ1248">
        <v>730.35642366610853</v>
      </c>
      <c r="AK1248">
        <v>6.2424384729833324</v>
      </c>
      <c r="AM1248">
        <v>19.567818597242923</v>
      </c>
      <c r="AN1248">
        <v>99</v>
      </c>
      <c r="AO1248">
        <v>99</v>
      </c>
      <c r="AP1248">
        <v>99</v>
      </c>
      <c r="AQ1248">
        <v>99</v>
      </c>
      <c r="AR1248">
        <v>220.83559322033901</v>
      </c>
      <c r="AS1248">
        <v>32.167535496167872</v>
      </c>
    </row>
    <row r="1249" spans="1:45">
      <c r="A1249">
        <v>17</v>
      </c>
      <c r="B1249">
        <v>311</v>
      </c>
      <c r="C1249">
        <v>2023</v>
      </c>
      <c r="D1249">
        <v>11</v>
      </c>
      <c r="E1249">
        <v>99</v>
      </c>
      <c r="F1249">
        <v>99</v>
      </c>
      <c r="G1249">
        <v>99</v>
      </c>
      <c r="H1249">
        <v>99</v>
      </c>
      <c r="I1249">
        <v>99</v>
      </c>
      <c r="J1249">
        <v>999</v>
      </c>
      <c r="K1249">
        <v>99</v>
      </c>
      <c r="L1249">
        <v>99</v>
      </c>
      <c r="M1249">
        <v>11</v>
      </c>
      <c r="N1249">
        <v>99</v>
      </c>
      <c r="O1249">
        <v>99</v>
      </c>
      <c r="P1249">
        <v>99</v>
      </c>
      <c r="Q1249">
        <v>495</v>
      </c>
      <c r="R1249">
        <v>624</v>
      </c>
      <c r="S1249">
        <v>5.7094703049759215</v>
      </c>
      <c r="T1249">
        <v>11</v>
      </c>
      <c r="U1249">
        <v>350.96458333333368</v>
      </c>
      <c r="V1249">
        <v>47.59615384615384</v>
      </c>
      <c r="W1249">
        <v>100</v>
      </c>
      <c r="X1249">
        <v>50.961538461538446</v>
      </c>
      <c r="Y1249">
        <v>54.112014153862226</v>
      </c>
      <c r="Z1249">
        <v>1.3877994444935471</v>
      </c>
      <c r="AA1249">
        <v>0</v>
      </c>
      <c r="AB1249">
        <v>58.741321346915136</v>
      </c>
      <c r="AE1249">
        <v>7.2541269472215761</v>
      </c>
      <c r="AF1249">
        <v>8.393110090550147</v>
      </c>
      <c r="AG1249">
        <v>2378.120860927153</v>
      </c>
      <c r="AH1249">
        <v>96.794871794871824</v>
      </c>
      <c r="AI1249">
        <v>52.083333333333343</v>
      </c>
      <c r="AJ1249">
        <v>765.14193828580653</v>
      </c>
      <c r="AK1249">
        <v>3.5622501754050591</v>
      </c>
      <c r="AM1249">
        <v>23.937438922504722</v>
      </c>
      <c r="AN1249">
        <v>99</v>
      </c>
      <c r="AO1249">
        <v>99</v>
      </c>
      <c r="AP1249">
        <v>99</v>
      </c>
      <c r="AQ1249">
        <v>99</v>
      </c>
      <c r="AR1249">
        <v>221.08443708609263</v>
      </c>
      <c r="AS1249">
        <v>32.411521395614237</v>
      </c>
    </row>
    <row r="1250" spans="1:45">
      <c r="A1250">
        <v>17</v>
      </c>
      <c r="B1250">
        <v>312</v>
      </c>
      <c r="C1250">
        <v>2023</v>
      </c>
      <c r="D1250">
        <v>12</v>
      </c>
      <c r="E1250">
        <v>99</v>
      </c>
      <c r="F1250">
        <v>99</v>
      </c>
      <c r="G1250">
        <v>99</v>
      </c>
      <c r="H1250">
        <v>99</v>
      </c>
      <c r="I1250">
        <v>99</v>
      </c>
      <c r="J1250">
        <v>999</v>
      </c>
      <c r="K1250">
        <v>99</v>
      </c>
      <c r="L1250">
        <v>99</v>
      </c>
      <c r="M1250">
        <v>11</v>
      </c>
      <c r="N1250">
        <v>99</v>
      </c>
      <c r="O1250">
        <v>99</v>
      </c>
      <c r="P1250">
        <v>99</v>
      </c>
      <c r="Q1250">
        <v>113</v>
      </c>
      <c r="R1250">
        <v>137</v>
      </c>
      <c r="S1250">
        <v>5.7664233576642356</v>
      </c>
      <c r="T1250">
        <v>11</v>
      </c>
      <c r="U1250">
        <v>358.88978102189805</v>
      </c>
      <c r="V1250">
        <v>44.525547445255469</v>
      </c>
      <c r="W1250">
        <v>100</v>
      </c>
      <c r="X1250">
        <v>54.01459854014599</v>
      </c>
      <c r="Y1250">
        <v>48.637059380757826</v>
      </c>
      <c r="Z1250">
        <v>1.4860066200333308</v>
      </c>
      <c r="AA1250">
        <v>0</v>
      </c>
      <c r="AB1250">
        <v>71.683566233680111</v>
      </c>
      <c r="AE1250">
        <v>6.9052419354838719</v>
      </c>
      <c r="AF1250">
        <v>8.11987944345816</v>
      </c>
      <c r="AG1250">
        <v>2413.1343283582096</v>
      </c>
      <c r="AH1250">
        <v>97.810218978102171</v>
      </c>
      <c r="AI1250">
        <v>44.525547445255469</v>
      </c>
      <c r="AJ1250">
        <v>769.78863925110636</v>
      </c>
      <c r="AK1250">
        <v>-0.10998400520820265</v>
      </c>
      <c r="AM1250">
        <v>16.294153795147814</v>
      </c>
      <c r="AN1250">
        <v>99</v>
      </c>
      <c r="AO1250">
        <v>99</v>
      </c>
      <c r="AP1250">
        <v>99</v>
      </c>
      <c r="AQ1250">
        <v>99</v>
      </c>
      <c r="AR1250">
        <v>223.08208955223881</v>
      </c>
      <c r="AS1250">
        <v>32.370813735163445</v>
      </c>
    </row>
    <row r="1251" spans="1:45">
      <c r="A1251">
        <v>17</v>
      </c>
      <c r="B1251">
        <v>313</v>
      </c>
      <c r="C1251">
        <v>2023</v>
      </c>
      <c r="D1251">
        <v>1</v>
      </c>
      <c r="E1251">
        <v>99</v>
      </c>
      <c r="F1251">
        <v>99</v>
      </c>
      <c r="G1251">
        <v>99</v>
      </c>
      <c r="H1251">
        <v>99</v>
      </c>
      <c r="I1251">
        <v>99</v>
      </c>
      <c r="J1251">
        <v>999</v>
      </c>
      <c r="K1251">
        <v>99</v>
      </c>
      <c r="L1251">
        <v>99</v>
      </c>
      <c r="M1251">
        <v>12</v>
      </c>
      <c r="N1251">
        <v>99</v>
      </c>
      <c r="O1251">
        <v>99</v>
      </c>
      <c r="P1251">
        <v>99</v>
      </c>
      <c r="Q1251">
        <v>152</v>
      </c>
      <c r="R1251">
        <v>168</v>
      </c>
      <c r="S1251">
        <v>6.0179640718562881</v>
      </c>
      <c r="T1251">
        <v>12</v>
      </c>
      <c r="U1251">
        <v>374.38333333333344</v>
      </c>
      <c r="V1251">
        <v>67.85714285714289</v>
      </c>
      <c r="W1251">
        <v>100</v>
      </c>
      <c r="X1251">
        <v>67.85714285714289</v>
      </c>
      <c r="Y1251">
        <v>51.257760929985309</v>
      </c>
      <c r="Z1251">
        <v>1.1252783153468102</v>
      </c>
      <c r="AA1251">
        <v>0</v>
      </c>
      <c r="AB1251">
        <v>48.766452154396205</v>
      </c>
      <c r="AE1251">
        <v>3.0701754385964919</v>
      </c>
      <c r="AF1251">
        <v>3.8326081733310642</v>
      </c>
      <c r="AG1251">
        <v>2251.7987421383641</v>
      </c>
      <c r="AH1251">
        <v>94.642857142857125</v>
      </c>
      <c r="AI1251">
        <v>37.5</v>
      </c>
      <c r="AJ1251">
        <v>634.51301367798635</v>
      </c>
      <c r="AK1251">
        <v>10.490517263408124</v>
      </c>
      <c r="AM1251">
        <v>23.778759360374256</v>
      </c>
      <c r="AN1251">
        <v>99</v>
      </c>
      <c r="AO1251">
        <v>99</v>
      </c>
      <c r="AP1251">
        <v>99</v>
      </c>
      <c r="AQ1251">
        <v>99</v>
      </c>
      <c r="AR1251">
        <v>223.63522012578613</v>
      </c>
      <c r="AS1251">
        <v>33.500205681726925</v>
      </c>
    </row>
    <row r="1252" spans="1:45">
      <c r="A1252">
        <v>17</v>
      </c>
      <c r="B1252">
        <v>314</v>
      </c>
      <c r="C1252">
        <v>2023</v>
      </c>
      <c r="D1252">
        <v>2</v>
      </c>
      <c r="E1252">
        <v>99</v>
      </c>
      <c r="F1252">
        <v>99</v>
      </c>
      <c r="G1252">
        <v>99</v>
      </c>
      <c r="H1252">
        <v>99</v>
      </c>
      <c r="I1252">
        <v>99</v>
      </c>
      <c r="J1252">
        <v>999</v>
      </c>
      <c r="K1252">
        <v>99</v>
      </c>
      <c r="L1252">
        <v>99</v>
      </c>
      <c r="M1252">
        <v>12</v>
      </c>
      <c r="N1252">
        <v>99</v>
      </c>
      <c r="O1252">
        <v>99</v>
      </c>
      <c r="P1252">
        <v>99</v>
      </c>
      <c r="Q1252">
        <v>92</v>
      </c>
      <c r="R1252">
        <v>102</v>
      </c>
      <c r="S1252">
        <v>5.9603960396039604</v>
      </c>
      <c r="T1252">
        <v>12</v>
      </c>
      <c r="U1252">
        <v>376.95098039215713</v>
      </c>
      <c r="V1252">
        <v>61.764705882352942</v>
      </c>
      <c r="W1252">
        <v>100</v>
      </c>
      <c r="X1252">
        <v>69.607843137254932</v>
      </c>
      <c r="Y1252">
        <v>49.92464860421488</v>
      </c>
      <c r="Z1252">
        <v>1.2458372380140372</v>
      </c>
      <c r="AA1252">
        <v>0</v>
      </c>
      <c r="AB1252">
        <v>36.348706443556885</v>
      </c>
      <c r="AE1252">
        <v>2.7891714520098438</v>
      </c>
      <c r="AF1252">
        <v>3.5501157811044193</v>
      </c>
      <c r="AG1252">
        <v>2079.7765957446813</v>
      </c>
      <c r="AH1252">
        <v>92.15686274509801</v>
      </c>
      <c r="AI1252">
        <v>22.549019607843128</v>
      </c>
      <c r="AJ1252">
        <v>614.30291152803022</v>
      </c>
      <c r="AK1252">
        <v>-2.5931744881359604</v>
      </c>
      <c r="AM1252">
        <v>-7.6973154722946093</v>
      </c>
      <c r="AN1252">
        <v>99</v>
      </c>
      <c r="AO1252">
        <v>99</v>
      </c>
      <c r="AP1252">
        <v>99</v>
      </c>
      <c r="AQ1252">
        <v>99</v>
      </c>
      <c r="AR1252">
        <v>224.43617021276597</v>
      </c>
      <c r="AS1252">
        <v>33.373987436081173</v>
      </c>
    </row>
    <row r="1253" spans="1:45">
      <c r="A1253">
        <v>17</v>
      </c>
      <c r="B1253">
        <v>315</v>
      </c>
      <c r="C1253">
        <v>2023</v>
      </c>
      <c r="D1253">
        <v>3</v>
      </c>
      <c r="E1253">
        <v>99</v>
      </c>
      <c r="F1253">
        <v>99</v>
      </c>
      <c r="G1253">
        <v>99</v>
      </c>
      <c r="H1253">
        <v>99</v>
      </c>
      <c r="I1253">
        <v>99</v>
      </c>
      <c r="J1253">
        <v>999</v>
      </c>
      <c r="K1253">
        <v>99</v>
      </c>
      <c r="L1253">
        <v>99</v>
      </c>
      <c r="M1253">
        <v>12</v>
      </c>
      <c r="N1253">
        <v>99</v>
      </c>
      <c r="O1253">
        <v>99</v>
      </c>
      <c r="P1253">
        <v>99</v>
      </c>
      <c r="Q1253">
        <v>200</v>
      </c>
      <c r="R1253">
        <v>223</v>
      </c>
      <c r="S1253">
        <v>5.9686098654708504</v>
      </c>
      <c r="T1253">
        <v>12</v>
      </c>
      <c r="U1253">
        <v>365.3950672645741</v>
      </c>
      <c r="V1253">
        <v>60.986547085201806</v>
      </c>
      <c r="W1253">
        <v>100</v>
      </c>
      <c r="X1253">
        <v>66.816143497757821</v>
      </c>
      <c r="Y1253">
        <v>52.833360357822578</v>
      </c>
      <c r="Z1253">
        <v>1.3963120371873019</v>
      </c>
      <c r="AA1253">
        <v>0</v>
      </c>
      <c r="AB1253">
        <v>62.805224716322321</v>
      </c>
      <c r="AE1253">
        <v>4.4869215291750493</v>
      </c>
      <c r="AF1253">
        <v>5.469964739268895</v>
      </c>
      <c r="AG1253">
        <v>2252.8915094339623</v>
      </c>
      <c r="AH1253">
        <v>95.067264573991011</v>
      </c>
      <c r="AI1253">
        <v>38.116591928251125</v>
      </c>
      <c r="AJ1253">
        <v>706.60877096943</v>
      </c>
      <c r="AK1253">
        <v>-6.3826279047055516</v>
      </c>
      <c r="AM1253">
        <v>13.996019092484472</v>
      </c>
      <c r="AN1253">
        <v>99</v>
      </c>
      <c r="AO1253">
        <v>99</v>
      </c>
      <c r="AP1253">
        <v>99</v>
      </c>
      <c r="AQ1253">
        <v>99</v>
      </c>
      <c r="AR1253">
        <v>221.96226415094335</v>
      </c>
      <c r="AS1253">
        <v>33.427353648745743</v>
      </c>
    </row>
    <row r="1254" spans="1:45">
      <c r="A1254">
        <v>17</v>
      </c>
      <c r="B1254">
        <v>316</v>
      </c>
      <c r="C1254">
        <v>2023</v>
      </c>
      <c r="D1254">
        <v>4</v>
      </c>
      <c r="E1254">
        <v>99</v>
      </c>
      <c r="F1254">
        <v>99</v>
      </c>
      <c r="G1254">
        <v>99</v>
      </c>
      <c r="H1254">
        <v>99</v>
      </c>
      <c r="I1254">
        <v>99</v>
      </c>
      <c r="J1254">
        <v>999</v>
      </c>
      <c r="K1254">
        <v>99</v>
      </c>
      <c r="L1254">
        <v>99</v>
      </c>
      <c r="M1254">
        <v>12</v>
      </c>
      <c r="N1254">
        <v>99</v>
      </c>
      <c r="O1254">
        <v>99</v>
      </c>
      <c r="P1254">
        <v>99</v>
      </c>
      <c r="Q1254">
        <v>155</v>
      </c>
      <c r="R1254">
        <v>182</v>
      </c>
      <c r="S1254">
        <v>6.3076923076923057</v>
      </c>
      <c r="T1254">
        <v>12</v>
      </c>
      <c r="U1254">
        <v>378.53956043956049</v>
      </c>
      <c r="V1254">
        <v>68.681318681318658</v>
      </c>
      <c r="W1254">
        <v>100</v>
      </c>
      <c r="X1254">
        <v>67.032967032967022</v>
      </c>
      <c r="Y1254">
        <v>54.056117318828441</v>
      </c>
      <c r="Z1254">
        <v>1.4311472973262149</v>
      </c>
      <c r="AA1254">
        <v>0</v>
      </c>
      <c r="AB1254">
        <v>70.398665981505914</v>
      </c>
      <c r="AE1254">
        <v>5.192582025677603</v>
      </c>
      <c r="AF1254">
        <v>6.4473913614340352</v>
      </c>
      <c r="AG1254">
        <v>2188.9756097560971</v>
      </c>
      <c r="AH1254">
        <v>90.109890109890117</v>
      </c>
      <c r="AI1254">
        <v>42.307692307692314</v>
      </c>
      <c r="AJ1254">
        <v>555.65124339208012</v>
      </c>
      <c r="AK1254">
        <v>10.935238757273147</v>
      </c>
      <c r="AM1254">
        <v>12.040652703197097</v>
      </c>
      <c r="AN1254">
        <v>99</v>
      </c>
      <c r="AO1254">
        <v>99</v>
      </c>
      <c r="AP1254">
        <v>99</v>
      </c>
      <c r="AQ1254">
        <v>99</v>
      </c>
      <c r="AR1254">
        <v>222.79878048780483</v>
      </c>
      <c r="AS1254">
        <v>34.143008497474597</v>
      </c>
    </row>
    <row r="1255" spans="1:45">
      <c r="A1255">
        <v>17</v>
      </c>
      <c r="B1255">
        <v>317</v>
      </c>
      <c r="C1255">
        <v>2023</v>
      </c>
      <c r="D1255">
        <v>5</v>
      </c>
      <c r="E1255">
        <v>99</v>
      </c>
      <c r="F1255">
        <v>99</v>
      </c>
      <c r="G1255">
        <v>99</v>
      </c>
      <c r="H1255">
        <v>99</v>
      </c>
      <c r="I1255">
        <v>99</v>
      </c>
      <c r="J1255">
        <v>999</v>
      </c>
      <c r="K1255">
        <v>99</v>
      </c>
      <c r="L1255">
        <v>99</v>
      </c>
      <c r="M1255">
        <v>12</v>
      </c>
      <c r="N1255">
        <v>99</v>
      </c>
      <c r="O1255">
        <v>99</v>
      </c>
      <c r="P1255">
        <v>99</v>
      </c>
      <c r="Q1255">
        <v>187</v>
      </c>
      <c r="R1255">
        <v>213</v>
      </c>
      <c r="S1255">
        <v>6.25</v>
      </c>
      <c r="T1255">
        <v>12</v>
      </c>
      <c r="U1255">
        <v>374.34929577464777</v>
      </c>
      <c r="V1255">
        <v>62.910798122065714</v>
      </c>
      <c r="W1255">
        <v>100</v>
      </c>
      <c r="X1255">
        <v>66.666666666666686</v>
      </c>
      <c r="Y1255">
        <v>62.903428196298982</v>
      </c>
      <c r="Z1255">
        <v>1.5084853890621823</v>
      </c>
      <c r="AA1255">
        <v>0</v>
      </c>
      <c r="AB1255">
        <v>59.241506253863705</v>
      </c>
      <c r="AE1255">
        <v>5.072636341986188</v>
      </c>
      <c r="AF1255">
        <v>6.2406208406700818</v>
      </c>
      <c r="AG1255">
        <v>2228.9701492537311</v>
      </c>
      <c r="AH1255">
        <v>94.366197183098592</v>
      </c>
      <c r="AI1255">
        <v>41.314553990610321</v>
      </c>
      <c r="AJ1255">
        <v>660.53092553380418</v>
      </c>
      <c r="AK1255">
        <v>17.392181778902724</v>
      </c>
      <c r="AM1255">
        <v>22.797090777313809</v>
      </c>
      <c r="AN1255">
        <v>99</v>
      </c>
      <c r="AO1255">
        <v>99</v>
      </c>
      <c r="AP1255">
        <v>99</v>
      </c>
      <c r="AQ1255">
        <v>99</v>
      </c>
      <c r="AR1255">
        <v>221.82587064676625</v>
      </c>
      <c r="AS1255">
        <v>34.400495729259909</v>
      </c>
    </row>
    <row r="1256" spans="1:45">
      <c r="A1256">
        <v>17</v>
      </c>
      <c r="B1256">
        <v>318</v>
      </c>
      <c r="C1256">
        <v>2023</v>
      </c>
      <c r="D1256">
        <v>6</v>
      </c>
      <c r="E1256">
        <v>99</v>
      </c>
      <c r="F1256">
        <v>99</v>
      </c>
      <c r="G1256">
        <v>99</v>
      </c>
      <c r="H1256">
        <v>99</v>
      </c>
      <c r="I1256">
        <v>99</v>
      </c>
      <c r="J1256">
        <v>999</v>
      </c>
      <c r="K1256">
        <v>99</v>
      </c>
      <c r="L1256">
        <v>99</v>
      </c>
      <c r="M1256">
        <v>12</v>
      </c>
      <c r="N1256">
        <v>99</v>
      </c>
      <c r="O1256">
        <v>99</v>
      </c>
      <c r="P1256">
        <v>99</v>
      </c>
      <c r="Q1256">
        <v>179</v>
      </c>
      <c r="R1256">
        <v>205</v>
      </c>
      <c r="S1256">
        <v>6.367647058823529</v>
      </c>
      <c r="T1256">
        <v>12</v>
      </c>
      <c r="U1256">
        <v>381.45219512195138</v>
      </c>
      <c r="V1256">
        <v>66.829268292682897</v>
      </c>
      <c r="W1256">
        <v>100</v>
      </c>
      <c r="X1256">
        <v>70.731707317073187</v>
      </c>
      <c r="Y1256">
        <v>57.009189311136701</v>
      </c>
      <c r="Z1256">
        <v>1.5631106284249627</v>
      </c>
      <c r="AA1256">
        <v>0</v>
      </c>
      <c r="AB1256">
        <v>63.520440130999141</v>
      </c>
      <c r="AE1256">
        <v>4.5707915273132658</v>
      </c>
      <c r="AF1256">
        <v>5.7723979873964648</v>
      </c>
      <c r="AG1256">
        <v>2313.649214659687</v>
      </c>
      <c r="AH1256">
        <v>93.17073170731706</v>
      </c>
      <c r="AI1256">
        <v>40.487804878048777</v>
      </c>
      <c r="AJ1256">
        <v>738.13186259851557</v>
      </c>
      <c r="AK1256">
        <v>23.794964428524153</v>
      </c>
      <c r="AM1256">
        <v>28.368895098594638</v>
      </c>
      <c r="AN1256">
        <v>99</v>
      </c>
      <c r="AO1256">
        <v>99</v>
      </c>
      <c r="AP1256">
        <v>99</v>
      </c>
      <c r="AQ1256">
        <v>99</v>
      </c>
      <c r="AR1256">
        <v>223.03664921465972</v>
      </c>
      <c r="AS1256">
        <v>34.467592891624456</v>
      </c>
    </row>
    <row r="1257" spans="1:45">
      <c r="A1257">
        <v>17</v>
      </c>
      <c r="B1257">
        <v>319</v>
      </c>
      <c r="C1257">
        <v>2023</v>
      </c>
      <c r="D1257">
        <v>7</v>
      </c>
      <c r="E1257">
        <v>99</v>
      </c>
      <c r="F1257">
        <v>99</v>
      </c>
      <c r="G1257">
        <v>99</v>
      </c>
      <c r="H1257">
        <v>99</v>
      </c>
      <c r="I1257">
        <v>99</v>
      </c>
      <c r="J1257">
        <v>999</v>
      </c>
      <c r="K1257">
        <v>99</v>
      </c>
      <c r="L1257">
        <v>99</v>
      </c>
      <c r="M1257">
        <v>12</v>
      </c>
      <c r="N1257">
        <v>99</v>
      </c>
      <c r="O1257">
        <v>99</v>
      </c>
      <c r="P1257">
        <v>99</v>
      </c>
      <c r="Q1257">
        <v>101</v>
      </c>
      <c r="R1257">
        <v>110</v>
      </c>
      <c r="S1257">
        <v>6.4954128440366974</v>
      </c>
      <c r="T1257">
        <v>12</v>
      </c>
      <c r="U1257">
        <v>379.2409090909091</v>
      </c>
      <c r="V1257">
        <v>71.818181818181813</v>
      </c>
      <c r="W1257">
        <v>100</v>
      </c>
      <c r="X1257">
        <v>70</v>
      </c>
      <c r="Y1257">
        <v>59.203862428445824</v>
      </c>
      <c r="Z1257">
        <v>1.5167468728934963</v>
      </c>
      <c r="AA1257">
        <v>0</v>
      </c>
      <c r="AB1257">
        <v>55.85925936807363</v>
      </c>
      <c r="AE1257">
        <v>3.7813681677552431</v>
      </c>
      <c r="AF1257">
        <v>4.812096216316105</v>
      </c>
      <c r="AG1257">
        <v>2338.1881188118818</v>
      </c>
      <c r="AH1257">
        <v>91.818181818181827</v>
      </c>
      <c r="AI1257">
        <v>47.27272727272728</v>
      </c>
      <c r="AJ1257">
        <v>734.37217360394811</v>
      </c>
      <c r="AK1257">
        <v>16.089004346836205</v>
      </c>
      <c r="AM1257">
        <v>-4.2935389687122507</v>
      </c>
      <c r="AN1257">
        <v>99</v>
      </c>
      <c r="AO1257">
        <v>99</v>
      </c>
      <c r="AP1257">
        <v>99</v>
      </c>
      <c r="AQ1257">
        <v>99</v>
      </c>
      <c r="AR1257">
        <v>222.03960396039605</v>
      </c>
      <c r="AS1257">
        <v>34.706358628704905</v>
      </c>
    </row>
    <row r="1258" spans="1:45">
      <c r="A1258">
        <v>17</v>
      </c>
      <c r="B1258">
        <v>320</v>
      </c>
      <c r="C1258">
        <v>2023</v>
      </c>
      <c r="D1258">
        <v>8</v>
      </c>
      <c r="E1258">
        <v>99</v>
      </c>
      <c r="F1258">
        <v>99</v>
      </c>
      <c r="G1258">
        <v>99</v>
      </c>
      <c r="H1258">
        <v>99</v>
      </c>
      <c r="I1258">
        <v>99</v>
      </c>
      <c r="J1258">
        <v>999</v>
      </c>
      <c r="K1258">
        <v>99</v>
      </c>
      <c r="L1258">
        <v>99</v>
      </c>
      <c r="M1258">
        <v>12</v>
      </c>
      <c r="N1258">
        <v>99</v>
      </c>
      <c r="O1258">
        <v>99</v>
      </c>
      <c r="P1258">
        <v>99</v>
      </c>
      <c r="Q1258">
        <v>99</v>
      </c>
      <c r="R1258">
        <v>114</v>
      </c>
      <c r="S1258">
        <v>6.1140350877192979</v>
      </c>
      <c r="T1258">
        <v>12</v>
      </c>
      <c r="U1258">
        <v>369.36842105263133</v>
      </c>
      <c r="V1258">
        <v>63.15789473684211</v>
      </c>
      <c r="W1258">
        <v>100</v>
      </c>
      <c r="X1258">
        <v>64.035087719298247</v>
      </c>
      <c r="Y1258">
        <v>56.531223038324335</v>
      </c>
      <c r="Z1258">
        <v>1.3813213349354323</v>
      </c>
      <c r="AA1258">
        <v>0</v>
      </c>
      <c r="AB1258">
        <v>61.239114539532657</v>
      </c>
      <c r="AE1258">
        <v>2.9260780287474346</v>
      </c>
      <c r="AF1258">
        <v>3.6794598705303376</v>
      </c>
      <c r="AG1258">
        <v>2305.3831775700937</v>
      </c>
      <c r="AH1258">
        <v>93.859649122807028</v>
      </c>
      <c r="AI1258">
        <v>35.964912280701753</v>
      </c>
      <c r="AJ1258">
        <v>717.74663799457858</v>
      </c>
      <c r="AK1258">
        <v>16.278701812331153</v>
      </c>
      <c r="AM1258">
        <v>19.080437273411391</v>
      </c>
      <c r="AN1258">
        <v>99</v>
      </c>
      <c r="AO1258">
        <v>99</v>
      </c>
      <c r="AP1258">
        <v>99</v>
      </c>
      <c r="AQ1258">
        <v>99</v>
      </c>
      <c r="AR1258">
        <v>222.19626168224295</v>
      </c>
      <c r="AS1258">
        <v>33.705051002497804</v>
      </c>
    </row>
    <row r="1259" spans="1:45">
      <c r="A1259">
        <v>17</v>
      </c>
      <c r="B1259">
        <v>321</v>
      </c>
      <c r="C1259">
        <v>2023</v>
      </c>
      <c r="D1259">
        <v>9</v>
      </c>
      <c r="E1259">
        <v>99</v>
      </c>
      <c r="F1259">
        <v>99</v>
      </c>
      <c r="G1259">
        <v>99</v>
      </c>
      <c r="H1259">
        <v>99</v>
      </c>
      <c r="I1259">
        <v>99</v>
      </c>
      <c r="J1259">
        <v>999</v>
      </c>
      <c r="K1259">
        <v>99</v>
      </c>
      <c r="L1259">
        <v>99</v>
      </c>
      <c r="M1259">
        <v>12</v>
      </c>
      <c r="N1259">
        <v>99</v>
      </c>
      <c r="O1259">
        <v>99</v>
      </c>
      <c r="P1259">
        <v>99</v>
      </c>
      <c r="Q1259">
        <v>87</v>
      </c>
      <c r="R1259">
        <v>102</v>
      </c>
      <c r="S1259">
        <v>5.9411764705882355</v>
      </c>
      <c r="T1259">
        <v>12</v>
      </c>
      <c r="U1259">
        <v>368.34215686274496</v>
      </c>
      <c r="V1259">
        <v>58.82352941176471</v>
      </c>
      <c r="W1259">
        <v>100</v>
      </c>
      <c r="X1259">
        <v>59.803921568627437</v>
      </c>
      <c r="Y1259">
        <v>51.264482289082849</v>
      </c>
      <c r="Z1259">
        <v>1.5328016730347509</v>
      </c>
      <c r="AA1259">
        <v>0</v>
      </c>
      <c r="AB1259">
        <v>66.980199558478702</v>
      </c>
      <c r="AE1259">
        <v>2.705570291777188</v>
      </c>
      <c r="AF1259">
        <v>3.3944890196241304</v>
      </c>
      <c r="AG1259">
        <v>2286.1938775510207</v>
      </c>
      <c r="AH1259">
        <v>96.078431372549034</v>
      </c>
      <c r="AI1259">
        <v>40.196078431372527</v>
      </c>
      <c r="AJ1259">
        <v>795.54790076493566</v>
      </c>
      <c r="AK1259">
        <v>20.830060513399143</v>
      </c>
      <c r="AM1259">
        <v>29.685673676764491</v>
      </c>
      <c r="AN1259">
        <v>99</v>
      </c>
      <c r="AO1259">
        <v>99</v>
      </c>
      <c r="AP1259">
        <v>99</v>
      </c>
      <c r="AQ1259">
        <v>99</v>
      </c>
      <c r="AR1259">
        <v>223.3571428571428</v>
      </c>
      <c r="AS1259">
        <v>33.130814843324565</v>
      </c>
    </row>
    <row r="1260" spans="1:45">
      <c r="A1260">
        <v>17</v>
      </c>
      <c r="B1260">
        <v>322</v>
      </c>
      <c r="C1260">
        <v>2023</v>
      </c>
      <c r="D1260">
        <v>10</v>
      </c>
      <c r="E1260">
        <v>99</v>
      </c>
      <c r="F1260">
        <v>99</v>
      </c>
      <c r="G1260">
        <v>99</v>
      </c>
      <c r="H1260">
        <v>99</v>
      </c>
      <c r="I1260">
        <v>99</v>
      </c>
      <c r="J1260">
        <v>999</v>
      </c>
      <c r="K1260">
        <v>99</v>
      </c>
      <c r="L1260">
        <v>99</v>
      </c>
      <c r="M1260">
        <v>12</v>
      </c>
      <c r="N1260">
        <v>99</v>
      </c>
      <c r="O1260">
        <v>99</v>
      </c>
      <c r="P1260">
        <v>99</v>
      </c>
      <c r="Q1260">
        <v>332</v>
      </c>
      <c r="R1260">
        <v>413</v>
      </c>
      <c r="S1260">
        <v>6.3406326034063252</v>
      </c>
      <c r="T1260">
        <v>12</v>
      </c>
      <c r="U1260">
        <v>367.59564164648896</v>
      </c>
      <c r="V1260">
        <v>74.092009685229996</v>
      </c>
      <c r="W1260">
        <v>100</v>
      </c>
      <c r="X1260">
        <v>64.406779661016941</v>
      </c>
      <c r="Y1260">
        <v>56.089317653673824</v>
      </c>
      <c r="Z1260">
        <v>1.3055146507759641</v>
      </c>
      <c r="AA1260">
        <v>0</v>
      </c>
      <c r="AB1260">
        <v>55.763586316322808</v>
      </c>
      <c r="AE1260">
        <v>4.2953718148725955</v>
      </c>
      <c r="AF1260">
        <v>5.2910668806230188</v>
      </c>
      <c r="AG1260">
        <v>2537.3670886075938</v>
      </c>
      <c r="AH1260">
        <v>95.39951573849882</v>
      </c>
      <c r="AI1260">
        <v>69.491525423728802</v>
      </c>
      <c r="AJ1260">
        <v>842.37924615928171</v>
      </c>
      <c r="AK1260">
        <v>3.2106313924637622</v>
      </c>
      <c r="AM1260">
        <v>18.729324923243471</v>
      </c>
      <c r="AN1260">
        <v>99</v>
      </c>
      <c r="AO1260">
        <v>99</v>
      </c>
      <c r="AP1260">
        <v>99</v>
      </c>
      <c r="AQ1260">
        <v>99</v>
      </c>
      <c r="AR1260">
        <v>220.53417721518989</v>
      </c>
      <c r="AS1260">
        <v>34.226148653981397</v>
      </c>
    </row>
    <row r="1261" spans="1:45">
      <c r="A1261">
        <v>17</v>
      </c>
      <c r="B1261">
        <v>323</v>
      </c>
      <c r="C1261">
        <v>2023</v>
      </c>
      <c r="D1261">
        <v>11</v>
      </c>
      <c r="E1261">
        <v>99</v>
      </c>
      <c r="F1261">
        <v>99</v>
      </c>
      <c r="G1261">
        <v>99</v>
      </c>
      <c r="H1261">
        <v>99</v>
      </c>
      <c r="I1261">
        <v>99</v>
      </c>
      <c r="J1261">
        <v>999</v>
      </c>
      <c r="K1261">
        <v>99</v>
      </c>
      <c r="L1261">
        <v>99</v>
      </c>
      <c r="M1261">
        <v>12</v>
      </c>
      <c r="N1261">
        <v>99</v>
      </c>
      <c r="O1261">
        <v>99</v>
      </c>
      <c r="P1261">
        <v>99</v>
      </c>
      <c r="Q1261">
        <v>314</v>
      </c>
      <c r="R1261">
        <v>367</v>
      </c>
      <c r="S1261">
        <v>6.3760217983651239</v>
      </c>
      <c r="T1261">
        <v>12</v>
      </c>
      <c r="U1261">
        <v>367.86948228882841</v>
      </c>
      <c r="V1261">
        <v>74.386920980926419</v>
      </c>
      <c r="W1261">
        <v>100</v>
      </c>
      <c r="X1261">
        <v>64.57765667574931</v>
      </c>
      <c r="Y1261">
        <v>58.901331577348095</v>
      </c>
      <c r="Z1261">
        <v>1.3309448323141722</v>
      </c>
      <c r="AA1261">
        <v>0</v>
      </c>
      <c r="AB1261">
        <v>65.82243890060245</v>
      </c>
      <c r="AE1261">
        <v>4.2664496628690989</v>
      </c>
      <c r="AF1261">
        <v>5.1741005279680321</v>
      </c>
      <c r="AG1261">
        <v>2434.5882352941176</v>
      </c>
      <c r="AH1261">
        <v>97.275204359673026</v>
      </c>
      <c r="AI1261">
        <v>67.302452316076284</v>
      </c>
      <c r="AJ1261">
        <v>781.15838796525907</v>
      </c>
      <c r="AK1261">
        <v>-11.433659744999876</v>
      </c>
      <c r="AM1261">
        <v>8.5014428196229783</v>
      </c>
      <c r="AN1261">
        <v>99</v>
      </c>
      <c r="AO1261">
        <v>99</v>
      </c>
      <c r="AP1261">
        <v>99</v>
      </c>
      <c r="AQ1261">
        <v>99</v>
      </c>
      <c r="AR1261">
        <v>219.7478991596638</v>
      </c>
      <c r="AS1261">
        <v>34.487142474024587</v>
      </c>
    </row>
    <row r="1262" spans="1:45">
      <c r="A1262">
        <v>17</v>
      </c>
      <c r="B1262">
        <v>324</v>
      </c>
      <c r="C1262">
        <v>2023</v>
      </c>
      <c r="D1262">
        <v>12</v>
      </c>
      <c r="E1262">
        <v>99</v>
      </c>
      <c r="F1262">
        <v>99</v>
      </c>
      <c r="G1262">
        <v>99</v>
      </c>
      <c r="H1262">
        <v>99</v>
      </c>
      <c r="I1262">
        <v>99</v>
      </c>
      <c r="J1262">
        <v>999</v>
      </c>
      <c r="K1262">
        <v>99</v>
      </c>
      <c r="L1262">
        <v>99</v>
      </c>
      <c r="M1262">
        <v>12</v>
      </c>
      <c r="N1262">
        <v>99</v>
      </c>
      <c r="O1262">
        <v>99</v>
      </c>
      <c r="P1262">
        <v>99</v>
      </c>
      <c r="Q1262">
        <v>72</v>
      </c>
      <c r="R1262">
        <v>79</v>
      </c>
      <c r="S1262">
        <v>6.2405063291139236</v>
      </c>
      <c r="T1262">
        <v>12</v>
      </c>
      <c r="U1262">
        <v>377.19873417721504</v>
      </c>
      <c r="V1262">
        <v>62.025316455696192</v>
      </c>
      <c r="W1262">
        <v>100</v>
      </c>
      <c r="X1262">
        <v>72.151898734177223</v>
      </c>
      <c r="Y1262">
        <v>50.537168909978945</v>
      </c>
      <c r="Z1262">
        <v>1.5028680586993213</v>
      </c>
      <c r="AA1262">
        <v>0</v>
      </c>
      <c r="AB1262">
        <v>73.387449192090244</v>
      </c>
      <c r="AE1262">
        <v>3.9818548387096784</v>
      </c>
      <c r="AF1262">
        <v>4.921134552660912</v>
      </c>
      <c r="AG1262">
        <v>2385.7631578947362</v>
      </c>
      <c r="AH1262">
        <v>96.202531645569621</v>
      </c>
      <c r="AI1262">
        <v>51.898734177215189</v>
      </c>
      <c r="AJ1262">
        <v>656.1462823988395</v>
      </c>
      <c r="AK1262">
        <v>25.142189628996153</v>
      </c>
      <c r="AM1262">
        <v>44.541268048584406</v>
      </c>
      <c r="AN1262">
        <v>99</v>
      </c>
      <c r="AO1262">
        <v>99</v>
      </c>
      <c r="AP1262">
        <v>99</v>
      </c>
      <c r="AQ1262">
        <v>99</v>
      </c>
      <c r="AR1262">
        <v>222.8421052631578</v>
      </c>
      <c r="AS1262">
        <v>34.131593701112791</v>
      </c>
    </row>
    <row r="1263" spans="1:45">
      <c r="A1263">
        <v>17</v>
      </c>
      <c r="B1263">
        <v>325</v>
      </c>
      <c r="C1263">
        <v>2023</v>
      </c>
      <c r="D1263">
        <v>1</v>
      </c>
      <c r="E1263">
        <v>99</v>
      </c>
      <c r="F1263">
        <v>99</v>
      </c>
      <c r="G1263">
        <v>99</v>
      </c>
      <c r="H1263">
        <v>99</v>
      </c>
      <c r="I1263">
        <v>99</v>
      </c>
      <c r="J1263">
        <v>999</v>
      </c>
      <c r="K1263">
        <v>99</v>
      </c>
      <c r="L1263">
        <v>99</v>
      </c>
      <c r="M1263">
        <v>13</v>
      </c>
      <c r="N1263">
        <v>99</v>
      </c>
      <c r="O1263">
        <v>99</v>
      </c>
      <c r="P1263">
        <v>99</v>
      </c>
      <c r="Q1263">
        <v>76</v>
      </c>
      <c r="R1263">
        <v>79</v>
      </c>
      <c r="S1263">
        <v>6.8481012658227858</v>
      </c>
      <c r="T1263">
        <v>13</v>
      </c>
      <c r="U1263">
        <v>387.55822784810113</v>
      </c>
      <c r="V1263">
        <v>91.139240506329116</v>
      </c>
      <c r="W1263">
        <v>100</v>
      </c>
      <c r="X1263">
        <v>79.74683544303798</v>
      </c>
      <c r="Y1263">
        <v>61.433103696386645</v>
      </c>
      <c r="Z1263">
        <v>1.2637958455036622</v>
      </c>
      <c r="AA1263">
        <v>0</v>
      </c>
      <c r="AB1263">
        <v>58.777443356869078</v>
      </c>
      <c r="AE1263">
        <v>1.4437134502923974</v>
      </c>
      <c r="AF1263">
        <v>1.8656607962251328</v>
      </c>
      <c r="AG1263">
        <v>2336.3289473684222</v>
      </c>
      <c r="AH1263">
        <v>96.202531645569621</v>
      </c>
      <c r="AI1263">
        <v>60.759493670886037</v>
      </c>
      <c r="AJ1263">
        <v>797.71564298112196</v>
      </c>
      <c r="AK1263">
        <v>-4.792134920894406</v>
      </c>
      <c r="AM1263">
        <v>0.15308286457579717</v>
      </c>
      <c r="AN1263">
        <v>99</v>
      </c>
      <c r="AO1263">
        <v>99</v>
      </c>
      <c r="AP1263">
        <v>99</v>
      </c>
      <c r="AQ1263">
        <v>99</v>
      </c>
      <c r="AR1263">
        <v>220.43421052631575</v>
      </c>
      <c r="AS1263">
        <v>35.999441797028126</v>
      </c>
    </row>
    <row r="1264" spans="1:45">
      <c r="A1264">
        <v>17</v>
      </c>
      <c r="B1264">
        <v>326</v>
      </c>
      <c r="C1264">
        <v>2023</v>
      </c>
      <c r="D1264">
        <v>2</v>
      </c>
      <c r="E1264">
        <v>99</v>
      </c>
      <c r="F1264">
        <v>99</v>
      </c>
      <c r="G1264">
        <v>99</v>
      </c>
      <c r="H1264">
        <v>99</v>
      </c>
      <c r="I1264">
        <v>99</v>
      </c>
      <c r="J1264">
        <v>999</v>
      </c>
      <c r="K1264">
        <v>99</v>
      </c>
      <c r="L1264">
        <v>99</v>
      </c>
      <c r="M1264">
        <v>13</v>
      </c>
      <c r="N1264">
        <v>99</v>
      </c>
      <c r="O1264">
        <v>99</v>
      </c>
      <c r="P1264">
        <v>99</v>
      </c>
      <c r="Q1264">
        <v>43</v>
      </c>
      <c r="R1264">
        <v>47</v>
      </c>
      <c r="S1264">
        <v>7.127659574468086</v>
      </c>
      <c r="T1264">
        <v>13</v>
      </c>
      <c r="U1264">
        <v>404.30851063829806</v>
      </c>
      <c r="V1264">
        <v>85.106382978723417</v>
      </c>
      <c r="W1264">
        <v>100</v>
      </c>
      <c r="X1264">
        <v>78.723404255319139</v>
      </c>
      <c r="Y1264">
        <v>65.375809924724308</v>
      </c>
      <c r="Z1264">
        <v>1.7938075666687654</v>
      </c>
      <c r="AA1264">
        <v>0</v>
      </c>
      <c r="AB1264">
        <v>76.254121439417602</v>
      </c>
      <c r="AE1264">
        <v>1.2852064533770853</v>
      </c>
      <c r="AF1264">
        <v>1.7545599399317722</v>
      </c>
      <c r="AG1264">
        <v>2503.0238095238096</v>
      </c>
      <c r="AH1264">
        <v>89.361702127659598</v>
      </c>
      <c r="AI1264">
        <v>40.425531914893625</v>
      </c>
      <c r="AJ1264">
        <v>838.28553744547503</v>
      </c>
      <c r="AK1264">
        <v>-17.536740184534796</v>
      </c>
      <c r="AM1264">
        <v>-7.2731674714926147</v>
      </c>
      <c r="AN1264">
        <v>99</v>
      </c>
      <c r="AO1264">
        <v>99</v>
      </c>
      <c r="AP1264">
        <v>99</v>
      </c>
      <c r="AQ1264">
        <v>99</v>
      </c>
      <c r="AR1264">
        <v>221.88095238095244</v>
      </c>
      <c r="AS1264">
        <v>36.6713254043934</v>
      </c>
    </row>
    <row r="1265" spans="1:45">
      <c r="A1265">
        <v>17</v>
      </c>
      <c r="B1265">
        <v>327</v>
      </c>
      <c r="C1265">
        <v>2023</v>
      </c>
      <c r="D1265">
        <v>3</v>
      </c>
      <c r="E1265">
        <v>99</v>
      </c>
      <c r="F1265">
        <v>99</v>
      </c>
      <c r="G1265">
        <v>99</v>
      </c>
      <c r="H1265">
        <v>99</v>
      </c>
      <c r="I1265">
        <v>99</v>
      </c>
      <c r="J1265">
        <v>999</v>
      </c>
      <c r="K1265">
        <v>99</v>
      </c>
      <c r="L1265">
        <v>99</v>
      </c>
      <c r="M1265">
        <v>13</v>
      </c>
      <c r="N1265">
        <v>99</v>
      </c>
      <c r="O1265">
        <v>99</v>
      </c>
      <c r="P1265">
        <v>99</v>
      </c>
      <c r="Q1265">
        <v>87</v>
      </c>
      <c r="R1265">
        <v>90</v>
      </c>
      <c r="S1265">
        <v>6.6741573033707855</v>
      </c>
      <c r="T1265">
        <v>13</v>
      </c>
      <c r="U1265">
        <v>389.8599999999999</v>
      </c>
      <c r="V1265">
        <v>81.1111111111111</v>
      </c>
      <c r="W1265">
        <v>100</v>
      </c>
      <c r="X1265">
        <v>81.1111111111111</v>
      </c>
      <c r="Y1265">
        <v>62.215922935103251</v>
      </c>
      <c r="Z1265">
        <v>1.2953171472981495</v>
      </c>
      <c r="AA1265">
        <v>0</v>
      </c>
      <c r="AB1265">
        <v>34.840183623172457</v>
      </c>
      <c r="AE1265">
        <v>1.8108651911468812</v>
      </c>
      <c r="AF1265">
        <v>2.355418986177789</v>
      </c>
      <c r="AG1265">
        <v>2318.4337349397592</v>
      </c>
      <c r="AH1265">
        <v>92.222222222222229</v>
      </c>
      <c r="AI1265">
        <v>44.44444444444445</v>
      </c>
      <c r="AJ1265">
        <v>737.65877102926868</v>
      </c>
      <c r="AK1265">
        <v>15.300851993432284</v>
      </c>
      <c r="AM1265">
        <v>38.608240511439007</v>
      </c>
      <c r="AN1265">
        <v>99</v>
      </c>
      <c r="AO1265">
        <v>99</v>
      </c>
      <c r="AP1265">
        <v>99</v>
      </c>
      <c r="AQ1265">
        <v>99</v>
      </c>
      <c r="AR1265">
        <v>222.13253012048187</v>
      </c>
      <c r="AS1265">
        <v>35.62152582709529</v>
      </c>
    </row>
    <row r="1266" spans="1:45">
      <c r="A1266">
        <v>17</v>
      </c>
      <c r="B1266">
        <v>328</v>
      </c>
      <c r="C1266">
        <v>2023</v>
      </c>
      <c r="D1266">
        <v>4</v>
      </c>
      <c r="E1266">
        <v>99</v>
      </c>
      <c r="F1266">
        <v>99</v>
      </c>
      <c r="G1266">
        <v>99</v>
      </c>
      <c r="H1266">
        <v>99</v>
      </c>
      <c r="I1266">
        <v>99</v>
      </c>
      <c r="J1266">
        <v>999</v>
      </c>
      <c r="K1266">
        <v>99</v>
      </c>
      <c r="L1266">
        <v>99</v>
      </c>
      <c r="M1266">
        <v>13</v>
      </c>
      <c r="N1266">
        <v>99</v>
      </c>
      <c r="O1266">
        <v>99</v>
      </c>
      <c r="P1266">
        <v>99</v>
      </c>
      <c r="Q1266">
        <v>55</v>
      </c>
      <c r="R1266">
        <v>61</v>
      </c>
      <c r="S1266">
        <v>6.8032786885245908</v>
      </c>
      <c r="T1266">
        <v>13</v>
      </c>
      <c r="U1266">
        <v>392.96885245901632</v>
      </c>
      <c r="V1266">
        <v>72.131147540983605</v>
      </c>
      <c r="W1266">
        <v>100</v>
      </c>
      <c r="X1266">
        <v>77.049180327868854</v>
      </c>
      <c r="Y1266">
        <v>64.570186849898477</v>
      </c>
      <c r="Z1266">
        <v>1.6478468030333204</v>
      </c>
      <c r="AA1266">
        <v>0</v>
      </c>
      <c r="AB1266">
        <v>71.021035519813012</v>
      </c>
      <c r="AE1266">
        <v>1.7403708987161195</v>
      </c>
      <c r="AF1266">
        <v>2.2433102215291174</v>
      </c>
      <c r="AG1266">
        <v>2179.9298245614045</v>
      </c>
      <c r="AH1266">
        <v>93.442622950819683</v>
      </c>
      <c r="AI1266">
        <v>42.622950819672127</v>
      </c>
      <c r="AJ1266">
        <v>515.02283579584719</v>
      </c>
      <c r="AK1266">
        <v>-8.5418123795135319</v>
      </c>
      <c r="AM1266">
        <v>11.30922704973421</v>
      </c>
      <c r="AN1266">
        <v>99</v>
      </c>
      <c r="AO1266">
        <v>99</v>
      </c>
      <c r="AP1266">
        <v>99</v>
      </c>
      <c r="AQ1266">
        <v>99</v>
      </c>
      <c r="AR1266">
        <v>220.89473684210529</v>
      </c>
      <c r="AS1266">
        <v>36.12886215595185</v>
      </c>
    </row>
    <row r="1267" spans="1:45">
      <c r="A1267">
        <v>17</v>
      </c>
      <c r="B1267">
        <v>329</v>
      </c>
      <c r="C1267">
        <v>2023</v>
      </c>
      <c r="D1267">
        <v>5</v>
      </c>
      <c r="E1267">
        <v>99</v>
      </c>
      <c r="F1267">
        <v>99</v>
      </c>
      <c r="G1267">
        <v>99</v>
      </c>
      <c r="H1267">
        <v>99</v>
      </c>
      <c r="I1267">
        <v>99</v>
      </c>
      <c r="J1267">
        <v>999</v>
      </c>
      <c r="K1267">
        <v>99</v>
      </c>
      <c r="L1267">
        <v>99</v>
      </c>
      <c r="M1267">
        <v>13</v>
      </c>
      <c r="N1267">
        <v>99</v>
      </c>
      <c r="O1267">
        <v>99</v>
      </c>
      <c r="P1267">
        <v>99</v>
      </c>
      <c r="Q1267">
        <v>81</v>
      </c>
      <c r="R1267">
        <v>90</v>
      </c>
      <c r="S1267">
        <v>7.3555555555555552</v>
      </c>
      <c r="T1267">
        <v>13</v>
      </c>
      <c r="U1267">
        <v>412.18555555555537</v>
      </c>
      <c r="V1267">
        <v>88.8888888888889</v>
      </c>
      <c r="W1267">
        <v>100</v>
      </c>
      <c r="X1267">
        <v>85.555555555555557</v>
      </c>
      <c r="Y1267">
        <v>63.170685116000485</v>
      </c>
      <c r="Z1267">
        <v>1.6418899077391924</v>
      </c>
      <c r="AA1267">
        <v>0</v>
      </c>
      <c r="AB1267">
        <v>72.358348689983217</v>
      </c>
      <c r="AE1267">
        <v>2.1433674684448674</v>
      </c>
      <c r="AF1267">
        <v>2.903397182968956</v>
      </c>
      <c r="AG1267">
        <v>2488.3690476190473</v>
      </c>
      <c r="AH1267">
        <v>93.333333333333314</v>
      </c>
      <c r="AI1267">
        <v>57.777777777777779</v>
      </c>
      <c r="AJ1267">
        <v>746.50214141500476</v>
      </c>
      <c r="AK1267">
        <v>15.055992472098495</v>
      </c>
      <c r="AM1267">
        <v>18.04032300225013</v>
      </c>
      <c r="AN1267">
        <v>99</v>
      </c>
      <c r="AO1267">
        <v>99</v>
      </c>
      <c r="AP1267">
        <v>99</v>
      </c>
      <c r="AQ1267">
        <v>99</v>
      </c>
      <c r="AR1267">
        <v>222.6071428571428</v>
      </c>
      <c r="AS1267">
        <v>37.517647517379366</v>
      </c>
    </row>
    <row r="1268" spans="1:45">
      <c r="A1268">
        <v>17</v>
      </c>
      <c r="B1268">
        <v>330</v>
      </c>
      <c r="C1268">
        <v>2023</v>
      </c>
      <c r="D1268">
        <v>6</v>
      </c>
      <c r="E1268">
        <v>99</v>
      </c>
      <c r="F1268">
        <v>99</v>
      </c>
      <c r="G1268">
        <v>99</v>
      </c>
      <c r="H1268">
        <v>99</v>
      </c>
      <c r="I1268">
        <v>99</v>
      </c>
      <c r="J1268">
        <v>999</v>
      </c>
      <c r="K1268">
        <v>99</v>
      </c>
      <c r="L1268">
        <v>99</v>
      </c>
      <c r="M1268">
        <v>13</v>
      </c>
      <c r="N1268">
        <v>99</v>
      </c>
      <c r="O1268">
        <v>99</v>
      </c>
      <c r="P1268">
        <v>99</v>
      </c>
      <c r="Q1268">
        <v>93</v>
      </c>
      <c r="R1268">
        <v>104</v>
      </c>
      <c r="S1268">
        <v>7.057692307692311</v>
      </c>
      <c r="T1268">
        <v>13</v>
      </c>
      <c r="U1268">
        <v>403.2115384615384</v>
      </c>
      <c r="V1268">
        <v>85.576923076923109</v>
      </c>
      <c r="W1268">
        <v>100</v>
      </c>
      <c r="X1268">
        <v>85.576923076923109</v>
      </c>
      <c r="Y1268">
        <v>46.895949283191115</v>
      </c>
      <c r="Z1268">
        <v>1.4399981508863888</v>
      </c>
      <c r="AA1268">
        <v>0</v>
      </c>
      <c r="AB1268">
        <v>68.344625537601203</v>
      </c>
      <c r="AE1268">
        <v>2.3188405797101446</v>
      </c>
      <c r="AF1268">
        <v>3.095484102518145</v>
      </c>
      <c r="AG1268">
        <v>2458.6372549019607</v>
      </c>
      <c r="AH1268">
        <v>98.076923076923109</v>
      </c>
      <c r="AI1268">
        <v>57.692307692307693</v>
      </c>
      <c r="AJ1268">
        <v>831.38589455853582</v>
      </c>
      <c r="AK1268">
        <v>-3.6058683478361448</v>
      </c>
      <c r="AM1268">
        <v>6.5986523728065904</v>
      </c>
      <c r="AN1268">
        <v>99</v>
      </c>
      <c r="AO1268">
        <v>99</v>
      </c>
      <c r="AP1268">
        <v>99</v>
      </c>
      <c r="AQ1268">
        <v>99</v>
      </c>
      <c r="AR1268">
        <v>222.23529411764704</v>
      </c>
      <c r="AS1268">
        <v>36.807366046202851</v>
      </c>
    </row>
    <row r="1269" spans="1:45">
      <c r="A1269">
        <v>17</v>
      </c>
      <c r="B1269">
        <v>331</v>
      </c>
      <c r="C1269">
        <v>2023</v>
      </c>
      <c r="D1269">
        <v>7</v>
      </c>
      <c r="E1269">
        <v>99</v>
      </c>
      <c r="F1269">
        <v>99</v>
      </c>
      <c r="G1269">
        <v>99</v>
      </c>
      <c r="H1269">
        <v>99</v>
      </c>
      <c r="I1269">
        <v>99</v>
      </c>
      <c r="J1269">
        <v>999</v>
      </c>
      <c r="K1269">
        <v>99</v>
      </c>
      <c r="L1269">
        <v>99</v>
      </c>
      <c r="M1269">
        <v>13</v>
      </c>
      <c r="N1269">
        <v>99</v>
      </c>
      <c r="O1269">
        <v>99</v>
      </c>
      <c r="P1269">
        <v>99</v>
      </c>
      <c r="Q1269">
        <v>45</v>
      </c>
      <c r="R1269">
        <v>46</v>
      </c>
      <c r="S1269">
        <v>7.0652173913043477</v>
      </c>
      <c r="T1269">
        <v>13</v>
      </c>
      <c r="U1269">
        <v>405.0217391304347</v>
      </c>
      <c r="V1269">
        <v>84.782608695652172</v>
      </c>
      <c r="W1269">
        <v>100</v>
      </c>
      <c r="X1269">
        <v>84.782608695652172</v>
      </c>
      <c r="Y1269">
        <v>53.673954954462808</v>
      </c>
      <c r="Z1269">
        <v>1.6471605860447491</v>
      </c>
      <c r="AA1269">
        <v>0</v>
      </c>
      <c r="AB1269">
        <v>69.521617068433386</v>
      </c>
      <c r="AE1269">
        <v>1.5812994156067379</v>
      </c>
      <c r="AF1269">
        <v>2.1491295915569455</v>
      </c>
      <c r="AG1269">
        <v>2406.4878048780483</v>
      </c>
      <c r="AH1269">
        <v>89.130434782608717</v>
      </c>
      <c r="AI1269">
        <v>41.304347826086953</v>
      </c>
      <c r="AJ1269">
        <v>863.43144464825741</v>
      </c>
      <c r="AK1269">
        <v>47.799172534933184</v>
      </c>
      <c r="AM1269">
        <v>33.887927898865591</v>
      </c>
      <c r="AN1269">
        <v>99</v>
      </c>
      <c r="AO1269">
        <v>99</v>
      </c>
      <c r="AP1269">
        <v>99</v>
      </c>
      <c r="AQ1269">
        <v>99</v>
      </c>
      <c r="AR1269">
        <v>222.51219512195124</v>
      </c>
      <c r="AS1269">
        <v>36.916837928732086</v>
      </c>
    </row>
    <row r="1270" spans="1:45">
      <c r="A1270">
        <v>17</v>
      </c>
      <c r="B1270">
        <v>332</v>
      </c>
      <c r="C1270">
        <v>2023</v>
      </c>
      <c r="D1270">
        <v>8</v>
      </c>
      <c r="E1270">
        <v>99</v>
      </c>
      <c r="F1270">
        <v>99</v>
      </c>
      <c r="G1270">
        <v>99</v>
      </c>
      <c r="H1270">
        <v>99</v>
      </c>
      <c r="I1270">
        <v>99</v>
      </c>
      <c r="J1270">
        <v>999</v>
      </c>
      <c r="K1270">
        <v>99</v>
      </c>
      <c r="L1270">
        <v>99</v>
      </c>
      <c r="M1270">
        <v>13</v>
      </c>
      <c r="N1270">
        <v>99</v>
      </c>
      <c r="O1270">
        <v>99</v>
      </c>
      <c r="P1270">
        <v>99</v>
      </c>
      <c r="Q1270">
        <v>50</v>
      </c>
      <c r="R1270">
        <v>56</v>
      </c>
      <c r="S1270">
        <v>6.5535714285714306</v>
      </c>
      <c r="T1270">
        <v>13</v>
      </c>
      <c r="U1270">
        <v>382.45357142857131</v>
      </c>
      <c r="V1270">
        <v>83.928571428571445</v>
      </c>
      <c r="W1270">
        <v>100</v>
      </c>
      <c r="X1270">
        <v>76.785714285714306</v>
      </c>
      <c r="Y1270">
        <v>44.463741103951911</v>
      </c>
      <c r="Z1270">
        <v>1.1326272059928204</v>
      </c>
      <c r="AA1270">
        <v>0</v>
      </c>
      <c r="AB1270">
        <v>34.427941527282293</v>
      </c>
      <c r="AE1270">
        <v>1.4373716632443536</v>
      </c>
      <c r="AF1270">
        <v>1.8714843695045236</v>
      </c>
      <c r="AG1270">
        <v>2488.1481481481483</v>
      </c>
      <c r="AH1270">
        <v>96.428571428571445</v>
      </c>
      <c r="AI1270">
        <v>44.642857142857153</v>
      </c>
      <c r="AJ1270">
        <v>901.8225046559761</v>
      </c>
      <c r="AK1270">
        <v>11.952847272008905</v>
      </c>
      <c r="AM1270">
        <v>12.43563682465863</v>
      </c>
      <c r="AN1270">
        <v>99</v>
      </c>
      <c r="AO1270">
        <v>99</v>
      </c>
      <c r="AP1270">
        <v>99</v>
      </c>
      <c r="AQ1270">
        <v>99</v>
      </c>
      <c r="AR1270">
        <v>221.64814814814812</v>
      </c>
      <c r="AS1270">
        <v>35.120713984219726</v>
      </c>
    </row>
    <row r="1271" spans="1:45">
      <c r="A1271">
        <v>17</v>
      </c>
      <c r="B1271">
        <v>333</v>
      </c>
      <c r="C1271">
        <v>2023</v>
      </c>
      <c r="D1271">
        <v>9</v>
      </c>
      <c r="E1271">
        <v>99</v>
      </c>
      <c r="F1271">
        <v>99</v>
      </c>
      <c r="G1271">
        <v>99</v>
      </c>
      <c r="H1271">
        <v>99</v>
      </c>
      <c r="I1271">
        <v>99</v>
      </c>
      <c r="J1271">
        <v>999</v>
      </c>
      <c r="K1271">
        <v>99</v>
      </c>
      <c r="L1271">
        <v>99</v>
      </c>
      <c r="M1271">
        <v>13</v>
      </c>
      <c r="N1271">
        <v>99</v>
      </c>
      <c r="O1271">
        <v>99</v>
      </c>
      <c r="P1271">
        <v>99</v>
      </c>
      <c r="Q1271">
        <v>45</v>
      </c>
      <c r="R1271">
        <v>49</v>
      </c>
      <c r="S1271">
        <v>6.4285714285714306</v>
      </c>
      <c r="T1271">
        <v>13</v>
      </c>
      <c r="U1271">
        <v>379.10612244897959</v>
      </c>
      <c r="V1271">
        <v>71.428571428571445</v>
      </c>
      <c r="W1271">
        <v>100</v>
      </c>
      <c r="X1271">
        <v>79.591836734693885</v>
      </c>
      <c r="Y1271">
        <v>56.156135863935283</v>
      </c>
      <c r="Z1271">
        <v>1.4427864197660096</v>
      </c>
      <c r="AA1271">
        <v>0</v>
      </c>
      <c r="AB1271">
        <v>55.872713668565133</v>
      </c>
      <c r="AE1271">
        <v>1.2997347480106103</v>
      </c>
      <c r="AF1271">
        <v>1.6783390050901563</v>
      </c>
      <c r="AG1271">
        <v>2414.369565217391</v>
      </c>
      <c r="AH1271">
        <v>93.877551020408163</v>
      </c>
      <c r="AI1271">
        <v>42.857142857142847</v>
      </c>
      <c r="AJ1271">
        <v>859.38398965911551</v>
      </c>
      <c r="AK1271">
        <v>-17.407326932640725</v>
      </c>
      <c r="AM1271">
        <v>-7.8697512390768996</v>
      </c>
      <c r="AN1271">
        <v>99</v>
      </c>
      <c r="AO1271">
        <v>99</v>
      </c>
      <c r="AP1271">
        <v>99</v>
      </c>
      <c r="AQ1271">
        <v>99</v>
      </c>
      <c r="AR1271">
        <v>221.41304347826087</v>
      </c>
      <c r="AS1271">
        <v>34.859682530994633</v>
      </c>
    </row>
    <row r="1272" spans="1:45">
      <c r="A1272">
        <v>17</v>
      </c>
      <c r="B1272">
        <v>334</v>
      </c>
      <c r="C1272">
        <v>2023</v>
      </c>
      <c r="D1272">
        <v>10</v>
      </c>
      <c r="E1272">
        <v>99</v>
      </c>
      <c r="F1272">
        <v>99</v>
      </c>
      <c r="G1272">
        <v>99</v>
      </c>
      <c r="H1272">
        <v>99</v>
      </c>
      <c r="I1272">
        <v>99</v>
      </c>
      <c r="J1272">
        <v>999</v>
      </c>
      <c r="K1272">
        <v>99</v>
      </c>
      <c r="L1272">
        <v>99</v>
      </c>
      <c r="M1272">
        <v>13</v>
      </c>
      <c r="N1272">
        <v>99</v>
      </c>
      <c r="O1272">
        <v>99</v>
      </c>
      <c r="P1272">
        <v>99</v>
      </c>
      <c r="Q1272">
        <v>147</v>
      </c>
      <c r="R1272">
        <v>170</v>
      </c>
      <c r="S1272">
        <v>6.5705882352941183</v>
      </c>
      <c r="T1272">
        <v>13</v>
      </c>
      <c r="U1272">
        <v>372.05647058823513</v>
      </c>
      <c r="V1272">
        <v>83.529411764705884</v>
      </c>
      <c r="W1272">
        <v>100</v>
      </c>
      <c r="X1272">
        <v>66.470588235294116</v>
      </c>
      <c r="Y1272">
        <v>59.988007521227367</v>
      </c>
      <c r="Z1272">
        <v>1.3408797401365471</v>
      </c>
      <c r="AA1272">
        <v>0</v>
      </c>
      <c r="AB1272">
        <v>73.512111796573109</v>
      </c>
      <c r="AE1272">
        <v>1.768070722828913</v>
      </c>
      <c r="AF1272">
        <v>2.2043503940444995</v>
      </c>
      <c r="AG1272">
        <v>2399.6746987951806</v>
      </c>
      <c r="AH1272">
        <v>97.647058823529406</v>
      </c>
      <c r="AI1272">
        <v>73.529411764705884</v>
      </c>
      <c r="AJ1272">
        <v>724.135822453115</v>
      </c>
      <c r="AK1272">
        <v>19.601327543198536</v>
      </c>
      <c r="AM1272">
        <v>25.67738616231836</v>
      </c>
      <c r="AN1272">
        <v>99</v>
      </c>
      <c r="AO1272">
        <v>99</v>
      </c>
      <c r="AP1272">
        <v>99</v>
      </c>
      <c r="AQ1272">
        <v>99</v>
      </c>
      <c r="AR1272">
        <v>219.14457831325305</v>
      </c>
      <c r="AS1272">
        <v>35.199979879411096</v>
      </c>
    </row>
    <row r="1273" spans="1:45">
      <c r="A1273">
        <v>17</v>
      </c>
      <c r="B1273">
        <v>335</v>
      </c>
      <c r="C1273">
        <v>2023</v>
      </c>
      <c r="D1273">
        <v>11</v>
      </c>
      <c r="E1273">
        <v>99</v>
      </c>
      <c r="F1273">
        <v>99</v>
      </c>
      <c r="G1273">
        <v>99</v>
      </c>
      <c r="H1273">
        <v>99</v>
      </c>
      <c r="I1273">
        <v>99</v>
      </c>
      <c r="J1273">
        <v>999</v>
      </c>
      <c r="K1273">
        <v>99</v>
      </c>
      <c r="L1273">
        <v>99</v>
      </c>
      <c r="M1273">
        <v>13</v>
      </c>
      <c r="N1273">
        <v>99</v>
      </c>
      <c r="O1273">
        <v>99</v>
      </c>
      <c r="P1273">
        <v>99</v>
      </c>
      <c r="Q1273">
        <v>170</v>
      </c>
      <c r="R1273">
        <v>185</v>
      </c>
      <c r="S1273">
        <v>6.762162162162161</v>
      </c>
      <c r="T1273">
        <v>13</v>
      </c>
      <c r="U1273">
        <v>385.94378378378406</v>
      </c>
      <c r="V1273">
        <v>86.486486486486498</v>
      </c>
      <c r="W1273">
        <v>100</v>
      </c>
      <c r="X1273">
        <v>73.513513513513516</v>
      </c>
      <c r="Y1273">
        <v>58.259631165332145</v>
      </c>
      <c r="Z1273">
        <v>1.2292276967511702</v>
      </c>
      <c r="AA1273">
        <v>0</v>
      </c>
      <c r="AB1273">
        <v>63.942538940269849</v>
      </c>
      <c r="AE1273">
        <v>2.1506626365961403</v>
      </c>
      <c r="AF1273">
        <v>2.7363447678821231</v>
      </c>
      <c r="AG1273">
        <v>2446.8342541436464</v>
      </c>
      <c r="AH1273">
        <v>97.837837837837824</v>
      </c>
      <c r="AI1273">
        <v>69.189189189189193</v>
      </c>
      <c r="AJ1273">
        <v>771.40474943147615</v>
      </c>
      <c r="AK1273">
        <v>-8.858357157114586</v>
      </c>
      <c r="AM1273">
        <v>9.2390068475522362</v>
      </c>
      <c r="AN1273">
        <v>99</v>
      </c>
      <c r="AO1273">
        <v>99</v>
      </c>
      <c r="AP1273">
        <v>99</v>
      </c>
      <c r="AQ1273">
        <v>99</v>
      </c>
      <c r="AR1273">
        <v>219.8563535911602</v>
      </c>
      <c r="AS1273">
        <v>36.054661797199678</v>
      </c>
    </row>
    <row r="1274" spans="1:45">
      <c r="A1274">
        <v>17</v>
      </c>
      <c r="B1274">
        <v>336</v>
      </c>
      <c r="C1274">
        <v>2023</v>
      </c>
      <c r="D1274">
        <v>12</v>
      </c>
      <c r="E1274">
        <v>99</v>
      </c>
      <c r="F1274">
        <v>99</v>
      </c>
      <c r="G1274">
        <v>99</v>
      </c>
      <c r="H1274">
        <v>99</v>
      </c>
      <c r="I1274">
        <v>99</v>
      </c>
      <c r="J1274">
        <v>999</v>
      </c>
      <c r="K1274">
        <v>99</v>
      </c>
      <c r="L1274">
        <v>99</v>
      </c>
      <c r="M1274">
        <v>13</v>
      </c>
      <c r="N1274">
        <v>99</v>
      </c>
      <c r="O1274">
        <v>99</v>
      </c>
      <c r="P1274">
        <v>99</v>
      </c>
      <c r="Q1274">
        <v>40</v>
      </c>
      <c r="R1274">
        <v>51</v>
      </c>
      <c r="S1274">
        <v>6.921568627450978</v>
      </c>
      <c r="T1274">
        <v>13</v>
      </c>
      <c r="U1274">
        <v>372.38431372549024</v>
      </c>
      <c r="V1274">
        <v>82.352941176470608</v>
      </c>
      <c r="W1274">
        <v>100</v>
      </c>
      <c r="X1274">
        <v>58.82352941176471</v>
      </c>
      <c r="Y1274">
        <v>66.923829609691268</v>
      </c>
      <c r="Z1274">
        <v>1.557312129542334</v>
      </c>
      <c r="AA1274">
        <v>0</v>
      </c>
      <c r="AB1274">
        <v>69.626306920603611</v>
      </c>
      <c r="AE1274">
        <v>2.570564516129032</v>
      </c>
      <c r="AF1274">
        <v>3.1363857809339</v>
      </c>
      <c r="AG1274">
        <v>2610.4897959183672</v>
      </c>
      <c r="AH1274">
        <v>96.078431372549034</v>
      </c>
      <c r="AI1274">
        <v>76.470588235294116</v>
      </c>
      <c r="AJ1274">
        <v>832.86844203188014</v>
      </c>
      <c r="AK1274">
        <v>0.21504456863622756</v>
      </c>
      <c r="AM1274">
        <v>18.290476932962424</v>
      </c>
      <c r="AN1274">
        <v>99</v>
      </c>
      <c r="AO1274">
        <v>99</v>
      </c>
      <c r="AP1274">
        <v>99</v>
      </c>
      <c r="AQ1274">
        <v>99</v>
      </c>
      <c r="AR1274">
        <v>217.20408163265304</v>
      </c>
      <c r="AS1274">
        <v>36.191974439521459</v>
      </c>
    </row>
    <row r="1275" spans="1:45">
      <c r="A1275">
        <v>17</v>
      </c>
      <c r="B1275">
        <v>337</v>
      </c>
      <c r="C1275">
        <v>2023</v>
      </c>
      <c r="D1275">
        <v>1</v>
      </c>
      <c r="E1275">
        <v>99</v>
      </c>
      <c r="F1275">
        <v>99</v>
      </c>
      <c r="G1275">
        <v>99</v>
      </c>
      <c r="H1275">
        <v>99</v>
      </c>
      <c r="I1275">
        <v>99</v>
      </c>
      <c r="J1275">
        <v>999</v>
      </c>
      <c r="K1275">
        <v>99</v>
      </c>
      <c r="L1275">
        <v>99</v>
      </c>
      <c r="M1275">
        <v>14</v>
      </c>
      <c r="N1275">
        <v>99</v>
      </c>
      <c r="O1275">
        <v>99</v>
      </c>
      <c r="P1275">
        <v>99</v>
      </c>
      <c r="Q1275">
        <v>47</v>
      </c>
      <c r="R1275">
        <v>51</v>
      </c>
      <c r="S1275">
        <v>7.5098039215686274</v>
      </c>
      <c r="T1275">
        <v>14</v>
      </c>
      <c r="U1275">
        <v>395.48431372549027</v>
      </c>
      <c r="V1275">
        <v>96.078431372549034</v>
      </c>
      <c r="W1275">
        <v>100</v>
      </c>
      <c r="X1275">
        <v>80.392156862745054</v>
      </c>
      <c r="Y1275">
        <v>57.459685347338997</v>
      </c>
      <c r="Z1275">
        <v>1.1777770523671551</v>
      </c>
      <c r="AA1275">
        <v>0</v>
      </c>
      <c r="AB1275">
        <v>54.27660110283108</v>
      </c>
      <c r="AE1275">
        <v>0.93201754385964941</v>
      </c>
      <c r="AF1275">
        <v>1.229045813013711</v>
      </c>
      <c r="AG1275">
        <v>2325.4893617021276</v>
      </c>
      <c r="AH1275">
        <v>92.15686274509801</v>
      </c>
      <c r="AI1275">
        <v>70.588235294117652</v>
      </c>
      <c r="AJ1275">
        <v>704.87713950852503</v>
      </c>
      <c r="AK1275">
        <v>18.700532495820998</v>
      </c>
      <c r="AM1275">
        <v>3.9966613961405559</v>
      </c>
      <c r="AN1275">
        <v>99</v>
      </c>
      <c r="AO1275">
        <v>99</v>
      </c>
      <c r="AP1275">
        <v>99</v>
      </c>
      <c r="AQ1275">
        <v>99</v>
      </c>
      <c r="AR1275">
        <v>218.17021276595736</v>
      </c>
      <c r="AS1275">
        <v>37.940169401099439</v>
      </c>
    </row>
    <row r="1276" spans="1:45">
      <c r="A1276">
        <v>17</v>
      </c>
      <c r="B1276">
        <v>338</v>
      </c>
      <c r="C1276">
        <v>2023</v>
      </c>
      <c r="D1276">
        <v>2</v>
      </c>
      <c r="E1276">
        <v>99</v>
      </c>
      <c r="F1276">
        <v>99</v>
      </c>
      <c r="G1276">
        <v>99</v>
      </c>
      <c r="H1276">
        <v>99</v>
      </c>
      <c r="I1276">
        <v>99</v>
      </c>
      <c r="J1276">
        <v>999</v>
      </c>
      <c r="K1276">
        <v>99</v>
      </c>
      <c r="L1276">
        <v>99</v>
      </c>
      <c r="M1276">
        <v>14</v>
      </c>
      <c r="N1276">
        <v>99</v>
      </c>
      <c r="O1276">
        <v>99</v>
      </c>
      <c r="P1276">
        <v>99</v>
      </c>
      <c r="Q1276">
        <v>23</v>
      </c>
      <c r="R1276">
        <v>24</v>
      </c>
      <c r="S1276">
        <v>7.5</v>
      </c>
      <c r="T1276">
        <v>14</v>
      </c>
      <c r="U1276">
        <v>426.96666666666658</v>
      </c>
      <c r="V1276">
        <v>95.833333333333314</v>
      </c>
      <c r="W1276">
        <v>100</v>
      </c>
      <c r="X1276">
        <v>83.333333333333314</v>
      </c>
      <c r="Y1276">
        <v>65.335318847380691</v>
      </c>
      <c r="Z1276">
        <v>1.5</v>
      </c>
      <c r="AA1276">
        <v>0</v>
      </c>
      <c r="AB1276">
        <v>84.2108761617379</v>
      </c>
      <c r="AE1276">
        <v>0.65627563576702197</v>
      </c>
      <c r="AF1276">
        <v>0.94615585404388092</v>
      </c>
      <c r="AG1276">
        <v>2427.086956521739</v>
      </c>
      <c r="AH1276">
        <v>95.833333333333314</v>
      </c>
      <c r="AI1276">
        <v>58.33333333333335</v>
      </c>
      <c r="AJ1276">
        <v>589.66828648888486</v>
      </c>
      <c r="AK1276">
        <v>24.694743312077609</v>
      </c>
      <c r="AM1276">
        <v>39.086087237609931</v>
      </c>
      <c r="AN1276">
        <v>99</v>
      </c>
      <c r="AO1276">
        <v>99</v>
      </c>
      <c r="AP1276">
        <v>99</v>
      </c>
      <c r="AQ1276">
        <v>99</v>
      </c>
      <c r="AR1276">
        <v>223.82608695652181</v>
      </c>
      <c r="AS1276">
        <v>37.614801455522951</v>
      </c>
    </row>
    <row r="1277" spans="1:45">
      <c r="A1277">
        <v>17</v>
      </c>
      <c r="B1277">
        <v>339</v>
      </c>
      <c r="C1277">
        <v>2023</v>
      </c>
      <c r="D1277">
        <v>3</v>
      </c>
      <c r="E1277">
        <v>99</v>
      </c>
      <c r="F1277">
        <v>99</v>
      </c>
      <c r="G1277">
        <v>99</v>
      </c>
      <c r="H1277">
        <v>99</v>
      </c>
      <c r="I1277">
        <v>99</v>
      </c>
      <c r="J1277">
        <v>999</v>
      </c>
      <c r="K1277">
        <v>99</v>
      </c>
      <c r="L1277">
        <v>99</v>
      </c>
      <c r="M1277">
        <v>14</v>
      </c>
      <c r="N1277">
        <v>99</v>
      </c>
      <c r="O1277">
        <v>99</v>
      </c>
      <c r="P1277">
        <v>99</v>
      </c>
      <c r="Q1277">
        <v>52</v>
      </c>
      <c r="R1277">
        <v>70</v>
      </c>
      <c r="S1277">
        <v>7.2714285714285696</v>
      </c>
      <c r="T1277">
        <v>14</v>
      </c>
      <c r="U1277">
        <v>390.01714285714303</v>
      </c>
      <c r="V1277">
        <v>90</v>
      </c>
      <c r="W1277">
        <v>100</v>
      </c>
      <c r="X1277">
        <v>75.714285714285694</v>
      </c>
      <c r="Y1277">
        <v>63.709682985574759</v>
      </c>
      <c r="Z1277">
        <v>1.3514164904322596</v>
      </c>
      <c r="AA1277">
        <v>0</v>
      </c>
      <c r="AB1277">
        <v>56.539587310139311</v>
      </c>
      <c r="AE1277">
        <v>1.4084507042253516</v>
      </c>
      <c r="AF1277">
        <v>1.8327309753768315</v>
      </c>
      <c r="AG1277">
        <v>2574.7230769230764</v>
      </c>
      <c r="AH1277">
        <v>92.857142857142875</v>
      </c>
      <c r="AI1277">
        <v>65.714285714285694</v>
      </c>
      <c r="AJ1277">
        <v>795.30658834656685</v>
      </c>
      <c r="AK1277">
        <v>-19.225487393119504</v>
      </c>
      <c r="AM1277">
        <v>32.89303627449641</v>
      </c>
      <c r="AN1277">
        <v>99</v>
      </c>
      <c r="AO1277">
        <v>99</v>
      </c>
      <c r="AP1277">
        <v>99</v>
      </c>
      <c r="AQ1277">
        <v>99</v>
      </c>
      <c r="AR1277">
        <v>216.15384615384605</v>
      </c>
      <c r="AS1277">
        <v>38.489764535636994</v>
      </c>
    </row>
    <row r="1278" spans="1:45">
      <c r="A1278">
        <v>17</v>
      </c>
      <c r="B1278">
        <v>340</v>
      </c>
      <c r="C1278">
        <v>2023</v>
      </c>
      <c r="D1278">
        <v>4</v>
      </c>
      <c r="E1278">
        <v>99</v>
      </c>
      <c r="F1278">
        <v>99</v>
      </c>
      <c r="G1278">
        <v>99</v>
      </c>
      <c r="H1278">
        <v>99</v>
      </c>
      <c r="I1278">
        <v>99</v>
      </c>
      <c r="J1278">
        <v>999</v>
      </c>
      <c r="K1278">
        <v>99</v>
      </c>
      <c r="L1278">
        <v>99</v>
      </c>
      <c r="M1278">
        <v>14</v>
      </c>
      <c r="N1278">
        <v>99</v>
      </c>
      <c r="O1278">
        <v>99</v>
      </c>
      <c r="P1278">
        <v>99</v>
      </c>
      <c r="Q1278">
        <v>55</v>
      </c>
      <c r="R1278">
        <v>58</v>
      </c>
      <c r="S1278">
        <v>7.2982456140350882</v>
      </c>
      <c r="T1278">
        <v>14</v>
      </c>
      <c r="U1278">
        <v>410.95689655172407</v>
      </c>
      <c r="V1278">
        <v>86.206896551724128</v>
      </c>
      <c r="W1278">
        <v>100</v>
      </c>
      <c r="X1278">
        <v>86.206896551724128</v>
      </c>
      <c r="Y1278">
        <v>56.291225849238891</v>
      </c>
      <c r="Z1278">
        <v>1.1193088655630119</v>
      </c>
      <c r="AA1278">
        <v>0</v>
      </c>
      <c r="AB1278">
        <v>20.883378003988263</v>
      </c>
      <c r="AE1278">
        <v>1.6547788873038516</v>
      </c>
      <c r="AF1278">
        <v>2.2306202379222193</v>
      </c>
      <c r="AG1278">
        <v>2522.1153846153838</v>
      </c>
      <c r="AH1278">
        <v>89.65517241379311</v>
      </c>
      <c r="AI1278">
        <v>56.896551724137922</v>
      </c>
      <c r="AJ1278">
        <v>745.23647908788882</v>
      </c>
      <c r="AK1278">
        <v>29.340727156754305</v>
      </c>
      <c r="AM1278">
        <v>20.214243524661505</v>
      </c>
      <c r="AN1278">
        <v>99</v>
      </c>
      <c r="AO1278">
        <v>99</v>
      </c>
      <c r="AP1278">
        <v>99</v>
      </c>
      <c r="AQ1278">
        <v>99</v>
      </c>
      <c r="AR1278">
        <v>222.32692307692304</v>
      </c>
      <c r="AS1278">
        <v>37.507457331556679</v>
      </c>
    </row>
    <row r="1279" spans="1:45">
      <c r="A1279">
        <v>17</v>
      </c>
      <c r="B1279">
        <v>341</v>
      </c>
      <c r="C1279">
        <v>2023</v>
      </c>
      <c r="D1279">
        <v>5</v>
      </c>
      <c r="E1279">
        <v>99</v>
      </c>
      <c r="F1279">
        <v>99</v>
      </c>
      <c r="G1279">
        <v>99</v>
      </c>
      <c r="H1279">
        <v>99</v>
      </c>
      <c r="I1279">
        <v>99</v>
      </c>
      <c r="J1279">
        <v>999</v>
      </c>
      <c r="K1279">
        <v>99</v>
      </c>
      <c r="L1279">
        <v>99</v>
      </c>
      <c r="M1279">
        <v>14</v>
      </c>
      <c r="N1279">
        <v>99</v>
      </c>
      <c r="O1279">
        <v>99</v>
      </c>
      <c r="P1279">
        <v>99</v>
      </c>
      <c r="Q1279">
        <v>62</v>
      </c>
      <c r="R1279">
        <v>72</v>
      </c>
      <c r="S1279">
        <v>7.5138888888888893</v>
      </c>
      <c r="T1279">
        <v>14</v>
      </c>
      <c r="U1279">
        <v>418.44722222222225</v>
      </c>
      <c r="V1279">
        <v>93.055555555555557</v>
      </c>
      <c r="W1279">
        <v>100</v>
      </c>
      <c r="X1279">
        <v>87.5</v>
      </c>
      <c r="Y1279">
        <v>60.927575339319077</v>
      </c>
      <c r="Z1279">
        <v>1.5183420742115343</v>
      </c>
      <c r="AA1279">
        <v>0</v>
      </c>
      <c r="AB1279">
        <v>78.80402009336558</v>
      </c>
      <c r="AE1279">
        <v>1.7146939747558938</v>
      </c>
      <c r="AF1279">
        <v>2.3580030301327422</v>
      </c>
      <c r="AG1279">
        <v>2449.536231884058</v>
      </c>
      <c r="AH1279">
        <v>95.833333333333314</v>
      </c>
      <c r="AI1279">
        <v>59.722222222222221</v>
      </c>
      <c r="AJ1279">
        <v>708.81308383641294</v>
      </c>
      <c r="AK1279">
        <v>39.902755160688109</v>
      </c>
      <c r="AM1279">
        <v>43.294991988352486</v>
      </c>
      <c r="AN1279">
        <v>99</v>
      </c>
      <c r="AO1279">
        <v>99</v>
      </c>
      <c r="AP1279">
        <v>99</v>
      </c>
      <c r="AQ1279">
        <v>99</v>
      </c>
      <c r="AR1279">
        <v>221.59420289855075</v>
      </c>
      <c r="AS1279">
        <v>38.53708937368549</v>
      </c>
    </row>
    <row r="1280" spans="1:45">
      <c r="A1280">
        <v>17</v>
      </c>
      <c r="B1280">
        <v>342</v>
      </c>
      <c r="C1280">
        <v>2023</v>
      </c>
      <c r="D1280">
        <v>6</v>
      </c>
      <c r="E1280">
        <v>99</v>
      </c>
      <c r="F1280">
        <v>99</v>
      </c>
      <c r="G1280">
        <v>99</v>
      </c>
      <c r="H1280">
        <v>99</v>
      </c>
      <c r="I1280">
        <v>99</v>
      </c>
      <c r="J1280">
        <v>999</v>
      </c>
      <c r="K1280">
        <v>99</v>
      </c>
      <c r="L1280">
        <v>99</v>
      </c>
      <c r="M1280">
        <v>14</v>
      </c>
      <c r="N1280">
        <v>99</v>
      </c>
      <c r="O1280">
        <v>99</v>
      </c>
      <c r="P1280">
        <v>99</v>
      </c>
      <c r="Q1280">
        <v>62</v>
      </c>
      <c r="R1280">
        <v>69</v>
      </c>
      <c r="S1280">
        <v>7.4057971014492754</v>
      </c>
      <c r="T1280">
        <v>14</v>
      </c>
      <c r="U1280">
        <v>415.26376811594241</v>
      </c>
      <c r="V1280">
        <v>88.405797101449281</v>
      </c>
      <c r="W1280">
        <v>100</v>
      </c>
      <c r="X1280">
        <v>82.608695652173907</v>
      </c>
      <c r="Y1280">
        <v>64.586905773503261</v>
      </c>
      <c r="Z1280">
        <v>1.4377805014766276</v>
      </c>
      <c r="AA1280">
        <v>0</v>
      </c>
      <c r="AB1280">
        <v>58.194858784250542</v>
      </c>
      <c r="AE1280">
        <v>1.5384615384615381</v>
      </c>
      <c r="AF1280">
        <v>2.1151219794503979</v>
      </c>
      <c r="AG1280">
        <v>2613.5671641791046</v>
      </c>
      <c r="AH1280">
        <v>97.101449275362313</v>
      </c>
      <c r="AI1280">
        <v>56.521739130434781</v>
      </c>
      <c r="AJ1280">
        <v>999.56172819593621</v>
      </c>
      <c r="AK1280">
        <v>-7.9816776330583394</v>
      </c>
      <c r="AM1280">
        <v>4.6155551854742436</v>
      </c>
      <c r="AN1280">
        <v>99</v>
      </c>
      <c r="AO1280">
        <v>99</v>
      </c>
      <c r="AP1280">
        <v>99</v>
      </c>
      <c r="AQ1280">
        <v>99</v>
      </c>
      <c r="AR1280">
        <v>221.74626865671635</v>
      </c>
      <c r="AS1280">
        <v>37.943593872843195</v>
      </c>
    </row>
    <row r="1281" spans="1:45">
      <c r="A1281">
        <v>17</v>
      </c>
      <c r="B1281">
        <v>343</v>
      </c>
      <c r="C1281">
        <v>2023</v>
      </c>
      <c r="D1281">
        <v>7</v>
      </c>
      <c r="E1281">
        <v>99</v>
      </c>
      <c r="F1281">
        <v>99</v>
      </c>
      <c r="G1281">
        <v>99</v>
      </c>
      <c r="H1281">
        <v>99</v>
      </c>
      <c r="I1281">
        <v>99</v>
      </c>
      <c r="J1281">
        <v>999</v>
      </c>
      <c r="K1281">
        <v>99</v>
      </c>
      <c r="L1281">
        <v>99</v>
      </c>
      <c r="M1281">
        <v>14</v>
      </c>
      <c r="N1281">
        <v>99</v>
      </c>
      <c r="O1281">
        <v>99</v>
      </c>
      <c r="P1281">
        <v>99</v>
      </c>
      <c r="Q1281">
        <v>26</v>
      </c>
      <c r="R1281">
        <v>33</v>
      </c>
      <c r="S1281">
        <v>7.7878787878787872</v>
      </c>
      <c r="T1281">
        <v>14</v>
      </c>
      <c r="U1281">
        <v>416.7030303030304</v>
      </c>
      <c r="V1281">
        <v>96.969696969696983</v>
      </c>
      <c r="W1281">
        <v>100</v>
      </c>
      <c r="X1281">
        <v>90.909090909090892</v>
      </c>
      <c r="Y1281">
        <v>50.672372993147512</v>
      </c>
      <c r="Z1281">
        <v>1.3873361384557084</v>
      </c>
      <c r="AA1281">
        <v>0</v>
      </c>
      <c r="AB1281">
        <v>80.461720506969826</v>
      </c>
      <c r="AE1281">
        <v>1.1344104503265724</v>
      </c>
      <c r="AF1281">
        <v>1.5862332048423531</v>
      </c>
      <c r="AG1281">
        <v>2648</v>
      </c>
      <c r="AH1281">
        <v>96.969696969696983</v>
      </c>
      <c r="AI1281">
        <v>72.727272727272734</v>
      </c>
      <c r="AJ1281">
        <v>1005.9981051174998</v>
      </c>
      <c r="AK1281">
        <v>2.4155842748853034</v>
      </c>
      <c r="AM1281">
        <v>32.825708385861006</v>
      </c>
      <c r="AN1281">
        <v>99</v>
      </c>
      <c r="AO1281">
        <v>99</v>
      </c>
      <c r="AP1281">
        <v>99</v>
      </c>
      <c r="AQ1281">
        <v>99</v>
      </c>
      <c r="AR1281">
        <v>219.5</v>
      </c>
      <c r="AS1281">
        <v>39.708030969119342</v>
      </c>
    </row>
    <row r="1282" spans="1:45">
      <c r="A1282">
        <v>17</v>
      </c>
      <c r="B1282">
        <v>344</v>
      </c>
      <c r="C1282">
        <v>2023</v>
      </c>
      <c r="D1282">
        <v>8</v>
      </c>
      <c r="E1282">
        <v>99</v>
      </c>
      <c r="F1282">
        <v>99</v>
      </c>
      <c r="G1282">
        <v>99</v>
      </c>
      <c r="H1282">
        <v>99</v>
      </c>
      <c r="I1282">
        <v>99</v>
      </c>
      <c r="J1282">
        <v>999</v>
      </c>
      <c r="K1282">
        <v>99</v>
      </c>
      <c r="L1282">
        <v>99</v>
      </c>
      <c r="M1282">
        <v>14</v>
      </c>
      <c r="N1282">
        <v>99</v>
      </c>
      <c r="O1282">
        <v>99</v>
      </c>
      <c r="P1282">
        <v>99</v>
      </c>
      <c r="Q1282">
        <v>24</v>
      </c>
      <c r="R1282">
        <v>26</v>
      </c>
      <c r="S1282">
        <v>7.4230769230769251</v>
      </c>
      <c r="T1282">
        <v>14</v>
      </c>
      <c r="U1282">
        <v>417.4</v>
      </c>
      <c r="V1282">
        <v>88.461538461538439</v>
      </c>
      <c r="W1282">
        <v>100</v>
      </c>
      <c r="X1282">
        <v>80.769230769230745</v>
      </c>
      <c r="Y1282">
        <v>58.391832937887024</v>
      </c>
      <c r="Z1282">
        <v>1.6213260698736911</v>
      </c>
      <c r="AA1282">
        <v>0</v>
      </c>
      <c r="AB1282">
        <v>58.074882219139091</v>
      </c>
      <c r="AE1282">
        <v>0.66735112936344976</v>
      </c>
      <c r="AF1282">
        <v>0.94829890517107118</v>
      </c>
      <c r="AG1282">
        <v>2409.4230769230776</v>
      </c>
      <c r="AH1282">
        <v>100</v>
      </c>
      <c r="AI1282">
        <v>65.384615384615401</v>
      </c>
      <c r="AJ1282">
        <v>591.20139566537364</v>
      </c>
      <c r="AK1282">
        <v>39.973832843297345</v>
      </c>
      <c r="AM1282">
        <v>40.480028621387135</v>
      </c>
      <c r="AN1282">
        <v>99</v>
      </c>
      <c r="AO1282">
        <v>99</v>
      </c>
      <c r="AP1282">
        <v>99</v>
      </c>
      <c r="AQ1282">
        <v>99</v>
      </c>
      <c r="AR1282">
        <v>222.30769230769235</v>
      </c>
      <c r="AS1282">
        <v>37.962653643828268</v>
      </c>
    </row>
    <row r="1283" spans="1:45">
      <c r="A1283">
        <v>17</v>
      </c>
      <c r="B1283">
        <v>345</v>
      </c>
      <c r="C1283">
        <v>2023</v>
      </c>
      <c r="D1283">
        <v>9</v>
      </c>
      <c r="E1283">
        <v>99</v>
      </c>
      <c r="F1283">
        <v>99</v>
      </c>
      <c r="G1283">
        <v>99</v>
      </c>
      <c r="H1283">
        <v>99</v>
      </c>
      <c r="I1283">
        <v>99</v>
      </c>
      <c r="J1283">
        <v>999</v>
      </c>
      <c r="K1283">
        <v>99</v>
      </c>
      <c r="L1283">
        <v>99</v>
      </c>
      <c r="M1283">
        <v>14</v>
      </c>
      <c r="N1283">
        <v>99</v>
      </c>
      <c r="O1283">
        <v>99</v>
      </c>
      <c r="P1283">
        <v>99</v>
      </c>
      <c r="Q1283">
        <v>29</v>
      </c>
      <c r="R1283">
        <v>31</v>
      </c>
      <c r="S1283">
        <v>7.1290322580645133</v>
      </c>
      <c r="T1283">
        <v>14</v>
      </c>
      <c r="U1283">
        <v>402.04516129032254</v>
      </c>
      <c r="V1283">
        <v>93.548387096774221</v>
      </c>
      <c r="W1283">
        <v>100</v>
      </c>
      <c r="X1283">
        <v>80.645161290322562</v>
      </c>
      <c r="Y1283">
        <v>67.156302222500315</v>
      </c>
      <c r="Z1283">
        <v>1.4971356626931995</v>
      </c>
      <c r="AA1283">
        <v>0</v>
      </c>
      <c r="AB1283">
        <v>66.665042915584493</v>
      </c>
      <c r="AE1283">
        <v>0.8222811671087531</v>
      </c>
      <c r="AF1283">
        <v>1.1260543252140196</v>
      </c>
      <c r="AG1283">
        <v>2503.3448275862065</v>
      </c>
      <c r="AH1283">
        <v>93.548387096774221</v>
      </c>
      <c r="AI1283">
        <v>58.064516129032242</v>
      </c>
      <c r="AJ1283">
        <v>773.26420857708683</v>
      </c>
      <c r="AK1283">
        <v>-16.231599721915675</v>
      </c>
      <c r="AM1283">
        <v>-6.5182450161126484</v>
      </c>
      <c r="AN1283">
        <v>99</v>
      </c>
      <c r="AO1283">
        <v>99</v>
      </c>
      <c r="AP1283">
        <v>99</v>
      </c>
      <c r="AQ1283">
        <v>99</v>
      </c>
      <c r="AR1283">
        <v>221.86206896551724</v>
      </c>
      <c r="AS1283">
        <v>36.657233895012411</v>
      </c>
    </row>
    <row r="1284" spans="1:45">
      <c r="A1284">
        <v>17</v>
      </c>
      <c r="B1284">
        <v>346</v>
      </c>
      <c r="C1284">
        <v>2023</v>
      </c>
      <c r="D1284">
        <v>10</v>
      </c>
      <c r="E1284">
        <v>99</v>
      </c>
      <c r="F1284">
        <v>99</v>
      </c>
      <c r="G1284">
        <v>99</v>
      </c>
      <c r="H1284">
        <v>99</v>
      </c>
      <c r="I1284">
        <v>99</v>
      </c>
      <c r="J1284">
        <v>999</v>
      </c>
      <c r="K1284">
        <v>99</v>
      </c>
      <c r="L1284">
        <v>99</v>
      </c>
      <c r="M1284">
        <v>14</v>
      </c>
      <c r="N1284">
        <v>99</v>
      </c>
      <c r="O1284">
        <v>99</v>
      </c>
      <c r="P1284">
        <v>99</v>
      </c>
      <c r="Q1284">
        <v>135</v>
      </c>
      <c r="R1284">
        <v>158</v>
      </c>
      <c r="S1284">
        <v>7.0379746835443049</v>
      </c>
      <c r="T1284">
        <v>14</v>
      </c>
      <c r="U1284">
        <v>382.61202531645574</v>
      </c>
      <c r="V1284">
        <v>90.506329113924025</v>
      </c>
      <c r="W1284">
        <v>100</v>
      </c>
      <c r="X1284">
        <v>73.417721518987307</v>
      </c>
      <c r="Y1284">
        <v>52.709158233847994</v>
      </c>
      <c r="Z1284">
        <v>1.2673408618515256</v>
      </c>
      <c r="AA1284">
        <v>0</v>
      </c>
      <c r="AB1284">
        <v>65.580034354650479</v>
      </c>
      <c r="AE1284">
        <v>1.6432657306292251</v>
      </c>
      <c r="AF1284">
        <v>2.106873925938725</v>
      </c>
      <c r="AG1284">
        <v>2478.5</v>
      </c>
      <c r="AH1284">
        <v>97.468354430379762</v>
      </c>
      <c r="AI1284">
        <v>83.544303797468388</v>
      </c>
      <c r="AJ1284">
        <v>724.82527451202259</v>
      </c>
      <c r="AK1284">
        <v>4.172327654991415</v>
      </c>
      <c r="AM1284">
        <v>17.423084924608027</v>
      </c>
      <c r="AN1284">
        <v>99</v>
      </c>
      <c r="AO1284">
        <v>99</v>
      </c>
      <c r="AP1284">
        <v>99</v>
      </c>
      <c r="AQ1284">
        <v>99</v>
      </c>
      <c r="AR1284">
        <v>218.10389610389612</v>
      </c>
      <c r="AS1284">
        <v>36.850487939117215</v>
      </c>
    </row>
    <row r="1285" spans="1:45">
      <c r="A1285">
        <v>17</v>
      </c>
      <c r="B1285">
        <v>347</v>
      </c>
      <c r="C1285">
        <v>2023</v>
      </c>
      <c r="D1285">
        <v>11</v>
      </c>
      <c r="E1285">
        <v>99</v>
      </c>
      <c r="F1285">
        <v>99</v>
      </c>
      <c r="G1285">
        <v>99</v>
      </c>
      <c r="H1285">
        <v>99</v>
      </c>
      <c r="I1285">
        <v>99</v>
      </c>
      <c r="J1285">
        <v>999</v>
      </c>
      <c r="K1285">
        <v>99</v>
      </c>
      <c r="L1285">
        <v>99</v>
      </c>
      <c r="M1285">
        <v>14</v>
      </c>
      <c r="N1285">
        <v>99</v>
      </c>
      <c r="O1285">
        <v>99</v>
      </c>
      <c r="P1285">
        <v>99</v>
      </c>
      <c r="Q1285">
        <v>127</v>
      </c>
      <c r="R1285">
        <v>149</v>
      </c>
      <c r="S1285">
        <v>7.0671140939597308</v>
      </c>
      <c r="T1285">
        <v>14</v>
      </c>
      <c r="U1285">
        <v>381.22348993288574</v>
      </c>
      <c r="V1285">
        <v>89.932885906040255</v>
      </c>
      <c r="W1285">
        <v>100</v>
      </c>
      <c r="X1285">
        <v>73.825503355704697</v>
      </c>
      <c r="Y1285">
        <v>62.798960566422352</v>
      </c>
      <c r="Z1285">
        <v>1.3344401813947362</v>
      </c>
      <c r="AA1285">
        <v>0</v>
      </c>
      <c r="AB1285">
        <v>71.508624976979178</v>
      </c>
      <c r="AE1285">
        <v>1.7321553127179723</v>
      </c>
      <c r="AF1285">
        <v>2.1769124254011305</v>
      </c>
      <c r="AG1285">
        <v>2574.612244897959</v>
      </c>
      <c r="AH1285">
        <v>98.657718120805356</v>
      </c>
      <c r="AI1285">
        <v>82.55033557046977</v>
      </c>
      <c r="AJ1285">
        <v>903.32960399596413</v>
      </c>
      <c r="AK1285">
        <v>-3.9004586332552433</v>
      </c>
      <c r="AM1285">
        <v>6.2672062084290792</v>
      </c>
      <c r="AN1285">
        <v>99</v>
      </c>
      <c r="AO1285">
        <v>99</v>
      </c>
      <c r="AP1285">
        <v>99</v>
      </c>
      <c r="AQ1285">
        <v>99</v>
      </c>
      <c r="AR1285">
        <v>216.68707482993196</v>
      </c>
      <c r="AS1285">
        <v>37.250679102575475</v>
      </c>
    </row>
    <row r="1286" spans="1:45">
      <c r="A1286">
        <v>17</v>
      </c>
      <c r="B1286">
        <v>348</v>
      </c>
      <c r="C1286">
        <v>2023</v>
      </c>
      <c r="D1286">
        <v>12</v>
      </c>
      <c r="E1286">
        <v>99</v>
      </c>
      <c r="F1286">
        <v>99</v>
      </c>
      <c r="G1286">
        <v>99</v>
      </c>
      <c r="H1286">
        <v>99</v>
      </c>
      <c r="I1286">
        <v>99</v>
      </c>
      <c r="J1286">
        <v>999</v>
      </c>
      <c r="K1286">
        <v>99</v>
      </c>
      <c r="L1286">
        <v>99</v>
      </c>
      <c r="M1286">
        <v>14</v>
      </c>
      <c r="N1286">
        <v>99</v>
      </c>
      <c r="O1286">
        <v>99</v>
      </c>
      <c r="P1286">
        <v>99</v>
      </c>
      <c r="Q1286">
        <v>22</v>
      </c>
      <c r="R1286">
        <v>22</v>
      </c>
      <c r="S1286">
        <v>7.3181818181818192</v>
      </c>
      <c r="T1286">
        <v>14</v>
      </c>
      <c r="U1286">
        <v>398.7227272727273</v>
      </c>
      <c r="V1286">
        <v>100</v>
      </c>
      <c r="W1286">
        <v>100</v>
      </c>
      <c r="X1286">
        <v>86.363636363636346</v>
      </c>
      <c r="Y1286">
        <v>48.889884916079644</v>
      </c>
      <c r="Z1286">
        <v>1.0174104220726989</v>
      </c>
      <c r="AA1286">
        <v>0</v>
      </c>
      <c r="AB1286">
        <v>58.680318263045777</v>
      </c>
      <c r="AE1286">
        <v>1.1088709677419355</v>
      </c>
      <c r="AF1286">
        <v>1.4486437389042564</v>
      </c>
      <c r="AG1286">
        <v>2776.7142857142858</v>
      </c>
      <c r="AH1286">
        <v>95.454545454545439</v>
      </c>
      <c r="AI1286">
        <v>72.727272727272734</v>
      </c>
      <c r="AJ1286">
        <v>756.07502417212004</v>
      </c>
      <c r="AK1286">
        <v>-13.069961855432812</v>
      </c>
      <c r="AM1286">
        <v>7.4006388561824483</v>
      </c>
      <c r="AN1286">
        <v>99</v>
      </c>
      <c r="AO1286">
        <v>99</v>
      </c>
      <c r="AP1286">
        <v>99</v>
      </c>
      <c r="AQ1286">
        <v>99</v>
      </c>
      <c r="AR1286">
        <v>219.90476190476181</v>
      </c>
      <c r="AS1286">
        <v>37.520606790137151</v>
      </c>
    </row>
    <row r="1287" spans="1:45">
      <c r="A1287">
        <v>17</v>
      </c>
      <c r="B1287">
        <v>349</v>
      </c>
      <c r="C1287">
        <v>2023</v>
      </c>
      <c r="D1287">
        <v>1</v>
      </c>
      <c r="E1287">
        <v>99</v>
      </c>
      <c r="F1287">
        <v>99</v>
      </c>
      <c r="G1287">
        <v>99</v>
      </c>
      <c r="H1287">
        <v>99</v>
      </c>
      <c r="I1287">
        <v>99</v>
      </c>
      <c r="J1287">
        <v>999</v>
      </c>
      <c r="K1287">
        <v>99</v>
      </c>
      <c r="L1287">
        <v>99</v>
      </c>
      <c r="M1287">
        <v>15</v>
      </c>
      <c r="N1287">
        <v>99</v>
      </c>
      <c r="O1287">
        <v>99</v>
      </c>
      <c r="P1287">
        <v>99</v>
      </c>
      <c r="Q1287">
        <v>32</v>
      </c>
      <c r="R1287">
        <v>51</v>
      </c>
      <c r="S1287">
        <v>8.1568627450980387</v>
      </c>
      <c r="T1287">
        <v>15</v>
      </c>
      <c r="U1287">
        <v>405.69607843137243</v>
      </c>
      <c r="V1287">
        <v>100</v>
      </c>
      <c r="W1287">
        <v>100</v>
      </c>
      <c r="X1287">
        <v>78.431372549019613</v>
      </c>
      <c r="Y1287">
        <v>72.023443788877557</v>
      </c>
      <c r="Z1287">
        <v>1.4054871323496063</v>
      </c>
      <c r="AA1287">
        <v>0</v>
      </c>
      <c r="AB1287">
        <v>78.45288162115618</v>
      </c>
      <c r="AE1287">
        <v>0.93201754385964941</v>
      </c>
      <c r="AF1287">
        <v>1.2607808938239131</v>
      </c>
      <c r="AG1287">
        <v>2651.9761904761904</v>
      </c>
      <c r="AH1287">
        <v>82.352941176470608</v>
      </c>
      <c r="AI1287">
        <v>64.705882352941188</v>
      </c>
      <c r="AJ1287">
        <v>997.89279145739442</v>
      </c>
      <c r="AK1287">
        <v>-34.454811252003061</v>
      </c>
      <c r="AM1287">
        <v>-36.681861668190251</v>
      </c>
      <c r="AN1287">
        <v>99</v>
      </c>
      <c r="AO1287">
        <v>99</v>
      </c>
      <c r="AP1287">
        <v>99</v>
      </c>
      <c r="AQ1287">
        <v>99</v>
      </c>
      <c r="AR1287">
        <v>212.6666666666666</v>
      </c>
      <c r="AS1287">
        <v>40.640506146680657</v>
      </c>
    </row>
    <row r="1288" spans="1:45">
      <c r="A1288">
        <v>17</v>
      </c>
      <c r="B1288">
        <v>350</v>
      </c>
      <c r="C1288">
        <v>2023</v>
      </c>
      <c r="D1288">
        <v>2</v>
      </c>
      <c r="E1288">
        <v>99</v>
      </c>
      <c r="F1288">
        <v>99</v>
      </c>
      <c r="G1288">
        <v>99</v>
      </c>
      <c r="H1288">
        <v>99</v>
      </c>
      <c r="I1288">
        <v>99</v>
      </c>
      <c r="J1288">
        <v>999</v>
      </c>
      <c r="K1288">
        <v>99</v>
      </c>
      <c r="L1288">
        <v>99</v>
      </c>
      <c r="M1288">
        <v>15</v>
      </c>
      <c r="N1288">
        <v>99</v>
      </c>
      <c r="O1288">
        <v>99</v>
      </c>
      <c r="P1288">
        <v>99</v>
      </c>
      <c r="Q1288">
        <v>19</v>
      </c>
      <c r="R1288">
        <v>22</v>
      </c>
      <c r="S1288">
        <v>7.5454545454545459</v>
      </c>
      <c r="T1288">
        <v>15</v>
      </c>
      <c r="U1288">
        <v>409.76363636363641</v>
      </c>
      <c r="V1288">
        <v>90.909090909090892</v>
      </c>
      <c r="W1288">
        <v>100</v>
      </c>
      <c r="X1288">
        <v>77.272727272727266</v>
      </c>
      <c r="Y1288">
        <v>71.274294393717199</v>
      </c>
      <c r="Z1288">
        <v>1.4686813110366801</v>
      </c>
      <c r="AA1288">
        <v>0</v>
      </c>
      <c r="AB1288">
        <v>73.494498752068139</v>
      </c>
      <c r="AE1288">
        <v>0.60158599945310365</v>
      </c>
      <c r="AF1288">
        <v>0.83236452816718498</v>
      </c>
      <c r="AG1288">
        <v>2802.65</v>
      </c>
      <c r="AH1288">
        <v>90.909090909090892</v>
      </c>
      <c r="AI1288">
        <v>40.909090909090907</v>
      </c>
      <c r="AJ1288">
        <v>1035.7257974483398</v>
      </c>
      <c r="AK1288">
        <v>-23.893803878426567</v>
      </c>
      <c r="AM1288">
        <v>-4.5470946847159883</v>
      </c>
      <c r="AN1288">
        <v>99</v>
      </c>
      <c r="AO1288">
        <v>99</v>
      </c>
      <c r="AP1288">
        <v>99</v>
      </c>
      <c r="AQ1288">
        <v>99</v>
      </c>
      <c r="AR1288">
        <v>218.15</v>
      </c>
      <c r="AS1288">
        <v>38.647727357095341</v>
      </c>
    </row>
    <row r="1289" spans="1:45">
      <c r="A1289">
        <v>17</v>
      </c>
      <c r="B1289">
        <v>351</v>
      </c>
      <c r="C1289">
        <v>2023</v>
      </c>
      <c r="D1289">
        <v>3</v>
      </c>
      <c r="E1289">
        <v>99</v>
      </c>
      <c r="F1289">
        <v>99</v>
      </c>
      <c r="G1289">
        <v>99</v>
      </c>
      <c r="H1289">
        <v>99</v>
      </c>
      <c r="I1289">
        <v>99</v>
      </c>
      <c r="J1289">
        <v>999</v>
      </c>
      <c r="K1289">
        <v>99</v>
      </c>
      <c r="L1289">
        <v>99</v>
      </c>
      <c r="M1289">
        <v>15</v>
      </c>
      <c r="N1289">
        <v>99</v>
      </c>
      <c r="O1289">
        <v>99</v>
      </c>
      <c r="P1289">
        <v>99</v>
      </c>
      <c r="Q1289">
        <v>41</v>
      </c>
      <c r="R1289">
        <v>55</v>
      </c>
      <c r="S1289">
        <v>8.0181818181818176</v>
      </c>
      <c r="T1289">
        <v>15</v>
      </c>
      <c r="U1289">
        <v>423.48181818181826</v>
      </c>
      <c r="V1289">
        <v>94.545454545454561</v>
      </c>
      <c r="W1289">
        <v>100</v>
      </c>
      <c r="X1289">
        <v>80</v>
      </c>
      <c r="Y1289">
        <v>82.13117244751426</v>
      </c>
      <c r="Z1289">
        <v>1.5665933984391331</v>
      </c>
      <c r="AA1289">
        <v>0</v>
      </c>
      <c r="AB1289">
        <v>75.325569675159855</v>
      </c>
      <c r="AE1289">
        <v>1.1066398390342056</v>
      </c>
      <c r="AF1289">
        <v>1.5635596059143733</v>
      </c>
      <c r="AG1289">
        <v>2434.1698113207544</v>
      </c>
      <c r="AH1289">
        <v>96.363636363636346</v>
      </c>
      <c r="AI1289">
        <v>63.636363636363633</v>
      </c>
      <c r="AJ1289">
        <v>797.80861978648943</v>
      </c>
      <c r="AK1289">
        <v>-16.065068316208645</v>
      </c>
      <c r="AM1289">
        <v>2.0370057946683988</v>
      </c>
      <c r="AN1289">
        <v>99</v>
      </c>
      <c r="AO1289">
        <v>99</v>
      </c>
      <c r="AP1289">
        <v>99</v>
      </c>
      <c r="AQ1289">
        <v>99</v>
      </c>
      <c r="AR1289">
        <v>218.77358490566036</v>
      </c>
      <c r="AS1289">
        <v>40.144479555299512</v>
      </c>
    </row>
    <row r="1290" spans="1:45">
      <c r="A1290">
        <v>17</v>
      </c>
      <c r="B1290">
        <v>352</v>
      </c>
      <c r="C1290">
        <v>2023</v>
      </c>
      <c r="D1290">
        <v>4</v>
      </c>
      <c r="E1290">
        <v>99</v>
      </c>
      <c r="F1290">
        <v>99</v>
      </c>
      <c r="G1290">
        <v>99</v>
      </c>
      <c r="H1290">
        <v>99</v>
      </c>
      <c r="I1290">
        <v>99</v>
      </c>
      <c r="J1290">
        <v>999</v>
      </c>
      <c r="K1290">
        <v>99</v>
      </c>
      <c r="L1290">
        <v>99</v>
      </c>
      <c r="M1290">
        <v>15</v>
      </c>
      <c r="N1290">
        <v>99</v>
      </c>
      <c r="O1290">
        <v>99</v>
      </c>
      <c r="P1290">
        <v>99</v>
      </c>
      <c r="Q1290">
        <v>21</v>
      </c>
      <c r="R1290">
        <v>28</v>
      </c>
      <c r="S1290">
        <v>9.3214285714285694</v>
      </c>
      <c r="T1290">
        <v>15</v>
      </c>
      <c r="U1290">
        <v>461.09642857142882</v>
      </c>
      <c r="V1290">
        <v>100</v>
      </c>
      <c r="W1290">
        <v>100</v>
      </c>
      <c r="X1290">
        <v>96.428571428571445</v>
      </c>
      <c r="Y1290">
        <v>77.154152198896981</v>
      </c>
      <c r="Z1290">
        <v>1.3901071754306149</v>
      </c>
      <c r="AA1290">
        <v>0</v>
      </c>
      <c r="AB1290">
        <v>72.366988464267493</v>
      </c>
      <c r="AE1290">
        <v>0.79885877318116949</v>
      </c>
      <c r="AF1290">
        <v>1.2082343020176796</v>
      </c>
      <c r="AG1290">
        <v>2335.3703703703704</v>
      </c>
      <c r="AH1290">
        <v>96.428571428571445</v>
      </c>
      <c r="AI1290">
        <v>89.285714285714306</v>
      </c>
      <c r="AJ1290">
        <v>555.20927973807341</v>
      </c>
      <c r="AK1290">
        <v>-1.9089725603277936</v>
      </c>
      <c r="AM1290">
        <v>-39.19492816199741</v>
      </c>
      <c r="AN1290">
        <v>99</v>
      </c>
      <c r="AO1290">
        <v>99</v>
      </c>
      <c r="AP1290">
        <v>99</v>
      </c>
      <c r="AQ1290">
        <v>99</v>
      </c>
      <c r="AR1290">
        <v>219.29629629629633</v>
      </c>
      <c r="AS1290">
        <v>43.028775418334426</v>
      </c>
    </row>
    <row r="1291" spans="1:45">
      <c r="A1291">
        <v>17</v>
      </c>
      <c r="B1291">
        <v>353</v>
      </c>
      <c r="C1291">
        <v>2023</v>
      </c>
      <c r="D1291">
        <v>5</v>
      </c>
      <c r="E1291">
        <v>99</v>
      </c>
      <c r="F1291">
        <v>99</v>
      </c>
      <c r="G1291">
        <v>99</v>
      </c>
      <c r="H1291">
        <v>99</v>
      </c>
      <c r="I1291">
        <v>99</v>
      </c>
      <c r="J1291">
        <v>999</v>
      </c>
      <c r="K1291">
        <v>99</v>
      </c>
      <c r="L1291">
        <v>99</v>
      </c>
      <c r="M1291">
        <v>15</v>
      </c>
      <c r="N1291">
        <v>99</v>
      </c>
      <c r="O1291">
        <v>99</v>
      </c>
      <c r="P1291">
        <v>99</v>
      </c>
      <c r="Q1291">
        <v>47</v>
      </c>
      <c r="R1291">
        <v>54</v>
      </c>
      <c r="S1291">
        <v>8.4629629629629637</v>
      </c>
      <c r="T1291">
        <v>15</v>
      </c>
      <c r="U1291">
        <v>434.21851851851858</v>
      </c>
      <c r="V1291">
        <v>100</v>
      </c>
      <c r="W1291">
        <v>100</v>
      </c>
      <c r="X1291">
        <v>92.592592592592609</v>
      </c>
      <c r="Y1291">
        <v>56.48005571970932</v>
      </c>
      <c r="Z1291">
        <v>1.0837685102518111</v>
      </c>
      <c r="AA1291">
        <v>0</v>
      </c>
      <c r="AB1291">
        <v>55.682555261897491</v>
      </c>
      <c r="AE1291">
        <v>1.2860204810669202</v>
      </c>
      <c r="AF1291">
        <v>1.8351572098547724</v>
      </c>
      <c r="AG1291">
        <v>2512.8979591836724</v>
      </c>
      <c r="AH1291">
        <v>90.740740740740762</v>
      </c>
      <c r="AI1291">
        <v>74.074074074074076</v>
      </c>
      <c r="AJ1291">
        <v>831.42833198077051</v>
      </c>
      <c r="AK1291">
        <v>-4.38400531023201</v>
      </c>
      <c r="AM1291">
        <v>24.688049423053496</v>
      </c>
      <c r="AN1291">
        <v>99</v>
      </c>
      <c r="AO1291">
        <v>99</v>
      </c>
      <c r="AP1291">
        <v>99</v>
      </c>
      <c r="AQ1291">
        <v>99</v>
      </c>
      <c r="AR1291">
        <v>217.59183673469391</v>
      </c>
      <c r="AS1291">
        <v>41.900660233967741</v>
      </c>
    </row>
    <row r="1292" spans="1:45">
      <c r="A1292">
        <v>17</v>
      </c>
      <c r="B1292">
        <v>354</v>
      </c>
      <c r="C1292">
        <v>2023</v>
      </c>
      <c r="D1292">
        <v>6</v>
      </c>
      <c r="E1292">
        <v>99</v>
      </c>
      <c r="F1292">
        <v>99</v>
      </c>
      <c r="G1292">
        <v>99</v>
      </c>
      <c r="H1292">
        <v>99</v>
      </c>
      <c r="I1292">
        <v>99</v>
      </c>
      <c r="J1292">
        <v>999</v>
      </c>
      <c r="K1292">
        <v>99</v>
      </c>
      <c r="L1292">
        <v>99</v>
      </c>
      <c r="M1292">
        <v>15</v>
      </c>
      <c r="N1292">
        <v>99</v>
      </c>
      <c r="O1292">
        <v>99</v>
      </c>
      <c r="P1292">
        <v>99</v>
      </c>
      <c r="Q1292">
        <v>35</v>
      </c>
      <c r="R1292">
        <v>43</v>
      </c>
      <c r="S1292">
        <v>8.3953488372093048</v>
      </c>
      <c r="T1292">
        <v>15</v>
      </c>
      <c r="U1292">
        <v>441.77906976744191</v>
      </c>
      <c r="V1292">
        <v>100</v>
      </c>
      <c r="W1292">
        <v>100</v>
      </c>
      <c r="X1292">
        <v>90.697674418604677</v>
      </c>
      <c r="Y1292">
        <v>64.086400829097045</v>
      </c>
      <c r="Z1292">
        <v>1.4963449248507321</v>
      </c>
      <c r="AA1292">
        <v>0</v>
      </c>
      <c r="AB1292">
        <v>76.853532779240993</v>
      </c>
      <c r="AE1292">
        <v>0.95875139353400229</v>
      </c>
      <c r="AF1292">
        <v>1.402283678005579</v>
      </c>
      <c r="AG1292">
        <v>2391.75</v>
      </c>
      <c r="AH1292">
        <v>83.720930232558146</v>
      </c>
      <c r="AI1292">
        <v>65.116279069767444</v>
      </c>
      <c r="AJ1292">
        <v>719.34107097321282</v>
      </c>
      <c r="AK1292">
        <v>16.623184759026429</v>
      </c>
      <c r="AM1292">
        <v>27.51056444593339</v>
      </c>
      <c r="AN1292">
        <v>99</v>
      </c>
      <c r="AO1292">
        <v>99</v>
      </c>
      <c r="AP1292">
        <v>99</v>
      </c>
      <c r="AQ1292">
        <v>99</v>
      </c>
      <c r="AR1292">
        <v>220.86111111111111</v>
      </c>
      <c r="AS1292">
        <v>41.215997664522654</v>
      </c>
    </row>
    <row r="1293" spans="1:45">
      <c r="A1293">
        <v>17</v>
      </c>
      <c r="B1293">
        <v>355</v>
      </c>
      <c r="C1293">
        <v>2023</v>
      </c>
      <c r="D1293">
        <v>7</v>
      </c>
      <c r="E1293">
        <v>99</v>
      </c>
      <c r="F1293">
        <v>99</v>
      </c>
      <c r="G1293">
        <v>99</v>
      </c>
      <c r="H1293">
        <v>99</v>
      </c>
      <c r="I1293">
        <v>99</v>
      </c>
      <c r="J1293">
        <v>999</v>
      </c>
      <c r="K1293">
        <v>99</v>
      </c>
      <c r="L1293">
        <v>99</v>
      </c>
      <c r="M1293">
        <v>15</v>
      </c>
      <c r="N1293">
        <v>99</v>
      </c>
      <c r="O1293">
        <v>99</v>
      </c>
      <c r="P1293">
        <v>99</v>
      </c>
      <c r="Q1293">
        <v>19</v>
      </c>
      <c r="R1293">
        <v>25</v>
      </c>
      <c r="S1293">
        <v>8.7200000000000006</v>
      </c>
      <c r="T1293">
        <v>15</v>
      </c>
      <c r="U1293">
        <v>443.95200000000006</v>
      </c>
      <c r="V1293">
        <v>100</v>
      </c>
      <c r="W1293">
        <v>100</v>
      </c>
      <c r="X1293">
        <v>100</v>
      </c>
      <c r="Y1293">
        <v>54.700713852745608</v>
      </c>
      <c r="Z1293">
        <v>1.428845687959337</v>
      </c>
      <c r="AA1293">
        <v>0</v>
      </c>
      <c r="AB1293">
        <v>74.175270494050054</v>
      </c>
      <c r="AE1293">
        <v>0.8594018563080098</v>
      </c>
      <c r="AF1293">
        <v>1.2802726375810336</v>
      </c>
      <c r="AG1293">
        <v>2590.681818181818</v>
      </c>
      <c r="AH1293">
        <v>88</v>
      </c>
      <c r="AI1293">
        <v>60</v>
      </c>
      <c r="AJ1293">
        <v>715.36318724786383</v>
      </c>
      <c r="AK1293">
        <v>12.789337686393043</v>
      </c>
      <c r="AM1293">
        <v>-4.6577692856907689</v>
      </c>
      <c r="AN1293">
        <v>99</v>
      </c>
      <c r="AO1293">
        <v>99</v>
      </c>
      <c r="AP1293">
        <v>99</v>
      </c>
      <c r="AQ1293">
        <v>99</v>
      </c>
      <c r="AR1293">
        <v>218.81818181818181</v>
      </c>
      <c r="AS1293">
        <v>42.812698713783909</v>
      </c>
    </row>
    <row r="1294" spans="1:45">
      <c r="A1294">
        <v>17</v>
      </c>
      <c r="B1294">
        <v>356</v>
      </c>
      <c r="C1294">
        <v>2023</v>
      </c>
      <c r="D1294">
        <v>8</v>
      </c>
      <c r="E1294">
        <v>99</v>
      </c>
      <c r="F1294">
        <v>99</v>
      </c>
      <c r="G1294">
        <v>99</v>
      </c>
      <c r="H1294">
        <v>99</v>
      </c>
      <c r="I1294">
        <v>99</v>
      </c>
      <c r="J1294">
        <v>999</v>
      </c>
      <c r="K1294">
        <v>99</v>
      </c>
      <c r="L1294">
        <v>99</v>
      </c>
      <c r="M1294">
        <v>15</v>
      </c>
      <c r="N1294">
        <v>99</v>
      </c>
      <c r="O1294">
        <v>99</v>
      </c>
      <c r="P1294">
        <v>99</v>
      </c>
      <c r="Q1294">
        <v>32</v>
      </c>
      <c r="R1294">
        <v>37</v>
      </c>
      <c r="S1294">
        <v>7.8611111111111107</v>
      </c>
      <c r="T1294">
        <v>15</v>
      </c>
      <c r="U1294">
        <v>407.50270270270255</v>
      </c>
      <c r="V1294">
        <v>100</v>
      </c>
      <c r="W1294">
        <v>100</v>
      </c>
      <c r="X1294">
        <v>86.486486486486498</v>
      </c>
      <c r="Y1294">
        <v>50.279626127352174</v>
      </c>
      <c r="AA1294">
        <v>0</v>
      </c>
      <c r="AE1294">
        <v>0.9496919917864477</v>
      </c>
      <c r="AF1294">
        <v>1.3175031857107498</v>
      </c>
      <c r="AG1294">
        <v>2663.5925925925926</v>
      </c>
      <c r="AH1294">
        <v>72.97297297297294</v>
      </c>
      <c r="AI1294">
        <v>64.864864864864884</v>
      </c>
      <c r="AJ1294">
        <v>993.72155945360635</v>
      </c>
      <c r="AK1294">
        <v>-16.035685939482551</v>
      </c>
      <c r="AN1294">
        <v>99</v>
      </c>
      <c r="AO1294">
        <v>99</v>
      </c>
      <c r="AP1294">
        <v>99</v>
      </c>
      <c r="AQ1294">
        <v>99</v>
      </c>
      <c r="AR1294">
        <v>216.55555555555557</v>
      </c>
      <c r="AS1294">
        <v>39.255375138845125</v>
      </c>
    </row>
    <row r="1295" spans="1:45">
      <c r="A1295">
        <v>17</v>
      </c>
      <c r="B1295">
        <v>357</v>
      </c>
      <c r="C1295">
        <v>2023</v>
      </c>
      <c r="D1295">
        <v>9</v>
      </c>
      <c r="E1295">
        <v>99</v>
      </c>
      <c r="F1295">
        <v>99</v>
      </c>
      <c r="G1295">
        <v>99</v>
      </c>
      <c r="H1295">
        <v>99</v>
      </c>
      <c r="I1295">
        <v>99</v>
      </c>
      <c r="J1295">
        <v>999</v>
      </c>
      <c r="K1295">
        <v>99</v>
      </c>
      <c r="L1295">
        <v>99</v>
      </c>
      <c r="M1295">
        <v>15</v>
      </c>
      <c r="N1295">
        <v>99</v>
      </c>
      <c r="O1295">
        <v>99</v>
      </c>
      <c r="P1295">
        <v>99</v>
      </c>
      <c r="Q1295">
        <v>31</v>
      </c>
      <c r="R1295">
        <v>41</v>
      </c>
      <c r="S1295">
        <v>8.0487804878048781</v>
      </c>
      <c r="T1295">
        <v>15</v>
      </c>
      <c r="U1295">
        <v>428.80243902439025</v>
      </c>
      <c r="V1295">
        <v>100</v>
      </c>
      <c r="W1295">
        <v>100</v>
      </c>
      <c r="X1295">
        <v>92.682926829268283</v>
      </c>
      <c r="Y1295">
        <v>48.264755043582042</v>
      </c>
      <c r="Z1295">
        <v>1.0580981445601845</v>
      </c>
      <c r="AA1295">
        <v>0</v>
      </c>
      <c r="AB1295">
        <v>45.992198633435635</v>
      </c>
      <c r="AE1295">
        <v>1.0875331564986737</v>
      </c>
      <c r="AF1295">
        <v>1.5884147573017919</v>
      </c>
      <c r="AG1295">
        <v>2565.4878048780483</v>
      </c>
      <c r="AH1295">
        <v>100</v>
      </c>
      <c r="AI1295">
        <v>70.731707317073187</v>
      </c>
      <c r="AJ1295">
        <v>866.49028879900686</v>
      </c>
      <c r="AK1295">
        <v>-1.3959250394599665</v>
      </c>
      <c r="AM1295">
        <v>20.803413351916021</v>
      </c>
      <c r="AN1295">
        <v>99</v>
      </c>
      <c r="AO1295">
        <v>99</v>
      </c>
      <c r="AP1295">
        <v>99</v>
      </c>
      <c r="AQ1295">
        <v>99</v>
      </c>
      <c r="AR1295">
        <v>219.39024390243904</v>
      </c>
      <c r="AS1295">
        <v>40.58778684678213</v>
      </c>
    </row>
    <row r="1296" spans="1:45">
      <c r="A1296">
        <v>17</v>
      </c>
      <c r="B1296">
        <v>358</v>
      </c>
      <c r="C1296">
        <v>2023</v>
      </c>
      <c r="D1296">
        <v>10</v>
      </c>
      <c r="E1296">
        <v>99</v>
      </c>
      <c r="F1296">
        <v>99</v>
      </c>
      <c r="G1296">
        <v>99</v>
      </c>
      <c r="H1296">
        <v>99</v>
      </c>
      <c r="I1296">
        <v>99</v>
      </c>
      <c r="J1296">
        <v>999</v>
      </c>
      <c r="K1296">
        <v>99</v>
      </c>
      <c r="L1296">
        <v>99</v>
      </c>
      <c r="M1296">
        <v>15</v>
      </c>
      <c r="N1296">
        <v>99</v>
      </c>
      <c r="O1296">
        <v>99</v>
      </c>
      <c r="P1296">
        <v>99</v>
      </c>
      <c r="Q1296">
        <v>105</v>
      </c>
      <c r="R1296">
        <v>165</v>
      </c>
      <c r="S1296">
        <v>7.8363636363636351</v>
      </c>
      <c r="T1296">
        <v>15</v>
      </c>
      <c r="U1296">
        <v>414.1333333333331</v>
      </c>
      <c r="V1296">
        <v>98.787878787878782</v>
      </c>
      <c r="W1296">
        <v>100</v>
      </c>
      <c r="X1296">
        <v>87.878787878787875</v>
      </c>
      <c r="Y1296">
        <v>49.480371784368991</v>
      </c>
      <c r="Z1296">
        <v>1.1189329824809684</v>
      </c>
      <c r="AA1296">
        <v>0</v>
      </c>
      <c r="AB1296">
        <v>71.602768526825997</v>
      </c>
      <c r="AE1296">
        <v>1.7160686427457104</v>
      </c>
      <c r="AF1296">
        <v>2.3814802168843556</v>
      </c>
      <c r="AG1296">
        <v>2743.8447204968938</v>
      </c>
      <c r="AH1296">
        <v>97.575757575757578</v>
      </c>
      <c r="AI1296">
        <v>84.848484848484858</v>
      </c>
      <c r="AJ1296">
        <v>855.8104840348301</v>
      </c>
      <c r="AK1296">
        <v>-11.030462154941523</v>
      </c>
      <c r="AM1296">
        <v>-20.142449478822353</v>
      </c>
      <c r="AN1296">
        <v>99</v>
      </c>
      <c r="AO1296">
        <v>99</v>
      </c>
      <c r="AP1296">
        <v>99</v>
      </c>
      <c r="AQ1296">
        <v>99</v>
      </c>
      <c r="AR1296">
        <v>218.64596273291929</v>
      </c>
      <c r="AS1296">
        <v>39.55456415825995</v>
      </c>
    </row>
    <row r="1297" spans="1:45">
      <c r="A1297">
        <v>17</v>
      </c>
      <c r="B1297">
        <v>359</v>
      </c>
      <c r="C1297">
        <v>2023</v>
      </c>
      <c r="D1297">
        <v>11</v>
      </c>
      <c r="E1297">
        <v>99</v>
      </c>
      <c r="F1297">
        <v>99</v>
      </c>
      <c r="G1297">
        <v>99</v>
      </c>
      <c r="H1297">
        <v>99</v>
      </c>
      <c r="I1297">
        <v>99</v>
      </c>
      <c r="J1297">
        <v>999</v>
      </c>
      <c r="K1297">
        <v>99</v>
      </c>
      <c r="L1297">
        <v>99</v>
      </c>
      <c r="M1297">
        <v>15</v>
      </c>
      <c r="N1297">
        <v>99</v>
      </c>
      <c r="O1297">
        <v>99</v>
      </c>
      <c r="P1297">
        <v>99</v>
      </c>
      <c r="Q1297">
        <v>94</v>
      </c>
      <c r="R1297">
        <v>121</v>
      </c>
      <c r="S1297">
        <v>7.7603305785123986</v>
      </c>
      <c r="T1297">
        <v>15</v>
      </c>
      <c r="U1297">
        <v>413.07851239669429</v>
      </c>
      <c r="V1297">
        <v>98.347107438016508</v>
      </c>
      <c r="W1297">
        <v>100</v>
      </c>
      <c r="X1297">
        <v>84.297520661157051</v>
      </c>
      <c r="Y1297">
        <v>60.622708298321101</v>
      </c>
      <c r="Z1297">
        <v>1.1500973252990361</v>
      </c>
      <c r="AA1297">
        <v>0</v>
      </c>
      <c r="AB1297">
        <v>70.621384030731178</v>
      </c>
      <c r="AE1297">
        <v>1.4066496163682862</v>
      </c>
      <c r="AF1297">
        <v>1.915547879269186</v>
      </c>
      <c r="AG1297">
        <v>2665.9411764705878</v>
      </c>
      <c r="AH1297">
        <v>98.347107438016508</v>
      </c>
      <c r="AI1297">
        <v>83.471074380165305</v>
      </c>
      <c r="AJ1297">
        <v>755.53491868113883</v>
      </c>
      <c r="AK1297">
        <v>-24.339064616234516</v>
      </c>
      <c r="AM1297">
        <v>-6.4220088680680529</v>
      </c>
      <c r="AN1297">
        <v>99</v>
      </c>
      <c r="AO1297">
        <v>99</v>
      </c>
      <c r="AP1297">
        <v>99</v>
      </c>
      <c r="AQ1297">
        <v>99</v>
      </c>
      <c r="AR1297">
        <v>218.33613445378151</v>
      </c>
      <c r="AS1297">
        <v>39.520555052809293</v>
      </c>
    </row>
    <row r="1298" spans="1:45">
      <c r="A1298">
        <v>17</v>
      </c>
      <c r="B1298">
        <v>360</v>
      </c>
      <c r="C1298">
        <v>2023</v>
      </c>
      <c r="D1298">
        <v>12</v>
      </c>
      <c r="E1298">
        <v>99</v>
      </c>
      <c r="F1298">
        <v>99</v>
      </c>
      <c r="G1298">
        <v>99</v>
      </c>
      <c r="H1298">
        <v>99</v>
      </c>
      <c r="I1298">
        <v>99</v>
      </c>
      <c r="J1298">
        <v>999</v>
      </c>
      <c r="K1298">
        <v>99</v>
      </c>
      <c r="L1298">
        <v>99</v>
      </c>
      <c r="M1298">
        <v>15</v>
      </c>
      <c r="N1298">
        <v>99</v>
      </c>
      <c r="O1298">
        <v>99</v>
      </c>
      <c r="P1298">
        <v>99</v>
      </c>
      <c r="Q1298">
        <v>17</v>
      </c>
      <c r="R1298">
        <v>21</v>
      </c>
      <c r="S1298">
        <v>7.7619047619047645</v>
      </c>
      <c r="T1298">
        <v>15</v>
      </c>
      <c r="U1298">
        <v>410.40476190476176</v>
      </c>
      <c r="V1298">
        <v>100</v>
      </c>
      <c r="W1298">
        <v>100</v>
      </c>
      <c r="X1298">
        <v>95.238095238095283</v>
      </c>
      <c r="Y1298">
        <v>45.69583159264392</v>
      </c>
      <c r="Z1298">
        <v>1.0647942749999011</v>
      </c>
      <c r="AA1298">
        <v>0</v>
      </c>
      <c r="AB1298">
        <v>59.182796267377263</v>
      </c>
      <c r="AE1298">
        <v>1.058467741935484</v>
      </c>
      <c r="AF1298">
        <v>1.4233103505222744</v>
      </c>
      <c r="AG1298">
        <v>2471.3333333333339</v>
      </c>
      <c r="AH1298">
        <v>85.714285714285694</v>
      </c>
      <c r="AI1298">
        <v>76.190476190476218</v>
      </c>
      <c r="AJ1298">
        <v>886.85424081099347</v>
      </c>
      <c r="AK1298">
        <v>-54.615957213162311</v>
      </c>
      <c r="AM1298">
        <v>-53.569395532808763</v>
      </c>
      <c r="AN1298">
        <v>99</v>
      </c>
      <c r="AO1298">
        <v>99</v>
      </c>
      <c r="AP1298">
        <v>99</v>
      </c>
      <c r="AQ1298">
        <v>99</v>
      </c>
      <c r="AR1298">
        <v>217.1666666666666</v>
      </c>
      <c r="AS1298">
        <v>39.09041280623407</v>
      </c>
    </row>
    <row r="1299" spans="1:45">
      <c r="A1299">
        <v>18</v>
      </c>
      <c r="B1299">
        <v>1</v>
      </c>
      <c r="C1299">
        <v>2024</v>
      </c>
      <c r="D1299">
        <v>99</v>
      </c>
      <c r="E1299">
        <v>99</v>
      </c>
      <c r="F1299">
        <v>99</v>
      </c>
      <c r="G1299">
        <v>99</v>
      </c>
      <c r="H1299">
        <v>99</v>
      </c>
      <c r="I1299">
        <v>99</v>
      </c>
      <c r="J1299">
        <v>999</v>
      </c>
      <c r="K1299">
        <v>99</v>
      </c>
      <c r="L1299">
        <v>99</v>
      </c>
      <c r="M1299">
        <v>99</v>
      </c>
      <c r="N1299">
        <v>99</v>
      </c>
      <c r="O1299">
        <v>99</v>
      </c>
      <c r="P1299">
        <v>9999</v>
      </c>
      <c r="Q1299">
        <v>7180</v>
      </c>
      <c r="R1299">
        <v>39087</v>
      </c>
      <c r="S1299">
        <v>3.3852753801890678</v>
      </c>
      <c r="T1299">
        <v>7.8695985877657524</v>
      </c>
      <c r="U1299">
        <v>293.92715736689865</v>
      </c>
      <c r="V1299">
        <v>5.6387034052242413</v>
      </c>
      <c r="W1299">
        <v>73.809706552050528</v>
      </c>
      <c r="X1299">
        <v>13.459718064829742</v>
      </c>
      <c r="Y1299">
        <v>51.447364453333122</v>
      </c>
      <c r="Z1299">
        <v>1.2610448990026613</v>
      </c>
      <c r="AA1299">
        <v>2.240750333938105</v>
      </c>
      <c r="AB1299">
        <v>76.638246236737146</v>
      </c>
      <c r="AC1299">
        <v>69.754708932045887</v>
      </c>
      <c r="AD1299">
        <v>74.286507022943951</v>
      </c>
      <c r="AE1299">
        <v>73.106273145550475</v>
      </c>
      <c r="AF1299">
        <v>70.752853310071075</v>
      </c>
      <c r="AG1299">
        <v>2128.9504620340799</v>
      </c>
      <c r="AH1299">
        <v>90.516028347020764</v>
      </c>
      <c r="AI1299">
        <v>0</v>
      </c>
      <c r="AJ1299">
        <v>541.93871379284622</v>
      </c>
      <c r="AK1299">
        <v>6.07008946278998</v>
      </c>
      <c r="AL1299">
        <v>0.45661485885242814</v>
      </c>
      <c r="AM1299">
        <v>-7.9441366784247549</v>
      </c>
      <c r="AN1299">
        <v>0</v>
      </c>
      <c r="AO1299">
        <v>99</v>
      </c>
      <c r="AP1299">
        <v>99</v>
      </c>
      <c r="AQ1299">
        <v>99</v>
      </c>
      <c r="AR1299">
        <v>225.21479639415605</v>
      </c>
      <c r="AS1299">
        <v>25.72756071179554</v>
      </c>
    </row>
    <row r="1300" spans="1:45">
      <c r="A1300">
        <v>18</v>
      </c>
      <c r="B1300">
        <v>2</v>
      </c>
      <c r="C1300">
        <v>2024</v>
      </c>
      <c r="D1300">
        <v>99</v>
      </c>
      <c r="E1300">
        <v>99</v>
      </c>
      <c r="F1300">
        <v>99</v>
      </c>
      <c r="G1300">
        <v>99</v>
      </c>
      <c r="H1300">
        <v>99</v>
      </c>
      <c r="I1300">
        <v>99</v>
      </c>
      <c r="J1300">
        <v>999</v>
      </c>
      <c r="K1300">
        <v>99</v>
      </c>
      <c r="L1300">
        <v>99</v>
      </c>
      <c r="M1300">
        <v>99</v>
      </c>
      <c r="N1300">
        <v>99</v>
      </c>
      <c r="O1300">
        <v>99</v>
      </c>
      <c r="P1300">
        <v>9999</v>
      </c>
      <c r="Q1300">
        <v>3775</v>
      </c>
      <c r="R1300">
        <v>14379</v>
      </c>
      <c r="S1300">
        <v>5.7363769225415808</v>
      </c>
      <c r="T1300">
        <v>8.5847416371096728</v>
      </c>
      <c r="U1300">
        <v>330.28048543014074</v>
      </c>
      <c r="V1300">
        <v>56.248696015021885</v>
      </c>
      <c r="W1300">
        <v>74.921760901314428</v>
      </c>
      <c r="X1300">
        <v>39.362959872035617</v>
      </c>
      <c r="Y1300">
        <v>74.003264365919449</v>
      </c>
      <c r="Z1300">
        <v>1.8182286986435912</v>
      </c>
      <c r="AA1300">
        <v>2.9513463460852076</v>
      </c>
      <c r="AB1300">
        <v>84.836212799544541</v>
      </c>
      <c r="AC1300">
        <v>56.354155178424946</v>
      </c>
      <c r="AD1300">
        <v>62.034817231349457</v>
      </c>
      <c r="AE1300">
        <v>26.893726854449557</v>
      </c>
      <c r="AF1300">
        <v>29.247146689928904</v>
      </c>
      <c r="AG1300">
        <v>2674.7108282912582</v>
      </c>
      <c r="AH1300">
        <v>99.972181653800646</v>
      </c>
      <c r="AI1300">
        <v>100</v>
      </c>
      <c r="AJ1300">
        <v>986.00560327979179</v>
      </c>
      <c r="AK1300">
        <v>-2.9592514015994431</v>
      </c>
      <c r="AL1300">
        <v>-7.4073104015884308</v>
      </c>
      <c r="AM1300">
        <v>-4.4810523039933292</v>
      </c>
      <c r="AN1300">
        <v>1</v>
      </c>
      <c r="AO1300">
        <v>99</v>
      </c>
      <c r="AP1300">
        <v>99</v>
      </c>
      <c r="AQ1300">
        <v>99</v>
      </c>
      <c r="AR1300">
        <v>218.20564712427847</v>
      </c>
      <c r="AS1300">
        <v>31.527502510726304</v>
      </c>
    </row>
    <row r="1301" spans="1:45">
      <c r="A1301">
        <v>18</v>
      </c>
      <c r="B1301">
        <v>3</v>
      </c>
      <c r="C1301">
        <v>2023</v>
      </c>
      <c r="D1301">
        <v>99</v>
      </c>
      <c r="E1301">
        <v>99</v>
      </c>
      <c r="F1301">
        <v>99</v>
      </c>
      <c r="G1301">
        <v>99</v>
      </c>
      <c r="H1301">
        <v>99</v>
      </c>
      <c r="I1301">
        <v>99</v>
      </c>
      <c r="J1301">
        <v>999</v>
      </c>
      <c r="K1301">
        <v>99</v>
      </c>
      <c r="L1301">
        <v>99</v>
      </c>
      <c r="M1301">
        <v>99</v>
      </c>
      <c r="N1301">
        <v>99</v>
      </c>
      <c r="O1301">
        <v>99</v>
      </c>
      <c r="P1301">
        <v>9999</v>
      </c>
      <c r="Q1301">
        <v>7475</v>
      </c>
      <c r="R1301">
        <v>42063</v>
      </c>
      <c r="S1301">
        <v>3.2647593097184378</v>
      </c>
      <c r="T1301">
        <v>7.7452868316572765</v>
      </c>
      <c r="U1301">
        <v>288.44318022965558</v>
      </c>
      <c r="V1301">
        <v>5.2849297482347914</v>
      </c>
      <c r="W1301">
        <v>71.823217554620442</v>
      </c>
      <c r="X1301">
        <v>11.116658345814612</v>
      </c>
      <c r="Y1301">
        <v>51.292892113876448</v>
      </c>
      <c r="Z1301">
        <v>1.2636630703747771</v>
      </c>
      <c r="AA1301">
        <v>2.2600001278864221</v>
      </c>
      <c r="AB1301">
        <v>76.564203912420496</v>
      </c>
      <c r="AC1301">
        <v>71.951699491597793</v>
      </c>
      <c r="AD1301">
        <v>75.927307568805887</v>
      </c>
      <c r="AE1301">
        <v>73.711972522080487</v>
      </c>
      <c r="AF1301">
        <v>70.881559173510638</v>
      </c>
      <c r="AG1301">
        <v>2107.5401170079404</v>
      </c>
      <c r="AH1301">
        <v>91.003970235123518</v>
      </c>
      <c r="AI1301">
        <v>0</v>
      </c>
      <c r="AJ1301">
        <v>530.03152961658782</v>
      </c>
      <c r="AK1301">
        <v>4.7215821463929268</v>
      </c>
      <c r="AL1301">
        <v>-0.95429321656460941</v>
      </c>
      <c r="AM1301">
        <v>-8.4002384013892009</v>
      </c>
      <c r="AN1301">
        <v>0</v>
      </c>
      <c r="AO1301">
        <v>99</v>
      </c>
      <c r="AP1301">
        <v>99</v>
      </c>
      <c r="AQ1301">
        <v>99</v>
      </c>
      <c r="AR1301">
        <v>224.82911094860003</v>
      </c>
      <c r="AS1301">
        <v>25.373611410245761</v>
      </c>
    </row>
    <row r="1302" spans="1:45">
      <c r="A1302">
        <v>18</v>
      </c>
      <c r="B1302">
        <v>4</v>
      </c>
      <c r="C1302">
        <v>2023</v>
      </c>
      <c r="D1302">
        <v>99</v>
      </c>
      <c r="E1302">
        <v>99</v>
      </c>
      <c r="F1302">
        <v>99</v>
      </c>
      <c r="G1302">
        <v>99</v>
      </c>
      <c r="H1302">
        <v>99</v>
      </c>
      <c r="I1302">
        <v>99</v>
      </c>
      <c r="J1302">
        <v>999</v>
      </c>
      <c r="K1302">
        <v>99</v>
      </c>
      <c r="L1302">
        <v>99</v>
      </c>
      <c r="M1302">
        <v>99</v>
      </c>
      <c r="N1302">
        <v>99</v>
      </c>
      <c r="O1302">
        <v>99</v>
      </c>
      <c r="P1302">
        <v>9999</v>
      </c>
      <c r="Q1302">
        <v>3809</v>
      </c>
      <c r="R1302">
        <v>15001</v>
      </c>
      <c r="S1302">
        <v>5.7796678006804081</v>
      </c>
      <c r="T1302">
        <v>8.7464169055396308</v>
      </c>
      <c r="U1302">
        <v>332.25778281448009</v>
      </c>
      <c r="V1302">
        <v>57.096193587094191</v>
      </c>
      <c r="W1302">
        <v>76.808212785814263</v>
      </c>
      <c r="X1302">
        <v>40.390640623958411</v>
      </c>
      <c r="Y1302">
        <v>74.187315257211495</v>
      </c>
      <c r="Z1302">
        <v>1.8443028618557376</v>
      </c>
      <c r="AA1302">
        <v>2.9245947486130932</v>
      </c>
      <c r="AB1302">
        <v>85.106430697292794</v>
      </c>
      <c r="AC1302">
        <v>58.244290919525646</v>
      </c>
      <c r="AD1302">
        <v>64.041260250707055</v>
      </c>
      <c r="AE1302">
        <v>26.288027477919528</v>
      </c>
      <c r="AF1302">
        <v>29.118440826489355</v>
      </c>
      <c r="AG1302">
        <v>2681.3449103393104</v>
      </c>
      <c r="AH1302">
        <v>99.960002666488876</v>
      </c>
      <c r="AI1302">
        <v>100</v>
      </c>
      <c r="AJ1302">
        <v>1008.3886374406038</v>
      </c>
      <c r="AK1302">
        <v>-3.5234386868327303</v>
      </c>
      <c r="AL1302">
        <v>-8.5001852182493138</v>
      </c>
      <c r="AM1302">
        <v>-4.5711498553655527</v>
      </c>
      <c r="AN1302">
        <v>1</v>
      </c>
      <c r="AO1302">
        <v>99</v>
      </c>
      <c r="AP1302">
        <v>99</v>
      </c>
      <c r="AQ1302">
        <v>99</v>
      </c>
      <c r="AR1302">
        <v>218.37097526831548</v>
      </c>
      <c r="AS1302">
        <v>31.659143376449752</v>
      </c>
    </row>
    <row r="1303" spans="1:45">
      <c r="A1303">
        <v>18</v>
      </c>
      <c r="B1303">
        <v>5</v>
      </c>
      <c r="C1303">
        <v>2022</v>
      </c>
      <c r="D1303">
        <v>99</v>
      </c>
      <c r="E1303">
        <v>99</v>
      </c>
      <c r="F1303">
        <v>99</v>
      </c>
      <c r="G1303">
        <v>99</v>
      </c>
      <c r="H1303">
        <v>99</v>
      </c>
      <c r="I1303">
        <v>99</v>
      </c>
      <c r="J1303">
        <v>999</v>
      </c>
      <c r="K1303">
        <v>99</v>
      </c>
      <c r="L1303">
        <v>99</v>
      </c>
      <c r="M1303">
        <v>99</v>
      </c>
      <c r="N1303">
        <v>99</v>
      </c>
      <c r="O1303">
        <v>99</v>
      </c>
      <c r="P1303">
        <v>9999</v>
      </c>
      <c r="Q1303">
        <v>7746</v>
      </c>
      <c r="R1303">
        <v>47275</v>
      </c>
      <c r="S1303">
        <v>3.2984164098203848</v>
      </c>
      <c r="T1303">
        <v>7.6952300370174509</v>
      </c>
      <c r="U1303">
        <v>289.46466821787448</v>
      </c>
      <c r="V1303">
        <v>5.1803278688524594</v>
      </c>
      <c r="W1303">
        <v>70.775251189846628</v>
      </c>
      <c r="X1303">
        <v>11.10946589106293</v>
      </c>
      <c r="Y1303">
        <v>49.679687024738087</v>
      </c>
      <c r="Z1303">
        <v>1.2589036498019677</v>
      </c>
      <c r="AA1303">
        <v>2.2615395343744966</v>
      </c>
      <c r="AB1303">
        <v>76.858731343314275</v>
      </c>
      <c r="AC1303">
        <v>71.150249784926018</v>
      </c>
      <c r="AD1303">
        <v>74.94235515870119</v>
      </c>
      <c r="AE1303">
        <v>76.399101472228054</v>
      </c>
      <c r="AF1303">
        <v>73.611236025651692</v>
      </c>
      <c r="AG1303">
        <v>2091.542763772175</v>
      </c>
      <c r="AH1303">
        <v>90.333157059756729</v>
      </c>
      <c r="AI1303">
        <v>0</v>
      </c>
      <c r="AJ1303">
        <v>525.50003948168842</v>
      </c>
      <c r="AK1303">
        <v>1.8247814983459472</v>
      </c>
      <c r="AL1303">
        <v>-5.2895897699281837</v>
      </c>
      <c r="AM1303">
        <v>-9.6417315870146627</v>
      </c>
      <c r="AN1303">
        <v>0</v>
      </c>
      <c r="AO1303">
        <v>99</v>
      </c>
      <c r="AP1303">
        <v>99</v>
      </c>
      <c r="AQ1303">
        <v>99</v>
      </c>
      <c r="AR1303">
        <v>224.67959850606911</v>
      </c>
      <c r="AS1303">
        <v>25.480350165904984</v>
      </c>
    </row>
    <row r="1304" spans="1:45">
      <c r="A1304">
        <v>18</v>
      </c>
      <c r="B1304">
        <v>6</v>
      </c>
      <c r="C1304">
        <v>2022</v>
      </c>
      <c r="D1304">
        <v>99</v>
      </c>
      <c r="E1304">
        <v>99</v>
      </c>
      <c r="F1304">
        <v>99</v>
      </c>
      <c r="G1304">
        <v>99</v>
      </c>
      <c r="H1304">
        <v>99</v>
      </c>
      <c r="I1304">
        <v>99</v>
      </c>
      <c r="J1304">
        <v>999</v>
      </c>
      <c r="K1304">
        <v>99</v>
      </c>
      <c r="L1304">
        <v>99</v>
      </c>
      <c r="M1304">
        <v>99</v>
      </c>
      <c r="N1304">
        <v>99</v>
      </c>
      <c r="O1304">
        <v>99</v>
      </c>
      <c r="P1304">
        <v>9999</v>
      </c>
      <c r="Q1304">
        <v>3844</v>
      </c>
      <c r="R1304">
        <v>14604</v>
      </c>
      <c r="S1304">
        <v>5.837365499280379</v>
      </c>
      <c r="T1304">
        <v>8.9662421254450813</v>
      </c>
      <c r="U1304">
        <v>335.91563133388195</v>
      </c>
      <c r="V1304">
        <v>58.490824431662553</v>
      </c>
      <c r="W1304">
        <v>79.129005751848823</v>
      </c>
      <c r="X1304">
        <v>42.392495206792653</v>
      </c>
      <c r="Y1304">
        <v>73.654057525016853</v>
      </c>
      <c r="Z1304">
        <v>1.8771152673907952</v>
      </c>
      <c r="AA1304">
        <v>2.9386397812405751</v>
      </c>
      <c r="AB1304">
        <v>84.42324484631969</v>
      </c>
      <c r="AC1304">
        <v>59.684435280660402</v>
      </c>
      <c r="AD1304">
        <v>64.090216508521266</v>
      </c>
      <c r="AE1304">
        <v>23.600898527771943</v>
      </c>
      <c r="AF1304">
        <v>26.388763974348297</v>
      </c>
      <c r="AG1304">
        <v>2632.857230895645</v>
      </c>
      <c r="AH1304">
        <v>99.445357436318815</v>
      </c>
      <c r="AI1304">
        <v>100</v>
      </c>
      <c r="AJ1304">
        <v>984.46103407780004</v>
      </c>
      <c r="AK1304">
        <v>-1.7114524426946476</v>
      </c>
      <c r="AL1304">
        <v>-4.1421436672785097</v>
      </c>
      <c r="AM1304">
        <v>-1.7841733478813837</v>
      </c>
      <c r="AN1304">
        <v>1</v>
      </c>
      <c r="AO1304">
        <v>99</v>
      </c>
      <c r="AP1304">
        <v>99</v>
      </c>
      <c r="AQ1304">
        <v>99</v>
      </c>
      <c r="AR1304">
        <v>218.71740619008483</v>
      </c>
      <c r="AS1304">
        <v>31.90238962952786</v>
      </c>
    </row>
    <row r="1305" spans="1:45">
      <c r="A1305">
        <v>18</v>
      </c>
      <c r="B1305">
        <v>7</v>
      </c>
      <c r="C1305">
        <v>2021</v>
      </c>
      <c r="D1305">
        <v>99</v>
      </c>
      <c r="E1305">
        <v>99</v>
      </c>
      <c r="F1305">
        <v>99</v>
      </c>
      <c r="G1305">
        <v>99</v>
      </c>
      <c r="H1305">
        <v>99</v>
      </c>
      <c r="I1305">
        <v>99</v>
      </c>
      <c r="J1305">
        <v>999</v>
      </c>
      <c r="K1305">
        <v>99</v>
      </c>
      <c r="L1305">
        <v>99</v>
      </c>
      <c r="M1305">
        <v>99</v>
      </c>
      <c r="N1305">
        <v>99</v>
      </c>
      <c r="O1305">
        <v>99</v>
      </c>
      <c r="P1305">
        <v>9999</v>
      </c>
      <c r="Q1305">
        <v>7372</v>
      </c>
      <c r="R1305">
        <v>42083.97</v>
      </c>
      <c r="S1305">
        <v>3.3500164076725656</v>
      </c>
      <c r="T1305">
        <v>7.9278166960008765</v>
      </c>
      <c r="U1305">
        <v>290.66929331999808</v>
      </c>
      <c r="V1305">
        <v>2.138581507400562E-2</v>
      </c>
      <c r="W1305">
        <v>75.047577498035508</v>
      </c>
      <c r="X1305">
        <v>11.175276477005378</v>
      </c>
      <c r="Y1305">
        <v>48.735880304469184</v>
      </c>
      <c r="Z1305">
        <v>1.2293960656554872</v>
      </c>
      <c r="AA1305">
        <v>2.2614029236255262</v>
      </c>
      <c r="AB1305">
        <v>83.910873966059029</v>
      </c>
      <c r="AC1305">
        <v>73.395532127787106</v>
      </c>
      <c r="AD1305">
        <v>79.859397310954051</v>
      </c>
      <c r="AE1305">
        <v>73.156395461324195</v>
      </c>
      <c r="AF1305">
        <v>70.368960481235945</v>
      </c>
      <c r="AG1305">
        <v>2095.5114187934564</v>
      </c>
      <c r="AH1305">
        <v>98.911770918950864</v>
      </c>
      <c r="AI1305">
        <v>0</v>
      </c>
      <c r="AJ1305">
        <v>527.81329508112754</v>
      </c>
      <c r="AK1305">
        <v>-7.3568263369218553E-2</v>
      </c>
      <c r="AL1305">
        <v>-3.8286707778627855</v>
      </c>
      <c r="AM1305">
        <v>0.69607057560030383</v>
      </c>
      <c r="AN1305">
        <v>0</v>
      </c>
      <c r="AO1305">
        <v>99</v>
      </c>
      <c r="AP1305">
        <v>99</v>
      </c>
      <c r="AQ1305">
        <v>99</v>
      </c>
      <c r="AR1305">
        <v>223.94460530687809</v>
      </c>
      <c r="AS1305">
        <v>25.847338236001619</v>
      </c>
    </row>
    <row r="1306" spans="1:45">
      <c r="A1306">
        <v>18</v>
      </c>
      <c r="B1306">
        <v>8</v>
      </c>
      <c r="C1306">
        <v>2021</v>
      </c>
      <c r="D1306">
        <v>99</v>
      </c>
      <c r="E1306">
        <v>99</v>
      </c>
      <c r="F1306">
        <v>99</v>
      </c>
      <c r="G1306">
        <v>99</v>
      </c>
      <c r="H1306">
        <v>99</v>
      </c>
      <c r="I1306">
        <v>99</v>
      </c>
      <c r="J1306">
        <v>999</v>
      </c>
      <c r="K1306">
        <v>99</v>
      </c>
      <c r="L1306">
        <v>99</v>
      </c>
      <c r="M1306">
        <v>99</v>
      </c>
      <c r="N1306">
        <v>99</v>
      </c>
      <c r="O1306">
        <v>99</v>
      </c>
      <c r="P1306">
        <v>9999</v>
      </c>
      <c r="Q1306">
        <v>4348</v>
      </c>
      <c r="R1306">
        <v>15442.06</v>
      </c>
      <c r="S1306">
        <v>5.6847583806823723</v>
      </c>
      <c r="T1306">
        <v>8.9545695328213988</v>
      </c>
      <c r="U1306">
        <v>333.56184990862619</v>
      </c>
      <c r="V1306">
        <v>7.2399666883822515</v>
      </c>
      <c r="W1306">
        <v>78.733018781172987</v>
      </c>
      <c r="X1306">
        <v>40.305503281297973</v>
      </c>
      <c r="Y1306">
        <v>71.628717993762109</v>
      </c>
      <c r="Z1306">
        <v>1.9978331517613392</v>
      </c>
      <c r="AA1306">
        <v>3.0078412081811159</v>
      </c>
      <c r="AB1306">
        <v>83.723409916755287</v>
      </c>
      <c r="AC1306">
        <v>59.762404416927119</v>
      </c>
      <c r="AD1306">
        <v>64.239864108272926</v>
      </c>
      <c r="AE1306">
        <v>26.843604538675795</v>
      </c>
      <c r="AF1306">
        <v>29.631039518764055</v>
      </c>
      <c r="AG1306">
        <v>2640.1150727299341</v>
      </c>
      <c r="AH1306">
        <v>98.795108942718784</v>
      </c>
      <c r="AI1306">
        <v>100</v>
      </c>
      <c r="AJ1306">
        <v>998.9833061677848</v>
      </c>
      <c r="AK1306">
        <v>-4.6425184715993595</v>
      </c>
      <c r="AL1306">
        <v>-6.1341537721055666</v>
      </c>
      <c r="AM1306">
        <v>0.74761833872185957</v>
      </c>
      <c r="AN1306">
        <v>1</v>
      </c>
      <c r="AO1306">
        <v>99</v>
      </c>
      <c r="AP1306">
        <v>99</v>
      </c>
      <c r="AQ1306">
        <v>99</v>
      </c>
      <c r="AR1306">
        <v>219.03821044546848</v>
      </c>
      <c r="AS1306">
        <v>31.651333559956903</v>
      </c>
    </row>
    <row r="1307" spans="1:45">
      <c r="A1307">
        <v>18</v>
      </c>
      <c r="B1307">
        <v>9</v>
      </c>
      <c r="C1307">
        <v>2020</v>
      </c>
      <c r="D1307">
        <v>99</v>
      </c>
      <c r="E1307">
        <v>99</v>
      </c>
      <c r="F1307">
        <v>99</v>
      </c>
      <c r="G1307">
        <v>99</v>
      </c>
      <c r="H1307">
        <v>99</v>
      </c>
      <c r="I1307">
        <v>99</v>
      </c>
      <c r="J1307">
        <v>999</v>
      </c>
      <c r="K1307">
        <v>99</v>
      </c>
      <c r="L1307">
        <v>99</v>
      </c>
      <c r="M1307">
        <v>99</v>
      </c>
      <c r="N1307">
        <v>99</v>
      </c>
      <c r="O1307">
        <v>99</v>
      </c>
      <c r="P1307">
        <v>9999</v>
      </c>
      <c r="Q1307">
        <v>7564</v>
      </c>
      <c r="R1307">
        <v>39159.510000000009</v>
      </c>
      <c r="S1307">
        <v>3.1471665503475399</v>
      </c>
      <c r="T1307">
        <v>7.8309457906904303</v>
      </c>
      <c r="U1307">
        <v>287.18225994145087</v>
      </c>
      <c r="V1307">
        <v>2.5536581024634887E-2</v>
      </c>
      <c r="W1307">
        <v>74.035655706621469</v>
      </c>
      <c r="X1307">
        <v>9.5608959356232983</v>
      </c>
      <c r="Y1307">
        <v>47.878822723912357</v>
      </c>
      <c r="Z1307">
        <v>1.2166836796162901</v>
      </c>
      <c r="AA1307">
        <v>2.2017721432463646</v>
      </c>
      <c r="AB1307">
        <v>84.935758681310176</v>
      </c>
      <c r="AC1307">
        <v>74.360911562600108</v>
      </c>
      <c r="AD1307">
        <v>78.487372968968515</v>
      </c>
      <c r="AE1307">
        <v>74.228706510693442</v>
      </c>
      <c r="AF1307">
        <v>71.653284273767568</v>
      </c>
      <c r="AG1307">
        <v>2076.5272430153982</v>
      </c>
      <c r="AH1307">
        <v>100</v>
      </c>
      <c r="AI1307">
        <v>0</v>
      </c>
      <c r="AJ1307">
        <v>524.09636326869293</v>
      </c>
      <c r="AK1307">
        <v>1.4808009587667437</v>
      </c>
      <c r="AL1307">
        <v>-3.1625472676241593</v>
      </c>
      <c r="AM1307">
        <v>0.63924902332679534</v>
      </c>
      <c r="AN1307">
        <v>0</v>
      </c>
      <c r="AO1307">
        <v>99</v>
      </c>
      <c r="AP1307">
        <v>99</v>
      </c>
      <c r="AQ1307">
        <v>99</v>
      </c>
      <c r="AR1307">
        <v>223.21115588655377</v>
      </c>
      <c r="AS1307">
        <v>25.780393757166447</v>
      </c>
    </row>
    <row r="1308" spans="1:45">
      <c r="A1308">
        <v>18</v>
      </c>
      <c r="B1308">
        <v>10</v>
      </c>
      <c r="C1308">
        <v>2020</v>
      </c>
      <c r="D1308">
        <v>99</v>
      </c>
      <c r="E1308">
        <v>99</v>
      </c>
      <c r="F1308">
        <v>99</v>
      </c>
      <c r="G1308">
        <v>99</v>
      </c>
      <c r="H1308">
        <v>99</v>
      </c>
      <c r="I1308">
        <v>99</v>
      </c>
      <c r="J1308">
        <v>999</v>
      </c>
      <c r="K1308">
        <v>99</v>
      </c>
      <c r="L1308">
        <v>99</v>
      </c>
      <c r="M1308">
        <v>99</v>
      </c>
      <c r="N1308">
        <v>99</v>
      </c>
      <c r="O1308">
        <v>99</v>
      </c>
      <c r="P1308">
        <v>9999</v>
      </c>
      <c r="Q1308">
        <v>3986</v>
      </c>
      <c r="R1308">
        <v>13595.7</v>
      </c>
      <c r="S1308">
        <v>5.4594908684363439</v>
      </c>
      <c r="T1308">
        <v>8.7065763439911148</v>
      </c>
      <c r="U1308">
        <v>327.23513831579294</v>
      </c>
      <c r="V1308">
        <v>7.18609560375707</v>
      </c>
      <c r="W1308">
        <v>76.068168612134755</v>
      </c>
      <c r="X1308">
        <v>36.437991423758994</v>
      </c>
      <c r="Y1308">
        <v>70.712405553968395</v>
      </c>
      <c r="Z1308">
        <v>2.036822672985902</v>
      </c>
      <c r="AA1308">
        <v>2.9967890126471786</v>
      </c>
      <c r="AB1308">
        <v>83.936682696018948</v>
      </c>
      <c r="AC1308">
        <v>59.726504931689647</v>
      </c>
      <c r="AD1308">
        <v>62.690589538726954</v>
      </c>
      <c r="AE1308">
        <v>25.771293489306554</v>
      </c>
      <c r="AF1308">
        <v>28.346715726232432</v>
      </c>
      <c r="AG1308">
        <v>2628.9139294041502</v>
      </c>
      <c r="AH1308">
        <v>100.00000000000001</v>
      </c>
      <c r="AI1308">
        <v>100.00000000000001</v>
      </c>
      <c r="AJ1308">
        <v>1021.61483869934</v>
      </c>
      <c r="AK1308">
        <v>-4.4693249376055002</v>
      </c>
      <c r="AL1308">
        <v>-7.12027678087789</v>
      </c>
      <c r="AM1308">
        <v>4.3650009243243071</v>
      </c>
      <c r="AN1308">
        <v>1</v>
      </c>
      <c r="AO1308">
        <v>99</v>
      </c>
      <c r="AP1308">
        <v>99</v>
      </c>
      <c r="AQ1308">
        <v>99</v>
      </c>
      <c r="AR1308">
        <v>218.59382042893495</v>
      </c>
      <c r="AS1308">
        <v>31.253353432454599</v>
      </c>
    </row>
    <row r="1309" spans="1:45">
      <c r="A1309">
        <v>18</v>
      </c>
      <c r="B1309">
        <v>11</v>
      </c>
      <c r="C1309">
        <v>2019</v>
      </c>
      <c r="D1309">
        <v>99</v>
      </c>
      <c r="E1309">
        <v>99</v>
      </c>
      <c r="F1309">
        <v>99</v>
      </c>
      <c r="G1309">
        <v>99</v>
      </c>
      <c r="H1309">
        <v>99</v>
      </c>
      <c r="I1309">
        <v>99</v>
      </c>
      <c r="J1309">
        <v>999</v>
      </c>
      <c r="K1309">
        <v>99</v>
      </c>
      <c r="L1309">
        <v>99</v>
      </c>
      <c r="M1309">
        <v>99</v>
      </c>
      <c r="N1309">
        <v>99</v>
      </c>
      <c r="O1309">
        <v>99</v>
      </c>
      <c r="P1309">
        <v>9999</v>
      </c>
      <c r="Q1309">
        <v>8014</v>
      </c>
      <c r="R1309">
        <v>46327</v>
      </c>
      <c r="S1309">
        <v>3.1857232283549557</v>
      </c>
      <c r="T1309">
        <v>7.6770134047099985</v>
      </c>
      <c r="U1309">
        <v>283.78150991862026</v>
      </c>
      <c r="V1309">
        <v>8.6342737496492312E-3</v>
      </c>
      <c r="W1309">
        <v>70.632676409005555</v>
      </c>
      <c r="X1309">
        <v>8.5155524855915559</v>
      </c>
      <c r="Y1309">
        <v>46.791054823748411</v>
      </c>
      <c r="Z1309">
        <v>1.1564256551087422</v>
      </c>
      <c r="AA1309">
        <v>2.2418773431019647</v>
      </c>
      <c r="AB1309">
        <v>87.248109623914203</v>
      </c>
      <c r="AC1309">
        <v>74.951271410152813</v>
      </c>
      <c r="AD1309">
        <v>79.2260062424035</v>
      </c>
      <c r="AE1309">
        <v>78.07044152342435</v>
      </c>
      <c r="AF1309">
        <v>75.834514459823552</v>
      </c>
      <c r="AG1309">
        <v>2068.2554788741536</v>
      </c>
      <c r="AH1309">
        <v>100</v>
      </c>
      <c r="AI1309">
        <v>0</v>
      </c>
      <c r="AJ1309">
        <v>518.91411598439265</v>
      </c>
      <c r="AK1309">
        <v>1.6447009183164671</v>
      </c>
      <c r="AL1309">
        <v>-3.2501132798883443</v>
      </c>
      <c r="AM1309">
        <v>-2.3539515128933961</v>
      </c>
      <c r="AN1309">
        <v>0</v>
      </c>
      <c r="AO1309">
        <v>99</v>
      </c>
      <c r="AP1309">
        <v>99</v>
      </c>
      <c r="AQ1309">
        <v>99</v>
      </c>
      <c r="AR1309">
        <v>222.69221960547077</v>
      </c>
      <c r="AS1309">
        <v>25.667928525888943</v>
      </c>
    </row>
    <row r="1310" spans="1:45">
      <c r="A1310">
        <v>18</v>
      </c>
      <c r="B1310">
        <v>12</v>
      </c>
      <c r="C1310">
        <v>2019</v>
      </c>
      <c r="D1310">
        <v>99</v>
      </c>
      <c r="E1310">
        <v>99</v>
      </c>
      <c r="F1310">
        <v>99</v>
      </c>
      <c r="G1310">
        <v>99</v>
      </c>
      <c r="H1310">
        <v>99</v>
      </c>
      <c r="I1310">
        <v>99</v>
      </c>
      <c r="J1310">
        <v>999</v>
      </c>
      <c r="K1310">
        <v>99</v>
      </c>
      <c r="L1310">
        <v>99</v>
      </c>
      <c r="M1310">
        <v>99</v>
      </c>
      <c r="N1310">
        <v>99</v>
      </c>
      <c r="O1310">
        <v>99</v>
      </c>
      <c r="P1310">
        <v>9999</v>
      </c>
      <c r="Q1310">
        <v>3959</v>
      </c>
      <c r="R1310">
        <v>13013</v>
      </c>
      <c r="S1310">
        <v>5.2266195343118413</v>
      </c>
      <c r="T1310">
        <v>8.4268039652655027</v>
      </c>
      <c r="U1310">
        <v>321.93593637132074</v>
      </c>
      <c r="V1310">
        <v>7.6923076923076898</v>
      </c>
      <c r="W1310">
        <v>72.481364789057125</v>
      </c>
      <c r="X1310">
        <v>33.551064320295097</v>
      </c>
      <c r="Y1310">
        <v>69.487656508754398</v>
      </c>
      <c r="Z1310">
        <v>1.9918897071999999</v>
      </c>
      <c r="AA1310">
        <v>3.0133228437369191</v>
      </c>
      <c r="AB1310">
        <v>86.533903288409249</v>
      </c>
      <c r="AC1310">
        <v>62.516105226336784</v>
      </c>
      <c r="AD1310">
        <v>62.322879862944603</v>
      </c>
      <c r="AE1310">
        <v>21.929558476575664</v>
      </c>
      <c r="AF1310">
        <v>24.165485540176441</v>
      </c>
      <c r="AG1310">
        <v>2594.2275416890802</v>
      </c>
      <c r="AH1310">
        <v>100</v>
      </c>
      <c r="AI1310">
        <v>100</v>
      </c>
      <c r="AJ1310">
        <v>999.89188677272671</v>
      </c>
      <c r="AK1310">
        <v>0.96384937350425437</v>
      </c>
      <c r="AL1310">
        <v>-3.4129292562298046</v>
      </c>
      <c r="AM1310">
        <v>4.0657414442340256</v>
      </c>
      <c r="AN1310">
        <v>1</v>
      </c>
      <c r="AO1310">
        <v>99</v>
      </c>
      <c r="AP1310">
        <v>99</v>
      </c>
      <c r="AQ1310">
        <v>99</v>
      </c>
      <c r="AR1310">
        <v>218.79536090340304</v>
      </c>
      <c r="AS1310">
        <v>30.718284119032106</v>
      </c>
    </row>
    <row r="1311" spans="1:45">
      <c r="A1311">
        <v>18</v>
      </c>
      <c r="B1311">
        <v>13</v>
      </c>
      <c r="C1311">
        <v>2018</v>
      </c>
      <c r="D1311">
        <v>99</v>
      </c>
      <c r="E1311">
        <v>99</v>
      </c>
      <c r="F1311">
        <v>99</v>
      </c>
      <c r="G1311">
        <v>99</v>
      </c>
      <c r="H1311">
        <v>99</v>
      </c>
      <c r="I1311">
        <v>99</v>
      </c>
      <c r="J1311">
        <v>999</v>
      </c>
      <c r="K1311">
        <v>99</v>
      </c>
      <c r="L1311">
        <v>99</v>
      </c>
      <c r="M1311">
        <v>99</v>
      </c>
      <c r="N1311">
        <v>99</v>
      </c>
      <c r="O1311">
        <v>99</v>
      </c>
      <c r="P1311">
        <v>9999</v>
      </c>
      <c r="Q1311">
        <v>8411</v>
      </c>
      <c r="R1311">
        <v>43930</v>
      </c>
      <c r="S1311">
        <v>3.3104712041884823</v>
      </c>
      <c r="T1311">
        <v>7.4678579558388352</v>
      </c>
      <c r="U1311">
        <v>280.30542931937327</v>
      </c>
      <c r="V1311">
        <v>9.788299567493737E-2</v>
      </c>
      <c r="W1311">
        <v>66.421579786023244</v>
      </c>
      <c r="X1311">
        <v>7.7373093557933101</v>
      </c>
      <c r="Y1311">
        <v>47.287385200408707</v>
      </c>
      <c r="Z1311">
        <v>1.3365962325512979</v>
      </c>
      <c r="AA1311">
        <v>2.4024378478695434</v>
      </c>
      <c r="AB1311">
        <v>77.906124403872013</v>
      </c>
      <c r="AC1311">
        <v>72.617733135506441</v>
      </c>
      <c r="AD1311">
        <v>74.402762627232676</v>
      </c>
      <c r="AE1311">
        <v>74.594172383345779</v>
      </c>
      <c r="AF1311">
        <v>72.134685143463699</v>
      </c>
      <c r="AG1311">
        <v>2079.7271771908986</v>
      </c>
      <c r="AH1311">
        <v>99.9385385841111</v>
      </c>
      <c r="AI1311">
        <v>0</v>
      </c>
      <c r="AJ1311">
        <v>545.72962544406198</v>
      </c>
      <c r="AK1311">
        <v>2.4173150308742706</v>
      </c>
      <c r="AL1311">
        <v>-2.6833716090109374</v>
      </c>
      <c r="AM1311">
        <v>-0.58576185807483905</v>
      </c>
      <c r="AN1311">
        <v>0</v>
      </c>
      <c r="AO1311">
        <v>99</v>
      </c>
      <c r="AP1311">
        <v>99</v>
      </c>
      <c r="AQ1311">
        <v>99</v>
      </c>
      <c r="AR1311">
        <v>219.06029181865557</v>
      </c>
      <c r="AS1311">
        <v>26.810671712868871</v>
      </c>
    </row>
    <row r="1312" spans="1:45">
      <c r="A1312">
        <v>18</v>
      </c>
      <c r="B1312">
        <v>14</v>
      </c>
      <c r="C1312">
        <v>2018</v>
      </c>
      <c r="D1312">
        <v>99</v>
      </c>
      <c r="E1312">
        <v>99</v>
      </c>
      <c r="F1312">
        <v>99</v>
      </c>
      <c r="G1312">
        <v>99</v>
      </c>
      <c r="H1312">
        <v>99</v>
      </c>
      <c r="I1312">
        <v>99</v>
      </c>
      <c r="J1312">
        <v>999</v>
      </c>
      <c r="K1312">
        <v>99</v>
      </c>
      <c r="L1312">
        <v>99</v>
      </c>
      <c r="M1312">
        <v>99</v>
      </c>
      <c r="N1312">
        <v>99</v>
      </c>
      <c r="O1312">
        <v>99</v>
      </c>
      <c r="P1312">
        <v>9999</v>
      </c>
      <c r="Q1312">
        <v>4165</v>
      </c>
      <c r="R1312">
        <v>14962</v>
      </c>
      <c r="S1312">
        <v>5.3156663547654066</v>
      </c>
      <c r="T1312">
        <v>8.3153990108274272</v>
      </c>
      <c r="U1312">
        <v>317.92367998930553</v>
      </c>
      <c r="V1312">
        <v>8.7020451811255182</v>
      </c>
      <c r="W1312">
        <v>70.110947734260108</v>
      </c>
      <c r="X1312">
        <v>32.101323352492983</v>
      </c>
      <c r="Y1312">
        <v>71.767143124041695</v>
      </c>
      <c r="Z1312">
        <v>2.1010768622736911</v>
      </c>
      <c r="AA1312">
        <v>3.1245438867020008</v>
      </c>
      <c r="AB1312">
        <v>79.774571327792103</v>
      </c>
      <c r="AC1312">
        <v>61.034137999596787</v>
      </c>
      <c r="AD1312">
        <v>59.74333045816779</v>
      </c>
      <c r="AE1312">
        <v>25.405827616654207</v>
      </c>
      <c r="AF1312">
        <v>27.865314856536319</v>
      </c>
      <c r="AG1312">
        <v>2657.3627857238339</v>
      </c>
      <c r="AH1312">
        <v>99.899746023258942</v>
      </c>
      <c r="AI1312">
        <v>100</v>
      </c>
      <c r="AJ1312">
        <v>1035.8564681285561</v>
      </c>
      <c r="AK1312">
        <v>-0.17825941782081497</v>
      </c>
      <c r="AL1312">
        <v>-2.8871304543010248</v>
      </c>
      <c r="AM1312">
        <v>-1.9411282525238196</v>
      </c>
      <c r="AN1312">
        <v>1</v>
      </c>
      <c r="AO1312">
        <v>99</v>
      </c>
      <c r="AP1312">
        <v>99</v>
      </c>
      <c r="AQ1312">
        <v>99</v>
      </c>
      <c r="AR1312">
        <v>214.60456539074957</v>
      </c>
      <c r="AS1312">
        <v>32.273349108517323</v>
      </c>
    </row>
    <row r="1313" spans="1:45">
      <c r="A1313">
        <v>18</v>
      </c>
      <c r="B1313">
        <v>15</v>
      </c>
      <c r="C1313">
        <v>2017</v>
      </c>
      <c r="D1313">
        <v>99</v>
      </c>
      <c r="E1313">
        <v>99</v>
      </c>
      <c r="F1313">
        <v>99</v>
      </c>
      <c r="G1313">
        <v>99</v>
      </c>
      <c r="H1313">
        <v>99</v>
      </c>
      <c r="I1313">
        <v>99</v>
      </c>
      <c r="J1313">
        <v>999</v>
      </c>
      <c r="K1313">
        <v>99</v>
      </c>
      <c r="L1313">
        <v>99</v>
      </c>
      <c r="M1313">
        <v>99</v>
      </c>
      <c r="N1313">
        <v>99</v>
      </c>
      <c r="O1313">
        <v>99</v>
      </c>
      <c r="P1313">
        <v>9999</v>
      </c>
      <c r="Q1313">
        <v>8775</v>
      </c>
      <c r="R1313">
        <v>47377</v>
      </c>
      <c r="S1313">
        <v>3.3621377461637505</v>
      </c>
      <c r="T1313">
        <v>7.5570213394685188</v>
      </c>
      <c r="U1313">
        <v>280.51480676277254</v>
      </c>
      <c r="V1313">
        <v>0.13297591658399649</v>
      </c>
      <c r="W1313">
        <v>67.279481604998196</v>
      </c>
      <c r="X1313">
        <v>7.5775165164531328</v>
      </c>
      <c r="Y1313">
        <v>46.989701129333248</v>
      </c>
      <c r="Z1313">
        <v>1.3342197419774604</v>
      </c>
      <c r="AA1313">
        <v>2.4845097360401902</v>
      </c>
      <c r="AB1313">
        <v>76.721017959949478</v>
      </c>
      <c r="AC1313">
        <v>71.130156621359717</v>
      </c>
      <c r="AD1313">
        <v>71.612725414833108</v>
      </c>
      <c r="AE1313">
        <v>79.682795970196977</v>
      </c>
      <c r="AF1313">
        <v>77.257339031562879</v>
      </c>
      <c r="AG1313">
        <v>2085.7119762384641</v>
      </c>
      <c r="AH1313">
        <v>99.972560525149305</v>
      </c>
      <c r="AI1313">
        <v>0</v>
      </c>
      <c r="AJ1313">
        <v>537.53214342454316</v>
      </c>
      <c r="AK1313">
        <v>2.3348840618069899</v>
      </c>
      <c r="AL1313">
        <v>-2.2476471644364642</v>
      </c>
      <c r="AM1313">
        <v>-0.87812449108454893</v>
      </c>
      <c r="AN1313">
        <v>0</v>
      </c>
      <c r="AO1313">
        <v>99</v>
      </c>
      <c r="AP1313">
        <v>99</v>
      </c>
      <c r="AQ1313">
        <v>99</v>
      </c>
    </row>
    <row r="1314" spans="1:45">
      <c r="A1314">
        <v>18</v>
      </c>
      <c r="B1314">
        <v>16</v>
      </c>
      <c r="C1314">
        <v>2017</v>
      </c>
      <c r="D1314">
        <v>99</v>
      </c>
      <c r="E1314">
        <v>99</v>
      </c>
      <c r="F1314">
        <v>99</v>
      </c>
      <c r="G1314">
        <v>99</v>
      </c>
      <c r="H1314">
        <v>99</v>
      </c>
      <c r="I1314">
        <v>99</v>
      </c>
      <c r="J1314">
        <v>999</v>
      </c>
      <c r="K1314">
        <v>99</v>
      </c>
      <c r="L1314">
        <v>99</v>
      </c>
      <c r="M1314">
        <v>99</v>
      </c>
      <c r="N1314">
        <v>99</v>
      </c>
      <c r="O1314">
        <v>99</v>
      </c>
      <c r="P1314">
        <v>9999</v>
      </c>
      <c r="Q1314">
        <v>3901</v>
      </c>
      <c r="R1314">
        <v>12080</v>
      </c>
      <c r="S1314">
        <v>5.5484271523178812</v>
      </c>
      <c r="T1314">
        <v>8.8181291390728482</v>
      </c>
      <c r="U1314">
        <v>323.86047185430618</v>
      </c>
      <c r="V1314">
        <v>7.6324503311258276</v>
      </c>
      <c r="W1314">
        <v>74.403973509933778</v>
      </c>
      <c r="X1314">
        <v>35.37251655629138</v>
      </c>
      <c r="Y1314">
        <v>73.242748333098973</v>
      </c>
      <c r="Z1314">
        <v>2.1653439480986352</v>
      </c>
      <c r="AA1314">
        <v>3.273911397339234</v>
      </c>
      <c r="AB1314">
        <v>78.456586755821917</v>
      </c>
      <c r="AC1314">
        <v>61.557165492027501</v>
      </c>
      <c r="AD1314">
        <v>58.46652143004485</v>
      </c>
      <c r="AE1314">
        <v>20.317204029803047</v>
      </c>
      <c r="AF1314">
        <v>22.742660968437139</v>
      </c>
      <c r="AG1314">
        <v>2639.9245860927153</v>
      </c>
      <c r="AH1314">
        <v>99.809602649006621</v>
      </c>
      <c r="AI1314">
        <v>100</v>
      </c>
      <c r="AJ1314">
        <v>998.89431962526885</v>
      </c>
      <c r="AK1314">
        <v>2.0255874525405497</v>
      </c>
      <c r="AL1314">
        <v>0.56298603413105663</v>
      </c>
      <c r="AM1314">
        <v>1.5860867494850182</v>
      </c>
      <c r="AN1314">
        <v>1</v>
      </c>
      <c r="AO1314">
        <v>99</v>
      </c>
      <c r="AP1314">
        <v>99</v>
      </c>
      <c r="AQ1314">
        <v>99</v>
      </c>
    </row>
    <row r="1315" spans="1:45">
      <c r="A1315">
        <v>18</v>
      </c>
      <c r="B1315">
        <v>17</v>
      </c>
      <c r="C1315">
        <v>2016</v>
      </c>
      <c r="D1315">
        <v>99</v>
      </c>
      <c r="E1315">
        <v>99</v>
      </c>
      <c r="F1315">
        <v>99</v>
      </c>
      <c r="G1315">
        <v>99</v>
      </c>
      <c r="H1315">
        <v>99</v>
      </c>
      <c r="I1315">
        <v>99</v>
      </c>
      <c r="J1315">
        <v>999</v>
      </c>
      <c r="K1315">
        <v>99</v>
      </c>
      <c r="L1315">
        <v>99</v>
      </c>
      <c r="M1315">
        <v>99</v>
      </c>
      <c r="N1315">
        <v>99</v>
      </c>
      <c r="O1315">
        <v>99</v>
      </c>
      <c r="P1315">
        <v>9999</v>
      </c>
      <c r="Q1315">
        <v>8982</v>
      </c>
      <c r="R1315">
        <v>49635</v>
      </c>
      <c r="S1315">
        <v>3.4486551828346932</v>
      </c>
      <c r="T1315">
        <v>7.6477485645210015</v>
      </c>
      <c r="U1315">
        <v>281.64822202075112</v>
      </c>
      <c r="V1315">
        <v>0.13498539337161278</v>
      </c>
      <c r="W1315">
        <v>67.877505792283671</v>
      </c>
      <c r="X1315">
        <v>7.7566233504583488</v>
      </c>
      <c r="Y1315">
        <v>46.84428878928972</v>
      </c>
      <c r="Z1315">
        <v>1.3960174306706417</v>
      </c>
      <c r="AA1315">
        <v>2.5726445083485503</v>
      </c>
      <c r="AB1315">
        <v>77.512373674652324</v>
      </c>
      <c r="AC1315">
        <v>72.642159373668818</v>
      </c>
      <c r="AD1315">
        <v>72.909159399415984</v>
      </c>
      <c r="AE1315">
        <v>83.129563877537365</v>
      </c>
      <c r="AF1315">
        <v>81.074970350408876</v>
      </c>
      <c r="AG1315">
        <v>2098.3158342964903</v>
      </c>
      <c r="AI1315">
        <v>0</v>
      </c>
      <c r="AJ1315">
        <v>545.30174445803141</v>
      </c>
      <c r="AK1315">
        <v>4.6690368150418076</v>
      </c>
      <c r="AL1315">
        <v>-0.15227791542805269</v>
      </c>
      <c r="AM1315">
        <v>1.0590084439622414</v>
      </c>
      <c r="AN1315">
        <v>0</v>
      </c>
      <c r="AO1315">
        <v>99</v>
      </c>
      <c r="AP1315">
        <v>99</v>
      </c>
      <c r="AQ1315">
        <v>99</v>
      </c>
    </row>
    <row r="1316" spans="1:45">
      <c r="A1316">
        <v>18</v>
      </c>
      <c r="B1316">
        <v>18</v>
      </c>
      <c r="C1316">
        <v>2016</v>
      </c>
      <c r="D1316">
        <v>99</v>
      </c>
      <c r="E1316">
        <v>99</v>
      </c>
      <c r="F1316">
        <v>99</v>
      </c>
      <c r="G1316">
        <v>99</v>
      </c>
      <c r="H1316">
        <v>99</v>
      </c>
      <c r="I1316">
        <v>99</v>
      </c>
      <c r="J1316">
        <v>999</v>
      </c>
      <c r="K1316">
        <v>99</v>
      </c>
      <c r="L1316">
        <v>99</v>
      </c>
      <c r="M1316">
        <v>99</v>
      </c>
      <c r="N1316">
        <v>99</v>
      </c>
      <c r="O1316">
        <v>99</v>
      </c>
      <c r="P1316">
        <v>9999</v>
      </c>
      <c r="Q1316">
        <v>3538</v>
      </c>
      <c r="R1316">
        <v>10073</v>
      </c>
      <c r="S1316">
        <v>5.4827757371190309</v>
      </c>
      <c r="T1316">
        <v>8.8645885039213752</v>
      </c>
      <c r="U1316">
        <v>323.9559614811879</v>
      </c>
      <c r="V1316">
        <v>7.6839074754293692</v>
      </c>
      <c r="W1316">
        <v>74.396902610940131</v>
      </c>
      <c r="X1316">
        <v>35.20301796882756</v>
      </c>
      <c r="Y1316">
        <v>71.205176770365725</v>
      </c>
      <c r="Z1316">
        <v>2.2413508178267048</v>
      </c>
      <c r="AA1316">
        <v>3.368780858896204</v>
      </c>
      <c r="AB1316">
        <v>77.463717765863024</v>
      </c>
      <c r="AC1316">
        <v>61.541375761340625</v>
      </c>
      <c r="AD1316">
        <v>58.372374602898518</v>
      </c>
      <c r="AE1316">
        <v>16.870436122462653</v>
      </c>
      <c r="AF1316">
        <v>18.925029649591139</v>
      </c>
      <c r="AG1316">
        <v>2609.5388662761839</v>
      </c>
      <c r="AI1316">
        <v>100</v>
      </c>
      <c r="AJ1316">
        <v>1002.3058022274344</v>
      </c>
      <c r="AK1316">
        <v>3.6653247129302176</v>
      </c>
      <c r="AL1316">
        <v>1.7868736831087857</v>
      </c>
      <c r="AM1316">
        <v>3.9458358147087198</v>
      </c>
      <c r="AN1316">
        <v>1</v>
      </c>
      <c r="AO1316">
        <v>99</v>
      </c>
      <c r="AP1316">
        <v>99</v>
      </c>
      <c r="AQ1316">
        <v>99</v>
      </c>
    </row>
    <row r="1317" spans="1:45">
      <c r="A1317">
        <v>18</v>
      </c>
      <c r="B1317">
        <v>19</v>
      </c>
      <c r="C1317">
        <v>2015</v>
      </c>
      <c r="D1317">
        <v>99</v>
      </c>
      <c r="E1317">
        <v>99</v>
      </c>
      <c r="F1317">
        <v>99</v>
      </c>
      <c r="G1317">
        <v>99</v>
      </c>
      <c r="H1317">
        <v>99</v>
      </c>
      <c r="I1317">
        <v>99</v>
      </c>
      <c r="J1317">
        <v>999</v>
      </c>
      <c r="K1317">
        <v>99</v>
      </c>
      <c r="L1317">
        <v>99</v>
      </c>
      <c r="M1317">
        <v>99</v>
      </c>
      <c r="N1317">
        <v>99</v>
      </c>
      <c r="O1317">
        <v>99</v>
      </c>
      <c r="P1317">
        <v>9999</v>
      </c>
      <c r="Q1317">
        <v>9361</v>
      </c>
      <c r="R1317">
        <v>49072.9</v>
      </c>
      <c r="S1317">
        <v>3.528047048370893</v>
      </c>
      <c r="T1317">
        <v>7.9032826672155103</v>
      </c>
      <c r="U1317">
        <v>282.54112351216457</v>
      </c>
      <c r="V1317">
        <v>0.1752494757799111</v>
      </c>
      <c r="W1317">
        <v>71.511975041214185</v>
      </c>
      <c r="X1317">
        <v>8.0594381012738214</v>
      </c>
      <c r="Y1317">
        <v>46.923038947271046</v>
      </c>
      <c r="Z1317">
        <v>1.4020838192885499</v>
      </c>
      <c r="AA1317">
        <v>2.6167957065220113</v>
      </c>
      <c r="AB1317">
        <v>77.218999403831376</v>
      </c>
      <c r="AC1317">
        <v>72.66672438433622</v>
      </c>
      <c r="AD1317">
        <v>72.019487861845519</v>
      </c>
      <c r="AE1317">
        <v>83.956913675083499</v>
      </c>
      <c r="AF1317">
        <v>82.270147687692656</v>
      </c>
      <c r="AG1317">
        <v>2104.0035378792086</v>
      </c>
      <c r="AH1317">
        <v>99.983697723183283</v>
      </c>
      <c r="AI1317">
        <v>0</v>
      </c>
      <c r="AJ1317">
        <v>546.6085876641572</v>
      </c>
      <c r="AK1317">
        <v>2.7974162000487421</v>
      </c>
      <c r="AL1317">
        <v>-1.6700292981425839</v>
      </c>
      <c r="AM1317">
        <v>-2.1268094666755566</v>
      </c>
      <c r="AN1317">
        <v>0</v>
      </c>
      <c r="AO1317">
        <v>99</v>
      </c>
      <c r="AP1317">
        <v>99</v>
      </c>
      <c r="AQ1317">
        <v>99</v>
      </c>
    </row>
    <row r="1318" spans="1:45">
      <c r="A1318">
        <v>18</v>
      </c>
      <c r="B1318">
        <v>20</v>
      </c>
      <c r="C1318">
        <v>2015</v>
      </c>
      <c r="D1318">
        <v>99</v>
      </c>
      <c r="E1318">
        <v>99</v>
      </c>
      <c r="F1318">
        <v>99</v>
      </c>
      <c r="G1318">
        <v>99</v>
      </c>
      <c r="H1318">
        <v>99</v>
      </c>
      <c r="I1318">
        <v>99</v>
      </c>
      <c r="J1318">
        <v>999</v>
      </c>
      <c r="K1318">
        <v>99</v>
      </c>
      <c r="L1318">
        <v>99</v>
      </c>
      <c r="M1318">
        <v>99</v>
      </c>
      <c r="N1318">
        <v>99</v>
      </c>
      <c r="O1318">
        <v>99</v>
      </c>
      <c r="P1318">
        <v>9999</v>
      </c>
      <c r="Q1318">
        <v>3333</v>
      </c>
      <c r="R1318">
        <v>9377.2000000000007</v>
      </c>
      <c r="S1318">
        <v>5.453162991084759</v>
      </c>
      <c r="T1318">
        <v>8.8176641214861569</v>
      </c>
      <c r="U1318">
        <v>318.64936228298592</v>
      </c>
      <c r="V1318">
        <v>8.1154289126818249</v>
      </c>
      <c r="W1318">
        <v>74.766454805272346</v>
      </c>
      <c r="X1318">
        <v>32.173783218871307</v>
      </c>
      <c r="Y1318">
        <v>69.060293662872013</v>
      </c>
      <c r="Z1318">
        <v>2.2192201470354465</v>
      </c>
      <c r="AA1318">
        <v>3.3035969384319284</v>
      </c>
      <c r="AB1318">
        <v>76.610895641361807</v>
      </c>
      <c r="AC1318">
        <v>58.162449298338714</v>
      </c>
      <c r="AD1318">
        <v>54.41637652307837</v>
      </c>
      <c r="AE1318">
        <v>16.043086324916459</v>
      </c>
      <c r="AF1318">
        <v>17.729852312307301</v>
      </c>
      <c r="AG1318">
        <v>2559.7990444908942</v>
      </c>
      <c r="AH1318">
        <v>99.797380881286529</v>
      </c>
      <c r="AI1318">
        <v>100</v>
      </c>
      <c r="AJ1318">
        <v>958.41202208322227</v>
      </c>
      <c r="AK1318">
        <v>4.5726016062953798</v>
      </c>
      <c r="AL1318">
        <v>2.9881419004749299</v>
      </c>
      <c r="AM1318">
        <v>3.5613767295608056</v>
      </c>
      <c r="AN1318">
        <v>1</v>
      </c>
      <c r="AO1318">
        <v>99</v>
      </c>
      <c r="AP1318">
        <v>99</v>
      </c>
      <c r="AQ1318">
        <v>99</v>
      </c>
    </row>
    <row r="1319" spans="1:45">
      <c r="A1319">
        <v>18</v>
      </c>
      <c r="B1319">
        <v>21</v>
      </c>
      <c r="C1319">
        <v>2014</v>
      </c>
      <c r="D1319">
        <v>99</v>
      </c>
      <c r="E1319">
        <v>99</v>
      </c>
      <c r="F1319">
        <v>99</v>
      </c>
      <c r="G1319">
        <v>99</v>
      </c>
      <c r="H1319">
        <v>99</v>
      </c>
      <c r="I1319">
        <v>99</v>
      </c>
      <c r="J1319">
        <v>999</v>
      </c>
      <c r="K1319">
        <v>99</v>
      </c>
      <c r="L1319">
        <v>99</v>
      </c>
      <c r="M1319">
        <v>99</v>
      </c>
      <c r="N1319">
        <v>99</v>
      </c>
      <c r="O1319">
        <v>99</v>
      </c>
      <c r="P1319">
        <v>9999</v>
      </c>
      <c r="Q1319">
        <v>9813</v>
      </c>
      <c r="R1319">
        <v>48056.5</v>
      </c>
      <c r="S1319">
        <v>3.419183669222686</v>
      </c>
      <c r="T1319">
        <v>7.7559539292291388</v>
      </c>
      <c r="U1319">
        <v>279.01781444757802</v>
      </c>
      <c r="V1319">
        <v>0.1394192252869019</v>
      </c>
      <c r="W1319">
        <v>69.405803585363046</v>
      </c>
      <c r="X1319">
        <v>6.9106156295194197</v>
      </c>
      <c r="Y1319">
        <v>46.441140867492557</v>
      </c>
      <c r="Z1319">
        <v>1.3698329854044335</v>
      </c>
      <c r="AA1319">
        <v>2.6190101584342873</v>
      </c>
      <c r="AB1319">
        <v>76.694802070445434</v>
      </c>
      <c r="AC1319">
        <v>72.856350251038307</v>
      </c>
      <c r="AD1319">
        <v>72.105889318559264</v>
      </c>
      <c r="AE1319">
        <v>83.469100635703612</v>
      </c>
      <c r="AF1319">
        <v>81.887956362576134</v>
      </c>
      <c r="AG1319">
        <v>2097.1351160113632</v>
      </c>
      <c r="AH1319">
        <v>99.90636022182224</v>
      </c>
      <c r="AI1319">
        <v>0</v>
      </c>
      <c r="AJ1319">
        <v>551.0269189169594</v>
      </c>
      <c r="AK1319">
        <v>2.7504758462894969</v>
      </c>
      <c r="AL1319">
        <v>-3.7551231239227776</v>
      </c>
      <c r="AM1319">
        <v>-4.6938154959356879</v>
      </c>
      <c r="AN1319">
        <v>0</v>
      </c>
      <c r="AO1319">
        <v>99</v>
      </c>
      <c r="AP1319">
        <v>99</v>
      </c>
      <c r="AQ1319">
        <v>99</v>
      </c>
    </row>
    <row r="1320" spans="1:45">
      <c r="A1320">
        <v>18</v>
      </c>
      <c r="B1320">
        <v>22</v>
      </c>
      <c r="C1320">
        <v>2014</v>
      </c>
      <c r="D1320">
        <v>99</v>
      </c>
      <c r="E1320">
        <v>99</v>
      </c>
      <c r="F1320">
        <v>99</v>
      </c>
      <c r="G1320">
        <v>99</v>
      </c>
      <c r="H1320">
        <v>99</v>
      </c>
      <c r="I1320">
        <v>99</v>
      </c>
      <c r="J1320">
        <v>999</v>
      </c>
      <c r="K1320">
        <v>99</v>
      </c>
      <c r="L1320">
        <v>99</v>
      </c>
      <c r="M1320">
        <v>99</v>
      </c>
      <c r="N1320">
        <v>99</v>
      </c>
      <c r="O1320">
        <v>99</v>
      </c>
      <c r="P1320">
        <v>9999</v>
      </c>
      <c r="Q1320">
        <v>3372</v>
      </c>
      <c r="R1320">
        <v>9517.5</v>
      </c>
      <c r="S1320">
        <v>5.193065405831363</v>
      </c>
      <c r="T1320">
        <v>8.4681901759915927</v>
      </c>
      <c r="U1320">
        <v>311.60800630417623</v>
      </c>
      <c r="V1320">
        <v>8.0168111373785145</v>
      </c>
      <c r="W1320">
        <v>71.163645915418982</v>
      </c>
      <c r="X1320">
        <v>27.727869713685319</v>
      </c>
      <c r="Y1320">
        <v>67.864437030694788</v>
      </c>
      <c r="Z1320">
        <v>2.0971102815906284</v>
      </c>
      <c r="AA1320">
        <v>3.2542832226911318</v>
      </c>
      <c r="AB1320">
        <v>76.780825127671179</v>
      </c>
      <c r="AC1320">
        <v>57.427236525983048</v>
      </c>
      <c r="AD1320">
        <v>54.067829518357023</v>
      </c>
      <c r="AE1320">
        <v>16.530899364296388</v>
      </c>
      <c r="AF1320">
        <v>18.112043637423877</v>
      </c>
      <c r="AG1320">
        <v>2544.8683477804043</v>
      </c>
      <c r="AH1320">
        <v>99.726819017599183</v>
      </c>
      <c r="AI1320">
        <v>100</v>
      </c>
      <c r="AJ1320">
        <v>965.80445518589568</v>
      </c>
      <c r="AK1320">
        <v>3.7795160078392422</v>
      </c>
      <c r="AL1320">
        <v>1.4254113999456841</v>
      </c>
      <c r="AM1320">
        <v>0.21004553896640163</v>
      </c>
      <c r="AN1320">
        <v>1</v>
      </c>
      <c r="AO1320">
        <v>99</v>
      </c>
      <c r="AP1320">
        <v>99</v>
      </c>
      <c r="AQ1320">
        <v>99</v>
      </c>
    </row>
    <row r="1321" spans="1:45">
      <c r="A1321">
        <v>18</v>
      </c>
      <c r="B1321">
        <v>23</v>
      </c>
      <c r="C1321">
        <v>2013</v>
      </c>
      <c r="D1321">
        <v>99</v>
      </c>
      <c r="E1321">
        <v>99</v>
      </c>
      <c r="F1321">
        <v>99</v>
      </c>
      <c r="G1321">
        <v>99</v>
      </c>
      <c r="H1321">
        <v>99</v>
      </c>
      <c r="I1321">
        <v>99</v>
      </c>
      <c r="J1321">
        <v>999</v>
      </c>
      <c r="K1321">
        <v>99</v>
      </c>
      <c r="L1321">
        <v>99</v>
      </c>
      <c r="M1321">
        <v>99</v>
      </c>
      <c r="N1321">
        <v>99</v>
      </c>
      <c r="O1321">
        <v>99</v>
      </c>
      <c r="P1321">
        <v>9999</v>
      </c>
      <c r="Q1321">
        <v>10105</v>
      </c>
      <c r="R1321">
        <v>52285</v>
      </c>
      <c r="S1321">
        <v>3.3565267285072204</v>
      </c>
      <c r="T1321">
        <v>7.8946542985559924</v>
      </c>
      <c r="U1321">
        <v>278.74351152338039</v>
      </c>
      <c r="V1321">
        <v>6.8853399636607054E-2</v>
      </c>
      <c r="W1321">
        <v>70.941952758917495</v>
      </c>
      <c r="X1321">
        <v>6.7208568423065902</v>
      </c>
      <c r="Y1321">
        <v>45.986146304433639</v>
      </c>
      <c r="Z1321">
        <v>1.3525164193831805</v>
      </c>
      <c r="AA1321">
        <v>2.642556928819356</v>
      </c>
      <c r="AB1321">
        <v>76.507347026185613</v>
      </c>
      <c r="AC1321">
        <v>73.268861028839098</v>
      </c>
      <c r="AD1321">
        <v>71.453089714509289</v>
      </c>
      <c r="AE1321">
        <v>82.15744814582024</v>
      </c>
      <c r="AF1321">
        <v>80.766390183878272</v>
      </c>
      <c r="AG1321">
        <v>2096.2366453093623</v>
      </c>
      <c r="AH1321">
        <v>99.923496222625957</v>
      </c>
      <c r="AI1321">
        <v>0</v>
      </c>
      <c r="AJ1321">
        <v>547.70070834981755</v>
      </c>
      <c r="AK1321">
        <v>3.8288304066937329</v>
      </c>
      <c r="AL1321">
        <v>-3.7246161713490409</v>
      </c>
      <c r="AM1321">
        <v>-2.2735733292967959</v>
      </c>
      <c r="AN1321">
        <v>0</v>
      </c>
      <c r="AO1321">
        <v>99</v>
      </c>
      <c r="AP1321">
        <v>99</v>
      </c>
      <c r="AQ1321">
        <v>99</v>
      </c>
    </row>
    <row r="1322" spans="1:45">
      <c r="A1322">
        <v>18</v>
      </c>
      <c r="B1322">
        <v>24</v>
      </c>
      <c r="C1322">
        <v>2013</v>
      </c>
      <c r="D1322">
        <v>99</v>
      </c>
      <c r="E1322">
        <v>99</v>
      </c>
      <c r="F1322">
        <v>99</v>
      </c>
      <c r="G1322">
        <v>99</v>
      </c>
      <c r="H1322">
        <v>99</v>
      </c>
      <c r="I1322">
        <v>99</v>
      </c>
      <c r="J1322">
        <v>999</v>
      </c>
      <c r="K1322">
        <v>99</v>
      </c>
      <c r="L1322">
        <v>99</v>
      </c>
      <c r="M1322">
        <v>99</v>
      </c>
      <c r="N1322">
        <v>99</v>
      </c>
      <c r="O1322">
        <v>99</v>
      </c>
      <c r="P1322">
        <v>9999</v>
      </c>
      <c r="Q1322">
        <v>4010</v>
      </c>
      <c r="R1322">
        <v>11355</v>
      </c>
      <c r="S1322">
        <v>4.8976662263320119</v>
      </c>
      <c r="T1322">
        <v>8.4041391457507704</v>
      </c>
      <c r="U1322">
        <v>305.65033025099001</v>
      </c>
      <c r="V1322">
        <v>7.0101276970497581</v>
      </c>
      <c r="W1322">
        <v>69.634522236900054</v>
      </c>
      <c r="X1322">
        <v>24.658740642888592</v>
      </c>
      <c r="Y1322">
        <v>67.325576618060822</v>
      </c>
      <c r="Z1322">
        <v>2.0734442668412503</v>
      </c>
      <c r="AA1322">
        <v>3.3096526356893654</v>
      </c>
      <c r="AB1322">
        <v>76.088175716304946</v>
      </c>
      <c r="AC1322">
        <v>59.115105514067501</v>
      </c>
      <c r="AD1322">
        <v>54.951655996269842</v>
      </c>
      <c r="AE1322">
        <v>17.842551854179764</v>
      </c>
      <c r="AF1322">
        <v>19.233609816121753</v>
      </c>
      <c r="AG1322">
        <v>2519.9343335931408</v>
      </c>
      <c r="AH1322">
        <v>99.788639365918115</v>
      </c>
      <c r="AI1322">
        <v>100</v>
      </c>
      <c r="AJ1322">
        <v>947.97391001784285</v>
      </c>
      <c r="AK1322">
        <v>9.1797447113876256</v>
      </c>
      <c r="AL1322">
        <v>-0.10302407206356164</v>
      </c>
      <c r="AM1322">
        <v>8.7379966000012281</v>
      </c>
      <c r="AN1322">
        <v>1</v>
      </c>
      <c r="AO1322">
        <v>99</v>
      </c>
      <c r="AP1322">
        <v>99</v>
      </c>
      <c r="AQ1322">
        <v>99</v>
      </c>
    </row>
    <row r="1323" spans="1:45">
      <c r="A1323">
        <v>18</v>
      </c>
      <c r="B1323">
        <v>25</v>
      </c>
      <c r="C1323">
        <v>2012</v>
      </c>
      <c r="D1323">
        <v>99</v>
      </c>
      <c r="E1323">
        <v>99</v>
      </c>
      <c r="F1323">
        <v>99</v>
      </c>
      <c r="G1323">
        <v>99</v>
      </c>
      <c r="H1323">
        <v>99</v>
      </c>
      <c r="I1323">
        <v>99</v>
      </c>
      <c r="J1323">
        <v>999</v>
      </c>
      <c r="K1323">
        <v>99</v>
      </c>
      <c r="L1323">
        <v>99</v>
      </c>
      <c r="M1323">
        <v>99</v>
      </c>
      <c r="N1323">
        <v>99</v>
      </c>
      <c r="O1323">
        <v>99</v>
      </c>
      <c r="P1323">
        <v>9999</v>
      </c>
      <c r="Q1323">
        <v>14058</v>
      </c>
      <c r="R1323">
        <v>47180</v>
      </c>
      <c r="S1323">
        <v>3.3094531581178477</v>
      </c>
      <c r="T1323">
        <v>7.5533488766426444</v>
      </c>
      <c r="U1323">
        <v>276.24394552776471</v>
      </c>
      <c r="V1323">
        <v>9.11403136922425E-2</v>
      </c>
      <c r="W1323">
        <v>65.955913522679097</v>
      </c>
      <c r="X1323">
        <v>6.1064010173802448</v>
      </c>
      <c r="Y1323">
        <v>46.392930733059686</v>
      </c>
      <c r="Z1323">
        <v>1.3542671471929297</v>
      </c>
      <c r="AA1323">
        <v>2.613586314354956</v>
      </c>
      <c r="AB1323">
        <v>76.728525657048507</v>
      </c>
      <c r="AC1323">
        <v>74.331347292183779</v>
      </c>
      <c r="AD1323">
        <v>73.156877480070662</v>
      </c>
      <c r="AE1323">
        <v>81.309780267126257</v>
      </c>
      <c r="AF1323">
        <v>80.132145462682018</v>
      </c>
      <c r="AG1323">
        <v>2081.8365832980076</v>
      </c>
      <c r="AH1323">
        <v>100</v>
      </c>
      <c r="AI1323">
        <v>0</v>
      </c>
      <c r="AJ1323">
        <v>550.68866327424917</v>
      </c>
      <c r="AK1323">
        <v>4.9426023072958687</v>
      </c>
      <c r="AL1323">
        <v>-3.4783877684315443</v>
      </c>
      <c r="AM1323">
        <v>-1.8274180392836423</v>
      </c>
      <c r="AN1323">
        <v>0</v>
      </c>
      <c r="AO1323">
        <v>99</v>
      </c>
      <c r="AP1323">
        <v>99</v>
      </c>
      <c r="AQ1323">
        <v>99</v>
      </c>
    </row>
    <row r="1324" spans="1:45">
      <c r="A1324">
        <v>18</v>
      </c>
      <c r="B1324">
        <v>26</v>
      </c>
      <c r="C1324">
        <v>2012</v>
      </c>
      <c r="D1324">
        <v>99</v>
      </c>
      <c r="E1324">
        <v>99</v>
      </c>
      <c r="F1324">
        <v>99</v>
      </c>
      <c r="G1324">
        <v>99</v>
      </c>
      <c r="H1324">
        <v>99</v>
      </c>
      <c r="I1324">
        <v>99</v>
      </c>
      <c r="J1324">
        <v>999</v>
      </c>
      <c r="K1324">
        <v>99</v>
      </c>
      <c r="L1324">
        <v>99</v>
      </c>
      <c r="M1324">
        <v>99</v>
      </c>
      <c r="N1324">
        <v>99</v>
      </c>
      <c r="O1324">
        <v>99</v>
      </c>
      <c r="P1324">
        <v>9999</v>
      </c>
      <c r="Q1324">
        <v>3678</v>
      </c>
      <c r="R1324">
        <v>10845</v>
      </c>
      <c r="S1324">
        <v>4.7609036422314404</v>
      </c>
      <c r="T1324">
        <v>7.8619640387275247</v>
      </c>
      <c r="U1324">
        <v>297.96506592899971</v>
      </c>
      <c r="V1324">
        <v>8.3356385431074234</v>
      </c>
      <c r="W1324">
        <v>62.821576763485453</v>
      </c>
      <c r="X1324">
        <v>21.410788381742737</v>
      </c>
      <c r="Y1324">
        <v>65.744728486682547</v>
      </c>
      <c r="Z1324">
        <v>2.1269749457728082</v>
      </c>
      <c r="AA1324">
        <v>3.260368221135185</v>
      </c>
      <c r="AB1324">
        <v>76.9855916807592</v>
      </c>
      <c r="AC1324">
        <v>58.849752887054251</v>
      </c>
      <c r="AD1324">
        <v>54.465731723340276</v>
      </c>
      <c r="AE1324">
        <v>18.690219732873757</v>
      </c>
      <c r="AF1324">
        <v>19.867854537317974</v>
      </c>
      <c r="AG1324">
        <v>2483.1690434058501</v>
      </c>
      <c r="AH1324">
        <v>100</v>
      </c>
      <c r="AI1324">
        <v>100</v>
      </c>
      <c r="AJ1324">
        <v>902.30863283852034</v>
      </c>
      <c r="AK1324">
        <v>10.261233546388</v>
      </c>
      <c r="AL1324">
        <v>0.86567908056256015</v>
      </c>
      <c r="AM1324">
        <v>12.712155005215392</v>
      </c>
      <c r="AN1324">
        <v>1</v>
      </c>
      <c r="AO1324">
        <v>99</v>
      </c>
      <c r="AP1324">
        <v>99</v>
      </c>
      <c r="AQ1324">
        <v>99</v>
      </c>
    </row>
    <row r="1325" spans="1:45" s="526" customFormat="1">
      <c r="A1325" s="526">
        <v>18</v>
      </c>
      <c r="B1325" s="526">
        <v>27</v>
      </c>
      <c r="C1325" s="526">
        <v>2011</v>
      </c>
      <c r="D1325" s="526">
        <v>99</v>
      </c>
      <c r="E1325" s="526">
        <v>99</v>
      </c>
      <c r="F1325" s="526">
        <v>99</v>
      </c>
      <c r="G1325" s="526">
        <v>99</v>
      </c>
      <c r="H1325" s="526">
        <v>99</v>
      </c>
      <c r="I1325" s="526">
        <v>99</v>
      </c>
      <c r="J1325" s="526">
        <v>999</v>
      </c>
      <c r="K1325" s="526">
        <v>99</v>
      </c>
      <c r="L1325" s="526">
        <v>99</v>
      </c>
      <c r="M1325" s="526">
        <v>99</v>
      </c>
      <c r="N1325" s="526">
        <v>99</v>
      </c>
      <c r="O1325" s="526">
        <v>99</v>
      </c>
      <c r="P1325" s="526">
        <v>9999</v>
      </c>
      <c r="Q1325" s="526">
        <v>11222</v>
      </c>
      <c r="R1325" s="526">
        <v>56556</v>
      </c>
      <c r="S1325" s="526">
        <v>3.1926232406818023</v>
      </c>
      <c r="T1325" s="526">
        <v>7.4317313812858048</v>
      </c>
      <c r="U1325" s="526">
        <v>273.22650470330279</v>
      </c>
      <c r="V1325" s="526">
        <v>8.6639790649975248E-2</v>
      </c>
      <c r="W1325" s="526">
        <v>63.041940731310554</v>
      </c>
      <c r="X1325" s="526">
        <v>5.9640002829054382</v>
      </c>
      <c r="Y1325" s="526">
        <v>46.503900902642577</v>
      </c>
      <c r="Z1325" s="526">
        <v>1.3584492778473507</v>
      </c>
      <c r="AA1325" s="526">
        <v>2.7490761098845655</v>
      </c>
      <c r="AB1325" s="526">
        <v>77.277284178256863</v>
      </c>
      <c r="AC1325" s="526">
        <v>74.736649820404054</v>
      </c>
      <c r="AD1325" s="526">
        <v>72.954739416616093</v>
      </c>
      <c r="AE1325" s="526">
        <v>83.017981651376147</v>
      </c>
      <c r="AF1325" s="526">
        <v>81.643793244220717</v>
      </c>
      <c r="AG1325" s="526">
        <v>1984.7170768795529</v>
      </c>
      <c r="AH1325" s="526">
        <v>99.931041799278589</v>
      </c>
      <c r="AI1325" s="526">
        <v>0</v>
      </c>
      <c r="AJ1325" s="526">
        <v>582.95986283386708</v>
      </c>
      <c r="AK1325" s="526">
        <v>9.2778444578685768</v>
      </c>
      <c r="AL1325" s="526">
        <v>-2.2234346330669403</v>
      </c>
      <c r="AM1325" s="526">
        <v>0.62144490186465517</v>
      </c>
      <c r="AN1325" s="526">
        <v>0</v>
      </c>
      <c r="AO1325" s="526">
        <v>99</v>
      </c>
      <c r="AP1325" s="526">
        <v>99</v>
      </c>
      <c r="AQ1325" s="526">
        <v>99</v>
      </c>
    </row>
    <row r="1326" spans="1:45" s="526" customFormat="1">
      <c r="A1326" s="526">
        <v>18</v>
      </c>
      <c r="B1326" s="526">
        <v>28</v>
      </c>
      <c r="C1326" s="526">
        <v>2011</v>
      </c>
      <c r="D1326" s="526">
        <v>99</v>
      </c>
      <c r="E1326" s="526">
        <v>99</v>
      </c>
      <c r="F1326" s="526">
        <v>99</v>
      </c>
      <c r="G1326" s="526">
        <v>99</v>
      </c>
      <c r="H1326" s="526">
        <v>99</v>
      </c>
      <c r="I1326" s="526">
        <v>99</v>
      </c>
      <c r="J1326" s="526">
        <v>999</v>
      </c>
      <c r="K1326" s="526">
        <v>99</v>
      </c>
      <c r="L1326" s="526">
        <v>99</v>
      </c>
      <c r="M1326" s="526">
        <v>99</v>
      </c>
      <c r="N1326" s="526">
        <v>99</v>
      </c>
      <c r="O1326" s="526">
        <v>99</v>
      </c>
      <c r="P1326" s="526">
        <v>9999</v>
      </c>
      <c r="Q1326" s="526">
        <v>4122</v>
      </c>
      <c r="R1326" s="526">
        <v>11569</v>
      </c>
      <c r="S1326" s="526">
        <v>4.7284121358803697</v>
      </c>
      <c r="T1326" s="526">
        <v>8.1309534099749303</v>
      </c>
      <c r="U1326" s="526">
        <v>300.30700146944474</v>
      </c>
      <c r="V1326" s="526">
        <v>6.6297864984009003</v>
      </c>
      <c r="W1326" s="526">
        <v>65.433486040280059</v>
      </c>
      <c r="X1326" s="526">
        <v>22.24047022214539</v>
      </c>
      <c r="Y1326" s="526">
        <v>67.769311894225595</v>
      </c>
      <c r="Z1326" s="526">
        <v>2.1217719973141329</v>
      </c>
      <c r="AA1326" s="526">
        <v>3.4024519891921607</v>
      </c>
      <c r="AB1326" s="526">
        <v>77.793085669890701</v>
      </c>
      <c r="AC1326" s="526">
        <v>62.300841586629005</v>
      </c>
      <c r="AD1326" s="526">
        <v>59.085134010196199</v>
      </c>
      <c r="AE1326" s="526">
        <v>16.98201834862385</v>
      </c>
      <c r="AF1326" s="526">
        <v>18.356206755779297</v>
      </c>
      <c r="AG1326" s="526">
        <v>2386.2347758737537</v>
      </c>
      <c r="AH1326" s="526">
        <v>99.80119284294237</v>
      </c>
      <c r="AI1326" s="526">
        <v>100</v>
      </c>
      <c r="AJ1326" s="526">
        <v>951.69907482461315</v>
      </c>
      <c r="AK1326" s="526">
        <v>12.037943023355441</v>
      </c>
      <c r="AL1326" s="526">
        <v>5.2344085283980339</v>
      </c>
      <c r="AM1326" s="526">
        <v>12.753874006386461</v>
      </c>
      <c r="AN1326" s="526">
        <v>1</v>
      </c>
      <c r="AO1326" s="526">
        <v>99</v>
      </c>
      <c r="AP1326" s="526">
        <v>99</v>
      </c>
      <c r="AQ1326" s="526">
        <v>99</v>
      </c>
    </row>
    <row r="1327" spans="1:45">
      <c r="A1327">
        <v>19</v>
      </c>
      <c r="B1327">
        <v>1</v>
      </c>
      <c r="C1327">
        <v>2024</v>
      </c>
      <c r="D1327">
        <v>99</v>
      </c>
      <c r="E1327">
        <v>99</v>
      </c>
      <c r="F1327">
        <v>99</v>
      </c>
      <c r="G1327">
        <v>99</v>
      </c>
      <c r="H1327">
        <v>99</v>
      </c>
      <c r="I1327">
        <v>99</v>
      </c>
      <c r="J1327">
        <v>999</v>
      </c>
      <c r="K1327">
        <v>99</v>
      </c>
      <c r="L1327">
        <v>99</v>
      </c>
      <c r="M1327">
        <v>99</v>
      </c>
      <c r="N1327">
        <v>99</v>
      </c>
      <c r="O1327">
        <v>99</v>
      </c>
      <c r="P1327">
        <v>9999</v>
      </c>
      <c r="Q1327">
        <v>555</v>
      </c>
      <c r="R1327">
        <v>1532</v>
      </c>
      <c r="S1327">
        <v>2.8433420365535249</v>
      </c>
      <c r="T1327">
        <v>7.513707571801568</v>
      </c>
      <c r="U1327">
        <v>309.90992167101831</v>
      </c>
      <c r="V1327">
        <v>2.1540469973890337</v>
      </c>
      <c r="W1327">
        <v>67.950391644908606</v>
      </c>
      <c r="X1327">
        <v>22.78067885117493</v>
      </c>
      <c r="Y1327">
        <v>52.27476906878541</v>
      </c>
      <c r="Z1327">
        <v>1.2407364550524471</v>
      </c>
      <c r="AA1327">
        <v>2.4171266821402804</v>
      </c>
      <c r="AB1327">
        <v>86.579053623536893</v>
      </c>
      <c r="AC1327">
        <v>78.503231445628444</v>
      </c>
      <c r="AD1327">
        <v>81.538675265418817</v>
      </c>
      <c r="AE1327">
        <v>2.8653723861893541</v>
      </c>
      <c r="AF1327">
        <v>2.9239244773898125</v>
      </c>
      <c r="AG1327">
        <v>2111.7539164490863</v>
      </c>
      <c r="AH1327">
        <v>100</v>
      </c>
      <c r="AI1327">
        <v>0</v>
      </c>
      <c r="AJ1327">
        <v>508.91206480489552</v>
      </c>
      <c r="AK1327">
        <v>5.9678248186412732</v>
      </c>
      <c r="AL1327">
        <v>-3.9313089067651128</v>
      </c>
      <c r="AM1327">
        <v>4.4270630553026784</v>
      </c>
      <c r="AN1327">
        <v>99</v>
      </c>
      <c r="AO1327">
        <v>0</v>
      </c>
      <c r="AP1327">
        <v>99</v>
      </c>
      <c r="AQ1327">
        <v>99</v>
      </c>
      <c r="AR1327">
        <v>234.34791122715399</v>
      </c>
      <c r="AS1327">
        <v>24.058063638743903</v>
      </c>
    </row>
    <row r="1328" spans="1:45">
      <c r="A1328">
        <v>19</v>
      </c>
      <c r="B1328">
        <v>2</v>
      </c>
      <c r="C1328">
        <v>2024</v>
      </c>
      <c r="D1328">
        <v>99</v>
      </c>
      <c r="E1328">
        <v>99</v>
      </c>
      <c r="F1328">
        <v>99</v>
      </c>
      <c r="G1328">
        <v>99</v>
      </c>
      <c r="H1328">
        <v>99</v>
      </c>
      <c r="I1328">
        <v>99</v>
      </c>
      <c r="J1328">
        <v>999</v>
      </c>
      <c r="K1328">
        <v>99</v>
      </c>
      <c r="L1328">
        <v>99</v>
      </c>
      <c r="M1328">
        <v>99</v>
      </c>
      <c r="N1328">
        <v>99</v>
      </c>
      <c r="O1328">
        <v>99</v>
      </c>
      <c r="P1328">
        <v>9999</v>
      </c>
      <c r="Q1328">
        <v>6305</v>
      </c>
      <c r="R1328">
        <v>33030</v>
      </c>
      <c r="S1328">
        <v>3.3796352399418317</v>
      </c>
      <c r="T1328">
        <v>7.8847108689070531</v>
      </c>
      <c r="U1328">
        <v>295.4438026036924</v>
      </c>
      <c r="V1328">
        <v>4.3384801695428399</v>
      </c>
      <c r="W1328">
        <v>74.626097487132924</v>
      </c>
      <c r="X1328">
        <v>13.224341507720252</v>
      </c>
      <c r="Y1328">
        <v>49.20317455107535</v>
      </c>
      <c r="Z1328">
        <v>1.2035937238236922</v>
      </c>
      <c r="AA1328">
        <v>2.1634047897355302</v>
      </c>
      <c r="AB1328">
        <v>85.2765570176132</v>
      </c>
      <c r="AC1328">
        <v>73.424418899490604</v>
      </c>
      <c r="AD1328">
        <v>78.491291158624605</v>
      </c>
      <c r="AE1328">
        <v>61.777578274043279</v>
      </c>
      <c r="AF1328">
        <v>60.097355719348627</v>
      </c>
      <c r="AG1328">
        <v>2120.1049651831672</v>
      </c>
      <c r="AH1328">
        <v>99.978807145019644</v>
      </c>
      <c r="AI1328">
        <v>0</v>
      </c>
      <c r="AJ1328">
        <v>528.05041328188815</v>
      </c>
      <c r="AK1328">
        <v>3.5876018214798902</v>
      </c>
      <c r="AL1328">
        <v>-3.5350781215848874</v>
      </c>
      <c r="AM1328">
        <v>1.0697190204389744</v>
      </c>
      <c r="AN1328">
        <v>99</v>
      </c>
      <c r="AO1328">
        <v>1</v>
      </c>
      <c r="AP1328">
        <v>99</v>
      </c>
      <c r="AQ1328">
        <v>99</v>
      </c>
      <c r="AR1328">
        <v>225.33457462912503</v>
      </c>
      <c r="AS1328">
        <v>25.76718796516943</v>
      </c>
    </row>
    <row r="1329" spans="1:45">
      <c r="A1329">
        <v>19</v>
      </c>
      <c r="B1329">
        <v>3</v>
      </c>
      <c r="C1329">
        <v>2024</v>
      </c>
      <c r="D1329">
        <v>99</v>
      </c>
      <c r="E1329">
        <v>99</v>
      </c>
      <c r="F1329">
        <v>99</v>
      </c>
      <c r="G1329">
        <v>99</v>
      </c>
      <c r="H1329">
        <v>99</v>
      </c>
      <c r="I1329">
        <v>99</v>
      </c>
      <c r="J1329">
        <v>999</v>
      </c>
      <c r="K1329">
        <v>99</v>
      </c>
      <c r="L1329">
        <v>99</v>
      </c>
      <c r="M1329">
        <v>99</v>
      </c>
      <c r="N1329">
        <v>99</v>
      </c>
      <c r="O1329">
        <v>99</v>
      </c>
      <c r="P1329">
        <v>9999</v>
      </c>
      <c r="Q1329">
        <v>379</v>
      </c>
      <c r="R1329">
        <v>744</v>
      </c>
      <c r="S1329">
        <v>3.3333333333333344</v>
      </c>
      <c r="T1329">
        <v>8.775537634408602</v>
      </c>
      <c r="U1329">
        <v>224.39260752688173</v>
      </c>
      <c r="V1329">
        <v>7.2580645161290303</v>
      </c>
      <c r="W1329">
        <v>81.989247311827953</v>
      </c>
      <c r="X1329">
        <v>1.7473118279569895</v>
      </c>
      <c r="Y1329">
        <v>51.402224876294198</v>
      </c>
      <c r="Z1329">
        <v>1.4318446883197677</v>
      </c>
      <c r="AA1329">
        <v>2.6688956036546871</v>
      </c>
      <c r="AB1329">
        <v>84.773170248889855</v>
      </c>
      <c r="AC1329">
        <v>72.714667165585809</v>
      </c>
      <c r="AD1329">
        <v>83.065018335853409</v>
      </c>
      <c r="AE1329">
        <v>1.3915385478621922</v>
      </c>
      <c r="AF1329">
        <v>1.0281426760991828</v>
      </c>
      <c r="AG1329">
        <v>2551.3037634408602</v>
      </c>
      <c r="AH1329">
        <v>100</v>
      </c>
      <c r="AI1329">
        <v>0</v>
      </c>
      <c r="AJ1329">
        <v>933.02848997451076</v>
      </c>
      <c r="AK1329">
        <v>-1.248173156658001</v>
      </c>
      <c r="AL1329">
        <v>-6.3979500347620659</v>
      </c>
      <c r="AM1329">
        <v>-3.9623124389462121</v>
      </c>
      <c r="AN1329">
        <v>99</v>
      </c>
      <c r="AO1329">
        <v>2</v>
      </c>
      <c r="AP1329">
        <v>99</v>
      </c>
      <c r="AQ1329">
        <v>99</v>
      </c>
      <c r="AR1329">
        <v>201.65322580645156</v>
      </c>
      <c r="AS1329">
        <v>27.162916060655956</v>
      </c>
    </row>
    <row r="1330" spans="1:45">
      <c r="A1330">
        <v>19</v>
      </c>
      <c r="B1330">
        <v>4</v>
      </c>
      <c r="C1330">
        <v>2024</v>
      </c>
      <c r="D1330">
        <v>99</v>
      </c>
      <c r="E1330">
        <v>99</v>
      </c>
      <c r="F1330">
        <v>99</v>
      </c>
      <c r="G1330">
        <v>99</v>
      </c>
      <c r="H1330">
        <v>99</v>
      </c>
      <c r="I1330">
        <v>99</v>
      </c>
      <c r="J1330">
        <v>999</v>
      </c>
      <c r="K1330">
        <v>99</v>
      </c>
      <c r="L1330">
        <v>99</v>
      </c>
      <c r="M1330">
        <v>99</v>
      </c>
      <c r="N1330">
        <v>99</v>
      </c>
      <c r="O1330">
        <v>99</v>
      </c>
      <c r="P1330">
        <v>9999</v>
      </c>
      <c r="Q1330">
        <v>236</v>
      </c>
      <c r="R1330">
        <v>574</v>
      </c>
      <c r="S1330">
        <v>4.3479020979020966</v>
      </c>
      <c r="T1330">
        <v>8.4076655052264808</v>
      </c>
      <c r="U1330">
        <v>204.77090592334477</v>
      </c>
      <c r="V1330">
        <v>21.602787456445995</v>
      </c>
      <c r="W1330">
        <v>75.783972125435525</v>
      </c>
      <c r="X1330">
        <v>1.7421602787456443</v>
      </c>
      <c r="Y1330">
        <v>58.167749187336206</v>
      </c>
      <c r="Z1330">
        <v>1.4166499824736225</v>
      </c>
      <c r="AA1330">
        <v>2.7782775702674538</v>
      </c>
      <c r="AB1330">
        <v>74.272447173982258</v>
      </c>
      <c r="AC1330">
        <v>65.388577908580842</v>
      </c>
      <c r="AD1330">
        <v>82.331982538331189</v>
      </c>
      <c r="AE1330">
        <v>1.0735794710657238</v>
      </c>
      <c r="AF1330">
        <v>0.72385578473000733</v>
      </c>
      <c r="AG1330">
        <v>3003.2508710801394</v>
      </c>
      <c r="AH1330">
        <v>99.825783972125436</v>
      </c>
      <c r="AI1330">
        <v>100</v>
      </c>
      <c r="AJ1330">
        <v>1168.1362175611141</v>
      </c>
      <c r="AK1330">
        <v>14.23477421551161</v>
      </c>
      <c r="AL1330">
        <v>-0.79424522949999499</v>
      </c>
      <c r="AM1330">
        <v>-5.3832791777346953</v>
      </c>
      <c r="AN1330">
        <v>99</v>
      </c>
      <c r="AO1330">
        <v>3</v>
      </c>
      <c r="AP1330">
        <v>99</v>
      </c>
      <c r="AQ1330">
        <v>99</v>
      </c>
      <c r="AR1330">
        <v>190.15331010452965</v>
      </c>
      <c r="AS1330">
        <v>29.243426017609863</v>
      </c>
    </row>
    <row r="1331" spans="1:45">
      <c r="A1331">
        <v>19</v>
      </c>
      <c r="B1331">
        <v>5</v>
      </c>
      <c r="C1331">
        <v>2024</v>
      </c>
      <c r="D1331">
        <v>99</v>
      </c>
      <c r="E1331">
        <v>99</v>
      </c>
      <c r="F1331">
        <v>99</v>
      </c>
      <c r="G1331">
        <v>99</v>
      </c>
      <c r="H1331">
        <v>99</v>
      </c>
      <c r="I1331">
        <v>99</v>
      </c>
      <c r="J1331">
        <v>999</v>
      </c>
      <c r="K1331">
        <v>99</v>
      </c>
      <c r="L1331">
        <v>99</v>
      </c>
      <c r="M1331">
        <v>99</v>
      </c>
      <c r="N1331">
        <v>99</v>
      </c>
      <c r="O1331">
        <v>99</v>
      </c>
      <c r="P1331">
        <v>9999</v>
      </c>
      <c r="Q1331">
        <v>1475</v>
      </c>
      <c r="R1331">
        <v>3937</v>
      </c>
      <c r="S1331">
        <v>5.4461382113821131</v>
      </c>
      <c r="T1331">
        <v>9.9265938531877058</v>
      </c>
      <c r="U1331">
        <v>316.54732029464122</v>
      </c>
      <c r="V1331">
        <v>47.955295910591808</v>
      </c>
      <c r="W1331">
        <v>84.023368046736124</v>
      </c>
      <c r="X1331">
        <v>29.362458724917449</v>
      </c>
      <c r="Y1331">
        <v>68.365215206999153</v>
      </c>
      <c r="Z1331">
        <v>1.71124275310956</v>
      </c>
      <c r="AA1331">
        <v>3.1600996061589814</v>
      </c>
      <c r="AB1331">
        <v>87.934521039078689</v>
      </c>
      <c r="AC1331">
        <v>78.540172013605499</v>
      </c>
      <c r="AD1331">
        <v>84.928995627205467</v>
      </c>
      <c r="AE1331">
        <v>7.3635581491041009</v>
      </c>
      <c r="AF1331">
        <v>7.6749571874854867</v>
      </c>
      <c r="AG1331">
        <v>2666.0571501143004</v>
      </c>
      <c r="AH1331">
        <v>99.949199898399826</v>
      </c>
      <c r="AI1331">
        <v>100</v>
      </c>
      <c r="AJ1331">
        <v>973.494067288172</v>
      </c>
      <c r="AK1331">
        <v>-9.282857798373561</v>
      </c>
      <c r="AL1331">
        <v>-10.645294520135556</v>
      </c>
      <c r="AM1331">
        <v>-13.277229700885565</v>
      </c>
      <c r="AN1331">
        <v>99</v>
      </c>
      <c r="AO1331">
        <v>4</v>
      </c>
      <c r="AP1331">
        <v>99</v>
      </c>
      <c r="AQ1331">
        <v>99</v>
      </c>
      <c r="AR1331">
        <v>215.45339090678175</v>
      </c>
      <c r="AS1331">
        <v>31.472893283778323</v>
      </c>
    </row>
    <row r="1332" spans="1:45">
      <c r="A1332">
        <v>19</v>
      </c>
      <c r="B1332">
        <v>6</v>
      </c>
      <c r="C1332">
        <v>2024</v>
      </c>
      <c r="D1332">
        <v>99</v>
      </c>
      <c r="E1332">
        <v>99</v>
      </c>
      <c r="F1332">
        <v>99</v>
      </c>
      <c r="G1332">
        <v>99</v>
      </c>
      <c r="H1332">
        <v>99</v>
      </c>
      <c r="I1332">
        <v>99</v>
      </c>
      <c r="J1332">
        <v>999</v>
      </c>
      <c r="K1332">
        <v>99</v>
      </c>
      <c r="L1332">
        <v>99</v>
      </c>
      <c r="M1332">
        <v>99</v>
      </c>
      <c r="N1332">
        <v>99</v>
      </c>
      <c r="O1332">
        <v>99</v>
      </c>
      <c r="P1332">
        <v>9999</v>
      </c>
      <c r="Q1332">
        <v>1786</v>
      </c>
      <c r="R1332">
        <v>6530</v>
      </c>
      <c r="S1332">
        <v>6.4042911877394646</v>
      </c>
      <c r="T1332">
        <v>7.9595712098009184</v>
      </c>
      <c r="U1332">
        <v>355.5642725880561</v>
      </c>
      <c r="V1332">
        <v>72.588055130168442</v>
      </c>
      <c r="W1332">
        <v>70.964777947932618</v>
      </c>
      <c r="X1332">
        <v>52.649310872894333</v>
      </c>
      <c r="Y1332">
        <v>64.928482973135388</v>
      </c>
      <c r="Z1332">
        <v>1.5861385164488027</v>
      </c>
      <c r="AA1332">
        <v>2.6249284041687404</v>
      </c>
      <c r="AB1332">
        <v>84.740340088790745</v>
      </c>
      <c r="AC1332">
        <v>68.50661685821305</v>
      </c>
      <c r="AD1332">
        <v>70.916601739718189</v>
      </c>
      <c r="AE1332">
        <v>12.213369244005531</v>
      </c>
      <c r="AF1332">
        <v>14.298918897058128</v>
      </c>
      <c r="AG1332">
        <v>2694.6413476263401</v>
      </c>
      <c r="AH1332">
        <v>100</v>
      </c>
      <c r="AI1332">
        <v>100</v>
      </c>
      <c r="AJ1332">
        <v>973.83660468490109</v>
      </c>
      <c r="AK1332">
        <v>-0.13244345052070405</v>
      </c>
      <c r="AL1332">
        <v>-8.138123217029305</v>
      </c>
      <c r="AM1332">
        <v>-7.0442189692284494</v>
      </c>
      <c r="AN1332">
        <v>99</v>
      </c>
      <c r="AO1332">
        <v>5</v>
      </c>
      <c r="AP1332">
        <v>99</v>
      </c>
      <c r="AQ1332">
        <v>99</v>
      </c>
      <c r="AR1332">
        <v>221.22021439509956</v>
      </c>
      <c r="AS1332">
        <v>32.722242971619401</v>
      </c>
    </row>
    <row r="1333" spans="1:45">
      <c r="A1333">
        <v>19</v>
      </c>
      <c r="B1333">
        <v>7</v>
      </c>
      <c r="C1333">
        <v>2024</v>
      </c>
      <c r="D1333">
        <v>99</v>
      </c>
      <c r="E1333">
        <v>99</v>
      </c>
      <c r="F1333">
        <v>99</v>
      </c>
      <c r="G1333">
        <v>99</v>
      </c>
      <c r="H1333">
        <v>99</v>
      </c>
      <c r="I1333">
        <v>99</v>
      </c>
      <c r="J1333">
        <v>999</v>
      </c>
      <c r="K1333">
        <v>99</v>
      </c>
      <c r="L1333">
        <v>99</v>
      </c>
      <c r="M1333">
        <v>99</v>
      </c>
      <c r="N1333">
        <v>99</v>
      </c>
      <c r="O1333">
        <v>99</v>
      </c>
      <c r="P1333">
        <v>9999</v>
      </c>
      <c r="Q1333">
        <v>1245</v>
      </c>
      <c r="R1333">
        <v>3338</v>
      </c>
      <c r="S1333">
        <v>5.0104916067146288</v>
      </c>
      <c r="T1333">
        <v>8.255542240862793</v>
      </c>
      <c r="U1333">
        <v>318.59889155182742</v>
      </c>
      <c r="V1333">
        <v>40.023966446974221</v>
      </c>
      <c r="W1333">
        <v>71.779508687837037</v>
      </c>
      <c r="X1333">
        <v>31.635710005991605</v>
      </c>
      <c r="Y1333">
        <v>70.222662101263055</v>
      </c>
      <c r="Z1333">
        <v>1.9219665150688401</v>
      </c>
      <c r="AA1333">
        <v>2.8169128037129632</v>
      </c>
      <c r="AB1333">
        <v>83.781448868266452</v>
      </c>
      <c r="AC1333">
        <v>64.951713466605213</v>
      </c>
      <c r="AD1333">
        <v>66.267713172128879</v>
      </c>
      <c r="AE1333">
        <v>6.2432199902741914</v>
      </c>
      <c r="AF1333">
        <v>6.5494148206553708</v>
      </c>
      <c r="AG1333">
        <v>2589.4325943678846</v>
      </c>
      <c r="AH1333">
        <v>99.970041941282176</v>
      </c>
      <c r="AI1333">
        <v>100</v>
      </c>
      <c r="AJ1333">
        <v>976.53153856697156</v>
      </c>
      <c r="AK1333">
        <v>2.1207727993657763</v>
      </c>
      <c r="AL1333">
        <v>-4.0313828045493434</v>
      </c>
      <c r="AM1333">
        <v>7.0049035011698164</v>
      </c>
      <c r="AN1333">
        <v>99</v>
      </c>
      <c r="AO1333">
        <v>6</v>
      </c>
      <c r="AP1333">
        <v>99</v>
      </c>
      <c r="AQ1333">
        <v>99</v>
      </c>
      <c r="AR1333">
        <v>220.37837028160575</v>
      </c>
      <c r="AS1333">
        <v>29.647454944492505</v>
      </c>
    </row>
    <row r="1334" spans="1:45">
      <c r="A1334">
        <v>19</v>
      </c>
      <c r="B1334">
        <v>8</v>
      </c>
      <c r="C1334">
        <v>2024</v>
      </c>
      <c r="D1334">
        <v>99</v>
      </c>
      <c r="E1334">
        <v>99</v>
      </c>
      <c r="F1334">
        <v>99</v>
      </c>
      <c r="G1334">
        <v>99</v>
      </c>
      <c r="H1334">
        <v>99</v>
      </c>
      <c r="I1334">
        <v>99</v>
      </c>
      <c r="J1334">
        <v>999</v>
      </c>
      <c r="K1334">
        <v>99</v>
      </c>
      <c r="L1334">
        <v>99</v>
      </c>
      <c r="M1334">
        <v>99</v>
      </c>
      <c r="N1334">
        <v>99</v>
      </c>
      <c r="O1334">
        <v>99</v>
      </c>
      <c r="P1334">
        <v>9999</v>
      </c>
      <c r="Q1334">
        <v>2313</v>
      </c>
      <c r="R1334">
        <v>3781</v>
      </c>
      <c r="S1334">
        <v>3.6748079034028529</v>
      </c>
      <c r="T1334">
        <v>7.7035175879396975</v>
      </c>
      <c r="U1334">
        <v>287.88466014281914</v>
      </c>
      <c r="V1334">
        <v>18.090452261306528</v>
      </c>
      <c r="W1334">
        <v>67.442475535572612</v>
      </c>
      <c r="X1334">
        <v>14.043903729172181</v>
      </c>
      <c r="Y1334">
        <v>58.946434495411609</v>
      </c>
      <c r="Z1334">
        <v>1.5756989999911923</v>
      </c>
      <c r="AA1334">
        <v>2.6472325259730778</v>
      </c>
      <c r="AB1334">
        <v>42.36833644970956</v>
      </c>
      <c r="AC1334">
        <v>65.496572986910735</v>
      </c>
      <c r="AD1334">
        <v>51.015364604687882</v>
      </c>
      <c r="AE1334">
        <v>7.0717839374555798</v>
      </c>
      <c r="AF1334">
        <v>6.7034304372333873</v>
      </c>
      <c r="AG1334">
        <v>2181.8024691358028</v>
      </c>
      <c r="AH1334">
        <v>2.1422903993652462</v>
      </c>
      <c r="AI1334">
        <v>0</v>
      </c>
      <c r="AJ1334">
        <v>180.65220795998425</v>
      </c>
      <c r="AK1334">
        <v>261.70237932869679</v>
      </c>
      <c r="AL1334">
        <v>324.15460675838358</v>
      </c>
      <c r="AM1334">
        <v>201.50076723603368</v>
      </c>
      <c r="AN1334">
        <v>99</v>
      </c>
      <c r="AO1334">
        <v>9</v>
      </c>
      <c r="AP1334">
        <v>99</v>
      </c>
      <c r="AQ1334">
        <v>99</v>
      </c>
      <c r="AR1334">
        <v>220.04938271604937</v>
      </c>
      <c r="AS1334">
        <v>27.960609568891208</v>
      </c>
    </row>
    <row r="1335" spans="1:45">
      <c r="A1335">
        <v>19</v>
      </c>
      <c r="B1335">
        <v>9</v>
      </c>
      <c r="C1335">
        <v>2023</v>
      </c>
      <c r="D1335">
        <v>99</v>
      </c>
      <c r="E1335">
        <v>99</v>
      </c>
      <c r="F1335">
        <v>99</v>
      </c>
      <c r="G1335">
        <v>99</v>
      </c>
      <c r="H1335">
        <v>99</v>
      </c>
      <c r="I1335">
        <v>99</v>
      </c>
      <c r="J1335">
        <v>999</v>
      </c>
      <c r="K1335">
        <v>99</v>
      </c>
      <c r="L1335">
        <v>99</v>
      </c>
      <c r="M1335">
        <v>99</v>
      </c>
      <c r="N1335">
        <v>99</v>
      </c>
      <c r="O1335">
        <v>99</v>
      </c>
      <c r="P1335">
        <v>9999</v>
      </c>
      <c r="Q1335">
        <v>570</v>
      </c>
      <c r="R1335">
        <v>1719</v>
      </c>
      <c r="S1335">
        <v>2.657542224810717</v>
      </c>
      <c r="T1335">
        <v>6.9802210587550899</v>
      </c>
      <c r="U1335">
        <v>298.67771960442121</v>
      </c>
      <c r="V1335">
        <v>1.5125072716695751</v>
      </c>
      <c r="W1335">
        <v>58.231529959278653</v>
      </c>
      <c r="X1335">
        <v>14.368819080860964</v>
      </c>
      <c r="Y1335">
        <v>48.274479523611888</v>
      </c>
      <c r="Z1335">
        <v>1.1588518537193435</v>
      </c>
      <c r="AA1335">
        <v>2.3009884205399218</v>
      </c>
      <c r="AB1335">
        <v>83.264040104920454</v>
      </c>
      <c r="AC1335">
        <v>79.520267915713887</v>
      </c>
      <c r="AD1335">
        <v>81.858175381428893</v>
      </c>
      <c r="AE1335">
        <v>3.0124071218281228</v>
      </c>
      <c r="AF1335">
        <v>2.9995178198587058</v>
      </c>
      <c r="AG1335">
        <v>2113.0814426992438</v>
      </c>
      <c r="AH1335">
        <v>100</v>
      </c>
      <c r="AI1335">
        <v>0</v>
      </c>
      <c r="AJ1335">
        <v>496.15944361004944</v>
      </c>
      <c r="AK1335">
        <v>1.8367562295648721</v>
      </c>
      <c r="AL1335">
        <v>-5.61563043095118</v>
      </c>
      <c r="AM1335">
        <v>1.9534107650356765</v>
      </c>
      <c r="AN1335">
        <v>99</v>
      </c>
      <c r="AO1335">
        <v>0</v>
      </c>
      <c r="AP1335">
        <v>99</v>
      </c>
      <c r="AQ1335">
        <v>99</v>
      </c>
      <c r="AR1335">
        <v>233.50843513670745</v>
      </c>
      <c r="AS1335">
        <v>23.449957082524719</v>
      </c>
    </row>
    <row r="1336" spans="1:45">
      <c r="A1336">
        <v>19</v>
      </c>
      <c r="B1336">
        <v>10</v>
      </c>
      <c r="C1336">
        <v>2023</v>
      </c>
      <c r="D1336">
        <v>99</v>
      </c>
      <c r="E1336">
        <v>99</v>
      </c>
      <c r="F1336">
        <v>99</v>
      </c>
      <c r="G1336">
        <v>99</v>
      </c>
      <c r="H1336">
        <v>99</v>
      </c>
      <c r="I1336">
        <v>99</v>
      </c>
      <c r="J1336">
        <v>999</v>
      </c>
      <c r="K1336">
        <v>99</v>
      </c>
      <c r="L1336">
        <v>99</v>
      </c>
      <c r="M1336">
        <v>99</v>
      </c>
      <c r="N1336">
        <v>99</v>
      </c>
      <c r="O1336">
        <v>99</v>
      </c>
      <c r="P1336">
        <v>9999</v>
      </c>
      <c r="Q1336">
        <v>6603</v>
      </c>
      <c r="R1336">
        <v>35604</v>
      </c>
      <c r="S1336">
        <v>3.2607668953109177</v>
      </c>
      <c r="T1336">
        <v>7.7756150994270303</v>
      </c>
      <c r="U1336">
        <v>289.86797803617543</v>
      </c>
      <c r="V1336">
        <v>3.9967419391079657</v>
      </c>
      <c r="W1336">
        <v>72.696887990113467</v>
      </c>
      <c r="X1336">
        <v>10.95101673969217</v>
      </c>
      <c r="Y1336">
        <v>48.979832630758203</v>
      </c>
      <c r="Z1336">
        <v>1.2116824865627309</v>
      </c>
      <c r="AA1336">
        <v>2.1918719349418119</v>
      </c>
      <c r="AB1336">
        <v>85.365124839166938</v>
      </c>
      <c r="AC1336">
        <v>75.78691223194599</v>
      </c>
      <c r="AD1336">
        <v>80.00351409538402</v>
      </c>
      <c r="AE1336">
        <v>62.393102481424336</v>
      </c>
      <c r="AF1336">
        <v>60.293677873163759</v>
      </c>
      <c r="AG1336">
        <v>2098.8460285361198</v>
      </c>
      <c r="AH1336">
        <v>99.977530614537727</v>
      </c>
      <c r="AI1336">
        <v>0</v>
      </c>
      <c r="AJ1336">
        <v>519.27189125088091</v>
      </c>
      <c r="AK1336">
        <v>2.9279899960070241</v>
      </c>
      <c r="AL1336">
        <v>-4.3516419583786421</v>
      </c>
      <c r="AM1336">
        <v>0.36893206921368127</v>
      </c>
      <c r="AN1336">
        <v>99</v>
      </c>
      <c r="AO1336">
        <v>1</v>
      </c>
      <c r="AP1336">
        <v>99</v>
      </c>
      <c r="AQ1336">
        <v>99</v>
      </c>
      <c r="AR1336">
        <v>224.92205931917763</v>
      </c>
      <c r="AS1336">
        <v>25.423099478219225</v>
      </c>
    </row>
    <row r="1337" spans="1:45">
      <c r="A1337">
        <v>19</v>
      </c>
      <c r="B1337">
        <v>11</v>
      </c>
      <c r="C1337">
        <v>2023</v>
      </c>
      <c r="D1337">
        <v>99</v>
      </c>
      <c r="E1337">
        <v>99</v>
      </c>
      <c r="F1337">
        <v>99</v>
      </c>
      <c r="G1337">
        <v>99</v>
      </c>
      <c r="H1337">
        <v>99</v>
      </c>
      <c r="I1337">
        <v>99</v>
      </c>
      <c r="J1337">
        <v>999</v>
      </c>
      <c r="K1337">
        <v>99</v>
      </c>
      <c r="L1337">
        <v>99</v>
      </c>
      <c r="M1337">
        <v>99</v>
      </c>
      <c r="N1337">
        <v>99</v>
      </c>
      <c r="O1337">
        <v>99</v>
      </c>
      <c r="P1337">
        <v>9999</v>
      </c>
      <c r="Q1337">
        <v>353</v>
      </c>
      <c r="R1337">
        <v>745</v>
      </c>
      <c r="S1337">
        <v>3.2993288590604024</v>
      </c>
      <c r="T1337">
        <v>8.8174496644295317</v>
      </c>
      <c r="U1337">
        <v>223.15382550335556</v>
      </c>
      <c r="V1337">
        <v>5.9060402684563762</v>
      </c>
      <c r="W1337">
        <v>81.34228187919463</v>
      </c>
      <c r="X1337">
        <v>1.0738255033557049</v>
      </c>
      <c r="Y1337">
        <v>48.666757139409114</v>
      </c>
      <c r="Z1337">
        <v>1.3650722941887672</v>
      </c>
      <c r="AA1337">
        <v>2.6422415626990374</v>
      </c>
      <c r="AB1337">
        <v>83.378951073149253</v>
      </c>
      <c r="AC1337">
        <v>71.312941509831006</v>
      </c>
      <c r="AD1337">
        <v>82.084983711920259</v>
      </c>
      <c r="AE1337">
        <v>1.3055516612925837</v>
      </c>
      <c r="AF1337">
        <v>0.97125518865268401</v>
      </c>
      <c r="AG1337">
        <v>2493.5570469798658</v>
      </c>
      <c r="AH1337">
        <v>100</v>
      </c>
      <c r="AI1337">
        <v>0</v>
      </c>
      <c r="AJ1337">
        <v>903.74195537964624</v>
      </c>
      <c r="AK1337">
        <v>1.0065445800407136</v>
      </c>
      <c r="AL1337">
        <v>-1.6928290953808751</v>
      </c>
      <c r="AM1337">
        <v>-2.5280778705593874</v>
      </c>
      <c r="AN1337">
        <v>99</v>
      </c>
      <c r="AO1337">
        <v>2</v>
      </c>
      <c r="AP1337">
        <v>99</v>
      </c>
      <c r="AQ1337">
        <v>99</v>
      </c>
      <c r="AR1337">
        <v>201.84429530201339</v>
      </c>
      <c r="AS1337">
        <v>26.968196047305319</v>
      </c>
    </row>
    <row r="1338" spans="1:45">
      <c r="A1338">
        <v>19</v>
      </c>
      <c r="B1338">
        <v>12</v>
      </c>
      <c r="C1338">
        <v>2023</v>
      </c>
      <c r="D1338">
        <v>99</v>
      </c>
      <c r="E1338">
        <v>99</v>
      </c>
      <c r="F1338">
        <v>99</v>
      </c>
      <c r="G1338">
        <v>99</v>
      </c>
      <c r="H1338">
        <v>99</v>
      </c>
      <c r="I1338">
        <v>99</v>
      </c>
      <c r="J1338">
        <v>999</v>
      </c>
      <c r="K1338">
        <v>99</v>
      </c>
      <c r="L1338">
        <v>99</v>
      </c>
      <c r="M1338">
        <v>99</v>
      </c>
      <c r="N1338">
        <v>99</v>
      </c>
      <c r="O1338">
        <v>99</v>
      </c>
      <c r="P1338">
        <v>9999</v>
      </c>
      <c r="Q1338">
        <v>210</v>
      </c>
      <c r="R1338">
        <v>531</v>
      </c>
      <c r="S1338">
        <v>4.5291902071563079</v>
      </c>
      <c r="T1338">
        <v>8.638418079096045</v>
      </c>
      <c r="U1338">
        <v>207.67683615819217</v>
      </c>
      <c r="V1338">
        <v>26.930320150659139</v>
      </c>
      <c r="W1338">
        <v>74.952919020715612</v>
      </c>
      <c r="X1338">
        <v>1.1299435028248583</v>
      </c>
      <c r="Y1338">
        <v>61.510483926953192</v>
      </c>
      <c r="Z1338">
        <v>1.5171943278976052</v>
      </c>
      <c r="AA1338">
        <v>3.0011222857434134</v>
      </c>
      <c r="AB1338">
        <v>81.878422830748931</v>
      </c>
      <c r="AC1338">
        <v>68.349316217207445</v>
      </c>
      <c r="AD1338">
        <v>85.267972085046708</v>
      </c>
      <c r="AE1338">
        <v>0.93053413710921085</v>
      </c>
      <c r="AF1338">
        <v>0.64425132864042345</v>
      </c>
      <c r="AG1338">
        <v>2978.8662900188328</v>
      </c>
      <c r="AH1338">
        <v>99.811676082862533</v>
      </c>
      <c r="AI1338">
        <v>100</v>
      </c>
      <c r="AJ1338">
        <v>1167.1763208883838</v>
      </c>
      <c r="AK1338">
        <v>-2.431492402748912</v>
      </c>
      <c r="AL1338">
        <v>-19.240443066477937</v>
      </c>
      <c r="AM1338">
        <v>-11.880776868872429</v>
      </c>
      <c r="AN1338">
        <v>99</v>
      </c>
      <c r="AO1338">
        <v>3</v>
      </c>
      <c r="AP1338">
        <v>99</v>
      </c>
      <c r="AQ1338">
        <v>99</v>
      </c>
      <c r="AR1338">
        <v>189.30696798493409</v>
      </c>
      <c r="AS1338">
        <v>29.938790568547596</v>
      </c>
    </row>
    <row r="1339" spans="1:45">
      <c r="A1339">
        <v>19</v>
      </c>
      <c r="B1339">
        <v>13</v>
      </c>
      <c r="C1339">
        <v>2023</v>
      </c>
      <c r="D1339">
        <v>99</v>
      </c>
      <c r="E1339">
        <v>99</v>
      </c>
      <c r="F1339">
        <v>99</v>
      </c>
      <c r="G1339">
        <v>99</v>
      </c>
      <c r="H1339">
        <v>99</v>
      </c>
      <c r="I1339">
        <v>99</v>
      </c>
      <c r="J1339">
        <v>999</v>
      </c>
      <c r="K1339">
        <v>99</v>
      </c>
      <c r="L1339">
        <v>99</v>
      </c>
      <c r="M1339">
        <v>99</v>
      </c>
      <c r="N1339">
        <v>99</v>
      </c>
      <c r="O1339">
        <v>99</v>
      </c>
      <c r="P1339">
        <v>9999</v>
      </c>
      <c r="Q1339">
        <v>1521</v>
      </c>
      <c r="R1339">
        <v>4144</v>
      </c>
      <c r="S1339">
        <v>5.4777670372160463</v>
      </c>
      <c r="T1339">
        <v>10.069980694980696</v>
      </c>
      <c r="U1339">
        <v>316.90668436293362</v>
      </c>
      <c r="V1339">
        <v>47.948841698841711</v>
      </c>
      <c r="W1339">
        <v>86.293436293436287</v>
      </c>
      <c r="X1339">
        <v>30.019305019305015</v>
      </c>
      <c r="Y1339">
        <v>68.664290914048877</v>
      </c>
      <c r="Z1339">
        <v>1.6947581985718214</v>
      </c>
      <c r="AA1339">
        <v>3.0792189251198954</v>
      </c>
      <c r="AB1339">
        <v>87.436318157321153</v>
      </c>
      <c r="AC1339">
        <v>80.773020881687884</v>
      </c>
      <c r="AD1339">
        <v>85.841716120699203</v>
      </c>
      <c r="AE1339">
        <v>7.2620215897939184</v>
      </c>
      <c r="AF1339">
        <v>7.67227019903667</v>
      </c>
      <c r="AG1339">
        <v>2680.2630308880312</v>
      </c>
      <c r="AH1339">
        <v>99.951737451737444</v>
      </c>
      <c r="AI1339">
        <v>100</v>
      </c>
      <c r="AJ1339">
        <v>994.31088276602622</v>
      </c>
      <c r="AK1339">
        <v>-13.592992817795968</v>
      </c>
      <c r="AL1339">
        <v>-14.839198504517595</v>
      </c>
      <c r="AM1339">
        <v>-17.02810166323022</v>
      </c>
      <c r="AN1339">
        <v>99</v>
      </c>
      <c r="AO1339">
        <v>4</v>
      </c>
      <c r="AP1339">
        <v>99</v>
      </c>
      <c r="AQ1339">
        <v>99</v>
      </c>
      <c r="AR1339">
        <v>215.33807915057912</v>
      </c>
      <c r="AS1339">
        <v>31.549542135250995</v>
      </c>
    </row>
    <row r="1340" spans="1:45">
      <c r="A1340">
        <v>19</v>
      </c>
      <c r="B1340">
        <v>14</v>
      </c>
      <c r="C1340">
        <v>2023</v>
      </c>
      <c r="D1340">
        <v>99</v>
      </c>
      <c r="E1340">
        <v>99</v>
      </c>
      <c r="F1340">
        <v>99</v>
      </c>
      <c r="G1340">
        <v>99</v>
      </c>
      <c r="H1340">
        <v>99</v>
      </c>
      <c r="I1340">
        <v>99</v>
      </c>
      <c r="J1340">
        <v>999</v>
      </c>
      <c r="K1340">
        <v>99</v>
      </c>
      <c r="L1340">
        <v>99</v>
      </c>
      <c r="M1340">
        <v>99</v>
      </c>
      <c r="N1340">
        <v>99</v>
      </c>
      <c r="O1340">
        <v>99</v>
      </c>
      <c r="P1340">
        <v>9999</v>
      </c>
      <c r="Q1340">
        <v>1816</v>
      </c>
      <c r="R1340">
        <v>6722</v>
      </c>
      <c r="S1340">
        <v>6.4935258222949868</v>
      </c>
      <c r="T1340">
        <v>8.1847664385599508</v>
      </c>
      <c r="U1340">
        <v>359.17511157393483</v>
      </c>
      <c r="V1340">
        <v>74.352871169294858</v>
      </c>
      <c r="W1340">
        <v>73.415650104135693</v>
      </c>
      <c r="X1340">
        <v>54.924129723296637</v>
      </c>
      <c r="Y1340">
        <v>64.825065455441589</v>
      </c>
      <c r="Z1340">
        <v>1.5898635109360939</v>
      </c>
      <c r="AA1340">
        <v>2.608505760656517</v>
      </c>
      <c r="AB1340">
        <v>85.04250138412695</v>
      </c>
      <c r="AC1340">
        <v>69.60481599781788</v>
      </c>
      <c r="AD1340">
        <v>72.059425205513904</v>
      </c>
      <c r="AE1340">
        <v>11.779756063367444</v>
      </c>
      <c r="AF1340">
        <v>14.105142768637251</v>
      </c>
      <c r="AG1340">
        <v>2724.4098482594472</v>
      </c>
      <c r="AH1340">
        <v>99.955370425468629</v>
      </c>
      <c r="AI1340">
        <v>100</v>
      </c>
      <c r="AJ1340">
        <v>1011.2126318875902</v>
      </c>
      <c r="AK1340">
        <v>-1.9143143751952696</v>
      </c>
      <c r="AL1340">
        <v>-8.4754753718432454</v>
      </c>
      <c r="AM1340">
        <v>-8.1036037608060756</v>
      </c>
      <c r="AN1340">
        <v>99</v>
      </c>
      <c r="AO1340">
        <v>5</v>
      </c>
      <c r="AP1340">
        <v>99</v>
      </c>
      <c r="AQ1340">
        <v>99</v>
      </c>
      <c r="AR1340">
        <v>221.43439452543888</v>
      </c>
      <c r="AS1340">
        <v>32.966371961346447</v>
      </c>
    </row>
    <row r="1341" spans="1:45">
      <c r="A1341">
        <v>19</v>
      </c>
      <c r="B1341">
        <v>15</v>
      </c>
      <c r="C1341">
        <v>2023</v>
      </c>
      <c r="D1341">
        <v>99</v>
      </c>
      <c r="E1341">
        <v>99</v>
      </c>
      <c r="F1341">
        <v>99</v>
      </c>
      <c r="G1341">
        <v>99</v>
      </c>
      <c r="H1341">
        <v>99</v>
      </c>
      <c r="I1341">
        <v>99</v>
      </c>
      <c r="J1341">
        <v>999</v>
      </c>
      <c r="K1341">
        <v>99</v>
      </c>
      <c r="L1341">
        <v>99</v>
      </c>
      <c r="M1341">
        <v>99</v>
      </c>
      <c r="N1341">
        <v>99</v>
      </c>
      <c r="O1341">
        <v>99</v>
      </c>
      <c r="P1341">
        <v>9999</v>
      </c>
      <c r="Q1341">
        <v>1340</v>
      </c>
      <c r="R1341">
        <v>3604</v>
      </c>
      <c r="S1341">
        <v>4.979461559811269</v>
      </c>
      <c r="T1341">
        <v>8.2880133185349614</v>
      </c>
      <c r="U1341">
        <v>318.05943396226365</v>
      </c>
      <c r="V1341">
        <v>39.872364039955613</v>
      </c>
      <c r="W1341">
        <v>72.502774694783582</v>
      </c>
      <c r="X1341">
        <v>30.993340732519425</v>
      </c>
      <c r="Y1341">
        <v>70.577409720334515</v>
      </c>
      <c r="Z1341">
        <v>1.9690787491671995</v>
      </c>
      <c r="AA1341">
        <v>2.8047368652487599</v>
      </c>
      <c r="AB1341">
        <v>84.561879275964358</v>
      </c>
      <c r="AC1341">
        <v>67.987241474628405</v>
      </c>
      <c r="AD1341">
        <v>70.666676434331649</v>
      </c>
      <c r="AE1341">
        <v>6.315715687648952</v>
      </c>
      <c r="AF1341">
        <v>6.6967765301749118</v>
      </c>
      <c r="AG1341">
        <v>2558.4306326304104</v>
      </c>
      <c r="AH1341">
        <v>100</v>
      </c>
      <c r="AI1341">
        <v>100</v>
      </c>
      <c r="AJ1341">
        <v>977.81375508773499</v>
      </c>
      <c r="AK1341">
        <v>5.5528043844000479</v>
      </c>
      <c r="AL1341">
        <v>-0.34947361348592709</v>
      </c>
      <c r="AM1341">
        <v>7.747551468979414</v>
      </c>
      <c r="AN1341">
        <v>99</v>
      </c>
      <c r="AO1341">
        <v>6</v>
      </c>
      <c r="AP1341">
        <v>99</v>
      </c>
      <c r="AQ1341">
        <v>99</v>
      </c>
      <c r="AR1341">
        <v>220.42674805771367</v>
      </c>
      <c r="AS1341">
        <v>29.600459785120723</v>
      </c>
    </row>
    <row r="1342" spans="1:45">
      <c r="A1342">
        <v>19</v>
      </c>
      <c r="B1342">
        <v>16</v>
      </c>
      <c r="C1342">
        <v>2023</v>
      </c>
      <c r="D1342">
        <v>99</v>
      </c>
      <c r="E1342">
        <v>99</v>
      </c>
      <c r="F1342">
        <v>99</v>
      </c>
      <c r="G1342">
        <v>99</v>
      </c>
      <c r="H1342">
        <v>99</v>
      </c>
      <c r="I1342">
        <v>99</v>
      </c>
      <c r="J1342">
        <v>999</v>
      </c>
      <c r="K1342">
        <v>99</v>
      </c>
      <c r="L1342">
        <v>99</v>
      </c>
      <c r="M1342">
        <v>99</v>
      </c>
      <c r="N1342">
        <v>99</v>
      </c>
      <c r="O1342">
        <v>99</v>
      </c>
      <c r="P1342">
        <v>9999</v>
      </c>
      <c r="Q1342">
        <v>2524</v>
      </c>
      <c r="R1342">
        <v>3995</v>
      </c>
      <c r="S1342">
        <v>3.5694006309148265</v>
      </c>
      <c r="T1342">
        <v>7.6042553191489359</v>
      </c>
      <c r="U1342">
        <v>283.5167459324158</v>
      </c>
      <c r="V1342">
        <v>18.272841051314138</v>
      </c>
      <c r="W1342">
        <v>68.110137672090119</v>
      </c>
      <c r="X1342">
        <v>13.066332916145184</v>
      </c>
      <c r="Y1342">
        <v>63.19754448917412</v>
      </c>
      <c r="Z1342">
        <v>1.5679215173153223</v>
      </c>
      <c r="AA1342">
        <v>2.6242027293731875</v>
      </c>
      <c r="AB1342">
        <v>41.550708652920093</v>
      </c>
      <c r="AC1342">
        <v>68.323906771019153</v>
      </c>
      <c r="AD1342">
        <v>51.772623071762929</v>
      </c>
      <c r="AE1342">
        <v>7.0009112575353996</v>
      </c>
      <c r="AF1342">
        <v>6.6171082918355983</v>
      </c>
      <c r="AG1342">
        <v>2164.068181818182</v>
      </c>
      <c r="AH1342">
        <v>5.481852315394244</v>
      </c>
      <c r="AI1342">
        <v>0</v>
      </c>
      <c r="AJ1342">
        <v>212.00724663078503</v>
      </c>
      <c r="AK1342">
        <v>52.053658171682784</v>
      </c>
      <c r="AL1342">
        <v>44.234796842664146</v>
      </c>
      <c r="AM1342">
        <v>84.51511419707758</v>
      </c>
      <c r="AN1342">
        <v>99</v>
      </c>
      <c r="AO1342">
        <v>9</v>
      </c>
      <c r="AP1342">
        <v>99</v>
      </c>
      <c r="AQ1342">
        <v>99</v>
      </c>
      <c r="AR1342">
        <v>219.80454545454543</v>
      </c>
      <c r="AS1342">
        <v>26.995534422132781</v>
      </c>
    </row>
    <row r="1343" spans="1:45">
      <c r="A1343">
        <v>19</v>
      </c>
      <c r="B1343">
        <v>17</v>
      </c>
      <c r="C1343">
        <v>2022</v>
      </c>
      <c r="D1343">
        <v>99</v>
      </c>
      <c r="E1343">
        <v>99</v>
      </c>
      <c r="F1343">
        <v>99</v>
      </c>
      <c r="G1343">
        <v>99</v>
      </c>
      <c r="H1343">
        <v>99</v>
      </c>
      <c r="I1343">
        <v>99</v>
      </c>
      <c r="J1343">
        <v>999</v>
      </c>
      <c r="K1343">
        <v>99</v>
      </c>
      <c r="L1343">
        <v>99</v>
      </c>
      <c r="M1343">
        <v>99</v>
      </c>
      <c r="N1343">
        <v>99</v>
      </c>
      <c r="O1343">
        <v>99</v>
      </c>
      <c r="P1343">
        <v>9999</v>
      </c>
      <c r="Q1343">
        <v>618</v>
      </c>
      <c r="R1343">
        <v>1921</v>
      </c>
      <c r="S1343">
        <v>2.6356064549713705</v>
      </c>
      <c r="T1343">
        <v>6.8636127017178516</v>
      </c>
      <c r="U1343">
        <v>296.28239979177567</v>
      </c>
      <c r="V1343">
        <v>1.3534617386777723</v>
      </c>
      <c r="W1343">
        <v>56.585111920874553</v>
      </c>
      <c r="X1343">
        <v>14.107235814679855</v>
      </c>
      <c r="Y1343">
        <v>49.017159251757377</v>
      </c>
      <c r="Z1343">
        <v>1.1689467485863896</v>
      </c>
      <c r="AA1343">
        <v>2.2667350372793043</v>
      </c>
      <c r="AB1343">
        <v>86.019818522460014</v>
      </c>
      <c r="AC1343">
        <v>78.164990800096419</v>
      </c>
      <c r="AD1343">
        <v>81.65973265128639</v>
      </c>
      <c r="AE1343">
        <v>3.1044457732025399</v>
      </c>
      <c r="AF1343">
        <v>3.0616125496156363</v>
      </c>
      <c r="AG1343">
        <v>2073.6116605934403</v>
      </c>
      <c r="AH1343">
        <v>99.687662675689765</v>
      </c>
      <c r="AI1343">
        <v>0</v>
      </c>
      <c r="AJ1343">
        <v>479.42401037875032</v>
      </c>
      <c r="AK1343">
        <v>5.219792623128269</v>
      </c>
      <c r="AL1343">
        <v>0.34859382899659147</v>
      </c>
      <c r="AM1343">
        <v>5.0784633491569027</v>
      </c>
      <c r="AN1343">
        <v>99</v>
      </c>
      <c r="AO1343">
        <v>0</v>
      </c>
      <c r="AP1343">
        <v>99</v>
      </c>
      <c r="AQ1343">
        <v>99</v>
      </c>
      <c r="AR1343">
        <v>232.81780322748568</v>
      </c>
      <c r="AS1343">
        <v>23.441937588033845</v>
      </c>
    </row>
    <row r="1344" spans="1:45">
      <c r="A1344">
        <v>19</v>
      </c>
      <c r="B1344">
        <v>18</v>
      </c>
      <c r="C1344">
        <v>2022</v>
      </c>
      <c r="D1344">
        <v>99</v>
      </c>
      <c r="E1344">
        <v>99</v>
      </c>
      <c r="F1344">
        <v>99</v>
      </c>
      <c r="G1344">
        <v>99</v>
      </c>
      <c r="H1344">
        <v>99</v>
      </c>
      <c r="I1344">
        <v>99</v>
      </c>
      <c r="J1344">
        <v>999</v>
      </c>
      <c r="K1344">
        <v>99</v>
      </c>
      <c r="L1344">
        <v>99</v>
      </c>
      <c r="M1344">
        <v>99</v>
      </c>
      <c r="N1344">
        <v>99</v>
      </c>
      <c r="O1344">
        <v>99</v>
      </c>
      <c r="P1344">
        <v>9999</v>
      </c>
      <c r="Q1344">
        <v>6827</v>
      </c>
      <c r="R1344">
        <v>40002</v>
      </c>
      <c r="S1344">
        <v>3.2893992844454454</v>
      </c>
      <c r="T1344">
        <v>7.6992400379981012</v>
      </c>
      <c r="U1344">
        <v>290.20762161891838</v>
      </c>
      <c r="V1344">
        <v>3.7923103844807762</v>
      </c>
      <c r="W1344">
        <v>71.373931303434816</v>
      </c>
      <c r="X1344">
        <v>10.739463026848661</v>
      </c>
      <c r="Y1344">
        <v>47.629183626030574</v>
      </c>
      <c r="Z1344">
        <v>1.1920320017065444</v>
      </c>
      <c r="AA1344">
        <v>2.1938375683411624</v>
      </c>
      <c r="AB1344">
        <v>84.900083441748379</v>
      </c>
      <c r="AC1344">
        <v>74.376950967201253</v>
      </c>
      <c r="AD1344">
        <v>79.06719468358915</v>
      </c>
      <c r="AE1344">
        <v>64.645517865511707</v>
      </c>
      <c r="AF1344">
        <v>62.44641779883861</v>
      </c>
      <c r="AG1344">
        <v>2086.1782660866957</v>
      </c>
      <c r="AH1344">
        <v>99.685015749212511</v>
      </c>
      <c r="AI1344">
        <v>0</v>
      </c>
      <c r="AJ1344">
        <v>519.20064082138947</v>
      </c>
      <c r="AK1344">
        <v>3.4723710499598823</v>
      </c>
      <c r="AL1344">
        <v>-3.3937294308865384</v>
      </c>
      <c r="AM1344">
        <v>1.7873719487195805</v>
      </c>
      <c r="AN1344">
        <v>99</v>
      </c>
      <c r="AO1344">
        <v>1</v>
      </c>
      <c r="AP1344">
        <v>99</v>
      </c>
      <c r="AQ1344">
        <v>99</v>
      </c>
      <c r="AR1344">
        <v>224.69616519174045</v>
      </c>
      <c r="AS1344">
        <v>25.539310823570297</v>
      </c>
    </row>
    <row r="1345" spans="1:45">
      <c r="A1345">
        <v>19</v>
      </c>
      <c r="B1345">
        <v>19</v>
      </c>
      <c r="C1345">
        <v>2022</v>
      </c>
      <c r="D1345">
        <v>99</v>
      </c>
      <c r="E1345">
        <v>99</v>
      </c>
      <c r="F1345">
        <v>99</v>
      </c>
      <c r="G1345">
        <v>99</v>
      </c>
      <c r="H1345">
        <v>99</v>
      </c>
      <c r="I1345">
        <v>99</v>
      </c>
      <c r="J1345">
        <v>999</v>
      </c>
      <c r="K1345">
        <v>99</v>
      </c>
      <c r="L1345">
        <v>99</v>
      </c>
      <c r="M1345">
        <v>99</v>
      </c>
      <c r="N1345">
        <v>99</v>
      </c>
      <c r="O1345">
        <v>99</v>
      </c>
      <c r="P1345">
        <v>9999</v>
      </c>
      <c r="Q1345">
        <v>335</v>
      </c>
      <c r="R1345">
        <v>658</v>
      </c>
      <c r="S1345">
        <v>3.2480974124809738</v>
      </c>
      <c r="T1345">
        <v>8.7310030395136806</v>
      </c>
      <c r="U1345">
        <v>221.47474164133749</v>
      </c>
      <c r="V1345">
        <v>6.9908814589665642</v>
      </c>
      <c r="W1345">
        <v>79.331306990881444</v>
      </c>
      <c r="X1345">
        <v>1.3677811550151977</v>
      </c>
      <c r="Y1345">
        <v>51.188792154713774</v>
      </c>
      <c r="Z1345">
        <v>1.4334316938448437</v>
      </c>
      <c r="AA1345">
        <v>2.7275994372268797</v>
      </c>
      <c r="AB1345">
        <v>82.295645447282368</v>
      </c>
      <c r="AC1345">
        <v>72.756549070102437</v>
      </c>
      <c r="AD1345">
        <v>81.653816355694659</v>
      </c>
      <c r="AE1345">
        <v>1.0633656006076373</v>
      </c>
      <c r="AF1345">
        <v>0.78391163113152318</v>
      </c>
      <c r="AG1345">
        <v>2458.8541033434649</v>
      </c>
      <c r="AH1345">
        <v>100</v>
      </c>
      <c r="AI1345">
        <v>0</v>
      </c>
      <c r="AJ1345">
        <v>862.1351366878248</v>
      </c>
      <c r="AK1345">
        <v>-1.4056171271861611</v>
      </c>
      <c r="AL1345">
        <v>-6.6122343857619281</v>
      </c>
      <c r="AM1345">
        <v>-10.591619246631739</v>
      </c>
      <c r="AN1345">
        <v>99</v>
      </c>
      <c r="AO1345">
        <v>2</v>
      </c>
      <c r="AP1345">
        <v>99</v>
      </c>
      <c r="AQ1345">
        <v>99</v>
      </c>
      <c r="AR1345">
        <v>201.516717325228</v>
      </c>
      <c r="AS1345">
        <v>26.880118894500679</v>
      </c>
    </row>
    <row r="1346" spans="1:45">
      <c r="A1346">
        <v>19</v>
      </c>
      <c r="B1346">
        <v>20</v>
      </c>
      <c r="C1346">
        <v>2022</v>
      </c>
      <c r="D1346">
        <v>99</v>
      </c>
      <c r="E1346">
        <v>99</v>
      </c>
      <c r="F1346">
        <v>99</v>
      </c>
      <c r="G1346">
        <v>99</v>
      </c>
      <c r="H1346">
        <v>99</v>
      </c>
      <c r="I1346">
        <v>99</v>
      </c>
      <c r="J1346">
        <v>999</v>
      </c>
      <c r="K1346">
        <v>99</v>
      </c>
      <c r="L1346">
        <v>99</v>
      </c>
      <c r="M1346">
        <v>99</v>
      </c>
      <c r="N1346">
        <v>99</v>
      </c>
      <c r="O1346">
        <v>99</v>
      </c>
      <c r="P1346">
        <v>9999</v>
      </c>
      <c r="Q1346">
        <v>182</v>
      </c>
      <c r="R1346">
        <v>442</v>
      </c>
      <c r="S1346">
        <v>4.4977375565610851</v>
      </c>
      <c r="T1346">
        <v>8.359728506787329</v>
      </c>
      <c r="U1346">
        <v>211.41314479637984</v>
      </c>
      <c r="V1346">
        <v>23.755656108597289</v>
      </c>
      <c r="W1346">
        <v>77.601809954751147</v>
      </c>
      <c r="X1346">
        <v>0.90497737556561053</v>
      </c>
      <c r="Y1346">
        <v>52.299860163694525</v>
      </c>
      <c r="Z1346">
        <v>1.3936651583710395</v>
      </c>
      <c r="AA1346">
        <v>2.5816105532135118</v>
      </c>
      <c r="AB1346">
        <v>77.88624331204791</v>
      </c>
      <c r="AC1346">
        <v>63.343818468416302</v>
      </c>
      <c r="AD1346">
        <v>82.492783962174698</v>
      </c>
      <c r="AE1346">
        <v>0.71429725755102691</v>
      </c>
      <c r="AF1346">
        <v>0.50265645808066228</v>
      </c>
      <c r="AG1346">
        <v>2914.2081447963801</v>
      </c>
      <c r="AH1346">
        <v>99.547511312217182</v>
      </c>
      <c r="AI1346">
        <v>100</v>
      </c>
      <c r="AJ1346">
        <v>1206.3063878932765</v>
      </c>
      <c r="AK1346">
        <v>5.3394126442814018</v>
      </c>
      <c r="AL1346">
        <v>-7.3050046877377746</v>
      </c>
      <c r="AM1346">
        <v>-2.9907480008899445</v>
      </c>
      <c r="AN1346">
        <v>99</v>
      </c>
      <c r="AO1346">
        <v>3</v>
      </c>
      <c r="AP1346">
        <v>99</v>
      </c>
      <c r="AQ1346">
        <v>99</v>
      </c>
      <c r="AR1346">
        <v>191.64479638009047</v>
      </c>
      <c r="AS1346">
        <v>29.678750450605847</v>
      </c>
    </row>
    <row r="1347" spans="1:45">
      <c r="A1347">
        <v>19</v>
      </c>
      <c r="B1347">
        <v>21</v>
      </c>
      <c r="C1347">
        <v>2022</v>
      </c>
      <c r="D1347">
        <v>99</v>
      </c>
      <c r="E1347">
        <v>99</v>
      </c>
      <c r="F1347">
        <v>99</v>
      </c>
      <c r="G1347">
        <v>99</v>
      </c>
      <c r="H1347">
        <v>99</v>
      </c>
      <c r="I1347">
        <v>99</v>
      </c>
      <c r="J1347">
        <v>999</v>
      </c>
      <c r="K1347">
        <v>99</v>
      </c>
      <c r="L1347">
        <v>99</v>
      </c>
      <c r="M1347">
        <v>99</v>
      </c>
      <c r="N1347">
        <v>99</v>
      </c>
      <c r="O1347">
        <v>99</v>
      </c>
      <c r="P1347">
        <v>9999</v>
      </c>
      <c r="Q1347">
        <v>1456</v>
      </c>
      <c r="R1347">
        <v>4076</v>
      </c>
      <c r="S1347">
        <v>5.6465962152863112</v>
      </c>
      <c r="T1347">
        <v>10.424681059862612</v>
      </c>
      <c r="U1347">
        <v>323.08230127576087</v>
      </c>
      <c r="V1347">
        <v>52.477919528949954</v>
      </c>
      <c r="W1347">
        <v>88.272816486751708</v>
      </c>
      <c r="X1347">
        <v>33.807654563297334</v>
      </c>
      <c r="Y1347">
        <v>68.732304773540406</v>
      </c>
      <c r="Z1347">
        <v>1.6785766243372453</v>
      </c>
      <c r="AA1347">
        <v>3.0362496350375094</v>
      </c>
      <c r="AB1347">
        <v>86.566414964592298</v>
      </c>
      <c r="AC1347">
        <v>80.411972582323742</v>
      </c>
      <c r="AD1347">
        <v>84.96089875955694</v>
      </c>
      <c r="AE1347">
        <v>6.5870489180497422</v>
      </c>
      <c r="AF1347">
        <v>7.0837684025714109</v>
      </c>
      <c r="AG1347">
        <v>2696.1673209028454</v>
      </c>
      <c r="AH1347">
        <v>99.337585868498522</v>
      </c>
      <c r="AI1347">
        <v>100</v>
      </c>
      <c r="AJ1347">
        <v>1000.7120690851806</v>
      </c>
      <c r="AK1347">
        <v>-8.1763497544691592</v>
      </c>
      <c r="AL1347">
        <v>-8.2083832438819595</v>
      </c>
      <c r="AM1347">
        <v>-12.625764279024699</v>
      </c>
      <c r="AN1347">
        <v>99</v>
      </c>
      <c r="AO1347">
        <v>4</v>
      </c>
      <c r="AP1347">
        <v>99</v>
      </c>
      <c r="AQ1347">
        <v>99</v>
      </c>
      <c r="AR1347">
        <v>215.47105004906763</v>
      </c>
      <c r="AS1347">
        <v>32.112830492325955</v>
      </c>
    </row>
    <row r="1348" spans="1:45">
      <c r="A1348">
        <v>19</v>
      </c>
      <c r="B1348">
        <v>22</v>
      </c>
      <c r="C1348">
        <v>2022</v>
      </c>
      <c r="D1348">
        <v>99</v>
      </c>
      <c r="E1348">
        <v>99</v>
      </c>
      <c r="F1348">
        <v>99</v>
      </c>
      <c r="G1348">
        <v>99</v>
      </c>
      <c r="H1348">
        <v>99</v>
      </c>
      <c r="I1348">
        <v>99</v>
      </c>
      <c r="J1348">
        <v>999</v>
      </c>
      <c r="K1348">
        <v>99</v>
      </c>
      <c r="L1348">
        <v>99</v>
      </c>
      <c r="M1348">
        <v>99</v>
      </c>
      <c r="N1348">
        <v>99</v>
      </c>
      <c r="O1348">
        <v>99</v>
      </c>
      <c r="P1348">
        <v>9999</v>
      </c>
      <c r="Q1348">
        <v>1776</v>
      </c>
      <c r="R1348">
        <v>6091</v>
      </c>
      <c r="S1348">
        <v>6.592574338754722</v>
      </c>
      <c r="T1348">
        <v>8.383024133968151</v>
      </c>
      <c r="U1348">
        <v>363.13769495977698</v>
      </c>
      <c r="V1348">
        <v>75.997373173534726</v>
      </c>
      <c r="W1348">
        <v>76.177967493022493</v>
      </c>
      <c r="X1348">
        <v>56.920045969463139</v>
      </c>
      <c r="Y1348">
        <v>65.402528530200499</v>
      </c>
      <c r="Z1348">
        <v>1.5952099644905684</v>
      </c>
      <c r="AA1348">
        <v>2.6279568861401921</v>
      </c>
      <c r="AB1348">
        <v>84.570151232632938</v>
      </c>
      <c r="AC1348">
        <v>68.284676133703698</v>
      </c>
      <c r="AD1348">
        <v>69.348021342359189</v>
      </c>
      <c r="AE1348">
        <v>9.8434040627676609</v>
      </c>
      <c r="AF1348">
        <v>11.898081595619638</v>
      </c>
      <c r="AG1348">
        <v>2657.0482679362999</v>
      </c>
      <c r="AH1348">
        <v>99.408964045312743</v>
      </c>
      <c r="AI1348">
        <v>100</v>
      </c>
      <c r="AJ1348">
        <v>974.91623775087021</v>
      </c>
      <c r="AK1348">
        <v>-2.053097130514336</v>
      </c>
      <c r="AL1348">
        <v>-7.7477523217482736</v>
      </c>
      <c r="AM1348">
        <v>-7.6977645343732179</v>
      </c>
      <c r="AN1348">
        <v>99</v>
      </c>
      <c r="AO1348">
        <v>5</v>
      </c>
      <c r="AP1348">
        <v>99</v>
      </c>
      <c r="AQ1348">
        <v>99</v>
      </c>
      <c r="AR1348">
        <v>221.44885897225424</v>
      </c>
      <c r="AS1348">
        <v>33.320865950743503</v>
      </c>
    </row>
    <row r="1349" spans="1:45">
      <c r="A1349">
        <v>19</v>
      </c>
      <c r="B1349">
        <v>23</v>
      </c>
      <c r="C1349">
        <v>2022</v>
      </c>
      <c r="D1349">
        <v>99</v>
      </c>
      <c r="E1349">
        <v>99</v>
      </c>
      <c r="F1349">
        <v>99</v>
      </c>
      <c r="G1349">
        <v>99</v>
      </c>
      <c r="H1349">
        <v>99</v>
      </c>
      <c r="I1349">
        <v>99</v>
      </c>
      <c r="J1349">
        <v>999</v>
      </c>
      <c r="K1349">
        <v>99</v>
      </c>
      <c r="L1349">
        <v>99</v>
      </c>
      <c r="M1349">
        <v>99</v>
      </c>
      <c r="N1349">
        <v>99</v>
      </c>
      <c r="O1349">
        <v>99</v>
      </c>
      <c r="P1349">
        <v>9999</v>
      </c>
      <c r="Q1349">
        <v>1548</v>
      </c>
      <c r="R1349">
        <v>3995</v>
      </c>
      <c r="S1349">
        <v>5.0288004007012281</v>
      </c>
      <c r="T1349">
        <v>8.4345431789737191</v>
      </c>
      <c r="U1349">
        <v>321.27962703379177</v>
      </c>
      <c r="V1349">
        <v>41.77722152690864</v>
      </c>
      <c r="W1349">
        <v>74.468085106382986</v>
      </c>
      <c r="X1349">
        <v>33.591989987484354</v>
      </c>
      <c r="Y1349">
        <v>70.426302324202283</v>
      </c>
      <c r="Z1349">
        <v>2.0376377330523554</v>
      </c>
      <c r="AA1349">
        <v>2.8077147893345957</v>
      </c>
      <c r="AB1349">
        <v>83.512374274393579</v>
      </c>
      <c r="AC1349">
        <v>70.693025566500054</v>
      </c>
      <c r="AD1349">
        <v>73.06910882327378</v>
      </c>
      <c r="AE1349">
        <v>6.4561482894035152</v>
      </c>
      <c r="AF1349">
        <v>6.9042575180766104</v>
      </c>
      <c r="AG1349">
        <v>2500.2523153942434</v>
      </c>
      <c r="AH1349">
        <v>99.599499374217757</v>
      </c>
      <c r="AI1349">
        <v>100</v>
      </c>
      <c r="AJ1349">
        <v>937.90565980800795</v>
      </c>
      <c r="AK1349">
        <v>6.9402425427602301</v>
      </c>
      <c r="AL1349">
        <v>0.75578484473207685</v>
      </c>
      <c r="AM1349">
        <v>10.61418991133117</v>
      </c>
      <c r="AN1349">
        <v>99</v>
      </c>
      <c r="AO1349">
        <v>6</v>
      </c>
      <c r="AP1349">
        <v>99</v>
      </c>
      <c r="AQ1349">
        <v>99</v>
      </c>
      <c r="AR1349">
        <v>220.86032540675848</v>
      </c>
      <c r="AS1349">
        <v>29.771013481291192</v>
      </c>
    </row>
    <row r="1350" spans="1:45">
      <c r="A1350">
        <v>19</v>
      </c>
      <c r="B1350">
        <v>24</v>
      </c>
      <c r="C1350">
        <v>2022</v>
      </c>
      <c r="D1350">
        <v>99</v>
      </c>
      <c r="E1350">
        <v>99</v>
      </c>
      <c r="F1350">
        <v>99</v>
      </c>
      <c r="G1350">
        <v>99</v>
      </c>
      <c r="H1350">
        <v>99</v>
      </c>
      <c r="I1350">
        <v>99</v>
      </c>
      <c r="J1350">
        <v>999</v>
      </c>
      <c r="K1350">
        <v>99</v>
      </c>
      <c r="L1350">
        <v>99</v>
      </c>
      <c r="M1350">
        <v>99</v>
      </c>
      <c r="N1350">
        <v>99</v>
      </c>
      <c r="O1350">
        <v>99</v>
      </c>
      <c r="P1350">
        <v>9999</v>
      </c>
      <c r="Q1350">
        <v>2855</v>
      </c>
      <c r="R1350">
        <v>4694</v>
      </c>
      <c r="S1350">
        <v>3.6689639839928865</v>
      </c>
      <c r="T1350">
        <v>7.8561994034938225</v>
      </c>
      <c r="U1350">
        <v>289.87389007243206</v>
      </c>
      <c r="V1350">
        <v>18.321261184490844</v>
      </c>
      <c r="W1350">
        <v>70.281210055389892</v>
      </c>
      <c r="X1350">
        <v>14.401363442692801</v>
      </c>
      <c r="Y1350">
        <v>59.177749296468633</v>
      </c>
      <c r="Z1350">
        <v>1.6079050310286604</v>
      </c>
      <c r="AA1350">
        <v>2.6248920929535871</v>
      </c>
      <c r="AB1350">
        <v>43.639276278257398</v>
      </c>
      <c r="AC1350">
        <v>67.669881753526511</v>
      </c>
      <c r="AD1350">
        <v>50.675977167434127</v>
      </c>
      <c r="AE1350">
        <v>7.5857722329061517</v>
      </c>
      <c r="AF1350">
        <v>7.3192940460659548</v>
      </c>
      <c r="AG1350">
        <v>2119.9034749034754</v>
      </c>
      <c r="AH1350">
        <v>5.4537707711972736</v>
      </c>
      <c r="AI1350">
        <v>0</v>
      </c>
      <c r="AJ1350">
        <v>314.3978407462705</v>
      </c>
      <c r="AK1350">
        <v>98.176106428476444</v>
      </c>
      <c r="AL1350">
        <v>75.850370456529731</v>
      </c>
      <c r="AM1350">
        <v>97.060887725254858</v>
      </c>
      <c r="AN1350">
        <v>99</v>
      </c>
      <c r="AO1350">
        <v>9</v>
      </c>
      <c r="AP1350">
        <v>99</v>
      </c>
      <c r="AQ1350">
        <v>99</v>
      </c>
      <c r="AR1350">
        <v>220.60617760617751</v>
      </c>
      <c r="AS1350">
        <v>27.936715072252312</v>
      </c>
    </row>
    <row r="1351" spans="1:45">
      <c r="A1351">
        <v>20</v>
      </c>
      <c r="B1351">
        <v>1</v>
      </c>
      <c r="C1351">
        <v>2024</v>
      </c>
      <c r="D1351">
        <v>99</v>
      </c>
      <c r="E1351">
        <v>99</v>
      </c>
      <c r="F1351">
        <v>99</v>
      </c>
      <c r="G1351">
        <v>99</v>
      </c>
      <c r="H1351">
        <v>99</v>
      </c>
      <c r="I1351">
        <v>99</v>
      </c>
      <c r="J1351">
        <v>999</v>
      </c>
      <c r="K1351">
        <v>99</v>
      </c>
      <c r="L1351">
        <v>99</v>
      </c>
      <c r="M1351">
        <v>99</v>
      </c>
      <c r="N1351">
        <v>99</v>
      </c>
      <c r="O1351">
        <v>99</v>
      </c>
      <c r="P1351">
        <v>9999</v>
      </c>
      <c r="Q1351">
        <v>2313</v>
      </c>
      <c r="R1351">
        <v>3781</v>
      </c>
      <c r="S1351">
        <v>3.6748079034028529</v>
      </c>
      <c r="T1351">
        <v>7.7035175879396975</v>
      </c>
      <c r="U1351">
        <v>287.88466014281914</v>
      </c>
      <c r="V1351">
        <v>18.090452261306528</v>
      </c>
      <c r="W1351">
        <v>67.442475535572612</v>
      </c>
      <c r="X1351">
        <v>14.043903729172181</v>
      </c>
      <c r="Y1351">
        <v>58.946434495411609</v>
      </c>
      <c r="Z1351">
        <v>1.5756989999911923</v>
      </c>
      <c r="AA1351">
        <v>2.6472325259730778</v>
      </c>
      <c r="AB1351">
        <v>42.36833644970956</v>
      </c>
      <c r="AC1351">
        <v>65.496572986910735</v>
      </c>
      <c r="AD1351">
        <v>51.015364604687882</v>
      </c>
      <c r="AE1351">
        <v>7.0717839374555798</v>
      </c>
      <c r="AF1351">
        <v>6.7034304372333846</v>
      </c>
      <c r="AG1351">
        <v>2181.8024691358028</v>
      </c>
      <c r="AH1351">
        <v>2.1422903993652462</v>
      </c>
      <c r="AI1351">
        <v>0</v>
      </c>
      <c r="AJ1351">
        <v>180.65220795998425</v>
      </c>
      <c r="AK1351">
        <v>261.70237932869679</v>
      </c>
      <c r="AL1351">
        <v>324.15460675838358</v>
      </c>
      <c r="AM1351">
        <v>201.50076723603368</v>
      </c>
      <c r="AN1351">
        <v>99</v>
      </c>
      <c r="AO1351">
        <v>99</v>
      </c>
      <c r="AP1351">
        <v>0</v>
      </c>
      <c r="AQ1351">
        <v>99</v>
      </c>
      <c r="AR1351">
        <v>220.04938271604937</v>
      </c>
      <c r="AS1351">
        <v>27.960609568891208</v>
      </c>
    </row>
    <row r="1352" spans="1:45">
      <c r="A1352">
        <v>20</v>
      </c>
      <c r="B1352">
        <v>2</v>
      </c>
      <c r="C1352">
        <v>2024</v>
      </c>
      <c r="D1352">
        <v>99</v>
      </c>
      <c r="E1352">
        <v>99</v>
      </c>
      <c r="F1352">
        <v>99</v>
      </c>
      <c r="G1352">
        <v>99</v>
      </c>
      <c r="H1352">
        <v>99</v>
      </c>
      <c r="I1352">
        <v>99</v>
      </c>
      <c r="J1352">
        <v>999</v>
      </c>
      <c r="K1352">
        <v>99</v>
      </c>
      <c r="L1352">
        <v>99</v>
      </c>
      <c r="M1352">
        <v>99</v>
      </c>
      <c r="N1352">
        <v>99</v>
      </c>
      <c r="O1352">
        <v>99</v>
      </c>
      <c r="P1352">
        <v>9999</v>
      </c>
      <c r="Q1352">
        <v>6130</v>
      </c>
      <c r="R1352">
        <v>31908</v>
      </c>
      <c r="S1352">
        <v>3.3897008091325351</v>
      </c>
      <c r="T1352">
        <v>7.9041306255484498</v>
      </c>
      <c r="U1352">
        <v>296.5366773223007</v>
      </c>
      <c r="V1352">
        <v>4.218377836279303</v>
      </c>
      <c r="W1352">
        <v>74.981195938322685</v>
      </c>
      <c r="X1352">
        <v>13.263131503071328</v>
      </c>
      <c r="Y1352">
        <v>47.958795029049618</v>
      </c>
      <c r="Z1352">
        <v>1.1858828123909189</v>
      </c>
      <c r="AA1352">
        <v>2.1513334036826328</v>
      </c>
      <c r="AB1352">
        <v>85.324536654049012</v>
      </c>
      <c r="AC1352">
        <v>74.309694208351743</v>
      </c>
      <c r="AD1352">
        <v>79.05141463911437</v>
      </c>
      <c r="AE1352">
        <v>59.679048367186638</v>
      </c>
      <c r="AF1352">
        <v>58.270655792334381</v>
      </c>
      <c r="AG1352">
        <v>2117.2536354519243</v>
      </c>
      <c r="AH1352">
        <v>99.984329948602252</v>
      </c>
      <c r="AI1352">
        <v>0</v>
      </c>
      <c r="AJ1352">
        <v>523.69911364968561</v>
      </c>
      <c r="AK1352">
        <v>3.8025887598087311</v>
      </c>
      <c r="AL1352">
        <v>-3.7844024427575262</v>
      </c>
      <c r="AM1352">
        <v>0.83615501425525995</v>
      </c>
      <c r="AN1352">
        <v>99</v>
      </c>
      <c r="AO1352">
        <v>99</v>
      </c>
      <c r="AP1352">
        <v>1</v>
      </c>
      <c r="AQ1352">
        <v>99</v>
      </c>
      <c r="AR1352">
        <v>225.57136141406556</v>
      </c>
      <c r="AS1352">
        <v>25.794894522628368</v>
      </c>
    </row>
    <row r="1353" spans="1:45">
      <c r="A1353">
        <v>20</v>
      </c>
      <c r="B1353">
        <v>3</v>
      </c>
      <c r="C1353">
        <v>2024</v>
      </c>
      <c r="D1353">
        <v>99</v>
      </c>
      <c r="E1353">
        <v>99</v>
      </c>
      <c r="F1353">
        <v>99</v>
      </c>
      <c r="G1353">
        <v>99</v>
      </c>
      <c r="H1353">
        <v>99</v>
      </c>
      <c r="I1353">
        <v>99</v>
      </c>
      <c r="J1353">
        <v>999</v>
      </c>
      <c r="K1353">
        <v>99</v>
      </c>
      <c r="L1353">
        <v>99</v>
      </c>
      <c r="M1353">
        <v>99</v>
      </c>
      <c r="N1353">
        <v>99</v>
      </c>
      <c r="O1353">
        <v>99</v>
      </c>
      <c r="P1353">
        <v>9999</v>
      </c>
      <c r="Q1353">
        <v>201</v>
      </c>
      <c r="R1353">
        <v>512</v>
      </c>
      <c r="S1353">
        <v>2.080078125</v>
      </c>
      <c r="T1353">
        <v>6.82421875</v>
      </c>
      <c r="U1353">
        <v>210.75664062500005</v>
      </c>
      <c r="V1353">
        <v>0.5859375</v>
      </c>
      <c r="W1353">
        <v>58.3984375</v>
      </c>
      <c r="X1353">
        <v>0.1953125</v>
      </c>
      <c r="Y1353">
        <v>41.364226255480496</v>
      </c>
      <c r="Z1353">
        <v>1.0948358867412435</v>
      </c>
      <c r="AA1353">
        <v>2.235272847360795</v>
      </c>
      <c r="AB1353">
        <v>86.193162742380636</v>
      </c>
      <c r="AC1353">
        <v>76.294115458308511</v>
      </c>
      <c r="AD1353">
        <v>78.388708779761373</v>
      </c>
      <c r="AE1353">
        <v>0.95761792541054092</v>
      </c>
      <c r="AF1353">
        <v>0.66454307061239404</v>
      </c>
      <c r="AG1353">
        <v>2175.44921875</v>
      </c>
      <c r="AH1353">
        <v>100</v>
      </c>
      <c r="AI1353">
        <v>0</v>
      </c>
      <c r="AJ1353">
        <v>575.00329598187056</v>
      </c>
      <c r="AK1353">
        <v>5.6484219915201876</v>
      </c>
      <c r="AL1353">
        <v>3.444389682959824</v>
      </c>
      <c r="AM1353">
        <v>7.8122556147858004</v>
      </c>
      <c r="AN1353">
        <v>99</v>
      </c>
      <c r="AO1353">
        <v>99</v>
      </c>
      <c r="AP1353">
        <v>2</v>
      </c>
      <c r="AQ1353">
        <v>99</v>
      </c>
      <c r="AR1353">
        <v>210.869140625</v>
      </c>
      <c r="AS1353">
        <v>22.410004838680592</v>
      </c>
    </row>
    <row r="1354" spans="1:45">
      <c r="A1354">
        <v>20</v>
      </c>
      <c r="B1354">
        <v>4</v>
      </c>
      <c r="C1354">
        <v>2024</v>
      </c>
      <c r="D1354">
        <v>99</v>
      </c>
      <c r="E1354">
        <v>99</v>
      </c>
      <c r="F1354">
        <v>99</v>
      </c>
      <c r="G1354">
        <v>99</v>
      </c>
      <c r="H1354">
        <v>99</v>
      </c>
      <c r="I1354">
        <v>99</v>
      </c>
      <c r="J1354">
        <v>999</v>
      </c>
      <c r="K1354">
        <v>99</v>
      </c>
      <c r="L1354">
        <v>99</v>
      </c>
      <c r="M1354">
        <v>99</v>
      </c>
      <c r="N1354">
        <v>99</v>
      </c>
      <c r="O1354">
        <v>99</v>
      </c>
      <c r="P1354">
        <v>9999</v>
      </c>
      <c r="Q1354">
        <v>167</v>
      </c>
      <c r="R1354">
        <v>321</v>
      </c>
      <c r="S1354">
        <v>3.2741433021806858</v>
      </c>
      <c r="T1354">
        <v>8.7445482866043616</v>
      </c>
      <c r="U1354">
        <v>220.04392523364473</v>
      </c>
      <c r="V1354">
        <v>6.542056074766359</v>
      </c>
      <c r="W1354">
        <v>81.619937694704049</v>
      </c>
      <c r="X1354">
        <v>1.246105919003115</v>
      </c>
      <c r="Y1354">
        <v>46.394454317797447</v>
      </c>
      <c r="Z1354">
        <v>1.3206665330862359</v>
      </c>
      <c r="AA1354">
        <v>2.5547298748888703</v>
      </c>
      <c r="AB1354">
        <v>83.734390886509473</v>
      </c>
      <c r="AC1354">
        <v>71.06124353033438</v>
      </c>
      <c r="AD1354">
        <v>80.189315330156987</v>
      </c>
      <c r="AE1354">
        <v>0.60038155089215572</v>
      </c>
      <c r="AF1354">
        <v>0.4349970595523831</v>
      </c>
      <c r="AG1354">
        <v>2449.803738317758</v>
      </c>
      <c r="AH1354">
        <v>100</v>
      </c>
      <c r="AI1354">
        <v>0</v>
      </c>
      <c r="AJ1354">
        <v>922.09094745335869</v>
      </c>
      <c r="AK1354">
        <v>-5.593195165905585</v>
      </c>
      <c r="AL1354">
        <v>-11.745005374216747</v>
      </c>
      <c r="AM1354">
        <v>-6.3579864016956646</v>
      </c>
      <c r="AN1354">
        <v>99</v>
      </c>
      <c r="AO1354">
        <v>99</v>
      </c>
      <c r="AP1354">
        <v>3</v>
      </c>
      <c r="AQ1354">
        <v>99</v>
      </c>
      <c r="AR1354">
        <v>201.006230529595</v>
      </c>
      <c r="AS1354">
        <v>26.940646728827382</v>
      </c>
    </row>
    <row r="1355" spans="1:45">
      <c r="A1355">
        <v>20</v>
      </c>
      <c r="B1355">
        <v>5</v>
      </c>
      <c r="C1355">
        <v>2024</v>
      </c>
      <c r="D1355">
        <v>99</v>
      </c>
      <c r="E1355">
        <v>99</v>
      </c>
      <c r="F1355">
        <v>99</v>
      </c>
      <c r="G1355">
        <v>99</v>
      </c>
      <c r="H1355">
        <v>99</v>
      </c>
      <c r="I1355">
        <v>99</v>
      </c>
      <c r="J1355">
        <v>999</v>
      </c>
      <c r="K1355">
        <v>99</v>
      </c>
      <c r="L1355">
        <v>99</v>
      </c>
      <c r="M1355">
        <v>99</v>
      </c>
      <c r="N1355">
        <v>99</v>
      </c>
      <c r="O1355">
        <v>99</v>
      </c>
      <c r="P1355">
        <v>9999</v>
      </c>
      <c r="Q1355">
        <v>53</v>
      </c>
      <c r="R1355">
        <v>91</v>
      </c>
      <c r="S1355">
        <v>3.4505494505494503</v>
      </c>
      <c r="T1355">
        <v>8.5494505494505493</v>
      </c>
      <c r="U1355">
        <v>238.35714285714263</v>
      </c>
      <c r="V1355">
        <v>7.6923076923076898</v>
      </c>
      <c r="W1355">
        <v>80.219780219780219</v>
      </c>
      <c r="X1355">
        <v>4.3956043956043942</v>
      </c>
      <c r="Y1355">
        <v>63.688041458375615</v>
      </c>
      <c r="Z1355">
        <v>1.6459322904352709</v>
      </c>
      <c r="AA1355">
        <v>2.8099655320858807</v>
      </c>
      <c r="AB1355">
        <v>92.344970242275323</v>
      </c>
      <c r="AC1355">
        <v>79.27154326673913</v>
      </c>
      <c r="AD1355">
        <v>85.172918217030386</v>
      </c>
      <c r="AE1355">
        <v>0.17020162346163917</v>
      </c>
      <c r="AF1355">
        <v>0.13358000909222278</v>
      </c>
      <c r="AG1355">
        <v>2465.1758241758243</v>
      </c>
      <c r="AH1355">
        <v>100</v>
      </c>
      <c r="AI1355">
        <v>0</v>
      </c>
      <c r="AJ1355">
        <v>779.89392901498445</v>
      </c>
      <c r="AK1355">
        <v>7.9415391335625118</v>
      </c>
      <c r="AL1355">
        <v>0.54116231969698481</v>
      </c>
      <c r="AM1355">
        <v>6.8835090501245988</v>
      </c>
      <c r="AN1355">
        <v>99</v>
      </c>
      <c r="AO1355">
        <v>99</v>
      </c>
      <c r="AP1355">
        <v>4</v>
      </c>
      <c r="AQ1355">
        <v>99</v>
      </c>
      <c r="AR1355">
        <v>204.60439560439565</v>
      </c>
      <c r="AS1355">
        <v>27.490493584642657</v>
      </c>
    </row>
    <row r="1356" spans="1:45">
      <c r="A1356">
        <v>20</v>
      </c>
      <c r="B1356">
        <v>6</v>
      </c>
      <c r="C1356">
        <v>2024</v>
      </c>
      <c r="D1356">
        <v>99</v>
      </c>
      <c r="E1356">
        <v>99</v>
      </c>
      <c r="F1356">
        <v>99</v>
      </c>
      <c r="G1356">
        <v>99</v>
      </c>
      <c r="H1356">
        <v>99</v>
      </c>
      <c r="I1356">
        <v>99</v>
      </c>
      <c r="J1356">
        <v>999</v>
      </c>
      <c r="K1356">
        <v>99</v>
      </c>
      <c r="L1356">
        <v>99</v>
      </c>
      <c r="M1356">
        <v>99</v>
      </c>
      <c r="N1356">
        <v>99</v>
      </c>
      <c r="O1356">
        <v>99</v>
      </c>
      <c r="P1356">
        <v>9999</v>
      </c>
      <c r="Q1356">
        <v>31</v>
      </c>
      <c r="R1356">
        <v>51</v>
      </c>
      <c r="S1356">
        <v>3.7058823529411762</v>
      </c>
      <c r="T1356">
        <v>10.058823529411764</v>
      </c>
      <c r="U1356">
        <v>230.31372549019608</v>
      </c>
      <c r="V1356">
        <v>13.725490196078436</v>
      </c>
      <c r="W1356">
        <v>98.039215686274531</v>
      </c>
      <c r="X1356">
        <v>1.9607843137254899</v>
      </c>
      <c r="Y1356">
        <v>42.934925769431445</v>
      </c>
      <c r="Z1356">
        <v>1.3761856584601249</v>
      </c>
      <c r="AA1356">
        <v>2.5926877923240155</v>
      </c>
      <c r="AB1356">
        <v>80.215024838745492</v>
      </c>
      <c r="AC1356">
        <v>75.699099731584198</v>
      </c>
      <c r="AD1356">
        <v>88.411952712256991</v>
      </c>
      <c r="AE1356">
        <v>9.5387723038940636E-2</v>
      </c>
      <c r="AF1356">
        <v>7.2337234586443339E-2</v>
      </c>
      <c r="AG1356">
        <v>2652.7843137254904</v>
      </c>
      <c r="AH1356">
        <v>100</v>
      </c>
      <c r="AI1356">
        <v>0</v>
      </c>
      <c r="AJ1356">
        <v>902.61231583394476</v>
      </c>
      <c r="AK1356">
        <v>4.4109433893870813</v>
      </c>
      <c r="AL1356">
        <v>-7.5595885425207427</v>
      </c>
      <c r="AM1356">
        <v>-4.6159793336481885</v>
      </c>
      <c r="AN1356">
        <v>99</v>
      </c>
      <c r="AO1356">
        <v>99</v>
      </c>
      <c r="AP1356">
        <v>5</v>
      </c>
      <c r="AQ1356">
        <v>99</v>
      </c>
      <c r="AR1356">
        <v>200.29411764705881</v>
      </c>
      <c r="AS1356">
        <v>28.57348926166766</v>
      </c>
    </row>
    <row r="1357" spans="1:45">
      <c r="A1357">
        <v>20</v>
      </c>
      <c r="B1357">
        <v>7</v>
      </c>
      <c r="C1357">
        <v>2024</v>
      </c>
      <c r="D1357">
        <v>99</v>
      </c>
      <c r="E1357">
        <v>99</v>
      </c>
      <c r="F1357">
        <v>99</v>
      </c>
      <c r="G1357">
        <v>99</v>
      </c>
      <c r="H1357">
        <v>99</v>
      </c>
      <c r="I1357">
        <v>99</v>
      </c>
      <c r="J1357">
        <v>999</v>
      </c>
      <c r="K1357">
        <v>99</v>
      </c>
      <c r="L1357">
        <v>99</v>
      </c>
      <c r="M1357">
        <v>99</v>
      </c>
      <c r="N1357">
        <v>99</v>
      </c>
      <c r="O1357">
        <v>99</v>
      </c>
      <c r="P1357">
        <v>9999</v>
      </c>
      <c r="Q1357">
        <v>31</v>
      </c>
      <c r="R1357">
        <v>58</v>
      </c>
      <c r="S1357">
        <v>3.5</v>
      </c>
      <c r="T1357">
        <v>8.4827586206896513</v>
      </c>
      <c r="U1357">
        <v>254.82931034482755</v>
      </c>
      <c r="V1357">
        <v>6.8965517241379306</v>
      </c>
      <c r="W1357">
        <v>82.758620689655189</v>
      </c>
      <c r="X1357">
        <v>6.8965517241379306</v>
      </c>
      <c r="Y1357">
        <v>52.921213426742625</v>
      </c>
      <c r="Z1357">
        <v>1.4050401884054715</v>
      </c>
      <c r="AA1357">
        <v>2.5409839209573182</v>
      </c>
      <c r="AB1357">
        <v>91.076925278182941</v>
      </c>
      <c r="AC1357">
        <v>87.624724461895909</v>
      </c>
      <c r="AD1357">
        <v>84.512196959587385</v>
      </c>
      <c r="AE1357">
        <v>0.1084801556129129</v>
      </c>
      <c r="AF1357">
        <v>9.1022608625156737E-2</v>
      </c>
      <c r="AG1357">
        <v>2684.8793103448279</v>
      </c>
      <c r="AH1357">
        <v>100</v>
      </c>
      <c r="AI1357">
        <v>0</v>
      </c>
      <c r="AJ1357">
        <v>879.51426793598523</v>
      </c>
      <c r="AK1357">
        <v>30.619099608854679</v>
      </c>
      <c r="AL1357">
        <v>14.799679636192314</v>
      </c>
      <c r="AM1357">
        <v>27.028754911738901</v>
      </c>
      <c r="AN1357">
        <v>99</v>
      </c>
      <c r="AO1357">
        <v>99</v>
      </c>
      <c r="AP1357">
        <v>6</v>
      </c>
      <c r="AQ1357">
        <v>99</v>
      </c>
      <c r="AR1357">
        <v>210.20689655172407</v>
      </c>
      <c r="AS1357">
        <v>27.273099594305609</v>
      </c>
    </row>
    <row r="1358" spans="1:45">
      <c r="A1358">
        <v>20</v>
      </c>
      <c r="B1358">
        <v>8</v>
      </c>
      <c r="C1358">
        <v>2024</v>
      </c>
      <c r="D1358">
        <v>99</v>
      </c>
      <c r="E1358">
        <v>99</v>
      </c>
      <c r="F1358">
        <v>99</v>
      </c>
      <c r="G1358">
        <v>99</v>
      </c>
      <c r="H1358">
        <v>99</v>
      </c>
      <c r="I1358">
        <v>99</v>
      </c>
      <c r="J1358">
        <v>999</v>
      </c>
      <c r="K1358">
        <v>99</v>
      </c>
      <c r="L1358">
        <v>99</v>
      </c>
      <c r="M1358">
        <v>99</v>
      </c>
      <c r="N1358">
        <v>99</v>
      </c>
      <c r="O1358">
        <v>99</v>
      </c>
      <c r="P1358">
        <v>9999</v>
      </c>
      <c r="Q1358">
        <v>32</v>
      </c>
      <c r="R1358">
        <v>50</v>
      </c>
      <c r="S1358">
        <v>3.56</v>
      </c>
      <c r="T1358">
        <v>8.7200000000000006</v>
      </c>
      <c r="U1358">
        <v>230.58800000000005</v>
      </c>
      <c r="V1358">
        <v>12</v>
      </c>
      <c r="W1358">
        <v>74</v>
      </c>
      <c r="X1358">
        <v>0</v>
      </c>
      <c r="Y1358">
        <v>52.468896081392735</v>
      </c>
      <c r="Z1358">
        <v>1.7223240113288785</v>
      </c>
      <c r="AA1358">
        <v>3.3168659906604594</v>
      </c>
      <c r="AB1358">
        <v>86.801011917653014</v>
      </c>
      <c r="AC1358">
        <v>81.477198462996682</v>
      </c>
      <c r="AD1358">
        <v>89.218478056309607</v>
      </c>
      <c r="AE1358">
        <v>9.3517375528373178E-2</v>
      </c>
      <c r="AF1358">
        <v>7.1003312824871434E-2</v>
      </c>
      <c r="AG1358">
        <v>2806.08</v>
      </c>
      <c r="AH1358">
        <v>100</v>
      </c>
      <c r="AI1358">
        <v>0</v>
      </c>
      <c r="AJ1358">
        <v>1057.8830907052063</v>
      </c>
      <c r="AK1358">
        <v>-19.634027484637357</v>
      </c>
      <c r="AL1358">
        <v>-9.3049574713811545</v>
      </c>
      <c r="AM1358">
        <v>-22.025299503819003</v>
      </c>
      <c r="AN1358">
        <v>99</v>
      </c>
      <c r="AO1358">
        <v>99</v>
      </c>
      <c r="AP1358">
        <v>7</v>
      </c>
      <c r="AQ1358">
        <v>99</v>
      </c>
      <c r="AR1358">
        <v>202.06</v>
      </c>
      <c r="AS1358">
        <v>27.906578981787113</v>
      </c>
    </row>
    <row r="1359" spans="1:45">
      <c r="A1359">
        <v>20</v>
      </c>
      <c r="B1359">
        <v>9</v>
      </c>
      <c r="C1359">
        <v>2024</v>
      </c>
      <c r="D1359">
        <v>99</v>
      </c>
      <c r="E1359">
        <v>99</v>
      </c>
      <c r="F1359">
        <v>99</v>
      </c>
      <c r="G1359">
        <v>99</v>
      </c>
      <c r="H1359">
        <v>99</v>
      </c>
      <c r="I1359">
        <v>99</v>
      </c>
      <c r="J1359">
        <v>999</v>
      </c>
      <c r="K1359">
        <v>99</v>
      </c>
      <c r="L1359">
        <v>99</v>
      </c>
      <c r="M1359">
        <v>99</v>
      </c>
      <c r="N1359">
        <v>99</v>
      </c>
      <c r="O1359">
        <v>99</v>
      </c>
      <c r="P1359">
        <v>9999</v>
      </c>
      <c r="Q1359">
        <v>88</v>
      </c>
      <c r="R1359">
        <v>163</v>
      </c>
      <c r="S1359">
        <v>3.1165644171779148</v>
      </c>
      <c r="T1359">
        <v>8.6809815950920228</v>
      </c>
      <c r="U1359">
        <v>207.45582822085888</v>
      </c>
      <c r="V1359">
        <v>5.5214723926380387</v>
      </c>
      <c r="W1359">
        <v>80.368098159509188</v>
      </c>
      <c r="X1359">
        <v>0</v>
      </c>
      <c r="Y1359">
        <v>45.625028243587245</v>
      </c>
      <c r="Z1359">
        <v>1.415915832464427</v>
      </c>
      <c r="AA1359">
        <v>2.5994466647445256</v>
      </c>
      <c r="AB1359">
        <v>86.050741420076562</v>
      </c>
      <c r="AC1359">
        <v>81.632988242601954</v>
      </c>
      <c r="AD1359">
        <v>84.685723886840066</v>
      </c>
      <c r="AE1359">
        <v>0.30486664422249654</v>
      </c>
      <c r="AF1359">
        <v>0.20825006714719549</v>
      </c>
      <c r="AG1359">
        <v>2659.9141104294476</v>
      </c>
      <c r="AH1359">
        <v>100</v>
      </c>
      <c r="AI1359">
        <v>0</v>
      </c>
      <c r="AJ1359">
        <v>985.18309717243483</v>
      </c>
      <c r="AK1359">
        <v>-4.2544177525659244</v>
      </c>
      <c r="AL1359">
        <v>-6.9411267826649068</v>
      </c>
      <c r="AM1359">
        <v>-9.1564167135081593</v>
      </c>
      <c r="AN1359">
        <v>99</v>
      </c>
      <c r="AO1359">
        <v>99</v>
      </c>
      <c r="AP1359">
        <v>8</v>
      </c>
      <c r="AQ1359">
        <v>99</v>
      </c>
      <c r="AR1359">
        <v>197.66257668711657</v>
      </c>
      <c r="AS1359">
        <v>26.701189426549995</v>
      </c>
    </row>
    <row r="1360" spans="1:45">
      <c r="A1360">
        <v>20</v>
      </c>
      <c r="B1360">
        <v>10</v>
      </c>
      <c r="C1360">
        <v>2024</v>
      </c>
      <c r="D1360">
        <v>99</v>
      </c>
      <c r="E1360">
        <v>99</v>
      </c>
      <c r="F1360">
        <v>99</v>
      </c>
      <c r="G1360">
        <v>99</v>
      </c>
      <c r="H1360">
        <v>99</v>
      </c>
      <c r="I1360">
        <v>99</v>
      </c>
      <c r="J1360">
        <v>999</v>
      </c>
      <c r="K1360">
        <v>99</v>
      </c>
      <c r="L1360">
        <v>99</v>
      </c>
      <c r="M1360">
        <v>99</v>
      </c>
      <c r="N1360">
        <v>99</v>
      </c>
      <c r="O1360">
        <v>99</v>
      </c>
      <c r="P1360">
        <v>9999</v>
      </c>
      <c r="Q1360">
        <v>555</v>
      </c>
      <c r="R1360">
        <v>1532</v>
      </c>
      <c r="S1360">
        <v>2.8433420365535249</v>
      </c>
      <c r="T1360">
        <v>7.513707571801568</v>
      </c>
      <c r="U1360">
        <v>309.90992167101831</v>
      </c>
      <c r="V1360">
        <v>2.1540469973890337</v>
      </c>
      <c r="W1360">
        <v>67.950391644908606</v>
      </c>
      <c r="X1360">
        <v>22.78067885117493</v>
      </c>
      <c r="Y1360">
        <v>52.27476906878541</v>
      </c>
      <c r="Z1360">
        <v>1.2407364550524471</v>
      </c>
      <c r="AA1360">
        <v>2.4171266821402804</v>
      </c>
      <c r="AB1360">
        <v>86.579053623536893</v>
      </c>
      <c r="AC1360">
        <v>78.503231445628444</v>
      </c>
      <c r="AD1360">
        <v>81.538675265418817</v>
      </c>
      <c r="AE1360">
        <v>2.8653723861893541</v>
      </c>
      <c r="AF1360">
        <v>2.9239244773898125</v>
      </c>
      <c r="AG1360">
        <v>2111.7539164490863</v>
      </c>
      <c r="AH1360">
        <v>100</v>
      </c>
      <c r="AI1360">
        <v>0</v>
      </c>
      <c r="AJ1360">
        <v>508.91206480489552</v>
      </c>
      <c r="AK1360">
        <v>5.9678248186412732</v>
      </c>
      <c r="AL1360">
        <v>-3.9313089067651128</v>
      </c>
      <c r="AM1360">
        <v>4.4270630553026784</v>
      </c>
      <c r="AN1360">
        <v>99</v>
      </c>
      <c r="AO1360">
        <v>99</v>
      </c>
      <c r="AP1360">
        <v>9</v>
      </c>
      <c r="AQ1360">
        <v>99</v>
      </c>
      <c r="AR1360">
        <v>234.34791122715399</v>
      </c>
      <c r="AS1360">
        <v>24.058063638743903</v>
      </c>
    </row>
    <row r="1361" spans="1:45">
      <c r="A1361">
        <v>20</v>
      </c>
      <c r="B1361">
        <v>11</v>
      </c>
      <c r="C1361">
        <v>2024</v>
      </c>
      <c r="D1361">
        <v>99</v>
      </c>
      <c r="E1361">
        <v>99</v>
      </c>
      <c r="F1361">
        <v>99</v>
      </c>
      <c r="G1361">
        <v>99</v>
      </c>
      <c r="H1361">
        <v>99</v>
      </c>
      <c r="I1361">
        <v>99</v>
      </c>
      <c r="J1361">
        <v>999</v>
      </c>
      <c r="K1361">
        <v>99</v>
      </c>
      <c r="L1361">
        <v>99</v>
      </c>
      <c r="M1361">
        <v>99</v>
      </c>
      <c r="N1361">
        <v>99</v>
      </c>
      <c r="O1361">
        <v>99</v>
      </c>
      <c r="P1361">
        <v>9999</v>
      </c>
      <c r="AN1361">
        <v>99</v>
      </c>
      <c r="AO1361">
        <v>99</v>
      </c>
      <c r="AP1361">
        <v>10</v>
      </c>
      <c r="AQ1361">
        <v>99</v>
      </c>
    </row>
    <row r="1362" spans="1:45">
      <c r="A1362">
        <v>20</v>
      </c>
      <c r="B1362">
        <v>12</v>
      </c>
      <c r="C1362">
        <v>2024</v>
      </c>
      <c r="D1362">
        <v>99</v>
      </c>
      <c r="E1362">
        <v>99</v>
      </c>
      <c r="F1362">
        <v>99</v>
      </c>
      <c r="G1362">
        <v>99</v>
      </c>
      <c r="H1362">
        <v>99</v>
      </c>
      <c r="I1362">
        <v>99</v>
      </c>
      <c r="J1362">
        <v>999</v>
      </c>
      <c r="K1362">
        <v>99</v>
      </c>
      <c r="L1362">
        <v>99</v>
      </c>
      <c r="M1362">
        <v>99</v>
      </c>
      <c r="N1362">
        <v>99</v>
      </c>
      <c r="O1362">
        <v>99</v>
      </c>
      <c r="P1362">
        <v>9999</v>
      </c>
      <c r="Q1362">
        <v>67</v>
      </c>
      <c r="R1362">
        <v>95</v>
      </c>
      <c r="S1362">
        <v>3.0842105263157902</v>
      </c>
      <c r="T1362">
        <v>7.5684210526315772</v>
      </c>
      <c r="U1362">
        <v>303.75263157894739</v>
      </c>
      <c r="V1362">
        <v>4.2105263157894726</v>
      </c>
      <c r="W1362">
        <v>62.105263157894761</v>
      </c>
      <c r="X1362">
        <v>20</v>
      </c>
      <c r="Y1362">
        <v>51.491746588740199</v>
      </c>
      <c r="Z1362">
        <v>1.3031391887102297</v>
      </c>
      <c r="AA1362">
        <v>2.7554830757254551</v>
      </c>
      <c r="AB1362">
        <v>84.489852931740302</v>
      </c>
      <c r="AC1362">
        <v>81.297759579566545</v>
      </c>
      <c r="AD1362">
        <v>88.663568988736799</v>
      </c>
      <c r="AE1362">
        <v>0.17768301350390905</v>
      </c>
      <c r="AF1362">
        <v>0.1777115111394264</v>
      </c>
      <c r="AG1362">
        <v>2180.2736842105264</v>
      </c>
      <c r="AH1362">
        <v>100</v>
      </c>
      <c r="AI1362">
        <v>0</v>
      </c>
      <c r="AJ1362">
        <v>574.91136968378805</v>
      </c>
      <c r="AK1362">
        <v>-3.1208822521636366</v>
      </c>
      <c r="AL1362">
        <v>-8.2884971554087894</v>
      </c>
      <c r="AM1362">
        <v>2.788712519590852</v>
      </c>
      <c r="AN1362">
        <v>99</v>
      </c>
      <c r="AO1362">
        <v>99</v>
      </c>
      <c r="AP1362">
        <v>11</v>
      </c>
      <c r="AQ1362">
        <v>99</v>
      </c>
      <c r="AR1362">
        <v>230.98947368421048</v>
      </c>
      <c r="AS1362">
        <v>24.62846097101486</v>
      </c>
    </row>
    <row r="1363" spans="1:45">
      <c r="A1363">
        <v>20</v>
      </c>
      <c r="B1363">
        <v>13</v>
      </c>
      <c r="C1363">
        <v>2024</v>
      </c>
      <c r="D1363">
        <v>99</v>
      </c>
      <c r="E1363">
        <v>99</v>
      </c>
      <c r="F1363">
        <v>99</v>
      </c>
      <c r="G1363">
        <v>99</v>
      </c>
      <c r="H1363">
        <v>99</v>
      </c>
      <c r="I1363">
        <v>99</v>
      </c>
      <c r="J1363">
        <v>999</v>
      </c>
      <c r="K1363">
        <v>99</v>
      </c>
      <c r="L1363">
        <v>99</v>
      </c>
      <c r="M1363">
        <v>99</v>
      </c>
      <c r="N1363">
        <v>99</v>
      </c>
      <c r="O1363">
        <v>99</v>
      </c>
      <c r="P1363">
        <v>9999</v>
      </c>
      <c r="Q1363">
        <v>6</v>
      </c>
      <c r="R1363">
        <v>10</v>
      </c>
      <c r="S1363">
        <v>3.7</v>
      </c>
      <c r="T1363">
        <v>8.8000000000000007</v>
      </c>
      <c r="U1363">
        <v>275.27000000000004</v>
      </c>
      <c r="V1363">
        <v>0</v>
      </c>
      <c r="W1363">
        <v>90</v>
      </c>
      <c r="X1363">
        <v>0</v>
      </c>
      <c r="Y1363">
        <v>42.938166006479371</v>
      </c>
      <c r="Z1363">
        <v>1.0049875621120883</v>
      </c>
      <c r="AA1363">
        <v>1.4696938456699036</v>
      </c>
      <c r="AB1363">
        <v>74.320448904149728</v>
      </c>
      <c r="AC1363">
        <v>61.189150795715051</v>
      </c>
      <c r="AD1363">
        <v>90.722965113433361</v>
      </c>
      <c r="AE1363">
        <v>1.8703475105674629E-2</v>
      </c>
      <c r="AF1363">
        <v>1.6952384270909462E-2</v>
      </c>
      <c r="AG1363">
        <v>2256.6999999999998</v>
      </c>
      <c r="AH1363">
        <v>100</v>
      </c>
      <c r="AI1363">
        <v>0</v>
      </c>
      <c r="AJ1363">
        <v>851.33718936740991</v>
      </c>
      <c r="AK1363">
        <v>-5.8262544074732272</v>
      </c>
      <c r="AL1363">
        <v>-2.8980062575085075</v>
      </c>
      <c r="AM1363">
        <v>-3.8909128457906905</v>
      </c>
      <c r="AN1363">
        <v>99</v>
      </c>
      <c r="AO1363">
        <v>99</v>
      </c>
      <c r="AP1363">
        <v>12</v>
      </c>
      <c r="AQ1363">
        <v>99</v>
      </c>
      <c r="AR1363">
        <v>215.9</v>
      </c>
      <c r="AS1363">
        <v>27.29164785401786</v>
      </c>
    </row>
    <row r="1364" spans="1:45">
      <c r="A1364">
        <v>20</v>
      </c>
      <c r="B1364">
        <v>14</v>
      </c>
      <c r="C1364">
        <v>2024</v>
      </c>
      <c r="D1364">
        <v>99</v>
      </c>
      <c r="E1364">
        <v>99</v>
      </c>
      <c r="F1364">
        <v>99</v>
      </c>
      <c r="G1364">
        <v>99</v>
      </c>
      <c r="H1364">
        <v>99</v>
      </c>
      <c r="I1364">
        <v>99</v>
      </c>
      <c r="J1364">
        <v>999</v>
      </c>
      <c r="K1364">
        <v>99</v>
      </c>
      <c r="L1364">
        <v>99</v>
      </c>
      <c r="M1364">
        <v>99</v>
      </c>
      <c r="N1364">
        <v>99</v>
      </c>
      <c r="O1364">
        <v>99</v>
      </c>
      <c r="P1364">
        <v>9999</v>
      </c>
      <c r="Q1364">
        <v>152</v>
      </c>
      <c r="R1364">
        <v>234</v>
      </c>
      <c r="S1364">
        <v>4.2606837606837606</v>
      </c>
      <c r="T1364">
        <v>7.0341880341880341</v>
      </c>
      <c r="U1364">
        <v>320.21666666666675</v>
      </c>
      <c r="V1364">
        <v>14.1025641025641</v>
      </c>
      <c r="W1364">
        <v>60.256410256410255</v>
      </c>
      <c r="X1364">
        <v>26.495726495726498</v>
      </c>
      <c r="Y1364">
        <v>48.067676871563293</v>
      </c>
      <c r="Z1364">
        <v>1.1931039218646315</v>
      </c>
      <c r="AA1364">
        <v>2.1400999414781872</v>
      </c>
      <c r="AB1364">
        <v>82.479263721652686</v>
      </c>
      <c r="AC1364">
        <v>67.574395962463569</v>
      </c>
      <c r="AD1364">
        <v>68.439110553574608</v>
      </c>
      <c r="AE1364">
        <v>0.43766131747278642</v>
      </c>
      <c r="AF1364">
        <v>0.46145748541004689</v>
      </c>
      <c r="AG1364">
        <v>2085.1623931623926</v>
      </c>
      <c r="AH1364">
        <v>100</v>
      </c>
      <c r="AI1364">
        <v>0</v>
      </c>
      <c r="AJ1364">
        <v>484.23524086982337</v>
      </c>
      <c r="AK1364">
        <v>10.846832902862111</v>
      </c>
      <c r="AL1364">
        <v>-7.6612502121628516</v>
      </c>
      <c r="AM1364">
        <v>1.2760339979936677</v>
      </c>
      <c r="AN1364">
        <v>99</v>
      </c>
      <c r="AO1364">
        <v>99</v>
      </c>
      <c r="AP1364">
        <v>13</v>
      </c>
      <c r="AQ1364">
        <v>99</v>
      </c>
      <c r="AR1364">
        <v>226.80769230769235</v>
      </c>
      <c r="AS1364">
        <v>27.432453454870121</v>
      </c>
    </row>
    <row r="1365" spans="1:45">
      <c r="A1365">
        <v>20</v>
      </c>
      <c r="B1365">
        <v>15</v>
      </c>
      <c r="C1365">
        <v>2024</v>
      </c>
      <c r="D1365">
        <v>99</v>
      </c>
      <c r="E1365">
        <v>99</v>
      </c>
      <c r="F1365">
        <v>99</v>
      </c>
      <c r="G1365">
        <v>99</v>
      </c>
      <c r="H1365">
        <v>99</v>
      </c>
      <c r="I1365">
        <v>99</v>
      </c>
      <c r="J1365">
        <v>999</v>
      </c>
      <c r="K1365">
        <v>99</v>
      </c>
      <c r="L1365">
        <v>99</v>
      </c>
      <c r="M1365">
        <v>99</v>
      </c>
      <c r="N1365">
        <v>99</v>
      </c>
      <c r="O1365">
        <v>99</v>
      </c>
      <c r="P1365">
        <v>9999</v>
      </c>
      <c r="AN1365">
        <v>99</v>
      </c>
      <c r="AO1365">
        <v>99</v>
      </c>
      <c r="AP1365">
        <v>14</v>
      </c>
      <c r="AQ1365">
        <v>99</v>
      </c>
    </row>
    <row r="1366" spans="1:45">
      <c r="A1366">
        <v>20</v>
      </c>
      <c r="B1366">
        <v>16</v>
      </c>
      <c r="C1366">
        <v>2024</v>
      </c>
      <c r="D1366">
        <v>99</v>
      </c>
      <c r="E1366">
        <v>99</v>
      </c>
      <c r="F1366">
        <v>99</v>
      </c>
      <c r="G1366">
        <v>99</v>
      </c>
      <c r="H1366">
        <v>99</v>
      </c>
      <c r="I1366">
        <v>99</v>
      </c>
      <c r="J1366">
        <v>999</v>
      </c>
      <c r="K1366">
        <v>99</v>
      </c>
      <c r="L1366">
        <v>99</v>
      </c>
      <c r="M1366">
        <v>99</v>
      </c>
      <c r="N1366">
        <v>99</v>
      </c>
      <c r="O1366">
        <v>99</v>
      </c>
      <c r="P1366">
        <v>9999</v>
      </c>
      <c r="Q1366">
        <v>7</v>
      </c>
      <c r="R1366">
        <v>7</v>
      </c>
      <c r="S1366">
        <v>5</v>
      </c>
      <c r="T1366">
        <v>10.142857142857141</v>
      </c>
      <c r="U1366">
        <v>343.87142857142874</v>
      </c>
      <c r="V1366">
        <v>28.571428571428577</v>
      </c>
      <c r="W1366">
        <v>100</v>
      </c>
      <c r="X1366">
        <v>42.857142857142847</v>
      </c>
      <c r="Y1366">
        <v>52.433242298747246</v>
      </c>
      <c r="Z1366">
        <v>2</v>
      </c>
      <c r="AA1366">
        <v>2.8499910490371474</v>
      </c>
      <c r="AB1366">
        <v>83.507546674756</v>
      </c>
      <c r="AC1366">
        <v>86.882782643016654</v>
      </c>
      <c r="AD1366">
        <v>97.744667887831682</v>
      </c>
      <c r="AE1366">
        <v>1.3092432573972244E-2</v>
      </c>
      <c r="AF1366">
        <v>1.482402157100526E-2</v>
      </c>
      <c r="AG1366">
        <v>2127.2857142857142</v>
      </c>
      <c r="AH1366">
        <v>100</v>
      </c>
      <c r="AI1366">
        <v>0</v>
      </c>
      <c r="AJ1366">
        <v>551.20691325897747</v>
      </c>
      <c r="AK1366">
        <v>83.486953736475556</v>
      </c>
      <c r="AL1366">
        <v>71.574439456175128</v>
      </c>
      <c r="AM1366">
        <v>64.728091339827429</v>
      </c>
      <c r="AN1366">
        <v>99</v>
      </c>
      <c r="AO1366">
        <v>99</v>
      </c>
      <c r="AP1366">
        <v>15</v>
      </c>
      <c r="AQ1366">
        <v>99</v>
      </c>
      <c r="AR1366">
        <v>224.1428571428572</v>
      </c>
      <c r="AS1366">
        <v>31.038134763662185</v>
      </c>
    </row>
    <row r="1367" spans="1:45">
      <c r="A1367">
        <v>20</v>
      </c>
      <c r="B1367">
        <v>17</v>
      </c>
      <c r="C1367">
        <v>2024</v>
      </c>
      <c r="D1367">
        <v>99</v>
      </c>
      <c r="E1367">
        <v>99</v>
      </c>
      <c r="F1367">
        <v>99</v>
      </c>
      <c r="G1367">
        <v>99</v>
      </c>
      <c r="H1367">
        <v>99</v>
      </c>
      <c r="I1367">
        <v>99</v>
      </c>
      <c r="J1367">
        <v>999</v>
      </c>
      <c r="K1367">
        <v>99</v>
      </c>
      <c r="L1367">
        <v>99</v>
      </c>
      <c r="M1367">
        <v>99</v>
      </c>
      <c r="N1367">
        <v>99</v>
      </c>
      <c r="O1367">
        <v>99</v>
      </c>
      <c r="P1367">
        <v>9999</v>
      </c>
      <c r="AN1367">
        <v>99</v>
      </c>
      <c r="AO1367">
        <v>99</v>
      </c>
      <c r="AP1367">
        <v>16</v>
      </c>
      <c r="AQ1367">
        <v>99</v>
      </c>
    </row>
    <row r="1368" spans="1:45">
      <c r="A1368">
        <v>20</v>
      </c>
      <c r="B1368">
        <v>18</v>
      </c>
      <c r="C1368">
        <v>2024</v>
      </c>
      <c r="D1368">
        <v>99</v>
      </c>
      <c r="E1368">
        <v>99</v>
      </c>
      <c r="F1368">
        <v>99</v>
      </c>
      <c r="G1368">
        <v>99</v>
      </c>
      <c r="H1368">
        <v>99</v>
      </c>
      <c r="I1368">
        <v>99</v>
      </c>
      <c r="J1368">
        <v>999</v>
      </c>
      <c r="K1368">
        <v>99</v>
      </c>
      <c r="L1368">
        <v>99</v>
      </c>
      <c r="M1368">
        <v>99</v>
      </c>
      <c r="N1368">
        <v>99</v>
      </c>
      <c r="O1368">
        <v>99</v>
      </c>
      <c r="P1368">
        <v>9999</v>
      </c>
      <c r="AN1368">
        <v>99</v>
      </c>
      <c r="AO1368">
        <v>99</v>
      </c>
      <c r="AP1368">
        <v>17</v>
      </c>
      <c r="AQ1368">
        <v>99</v>
      </c>
    </row>
    <row r="1369" spans="1:45">
      <c r="A1369">
        <v>20</v>
      </c>
      <c r="B1369">
        <v>19</v>
      </c>
      <c r="C1369">
        <v>2024</v>
      </c>
      <c r="D1369">
        <v>99</v>
      </c>
      <c r="E1369">
        <v>99</v>
      </c>
      <c r="F1369">
        <v>99</v>
      </c>
      <c r="G1369">
        <v>99</v>
      </c>
      <c r="H1369">
        <v>99</v>
      </c>
      <c r="I1369">
        <v>99</v>
      </c>
      <c r="J1369">
        <v>999</v>
      </c>
      <c r="K1369">
        <v>99</v>
      </c>
      <c r="L1369">
        <v>99</v>
      </c>
      <c r="M1369">
        <v>99</v>
      </c>
      <c r="N1369">
        <v>99</v>
      </c>
      <c r="O1369">
        <v>99</v>
      </c>
      <c r="P1369">
        <v>9999</v>
      </c>
      <c r="Q1369">
        <v>829</v>
      </c>
      <c r="R1369">
        <v>2007</v>
      </c>
      <c r="S1369">
        <v>5.4626121635094718</v>
      </c>
      <c r="T1369">
        <v>10.237169905331344</v>
      </c>
      <c r="U1369">
        <v>326.76856003986126</v>
      </c>
      <c r="V1369">
        <v>48.380667663178869</v>
      </c>
      <c r="W1369">
        <v>86.995515695067283</v>
      </c>
      <c r="X1369">
        <v>33.632286995515699</v>
      </c>
      <c r="Y1369">
        <v>66.101258729686165</v>
      </c>
      <c r="Z1369">
        <v>1.6495165121252748</v>
      </c>
      <c r="AA1369">
        <v>3.0904893829843449</v>
      </c>
      <c r="AB1369">
        <v>88.899654660147334</v>
      </c>
      <c r="AC1369">
        <v>77.444219242169609</v>
      </c>
      <c r="AD1369">
        <v>84.418998657077395</v>
      </c>
      <c r="AE1369">
        <v>3.7537874537089002</v>
      </c>
      <c r="AF1369">
        <v>4.0388669082272273</v>
      </c>
      <c r="AG1369">
        <v>2717.7533632286991</v>
      </c>
      <c r="AH1369">
        <v>99.900348779272562</v>
      </c>
      <c r="AI1369">
        <v>100</v>
      </c>
      <c r="AJ1369">
        <v>967.51802129574685</v>
      </c>
      <c r="AK1369">
        <v>-8.754131249417922</v>
      </c>
      <c r="AL1369">
        <v>-10.083212426538889</v>
      </c>
      <c r="AM1369">
        <v>-13.136447539345337</v>
      </c>
      <c r="AN1369">
        <v>99</v>
      </c>
      <c r="AO1369">
        <v>99</v>
      </c>
      <c r="AP1369">
        <v>21</v>
      </c>
      <c r="AQ1369">
        <v>99</v>
      </c>
      <c r="AR1369">
        <v>217.45640259093176</v>
      </c>
      <c r="AS1369">
        <v>31.640595393749862</v>
      </c>
    </row>
    <row r="1370" spans="1:45">
      <c r="A1370">
        <v>20</v>
      </c>
      <c r="B1370">
        <v>20</v>
      </c>
      <c r="C1370">
        <v>2024</v>
      </c>
      <c r="D1370">
        <v>99</v>
      </c>
      <c r="E1370">
        <v>99</v>
      </c>
      <c r="F1370">
        <v>99</v>
      </c>
      <c r="G1370">
        <v>99</v>
      </c>
      <c r="H1370">
        <v>99</v>
      </c>
      <c r="I1370">
        <v>99</v>
      </c>
      <c r="J1370">
        <v>999</v>
      </c>
      <c r="K1370">
        <v>99</v>
      </c>
      <c r="L1370">
        <v>99</v>
      </c>
      <c r="M1370">
        <v>99</v>
      </c>
      <c r="N1370">
        <v>99</v>
      </c>
      <c r="O1370">
        <v>99</v>
      </c>
      <c r="P1370">
        <v>9999</v>
      </c>
      <c r="Q1370">
        <v>1040</v>
      </c>
      <c r="R1370">
        <v>3328</v>
      </c>
      <c r="S1370">
        <v>6.4317498496692718</v>
      </c>
      <c r="T1370">
        <v>8.1646634615384617</v>
      </c>
      <c r="U1370">
        <v>366.51249999999936</v>
      </c>
      <c r="V1370">
        <v>75</v>
      </c>
      <c r="W1370">
        <v>74.21875</v>
      </c>
      <c r="X1370">
        <v>59.344951923076913</v>
      </c>
      <c r="Y1370">
        <v>64.709736701974407</v>
      </c>
      <c r="Z1370">
        <v>1.5202234862685049</v>
      </c>
      <c r="AA1370">
        <v>2.5777433821919056</v>
      </c>
      <c r="AB1370">
        <v>87.892969816824561</v>
      </c>
      <c r="AC1370">
        <v>69.334458924981206</v>
      </c>
      <c r="AD1370">
        <v>74.457910987589884</v>
      </c>
      <c r="AE1370">
        <v>6.224516515168518</v>
      </c>
      <c r="AF1370">
        <v>7.5117999575054188</v>
      </c>
      <c r="AG1370">
        <v>2697.539663461539</v>
      </c>
      <c r="AH1370">
        <v>100</v>
      </c>
      <c r="AI1370">
        <v>100</v>
      </c>
      <c r="AJ1370">
        <v>954.88313489736765</v>
      </c>
      <c r="AK1370">
        <v>-0.7796590033199774</v>
      </c>
      <c r="AL1370">
        <v>-7.4565582957228189</v>
      </c>
      <c r="AM1370">
        <v>-8.4196561891763704</v>
      </c>
      <c r="AN1370">
        <v>99</v>
      </c>
      <c r="AO1370">
        <v>99</v>
      </c>
      <c r="AP1370">
        <v>22</v>
      </c>
      <c r="AQ1370">
        <v>99</v>
      </c>
      <c r="AR1370">
        <v>223.15384615384608</v>
      </c>
      <c r="AS1370">
        <v>32.866450389866323</v>
      </c>
    </row>
    <row r="1371" spans="1:45">
      <c r="A1371">
        <v>20</v>
      </c>
      <c r="B1371">
        <v>21</v>
      </c>
      <c r="C1371">
        <v>2024</v>
      </c>
      <c r="D1371">
        <v>99</v>
      </c>
      <c r="E1371">
        <v>99</v>
      </c>
      <c r="F1371">
        <v>99</v>
      </c>
      <c r="G1371">
        <v>99</v>
      </c>
      <c r="H1371">
        <v>99</v>
      </c>
      <c r="I1371">
        <v>99</v>
      </c>
      <c r="J1371">
        <v>999</v>
      </c>
      <c r="K1371">
        <v>99</v>
      </c>
      <c r="L1371">
        <v>99</v>
      </c>
      <c r="M1371">
        <v>99</v>
      </c>
      <c r="N1371">
        <v>99</v>
      </c>
      <c r="O1371">
        <v>99</v>
      </c>
      <c r="P1371">
        <v>9999</v>
      </c>
      <c r="Q1371">
        <v>641</v>
      </c>
      <c r="R1371">
        <v>1697</v>
      </c>
      <c r="S1371">
        <v>5.5403653506187389</v>
      </c>
      <c r="T1371">
        <v>9.9145550972304068</v>
      </c>
      <c r="U1371">
        <v>310.61184443134954</v>
      </c>
      <c r="V1371">
        <v>50.324101355332942</v>
      </c>
      <c r="W1371">
        <v>84.030642309958751</v>
      </c>
      <c r="X1371">
        <v>27.283441367118446</v>
      </c>
      <c r="Y1371">
        <v>69.623209220665103</v>
      </c>
      <c r="Z1371">
        <v>1.7890330762612412</v>
      </c>
      <c r="AA1371">
        <v>3.1363260740617154</v>
      </c>
      <c r="AB1371">
        <v>88.536282609031218</v>
      </c>
      <c r="AC1371">
        <v>78.741712796059076</v>
      </c>
      <c r="AD1371">
        <v>86.142413131137062</v>
      </c>
      <c r="AE1371">
        <v>3.1739797254329845</v>
      </c>
      <c r="AF1371">
        <v>3.2461737399592505</v>
      </c>
      <c r="AG1371">
        <v>2594.7477902180322</v>
      </c>
      <c r="AH1371">
        <v>100</v>
      </c>
      <c r="AI1371">
        <v>100</v>
      </c>
      <c r="AJ1371">
        <v>966.18837463632815</v>
      </c>
      <c r="AK1371">
        <v>-11.697862021511698</v>
      </c>
      <c r="AL1371">
        <v>-11.362863860323502</v>
      </c>
      <c r="AM1371">
        <v>-13.331460717272289</v>
      </c>
      <c r="AN1371">
        <v>99</v>
      </c>
      <c r="AO1371">
        <v>99</v>
      </c>
      <c r="AP1371">
        <v>23</v>
      </c>
      <c r="AQ1371">
        <v>99</v>
      </c>
      <c r="AR1371">
        <v>213.8898055391868</v>
      </c>
      <c r="AS1371">
        <v>31.564401167632525</v>
      </c>
    </row>
    <row r="1372" spans="1:45">
      <c r="A1372">
        <v>20</v>
      </c>
      <c r="B1372">
        <v>22</v>
      </c>
      <c r="C1372">
        <v>2024</v>
      </c>
      <c r="D1372">
        <v>99</v>
      </c>
      <c r="E1372">
        <v>99</v>
      </c>
      <c r="F1372">
        <v>99</v>
      </c>
      <c r="G1372">
        <v>99</v>
      </c>
      <c r="H1372">
        <v>99</v>
      </c>
      <c r="I1372">
        <v>99</v>
      </c>
      <c r="J1372">
        <v>999</v>
      </c>
      <c r="K1372">
        <v>99</v>
      </c>
      <c r="L1372">
        <v>99</v>
      </c>
      <c r="M1372">
        <v>99</v>
      </c>
      <c r="N1372">
        <v>99</v>
      </c>
      <c r="O1372">
        <v>99</v>
      </c>
      <c r="P1372">
        <v>9999</v>
      </c>
      <c r="Q1372">
        <v>715</v>
      </c>
      <c r="R1372">
        <v>2233</v>
      </c>
      <c r="S1372">
        <v>6.731958762886598</v>
      </c>
      <c r="T1372">
        <v>7.93372145096283</v>
      </c>
      <c r="U1372">
        <v>346.77232422749631</v>
      </c>
      <c r="V1372">
        <v>78.459471562919859</v>
      </c>
      <c r="W1372">
        <v>70.846394984326011</v>
      </c>
      <c r="X1372">
        <v>47.738468428123589</v>
      </c>
      <c r="Y1372">
        <v>62.673462464469488</v>
      </c>
      <c r="Z1372">
        <v>1.5812199458260907</v>
      </c>
      <c r="AA1372">
        <v>2.6271678847809161</v>
      </c>
      <c r="AB1372">
        <v>86.331271098752822</v>
      </c>
      <c r="AC1372">
        <v>66.595956203985921</v>
      </c>
      <c r="AD1372">
        <v>66.769115263845393</v>
      </c>
      <c r="AE1372">
        <v>4.1764859910971452</v>
      </c>
      <c r="AF1372">
        <v>4.7687555173230356</v>
      </c>
      <c r="AG1372">
        <v>2731.2857142857142</v>
      </c>
      <c r="AH1372">
        <v>100</v>
      </c>
      <c r="AI1372">
        <v>100</v>
      </c>
      <c r="AJ1372">
        <v>1010.493668224521</v>
      </c>
      <c r="AK1372">
        <v>0.23379439280974043</v>
      </c>
      <c r="AL1372">
        <v>-7.7761916872961283</v>
      </c>
      <c r="AM1372">
        <v>-8.2126642076808896</v>
      </c>
      <c r="AN1372">
        <v>99</v>
      </c>
      <c r="AO1372">
        <v>99</v>
      </c>
      <c r="AP1372">
        <v>24</v>
      </c>
      <c r="AQ1372">
        <v>99</v>
      </c>
      <c r="AR1372">
        <v>218.01836094939537</v>
      </c>
      <c r="AS1372">
        <v>33.348018417888909</v>
      </c>
    </row>
    <row r="1373" spans="1:45">
      <c r="A1373">
        <v>20</v>
      </c>
      <c r="B1373">
        <v>23</v>
      </c>
      <c r="C1373">
        <v>2024</v>
      </c>
      <c r="D1373">
        <v>99</v>
      </c>
      <c r="E1373">
        <v>99</v>
      </c>
      <c r="F1373">
        <v>99</v>
      </c>
      <c r="G1373">
        <v>99</v>
      </c>
      <c r="H1373">
        <v>99</v>
      </c>
      <c r="I1373">
        <v>99</v>
      </c>
      <c r="J1373">
        <v>999</v>
      </c>
      <c r="K1373">
        <v>99</v>
      </c>
      <c r="L1373">
        <v>99</v>
      </c>
      <c r="M1373">
        <v>99</v>
      </c>
      <c r="N1373">
        <v>99</v>
      </c>
      <c r="O1373">
        <v>99</v>
      </c>
      <c r="P1373">
        <v>9999</v>
      </c>
      <c r="Q1373">
        <v>335</v>
      </c>
      <c r="R1373">
        <v>866</v>
      </c>
      <c r="S1373">
        <v>5.4589595375722553</v>
      </c>
      <c r="T1373">
        <v>7.4272517321016176</v>
      </c>
      <c r="U1373">
        <v>334.18267898383402</v>
      </c>
      <c r="V1373">
        <v>47.459584295612011</v>
      </c>
      <c r="W1373">
        <v>61.316397228637427</v>
      </c>
      <c r="X1373">
        <v>38.337182448036955</v>
      </c>
      <c r="Y1373">
        <v>62.798413141206609</v>
      </c>
      <c r="Z1373">
        <v>1.5124551505388224</v>
      </c>
      <c r="AA1373">
        <v>2.6842963173876462</v>
      </c>
      <c r="AB1373">
        <v>88.249240813575298</v>
      </c>
      <c r="AC1373">
        <v>75.834002164546902</v>
      </c>
      <c r="AD1373">
        <v>78.443875185417852</v>
      </c>
      <c r="AE1373">
        <v>1.6197209441514229</v>
      </c>
      <c r="AF1373">
        <v>1.7822709714994729</v>
      </c>
      <c r="AG1373">
        <v>2559.4561200923786</v>
      </c>
      <c r="AH1373">
        <v>100</v>
      </c>
      <c r="AI1373">
        <v>100</v>
      </c>
      <c r="AJ1373">
        <v>903.89423906708555</v>
      </c>
      <c r="AK1373">
        <v>-3.9671810798858806</v>
      </c>
      <c r="AL1373">
        <v>-14.918846078044796</v>
      </c>
      <c r="AM1373">
        <v>-13.098377989879229</v>
      </c>
      <c r="AN1373">
        <v>99</v>
      </c>
      <c r="AO1373">
        <v>99</v>
      </c>
      <c r="AP1373">
        <v>25</v>
      </c>
      <c r="AQ1373">
        <v>99</v>
      </c>
      <c r="AR1373">
        <v>221.53464203233247</v>
      </c>
      <c r="AS1373">
        <v>30.606438563197067</v>
      </c>
    </row>
    <row r="1374" spans="1:45">
      <c r="A1374">
        <v>20</v>
      </c>
      <c r="B1374">
        <v>24</v>
      </c>
      <c r="C1374">
        <v>2024</v>
      </c>
      <c r="D1374">
        <v>99</v>
      </c>
      <c r="E1374">
        <v>99</v>
      </c>
      <c r="F1374">
        <v>99</v>
      </c>
      <c r="G1374">
        <v>99</v>
      </c>
      <c r="H1374">
        <v>99</v>
      </c>
      <c r="I1374">
        <v>99</v>
      </c>
      <c r="J1374">
        <v>999</v>
      </c>
      <c r="K1374">
        <v>99</v>
      </c>
      <c r="L1374">
        <v>99</v>
      </c>
      <c r="M1374">
        <v>99</v>
      </c>
      <c r="N1374">
        <v>99</v>
      </c>
      <c r="O1374">
        <v>99</v>
      </c>
      <c r="P1374">
        <v>9999</v>
      </c>
      <c r="Q1374">
        <v>32</v>
      </c>
      <c r="R1374">
        <v>89</v>
      </c>
      <c r="S1374">
        <v>6.3932584269662893</v>
      </c>
      <c r="T1374">
        <v>6.4943820224719104</v>
      </c>
      <c r="U1374">
        <v>382.26741573033695</v>
      </c>
      <c r="V1374">
        <v>79.775280898876403</v>
      </c>
      <c r="W1374">
        <v>51.685393258426949</v>
      </c>
      <c r="X1374">
        <v>69.662921348314626</v>
      </c>
      <c r="Y1374">
        <v>57.059458000003438</v>
      </c>
      <c r="Z1374">
        <v>1.2050267144979436</v>
      </c>
      <c r="AA1374">
        <v>2.3469971036668595</v>
      </c>
      <c r="AB1374">
        <v>84.007836783282698</v>
      </c>
      <c r="AC1374">
        <v>41.816797385510689</v>
      </c>
      <c r="AD1374">
        <v>57.485614586973647</v>
      </c>
      <c r="AE1374">
        <v>0.16646092844050428</v>
      </c>
      <c r="AF1374">
        <v>0.20952178849421568</v>
      </c>
      <c r="AG1374">
        <v>2923.9438202247193</v>
      </c>
      <c r="AH1374">
        <v>100</v>
      </c>
      <c r="AI1374">
        <v>100</v>
      </c>
      <c r="AJ1374">
        <v>1211.0618273452512</v>
      </c>
      <c r="AK1374">
        <v>9.5611814116263005</v>
      </c>
      <c r="AL1374">
        <v>6.0020860109036978</v>
      </c>
      <c r="AM1374">
        <v>8.5160866527028105</v>
      </c>
      <c r="AN1374">
        <v>99</v>
      </c>
      <c r="AO1374">
        <v>99</v>
      </c>
      <c r="AP1374">
        <v>26</v>
      </c>
      <c r="AQ1374">
        <v>99</v>
      </c>
      <c r="AR1374">
        <v>227.62921348314609</v>
      </c>
      <c r="AS1374">
        <v>32.328811843741398</v>
      </c>
    </row>
    <row r="1375" spans="1:45">
      <c r="A1375">
        <v>20</v>
      </c>
      <c r="B1375">
        <v>25</v>
      </c>
      <c r="C1375">
        <v>2024</v>
      </c>
      <c r="D1375">
        <v>99</v>
      </c>
      <c r="E1375">
        <v>99</v>
      </c>
      <c r="F1375">
        <v>99</v>
      </c>
      <c r="G1375">
        <v>99</v>
      </c>
      <c r="H1375">
        <v>99</v>
      </c>
      <c r="I1375">
        <v>99</v>
      </c>
      <c r="J1375">
        <v>999</v>
      </c>
      <c r="K1375">
        <v>99</v>
      </c>
      <c r="L1375">
        <v>99</v>
      </c>
      <c r="M1375">
        <v>99</v>
      </c>
      <c r="N1375">
        <v>99</v>
      </c>
      <c r="O1375">
        <v>99</v>
      </c>
      <c r="P1375">
        <v>9999</v>
      </c>
      <c r="Q1375">
        <v>111</v>
      </c>
      <c r="R1375">
        <v>322</v>
      </c>
      <c r="S1375">
        <v>4.3302180685358254</v>
      </c>
      <c r="T1375">
        <v>8.0279503105590067</v>
      </c>
      <c r="U1375">
        <v>215.62267080745335</v>
      </c>
      <c r="V1375">
        <v>18.944099378881987</v>
      </c>
      <c r="W1375">
        <v>73.602484472049696</v>
      </c>
      <c r="X1375">
        <v>1.5527950310559004</v>
      </c>
      <c r="Y1375">
        <v>47.347866359187101</v>
      </c>
      <c r="Z1375">
        <v>1.3190506846742205</v>
      </c>
      <c r="AA1375">
        <v>2.5420369193609886</v>
      </c>
      <c r="AB1375">
        <v>81.322127445758795</v>
      </c>
      <c r="AC1375">
        <v>77.690298344783756</v>
      </c>
      <c r="AD1375">
        <v>81.540630089814684</v>
      </c>
      <c r="AE1375">
        <v>0.6022518984027232</v>
      </c>
      <c r="AF1375">
        <v>0.42758474084403658</v>
      </c>
      <c r="AG1375">
        <v>3166</v>
      </c>
      <c r="AH1375">
        <v>99.689440993788821</v>
      </c>
      <c r="AI1375">
        <v>100</v>
      </c>
      <c r="AJ1375">
        <v>1206.632586480973</v>
      </c>
      <c r="AK1375">
        <v>16.464168136570098</v>
      </c>
      <c r="AL1375">
        <v>3.9171908320213178</v>
      </c>
      <c r="AM1375">
        <v>-3.2886882428034445</v>
      </c>
      <c r="AN1375">
        <v>99</v>
      </c>
      <c r="AO1375">
        <v>99</v>
      </c>
      <c r="AP1375">
        <v>27</v>
      </c>
      <c r="AQ1375">
        <v>99</v>
      </c>
      <c r="AR1375">
        <v>194.22360248447205</v>
      </c>
      <c r="AS1375">
        <v>29.171809461500743</v>
      </c>
    </row>
    <row r="1376" spans="1:45">
      <c r="A1376">
        <v>20</v>
      </c>
      <c r="B1376">
        <v>26</v>
      </c>
      <c r="C1376">
        <v>2024</v>
      </c>
      <c r="D1376">
        <v>99</v>
      </c>
      <c r="E1376">
        <v>99</v>
      </c>
      <c r="F1376">
        <v>99</v>
      </c>
      <c r="G1376">
        <v>99</v>
      </c>
      <c r="H1376">
        <v>99</v>
      </c>
      <c r="I1376">
        <v>99</v>
      </c>
      <c r="J1376">
        <v>999</v>
      </c>
      <c r="K1376">
        <v>99</v>
      </c>
      <c r="L1376">
        <v>99</v>
      </c>
      <c r="M1376">
        <v>99</v>
      </c>
      <c r="N1376">
        <v>99</v>
      </c>
      <c r="O1376">
        <v>99</v>
      </c>
      <c r="P1376">
        <v>9999</v>
      </c>
      <c r="Q1376">
        <v>115</v>
      </c>
      <c r="R1376">
        <v>233</v>
      </c>
      <c r="S1376">
        <v>4.6180257510729605</v>
      </c>
      <c r="T1376">
        <v>7.3390557939914176</v>
      </c>
      <c r="U1376">
        <v>271.73390557939939</v>
      </c>
      <c r="V1376">
        <v>27.038626609442048</v>
      </c>
      <c r="W1376">
        <v>58.369098712446359</v>
      </c>
      <c r="X1376">
        <v>7.7253218884120178</v>
      </c>
      <c r="Y1376">
        <v>53.544546539731485</v>
      </c>
      <c r="Z1376">
        <v>1.4066126661131455</v>
      </c>
      <c r="AA1376">
        <v>2.7013067830112929</v>
      </c>
      <c r="AB1376">
        <v>87.120935125274599</v>
      </c>
      <c r="AC1376">
        <v>74.803088001082898</v>
      </c>
      <c r="AD1376">
        <v>82.926972266525411</v>
      </c>
      <c r="AE1376">
        <v>0.43579096996221911</v>
      </c>
      <c r="AF1376">
        <v>0.38991653929900177</v>
      </c>
      <c r="AG1376">
        <v>2740.1244635193138</v>
      </c>
      <c r="AH1376">
        <v>100</v>
      </c>
      <c r="AI1376">
        <v>100</v>
      </c>
      <c r="AJ1376">
        <v>1041.7647238573777</v>
      </c>
      <c r="AK1376">
        <v>-5.678788964058449</v>
      </c>
      <c r="AL1376">
        <v>-13.558944754217517</v>
      </c>
      <c r="AM1376">
        <v>-10.261268982463585</v>
      </c>
      <c r="AN1376">
        <v>99</v>
      </c>
      <c r="AO1376">
        <v>99</v>
      </c>
      <c r="AP1376">
        <v>28</v>
      </c>
      <c r="AQ1376">
        <v>99</v>
      </c>
      <c r="AR1376">
        <v>209.58798283261805</v>
      </c>
      <c r="AS1376">
        <v>29.361876057969631</v>
      </c>
    </row>
    <row r="1377" spans="1:45">
      <c r="A1377">
        <v>20</v>
      </c>
      <c r="B1377">
        <v>27</v>
      </c>
      <c r="C1377">
        <v>2024</v>
      </c>
      <c r="D1377">
        <v>99</v>
      </c>
      <c r="E1377">
        <v>99</v>
      </c>
      <c r="F1377">
        <v>99</v>
      </c>
      <c r="G1377">
        <v>99</v>
      </c>
      <c r="H1377">
        <v>99</v>
      </c>
      <c r="I1377">
        <v>99</v>
      </c>
      <c r="J1377">
        <v>999</v>
      </c>
      <c r="K1377">
        <v>99</v>
      </c>
      <c r="L1377">
        <v>99</v>
      </c>
      <c r="M1377">
        <v>99</v>
      </c>
      <c r="N1377">
        <v>99</v>
      </c>
      <c r="O1377">
        <v>99</v>
      </c>
      <c r="P1377">
        <v>9999</v>
      </c>
      <c r="Q1377">
        <v>82</v>
      </c>
      <c r="R1377">
        <v>177</v>
      </c>
      <c r="S1377">
        <v>3.892045454545455</v>
      </c>
      <c r="T1377">
        <v>8.1694915254237301</v>
      </c>
      <c r="U1377">
        <v>155.37683615819211</v>
      </c>
      <c r="V1377">
        <v>12.429378531073448</v>
      </c>
      <c r="W1377">
        <v>72.881355932203391</v>
      </c>
      <c r="X1377">
        <v>0</v>
      </c>
      <c r="Y1377">
        <v>32.461171505767155</v>
      </c>
      <c r="Z1377">
        <v>1.279567471536903</v>
      </c>
      <c r="AA1377">
        <v>2.7131352954255941</v>
      </c>
      <c r="AB1377">
        <v>58.976903714117775</v>
      </c>
      <c r="AC1377">
        <v>69.310587841935771</v>
      </c>
      <c r="AD1377">
        <v>81.711706105325902</v>
      </c>
      <c r="AE1377">
        <v>0.33105150937044103</v>
      </c>
      <c r="AF1377">
        <v>0.16936803374987131</v>
      </c>
      <c r="AG1377">
        <v>2691.8079096045203</v>
      </c>
      <c r="AH1377">
        <v>100</v>
      </c>
      <c r="AI1377">
        <v>100</v>
      </c>
      <c r="AJ1377">
        <v>1031.9423501091217</v>
      </c>
      <c r="AK1377">
        <v>-7.4585383293492002</v>
      </c>
      <c r="AL1377">
        <v>-2.8081588556251025</v>
      </c>
      <c r="AM1377">
        <v>-12.320007262762431</v>
      </c>
      <c r="AN1377">
        <v>99</v>
      </c>
      <c r="AO1377">
        <v>99</v>
      </c>
      <c r="AP1377">
        <v>29</v>
      </c>
      <c r="AQ1377">
        <v>99</v>
      </c>
      <c r="AR1377">
        <v>177.46892655367236</v>
      </c>
      <c r="AS1377">
        <v>27.771408343969703</v>
      </c>
    </row>
    <row r="1378" spans="1:45">
      <c r="A1378">
        <v>20</v>
      </c>
      <c r="B1378">
        <v>28</v>
      </c>
      <c r="C1378">
        <v>2024</v>
      </c>
      <c r="D1378">
        <v>99</v>
      </c>
      <c r="E1378">
        <v>99</v>
      </c>
      <c r="F1378">
        <v>99</v>
      </c>
      <c r="G1378">
        <v>99</v>
      </c>
      <c r="H1378">
        <v>99</v>
      </c>
      <c r="I1378">
        <v>99</v>
      </c>
      <c r="J1378">
        <v>999</v>
      </c>
      <c r="K1378">
        <v>99</v>
      </c>
      <c r="L1378">
        <v>99</v>
      </c>
      <c r="M1378">
        <v>99</v>
      </c>
      <c r="N1378">
        <v>99</v>
      </c>
      <c r="O1378">
        <v>99</v>
      </c>
      <c r="P1378">
        <v>9999</v>
      </c>
      <c r="Q1378">
        <v>6</v>
      </c>
      <c r="R1378">
        <v>14</v>
      </c>
      <c r="S1378">
        <v>6.1428571428571441</v>
      </c>
      <c r="T1378">
        <v>5.5714285714285694</v>
      </c>
      <c r="U1378">
        <v>308.17857142857127</v>
      </c>
      <c r="V1378">
        <v>71.428571428571445</v>
      </c>
      <c r="W1378">
        <v>35.714285714285722</v>
      </c>
      <c r="X1378">
        <v>21.428571428571423</v>
      </c>
      <c r="Y1378">
        <v>62.478764147410764</v>
      </c>
      <c r="Z1378">
        <v>1.4568627181693661</v>
      </c>
      <c r="AA1378">
        <v>2.3819045715047236</v>
      </c>
      <c r="AB1378">
        <v>95.622856383356705</v>
      </c>
      <c r="AC1378">
        <v>50.481999121002971</v>
      </c>
      <c r="AD1378">
        <v>61.457830148422168</v>
      </c>
      <c r="AE1378">
        <v>2.6184865147944488E-2</v>
      </c>
      <c r="AF1378">
        <v>2.6570662235927956E-2</v>
      </c>
      <c r="AG1378">
        <v>3065.3571428571422</v>
      </c>
      <c r="AH1378">
        <v>100</v>
      </c>
      <c r="AI1378">
        <v>100</v>
      </c>
      <c r="AJ1378">
        <v>1023.1452631918098</v>
      </c>
      <c r="AK1378">
        <v>-11.223210911247326</v>
      </c>
      <c r="AL1378">
        <v>-24.165369690723161</v>
      </c>
      <c r="AM1378">
        <v>-10.814155617667122</v>
      </c>
      <c r="AN1378">
        <v>99</v>
      </c>
      <c r="AO1378">
        <v>99</v>
      </c>
      <c r="AP1378">
        <v>30</v>
      </c>
      <c r="AQ1378">
        <v>99</v>
      </c>
      <c r="AR1378">
        <v>212.07142857142861</v>
      </c>
      <c r="AS1378">
        <v>32.009609302309578</v>
      </c>
    </row>
    <row r="1379" spans="1:45">
      <c r="A1379">
        <v>20</v>
      </c>
      <c r="B1379">
        <v>29</v>
      </c>
      <c r="C1379">
        <v>2024</v>
      </c>
      <c r="D1379">
        <v>99</v>
      </c>
      <c r="E1379">
        <v>99</v>
      </c>
      <c r="F1379">
        <v>99</v>
      </c>
      <c r="G1379">
        <v>99</v>
      </c>
      <c r="H1379">
        <v>99</v>
      </c>
      <c r="I1379">
        <v>99</v>
      </c>
      <c r="J1379">
        <v>999</v>
      </c>
      <c r="K1379">
        <v>99</v>
      </c>
      <c r="L1379">
        <v>99</v>
      </c>
      <c r="M1379">
        <v>99</v>
      </c>
      <c r="N1379">
        <v>99</v>
      </c>
      <c r="O1379">
        <v>99</v>
      </c>
      <c r="P1379">
        <v>9999</v>
      </c>
      <c r="Q1379">
        <v>44</v>
      </c>
      <c r="R1379">
        <v>75</v>
      </c>
      <c r="S1379">
        <v>5.4933333333333323</v>
      </c>
      <c r="T1379">
        <v>10.6</v>
      </c>
      <c r="U1379">
        <v>274.75066666666658</v>
      </c>
      <c r="V1379">
        <v>54.66666666666665</v>
      </c>
      <c r="W1379">
        <v>92</v>
      </c>
      <c r="X1379">
        <v>6.6666666666666687</v>
      </c>
      <c r="Y1379">
        <v>51.211856370268201</v>
      </c>
      <c r="Z1379">
        <v>1.5088479784995652</v>
      </c>
      <c r="AA1379">
        <v>2.898275349237887</v>
      </c>
      <c r="AB1379">
        <v>79.409367621427606</v>
      </c>
      <c r="AC1379">
        <v>67.190536525376444</v>
      </c>
      <c r="AD1379">
        <v>82.871091809512379</v>
      </c>
      <c r="AE1379">
        <v>0.14027606329255973</v>
      </c>
      <c r="AF1379">
        <v>0.1269030101360997</v>
      </c>
      <c r="AG1379">
        <v>3039.52</v>
      </c>
      <c r="AH1379">
        <v>100</v>
      </c>
      <c r="AI1379">
        <v>100</v>
      </c>
      <c r="AJ1379">
        <v>1155.5272315844977</v>
      </c>
      <c r="AK1379">
        <v>-11.640482892887452</v>
      </c>
      <c r="AL1379">
        <v>-15.432261283750924</v>
      </c>
      <c r="AM1379">
        <v>-23.999213317436528</v>
      </c>
      <c r="AN1379">
        <v>99</v>
      </c>
      <c r="AO1379">
        <v>99</v>
      </c>
      <c r="AP1379">
        <v>31</v>
      </c>
      <c r="AQ1379">
        <v>99</v>
      </c>
      <c r="AR1379">
        <v>202.61333333333337</v>
      </c>
      <c r="AS1379">
        <v>33.024861474962357</v>
      </c>
    </row>
    <row r="1380" spans="1:45">
      <c r="A1380">
        <v>20</v>
      </c>
      <c r="B1380">
        <v>30</v>
      </c>
      <c r="C1380">
        <v>2024</v>
      </c>
      <c r="D1380">
        <v>99</v>
      </c>
      <c r="E1380">
        <v>99</v>
      </c>
      <c r="F1380">
        <v>99</v>
      </c>
      <c r="G1380">
        <v>99</v>
      </c>
      <c r="H1380">
        <v>99</v>
      </c>
      <c r="I1380">
        <v>99</v>
      </c>
      <c r="J1380">
        <v>999</v>
      </c>
      <c r="K1380">
        <v>99</v>
      </c>
      <c r="L1380">
        <v>99</v>
      </c>
      <c r="M1380">
        <v>99</v>
      </c>
      <c r="N1380">
        <v>99</v>
      </c>
      <c r="O1380">
        <v>99</v>
      </c>
      <c r="P1380">
        <v>9999</v>
      </c>
      <c r="AN1380">
        <v>99</v>
      </c>
      <c r="AO1380">
        <v>99</v>
      </c>
      <c r="AP1380">
        <v>32</v>
      </c>
      <c r="AQ1380">
        <v>99</v>
      </c>
    </row>
    <row r="1381" spans="1:45">
      <c r="A1381">
        <v>20</v>
      </c>
      <c r="B1381">
        <v>31</v>
      </c>
      <c r="C1381">
        <v>2024</v>
      </c>
      <c r="D1381">
        <v>99</v>
      </c>
      <c r="E1381">
        <v>99</v>
      </c>
      <c r="F1381">
        <v>99</v>
      </c>
      <c r="G1381">
        <v>99</v>
      </c>
      <c r="H1381">
        <v>99</v>
      </c>
      <c r="I1381">
        <v>99</v>
      </c>
      <c r="J1381">
        <v>999</v>
      </c>
      <c r="K1381">
        <v>99</v>
      </c>
      <c r="L1381">
        <v>99</v>
      </c>
      <c r="M1381">
        <v>99</v>
      </c>
      <c r="N1381">
        <v>99</v>
      </c>
      <c r="O1381">
        <v>99</v>
      </c>
      <c r="P1381">
        <v>9999</v>
      </c>
      <c r="AN1381">
        <v>99</v>
      </c>
      <c r="AO1381">
        <v>99</v>
      </c>
      <c r="AP1381">
        <v>33</v>
      </c>
      <c r="AQ1381">
        <v>99</v>
      </c>
    </row>
    <row r="1382" spans="1:45">
      <c r="A1382">
        <v>20</v>
      </c>
      <c r="B1382">
        <v>32</v>
      </c>
      <c r="C1382">
        <v>2024</v>
      </c>
      <c r="D1382">
        <v>99</v>
      </c>
      <c r="E1382">
        <v>99</v>
      </c>
      <c r="F1382">
        <v>99</v>
      </c>
      <c r="G1382">
        <v>99</v>
      </c>
      <c r="H1382">
        <v>99</v>
      </c>
      <c r="I1382">
        <v>99</v>
      </c>
      <c r="J1382">
        <v>999</v>
      </c>
      <c r="K1382">
        <v>99</v>
      </c>
      <c r="L1382">
        <v>99</v>
      </c>
      <c r="M1382">
        <v>99</v>
      </c>
      <c r="N1382">
        <v>99</v>
      </c>
      <c r="O1382">
        <v>99</v>
      </c>
      <c r="P1382">
        <v>9999</v>
      </c>
      <c r="AN1382">
        <v>99</v>
      </c>
      <c r="AO1382">
        <v>99</v>
      </c>
      <c r="AP1382">
        <v>34</v>
      </c>
      <c r="AQ1382">
        <v>99</v>
      </c>
    </row>
    <row r="1383" spans="1:45">
      <c r="A1383">
        <v>20</v>
      </c>
      <c r="B1383">
        <v>33</v>
      </c>
      <c r="C1383">
        <v>2024</v>
      </c>
      <c r="D1383">
        <v>99</v>
      </c>
      <c r="E1383">
        <v>99</v>
      </c>
      <c r="F1383">
        <v>99</v>
      </c>
      <c r="G1383">
        <v>99</v>
      </c>
      <c r="H1383">
        <v>99</v>
      </c>
      <c r="I1383">
        <v>99</v>
      </c>
      <c r="J1383">
        <v>999</v>
      </c>
      <c r="K1383">
        <v>99</v>
      </c>
      <c r="L1383">
        <v>99</v>
      </c>
      <c r="M1383">
        <v>99</v>
      </c>
      <c r="N1383">
        <v>99</v>
      </c>
      <c r="O1383">
        <v>99</v>
      </c>
      <c r="P1383">
        <v>9999</v>
      </c>
      <c r="Q1383">
        <v>5</v>
      </c>
      <c r="R1383">
        <v>6</v>
      </c>
      <c r="S1383">
        <v>7</v>
      </c>
      <c r="T1383">
        <v>13.333333333333337</v>
      </c>
      <c r="U1383">
        <v>344.98333333333346</v>
      </c>
      <c r="V1383">
        <v>100</v>
      </c>
      <c r="W1383">
        <v>100</v>
      </c>
      <c r="X1383">
        <v>50</v>
      </c>
      <c r="Y1383">
        <v>64.654940947222997</v>
      </c>
      <c r="Z1383">
        <v>1.1547005383792519</v>
      </c>
      <c r="AA1383">
        <v>1.2472191289246417</v>
      </c>
      <c r="AB1383">
        <v>89.230188448963986</v>
      </c>
      <c r="AC1383">
        <v>-9.335171643133064</v>
      </c>
      <c r="AD1383">
        <v>11.572751247156935</v>
      </c>
      <c r="AE1383">
        <v>1.1222085063404778E-2</v>
      </c>
      <c r="AF1383">
        <v>1.2747389908945944E-2</v>
      </c>
      <c r="AG1383">
        <v>2390.1666666666661</v>
      </c>
      <c r="AH1383">
        <v>100</v>
      </c>
      <c r="AI1383">
        <v>100</v>
      </c>
      <c r="AJ1383">
        <v>690.68647413682277</v>
      </c>
      <c r="AK1383">
        <v>-93.689289666397102</v>
      </c>
      <c r="AL1383">
        <v>29.111550396302221</v>
      </c>
      <c r="AM1383">
        <v>-76.778139156901929</v>
      </c>
      <c r="AN1383">
        <v>99</v>
      </c>
      <c r="AO1383">
        <v>99</v>
      </c>
      <c r="AP1383">
        <v>39</v>
      </c>
      <c r="AQ1383">
        <v>99</v>
      </c>
      <c r="AR1383">
        <v>207.5</v>
      </c>
      <c r="AS1383">
        <v>38.253489624791882</v>
      </c>
    </row>
    <row r="1384" spans="1:45">
      <c r="A1384">
        <v>20</v>
      </c>
      <c r="B1384">
        <v>34</v>
      </c>
      <c r="C1384">
        <v>2024</v>
      </c>
      <c r="D1384">
        <v>99</v>
      </c>
      <c r="E1384">
        <v>99</v>
      </c>
      <c r="F1384">
        <v>99</v>
      </c>
      <c r="G1384">
        <v>99</v>
      </c>
      <c r="H1384">
        <v>99</v>
      </c>
      <c r="I1384">
        <v>99</v>
      </c>
      <c r="J1384">
        <v>999</v>
      </c>
      <c r="K1384">
        <v>99</v>
      </c>
      <c r="L1384">
        <v>99</v>
      </c>
      <c r="M1384">
        <v>99</v>
      </c>
      <c r="N1384">
        <v>99</v>
      </c>
      <c r="O1384">
        <v>99</v>
      </c>
      <c r="P1384">
        <v>9999</v>
      </c>
      <c r="AN1384">
        <v>99</v>
      </c>
      <c r="AO1384">
        <v>99</v>
      </c>
      <c r="AP1384">
        <v>40</v>
      </c>
      <c r="AQ1384">
        <v>99</v>
      </c>
    </row>
    <row r="1385" spans="1:45">
      <c r="A1385">
        <v>20</v>
      </c>
      <c r="B1385">
        <v>35</v>
      </c>
      <c r="C1385">
        <v>2024</v>
      </c>
      <c r="D1385">
        <v>99</v>
      </c>
      <c r="E1385">
        <v>99</v>
      </c>
      <c r="F1385">
        <v>99</v>
      </c>
      <c r="G1385">
        <v>99</v>
      </c>
      <c r="H1385">
        <v>99</v>
      </c>
      <c r="I1385">
        <v>99</v>
      </c>
      <c r="J1385">
        <v>999</v>
      </c>
      <c r="K1385">
        <v>99</v>
      </c>
      <c r="L1385">
        <v>99</v>
      </c>
      <c r="M1385">
        <v>99</v>
      </c>
      <c r="N1385">
        <v>99</v>
      </c>
      <c r="O1385">
        <v>99</v>
      </c>
      <c r="P1385">
        <v>9999</v>
      </c>
      <c r="AN1385">
        <v>99</v>
      </c>
      <c r="AO1385">
        <v>99</v>
      </c>
      <c r="AP1385">
        <v>42</v>
      </c>
      <c r="AQ1385">
        <v>99</v>
      </c>
    </row>
    <row r="1386" spans="1:45">
      <c r="A1386">
        <v>20</v>
      </c>
      <c r="B1386">
        <v>36</v>
      </c>
      <c r="C1386">
        <v>2024</v>
      </c>
      <c r="D1386">
        <v>99</v>
      </c>
      <c r="E1386">
        <v>99</v>
      </c>
      <c r="F1386">
        <v>99</v>
      </c>
      <c r="G1386">
        <v>99</v>
      </c>
      <c r="H1386">
        <v>99</v>
      </c>
      <c r="I1386">
        <v>99</v>
      </c>
      <c r="J1386">
        <v>999</v>
      </c>
      <c r="K1386">
        <v>99</v>
      </c>
      <c r="L1386">
        <v>99</v>
      </c>
      <c r="M1386">
        <v>99</v>
      </c>
      <c r="N1386">
        <v>99</v>
      </c>
      <c r="O1386">
        <v>99</v>
      </c>
      <c r="P1386">
        <v>9999</v>
      </c>
      <c r="Q1386">
        <v>965</v>
      </c>
      <c r="R1386">
        <v>2295</v>
      </c>
      <c r="S1386">
        <v>4.7588312254688194</v>
      </c>
      <c r="T1386">
        <v>8.2797385620915023</v>
      </c>
      <c r="U1386">
        <v>313.68505446623078</v>
      </c>
      <c r="V1386">
        <v>35.294117647058826</v>
      </c>
      <c r="W1386">
        <v>72.113289760348579</v>
      </c>
      <c r="X1386">
        <v>29.10675381263616</v>
      </c>
      <c r="Y1386">
        <v>70.657949201387595</v>
      </c>
      <c r="Z1386">
        <v>1.9787917704424876</v>
      </c>
      <c r="AA1386">
        <v>2.8773329337816489</v>
      </c>
      <c r="AB1386">
        <v>82.285162416456018</v>
      </c>
      <c r="AC1386">
        <v>67.186833021615371</v>
      </c>
      <c r="AD1386">
        <v>67.794826849205705</v>
      </c>
      <c r="AE1386">
        <v>4.292447536752328</v>
      </c>
      <c r="AF1386">
        <v>4.4335174533347121</v>
      </c>
      <c r="AG1386">
        <v>2537.731154684097</v>
      </c>
      <c r="AH1386">
        <v>99.956427015250554</v>
      </c>
      <c r="AI1386">
        <v>100</v>
      </c>
      <c r="AJ1386">
        <v>967.95854516161467</v>
      </c>
      <c r="AK1386">
        <v>0.88229017073935123</v>
      </c>
      <c r="AL1386">
        <v>-2.2336165331966265</v>
      </c>
      <c r="AM1386">
        <v>8.0163123446869395</v>
      </c>
      <c r="AN1386">
        <v>99</v>
      </c>
      <c r="AO1386">
        <v>99</v>
      </c>
      <c r="AP1386">
        <v>98</v>
      </c>
      <c r="AQ1386">
        <v>99</v>
      </c>
      <c r="AR1386">
        <v>220.70108932461881</v>
      </c>
      <c r="AS1386">
        <v>29.078398421350602</v>
      </c>
    </row>
    <row r="1387" spans="1:45">
      <c r="A1387">
        <v>20</v>
      </c>
      <c r="B1387">
        <v>37</v>
      </c>
      <c r="C1387">
        <v>2024</v>
      </c>
      <c r="D1387">
        <v>99</v>
      </c>
      <c r="E1387">
        <v>99</v>
      </c>
      <c r="F1387">
        <v>99</v>
      </c>
      <c r="G1387">
        <v>99</v>
      </c>
      <c r="H1387">
        <v>99</v>
      </c>
      <c r="I1387">
        <v>99</v>
      </c>
      <c r="J1387">
        <v>999</v>
      </c>
      <c r="K1387">
        <v>99</v>
      </c>
      <c r="L1387">
        <v>99</v>
      </c>
      <c r="M1387">
        <v>99</v>
      </c>
      <c r="N1387">
        <v>99</v>
      </c>
      <c r="O1387">
        <v>99</v>
      </c>
      <c r="P1387">
        <v>9999</v>
      </c>
      <c r="Q1387">
        <v>199</v>
      </c>
      <c r="R1387">
        <v>274</v>
      </c>
      <c r="S1387">
        <v>3.9452554744525536</v>
      </c>
      <c r="T1387">
        <v>8.3832116788321187</v>
      </c>
      <c r="U1387">
        <v>301.14890510948902</v>
      </c>
      <c r="V1387">
        <v>16.423357664233574</v>
      </c>
      <c r="W1387">
        <v>79.562043795620454</v>
      </c>
      <c r="X1387">
        <v>18.613138686131379</v>
      </c>
      <c r="Y1387">
        <v>60.434662936122415</v>
      </c>
      <c r="Z1387">
        <v>1.5686002315942777</v>
      </c>
      <c r="AA1387">
        <v>2.4425985129239023</v>
      </c>
      <c r="AB1387">
        <v>75.194344736694703</v>
      </c>
      <c r="AC1387">
        <v>68.997968066041523</v>
      </c>
      <c r="AD1387">
        <v>73.607668564824507</v>
      </c>
      <c r="AE1387">
        <v>0.512475217895485</v>
      </c>
      <c r="AF1387">
        <v>0.5081638382814111</v>
      </c>
      <c r="AG1387">
        <v>2357.5291970802919</v>
      </c>
      <c r="AH1387">
        <v>99.270072992700761</v>
      </c>
      <c r="AI1387">
        <v>0</v>
      </c>
      <c r="AJ1387">
        <v>817.91275270981134</v>
      </c>
      <c r="AK1387">
        <v>9.1176682478171074</v>
      </c>
      <c r="AL1387">
        <v>3.8750818440821946</v>
      </c>
      <c r="AM1387">
        <v>9.7474901929401572</v>
      </c>
      <c r="AN1387">
        <v>99</v>
      </c>
      <c r="AO1387">
        <v>99</v>
      </c>
      <c r="AP1387">
        <v>99</v>
      </c>
      <c r="AQ1387">
        <v>99</v>
      </c>
      <c r="AR1387">
        <v>221.60218978102188</v>
      </c>
      <c r="AS1387">
        <v>27.651958905412499</v>
      </c>
    </row>
    <row r="1388" spans="1:45">
      <c r="A1388">
        <v>20</v>
      </c>
      <c r="B1388">
        <v>38</v>
      </c>
      <c r="C1388">
        <v>2023</v>
      </c>
      <c r="D1388">
        <v>99</v>
      </c>
      <c r="E1388">
        <v>99</v>
      </c>
      <c r="F1388">
        <v>99</v>
      </c>
      <c r="G1388">
        <v>99</v>
      </c>
      <c r="H1388">
        <v>99</v>
      </c>
      <c r="I1388">
        <v>99</v>
      </c>
      <c r="J1388">
        <v>999</v>
      </c>
      <c r="K1388">
        <v>99</v>
      </c>
      <c r="L1388">
        <v>99</v>
      </c>
      <c r="M1388">
        <v>99</v>
      </c>
      <c r="N1388">
        <v>99</v>
      </c>
      <c r="O1388">
        <v>99</v>
      </c>
      <c r="P1388">
        <v>9999</v>
      </c>
      <c r="Q1388">
        <v>2524</v>
      </c>
      <c r="R1388">
        <v>3995</v>
      </c>
      <c r="S1388">
        <v>3.5694006309148265</v>
      </c>
      <c r="T1388">
        <v>7.6042553191489359</v>
      </c>
      <c r="U1388">
        <v>283.5167459324158</v>
      </c>
      <c r="V1388">
        <v>18.272841051314138</v>
      </c>
      <c r="W1388">
        <v>68.110137672090119</v>
      </c>
      <c r="X1388">
        <v>13.066332916145184</v>
      </c>
      <c r="Y1388">
        <v>63.19754448917412</v>
      </c>
      <c r="Z1388">
        <v>1.5679215173153223</v>
      </c>
      <c r="AA1388">
        <v>2.6242027293731875</v>
      </c>
      <c r="AB1388">
        <v>41.550708652920093</v>
      </c>
      <c r="AC1388">
        <v>68.323906771019153</v>
      </c>
      <c r="AD1388">
        <v>51.772623071762929</v>
      </c>
      <c r="AE1388">
        <v>7.0009112575353996</v>
      </c>
      <c r="AF1388">
        <v>6.6171082918355948</v>
      </c>
      <c r="AG1388">
        <v>2164.068181818182</v>
      </c>
      <c r="AH1388">
        <v>5.481852315394244</v>
      </c>
      <c r="AI1388">
        <v>0</v>
      </c>
      <c r="AJ1388">
        <v>212.00724663078503</v>
      </c>
      <c r="AK1388">
        <v>52.053658171682784</v>
      </c>
      <c r="AL1388">
        <v>44.234796842664146</v>
      </c>
      <c r="AM1388">
        <v>84.51511419707758</v>
      </c>
      <c r="AN1388">
        <v>99</v>
      </c>
      <c r="AO1388">
        <v>99</v>
      </c>
      <c r="AP1388">
        <v>0</v>
      </c>
      <c r="AQ1388">
        <v>99</v>
      </c>
      <c r="AR1388">
        <v>219.80454545454543</v>
      </c>
      <c r="AS1388">
        <v>26.995534422132781</v>
      </c>
    </row>
    <row r="1389" spans="1:45">
      <c r="A1389">
        <v>20</v>
      </c>
      <c r="B1389">
        <v>39</v>
      </c>
      <c r="C1389">
        <v>2023</v>
      </c>
      <c r="D1389">
        <v>99</v>
      </c>
      <c r="E1389">
        <v>99</v>
      </c>
      <c r="F1389">
        <v>99</v>
      </c>
      <c r="G1389">
        <v>99</v>
      </c>
      <c r="H1389">
        <v>99</v>
      </c>
      <c r="I1389">
        <v>99</v>
      </c>
      <c r="J1389">
        <v>999</v>
      </c>
      <c r="K1389">
        <v>99</v>
      </c>
      <c r="L1389">
        <v>99</v>
      </c>
      <c r="M1389">
        <v>99</v>
      </c>
      <c r="N1389">
        <v>99</v>
      </c>
      <c r="O1389">
        <v>99</v>
      </c>
      <c r="P1389">
        <v>9999</v>
      </c>
      <c r="Q1389">
        <v>6453</v>
      </c>
      <c r="R1389">
        <v>34467</v>
      </c>
      <c r="S1389">
        <v>3.270974299404676</v>
      </c>
      <c r="T1389">
        <v>7.7975164650245183</v>
      </c>
      <c r="U1389">
        <v>290.89896103519243</v>
      </c>
      <c r="V1389">
        <v>3.9167899730176687</v>
      </c>
      <c r="W1389">
        <v>73.1163141555691</v>
      </c>
      <c r="X1389">
        <v>10.98441987988511</v>
      </c>
      <c r="Y1389">
        <v>47.823025779721441</v>
      </c>
      <c r="Z1389">
        <v>1.1959031292529891</v>
      </c>
      <c r="AA1389">
        <v>2.1799926575662689</v>
      </c>
      <c r="AB1389">
        <v>85.347848992688327</v>
      </c>
      <c r="AC1389">
        <v>76.631555919200068</v>
      </c>
      <c r="AD1389">
        <v>80.492701533989518</v>
      </c>
      <c r="AE1389">
        <v>60.400602831908017</v>
      </c>
      <c r="AF1389">
        <v>58.575822720746011</v>
      </c>
      <c r="AG1389">
        <v>2096.1825224127424</v>
      </c>
      <c r="AH1389">
        <v>99.979690718658432</v>
      </c>
      <c r="AI1389">
        <v>0</v>
      </c>
      <c r="AJ1389">
        <v>514.36547604210443</v>
      </c>
      <c r="AK1389">
        <v>3.2125862381927393</v>
      </c>
      <c r="AL1389">
        <v>-4.5647039009441359</v>
      </c>
      <c r="AM1389">
        <v>-2.5068120831844096E-3</v>
      </c>
      <c r="AN1389">
        <v>99</v>
      </c>
      <c r="AO1389">
        <v>99</v>
      </c>
      <c r="AP1389">
        <v>1</v>
      </c>
      <c r="AQ1389">
        <v>99</v>
      </c>
      <c r="AR1389">
        <v>225.13827719267701</v>
      </c>
      <c r="AS1389">
        <v>25.45330587774211</v>
      </c>
    </row>
    <row r="1390" spans="1:45">
      <c r="A1390">
        <v>20</v>
      </c>
      <c r="B1390">
        <v>40</v>
      </c>
      <c r="C1390">
        <v>2023</v>
      </c>
      <c r="D1390">
        <v>99</v>
      </c>
      <c r="E1390">
        <v>99</v>
      </c>
      <c r="F1390">
        <v>99</v>
      </c>
      <c r="G1390">
        <v>99</v>
      </c>
      <c r="H1390">
        <v>99</v>
      </c>
      <c r="I1390">
        <v>99</v>
      </c>
      <c r="J1390">
        <v>999</v>
      </c>
      <c r="K1390">
        <v>99</v>
      </c>
      <c r="L1390">
        <v>99</v>
      </c>
      <c r="M1390">
        <v>99</v>
      </c>
      <c r="N1390">
        <v>99</v>
      </c>
      <c r="O1390">
        <v>99</v>
      </c>
      <c r="P1390">
        <v>9999</v>
      </c>
      <c r="Q1390">
        <v>213</v>
      </c>
      <c r="R1390">
        <v>499</v>
      </c>
      <c r="S1390">
        <v>1.9478957915831665</v>
      </c>
      <c r="T1390">
        <v>6.5571142284569133</v>
      </c>
      <c r="U1390">
        <v>204.16513026052112</v>
      </c>
      <c r="V1390">
        <v>1.002004008016032</v>
      </c>
      <c r="W1390">
        <v>51.90380761523047</v>
      </c>
      <c r="X1390">
        <v>0.60120240480961917</v>
      </c>
      <c r="Y1390">
        <v>40.015466780939043</v>
      </c>
      <c r="Z1390">
        <v>1.0351006946468742</v>
      </c>
      <c r="AA1390">
        <v>2.2910133070158718</v>
      </c>
      <c r="AB1390">
        <v>84.724144324455622</v>
      </c>
      <c r="AC1390">
        <v>76.690547772808699</v>
      </c>
      <c r="AD1390">
        <v>79.054401823088867</v>
      </c>
      <c r="AE1390">
        <v>0.87445675031543557</v>
      </c>
      <c r="AF1390">
        <v>0.59518894849451442</v>
      </c>
      <c r="AG1390">
        <v>2180.6953907815628</v>
      </c>
      <c r="AH1390">
        <v>100</v>
      </c>
      <c r="AI1390">
        <v>0</v>
      </c>
      <c r="AJ1390">
        <v>631.97053484527441</v>
      </c>
      <c r="AK1390">
        <v>11.660722771258373</v>
      </c>
      <c r="AL1390">
        <v>5.1093113877863914</v>
      </c>
      <c r="AM1390">
        <v>15.090287199993361</v>
      </c>
      <c r="AN1390">
        <v>99</v>
      </c>
      <c r="AO1390">
        <v>99</v>
      </c>
      <c r="AP1390">
        <v>2</v>
      </c>
      <c r="AQ1390">
        <v>99</v>
      </c>
      <c r="AR1390">
        <v>210.18036072144287</v>
      </c>
      <c r="AS1390">
        <v>21.926585841314704</v>
      </c>
    </row>
    <row r="1391" spans="1:45">
      <c r="A1391">
        <v>20</v>
      </c>
      <c r="B1391">
        <v>41</v>
      </c>
      <c r="C1391">
        <v>2023</v>
      </c>
      <c r="D1391">
        <v>99</v>
      </c>
      <c r="E1391">
        <v>99</v>
      </c>
      <c r="F1391">
        <v>99</v>
      </c>
      <c r="G1391">
        <v>99</v>
      </c>
      <c r="H1391">
        <v>99</v>
      </c>
      <c r="I1391">
        <v>99</v>
      </c>
      <c r="J1391">
        <v>999</v>
      </c>
      <c r="K1391">
        <v>99</v>
      </c>
      <c r="L1391">
        <v>99</v>
      </c>
      <c r="M1391">
        <v>99</v>
      </c>
      <c r="N1391">
        <v>99</v>
      </c>
      <c r="O1391">
        <v>99</v>
      </c>
      <c r="P1391">
        <v>9999</v>
      </c>
      <c r="Q1391">
        <v>162</v>
      </c>
      <c r="R1391">
        <v>349</v>
      </c>
      <c r="S1391">
        <v>3.2808022922636102</v>
      </c>
      <c r="T1391">
        <v>8.9713467048710598</v>
      </c>
      <c r="U1391">
        <v>223.15644699140367</v>
      </c>
      <c r="V1391">
        <v>6.0171919770773652</v>
      </c>
      <c r="W1391">
        <v>81.94842406876792</v>
      </c>
      <c r="X1391">
        <v>0.8595988538681949</v>
      </c>
      <c r="Y1391">
        <v>48.428712208490509</v>
      </c>
      <c r="Z1391">
        <v>1.3419412182051631</v>
      </c>
      <c r="AA1391">
        <v>2.7177193513898654</v>
      </c>
      <c r="AB1391">
        <v>85.316274246393746</v>
      </c>
      <c r="AC1391">
        <v>75.502828442163278</v>
      </c>
      <c r="AD1391">
        <v>81.222503570371273</v>
      </c>
      <c r="AE1391">
        <v>0.61159399971961292</v>
      </c>
      <c r="AF1391">
        <v>0.4549960306705868</v>
      </c>
      <c r="AG1391">
        <v>2520.5558739255002</v>
      </c>
      <c r="AH1391">
        <v>100</v>
      </c>
      <c r="AI1391">
        <v>0</v>
      </c>
      <c r="AJ1391">
        <v>957.29324439307811</v>
      </c>
      <c r="AK1391">
        <v>2.385308705721636</v>
      </c>
      <c r="AL1391">
        <v>-3.6340598453281632</v>
      </c>
      <c r="AM1391">
        <v>-3.1196392781422699</v>
      </c>
      <c r="AN1391">
        <v>99</v>
      </c>
      <c r="AO1391">
        <v>99</v>
      </c>
      <c r="AP1391">
        <v>3</v>
      </c>
      <c r="AQ1391">
        <v>99</v>
      </c>
      <c r="AR1391">
        <v>201.85100286532952</v>
      </c>
      <c r="AS1391">
        <v>26.955305454711056</v>
      </c>
    </row>
    <row r="1392" spans="1:45">
      <c r="A1392">
        <v>20</v>
      </c>
      <c r="B1392">
        <v>42</v>
      </c>
      <c r="C1392">
        <v>2023</v>
      </c>
      <c r="D1392">
        <v>99</v>
      </c>
      <c r="E1392">
        <v>99</v>
      </c>
      <c r="F1392">
        <v>99</v>
      </c>
      <c r="G1392">
        <v>99</v>
      </c>
      <c r="H1392">
        <v>99</v>
      </c>
      <c r="I1392">
        <v>99</v>
      </c>
      <c r="J1392">
        <v>999</v>
      </c>
      <c r="K1392">
        <v>99</v>
      </c>
      <c r="L1392">
        <v>99</v>
      </c>
      <c r="M1392">
        <v>99</v>
      </c>
      <c r="N1392">
        <v>99</v>
      </c>
      <c r="O1392">
        <v>99</v>
      </c>
      <c r="P1392">
        <v>9999</v>
      </c>
      <c r="Q1392">
        <v>55</v>
      </c>
      <c r="R1392">
        <v>80</v>
      </c>
      <c r="S1392">
        <v>3.3624999999999998</v>
      </c>
      <c r="T1392">
        <v>8.6</v>
      </c>
      <c r="U1392">
        <v>231.20374999999996</v>
      </c>
      <c r="V1392">
        <v>7.5</v>
      </c>
      <c r="W1392">
        <v>76.25</v>
      </c>
      <c r="X1392">
        <v>0</v>
      </c>
      <c r="Y1392">
        <v>52.726984182082155</v>
      </c>
      <c r="Z1392">
        <v>1.4163663897452528</v>
      </c>
      <c r="AA1392">
        <v>2.7230497608380215</v>
      </c>
      <c r="AB1392">
        <v>87.497326519623556</v>
      </c>
      <c r="AC1392">
        <v>82.342060722019298</v>
      </c>
      <c r="AD1392">
        <v>87.701417967527519</v>
      </c>
      <c r="AE1392">
        <v>0.14019346698443849</v>
      </c>
      <c r="AF1392">
        <v>0.10805816883695737</v>
      </c>
      <c r="AG1392">
        <v>2436.6</v>
      </c>
      <c r="AH1392">
        <v>100</v>
      </c>
      <c r="AI1392">
        <v>0</v>
      </c>
      <c r="AJ1392">
        <v>905.74481229538435</v>
      </c>
      <c r="AK1392">
        <v>-3.1355428890016088</v>
      </c>
      <c r="AL1392">
        <v>5.3378661272187244</v>
      </c>
      <c r="AM1392">
        <v>-3.8901163619081665</v>
      </c>
      <c r="AN1392">
        <v>99</v>
      </c>
      <c r="AO1392">
        <v>99</v>
      </c>
      <c r="AP1392">
        <v>4</v>
      </c>
      <c r="AQ1392">
        <v>99</v>
      </c>
      <c r="AR1392">
        <v>203.76249999999999</v>
      </c>
      <c r="AS1392">
        <v>27.057610910170041</v>
      </c>
    </row>
    <row r="1393" spans="1:45">
      <c r="A1393">
        <v>20</v>
      </c>
      <c r="B1393">
        <v>43</v>
      </c>
      <c r="C1393">
        <v>2023</v>
      </c>
      <c r="D1393">
        <v>99</v>
      </c>
      <c r="E1393">
        <v>99</v>
      </c>
      <c r="F1393">
        <v>99</v>
      </c>
      <c r="G1393">
        <v>99</v>
      </c>
      <c r="H1393">
        <v>99</v>
      </c>
      <c r="I1393">
        <v>99</v>
      </c>
      <c r="J1393">
        <v>999</v>
      </c>
      <c r="K1393">
        <v>99</v>
      </c>
      <c r="L1393">
        <v>99</v>
      </c>
      <c r="M1393">
        <v>99</v>
      </c>
      <c r="N1393">
        <v>99</v>
      </c>
      <c r="O1393">
        <v>99</v>
      </c>
      <c r="P1393">
        <v>9999</v>
      </c>
      <c r="Q1393">
        <v>26</v>
      </c>
      <c r="R1393">
        <v>47</v>
      </c>
      <c r="S1393">
        <v>3.5531914893617031</v>
      </c>
      <c r="T1393">
        <v>9.3191489361702118</v>
      </c>
      <c r="U1393">
        <v>227.30851063829795</v>
      </c>
      <c r="V1393">
        <v>4.255319148936171</v>
      </c>
      <c r="W1393">
        <v>89.361702127659598</v>
      </c>
      <c r="X1393">
        <v>0</v>
      </c>
      <c r="Y1393">
        <v>41.04056545267639</v>
      </c>
      <c r="Z1393">
        <v>1.1994415480387579</v>
      </c>
      <c r="AA1393">
        <v>2.2227679024204843</v>
      </c>
      <c r="AB1393">
        <v>80.245943344438416</v>
      </c>
      <c r="AC1393">
        <v>62.846997895457896</v>
      </c>
      <c r="AD1393">
        <v>77.970973792479697</v>
      </c>
      <c r="AE1393">
        <v>8.2363661853357681E-2</v>
      </c>
      <c r="AF1393">
        <v>6.2414615180854248E-2</v>
      </c>
      <c r="AG1393">
        <v>2703.1702127659569</v>
      </c>
      <c r="AH1393">
        <v>100</v>
      </c>
      <c r="AI1393">
        <v>0</v>
      </c>
      <c r="AJ1393">
        <v>926.62169101616507</v>
      </c>
      <c r="AK1393">
        <v>-8.5856288112845114</v>
      </c>
      <c r="AL1393">
        <v>5.4248100248043443</v>
      </c>
      <c r="AM1393">
        <v>-10.07602123579767</v>
      </c>
      <c r="AN1393">
        <v>99</v>
      </c>
      <c r="AO1393">
        <v>99</v>
      </c>
      <c r="AP1393">
        <v>5</v>
      </c>
      <c r="AQ1393">
        <v>99</v>
      </c>
      <c r="AR1393">
        <v>201.19148936170217</v>
      </c>
      <c r="AS1393">
        <v>27.791073408072631</v>
      </c>
    </row>
    <row r="1394" spans="1:45">
      <c r="A1394">
        <v>20</v>
      </c>
      <c r="B1394">
        <v>44</v>
      </c>
      <c r="C1394">
        <v>2023</v>
      </c>
      <c r="D1394">
        <v>99</v>
      </c>
      <c r="E1394">
        <v>99</v>
      </c>
      <c r="F1394">
        <v>99</v>
      </c>
      <c r="G1394">
        <v>99</v>
      </c>
      <c r="H1394">
        <v>99</v>
      </c>
      <c r="I1394">
        <v>99</v>
      </c>
      <c r="J1394">
        <v>999</v>
      </c>
      <c r="K1394">
        <v>99</v>
      </c>
      <c r="L1394">
        <v>99</v>
      </c>
      <c r="M1394">
        <v>99</v>
      </c>
      <c r="N1394">
        <v>99</v>
      </c>
      <c r="O1394">
        <v>99</v>
      </c>
      <c r="P1394">
        <v>9999</v>
      </c>
      <c r="Q1394">
        <v>26</v>
      </c>
      <c r="R1394">
        <v>53</v>
      </c>
      <c r="S1394">
        <v>3.4528301886792456</v>
      </c>
      <c r="T1394">
        <v>8</v>
      </c>
      <c r="U1394">
        <v>254.43018867924528</v>
      </c>
      <c r="V1394">
        <v>9.4339622641509404</v>
      </c>
      <c r="W1394">
        <v>73.584905660377359</v>
      </c>
      <c r="X1394">
        <v>5.6603773584905639</v>
      </c>
      <c r="Y1394">
        <v>54.302491637839537</v>
      </c>
      <c r="Z1394">
        <v>1.4866200455541285</v>
      </c>
      <c r="AA1394">
        <v>2.5328036520075226</v>
      </c>
      <c r="AB1394">
        <v>93.870229876047233</v>
      </c>
      <c r="AC1394">
        <v>80.823211443954889</v>
      </c>
      <c r="AD1394">
        <v>85.687748683278684</v>
      </c>
      <c r="AE1394">
        <v>9.2878171877190482E-2</v>
      </c>
      <c r="AF1394">
        <v>7.8780231458864897E-2</v>
      </c>
      <c r="AG1394">
        <v>2493.3018867924529</v>
      </c>
      <c r="AH1394">
        <v>100</v>
      </c>
      <c r="AI1394">
        <v>0</v>
      </c>
      <c r="AJ1394">
        <v>868.37018418926141</v>
      </c>
      <c r="AK1394">
        <v>1.8743905630965925</v>
      </c>
      <c r="AL1394">
        <v>-10.087605590548328</v>
      </c>
      <c r="AM1394">
        <v>-3.7536669940917751</v>
      </c>
      <c r="AN1394">
        <v>99</v>
      </c>
      <c r="AO1394">
        <v>99</v>
      </c>
      <c r="AP1394">
        <v>6</v>
      </c>
      <c r="AQ1394">
        <v>99</v>
      </c>
      <c r="AR1394">
        <v>211.35849056603763</v>
      </c>
      <c r="AS1394">
        <v>26.79372050669696</v>
      </c>
    </row>
    <row r="1395" spans="1:45">
      <c r="A1395">
        <v>20</v>
      </c>
      <c r="B1395">
        <v>45</v>
      </c>
      <c r="C1395">
        <v>2023</v>
      </c>
      <c r="D1395">
        <v>99</v>
      </c>
      <c r="E1395">
        <v>99</v>
      </c>
      <c r="F1395">
        <v>99</v>
      </c>
      <c r="G1395">
        <v>99</v>
      </c>
      <c r="H1395">
        <v>99</v>
      </c>
      <c r="I1395">
        <v>99</v>
      </c>
      <c r="J1395">
        <v>999</v>
      </c>
      <c r="K1395">
        <v>99</v>
      </c>
      <c r="L1395">
        <v>99</v>
      </c>
      <c r="M1395">
        <v>99</v>
      </c>
      <c r="N1395">
        <v>99</v>
      </c>
      <c r="O1395">
        <v>99</v>
      </c>
      <c r="P1395">
        <v>9999</v>
      </c>
      <c r="Q1395">
        <v>22</v>
      </c>
      <c r="R1395">
        <v>35</v>
      </c>
      <c r="S1395">
        <v>3.9428571428571439</v>
      </c>
      <c r="T1395">
        <v>9.3428571428571434</v>
      </c>
      <c r="U1395">
        <v>233.23714285714289</v>
      </c>
      <c r="V1395">
        <v>14.285714285714288</v>
      </c>
      <c r="W1395">
        <v>88.571428571428555</v>
      </c>
      <c r="X1395">
        <v>2.8571428571428577</v>
      </c>
      <c r="Y1395">
        <v>51.8554589258272</v>
      </c>
      <c r="Z1395">
        <v>1.5846199570128052</v>
      </c>
      <c r="AA1395">
        <v>2.4950563365280871</v>
      </c>
      <c r="AB1395">
        <v>83.646770552435328</v>
      </c>
      <c r="AC1395">
        <v>74.2219985651396</v>
      </c>
      <c r="AD1395">
        <v>87.935871897562492</v>
      </c>
      <c r="AE1395">
        <v>6.1334641805691856E-2</v>
      </c>
      <c r="AF1395">
        <v>4.769122741665819E-2</v>
      </c>
      <c r="AG1395">
        <v>2494.5428571428561</v>
      </c>
      <c r="AH1395">
        <v>100</v>
      </c>
      <c r="AI1395">
        <v>0</v>
      </c>
      <c r="AJ1395">
        <v>919.16752220558374</v>
      </c>
      <c r="AK1395">
        <v>-7.300015556977475</v>
      </c>
      <c r="AL1395">
        <v>-12.19851011902945</v>
      </c>
      <c r="AM1395">
        <v>-24.35711502146593</v>
      </c>
      <c r="AN1395">
        <v>99</v>
      </c>
      <c r="AO1395">
        <v>99</v>
      </c>
      <c r="AP1395">
        <v>7</v>
      </c>
      <c r="AQ1395">
        <v>99</v>
      </c>
      <c r="AR1395">
        <v>199.91428571428577</v>
      </c>
      <c r="AS1395">
        <v>29.126774075680181</v>
      </c>
    </row>
    <row r="1396" spans="1:45">
      <c r="A1396">
        <v>20</v>
      </c>
      <c r="B1396">
        <v>46</v>
      </c>
      <c r="C1396">
        <v>2023</v>
      </c>
      <c r="D1396">
        <v>99</v>
      </c>
      <c r="E1396">
        <v>99</v>
      </c>
      <c r="F1396">
        <v>99</v>
      </c>
      <c r="G1396">
        <v>99</v>
      </c>
      <c r="H1396">
        <v>99</v>
      </c>
      <c r="I1396">
        <v>99</v>
      </c>
      <c r="J1396">
        <v>999</v>
      </c>
      <c r="K1396">
        <v>99</v>
      </c>
      <c r="L1396">
        <v>99</v>
      </c>
      <c r="M1396">
        <v>99</v>
      </c>
      <c r="N1396">
        <v>99</v>
      </c>
      <c r="O1396">
        <v>99</v>
      </c>
      <c r="P1396">
        <v>9999</v>
      </c>
      <c r="Q1396">
        <v>77</v>
      </c>
      <c r="R1396">
        <v>141</v>
      </c>
      <c r="S1396">
        <v>3.1560283687943258</v>
      </c>
      <c r="T1396">
        <v>8.7446808510638299</v>
      </c>
      <c r="U1396">
        <v>202.25319148936163</v>
      </c>
      <c r="V1396">
        <v>2.8368794326241127</v>
      </c>
      <c r="W1396">
        <v>82.269503546099259</v>
      </c>
      <c r="X1396">
        <v>0</v>
      </c>
      <c r="Y1396">
        <v>37.51215510464003</v>
      </c>
      <c r="Z1396">
        <v>1.3223860228849411</v>
      </c>
      <c r="AA1396">
        <v>2.5967908599816791</v>
      </c>
      <c r="AB1396">
        <v>83.350171265654794</v>
      </c>
      <c r="AC1396">
        <v>77.526237112067179</v>
      </c>
      <c r="AD1396">
        <v>84.598693929880284</v>
      </c>
      <c r="AE1396">
        <v>0.24709098556007289</v>
      </c>
      <c r="AF1396">
        <v>0.16660469615229531</v>
      </c>
      <c r="AG1396">
        <v>2483.7234042553196</v>
      </c>
      <c r="AH1396">
        <v>100</v>
      </c>
      <c r="AI1396">
        <v>0</v>
      </c>
      <c r="AJ1396">
        <v>809.30213441667706</v>
      </c>
      <c r="AK1396">
        <v>10.422417068021595</v>
      </c>
      <c r="AL1396">
        <v>4.2713530326322005</v>
      </c>
      <c r="AM1396">
        <v>6.0815840126460055</v>
      </c>
      <c r="AN1396">
        <v>99</v>
      </c>
      <c r="AO1396">
        <v>99</v>
      </c>
      <c r="AP1396">
        <v>8</v>
      </c>
      <c r="AQ1396">
        <v>99</v>
      </c>
      <c r="AR1396">
        <v>196.02836879432624</v>
      </c>
      <c r="AS1396">
        <v>26.823496903424981</v>
      </c>
    </row>
    <row r="1397" spans="1:45">
      <c r="A1397">
        <v>20</v>
      </c>
      <c r="B1397">
        <v>47</v>
      </c>
      <c r="C1397">
        <v>2023</v>
      </c>
      <c r="D1397">
        <v>99</v>
      </c>
      <c r="E1397">
        <v>99</v>
      </c>
      <c r="F1397">
        <v>99</v>
      </c>
      <c r="G1397">
        <v>99</v>
      </c>
      <c r="H1397">
        <v>99</v>
      </c>
      <c r="I1397">
        <v>99</v>
      </c>
      <c r="J1397">
        <v>999</v>
      </c>
      <c r="K1397">
        <v>99</v>
      </c>
      <c r="L1397">
        <v>99</v>
      </c>
      <c r="M1397">
        <v>99</v>
      </c>
      <c r="N1397">
        <v>99</v>
      </c>
      <c r="O1397">
        <v>99</v>
      </c>
      <c r="P1397">
        <v>9999</v>
      </c>
      <c r="Q1397">
        <v>570</v>
      </c>
      <c r="R1397">
        <v>1719</v>
      </c>
      <c r="S1397">
        <v>2.657542224810717</v>
      </c>
      <c r="T1397">
        <v>6.9802210587550899</v>
      </c>
      <c r="U1397">
        <v>298.67771960442121</v>
      </c>
      <c r="V1397">
        <v>1.5125072716695751</v>
      </c>
      <c r="W1397">
        <v>58.231529959278653</v>
      </c>
      <c r="X1397">
        <v>14.368819080860964</v>
      </c>
      <c r="Y1397">
        <v>48.274479523611888</v>
      </c>
      <c r="Z1397">
        <v>1.1588518537193435</v>
      </c>
      <c r="AA1397">
        <v>2.3009884205399218</v>
      </c>
      <c r="AB1397">
        <v>83.264040104920454</v>
      </c>
      <c r="AC1397">
        <v>79.520267915713887</v>
      </c>
      <c r="AD1397">
        <v>81.858175381428893</v>
      </c>
      <c r="AE1397">
        <v>3.0124071218281228</v>
      </c>
      <c r="AF1397">
        <v>2.999517819858704</v>
      </c>
      <c r="AG1397">
        <v>2113.0814426992438</v>
      </c>
      <c r="AH1397">
        <v>100</v>
      </c>
      <c r="AI1397">
        <v>0</v>
      </c>
      <c r="AJ1397">
        <v>496.15944361004944</v>
      </c>
      <c r="AK1397">
        <v>1.8367562295648721</v>
      </c>
      <c r="AL1397">
        <v>-5.61563043095118</v>
      </c>
      <c r="AM1397">
        <v>1.9534107650356765</v>
      </c>
      <c r="AN1397">
        <v>99</v>
      </c>
      <c r="AO1397">
        <v>99</v>
      </c>
      <c r="AP1397">
        <v>9</v>
      </c>
      <c r="AQ1397">
        <v>99</v>
      </c>
      <c r="AR1397">
        <v>233.50843513670745</v>
      </c>
      <c r="AS1397">
        <v>23.449957082524719</v>
      </c>
    </row>
    <row r="1398" spans="1:45">
      <c r="A1398">
        <v>20</v>
      </c>
      <c r="B1398">
        <v>48</v>
      </c>
      <c r="C1398">
        <v>2023</v>
      </c>
      <c r="D1398">
        <v>99</v>
      </c>
      <c r="E1398">
        <v>99</v>
      </c>
      <c r="F1398">
        <v>99</v>
      </c>
      <c r="G1398">
        <v>99</v>
      </c>
      <c r="H1398">
        <v>99</v>
      </c>
      <c r="I1398">
        <v>99</v>
      </c>
      <c r="J1398">
        <v>999</v>
      </c>
      <c r="K1398">
        <v>99</v>
      </c>
      <c r="L1398">
        <v>99</v>
      </c>
      <c r="M1398">
        <v>99</v>
      </c>
      <c r="N1398">
        <v>99</v>
      </c>
      <c r="O1398">
        <v>99</v>
      </c>
      <c r="P1398">
        <v>9999</v>
      </c>
      <c r="AN1398">
        <v>99</v>
      </c>
      <c r="AO1398">
        <v>99</v>
      </c>
      <c r="AP1398">
        <v>10</v>
      </c>
      <c r="AQ1398">
        <v>99</v>
      </c>
    </row>
    <row r="1399" spans="1:45">
      <c r="A1399">
        <v>20</v>
      </c>
      <c r="B1399">
        <v>49</v>
      </c>
      <c r="C1399">
        <v>2023</v>
      </c>
      <c r="D1399">
        <v>99</v>
      </c>
      <c r="E1399">
        <v>99</v>
      </c>
      <c r="F1399">
        <v>99</v>
      </c>
      <c r="G1399">
        <v>99</v>
      </c>
      <c r="H1399">
        <v>99</v>
      </c>
      <c r="I1399">
        <v>99</v>
      </c>
      <c r="J1399">
        <v>999</v>
      </c>
      <c r="K1399">
        <v>99</v>
      </c>
      <c r="L1399">
        <v>99</v>
      </c>
      <c r="M1399">
        <v>99</v>
      </c>
      <c r="N1399">
        <v>99</v>
      </c>
      <c r="O1399">
        <v>99</v>
      </c>
      <c r="P1399">
        <v>9999</v>
      </c>
      <c r="Q1399">
        <v>61</v>
      </c>
      <c r="R1399">
        <v>94</v>
      </c>
      <c r="S1399">
        <v>2.8936170212765959</v>
      </c>
      <c r="T1399">
        <v>7.0638297872340443</v>
      </c>
      <c r="U1399">
        <v>289.83191489361718</v>
      </c>
      <c r="V1399">
        <v>3.1914893617021289</v>
      </c>
      <c r="W1399">
        <v>63.829787234042577</v>
      </c>
      <c r="X1399">
        <v>13.82978723404255</v>
      </c>
      <c r="Y1399">
        <v>52.161080732110065</v>
      </c>
      <c r="Z1399">
        <v>1.2587403793828962</v>
      </c>
      <c r="AA1399">
        <v>2.5424419097876423</v>
      </c>
      <c r="AB1399">
        <v>85.86529608762622</v>
      </c>
      <c r="AC1399">
        <v>83.068729594038004</v>
      </c>
      <c r="AD1399">
        <v>88.303035283272735</v>
      </c>
      <c r="AE1399">
        <v>0.16472732370671536</v>
      </c>
      <c r="AF1399">
        <v>0.15916471745310329</v>
      </c>
      <c r="AG1399">
        <v>2099.3297872340422</v>
      </c>
      <c r="AH1399">
        <v>100</v>
      </c>
      <c r="AI1399">
        <v>0</v>
      </c>
      <c r="AJ1399">
        <v>533.7226028306228</v>
      </c>
      <c r="AK1399">
        <v>0.80871524274025131</v>
      </c>
      <c r="AL1399">
        <v>-0.88509781693454981</v>
      </c>
      <c r="AM1399">
        <v>-2.6614060311280161</v>
      </c>
      <c r="AN1399">
        <v>99</v>
      </c>
      <c r="AO1399">
        <v>99</v>
      </c>
      <c r="AP1399">
        <v>11</v>
      </c>
      <c r="AQ1399">
        <v>99</v>
      </c>
      <c r="AR1399">
        <v>229.25531914893625</v>
      </c>
      <c r="AS1399">
        <v>23.987653311902921</v>
      </c>
    </row>
    <row r="1400" spans="1:45">
      <c r="A1400">
        <v>20</v>
      </c>
      <c r="B1400">
        <v>50</v>
      </c>
      <c r="C1400">
        <v>2023</v>
      </c>
      <c r="D1400">
        <v>99</v>
      </c>
      <c r="E1400">
        <v>99</v>
      </c>
      <c r="F1400">
        <v>99</v>
      </c>
      <c r="G1400">
        <v>99</v>
      </c>
      <c r="H1400">
        <v>99</v>
      </c>
      <c r="I1400">
        <v>99</v>
      </c>
      <c r="J1400">
        <v>999</v>
      </c>
      <c r="K1400">
        <v>99</v>
      </c>
      <c r="L1400">
        <v>99</v>
      </c>
      <c r="M1400">
        <v>99</v>
      </c>
      <c r="N1400">
        <v>99</v>
      </c>
      <c r="O1400">
        <v>99</v>
      </c>
      <c r="P1400">
        <v>9999</v>
      </c>
      <c r="Q1400">
        <v>8</v>
      </c>
      <c r="R1400">
        <v>40</v>
      </c>
      <c r="S1400">
        <v>2.7749999999999999</v>
      </c>
      <c r="T1400">
        <v>8.1999999999999993</v>
      </c>
      <c r="U1400">
        <v>225.56</v>
      </c>
      <c r="V1400">
        <v>2.5</v>
      </c>
      <c r="W1400">
        <v>77.5</v>
      </c>
      <c r="X1400">
        <v>2.5</v>
      </c>
      <c r="Y1400">
        <v>42.534208585560989</v>
      </c>
      <c r="Z1400">
        <v>1.0836858400846625</v>
      </c>
      <c r="AA1400">
        <v>2.2605309110914633</v>
      </c>
      <c r="AB1400">
        <v>88.772397601231489</v>
      </c>
      <c r="AC1400">
        <v>68.612140632798102</v>
      </c>
      <c r="AD1400">
        <v>79.397304185887393</v>
      </c>
      <c r="AE1400">
        <v>7.0096733492219246E-2</v>
      </c>
      <c r="AF1400">
        <v>5.271021893646647E-2</v>
      </c>
      <c r="AG1400">
        <v>2159.75</v>
      </c>
      <c r="AH1400">
        <v>100</v>
      </c>
      <c r="AI1400">
        <v>0</v>
      </c>
      <c r="AJ1400">
        <v>585.86072363659957</v>
      </c>
      <c r="AK1400">
        <v>-15.56325887231065</v>
      </c>
      <c r="AL1400">
        <v>-37.314354844589552</v>
      </c>
      <c r="AM1400">
        <v>-13.558473056590929</v>
      </c>
      <c r="AN1400">
        <v>99</v>
      </c>
      <c r="AO1400">
        <v>99</v>
      </c>
      <c r="AP1400">
        <v>12</v>
      </c>
      <c r="AQ1400">
        <v>99</v>
      </c>
      <c r="AR1400">
        <v>208.3</v>
      </c>
      <c r="AS1400">
        <v>24.78744464171562</v>
      </c>
    </row>
    <row r="1401" spans="1:45">
      <c r="A1401">
        <v>20</v>
      </c>
      <c r="B1401">
        <v>51</v>
      </c>
      <c r="C1401">
        <v>2023</v>
      </c>
      <c r="D1401">
        <v>99</v>
      </c>
      <c r="E1401">
        <v>99</v>
      </c>
      <c r="F1401">
        <v>99</v>
      </c>
      <c r="G1401">
        <v>99</v>
      </c>
      <c r="H1401">
        <v>99</v>
      </c>
      <c r="I1401">
        <v>99</v>
      </c>
      <c r="J1401">
        <v>999</v>
      </c>
      <c r="K1401">
        <v>99</v>
      </c>
      <c r="L1401">
        <v>99</v>
      </c>
      <c r="M1401">
        <v>99</v>
      </c>
      <c r="N1401">
        <v>99</v>
      </c>
      <c r="O1401">
        <v>99</v>
      </c>
      <c r="P1401">
        <v>9999</v>
      </c>
      <c r="Q1401">
        <v>131</v>
      </c>
      <c r="R1401">
        <v>195</v>
      </c>
      <c r="S1401">
        <v>4.2717948717948726</v>
      </c>
      <c r="T1401">
        <v>7</v>
      </c>
      <c r="U1401">
        <v>322.64769230769241</v>
      </c>
      <c r="V1401">
        <v>16.923076923076923</v>
      </c>
      <c r="W1401">
        <v>55.384615384615408</v>
      </c>
      <c r="X1401">
        <v>28.717948717948723</v>
      </c>
      <c r="Y1401">
        <v>57.519860849191318</v>
      </c>
      <c r="Z1401">
        <v>1.4439881947718165</v>
      </c>
      <c r="AA1401">
        <v>2.3204774044612861</v>
      </c>
      <c r="AB1401">
        <v>89.931424517248843</v>
      </c>
      <c r="AC1401">
        <v>69.198005413226866</v>
      </c>
      <c r="AD1401">
        <v>70.860692639187249</v>
      </c>
      <c r="AE1401">
        <v>0.34172157577456885</v>
      </c>
      <c r="AF1401">
        <v>0.36756649535294439</v>
      </c>
      <c r="AG1401">
        <v>2073.9794871794875</v>
      </c>
      <c r="AH1401">
        <v>100</v>
      </c>
      <c r="AI1401">
        <v>0</v>
      </c>
      <c r="AJ1401">
        <v>459.40026633365159</v>
      </c>
      <c r="AK1401">
        <v>11.427708347935928</v>
      </c>
      <c r="AL1401">
        <v>-5.8866980816014314</v>
      </c>
      <c r="AM1401">
        <v>8.7580097044855272</v>
      </c>
      <c r="AN1401">
        <v>99</v>
      </c>
      <c r="AO1401">
        <v>99</v>
      </c>
      <c r="AP1401">
        <v>13</v>
      </c>
      <c r="AQ1401">
        <v>99</v>
      </c>
      <c r="AR1401">
        <v>227.72307692307689</v>
      </c>
      <c r="AS1401">
        <v>27.258301631773438</v>
      </c>
    </row>
    <row r="1402" spans="1:45">
      <c r="A1402">
        <v>20</v>
      </c>
      <c r="B1402">
        <v>52</v>
      </c>
      <c r="C1402">
        <v>2023</v>
      </c>
      <c r="D1402">
        <v>99</v>
      </c>
      <c r="E1402">
        <v>99</v>
      </c>
      <c r="F1402">
        <v>99</v>
      </c>
      <c r="G1402">
        <v>99</v>
      </c>
      <c r="H1402">
        <v>99</v>
      </c>
      <c r="I1402">
        <v>99</v>
      </c>
      <c r="J1402">
        <v>999</v>
      </c>
      <c r="K1402">
        <v>99</v>
      </c>
      <c r="L1402">
        <v>99</v>
      </c>
      <c r="M1402">
        <v>99</v>
      </c>
      <c r="N1402">
        <v>99</v>
      </c>
      <c r="O1402">
        <v>99</v>
      </c>
      <c r="P1402">
        <v>9999</v>
      </c>
      <c r="AN1402">
        <v>99</v>
      </c>
      <c r="AO1402">
        <v>99</v>
      </c>
      <c r="AP1402">
        <v>14</v>
      </c>
      <c r="AQ1402">
        <v>99</v>
      </c>
    </row>
    <row r="1403" spans="1:45">
      <c r="A1403">
        <v>20</v>
      </c>
      <c r="B1403">
        <v>53</v>
      </c>
      <c r="C1403">
        <v>2023</v>
      </c>
      <c r="D1403">
        <v>99</v>
      </c>
      <c r="E1403">
        <v>99</v>
      </c>
      <c r="F1403">
        <v>99</v>
      </c>
      <c r="G1403">
        <v>99</v>
      </c>
      <c r="H1403">
        <v>99</v>
      </c>
      <c r="I1403">
        <v>99</v>
      </c>
      <c r="J1403">
        <v>999</v>
      </c>
      <c r="K1403">
        <v>99</v>
      </c>
      <c r="L1403">
        <v>99</v>
      </c>
      <c r="M1403">
        <v>99</v>
      </c>
      <c r="N1403">
        <v>99</v>
      </c>
      <c r="O1403">
        <v>99</v>
      </c>
      <c r="P1403">
        <v>9999</v>
      </c>
      <c r="Q1403">
        <v>3</v>
      </c>
      <c r="R1403">
        <v>3</v>
      </c>
      <c r="S1403">
        <v>3.3333333333333344</v>
      </c>
      <c r="T1403">
        <v>7.3333333333333313</v>
      </c>
      <c r="U1403">
        <v>286.43333333333339</v>
      </c>
      <c r="V1403">
        <v>0</v>
      </c>
      <c r="W1403">
        <v>33.333333333333343</v>
      </c>
      <c r="X1403">
        <v>33.333333333333343</v>
      </c>
      <c r="Y1403">
        <v>52.275573220726571</v>
      </c>
      <c r="Z1403">
        <v>1.2472191289246464</v>
      </c>
      <c r="AA1403">
        <v>4.0276819911981931</v>
      </c>
      <c r="AB1403">
        <v>85.464717433226866</v>
      </c>
      <c r="AC1403">
        <v>95.110966820009253</v>
      </c>
      <c r="AD1403">
        <v>97.322270144837987</v>
      </c>
      <c r="AE1403">
        <v>5.2572550119164441E-3</v>
      </c>
      <c r="AF1403">
        <v>5.0201599499141722E-3</v>
      </c>
      <c r="AG1403">
        <v>1536.3333333333333</v>
      </c>
      <c r="AH1403">
        <v>100</v>
      </c>
      <c r="AI1403">
        <v>0</v>
      </c>
      <c r="AJ1403">
        <v>49.841972495300837</v>
      </c>
      <c r="AK1403">
        <v>71.519589675742196</v>
      </c>
      <c r="AL1403">
        <v>89.60947748563872</v>
      </c>
      <c r="AM1403">
        <v>97.412795916135138</v>
      </c>
      <c r="AN1403">
        <v>99</v>
      </c>
      <c r="AO1403">
        <v>99</v>
      </c>
      <c r="AP1403">
        <v>15</v>
      </c>
      <c r="AQ1403">
        <v>99</v>
      </c>
      <c r="AR1403">
        <v>220.6666666666666</v>
      </c>
      <c r="AS1403">
        <v>26.538952311005243</v>
      </c>
    </row>
    <row r="1404" spans="1:45">
      <c r="A1404">
        <v>20</v>
      </c>
      <c r="B1404">
        <v>54</v>
      </c>
      <c r="C1404">
        <v>2023</v>
      </c>
      <c r="D1404">
        <v>99</v>
      </c>
      <c r="E1404">
        <v>99</v>
      </c>
      <c r="F1404">
        <v>99</v>
      </c>
      <c r="G1404">
        <v>99</v>
      </c>
      <c r="H1404">
        <v>99</v>
      </c>
      <c r="I1404">
        <v>99</v>
      </c>
      <c r="J1404">
        <v>999</v>
      </c>
      <c r="K1404">
        <v>99</v>
      </c>
      <c r="L1404">
        <v>99</v>
      </c>
      <c r="M1404">
        <v>99</v>
      </c>
      <c r="N1404">
        <v>99</v>
      </c>
      <c r="O1404">
        <v>99</v>
      </c>
      <c r="P1404">
        <v>9999</v>
      </c>
      <c r="AN1404">
        <v>99</v>
      </c>
      <c r="AO1404">
        <v>99</v>
      </c>
      <c r="AP1404">
        <v>16</v>
      </c>
      <c r="AQ1404">
        <v>99</v>
      </c>
    </row>
    <row r="1405" spans="1:45">
      <c r="A1405">
        <v>20</v>
      </c>
      <c r="B1405">
        <v>55</v>
      </c>
      <c r="C1405">
        <v>2023</v>
      </c>
      <c r="D1405">
        <v>99</v>
      </c>
      <c r="E1405">
        <v>99</v>
      </c>
      <c r="F1405">
        <v>99</v>
      </c>
      <c r="G1405">
        <v>99</v>
      </c>
      <c r="H1405">
        <v>99</v>
      </c>
      <c r="I1405">
        <v>99</v>
      </c>
      <c r="J1405">
        <v>999</v>
      </c>
      <c r="K1405">
        <v>99</v>
      </c>
      <c r="L1405">
        <v>99</v>
      </c>
      <c r="M1405">
        <v>99</v>
      </c>
      <c r="N1405">
        <v>99</v>
      </c>
      <c r="O1405">
        <v>99</v>
      </c>
      <c r="P1405">
        <v>9999</v>
      </c>
      <c r="AN1405">
        <v>99</v>
      </c>
      <c r="AO1405">
        <v>99</v>
      </c>
      <c r="AP1405">
        <v>17</v>
      </c>
      <c r="AQ1405">
        <v>99</v>
      </c>
    </row>
    <row r="1406" spans="1:45">
      <c r="A1406">
        <v>20</v>
      </c>
      <c r="B1406">
        <v>56</v>
      </c>
      <c r="C1406">
        <v>2023</v>
      </c>
      <c r="D1406">
        <v>99</v>
      </c>
      <c r="E1406">
        <v>99</v>
      </c>
      <c r="F1406">
        <v>99</v>
      </c>
      <c r="G1406">
        <v>99</v>
      </c>
      <c r="H1406">
        <v>99</v>
      </c>
      <c r="I1406">
        <v>99</v>
      </c>
      <c r="J1406">
        <v>999</v>
      </c>
      <c r="K1406">
        <v>99</v>
      </c>
      <c r="L1406">
        <v>99</v>
      </c>
      <c r="M1406">
        <v>99</v>
      </c>
      <c r="N1406">
        <v>99</v>
      </c>
      <c r="O1406">
        <v>99</v>
      </c>
      <c r="P1406">
        <v>9999</v>
      </c>
      <c r="Q1406">
        <v>856</v>
      </c>
      <c r="R1406">
        <v>2208</v>
      </c>
      <c r="S1406">
        <v>5.4564428312159716</v>
      </c>
      <c r="T1406">
        <v>10.335597826086955</v>
      </c>
      <c r="U1406">
        <v>324.72096920289817</v>
      </c>
      <c r="V1406">
        <v>47.23731884057969</v>
      </c>
      <c r="W1406">
        <v>88.088768115942017</v>
      </c>
      <c r="X1406">
        <v>33.650362318840578</v>
      </c>
      <c r="Y1406">
        <v>67.884327031272349</v>
      </c>
      <c r="Z1406">
        <v>1.6762037960533696</v>
      </c>
      <c r="AA1406">
        <v>3.0845807805728342</v>
      </c>
      <c r="AB1406">
        <v>88.807728492667877</v>
      </c>
      <c r="AC1406">
        <v>81.198650109363783</v>
      </c>
      <c r="AD1406">
        <v>86.460534140349694</v>
      </c>
      <c r="AE1406">
        <v>3.8693396887705034</v>
      </c>
      <c r="AF1406">
        <v>4.1887278709568996</v>
      </c>
      <c r="AG1406">
        <v>2683.5520833333339</v>
      </c>
      <c r="AH1406">
        <v>99.954710144927517</v>
      </c>
      <c r="AI1406">
        <v>100</v>
      </c>
      <c r="AJ1406">
        <v>979.34587151600397</v>
      </c>
      <c r="AK1406">
        <v>-11.8237402803554</v>
      </c>
      <c r="AL1406">
        <v>-15.013395161984784</v>
      </c>
      <c r="AM1406">
        <v>-17.398449203233366</v>
      </c>
      <c r="AN1406">
        <v>99</v>
      </c>
      <c r="AO1406">
        <v>99</v>
      </c>
      <c r="AP1406">
        <v>21</v>
      </c>
      <c r="AQ1406">
        <v>99</v>
      </c>
      <c r="AR1406">
        <v>216.97418478260872</v>
      </c>
      <c r="AS1406">
        <v>31.643816978180158</v>
      </c>
    </row>
    <row r="1407" spans="1:45">
      <c r="A1407">
        <v>20</v>
      </c>
      <c r="B1407">
        <v>57</v>
      </c>
      <c r="C1407">
        <v>2023</v>
      </c>
      <c r="D1407">
        <v>99</v>
      </c>
      <c r="E1407">
        <v>99</v>
      </c>
      <c r="F1407">
        <v>99</v>
      </c>
      <c r="G1407">
        <v>99</v>
      </c>
      <c r="H1407">
        <v>99</v>
      </c>
      <c r="I1407">
        <v>99</v>
      </c>
      <c r="J1407">
        <v>999</v>
      </c>
      <c r="K1407">
        <v>99</v>
      </c>
      <c r="L1407">
        <v>99</v>
      </c>
      <c r="M1407">
        <v>99</v>
      </c>
      <c r="N1407">
        <v>99</v>
      </c>
      <c r="O1407">
        <v>99</v>
      </c>
      <c r="P1407">
        <v>9999</v>
      </c>
      <c r="Q1407">
        <v>1051</v>
      </c>
      <c r="R1407">
        <v>3374</v>
      </c>
      <c r="S1407">
        <v>6.4798339264531437</v>
      </c>
      <c r="T1407">
        <v>8.3212803793716681</v>
      </c>
      <c r="U1407">
        <v>367.94765856550111</v>
      </c>
      <c r="V1407">
        <v>74.214582098399518</v>
      </c>
      <c r="W1407">
        <v>75.340841730883241</v>
      </c>
      <c r="X1407">
        <v>60.284528749259046</v>
      </c>
      <c r="Y1407">
        <v>66.662742679548117</v>
      </c>
      <c r="Z1407">
        <v>1.5539738351627652</v>
      </c>
      <c r="AA1407">
        <v>2.5874011966085488</v>
      </c>
      <c r="AB1407">
        <v>88.74929430899752</v>
      </c>
      <c r="AC1407">
        <v>72.379288858886582</v>
      </c>
      <c r="AD1407">
        <v>76.501289559074621</v>
      </c>
      <c r="AE1407">
        <v>5.9126594700686956</v>
      </c>
      <c r="AF1407">
        <v>7.2527693223375804</v>
      </c>
      <c r="AG1407">
        <v>2734.425014819205</v>
      </c>
      <c r="AH1407">
        <v>100</v>
      </c>
      <c r="AI1407">
        <v>100</v>
      </c>
      <c r="AJ1407">
        <v>984.70374503186019</v>
      </c>
      <c r="AK1407">
        <v>-3.3177450631662762</v>
      </c>
      <c r="AL1407">
        <v>-7.534630272925158</v>
      </c>
      <c r="AM1407">
        <v>-9.8142138629882893</v>
      </c>
      <c r="AN1407">
        <v>99</v>
      </c>
      <c r="AO1407">
        <v>99</v>
      </c>
      <c r="AP1407">
        <v>22</v>
      </c>
      <c r="AQ1407">
        <v>99</v>
      </c>
      <c r="AR1407">
        <v>223.16864256075877</v>
      </c>
      <c r="AS1407">
        <v>32.976891953472069</v>
      </c>
    </row>
    <row r="1408" spans="1:45">
      <c r="A1408">
        <v>20</v>
      </c>
      <c r="B1408">
        <v>58</v>
      </c>
      <c r="C1408">
        <v>2023</v>
      </c>
      <c r="D1408">
        <v>99</v>
      </c>
      <c r="E1408">
        <v>99</v>
      </c>
      <c r="F1408">
        <v>99</v>
      </c>
      <c r="G1408">
        <v>99</v>
      </c>
      <c r="H1408">
        <v>99</v>
      </c>
      <c r="I1408">
        <v>99</v>
      </c>
      <c r="J1408">
        <v>999</v>
      </c>
      <c r="K1408">
        <v>99</v>
      </c>
      <c r="L1408">
        <v>99</v>
      </c>
      <c r="M1408">
        <v>99</v>
      </c>
      <c r="N1408">
        <v>99</v>
      </c>
      <c r="O1408">
        <v>99</v>
      </c>
      <c r="P1408">
        <v>9999</v>
      </c>
      <c r="Q1408">
        <v>648</v>
      </c>
      <c r="R1408">
        <v>1697</v>
      </c>
      <c r="S1408">
        <v>5.6220518867924509</v>
      </c>
      <c r="T1408">
        <v>10.085444902769593</v>
      </c>
      <c r="U1408">
        <v>313.4065998821456</v>
      </c>
      <c r="V1408">
        <v>51.974071891573367</v>
      </c>
      <c r="W1408">
        <v>87.094873305833815</v>
      </c>
      <c r="X1408">
        <v>28.815556865055981</v>
      </c>
      <c r="Y1408">
        <v>68.819951549954837</v>
      </c>
      <c r="Z1408">
        <v>1.7170378818801697</v>
      </c>
      <c r="AA1408">
        <v>2.9628032332369689</v>
      </c>
      <c r="AB1408">
        <v>87.565254549635554</v>
      </c>
      <c r="AC1408">
        <v>78.950239499103105</v>
      </c>
      <c r="AD1408">
        <v>86.013370623715645</v>
      </c>
      <c r="AE1408">
        <v>2.9738539184074022</v>
      </c>
      <c r="AF1408">
        <v>3.1071536012123913</v>
      </c>
      <c r="AG1408">
        <v>2660.8226281673542</v>
      </c>
      <c r="AH1408">
        <v>99.941072480848518</v>
      </c>
      <c r="AI1408">
        <v>100</v>
      </c>
      <c r="AJ1408">
        <v>1009.4982258572252</v>
      </c>
      <c r="AK1408">
        <v>-16.744189235558533</v>
      </c>
      <c r="AL1408">
        <v>-15.116031463308698</v>
      </c>
      <c r="AM1408">
        <v>-17.148253274589997</v>
      </c>
      <c r="AN1408">
        <v>99</v>
      </c>
      <c r="AO1408">
        <v>99</v>
      </c>
      <c r="AP1408">
        <v>23</v>
      </c>
      <c r="AQ1408">
        <v>99</v>
      </c>
      <c r="AR1408">
        <v>214.13376546847377</v>
      </c>
      <c r="AS1408">
        <v>31.713184968022304</v>
      </c>
    </row>
    <row r="1409" spans="1:45">
      <c r="A1409">
        <v>20</v>
      </c>
      <c r="B1409">
        <v>59</v>
      </c>
      <c r="C1409">
        <v>2023</v>
      </c>
      <c r="D1409">
        <v>99</v>
      </c>
      <c r="E1409">
        <v>99</v>
      </c>
      <c r="F1409">
        <v>99</v>
      </c>
      <c r="G1409">
        <v>99</v>
      </c>
      <c r="H1409">
        <v>99</v>
      </c>
      <c r="I1409">
        <v>99</v>
      </c>
      <c r="J1409">
        <v>999</v>
      </c>
      <c r="K1409">
        <v>99</v>
      </c>
      <c r="L1409">
        <v>99</v>
      </c>
      <c r="M1409">
        <v>99</v>
      </c>
      <c r="N1409">
        <v>99</v>
      </c>
      <c r="O1409">
        <v>99</v>
      </c>
      <c r="P1409">
        <v>9999</v>
      </c>
      <c r="Q1409">
        <v>721</v>
      </c>
      <c r="R1409">
        <v>2358</v>
      </c>
      <c r="S1409">
        <v>6.8922815945716724</v>
      </c>
      <c r="T1409">
        <v>8.2315521628498747</v>
      </c>
      <c r="U1409">
        <v>353.30254452926175</v>
      </c>
      <c r="V1409">
        <v>83.460559796437678</v>
      </c>
      <c r="W1409">
        <v>74.342663273960937</v>
      </c>
      <c r="X1409">
        <v>51.441899915182361</v>
      </c>
      <c r="Y1409">
        <v>61.025551958413807</v>
      </c>
      <c r="Z1409">
        <v>1.5395051589536668</v>
      </c>
      <c r="AA1409">
        <v>2.5763632078467475</v>
      </c>
      <c r="AB1409">
        <v>87.00452250894881</v>
      </c>
      <c r="AC1409">
        <v>67.078526050538244</v>
      </c>
      <c r="AD1409">
        <v>68.064698351706738</v>
      </c>
      <c r="AE1409">
        <v>4.1322024393663259</v>
      </c>
      <c r="AF1409">
        <v>4.8670219949471933</v>
      </c>
      <c r="AG1409">
        <v>2738.607294317218</v>
      </c>
      <c r="AH1409">
        <v>99.915182357930433</v>
      </c>
      <c r="AI1409">
        <v>100</v>
      </c>
      <c r="AJ1409">
        <v>1072.0682211121798</v>
      </c>
      <c r="AK1409">
        <v>-2.7788734604081919</v>
      </c>
      <c r="AL1409">
        <v>-10.653216494918688</v>
      </c>
      <c r="AM1409">
        <v>-10.036270437292139</v>
      </c>
      <c r="AN1409">
        <v>99</v>
      </c>
      <c r="AO1409">
        <v>99</v>
      </c>
      <c r="AP1409">
        <v>24</v>
      </c>
      <c r="AQ1409">
        <v>99</v>
      </c>
      <c r="AR1409">
        <v>218.35072094995763</v>
      </c>
      <c r="AS1409">
        <v>33.833561944424439</v>
      </c>
    </row>
    <row r="1410" spans="1:45">
      <c r="A1410">
        <v>20</v>
      </c>
      <c r="B1410">
        <v>60</v>
      </c>
      <c r="C1410">
        <v>2023</v>
      </c>
      <c r="D1410">
        <v>99</v>
      </c>
      <c r="E1410">
        <v>99</v>
      </c>
      <c r="F1410">
        <v>99</v>
      </c>
      <c r="G1410">
        <v>99</v>
      </c>
      <c r="H1410">
        <v>99</v>
      </c>
      <c r="I1410">
        <v>99</v>
      </c>
      <c r="J1410">
        <v>999</v>
      </c>
      <c r="K1410">
        <v>99</v>
      </c>
      <c r="L1410">
        <v>99</v>
      </c>
      <c r="M1410">
        <v>99</v>
      </c>
      <c r="N1410">
        <v>99</v>
      </c>
      <c r="O1410">
        <v>99</v>
      </c>
      <c r="P1410">
        <v>9999</v>
      </c>
      <c r="Q1410">
        <v>328</v>
      </c>
      <c r="R1410">
        <v>876</v>
      </c>
      <c r="S1410">
        <v>5.476571428571428</v>
      </c>
      <c r="T1410">
        <v>7.7123287671232896</v>
      </c>
      <c r="U1410">
        <v>338.81392694063902</v>
      </c>
      <c r="V1410">
        <v>49.429223744292251</v>
      </c>
      <c r="W1410">
        <v>64.840182648401836</v>
      </c>
      <c r="X1410">
        <v>42.009132420091341</v>
      </c>
      <c r="Y1410">
        <v>60.995377754469054</v>
      </c>
      <c r="Z1410">
        <v>1.4295786330665401</v>
      </c>
      <c r="AA1410">
        <v>2.7196869887120672</v>
      </c>
      <c r="AB1410">
        <v>87.773083092342588</v>
      </c>
      <c r="AC1410">
        <v>73.051636321240309</v>
      </c>
      <c r="AD1410">
        <v>79.576279720442429</v>
      </c>
      <c r="AE1410">
        <v>1.535118463479602</v>
      </c>
      <c r="AF1410">
        <v>1.7339561192767077</v>
      </c>
      <c r="AG1410">
        <v>2628.2351598173523</v>
      </c>
      <c r="AH1410">
        <v>99.885844748858432</v>
      </c>
      <c r="AI1410">
        <v>100</v>
      </c>
      <c r="AJ1410">
        <v>918.16013264285505</v>
      </c>
      <c r="AK1410">
        <v>3.1328467787035512</v>
      </c>
      <c r="AL1410">
        <v>-7.7369285471975919</v>
      </c>
      <c r="AM1410">
        <v>-3.243685181477646</v>
      </c>
      <c r="AN1410">
        <v>99</v>
      </c>
      <c r="AO1410">
        <v>99</v>
      </c>
      <c r="AP1410">
        <v>25</v>
      </c>
      <c r="AQ1410">
        <v>99</v>
      </c>
      <c r="AR1410">
        <v>222.54109589041096</v>
      </c>
      <c r="AS1410">
        <v>30.614367707183625</v>
      </c>
    </row>
    <row r="1411" spans="1:45">
      <c r="A1411">
        <v>20</v>
      </c>
      <c r="B1411">
        <v>61</v>
      </c>
      <c r="C1411">
        <v>2023</v>
      </c>
      <c r="D1411">
        <v>99</v>
      </c>
      <c r="E1411">
        <v>99</v>
      </c>
      <c r="F1411">
        <v>99</v>
      </c>
      <c r="G1411">
        <v>99</v>
      </c>
      <c r="H1411">
        <v>99</v>
      </c>
      <c r="I1411">
        <v>99</v>
      </c>
      <c r="J1411">
        <v>999</v>
      </c>
      <c r="K1411">
        <v>99</v>
      </c>
      <c r="L1411">
        <v>99</v>
      </c>
      <c r="M1411">
        <v>99</v>
      </c>
      <c r="N1411">
        <v>99</v>
      </c>
      <c r="O1411">
        <v>99</v>
      </c>
      <c r="P1411">
        <v>9999</v>
      </c>
      <c r="Q1411">
        <v>32</v>
      </c>
      <c r="R1411">
        <v>105</v>
      </c>
      <c r="S1411">
        <v>6.4666666666666668</v>
      </c>
      <c r="T1411">
        <v>6.7238095238095248</v>
      </c>
      <c r="U1411">
        <v>382.85238095238111</v>
      </c>
      <c r="V1411">
        <v>81.904761904761898</v>
      </c>
      <c r="W1411">
        <v>61.904761904761877</v>
      </c>
      <c r="X1411">
        <v>70.476190476190482</v>
      </c>
      <c r="Y1411">
        <v>60.378706582840422</v>
      </c>
      <c r="Z1411">
        <v>1.187768348961046</v>
      </c>
      <c r="AA1411">
        <v>2.1447399136147354</v>
      </c>
      <c r="AB1411">
        <v>78.887094849871744</v>
      </c>
      <c r="AC1411">
        <v>41.086705501858354</v>
      </c>
      <c r="AD1411">
        <v>56.277785149113448</v>
      </c>
      <c r="AE1411">
        <v>0.18400392541707547</v>
      </c>
      <c r="AF1411">
        <v>0.23485153020665056</v>
      </c>
      <c r="AG1411">
        <v>2899.7428571428577</v>
      </c>
      <c r="AH1411">
        <v>100</v>
      </c>
      <c r="AI1411">
        <v>100</v>
      </c>
      <c r="AJ1411">
        <v>1128.1698709357001</v>
      </c>
      <c r="AK1411">
        <v>-5.3616085221748317</v>
      </c>
      <c r="AL1411">
        <v>-2.5881385473622798</v>
      </c>
      <c r="AM1411">
        <v>-21.695307951767482</v>
      </c>
      <c r="AN1411">
        <v>99</v>
      </c>
      <c r="AO1411">
        <v>99</v>
      </c>
      <c r="AP1411">
        <v>26</v>
      </c>
      <c r="AQ1411">
        <v>99</v>
      </c>
      <c r="AR1411">
        <v>226.55238095238096</v>
      </c>
      <c r="AS1411">
        <v>32.766348155824588</v>
      </c>
    </row>
    <row r="1412" spans="1:45">
      <c r="A1412">
        <v>20</v>
      </c>
      <c r="B1412">
        <v>62</v>
      </c>
      <c r="C1412">
        <v>2023</v>
      </c>
      <c r="D1412">
        <v>99</v>
      </c>
      <c r="E1412">
        <v>99</v>
      </c>
      <c r="F1412">
        <v>99</v>
      </c>
      <c r="G1412">
        <v>99</v>
      </c>
      <c r="H1412">
        <v>99</v>
      </c>
      <c r="I1412">
        <v>99</v>
      </c>
      <c r="J1412">
        <v>999</v>
      </c>
      <c r="K1412">
        <v>99</v>
      </c>
      <c r="L1412">
        <v>99</v>
      </c>
      <c r="M1412">
        <v>99</v>
      </c>
      <c r="N1412">
        <v>99</v>
      </c>
      <c r="O1412">
        <v>99</v>
      </c>
      <c r="P1412">
        <v>9999</v>
      </c>
      <c r="Q1412">
        <v>107</v>
      </c>
      <c r="R1412">
        <v>301</v>
      </c>
      <c r="S1412">
        <v>4.7441860465116292</v>
      </c>
      <c r="T1412">
        <v>8.6112956810631225</v>
      </c>
      <c r="U1412">
        <v>228.23189368770781</v>
      </c>
      <c r="V1412">
        <v>33.887043189368775</v>
      </c>
      <c r="W1412">
        <v>74.086378737541509</v>
      </c>
      <c r="X1412">
        <v>0.66445182724252494</v>
      </c>
      <c r="Y1412">
        <v>50.009850651592544</v>
      </c>
      <c r="Z1412">
        <v>1.5350850567638421</v>
      </c>
      <c r="AA1412">
        <v>3.0757445657113593</v>
      </c>
      <c r="AB1412">
        <v>88.976666095289701</v>
      </c>
      <c r="AC1412">
        <v>83.554004470062509</v>
      </c>
      <c r="AD1412">
        <v>88.945061442410406</v>
      </c>
      <c r="AE1412">
        <v>0.52747791952894996</v>
      </c>
      <c r="AF1412">
        <v>0.4013428886386759</v>
      </c>
      <c r="AG1412">
        <v>3141.9501661129566</v>
      </c>
      <c r="AH1412">
        <v>99.667774086378756</v>
      </c>
      <c r="AI1412">
        <v>100</v>
      </c>
      <c r="AJ1412">
        <v>1230.7533957315022</v>
      </c>
      <c r="AK1412">
        <v>-5.9735953774577712</v>
      </c>
      <c r="AL1412">
        <v>-21.406558029379905</v>
      </c>
      <c r="AM1412">
        <v>-16.099811801204595</v>
      </c>
      <c r="AN1412">
        <v>99</v>
      </c>
      <c r="AO1412">
        <v>99</v>
      </c>
      <c r="AP1412">
        <v>27</v>
      </c>
      <c r="AQ1412">
        <v>99</v>
      </c>
      <c r="AR1412">
        <v>194.60132890365452</v>
      </c>
      <c r="AS1412">
        <v>30.767767490705481</v>
      </c>
    </row>
    <row r="1413" spans="1:45">
      <c r="A1413">
        <v>20</v>
      </c>
      <c r="B1413">
        <v>63</v>
      </c>
      <c r="C1413">
        <v>2023</v>
      </c>
      <c r="D1413">
        <v>99</v>
      </c>
      <c r="E1413">
        <v>99</v>
      </c>
      <c r="F1413">
        <v>99</v>
      </c>
      <c r="G1413">
        <v>99</v>
      </c>
      <c r="H1413">
        <v>99</v>
      </c>
      <c r="I1413">
        <v>99</v>
      </c>
      <c r="J1413">
        <v>999</v>
      </c>
      <c r="K1413">
        <v>99</v>
      </c>
      <c r="L1413">
        <v>99</v>
      </c>
      <c r="M1413">
        <v>99</v>
      </c>
      <c r="N1413">
        <v>99</v>
      </c>
      <c r="O1413">
        <v>99</v>
      </c>
      <c r="P1413">
        <v>9999</v>
      </c>
      <c r="Q1413">
        <v>116</v>
      </c>
      <c r="R1413">
        <v>239</v>
      </c>
      <c r="S1413">
        <v>4.647058823529413</v>
      </c>
      <c r="T1413">
        <v>7.5062761506276132</v>
      </c>
      <c r="U1413">
        <v>269.56652719665283</v>
      </c>
      <c r="V1413">
        <v>25.941422594142256</v>
      </c>
      <c r="W1413">
        <v>64.01673640167364</v>
      </c>
      <c r="X1413">
        <v>5.0209205020920491</v>
      </c>
      <c r="Y1413">
        <v>51.522339153736525</v>
      </c>
      <c r="Z1413">
        <v>1.4503754894963965</v>
      </c>
      <c r="AA1413">
        <v>2.6352459618391166</v>
      </c>
      <c r="AB1413">
        <v>83.997141702759393</v>
      </c>
      <c r="AC1413">
        <v>78.943465119798717</v>
      </c>
      <c r="AD1413">
        <v>84.859618023044817</v>
      </c>
      <c r="AE1413">
        <v>0.41882798261601023</v>
      </c>
      <c r="AF1413">
        <v>0.37638872686739255</v>
      </c>
      <c r="AG1413">
        <v>2787.9121338912128</v>
      </c>
      <c r="AH1413">
        <v>100</v>
      </c>
      <c r="AI1413">
        <v>100</v>
      </c>
      <c r="AJ1413">
        <v>1015.4136720243336</v>
      </c>
      <c r="AK1413">
        <v>-2.5201332528986096</v>
      </c>
      <c r="AL1413">
        <v>-7.751041830409565</v>
      </c>
      <c r="AM1413">
        <v>-7.3004750900738653</v>
      </c>
      <c r="AN1413">
        <v>99</v>
      </c>
      <c r="AO1413">
        <v>99</v>
      </c>
      <c r="AP1413">
        <v>28</v>
      </c>
      <c r="AQ1413">
        <v>99</v>
      </c>
      <c r="AR1413">
        <v>208.77405857740592</v>
      </c>
      <c r="AS1413">
        <v>29.516652008052404</v>
      </c>
    </row>
    <row r="1414" spans="1:45">
      <c r="A1414">
        <v>20</v>
      </c>
      <c r="B1414">
        <v>64</v>
      </c>
      <c r="C1414">
        <v>2023</v>
      </c>
      <c r="D1414">
        <v>99</v>
      </c>
      <c r="E1414">
        <v>99</v>
      </c>
      <c r="F1414">
        <v>99</v>
      </c>
      <c r="G1414">
        <v>99</v>
      </c>
      <c r="H1414">
        <v>99</v>
      </c>
      <c r="I1414">
        <v>99</v>
      </c>
      <c r="J1414">
        <v>999</v>
      </c>
      <c r="K1414">
        <v>99</v>
      </c>
      <c r="L1414">
        <v>99</v>
      </c>
      <c r="M1414">
        <v>99</v>
      </c>
      <c r="N1414">
        <v>99</v>
      </c>
      <c r="O1414">
        <v>99</v>
      </c>
      <c r="P1414">
        <v>9999</v>
      </c>
      <c r="Q1414">
        <v>76</v>
      </c>
      <c r="R1414">
        <v>178</v>
      </c>
      <c r="S1414">
        <v>3.9325842696629199</v>
      </c>
      <c r="T1414">
        <v>8.2865168539325822</v>
      </c>
      <c r="U1414">
        <v>154.32865168539337</v>
      </c>
      <c r="V1414">
        <v>11.235955056179776</v>
      </c>
      <c r="W1414">
        <v>71.910112359550567</v>
      </c>
      <c r="X1414">
        <v>0</v>
      </c>
      <c r="Y1414">
        <v>38.863756828325698</v>
      </c>
      <c r="Z1414">
        <v>1.3264614819599339</v>
      </c>
      <c r="AA1414">
        <v>2.8916653190042036</v>
      </c>
      <c r="AB1414">
        <v>82.56908000974218</v>
      </c>
      <c r="AC1414">
        <v>76.956518035121277</v>
      </c>
      <c r="AD1414">
        <v>84.721628611057611</v>
      </c>
      <c r="AE1414">
        <v>0.31193046404037578</v>
      </c>
      <c r="AF1414">
        <v>0.16048679611790684</v>
      </c>
      <c r="AG1414">
        <v>2833.0617977528086</v>
      </c>
      <c r="AH1414">
        <v>100</v>
      </c>
      <c r="AI1414">
        <v>100</v>
      </c>
      <c r="AJ1414">
        <v>1048.1936102150428</v>
      </c>
      <c r="AK1414">
        <v>-10.505340058330663</v>
      </c>
      <c r="AL1414">
        <v>-15.662397109041338</v>
      </c>
      <c r="AM1414">
        <v>-12.590959716453868</v>
      </c>
      <c r="AN1414">
        <v>99</v>
      </c>
      <c r="AO1414">
        <v>99</v>
      </c>
      <c r="AP1414">
        <v>29</v>
      </c>
      <c r="AQ1414">
        <v>99</v>
      </c>
      <c r="AR1414">
        <v>176.43258426966287</v>
      </c>
      <c r="AS1414">
        <v>27.83658725528106</v>
      </c>
    </row>
    <row r="1415" spans="1:45">
      <c r="A1415">
        <v>20</v>
      </c>
      <c r="B1415">
        <v>65</v>
      </c>
      <c r="C1415">
        <v>2023</v>
      </c>
      <c r="D1415">
        <v>99</v>
      </c>
      <c r="E1415">
        <v>99</v>
      </c>
      <c r="F1415">
        <v>99</v>
      </c>
      <c r="G1415">
        <v>99</v>
      </c>
      <c r="H1415">
        <v>99</v>
      </c>
      <c r="I1415">
        <v>99</v>
      </c>
      <c r="J1415">
        <v>999</v>
      </c>
      <c r="K1415">
        <v>99</v>
      </c>
      <c r="L1415">
        <v>99</v>
      </c>
      <c r="M1415">
        <v>99</v>
      </c>
      <c r="N1415">
        <v>99</v>
      </c>
      <c r="O1415">
        <v>99</v>
      </c>
      <c r="P1415">
        <v>9999</v>
      </c>
      <c r="Q1415">
        <v>6</v>
      </c>
      <c r="R1415">
        <v>9</v>
      </c>
      <c r="S1415">
        <v>6.333333333333333</v>
      </c>
      <c r="T1415">
        <v>7.7777777777777777</v>
      </c>
      <c r="U1415">
        <v>314.64444444444439</v>
      </c>
      <c r="V1415">
        <v>77.777777777777771</v>
      </c>
      <c r="W1415">
        <v>77.777777777777771</v>
      </c>
      <c r="X1415">
        <v>33.333333333333343</v>
      </c>
      <c r="Y1415">
        <v>74.372442792432253</v>
      </c>
      <c r="Z1415">
        <v>2.3094010767585043</v>
      </c>
      <c r="AA1415">
        <v>2.2986845406196919</v>
      </c>
      <c r="AB1415">
        <v>90.960322804443678</v>
      </c>
      <c r="AC1415">
        <v>76.710424833602147</v>
      </c>
      <c r="AD1415">
        <v>60.000649009989296</v>
      </c>
      <c r="AE1415">
        <v>1.5771765035749331E-2</v>
      </c>
      <c r="AF1415">
        <v>1.6543801869157403E-2</v>
      </c>
      <c r="AG1415">
        <v>2565.5555555555557</v>
      </c>
      <c r="AH1415">
        <v>100</v>
      </c>
      <c r="AI1415">
        <v>100</v>
      </c>
      <c r="AJ1415">
        <v>906.82377451448133</v>
      </c>
      <c r="AK1415">
        <v>-44.226205692099576</v>
      </c>
      <c r="AL1415">
        <v>-27.178830556783566</v>
      </c>
      <c r="AM1415">
        <v>-32.320000576522325</v>
      </c>
      <c r="AN1415">
        <v>99</v>
      </c>
      <c r="AO1415">
        <v>99</v>
      </c>
      <c r="AP1415">
        <v>30</v>
      </c>
      <c r="AQ1415">
        <v>99</v>
      </c>
      <c r="AR1415">
        <v>211.77777777777777</v>
      </c>
      <c r="AS1415">
        <v>33.080793372004301</v>
      </c>
    </row>
    <row r="1416" spans="1:45">
      <c r="A1416">
        <v>20</v>
      </c>
      <c r="B1416">
        <v>66</v>
      </c>
      <c r="C1416">
        <v>2023</v>
      </c>
      <c r="D1416">
        <v>99</v>
      </c>
      <c r="E1416">
        <v>99</v>
      </c>
      <c r="F1416">
        <v>99</v>
      </c>
      <c r="G1416">
        <v>99</v>
      </c>
      <c r="H1416">
        <v>99</v>
      </c>
      <c r="I1416">
        <v>99</v>
      </c>
      <c r="J1416">
        <v>999</v>
      </c>
      <c r="K1416">
        <v>99</v>
      </c>
      <c r="L1416">
        <v>99</v>
      </c>
      <c r="M1416">
        <v>99</v>
      </c>
      <c r="N1416">
        <v>99</v>
      </c>
      <c r="O1416">
        <v>99</v>
      </c>
      <c r="P1416">
        <v>9999</v>
      </c>
      <c r="Q1416">
        <v>28</v>
      </c>
      <c r="R1416">
        <v>52</v>
      </c>
      <c r="S1416">
        <v>5.3269230769230758</v>
      </c>
      <c r="T1416">
        <v>10</v>
      </c>
      <c r="U1416">
        <v>271.30961538461543</v>
      </c>
      <c r="V1416">
        <v>40.384615384615373</v>
      </c>
      <c r="W1416">
        <v>90.384615384615358</v>
      </c>
      <c r="X1416">
        <v>7.6923076923076898</v>
      </c>
      <c r="Y1416">
        <v>52.456899009551321</v>
      </c>
      <c r="Z1416">
        <v>1.3115046239713479</v>
      </c>
      <c r="AA1416">
        <v>2.5115119565099242</v>
      </c>
      <c r="AB1416">
        <v>78.335749546884898</v>
      </c>
      <c r="AC1416">
        <v>76.484512547988516</v>
      </c>
      <c r="AD1416">
        <v>74.147293155411006</v>
      </c>
      <c r="AE1416">
        <v>9.1125753539885029E-2</v>
      </c>
      <c r="AF1416">
        <v>8.2421643883840517E-2</v>
      </c>
      <c r="AG1416">
        <v>2533.961538461539</v>
      </c>
      <c r="AH1416">
        <v>100</v>
      </c>
      <c r="AI1416">
        <v>100</v>
      </c>
      <c r="AJ1416">
        <v>978.49796512383125</v>
      </c>
      <c r="AK1416">
        <v>0.75271706461482901</v>
      </c>
      <c r="AL1416">
        <v>-4.5073778161919913</v>
      </c>
      <c r="AM1416">
        <v>5.124471124544181</v>
      </c>
      <c r="AN1416">
        <v>99</v>
      </c>
      <c r="AO1416">
        <v>99</v>
      </c>
      <c r="AP1416">
        <v>31</v>
      </c>
      <c r="AQ1416">
        <v>99</v>
      </c>
      <c r="AR1416">
        <v>202.73076923076928</v>
      </c>
      <c r="AS1416">
        <v>32.336293187622999</v>
      </c>
    </row>
    <row r="1417" spans="1:45">
      <c r="A1417">
        <v>20</v>
      </c>
      <c r="B1417">
        <v>67</v>
      </c>
      <c r="C1417">
        <v>2023</v>
      </c>
      <c r="D1417">
        <v>99</v>
      </c>
      <c r="E1417">
        <v>99</v>
      </c>
      <c r="F1417">
        <v>99</v>
      </c>
      <c r="G1417">
        <v>99</v>
      </c>
      <c r="H1417">
        <v>99</v>
      </c>
      <c r="I1417">
        <v>99</v>
      </c>
      <c r="J1417">
        <v>999</v>
      </c>
      <c r="K1417">
        <v>99</v>
      </c>
      <c r="L1417">
        <v>99</v>
      </c>
      <c r="M1417">
        <v>99</v>
      </c>
      <c r="N1417">
        <v>99</v>
      </c>
      <c r="O1417">
        <v>99</v>
      </c>
      <c r="P1417">
        <v>9999</v>
      </c>
      <c r="AN1417">
        <v>99</v>
      </c>
      <c r="AO1417">
        <v>99</v>
      </c>
      <c r="AP1417">
        <v>32</v>
      </c>
      <c r="AQ1417">
        <v>99</v>
      </c>
    </row>
    <row r="1418" spans="1:45">
      <c r="A1418">
        <v>20</v>
      </c>
      <c r="B1418">
        <v>68</v>
      </c>
      <c r="C1418">
        <v>2023</v>
      </c>
      <c r="D1418">
        <v>99</v>
      </c>
      <c r="E1418">
        <v>99</v>
      </c>
      <c r="F1418">
        <v>99</v>
      </c>
      <c r="G1418">
        <v>99</v>
      </c>
      <c r="H1418">
        <v>99</v>
      </c>
      <c r="I1418">
        <v>99</v>
      </c>
      <c r="J1418">
        <v>999</v>
      </c>
      <c r="K1418">
        <v>99</v>
      </c>
      <c r="L1418">
        <v>99</v>
      </c>
      <c r="M1418">
        <v>99</v>
      </c>
      <c r="N1418">
        <v>99</v>
      </c>
      <c r="O1418">
        <v>99</v>
      </c>
      <c r="P1418">
        <v>9999</v>
      </c>
      <c r="AN1418">
        <v>99</v>
      </c>
      <c r="AO1418">
        <v>99</v>
      </c>
      <c r="AP1418">
        <v>33</v>
      </c>
      <c r="AQ1418">
        <v>99</v>
      </c>
    </row>
    <row r="1419" spans="1:45">
      <c r="A1419">
        <v>20</v>
      </c>
      <c r="B1419">
        <v>69</v>
      </c>
      <c r="C1419">
        <v>2023</v>
      </c>
      <c r="D1419">
        <v>99</v>
      </c>
      <c r="E1419">
        <v>99</v>
      </c>
      <c r="F1419">
        <v>99</v>
      </c>
      <c r="G1419">
        <v>99</v>
      </c>
      <c r="H1419">
        <v>99</v>
      </c>
      <c r="I1419">
        <v>99</v>
      </c>
      <c r="J1419">
        <v>999</v>
      </c>
      <c r="K1419">
        <v>99</v>
      </c>
      <c r="L1419">
        <v>99</v>
      </c>
      <c r="M1419">
        <v>99</v>
      </c>
      <c r="N1419">
        <v>99</v>
      </c>
      <c r="O1419">
        <v>99</v>
      </c>
      <c r="P1419">
        <v>9999</v>
      </c>
      <c r="AN1419">
        <v>99</v>
      </c>
      <c r="AO1419">
        <v>99</v>
      </c>
      <c r="AP1419">
        <v>34</v>
      </c>
      <c r="AQ1419">
        <v>99</v>
      </c>
    </row>
    <row r="1420" spans="1:45">
      <c r="A1420">
        <v>20</v>
      </c>
      <c r="B1420">
        <v>70</v>
      </c>
      <c r="C1420">
        <v>2023</v>
      </c>
      <c r="D1420">
        <v>99</v>
      </c>
      <c r="E1420">
        <v>99</v>
      </c>
      <c r="F1420">
        <v>99</v>
      </c>
      <c r="G1420">
        <v>99</v>
      </c>
      <c r="H1420">
        <v>99</v>
      </c>
      <c r="I1420">
        <v>99</v>
      </c>
      <c r="J1420">
        <v>999</v>
      </c>
      <c r="K1420">
        <v>99</v>
      </c>
      <c r="L1420">
        <v>99</v>
      </c>
      <c r="M1420">
        <v>99</v>
      </c>
      <c r="N1420">
        <v>99</v>
      </c>
      <c r="O1420">
        <v>99</v>
      </c>
      <c r="P1420">
        <v>9999</v>
      </c>
      <c r="Q1420">
        <v>5</v>
      </c>
      <c r="R1420">
        <v>6</v>
      </c>
      <c r="S1420">
        <v>5.5</v>
      </c>
      <c r="T1420">
        <v>11.666666666666664</v>
      </c>
      <c r="U1420">
        <v>298.76666666666665</v>
      </c>
      <c r="V1420">
        <v>33.333333333333343</v>
      </c>
      <c r="W1420">
        <v>100</v>
      </c>
      <c r="X1420">
        <v>33.333333333333343</v>
      </c>
      <c r="Y1420">
        <v>69.406523868838022</v>
      </c>
      <c r="Z1420">
        <v>1.5</v>
      </c>
      <c r="AA1420">
        <v>2.2110831935702717</v>
      </c>
      <c r="AB1420">
        <v>98.966041029075029</v>
      </c>
      <c r="AC1420">
        <v>82.357568938172889</v>
      </c>
      <c r="AD1420">
        <v>85.428214297033108</v>
      </c>
      <c r="AE1420">
        <v>1.0514510023832888E-2</v>
      </c>
      <c r="AF1420">
        <v>1.0472639039004005E-2</v>
      </c>
      <c r="AG1420">
        <v>2733.6666666666661</v>
      </c>
      <c r="AH1420">
        <v>100</v>
      </c>
      <c r="AI1420">
        <v>100</v>
      </c>
      <c r="AJ1420">
        <v>553.18793270360595</v>
      </c>
      <c r="AK1420">
        <v>26.958273040803103</v>
      </c>
      <c r="AL1420">
        <v>-24.481525644330596</v>
      </c>
      <c r="AM1420">
        <v>26.151450187937847</v>
      </c>
      <c r="AN1420">
        <v>99</v>
      </c>
      <c r="AO1420">
        <v>99</v>
      </c>
      <c r="AP1420">
        <v>39</v>
      </c>
      <c r="AQ1420">
        <v>99</v>
      </c>
      <c r="AR1420">
        <v>207.33333333333337</v>
      </c>
      <c r="AS1420">
        <v>33.039001354107896</v>
      </c>
    </row>
    <row r="1421" spans="1:45">
      <c r="A1421">
        <v>20</v>
      </c>
      <c r="B1421">
        <v>71</v>
      </c>
      <c r="C1421">
        <v>2023</v>
      </c>
      <c r="D1421">
        <v>99</v>
      </c>
      <c r="E1421">
        <v>99</v>
      </c>
      <c r="F1421">
        <v>99</v>
      </c>
      <c r="G1421">
        <v>99</v>
      </c>
      <c r="H1421">
        <v>99</v>
      </c>
      <c r="I1421">
        <v>99</v>
      </c>
      <c r="J1421">
        <v>999</v>
      </c>
      <c r="K1421">
        <v>99</v>
      </c>
      <c r="L1421">
        <v>99</v>
      </c>
      <c r="M1421">
        <v>99</v>
      </c>
      <c r="N1421">
        <v>99</v>
      </c>
      <c r="O1421">
        <v>99</v>
      </c>
      <c r="P1421">
        <v>9999</v>
      </c>
      <c r="AN1421">
        <v>99</v>
      </c>
      <c r="AO1421">
        <v>99</v>
      </c>
      <c r="AP1421">
        <v>40</v>
      </c>
      <c r="AQ1421">
        <v>99</v>
      </c>
    </row>
    <row r="1422" spans="1:45">
      <c r="A1422">
        <v>20</v>
      </c>
      <c r="B1422">
        <v>72</v>
      </c>
      <c r="C1422">
        <v>2023</v>
      </c>
      <c r="D1422">
        <v>99</v>
      </c>
      <c r="E1422">
        <v>99</v>
      </c>
      <c r="F1422">
        <v>99</v>
      </c>
      <c r="G1422">
        <v>99</v>
      </c>
      <c r="H1422">
        <v>99</v>
      </c>
      <c r="I1422">
        <v>99</v>
      </c>
      <c r="J1422">
        <v>999</v>
      </c>
      <c r="K1422">
        <v>99</v>
      </c>
      <c r="L1422">
        <v>99</v>
      </c>
      <c r="M1422">
        <v>99</v>
      </c>
      <c r="N1422">
        <v>99</v>
      </c>
      <c r="O1422">
        <v>99</v>
      </c>
      <c r="P1422">
        <v>9999</v>
      </c>
      <c r="AN1422">
        <v>99</v>
      </c>
      <c r="AO1422">
        <v>99</v>
      </c>
      <c r="AP1422">
        <v>42</v>
      </c>
      <c r="AQ1422">
        <v>99</v>
      </c>
    </row>
    <row r="1423" spans="1:45">
      <c r="A1423">
        <v>20</v>
      </c>
      <c r="B1423">
        <v>73</v>
      </c>
      <c r="C1423">
        <v>2023</v>
      </c>
      <c r="D1423">
        <v>99</v>
      </c>
      <c r="E1423">
        <v>99</v>
      </c>
      <c r="F1423">
        <v>99</v>
      </c>
      <c r="G1423">
        <v>99</v>
      </c>
      <c r="H1423">
        <v>99</v>
      </c>
      <c r="I1423">
        <v>99</v>
      </c>
      <c r="J1423">
        <v>999</v>
      </c>
      <c r="K1423">
        <v>99</v>
      </c>
      <c r="L1423">
        <v>99</v>
      </c>
      <c r="M1423">
        <v>99</v>
      </c>
      <c r="N1423">
        <v>99</v>
      </c>
      <c r="O1423">
        <v>99</v>
      </c>
      <c r="P1423">
        <v>9999</v>
      </c>
      <c r="Q1423">
        <v>1070</v>
      </c>
      <c r="R1423">
        <v>2571</v>
      </c>
      <c r="S1423">
        <v>4.7673151750972753</v>
      </c>
      <c r="T1423">
        <v>8.2804356281602516</v>
      </c>
      <c r="U1423">
        <v>314.69229871645206</v>
      </c>
      <c r="V1423">
        <v>35.705950991831962</v>
      </c>
      <c r="W1423">
        <v>71.956437183975126</v>
      </c>
      <c r="X1423">
        <v>28.743679502139241</v>
      </c>
      <c r="Y1423">
        <v>68.13118545534202</v>
      </c>
      <c r="Z1423">
        <v>1.9763407268247568</v>
      </c>
      <c r="AA1423">
        <v>2.8438423118297647</v>
      </c>
      <c r="AB1423">
        <v>83.592141509364751</v>
      </c>
      <c r="AC1423">
        <v>67.756676254762255</v>
      </c>
      <c r="AD1423">
        <v>70.793013557209235</v>
      </c>
      <c r="AE1423">
        <v>4.5054675452123938</v>
      </c>
      <c r="AF1423">
        <v>4.7267315132094208</v>
      </c>
      <c r="AG1423">
        <v>2526.253986775574</v>
      </c>
      <c r="AH1423">
        <v>100</v>
      </c>
      <c r="AI1423">
        <v>100</v>
      </c>
      <c r="AJ1423">
        <v>971.47349281239826</v>
      </c>
      <c r="AK1423">
        <v>6.7277338198587291</v>
      </c>
      <c r="AL1423">
        <v>1.0713705301683651</v>
      </c>
      <c r="AM1423">
        <v>10.673274019185962</v>
      </c>
      <c r="AN1423">
        <v>99</v>
      </c>
      <c r="AO1423">
        <v>99</v>
      </c>
      <c r="AP1423">
        <v>98</v>
      </c>
      <c r="AQ1423">
        <v>99</v>
      </c>
      <c r="AR1423">
        <v>220.96343835083624</v>
      </c>
      <c r="AS1423">
        <v>29.130905754840757</v>
      </c>
    </row>
    <row r="1424" spans="1:45">
      <c r="A1424">
        <v>20</v>
      </c>
      <c r="B1424">
        <v>74</v>
      </c>
      <c r="C1424">
        <v>2023</v>
      </c>
      <c r="D1424">
        <v>99</v>
      </c>
      <c r="E1424">
        <v>99</v>
      </c>
      <c r="F1424">
        <v>99</v>
      </c>
      <c r="G1424">
        <v>99</v>
      </c>
      <c r="H1424">
        <v>99</v>
      </c>
      <c r="I1424">
        <v>99</v>
      </c>
      <c r="J1424">
        <v>999</v>
      </c>
      <c r="K1424">
        <v>99</v>
      </c>
      <c r="L1424">
        <v>99</v>
      </c>
      <c r="M1424">
        <v>99</v>
      </c>
      <c r="N1424">
        <v>99</v>
      </c>
      <c r="O1424">
        <v>99</v>
      </c>
      <c r="P1424">
        <v>9999</v>
      </c>
      <c r="Q1424">
        <v>273</v>
      </c>
      <c r="R1424">
        <v>346</v>
      </c>
      <c r="S1424">
        <v>3.6676300578034673</v>
      </c>
      <c r="T1424">
        <v>7.9855491329479804</v>
      </c>
      <c r="U1424">
        <v>292.33179190751463</v>
      </c>
      <c r="V1424">
        <v>9.2485549132947984</v>
      </c>
      <c r="W1424">
        <v>73.41040462427749</v>
      </c>
      <c r="X1424">
        <v>11.560693641618498</v>
      </c>
      <c r="Y1424">
        <v>52.833110302042051</v>
      </c>
      <c r="Z1424">
        <v>1.47108690957153</v>
      </c>
      <c r="AA1424">
        <v>2.3975708718901805</v>
      </c>
      <c r="AB1424">
        <v>75.976771596012227</v>
      </c>
      <c r="AC1424">
        <v>70.880054568927491</v>
      </c>
      <c r="AD1424">
        <v>76.480925472342491</v>
      </c>
      <c r="AE1424">
        <v>0.6063367447076965</v>
      </c>
      <c r="AF1424">
        <v>0.59091483116720511</v>
      </c>
      <c r="AG1424">
        <v>2264.8901734104043</v>
      </c>
      <c r="AH1424">
        <v>99.710982658959551</v>
      </c>
      <c r="AI1424">
        <v>0</v>
      </c>
      <c r="AJ1424">
        <v>760.19602321931859</v>
      </c>
      <c r="AK1424">
        <v>5.7305914147913564</v>
      </c>
      <c r="AL1424">
        <v>1.8853355236941425</v>
      </c>
      <c r="AM1424">
        <v>15.410881485002101</v>
      </c>
      <c r="AN1424">
        <v>99</v>
      </c>
      <c r="AO1424">
        <v>99</v>
      </c>
      <c r="AP1424">
        <v>99</v>
      </c>
      <c r="AQ1424">
        <v>99</v>
      </c>
      <c r="AR1424">
        <v>221.92485549132951</v>
      </c>
      <c r="AS1424">
        <v>26.802741945426209</v>
      </c>
    </row>
    <row r="1425" spans="1:45">
      <c r="A1425">
        <v>20</v>
      </c>
      <c r="B1425">
        <v>75</v>
      </c>
      <c r="C1425">
        <v>2022</v>
      </c>
      <c r="D1425">
        <v>99</v>
      </c>
      <c r="E1425">
        <v>99</v>
      </c>
      <c r="F1425">
        <v>99</v>
      </c>
      <c r="G1425">
        <v>99</v>
      </c>
      <c r="H1425">
        <v>99</v>
      </c>
      <c r="I1425">
        <v>99</v>
      </c>
      <c r="J1425">
        <v>999</v>
      </c>
      <c r="K1425">
        <v>99</v>
      </c>
      <c r="L1425">
        <v>99</v>
      </c>
      <c r="M1425">
        <v>99</v>
      </c>
      <c r="N1425">
        <v>99</v>
      </c>
      <c r="O1425">
        <v>99</v>
      </c>
      <c r="P1425">
        <v>9999</v>
      </c>
      <c r="Q1425">
        <v>2855</v>
      </c>
      <c r="R1425">
        <v>4694</v>
      </c>
      <c r="S1425">
        <v>3.6689639839928865</v>
      </c>
      <c r="T1425">
        <v>7.8561994034938225</v>
      </c>
      <c r="U1425">
        <v>289.87389007243206</v>
      </c>
      <c r="V1425">
        <v>18.321261184490844</v>
      </c>
      <c r="W1425">
        <v>70.281210055389892</v>
      </c>
      <c r="X1425">
        <v>14.401363442692801</v>
      </c>
      <c r="Y1425">
        <v>59.177749296468633</v>
      </c>
      <c r="Z1425">
        <v>1.6079050310286604</v>
      </c>
      <c r="AA1425">
        <v>2.6248920929535871</v>
      </c>
      <c r="AB1425">
        <v>43.639276278257398</v>
      </c>
      <c r="AC1425">
        <v>67.669881753526511</v>
      </c>
      <c r="AD1425">
        <v>50.675977167434127</v>
      </c>
      <c r="AE1425">
        <v>7.5857722329061517</v>
      </c>
      <c r="AF1425">
        <v>7.3192940460659486</v>
      </c>
      <c r="AG1425">
        <v>2119.9034749034754</v>
      </c>
      <c r="AH1425">
        <v>5.4537707711972736</v>
      </c>
      <c r="AI1425">
        <v>0</v>
      </c>
      <c r="AJ1425">
        <v>314.3978407462705</v>
      </c>
      <c r="AK1425">
        <v>98.176106428476444</v>
      </c>
      <c r="AL1425">
        <v>75.850370456529731</v>
      </c>
      <c r="AM1425">
        <v>97.060887725254858</v>
      </c>
      <c r="AN1425">
        <v>99</v>
      </c>
      <c r="AO1425">
        <v>99</v>
      </c>
      <c r="AP1425">
        <v>0</v>
      </c>
      <c r="AQ1425">
        <v>99</v>
      </c>
      <c r="AR1425">
        <v>220.60617760617751</v>
      </c>
      <c r="AS1425">
        <v>27.936715072252312</v>
      </c>
    </row>
    <row r="1426" spans="1:45">
      <c r="A1426">
        <v>20</v>
      </c>
      <c r="B1426">
        <v>76</v>
      </c>
      <c r="C1426">
        <v>2022</v>
      </c>
      <c r="D1426">
        <v>99</v>
      </c>
      <c r="E1426">
        <v>99</v>
      </c>
      <c r="F1426">
        <v>99</v>
      </c>
      <c r="G1426">
        <v>99</v>
      </c>
      <c r="H1426">
        <v>99</v>
      </c>
      <c r="I1426">
        <v>99</v>
      </c>
      <c r="J1426">
        <v>999</v>
      </c>
      <c r="K1426">
        <v>99</v>
      </c>
      <c r="L1426">
        <v>99</v>
      </c>
      <c r="M1426">
        <v>99</v>
      </c>
      <c r="N1426">
        <v>99</v>
      </c>
      <c r="O1426">
        <v>99</v>
      </c>
      <c r="P1426">
        <v>9999</v>
      </c>
      <c r="Q1426">
        <v>6688</v>
      </c>
      <c r="R1426">
        <v>38784</v>
      </c>
      <c r="S1426">
        <v>3.2917086010683594</v>
      </c>
      <c r="T1426">
        <v>7.7094678217821775</v>
      </c>
      <c r="U1426">
        <v>290.7967440181518</v>
      </c>
      <c r="V1426">
        <v>3.6329414191419129</v>
      </c>
      <c r="W1426">
        <v>71.599113036303606</v>
      </c>
      <c r="X1426">
        <v>10.664191419141915</v>
      </c>
      <c r="Y1426">
        <v>46.668786542192322</v>
      </c>
      <c r="Z1426">
        <v>1.1761054369629891</v>
      </c>
      <c r="AA1426">
        <v>2.1812959134424799</v>
      </c>
      <c r="AB1426">
        <v>84.812326937563711</v>
      </c>
      <c r="AC1426">
        <v>74.931868394933289</v>
      </c>
      <c r="AD1426">
        <v>79.397703371454384</v>
      </c>
      <c r="AE1426">
        <v>62.677160264386941</v>
      </c>
      <c r="AF1426">
        <v>60.667926029727639</v>
      </c>
      <c r="AG1426">
        <v>2085.1138871699663</v>
      </c>
      <c r="AH1426">
        <v>99.675123762376245</v>
      </c>
      <c r="AI1426">
        <v>0</v>
      </c>
      <c r="AJ1426">
        <v>513.84873140799573</v>
      </c>
      <c r="AK1426">
        <v>3.4116974372101638</v>
      </c>
      <c r="AL1426">
        <v>-3.8876852630163823</v>
      </c>
      <c r="AM1426">
        <v>1.1907320446187502</v>
      </c>
      <c r="AN1426">
        <v>99</v>
      </c>
      <c r="AO1426">
        <v>99</v>
      </c>
      <c r="AP1426">
        <v>1</v>
      </c>
      <c r="AQ1426">
        <v>99</v>
      </c>
      <c r="AR1426">
        <v>224.85194925742576</v>
      </c>
      <c r="AS1426">
        <v>25.54770776790243</v>
      </c>
    </row>
    <row r="1427" spans="1:45">
      <c r="A1427">
        <v>20</v>
      </c>
      <c r="B1427">
        <v>77</v>
      </c>
      <c r="C1427">
        <v>2022</v>
      </c>
      <c r="D1427">
        <v>99</v>
      </c>
      <c r="E1427">
        <v>99</v>
      </c>
      <c r="F1427">
        <v>99</v>
      </c>
      <c r="G1427">
        <v>99</v>
      </c>
      <c r="H1427">
        <v>99</v>
      </c>
      <c r="I1427">
        <v>99</v>
      </c>
      <c r="J1427">
        <v>999</v>
      </c>
      <c r="K1427">
        <v>99</v>
      </c>
      <c r="L1427">
        <v>99</v>
      </c>
      <c r="M1427">
        <v>99</v>
      </c>
      <c r="N1427">
        <v>99</v>
      </c>
      <c r="O1427">
        <v>99</v>
      </c>
      <c r="P1427">
        <v>9999</v>
      </c>
      <c r="Q1427">
        <v>199</v>
      </c>
      <c r="R1427">
        <v>406</v>
      </c>
      <c r="S1427">
        <v>2.0714285714285721</v>
      </c>
      <c r="T1427">
        <v>6.6108374384236477</v>
      </c>
      <c r="U1427">
        <v>207.57721674876828</v>
      </c>
      <c r="V1427">
        <v>0.9852216748768472</v>
      </c>
      <c r="W1427">
        <v>56.157635467980278</v>
      </c>
      <c r="X1427">
        <v>0.9852216748768472</v>
      </c>
      <c r="Y1427">
        <v>42.12662717486905</v>
      </c>
      <c r="Z1427">
        <v>1.1063281604445128</v>
      </c>
      <c r="AA1427">
        <v>2.2286271787027454</v>
      </c>
      <c r="AB1427">
        <v>84.016454209499869</v>
      </c>
      <c r="AC1427">
        <v>74.097245436235738</v>
      </c>
      <c r="AD1427">
        <v>77.948225452260118</v>
      </c>
      <c r="AE1427">
        <v>0.65611920037492499</v>
      </c>
      <c r="AF1427">
        <v>0.45333863120586793</v>
      </c>
      <c r="AG1427">
        <v>2113.2216748768474</v>
      </c>
      <c r="AH1427">
        <v>100</v>
      </c>
      <c r="AI1427">
        <v>0</v>
      </c>
      <c r="AJ1427">
        <v>580.40049033867263</v>
      </c>
      <c r="AK1427">
        <v>3.2690870958797529</v>
      </c>
      <c r="AL1427">
        <v>-0.41853481966132905</v>
      </c>
      <c r="AM1427">
        <v>10.126877481926799</v>
      </c>
      <c r="AN1427">
        <v>99</v>
      </c>
      <c r="AO1427">
        <v>99</v>
      </c>
      <c r="AP1427">
        <v>2</v>
      </c>
      <c r="AQ1427">
        <v>99</v>
      </c>
      <c r="AR1427">
        <v>209.87438423645315</v>
      </c>
      <c r="AS1427">
        <v>22.367186611807597</v>
      </c>
    </row>
    <row r="1428" spans="1:45">
      <c r="A1428">
        <v>20</v>
      </c>
      <c r="B1428">
        <v>78</v>
      </c>
      <c r="C1428">
        <v>2022</v>
      </c>
      <c r="D1428">
        <v>99</v>
      </c>
      <c r="E1428">
        <v>99</v>
      </c>
      <c r="F1428">
        <v>99</v>
      </c>
      <c r="G1428">
        <v>99</v>
      </c>
      <c r="H1428">
        <v>99</v>
      </c>
      <c r="I1428">
        <v>99</v>
      </c>
      <c r="J1428">
        <v>999</v>
      </c>
      <c r="K1428">
        <v>99</v>
      </c>
      <c r="L1428">
        <v>99</v>
      </c>
      <c r="M1428">
        <v>99</v>
      </c>
      <c r="N1428">
        <v>99</v>
      </c>
      <c r="O1428">
        <v>99</v>
      </c>
      <c r="P1428">
        <v>9999</v>
      </c>
      <c r="Q1428">
        <v>151</v>
      </c>
      <c r="R1428">
        <v>299</v>
      </c>
      <c r="S1428">
        <v>3.1275167785234901</v>
      </c>
      <c r="T1428">
        <v>8.7491638795986617</v>
      </c>
      <c r="U1428">
        <v>213.90377926421405</v>
      </c>
      <c r="V1428">
        <v>6.0200668896321075</v>
      </c>
      <c r="W1428">
        <v>79.59866220735789</v>
      </c>
      <c r="X1428">
        <v>0.33444816053511711</v>
      </c>
      <c r="Y1428">
        <v>45.337204528728009</v>
      </c>
      <c r="Z1428">
        <v>1.3896090752416121</v>
      </c>
      <c r="AA1428">
        <v>2.6515517580563728</v>
      </c>
      <c r="AB1428">
        <v>81.523854854352507</v>
      </c>
      <c r="AC1428">
        <v>75.401225634212821</v>
      </c>
      <c r="AD1428">
        <v>79.732678128106627</v>
      </c>
      <c r="AE1428">
        <v>0.48320108599040063</v>
      </c>
      <c r="AF1428">
        <v>0.3440381922558215</v>
      </c>
      <c r="AG1428">
        <v>2388.4949832775919</v>
      </c>
      <c r="AH1428">
        <v>100</v>
      </c>
      <c r="AI1428">
        <v>0</v>
      </c>
      <c r="AJ1428">
        <v>812.52838127426082</v>
      </c>
      <c r="AK1428">
        <v>2.0396311839941421</v>
      </c>
      <c r="AL1428">
        <v>-4.6991050704596011</v>
      </c>
      <c r="AM1428">
        <v>-11.9435393624158</v>
      </c>
      <c r="AN1428">
        <v>99</v>
      </c>
      <c r="AO1428">
        <v>99</v>
      </c>
      <c r="AP1428">
        <v>3</v>
      </c>
      <c r="AQ1428">
        <v>99</v>
      </c>
      <c r="AR1428">
        <v>200.32775919732441</v>
      </c>
      <c r="AS1428">
        <v>26.506099807131474</v>
      </c>
    </row>
    <row r="1429" spans="1:45">
      <c r="A1429">
        <v>20</v>
      </c>
      <c r="B1429">
        <v>79</v>
      </c>
      <c r="C1429">
        <v>2022</v>
      </c>
      <c r="D1429">
        <v>99</v>
      </c>
      <c r="E1429">
        <v>99</v>
      </c>
      <c r="F1429">
        <v>99</v>
      </c>
      <c r="G1429">
        <v>99</v>
      </c>
      <c r="H1429">
        <v>99</v>
      </c>
      <c r="I1429">
        <v>99</v>
      </c>
      <c r="J1429">
        <v>999</v>
      </c>
      <c r="K1429">
        <v>99</v>
      </c>
      <c r="L1429">
        <v>99</v>
      </c>
      <c r="M1429">
        <v>99</v>
      </c>
      <c r="N1429">
        <v>99</v>
      </c>
      <c r="O1429">
        <v>99</v>
      </c>
      <c r="P1429">
        <v>9999</v>
      </c>
      <c r="Q1429">
        <v>49</v>
      </c>
      <c r="R1429">
        <v>74</v>
      </c>
      <c r="S1429">
        <v>3.5270270270270281</v>
      </c>
      <c r="T1429">
        <v>8.675675675675679</v>
      </c>
      <c r="U1429">
        <v>240.03054054054056</v>
      </c>
      <c r="V1429">
        <v>8.1081081081081106</v>
      </c>
      <c r="W1429">
        <v>79.72972972972974</v>
      </c>
      <c r="X1429">
        <v>1.3513513513513515</v>
      </c>
      <c r="Y1429">
        <v>50.705840403834955</v>
      </c>
      <c r="Z1429">
        <v>1.3378378378378373</v>
      </c>
      <c r="AA1429">
        <v>2.5314674096588905</v>
      </c>
      <c r="AB1429">
        <v>82.907766944141599</v>
      </c>
      <c r="AC1429">
        <v>75.748346556003952</v>
      </c>
      <c r="AD1429">
        <v>80.062418304137893</v>
      </c>
      <c r="AE1429">
        <v>0.1195882286397647</v>
      </c>
      <c r="AF1429">
        <v>9.5546599200401372E-2</v>
      </c>
      <c r="AG1429">
        <v>2464.2702702702704</v>
      </c>
      <c r="AH1429">
        <v>100</v>
      </c>
      <c r="AI1429">
        <v>0</v>
      </c>
      <c r="AJ1429">
        <v>946.7807659885533</v>
      </c>
      <c r="AK1429">
        <v>-0.16443864748962311</v>
      </c>
      <c r="AL1429">
        <v>14.217193180389588</v>
      </c>
      <c r="AM1429">
        <v>-7.6159627124641425</v>
      </c>
      <c r="AN1429">
        <v>99</v>
      </c>
      <c r="AO1429">
        <v>99</v>
      </c>
      <c r="AP1429">
        <v>4</v>
      </c>
      <c r="AQ1429">
        <v>99</v>
      </c>
      <c r="AR1429">
        <v>205.027027027027</v>
      </c>
      <c r="AS1429">
        <v>27.64971905628812</v>
      </c>
    </row>
    <row r="1430" spans="1:45">
      <c r="A1430">
        <v>20</v>
      </c>
      <c r="B1430">
        <v>80</v>
      </c>
      <c r="C1430">
        <v>2022</v>
      </c>
      <c r="D1430">
        <v>99</v>
      </c>
      <c r="E1430">
        <v>99</v>
      </c>
      <c r="F1430">
        <v>99</v>
      </c>
      <c r="G1430">
        <v>99</v>
      </c>
      <c r="H1430">
        <v>99</v>
      </c>
      <c r="I1430">
        <v>99</v>
      </c>
      <c r="J1430">
        <v>999</v>
      </c>
      <c r="K1430">
        <v>99</v>
      </c>
      <c r="L1430">
        <v>99</v>
      </c>
      <c r="M1430">
        <v>99</v>
      </c>
      <c r="N1430">
        <v>99</v>
      </c>
      <c r="O1430">
        <v>99</v>
      </c>
      <c r="P1430">
        <v>9999</v>
      </c>
      <c r="Q1430">
        <v>30</v>
      </c>
      <c r="R1430">
        <v>43</v>
      </c>
      <c r="S1430">
        <v>4.1395348837209314</v>
      </c>
      <c r="T1430">
        <v>10.046511627906982</v>
      </c>
      <c r="U1430">
        <v>243.34511627906969</v>
      </c>
      <c r="V1430">
        <v>13.95348837209302</v>
      </c>
      <c r="W1430">
        <v>90.697674418604677</v>
      </c>
      <c r="X1430">
        <v>2.3255813953488378</v>
      </c>
      <c r="Y1430">
        <v>54.084449915487966</v>
      </c>
      <c r="Z1430">
        <v>1.5638562259027364</v>
      </c>
      <c r="AA1430">
        <v>2.693260221730871</v>
      </c>
      <c r="AB1430">
        <v>91.324502884050275</v>
      </c>
      <c r="AC1430">
        <v>83.147193970970889</v>
      </c>
      <c r="AD1430">
        <v>84.324731089634113</v>
      </c>
      <c r="AE1430">
        <v>6.9490457182565996E-2</v>
      </c>
      <c r="AF1430">
        <v>5.6286999884988038E-2</v>
      </c>
      <c r="AG1430">
        <v>2403.6279069767456</v>
      </c>
      <c r="AH1430">
        <v>100</v>
      </c>
      <c r="AI1430">
        <v>0</v>
      </c>
      <c r="AJ1430">
        <v>687.90105505572649</v>
      </c>
      <c r="AK1430">
        <v>8.7849636141390892</v>
      </c>
      <c r="AL1430">
        <v>8.0420104951153562</v>
      </c>
      <c r="AM1430">
        <v>1.6261510057693411</v>
      </c>
      <c r="AN1430">
        <v>99</v>
      </c>
      <c r="AO1430">
        <v>99</v>
      </c>
      <c r="AP1430">
        <v>5</v>
      </c>
      <c r="AQ1430">
        <v>99</v>
      </c>
      <c r="AR1430">
        <v>200.51162790697677</v>
      </c>
      <c r="AS1430">
        <v>29.939814720581634</v>
      </c>
    </row>
    <row r="1431" spans="1:45">
      <c r="A1431">
        <v>20</v>
      </c>
      <c r="B1431">
        <v>81</v>
      </c>
      <c r="C1431">
        <v>2022</v>
      </c>
      <c r="D1431">
        <v>99</v>
      </c>
      <c r="E1431">
        <v>99</v>
      </c>
      <c r="F1431">
        <v>99</v>
      </c>
      <c r="G1431">
        <v>99</v>
      </c>
      <c r="H1431">
        <v>99</v>
      </c>
      <c r="I1431">
        <v>99</v>
      </c>
      <c r="J1431">
        <v>999</v>
      </c>
      <c r="K1431">
        <v>99</v>
      </c>
      <c r="L1431">
        <v>99</v>
      </c>
      <c r="M1431">
        <v>99</v>
      </c>
      <c r="N1431">
        <v>99</v>
      </c>
      <c r="O1431">
        <v>99</v>
      </c>
      <c r="P1431">
        <v>9999</v>
      </c>
      <c r="Q1431">
        <v>31</v>
      </c>
      <c r="R1431">
        <v>62</v>
      </c>
      <c r="S1431">
        <v>3.0645161290322571</v>
      </c>
      <c r="T1431">
        <v>7.8548387096774208</v>
      </c>
      <c r="U1431">
        <v>243.49516129032256</v>
      </c>
      <c r="V1431">
        <v>8.0645161290322562</v>
      </c>
      <c r="W1431">
        <v>67.741935483870975</v>
      </c>
      <c r="X1431">
        <v>4.8387096774193559</v>
      </c>
      <c r="Y1431">
        <v>58.16618690586121</v>
      </c>
      <c r="Z1431">
        <v>1.5540889639285036</v>
      </c>
      <c r="AA1431">
        <v>2.6079702538474594</v>
      </c>
      <c r="AB1431">
        <v>90.898461225539222</v>
      </c>
      <c r="AC1431">
        <v>83.08289611740112</v>
      </c>
      <c r="AD1431">
        <v>87.780328778755006</v>
      </c>
      <c r="AE1431">
        <v>0.10019554291439745</v>
      </c>
      <c r="AF1431">
        <v>8.1208041327438002E-2</v>
      </c>
      <c r="AG1431">
        <v>2530.354838709678</v>
      </c>
      <c r="AH1431">
        <v>100</v>
      </c>
      <c r="AI1431">
        <v>0</v>
      </c>
      <c r="AJ1431">
        <v>982.4333203470851</v>
      </c>
      <c r="AK1431">
        <v>-0.68787801777360746</v>
      </c>
      <c r="AL1431">
        <v>-12.077026392838478</v>
      </c>
      <c r="AM1431">
        <v>-5.9384805050808751</v>
      </c>
      <c r="AN1431">
        <v>99</v>
      </c>
      <c r="AO1431">
        <v>99</v>
      </c>
      <c r="AP1431">
        <v>6</v>
      </c>
      <c r="AQ1431">
        <v>99</v>
      </c>
      <c r="AR1431">
        <v>210.12903225806448</v>
      </c>
      <c r="AS1431">
        <v>26.074879598547088</v>
      </c>
    </row>
    <row r="1432" spans="1:45">
      <c r="A1432">
        <v>20</v>
      </c>
      <c r="B1432">
        <v>82</v>
      </c>
      <c r="C1432">
        <v>2022</v>
      </c>
      <c r="D1432">
        <v>99</v>
      </c>
      <c r="E1432">
        <v>99</v>
      </c>
      <c r="F1432">
        <v>99</v>
      </c>
      <c r="G1432">
        <v>99</v>
      </c>
      <c r="H1432">
        <v>99</v>
      </c>
      <c r="I1432">
        <v>99</v>
      </c>
      <c r="J1432">
        <v>999</v>
      </c>
      <c r="K1432">
        <v>99</v>
      </c>
      <c r="L1432">
        <v>99</v>
      </c>
      <c r="M1432">
        <v>99</v>
      </c>
      <c r="N1432">
        <v>99</v>
      </c>
      <c r="O1432">
        <v>99</v>
      </c>
      <c r="P1432">
        <v>9999</v>
      </c>
      <c r="Q1432">
        <v>17</v>
      </c>
      <c r="R1432">
        <v>21</v>
      </c>
      <c r="S1432">
        <v>3.9047619047619033</v>
      </c>
      <c r="T1432">
        <v>9.4285714285714306</v>
      </c>
      <c r="U1432">
        <v>240.01428571428559</v>
      </c>
      <c r="V1432">
        <v>14.285714285714288</v>
      </c>
      <c r="W1432">
        <v>95.238095238095283</v>
      </c>
      <c r="X1432">
        <v>0</v>
      </c>
      <c r="Y1432">
        <v>41.750748903625905</v>
      </c>
      <c r="Z1432">
        <v>1.3768411709334256</v>
      </c>
      <c r="AA1432">
        <v>2.1507790077402285</v>
      </c>
      <c r="AB1432">
        <v>82.807800998616301</v>
      </c>
      <c r="AC1432">
        <v>60.73890967540887</v>
      </c>
      <c r="AD1432">
        <v>84.997226821866633</v>
      </c>
      <c r="AE1432">
        <v>3.3937200019392683E-2</v>
      </c>
      <c r="AF1432">
        <v>2.7112739254452033E-2</v>
      </c>
      <c r="AG1432">
        <v>2349.904761904761</v>
      </c>
      <c r="AH1432">
        <v>100</v>
      </c>
      <c r="AI1432">
        <v>0</v>
      </c>
      <c r="AJ1432">
        <v>719.43191244480613</v>
      </c>
      <c r="AK1432">
        <v>-7.9128865919948996</v>
      </c>
      <c r="AL1432">
        <v>14.392933617524877</v>
      </c>
      <c r="AM1432">
        <v>0.56635346716341284</v>
      </c>
      <c r="AN1432">
        <v>99</v>
      </c>
      <c r="AO1432">
        <v>99</v>
      </c>
      <c r="AP1432">
        <v>7</v>
      </c>
      <c r="AQ1432">
        <v>99</v>
      </c>
      <c r="AR1432">
        <v>202.23809523809524</v>
      </c>
      <c r="AS1432">
        <v>28.969665585131892</v>
      </c>
    </row>
    <row r="1433" spans="1:45">
      <c r="A1433">
        <v>20</v>
      </c>
      <c r="B1433">
        <v>83</v>
      </c>
      <c r="C1433">
        <v>2022</v>
      </c>
      <c r="D1433">
        <v>99</v>
      </c>
      <c r="E1433">
        <v>99</v>
      </c>
      <c r="F1433">
        <v>99</v>
      </c>
      <c r="G1433">
        <v>99</v>
      </c>
      <c r="H1433">
        <v>99</v>
      </c>
      <c r="I1433">
        <v>99</v>
      </c>
      <c r="J1433">
        <v>999</v>
      </c>
      <c r="K1433">
        <v>99</v>
      </c>
      <c r="L1433">
        <v>99</v>
      </c>
      <c r="M1433">
        <v>99</v>
      </c>
      <c r="N1433">
        <v>99</v>
      </c>
      <c r="O1433">
        <v>99</v>
      </c>
      <c r="P1433">
        <v>9999</v>
      </c>
      <c r="Q1433">
        <v>79</v>
      </c>
      <c r="R1433">
        <v>132</v>
      </c>
      <c r="S1433">
        <v>3.0833333333333335</v>
      </c>
      <c r="T1433">
        <v>8.5909090909090917</v>
      </c>
      <c r="U1433">
        <v>202.02234848484864</v>
      </c>
      <c r="V1433">
        <v>5.3030303030303036</v>
      </c>
      <c r="W1433">
        <v>77.272727272727266</v>
      </c>
      <c r="X1433">
        <v>1.5151515151515151</v>
      </c>
      <c r="Y1433">
        <v>46.446482821137806</v>
      </c>
      <c r="Z1433">
        <v>1.3373518987200412</v>
      </c>
      <c r="AA1433">
        <v>2.9334914182295502</v>
      </c>
      <c r="AB1433">
        <v>86.976266452438821</v>
      </c>
      <c r="AC1433">
        <v>81.124428136463237</v>
      </c>
      <c r="AD1433">
        <v>84.483832232453253</v>
      </c>
      <c r="AE1433">
        <v>0.21331954297903979</v>
      </c>
      <c r="AF1433">
        <v>0.14344663255391743</v>
      </c>
      <c r="AG1433">
        <v>2622.378787878788</v>
      </c>
      <c r="AH1433">
        <v>100</v>
      </c>
      <c r="AI1433">
        <v>0</v>
      </c>
      <c r="AJ1433">
        <v>921.1017902679888</v>
      </c>
      <c r="AK1433">
        <v>-8.6122898050047496</v>
      </c>
      <c r="AL1433">
        <v>-18.76007979192762</v>
      </c>
      <c r="AM1433">
        <v>-18.521956336864381</v>
      </c>
      <c r="AN1433">
        <v>99</v>
      </c>
      <c r="AO1433">
        <v>99</v>
      </c>
      <c r="AP1433">
        <v>8</v>
      </c>
      <c r="AQ1433">
        <v>99</v>
      </c>
      <c r="AR1433">
        <v>196.28030303030303</v>
      </c>
      <c r="AS1433">
        <v>26.512589146388457</v>
      </c>
    </row>
    <row r="1434" spans="1:45">
      <c r="A1434">
        <v>20</v>
      </c>
      <c r="B1434">
        <v>84</v>
      </c>
      <c r="C1434">
        <v>2022</v>
      </c>
      <c r="D1434">
        <v>99</v>
      </c>
      <c r="E1434">
        <v>99</v>
      </c>
      <c r="F1434">
        <v>99</v>
      </c>
      <c r="G1434">
        <v>99</v>
      </c>
      <c r="H1434">
        <v>99</v>
      </c>
      <c r="I1434">
        <v>99</v>
      </c>
      <c r="J1434">
        <v>999</v>
      </c>
      <c r="K1434">
        <v>99</v>
      </c>
      <c r="L1434">
        <v>99</v>
      </c>
      <c r="M1434">
        <v>99</v>
      </c>
      <c r="N1434">
        <v>99</v>
      </c>
      <c r="O1434">
        <v>99</v>
      </c>
      <c r="P1434">
        <v>9999</v>
      </c>
      <c r="Q1434">
        <v>618</v>
      </c>
      <c r="R1434">
        <v>1921</v>
      </c>
      <c r="S1434">
        <v>2.6356064549713705</v>
      </c>
      <c r="T1434">
        <v>6.8636127017178516</v>
      </c>
      <c r="U1434">
        <v>296.28239979177567</v>
      </c>
      <c r="V1434">
        <v>1.3534617386777723</v>
      </c>
      <c r="W1434">
        <v>56.585111920874553</v>
      </c>
      <c r="X1434">
        <v>14.107235814679855</v>
      </c>
      <c r="Y1434">
        <v>49.017159251757377</v>
      </c>
      <c r="Z1434">
        <v>1.1689467485863896</v>
      </c>
      <c r="AA1434">
        <v>2.2667350372793043</v>
      </c>
      <c r="AB1434">
        <v>86.019818522460014</v>
      </c>
      <c r="AC1434">
        <v>78.164990800096419</v>
      </c>
      <c r="AD1434">
        <v>81.65973265128639</v>
      </c>
      <c r="AE1434">
        <v>3.1044457732025399</v>
      </c>
      <c r="AF1434">
        <v>3.0616125496156319</v>
      </c>
      <c r="AG1434">
        <v>2073.6116605934403</v>
      </c>
      <c r="AH1434">
        <v>99.687662675689765</v>
      </c>
      <c r="AI1434">
        <v>0</v>
      </c>
      <c r="AJ1434">
        <v>479.42401037875032</v>
      </c>
      <c r="AK1434">
        <v>5.219792623128269</v>
      </c>
      <c r="AL1434">
        <v>0.34859382899659147</v>
      </c>
      <c r="AM1434">
        <v>5.0784633491569027</v>
      </c>
      <c r="AN1434">
        <v>99</v>
      </c>
      <c r="AO1434">
        <v>99</v>
      </c>
      <c r="AP1434">
        <v>9</v>
      </c>
      <c r="AQ1434">
        <v>99</v>
      </c>
      <c r="AR1434">
        <v>232.81780322748568</v>
      </c>
      <c r="AS1434">
        <v>23.441937588033845</v>
      </c>
    </row>
    <row r="1435" spans="1:45">
      <c r="A1435">
        <v>20</v>
      </c>
      <c r="B1435">
        <v>85</v>
      </c>
      <c r="C1435">
        <v>2022</v>
      </c>
      <c r="D1435">
        <v>99</v>
      </c>
      <c r="E1435">
        <v>99</v>
      </c>
      <c r="F1435">
        <v>99</v>
      </c>
      <c r="G1435">
        <v>99</v>
      </c>
      <c r="H1435">
        <v>99</v>
      </c>
      <c r="I1435">
        <v>99</v>
      </c>
      <c r="J1435">
        <v>999</v>
      </c>
      <c r="K1435">
        <v>99</v>
      </c>
      <c r="L1435">
        <v>99</v>
      </c>
      <c r="M1435">
        <v>99</v>
      </c>
      <c r="N1435">
        <v>99</v>
      </c>
      <c r="O1435">
        <v>99</v>
      </c>
      <c r="P1435">
        <v>9999</v>
      </c>
      <c r="AN1435">
        <v>99</v>
      </c>
      <c r="AO1435">
        <v>99</v>
      </c>
      <c r="AP1435">
        <v>10</v>
      </c>
      <c r="AQ1435">
        <v>99</v>
      </c>
    </row>
    <row r="1436" spans="1:45">
      <c r="A1436">
        <v>20</v>
      </c>
      <c r="B1436">
        <v>86</v>
      </c>
      <c r="C1436">
        <v>2022</v>
      </c>
      <c r="D1436">
        <v>99</v>
      </c>
      <c r="E1436">
        <v>99</v>
      </c>
      <c r="F1436">
        <v>99</v>
      </c>
      <c r="G1436">
        <v>99</v>
      </c>
      <c r="H1436">
        <v>99</v>
      </c>
      <c r="I1436">
        <v>99</v>
      </c>
      <c r="J1436">
        <v>999</v>
      </c>
      <c r="K1436">
        <v>99</v>
      </c>
      <c r="L1436">
        <v>99</v>
      </c>
      <c r="M1436">
        <v>99</v>
      </c>
      <c r="N1436">
        <v>99</v>
      </c>
      <c r="O1436">
        <v>99</v>
      </c>
      <c r="P1436">
        <v>9999</v>
      </c>
      <c r="Q1436">
        <v>50</v>
      </c>
      <c r="R1436">
        <v>74</v>
      </c>
      <c r="S1436">
        <v>3.0540540540540535</v>
      </c>
      <c r="T1436">
        <v>7.5945945945945956</v>
      </c>
      <c r="U1436">
        <v>295.1729729729729</v>
      </c>
      <c r="V1436">
        <v>0</v>
      </c>
      <c r="W1436">
        <v>68.918918918918934</v>
      </c>
      <c r="X1436">
        <v>13.513513513513516</v>
      </c>
      <c r="Y1436">
        <v>41.630460188254389</v>
      </c>
      <c r="Z1436">
        <v>1.0640551181097049</v>
      </c>
      <c r="AA1436">
        <v>2.0329642777396191</v>
      </c>
      <c r="AB1436">
        <v>85.299581899934623</v>
      </c>
      <c r="AC1436">
        <v>80.063892126677644</v>
      </c>
      <c r="AD1436">
        <v>82.849280596529979</v>
      </c>
      <c r="AE1436">
        <v>0.1195882286397647</v>
      </c>
      <c r="AF1436">
        <v>0.11749660555664238</v>
      </c>
      <c r="AG1436">
        <v>2024.1486486486488</v>
      </c>
      <c r="AH1436">
        <v>100</v>
      </c>
      <c r="AI1436">
        <v>0</v>
      </c>
      <c r="AJ1436">
        <v>517.02798508691774</v>
      </c>
      <c r="AK1436">
        <v>6.9564029005647443</v>
      </c>
      <c r="AL1436">
        <v>-4.2742125514791676</v>
      </c>
      <c r="AM1436">
        <v>2.4991029387982242</v>
      </c>
      <c r="AN1436">
        <v>99</v>
      </c>
      <c r="AO1436">
        <v>99</v>
      </c>
      <c r="AP1436">
        <v>11</v>
      </c>
      <c r="AQ1436">
        <v>99</v>
      </c>
      <c r="AR1436">
        <v>228.63513513513516</v>
      </c>
      <c r="AS1436">
        <v>24.687475392790681</v>
      </c>
    </row>
    <row r="1437" spans="1:45">
      <c r="A1437">
        <v>20</v>
      </c>
      <c r="B1437">
        <v>87</v>
      </c>
      <c r="C1437">
        <v>2022</v>
      </c>
      <c r="D1437">
        <v>99</v>
      </c>
      <c r="E1437">
        <v>99</v>
      </c>
      <c r="F1437">
        <v>99</v>
      </c>
      <c r="G1437">
        <v>99</v>
      </c>
      <c r="H1437">
        <v>99</v>
      </c>
      <c r="I1437">
        <v>99</v>
      </c>
      <c r="J1437">
        <v>999</v>
      </c>
      <c r="K1437">
        <v>99</v>
      </c>
      <c r="L1437">
        <v>99</v>
      </c>
      <c r="M1437">
        <v>99</v>
      </c>
      <c r="N1437">
        <v>99</v>
      </c>
      <c r="O1437">
        <v>99</v>
      </c>
      <c r="P1437">
        <v>9999</v>
      </c>
      <c r="Q1437">
        <v>9</v>
      </c>
      <c r="R1437">
        <v>27</v>
      </c>
      <c r="S1437">
        <v>3.1111111111111112</v>
      </c>
      <c r="T1437">
        <v>8.7407407407407387</v>
      </c>
      <c r="U1437">
        <v>249.74444444444444</v>
      </c>
      <c r="V1437">
        <v>3.7037037037037042</v>
      </c>
      <c r="W1437">
        <v>81.481481481481467</v>
      </c>
      <c r="X1437">
        <v>3.7037037037037042</v>
      </c>
      <c r="Y1437">
        <v>57.864627033520151</v>
      </c>
      <c r="Z1437">
        <v>1.3966450099973922</v>
      </c>
      <c r="AA1437">
        <v>2.8361762546780223</v>
      </c>
      <c r="AB1437">
        <v>86.000512889230848</v>
      </c>
      <c r="AC1437">
        <v>72.783769220565461</v>
      </c>
      <c r="AD1437">
        <v>82.07323784936095</v>
      </c>
      <c r="AE1437">
        <v>4.3633542882076305E-2</v>
      </c>
      <c r="AF1437">
        <v>3.6272426654503802E-2</v>
      </c>
      <c r="AG1437">
        <v>2432.2222222222222</v>
      </c>
      <c r="AH1437">
        <v>100</v>
      </c>
      <c r="AI1437">
        <v>0</v>
      </c>
      <c r="AJ1437">
        <v>783.23688925596389</v>
      </c>
      <c r="AK1437">
        <v>5.1768937348069741</v>
      </c>
      <c r="AL1437">
        <v>-17.015386098416389</v>
      </c>
      <c r="AM1437">
        <v>5.8923631714299995</v>
      </c>
      <c r="AN1437">
        <v>99</v>
      </c>
      <c r="AO1437">
        <v>99</v>
      </c>
      <c r="AP1437">
        <v>12</v>
      </c>
      <c r="AQ1437">
        <v>99</v>
      </c>
      <c r="AR1437">
        <v>211.92592592592592</v>
      </c>
      <c r="AS1437">
        <v>26.060587680661495</v>
      </c>
    </row>
    <row r="1438" spans="1:45">
      <c r="A1438">
        <v>20</v>
      </c>
      <c r="B1438">
        <v>88</v>
      </c>
      <c r="C1438">
        <v>2022</v>
      </c>
      <c r="D1438">
        <v>99</v>
      </c>
      <c r="E1438">
        <v>99</v>
      </c>
      <c r="F1438">
        <v>99</v>
      </c>
      <c r="G1438">
        <v>99</v>
      </c>
      <c r="H1438">
        <v>99</v>
      </c>
      <c r="I1438">
        <v>99</v>
      </c>
      <c r="J1438">
        <v>999</v>
      </c>
      <c r="K1438">
        <v>99</v>
      </c>
      <c r="L1438">
        <v>99</v>
      </c>
      <c r="M1438">
        <v>99</v>
      </c>
      <c r="N1438">
        <v>99</v>
      </c>
      <c r="O1438">
        <v>99</v>
      </c>
      <c r="P1438">
        <v>9999</v>
      </c>
      <c r="Q1438">
        <v>147</v>
      </c>
      <c r="R1438">
        <v>222</v>
      </c>
      <c r="S1438">
        <v>4.3423423423423433</v>
      </c>
      <c r="T1438">
        <v>7.1216216216216237</v>
      </c>
      <c r="U1438">
        <v>324.6245945945945</v>
      </c>
      <c r="V1438">
        <v>15.765765765765764</v>
      </c>
      <c r="W1438">
        <v>59.459459459459438</v>
      </c>
      <c r="X1438">
        <v>29.279279279279287</v>
      </c>
      <c r="Y1438">
        <v>53.698685528962315</v>
      </c>
      <c r="Z1438">
        <v>1.2519929733525843</v>
      </c>
      <c r="AA1438">
        <v>2.3745233909791832</v>
      </c>
      <c r="AB1438">
        <v>86.942217002879119</v>
      </c>
      <c r="AC1438">
        <v>72.875621615563773</v>
      </c>
      <c r="AD1438">
        <v>69.965177629018797</v>
      </c>
      <c r="AE1438">
        <v>0.35876468591929406</v>
      </c>
      <c r="AF1438">
        <v>0.38766036972387502</v>
      </c>
      <c r="AG1438">
        <v>1964.5540540540535</v>
      </c>
      <c r="AH1438">
        <v>100</v>
      </c>
      <c r="AI1438">
        <v>0</v>
      </c>
      <c r="AJ1438">
        <v>512.7854461125296</v>
      </c>
      <c r="AK1438">
        <v>9.850600248744362</v>
      </c>
      <c r="AL1438">
        <v>1.186052443690117</v>
      </c>
      <c r="AM1438">
        <v>10.659820485323047</v>
      </c>
      <c r="AN1438">
        <v>99</v>
      </c>
      <c r="AO1438">
        <v>99</v>
      </c>
      <c r="AP1438">
        <v>13</v>
      </c>
      <c r="AQ1438">
        <v>99</v>
      </c>
      <c r="AR1438">
        <v>227.55405405405409</v>
      </c>
      <c r="AS1438">
        <v>27.480567417042945</v>
      </c>
    </row>
    <row r="1439" spans="1:45">
      <c r="A1439">
        <v>20</v>
      </c>
      <c r="B1439">
        <v>89</v>
      </c>
      <c r="C1439">
        <v>2022</v>
      </c>
      <c r="D1439">
        <v>99</v>
      </c>
      <c r="E1439">
        <v>99</v>
      </c>
      <c r="F1439">
        <v>99</v>
      </c>
      <c r="G1439">
        <v>99</v>
      </c>
      <c r="H1439">
        <v>99</v>
      </c>
      <c r="I1439">
        <v>99</v>
      </c>
      <c r="J1439">
        <v>999</v>
      </c>
      <c r="K1439">
        <v>99</v>
      </c>
      <c r="L1439">
        <v>99</v>
      </c>
      <c r="M1439">
        <v>99</v>
      </c>
      <c r="N1439">
        <v>99</v>
      </c>
      <c r="O1439">
        <v>99</v>
      </c>
      <c r="P1439">
        <v>9999</v>
      </c>
      <c r="AN1439">
        <v>99</v>
      </c>
      <c r="AO1439">
        <v>99</v>
      </c>
      <c r="AP1439">
        <v>14</v>
      </c>
      <c r="AQ1439">
        <v>99</v>
      </c>
    </row>
    <row r="1440" spans="1:45">
      <c r="A1440">
        <v>20</v>
      </c>
      <c r="B1440">
        <v>90</v>
      </c>
      <c r="C1440">
        <v>2022</v>
      </c>
      <c r="D1440">
        <v>99</v>
      </c>
      <c r="E1440">
        <v>99</v>
      </c>
      <c r="F1440">
        <v>99</v>
      </c>
      <c r="G1440">
        <v>99</v>
      </c>
      <c r="H1440">
        <v>99</v>
      </c>
      <c r="I1440">
        <v>99</v>
      </c>
      <c r="J1440">
        <v>999</v>
      </c>
      <c r="K1440">
        <v>99</v>
      </c>
      <c r="L1440">
        <v>99</v>
      </c>
      <c r="M1440">
        <v>99</v>
      </c>
      <c r="N1440">
        <v>99</v>
      </c>
      <c r="O1440">
        <v>99</v>
      </c>
      <c r="P1440">
        <v>9999</v>
      </c>
      <c r="Q1440">
        <v>1</v>
      </c>
      <c r="R1440">
        <v>2</v>
      </c>
      <c r="S1440">
        <v>4</v>
      </c>
      <c r="T1440">
        <v>6</v>
      </c>
      <c r="U1440">
        <v>318</v>
      </c>
      <c r="V1440">
        <v>0</v>
      </c>
      <c r="W1440">
        <v>50</v>
      </c>
      <c r="X1440">
        <v>0</v>
      </c>
      <c r="Y1440">
        <v>5</v>
      </c>
      <c r="Z1440">
        <v>0</v>
      </c>
      <c r="AA1440">
        <v>2</v>
      </c>
      <c r="AC1440">
        <v>-100</v>
      </c>
      <c r="AE1440">
        <v>3.2321142875612074E-3</v>
      </c>
      <c r="AF1440">
        <v>3.4211658365239156E-3</v>
      </c>
      <c r="AG1440">
        <v>1990.5</v>
      </c>
      <c r="AH1440">
        <v>100</v>
      </c>
      <c r="AI1440">
        <v>0</v>
      </c>
      <c r="AJ1440">
        <v>177.5</v>
      </c>
      <c r="AK1440">
        <v>100</v>
      </c>
      <c r="AL1440">
        <v>-100</v>
      </c>
      <c r="AN1440">
        <v>99</v>
      </c>
      <c r="AO1440">
        <v>99</v>
      </c>
      <c r="AP1440">
        <v>15</v>
      </c>
      <c r="AQ1440">
        <v>99</v>
      </c>
      <c r="AR1440">
        <v>228.5</v>
      </c>
      <c r="AS1440">
        <v>26.657892167394458</v>
      </c>
    </row>
    <row r="1441" spans="1:45">
      <c r="A1441">
        <v>20</v>
      </c>
      <c r="B1441">
        <v>91</v>
      </c>
      <c r="C1441">
        <v>2022</v>
      </c>
      <c r="D1441">
        <v>99</v>
      </c>
      <c r="E1441">
        <v>99</v>
      </c>
      <c r="F1441">
        <v>99</v>
      </c>
      <c r="G1441">
        <v>99</v>
      </c>
      <c r="H1441">
        <v>99</v>
      </c>
      <c r="I1441">
        <v>99</v>
      </c>
      <c r="J1441">
        <v>999</v>
      </c>
      <c r="K1441">
        <v>99</v>
      </c>
      <c r="L1441">
        <v>99</v>
      </c>
      <c r="M1441">
        <v>99</v>
      </c>
      <c r="N1441">
        <v>99</v>
      </c>
      <c r="O1441">
        <v>99</v>
      </c>
      <c r="P1441">
        <v>9999</v>
      </c>
      <c r="AN1441">
        <v>99</v>
      </c>
      <c r="AO1441">
        <v>99</v>
      </c>
      <c r="AP1441">
        <v>16</v>
      </c>
      <c r="AQ1441">
        <v>99</v>
      </c>
    </row>
    <row r="1442" spans="1:45">
      <c r="A1442">
        <v>20</v>
      </c>
      <c r="B1442">
        <v>92</v>
      </c>
      <c r="C1442">
        <v>2022</v>
      </c>
      <c r="D1442">
        <v>99</v>
      </c>
      <c r="E1442">
        <v>99</v>
      </c>
      <c r="F1442">
        <v>99</v>
      </c>
      <c r="G1442">
        <v>99</v>
      </c>
      <c r="H1442">
        <v>99</v>
      </c>
      <c r="I1442">
        <v>99</v>
      </c>
      <c r="J1442">
        <v>999</v>
      </c>
      <c r="K1442">
        <v>99</v>
      </c>
      <c r="L1442">
        <v>99</v>
      </c>
      <c r="M1442">
        <v>99</v>
      </c>
      <c r="N1442">
        <v>99</v>
      </c>
      <c r="O1442">
        <v>99</v>
      </c>
      <c r="P1442">
        <v>9999</v>
      </c>
      <c r="AN1442">
        <v>99</v>
      </c>
      <c r="AO1442">
        <v>99</v>
      </c>
      <c r="AP1442">
        <v>17</v>
      </c>
      <c r="AQ1442">
        <v>99</v>
      </c>
    </row>
    <row r="1443" spans="1:45">
      <c r="A1443">
        <v>20</v>
      </c>
      <c r="B1443">
        <v>93</v>
      </c>
      <c r="C1443">
        <v>2022</v>
      </c>
      <c r="D1443">
        <v>99</v>
      </c>
      <c r="E1443">
        <v>99</v>
      </c>
      <c r="F1443">
        <v>99</v>
      </c>
      <c r="G1443">
        <v>99</v>
      </c>
      <c r="H1443">
        <v>99</v>
      </c>
      <c r="I1443">
        <v>99</v>
      </c>
      <c r="J1443">
        <v>999</v>
      </c>
      <c r="K1443">
        <v>99</v>
      </c>
      <c r="L1443">
        <v>99</v>
      </c>
      <c r="M1443">
        <v>99</v>
      </c>
      <c r="N1443">
        <v>99</v>
      </c>
      <c r="O1443">
        <v>99</v>
      </c>
      <c r="P1443">
        <v>9999</v>
      </c>
      <c r="Q1443">
        <v>886</v>
      </c>
      <c r="R1443">
        <v>2323</v>
      </c>
      <c r="S1443">
        <v>5.5983606557377046</v>
      </c>
      <c r="T1443">
        <v>10.692638829100302</v>
      </c>
      <c r="U1443">
        <v>329.15696513129524</v>
      </c>
      <c r="V1443">
        <v>51.614291863969001</v>
      </c>
      <c r="W1443">
        <v>90.228153250107653</v>
      </c>
      <c r="X1443">
        <v>36.117089969866562</v>
      </c>
      <c r="Y1443">
        <v>66.458341119130353</v>
      </c>
      <c r="Z1443">
        <v>1.6239656876297914</v>
      </c>
      <c r="AA1443">
        <v>2.9832755318320947</v>
      </c>
      <c r="AB1443">
        <v>87.463818008793467</v>
      </c>
      <c r="AC1443">
        <v>80.068303945081738</v>
      </c>
      <c r="AD1443">
        <v>85.481095346889134</v>
      </c>
      <c r="AE1443">
        <v>3.7541007450023431</v>
      </c>
      <c r="AF1443">
        <v>4.113100015851562</v>
      </c>
      <c r="AG1443">
        <v>2695.2432199741716</v>
      </c>
      <c r="AH1443">
        <v>99.182092122255696</v>
      </c>
      <c r="AI1443">
        <v>100</v>
      </c>
      <c r="AJ1443">
        <v>965.56065084536124</v>
      </c>
      <c r="AK1443">
        <v>-6.0229614958825239</v>
      </c>
      <c r="AL1443">
        <v>-7.9411640101878493</v>
      </c>
      <c r="AM1443">
        <v>-11.50602987847617</v>
      </c>
      <c r="AN1443">
        <v>99</v>
      </c>
      <c r="AO1443">
        <v>99</v>
      </c>
      <c r="AP1443">
        <v>21</v>
      </c>
      <c r="AQ1443">
        <v>99</v>
      </c>
      <c r="AR1443">
        <v>216.97675419715881</v>
      </c>
      <c r="AS1443">
        <v>32.087439331940566</v>
      </c>
    </row>
    <row r="1444" spans="1:45">
      <c r="A1444">
        <v>20</v>
      </c>
      <c r="B1444">
        <v>94</v>
      </c>
      <c r="C1444">
        <v>2022</v>
      </c>
      <c r="D1444">
        <v>99</v>
      </c>
      <c r="E1444">
        <v>99</v>
      </c>
      <c r="F1444">
        <v>99</v>
      </c>
      <c r="G1444">
        <v>99</v>
      </c>
      <c r="H1444">
        <v>99</v>
      </c>
      <c r="I1444">
        <v>99</v>
      </c>
      <c r="J1444">
        <v>999</v>
      </c>
      <c r="K1444">
        <v>99</v>
      </c>
      <c r="L1444">
        <v>99</v>
      </c>
      <c r="M1444">
        <v>99</v>
      </c>
      <c r="N1444">
        <v>99</v>
      </c>
      <c r="O1444">
        <v>99</v>
      </c>
      <c r="P1444">
        <v>9999</v>
      </c>
      <c r="Q1444">
        <v>1028</v>
      </c>
      <c r="R1444">
        <v>3143</v>
      </c>
      <c r="S1444">
        <v>6.6194267515923588</v>
      </c>
      <c r="T1444">
        <v>8.612472160356349</v>
      </c>
      <c r="U1444">
        <v>374.14583837098257</v>
      </c>
      <c r="V1444">
        <v>77.41011772192175</v>
      </c>
      <c r="W1444">
        <v>78.49188673242125</v>
      </c>
      <c r="X1444">
        <v>63.983455297486486</v>
      </c>
      <c r="Y1444">
        <v>66.216648185354771</v>
      </c>
      <c r="Z1444">
        <v>1.5468877683680677</v>
      </c>
      <c r="AA1444">
        <v>2.6526564819988101</v>
      </c>
      <c r="AB1444">
        <v>87.939724500505477</v>
      </c>
      <c r="AC1444">
        <v>70.167635119509995</v>
      </c>
      <c r="AD1444">
        <v>74.837848232393611</v>
      </c>
      <c r="AE1444">
        <v>5.0792676029024388</v>
      </c>
      <c r="AF1444">
        <v>6.3256085214359885</v>
      </c>
      <c r="AG1444">
        <v>2664.3770283168942</v>
      </c>
      <c r="AH1444">
        <v>99.459115494750236</v>
      </c>
      <c r="AI1444">
        <v>100</v>
      </c>
      <c r="AJ1444">
        <v>969.83167293177758</v>
      </c>
      <c r="AK1444">
        <v>-4.0725277570368901</v>
      </c>
      <c r="AL1444">
        <v>-9.6097602531823032</v>
      </c>
      <c r="AM1444">
        <v>-8.9120086036814445</v>
      </c>
      <c r="AN1444">
        <v>99</v>
      </c>
      <c r="AO1444">
        <v>99</v>
      </c>
      <c r="AP1444">
        <v>22</v>
      </c>
      <c r="AQ1444">
        <v>99</v>
      </c>
      <c r="AR1444">
        <v>223.38275532930317</v>
      </c>
      <c r="AS1444">
        <v>33.4527118946786</v>
      </c>
    </row>
    <row r="1445" spans="1:45">
      <c r="A1445">
        <v>20</v>
      </c>
      <c r="B1445">
        <v>95</v>
      </c>
      <c r="C1445">
        <v>2022</v>
      </c>
      <c r="D1445">
        <v>99</v>
      </c>
      <c r="E1445">
        <v>99</v>
      </c>
      <c r="F1445">
        <v>99</v>
      </c>
      <c r="G1445">
        <v>99</v>
      </c>
      <c r="H1445">
        <v>99</v>
      </c>
      <c r="I1445">
        <v>99</v>
      </c>
      <c r="J1445">
        <v>999</v>
      </c>
      <c r="K1445">
        <v>99</v>
      </c>
      <c r="L1445">
        <v>99</v>
      </c>
      <c r="M1445">
        <v>99</v>
      </c>
      <c r="N1445">
        <v>99</v>
      </c>
      <c r="O1445">
        <v>99</v>
      </c>
      <c r="P1445">
        <v>9999</v>
      </c>
      <c r="Q1445">
        <v>587</v>
      </c>
      <c r="R1445">
        <v>1578</v>
      </c>
      <c r="S1445">
        <v>5.8242385786802027</v>
      </c>
      <c r="T1445">
        <v>10.351077313054502</v>
      </c>
      <c r="U1445">
        <v>319.26531051964525</v>
      </c>
      <c r="V1445">
        <v>56.780735107731296</v>
      </c>
      <c r="W1445">
        <v>87.896070975918903</v>
      </c>
      <c r="X1445">
        <v>33.206590621039275</v>
      </c>
      <c r="Y1445">
        <v>71.063793077068866</v>
      </c>
      <c r="Z1445">
        <v>1.7470726151459579</v>
      </c>
      <c r="AA1445">
        <v>2.9902146249940622</v>
      </c>
      <c r="AB1445">
        <v>86.752284361309094</v>
      </c>
      <c r="AC1445">
        <v>79.836282888290015</v>
      </c>
      <c r="AD1445">
        <v>85.91915557947533</v>
      </c>
      <c r="AE1445">
        <v>2.5501381728857941</v>
      </c>
      <c r="AF1445">
        <v>2.7100402616512596</v>
      </c>
      <c r="AG1445">
        <v>2690.60329531052</v>
      </c>
      <c r="AH1445">
        <v>99.49302915082383</v>
      </c>
      <c r="AI1445">
        <v>100</v>
      </c>
      <c r="AJ1445">
        <v>1044.6981637160936</v>
      </c>
      <c r="AK1445">
        <v>-10.712732987785301</v>
      </c>
      <c r="AL1445">
        <v>-9.1496096625313434</v>
      </c>
      <c r="AM1445">
        <v>-14.101244345044124</v>
      </c>
      <c r="AN1445">
        <v>99</v>
      </c>
      <c r="AO1445">
        <v>99</v>
      </c>
      <c r="AP1445">
        <v>23</v>
      </c>
      <c r="AQ1445">
        <v>99</v>
      </c>
      <c r="AR1445">
        <v>213.85804816223072</v>
      </c>
      <c r="AS1445">
        <v>32.418481385247006</v>
      </c>
    </row>
    <row r="1446" spans="1:45">
      <c r="A1446">
        <v>20</v>
      </c>
      <c r="B1446">
        <v>96</v>
      </c>
      <c r="C1446">
        <v>2022</v>
      </c>
      <c r="D1446">
        <v>99</v>
      </c>
      <c r="E1446">
        <v>99</v>
      </c>
      <c r="F1446">
        <v>99</v>
      </c>
      <c r="G1446">
        <v>99</v>
      </c>
      <c r="H1446">
        <v>99</v>
      </c>
      <c r="I1446">
        <v>99</v>
      </c>
      <c r="J1446">
        <v>999</v>
      </c>
      <c r="K1446">
        <v>99</v>
      </c>
      <c r="L1446">
        <v>99</v>
      </c>
      <c r="M1446">
        <v>99</v>
      </c>
      <c r="N1446">
        <v>99</v>
      </c>
      <c r="O1446">
        <v>99</v>
      </c>
      <c r="P1446">
        <v>9999</v>
      </c>
      <c r="Q1446">
        <v>695</v>
      </c>
      <c r="R1446">
        <v>2078</v>
      </c>
      <c r="S1446">
        <v>6.9224843524313906</v>
      </c>
      <c r="T1446">
        <v>8.264196342637149</v>
      </c>
      <c r="U1446">
        <v>353.52781520692957</v>
      </c>
      <c r="V1446">
        <v>82.531280076997106</v>
      </c>
      <c r="W1446">
        <v>76.13089509143407</v>
      </c>
      <c r="X1446">
        <v>51.058710298363799</v>
      </c>
      <c r="Y1446">
        <v>61.904801140735856</v>
      </c>
      <c r="Z1446">
        <v>1.5599349692665443</v>
      </c>
      <c r="AA1446">
        <v>2.5486560847345006</v>
      </c>
      <c r="AB1446">
        <v>86.471207327496884</v>
      </c>
      <c r="AC1446">
        <v>65.290580962599918</v>
      </c>
      <c r="AD1446">
        <v>62.871439845552679</v>
      </c>
      <c r="AE1446">
        <v>3.3581667447760939</v>
      </c>
      <c r="AF1446">
        <v>3.9517198041167183</v>
      </c>
      <c r="AG1446">
        <v>2649.861886429258</v>
      </c>
      <c r="AH1446">
        <v>99.23002887391722</v>
      </c>
      <c r="AI1446">
        <v>100</v>
      </c>
      <c r="AJ1446">
        <v>982.23239169760768</v>
      </c>
      <c r="AK1446">
        <v>0.50567246238267805</v>
      </c>
      <c r="AL1446">
        <v>-4.9267161184852952</v>
      </c>
      <c r="AM1446">
        <v>-7.22055321377323</v>
      </c>
      <c r="AN1446">
        <v>99</v>
      </c>
      <c r="AO1446">
        <v>99</v>
      </c>
      <c r="AP1446">
        <v>24</v>
      </c>
      <c r="AQ1446">
        <v>99</v>
      </c>
      <c r="AR1446">
        <v>218.10442733397497</v>
      </c>
      <c r="AS1446">
        <v>33.95395621123884</v>
      </c>
    </row>
    <row r="1447" spans="1:45">
      <c r="A1447">
        <v>20</v>
      </c>
      <c r="B1447">
        <v>97</v>
      </c>
      <c r="C1447">
        <v>2022</v>
      </c>
      <c r="D1447">
        <v>99</v>
      </c>
      <c r="E1447">
        <v>99</v>
      </c>
      <c r="F1447">
        <v>99</v>
      </c>
      <c r="G1447">
        <v>99</v>
      </c>
      <c r="H1447">
        <v>99</v>
      </c>
      <c r="I1447">
        <v>99</v>
      </c>
      <c r="J1447">
        <v>999</v>
      </c>
      <c r="K1447">
        <v>99</v>
      </c>
      <c r="L1447">
        <v>99</v>
      </c>
      <c r="M1447">
        <v>99</v>
      </c>
      <c r="N1447">
        <v>99</v>
      </c>
      <c r="O1447">
        <v>99</v>
      </c>
      <c r="P1447">
        <v>9999</v>
      </c>
      <c r="Q1447">
        <v>291</v>
      </c>
      <c r="R1447">
        <v>758</v>
      </c>
      <c r="S1447">
        <v>5.5461741424802113</v>
      </c>
      <c r="T1447">
        <v>7.8746701846965692</v>
      </c>
      <c r="U1447">
        <v>340.18490765171475</v>
      </c>
      <c r="V1447">
        <v>50.39577836411609</v>
      </c>
      <c r="W1447">
        <v>68.205804749340388</v>
      </c>
      <c r="X1447">
        <v>41.029023746701846</v>
      </c>
      <c r="Y1447">
        <v>61.178147964091501</v>
      </c>
      <c r="Z1447">
        <v>1.4735504057107904</v>
      </c>
      <c r="AA1447">
        <v>2.6490137726593672</v>
      </c>
      <c r="AB1447">
        <v>87.764480928937886</v>
      </c>
      <c r="AC1447">
        <v>73.920805904844102</v>
      </c>
      <c r="AD1447">
        <v>79.690120897536005</v>
      </c>
      <c r="AE1447">
        <v>1.2249713149856982</v>
      </c>
      <c r="AF1447">
        <v>1.3870791981015564</v>
      </c>
      <c r="AG1447">
        <v>2621.017150395779</v>
      </c>
      <c r="AH1447">
        <v>99.604221635883903</v>
      </c>
      <c r="AI1447">
        <v>100</v>
      </c>
      <c r="AJ1447">
        <v>956.59001949898629</v>
      </c>
      <c r="AK1447">
        <v>-2.9308083308872908</v>
      </c>
      <c r="AL1447">
        <v>-7.4996525359985409</v>
      </c>
      <c r="AM1447">
        <v>-8.5388995828549259</v>
      </c>
      <c r="AN1447">
        <v>99</v>
      </c>
      <c r="AO1447">
        <v>99</v>
      </c>
      <c r="AP1447">
        <v>25</v>
      </c>
      <c r="AQ1447">
        <v>99</v>
      </c>
      <c r="AR1447">
        <v>222.01055408970976</v>
      </c>
      <c r="AS1447">
        <v>30.971401236660537</v>
      </c>
    </row>
    <row r="1448" spans="1:45">
      <c r="A1448">
        <v>20</v>
      </c>
      <c r="B1448">
        <v>98</v>
      </c>
      <c r="C1448">
        <v>2022</v>
      </c>
      <c r="D1448">
        <v>99</v>
      </c>
      <c r="E1448">
        <v>99</v>
      </c>
      <c r="F1448">
        <v>99</v>
      </c>
      <c r="G1448">
        <v>99</v>
      </c>
      <c r="H1448">
        <v>99</v>
      </c>
      <c r="I1448">
        <v>99</v>
      </c>
      <c r="J1448">
        <v>999</v>
      </c>
      <c r="K1448">
        <v>99</v>
      </c>
      <c r="L1448">
        <v>99</v>
      </c>
      <c r="M1448">
        <v>99</v>
      </c>
      <c r="N1448">
        <v>99</v>
      </c>
      <c r="O1448">
        <v>99</v>
      </c>
      <c r="P1448">
        <v>9999</v>
      </c>
      <c r="Q1448">
        <v>36</v>
      </c>
      <c r="R1448">
        <v>103</v>
      </c>
      <c r="S1448">
        <v>6.7766990291262124</v>
      </c>
      <c r="T1448">
        <v>7.5339805825242685</v>
      </c>
      <c r="U1448">
        <v>392.93174757281554</v>
      </c>
      <c r="V1448">
        <v>88.349514563106823</v>
      </c>
      <c r="W1448">
        <v>65.048543689320383</v>
      </c>
      <c r="X1448">
        <v>79.611650485436897</v>
      </c>
      <c r="Y1448">
        <v>61.207346573886575</v>
      </c>
      <c r="Z1448">
        <v>1.3648289400617672</v>
      </c>
      <c r="AA1448">
        <v>2.4487584886111762</v>
      </c>
      <c r="AB1448">
        <v>85.521676819779444</v>
      </c>
      <c r="AC1448">
        <v>38.620954672430805</v>
      </c>
      <c r="AD1448">
        <v>50.337417473614515</v>
      </c>
      <c r="AE1448">
        <v>0.16645388580940221</v>
      </c>
      <c r="AF1448">
        <v>0.21770647971827173</v>
      </c>
      <c r="AG1448">
        <v>2876.7087378640776</v>
      </c>
      <c r="AH1448">
        <v>100</v>
      </c>
      <c r="AI1448">
        <v>100</v>
      </c>
      <c r="AJ1448">
        <v>1095.6764690706405</v>
      </c>
      <c r="AK1448">
        <v>-13.406445269941544</v>
      </c>
      <c r="AL1448">
        <v>-11.946995125357612</v>
      </c>
      <c r="AM1448">
        <v>-9.3150346705815394</v>
      </c>
      <c r="AN1448">
        <v>99</v>
      </c>
      <c r="AO1448">
        <v>99</v>
      </c>
      <c r="AP1448">
        <v>26</v>
      </c>
      <c r="AQ1448">
        <v>99</v>
      </c>
      <c r="AR1448">
        <v>226.70873786407768</v>
      </c>
      <c r="AS1448">
        <v>33.648946376880161</v>
      </c>
    </row>
    <row r="1449" spans="1:45">
      <c r="A1449">
        <v>20</v>
      </c>
      <c r="B1449">
        <v>99</v>
      </c>
      <c r="C1449">
        <v>2022</v>
      </c>
      <c r="D1449">
        <v>99</v>
      </c>
      <c r="E1449">
        <v>99</v>
      </c>
      <c r="F1449">
        <v>99</v>
      </c>
      <c r="G1449">
        <v>99</v>
      </c>
      <c r="H1449">
        <v>99</v>
      </c>
      <c r="I1449">
        <v>99</v>
      </c>
      <c r="J1449">
        <v>999</v>
      </c>
      <c r="K1449">
        <v>99</v>
      </c>
      <c r="L1449">
        <v>99</v>
      </c>
      <c r="M1449">
        <v>99</v>
      </c>
      <c r="N1449">
        <v>99</v>
      </c>
      <c r="O1449">
        <v>99</v>
      </c>
      <c r="P1449">
        <v>9999</v>
      </c>
      <c r="Q1449">
        <v>111</v>
      </c>
      <c r="R1449">
        <v>291</v>
      </c>
      <c r="S1449">
        <v>4.4742268041237114</v>
      </c>
      <c r="T1449">
        <v>7.9587628865979374</v>
      </c>
      <c r="U1449">
        <v>218.43264604811</v>
      </c>
      <c r="V1449">
        <v>23.024054982817876</v>
      </c>
      <c r="W1449">
        <v>74.914089347079056</v>
      </c>
      <c r="X1449">
        <v>0</v>
      </c>
      <c r="Y1449">
        <v>44.235084000964569</v>
      </c>
      <c r="Z1449">
        <v>1.3953244225242152</v>
      </c>
      <c r="AA1449">
        <v>2.3923597996813086</v>
      </c>
      <c r="AB1449">
        <v>85.578167025313135</v>
      </c>
      <c r="AC1449">
        <v>80.912323044141516</v>
      </c>
      <c r="AD1449">
        <v>85.824303431290573</v>
      </c>
      <c r="AE1449">
        <v>0.47027262884015586</v>
      </c>
      <c r="AF1449">
        <v>0.34192239483682774</v>
      </c>
      <c r="AG1449">
        <v>3046.1649484536074</v>
      </c>
      <c r="AH1449">
        <v>99.312714776632319</v>
      </c>
      <c r="AI1449">
        <v>100</v>
      </c>
      <c r="AJ1449">
        <v>1261.6323742303448</v>
      </c>
      <c r="AK1449">
        <v>-0.30613482942132458</v>
      </c>
      <c r="AL1449">
        <v>-9.5956041456205448</v>
      </c>
      <c r="AM1449">
        <v>-7.2644472849432047</v>
      </c>
      <c r="AN1449">
        <v>99</v>
      </c>
      <c r="AO1449">
        <v>99</v>
      </c>
      <c r="AP1449">
        <v>27</v>
      </c>
      <c r="AQ1449">
        <v>99</v>
      </c>
      <c r="AR1449">
        <v>194.23711340206179</v>
      </c>
      <c r="AS1449">
        <v>29.624180293179048</v>
      </c>
    </row>
    <row r="1450" spans="1:45">
      <c r="A1450">
        <v>20</v>
      </c>
      <c r="B1450">
        <v>100</v>
      </c>
      <c r="C1450">
        <v>2022</v>
      </c>
      <c r="D1450">
        <v>99</v>
      </c>
      <c r="E1450">
        <v>99</v>
      </c>
      <c r="F1450">
        <v>99</v>
      </c>
      <c r="G1450">
        <v>99</v>
      </c>
      <c r="H1450">
        <v>99</v>
      </c>
      <c r="I1450">
        <v>99</v>
      </c>
      <c r="J1450">
        <v>999</v>
      </c>
      <c r="K1450">
        <v>99</v>
      </c>
      <c r="L1450">
        <v>99</v>
      </c>
      <c r="M1450">
        <v>99</v>
      </c>
      <c r="N1450">
        <v>99</v>
      </c>
      <c r="O1450">
        <v>99</v>
      </c>
      <c r="P1450">
        <v>9999</v>
      </c>
      <c r="Q1450">
        <v>83</v>
      </c>
      <c r="R1450">
        <v>175</v>
      </c>
      <c r="S1450">
        <v>4.6857142857142877</v>
      </c>
      <c r="T1450">
        <v>7.5314285714285694</v>
      </c>
      <c r="U1450">
        <v>276.8638285714286</v>
      </c>
      <c r="V1450">
        <v>25.142857142857139</v>
      </c>
      <c r="W1450">
        <v>65.714285714285694</v>
      </c>
      <c r="X1450">
        <v>8.5714285714285694</v>
      </c>
      <c r="Y1450">
        <v>55.75432522542124</v>
      </c>
      <c r="Z1450">
        <v>1.3600720269042157</v>
      </c>
      <c r="AA1450">
        <v>2.5652369902850194</v>
      </c>
      <c r="AB1450">
        <v>88.806137073402397</v>
      </c>
      <c r="AC1450">
        <v>79.49217339777546</v>
      </c>
      <c r="AD1450">
        <v>83.403698930551997</v>
      </c>
      <c r="AE1450">
        <v>0.28281000016160573</v>
      </c>
      <c r="AF1450">
        <v>0.26062812506857302</v>
      </c>
      <c r="AG1450">
        <v>2758.6057142857139</v>
      </c>
      <c r="AH1450">
        <v>100</v>
      </c>
      <c r="AI1450">
        <v>100</v>
      </c>
      <c r="AJ1450">
        <v>1050.4519239540543</v>
      </c>
      <c r="AK1450">
        <v>-8.8765903333555016</v>
      </c>
      <c r="AL1450">
        <v>-0.55587892793101779</v>
      </c>
      <c r="AM1450">
        <v>-11.024157140173536</v>
      </c>
      <c r="AN1450">
        <v>99</v>
      </c>
      <c r="AO1450">
        <v>99</v>
      </c>
      <c r="AP1450">
        <v>28</v>
      </c>
      <c r="AQ1450">
        <v>99</v>
      </c>
      <c r="AR1450">
        <v>210.02857142857141</v>
      </c>
      <c r="AS1450">
        <v>29.69378224401791</v>
      </c>
    </row>
    <row r="1451" spans="1:45">
      <c r="A1451">
        <v>20</v>
      </c>
      <c r="B1451">
        <v>101</v>
      </c>
      <c r="C1451">
        <v>2022</v>
      </c>
      <c r="D1451">
        <v>99</v>
      </c>
      <c r="E1451">
        <v>99</v>
      </c>
      <c r="F1451">
        <v>99</v>
      </c>
      <c r="G1451">
        <v>99</v>
      </c>
      <c r="H1451">
        <v>99</v>
      </c>
      <c r="I1451">
        <v>99</v>
      </c>
      <c r="J1451">
        <v>999</v>
      </c>
      <c r="K1451">
        <v>99</v>
      </c>
      <c r="L1451">
        <v>99</v>
      </c>
      <c r="M1451">
        <v>99</v>
      </c>
      <c r="N1451">
        <v>99</v>
      </c>
      <c r="O1451">
        <v>99</v>
      </c>
      <c r="P1451">
        <v>9999</v>
      </c>
      <c r="Q1451">
        <v>48</v>
      </c>
      <c r="R1451">
        <v>105</v>
      </c>
      <c r="S1451">
        <v>4.2857142857142847</v>
      </c>
      <c r="T1451">
        <v>8.9428571428571448</v>
      </c>
      <c r="U1451">
        <v>171.25438095238107</v>
      </c>
      <c r="V1451">
        <v>17.142857142857139</v>
      </c>
      <c r="W1451">
        <v>81.904761904761898</v>
      </c>
      <c r="X1451">
        <v>0.95238095238095277</v>
      </c>
      <c r="Y1451">
        <v>45.992440536696066</v>
      </c>
      <c r="Z1451">
        <v>1.3072274237541717</v>
      </c>
      <c r="AA1451">
        <v>2.6897639175163279</v>
      </c>
      <c r="AB1451">
        <v>72.649808273091907</v>
      </c>
      <c r="AC1451">
        <v>62.423521048084275</v>
      </c>
      <c r="AD1451">
        <v>80.368126417256306</v>
      </c>
      <c r="AE1451">
        <v>0.16968600009696341</v>
      </c>
      <c r="AF1451">
        <v>9.6727062789749185E-2</v>
      </c>
      <c r="AG1451">
        <v>2574.7523809523809</v>
      </c>
      <c r="AH1451">
        <v>100</v>
      </c>
      <c r="AI1451">
        <v>100</v>
      </c>
      <c r="AJ1451">
        <v>969.68297009606795</v>
      </c>
      <c r="AK1451">
        <v>2.0666642438313598</v>
      </c>
      <c r="AL1451">
        <v>9.7024871066562781</v>
      </c>
      <c r="AM1451">
        <v>14.887893454218458</v>
      </c>
      <c r="AN1451">
        <v>99</v>
      </c>
      <c r="AO1451">
        <v>99</v>
      </c>
      <c r="AP1451">
        <v>29</v>
      </c>
      <c r="AQ1451">
        <v>99</v>
      </c>
      <c r="AR1451">
        <v>180.52380952380943</v>
      </c>
      <c r="AS1451">
        <v>28.912129923004695</v>
      </c>
    </row>
    <row r="1452" spans="1:45">
      <c r="A1452">
        <v>20</v>
      </c>
      <c r="B1452">
        <v>102</v>
      </c>
      <c r="C1452">
        <v>2022</v>
      </c>
      <c r="D1452">
        <v>99</v>
      </c>
      <c r="E1452">
        <v>99</v>
      </c>
      <c r="F1452">
        <v>99</v>
      </c>
      <c r="G1452">
        <v>99</v>
      </c>
      <c r="H1452">
        <v>99</v>
      </c>
      <c r="I1452">
        <v>99</v>
      </c>
      <c r="J1452">
        <v>999</v>
      </c>
      <c r="K1452">
        <v>99</v>
      </c>
      <c r="L1452">
        <v>99</v>
      </c>
      <c r="M1452">
        <v>99</v>
      </c>
      <c r="N1452">
        <v>99</v>
      </c>
      <c r="O1452">
        <v>99</v>
      </c>
      <c r="P1452">
        <v>9999</v>
      </c>
      <c r="Q1452">
        <v>6</v>
      </c>
      <c r="R1452">
        <v>9</v>
      </c>
      <c r="S1452">
        <v>7.1111111111111116</v>
      </c>
      <c r="T1452">
        <v>8.2222222222222232</v>
      </c>
      <c r="U1452">
        <v>329.82222222222219</v>
      </c>
      <c r="V1452">
        <v>88.8888888888889</v>
      </c>
      <c r="W1452">
        <v>77.777777777777771</v>
      </c>
      <c r="X1452">
        <v>22.222222222222225</v>
      </c>
      <c r="Y1452">
        <v>38.759565924004932</v>
      </c>
      <c r="Z1452">
        <v>1.2862041003100264</v>
      </c>
      <c r="AA1452">
        <v>2.346523564660322</v>
      </c>
      <c r="AB1452">
        <v>80.231403195506559</v>
      </c>
      <c r="AC1452">
        <v>8.2530549330481318</v>
      </c>
      <c r="AD1452">
        <v>10.226338876981128</v>
      </c>
      <c r="AE1452">
        <v>1.4544514294025436E-2</v>
      </c>
      <c r="AF1452">
        <v>1.5967592247071678E-2</v>
      </c>
      <c r="AG1452">
        <v>2277.6666666666661</v>
      </c>
      <c r="AH1452">
        <v>100</v>
      </c>
      <c r="AI1452">
        <v>100</v>
      </c>
      <c r="AJ1452">
        <v>617.28041529851805</v>
      </c>
      <c r="AK1452">
        <v>10.095851999196206</v>
      </c>
      <c r="AL1452">
        <v>-7.4280523274763617</v>
      </c>
      <c r="AM1452">
        <v>-17.390807649982118</v>
      </c>
      <c r="AN1452">
        <v>99</v>
      </c>
      <c r="AO1452">
        <v>99</v>
      </c>
      <c r="AP1452">
        <v>30</v>
      </c>
      <c r="AQ1452">
        <v>99</v>
      </c>
      <c r="AR1452">
        <v>210.77777777777777</v>
      </c>
      <c r="AS1452">
        <v>35.226266649161005</v>
      </c>
    </row>
    <row r="1453" spans="1:45">
      <c r="A1453">
        <v>20</v>
      </c>
      <c r="B1453">
        <v>103</v>
      </c>
      <c r="C1453">
        <v>2022</v>
      </c>
      <c r="D1453">
        <v>99</v>
      </c>
      <c r="E1453">
        <v>99</v>
      </c>
      <c r="F1453">
        <v>99</v>
      </c>
      <c r="G1453">
        <v>99</v>
      </c>
      <c r="H1453">
        <v>99</v>
      </c>
      <c r="I1453">
        <v>99</v>
      </c>
      <c r="J1453">
        <v>999</v>
      </c>
      <c r="K1453">
        <v>99</v>
      </c>
      <c r="L1453">
        <v>99</v>
      </c>
      <c r="M1453">
        <v>99</v>
      </c>
      <c r="N1453">
        <v>99</v>
      </c>
      <c r="O1453">
        <v>99</v>
      </c>
      <c r="P1453">
        <v>9999</v>
      </c>
      <c r="Q1453">
        <v>27</v>
      </c>
      <c r="R1453">
        <v>46</v>
      </c>
      <c r="S1453">
        <v>5.1304347826086953</v>
      </c>
      <c r="T1453">
        <v>9.5652173913043494</v>
      </c>
      <c r="U1453">
        <v>258.67391304347831</v>
      </c>
      <c r="V1453">
        <v>43.478260869565219</v>
      </c>
      <c r="W1453">
        <v>84.782608695652172</v>
      </c>
      <c r="X1453">
        <v>6.5217391304347823</v>
      </c>
      <c r="Y1453">
        <v>53.375843073608763</v>
      </c>
      <c r="Z1453">
        <v>1.3926623806997376</v>
      </c>
      <c r="AA1453">
        <v>2.8410972613399199</v>
      </c>
      <c r="AB1453">
        <v>85.212799758530267</v>
      </c>
      <c r="AC1453">
        <v>77.89422100292461</v>
      </c>
      <c r="AD1453">
        <v>86.045090344757426</v>
      </c>
      <c r="AE1453">
        <v>7.4338628613907803E-2</v>
      </c>
      <c r="AF1453">
        <v>6.4007000454085014E-2</v>
      </c>
      <c r="AG1453">
        <v>2854.282608695652</v>
      </c>
      <c r="AH1453">
        <v>100</v>
      </c>
      <c r="AI1453">
        <v>100</v>
      </c>
      <c r="AJ1453">
        <v>1178.9513332700728</v>
      </c>
      <c r="AK1453">
        <v>-4.4485948172774812</v>
      </c>
      <c r="AL1453">
        <v>-2.1673140498843471</v>
      </c>
      <c r="AM1453">
        <v>-12.890430894508029</v>
      </c>
      <c r="AN1453">
        <v>99</v>
      </c>
      <c r="AO1453">
        <v>99</v>
      </c>
      <c r="AP1453">
        <v>31</v>
      </c>
      <c r="AQ1453">
        <v>99</v>
      </c>
      <c r="AR1453">
        <v>200.63043478260872</v>
      </c>
      <c r="AS1453">
        <v>31.773860694286476</v>
      </c>
    </row>
    <row r="1454" spans="1:45">
      <c r="A1454">
        <v>20</v>
      </c>
      <c r="B1454">
        <v>104</v>
      </c>
      <c r="C1454">
        <v>2022</v>
      </c>
      <c r="D1454">
        <v>99</v>
      </c>
      <c r="E1454">
        <v>99</v>
      </c>
      <c r="F1454">
        <v>99</v>
      </c>
      <c r="G1454">
        <v>99</v>
      </c>
      <c r="H1454">
        <v>99</v>
      </c>
      <c r="I1454">
        <v>99</v>
      </c>
      <c r="J1454">
        <v>999</v>
      </c>
      <c r="K1454">
        <v>99</v>
      </c>
      <c r="L1454">
        <v>99</v>
      </c>
      <c r="M1454">
        <v>99</v>
      </c>
      <c r="N1454">
        <v>99</v>
      </c>
      <c r="O1454">
        <v>99</v>
      </c>
      <c r="P1454">
        <v>9999</v>
      </c>
      <c r="AN1454">
        <v>99</v>
      </c>
      <c r="AO1454">
        <v>99</v>
      </c>
      <c r="AP1454">
        <v>32</v>
      </c>
      <c r="AQ1454">
        <v>99</v>
      </c>
    </row>
    <row r="1455" spans="1:45">
      <c r="A1455">
        <v>20</v>
      </c>
      <c r="B1455">
        <v>105</v>
      </c>
      <c r="C1455">
        <v>2022</v>
      </c>
      <c r="D1455">
        <v>99</v>
      </c>
      <c r="E1455">
        <v>99</v>
      </c>
      <c r="F1455">
        <v>99</v>
      </c>
      <c r="G1455">
        <v>99</v>
      </c>
      <c r="H1455">
        <v>99</v>
      </c>
      <c r="I1455">
        <v>99</v>
      </c>
      <c r="J1455">
        <v>999</v>
      </c>
      <c r="K1455">
        <v>99</v>
      </c>
      <c r="L1455">
        <v>99</v>
      </c>
      <c r="M1455">
        <v>99</v>
      </c>
      <c r="N1455">
        <v>99</v>
      </c>
      <c r="O1455">
        <v>99</v>
      </c>
      <c r="P1455">
        <v>9999</v>
      </c>
      <c r="AN1455">
        <v>99</v>
      </c>
      <c r="AO1455">
        <v>99</v>
      </c>
      <c r="AP1455">
        <v>33</v>
      </c>
      <c r="AQ1455">
        <v>99</v>
      </c>
    </row>
    <row r="1456" spans="1:45">
      <c r="A1456">
        <v>20</v>
      </c>
      <c r="B1456">
        <v>106</v>
      </c>
      <c r="C1456">
        <v>2022</v>
      </c>
      <c r="D1456">
        <v>99</v>
      </c>
      <c r="E1456">
        <v>99</v>
      </c>
      <c r="F1456">
        <v>99</v>
      </c>
      <c r="G1456">
        <v>99</v>
      </c>
      <c r="H1456">
        <v>99</v>
      </c>
      <c r="I1456">
        <v>99</v>
      </c>
      <c r="J1456">
        <v>999</v>
      </c>
      <c r="K1456">
        <v>99</v>
      </c>
      <c r="L1456">
        <v>99</v>
      </c>
      <c r="M1456">
        <v>99</v>
      </c>
      <c r="N1456">
        <v>99</v>
      </c>
      <c r="O1456">
        <v>99</v>
      </c>
      <c r="P1456">
        <v>9999</v>
      </c>
      <c r="AN1456">
        <v>99</v>
      </c>
      <c r="AO1456">
        <v>99</v>
      </c>
      <c r="AP1456">
        <v>34</v>
      </c>
      <c r="AQ1456">
        <v>99</v>
      </c>
    </row>
    <row r="1457" spans="1:45">
      <c r="A1457">
        <v>20</v>
      </c>
      <c r="B1457">
        <v>107</v>
      </c>
      <c r="C1457">
        <v>2022</v>
      </c>
      <c r="D1457">
        <v>99</v>
      </c>
      <c r="E1457">
        <v>99</v>
      </c>
      <c r="F1457">
        <v>99</v>
      </c>
      <c r="G1457">
        <v>99</v>
      </c>
      <c r="H1457">
        <v>99</v>
      </c>
      <c r="I1457">
        <v>99</v>
      </c>
      <c r="J1457">
        <v>999</v>
      </c>
      <c r="K1457">
        <v>99</v>
      </c>
      <c r="L1457">
        <v>99</v>
      </c>
      <c r="M1457">
        <v>99</v>
      </c>
      <c r="N1457">
        <v>99</v>
      </c>
      <c r="O1457">
        <v>99</v>
      </c>
      <c r="P1457">
        <v>9999</v>
      </c>
      <c r="Q1457">
        <v>3</v>
      </c>
      <c r="R1457">
        <v>3</v>
      </c>
      <c r="S1457">
        <v>6.6666666666666687</v>
      </c>
      <c r="T1457">
        <v>13</v>
      </c>
      <c r="U1457">
        <v>353.76666666666654</v>
      </c>
      <c r="V1457">
        <v>100</v>
      </c>
      <c r="W1457">
        <v>100</v>
      </c>
      <c r="X1457">
        <v>33.333333333333343</v>
      </c>
      <c r="Y1457">
        <v>77.776831740278382</v>
      </c>
      <c r="Z1457">
        <v>0.9428090415820618</v>
      </c>
      <c r="AA1457">
        <v>2.1602468994692874</v>
      </c>
      <c r="AB1457">
        <v>99.582049092206177</v>
      </c>
      <c r="AC1457">
        <v>72.095810695237418</v>
      </c>
      <c r="AD1457">
        <v>65.465367070797811</v>
      </c>
      <c r="AE1457">
        <v>4.8481714313418122E-3</v>
      </c>
      <c r="AF1457">
        <v>5.7089360099101113E-3</v>
      </c>
      <c r="AG1457">
        <v>2608.6666666666661</v>
      </c>
      <c r="AH1457">
        <v>100</v>
      </c>
      <c r="AI1457">
        <v>100</v>
      </c>
      <c r="AJ1457">
        <v>462.80329394775202</v>
      </c>
      <c r="AK1457">
        <v>-66.432734280748747</v>
      </c>
      <c r="AL1457">
        <v>3.9008996222924224</v>
      </c>
      <c r="AM1457">
        <v>-72.981619526870659</v>
      </c>
      <c r="AN1457">
        <v>99</v>
      </c>
      <c r="AO1457">
        <v>99</v>
      </c>
      <c r="AP1457">
        <v>39</v>
      </c>
      <c r="AQ1457">
        <v>99</v>
      </c>
      <c r="AR1457">
        <v>214</v>
      </c>
      <c r="AS1457">
        <v>35.483685572910986</v>
      </c>
    </row>
    <row r="1458" spans="1:45">
      <c r="A1458">
        <v>20</v>
      </c>
      <c r="B1458">
        <v>108</v>
      </c>
      <c r="C1458">
        <v>2022</v>
      </c>
      <c r="D1458">
        <v>99</v>
      </c>
      <c r="E1458">
        <v>99</v>
      </c>
      <c r="F1458">
        <v>99</v>
      </c>
      <c r="G1458">
        <v>99</v>
      </c>
      <c r="H1458">
        <v>99</v>
      </c>
      <c r="I1458">
        <v>99</v>
      </c>
      <c r="J1458">
        <v>999</v>
      </c>
      <c r="K1458">
        <v>99</v>
      </c>
      <c r="L1458">
        <v>99</v>
      </c>
      <c r="M1458">
        <v>99</v>
      </c>
      <c r="N1458">
        <v>99</v>
      </c>
      <c r="O1458">
        <v>99</v>
      </c>
      <c r="P1458">
        <v>9999</v>
      </c>
      <c r="AN1458">
        <v>99</v>
      </c>
      <c r="AO1458">
        <v>99</v>
      </c>
      <c r="AP1458">
        <v>40</v>
      </c>
      <c r="AQ1458">
        <v>99</v>
      </c>
    </row>
    <row r="1459" spans="1:45">
      <c r="A1459">
        <v>20</v>
      </c>
      <c r="B1459">
        <v>109</v>
      </c>
      <c r="C1459">
        <v>2022</v>
      </c>
      <c r="D1459">
        <v>99</v>
      </c>
      <c r="E1459">
        <v>99</v>
      </c>
      <c r="F1459">
        <v>99</v>
      </c>
      <c r="G1459">
        <v>99</v>
      </c>
      <c r="H1459">
        <v>99</v>
      </c>
      <c r="I1459">
        <v>99</v>
      </c>
      <c r="J1459">
        <v>999</v>
      </c>
      <c r="K1459">
        <v>99</v>
      </c>
      <c r="L1459">
        <v>99</v>
      </c>
      <c r="M1459">
        <v>99</v>
      </c>
      <c r="N1459">
        <v>99</v>
      </c>
      <c r="O1459">
        <v>99</v>
      </c>
      <c r="P1459">
        <v>9999</v>
      </c>
      <c r="Q1459">
        <v>1388</v>
      </c>
      <c r="R1459">
        <v>3386</v>
      </c>
      <c r="S1459">
        <v>4.9778368794326244</v>
      </c>
      <c r="T1459">
        <v>8.444477259303012</v>
      </c>
      <c r="U1459">
        <v>322.35770525693943</v>
      </c>
      <c r="V1459">
        <v>40.992321323095098</v>
      </c>
      <c r="W1459">
        <v>74.60129946839929</v>
      </c>
      <c r="X1459">
        <v>33.786178381571176</v>
      </c>
      <c r="Y1459">
        <v>69.811171383472171</v>
      </c>
      <c r="Z1459">
        <v>2.0912285554723478</v>
      </c>
      <c r="AA1459">
        <v>2.8274904460160721</v>
      </c>
      <c r="AB1459">
        <v>83.767925908376142</v>
      </c>
      <c r="AC1459">
        <v>71.112090156864156</v>
      </c>
      <c r="AD1459">
        <v>73.470756811385314</v>
      </c>
      <c r="AE1459">
        <v>5.4719694888411246</v>
      </c>
      <c r="AF1459">
        <v>5.8714047548504089</v>
      </c>
      <c r="AG1459">
        <v>2462.2717070289418</v>
      </c>
      <c r="AH1459">
        <v>99.734199645599517</v>
      </c>
      <c r="AI1459">
        <v>100</v>
      </c>
      <c r="AJ1459">
        <v>925.65296026314627</v>
      </c>
      <c r="AK1459">
        <v>7.0298560550012388</v>
      </c>
      <c r="AL1459">
        <v>0.81664774248014449</v>
      </c>
      <c r="AM1459">
        <v>10.678712730978848</v>
      </c>
      <c r="AN1459">
        <v>99</v>
      </c>
      <c r="AO1459">
        <v>99</v>
      </c>
      <c r="AP1459">
        <v>98</v>
      </c>
      <c r="AQ1459">
        <v>99</v>
      </c>
      <c r="AR1459">
        <v>221.44477259303017</v>
      </c>
      <c r="AS1459">
        <v>29.688336923019847</v>
      </c>
    </row>
    <row r="1460" spans="1:45">
      <c r="A1460">
        <v>20</v>
      </c>
      <c r="B1460">
        <v>110</v>
      </c>
      <c r="C1460">
        <v>2022</v>
      </c>
      <c r="D1460">
        <v>99</v>
      </c>
      <c r="E1460">
        <v>99</v>
      </c>
      <c r="F1460">
        <v>99</v>
      </c>
      <c r="G1460">
        <v>99</v>
      </c>
      <c r="H1460">
        <v>99</v>
      </c>
      <c r="I1460">
        <v>99</v>
      </c>
      <c r="J1460">
        <v>999</v>
      </c>
      <c r="K1460">
        <v>99</v>
      </c>
      <c r="L1460">
        <v>99</v>
      </c>
      <c r="M1460">
        <v>99</v>
      </c>
      <c r="N1460">
        <v>99</v>
      </c>
      <c r="O1460">
        <v>99</v>
      </c>
      <c r="P1460">
        <v>9999</v>
      </c>
      <c r="Q1460">
        <v>382</v>
      </c>
      <c r="R1460">
        <v>514</v>
      </c>
      <c r="S1460">
        <v>3.6536964980544751</v>
      </c>
      <c r="T1460">
        <v>8.0583657587548618</v>
      </c>
      <c r="U1460">
        <v>295.33570038910523</v>
      </c>
      <c r="V1460">
        <v>13.424124513618672</v>
      </c>
      <c r="W1460">
        <v>71.984435797665384</v>
      </c>
      <c r="X1460">
        <v>15.758754863813229</v>
      </c>
      <c r="Y1460">
        <v>57.86653305879608</v>
      </c>
      <c r="Z1460">
        <v>1.6160418912478389</v>
      </c>
      <c r="AA1460">
        <v>2.7104958938788579</v>
      </c>
      <c r="AB1460">
        <v>85.684808690069062</v>
      </c>
      <c r="AC1460">
        <v>78.638146545065482</v>
      </c>
      <c r="AD1460">
        <v>82.941203640326279</v>
      </c>
      <c r="AE1460">
        <v>0.83065337190323052</v>
      </c>
      <c r="AF1460">
        <v>0.81657499678807199</v>
      </c>
      <c r="AG1460">
        <v>2206.9630350194552</v>
      </c>
      <c r="AH1460">
        <v>100</v>
      </c>
      <c r="AI1460">
        <v>0</v>
      </c>
      <c r="AJ1460">
        <v>784.51829912922346</v>
      </c>
      <c r="AK1460">
        <v>13.49696985150447</v>
      </c>
      <c r="AL1460">
        <v>11.016702084777153</v>
      </c>
      <c r="AM1460">
        <v>21.327400959796549</v>
      </c>
      <c r="AN1460">
        <v>99</v>
      </c>
      <c r="AO1460">
        <v>99</v>
      </c>
      <c r="AP1460">
        <v>99</v>
      </c>
      <c r="AQ1460">
        <v>99</v>
      </c>
      <c r="AR1460">
        <v>222.83268482490277</v>
      </c>
      <c r="AS1460">
        <v>26.691168871112541</v>
      </c>
    </row>
    <row r="1461" spans="1:45">
      <c r="A1461">
        <v>21</v>
      </c>
      <c r="B1461">
        <v>1</v>
      </c>
      <c r="C1461">
        <v>2024</v>
      </c>
      <c r="D1461">
        <v>99</v>
      </c>
      <c r="E1461">
        <v>99</v>
      </c>
      <c r="F1461">
        <v>99</v>
      </c>
      <c r="G1461">
        <v>99</v>
      </c>
      <c r="H1461">
        <v>99</v>
      </c>
      <c r="I1461">
        <v>99</v>
      </c>
      <c r="J1461">
        <v>999</v>
      </c>
      <c r="K1461">
        <v>99</v>
      </c>
      <c r="L1461">
        <v>99</v>
      </c>
      <c r="M1461">
        <v>99</v>
      </c>
      <c r="N1461">
        <v>99</v>
      </c>
      <c r="O1461">
        <v>99</v>
      </c>
      <c r="P1461">
        <v>9999</v>
      </c>
      <c r="Q1461">
        <v>2254</v>
      </c>
      <c r="R1461">
        <v>3700</v>
      </c>
      <c r="S1461">
        <v>3.6677890011223342</v>
      </c>
      <c r="T1461">
        <v>7.6886486486486492</v>
      </c>
      <c r="U1461">
        <v>287.61494594594569</v>
      </c>
      <c r="V1461">
        <v>18.054054054054056</v>
      </c>
      <c r="W1461">
        <v>67.324324324324309</v>
      </c>
      <c r="X1461">
        <v>13.83783783783784</v>
      </c>
      <c r="Y1461">
        <v>58.594945367025133</v>
      </c>
      <c r="Z1461">
        <v>1.5772965427549019</v>
      </c>
      <c r="AA1461">
        <v>2.6445928130475003</v>
      </c>
      <c r="AB1461">
        <v>41.614184516055495</v>
      </c>
      <c r="AC1461">
        <v>65.738285339692197</v>
      </c>
      <c r="AD1461">
        <v>50.679159460656365</v>
      </c>
      <c r="AE1461">
        <v>6.9202857890996148</v>
      </c>
      <c r="AF1461">
        <v>6.5536777045120491</v>
      </c>
      <c r="AG1461">
        <v>0</v>
      </c>
      <c r="AH1461">
        <v>0</v>
      </c>
      <c r="AI1461">
        <v>0</v>
      </c>
      <c r="AN1461">
        <v>99</v>
      </c>
      <c r="AO1461">
        <v>99</v>
      </c>
      <c r="AQ1461">
        <v>0</v>
      </c>
    </row>
    <row r="1462" spans="1:45">
      <c r="A1462">
        <v>21</v>
      </c>
      <c r="B1462">
        <v>2</v>
      </c>
      <c r="C1462">
        <v>2024</v>
      </c>
      <c r="D1462">
        <v>99</v>
      </c>
      <c r="E1462">
        <v>99</v>
      </c>
      <c r="F1462">
        <v>99</v>
      </c>
      <c r="G1462">
        <v>99</v>
      </c>
      <c r="H1462">
        <v>99</v>
      </c>
      <c r="I1462">
        <v>99</v>
      </c>
      <c r="J1462">
        <v>999</v>
      </c>
      <c r="K1462">
        <v>99</v>
      </c>
      <c r="L1462">
        <v>99</v>
      </c>
      <c r="M1462">
        <v>99</v>
      </c>
      <c r="N1462">
        <v>99</v>
      </c>
      <c r="O1462">
        <v>99</v>
      </c>
      <c r="P1462">
        <v>9999</v>
      </c>
      <c r="AN1462">
        <v>99</v>
      </c>
      <c r="AO1462">
        <v>99</v>
      </c>
      <c r="AQ1462">
        <v>50</v>
      </c>
    </row>
    <row r="1463" spans="1:45">
      <c r="A1463">
        <v>21</v>
      </c>
      <c r="B1463">
        <v>3</v>
      </c>
      <c r="C1463">
        <v>2024</v>
      </c>
      <c r="D1463">
        <v>99</v>
      </c>
      <c r="E1463">
        <v>99</v>
      </c>
      <c r="F1463">
        <v>99</v>
      </c>
      <c r="G1463">
        <v>99</v>
      </c>
      <c r="H1463">
        <v>99</v>
      </c>
      <c r="I1463">
        <v>99</v>
      </c>
      <c r="J1463">
        <v>999</v>
      </c>
      <c r="K1463">
        <v>99</v>
      </c>
      <c r="L1463">
        <v>99</v>
      </c>
      <c r="M1463">
        <v>99</v>
      </c>
      <c r="N1463">
        <v>99</v>
      </c>
      <c r="O1463">
        <v>99</v>
      </c>
      <c r="P1463">
        <v>9999</v>
      </c>
      <c r="AN1463">
        <v>99</v>
      </c>
      <c r="AO1463">
        <v>99</v>
      </c>
      <c r="AQ1463">
        <v>100</v>
      </c>
    </row>
    <row r="1464" spans="1:45">
      <c r="A1464">
        <v>21</v>
      </c>
      <c r="B1464">
        <v>4</v>
      </c>
      <c r="C1464">
        <v>2024</v>
      </c>
      <c r="D1464">
        <v>99</v>
      </c>
      <c r="E1464">
        <v>99</v>
      </c>
      <c r="F1464">
        <v>99</v>
      </c>
      <c r="G1464">
        <v>99</v>
      </c>
      <c r="H1464">
        <v>99</v>
      </c>
      <c r="I1464">
        <v>99</v>
      </c>
      <c r="J1464">
        <v>999</v>
      </c>
      <c r="K1464">
        <v>99</v>
      </c>
      <c r="L1464">
        <v>99</v>
      </c>
      <c r="M1464">
        <v>99</v>
      </c>
      <c r="N1464">
        <v>99</v>
      </c>
      <c r="O1464">
        <v>99</v>
      </c>
      <c r="P1464">
        <v>9999</v>
      </c>
      <c r="AN1464">
        <v>99</v>
      </c>
      <c r="AO1464">
        <v>99</v>
      </c>
      <c r="AQ1464">
        <v>150</v>
      </c>
    </row>
    <row r="1465" spans="1:45">
      <c r="A1465">
        <v>21</v>
      </c>
      <c r="B1465">
        <v>5</v>
      </c>
      <c r="C1465">
        <v>2024</v>
      </c>
      <c r="D1465">
        <v>99</v>
      </c>
      <c r="E1465">
        <v>99</v>
      </c>
      <c r="F1465">
        <v>99</v>
      </c>
      <c r="G1465">
        <v>99</v>
      </c>
      <c r="H1465">
        <v>99</v>
      </c>
      <c r="I1465">
        <v>99</v>
      </c>
      <c r="J1465">
        <v>999</v>
      </c>
      <c r="K1465">
        <v>99</v>
      </c>
      <c r="L1465">
        <v>99</v>
      </c>
      <c r="M1465">
        <v>99</v>
      </c>
      <c r="N1465">
        <v>99</v>
      </c>
      <c r="O1465">
        <v>99</v>
      </c>
      <c r="P1465">
        <v>9999</v>
      </c>
      <c r="AN1465">
        <v>99</v>
      </c>
      <c r="AO1465">
        <v>99</v>
      </c>
      <c r="AQ1465">
        <v>200</v>
      </c>
    </row>
    <row r="1466" spans="1:45">
      <c r="A1466">
        <v>21</v>
      </c>
      <c r="B1466">
        <v>6</v>
      </c>
      <c r="C1466">
        <v>2024</v>
      </c>
      <c r="D1466">
        <v>99</v>
      </c>
      <c r="E1466">
        <v>99</v>
      </c>
      <c r="F1466">
        <v>99</v>
      </c>
      <c r="G1466">
        <v>99</v>
      </c>
      <c r="H1466">
        <v>99</v>
      </c>
      <c r="I1466">
        <v>99</v>
      </c>
      <c r="J1466">
        <v>999</v>
      </c>
      <c r="K1466">
        <v>99</v>
      </c>
      <c r="L1466">
        <v>99</v>
      </c>
      <c r="M1466">
        <v>99</v>
      </c>
      <c r="N1466">
        <v>99</v>
      </c>
      <c r="O1466">
        <v>99</v>
      </c>
      <c r="P1466">
        <v>9999</v>
      </c>
      <c r="AN1466">
        <v>99</v>
      </c>
      <c r="AO1466">
        <v>99</v>
      </c>
      <c r="AQ1466">
        <v>250</v>
      </c>
    </row>
    <row r="1467" spans="1:45">
      <c r="A1467">
        <v>21</v>
      </c>
      <c r="B1467">
        <v>7</v>
      </c>
      <c r="C1467">
        <v>2024</v>
      </c>
      <c r="D1467">
        <v>99</v>
      </c>
      <c r="E1467">
        <v>99</v>
      </c>
      <c r="F1467">
        <v>99</v>
      </c>
      <c r="G1467">
        <v>99</v>
      </c>
      <c r="H1467">
        <v>99</v>
      </c>
      <c r="I1467">
        <v>99</v>
      </c>
      <c r="J1467">
        <v>999</v>
      </c>
      <c r="K1467">
        <v>99</v>
      </c>
      <c r="L1467">
        <v>99</v>
      </c>
      <c r="M1467">
        <v>99</v>
      </c>
      <c r="N1467">
        <v>99</v>
      </c>
      <c r="O1467">
        <v>99</v>
      </c>
      <c r="P1467">
        <v>9999</v>
      </c>
      <c r="AN1467">
        <v>99</v>
      </c>
      <c r="AO1467">
        <v>99</v>
      </c>
      <c r="AQ1467">
        <v>300</v>
      </c>
    </row>
    <row r="1468" spans="1:45">
      <c r="A1468">
        <v>21</v>
      </c>
      <c r="B1468">
        <v>8</v>
      </c>
      <c r="C1468">
        <v>2024</v>
      </c>
      <c r="D1468">
        <v>99</v>
      </c>
      <c r="E1468">
        <v>99</v>
      </c>
      <c r="F1468">
        <v>99</v>
      </c>
      <c r="G1468">
        <v>99</v>
      </c>
      <c r="H1468">
        <v>99</v>
      </c>
      <c r="I1468">
        <v>99</v>
      </c>
      <c r="J1468">
        <v>999</v>
      </c>
      <c r="K1468">
        <v>99</v>
      </c>
      <c r="L1468">
        <v>99</v>
      </c>
      <c r="M1468">
        <v>99</v>
      </c>
      <c r="N1468">
        <v>99</v>
      </c>
      <c r="O1468">
        <v>99</v>
      </c>
      <c r="P1468">
        <v>9999</v>
      </c>
      <c r="AN1468">
        <v>99</v>
      </c>
      <c r="AO1468">
        <v>99</v>
      </c>
      <c r="AQ1468">
        <v>350</v>
      </c>
    </row>
    <row r="1469" spans="1:45">
      <c r="A1469">
        <v>21</v>
      </c>
      <c r="B1469">
        <v>9</v>
      </c>
      <c r="C1469">
        <v>2024</v>
      </c>
      <c r="D1469">
        <v>99</v>
      </c>
      <c r="E1469">
        <v>99</v>
      </c>
      <c r="F1469">
        <v>99</v>
      </c>
      <c r="G1469">
        <v>99</v>
      </c>
      <c r="H1469">
        <v>99</v>
      </c>
      <c r="I1469">
        <v>99</v>
      </c>
      <c r="J1469">
        <v>999</v>
      </c>
      <c r="K1469">
        <v>99</v>
      </c>
      <c r="L1469">
        <v>99</v>
      </c>
      <c r="M1469">
        <v>99</v>
      </c>
      <c r="N1469">
        <v>99</v>
      </c>
      <c r="O1469">
        <v>99</v>
      </c>
      <c r="P1469">
        <v>9999</v>
      </c>
      <c r="AN1469">
        <v>99</v>
      </c>
      <c r="AO1469">
        <v>99</v>
      </c>
      <c r="AQ1469">
        <v>400</v>
      </c>
    </row>
    <row r="1470" spans="1:45">
      <c r="A1470">
        <v>21</v>
      </c>
      <c r="B1470">
        <v>10</v>
      </c>
      <c r="C1470">
        <v>2024</v>
      </c>
      <c r="D1470">
        <v>99</v>
      </c>
      <c r="E1470">
        <v>99</v>
      </c>
      <c r="F1470">
        <v>99</v>
      </c>
      <c r="G1470">
        <v>99</v>
      </c>
      <c r="H1470">
        <v>99</v>
      </c>
      <c r="I1470">
        <v>99</v>
      </c>
      <c r="J1470">
        <v>999</v>
      </c>
      <c r="K1470">
        <v>99</v>
      </c>
      <c r="L1470">
        <v>99</v>
      </c>
      <c r="M1470">
        <v>99</v>
      </c>
      <c r="N1470">
        <v>99</v>
      </c>
      <c r="O1470">
        <v>99</v>
      </c>
      <c r="P1470">
        <v>9999</v>
      </c>
      <c r="AN1470">
        <v>99</v>
      </c>
      <c r="AO1470">
        <v>99</v>
      </c>
      <c r="AQ1470">
        <v>450</v>
      </c>
    </row>
    <row r="1471" spans="1:45">
      <c r="A1471">
        <v>21</v>
      </c>
      <c r="B1471">
        <v>11</v>
      </c>
      <c r="C1471">
        <v>2024</v>
      </c>
      <c r="D1471">
        <v>99</v>
      </c>
      <c r="E1471">
        <v>99</v>
      </c>
      <c r="F1471">
        <v>99</v>
      </c>
      <c r="G1471">
        <v>99</v>
      </c>
      <c r="H1471">
        <v>99</v>
      </c>
      <c r="I1471">
        <v>99</v>
      </c>
      <c r="J1471">
        <v>999</v>
      </c>
      <c r="K1471">
        <v>99</v>
      </c>
      <c r="L1471">
        <v>99</v>
      </c>
      <c r="M1471">
        <v>99</v>
      </c>
      <c r="N1471">
        <v>99</v>
      </c>
      <c r="O1471">
        <v>99</v>
      </c>
      <c r="P1471">
        <v>9999</v>
      </c>
      <c r="AN1471">
        <v>99</v>
      </c>
      <c r="AO1471">
        <v>99</v>
      </c>
      <c r="AQ1471">
        <v>500</v>
      </c>
    </row>
    <row r="1472" spans="1:45">
      <c r="A1472">
        <v>21</v>
      </c>
      <c r="B1472">
        <v>12</v>
      </c>
      <c r="C1472">
        <v>2024</v>
      </c>
      <c r="D1472">
        <v>99</v>
      </c>
      <c r="E1472">
        <v>99</v>
      </c>
      <c r="F1472">
        <v>99</v>
      </c>
      <c r="G1472">
        <v>99</v>
      </c>
      <c r="H1472">
        <v>99</v>
      </c>
      <c r="I1472">
        <v>99</v>
      </c>
      <c r="J1472">
        <v>999</v>
      </c>
      <c r="K1472">
        <v>99</v>
      </c>
      <c r="L1472">
        <v>99</v>
      </c>
      <c r="M1472">
        <v>99</v>
      </c>
      <c r="N1472">
        <v>99</v>
      </c>
      <c r="O1472">
        <v>99</v>
      </c>
      <c r="P1472">
        <v>9999</v>
      </c>
      <c r="Q1472">
        <v>1</v>
      </c>
      <c r="R1472">
        <v>1</v>
      </c>
      <c r="S1472">
        <v>5</v>
      </c>
      <c r="T1472">
        <v>10</v>
      </c>
      <c r="U1472">
        <v>380.6</v>
      </c>
      <c r="V1472">
        <v>0</v>
      </c>
      <c r="W1472">
        <v>100</v>
      </c>
      <c r="X1472">
        <v>100</v>
      </c>
      <c r="Y1472">
        <v>0</v>
      </c>
      <c r="Z1472">
        <v>0</v>
      </c>
      <c r="AA1472">
        <v>0</v>
      </c>
      <c r="AE1472">
        <v>1.8703475105674627E-3</v>
      </c>
      <c r="AF1472">
        <v>2.343908690924594E-3</v>
      </c>
      <c r="AG1472">
        <v>541</v>
      </c>
      <c r="AH1472">
        <v>0</v>
      </c>
      <c r="AI1472">
        <v>0</v>
      </c>
      <c r="AJ1472">
        <v>0</v>
      </c>
      <c r="AN1472">
        <v>99</v>
      </c>
      <c r="AO1472">
        <v>99</v>
      </c>
      <c r="AQ1472">
        <v>550</v>
      </c>
      <c r="AR1472">
        <v>247</v>
      </c>
      <c r="AS1472">
        <v>25.283320845407889</v>
      </c>
    </row>
    <row r="1473" spans="1:45">
      <c r="A1473">
        <v>21</v>
      </c>
      <c r="B1473">
        <v>13</v>
      </c>
      <c r="C1473">
        <v>2024</v>
      </c>
      <c r="D1473">
        <v>99</v>
      </c>
      <c r="E1473">
        <v>99</v>
      </c>
      <c r="F1473">
        <v>99</v>
      </c>
      <c r="G1473">
        <v>99</v>
      </c>
      <c r="H1473">
        <v>99</v>
      </c>
      <c r="I1473">
        <v>99</v>
      </c>
      <c r="J1473">
        <v>999</v>
      </c>
      <c r="K1473">
        <v>99</v>
      </c>
      <c r="L1473">
        <v>99</v>
      </c>
      <c r="M1473">
        <v>99</v>
      </c>
      <c r="N1473">
        <v>99</v>
      </c>
      <c r="O1473">
        <v>99</v>
      </c>
      <c r="P1473">
        <v>9999</v>
      </c>
      <c r="Q1473">
        <v>2</v>
      </c>
      <c r="R1473">
        <v>2</v>
      </c>
      <c r="S1473">
        <v>4</v>
      </c>
      <c r="T1473">
        <v>6</v>
      </c>
      <c r="U1473">
        <v>287.45000000000005</v>
      </c>
      <c r="V1473">
        <v>0</v>
      </c>
      <c r="W1473">
        <v>50</v>
      </c>
      <c r="X1473">
        <v>0</v>
      </c>
      <c r="Y1473">
        <v>36.149999999999693</v>
      </c>
      <c r="Z1473">
        <v>0</v>
      </c>
      <c r="AA1473">
        <v>1</v>
      </c>
      <c r="AC1473">
        <v>100.00000000000038</v>
      </c>
      <c r="AE1473">
        <v>3.7406950211349255E-3</v>
      </c>
      <c r="AF1473">
        <v>3.5404968639320801E-3</v>
      </c>
      <c r="AG1473">
        <v>559</v>
      </c>
      <c r="AH1473">
        <v>100</v>
      </c>
      <c r="AI1473">
        <v>0</v>
      </c>
      <c r="AJ1473">
        <v>7</v>
      </c>
      <c r="AK1473">
        <v>-100.00000000000765</v>
      </c>
      <c r="AL1473">
        <v>-100</v>
      </c>
      <c r="AN1473">
        <v>99</v>
      </c>
      <c r="AO1473">
        <v>99</v>
      </c>
      <c r="AQ1473">
        <v>600</v>
      </c>
      <c r="AR1473">
        <v>225</v>
      </c>
      <c r="AS1473">
        <v>25.130448115480871</v>
      </c>
    </row>
    <row r="1474" spans="1:45">
      <c r="A1474">
        <v>21</v>
      </c>
      <c r="B1474">
        <v>14</v>
      </c>
      <c r="C1474">
        <v>2024</v>
      </c>
      <c r="D1474">
        <v>99</v>
      </c>
      <c r="E1474">
        <v>99</v>
      </c>
      <c r="F1474">
        <v>99</v>
      </c>
      <c r="G1474">
        <v>99</v>
      </c>
      <c r="H1474">
        <v>99</v>
      </c>
      <c r="I1474">
        <v>99</v>
      </c>
      <c r="J1474">
        <v>999</v>
      </c>
      <c r="K1474">
        <v>99</v>
      </c>
      <c r="L1474">
        <v>99</v>
      </c>
      <c r="M1474">
        <v>99</v>
      </c>
      <c r="N1474">
        <v>99</v>
      </c>
      <c r="O1474">
        <v>99</v>
      </c>
      <c r="P1474">
        <v>9999</v>
      </c>
      <c r="AN1474">
        <v>99</v>
      </c>
      <c r="AO1474">
        <v>99</v>
      </c>
      <c r="AQ1474">
        <v>650</v>
      </c>
    </row>
    <row r="1475" spans="1:45">
      <c r="A1475">
        <v>21</v>
      </c>
      <c r="B1475">
        <v>15</v>
      </c>
      <c r="C1475">
        <v>2024</v>
      </c>
      <c r="D1475">
        <v>99</v>
      </c>
      <c r="E1475">
        <v>99</v>
      </c>
      <c r="F1475">
        <v>99</v>
      </c>
      <c r="G1475">
        <v>99</v>
      </c>
      <c r="H1475">
        <v>99</v>
      </c>
      <c r="I1475">
        <v>99</v>
      </c>
      <c r="J1475">
        <v>999</v>
      </c>
      <c r="K1475">
        <v>99</v>
      </c>
      <c r="L1475">
        <v>99</v>
      </c>
      <c r="M1475">
        <v>99</v>
      </c>
      <c r="N1475">
        <v>99</v>
      </c>
      <c r="O1475">
        <v>99</v>
      </c>
      <c r="P1475">
        <v>9999</v>
      </c>
      <c r="AN1475">
        <v>99</v>
      </c>
      <c r="AO1475">
        <v>99</v>
      </c>
      <c r="AQ1475">
        <v>700</v>
      </c>
    </row>
    <row r="1476" spans="1:45">
      <c r="A1476">
        <v>21</v>
      </c>
      <c r="B1476">
        <v>16</v>
      </c>
      <c r="C1476">
        <v>2024</v>
      </c>
      <c r="D1476">
        <v>99</v>
      </c>
      <c r="E1476">
        <v>99</v>
      </c>
      <c r="F1476">
        <v>99</v>
      </c>
      <c r="G1476">
        <v>99</v>
      </c>
      <c r="H1476">
        <v>99</v>
      </c>
      <c r="I1476">
        <v>99</v>
      </c>
      <c r="J1476">
        <v>999</v>
      </c>
      <c r="K1476">
        <v>99</v>
      </c>
      <c r="L1476">
        <v>99</v>
      </c>
      <c r="M1476">
        <v>99</v>
      </c>
      <c r="N1476">
        <v>99</v>
      </c>
      <c r="O1476">
        <v>99</v>
      </c>
      <c r="P1476">
        <v>9999</v>
      </c>
      <c r="AN1476">
        <v>99</v>
      </c>
      <c r="AO1476">
        <v>99</v>
      </c>
      <c r="AQ1476">
        <v>750</v>
      </c>
    </row>
    <row r="1477" spans="1:45">
      <c r="A1477">
        <v>21</v>
      </c>
      <c r="B1477">
        <v>17</v>
      </c>
      <c r="C1477">
        <v>2024</v>
      </c>
      <c r="D1477">
        <v>99</v>
      </c>
      <c r="E1477">
        <v>99</v>
      </c>
      <c r="F1477">
        <v>99</v>
      </c>
      <c r="G1477">
        <v>99</v>
      </c>
      <c r="H1477">
        <v>99</v>
      </c>
      <c r="I1477">
        <v>99</v>
      </c>
      <c r="J1477">
        <v>999</v>
      </c>
      <c r="K1477">
        <v>99</v>
      </c>
      <c r="L1477">
        <v>99</v>
      </c>
      <c r="M1477">
        <v>99</v>
      </c>
      <c r="N1477">
        <v>99</v>
      </c>
      <c r="O1477">
        <v>99</v>
      </c>
      <c r="P1477">
        <v>9999</v>
      </c>
      <c r="Q1477">
        <v>1</v>
      </c>
      <c r="R1477">
        <v>1</v>
      </c>
      <c r="S1477">
        <v>3</v>
      </c>
      <c r="T1477">
        <v>6</v>
      </c>
      <c r="U1477">
        <v>243.8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E1477">
        <v>1.8703475105674627E-3</v>
      </c>
      <c r="AF1477">
        <v>1.5014317888791804E-3</v>
      </c>
      <c r="AG1477">
        <v>770</v>
      </c>
      <c r="AH1477">
        <v>100</v>
      </c>
      <c r="AI1477">
        <v>0</v>
      </c>
      <c r="AJ1477">
        <v>0</v>
      </c>
      <c r="AN1477">
        <v>99</v>
      </c>
      <c r="AO1477">
        <v>99</v>
      </c>
      <c r="AQ1477">
        <v>800</v>
      </c>
      <c r="AR1477">
        <v>216</v>
      </c>
      <c r="AS1477">
        <v>24.211883351115176</v>
      </c>
    </row>
    <row r="1478" spans="1:45">
      <c r="A1478">
        <v>21</v>
      </c>
      <c r="B1478">
        <v>18</v>
      </c>
      <c r="C1478">
        <v>2024</v>
      </c>
      <c r="D1478">
        <v>99</v>
      </c>
      <c r="E1478">
        <v>99</v>
      </c>
      <c r="F1478">
        <v>99</v>
      </c>
      <c r="G1478">
        <v>99</v>
      </c>
      <c r="H1478">
        <v>99</v>
      </c>
      <c r="I1478">
        <v>99</v>
      </c>
      <c r="J1478">
        <v>999</v>
      </c>
      <c r="K1478">
        <v>99</v>
      </c>
      <c r="L1478">
        <v>99</v>
      </c>
      <c r="M1478">
        <v>99</v>
      </c>
      <c r="N1478">
        <v>99</v>
      </c>
      <c r="O1478">
        <v>99</v>
      </c>
      <c r="P1478">
        <v>9999</v>
      </c>
      <c r="AN1478">
        <v>99</v>
      </c>
      <c r="AO1478">
        <v>99</v>
      </c>
      <c r="AQ1478">
        <v>850</v>
      </c>
    </row>
    <row r="1479" spans="1:45">
      <c r="A1479">
        <v>21</v>
      </c>
      <c r="B1479">
        <v>19</v>
      </c>
      <c r="C1479">
        <v>2024</v>
      </c>
      <c r="D1479">
        <v>99</v>
      </c>
      <c r="E1479">
        <v>99</v>
      </c>
      <c r="F1479">
        <v>99</v>
      </c>
      <c r="G1479">
        <v>99</v>
      </c>
      <c r="H1479">
        <v>99</v>
      </c>
      <c r="I1479">
        <v>99</v>
      </c>
      <c r="J1479">
        <v>999</v>
      </c>
      <c r="K1479">
        <v>99</v>
      </c>
      <c r="L1479">
        <v>99</v>
      </c>
      <c r="M1479">
        <v>99</v>
      </c>
      <c r="N1479">
        <v>99</v>
      </c>
      <c r="O1479">
        <v>99</v>
      </c>
      <c r="P1479">
        <v>9999</v>
      </c>
      <c r="AN1479">
        <v>99</v>
      </c>
      <c r="AO1479">
        <v>99</v>
      </c>
      <c r="AQ1479">
        <v>900</v>
      </c>
    </row>
    <row r="1480" spans="1:45">
      <c r="A1480">
        <v>21</v>
      </c>
      <c r="B1480">
        <v>20</v>
      </c>
      <c r="C1480">
        <v>2024</v>
      </c>
      <c r="D1480">
        <v>99</v>
      </c>
      <c r="E1480">
        <v>99</v>
      </c>
      <c r="F1480">
        <v>99</v>
      </c>
      <c r="G1480">
        <v>99</v>
      </c>
      <c r="H1480">
        <v>99</v>
      </c>
      <c r="I1480">
        <v>99</v>
      </c>
      <c r="J1480">
        <v>999</v>
      </c>
      <c r="K1480">
        <v>99</v>
      </c>
      <c r="L1480">
        <v>99</v>
      </c>
      <c r="M1480">
        <v>99</v>
      </c>
      <c r="N1480">
        <v>99</v>
      </c>
      <c r="O1480">
        <v>99</v>
      </c>
      <c r="P1480">
        <v>9999</v>
      </c>
      <c r="AN1480">
        <v>99</v>
      </c>
      <c r="AO1480">
        <v>99</v>
      </c>
      <c r="AQ1480">
        <v>950</v>
      </c>
    </row>
    <row r="1481" spans="1:45">
      <c r="A1481">
        <v>21</v>
      </c>
      <c r="B1481">
        <v>21</v>
      </c>
      <c r="C1481">
        <v>2024</v>
      </c>
      <c r="D1481">
        <v>99</v>
      </c>
      <c r="E1481">
        <v>99</v>
      </c>
      <c r="F1481">
        <v>99</v>
      </c>
      <c r="G1481">
        <v>99</v>
      </c>
      <c r="H1481">
        <v>99</v>
      </c>
      <c r="I1481">
        <v>99</v>
      </c>
      <c r="J1481">
        <v>999</v>
      </c>
      <c r="K1481">
        <v>99</v>
      </c>
      <c r="L1481">
        <v>99</v>
      </c>
      <c r="M1481">
        <v>99</v>
      </c>
      <c r="N1481">
        <v>99</v>
      </c>
      <c r="O1481">
        <v>99</v>
      </c>
      <c r="P1481">
        <v>9999</v>
      </c>
      <c r="Q1481">
        <v>1</v>
      </c>
      <c r="R1481">
        <v>1</v>
      </c>
      <c r="S1481">
        <v>3</v>
      </c>
      <c r="T1481">
        <v>8</v>
      </c>
      <c r="U1481">
        <v>298.5</v>
      </c>
      <c r="V1481">
        <v>0</v>
      </c>
      <c r="W1481">
        <v>100</v>
      </c>
      <c r="X1481">
        <v>0</v>
      </c>
      <c r="Y1481">
        <v>0</v>
      </c>
      <c r="Z1481">
        <v>0</v>
      </c>
      <c r="AA1481">
        <v>0</v>
      </c>
      <c r="AE1481">
        <v>1.8703475105674627E-3</v>
      </c>
      <c r="AF1481">
        <v>1.8382993805596197E-3</v>
      </c>
      <c r="AG1481">
        <v>956</v>
      </c>
      <c r="AH1481">
        <v>100</v>
      </c>
      <c r="AI1481">
        <v>0</v>
      </c>
      <c r="AJ1481">
        <v>0</v>
      </c>
      <c r="AN1481">
        <v>99</v>
      </c>
      <c r="AO1481">
        <v>99</v>
      </c>
      <c r="AQ1481">
        <v>1000</v>
      </c>
      <c r="AR1481">
        <v>235</v>
      </c>
      <c r="AS1481">
        <v>23.039210964815123</v>
      </c>
    </row>
    <row r="1482" spans="1:45">
      <c r="A1482">
        <v>21</v>
      </c>
      <c r="B1482">
        <v>22</v>
      </c>
      <c r="C1482">
        <v>2024</v>
      </c>
      <c r="D1482">
        <v>99</v>
      </c>
      <c r="E1482">
        <v>99</v>
      </c>
      <c r="F1482">
        <v>99</v>
      </c>
      <c r="G1482">
        <v>99</v>
      </c>
      <c r="H1482">
        <v>99</v>
      </c>
      <c r="I1482">
        <v>99</v>
      </c>
      <c r="J1482">
        <v>999</v>
      </c>
      <c r="K1482">
        <v>99</v>
      </c>
      <c r="L1482">
        <v>99</v>
      </c>
      <c r="M1482">
        <v>99</v>
      </c>
      <c r="N1482">
        <v>99</v>
      </c>
      <c r="O1482">
        <v>99</v>
      </c>
      <c r="P1482">
        <v>9999</v>
      </c>
      <c r="AN1482">
        <v>99</v>
      </c>
      <c r="AO1482">
        <v>99</v>
      </c>
      <c r="AQ1482">
        <v>1050</v>
      </c>
    </row>
    <row r="1483" spans="1:45">
      <c r="A1483">
        <v>21</v>
      </c>
      <c r="B1483">
        <v>23</v>
      </c>
      <c r="C1483">
        <v>2024</v>
      </c>
      <c r="D1483">
        <v>99</v>
      </c>
      <c r="E1483">
        <v>99</v>
      </c>
      <c r="F1483">
        <v>99</v>
      </c>
      <c r="G1483">
        <v>99</v>
      </c>
      <c r="H1483">
        <v>99</v>
      </c>
      <c r="I1483">
        <v>99</v>
      </c>
      <c r="J1483">
        <v>999</v>
      </c>
      <c r="K1483">
        <v>99</v>
      </c>
      <c r="L1483">
        <v>99</v>
      </c>
      <c r="M1483">
        <v>99</v>
      </c>
      <c r="N1483">
        <v>99</v>
      </c>
      <c r="O1483">
        <v>99</v>
      </c>
      <c r="P1483">
        <v>9999</v>
      </c>
      <c r="Q1483">
        <v>6</v>
      </c>
      <c r="R1483">
        <v>6</v>
      </c>
      <c r="S1483">
        <v>4.5</v>
      </c>
      <c r="T1483">
        <v>8.5</v>
      </c>
      <c r="U1483">
        <v>300.75</v>
      </c>
      <c r="V1483">
        <v>16.666666666666671</v>
      </c>
      <c r="W1483">
        <v>83.333333333333314</v>
      </c>
      <c r="X1483">
        <v>33.333333333333343</v>
      </c>
      <c r="Y1483">
        <v>72.101797249906781</v>
      </c>
      <c r="Z1483">
        <v>1.258305739211792</v>
      </c>
      <c r="AA1483">
        <v>2.2173557826083452</v>
      </c>
      <c r="AB1483">
        <v>77.07263502469165</v>
      </c>
      <c r="AC1483">
        <v>92.118648629879914</v>
      </c>
      <c r="AD1483">
        <v>50.774553742607409</v>
      </c>
      <c r="AE1483">
        <v>1.1222085063404778E-2</v>
      </c>
      <c r="AF1483">
        <v>1.1112935451322727E-2</v>
      </c>
      <c r="AG1483">
        <v>1088</v>
      </c>
      <c r="AH1483">
        <v>100</v>
      </c>
      <c r="AI1483">
        <v>0</v>
      </c>
      <c r="AJ1483">
        <v>0</v>
      </c>
      <c r="AN1483">
        <v>99</v>
      </c>
      <c r="AO1483">
        <v>99</v>
      </c>
      <c r="AQ1483">
        <v>1100</v>
      </c>
      <c r="AR1483">
        <v>216.3333333333334</v>
      </c>
      <c r="AS1483">
        <v>29.241811599552118</v>
      </c>
    </row>
    <row r="1484" spans="1:45">
      <c r="A1484">
        <v>21</v>
      </c>
      <c r="B1484">
        <v>24</v>
      </c>
      <c r="C1484">
        <v>2024</v>
      </c>
      <c r="D1484">
        <v>99</v>
      </c>
      <c r="E1484">
        <v>99</v>
      </c>
      <c r="F1484">
        <v>99</v>
      </c>
      <c r="G1484">
        <v>99</v>
      </c>
      <c r="H1484">
        <v>99</v>
      </c>
      <c r="I1484">
        <v>99</v>
      </c>
      <c r="J1484">
        <v>999</v>
      </c>
      <c r="K1484">
        <v>99</v>
      </c>
      <c r="L1484">
        <v>99</v>
      </c>
      <c r="M1484">
        <v>99</v>
      </c>
      <c r="N1484">
        <v>99</v>
      </c>
      <c r="O1484">
        <v>99</v>
      </c>
      <c r="P1484">
        <v>9999</v>
      </c>
      <c r="Q1484">
        <v>1</v>
      </c>
      <c r="R1484">
        <v>1</v>
      </c>
      <c r="S1484">
        <v>3</v>
      </c>
      <c r="T1484">
        <v>9</v>
      </c>
      <c r="U1484">
        <v>277.90000000000003</v>
      </c>
      <c r="V1484">
        <v>0</v>
      </c>
      <c r="W1484">
        <v>100</v>
      </c>
      <c r="X1484">
        <v>0</v>
      </c>
      <c r="Y1484">
        <v>0</v>
      </c>
      <c r="Z1484">
        <v>0</v>
      </c>
      <c r="AA1484">
        <v>0</v>
      </c>
      <c r="AE1484">
        <v>1.8703475105674627E-3</v>
      </c>
      <c r="AF1484">
        <v>1.7114351687019045E-3</v>
      </c>
      <c r="AG1484">
        <v>1137</v>
      </c>
      <c r="AH1484">
        <v>100</v>
      </c>
      <c r="AI1484">
        <v>0</v>
      </c>
      <c r="AJ1484">
        <v>0</v>
      </c>
      <c r="AN1484">
        <v>99</v>
      </c>
      <c r="AO1484">
        <v>99</v>
      </c>
      <c r="AQ1484">
        <v>1150</v>
      </c>
      <c r="AR1484">
        <v>223</v>
      </c>
      <c r="AS1484">
        <v>25.068607277452763</v>
      </c>
    </row>
    <row r="1485" spans="1:45">
      <c r="A1485">
        <v>21</v>
      </c>
      <c r="B1485">
        <v>25</v>
      </c>
      <c r="C1485">
        <v>2024</v>
      </c>
      <c r="D1485">
        <v>99</v>
      </c>
      <c r="E1485">
        <v>99</v>
      </c>
      <c r="F1485">
        <v>99</v>
      </c>
      <c r="G1485">
        <v>99</v>
      </c>
      <c r="H1485">
        <v>99</v>
      </c>
      <c r="I1485">
        <v>99</v>
      </c>
      <c r="J1485">
        <v>999</v>
      </c>
      <c r="K1485">
        <v>99</v>
      </c>
      <c r="L1485">
        <v>99</v>
      </c>
      <c r="M1485">
        <v>99</v>
      </c>
      <c r="N1485">
        <v>99</v>
      </c>
      <c r="O1485">
        <v>99</v>
      </c>
      <c r="P1485">
        <v>9999</v>
      </c>
      <c r="Q1485">
        <v>2</v>
      </c>
      <c r="R1485">
        <v>2</v>
      </c>
      <c r="S1485">
        <v>4</v>
      </c>
      <c r="T1485">
        <v>9</v>
      </c>
      <c r="U1485">
        <v>316.14999999999998</v>
      </c>
      <c r="V1485">
        <v>0</v>
      </c>
      <c r="W1485">
        <v>100</v>
      </c>
      <c r="X1485">
        <v>0</v>
      </c>
      <c r="Y1485">
        <v>23.950000000000472</v>
      </c>
      <c r="Z1485">
        <v>0</v>
      </c>
      <c r="AA1485">
        <v>0</v>
      </c>
      <c r="AE1485">
        <v>3.7406950211349255E-3</v>
      </c>
      <c r="AF1485">
        <v>3.89399228920552E-3</v>
      </c>
      <c r="AG1485">
        <v>1170.5</v>
      </c>
      <c r="AH1485">
        <v>100</v>
      </c>
      <c r="AI1485">
        <v>0</v>
      </c>
      <c r="AJ1485">
        <v>3.5</v>
      </c>
      <c r="AK1485">
        <v>-99.999999999942474</v>
      </c>
      <c r="AN1485">
        <v>99</v>
      </c>
      <c r="AO1485">
        <v>99</v>
      </c>
      <c r="AQ1485">
        <v>1200</v>
      </c>
      <c r="AR1485">
        <v>227.5</v>
      </c>
      <c r="AS1485">
        <v>26.810712052970754</v>
      </c>
    </row>
    <row r="1486" spans="1:45">
      <c r="A1486">
        <v>21</v>
      </c>
      <c r="B1486">
        <v>26</v>
      </c>
      <c r="C1486">
        <v>2024</v>
      </c>
      <c r="D1486">
        <v>99</v>
      </c>
      <c r="E1486">
        <v>99</v>
      </c>
      <c r="F1486">
        <v>99</v>
      </c>
      <c r="G1486">
        <v>99</v>
      </c>
      <c r="H1486">
        <v>99</v>
      </c>
      <c r="I1486">
        <v>99</v>
      </c>
      <c r="J1486">
        <v>999</v>
      </c>
      <c r="K1486">
        <v>99</v>
      </c>
      <c r="L1486">
        <v>99</v>
      </c>
      <c r="M1486">
        <v>99</v>
      </c>
      <c r="N1486">
        <v>99</v>
      </c>
      <c r="O1486">
        <v>99</v>
      </c>
      <c r="P1486">
        <v>9999</v>
      </c>
      <c r="AN1486">
        <v>99</v>
      </c>
      <c r="AO1486">
        <v>99</v>
      </c>
      <c r="AQ1486">
        <v>1250</v>
      </c>
    </row>
    <row r="1487" spans="1:45">
      <c r="A1487">
        <v>21</v>
      </c>
      <c r="B1487">
        <v>27</v>
      </c>
      <c r="C1487">
        <v>2024</v>
      </c>
      <c r="D1487">
        <v>99</v>
      </c>
      <c r="E1487">
        <v>99</v>
      </c>
      <c r="F1487">
        <v>99</v>
      </c>
      <c r="G1487">
        <v>99</v>
      </c>
      <c r="H1487">
        <v>99</v>
      </c>
      <c r="I1487">
        <v>99</v>
      </c>
      <c r="J1487">
        <v>999</v>
      </c>
      <c r="K1487">
        <v>99</v>
      </c>
      <c r="L1487">
        <v>99</v>
      </c>
      <c r="M1487">
        <v>99</v>
      </c>
      <c r="N1487">
        <v>99</v>
      </c>
      <c r="O1487">
        <v>99</v>
      </c>
      <c r="P1487">
        <v>9999</v>
      </c>
      <c r="Q1487">
        <v>1</v>
      </c>
      <c r="R1487">
        <v>1</v>
      </c>
      <c r="S1487">
        <v>2</v>
      </c>
      <c r="T1487">
        <v>8</v>
      </c>
      <c r="U1487">
        <v>186.4</v>
      </c>
      <c r="V1487">
        <v>0</v>
      </c>
      <c r="W1487">
        <v>100</v>
      </c>
      <c r="X1487">
        <v>0</v>
      </c>
      <c r="Y1487">
        <v>0</v>
      </c>
      <c r="Z1487">
        <v>0</v>
      </c>
      <c r="AA1487">
        <v>0</v>
      </c>
      <c r="AE1487">
        <v>1.8703475105674627E-3</v>
      </c>
      <c r="AF1487">
        <v>1.1479363636057395E-3</v>
      </c>
      <c r="AG1487">
        <v>1290</v>
      </c>
      <c r="AH1487">
        <v>100</v>
      </c>
      <c r="AI1487">
        <v>0</v>
      </c>
      <c r="AJ1487">
        <v>0</v>
      </c>
      <c r="AN1487">
        <v>99</v>
      </c>
      <c r="AO1487">
        <v>99</v>
      </c>
      <c r="AQ1487">
        <v>1300</v>
      </c>
      <c r="AR1487">
        <v>200</v>
      </c>
      <c r="AS1487">
        <v>23.25</v>
      </c>
    </row>
    <row r="1488" spans="1:45">
      <c r="A1488">
        <v>21</v>
      </c>
      <c r="B1488">
        <v>28</v>
      </c>
      <c r="C1488">
        <v>2024</v>
      </c>
      <c r="D1488">
        <v>99</v>
      </c>
      <c r="E1488">
        <v>99</v>
      </c>
      <c r="F1488">
        <v>99</v>
      </c>
      <c r="G1488">
        <v>99</v>
      </c>
      <c r="H1488">
        <v>99</v>
      </c>
      <c r="I1488">
        <v>99</v>
      </c>
      <c r="J1488">
        <v>999</v>
      </c>
      <c r="K1488">
        <v>99</v>
      </c>
      <c r="L1488">
        <v>99</v>
      </c>
      <c r="M1488">
        <v>99</v>
      </c>
      <c r="N1488">
        <v>99</v>
      </c>
      <c r="O1488">
        <v>99</v>
      </c>
      <c r="P1488">
        <v>9999</v>
      </c>
      <c r="Q1488">
        <v>1</v>
      </c>
      <c r="R1488">
        <v>1</v>
      </c>
      <c r="S1488">
        <v>5</v>
      </c>
      <c r="T1488">
        <v>11</v>
      </c>
      <c r="U1488">
        <v>362</v>
      </c>
      <c r="V1488">
        <v>0</v>
      </c>
      <c r="W1488">
        <v>100</v>
      </c>
      <c r="X1488">
        <v>100</v>
      </c>
      <c r="Y1488">
        <v>0</v>
      </c>
      <c r="Z1488">
        <v>0</v>
      </c>
      <c r="AA1488">
        <v>0</v>
      </c>
      <c r="AE1488">
        <v>1.8703475105674627E-3</v>
      </c>
      <c r="AF1488">
        <v>2.2293613928394728E-3</v>
      </c>
      <c r="AG1488">
        <v>1304</v>
      </c>
      <c r="AH1488">
        <v>100</v>
      </c>
      <c r="AI1488">
        <v>100</v>
      </c>
      <c r="AJ1488">
        <v>0</v>
      </c>
      <c r="AN1488">
        <v>99</v>
      </c>
      <c r="AO1488">
        <v>99</v>
      </c>
      <c r="AQ1488">
        <v>1350</v>
      </c>
      <c r="AR1488">
        <v>231</v>
      </c>
      <c r="AS1488">
        <v>29.367882294176781</v>
      </c>
    </row>
    <row r="1489" spans="1:45">
      <c r="A1489">
        <v>21</v>
      </c>
      <c r="B1489">
        <v>29</v>
      </c>
      <c r="C1489">
        <v>2024</v>
      </c>
      <c r="D1489">
        <v>99</v>
      </c>
      <c r="E1489">
        <v>99</v>
      </c>
      <c r="F1489">
        <v>99</v>
      </c>
      <c r="G1489">
        <v>99</v>
      </c>
      <c r="H1489">
        <v>99</v>
      </c>
      <c r="I1489">
        <v>99</v>
      </c>
      <c r="J1489">
        <v>999</v>
      </c>
      <c r="K1489">
        <v>99</v>
      </c>
      <c r="L1489">
        <v>99</v>
      </c>
      <c r="M1489">
        <v>99</v>
      </c>
      <c r="N1489">
        <v>99</v>
      </c>
      <c r="O1489">
        <v>99</v>
      </c>
      <c r="P1489">
        <v>9999</v>
      </c>
      <c r="AN1489">
        <v>99</v>
      </c>
      <c r="AO1489">
        <v>99</v>
      </c>
      <c r="AQ1489">
        <v>1400</v>
      </c>
    </row>
    <row r="1490" spans="1:45">
      <c r="A1490">
        <v>21</v>
      </c>
      <c r="B1490">
        <v>30</v>
      </c>
      <c r="C1490">
        <v>2024</v>
      </c>
      <c r="D1490">
        <v>99</v>
      </c>
      <c r="E1490">
        <v>99</v>
      </c>
      <c r="F1490">
        <v>99</v>
      </c>
      <c r="G1490">
        <v>99</v>
      </c>
      <c r="H1490">
        <v>99</v>
      </c>
      <c r="I1490">
        <v>99</v>
      </c>
      <c r="J1490">
        <v>999</v>
      </c>
      <c r="K1490">
        <v>99</v>
      </c>
      <c r="L1490">
        <v>99</v>
      </c>
      <c r="M1490">
        <v>99</v>
      </c>
      <c r="N1490">
        <v>99</v>
      </c>
      <c r="O1490">
        <v>99</v>
      </c>
      <c r="P1490">
        <v>9999</v>
      </c>
      <c r="AN1490">
        <v>99</v>
      </c>
      <c r="AO1490">
        <v>99</v>
      </c>
      <c r="AQ1490">
        <v>1450</v>
      </c>
    </row>
    <row r="1491" spans="1:45">
      <c r="A1491">
        <v>21</v>
      </c>
      <c r="B1491">
        <v>31</v>
      </c>
      <c r="C1491">
        <v>2024</v>
      </c>
      <c r="D1491">
        <v>99</v>
      </c>
      <c r="E1491">
        <v>99</v>
      </c>
      <c r="F1491">
        <v>99</v>
      </c>
      <c r="G1491">
        <v>99</v>
      </c>
      <c r="H1491">
        <v>99</v>
      </c>
      <c r="I1491">
        <v>99</v>
      </c>
      <c r="J1491">
        <v>999</v>
      </c>
      <c r="K1491">
        <v>99</v>
      </c>
      <c r="L1491">
        <v>99</v>
      </c>
      <c r="M1491">
        <v>99</v>
      </c>
      <c r="N1491">
        <v>99</v>
      </c>
      <c r="O1491">
        <v>99</v>
      </c>
      <c r="P1491">
        <v>9999</v>
      </c>
      <c r="Q1491">
        <v>1627</v>
      </c>
      <c r="R1491">
        <v>1986</v>
      </c>
      <c r="S1491">
        <v>3.586693548387097</v>
      </c>
      <c r="T1491">
        <v>7.7552870090634451</v>
      </c>
      <c r="U1491">
        <v>289.15146022155125</v>
      </c>
      <c r="V1491">
        <v>10.825780463242699</v>
      </c>
      <c r="W1491">
        <v>71.701913393756271</v>
      </c>
      <c r="X1491">
        <v>13.09164149043303</v>
      </c>
      <c r="Y1491">
        <v>52.760740236989022</v>
      </c>
      <c r="Z1491">
        <v>1.5366224140406095</v>
      </c>
      <c r="AA1491">
        <v>2.2532363975055345</v>
      </c>
      <c r="AB1491">
        <v>78.565009028412646</v>
      </c>
      <c r="AC1491">
        <v>68.851874039649516</v>
      </c>
      <c r="AD1491">
        <v>65.976807352162595</v>
      </c>
      <c r="AE1491">
        <v>3.7145101559869822</v>
      </c>
      <c r="AF1491">
        <v>3.5365234275490423</v>
      </c>
      <c r="AG1491">
        <v>1480.3620342396778</v>
      </c>
      <c r="AH1491">
        <v>99.949647532729102</v>
      </c>
      <c r="AI1491">
        <v>15.357502517623365</v>
      </c>
      <c r="AJ1491">
        <v>11.56632211821819</v>
      </c>
      <c r="AK1491">
        <v>-0.88846754709860709</v>
      </c>
      <c r="AL1491">
        <v>-3.9376203327941175</v>
      </c>
      <c r="AM1491">
        <v>-33.547721718208841</v>
      </c>
      <c r="AN1491">
        <v>99</v>
      </c>
      <c r="AO1491">
        <v>99</v>
      </c>
      <c r="AQ1491">
        <v>1500</v>
      </c>
      <c r="AR1491">
        <v>222.46626384692848</v>
      </c>
      <c r="AS1491">
        <v>26.239232748333045</v>
      </c>
    </row>
    <row r="1492" spans="1:45">
      <c r="A1492">
        <v>21</v>
      </c>
      <c r="B1492">
        <v>32</v>
      </c>
      <c r="C1492">
        <v>2024</v>
      </c>
      <c r="D1492">
        <v>99</v>
      </c>
      <c r="E1492">
        <v>99</v>
      </c>
      <c r="F1492">
        <v>99</v>
      </c>
      <c r="G1492">
        <v>99</v>
      </c>
      <c r="H1492">
        <v>99</v>
      </c>
      <c r="I1492">
        <v>99</v>
      </c>
      <c r="J1492">
        <v>999</v>
      </c>
      <c r="K1492">
        <v>99</v>
      </c>
      <c r="L1492">
        <v>99</v>
      </c>
      <c r="M1492">
        <v>99</v>
      </c>
      <c r="N1492">
        <v>99</v>
      </c>
      <c r="O1492">
        <v>99</v>
      </c>
      <c r="P1492">
        <v>9999</v>
      </c>
      <c r="Q1492">
        <v>1753</v>
      </c>
      <c r="R1492">
        <v>2167</v>
      </c>
      <c r="S1492">
        <v>3.6197508075680656</v>
      </c>
      <c r="T1492">
        <v>7.8274111675126896</v>
      </c>
      <c r="U1492">
        <v>292.30710659898517</v>
      </c>
      <c r="V1492">
        <v>10.521458237194278</v>
      </c>
      <c r="W1492">
        <v>72.865712967235808</v>
      </c>
      <c r="X1492">
        <v>13.936317489616981</v>
      </c>
      <c r="Y1492">
        <v>52.773104850391199</v>
      </c>
      <c r="Z1492">
        <v>1.510564957471594</v>
      </c>
      <c r="AA1492">
        <v>2.2178796644800927</v>
      </c>
      <c r="AB1492">
        <v>79.162482945650098</v>
      </c>
      <c r="AC1492">
        <v>67.474527831598877</v>
      </c>
      <c r="AD1492">
        <v>65.065982582868358</v>
      </c>
      <c r="AE1492">
        <v>4.0530430553996943</v>
      </c>
      <c r="AF1492">
        <v>3.9009482662585975</v>
      </c>
      <c r="AG1492">
        <v>1524.7438855560683</v>
      </c>
      <c r="AH1492">
        <v>100</v>
      </c>
      <c r="AI1492">
        <v>16.335948315643748</v>
      </c>
      <c r="AJ1492">
        <v>14.339235875815996</v>
      </c>
      <c r="AK1492">
        <v>3.2434153905164744</v>
      </c>
      <c r="AL1492">
        <v>1.7038213596907947</v>
      </c>
      <c r="AM1492">
        <v>2.9761867104593658</v>
      </c>
      <c r="AN1492">
        <v>99</v>
      </c>
      <c r="AO1492">
        <v>99</v>
      </c>
      <c r="AQ1492">
        <v>1550</v>
      </c>
      <c r="AR1492">
        <v>222.95939086294419</v>
      </c>
      <c r="AS1492">
        <v>26.351043492129797</v>
      </c>
    </row>
    <row r="1493" spans="1:45">
      <c r="A1493">
        <v>21</v>
      </c>
      <c r="B1493">
        <v>33</v>
      </c>
      <c r="C1493">
        <v>2024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999</v>
      </c>
      <c r="K1493">
        <v>99</v>
      </c>
      <c r="L1493">
        <v>99</v>
      </c>
      <c r="M1493">
        <v>99</v>
      </c>
      <c r="N1493">
        <v>99</v>
      </c>
      <c r="O1493">
        <v>99</v>
      </c>
      <c r="P1493">
        <v>9999</v>
      </c>
      <c r="Q1493">
        <v>1569</v>
      </c>
      <c r="R1493">
        <v>1937</v>
      </c>
      <c r="S1493">
        <v>3.6557971014492754</v>
      </c>
      <c r="T1493">
        <v>7.9953536396489442</v>
      </c>
      <c r="U1493">
        <v>292.97408363448608</v>
      </c>
      <c r="V1493">
        <v>11.409395973154364</v>
      </c>
      <c r="W1493">
        <v>76.458440887971108</v>
      </c>
      <c r="X1493">
        <v>14.97160557563242</v>
      </c>
      <c r="Y1493">
        <v>54.559263998644646</v>
      </c>
      <c r="Z1493">
        <v>1.5311733735809661</v>
      </c>
      <c r="AA1493">
        <v>2.2288943786414182</v>
      </c>
      <c r="AB1493">
        <v>74.849020385675814</v>
      </c>
      <c r="AC1493">
        <v>67.606162248237609</v>
      </c>
      <c r="AD1493">
        <v>66.463619033458031</v>
      </c>
      <c r="AE1493">
        <v>3.6228631279691759</v>
      </c>
      <c r="AF1493">
        <v>3.4948676251701261</v>
      </c>
      <c r="AG1493">
        <v>1575.2307692307695</v>
      </c>
      <c r="AH1493">
        <v>100</v>
      </c>
      <c r="AI1493">
        <v>16.210635002581309</v>
      </c>
      <c r="AJ1493">
        <v>14.3898060586803</v>
      </c>
      <c r="AK1493">
        <v>3.1472832004086806</v>
      </c>
      <c r="AL1493">
        <v>0.94819565172919618</v>
      </c>
      <c r="AM1493">
        <v>-63.47588841513852</v>
      </c>
      <c r="AN1493">
        <v>99</v>
      </c>
      <c r="AO1493">
        <v>99</v>
      </c>
      <c r="AQ1493">
        <v>1600</v>
      </c>
      <c r="AR1493">
        <v>222.864739287558</v>
      </c>
      <c r="AS1493">
        <v>26.435684044728006</v>
      </c>
    </row>
    <row r="1494" spans="1:45">
      <c r="A1494">
        <v>21</v>
      </c>
      <c r="B1494">
        <v>34</v>
      </c>
      <c r="C1494">
        <v>2024</v>
      </c>
      <c r="D1494">
        <v>99</v>
      </c>
      <c r="E1494">
        <v>99</v>
      </c>
      <c r="F1494">
        <v>99</v>
      </c>
      <c r="G1494">
        <v>99</v>
      </c>
      <c r="H1494">
        <v>99</v>
      </c>
      <c r="I1494">
        <v>99</v>
      </c>
      <c r="J1494">
        <v>999</v>
      </c>
      <c r="K1494">
        <v>99</v>
      </c>
      <c r="L1494">
        <v>99</v>
      </c>
      <c r="M1494">
        <v>99</v>
      </c>
      <c r="N1494">
        <v>99</v>
      </c>
      <c r="O1494">
        <v>99</v>
      </c>
      <c r="P1494">
        <v>9999</v>
      </c>
      <c r="Q1494">
        <v>1605</v>
      </c>
      <c r="R1494">
        <v>1993</v>
      </c>
      <c r="S1494">
        <v>3.7712418300653598</v>
      </c>
      <c r="T1494">
        <v>7.9924736578023055</v>
      </c>
      <c r="U1494">
        <v>294.51254390366262</v>
      </c>
      <c r="V1494">
        <v>14.851981936778724</v>
      </c>
      <c r="W1494">
        <v>75.062719518314111</v>
      </c>
      <c r="X1494">
        <v>15.504264927245361</v>
      </c>
      <c r="Y1494">
        <v>56.791245740659953</v>
      </c>
      <c r="Z1494">
        <v>1.6255032757908621</v>
      </c>
      <c r="AA1494">
        <v>2.3167280490857123</v>
      </c>
      <c r="AB1494">
        <v>76.235993816747779</v>
      </c>
      <c r="AC1494">
        <v>65.067080457758294</v>
      </c>
      <c r="AD1494">
        <v>60.808579472839845</v>
      </c>
      <c r="AE1494">
        <v>3.7276025885609561</v>
      </c>
      <c r="AF1494">
        <v>3.6147894085799206</v>
      </c>
      <c r="AG1494">
        <v>1626.0842950326139</v>
      </c>
      <c r="AH1494">
        <v>100</v>
      </c>
      <c r="AI1494">
        <v>23.331660812844962</v>
      </c>
      <c r="AJ1494">
        <v>14.363146212059222</v>
      </c>
      <c r="AK1494">
        <v>-1.2380824325482322</v>
      </c>
      <c r="AL1494">
        <v>-1.6537505202863787</v>
      </c>
      <c r="AM1494">
        <v>-51.397125483303967</v>
      </c>
      <c r="AN1494">
        <v>99</v>
      </c>
      <c r="AO1494">
        <v>99</v>
      </c>
      <c r="AQ1494">
        <v>1650</v>
      </c>
      <c r="AR1494">
        <v>222.58103361766189</v>
      </c>
      <c r="AS1494">
        <v>26.660521979573929</v>
      </c>
    </row>
    <row r="1495" spans="1:45">
      <c r="A1495">
        <v>21</v>
      </c>
      <c r="B1495">
        <v>35</v>
      </c>
      <c r="C1495">
        <v>2024</v>
      </c>
      <c r="D1495">
        <v>99</v>
      </c>
      <c r="E1495">
        <v>99</v>
      </c>
      <c r="F1495">
        <v>99</v>
      </c>
      <c r="G1495">
        <v>99</v>
      </c>
      <c r="H1495">
        <v>99</v>
      </c>
      <c r="I1495">
        <v>99</v>
      </c>
      <c r="J1495">
        <v>999</v>
      </c>
      <c r="K1495">
        <v>99</v>
      </c>
      <c r="L1495">
        <v>99</v>
      </c>
      <c r="M1495">
        <v>99</v>
      </c>
      <c r="N1495">
        <v>99</v>
      </c>
      <c r="O1495">
        <v>99</v>
      </c>
      <c r="P1495">
        <v>9999</v>
      </c>
      <c r="Q1495">
        <v>1770</v>
      </c>
      <c r="R1495">
        <v>2196</v>
      </c>
      <c r="S1495">
        <v>3.878415300546449</v>
      </c>
      <c r="T1495">
        <v>7.9972677595628419</v>
      </c>
      <c r="U1495">
        <v>296.79435336976297</v>
      </c>
      <c r="V1495">
        <v>16.029143897996356</v>
      </c>
      <c r="W1495">
        <v>73.087431693989089</v>
      </c>
      <c r="X1495">
        <v>16.393442622950818</v>
      </c>
      <c r="Y1495">
        <v>57.324368699570392</v>
      </c>
      <c r="Z1495">
        <v>1.7034916576037158</v>
      </c>
      <c r="AA1495">
        <v>2.4248245205843686</v>
      </c>
      <c r="AB1495">
        <v>77.354442255485466</v>
      </c>
      <c r="AC1495">
        <v>66.370257594174177</v>
      </c>
      <c r="AD1495">
        <v>64.527662367386583</v>
      </c>
      <c r="AE1495">
        <v>4.1072831332061508</v>
      </c>
      <c r="AF1495">
        <v>4.0138383235956088</v>
      </c>
      <c r="AG1495">
        <v>1676.6639344262298</v>
      </c>
      <c r="AH1495">
        <v>100</v>
      </c>
      <c r="AI1495">
        <v>29.007285974499094</v>
      </c>
      <c r="AJ1495">
        <v>14.498099611763376</v>
      </c>
      <c r="AK1495">
        <v>2.5034162720633608</v>
      </c>
      <c r="AL1495">
        <v>-3.2175901775337272</v>
      </c>
      <c r="AM1495">
        <v>1.3040736299043709</v>
      </c>
      <c r="AN1495">
        <v>99</v>
      </c>
      <c r="AO1495">
        <v>99</v>
      </c>
      <c r="AQ1495">
        <v>1700</v>
      </c>
      <c r="AR1495">
        <v>222.46357012750465</v>
      </c>
      <c r="AS1495">
        <v>26.934619365523123</v>
      </c>
    </row>
    <row r="1496" spans="1:45">
      <c r="A1496">
        <v>21</v>
      </c>
      <c r="B1496">
        <v>36</v>
      </c>
      <c r="C1496">
        <v>2024</v>
      </c>
      <c r="D1496">
        <v>99</v>
      </c>
      <c r="E1496">
        <v>99</v>
      </c>
      <c r="F1496">
        <v>99</v>
      </c>
      <c r="G1496">
        <v>99</v>
      </c>
      <c r="H1496">
        <v>99</v>
      </c>
      <c r="I1496">
        <v>99</v>
      </c>
      <c r="J1496">
        <v>999</v>
      </c>
      <c r="K1496">
        <v>99</v>
      </c>
      <c r="L1496">
        <v>99</v>
      </c>
      <c r="M1496">
        <v>99</v>
      </c>
      <c r="N1496">
        <v>99</v>
      </c>
      <c r="O1496">
        <v>99</v>
      </c>
      <c r="P1496">
        <v>9999</v>
      </c>
      <c r="Q1496">
        <v>1882</v>
      </c>
      <c r="R1496">
        <v>2368</v>
      </c>
      <c r="S1496">
        <v>3.9184966216216206</v>
      </c>
      <c r="T1496">
        <v>7.9885979729729746</v>
      </c>
      <c r="U1496">
        <v>300.90907939189123</v>
      </c>
      <c r="V1496">
        <v>17.525337837837835</v>
      </c>
      <c r="W1496">
        <v>73.184121621621614</v>
      </c>
      <c r="X1496">
        <v>18.834459459459463</v>
      </c>
      <c r="Y1496">
        <v>56.987738556416389</v>
      </c>
      <c r="Z1496">
        <v>1.7441104863230716</v>
      </c>
      <c r="AA1496">
        <v>2.3893319476250756</v>
      </c>
      <c r="AB1496">
        <v>80.418851518898009</v>
      </c>
      <c r="AC1496">
        <v>67.399981226440843</v>
      </c>
      <c r="AD1496">
        <v>63.0903508440352</v>
      </c>
      <c r="AE1496">
        <v>4.4289829050237532</v>
      </c>
      <c r="AF1496">
        <v>4.3882250821644284</v>
      </c>
      <c r="AG1496">
        <v>1725.0899493243244</v>
      </c>
      <c r="AH1496">
        <v>100</v>
      </c>
      <c r="AI1496">
        <v>25.506756756756754</v>
      </c>
      <c r="AJ1496">
        <v>14.220777302661622</v>
      </c>
      <c r="AK1496">
        <v>2.2921992253000494</v>
      </c>
      <c r="AL1496">
        <v>1.8101213238728076</v>
      </c>
      <c r="AM1496">
        <v>-0.49655543046956441</v>
      </c>
      <c r="AN1496">
        <v>99</v>
      </c>
      <c r="AO1496">
        <v>99</v>
      </c>
      <c r="AQ1496">
        <v>1750</v>
      </c>
      <c r="AR1496">
        <v>223.18792229729735</v>
      </c>
      <c r="AS1496">
        <v>27.075232003088484</v>
      </c>
    </row>
    <row r="1497" spans="1:45">
      <c r="A1497">
        <v>21</v>
      </c>
      <c r="B1497">
        <v>37</v>
      </c>
      <c r="C1497">
        <v>2024</v>
      </c>
      <c r="D1497">
        <v>99</v>
      </c>
      <c r="E1497">
        <v>99</v>
      </c>
      <c r="F1497">
        <v>99</v>
      </c>
      <c r="G1497">
        <v>99</v>
      </c>
      <c r="H1497">
        <v>99</v>
      </c>
      <c r="I1497">
        <v>99</v>
      </c>
      <c r="J1497">
        <v>999</v>
      </c>
      <c r="K1497">
        <v>99</v>
      </c>
      <c r="L1497">
        <v>99</v>
      </c>
      <c r="M1497">
        <v>99</v>
      </c>
      <c r="N1497">
        <v>99</v>
      </c>
      <c r="O1497">
        <v>99</v>
      </c>
      <c r="P1497">
        <v>9999</v>
      </c>
      <c r="Q1497">
        <v>1593</v>
      </c>
      <c r="R1497">
        <v>1924</v>
      </c>
      <c r="S1497">
        <v>3.745577523413111</v>
      </c>
      <c r="T1497">
        <v>8.0774428274428249</v>
      </c>
      <c r="U1497">
        <v>300.92775467775436</v>
      </c>
      <c r="V1497">
        <v>12.733887733887736</v>
      </c>
      <c r="W1497">
        <v>75.935550935550907</v>
      </c>
      <c r="X1497">
        <v>18.087318087318089</v>
      </c>
      <c r="Y1497">
        <v>57.164892426590413</v>
      </c>
      <c r="Z1497">
        <v>1.5845093266129082</v>
      </c>
      <c r="AA1497">
        <v>2.277689520620537</v>
      </c>
      <c r="AB1497">
        <v>79.272387435742502</v>
      </c>
      <c r="AC1497">
        <v>69.623165658207597</v>
      </c>
      <c r="AD1497">
        <v>68.507308863005804</v>
      </c>
      <c r="AE1497">
        <v>3.5985486103318003</v>
      </c>
      <c r="AF1497">
        <v>3.5656541603126004</v>
      </c>
      <c r="AG1497">
        <v>1775.5072765072755</v>
      </c>
      <c r="AH1497">
        <v>99.896049896049917</v>
      </c>
      <c r="AI1497">
        <v>17.151767151767164</v>
      </c>
      <c r="AJ1497">
        <v>14.620438555666246</v>
      </c>
      <c r="AK1497">
        <v>-1.2157457598766899</v>
      </c>
      <c r="AL1497">
        <v>-0.68453079486394575</v>
      </c>
      <c r="AM1497">
        <v>-31.808185422086712</v>
      </c>
      <c r="AN1497">
        <v>99</v>
      </c>
      <c r="AO1497">
        <v>99</v>
      </c>
      <c r="AQ1497">
        <v>1800</v>
      </c>
      <c r="AR1497">
        <v>224.07328482328484</v>
      </c>
      <c r="AS1497">
        <v>26.708375520207888</v>
      </c>
    </row>
    <row r="1498" spans="1:45">
      <c r="A1498">
        <v>21</v>
      </c>
      <c r="B1498">
        <v>38</v>
      </c>
      <c r="C1498">
        <v>2024</v>
      </c>
      <c r="D1498">
        <v>99</v>
      </c>
      <c r="E1498">
        <v>99</v>
      </c>
      <c r="F1498">
        <v>99</v>
      </c>
      <c r="G1498">
        <v>99</v>
      </c>
      <c r="H1498">
        <v>99</v>
      </c>
      <c r="I1498">
        <v>99</v>
      </c>
      <c r="J1498">
        <v>999</v>
      </c>
      <c r="K1498">
        <v>99</v>
      </c>
      <c r="L1498">
        <v>99</v>
      </c>
      <c r="M1498">
        <v>99</v>
      </c>
      <c r="N1498">
        <v>99</v>
      </c>
      <c r="O1498">
        <v>99</v>
      </c>
      <c r="P1498">
        <v>9999</v>
      </c>
      <c r="Q1498">
        <v>1519</v>
      </c>
      <c r="R1498">
        <v>1851</v>
      </c>
      <c r="S1498">
        <v>3.7163695299837927</v>
      </c>
      <c r="T1498">
        <v>8.1242571582928136</v>
      </c>
      <c r="U1498">
        <v>301.66742301458646</v>
      </c>
      <c r="V1498">
        <v>11.507293354943277</v>
      </c>
      <c r="W1498">
        <v>77.093462992976782</v>
      </c>
      <c r="X1498">
        <v>17.936250675310639</v>
      </c>
      <c r="Y1498">
        <v>55.758930286094625</v>
      </c>
      <c r="Z1498">
        <v>1.5602597830560427</v>
      </c>
      <c r="AA1498">
        <v>2.2457620636820566</v>
      </c>
      <c r="AB1498">
        <v>81.140281670922818</v>
      </c>
      <c r="AC1498">
        <v>68.573359456610788</v>
      </c>
      <c r="AD1498">
        <v>66.795150560138566</v>
      </c>
      <c r="AE1498">
        <v>3.4620132420603751</v>
      </c>
      <c r="AF1498">
        <v>3.4387985702945256</v>
      </c>
      <c r="AG1498">
        <v>1825.2479740680712</v>
      </c>
      <c r="AH1498">
        <v>100</v>
      </c>
      <c r="AI1498">
        <v>14.154511075094549</v>
      </c>
      <c r="AJ1498">
        <v>14.475284547271936</v>
      </c>
      <c r="AK1498">
        <v>3.0704907119939624</v>
      </c>
      <c r="AL1498">
        <v>2.1554170285233596</v>
      </c>
      <c r="AM1498">
        <v>2.5144863643125723</v>
      </c>
      <c r="AN1498">
        <v>99</v>
      </c>
      <c r="AO1498">
        <v>99</v>
      </c>
      <c r="AQ1498">
        <v>1850</v>
      </c>
      <c r="AR1498">
        <v>224.47163695299841</v>
      </c>
      <c r="AS1498">
        <v>26.626676982479193</v>
      </c>
    </row>
    <row r="1499" spans="1:45">
      <c r="A1499">
        <v>21</v>
      </c>
      <c r="B1499">
        <v>39</v>
      </c>
      <c r="C1499">
        <v>2024</v>
      </c>
      <c r="D1499">
        <v>99</v>
      </c>
      <c r="E1499">
        <v>99</v>
      </c>
      <c r="F1499">
        <v>99</v>
      </c>
      <c r="G1499">
        <v>99</v>
      </c>
      <c r="H1499">
        <v>99</v>
      </c>
      <c r="I1499">
        <v>99</v>
      </c>
      <c r="J1499">
        <v>999</v>
      </c>
      <c r="K1499">
        <v>99</v>
      </c>
      <c r="L1499">
        <v>99</v>
      </c>
      <c r="M1499">
        <v>99</v>
      </c>
      <c r="N1499">
        <v>99</v>
      </c>
      <c r="O1499">
        <v>99</v>
      </c>
      <c r="P1499">
        <v>9999</v>
      </c>
      <c r="Q1499">
        <v>1512</v>
      </c>
      <c r="R1499">
        <v>1799</v>
      </c>
      <c r="S1499">
        <v>3.8021122846025577</v>
      </c>
      <c r="T1499">
        <v>8.1723179544191211</v>
      </c>
      <c r="U1499">
        <v>304.17265147303993</v>
      </c>
      <c r="V1499">
        <v>13.563090605892159</v>
      </c>
      <c r="W1499">
        <v>77.876598110061153</v>
      </c>
      <c r="X1499">
        <v>18.677042801556425</v>
      </c>
      <c r="Y1499">
        <v>56.694038234605401</v>
      </c>
      <c r="Z1499">
        <v>1.6489510155061973</v>
      </c>
      <c r="AA1499">
        <v>2.3028828193531874</v>
      </c>
      <c r="AB1499">
        <v>82.179117348583361</v>
      </c>
      <c r="AC1499">
        <v>69.615549467960022</v>
      </c>
      <c r="AD1499">
        <v>69.141520875532919</v>
      </c>
      <c r="AE1499">
        <v>3.3647551715108648</v>
      </c>
      <c r="AF1499">
        <v>3.3699482539970975</v>
      </c>
      <c r="AG1499">
        <v>1874.7304057809899</v>
      </c>
      <c r="AH1499">
        <v>100</v>
      </c>
      <c r="AI1499">
        <v>15.619788771539744</v>
      </c>
      <c r="AJ1499">
        <v>14.285002004541402</v>
      </c>
      <c r="AK1499">
        <v>-0.84060161384193743</v>
      </c>
      <c r="AL1499">
        <v>0.92694096554182159</v>
      </c>
      <c r="AM1499">
        <v>-0.13209278102228564</v>
      </c>
      <c r="AN1499">
        <v>99</v>
      </c>
      <c r="AO1499">
        <v>99</v>
      </c>
      <c r="AQ1499">
        <v>1900</v>
      </c>
      <c r="AR1499">
        <v>224.49861033907729</v>
      </c>
      <c r="AS1499">
        <v>26.877227769356921</v>
      </c>
    </row>
    <row r="1500" spans="1:45">
      <c r="A1500">
        <v>21</v>
      </c>
      <c r="B1500">
        <v>40</v>
      </c>
      <c r="C1500">
        <v>2024</v>
      </c>
      <c r="D1500">
        <v>99</v>
      </c>
      <c r="E1500">
        <v>99</v>
      </c>
      <c r="F1500">
        <v>99</v>
      </c>
      <c r="G1500">
        <v>99</v>
      </c>
      <c r="H1500">
        <v>99</v>
      </c>
      <c r="I1500">
        <v>99</v>
      </c>
      <c r="J1500">
        <v>999</v>
      </c>
      <c r="K1500">
        <v>99</v>
      </c>
      <c r="L1500">
        <v>99</v>
      </c>
      <c r="M1500">
        <v>99</v>
      </c>
      <c r="N1500">
        <v>99</v>
      </c>
      <c r="O1500">
        <v>99</v>
      </c>
      <c r="P1500">
        <v>9999</v>
      </c>
      <c r="Q1500">
        <v>1393</v>
      </c>
      <c r="R1500">
        <v>1637</v>
      </c>
      <c r="S1500">
        <v>3.7976772616136927</v>
      </c>
      <c r="T1500">
        <v>8.1783750763591936</v>
      </c>
      <c r="U1500">
        <v>304.43097128894345</v>
      </c>
      <c r="V1500">
        <v>13.805742211362247</v>
      </c>
      <c r="W1500">
        <v>77.092241905925476</v>
      </c>
      <c r="X1500">
        <v>20.525351252290776</v>
      </c>
      <c r="Y1500">
        <v>57.981408136805122</v>
      </c>
      <c r="Z1500">
        <v>1.6345402849716899</v>
      </c>
      <c r="AA1500">
        <v>2.2864390633763594</v>
      </c>
      <c r="AB1500">
        <v>80.025520221035492</v>
      </c>
      <c r="AC1500">
        <v>69.141132508496995</v>
      </c>
      <c r="AD1500">
        <v>67.959297051443244</v>
      </c>
      <c r="AE1500">
        <v>3.0617588747989384</v>
      </c>
      <c r="AF1500">
        <v>3.0690885438851572</v>
      </c>
      <c r="AG1500">
        <v>1924.7055589492973</v>
      </c>
      <c r="AH1500">
        <v>100</v>
      </c>
      <c r="AI1500">
        <v>16.982284667073916</v>
      </c>
      <c r="AJ1500">
        <v>14.642180543799579</v>
      </c>
      <c r="AK1500">
        <v>-0.62748991291042755</v>
      </c>
      <c r="AL1500">
        <v>2.1713229427001846</v>
      </c>
      <c r="AM1500">
        <v>-16.623950322892362</v>
      </c>
      <c r="AN1500">
        <v>99</v>
      </c>
      <c r="AO1500">
        <v>99</v>
      </c>
      <c r="AQ1500">
        <v>1950</v>
      </c>
      <c r="AR1500">
        <v>224.67135003054372</v>
      </c>
      <c r="AS1500">
        <v>26.81773321747254</v>
      </c>
    </row>
    <row r="1501" spans="1:45">
      <c r="A1501">
        <v>21</v>
      </c>
      <c r="B1501">
        <v>41</v>
      </c>
      <c r="C1501">
        <v>2024</v>
      </c>
      <c r="D1501">
        <v>99</v>
      </c>
      <c r="E1501">
        <v>99</v>
      </c>
      <c r="F1501">
        <v>99</v>
      </c>
      <c r="G1501">
        <v>99</v>
      </c>
      <c r="H1501">
        <v>99</v>
      </c>
      <c r="I1501">
        <v>99</v>
      </c>
      <c r="J1501">
        <v>999</v>
      </c>
      <c r="K1501">
        <v>99</v>
      </c>
      <c r="L1501">
        <v>99</v>
      </c>
      <c r="M1501">
        <v>99</v>
      </c>
      <c r="N1501">
        <v>99</v>
      </c>
      <c r="O1501">
        <v>99</v>
      </c>
      <c r="P1501">
        <v>9999</v>
      </c>
      <c r="Q1501">
        <v>1305</v>
      </c>
      <c r="R1501">
        <v>1534</v>
      </c>
      <c r="S1501">
        <v>3.885770234986945</v>
      </c>
      <c r="T1501">
        <v>8.1968709256844843</v>
      </c>
      <c r="U1501">
        <v>304.01825293350709</v>
      </c>
      <c r="V1501">
        <v>14.602346805736635</v>
      </c>
      <c r="W1501">
        <v>77.574967405475888</v>
      </c>
      <c r="X1501">
        <v>19.361147327249025</v>
      </c>
      <c r="Y1501">
        <v>59.002421717463001</v>
      </c>
      <c r="Z1501">
        <v>1.6437649113415889</v>
      </c>
      <c r="AA1501">
        <v>2.3312044802723326</v>
      </c>
      <c r="AB1501">
        <v>78.335018328020396</v>
      </c>
      <c r="AC1501">
        <v>67.734196556313364</v>
      </c>
      <c r="AD1501">
        <v>65.263440547198996</v>
      </c>
      <c r="AE1501">
        <v>2.8691130812104886</v>
      </c>
      <c r="AF1501">
        <v>2.8720825873209601</v>
      </c>
      <c r="AG1501">
        <v>1975.8846153846157</v>
      </c>
      <c r="AH1501">
        <v>100</v>
      </c>
      <c r="AI1501">
        <v>21.121251629726203</v>
      </c>
      <c r="AJ1501">
        <v>14.14592825265793</v>
      </c>
      <c r="AK1501">
        <v>-4.7930222210647662</v>
      </c>
      <c r="AL1501">
        <v>-4.3334505998878452</v>
      </c>
      <c r="AM1501">
        <v>-42.736232294026273</v>
      </c>
      <c r="AN1501">
        <v>99</v>
      </c>
      <c r="AO1501">
        <v>99</v>
      </c>
      <c r="AQ1501">
        <v>2000</v>
      </c>
      <c r="AR1501">
        <v>223.82333767926988</v>
      </c>
      <c r="AS1501">
        <v>27.075910116308297</v>
      </c>
    </row>
    <row r="1502" spans="1:45">
      <c r="A1502">
        <v>21</v>
      </c>
      <c r="B1502">
        <v>42</v>
      </c>
      <c r="C1502">
        <v>2024</v>
      </c>
      <c r="D1502">
        <v>99</v>
      </c>
      <c r="E1502">
        <v>99</v>
      </c>
      <c r="F1502">
        <v>99</v>
      </c>
      <c r="G1502">
        <v>99</v>
      </c>
      <c r="H1502">
        <v>99</v>
      </c>
      <c r="I1502">
        <v>99</v>
      </c>
      <c r="J1502">
        <v>999</v>
      </c>
      <c r="K1502">
        <v>99</v>
      </c>
      <c r="L1502">
        <v>99</v>
      </c>
      <c r="M1502">
        <v>99</v>
      </c>
      <c r="N1502">
        <v>99</v>
      </c>
      <c r="O1502">
        <v>99</v>
      </c>
      <c r="P1502">
        <v>9999</v>
      </c>
      <c r="Q1502">
        <v>1488</v>
      </c>
      <c r="R1502">
        <v>1765</v>
      </c>
      <c r="S1502">
        <v>4.0566572237960346</v>
      </c>
      <c r="T1502">
        <v>8.2475920679886698</v>
      </c>
      <c r="U1502">
        <v>306.25665722379608</v>
      </c>
      <c r="V1502">
        <v>18.583569405099151</v>
      </c>
      <c r="W1502">
        <v>77.280453257790384</v>
      </c>
      <c r="X1502">
        <v>20.849858356940505</v>
      </c>
      <c r="Y1502">
        <v>57.869706118799215</v>
      </c>
      <c r="Z1502">
        <v>1.7524300049258839</v>
      </c>
      <c r="AA1502">
        <v>2.3763235186563967</v>
      </c>
      <c r="AB1502">
        <v>78.430404454853445</v>
      </c>
      <c r="AC1502">
        <v>63.983056578047794</v>
      </c>
      <c r="AD1502">
        <v>66.04354231625301</v>
      </c>
      <c r="AE1502">
        <v>3.3011633561515725</v>
      </c>
      <c r="AF1502">
        <v>3.3289107606895798</v>
      </c>
      <c r="AG1502">
        <v>2025.9348441926345</v>
      </c>
      <c r="AH1502">
        <v>99.943342776203977</v>
      </c>
      <c r="AI1502">
        <v>29.575070821529739</v>
      </c>
      <c r="AJ1502">
        <v>14.365908398925257</v>
      </c>
      <c r="AK1502">
        <v>4.5770356521680799</v>
      </c>
      <c r="AL1502">
        <v>6.1547690722431341</v>
      </c>
      <c r="AM1502">
        <v>5.1885926770991508</v>
      </c>
      <c r="AN1502">
        <v>99</v>
      </c>
      <c r="AO1502">
        <v>99</v>
      </c>
      <c r="AQ1502">
        <v>2050</v>
      </c>
      <c r="AR1502">
        <v>223.55864022662888</v>
      </c>
      <c r="AS1502">
        <v>27.425598636500819</v>
      </c>
    </row>
    <row r="1503" spans="1:45">
      <c r="A1503">
        <v>21</v>
      </c>
      <c r="B1503">
        <v>43</v>
      </c>
      <c r="C1503">
        <v>2024</v>
      </c>
      <c r="D1503">
        <v>99</v>
      </c>
      <c r="E1503">
        <v>99</v>
      </c>
      <c r="F1503">
        <v>99</v>
      </c>
      <c r="G1503">
        <v>99</v>
      </c>
      <c r="H1503">
        <v>99</v>
      </c>
      <c r="I1503">
        <v>99</v>
      </c>
      <c r="J1503">
        <v>999</v>
      </c>
      <c r="K1503">
        <v>99</v>
      </c>
      <c r="L1503">
        <v>99</v>
      </c>
      <c r="M1503">
        <v>99</v>
      </c>
      <c r="N1503">
        <v>99</v>
      </c>
      <c r="O1503">
        <v>99</v>
      </c>
      <c r="P1503">
        <v>9999</v>
      </c>
      <c r="Q1503">
        <v>1487</v>
      </c>
      <c r="R1503">
        <v>1790</v>
      </c>
      <c r="S1503">
        <v>4.124161073825503</v>
      </c>
      <c r="T1503">
        <v>8.2558659217877111</v>
      </c>
      <c r="U1503">
        <v>309.21955307262601</v>
      </c>
      <c r="V1503">
        <v>21.508379888268159</v>
      </c>
      <c r="W1503">
        <v>77.262569832402221</v>
      </c>
      <c r="X1503">
        <v>24.413407821229043</v>
      </c>
      <c r="Y1503">
        <v>59.542220106568472</v>
      </c>
      <c r="Z1503">
        <v>1.7605894823639685</v>
      </c>
      <c r="AA1503">
        <v>2.4287400931601528</v>
      </c>
      <c r="AB1503">
        <v>79.512196601333486</v>
      </c>
      <c r="AC1503">
        <v>63.790531151516369</v>
      </c>
      <c r="AD1503">
        <v>61.498658871268304</v>
      </c>
      <c r="AE1503">
        <v>3.3479220439157591</v>
      </c>
      <c r="AF1503">
        <v>3.4087243619359882</v>
      </c>
      <c r="AG1503">
        <v>2075.8782122905031</v>
      </c>
      <c r="AH1503">
        <v>100</v>
      </c>
      <c r="AI1503">
        <v>30.446927374301676</v>
      </c>
      <c r="AJ1503">
        <v>14.284801672258116</v>
      </c>
      <c r="AK1503">
        <v>-1.4648667199102476</v>
      </c>
      <c r="AL1503">
        <v>-1.0824402561313649</v>
      </c>
      <c r="AM1503">
        <v>-39.416420762921931</v>
      </c>
      <c r="AN1503">
        <v>99</v>
      </c>
      <c r="AO1503">
        <v>99</v>
      </c>
      <c r="AQ1503">
        <v>2100</v>
      </c>
      <c r="AR1503">
        <v>223.67821229050276</v>
      </c>
      <c r="AS1503">
        <v>27.623433924501871</v>
      </c>
    </row>
    <row r="1504" spans="1:45">
      <c r="A1504">
        <v>21</v>
      </c>
      <c r="B1504">
        <v>44</v>
      </c>
      <c r="C1504">
        <v>2024</v>
      </c>
      <c r="D1504">
        <v>99</v>
      </c>
      <c r="E1504">
        <v>99</v>
      </c>
      <c r="F1504">
        <v>99</v>
      </c>
      <c r="G1504">
        <v>99</v>
      </c>
      <c r="H1504">
        <v>99</v>
      </c>
      <c r="I1504">
        <v>99</v>
      </c>
      <c r="J1504">
        <v>999</v>
      </c>
      <c r="K1504">
        <v>99</v>
      </c>
      <c r="L1504">
        <v>99</v>
      </c>
      <c r="M1504">
        <v>99</v>
      </c>
      <c r="N1504">
        <v>99</v>
      </c>
      <c r="O1504">
        <v>99</v>
      </c>
      <c r="P1504">
        <v>9999</v>
      </c>
      <c r="Q1504">
        <v>1353</v>
      </c>
      <c r="R1504">
        <v>1608</v>
      </c>
      <c r="S1504">
        <v>3.8457711442786073</v>
      </c>
      <c r="T1504">
        <v>7.9981343283582094</v>
      </c>
      <c r="U1504">
        <v>306.95441542288552</v>
      </c>
      <c r="V1504">
        <v>15.60945273631841</v>
      </c>
      <c r="W1504">
        <v>72.761194029850756</v>
      </c>
      <c r="X1504">
        <v>20.771144278606965</v>
      </c>
      <c r="Y1504">
        <v>60.610116004640304</v>
      </c>
      <c r="Z1504">
        <v>1.7505775954736511</v>
      </c>
      <c r="AA1504">
        <v>2.4534211065845355</v>
      </c>
      <c r="AB1504">
        <v>83.793299085009622</v>
      </c>
      <c r="AC1504">
        <v>70.348218925412496</v>
      </c>
      <c r="AD1504">
        <v>68.858900865165154</v>
      </c>
      <c r="AE1504">
        <v>3.0075187969924806</v>
      </c>
      <c r="AF1504">
        <v>3.0397077777720094</v>
      </c>
      <c r="AG1504">
        <v>2124.7213930348248</v>
      </c>
      <c r="AH1504">
        <v>100</v>
      </c>
      <c r="AI1504">
        <v>20.522388059701488</v>
      </c>
      <c r="AJ1504">
        <v>14.390156601475976</v>
      </c>
      <c r="AK1504">
        <v>1.4527178971357044</v>
      </c>
      <c r="AL1504">
        <v>3.9019550148808873</v>
      </c>
      <c r="AM1504">
        <v>-0.4643476258104976</v>
      </c>
      <c r="AN1504">
        <v>99</v>
      </c>
      <c r="AO1504">
        <v>99</v>
      </c>
      <c r="AQ1504">
        <v>2150</v>
      </c>
      <c r="AR1504">
        <v>225.17039800995025</v>
      </c>
      <c r="AS1504">
        <v>26.863931401194961</v>
      </c>
    </row>
    <row r="1505" spans="1:45">
      <c r="A1505">
        <v>21</v>
      </c>
      <c r="B1505">
        <v>45</v>
      </c>
      <c r="C1505">
        <v>2024</v>
      </c>
      <c r="D1505">
        <v>99</v>
      </c>
      <c r="E1505">
        <v>99</v>
      </c>
      <c r="F1505">
        <v>99</v>
      </c>
      <c r="G1505">
        <v>99</v>
      </c>
      <c r="H1505">
        <v>99</v>
      </c>
      <c r="I1505">
        <v>99</v>
      </c>
      <c r="J1505">
        <v>999</v>
      </c>
      <c r="K1505">
        <v>99</v>
      </c>
      <c r="L1505">
        <v>99</v>
      </c>
      <c r="M1505">
        <v>99</v>
      </c>
      <c r="N1505">
        <v>99</v>
      </c>
      <c r="O1505">
        <v>99</v>
      </c>
      <c r="P1505">
        <v>9999</v>
      </c>
      <c r="Q1505">
        <v>1254</v>
      </c>
      <c r="R1505">
        <v>1461</v>
      </c>
      <c r="S1505">
        <v>3.7506849315068496</v>
      </c>
      <c r="T1505">
        <v>8.055441478439425</v>
      </c>
      <c r="U1505">
        <v>302.77091033538625</v>
      </c>
      <c r="V1505">
        <v>12.93634496919918</v>
      </c>
      <c r="W1505">
        <v>74.606433949349778</v>
      </c>
      <c r="X1505">
        <v>18.68583162217659</v>
      </c>
      <c r="Y1505">
        <v>55.506426447094128</v>
      </c>
      <c r="Z1505">
        <v>1.6023557430177948</v>
      </c>
      <c r="AA1505">
        <v>2.3447714038928456</v>
      </c>
      <c r="AB1505">
        <v>82.048675658703019</v>
      </c>
      <c r="AC1505">
        <v>67.551905043260078</v>
      </c>
      <c r="AD1505">
        <v>69.430585059977531</v>
      </c>
      <c r="AE1505">
        <v>2.7325777129390643</v>
      </c>
      <c r="AF1505">
        <v>2.724182934276715</v>
      </c>
      <c r="AG1505">
        <v>2176.1540041067751</v>
      </c>
      <c r="AH1505">
        <v>100</v>
      </c>
      <c r="AI1505">
        <v>16.084873374401095</v>
      </c>
      <c r="AJ1505">
        <v>14.383958216981348</v>
      </c>
      <c r="AK1505">
        <v>1.0300386270135107</v>
      </c>
      <c r="AL1505">
        <v>-0.34393374980730318</v>
      </c>
      <c r="AM1505">
        <v>-24.331915359531038</v>
      </c>
      <c r="AN1505">
        <v>99</v>
      </c>
      <c r="AO1505">
        <v>99</v>
      </c>
      <c r="AQ1505">
        <v>2200</v>
      </c>
      <c r="AR1505">
        <v>224.6865160848734</v>
      </c>
      <c r="AS1505">
        <v>26.697646073185968</v>
      </c>
    </row>
    <row r="1506" spans="1:45">
      <c r="A1506">
        <v>21</v>
      </c>
      <c r="B1506">
        <v>46</v>
      </c>
      <c r="C1506">
        <v>2024</v>
      </c>
      <c r="D1506">
        <v>99</v>
      </c>
      <c r="E1506">
        <v>99</v>
      </c>
      <c r="F1506">
        <v>99</v>
      </c>
      <c r="G1506">
        <v>99</v>
      </c>
      <c r="H1506">
        <v>99</v>
      </c>
      <c r="I1506">
        <v>99</v>
      </c>
      <c r="J1506">
        <v>999</v>
      </c>
      <c r="K1506">
        <v>99</v>
      </c>
      <c r="L1506">
        <v>99</v>
      </c>
      <c r="M1506">
        <v>99</v>
      </c>
      <c r="N1506">
        <v>99</v>
      </c>
      <c r="O1506">
        <v>99</v>
      </c>
      <c r="P1506">
        <v>9999</v>
      </c>
      <c r="Q1506">
        <v>1386</v>
      </c>
      <c r="R1506">
        <v>1628</v>
      </c>
      <c r="S1506">
        <v>3.8598647818070062</v>
      </c>
      <c r="T1506">
        <v>8.100122850122851</v>
      </c>
      <c r="U1506">
        <v>304.51056511056555</v>
      </c>
      <c r="V1506">
        <v>14.926289926289931</v>
      </c>
      <c r="W1506">
        <v>75.859950859950871</v>
      </c>
      <c r="X1506">
        <v>19.533169533169527</v>
      </c>
      <c r="Y1506">
        <v>58.158619934222322</v>
      </c>
      <c r="Z1506">
        <v>1.6931627599029619</v>
      </c>
      <c r="AA1506">
        <v>2.3534020509486031</v>
      </c>
      <c r="AB1506">
        <v>81.215399447464108</v>
      </c>
      <c r="AC1506">
        <v>66.455351674142705</v>
      </c>
      <c r="AD1506">
        <v>68.751476853898197</v>
      </c>
      <c r="AE1506">
        <v>3.0449257472038305</v>
      </c>
      <c r="AF1506">
        <v>3.0530131238748597</v>
      </c>
      <c r="AG1506">
        <v>2221.5067567567567</v>
      </c>
      <c r="AH1506">
        <v>100</v>
      </c>
      <c r="AI1506">
        <v>16.216216216216221</v>
      </c>
      <c r="AJ1506">
        <v>15.460715964354099</v>
      </c>
      <c r="AK1506">
        <v>2.5954196823225901</v>
      </c>
      <c r="AL1506">
        <v>0.27078248861622461</v>
      </c>
      <c r="AM1506">
        <v>-22.148794379340725</v>
      </c>
      <c r="AN1506">
        <v>99</v>
      </c>
      <c r="AO1506">
        <v>99</v>
      </c>
      <c r="AQ1506">
        <v>2250</v>
      </c>
      <c r="AR1506">
        <v>224.13574938574939</v>
      </c>
      <c r="AS1506">
        <v>27.044624035859055</v>
      </c>
    </row>
    <row r="1507" spans="1:45">
      <c r="A1507">
        <v>21</v>
      </c>
      <c r="B1507">
        <v>47</v>
      </c>
      <c r="C1507">
        <v>2024</v>
      </c>
      <c r="D1507">
        <v>99</v>
      </c>
      <c r="E1507">
        <v>99</v>
      </c>
      <c r="F1507">
        <v>99</v>
      </c>
      <c r="G1507">
        <v>99</v>
      </c>
      <c r="H1507">
        <v>99</v>
      </c>
      <c r="I1507">
        <v>99</v>
      </c>
      <c r="J1507">
        <v>999</v>
      </c>
      <c r="K1507">
        <v>99</v>
      </c>
      <c r="L1507">
        <v>99</v>
      </c>
      <c r="M1507">
        <v>99</v>
      </c>
      <c r="N1507">
        <v>99</v>
      </c>
      <c r="O1507">
        <v>99</v>
      </c>
      <c r="P1507">
        <v>9999</v>
      </c>
      <c r="Q1507">
        <v>1088</v>
      </c>
      <c r="R1507">
        <v>1244</v>
      </c>
      <c r="S1507">
        <v>4.0112540192926049</v>
      </c>
      <c r="T1507">
        <v>8.4180064308681697</v>
      </c>
      <c r="U1507">
        <v>311.44815112540215</v>
      </c>
      <c r="V1507">
        <v>16.15755627009646</v>
      </c>
      <c r="W1507">
        <v>80.305466237942113</v>
      </c>
      <c r="X1507">
        <v>23.392282958199356</v>
      </c>
      <c r="Y1507">
        <v>58.308625644546318</v>
      </c>
      <c r="Z1507">
        <v>1.7352600284517479</v>
      </c>
      <c r="AA1507">
        <v>2.3294971125516111</v>
      </c>
      <c r="AB1507">
        <v>83.396289533873315</v>
      </c>
      <c r="AC1507">
        <v>68.133417230184449</v>
      </c>
      <c r="AD1507">
        <v>70.340605254013852</v>
      </c>
      <c r="AE1507">
        <v>2.3267123031459245</v>
      </c>
      <c r="AF1507">
        <v>2.3860417737121962</v>
      </c>
      <c r="AG1507">
        <v>2274.9501607717038</v>
      </c>
      <c r="AH1507">
        <v>99.91961414790994</v>
      </c>
      <c r="AI1507">
        <v>19.212218649517688</v>
      </c>
      <c r="AJ1507">
        <v>14.433874890229671</v>
      </c>
      <c r="AK1507">
        <v>2.5012628572817559</v>
      </c>
      <c r="AL1507">
        <v>3.131685097239719</v>
      </c>
      <c r="AM1507">
        <v>0.99075342648070974</v>
      </c>
      <c r="AN1507">
        <v>99</v>
      </c>
      <c r="AO1507">
        <v>99</v>
      </c>
      <c r="AQ1507">
        <v>2300</v>
      </c>
      <c r="AR1507">
        <v>224.78215434083597</v>
      </c>
      <c r="AS1507">
        <v>27.463637498035432</v>
      </c>
    </row>
    <row r="1508" spans="1:45">
      <c r="A1508">
        <v>21</v>
      </c>
      <c r="B1508">
        <v>48</v>
      </c>
      <c r="C1508">
        <v>2024</v>
      </c>
      <c r="D1508">
        <v>99</v>
      </c>
      <c r="E1508">
        <v>99</v>
      </c>
      <c r="F1508">
        <v>99</v>
      </c>
      <c r="G1508">
        <v>99</v>
      </c>
      <c r="H1508">
        <v>99</v>
      </c>
      <c r="I1508">
        <v>99</v>
      </c>
      <c r="J1508">
        <v>999</v>
      </c>
      <c r="K1508">
        <v>99</v>
      </c>
      <c r="L1508">
        <v>99</v>
      </c>
      <c r="M1508">
        <v>99</v>
      </c>
      <c r="N1508">
        <v>99</v>
      </c>
      <c r="O1508">
        <v>99</v>
      </c>
      <c r="P1508">
        <v>9999</v>
      </c>
      <c r="Q1508">
        <v>1030</v>
      </c>
      <c r="R1508">
        <v>1149</v>
      </c>
      <c r="S1508">
        <v>3.9033942558746726</v>
      </c>
      <c r="T1508">
        <v>8.2149695387293278</v>
      </c>
      <c r="U1508">
        <v>305.94177545691895</v>
      </c>
      <c r="V1508">
        <v>15.752828546562229</v>
      </c>
      <c r="W1508">
        <v>78.503046127067009</v>
      </c>
      <c r="X1508">
        <v>20.191470844212361</v>
      </c>
      <c r="Y1508">
        <v>61.191763773238847</v>
      </c>
      <c r="Z1508">
        <v>1.7964951765618522</v>
      </c>
      <c r="AA1508">
        <v>2.435933227939163</v>
      </c>
      <c r="AB1508">
        <v>82.879438522604985</v>
      </c>
      <c r="AC1508">
        <v>67.468066728361876</v>
      </c>
      <c r="AD1508">
        <v>67.715486371830579</v>
      </c>
      <c r="AE1508">
        <v>2.1490292896420153</v>
      </c>
      <c r="AF1508">
        <v>2.1648644897149723</v>
      </c>
      <c r="AG1508">
        <v>2325.2471714534377</v>
      </c>
      <c r="AH1508">
        <v>100</v>
      </c>
      <c r="AI1508">
        <v>22.976501305483033</v>
      </c>
      <c r="AJ1508">
        <v>14.50877719127806</v>
      </c>
      <c r="AK1508">
        <v>-4.2509124601061554</v>
      </c>
      <c r="AL1508">
        <v>-4.5558305549811644</v>
      </c>
      <c r="AM1508">
        <v>-1.3842503999081628</v>
      </c>
      <c r="AN1508">
        <v>99</v>
      </c>
      <c r="AO1508">
        <v>99</v>
      </c>
      <c r="AQ1508">
        <v>2350</v>
      </c>
      <c r="AR1508">
        <v>224.44734551784157</v>
      </c>
      <c r="AS1508">
        <v>27.038706804908404</v>
      </c>
    </row>
    <row r="1509" spans="1:45">
      <c r="A1509">
        <v>21</v>
      </c>
      <c r="B1509">
        <v>49</v>
      </c>
      <c r="C1509">
        <v>2024</v>
      </c>
      <c r="D1509">
        <v>99</v>
      </c>
      <c r="E1509">
        <v>99</v>
      </c>
      <c r="F1509">
        <v>99</v>
      </c>
      <c r="G1509">
        <v>99</v>
      </c>
      <c r="H1509">
        <v>99</v>
      </c>
      <c r="I1509">
        <v>99</v>
      </c>
      <c r="J1509">
        <v>999</v>
      </c>
      <c r="K1509">
        <v>99</v>
      </c>
      <c r="L1509">
        <v>99</v>
      </c>
      <c r="M1509">
        <v>99</v>
      </c>
      <c r="N1509">
        <v>99</v>
      </c>
      <c r="O1509">
        <v>99</v>
      </c>
      <c r="P1509">
        <v>9999</v>
      </c>
      <c r="Q1509">
        <v>1085</v>
      </c>
      <c r="R1509">
        <v>1269</v>
      </c>
      <c r="S1509">
        <v>4.2955082742316781</v>
      </c>
      <c r="T1509">
        <v>8.243498817966902</v>
      </c>
      <c r="U1509">
        <v>311.09976359338054</v>
      </c>
      <c r="V1509">
        <v>24.113475177304959</v>
      </c>
      <c r="W1509">
        <v>75.965327029156811</v>
      </c>
      <c r="X1509">
        <v>23.640661938534279</v>
      </c>
      <c r="Y1509">
        <v>64.066371034274766</v>
      </c>
      <c r="Z1509">
        <v>1.8701302713466337</v>
      </c>
      <c r="AA1509">
        <v>2.5641891676836255</v>
      </c>
      <c r="AB1509">
        <v>80.144551768329805</v>
      </c>
      <c r="AC1509">
        <v>67.435958313368261</v>
      </c>
      <c r="AD1509">
        <v>68.241058333830551</v>
      </c>
      <c r="AE1509">
        <v>2.373470990910111</v>
      </c>
      <c r="AF1509">
        <v>2.4312700969308474</v>
      </c>
      <c r="AG1509">
        <v>2376.6036249014969</v>
      </c>
      <c r="AH1509">
        <v>100</v>
      </c>
      <c r="AI1509">
        <v>35.382190701339624</v>
      </c>
      <c r="AJ1509">
        <v>14.474335955713499</v>
      </c>
      <c r="AK1509">
        <v>4.4116372517768321</v>
      </c>
      <c r="AL1509">
        <v>0.30463566725475322</v>
      </c>
      <c r="AM1509">
        <v>6.1036816415781132</v>
      </c>
      <c r="AN1509">
        <v>99</v>
      </c>
      <c r="AO1509">
        <v>99</v>
      </c>
      <c r="AQ1509">
        <v>2400</v>
      </c>
      <c r="AR1509">
        <v>222.92040977147369</v>
      </c>
      <c r="AS1509">
        <v>28.054391079556694</v>
      </c>
    </row>
    <row r="1510" spans="1:45">
      <c r="A1510">
        <v>21</v>
      </c>
      <c r="B1510">
        <v>50</v>
      </c>
      <c r="C1510">
        <v>2024</v>
      </c>
      <c r="D1510">
        <v>99</v>
      </c>
      <c r="E1510">
        <v>99</v>
      </c>
      <c r="F1510">
        <v>99</v>
      </c>
      <c r="G1510">
        <v>99</v>
      </c>
      <c r="H1510">
        <v>99</v>
      </c>
      <c r="I1510">
        <v>99</v>
      </c>
      <c r="J1510">
        <v>999</v>
      </c>
      <c r="K1510">
        <v>99</v>
      </c>
      <c r="L1510">
        <v>99</v>
      </c>
      <c r="M1510">
        <v>99</v>
      </c>
      <c r="N1510">
        <v>99</v>
      </c>
      <c r="O1510">
        <v>99</v>
      </c>
      <c r="P1510">
        <v>9999</v>
      </c>
      <c r="Q1510">
        <v>1130</v>
      </c>
      <c r="R1510">
        <v>1337</v>
      </c>
      <c r="S1510">
        <v>4.3735029940119761</v>
      </c>
      <c r="T1510">
        <v>8.2602842183994056</v>
      </c>
      <c r="U1510">
        <v>313.0274495138371</v>
      </c>
      <c r="V1510">
        <v>27.374719521316376</v>
      </c>
      <c r="W1510">
        <v>75.317875841436049</v>
      </c>
      <c r="X1510">
        <v>27.374719521316376</v>
      </c>
      <c r="Y1510">
        <v>62.874301848302736</v>
      </c>
      <c r="Z1510">
        <v>1.8283675250598928</v>
      </c>
      <c r="AA1510">
        <v>2.5700974624205024</v>
      </c>
      <c r="AB1510">
        <v>81.321243404408406</v>
      </c>
      <c r="AC1510">
        <v>61.11982245227432</v>
      </c>
      <c r="AD1510">
        <v>62.426176690668008</v>
      </c>
      <c r="AE1510">
        <v>2.5006546216286982</v>
      </c>
      <c r="AF1510">
        <v>2.5774232116021358</v>
      </c>
      <c r="AG1510">
        <v>2425.4741959611074</v>
      </c>
      <c r="AH1510">
        <v>99.925205684367981</v>
      </c>
      <c r="AI1510">
        <v>39.865370231862379</v>
      </c>
      <c r="AJ1510">
        <v>14.53994985995158</v>
      </c>
      <c r="AK1510">
        <v>0.32262870928886345</v>
      </c>
      <c r="AL1510">
        <v>-1.0748471482388298</v>
      </c>
      <c r="AM1510">
        <v>-28.181243987796847</v>
      </c>
      <c r="AN1510">
        <v>99</v>
      </c>
      <c r="AO1510">
        <v>99</v>
      </c>
      <c r="AQ1510">
        <v>2450</v>
      </c>
      <c r="AR1510">
        <v>223.03889304412871</v>
      </c>
      <c r="AS1510">
        <v>28.17771787112957</v>
      </c>
    </row>
    <row r="1511" spans="1:45">
      <c r="A1511">
        <v>21</v>
      </c>
      <c r="B1511">
        <v>51</v>
      </c>
      <c r="C1511">
        <v>2024</v>
      </c>
      <c r="D1511">
        <v>99</v>
      </c>
      <c r="E1511">
        <v>99</v>
      </c>
      <c r="F1511">
        <v>99</v>
      </c>
      <c r="G1511">
        <v>99</v>
      </c>
      <c r="H1511">
        <v>99</v>
      </c>
      <c r="I1511">
        <v>99</v>
      </c>
      <c r="J1511">
        <v>999</v>
      </c>
      <c r="K1511">
        <v>99</v>
      </c>
      <c r="L1511">
        <v>99</v>
      </c>
      <c r="M1511">
        <v>99</v>
      </c>
      <c r="N1511">
        <v>99</v>
      </c>
      <c r="O1511">
        <v>99</v>
      </c>
      <c r="P1511">
        <v>9999</v>
      </c>
      <c r="Q1511">
        <v>995</v>
      </c>
      <c r="R1511">
        <v>1112</v>
      </c>
      <c r="S1511">
        <v>4.0513051305130503</v>
      </c>
      <c r="T1511">
        <v>8.1061151079136664</v>
      </c>
      <c r="U1511">
        <v>309.09919064748198</v>
      </c>
      <c r="V1511">
        <v>17.985611510791365</v>
      </c>
      <c r="W1511">
        <v>75.899280575539549</v>
      </c>
      <c r="X1511">
        <v>21.402877697841724</v>
      </c>
      <c r="Y1511">
        <v>58.729886111979368</v>
      </c>
      <c r="Z1511">
        <v>1.7252000546856188</v>
      </c>
      <c r="AA1511">
        <v>2.4135182864698339</v>
      </c>
      <c r="AB1511">
        <v>79.290665357674797</v>
      </c>
      <c r="AC1511">
        <v>64.5307969813651</v>
      </c>
      <c r="AD1511">
        <v>66.078573690819894</v>
      </c>
      <c r="AE1511">
        <v>2.0798264317510191</v>
      </c>
      <c r="AF1511">
        <v>2.1167743315812588</v>
      </c>
      <c r="AG1511">
        <v>2475.1447841726622</v>
      </c>
      <c r="AH1511">
        <v>99.820143884892133</v>
      </c>
      <c r="AI1511">
        <v>25.809352517985609</v>
      </c>
      <c r="AJ1511">
        <v>14.513814113932311</v>
      </c>
      <c r="AK1511">
        <v>-4.9024782072518249</v>
      </c>
      <c r="AL1511">
        <v>1.11909084250352</v>
      </c>
      <c r="AM1511">
        <v>-43.605096165019056</v>
      </c>
      <c r="AN1511">
        <v>99</v>
      </c>
      <c r="AO1511">
        <v>99</v>
      </c>
      <c r="AQ1511">
        <v>2500</v>
      </c>
      <c r="AR1511">
        <v>224.25089928057557</v>
      </c>
      <c r="AS1511">
        <v>27.419983446968441</v>
      </c>
    </row>
    <row r="1512" spans="1:45">
      <c r="A1512">
        <v>21</v>
      </c>
      <c r="B1512">
        <v>52</v>
      </c>
      <c r="C1512">
        <v>2024</v>
      </c>
      <c r="D1512">
        <v>99</v>
      </c>
      <c r="E1512">
        <v>99</v>
      </c>
      <c r="F1512">
        <v>99</v>
      </c>
      <c r="G1512">
        <v>99</v>
      </c>
      <c r="H1512">
        <v>99</v>
      </c>
      <c r="I1512">
        <v>99</v>
      </c>
      <c r="J1512">
        <v>999</v>
      </c>
      <c r="K1512">
        <v>99</v>
      </c>
      <c r="L1512">
        <v>99</v>
      </c>
      <c r="M1512">
        <v>99</v>
      </c>
      <c r="N1512">
        <v>99</v>
      </c>
      <c r="O1512">
        <v>99</v>
      </c>
      <c r="P1512">
        <v>9999</v>
      </c>
      <c r="Q1512">
        <v>843</v>
      </c>
      <c r="R1512">
        <v>912</v>
      </c>
      <c r="S1512">
        <v>4.0394736842105274</v>
      </c>
      <c r="T1512">
        <v>8.1644736842105257</v>
      </c>
      <c r="U1512">
        <v>310.66008771929825</v>
      </c>
      <c r="V1512">
        <v>18.092105263157887</v>
      </c>
      <c r="W1512">
        <v>77.083333333333314</v>
      </c>
      <c r="X1512">
        <v>22.587719298245609</v>
      </c>
      <c r="Y1512">
        <v>57.660126839829935</v>
      </c>
      <c r="Z1512">
        <v>1.7796913994784749</v>
      </c>
      <c r="AA1512">
        <v>2.3585717474573404</v>
      </c>
      <c r="AB1512">
        <v>80.625305895046054</v>
      </c>
      <c r="AC1512">
        <v>63.168176514987749</v>
      </c>
      <c r="AD1512">
        <v>66.849021098747798</v>
      </c>
      <c r="AE1512">
        <v>1.705756929637527</v>
      </c>
      <c r="AF1512">
        <v>1.7448263219394065</v>
      </c>
      <c r="AG1512">
        <v>2525.3826754385955</v>
      </c>
      <c r="AH1512">
        <v>100</v>
      </c>
      <c r="AI1512">
        <v>20.394736842105264</v>
      </c>
      <c r="AJ1512">
        <v>14.286136324689256</v>
      </c>
      <c r="AK1512">
        <v>-1.6092712285295443</v>
      </c>
      <c r="AL1512">
        <v>-1.3940940566815616</v>
      </c>
      <c r="AM1512">
        <v>-2.8842078493575745</v>
      </c>
      <c r="AN1512">
        <v>99</v>
      </c>
      <c r="AO1512">
        <v>99</v>
      </c>
      <c r="AQ1512">
        <v>2550</v>
      </c>
      <c r="AR1512">
        <v>224.64473684210529</v>
      </c>
      <c r="AS1512">
        <v>27.44006140203108</v>
      </c>
    </row>
    <row r="1513" spans="1:45">
      <c r="A1513">
        <v>21</v>
      </c>
      <c r="B1513">
        <v>53</v>
      </c>
      <c r="C1513">
        <v>2024</v>
      </c>
      <c r="D1513">
        <v>99</v>
      </c>
      <c r="E1513">
        <v>99</v>
      </c>
      <c r="F1513">
        <v>99</v>
      </c>
      <c r="G1513">
        <v>99</v>
      </c>
      <c r="H1513">
        <v>99</v>
      </c>
      <c r="I1513">
        <v>99</v>
      </c>
      <c r="J1513">
        <v>999</v>
      </c>
      <c r="K1513">
        <v>99</v>
      </c>
      <c r="L1513">
        <v>99</v>
      </c>
      <c r="M1513">
        <v>99</v>
      </c>
      <c r="N1513">
        <v>99</v>
      </c>
      <c r="O1513">
        <v>99</v>
      </c>
      <c r="P1513">
        <v>9999</v>
      </c>
      <c r="Q1513">
        <v>825</v>
      </c>
      <c r="R1513">
        <v>893</v>
      </c>
      <c r="S1513">
        <v>3.9641255605381152</v>
      </c>
      <c r="T1513">
        <v>8.1007838745800669</v>
      </c>
      <c r="U1513">
        <v>308.2221724524079</v>
      </c>
      <c r="V1513">
        <v>16.685330347144454</v>
      </c>
      <c r="W1513">
        <v>76.59574468085107</v>
      </c>
      <c r="X1513">
        <v>22.060470324748042</v>
      </c>
      <c r="Y1513">
        <v>59.43422556033336</v>
      </c>
      <c r="Z1513">
        <v>1.7275638157176212</v>
      </c>
      <c r="AA1513">
        <v>2.3555536937479644</v>
      </c>
      <c r="AB1513">
        <v>84.010178342200518</v>
      </c>
      <c r="AC1513">
        <v>67.110221649869999</v>
      </c>
      <c r="AD1513">
        <v>66.801079445342353</v>
      </c>
      <c r="AE1513">
        <v>1.670220326936745</v>
      </c>
      <c r="AF1513">
        <v>1.6950684536808838</v>
      </c>
      <c r="AG1513">
        <v>2575.561030235162</v>
      </c>
      <c r="AH1513">
        <v>100</v>
      </c>
      <c r="AI1513">
        <v>22.060470324748042</v>
      </c>
      <c r="AJ1513">
        <v>14.184748202951999</v>
      </c>
      <c r="AK1513">
        <v>-4.809272066656022</v>
      </c>
      <c r="AL1513">
        <v>-4.6970452977857118</v>
      </c>
      <c r="AM1513">
        <v>-49.639638108141241</v>
      </c>
      <c r="AN1513">
        <v>99</v>
      </c>
      <c r="AO1513">
        <v>99</v>
      </c>
      <c r="AQ1513">
        <v>2600</v>
      </c>
      <c r="AR1513">
        <v>224.61030235162377</v>
      </c>
      <c r="AS1513">
        <v>27.181759469021443</v>
      </c>
    </row>
    <row r="1514" spans="1:45">
      <c r="A1514">
        <v>21</v>
      </c>
      <c r="B1514">
        <v>54</v>
      </c>
      <c r="C1514">
        <v>2024</v>
      </c>
      <c r="D1514">
        <v>99</v>
      </c>
      <c r="E1514">
        <v>99</v>
      </c>
      <c r="F1514">
        <v>99</v>
      </c>
      <c r="G1514">
        <v>99</v>
      </c>
      <c r="H1514">
        <v>99</v>
      </c>
      <c r="I1514">
        <v>99</v>
      </c>
      <c r="J1514">
        <v>999</v>
      </c>
      <c r="K1514">
        <v>99</v>
      </c>
      <c r="L1514">
        <v>99</v>
      </c>
      <c r="M1514">
        <v>99</v>
      </c>
      <c r="N1514">
        <v>99</v>
      </c>
      <c r="O1514">
        <v>99</v>
      </c>
      <c r="P1514">
        <v>9999</v>
      </c>
      <c r="Q1514">
        <v>705</v>
      </c>
      <c r="R1514">
        <v>768</v>
      </c>
      <c r="S1514">
        <v>4.1263020833333321</v>
      </c>
      <c r="T1514">
        <v>8.2604166666666643</v>
      </c>
      <c r="U1514">
        <v>314.78750000000008</v>
      </c>
      <c r="V1514">
        <v>20.442708333333329</v>
      </c>
      <c r="W1514">
        <v>76.171875</v>
      </c>
      <c r="X1514">
        <v>24.479166666666671</v>
      </c>
      <c r="Y1514">
        <v>61.843988651215639</v>
      </c>
      <c r="Z1514">
        <v>1.8627197500104495</v>
      </c>
      <c r="AA1514">
        <v>2.4441460321324713</v>
      </c>
      <c r="AB1514">
        <v>84.40460949548401</v>
      </c>
      <c r="AC1514">
        <v>68.694326149047029</v>
      </c>
      <c r="AD1514">
        <v>70.176641361266604</v>
      </c>
      <c r="AE1514">
        <v>1.4364268881158115</v>
      </c>
      <c r="AF1514">
        <v>1.4888488297690996</v>
      </c>
      <c r="AG1514">
        <v>2625.6145833333339</v>
      </c>
      <c r="AH1514">
        <v>100</v>
      </c>
      <c r="AI1514">
        <v>22.135416666666671</v>
      </c>
      <c r="AJ1514">
        <v>14.227957946436344</v>
      </c>
      <c r="AK1514">
        <v>-4.8103973383227236</v>
      </c>
      <c r="AL1514">
        <v>-4.2644301482491942</v>
      </c>
      <c r="AM1514">
        <v>-6.2622091853709039</v>
      </c>
      <c r="AN1514">
        <v>99</v>
      </c>
      <c r="AO1514">
        <v>99</v>
      </c>
      <c r="AQ1514">
        <v>2650</v>
      </c>
      <c r="AR1514">
        <v>224.8190104166666</v>
      </c>
      <c r="AS1514">
        <v>27.750496558563523</v>
      </c>
    </row>
    <row r="1515" spans="1:45">
      <c r="A1515">
        <v>21</v>
      </c>
      <c r="B1515">
        <v>55</v>
      </c>
      <c r="C1515">
        <v>2024</v>
      </c>
      <c r="D1515">
        <v>99</v>
      </c>
      <c r="E1515">
        <v>99</v>
      </c>
      <c r="F1515">
        <v>99</v>
      </c>
      <c r="G1515">
        <v>99</v>
      </c>
      <c r="H1515">
        <v>99</v>
      </c>
      <c r="I1515">
        <v>99</v>
      </c>
      <c r="J1515">
        <v>999</v>
      </c>
      <c r="K1515">
        <v>99</v>
      </c>
      <c r="L1515">
        <v>99</v>
      </c>
      <c r="M1515">
        <v>99</v>
      </c>
      <c r="N1515">
        <v>99</v>
      </c>
      <c r="O1515">
        <v>99</v>
      </c>
      <c r="P1515">
        <v>9999</v>
      </c>
      <c r="Q1515">
        <v>620</v>
      </c>
      <c r="R1515">
        <v>673</v>
      </c>
      <c r="S1515">
        <v>4.0980683506686475</v>
      </c>
      <c r="T1515">
        <v>8.1872213967310543</v>
      </c>
      <c r="U1515">
        <v>310.27934621099553</v>
      </c>
      <c r="V1515">
        <v>19.910846953937597</v>
      </c>
      <c r="W1515">
        <v>76.523031203566106</v>
      </c>
      <c r="X1515">
        <v>23.922734026745911</v>
      </c>
      <c r="Y1515">
        <v>61.786173755370754</v>
      </c>
      <c r="Z1515">
        <v>1.8168468223035523</v>
      </c>
      <c r="AA1515">
        <v>2.5500663115265461</v>
      </c>
      <c r="AB1515">
        <v>81.659634376504812</v>
      </c>
      <c r="AC1515">
        <v>62.742005123367576</v>
      </c>
      <c r="AD1515">
        <v>65.02894735201167</v>
      </c>
      <c r="AE1515">
        <v>1.2587438746119024</v>
      </c>
      <c r="AF1515">
        <v>1.2859966500827431</v>
      </c>
      <c r="AG1515">
        <v>2674.0653789004455</v>
      </c>
      <c r="AH1515">
        <v>100</v>
      </c>
      <c r="AI1515">
        <v>26.300148588410099</v>
      </c>
      <c r="AJ1515">
        <v>14.6506177104917</v>
      </c>
      <c r="AK1515">
        <v>-1.5713128983197953</v>
      </c>
      <c r="AL1515">
        <v>-3.1548658354005492</v>
      </c>
      <c r="AM1515">
        <v>-2.6812471158823157</v>
      </c>
      <c r="AN1515">
        <v>99</v>
      </c>
      <c r="AO1515">
        <v>99</v>
      </c>
      <c r="AQ1515">
        <v>2700</v>
      </c>
      <c r="AR1515">
        <v>224.08766716196135</v>
      </c>
      <c r="AS1515">
        <v>27.593419482188889</v>
      </c>
    </row>
    <row r="1516" spans="1:45">
      <c r="A1516">
        <v>21</v>
      </c>
      <c r="B1516">
        <v>56</v>
      </c>
      <c r="C1516">
        <v>2024</v>
      </c>
      <c r="D1516">
        <v>99</v>
      </c>
      <c r="E1516">
        <v>99</v>
      </c>
      <c r="F1516">
        <v>99</v>
      </c>
      <c r="G1516">
        <v>99</v>
      </c>
      <c r="H1516">
        <v>99</v>
      </c>
      <c r="I1516">
        <v>99</v>
      </c>
      <c r="J1516">
        <v>999</v>
      </c>
      <c r="K1516">
        <v>99</v>
      </c>
      <c r="L1516">
        <v>99</v>
      </c>
      <c r="M1516">
        <v>99</v>
      </c>
      <c r="N1516">
        <v>99</v>
      </c>
      <c r="O1516">
        <v>99</v>
      </c>
      <c r="P1516">
        <v>9999</v>
      </c>
      <c r="Q1516">
        <v>720</v>
      </c>
      <c r="R1516">
        <v>800</v>
      </c>
      <c r="S1516">
        <v>4.2490613266583246</v>
      </c>
      <c r="T1516">
        <v>8.1524999999999999</v>
      </c>
      <c r="U1516">
        <v>308.17975000000007</v>
      </c>
      <c r="V1516">
        <v>22.25</v>
      </c>
      <c r="W1516">
        <v>74.5</v>
      </c>
      <c r="X1516">
        <v>23.25</v>
      </c>
      <c r="Y1516">
        <v>65.515118979800306</v>
      </c>
      <c r="Z1516">
        <v>1.8918847328250776</v>
      </c>
      <c r="AA1516">
        <v>2.6012965517218514</v>
      </c>
      <c r="AB1516">
        <v>79.352001474747183</v>
      </c>
      <c r="AC1516">
        <v>67.216203708976508</v>
      </c>
      <c r="AD1516">
        <v>64.55597444051574</v>
      </c>
      <c r="AE1516">
        <v>1.4962780084539709</v>
      </c>
      <c r="AF1516">
        <v>1.5183293628838022</v>
      </c>
      <c r="AG1516">
        <v>2725.1112499999999</v>
      </c>
      <c r="AH1516">
        <v>100</v>
      </c>
      <c r="AI1516">
        <v>34.5</v>
      </c>
      <c r="AJ1516">
        <v>14.806210637392509</v>
      </c>
      <c r="AK1516">
        <v>4.3880188471171824</v>
      </c>
      <c r="AL1516">
        <v>2.377063953926144</v>
      </c>
      <c r="AM1516">
        <v>-44.83786557170184</v>
      </c>
      <c r="AN1516">
        <v>99</v>
      </c>
      <c r="AO1516">
        <v>99</v>
      </c>
      <c r="AQ1516">
        <v>2750</v>
      </c>
      <c r="AR1516">
        <v>222.69499999999999</v>
      </c>
      <c r="AS1516">
        <v>27.840137446220023</v>
      </c>
    </row>
    <row r="1517" spans="1:45">
      <c r="A1517">
        <v>21</v>
      </c>
      <c r="B1517">
        <v>57</v>
      </c>
      <c r="C1517">
        <v>2024</v>
      </c>
      <c r="D1517">
        <v>99</v>
      </c>
      <c r="E1517">
        <v>99</v>
      </c>
      <c r="F1517">
        <v>99</v>
      </c>
      <c r="G1517">
        <v>99</v>
      </c>
      <c r="H1517">
        <v>99</v>
      </c>
      <c r="I1517">
        <v>99</v>
      </c>
      <c r="J1517">
        <v>999</v>
      </c>
      <c r="K1517">
        <v>99</v>
      </c>
      <c r="L1517">
        <v>99</v>
      </c>
      <c r="M1517">
        <v>99</v>
      </c>
      <c r="N1517">
        <v>99</v>
      </c>
      <c r="O1517">
        <v>99</v>
      </c>
      <c r="P1517">
        <v>9999</v>
      </c>
      <c r="Q1517">
        <v>731</v>
      </c>
      <c r="R1517">
        <v>819</v>
      </c>
      <c r="S1517">
        <v>4.5726495726495724</v>
      </c>
      <c r="T1517">
        <v>8.4652014652014653</v>
      </c>
      <c r="U1517">
        <v>314.70293040293046</v>
      </c>
      <c r="V1517">
        <v>31.868131868131879</v>
      </c>
      <c r="W1517">
        <v>77.045177045177027</v>
      </c>
      <c r="X1517">
        <v>28.205128205128201</v>
      </c>
      <c r="Y1517">
        <v>66.042932099518069</v>
      </c>
      <c r="Z1517">
        <v>1.9693708826154279</v>
      </c>
      <c r="AA1517">
        <v>2.7034456017839399</v>
      </c>
      <c r="AB1517">
        <v>81.886124193276189</v>
      </c>
      <c r="AC1517">
        <v>63.321080741858893</v>
      </c>
      <c r="AD1517">
        <v>66.686595517142166</v>
      </c>
      <c r="AE1517">
        <v>1.5318146111547526</v>
      </c>
      <c r="AF1517">
        <v>1.5872911472508662</v>
      </c>
      <c r="AG1517">
        <v>2775.3394383394379</v>
      </c>
      <c r="AH1517">
        <v>99.877899877899907</v>
      </c>
      <c r="AI1517">
        <v>46.031746031746032</v>
      </c>
      <c r="AJ1517">
        <v>14.480741121260788</v>
      </c>
      <c r="AK1517">
        <v>2.490284949838192</v>
      </c>
      <c r="AL1517">
        <v>-0.26924604231951504</v>
      </c>
      <c r="AM1517">
        <v>2.3026151346555981</v>
      </c>
      <c r="AN1517">
        <v>99</v>
      </c>
      <c r="AO1517">
        <v>99</v>
      </c>
      <c r="AQ1517">
        <v>2800</v>
      </c>
      <c r="AR1517">
        <v>221.65811965811969</v>
      </c>
      <c r="AS1517">
        <v>28.867090697368248</v>
      </c>
    </row>
    <row r="1518" spans="1:45">
      <c r="A1518">
        <v>21</v>
      </c>
      <c r="B1518">
        <v>58</v>
      </c>
      <c r="C1518">
        <v>2024</v>
      </c>
      <c r="D1518">
        <v>99</v>
      </c>
      <c r="E1518">
        <v>99</v>
      </c>
      <c r="F1518">
        <v>99</v>
      </c>
      <c r="G1518">
        <v>99</v>
      </c>
      <c r="H1518">
        <v>99</v>
      </c>
      <c r="I1518">
        <v>99</v>
      </c>
      <c r="J1518">
        <v>999</v>
      </c>
      <c r="K1518">
        <v>99</v>
      </c>
      <c r="L1518">
        <v>99</v>
      </c>
      <c r="M1518">
        <v>99</v>
      </c>
      <c r="N1518">
        <v>99</v>
      </c>
      <c r="O1518">
        <v>99</v>
      </c>
      <c r="P1518">
        <v>9999</v>
      </c>
      <c r="Q1518">
        <v>649</v>
      </c>
      <c r="R1518">
        <v>712</v>
      </c>
      <c r="S1518">
        <v>4.3370786516853945</v>
      </c>
      <c r="T1518">
        <v>8.0617977528089888</v>
      </c>
      <c r="U1518">
        <v>313.33483146067391</v>
      </c>
      <c r="V1518">
        <v>25.280898876404496</v>
      </c>
      <c r="W1518">
        <v>72.19101123595506</v>
      </c>
      <c r="X1518">
        <v>25.983146067415735</v>
      </c>
      <c r="Y1518">
        <v>62.098607659804763</v>
      </c>
      <c r="Z1518">
        <v>1.8757399751799473</v>
      </c>
      <c r="AA1518">
        <v>2.4997979971413313</v>
      </c>
      <c r="AB1518">
        <v>81.898192209988821</v>
      </c>
      <c r="AC1518">
        <v>62.445486888871791</v>
      </c>
      <c r="AD1518">
        <v>60.750030212638322</v>
      </c>
      <c r="AE1518">
        <v>1.3316874275240345</v>
      </c>
      <c r="AF1518">
        <v>1.3739172439742704</v>
      </c>
      <c r="AG1518">
        <v>2824.1193820224721</v>
      </c>
      <c r="AH1518">
        <v>100</v>
      </c>
      <c r="AI1518">
        <v>37.921348314606739</v>
      </c>
      <c r="AJ1518">
        <v>14.114144059729227</v>
      </c>
      <c r="AK1518">
        <v>-1.1612708096450282</v>
      </c>
      <c r="AL1518">
        <v>-5.3072928495292508</v>
      </c>
      <c r="AM1518">
        <v>-6.11492192100956</v>
      </c>
      <c r="AN1518">
        <v>99</v>
      </c>
      <c r="AO1518">
        <v>99</v>
      </c>
      <c r="AQ1518">
        <v>2850</v>
      </c>
      <c r="AR1518">
        <v>223.71769662921352</v>
      </c>
      <c r="AS1518">
        <v>27.974222470385978</v>
      </c>
    </row>
    <row r="1519" spans="1:45">
      <c r="A1519">
        <v>21</v>
      </c>
      <c r="B1519">
        <v>59</v>
      </c>
      <c r="C1519">
        <v>2024</v>
      </c>
      <c r="D1519">
        <v>99</v>
      </c>
      <c r="E1519">
        <v>99</v>
      </c>
      <c r="F1519">
        <v>99</v>
      </c>
      <c r="G1519">
        <v>99</v>
      </c>
      <c r="H1519">
        <v>99</v>
      </c>
      <c r="I1519">
        <v>99</v>
      </c>
      <c r="J1519">
        <v>999</v>
      </c>
      <c r="K1519">
        <v>99</v>
      </c>
      <c r="L1519">
        <v>99</v>
      </c>
      <c r="M1519">
        <v>99</v>
      </c>
      <c r="N1519">
        <v>99</v>
      </c>
      <c r="O1519">
        <v>99</v>
      </c>
      <c r="P1519">
        <v>9999</v>
      </c>
      <c r="Q1519">
        <v>548</v>
      </c>
      <c r="R1519">
        <v>593</v>
      </c>
      <c r="S1519">
        <v>4.1821247892074211</v>
      </c>
      <c r="T1519">
        <v>8.0944350758853272</v>
      </c>
      <c r="U1519">
        <v>310.47470489038824</v>
      </c>
      <c r="V1519">
        <v>22.596964586846543</v>
      </c>
      <c r="W1519">
        <v>72.175379426644199</v>
      </c>
      <c r="X1519">
        <v>23.271500843170315</v>
      </c>
      <c r="Y1519">
        <v>62.148128826615398</v>
      </c>
      <c r="Z1519">
        <v>1.9288921244066437</v>
      </c>
      <c r="AA1519">
        <v>2.6322399990754239</v>
      </c>
      <c r="AB1519">
        <v>84.188476689631486</v>
      </c>
      <c r="AC1519">
        <v>68.400865914272046</v>
      </c>
      <c r="AD1519">
        <v>67.947779928548044</v>
      </c>
      <c r="AE1519">
        <v>1.109116073766506</v>
      </c>
      <c r="AF1519">
        <v>1.1338427350214508</v>
      </c>
      <c r="AG1519">
        <v>2874.83305227656</v>
      </c>
      <c r="AH1519">
        <v>100</v>
      </c>
      <c r="AI1519">
        <v>31.703204047217543</v>
      </c>
      <c r="AJ1519">
        <v>14.594026832287421</v>
      </c>
      <c r="AK1519">
        <v>-3.6463051813117993</v>
      </c>
      <c r="AL1519">
        <v>0.23419173033736071</v>
      </c>
      <c r="AM1519">
        <v>-3.3425106512139031</v>
      </c>
      <c r="AN1519">
        <v>99</v>
      </c>
      <c r="AO1519">
        <v>99</v>
      </c>
      <c r="AQ1519">
        <v>2900</v>
      </c>
      <c r="AR1519">
        <v>223.86003372681279</v>
      </c>
      <c r="AS1519">
        <v>27.692248111419435</v>
      </c>
    </row>
    <row r="1520" spans="1:45">
      <c r="A1520">
        <v>21</v>
      </c>
      <c r="B1520">
        <v>60</v>
      </c>
      <c r="C1520">
        <v>2024</v>
      </c>
      <c r="D1520">
        <v>99</v>
      </c>
      <c r="E1520">
        <v>99</v>
      </c>
      <c r="F1520">
        <v>99</v>
      </c>
      <c r="G1520">
        <v>99</v>
      </c>
      <c r="H1520">
        <v>99</v>
      </c>
      <c r="I1520">
        <v>99</v>
      </c>
      <c r="J1520">
        <v>999</v>
      </c>
      <c r="K1520">
        <v>99</v>
      </c>
      <c r="L1520">
        <v>99</v>
      </c>
      <c r="M1520">
        <v>99</v>
      </c>
      <c r="N1520">
        <v>99</v>
      </c>
      <c r="O1520">
        <v>99</v>
      </c>
      <c r="P1520">
        <v>9999</v>
      </c>
      <c r="Q1520">
        <v>459</v>
      </c>
      <c r="R1520">
        <v>496</v>
      </c>
      <c r="S1520">
        <v>4.1919191919191929</v>
      </c>
      <c r="T1520">
        <v>8.1471774193548399</v>
      </c>
      <c r="U1520">
        <v>311.61169354838728</v>
      </c>
      <c r="V1520">
        <v>22.379032258064512</v>
      </c>
      <c r="W1520">
        <v>73.790322580645153</v>
      </c>
      <c r="X1520">
        <v>22.983870967741939</v>
      </c>
      <c r="Y1520">
        <v>63.949388887362801</v>
      </c>
      <c r="Z1520">
        <v>1.9066921038128124</v>
      </c>
      <c r="AA1520">
        <v>2.6175031381451661</v>
      </c>
      <c r="AB1520">
        <v>81.120815420193111</v>
      </c>
      <c r="AC1520">
        <v>65.265757670492917</v>
      </c>
      <c r="AD1520">
        <v>68.047134351219611</v>
      </c>
      <c r="AE1520">
        <v>0.92769236524146181</v>
      </c>
      <c r="AF1520">
        <v>0.95184740127191547</v>
      </c>
      <c r="AG1520">
        <v>2925.1008064516118</v>
      </c>
      <c r="AH1520">
        <v>100</v>
      </c>
      <c r="AI1520">
        <v>29.435483870967733</v>
      </c>
      <c r="AJ1520">
        <v>13.760257147688415</v>
      </c>
      <c r="AK1520">
        <v>-3.4830175711581881</v>
      </c>
      <c r="AL1520">
        <v>-11.510746021202189</v>
      </c>
      <c r="AM1520">
        <v>-104.4617219094354</v>
      </c>
      <c r="AN1520">
        <v>99</v>
      </c>
      <c r="AO1520">
        <v>99</v>
      </c>
      <c r="AQ1520">
        <v>2950</v>
      </c>
      <c r="AR1520">
        <v>223.85483870967744</v>
      </c>
      <c r="AS1520">
        <v>27.776427692134455</v>
      </c>
    </row>
    <row r="1521" spans="1:45">
      <c r="A1521">
        <v>21</v>
      </c>
      <c r="B1521">
        <v>61</v>
      </c>
      <c r="C1521">
        <v>2024</v>
      </c>
      <c r="D1521">
        <v>99</v>
      </c>
      <c r="E1521">
        <v>99</v>
      </c>
      <c r="F1521">
        <v>99</v>
      </c>
      <c r="G1521">
        <v>99</v>
      </c>
      <c r="H1521">
        <v>99</v>
      </c>
      <c r="I1521">
        <v>99</v>
      </c>
      <c r="J1521">
        <v>999</v>
      </c>
      <c r="K1521">
        <v>99</v>
      </c>
      <c r="L1521">
        <v>99</v>
      </c>
      <c r="M1521">
        <v>99</v>
      </c>
      <c r="N1521">
        <v>99</v>
      </c>
      <c r="O1521">
        <v>99</v>
      </c>
      <c r="P1521">
        <v>9999</v>
      </c>
      <c r="Q1521">
        <v>421</v>
      </c>
      <c r="R1521">
        <v>456</v>
      </c>
      <c r="S1521">
        <v>4.0767543859649127</v>
      </c>
      <c r="T1521">
        <v>7.8815789473684221</v>
      </c>
      <c r="U1521">
        <v>307.91820175438602</v>
      </c>
      <c r="V1521">
        <v>19.078947368421055</v>
      </c>
      <c r="W1521">
        <v>72.587719298245617</v>
      </c>
      <c r="X1521">
        <v>20.833333333333329</v>
      </c>
      <c r="Y1521">
        <v>57.421238180090562</v>
      </c>
      <c r="Z1521">
        <v>1.7511359699600075</v>
      </c>
      <c r="AA1521">
        <v>2.3281295025426338</v>
      </c>
      <c r="AB1521">
        <v>82.169919201768067</v>
      </c>
      <c r="AC1521">
        <v>63.996098048780389</v>
      </c>
      <c r="AD1521">
        <v>65.471211831030658</v>
      </c>
      <c r="AE1521">
        <v>0.8528784648187635</v>
      </c>
      <c r="AF1521">
        <v>0.86471324232476621</v>
      </c>
      <c r="AG1521">
        <v>2975.802631578948</v>
      </c>
      <c r="AH1521">
        <v>100</v>
      </c>
      <c r="AI1521">
        <v>28.728070175438596</v>
      </c>
      <c r="AJ1521">
        <v>14.755183213681287</v>
      </c>
      <c r="AK1521">
        <v>1.4451466809837479</v>
      </c>
      <c r="AL1521">
        <v>4.8730698310724625</v>
      </c>
      <c r="AM1521">
        <v>3.7251526547996945</v>
      </c>
      <c r="AN1521">
        <v>99</v>
      </c>
      <c r="AO1521">
        <v>99</v>
      </c>
      <c r="AQ1521">
        <v>3000</v>
      </c>
      <c r="AR1521">
        <v>223.94517543859649</v>
      </c>
      <c r="AS1521">
        <v>27.415254456993338</v>
      </c>
    </row>
    <row r="1522" spans="1:45">
      <c r="A1522">
        <v>21</v>
      </c>
      <c r="B1522">
        <v>62</v>
      </c>
      <c r="C1522">
        <v>2024</v>
      </c>
      <c r="D1522">
        <v>99</v>
      </c>
      <c r="E1522">
        <v>99</v>
      </c>
      <c r="F1522">
        <v>99</v>
      </c>
      <c r="G1522">
        <v>99</v>
      </c>
      <c r="H1522">
        <v>99</v>
      </c>
      <c r="I1522">
        <v>99</v>
      </c>
      <c r="J1522">
        <v>999</v>
      </c>
      <c r="K1522">
        <v>99</v>
      </c>
      <c r="L1522">
        <v>99</v>
      </c>
      <c r="M1522">
        <v>99</v>
      </c>
      <c r="N1522">
        <v>99</v>
      </c>
      <c r="O1522">
        <v>99</v>
      </c>
      <c r="P1522">
        <v>9999</v>
      </c>
      <c r="Q1522">
        <v>718</v>
      </c>
      <c r="R1522">
        <v>808</v>
      </c>
      <c r="S1522">
        <v>4.3824257425742577</v>
      </c>
      <c r="T1522">
        <v>8.0990099009900991</v>
      </c>
      <c r="U1522">
        <v>311.86596534653472</v>
      </c>
      <c r="V1522">
        <v>25.866336633663369</v>
      </c>
      <c r="W1522">
        <v>72.277227722772281</v>
      </c>
      <c r="X1522">
        <v>24.876237623762375</v>
      </c>
      <c r="Y1522">
        <v>68.997005011472154</v>
      </c>
      <c r="Z1522">
        <v>2.0701886977968535</v>
      </c>
      <c r="AA1522">
        <v>2.7386306851426561</v>
      </c>
      <c r="AB1522">
        <v>83.639388287006298</v>
      </c>
      <c r="AC1522">
        <v>65.45215623122715</v>
      </c>
      <c r="AD1522">
        <v>66.283444428784023</v>
      </c>
      <c r="AE1522">
        <v>1.5112407885385097</v>
      </c>
      <c r="AF1522">
        <v>1.5518553863271141</v>
      </c>
      <c r="AG1522">
        <v>3052.3923267326741</v>
      </c>
      <c r="AH1522">
        <v>100</v>
      </c>
      <c r="AI1522">
        <v>40.841584158415849</v>
      </c>
      <c r="AJ1522">
        <v>28.518810720014045</v>
      </c>
      <c r="AK1522">
        <v>-2.6360464205032033</v>
      </c>
      <c r="AL1522">
        <v>-4.8875644945146179</v>
      </c>
      <c r="AM1522">
        <v>4.9949323222845612</v>
      </c>
      <c r="AN1522">
        <v>99</v>
      </c>
      <c r="AO1522">
        <v>99</v>
      </c>
      <c r="AQ1522">
        <v>3100</v>
      </c>
      <c r="AR1522">
        <v>222.65099009900985</v>
      </c>
      <c r="AS1522">
        <v>28.22689640499657</v>
      </c>
    </row>
    <row r="1523" spans="1:45">
      <c r="A1523">
        <v>21</v>
      </c>
      <c r="B1523">
        <v>63</v>
      </c>
      <c r="C1523">
        <v>2024</v>
      </c>
      <c r="D1523">
        <v>99</v>
      </c>
      <c r="E1523">
        <v>99</v>
      </c>
      <c r="F1523">
        <v>99</v>
      </c>
      <c r="G1523">
        <v>99</v>
      </c>
      <c r="H1523">
        <v>99</v>
      </c>
      <c r="I1523">
        <v>99</v>
      </c>
      <c r="J1523">
        <v>999</v>
      </c>
      <c r="K1523">
        <v>99</v>
      </c>
      <c r="L1523">
        <v>99</v>
      </c>
      <c r="M1523">
        <v>99</v>
      </c>
      <c r="N1523">
        <v>99</v>
      </c>
      <c r="O1523">
        <v>99</v>
      </c>
      <c r="P1523">
        <v>9999</v>
      </c>
      <c r="Q1523">
        <v>833</v>
      </c>
      <c r="R1523">
        <v>976</v>
      </c>
      <c r="S1523">
        <v>4.7182377049180317</v>
      </c>
      <c r="T1523">
        <v>8.1239754098360653</v>
      </c>
      <c r="U1523">
        <v>315.36649590163955</v>
      </c>
      <c r="V1523">
        <v>35.655737704918025</v>
      </c>
      <c r="W1523">
        <v>70.389344262295054</v>
      </c>
      <c r="X1523">
        <v>29.098360655737704</v>
      </c>
      <c r="Y1523">
        <v>68.608979171585901</v>
      </c>
      <c r="Z1523">
        <v>1.9890878977078537</v>
      </c>
      <c r="AA1523">
        <v>2.886159556054011</v>
      </c>
      <c r="AB1523">
        <v>82.001714855176516</v>
      </c>
      <c r="AC1523">
        <v>55.327747323204441</v>
      </c>
      <c r="AD1523">
        <v>61.414696626940199</v>
      </c>
      <c r="AE1523">
        <v>1.8254591703138441</v>
      </c>
      <c r="AF1523">
        <v>1.8955588651513435</v>
      </c>
      <c r="AG1523">
        <v>3148.157786885246</v>
      </c>
      <c r="AH1523">
        <v>100</v>
      </c>
      <c r="AI1523">
        <v>57.069672131147534</v>
      </c>
      <c r="AJ1523">
        <v>28.327991515428195</v>
      </c>
      <c r="AK1523">
        <v>5.6483702900119859</v>
      </c>
      <c r="AL1523">
        <v>-1.0565477760353887</v>
      </c>
      <c r="AM1523">
        <v>0.90443776869334092</v>
      </c>
      <c r="AN1523">
        <v>99</v>
      </c>
      <c r="AO1523">
        <v>99</v>
      </c>
      <c r="AQ1523">
        <v>3200</v>
      </c>
      <c r="AR1523">
        <v>221.33196721311475</v>
      </c>
      <c r="AS1523">
        <v>29.003053817653345</v>
      </c>
    </row>
    <row r="1524" spans="1:45">
      <c r="A1524">
        <v>21</v>
      </c>
      <c r="B1524">
        <v>64</v>
      </c>
      <c r="C1524">
        <v>2024</v>
      </c>
      <c r="D1524">
        <v>99</v>
      </c>
      <c r="E1524">
        <v>99</v>
      </c>
      <c r="F1524">
        <v>99</v>
      </c>
      <c r="G1524">
        <v>99</v>
      </c>
      <c r="H1524">
        <v>99</v>
      </c>
      <c r="I1524">
        <v>99</v>
      </c>
      <c r="J1524">
        <v>999</v>
      </c>
      <c r="K1524">
        <v>99</v>
      </c>
      <c r="L1524">
        <v>99</v>
      </c>
      <c r="M1524">
        <v>99</v>
      </c>
      <c r="N1524">
        <v>99</v>
      </c>
      <c r="O1524">
        <v>99</v>
      </c>
      <c r="P1524">
        <v>9999</v>
      </c>
      <c r="Q1524">
        <v>528</v>
      </c>
      <c r="R1524">
        <v>583</v>
      </c>
      <c r="S1524">
        <v>4.402753872633391</v>
      </c>
      <c r="T1524">
        <v>7.9674099485420236</v>
      </c>
      <c r="U1524">
        <v>312.81389365351606</v>
      </c>
      <c r="V1524">
        <v>29.674099485420236</v>
      </c>
      <c r="W1524">
        <v>69.29674099485419</v>
      </c>
      <c r="X1524">
        <v>26.586620926243576</v>
      </c>
      <c r="Y1524">
        <v>67.320386752376947</v>
      </c>
      <c r="Z1524">
        <v>2.0445245919270634</v>
      </c>
      <c r="AA1524">
        <v>2.7863859145630374</v>
      </c>
      <c r="AB1524">
        <v>81.749465632479186</v>
      </c>
      <c r="AC1524">
        <v>59.301366445724625</v>
      </c>
      <c r="AD1524">
        <v>64.018226958319701</v>
      </c>
      <c r="AE1524">
        <v>1.0904125986608313</v>
      </c>
      <c r="AF1524">
        <v>1.123120861582406</v>
      </c>
      <c r="AG1524">
        <v>3246.9742710120072</v>
      </c>
      <c r="AH1524">
        <v>100</v>
      </c>
      <c r="AI1524">
        <v>41.85248713550601</v>
      </c>
      <c r="AJ1524">
        <v>29.853576749004425</v>
      </c>
      <c r="AK1524">
        <v>-3.3017520031439318</v>
      </c>
      <c r="AL1524">
        <v>-1.4959757394214988</v>
      </c>
      <c r="AM1524">
        <v>-81.846545477178111</v>
      </c>
      <c r="AN1524">
        <v>99</v>
      </c>
      <c r="AO1524">
        <v>99</v>
      </c>
      <c r="AQ1524">
        <v>3300</v>
      </c>
      <c r="AR1524">
        <v>222.99142367066901</v>
      </c>
      <c r="AS1524">
        <v>28.20114738168791</v>
      </c>
    </row>
    <row r="1525" spans="1:45">
      <c r="A1525">
        <v>21</v>
      </c>
      <c r="B1525">
        <v>65</v>
      </c>
      <c r="C1525">
        <v>2024</v>
      </c>
      <c r="D1525">
        <v>99</v>
      </c>
      <c r="E1525">
        <v>99</v>
      </c>
      <c r="F1525">
        <v>99</v>
      </c>
      <c r="G1525">
        <v>99</v>
      </c>
      <c r="H1525">
        <v>99</v>
      </c>
      <c r="I1525">
        <v>99</v>
      </c>
      <c r="J1525">
        <v>999</v>
      </c>
      <c r="K1525">
        <v>99</v>
      </c>
      <c r="L1525">
        <v>99</v>
      </c>
      <c r="M1525">
        <v>99</v>
      </c>
      <c r="N1525">
        <v>99</v>
      </c>
      <c r="O1525">
        <v>99</v>
      </c>
      <c r="P1525">
        <v>9999</v>
      </c>
      <c r="Q1525">
        <v>447</v>
      </c>
      <c r="R1525">
        <v>505</v>
      </c>
      <c r="S1525">
        <v>4.6495049504950492</v>
      </c>
      <c r="T1525">
        <v>8.421782178217823</v>
      </c>
      <c r="U1525">
        <v>316.30792079207879</v>
      </c>
      <c r="V1525">
        <v>31.683168316831679</v>
      </c>
      <c r="W1525">
        <v>73.663366336633686</v>
      </c>
      <c r="X1525">
        <v>29.504950495049503</v>
      </c>
      <c r="Y1525">
        <v>69.911771956182932</v>
      </c>
      <c r="Z1525">
        <v>2.0522686679913678</v>
      </c>
      <c r="AA1525">
        <v>2.8049321468786523</v>
      </c>
      <c r="AB1525">
        <v>84.211638102325381</v>
      </c>
      <c r="AC1525">
        <v>62.330607972626282</v>
      </c>
      <c r="AD1525">
        <v>68.064745007188819</v>
      </c>
      <c r="AE1525">
        <v>0.94452549283656895</v>
      </c>
      <c r="AF1525">
        <v>0.98372418996107491</v>
      </c>
      <c r="AG1525">
        <v>3346.9821782178219</v>
      </c>
      <c r="AH1525">
        <v>100</v>
      </c>
      <c r="AI1525">
        <v>45.544554455445549</v>
      </c>
      <c r="AJ1525">
        <v>27.699477766225705</v>
      </c>
      <c r="AK1525">
        <v>3.5410134424538571</v>
      </c>
      <c r="AL1525">
        <v>2.3315189875935345</v>
      </c>
      <c r="AM1525">
        <v>6.6597147716466685</v>
      </c>
      <c r="AN1525">
        <v>99</v>
      </c>
      <c r="AO1525">
        <v>99</v>
      </c>
      <c r="AQ1525">
        <v>3400</v>
      </c>
      <c r="AR1525">
        <v>221.22574257425737</v>
      </c>
      <c r="AS1525">
        <v>29.145804796002665</v>
      </c>
    </row>
    <row r="1526" spans="1:45">
      <c r="A1526">
        <v>21</v>
      </c>
      <c r="B1526">
        <v>66</v>
      </c>
      <c r="C1526">
        <v>2024</v>
      </c>
      <c r="D1526">
        <v>99</v>
      </c>
      <c r="E1526">
        <v>99</v>
      </c>
      <c r="F1526">
        <v>99</v>
      </c>
      <c r="G1526">
        <v>99</v>
      </c>
      <c r="H1526">
        <v>99</v>
      </c>
      <c r="I1526">
        <v>99</v>
      </c>
      <c r="J1526">
        <v>999</v>
      </c>
      <c r="K1526">
        <v>99</v>
      </c>
      <c r="L1526">
        <v>99</v>
      </c>
      <c r="M1526">
        <v>99</v>
      </c>
      <c r="N1526">
        <v>99</v>
      </c>
      <c r="O1526">
        <v>99</v>
      </c>
      <c r="P1526">
        <v>9999</v>
      </c>
      <c r="Q1526">
        <v>417</v>
      </c>
      <c r="R1526">
        <v>464</v>
      </c>
      <c r="S1526">
        <v>4.9262472885032542</v>
      </c>
      <c r="T1526">
        <v>8.0107758620689697</v>
      </c>
      <c r="U1526">
        <v>312.90366379310348</v>
      </c>
      <c r="V1526">
        <v>40.732758620689651</v>
      </c>
      <c r="W1526">
        <v>70.474137931034477</v>
      </c>
      <c r="X1526">
        <v>26.939655172413794</v>
      </c>
      <c r="Y1526">
        <v>65.255657433619277</v>
      </c>
      <c r="Z1526">
        <v>1.8573529729987877</v>
      </c>
      <c r="AA1526">
        <v>2.8242126308486286</v>
      </c>
      <c r="AB1526">
        <v>77.336114651904779</v>
      </c>
      <c r="AC1526">
        <v>58.518261054089294</v>
      </c>
      <c r="AD1526">
        <v>62.990008357493679</v>
      </c>
      <c r="AE1526">
        <v>0.86784124490330317</v>
      </c>
      <c r="AF1526">
        <v>0.8941297274878518</v>
      </c>
      <c r="AG1526">
        <v>3454.5689655172409</v>
      </c>
      <c r="AH1526">
        <v>100</v>
      </c>
      <c r="AI1526">
        <v>67.025862068965523</v>
      </c>
      <c r="AJ1526">
        <v>28.94539274216736</v>
      </c>
      <c r="AK1526">
        <v>9.1783070201317276</v>
      </c>
      <c r="AL1526">
        <v>7.0184069751644174</v>
      </c>
      <c r="AM1526">
        <v>-193.39095845250517</v>
      </c>
      <c r="AN1526">
        <v>99</v>
      </c>
      <c r="AO1526">
        <v>99</v>
      </c>
      <c r="AQ1526">
        <v>3500</v>
      </c>
      <c r="AR1526">
        <v>219.43103448275872</v>
      </c>
      <c r="AS1526">
        <v>29.535104274910825</v>
      </c>
    </row>
    <row r="1527" spans="1:45">
      <c r="A1527">
        <v>21</v>
      </c>
      <c r="B1527">
        <v>67</v>
      </c>
      <c r="C1527">
        <v>2024</v>
      </c>
      <c r="D1527">
        <v>99</v>
      </c>
      <c r="E1527">
        <v>99</v>
      </c>
      <c r="F1527">
        <v>99</v>
      </c>
      <c r="G1527">
        <v>99</v>
      </c>
      <c r="H1527">
        <v>99</v>
      </c>
      <c r="I1527">
        <v>99</v>
      </c>
      <c r="J1527">
        <v>999</v>
      </c>
      <c r="K1527">
        <v>99</v>
      </c>
      <c r="L1527">
        <v>99</v>
      </c>
      <c r="M1527">
        <v>99</v>
      </c>
      <c r="N1527">
        <v>99</v>
      </c>
      <c r="O1527">
        <v>99</v>
      </c>
      <c r="P1527">
        <v>9999</v>
      </c>
      <c r="Q1527">
        <v>440</v>
      </c>
      <c r="R1527">
        <v>497</v>
      </c>
      <c r="S1527">
        <v>5.0804828973843081</v>
      </c>
      <c r="T1527">
        <v>8.1991951710261581</v>
      </c>
      <c r="U1527">
        <v>322.14144869215255</v>
      </c>
      <c r="V1527">
        <v>41.649899396378252</v>
      </c>
      <c r="W1527">
        <v>72.233400402414503</v>
      </c>
      <c r="X1527">
        <v>32.193158953722346</v>
      </c>
      <c r="Y1527">
        <v>69.76987736148341</v>
      </c>
      <c r="Z1527">
        <v>1.9535762408933937</v>
      </c>
      <c r="AA1527">
        <v>2.8181931502167128</v>
      </c>
      <c r="AB1527">
        <v>83.00857593082705</v>
      </c>
      <c r="AC1527">
        <v>58.702781837284782</v>
      </c>
      <c r="AD1527">
        <v>61.435376209029293</v>
      </c>
      <c r="AE1527">
        <v>0.9295627127520294</v>
      </c>
      <c r="AF1527">
        <v>0.98599542886074099</v>
      </c>
      <c r="AG1527">
        <v>3542.975855130785</v>
      </c>
      <c r="AH1527">
        <v>99.798792756539214</v>
      </c>
      <c r="AI1527">
        <v>70.824949698189158</v>
      </c>
      <c r="AJ1527">
        <v>27.74625286072817</v>
      </c>
      <c r="AK1527">
        <v>0.21625161532976836</v>
      </c>
      <c r="AL1527">
        <v>-5.6213725128674659</v>
      </c>
      <c r="AM1527">
        <v>-3.6713029083626703</v>
      </c>
      <c r="AN1527">
        <v>99</v>
      </c>
      <c r="AO1527">
        <v>99</v>
      </c>
      <c r="AQ1527">
        <v>3600</v>
      </c>
      <c r="AR1527">
        <v>220.60160965794768</v>
      </c>
      <c r="AS1527">
        <v>29.894880710530664</v>
      </c>
    </row>
    <row r="1528" spans="1:45">
      <c r="A1528">
        <v>21</v>
      </c>
      <c r="B1528">
        <v>68</v>
      </c>
      <c r="C1528">
        <v>2024</v>
      </c>
      <c r="D1528">
        <v>99</v>
      </c>
      <c r="E1528">
        <v>99</v>
      </c>
      <c r="F1528">
        <v>99</v>
      </c>
      <c r="G1528">
        <v>99</v>
      </c>
      <c r="H1528">
        <v>99</v>
      </c>
      <c r="I1528">
        <v>99</v>
      </c>
      <c r="J1528">
        <v>999</v>
      </c>
      <c r="K1528">
        <v>99</v>
      </c>
      <c r="L1528">
        <v>99</v>
      </c>
      <c r="M1528">
        <v>99</v>
      </c>
      <c r="N1528">
        <v>99</v>
      </c>
      <c r="O1528">
        <v>99</v>
      </c>
      <c r="P1528">
        <v>9999</v>
      </c>
      <c r="Q1528">
        <v>1797</v>
      </c>
      <c r="R1528">
        <v>3040</v>
      </c>
      <c r="S1528">
        <v>5.0335857754362845</v>
      </c>
      <c r="T1528">
        <v>7.9101973684210547</v>
      </c>
      <c r="U1528">
        <v>312.05802631579047</v>
      </c>
      <c r="V1528">
        <v>41.184210526315773</v>
      </c>
      <c r="W1528">
        <v>66.31578947368422</v>
      </c>
      <c r="X1528">
        <v>28.190789473684202</v>
      </c>
      <c r="Y1528">
        <v>72.545308719149247</v>
      </c>
      <c r="Z1528">
        <v>1.8815729783626345</v>
      </c>
      <c r="AA1528">
        <v>2.9433513324625138</v>
      </c>
      <c r="AB1528">
        <v>84.475890652641056</v>
      </c>
      <c r="AC1528">
        <v>52.902840243620226</v>
      </c>
      <c r="AD1528">
        <v>58.917867807184997</v>
      </c>
      <c r="AE1528">
        <v>5.6858564321250897</v>
      </c>
      <c r="AF1528">
        <v>5.8422595393096302</v>
      </c>
      <c r="AG1528">
        <v>4352.0171052631567</v>
      </c>
      <c r="AH1528">
        <v>100</v>
      </c>
      <c r="AI1528">
        <v>79.407894736842096</v>
      </c>
      <c r="AJ1528">
        <v>659.8457039315208</v>
      </c>
      <c r="AK1528">
        <v>-17.902419255058021</v>
      </c>
      <c r="AL1528">
        <v>-15.789433355991855</v>
      </c>
      <c r="AM1528">
        <v>-10.765828240355312</v>
      </c>
      <c r="AN1528">
        <v>99</v>
      </c>
      <c r="AO1528">
        <v>99</v>
      </c>
      <c r="AQ1528">
        <v>3700</v>
      </c>
      <c r="AR1528">
        <v>218.32171052631577</v>
      </c>
      <c r="AS1528">
        <v>29.742793951591743</v>
      </c>
    </row>
    <row r="1529" spans="1:45">
      <c r="A1529">
        <v>21</v>
      </c>
      <c r="B1529">
        <v>69</v>
      </c>
      <c r="C1529">
        <v>2023</v>
      </c>
      <c r="D1529">
        <v>99</v>
      </c>
      <c r="E1529">
        <v>99</v>
      </c>
      <c r="F1529">
        <v>99</v>
      </c>
      <c r="G1529">
        <v>99</v>
      </c>
      <c r="H1529">
        <v>99</v>
      </c>
      <c r="I1529">
        <v>99</v>
      </c>
      <c r="J1529">
        <v>999</v>
      </c>
      <c r="K1529">
        <v>99</v>
      </c>
      <c r="L1529">
        <v>99</v>
      </c>
      <c r="M1529">
        <v>99</v>
      </c>
      <c r="N1529">
        <v>99</v>
      </c>
      <c r="O1529">
        <v>99</v>
      </c>
      <c r="P1529">
        <v>9999</v>
      </c>
      <c r="Q1529">
        <v>2377</v>
      </c>
      <c r="R1529">
        <v>3775</v>
      </c>
      <c r="S1529">
        <v>3.5597098214285721</v>
      </c>
      <c r="T1529">
        <v>7.5978807947019869</v>
      </c>
      <c r="U1529">
        <v>283.32037086092754</v>
      </c>
      <c r="V1529">
        <v>18.410596026490065</v>
      </c>
      <c r="W1529">
        <v>68.158940397351003</v>
      </c>
      <c r="X1529">
        <v>13.006622516556289</v>
      </c>
      <c r="Y1529">
        <v>63.202740957162611</v>
      </c>
      <c r="Z1529">
        <v>1.5545667910240353</v>
      </c>
      <c r="AA1529">
        <v>2.613139648053119</v>
      </c>
      <c r="AB1529">
        <v>39.159174652028007</v>
      </c>
      <c r="AC1529">
        <v>68.833271010736752</v>
      </c>
      <c r="AD1529">
        <v>50.481320835244659</v>
      </c>
      <c r="AE1529">
        <v>6.6153792233281941</v>
      </c>
      <c r="AF1529">
        <v>6.2483809611724483</v>
      </c>
      <c r="AG1529">
        <v>0</v>
      </c>
      <c r="AH1529">
        <v>0</v>
      </c>
      <c r="AI1529">
        <v>0</v>
      </c>
      <c r="AN1529">
        <v>99</v>
      </c>
      <c r="AO1529">
        <v>99</v>
      </c>
      <c r="AQ1529">
        <v>0</v>
      </c>
    </row>
    <row r="1530" spans="1:45">
      <c r="A1530">
        <v>21</v>
      </c>
      <c r="B1530">
        <v>70</v>
      </c>
      <c r="C1530">
        <v>2023</v>
      </c>
      <c r="D1530">
        <v>99</v>
      </c>
      <c r="E1530">
        <v>99</v>
      </c>
      <c r="F1530">
        <v>99</v>
      </c>
      <c r="G1530">
        <v>99</v>
      </c>
      <c r="H1530">
        <v>99</v>
      </c>
      <c r="I1530">
        <v>99</v>
      </c>
      <c r="J1530">
        <v>999</v>
      </c>
      <c r="K1530">
        <v>99</v>
      </c>
      <c r="L1530">
        <v>99</v>
      </c>
      <c r="M1530">
        <v>99</v>
      </c>
      <c r="N1530">
        <v>99</v>
      </c>
      <c r="O1530">
        <v>99</v>
      </c>
      <c r="P1530">
        <v>9999</v>
      </c>
      <c r="AN1530">
        <v>99</v>
      </c>
      <c r="AO1530">
        <v>99</v>
      </c>
      <c r="AQ1530">
        <v>50</v>
      </c>
    </row>
    <row r="1531" spans="1:45">
      <c r="A1531">
        <v>21</v>
      </c>
      <c r="B1531">
        <v>71</v>
      </c>
      <c r="C1531">
        <v>2023</v>
      </c>
      <c r="D1531">
        <v>99</v>
      </c>
      <c r="E1531">
        <v>99</v>
      </c>
      <c r="F1531">
        <v>99</v>
      </c>
      <c r="G1531">
        <v>99</v>
      </c>
      <c r="H1531">
        <v>99</v>
      </c>
      <c r="I1531">
        <v>99</v>
      </c>
      <c r="J1531">
        <v>999</v>
      </c>
      <c r="K1531">
        <v>99</v>
      </c>
      <c r="L1531">
        <v>99</v>
      </c>
      <c r="M1531">
        <v>99</v>
      </c>
      <c r="N1531">
        <v>99</v>
      </c>
      <c r="O1531">
        <v>99</v>
      </c>
      <c r="P1531">
        <v>9999</v>
      </c>
      <c r="AN1531">
        <v>99</v>
      </c>
      <c r="AO1531">
        <v>99</v>
      </c>
      <c r="AQ1531">
        <v>100</v>
      </c>
    </row>
    <row r="1532" spans="1:45">
      <c r="A1532">
        <v>21</v>
      </c>
      <c r="B1532">
        <v>72</v>
      </c>
      <c r="C1532">
        <v>2023</v>
      </c>
      <c r="D1532">
        <v>99</v>
      </c>
      <c r="E1532">
        <v>99</v>
      </c>
      <c r="F1532">
        <v>99</v>
      </c>
      <c r="G1532">
        <v>99</v>
      </c>
      <c r="H1532">
        <v>99</v>
      </c>
      <c r="I1532">
        <v>99</v>
      </c>
      <c r="J1532">
        <v>999</v>
      </c>
      <c r="K1532">
        <v>99</v>
      </c>
      <c r="L1532">
        <v>99</v>
      </c>
      <c r="M1532">
        <v>99</v>
      </c>
      <c r="N1532">
        <v>99</v>
      </c>
      <c r="O1532">
        <v>99</v>
      </c>
      <c r="P1532">
        <v>9999</v>
      </c>
      <c r="AN1532">
        <v>99</v>
      </c>
      <c r="AO1532">
        <v>99</v>
      </c>
      <c r="AQ1532">
        <v>150</v>
      </c>
    </row>
    <row r="1533" spans="1:45">
      <c r="A1533">
        <v>21</v>
      </c>
      <c r="B1533">
        <v>73</v>
      </c>
      <c r="C1533">
        <v>2023</v>
      </c>
      <c r="D1533">
        <v>99</v>
      </c>
      <c r="E1533">
        <v>99</v>
      </c>
      <c r="F1533">
        <v>99</v>
      </c>
      <c r="G1533">
        <v>99</v>
      </c>
      <c r="H1533">
        <v>99</v>
      </c>
      <c r="I1533">
        <v>99</v>
      </c>
      <c r="J1533">
        <v>999</v>
      </c>
      <c r="K1533">
        <v>99</v>
      </c>
      <c r="L1533">
        <v>99</v>
      </c>
      <c r="M1533">
        <v>99</v>
      </c>
      <c r="N1533">
        <v>99</v>
      </c>
      <c r="O1533">
        <v>99</v>
      </c>
      <c r="P1533">
        <v>9999</v>
      </c>
      <c r="AN1533">
        <v>99</v>
      </c>
      <c r="AO1533">
        <v>99</v>
      </c>
      <c r="AQ1533">
        <v>200</v>
      </c>
    </row>
    <row r="1534" spans="1:45">
      <c r="A1534">
        <v>21</v>
      </c>
      <c r="B1534">
        <v>74</v>
      </c>
      <c r="C1534">
        <v>2023</v>
      </c>
      <c r="D1534">
        <v>99</v>
      </c>
      <c r="E1534">
        <v>99</v>
      </c>
      <c r="F1534">
        <v>99</v>
      </c>
      <c r="G1534">
        <v>99</v>
      </c>
      <c r="H1534">
        <v>99</v>
      </c>
      <c r="I1534">
        <v>99</v>
      </c>
      <c r="J1534">
        <v>999</v>
      </c>
      <c r="K1534">
        <v>99</v>
      </c>
      <c r="L1534">
        <v>99</v>
      </c>
      <c r="M1534">
        <v>99</v>
      </c>
      <c r="N1534">
        <v>99</v>
      </c>
      <c r="O1534">
        <v>99</v>
      </c>
      <c r="P1534">
        <v>9999</v>
      </c>
      <c r="AN1534">
        <v>99</v>
      </c>
      <c r="AO1534">
        <v>99</v>
      </c>
      <c r="AQ1534">
        <v>250</v>
      </c>
    </row>
    <row r="1535" spans="1:45">
      <c r="A1535">
        <v>21</v>
      </c>
      <c r="B1535">
        <v>75</v>
      </c>
      <c r="C1535">
        <v>2023</v>
      </c>
      <c r="D1535">
        <v>99</v>
      </c>
      <c r="E1535">
        <v>99</v>
      </c>
      <c r="F1535">
        <v>99</v>
      </c>
      <c r="G1535">
        <v>99</v>
      </c>
      <c r="H1535">
        <v>99</v>
      </c>
      <c r="I1535">
        <v>99</v>
      </c>
      <c r="J1535">
        <v>999</v>
      </c>
      <c r="K1535">
        <v>99</v>
      </c>
      <c r="L1535">
        <v>99</v>
      </c>
      <c r="M1535">
        <v>99</v>
      </c>
      <c r="N1535">
        <v>99</v>
      </c>
      <c r="O1535">
        <v>99</v>
      </c>
      <c r="P1535">
        <v>9999</v>
      </c>
      <c r="AN1535">
        <v>99</v>
      </c>
      <c r="AO1535">
        <v>99</v>
      </c>
      <c r="AQ1535">
        <v>300</v>
      </c>
    </row>
    <row r="1536" spans="1:45">
      <c r="A1536">
        <v>21</v>
      </c>
      <c r="B1536">
        <v>76</v>
      </c>
      <c r="C1536">
        <v>2023</v>
      </c>
      <c r="D1536">
        <v>99</v>
      </c>
      <c r="E1536">
        <v>99</v>
      </c>
      <c r="F1536">
        <v>99</v>
      </c>
      <c r="G1536">
        <v>99</v>
      </c>
      <c r="H1536">
        <v>99</v>
      </c>
      <c r="I1536">
        <v>99</v>
      </c>
      <c r="J1536">
        <v>999</v>
      </c>
      <c r="K1536">
        <v>99</v>
      </c>
      <c r="L1536">
        <v>99</v>
      </c>
      <c r="M1536">
        <v>99</v>
      </c>
      <c r="N1536">
        <v>99</v>
      </c>
      <c r="O1536">
        <v>99</v>
      </c>
      <c r="P1536">
        <v>9999</v>
      </c>
      <c r="AN1536">
        <v>99</v>
      </c>
      <c r="AO1536">
        <v>99</v>
      </c>
      <c r="AQ1536">
        <v>350</v>
      </c>
    </row>
    <row r="1537" spans="1:45">
      <c r="A1537">
        <v>21</v>
      </c>
      <c r="B1537">
        <v>77</v>
      </c>
      <c r="C1537">
        <v>2023</v>
      </c>
      <c r="D1537">
        <v>99</v>
      </c>
      <c r="E1537">
        <v>99</v>
      </c>
      <c r="F1537">
        <v>99</v>
      </c>
      <c r="G1537">
        <v>99</v>
      </c>
      <c r="H1537">
        <v>99</v>
      </c>
      <c r="I1537">
        <v>99</v>
      </c>
      <c r="J1537">
        <v>999</v>
      </c>
      <c r="K1537">
        <v>99</v>
      </c>
      <c r="L1537">
        <v>99</v>
      </c>
      <c r="M1537">
        <v>99</v>
      </c>
      <c r="N1537">
        <v>99</v>
      </c>
      <c r="O1537">
        <v>99</v>
      </c>
      <c r="P1537">
        <v>9999</v>
      </c>
      <c r="AN1537">
        <v>99</v>
      </c>
      <c r="AO1537">
        <v>99</v>
      </c>
      <c r="AQ1537">
        <v>400</v>
      </c>
    </row>
    <row r="1538" spans="1:45">
      <c r="A1538">
        <v>21</v>
      </c>
      <c r="B1538">
        <v>78</v>
      </c>
      <c r="C1538">
        <v>2023</v>
      </c>
      <c r="D1538">
        <v>99</v>
      </c>
      <c r="E1538">
        <v>99</v>
      </c>
      <c r="F1538">
        <v>99</v>
      </c>
      <c r="G1538">
        <v>99</v>
      </c>
      <c r="H1538">
        <v>99</v>
      </c>
      <c r="I1538">
        <v>99</v>
      </c>
      <c r="J1538">
        <v>999</v>
      </c>
      <c r="K1538">
        <v>99</v>
      </c>
      <c r="L1538">
        <v>99</v>
      </c>
      <c r="M1538">
        <v>99</v>
      </c>
      <c r="N1538">
        <v>99</v>
      </c>
      <c r="O1538">
        <v>99</v>
      </c>
      <c r="P1538">
        <v>9999</v>
      </c>
      <c r="Q1538">
        <v>1</v>
      </c>
      <c r="R1538">
        <v>1</v>
      </c>
      <c r="S1538">
        <v>4</v>
      </c>
      <c r="T1538">
        <v>6</v>
      </c>
      <c r="U1538">
        <v>243.4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E1538">
        <v>1.7524183373054812E-3</v>
      </c>
      <c r="AF1538">
        <v>1.4219794388561715E-3</v>
      </c>
      <c r="AG1538">
        <v>420</v>
      </c>
      <c r="AH1538">
        <v>0</v>
      </c>
      <c r="AI1538">
        <v>0</v>
      </c>
      <c r="AJ1538">
        <v>0</v>
      </c>
      <c r="AN1538">
        <v>99</v>
      </c>
      <c r="AO1538">
        <v>99</v>
      </c>
      <c r="AQ1538">
        <v>450</v>
      </c>
      <c r="AR1538">
        <v>210</v>
      </c>
      <c r="AS1538">
        <v>26.239067055393598</v>
      </c>
    </row>
    <row r="1539" spans="1:45">
      <c r="A1539">
        <v>21</v>
      </c>
      <c r="B1539">
        <v>79</v>
      </c>
      <c r="C1539">
        <v>2023</v>
      </c>
      <c r="D1539">
        <v>99</v>
      </c>
      <c r="E1539">
        <v>99</v>
      </c>
      <c r="F1539">
        <v>99</v>
      </c>
      <c r="G1539">
        <v>99</v>
      </c>
      <c r="H1539">
        <v>99</v>
      </c>
      <c r="I1539">
        <v>99</v>
      </c>
      <c r="J1539">
        <v>999</v>
      </c>
      <c r="K1539">
        <v>99</v>
      </c>
      <c r="L1539">
        <v>99</v>
      </c>
      <c r="M1539">
        <v>99</v>
      </c>
      <c r="N1539">
        <v>99</v>
      </c>
      <c r="O1539">
        <v>99</v>
      </c>
      <c r="P1539">
        <v>9999</v>
      </c>
      <c r="Q1539">
        <v>1</v>
      </c>
      <c r="R1539">
        <v>1</v>
      </c>
      <c r="S1539">
        <v>8</v>
      </c>
      <c r="T1539">
        <v>10</v>
      </c>
      <c r="U1539">
        <v>374.40000000000009</v>
      </c>
      <c r="V1539">
        <v>100</v>
      </c>
      <c r="W1539">
        <v>100</v>
      </c>
      <c r="X1539">
        <v>100</v>
      </c>
      <c r="Y1539">
        <v>0</v>
      </c>
      <c r="Z1539">
        <v>0</v>
      </c>
      <c r="AA1539">
        <v>0</v>
      </c>
      <c r="AE1539">
        <v>1.7524183373054812E-3</v>
      </c>
      <c r="AF1539">
        <v>2.1873011582076848E-3</v>
      </c>
      <c r="AG1539">
        <v>486</v>
      </c>
      <c r="AH1539">
        <v>100</v>
      </c>
      <c r="AI1539">
        <v>100</v>
      </c>
      <c r="AJ1539">
        <v>0</v>
      </c>
      <c r="AN1539">
        <v>99</v>
      </c>
      <c r="AO1539">
        <v>99</v>
      </c>
      <c r="AQ1539">
        <v>500</v>
      </c>
      <c r="AR1539">
        <v>221</v>
      </c>
      <c r="AS1539">
        <v>34.649325204391651</v>
      </c>
    </row>
    <row r="1540" spans="1:45">
      <c r="A1540">
        <v>21</v>
      </c>
      <c r="B1540">
        <v>80</v>
      </c>
      <c r="C1540">
        <v>2023</v>
      </c>
      <c r="D1540">
        <v>99</v>
      </c>
      <c r="E1540">
        <v>99</v>
      </c>
      <c r="F1540">
        <v>99</v>
      </c>
      <c r="G1540">
        <v>99</v>
      </c>
      <c r="H1540">
        <v>99</v>
      </c>
      <c r="I1540">
        <v>99</v>
      </c>
      <c r="J1540">
        <v>999</v>
      </c>
      <c r="K1540">
        <v>99</v>
      </c>
      <c r="L1540">
        <v>99</v>
      </c>
      <c r="M1540">
        <v>99</v>
      </c>
      <c r="N1540">
        <v>99</v>
      </c>
      <c r="O1540">
        <v>99</v>
      </c>
      <c r="P1540">
        <v>9999</v>
      </c>
      <c r="Q1540">
        <v>2</v>
      </c>
      <c r="R1540">
        <v>2</v>
      </c>
      <c r="S1540">
        <v>7</v>
      </c>
      <c r="T1540">
        <v>7.5</v>
      </c>
      <c r="U1540">
        <v>349.2000000000001</v>
      </c>
      <c r="V1540">
        <v>50</v>
      </c>
      <c r="W1540">
        <v>100</v>
      </c>
      <c r="X1540">
        <v>50</v>
      </c>
      <c r="Y1540">
        <v>15.599999999999548</v>
      </c>
      <c r="Z1540">
        <v>3</v>
      </c>
      <c r="AA1540">
        <v>0.5</v>
      </c>
      <c r="AB1540">
        <v>100.00000000000132</v>
      </c>
      <c r="AC1540">
        <v>99.999999999999375</v>
      </c>
      <c r="AD1540">
        <v>100</v>
      </c>
      <c r="AE1540">
        <v>3.5048366746109625E-3</v>
      </c>
      <c r="AF1540">
        <v>4.0801579297335688E-3</v>
      </c>
      <c r="AG1540">
        <v>541</v>
      </c>
      <c r="AH1540">
        <v>0</v>
      </c>
      <c r="AI1540">
        <v>0</v>
      </c>
      <c r="AJ1540">
        <v>0</v>
      </c>
      <c r="AN1540">
        <v>99</v>
      </c>
      <c r="AO1540">
        <v>99</v>
      </c>
      <c r="AQ1540">
        <v>550</v>
      </c>
      <c r="AR1540">
        <v>228</v>
      </c>
      <c r="AS1540">
        <v>30.189737813087444</v>
      </c>
    </row>
    <row r="1541" spans="1:45">
      <c r="A1541">
        <v>21</v>
      </c>
      <c r="B1541">
        <v>81</v>
      </c>
      <c r="C1541">
        <v>2023</v>
      </c>
      <c r="D1541">
        <v>99</v>
      </c>
      <c r="E1541">
        <v>99</v>
      </c>
      <c r="F1541">
        <v>99</v>
      </c>
      <c r="G1541">
        <v>99</v>
      </c>
      <c r="H1541">
        <v>99</v>
      </c>
      <c r="I1541">
        <v>99</v>
      </c>
      <c r="J1541">
        <v>999</v>
      </c>
      <c r="K1541">
        <v>99</v>
      </c>
      <c r="L1541">
        <v>99</v>
      </c>
      <c r="M1541">
        <v>99</v>
      </c>
      <c r="N1541">
        <v>99</v>
      </c>
      <c r="O1541">
        <v>99</v>
      </c>
      <c r="P1541">
        <v>9999</v>
      </c>
      <c r="AN1541">
        <v>99</v>
      </c>
      <c r="AO1541">
        <v>99</v>
      </c>
      <c r="AQ1541">
        <v>600</v>
      </c>
    </row>
    <row r="1542" spans="1:45">
      <c r="A1542">
        <v>21</v>
      </c>
      <c r="B1542">
        <v>82</v>
      </c>
      <c r="C1542">
        <v>2023</v>
      </c>
      <c r="D1542">
        <v>99</v>
      </c>
      <c r="E1542">
        <v>99</v>
      </c>
      <c r="F1542">
        <v>99</v>
      </c>
      <c r="G1542">
        <v>99</v>
      </c>
      <c r="H1542">
        <v>99</v>
      </c>
      <c r="I1542">
        <v>99</v>
      </c>
      <c r="J1542">
        <v>999</v>
      </c>
      <c r="K1542">
        <v>99</v>
      </c>
      <c r="L1542">
        <v>99</v>
      </c>
      <c r="M1542">
        <v>99</v>
      </c>
      <c r="N1542">
        <v>99</v>
      </c>
      <c r="O1542">
        <v>99</v>
      </c>
      <c r="P1542">
        <v>9999</v>
      </c>
      <c r="AN1542">
        <v>99</v>
      </c>
      <c r="AO1542">
        <v>99</v>
      </c>
      <c r="AQ1542">
        <v>650</v>
      </c>
    </row>
    <row r="1543" spans="1:45">
      <c r="A1543">
        <v>21</v>
      </c>
      <c r="B1543">
        <v>83</v>
      </c>
      <c r="C1543">
        <v>2023</v>
      </c>
      <c r="D1543">
        <v>99</v>
      </c>
      <c r="E1543">
        <v>99</v>
      </c>
      <c r="F1543">
        <v>99</v>
      </c>
      <c r="G1543">
        <v>99</v>
      </c>
      <c r="H1543">
        <v>99</v>
      </c>
      <c r="I1543">
        <v>99</v>
      </c>
      <c r="J1543">
        <v>999</v>
      </c>
      <c r="K1543">
        <v>99</v>
      </c>
      <c r="L1543">
        <v>99</v>
      </c>
      <c r="M1543">
        <v>99</v>
      </c>
      <c r="N1543">
        <v>99</v>
      </c>
      <c r="O1543">
        <v>99</v>
      </c>
      <c r="P1543">
        <v>9999</v>
      </c>
      <c r="Q1543">
        <v>1</v>
      </c>
      <c r="R1543">
        <v>1</v>
      </c>
      <c r="S1543">
        <v>3</v>
      </c>
      <c r="T1543">
        <v>5</v>
      </c>
      <c r="U1543">
        <v>261.5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E1543">
        <v>1.7524183373054812E-3</v>
      </c>
      <c r="AF1543">
        <v>1.527722363438327E-3</v>
      </c>
      <c r="AG1543">
        <v>681</v>
      </c>
      <c r="AH1543">
        <v>100</v>
      </c>
      <c r="AI1543">
        <v>100</v>
      </c>
      <c r="AJ1543">
        <v>0</v>
      </c>
      <c r="AN1543">
        <v>99</v>
      </c>
      <c r="AO1543">
        <v>99</v>
      </c>
      <c r="AQ1543">
        <v>700</v>
      </c>
      <c r="AR1543">
        <v>226</v>
      </c>
      <c r="AS1543">
        <v>22.697392814594529</v>
      </c>
    </row>
    <row r="1544" spans="1:45">
      <c r="A1544">
        <v>21</v>
      </c>
      <c r="B1544">
        <v>84</v>
      </c>
      <c r="C1544">
        <v>2023</v>
      </c>
      <c r="D1544">
        <v>99</v>
      </c>
      <c r="E1544">
        <v>99</v>
      </c>
      <c r="F1544">
        <v>99</v>
      </c>
      <c r="G1544">
        <v>99</v>
      </c>
      <c r="H1544">
        <v>99</v>
      </c>
      <c r="I1544">
        <v>99</v>
      </c>
      <c r="J1544">
        <v>999</v>
      </c>
      <c r="K1544">
        <v>99</v>
      </c>
      <c r="L1544">
        <v>99</v>
      </c>
      <c r="M1544">
        <v>99</v>
      </c>
      <c r="N1544">
        <v>99</v>
      </c>
      <c r="O1544">
        <v>99</v>
      </c>
      <c r="P1544">
        <v>9999</v>
      </c>
      <c r="Q1544">
        <v>1</v>
      </c>
      <c r="R1544">
        <v>1</v>
      </c>
      <c r="S1544">
        <v>3</v>
      </c>
      <c r="T1544">
        <v>5</v>
      </c>
      <c r="U1544">
        <v>252.8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E1544">
        <v>1.7524183373054812E-3</v>
      </c>
      <c r="AF1544">
        <v>1.4768956538325395E-3</v>
      </c>
      <c r="AG1544">
        <v>746</v>
      </c>
      <c r="AH1544">
        <v>100</v>
      </c>
      <c r="AI1544">
        <v>0</v>
      </c>
      <c r="AJ1544">
        <v>0</v>
      </c>
      <c r="AN1544">
        <v>99</v>
      </c>
      <c r="AO1544">
        <v>99</v>
      </c>
      <c r="AQ1544">
        <v>750</v>
      </c>
      <c r="AR1544">
        <v>221</v>
      </c>
      <c r="AS1544">
        <v>23.43924940297082</v>
      </c>
    </row>
    <row r="1545" spans="1:45">
      <c r="A1545">
        <v>21</v>
      </c>
      <c r="B1545">
        <v>85</v>
      </c>
      <c r="C1545">
        <v>2023</v>
      </c>
      <c r="D1545">
        <v>99</v>
      </c>
      <c r="E1545">
        <v>99</v>
      </c>
      <c r="F1545">
        <v>99</v>
      </c>
      <c r="G1545">
        <v>99</v>
      </c>
      <c r="H1545">
        <v>99</v>
      </c>
      <c r="I1545">
        <v>99</v>
      </c>
      <c r="J1545">
        <v>999</v>
      </c>
      <c r="K1545">
        <v>99</v>
      </c>
      <c r="L1545">
        <v>99</v>
      </c>
      <c r="M1545">
        <v>99</v>
      </c>
      <c r="N1545">
        <v>99</v>
      </c>
      <c r="O1545">
        <v>99</v>
      </c>
      <c r="P1545">
        <v>9999</v>
      </c>
      <c r="Q1545">
        <v>1</v>
      </c>
      <c r="R1545">
        <v>1</v>
      </c>
      <c r="S1545">
        <v>6</v>
      </c>
      <c r="T1545">
        <v>14</v>
      </c>
      <c r="U1545">
        <v>266.39999999999998</v>
      </c>
      <c r="V1545">
        <v>100</v>
      </c>
      <c r="W1545">
        <v>100</v>
      </c>
      <c r="X1545">
        <v>0</v>
      </c>
      <c r="Y1545">
        <v>0</v>
      </c>
      <c r="Z1545">
        <v>0</v>
      </c>
      <c r="AA1545">
        <v>0</v>
      </c>
      <c r="AE1545">
        <v>1.7524183373054812E-3</v>
      </c>
      <c r="AF1545">
        <v>1.5563489010323916E-3</v>
      </c>
      <c r="AG1545">
        <v>765</v>
      </c>
      <c r="AH1545">
        <v>100</v>
      </c>
      <c r="AI1545">
        <v>0</v>
      </c>
      <c r="AJ1545">
        <v>0</v>
      </c>
      <c r="AN1545">
        <v>99</v>
      </c>
      <c r="AO1545">
        <v>99</v>
      </c>
      <c r="AQ1545">
        <v>800</v>
      </c>
      <c r="AR1545">
        <v>197</v>
      </c>
      <c r="AS1545">
        <v>34.792285477765432</v>
      </c>
    </row>
    <row r="1546" spans="1:45">
      <c r="A1546">
        <v>21</v>
      </c>
      <c r="B1546">
        <v>86</v>
      </c>
      <c r="C1546">
        <v>2023</v>
      </c>
      <c r="D1546">
        <v>99</v>
      </c>
      <c r="E1546">
        <v>99</v>
      </c>
      <c r="F1546">
        <v>99</v>
      </c>
      <c r="G1546">
        <v>99</v>
      </c>
      <c r="H1546">
        <v>99</v>
      </c>
      <c r="I1546">
        <v>99</v>
      </c>
      <c r="J1546">
        <v>999</v>
      </c>
      <c r="K1546">
        <v>99</v>
      </c>
      <c r="L1546">
        <v>99</v>
      </c>
      <c r="M1546">
        <v>99</v>
      </c>
      <c r="N1546">
        <v>99</v>
      </c>
      <c r="O1546">
        <v>99</v>
      </c>
      <c r="P1546">
        <v>9999</v>
      </c>
      <c r="AN1546">
        <v>99</v>
      </c>
      <c r="AO1546">
        <v>99</v>
      </c>
      <c r="AQ1546">
        <v>850</v>
      </c>
    </row>
    <row r="1547" spans="1:45">
      <c r="A1547">
        <v>21</v>
      </c>
      <c r="B1547">
        <v>87</v>
      </c>
      <c r="C1547">
        <v>2023</v>
      </c>
      <c r="D1547">
        <v>99</v>
      </c>
      <c r="E1547">
        <v>99</v>
      </c>
      <c r="F1547">
        <v>99</v>
      </c>
      <c r="G1547">
        <v>99</v>
      </c>
      <c r="H1547">
        <v>99</v>
      </c>
      <c r="I1547">
        <v>99</v>
      </c>
      <c r="J1547">
        <v>999</v>
      </c>
      <c r="K1547">
        <v>99</v>
      </c>
      <c r="L1547">
        <v>99</v>
      </c>
      <c r="M1547">
        <v>99</v>
      </c>
      <c r="N1547">
        <v>99</v>
      </c>
      <c r="O1547">
        <v>99</v>
      </c>
      <c r="P1547">
        <v>9999</v>
      </c>
      <c r="AN1547">
        <v>99</v>
      </c>
      <c r="AO1547">
        <v>99</v>
      </c>
      <c r="AQ1547">
        <v>900</v>
      </c>
    </row>
    <row r="1548" spans="1:45">
      <c r="A1548">
        <v>21</v>
      </c>
      <c r="B1548">
        <v>88</v>
      </c>
      <c r="C1548">
        <v>2023</v>
      </c>
      <c r="D1548">
        <v>99</v>
      </c>
      <c r="E1548">
        <v>99</v>
      </c>
      <c r="F1548">
        <v>99</v>
      </c>
      <c r="G1548">
        <v>99</v>
      </c>
      <c r="H1548">
        <v>99</v>
      </c>
      <c r="I1548">
        <v>99</v>
      </c>
      <c r="J1548">
        <v>999</v>
      </c>
      <c r="K1548">
        <v>99</v>
      </c>
      <c r="L1548">
        <v>99</v>
      </c>
      <c r="M1548">
        <v>99</v>
      </c>
      <c r="N1548">
        <v>99</v>
      </c>
      <c r="O1548">
        <v>99</v>
      </c>
      <c r="P1548">
        <v>9999</v>
      </c>
      <c r="Q1548">
        <v>1</v>
      </c>
      <c r="R1548">
        <v>1</v>
      </c>
      <c r="S1548">
        <v>4</v>
      </c>
      <c r="T1548">
        <v>9</v>
      </c>
      <c r="U1548">
        <v>228.5</v>
      </c>
      <c r="V1548">
        <v>0</v>
      </c>
      <c r="W1548">
        <v>100</v>
      </c>
      <c r="X1548">
        <v>0</v>
      </c>
      <c r="Y1548">
        <v>0</v>
      </c>
      <c r="Z1548">
        <v>0</v>
      </c>
      <c r="AA1548">
        <v>0</v>
      </c>
      <c r="AE1548">
        <v>1.7524183373054812E-3</v>
      </c>
      <c r="AF1548">
        <v>1.3349313959680983E-3</v>
      </c>
      <c r="AG1548">
        <v>912</v>
      </c>
      <c r="AH1548">
        <v>100</v>
      </c>
      <c r="AI1548">
        <v>0</v>
      </c>
      <c r="AJ1548">
        <v>0</v>
      </c>
      <c r="AN1548">
        <v>99</v>
      </c>
      <c r="AO1548">
        <v>99</v>
      </c>
      <c r="AQ1548">
        <v>950</v>
      </c>
      <c r="AR1548">
        <v>197</v>
      </c>
      <c r="AS1548">
        <v>29.95275704664769</v>
      </c>
    </row>
    <row r="1549" spans="1:45">
      <c r="A1549">
        <v>21</v>
      </c>
      <c r="B1549">
        <v>89</v>
      </c>
      <c r="C1549">
        <v>2023</v>
      </c>
      <c r="D1549">
        <v>99</v>
      </c>
      <c r="E1549">
        <v>99</v>
      </c>
      <c r="F1549">
        <v>99</v>
      </c>
      <c r="G1549">
        <v>99</v>
      </c>
      <c r="H1549">
        <v>99</v>
      </c>
      <c r="I1549">
        <v>99</v>
      </c>
      <c r="J1549">
        <v>999</v>
      </c>
      <c r="K1549">
        <v>99</v>
      </c>
      <c r="L1549">
        <v>99</v>
      </c>
      <c r="M1549">
        <v>99</v>
      </c>
      <c r="N1549">
        <v>99</v>
      </c>
      <c r="O1549">
        <v>99</v>
      </c>
      <c r="P1549">
        <v>9999</v>
      </c>
      <c r="AN1549">
        <v>99</v>
      </c>
      <c r="AO1549">
        <v>99</v>
      </c>
      <c r="AQ1549">
        <v>1000</v>
      </c>
    </row>
    <row r="1550" spans="1:45">
      <c r="A1550">
        <v>21</v>
      </c>
      <c r="B1550">
        <v>90</v>
      </c>
      <c r="C1550">
        <v>2023</v>
      </c>
      <c r="D1550">
        <v>99</v>
      </c>
      <c r="E1550">
        <v>99</v>
      </c>
      <c r="F1550">
        <v>99</v>
      </c>
      <c r="G1550">
        <v>99</v>
      </c>
      <c r="H1550">
        <v>99</v>
      </c>
      <c r="I1550">
        <v>99</v>
      </c>
      <c r="J1550">
        <v>999</v>
      </c>
      <c r="K1550">
        <v>99</v>
      </c>
      <c r="L1550">
        <v>99</v>
      </c>
      <c r="M1550">
        <v>99</v>
      </c>
      <c r="N1550">
        <v>99</v>
      </c>
      <c r="O1550">
        <v>99</v>
      </c>
      <c r="P1550">
        <v>9999</v>
      </c>
      <c r="AN1550">
        <v>99</v>
      </c>
      <c r="AO1550">
        <v>99</v>
      </c>
      <c r="AQ1550">
        <v>1050</v>
      </c>
    </row>
    <row r="1551" spans="1:45">
      <c r="A1551">
        <v>21</v>
      </c>
      <c r="B1551">
        <v>91</v>
      </c>
      <c r="C1551">
        <v>2023</v>
      </c>
      <c r="D1551">
        <v>99</v>
      </c>
      <c r="E1551">
        <v>99</v>
      </c>
      <c r="F1551">
        <v>99</v>
      </c>
      <c r="G1551">
        <v>99</v>
      </c>
      <c r="H1551">
        <v>99</v>
      </c>
      <c r="I1551">
        <v>99</v>
      </c>
      <c r="J1551">
        <v>999</v>
      </c>
      <c r="K1551">
        <v>99</v>
      </c>
      <c r="L1551">
        <v>99</v>
      </c>
      <c r="M1551">
        <v>99</v>
      </c>
      <c r="N1551">
        <v>99</v>
      </c>
      <c r="O1551">
        <v>99</v>
      </c>
      <c r="P1551">
        <v>9999</v>
      </c>
      <c r="Q1551">
        <v>9</v>
      </c>
      <c r="R1551">
        <v>9</v>
      </c>
      <c r="S1551">
        <v>3.7777777777777777</v>
      </c>
      <c r="T1551">
        <v>7.1111111111111116</v>
      </c>
      <c r="U1551">
        <v>278.23333333333341</v>
      </c>
      <c r="V1551">
        <v>11.111111111111112</v>
      </c>
      <c r="W1551">
        <v>66.666666666666686</v>
      </c>
      <c r="X1551">
        <v>11.111111111111112</v>
      </c>
      <c r="Y1551">
        <v>47.386167695741058</v>
      </c>
      <c r="Z1551">
        <v>1.474055462380178</v>
      </c>
      <c r="AA1551">
        <v>2.3306863292670039</v>
      </c>
      <c r="AB1551">
        <v>55.971920149757722</v>
      </c>
      <c r="AC1551">
        <v>13.105553722964961</v>
      </c>
      <c r="AD1551">
        <v>65.401651608027819</v>
      </c>
      <c r="AE1551">
        <v>1.5771765035749331E-2</v>
      </c>
      <c r="AF1551">
        <v>1.4629329140672716E-2</v>
      </c>
      <c r="AG1551">
        <v>1084.333333333333</v>
      </c>
      <c r="AH1551">
        <v>100</v>
      </c>
      <c r="AI1551">
        <v>0</v>
      </c>
      <c r="AJ1551">
        <v>7.9442501918883508</v>
      </c>
      <c r="AK1551">
        <v>3.5743504708714937</v>
      </c>
      <c r="AL1551">
        <v>11.801888453224421</v>
      </c>
      <c r="AM1551">
        <v>24.353434844610177</v>
      </c>
      <c r="AN1551">
        <v>99</v>
      </c>
      <c r="AO1551">
        <v>99</v>
      </c>
      <c r="AQ1551">
        <v>1100</v>
      </c>
      <c r="AR1551">
        <v>221.6666666666666</v>
      </c>
      <c r="AS1551">
        <v>25.833848418172625</v>
      </c>
    </row>
    <row r="1552" spans="1:45">
      <c r="A1552">
        <v>21</v>
      </c>
      <c r="B1552">
        <v>92</v>
      </c>
      <c r="C1552">
        <v>2023</v>
      </c>
      <c r="D1552">
        <v>99</v>
      </c>
      <c r="E1552">
        <v>99</v>
      </c>
      <c r="F1552">
        <v>99</v>
      </c>
      <c r="G1552">
        <v>99</v>
      </c>
      <c r="H1552">
        <v>99</v>
      </c>
      <c r="I1552">
        <v>99</v>
      </c>
      <c r="J1552">
        <v>999</v>
      </c>
      <c r="K1552">
        <v>99</v>
      </c>
      <c r="L1552">
        <v>99</v>
      </c>
      <c r="M1552">
        <v>99</v>
      </c>
      <c r="N1552">
        <v>99</v>
      </c>
      <c r="O1552">
        <v>99</v>
      </c>
      <c r="P1552">
        <v>9999</v>
      </c>
      <c r="Q1552">
        <v>1</v>
      </c>
      <c r="R1552">
        <v>1</v>
      </c>
      <c r="S1552">
        <v>3</v>
      </c>
      <c r="T1552">
        <v>4</v>
      </c>
      <c r="U1552">
        <v>271.89999999999998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E1552">
        <v>1.7524183373054812E-3</v>
      </c>
      <c r="AF1552">
        <v>1.5884807289440956E-3</v>
      </c>
      <c r="AG1552">
        <v>1106</v>
      </c>
      <c r="AH1552">
        <v>100</v>
      </c>
      <c r="AI1552">
        <v>0</v>
      </c>
      <c r="AJ1552">
        <v>0</v>
      </c>
      <c r="AN1552">
        <v>99</v>
      </c>
      <c r="AO1552">
        <v>99</v>
      </c>
      <c r="AQ1552">
        <v>1150</v>
      </c>
      <c r="AR1552">
        <v>227</v>
      </c>
      <c r="AS1552">
        <v>23.253660763115043</v>
      </c>
    </row>
    <row r="1553" spans="1:45">
      <c r="A1553">
        <v>21</v>
      </c>
      <c r="B1553">
        <v>93</v>
      </c>
      <c r="C1553">
        <v>2023</v>
      </c>
      <c r="D1553">
        <v>99</v>
      </c>
      <c r="E1553">
        <v>99</v>
      </c>
      <c r="F1553">
        <v>99</v>
      </c>
      <c r="G1553">
        <v>99</v>
      </c>
      <c r="H1553">
        <v>99</v>
      </c>
      <c r="I1553">
        <v>99</v>
      </c>
      <c r="J1553">
        <v>999</v>
      </c>
      <c r="K1553">
        <v>99</v>
      </c>
      <c r="L1553">
        <v>99</v>
      </c>
      <c r="M1553">
        <v>99</v>
      </c>
      <c r="N1553">
        <v>99</v>
      </c>
      <c r="O1553">
        <v>99</v>
      </c>
      <c r="P1553">
        <v>9999</v>
      </c>
      <c r="Q1553">
        <v>2</v>
      </c>
      <c r="R1553">
        <v>2</v>
      </c>
      <c r="S1553">
        <v>2</v>
      </c>
      <c r="T1553">
        <v>6</v>
      </c>
      <c r="U1553">
        <v>199.05</v>
      </c>
      <c r="V1553">
        <v>0</v>
      </c>
      <c r="W1553">
        <v>50</v>
      </c>
      <c r="X1553">
        <v>0</v>
      </c>
      <c r="Y1553">
        <v>71.050000000000011</v>
      </c>
      <c r="Z1553">
        <v>1</v>
      </c>
      <c r="AA1553">
        <v>2</v>
      </c>
      <c r="AB1553">
        <v>100</v>
      </c>
      <c r="AC1553">
        <v>99.999999999999901</v>
      </c>
      <c r="AD1553">
        <v>100</v>
      </c>
      <c r="AE1553">
        <v>3.5048366746109625E-3</v>
      </c>
      <c r="AF1553">
        <v>2.3257601257544859E-3</v>
      </c>
      <c r="AG1553">
        <v>1167.5</v>
      </c>
      <c r="AH1553">
        <v>100</v>
      </c>
      <c r="AI1553">
        <v>0</v>
      </c>
      <c r="AJ1553">
        <v>6.5</v>
      </c>
      <c r="AK1553">
        <v>-99.99999999999622</v>
      </c>
      <c r="AL1553">
        <v>-100</v>
      </c>
      <c r="AM1553">
        <v>-100</v>
      </c>
      <c r="AN1553">
        <v>99</v>
      </c>
      <c r="AO1553">
        <v>99</v>
      </c>
      <c r="AQ1553">
        <v>1200</v>
      </c>
      <c r="AR1553">
        <v>205</v>
      </c>
      <c r="AS1553">
        <v>22.009243505190796</v>
      </c>
    </row>
    <row r="1554" spans="1:45">
      <c r="A1554">
        <v>21</v>
      </c>
      <c r="B1554">
        <v>94</v>
      </c>
      <c r="C1554">
        <v>2023</v>
      </c>
      <c r="D1554">
        <v>99</v>
      </c>
      <c r="E1554">
        <v>99</v>
      </c>
      <c r="F1554">
        <v>99</v>
      </c>
      <c r="G1554">
        <v>99</v>
      </c>
      <c r="H1554">
        <v>99</v>
      </c>
      <c r="I1554">
        <v>99</v>
      </c>
      <c r="J1554">
        <v>999</v>
      </c>
      <c r="K1554">
        <v>99</v>
      </c>
      <c r="L1554">
        <v>99</v>
      </c>
      <c r="M1554">
        <v>99</v>
      </c>
      <c r="N1554">
        <v>99</v>
      </c>
      <c r="O1554">
        <v>99</v>
      </c>
      <c r="P1554">
        <v>9999</v>
      </c>
      <c r="Q1554">
        <v>1</v>
      </c>
      <c r="R1554">
        <v>1</v>
      </c>
      <c r="S1554">
        <v>2</v>
      </c>
      <c r="T1554">
        <v>6</v>
      </c>
      <c r="U1554">
        <v>236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E1554">
        <v>1.7524183373054812E-3</v>
      </c>
      <c r="AF1554">
        <v>1.3787475249386057E-3</v>
      </c>
      <c r="AG1554">
        <v>1248</v>
      </c>
      <c r="AH1554">
        <v>100</v>
      </c>
      <c r="AI1554">
        <v>100</v>
      </c>
      <c r="AJ1554">
        <v>0</v>
      </c>
      <c r="AN1554">
        <v>99</v>
      </c>
      <c r="AO1554">
        <v>99</v>
      </c>
      <c r="AQ1554">
        <v>1250</v>
      </c>
      <c r="AR1554">
        <v>219</v>
      </c>
      <c r="AS1554">
        <v>22.468788615255221</v>
      </c>
    </row>
    <row r="1555" spans="1:45">
      <c r="A1555">
        <v>21</v>
      </c>
      <c r="B1555">
        <v>95</v>
      </c>
      <c r="C1555">
        <v>2023</v>
      </c>
      <c r="D1555">
        <v>99</v>
      </c>
      <c r="E1555">
        <v>99</v>
      </c>
      <c r="F1555">
        <v>99</v>
      </c>
      <c r="G1555">
        <v>99</v>
      </c>
      <c r="H1555">
        <v>99</v>
      </c>
      <c r="I1555">
        <v>99</v>
      </c>
      <c r="J1555">
        <v>999</v>
      </c>
      <c r="K1555">
        <v>99</v>
      </c>
      <c r="L1555">
        <v>99</v>
      </c>
      <c r="M1555">
        <v>99</v>
      </c>
      <c r="N1555">
        <v>99</v>
      </c>
      <c r="O1555">
        <v>99</v>
      </c>
      <c r="P1555">
        <v>9999</v>
      </c>
      <c r="AN1555">
        <v>99</v>
      </c>
      <c r="AO1555">
        <v>99</v>
      </c>
      <c r="AQ1555">
        <v>1300</v>
      </c>
    </row>
    <row r="1556" spans="1:45">
      <c r="A1556">
        <v>21</v>
      </c>
      <c r="B1556">
        <v>96</v>
      </c>
      <c r="C1556">
        <v>2023</v>
      </c>
      <c r="D1556">
        <v>99</v>
      </c>
      <c r="E1556">
        <v>99</v>
      </c>
      <c r="F1556">
        <v>99</v>
      </c>
      <c r="G1556">
        <v>99</v>
      </c>
      <c r="H1556">
        <v>99</v>
      </c>
      <c r="I1556">
        <v>99</v>
      </c>
      <c r="J1556">
        <v>999</v>
      </c>
      <c r="K1556">
        <v>99</v>
      </c>
      <c r="L1556">
        <v>99</v>
      </c>
      <c r="M1556">
        <v>99</v>
      </c>
      <c r="N1556">
        <v>99</v>
      </c>
      <c r="O1556">
        <v>99</v>
      </c>
      <c r="P1556">
        <v>9999</v>
      </c>
      <c r="AN1556">
        <v>99</v>
      </c>
      <c r="AO1556">
        <v>99</v>
      </c>
      <c r="AQ1556">
        <v>1350</v>
      </c>
    </row>
    <row r="1557" spans="1:45">
      <c r="A1557">
        <v>21</v>
      </c>
      <c r="B1557">
        <v>97</v>
      </c>
      <c r="C1557">
        <v>2023</v>
      </c>
      <c r="D1557">
        <v>99</v>
      </c>
      <c r="E1557">
        <v>99</v>
      </c>
      <c r="F1557">
        <v>99</v>
      </c>
      <c r="G1557">
        <v>99</v>
      </c>
      <c r="H1557">
        <v>99</v>
      </c>
      <c r="I1557">
        <v>99</v>
      </c>
      <c r="J1557">
        <v>999</v>
      </c>
      <c r="K1557">
        <v>99</v>
      </c>
      <c r="L1557">
        <v>99</v>
      </c>
      <c r="M1557">
        <v>99</v>
      </c>
      <c r="N1557">
        <v>99</v>
      </c>
      <c r="O1557">
        <v>99</v>
      </c>
      <c r="P1557">
        <v>9999</v>
      </c>
      <c r="AN1557">
        <v>99</v>
      </c>
      <c r="AO1557">
        <v>99</v>
      </c>
      <c r="AQ1557">
        <v>1400</v>
      </c>
    </row>
    <row r="1558" spans="1:45">
      <c r="A1558">
        <v>21</v>
      </c>
      <c r="B1558">
        <v>98</v>
      </c>
      <c r="C1558">
        <v>2023</v>
      </c>
      <c r="D1558">
        <v>99</v>
      </c>
      <c r="E1558">
        <v>99</v>
      </c>
      <c r="F1558">
        <v>99</v>
      </c>
      <c r="G1558">
        <v>99</v>
      </c>
      <c r="H1558">
        <v>99</v>
      </c>
      <c r="I1558">
        <v>99</v>
      </c>
      <c r="J1558">
        <v>999</v>
      </c>
      <c r="K1558">
        <v>99</v>
      </c>
      <c r="L1558">
        <v>99</v>
      </c>
      <c r="M1558">
        <v>99</v>
      </c>
      <c r="N1558">
        <v>99</v>
      </c>
      <c r="O1558">
        <v>99</v>
      </c>
      <c r="P1558">
        <v>9999</v>
      </c>
      <c r="AN1558">
        <v>99</v>
      </c>
      <c r="AO1558">
        <v>99</v>
      </c>
      <c r="AQ1558">
        <v>1450</v>
      </c>
    </row>
    <row r="1559" spans="1:45">
      <c r="A1559">
        <v>21</v>
      </c>
      <c r="B1559">
        <v>99</v>
      </c>
      <c r="C1559">
        <v>2023</v>
      </c>
      <c r="D1559">
        <v>99</v>
      </c>
      <c r="E1559">
        <v>99</v>
      </c>
      <c r="F1559">
        <v>99</v>
      </c>
      <c r="G1559">
        <v>99</v>
      </c>
      <c r="H1559">
        <v>99</v>
      </c>
      <c r="I1559">
        <v>99</v>
      </c>
      <c r="J1559">
        <v>999</v>
      </c>
      <c r="K1559">
        <v>99</v>
      </c>
      <c r="L1559">
        <v>99</v>
      </c>
      <c r="M1559">
        <v>99</v>
      </c>
      <c r="N1559">
        <v>99</v>
      </c>
      <c r="O1559">
        <v>99</v>
      </c>
      <c r="P1559">
        <v>9999</v>
      </c>
      <c r="Q1559">
        <v>1724</v>
      </c>
      <c r="R1559">
        <v>2144</v>
      </c>
      <c r="S1559">
        <v>3.4353709752683157</v>
      </c>
      <c r="T1559">
        <v>7.6543843283582094</v>
      </c>
      <c r="U1559">
        <v>283.63283582089576</v>
      </c>
      <c r="V1559">
        <v>9.5615671641791025</v>
      </c>
      <c r="W1559">
        <v>69.21641791044776</v>
      </c>
      <c r="X1559">
        <v>10.727611940298509</v>
      </c>
      <c r="Y1559">
        <v>52.283985628030031</v>
      </c>
      <c r="Z1559">
        <v>1.5103802999058631</v>
      </c>
      <c r="AA1559">
        <v>2.2463588684189664</v>
      </c>
      <c r="AB1559">
        <v>81.165361787979293</v>
      </c>
      <c r="AC1559">
        <v>72.761957887394814</v>
      </c>
      <c r="AD1559">
        <v>69.836799983226044</v>
      </c>
      <c r="AE1559">
        <v>3.7571849151829526</v>
      </c>
      <c r="AF1559">
        <v>3.5526631478533299</v>
      </c>
      <c r="AG1559">
        <v>1480.4463619402979</v>
      </c>
      <c r="AH1559">
        <v>100</v>
      </c>
      <c r="AI1559">
        <v>14.365671641791049</v>
      </c>
      <c r="AJ1559">
        <v>11.36639275025281</v>
      </c>
      <c r="AK1559">
        <v>5.6650012012890283</v>
      </c>
      <c r="AL1559">
        <v>7.8435126461092306</v>
      </c>
      <c r="AM1559">
        <v>-6.4633923486554608</v>
      </c>
      <c r="AN1559">
        <v>99</v>
      </c>
      <c r="AO1559">
        <v>99</v>
      </c>
      <c r="AQ1559">
        <v>1500</v>
      </c>
      <c r="AR1559">
        <v>222.31623134328365</v>
      </c>
      <c r="AS1559">
        <v>25.778422508456831</v>
      </c>
    </row>
    <row r="1560" spans="1:45">
      <c r="A1560">
        <v>21</v>
      </c>
      <c r="B1560">
        <v>100</v>
      </c>
      <c r="C1560">
        <v>2023</v>
      </c>
      <c r="D1560">
        <v>99</v>
      </c>
      <c r="E1560">
        <v>99</v>
      </c>
      <c r="F1560">
        <v>99</v>
      </c>
      <c r="G1560">
        <v>99</v>
      </c>
      <c r="H1560">
        <v>99</v>
      </c>
      <c r="I1560">
        <v>99</v>
      </c>
      <c r="J1560">
        <v>999</v>
      </c>
      <c r="K1560">
        <v>99</v>
      </c>
      <c r="L1560">
        <v>99</v>
      </c>
      <c r="M1560">
        <v>99</v>
      </c>
      <c r="N1560">
        <v>99</v>
      </c>
      <c r="O1560">
        <v>99</v>
      </c>
      <c r="P1560">
        <v>9999</v>
      </c>
      <c r="Q1560">
        <v>1872</v>
      </c>
      <c r="R1560">
        <v>2375</v>
      </c>
      <c r="S1560">
        <v>3.5341196293176078</v>
      </c>
      <c r="T1560">
        <v>7.8446315789473724</v>
      </c>
      <c r="U1560">
        <v>286.64922105263179</v>
      </c>
      <c r="V1560">
        <v>10.4</v>
      </c>
      <c r="W1560">
        <v>72.29473684210528</v>
      </c>
      <c r="X1560">
        <v>11.452631578947368</v>
      </c>
      <c r="Y1560">
        <v>53.978408689553206</v>
      </c>
      <c r="Z1560">
        <v>1.5654488252955909</v>
      </c>
      <c r="AA1560">
        <v>2.2509571346786368</v>
      </c>
      <c r="AB1560">
        <v>79.748293260662251</v>
      </c>
      <c r="AC1560">
        <v>70.636132054331242</v>
      </c>
      <c r="AD1560">
        <v>69.492995559253885</v>
      </c>
      <c r="AE1560">
        <v>4.1619935511005179</v>
      </c>
      <c r="AF1560">
        <v>3.9772887589968242</v>
      </c>
      <c r="AG1560">
        <v>1525.2269473684212</v>
      </c>
      <c r="AH1560">
        <v>99.957894736842107</v>
      </c>
      <c r="AI1560">
        <v>15.368421052631581</v>
      </c>
      <c r="AJ1560">
        <v>14.309226693868951</v>
      </c>
      <c r="AK1560">
        <v>3.2622584381036726</v>
      </c>
      <c r="AL1560">
        <v>4.4233412141975643</v>
      </c>
      <c r="AM1560">
        <v>-6.6397853583109585</v>
      </c>
      <c r="AN1560">
        <v>99</v>
      </c>
      <c r="AO1560">
        <v>99</v>
      </c>
      <c r="AQ1560">
        <v>1550</v>
      </c>
      <c r="AR1560">
        <v>222.15705263157901</v>
      </c>
      <c r="AS1560">
        <v>26.116325667893086</v>
      </c>
    </row>
    <row r="1561" spans="1:45">
      <c r="A1561">
        <v>21</v>
      </c>
      <c r="B1561">
        <v>101</v>
      </c>
      <c r="C1561">
        <v>2023</v>
      </c>
      <c r="D1561">
        <v>99</v>
      </c>
      <c r="E1561">
        <v>99</v>
      </c>
      <c r="F1561">
        <v>99</v>
      </c>
      <c r="G1561">
        <v>99</v>
      </c>
      <c r="H1561">
        <v>99</v>
      </c>
      <c r="I1561">
        <v>99</v>
      </c>
      <c r="J1561">
        <v>999</v>
      </c>
      <c r="K1561">
        <v>99</v>
      </c>
      <c r="L1561">
        <v>99</v>
      </c>
      <c r="M1561">
        <v>99</v>
      </c>
      <c r="N1561">
        <v>99</v>
      </c>
      <c r="O1561">
        <v>99</v>
      </c>
      <c r="P1561">
        <v>9999</v>
      </c>
      <c r="Q1561">
        <v>1756</v>
      </c>
      <c r="R1561">
        <v>2183</v>
      </c>
      <c r="S1561">
        <v>3.6822558459422288</v>
      </c>
      <c r="T1561">
        <v>7.9367842418689856</v>
      </c>
      <c r="U1561">
        <v>293.90884104443404</v>
      </c>
      <c r="V1561">
        <v>13.055428309665603</v>
      </c>
      <c r="W1561">
        <v>74.301420064131932</v>
      </c>
      <c r="X1561">
        <v>15.437471369674755</v>
      </c>
      <c r="Y1561">
        <v>57.114650226005246</v>
      </c>
      <c r="Z1561">
        <v>1.6873984297839637</v>
      </c>
      <c r="AA1561">
        <v>2.3029066285253244</v>
      </c>
      <c r="AB1561">
        <v>81.534887456772609</v>
      </c>
      <c r="AC1561">
        <v>70.057282692331782</v>
      </c>
      <c r="AD1561">
        <v>66.936911887403951</v>
      </c>
      <c r="AE1561">
        <v>3.8255292303378656</v>
      </c>
      <c r="AF1561">
        <v>3.7483413061151847</v>
      </c>
      <c r="AG1561">
        <v>1575.4612918002747</v>
      </c>
      <c r="AH1561">
        <v>99.95419147961519</v>
      </c>
      <c r="AI1561">
        <v>17.590471827759963</v>
      </c>
      <c r="AJ1561">
        <v>14.252234664274878</v>
      </c>
      <c r="AK1561">
        <v>0.53141062380784765</v>
      </c>
      <c r="AL1561">
        <v>0.67084685425665003</v>
      </c>
      <c r="AM1561">
        <v>-19.829060014356997</v>
      </c>
      <c r="AN1561">
        <v>99</v>
      </c>
      <c r="AO1561">
        <v>99</v>
      </c>
      <c r="AQ1561">
        <v>1600</v>
      </c>
      <c r="AR1561">
        <v>222.98763169949612</v>
      </c>
      <c r="AS1561">
        <v>26.490614564032985</v>
      </c>
    </row>
    <row r="1562" spans="1:45">
      <c r="A1562">
        <v>21</v>
      </c>
      <c r="B1562">
        <v>102</v>
      </c>
      <c r="C1562">
        <v>2023</v>
      </c>
      <c r="D1562">
        <v>99</v>
      </c>
      <c r="E1562">
        <v>99</v>
      </c>
      <c r="F1562">
        <v>99</v>
      </c>
      <c r="G1562">
        <v>99</v>
      </c>
      <c r="H1562">
        <v>99</v>
      </c>
      <c r="I1562">
        <v>99</v>
      </c>
      <c r="J1562">
        <v>999</v>
      </c>
      <c r="K1562">
        <v>99</v>
      </c>
      <c r="L1562">
        <v>99</v>
      </c>
      <c r="M1562">
        <v>99</v>
      </c>
      <c r="N1562">
        <v>99</v>
      </c>
      <c r="O1562">
        <v>99</v>
      </c>
      <c r="P1562">
        <v>9999</v>
      </c>
      <c r="Q1562">
        <v>1777</v>
      </c>
      <c r="R1562">
        <v>2219</v>
      </c>
      <c r="S1562">
        <v>3.7051397655545535</v>
      </c>
      <c r="T1562">
        <v>7.950428120775122</v>
      </c>
      <c r="U1562">
        <v>292.98639026588557</v>
      </c>
      <c r="V1562">
        <v>14.420910319963943</v>
      </c>
      <c r="W1562">
        <v>72.78053177106807</v>
      </c>
      <c r="X1562">
        <v>14.511041009463723</v>
      </c>
      <c r="Y1562">
        <v>55.66289222202785</v>
      </c>
      <c r="Z1562">
        <v>1.6489352739344356</v>
      </c>
      <c r="AA1562">
        <v>2.334812765602734</v>
      </c>
      <c r="AB1562">
        <v>79.914927723502046</v>
      </c>
      <c r="AC1562">
        <v>70.84905402872414</v>
      </c>
      <c r="AD1562">
        <v>67.036058194892362</v>
      </c>
      <c r="AE1562">
        <v>3.8886162904808641</v>
      </c>
      <c r="AF1562">
        <v>3.7981970503029872</v>
      </c>
      <c r="AG1562">
        <v>1626.0770617395226</v>
      </c>
      <c r="AH1562">
        <v>99.954934655250099</v>
      </c>
      <c r="AI1562">
        <v>22.938260477692655</v>
      </c>
      <c r="AJ1562">
        <v>14.697365011437588</v>
      </c>
      <c r="AK1562">
        <v>-0.668637550581204</v>
      </c>
      <c r="AL1562">
        <v>0.13195228530943881</v>
      </c>
      <c r="AM1562">
        <v>-10.781719251949312</v>
      </c>
      <c r="AN1562">
        <v>99</v>
      </c>
      <c r="AO1562">
        <v>99</v>
      </c>
      <c r="AQ1562">
        <v>1650</v>
      </c>
      <c r="AR1562">
        <v>222.64488508337087</v>
      </c>
      <c r="AS1562">
        <v>26.530232563456448</v>
      </c>
    </row>
    <row r="1563" spans="1:45">
      <c r="A1563">
        <v>21</v>
      </c>
      <c r="B1563">
        <v>103</v>
      </c>
      <c r="C1563">
        <v>2023</v>
      </c>
      <c r="D1563">
        <v>99</v>
      </c>
      <c r="E1563">
        <v>99</v>
      </c>
      <c r="F1563">
        <v>99</v>
      </c>
      <c r="G1563">
        <v>99</v>
      </c>
      <c r="H1563">
        <v>99</v>
      </c>
      <c r="I1563">
        <v>99</v>
      </c>
      <c r="J1563">
        <v>999</v>
      </c>
      <c r="K1563">
        <v>99</v>
      </c>
      <c r="L1563">
        <v>99</v>
      </c>
      <c r="M1563">
        <v>99</v>
      </c>
      <c r="N1563">
        <v>99</v>
      </c>
      <c r="O1563">
        <v>99</v>
      </c>
      <c r="P1563">
        <v>9999</v>
      </c>
      <c r="Q1563">
        <v>1916</v>
      </c>
      <c r="R1563">
        <v>2407</v>
      </c>
      <c r="S1563">
        <v>3.8666389696717904</v>
      </c>
      <c r="T1563">
        <v>7.9717490652264225</v>
      </c>
      <c r="U1563">
        <v>294.69405899459912</v>
      </c>
      <c r="V1563">
        <v>17.282924802658908</v>
      </c>
      <c r="W1563">
        <v>73.327793934358112</v>
      </c>
      <c r="X1563">
        <v>16.161196510178645</v>
      </c>
      <c r="Y1563">
        <v>58.224737171701399</v>
      </c>
      <c r="Z1563">
        <v>1.7531728148362278</v>
      </c>
      <c r="AA1563">
        <v>2.4258063248943711</v>
      </c>
      <c r="AB1563">
        <v>80.561715593688945</v>
      </c>
      <c r="AC1563">
        <v>69.299983507709371</v>
      </c>
      <c r="AD1563">
        <v>64.727673334036979</v>
      </c>
      <c r="AE1563">
        <v>4.2180709378942929</v>
      </c>
      <c r="AF1563">
        <v>4.1440044560091795</v>
      </c>
      <c r="AG1563">
        <v>1675.6842542584131</v>
      </c>
      <c r="AH1563">
        <v>100</v>
      </c>
      <c r="AI1563">
        <v>29.123390112172807</v>
      </c>
      <c r="AJ1563">
        <v>14.307008768101356</v>
      </c>
      <c r="AK1563">
        <v>0.16597736600833857</v>
      </c>
      <c r="AL1563">
        <v>-1.4526073608944652</v>
      </c>
      <c r="AM1563">
        <v>-0.38982764055584129</v>
      </c>
      <c r="AN1563">
        <v>99</v>
      </c>
      <c r="AO1563">
        <v>99</v>
      </c>
      <c r="AQ1563">
        <v>1700</v>
      </c>
      <c r="AR1563">
        <v>222.00041545492311</v>
      </c>
      <c r="AS1563">
        <v>26.906534314319185</v>
      </c>
    </row>
    <row r="1564" spans="1:45">
      <c r="A1564">
        <v>21</v>
      </c>
      <c r="B1564">
        <v>104</v>
      </c>
      <c r="C1564">
        <v>2023</v>
      </c>
      <c r="D1564">
        <v>99</v>
      </c>
      <c r="E1564">
        <v>99</v>
      </c>
      <c r="F1564">
        <v>99</v>
      </c>
      <c r="G1564">
        <v>99</v>
      </c>
      <c r="H1564">
        <v>99</v>
      </c>
      <c r="I1564">
        <v>99</v>
      </c>
      <c r="J1564">
        <v>999</v>
      </c>
      <c r="K1564">
        <v>99</v>
      </c>
      <c r="L1564">
        <v>99</v>
      </c>
      <c r="M1564">
        <v>99</v>
      </c>
      <c r="N1564">
        <v>99</v>
      </c>
      <c r="O1564">
        <v>99</v>
      </c>
      <c r="P1564">
        <v>9999</v>
      </c>
      <c r="Q1564">
        <v>1992</v>
      </c>
      <c r="R1564">
        <v>2539</v>
      </c>
      <c r="S1564">
        <v>3.6758675078864358</v>
      </c>
      <c r="T1564">
        <v>7.8676644348168558</v>
      </c>
      <c r="U1564">
        <v>293.80492319810912</v>
      </c>
      <c r="V1564">
        <v>14.612051988972036</v>
      </c>
      <c r="W1564">
        <v>72.075620322961811</v>
      </c>
      <c r="X1564">
        <v>15.557306025994491</v>
      </c>
      <c r="Y1564">
        <v>56.167142636577843</v>
      </c>
      <c r="Z1564">
        <v>1.6803461689805872</v>
      </c>
      <c r="AA1564">
        <v>2.3565195571095874</v>
      </c>
      <c r="AB1564">
        <v>80.789167137458563</v>
      </c>
      <c r="AC1564">
        <v>70.818681592705943</v>
      </c>
      <c r="AD1564">
        <v>67.495227944409621</v>
      </c>
      <c r="AE1564">
        <v>4.449390158418618</v>
      </c>
      <c r="AF1564">
        <v>4.3580731199225324</v>
      </c>
      <c r="AG1564">
        <v>1725.3135092556122</v>
      </c>
      <c r="AH1564">
        <v>99.96061441512407</v>
      </c>
      <c r="AI1564">
        <v>23.040567152422209</v>
      </c>
      <c r="AJ1564">
        <v>14.371107488923313</v>
      </c>
      <c r="AK1564">
        <v>-1.0058999514851263</v>
      </c>
      <c r="AL1564">
        <v>-1.7440907494241116</v>
      </c>
      <c r="AM1564">
        <v>-33.303941549700404</v>
      </c>
      <c r="AN1564">
        <v>99</v>
      </c>
      <c r="AO1564">
        <v>99</v>
      </c>
      <c r="AQ1564">
        <v>1750</v>
      </c>
      <c r="AR1564">
        <v>223.27530523828275</v>
      </c>
      <c r="AS1564">
        <v>26.387464376885745</v>
      </c>
    </row>
    <row r="1565" spans="1:45">
      <c r="A1565">
        <v>21</v>
      </c>
      <c r="B1565">
        <v>105</v>
      </c>
      <c r="C1565">
        <v>2023</v>
      </c>
      <c r="D1565">
        <v>99</v>
      </c>
      <c r="E1565">
        <v>99</v>
      </c>
      <c r="F1565">
        <v>99</v>
      </c>
      <c r="G1565">
        <v>99</v>
      </c>
      <c r="H1565">
        <v>99</v>
      </c>
      <c r="I1565">
        <v>99</v>
      </c>
      <c r="J1565">
        <v>999</v>
      </c>
      <c r="K1565">
        <v>99</v>
      </c>
      <c r="L1565">
        <v>99</v>
      </c>
      <c r="M1565">
        <v>99</v>
      </c>
      <c r="N1565">
        <v>99</v>
      </c>
      <c r="O1565">
        <v>99</v>
      </c>
      <c r="P1565">
        <v>9999</v>
      </c>
      <c r="Q1565">
        <v>1763</v>
      </c>
      <c r="R1565">
        <v>2158</v>
      </c>
      <c r="S1565">
        <v>3.6062152133580714</v>
      </c>
      <c r="T1565">
        <v>7.9925857275254817</v>
      </c>
      <c r="U1565">
        <v>295.15574606116724</v>
      </c>
      <c r="V1565">
        <v>12.418906394810008</v>
      </c>
      <c r="W1565">
        <v>74.698795180722897</v>
      </c>
      <c r="X1565">
        <v>14.921223354958299</v>
      </c>
      <c r="Y1565">
        <v>55.319359039959856</v>
      </c>
      <c r="Z1565">
        <v>1.657776789298721</v>
      </c>
      <c r="AA1565">
        <v>2.2977888968476994</v>
      </c>
      <c r="AB1565">
        <v>81.713993073844989</v>
      </c>
      <c r="AC1565">
        <v>69.850966529119276</v>
      </c>
      <c r="AD1565">
        <v>70.082607778342805</v>
      </c>
      <c r="AE1565">
        <v>3.7817187719052305</v>
      </c>
      <c r="AF1565">
        <v>3.721134995314813</v>
      </c>
      <c r="AG1565">
        <v>1774.8785912882299</v>
      </c>
      <c r="AH1565">
        <v>100</v>
      </c>
      <c r="AI1565">
        <v>16.774791473586649</v>
      </c>
      <c r="AJ1565">
        <v>14.29709574254373</v>
      </c>
      <c r="AK1565">
        <v>1.6854826616292475</v>
      </c>
      <c r="AL1565">
        <v>2.7422036517454957</v>
      </c>
      <c r="AM1565">
        <v>-23.338795875724923</v>
      </c>
      <c r="AN1565">
        <v>99</v>
      </c>
      <c r="AO1565">
        <v>99</v>
      </c>
      <c r="AQ1565">
        <v>1800</v>
      </c>
      <c r="AR1565">
        <v>224.05607043558848</v>
      </c>
      <c r="AS1565">
        <v>26.252507940871169</v>
      </c>
    </row>
    <row r="1566" spans="1:45">
      <c r="A1566">
        <v>21</v>
      </c>
      <c r="B1566">
        <v>106</v>
      </c>
      <c r="C1566">
        <v>2023</v>
      </c>
      <c r="D1566">
        <v>99</v>
      </c>
      <c r="E1566">
        <v>99</v>
      </c>
      <c r="F1566">
        <v>99</v>
      </c>
      <c r="G1566">
        <v>99</v>
      </c>
      <c r="H1566">
        <v>99</v>
      </c>
      <c r="I1566">
        <v>99</v>
      </c>
      <c r="J1566">
        <v>999</v>
      </c>
      <c r="K1566">
        <v>99</v>
      </c>
      <c r="L1566">
        <v>99</v>
      </c>
      <c r="M1566">
        <v>99</v>
      </c>
      <c r="N1566">
        <v>99</v>
      </c>
      <c r="O1566">
        <v>99</v>
      </c>
      <c r="P1566">
        <v>9999</v>
      </c>
      <c r="Q1566">
        <v>1702</v>
      </c>
      <c r="R1566">
        <v>2106</v>
      </c>
      <c r="S1566">
        <v>3.6190023752969127</v>
      </c>
      <c r="T1566">
        <v>7.9696106362773058</v>
      </c>
      <c r="U1566">
        <v>296.12507122507128</v>
      </c>
      <c r="V1566">
        <v>11.918328584995251</v>
      </c>
      <c r="W1566">
        <v>74.406457739791108</v>
      </c>
      <c r="X1566">
        <v>15.669515669515674</v>
      </c>
      <c r="Y1566">
        <v>55.628305598672405</v>
      </c>
      <c r="Z1566">
        <v>1.6331883659714219</v>
      </c>
      <c r="AA1566">
        <v>2.2995163495696538</v>
      </c>
      <c r="AB1566">
        <v>81.784488628300309</v>
      </c>
      <c r="AC1566">
        <v>70.825364520638971</v>
      </c>
      <c r="AD1566">
        <v>69.724903359372178</v>
      </c>
      <c r="AE1566">
        <v>3.6905930183653446</v>
      </c>
      <c r="AF1566">
        <v>3.643395250865241</v>
      </c>
      <c r="AG1566">
        <v>1826.2901234567901</v>
      </c>
      <c r="AH1566">
        <v>100</v>
      </c>
      <c r="AI1566">
        <v>14.482431149097811</v>
      </c>
      <c r="AJ1566">
        <v>14.221984082017279</v>
      </c>
      <c r="AK1566">
        <v>-2.2928783758339204</v>
      </c>
      <c r="AL1566">
        <v>-2.9915981098884226</v>
      </c>
      <c r="AM1566">
        <v>-18.638946337677339</v>
      </c>
      <c r="AN1566">
        <v>99</v>
      </c>
      <c r="AO1566">
        <v>99</v>
      </c>
      <c r="AQ1566">
        <v>1850</v>
      </c>
      <c r="AR1566">
        <v>224.12440645773981</v>
      </c>
      <c r="AS1566">
        <v>26.301355534118596</v>
      </c>
    </row>
    <row r="1567" spans="1:45">
      <c r="A1567">
        <v>21</v>
      </c>
      <c r="B1567">
        <v>107</v>
      </c>
      <c r="C1567">
        <v>2023</v>
      </c>
      <c r="D1567">
        <v>99</v>
      </c>
      <c r="E1567">
        <v>99</v>
      </c>
      <c r="F1567">
        <v>99</v>
      </c>
      <c r="G1567">
        <v>99</v>
      </c>
      <c r="H1567">
        <v>99</v>
      </c>
      <c r="I1567">
        <v>99</v>
      </c>
      <c r="J1567">
        <v>999</v>
      </c>
      <c r="K1567">
        <v>99</v>
      </c>
      <c r="L1567">
        <v>99</v>
      </c>
      <c r="M1567">
        <v>99</v>
      </c>
      <c r="N1567">
        <v>99</v>
      </c>
      <c r="O1567">
        <v>99</v>
      </c>
      <c r="P1567">
        <v>9999</v>
      </c>
      <c r="Q1567">
        <v>1709</v>
      </c>
      <c r="R1567">
        <v>2096</v>
      </c>
      <c r="S1567">
        <v>3.6341929321872009</v>
      </c>
      <c r="T1567">
        <v>8.0839694656488508</v>
      </c>
      <c r="U1567">
        <v>298.00725190839654</v>
      </c>
      <c r="V1567">
        <v>11.259541984732822</v>
      </c>
      <c r="W1567">
        <v>75.906488549618302</v>
      </c>
      <c r="X1567">
        <v>16.316793893129777</v>
      </c>
      <c r="Y1567">
        <v>56.819885634492522</v>
      </c>
      <c r="Z1567">
        <v>1.6530357612053628</v>
      </c>
      <c r="AA1567">
        <v>2.3181187026721375</v>
      </c>
      <c r="AB1567">
        <v>82.121800071845442</v>
      </c>
      <c r="AC1567">
        <v>71.76271725328256</v>
      </c>
      <c r="AD1567">
        <v>72.079535221261636</v>
      </c>
      <c r="AE1567">
        <v>3.6730688349922889</v>
      </c>
      <c r="AF1567">
        <v>3.649142758556061</v>
      </c>
      <c r="AG1567">
        <v>1875.1688931297715</v>
      </c>
      <c r="AH1567">
        <v>100</v>
      </c>
      <c r="AI1567">
        <v>15.553435114503811</v>
      </c>
      <c r="AJ1567">
        <v>14.371870914532719</v>
      </c>
      <c r="AK1567">
        <v>2.6536430394097184</v>
      </c>
      <c r="AL1567">
        <v>2.1900058640048048</v>
      </c>
      <c r="AM1567">
        <v>-25.728879183208608</v>
      </c>
      <c r="AN1567">
        <v>99</v>
      </c>
      <c r="AO1567">
        <v>99</v>
      </c>
      <c r="AQ1567">
        <v>1900</v>
      </c>
      <c r="AR1567">
        <v>224.35209923664121</v>
      </c>
      <c r="AS1567">
        <v>26.392107811530607</v>
      </c>
    </row>
    <row r="1568" spans="1:45">
      <c r="A1568">
        <v>21</v>
      </c>
      <c r="B1568">
        <v>108</v>
      </c>
      <c r="C1568">
        <v>2023</v>
      </c>
      <c r="D1568">
        <v>99</v>
      </c>
      <c r="E1568">
        <v>99</v>
      </c>
      <c r="F1568">
        <v>99</v>
      </c>
      <c r="G1568">
        <v>99</v>
      </c>
      <c r="H1568">
        <v>99</v>
      </c>
      <c r="I1568">
        <v>99</v>
      </c>
      <c r="J1568">
        <v>999</v>
      </c>
      <c r="K1568">
        <v>99</v>
      </c>
      <c r="L1568">
        <v>99</v>
      </c>
      <c r="M1568">
        <v>99</v>
      </c>
      <c r="N1568">
        <v>99</v>
      </c>
      <c r="O1568">
        <v>99</v>
      </c>
      <c r="P1568">
        <v>9999</v>
      </c>
      <c r="Q1568">
        <v>1500</v>
      </c>
      <c r="R1568">
        <v>1828</v>
      </c>
      <c r="S1568">
        <v>3.6892778993435442</v>
      </c>
      <c r="T1568">
        <v>8.0864332603938749</v>
      </c>
      <c r="U1568">
        <v>299.6704595185991</v>
      </c>
      <c r="V1568">
        <v>13.566739606126911</v>
      </c>
      <c r="W1568">
        <v>76.641137855579856</v>
      </c>
      <c r="X1568">
        <v>16.575492341356679</v>
      </c>
      <c r="Y1568">
        <v>56.252952972886469</v>
      </c>
      <c r="Z1568">
        <v>1.6418204269824579</v>
      </c>
      <c r="AA1568">
        <v>2.368689768015102</v>
      </c>
      <c r="AB1568">
        <v>82.296810084632384</v>
      </c>
      <c r="AC1568">
        <v>69.680198637458943</v>
      </c>
      <c r="AD1568">
        <v>70.362591531144844</v>
      </c>
      <c r="AE1568">
        <v>3.2034207205944205</v>
      </c>
      <c r="AF1568">
        <v>3.2003160388445209</v>
      </c>
      <c r="AG1568">
        <v>1925.4786652078776</v>
      </c>
      <c r="AH1568">
        <v>99.945295404814019</v>
      </c>
      <c r="AI1568">
        <v>16.575492341356679</v>
      </c>
      <c r="AJ1568">
        <v>14.4092301127433</v>
      </c>
      <c r="AK1568">
        <v>-1.3616561085767536</v>
      </c>
      <c r="AL1568">
        <v>1.2860267893743089</v>
      </c>
      <c r="AM1568">
        <v>0.28414830898010401</v>
      </c>
      <c r="AN1568">
        <v>99</v>
      </c>
      <c r="AO1568">
        <v>99</v>
      </c>
      <c r="AQ1568">
        <v>1950</v>
      </c>
      <c r="AR1568">
        <v>224.44365426695839</v>
      </c>
      <c r="AS1568">
        <v>26.519083551060262</v>
      </c>
    </row>
    <row r="1569" spans="1:45">
      <c r="A1569">
        <v>21</v>
      </c>
      <c r="B1569">
        <v>109</v>
      </c>
      <c r="C1569">
        <v>2023</v>
      </c>
      <c r="D1569">
        <v>99</v>
      </c>
      <c r="E1569">
        <v>99</v>
      </c>
      <c r="F1569">
        <v>99</v>
      </c>
      <c r="G1569">
        <v>99</v>
      </c>
      <c r="H1569">
        <v>99</v>
      </c>
      <c r="I1569">
        <v>99</v>
      </c>
      <c r="J1569">
        <v>999</v>
      </c>
      <c r="K1569">
        <v>99</v>
      </c>
      <c r="L1569">
        <v>99</v>
      </c>
      <c r="M1569">
        <v>99</v>
      </c>
      <c r="N1569">
        <v>99</v>
      </c>
      <c r="O1569">
        <v>99</v>
      </c>
      <c r="P1569">
        <v>9999</v>
      </c>
      <c r="Q1569">
        <v>1530</v>
      </c>
      <c r="R1569">
        <v>1834</v>
      </c>
      <c r="S1569">
        <v>3.873839432004369</v>
      </c>
      <c r="T1569">
        <v>8.1412213740458004</v>
      </c>
      <c r="U1569">
        <v>302.19874591057834</v>
      </c>
      <c r="V1569">
        <v>16.357688113413307</v>
      </c>
      <c r="W1569">
        <v>74.863685932388194</v>
      </c>
      <c r="X1569">
        <v>19.302071973827701</v>
      </c>
      <c r="Y1569">
        <v>57.49116392738059</v>
      </c>
      <c r="Z1569">
        <v>1.7147822593013671</v>
      </c>
      <c r="AA1569">
        <v>2.4186236323321877</v>
      </c>
      <c r="AB1569">
        <v>80.143153128655712</v>
      </c>
      <c r="AC1569">
        <v>68.038518126144183</v>
      </c>
      <c r="AD1569">
        <v>66.177601146318452</v>
      </c>
      <c r="AE1569">
        <v>3.2139352306182527</v>
      </c>
      <c r="AF1569">
        <v>3.2379096932861704</v>
      </c>
      <c r="AG1569">
        <v>1975.7273718647764</v>
      </c>
      <c r="AH1569">
        <v>100</v>
      </c>
      <c r="AI1569">
        <v>22.410032715376225</v>
      </c>
      <c r="AJ1569">
        <v>14.217459084543631</v>
      </c>
      <c r="AK1569">
        <v>1.7616283527337344</v>
      </c>
      <c r="AL1569">
        <v>0.45763875786099389</v>
      </c>
      <c r="AM1569">
        <v>-49.27063373013069</v>
      </c>
      <c r="AN1569">
        <v>99</v>
      </c>
      <c r="AO1569">
        <v>99</v>
      </c>
      <c r="AQ1569">
        <v>2000</v>
      </c>
      <c r="AR1569">
        <v>223.93020719738277</v>
      </c>
      <c r="AS1569">
        <v>26.919728205054408</v>
      </c>
    </row>
    <row r="1570" spans="1:45">
      <c r="A1570">
        <v>21</v>
      </c>
      <c r="B1570">
        <v>110</v>
      </c>
      <c r="C1570">
        <v>2023</v>
      </c>
      <c r="D1570">
        <v>99</v>
      </c>
      <c r="E1570">
        <v>99</v>
      </c>
      <c r="F1570">
        <v>99</v>
      </c>
      <c r="G1570">
        <v>99</v>
      </c>
      <c r="H1570">
        <v>99</v>
      </c>
      <c r="I1570">
        <v>99</v>
      </c>
      <c r="J1570">
        <v>999</v>
      </c>
      <c r="K1570">
        <v>99</v>
      </c>
      <c r="L1570">
        <v>99</v>
      </c>
      <c r="M1570">
        <v>99</v>
      </c>
      <c r="N1570">
        <v>99</v>
      </c>
      <c r="O1570">
        <v>99</v>
      </c>
      <c r="P1570">
        <v>9999</v>
      </c>
      <c r="Q1570">
        <v>1561</v>
      </c>
      <c r="R1570">
        <v>1934</v>
      </c>
      <c r="S1570">
        <v>4.0429162357807646</v>
      </c>
      <c r="T1570">
        <v>8.2895553257497419</v>
      </c>
      <c r="U1570">
        <v>303.68862461220345</v>
      </c>
      <c r="V1570">
        <v>20.165460186142703</v>
      </c>
      <c r="W1570">
        <v>76.577042399172669</v>
      </c>
      <c r="X1570">
        <v>19.958634953464319</v>
      </c>
      <c r="Y1570">
        <v>61.305755534915605</v>
      </c>
      <c r="Z1570">
        <v>1.8247179595963647</v>
      </c>
      <c r="AA1570">
        <v>2.5520283128537407</v>
      </c>
      <c r="AB1570">
        <v>81.022986027529569</v>
      </c>
      <c r="AC1570">
        <v>67.96878676727232</v>
      </c>
      <c r="AD1570">
        <v>69.996483139530397</v>
      </c>
      <c r="AE1570">
        <v>3.3891770643488006</v>
      </c>
      <c r="AF1570">
        <v>3.4312924706050305</v>
      </c>
      <c r="AG1570">
        <v>2025.3309203722856</v>
      </c>
      <c r="AH1570">
        <v>99.948293691830429</v>
      </c>
      <c r="AI1570">
        <v>30.455015511892448</v>
      </c>
      <c r="AJ1570">
        <v>14.578039662943175</v>
      </c>
      <c r="AK1570">
        <v>2.8803539202767698</v>
      </c>
      <c r="AL1570">
        <v>2.6568996658943358</v>
      </c>
      <c r="AM1570">
        <v>2.6368122908633622</v>
      </c>
      <c r="AN1570">
        <v>99</v>
      </c>
      <c r="AO1570">
        <v>99</v>
      </c>
      <c r="AQ1570">
        <v>2050</v>
      </c>
      <c r="AR1570">
        <v>222.84901758014485</v>
      </c>
      <c r="AS1570">
        <v>27.457318184296408</v>
      </c>
    </row>
    <row r="1571" spans="1:45">
      <c r="A1571">
        <v>21</v>
      </c>
      <c r="B1571">
        <v>111</v>
      </c>
      <c r="C1571">
        <v>2023</v>
      </c>
      <c r="D1571">
        <v>99</v>
      </c>
      <c r="E1571">
        <v>99</v>
      </c>
      <c r="F1571">
        <v>99</v>
      </c>
      <c r="G1571">
        <v>99</v>
      </c>
      <c r="H1571">
        <v>99</v>
      </c>
      <c r="I1571">
        <v>99</v>
      </c>
      <c r="J1571">
        <v>999</v>
      </c>
      <c r="K1571">
        <v>99</v>
      </c>
      <c r="L1571">
        <v>99</v>
      </c>
      <c r="M1571">
        <v>99</v>
      </c>
      <c r="N1571">
        <v>99</v>
      </c>
      <c r="O1571">
        <v>99</v>
      </c>
      <c r="P1571">
        <v>9999</v>
      </c>
      <c r="Q1571">
        <v>1636</v>
      </c>
      <c r="R1571">
        <v>1967</v>
      </c>
      <c r="S1571">
        <v>3.9511698880976609</v>
      </c>
      <c r="T1571">
        <v>8.0991357397051331</v>
      </c>
      <c r="U1571">
        <v>303.32109811896322</v>
      </c>
      <c r="V1571">
        <v>19.522114895780373</v>
      </c>
      <c r="W1571">
        <v>74.631418403660405</v>
      </c>
      <c r="X1571">
        <v>20.793085917641076</v>
      </c>
      <c r="Y1571">
        <v>58.881571293061647</v>
      </c>
      <c r="Z1571">
        <v>1.7938635395316422</v>
      </c>
      <c r="AA1571">
        <v>2.4951063982046362</v>
      </c>
      <c r="AB1571">
        <v>82.428962916177113</v>
      </c>
      <c r="AC1571">
        <v>66.623279893586769</v>
      </c>
      <c r="AD1571">
        <v>67.683713210392284</v>
      </c>
      <c r="AE1571">
        <v>3.4470068694798823</v>
      </c>
      <c r="AF1571">
        <v>3.4856174599478207</v>
      </c>
      <c r="AG1571">
        <v>2074.7102186070156</v>
      </c>
      <c r="AH1571">
        <v>100</v>
      </c>
      <c r="AI1571">
        <v>27.910523640061005</v>
      </c>
      <c r="AJ1571">
        <v>14.615854235086612</v>
      </c>
      <c r="AK1571">
        <v>-5.6788494901752609</v>
      </c>
      <c r="AL1571">
        <v>-3.1373282623192376</v>
      </c>
      <c r="AM1571">
        <v>-23.189716810285471</v>
      </c>
      <c r="AN1571">
        <v>99</v>
      </c>
      <c r="AO1571">
        <v>99</v>
      </c>
      <c r="AQ1571">
        <v>2100</v>
      </c>
      <c r="AR1571">
        <v>223.54499237417389</v>
      </c>
      <c r="AS1571">
        <v>27.158927565005719</v>
      </c>
    </row>
    <row r="1572" spans="1:45">
      <c r="A1572">
        <v>21</v>
      </c>
      <c r="B1572">
        <v>112</v>
      </c>
      <c r="C1572">
        <v>2023</v>
      </c>
      <c r="D1572">
        <v>99</v>
      </c>
      <c r="E1572">
        <v>99</v>
      </c>
      <c r="F1572">
        <v>99</v>
      </c>
      <c r="G1572">
        <v>99</v>
      </c>
      <c r="H1572">
        <v>99</v>
      </c>
      <c r="I1572">
        <v>99</v>
      </c>
      <c r="J1572">
        <v>999</v>
      </c>
      <c r="K1572">
        <v>99</v>
      </c>
      <c r="L1572">
        <v>99</v>
      </c>
      <c r="M1572">
        <v>99</v>
      </c>
      <c r="N1572">
        <v>99</v>
      </c>
      <c r="O1572">
        <v>99</v>
      </c>
      <c r="P1572">
        <v>9999</v>
      </c>
      <c r="Q1572">
        <v>1424</v>
      </c>
      <c r="R1572">
        <v>1686</v>
      </c>
      <c r="S1572">
        <v>3.7364985163204754</v>
      </c>
      <c r="T1572">
        <v>7.9181494661921699</v>
      </c>
      <c r="U1572">
        <v>299.65972716488716</v>
      </c>
      <c r="V1572">
        <v>13.819691577698697</v>
      </c>
      <c r="W1572">
        <v>73.606168446026089</v>
      </c>
      <c r="X1572">
        <v>17.319098457888487</v>
      </c>
      <c r="Y1572">
        <v>58.552207318724051</v>
      </c>
      <c r="Z1572">
        <v>1.7049651725680859</v>
      </c>
      <c r="AA1572">
        <v>2.3439056316169342</v>
      </c>
      <c r="AB1572">
        <v>83.371754910772381</v>
      </c>
      <c r="AC1572">
        <v>67.470912389117132</v>
      </c>
      <c r="AD1572">
        <v>68.372419742349393</v>
      </c>
      <c r="AE1572">
        <v>2.9545773166970424</v>
      </c>
      <c r="AF1572">
        <v>2.9516080960122406</v>
      </c>
      <c r="AG1572">
        <v>2124.7781731909845</v>
      </c>
      <c r="AH1572">
        <v>100</v>
      </c>
      <c r="AI1572">
        <v>19.217081850533813</v>
      </c>
      <c r="AJ1572">
        <v>14.28154946998826</v>
      </c>
      <c r="AK1572">
        <v>3.3570083669205815</v>
      </c>
      <c r="AL1572">
        <v>0.83345685062625086</v>
      </c>
      <c r="AM1572">
        <v>-19.064491308204609</v>
      </c>
      <c r="AN1572">
        <v>99</v>
      </c>
      <c r="AO1572">
        <v>99</v>
      </c>
      <c r="AQ1572">
        <v>2150</v>
      </c>
      <c r="AR1572">
        <v>224.23309608540924</v>
      </c>
      <c r="AS1572">
        <v>26.554565747240581</v>
      </c>
    </row>
    <row r="1573" spans="1:45">
      <c r="A1573">
        <v>21</v>
      </c>
      <c r="B1573">
        <v>113</v>
      </c>
      <c r="C1573">
        <v>2023</v>
      </c>
      <c r="D1573">
        <v>99</v>
      </c>
      <c r="E1573">
        <v>99</v>
      </c>
      <c r="F1573">
        <v>99</v>
      </c>
      <c r="G1573">
        <v>99</v>
      </c>
      <c r="H1573">
        <v>99</v>
      </c>
      <c r="I1573">
        <v>99</v>
      </c>
      <c r="J1573">
        <v>999</v>
      </c>
      <c r="K1573">
        <v>99</v>
      </c>
      <c r="L1573">
        <v>99</v>
      </c>
      <c r="M1573">
        <v>99</v>
      </c>
      <c r="N1573">
        <v>99</v>
      </c>
      <c r="O1573">
        <v>99</v>
      </c>
      <c r="P1573">
        <v>9999</v>
      </c>
      <c r="Q1573">
        <v>1330</v>
      </c>
      <c r="R1573">
        <v>1539</v>
      </c>
      <c r="S1573">
        <v>3.7735849056603761</v>
      </c>
      <c r="T1573">
        <v>8.0272904483430825</v>
      </c>
      <c r="U1573">
        <v>302.27738791423002</v>
      </c>
      <c r="V1573">
        <v>12.930474333983108</v>
      </c>
      <c r="W1573">
        <v>75.113710201429498</v>
      </c>
      <c r="X1573">
        <v>16.374269005847953</v>
      </c>
      <c r="Y1573">
        <v>58.158758842363291</v>
      </c>
      <c r="Z1573">
        <v>1.6697296729395563</v>
      </c>
      <c r="AA1573">
        <v>2.3889030056933045</v>
      </c>
      <c r="AB1573">
        <v>82.238929831890502</v>
      </c>
      <c r="AC1573">
        <v>69.20681264601707</v>
      </c>
      <c r="AD1573">
        <v>68.305431658170605</v>
      </c>
      <c r="AE1573">
        <v>2.6969718211131362</v>
      </c>
      <c r="AF1573">
        <v>2.7177970528148769</v>
      </c>
      <c r="AG1573">
        <v>2175.772579597141</v>
      </c>
      <c r="AH1573">
        <v>100</v>
      </c>
      <c r="AI1573">
        <v>17.80376868096166</v>
      </c>
      <c r="AJ1573">
        <v>14.599402794707402</v>
      </c>
      <c r="AK1573">
        <v>-1.1157021143392516</v>
      </c>
      <c r="AL1573">
        <v>2.318679379708128</v>
      </c>
      <c r="AM1573">
        <v>-46.32624156684399</v>
      </c>
      <c r="AN1573">
        <v>99</v>
      </c>
      <c r="AO1573">
        <v>99</v>
      </c>
      <c r="AQ1573">
        <v>2200</v>
      </c>
      <c r="AR1573">
        <v>224.45354126055875</v>
      </c>
      <c r="AS1573">
        <v>26.729341881861998</v>
      </c>
    </row>
    <row r="1574" spans="1:45">
      <c r="A1574">
        <v>21</v>
      </c>
      <c r="B1574">
        <v>114</v>
      </c>
      <c r="C1574">
        <v>2023</v>
      </c>
      <c r="D1574">
        <v>99</v>
      </c>
      <c r="E1574">
        <v>99</v>
      </c>
      <c r="F1574">
        <v>99</v>
      </c>
      <c r="G1574">
        <v>99</v>
      </c>
      <c r="H1574">
        <v>99</v>
      </c>
      <c r="I1574">
        <v>99</v>
      </c>
      <c r="J1574">
        <v>999</v>
      </c>
      <c r="K1574">
        <v>99</v>
      </c>
      <c r="L1574">
        <v>99</v>
      </c>
      <c r="M1574">
        <v>99</v>
      </c>
      <c r="N1574">
        <v>99</v>
      </c>
      <c r="O1574">
        <v>99</v>
      </c>
      <c r="P1574">
        <v>9999</v>
      </c>
      <c r="Q1574">
        <v>1494</v>
      </c>
      <c r="R1574">
        <v>1816</v>
      </c>
      <c r="S1574">
        <v>3.6788079470198674</v>
      </c>
      <c r="T1574">
        <v>7.9416299559471373</v>
      </c>
      <c r="U1574">
        <v>298.7000550660793</v>
      </c>
      <c r="V1574">
        <v>12.720264317180616</v>
      </c>
      <c r="W1574">
        <v>73.733480176211444</v>
      </c>
      <c r="X1574">
        <v>16.464757709251099</v>
      </c>
      <c r="Y1574">
        <v>59.355937793269582</v>
      </c>
      <c r="Z1574">
        <v>1.6594628717944171</v>
      </c>
      <c r="AA1574">
        <v>2.4036284950804179</v>
      </c>
      <c r="AB1574">
        <v>79.495556771757606</v>
      </c>
      <c r="AC1574">
        <v>69.624637445882811</v>
      </c>
      <c r="AD1574">
        <v>70.521228152331986</v>
      </c>
      <c r="AE1574">
        <v>3.1823917005467552</v>
      </c>
      <c r="AF1574">
        <v>3.1690120436628364</v>
      </c>
      <c r="AG1574">
        <v>2221.2593612334804</v>
      </c>
      <c r="AH1574">
        <v>99.944933920704869</v>
      </c>
      <c r="AI1574">
        <v>13.381057268722463</v>
      </c>
      <c r="AJ1574">
        <v>15.741875060762842</v>
      </c>
      <c r="AK1574">
        <v>5.991602512141176</v>
      </c>
      <c r="AL1574">
        <v>2.0017899812141438</v>
      </c>
      <c r="AM1574">
        <v>-67.771092465288646</v>
      </c>
      <c r="AN1574">
        <v>99</v>
      </c>
      <c r="AO1574">
        <v>99</v>
      </c>
      <c r="AQ1574">
        <v>2250</v>
      </c>
      <c r="AR1574">
        <v>224.15088105726872</v>
      </c>
      <c r="AS1574">
        <v>26.498534677796997</v>
      </c>
    </row>
    <row r="1575" spans="1:45">
      <c r="A1575">
        <v>21</v>
      </c>
      <c r="B1575">
        <v>115</v>
      </c>
      <c r="C1575">
        <v>2023</v>
      </c>
      <c r="D1575">
        <v>99</v>
      </c>
      <c r="E1575">
        <v>99</v>
      </c>
      <c r="F1575">
        <v>99</v>
      </c>
      <c r="G1575">
        <v>99</v>
      </c>
      <c r="H1575">
        <v>99</v>
      </c>
      <c r="I1575">
        <v>99</v>
      </c>
      <c r="J1575">
        <v>999</v>
      </c>
      <c r="K1575">
        <v>99</v>
      </c>
      <c r="L1575">
        <v>99</v>
      </c>
      <c r="M1575">
        <v>99</v>
      </c>
      <c r="N1575">
        <v>99</v>
      </c>
      <c r="O1575">
        <v>99</v>
      </c>
      <c r="P1575">
        <v>9999</v>
      </c>
      <c r="Q1575">
        <v>1153</v>
      </c>
      <c r="R1575">
        <v>1320</v>
      </c>
      <c r="S1575">
        <v>3.7848484848484847</v>
      </c>
      <c r="T1575">
        <v>8.2378787878787865</v>
      </c>
      <c r="U1575">
        <v>304.19780303030302</v>
      </c>
      <c r="V1575">
        <v>14.924242424242426</v>
      </c>
      <c r="W1575">
        <v>76.742424242424249</v>
      </c>
      <c r="X1575">
        <v>19.924242424242426</v>
      </c>
      <c r="Y1575">
        <v>60.723326253045997</v>
      </c>
      <c r="Z1575">
        <v>1.752681272710422</v>
      </c>
      <c r="AA1575">
        <v>2.4094677616433327</v>
      </c>
      <c r="AB1575">
        <v>84.035949286457821</v>
      </c>
      <c r="AC1575">
        <v>69.575945042951119</v>
      </c>
      <c r="AD1575">
        <v>71.658990860119403</v>
      </c>
      <c r="AE1575">
        <v>2.3131922052432361</v>
      </c>
      <c r="AF1575">
        <v>2.3458635499412077</v>
      </c>
      <c r="AG1575">
        <v>2275.7416666666672</v>
      </c>
      <c r="AH1575">
        <v>100</v>
      </c>
      <c r="AI1575">
        <v>18.409090909090914</v>
      </c>
      <c r="AJ1575">
        <v>14.402885557159356</v>
      </c>
      <c r="AK1575">
        <v>2.9957939249783991</v>
      </c>
      <c r="AL1575">
        <v>5.0146253510464476</v>
      </c>
      <c r="AM1575">
        <v>3.4170985663013429</v>
      </c>
      <c r="AN1575">
        <v>99</v>
      </c>
      <c r="AO1575">
        <v>99</v>
      </c>
      <c r="AQ1575">
        <v>2300</v>
      </c>
      <c r="AR1575">
        <v>224.65681818181821</v>
      </c>
      <c r="AS1575">
        <v>26.807792510152797</v>
      </c>
    </row>
    <row r="1576" spans="1:45">
      <c r="A1576">
        <v>21</v>
      </c>
      <c r="B1576">
        <v>116</v>
      </c>
      <c r="C1576">
        <v>2023</v>
      </c>
      <c r="D1576">
        <v>99</v>
      </c>
      <c r="E1576">
        <v>99</v>
      </c>
      <c r="F1576">
        <v>99</v>
      </c>
      <c r="G1576">
        <v>99</v>
      </c>
      <c r="H1576">
        <v>99</v>
      </c>
      <c r="I1576">
        <v>99</v>
      </c>
      <c r="J1576">
        <v>999</v>
      </c>
      <c r="K1576">
        <v>99</v>
      </c>
      <c r="L1576">
        <v>99</v>
      </c>
      <c r="M1576">
        <v>99</v>
      </c>
      <c r="N1576">
        <v>99</v>
      </c>
      <c r="O1576">
        <v>99</v>
      </c>
      <c r="P1576">
        <v>9999</v>
      </c>
      <c r="Q1576">
        <v>1019</v>
      </c>
      <c r="R1576">
        <v>1166</v>
      </c>
      <c r="S1576">
        <v>3.8507718696397935</v>
      </c>
      <c r="T1576">
        <v>8.1543739279588312</v>
      </c>
      <c r="U1576">
        <v>304.91740137221291</v>
      </c>
      <c r="V1576">
        <v>15.008576329331044</v>
      </c>
      <c r="W1576">
        <v>76.843910806174947</v>
      </c>
      <c r="X1576">
        <v>18.439108061749575</v>
      </c>
      <c r="Y1576">
        <v>58.70332475313495</v>
      </c>
      <c r="Z1576">
        <v>1.7556657378179836</v>
      </c>
      <c r="AA1576">
        <v>2.4231255585560998</v>
      </c>
      <c r="AB1576">
        <v>83.071576720754734</v>
      </c>
      <c r="AC1576">
        <v>67.846811773973002</v>
      </c>
      <c r="AD1576">
        <v>70.334332821331927</v>
      </c>
      <c r="AE1576">
        <v>2.0433197812981914</v>
      </c>
      <c r="AF1576">
        <v>2.0770813352533466</v>
      </c>
      <c r="AG1576">
        <v>2326.0703259005154</v>
      </c>
      <c r="AH1576">
        <v>100</v>
      </c>
      <c r="AI1576">
        <v>19.811320754716988</v>
      </c>
      <c r="AJ1576">
        <v>14.389230096694371</v>
      </c>
      <c r="AK1576">
        <v>-0.20452492445116904</v>
      </c>
      <c r="AL1576">
        <v>2.2170590637915475</v>
      </c>
      <c r="AM1576">
        <v>-2.5283682148603144</v>
      </c>
      <c r="AN1576">
        <v>99</v>
      </c>
      <c r="AO1576">
        <v>99</v>
      </c>
      <c r="AQ1576">
        <v>2350</v>
      </c>
      <c r="AR1576">
        <v>224.69982847341345</v>
      </c>
      <c r="AS1576">
        <v>26.891120032382901</v>
      </c>
    </row>
    <row r="1577" spans="1:45">
      <c r="A1577">
        <v>21</v>
      </c>
      <c r="B1577">
        <v>117</v>
      </c>
      <c r="C1577">
        <v>2023</v>
      </c>
      <c r="D1577">
        <v>99</v>
      </c>
      <c r="E1577">
        <v>99</v>
      </c>
      <c r="F1577">
        <v>99</v>
      </c>
      <c r="G1577">
        <v>99</v>
      </c>
      <c r="H1577">
        <v>99</v>
      </c>
      <c r="I1577">
        <v>99</v>
      </c>
      <c r="J1577">
        <v>999</v>
      </c>
      <c r="K1577">
        <v>99</v>
      </c>
      <c r="L1577">
        <v>99</v>
      </c>
      <c r="M1577">
        <v>99</v>
      </c>
      <c r="N1577">
        <v>99</v>
      </c>
      <c r="O1577">
        <v>99</v>
      </c>
      <c r="P1577">
        <v>9999</v>
      </c>
      <c r="Q1577">
        <v>1105</v>
      </c>
      <c r="R1577">
        <v>1272</v>
      </c>
      <c r="S1577">
        <v>4.1966955153422498</v>
      </c>
      <c r="T1577">
        <v>8.3694968553459148</v>
      </c>
      <c r="U1577">
        <v>310.45888364779881</v>
      </c>
      <c r="V1577">
        <v>22.720125786163525</v>
      </c>
      <c r="W1577">
        <v>77.044025157232682</v>
      </c>
      <c r="X1577">
        <v>22.798742138364783</v>
      </c>
      <c r="Y1577">
        <v>62.489532580160883</v>
      </c>
      <c r="Z1577">
        <v>1.8940518171627321</v>
      </c>
      <c r="AA1577">
        <v>2.5884261745915955</v>
      </c>
      <c r="AB1577">
        <v>82.131618661279902</v>
      </c>
      <c r="AC1577">
        <v>70.063395188431244</v>
      </c>
      <c r="AD1577">
        <v>70.812887312241713</v>
      </c>
      <c r="AE1577">
        <v>2.2290761250525724</v>
      </c>
      <c r="AF1577">
        <v>2.307086860017364</v>
      </c>
      <c r="AG1577">
        <v>2376.307389937107</v>
      </c>
      <c r="AH1577">
        <v>100</v>
      </c>
      <c r="AI1577">
        <v>31.367924528301881</v>
      </c>
      <c r="AJ1577">
        <v>14.221982567702559</v>
      </c>
      <c r="AK1577">
        <v>-2.878295007455375</v>
      </c>
      <c r="AL1577">
        <v>-1.2951755237303788</v>
      </c>
      <c r="AM1577">
        <v>-26.953170100994758</v>
      </c>
      <c r="AN1577">
        <v>99</v>
      </c>
      <c r="AO1577">
        <v>99</v>
      </c>
      <c r="AQ1577">
        <v>2400</v>
      </c>
      <c r="AR1577">
        <v>223.75157232704399</v>
      </c>
      <c r="AS1577">
        <v>27.734622071778496</v>
      </c>
    </row>
    <row r="1578" spans="1:45">
      <c r="A1578">
        <v>21</v>
      </c>
      <c r="B1578">
        <v>118</v>
      </c>
      <c r="C1578">
        <v>2023</v>
      </c>
      <c r="D1578">
        <v>99</v>
      </c>
      <c r="E1578">
        <v>99</v>
      </c>
      <c r="F1578">
        <v>99</v>
      </c>
      <c r="G1578">
        <v>99</v>
      </c>
      <c r="H1578">
        <v>99</v>
      </c>
      <c r="I1578">
        <v>99</v>
      </c>
      <c r="J1578">
        <v>999</v>
      </c>
      <c r="K1578">
        <v>99</v>
      </c>
      <c r="L1578">
        <v>99</v>
      </c>
      <c r="M1578">
        <v>99</v>
      </c>
      <c r="N1578">
        <v>99</v>
      </c>
      <c r="O1578">
        <v>99</v>
      </c>
      <c r="P1578">
        <v>9999</v>
      </c>
      <c r="Q1578">
        <v>1119</v>
      </c>
      <c r="R1578">
        <v>1270</v>
      </c>
      <c r="S1578">
        <v>4.165354330708662</v>
      </c>
      <c r="T1578">
        <v>8.2881889763779526</v>
      </c>
      <c r="U1578">
        <v>309.19173228346506</v>
      </c>
      <c r="V1578">
        <v>23.858267716535437</v>
      </c>
      <c r="W1578">
        <v>74.881889763779526</v>
      </c>
      <c r="X1578">
        <v>23.700787401574804</v>
      </c>
      <c r="Y1578">
        <v>61.789808190440723</v>
      </c>
      <c r="Z1578">
        <v>1.9447639353437036</v>
      </c>
      <c r="AA1578">
        <v>2.6282119958246497</v>
      </c>
      <c r="AB1578">
        <v>82.64002279224519</v>
      </c>
      <c r="AC1578">
        <v>67.68189245374549</v>
      </c>
      <c r="AD1578">
        <v>69.654573622418113</v>
      </c>
      <c r="AE1578">
        <v>2.2255712883779619</v>
      </c>
      <c r="AF1578">
        <v>2.2940576959066967</v>
      </c>
      <c r="AG1578">
        <v>2425.1629921259846</v>
      </c>
      <c r="AH1578">
        <v>100</v>
      </c>
      <c r="AI1578">
        <v>33.464566929133873</v>
      </c>
      <c r="AJ1578">
        <v>14.486411244085332</v>
      </c>
      <c r="AK1578">
        <v>2.6420564076926998</v>
      </c>
      <c r="AL1578">
        <v>-2.0405180885015528</v>
      </c>
      <c r="AM1578">
        <v>-0.35559239141309207</v>
      </c>
      <c r="AN1578">
        <v>99</v>
      </c>
      <c r="AO1578">
        <v>99</v>
      </c>
      <c r="AQ1578">
        <v>2450</v>
      </c>
      <c r="AR1578">
        <v>223.66299212598423</v>
      </c>
      <c r="AS1578">
        <v>27.67133120672192</v>
      </c>
    </row>
    <row r="1579" spans="1:45">
      <c r="A1579">
        <v>21</v>
      </c>
      <c r="B1579">
        <v>119</v>
      </c>
      <c r="C1579">
        <v>2023</v>
      </c>
      <c r="D1579">
        <v>99</v>
      </c>
      <c r="E1579">
        <v>99</v>
      </c>
      <c r="F1579">
        <v>99</v>
      </c>
      <c r="G1579">
        <v>99</v>
      </c>
      <c r="H1579">
        <v>99</v>
      </c>
      <c r="I1579">
        <v>99</v>
      </c>
      <c r="J1579">
        <v>999</v>
      </c>
      <c r="K1579">
        <v>99</v>
      </c>
      <c r="L1579">
        <v>99</v>
      </c>
      <c r="M1579">
        <v>99</v>
      </c>
      <c r="N1579">
        <v>99</v>
      </c>
      <c r="O1579">
        <v>99</v>
      </c>
      <c r="P1579">
        <v>9999</v>
      </c>
      <c r="Q1579">
        <v>1018</v>
      </c>
      <c r="R1579">
        <v>1152</v>
      </c>
      <c r="S1579">
        <v>3.9278887923544734</v>
      </c>
      <c r="T1579">
        <v>8.1345486111111107</v>
      </c>
      <c r="U1579">
        <v>305.92482638888845</v>
      </c>
      <c r="V1579">
        <v>17.708333333333329</v>
      </c>
      <c r="W1579">
        <v>76.475694444444443</v>
      </c>
      <c r="X1579">
        <v>21.180555555555557</v>
      </c>
      <c r="Y1579">
        <v>60.648280108990591</v>
      </c>
      <c r="Z1579">
        <v>1.7964051823963747</v>
      </c>
      <c r="AA1579">
        <v>2.3647705442185361</v>
      </c>
      <c r="AB1579">
        <v>83.329024399593692</v>
      </c>
      <c r="AC1579">
        <v>68.399128087636839</v>
      </c>
      <c r="AD1579">
        <v>70.574145966298886</v>
      </c>
      <c r="AE1579">
        <v>2.0187859245759143</v>
      </c>
      <c r="AF1579">
        <v>2.0589222371843094</v>
      </c>
      <c r="AG1579">
        <v>2474.5512152777778</v>
      </c>
      <c r="AH1579">
        <v>100</v>
      </c>
      <c r="AI1579">
        <v>21.267361111111111</v>
      </c>
      <c r="AJ1579">
        <v>14.270300424909649</v>
      </c>
      <c r="AK1579">
        <v>-3.5241767871438823</v>
      </c>
      <c r="AL1579">
        <v>-0.45642868664216807</v>
      </c>
      <c r="AM1579">
        <v>-32.926563207313123</v>
      </c>
      <c r="AN1579">
        <v>99</v>
      </c>
      <c r="AO1579">
        <v>99</v>
      </c>
      <c r="AQ1579">
        <v>2500</v>
      </c>
      <c r="AR1579">
        <v>224.32204861111111</v>
      </c>
      <c r="AS1579">
        <v>27.111246436132696</v>
      </c>
    </row>
    <row r="1580" spans="1:45">
      <c r="A1580">
        <v>21</v>
      </c>
      <c r="B1580">
        <v>120</v>
      </c>
      <c r="C1580">
        <v>2023</v>
      </c>
      <c r="D1580">
        <v>99</v>
      </c>
      <c r="E1580">
        <v>99</v>
      </c>
      <c r="F1580">
        <v>99</v>
      </c>
      <c r="G1580">
        <v>99</v>
      </c>
      <c r="H1580">
        <v>99</v>
      </c>
      <c r="I1580">
        <v>99</v>
      </c>
      <c r="J1580">
        <v>999</v>
      </c>
      <c r="K1580">
        <v>99</v>
      </c>
      <c r="L1580">
        <v>99</v>
      </c>
      <c r="M1580">
        <v>99</v>
      </c>
      <c r="N1580">
        <v>99</v>
      </c>
      <c r="O1580">
        <v>99</v>
      </c>
      <c r="P1580">
        <v>9999</v>
      </c>
      <c r="Q1580">
        <v>838</v>
      </c>
      <c r="R1580">
        <v>931</v>
      </c>
      <c r="S1580">
        <v>3.9398496240601504</v>
      </c>
      <c r="T1580">
        <v>8.0085929108485505</v>
      </c>
      <c r="U1580">
        <v>305.85767991407101</v>
      </c>
      <c r="V1580">
        <v>17.72287862513426</v>
      </c>
      <c r="W1580">
        <v>73.469387755102048</v>
      </c>
      <c r="X1580">
        <v>20.408163265306126</v>
      </c>
      <c r="Y1580">
        <v>60.716736903978351</v>
      </c>
      <c r="Z1580">
        <v>1.84833991733046</v>
      </c>
      <c r="AA1580">
        <v>2.4881958179097126</v>
      </c>
      <c r="AB1580">
        <v>84.90528766488282</v>
      </c>
      <c r="AC1580">
        <v>67.475861848627687</v>
      </c>
      <c r="AD1580">
        <v>69.329524835556626</v>
      </c>
      <c r="AE1580">
        <v>1.6315014720314027</v>
      </c>
      <c r="AF1580">
        <v>1.66357281077375</v>
      </c>
      <c r="AG1580">
        <v>2526.0311493018262</v>
      </c>
      <c r="AH1580">
        <v>100</v>
      </c>
      <c r="AI1580">
        <v>20.837808807733619</v>
      </c>
      <c r="AJ1580">
        <v>14.74182023620857</v>
      </c>
      <c r="AK1580">
        <v>-3.3611025472771305</v>
      </c>
      <c r="AL1580">
        <v>-5.3595074202773612</v>
      </c>
      <c r="AM1580">
        <v>-3.0718310005991367</v>
      </c>
      <c r="AN1580">
        <v>99</v>
      </c>
      <c r="AO1580">
        <v>99</v>
      </c>
      <c r="AQ1580">
        <v>2550</v>
      </c>
      <c r="AR1580">
        <v>224.52738990332975</v>
      </c>
      <c r="AS1580">
        <v>27.036961527274112</v>
      </c>
    </row>
    <row r="1581" spans="1:45">
      <c r="A1581">
        <v>21</v>
      </c>
      <c r="B1581">
        <v>121</v>
      </c>
      <c r="C1581">
        <v>2023</v>
      </c>
      <c r="D1581">
        <v>99</v>
      </c>
      <c r="E1581">
        <v>99</v>
      </c>
      <c r="F1581">
        <v>99</v>
      </c>
      <c r="G1581">
        <v>99</v>
      </c>
      <c r="H1581">
        <v>99</v>
      </c>
      <c r="I1581">
        <v>99</v>
      </c>
      <c r="J1581">
        <v>999</v>
      </c>
      <c r="K1581">
        <v>99</v>
      </c>
      <c r="L1581">
        <v>99</v>
      </c>
      <c r="M1581">
        <v>99</v>
      </c>
      <c r="N1581">
        <v>99</v>
      </c>
      <c r="O1581">
        <v>99</v>
      </c>
      <c r="P1581">
        <v>9999</v>
      </c>
      <c r="Q1581">
        <v>812</v>
      </c>
      <c r="R1581">
        <v>908</v>
      </c>
      <c r="S1581">
        <v>3.942668136714444</v>
      </c>
      <c r="T1581">
        <v>8.0859030837004404</v>
      </c>
      <c r="U1581">
        <v>306.98997797356839</v>
      </c>
      <c r="V1581">
        <v>18.281938325991188</v>
      </c>
      <c r="W1581">
        <v>74.33920704845815</v>
      </c>
      <c r="X1581">
        <v>21.916299559471369</v>
      </c>
      <c r="Y1581">
        <v>63.284059788762008</v>
      </c>
      <c r="Z1581">
        <v>1.9131685181171671</v>
      </c>
      <c r="AA1581">
        <v>2.449332274258881</v>
      </c>
      <c r="AB1581">
        <v>84.31348394805002</v>
      </c>
      <c r="AC1581">
        <v>72.538120830382553</v>
      </c>
      <c r="AD1581">
        <v>73.232015745495914</v>
      </c>
      <c r="AE1581">
        <v>1.5911958502733776</v>
      </c>
      <c r="AF1581">
        <v>1.6284813494038517</v>
      </c>
      <c r="AG1581">
        <v>2575.5660792951544</v>
      </c>
      <c r="AH1581">
        <v>100</v>
      </c>
      <c r="AI1581">
        <v>21.916299559471369</v>
      </c>
      <c r="AJ1581">
        <v>14.989535088181738</v>
      </c>
      <c r="AK1581">
        <v>2.2390009300127803E-2</v>
      </c>
      <c r="AL1581">
        <v>-1.770287384562822</v>
      </c>
      <c r="AM1581">
        <v>-40.227470583353593</v>
      </c>
      <c r="AN1581">
        <v>99</v>
      </c>
      <c r="AO1581">
        <v>99</v>
      </c>
      <c r="AQ1581">
        <v>2600</v>
      </c>
      <c r="AR1581">
        <v>224.62775330396471</v>
      </c>
      <c r="AS1581">
        <v>27.099885556673581</v>
      </c>
    </row>
    <row r="1582" spans="1:45">
      <c r="A1582">
        <v>21</v>
      </c>
      <c r="B1582">
        <v>122</v>
      </c>
      <c r="C1582">
        <v>2023</v>
      </c>
      <c r="D1582">
        <v>99</v>
      </c>
      <c r="E1582">
        <v>99</v>
      </c>
      <c r="F1582">
        <v>99</v>
      </c>
      <c r="G1582">
        <v>99</v>
      </c>
      <c r="H1582">
        <v>99</v>
      </c>
      <c r="I1582">
        <v>99</v>
      </c>
      <c r="J1582">
        <v>999</v>
      </c>
      <c r="K1582">
        <v>99</v>
      </c>
      <c r="L1582">
        <v>99</v>
      </c>
      <c r="M1582">
        <v>99</v>
      </c>
      <c r="N1582">
        <v>99</v>
      </c>
      <c r="O1582">
        <v>99</v>
      </c>
      <c r="P1582">
        <v>9999</v>
      </c>
      <c r="Q1582">
        <v>672</v>
      </c>
      <c r="R1582">
        <v>735</v>
      </c>
      <c r="S1582">
        <v>3.9073569482288826</v>
      </c>
      <c r="T1582">
        <v>8.165986394557823</v>
      </c>
      <c r="U1582">
        <v>304.90748299319705</v>
      </c>
      <c r="V1582">
        <v>16.190476190476186</v>
      </c>
      <c r="W1582">
        <v>74.557823129251702</v>
      </c>
      <c r="X1582">
        <v>19.319727891156464</v>
      </c>
      <c r="Y1582">
        <v>60.187624881722599</v>
      </c>
      <c r="Z1582">
        <v>1.8510643506231423</v>
      </c>
      <c r="AA1582">
        <v>2.4764879839217406</v>
      </c>
      <c r="AB1582">
        <v>80.974377277935389</v>
      </c>
      <c r="AC1582">
        <v>68.231695311401495</v>
      </c>
      <c r="AD1582">
        <v>73.012584630061212</v>
      </c>
      <c r="AE1582">
        <v>1.2880274779195291</v>
      </c>
      <c r="AF1582">
        <v>1.3092668286924396</v>
      </c>
      <c r="AG1582">
        <v>2624.8571428571422</v>
      </c>
      <c r="AH1582">
        <v>100</v>
      </c>
      <c r="AI1582">
        <v>20.952380952380953</v>
      </c>
      <c r="AJ1582">
        <v>14.858241717648598</v>
      </c>
      <c r="AK1582">
        <v>0.67275257888327611</v>
      </c>
      <c r="AL1582">
        <v>-3.7402925386565031</v>
      </c>
      <c r="AM1582">
        <v>-45.706088020550446</v>
      </c>
      <c r="AN1582">
        <v>99</v>
      </c>
      <c r="AO1582">
        <v>99</v>
      </c>
      <c r="AQ1582">
        <v>2650</v>
      </c>
      <c r="AR1582">
        <v>224.28435374149663</v>
      </c>
      <c r="AS1582">
        <v>27.080174294930995</v>
      </c>
    </row>
    <row r="1583" spans="1:45">
      <c r="A1583">
        <v>21</v>
      </c>
      <c r="B1583">
        <v>123</v>
      </c>
      <c r="C1583">
        <v>2023</v>
      </c>
      <c r="D1583">
        <v>99</v>
      </c>
      <c r="E1583">
        <v>99</v>
      </c>
      <c r="F1583">
        <v>99</v>
      </c>
      <c r="G1583">
        <v>99</v>
      </c>
      <c r="H1583">
        <v>99</v>
      </c>
      <c r="I1583">
        <v>99</v>
      </c>
      <c r="J1583">
        <v>999</v>
      </c>
      <c r="K1583">
        <v>99</v>
      </c>
      <c r="L1583">
        <v>99</v>
      </c>
      <c r="M1583">
        <v>99</v>
      </c>
      <c r="N1583">
        <v>99</v>
      </c>
      <c r="O1583">
        <v>99</v>
      </c>
      <c r="P1583">
        <v>9999</v>
      </c>
      <c r="Q1583">
        <v>671</v>
      </c>
      <c r="R1583">
        <v>726</v>
      </c>
      <c r="S1583">
        <v>3.9862068965517241</v>
      </c>
      <c r="T1583">
        <v>7.9972451790633619</v>
      </c>
      <c r="U1583">
        <v>305.64297520661177</v>
      </c>
      <c r="V1583">
        <v>20.385674931129472</v>
      </c>
      <c r="W1583">
        <v>69.559228650137712</v>
      </c>
      <c r="X1583">
        <v>23.966942148760328</v>
      </c>
      <c r="Y1583">
        <v>63.521988548570199</v>
      </c>
      <c r="Z1583">
        <v>1.919155369610394</v>
      </c>
      <c r="AA1583">
        <v>2.6353170572492455</v>
      </c>
      <c r="AB1583">
        <v>83.401762258442815</v>
      </c>
      <c r="AC1583">
        <v>68.243775835083113</v>
      </c>
      <c r="AD1583">
        <v>69.940605194861476</v>
      </c>
      <c r="AE1583">
        <v>1.2722557128837797</v>
      </c>
      <c r="AF1583">
        <v>1.2963545075923593</v>
      </c>
      <c r="AG1583">
        <v>2675.1404958677681</v>
      </c>
      <c r="AH1583">
        <v>100</v>
      </c>
      <c r="AI1583">
        <v>27.685950413223143</v>
      </c>
      <c r="AJ1583">
        <v>14.3902548436701</v>
      </c>
      <c r="AK1583">
        <v>1.18200790839187</v>
      </c>
      <c r="AL1583">
        <v>-0.76172781854903315</v>
      </c>
      <c r="AM1583">
        <v>-49.823823791920162</v>
      </c>
      <c r="AN1583">
        <v>99</v>
      </c>
      <c r="AO1583">
        <v>99</v>
      </c>
      <c r="AQ1583">
        <v>2700</v>
      </c>
      <c r="AR1583">
        <v>224.08953168044073</v>
      </c>
      <c r="AS1583">
        <v>27.178257203816443</v>
      </c>
    </row>
    <row r="1584" spans="1:45">
      <c r="A1584">
        <v>21</v>
      </c>
      <c r="B1584">
        <v>124</v>
      </c>
      <c r="C1584">
        <v>2023</v>
      </c>
      <c r="D1584">
        <v>99</v>
      </c>
      <c r="E1584">
        <v>99</v>
      </c>
      <c r="F1584">
        <v>99</v>
      </c>
      <c r="G1584">
        <v>99</v>
      </c>
      <c r="H1584">
        <v>99</v>
      </c>
      <c r="I1584">
        <v>99</v>
      </c>
      <c r="J1584">
        <v>999</v>
      </c>
      <c r="K1584">
        <v>99</v>
      </c>
      <c r="L1584">
        <v>99</v>
      </c>
      <c r="M1584">
        <v>99</v>
      </c>
      <c r="N1584">
        <v>99</v>
      </c>
      <c r="O1584">
        <v>99</v>
      </c>
      <c r="P1584">
        <v>9999</v>
      </c>
      <c r="Q1584">
        <v>727</v>
      </c>
      <c r="R1584">
        <v>816</v>
      </c>
      <c r="S1584">
        <v>4.2871165644171763</v>
      </c>
      <c r="T1584">
        <v>8.2598039215686274</v>
      </c>
      <c r="U1584">
        <v>311.63272058823514</v>
      </c>
      <c r="V1584">
        <v>25.612745098039216</v>
      </c>
      <c r="W1584">
        <v>74.142156862745054</v>
      </c>
      <c r="X1584">
        <v>24.019607843137258</v>
      </c>
      <c r="Y1584">
        <v>64.099866518554919</v>
      </c>
      <c r="Z1584">
        <v>1.9624025376977567</v>
      </c>
      <c r="AA1584">
        <v>2.7325474648810326</v>
      </c>
      <c r="AB1584">
        <v>81.100133480357684</v>
      </c>
      <c r="AC1584">
        <v>70.013571452391105</v>
      </c>
      <c r="AD1584">
        <v>71.276495706222249</v>
      </c>
      <c r="AE1584">
        <v>1.4299733632412737</v>
      </c>
      <c r="AF1584">
        <v>1.4856138950675641</v>
      </c>
      <c r="AG1584">
        <v>2725.377450980392</v>
      </c>
      <c r="AH1584">
        <v>100</v>
      </c>
      <c r="AI1584">
        <v>37.009803921568626</v>
      </c>
      <c r="AJ1584">
        <v>14.304365896420196</v>
      </c>
      <c r="AK1584">
        <v>7.721580160049438</v>
      </c>
      <c r="AL1584">
        <v>5.637135413691678</v>
      </c>
      <c r="AM1584">
        <v>-41.870589913683638</v>
      </c>
      <c r="AN1584">
        <v>99</v>
      </c>
      <c r="AO1584">
        <v>99</v>
      </c>
      <c r="AQ1584">
        <v>2750</v>
      </c>
      <c r="AR1584">
        <v>223.09313725490196</v>
      </c>
      <c r="AS1584">
        <v>28.073865470197568</v>
      </c>
    </row>
    <row r="1585" spans="1:45">
      <c r="A1585">
        <v>21</v>
      </c>
      <c r="B1585">
        <v>125</v>
      </c>
      <c r="C1585">
        <v>2023</v>
      </c>
      <c r="D1585">
        <v>99</v>
      </c>
      <c r="E1585">
        <v>99</v>
      </c>
      <c r="F1585">
        <v>99</v>
      </c>
      <c r="G1585">
        <v>99</v>
      </c>
      <c r="H1585">
        <v>99</v>
      </c>
      <c r="I1585">
        <v>99</v>
      </c>
      <c r="J1585">
        <v>999</v>
      </c>
      <c r="K1585">
        <v>99</v>
      </c>
      <c r="L1585">
        <v>99</v>
      </c>
      <c r="M1585">
        <v>99</v>
      </c>
      <c r="N1585">
        <v>99</v>
      </c>
      <c r="O1585">
        <v>99</v>
      </c>
      <c r="P1585">
        <v>9999</v>
      </c>
      <c r="Q1585">
        <v>758</v>
      </c>
      <c r="R1585">
        <v>879</v>
      </c>
      <c r="S1585">
        <v>4.4652223489167628</v>
      </c>
      <c r="T1585">
        <v>8.1649601820250268</v>
      </c>
      <c r="U1585">
        <v>309.48998862343626</v>
      </c>
      <c r="V1585">
        <v>32.081911262798641</v>
      </c>
      <c r="W1585">
        <v>72.241183162684877</v>
      </c>
      <c r="X1585">
        <v>26.734926052332192</v>
      </c>
      <c r="Y1585">
        <v>64.51922619061871</v>
      </c>
      <c r="Z1585">
        <v>1.9829514724192745</v>
      </c>
      <c r="AA1585">
        <v>2.7391487790337128</v>
      </c>
      <c r="AB1585">
        <v>78.849322600611501</v>
      </c>
      <c r="AC1585">
        <v>63.973660460209778</v>
      </c>
      <c r="AD1585">
        <v>70.650059302089701</v>
      </c>
      <c r="AE1585">
        <v>1.5403757184915183</v>
      </c>
      <c r="AF1585">
        <v>1.5893085616741152</v>
      </c>
      <c r="AG1585">
        <v>2775</v>
      </c>
      <c r="AH1585">
        <v>99.886234357224097</v>
      </c>
      <c r="AI1585">
        <v>48.009101251422081</v>
      </c>
      <c r="AJ1585">
        <v>14.207626659301759</v>
      </c>
      <c r="AK1585">
        <v>6.5175787786630313</v>
      </c>
      <c r="AL1585">
        <v>0.80683187751130592</v>
      </c>
      <c r="AM1585">
        <v>-99.943010122763042</v>
      </c>
      <c r="AN1585">
        <v>99</v>
      </c>
      <c r="AO1585">
        <v>99</v>
      </c>
      <c r="AQ1585">
        <v>2800</v>
      </c>
      <c r="AR1585">
        <v>221.71672354948805</v>
      </c>
      <c r="AS1585">
        <v>28.402750739895648</v>
      </c>
    </row>
    <row r="1586" spans="1:45">
      <c r="A1586">
        <v>21</v>
      </c>
      <c r="B1586">
        <v>126</v>
      </c>
      <c r="C1586">
        <v>2023</v>
      </c>
      <c r="D1586">
        <v>99</v>
      </c>
      <c r="E1586">
        <v>99</v>
      </c>
      <c r="F1586">
        <v>99</v>
      </c>
      <c r="G1586">
        <v>99</v>
      </c>
      <c r="H1586">
        <v>99</v>
      </c>
      <c r="I1586">
        <v>99</v>
      </c>
      <c r="J1586">
        <v>999</v>
      </c>
      <c r="K1586">
        <v>99</v>
      </c>
      <c r="L1586">
        <v>99</v>
      </c>
      <c r="M1586">
        <v>99</v>
      </c>
      <c r="N1586">
        <v>99</v>
      </c>
      <c r="O1586">
        <v>99</v>
      </c>
      <c r="P1586">
        <v>9999</v>
      </c>
      <c r="Q1586">
        <v>591</v>
      </c>
      <c r="R1586">
        <v>669</v>
      </c>
      <c r="S1586">
        <v>4.2889221556886223</v>
      </c>
      <c r="T1586">
        <v>8.1973094170403584</v>
      </c>
      <c r="U1586">
        <v>308.12810164424474</v>
      </c>
      <c r="V1586">
        <v>26.307922272047843</v>
      </c>
      <c r="W1586">
        <v>75.037369207772798</v>
      </c>
      <c r="X1586">
        <v>23.318385650224208</v>
      </c>
      <c r="Y1586">
        <v>67.592995140484859</v>
      </c>
      <c r="Z1586">
        <v>1.9943279699839496</v>
      </c>
      <c r="AA1586">
        <v>2.5819759171412833</v>
      </c>
      <c r="AB1586">
        <v>83.783420024627389</v>
      </c>
      <c r="AC1586">
        <v>61.770581129463487</v>
      </c>
      <c r="AD1586">
        <v>67.420249464930833</v>
      </c>
      <c r="AE1586">
        <v>1.1723678676573672</v>
      </c>
      <c r="AF1586">
        <v>1.2042874731844764</v>
      </c>
      <c r="AG1586">
        <v>2824.5067264573995</v>
      </c>
      <c r="AH1586">
        <v>100</v>
      </c>
      <c r="AI1586">
        <v>38.266068759342311</v>
      </c>
      <c r="AJ1586">
        <v>14.002734076953018</v>
      </c>
      <c r="AK1586">
        <v>-4.6687056043161776</v>
      </c>
      <c r="AL1586">
        <v>5.3875415647680196</v>
      </c>
      <c r="AM1586">
        <v>-67.838055813657135</v>
      </c>
      <c r="AN1586">
        <v>99</v>
      </c>
      <c r="AO1586">
        <v>99</v>
      </c>
      <c r="AQ1586">
        <v>2850</v>
      </c>
      <c r="AR1586">
        <v>222.3333333333334</v>
      </c>
      <c r="AS1586">
        <v>27.975973977764223</v>
      </c>
    </row>
    <row r="1587" spans="1:45">
      <c r="A1587">
        <v>21</v>
      </c>
      <c r="B1587">
        <v>127</v>
      </c>
      <c r="C1587">
        <v>2023</v>
      </c>
      <c r="D1587">
        <v>99</v>
      </c>
      <c r="E1587">
        <v>99</v>
      </c>
      <c r="F1587">
        <v>99</v>
      </c>
      <c r="G1587">
        <v>99</v>
      </c>
      <c r="H1587">
        <v>99</v>
      </c>
      <c r="I1587">
        <v>99</v>
      </c>
      <c r="J1587">
        <v>999</v>
      </c>
      <c r="K1587">
        <v>99</v>
      </c>
      <c r="L1587">
        <v>99</v>
      </c>
      <c r="M1587">
        <v>99</v>
      </c>
      <c r="N1587">
        <v>99</v>
      </c>
      <c r="O1587">
        <v>99</v>
      </c>
      <c r="P1587">
        <v>9999</v>
      </c>
      <c r="Q1587">
        <v>477</v>
      </c>
      <c r="R1587">
        <v>507</v>
      </c>
      <c r="S1587">
        <v>4.0296442687747032</v>
      </c>
      <c r="T1587">
        <v>8.0848126232741624</v>
      </c>
      <c r="U1587">
        <v>304.24615384615379</v>
      </c>
      <c r="V1587">
        <v>21.104536489151872</v>
      </c>
      <c r="W1587">
        <v>69.822485207100598</v>
      </c>
      <c r="X1587">
        <v>21.696252465483234</v>
      </c>
      <c r="Y1587">
        <v>66.613437823155607</v>
      </c>
      <c r="Z1587">
        <v>1.9603150045923248</v>
      </c>
      <c r="AA1587">
        <v>2.5878463692359457</v>
      </c>
      <c r="AB1587">
        <v>83.86037994514777</v>
      </c>
      <c r="AC1587">
        <v>65.042478028386114</v>
      </c>
      <c r="AD1587">
        <v>69.420007550508686</v>
      </c>
      <c r="AE1587">
        <v>0.88847609701387908</v>
      </c>
      <c r="AF1587">
        <v>0.90116807718156611</v>
      </c>
      <c r="AG1587">
        <v>2873.4871794871801</v>
      </c>
      <c r="AH1587">
        <v>100</v>
      </c>
      <c r="AI1587">
        <v>26.232741617357004</v>
      </c>
      <c r="AJ1587">
        <v>14.345598165221604</v>
      </c>
      <c r="AK1587">
        <v>-4.3879587358270964</v>
      </c>
      <c r="AL1587">
        <v>-6.4974528224348882</v>
      </c>
      <c r="AM1587">
        <v>-85.402313491302621</v>
      </c>
      <c r="AN1587">
        <v>99</v>
      </c>
      <c r="AO1587">
        <v>99</v>
      </c>
      <c r="AQ1587">
        <v>2900</v>
      </c>
      <c r="AR1587">
        <v>223.08284023668639</v>
      </c>
      <c r="AS1587">
        <v>27.380639515994378</v>
      </c>
    </row>
    <row r="1588" spans="1:45">
      <c r="A1588">
        <v>21</v>
      </c>
      <c r="B1588">
        <v>128</v>
      </c>
      <c r="C1588">
        <v>2023</v>
      </c>
      <c r="D1588">
        <v>99</v>
      </c>
      <c r="E1588">
        <v>99</v>
      </c>
      <c r="F1588">
        <v>99</v>
      </c>
      <c r="G1588">
        <v>99</v>
      </c>
      <c r="H1588">
        <v>99</v>
      </c>
      <c r="I1588">
        <v>99</v>
      </c>
      <c r="J1588">
        <v>999</v>
      </c>
      <c r="K1588">
        <v>99</v>
      </c>
      <c r="L1588">
        <v>99</v>
      </c>
      <c r="M1588">
        <v>99</v>
      </c>
      <c r="N1588">
        <v>99</v>
      </c>
      <c r="O1588">
        <v>99</v>
      </c>
      <c r="P1588">
        <v>9999</v>
      </c>
      <c r="Q1588">
        <v>478</v>
      </c>
      <c r="R1588">
        <v>523</v>
      </c>
      <c r="S1588">
        <v>4.1032504780114722</v>
      </c>
      <c r="T1588">
        <v>8.0439770554493304</v>
      </c>
      <c r="U1588">
        <v>305.65506692160631</v>
      </c>
      <c r="V1588">
        <v>22.94455066921606</v>
      </c>
      <c r="W1588">
        <v>73.996175908221801</v>
      </c>
      <c r="X1588">
        <v>22.370936902485656</v>
      </c>
      <c r="Y1588">
        <v>65.327840013482245</v>
      </c>
      <c r="Z1588">
        <v>1.9915809770434112</v>
      </c>
      <c r="AA1588">
        <v>2.4401001953085193</v>
      </c>
      <c r="AB1588">
        <v>85.547642471909242</v>
      </c>
      <c r="AC1588">
        <v>63.638594932888495</v>
      </c>
      <c r="AD1588">
        <v>66.950927921220682</v>
      </c>
      <c r="AE1588">
        <v>0.91651479041076667</v>
      </c>
      <c r="AF1588">
        <v>0.93391216246875297</v>
      </c>
      <c r="AG1588">
        <v>2927</v>
      </c>
      <c r="AH1588">
        <v>100</v>
      </c>
      <c r="AI1588">
        <v>29.254302103250488</v>
      </c>
      <c r="AJ1588">
        <v>14.31054111478975</v>
      </c>
      <c r="AK1588">
        <v>7.8265141136687379</v>
      </c>
      <c r="AL1588">
        <v>1.4565192617122853</v>
      </c>
      <c r="AM1588">
        <v>3.9783132787948654</v>
      </c>
      <c r="AN1588">
        <v>99</v>
      </c>
      <c r="AO1588">
        <v>99</v>
      </c>
      <c r="AQ1588">
        <v>2950</v>
      </c>
      <c r="AR1588">
        <v>223.21223709369019</v>
      </c>
      <c r="AS1588">
        <v>27.477957531730404</v>
      </c>
    </row>
    <row r="1589" spans="1:45">
      <c r="A1589">
        <v>21</v>
      </c>
      <c r="B1589">
        <v>129</v>
      </c>
      <c r="C1589">
        <v>2023</v>
      </c>
      <c r="D1589">
        <v>99</v>
      </c>
      <c r="E1589">
        <v>99</v>
      </c>
      <c r="F1589">
        <v>99</v>
      </c>
      <c r="G1589">
        <v>99</v>
      </c>
      <c r="H1589">
        <v>99</v>
      </c>
      <c r="I1589">
        <v>99</v>
      </c>
      <c r="J1589">
        <v>999</v>
      </c>
      <c r="K1589">
        <v>99</v>
      </c>
      <c r="L1589">
        <v>99</v>
      </c>
      <c r="M1589">
        <v>99</v>
      </c>
      <c r="N1589">
        <v>99</v>
      </c>
      <c r="O1589">
        <v>99</v>
      </c>
      <c r="P1589">
        <v>9999</v>
      </c>
      <c r="Q1589">
        <v>408</v>
      </c>
      <c r="R1589">
        <v>448</v>
      </c>
      <c r="S1589">
        <v>4.3504464285714306</v>
      </c>
      <c r="T1589">
        <v>8.1763392857142883</v>
      </c>
      <c r="U1589">
        <v>309.73705357142836</v>
      </c>
      <c r="V1589">
        <v>27.678571428571423</v>
      </c>
      <c r="W1589">
        <v>73.4375</v>
      </c>
      <c r="X1589">
        <v>24.330357142857139</v>
      </c>
      <c r="Y1589">
        <v>71.493053248181099</v>
      </c>
      <c r="Z1589">
        <v>2.1660838957802788</v>
      </c>
      <c r="AA1589">
        <v>2.6419812964136367</v>
      </c>
      <c r="AB1589">
        <v>85.239866979764756</v>
      </c>
      <c r="AC1589">
        <v>67.820799885602256</v>
      </c>
      <c r="AD1589">
        <v>74.082206758878854</v>
      </c>
      <c r="AE1589">
        <v>0.78508341511285573</v>
      </c>
      <c r="AF1589">
        <v>0.81066966019082898</v>
      </c>
      <c r="AG1589">
        <v>2975.0915178571422</v>
      </c>
      <c r="AH1589">
        <v>100</v>
      </c>
      <c r="AI1589">
        <v>35.267857142857153</v>
      </c>
      <c r="AJ1589">
        <v>14.98594935449648</v>
      </c>
      <c r="AK1589">
        <v>10.6084694465588</v>
      </c>
      <c r="AL1589">
        <v>13.14036482049106</v>
      </c>
      <c r="AM1589">
        <v>10.539020636723622</v>
      </c>
      <c r="AN1589">
        <v>99</v>
      </c>
      <c r="AO1589">
        <v>99</v>
      </c>
      <c r="AQ1589">
        <v>3000</v>
      </c>
      <c r="AR1589">
        <v>222.06919642857139</v>
      </c>
      <c r="AS1589">
        <v>28.27021120120056</v>
      </c>
    </row>
    <row r="1590" spans="1:45">
      <c r="A1590">
        <v>21</v>
      </c>
      <c r="B1590">
        <v>130</v>
      </c>
      <c r="C1590">
        <v>2023</v>
      </c>
      <c r="D1590">
        <v>99</v>
      </c>
      <c r="E1590">
        <v>99</v>
      </c>
      <c r="F1590">
        <v>99</v>
      </c>
      <c r="G1590">
        <v>99</v>
      </c>
      <c r="H1590">
        <v>99</v>
      </c>
      <c r="I1590">
        <v>99</v>
      </c>
      <c r="J1590">
        <v>999</v>
      </c>
      <c r="K1590">
        <v>99</v>
      </c>
      <c r="L1590">
        <v>99</v>
      </c>
      <c r="M1590">
        <v>99</v>
      </c>
      <c r="N1590">
        <v>99</v>
      </c>
      <c r="O1590">
        <v>99</v>
      </c>
      <c r="P1590">
        <v>9999</v>
      </c>
      <c r="Q1590">
        <v>689</v>
      </c>
      <c r="R1590">
        <v>805</v>
      </c>
      <c r="S1590">
        <v>4.4502487562189055</v>
      </c>
      <c r="T1590">
        <v>8.1192546583850937</v>
      </c>
      <c r="U1590">
        <v>311.49093167701881</v>
      </c>
      <c r="V1590">
        <v>29.813664596273298</v>
      </c>
      <c r="W1590">
        <v>71.925465838509325</v>
      </c>
      <c r="X1590">
        <v>26.459627329192539</v>
      </c>
      <c r="Y1590">
        <v>68.467705256617649</v>
      </c>
      <c r="Z1590">
        <v>2.0238347575295048</v>
      </c>
      <c r="AA1590">
        <v>2.6963401818284889</v>
      </c>
      <c r="AB1590">
        <v>83.350058207019273</v>
      </c>
      <c r="AC1590">
        <v>65.40583566460478</v>
      </c>
      <c r="AD1590">
        <v>69.070863694580481</v>
      </c>
      <c r="AE1590">
        <v>1.4106967615309125</v>
      </c>
      <c r="AF1590">
        <v>1.4649204136773739</v>
      </c>
      <c r="AG1590">
        <v>3050.1950310559</v>
      </c>
      <c r="AH1590">
        <v>100</v>
      </c>
      <c r="AI1590">
        <v>44.720496894409933</v>
      </c>
      <c r="AJ1590">
        <v>29.865753048002663</v>
      </c>
      <c r="AK1590">
        <v>-1.745449762761287</v>
      </c>
      <c r="AL1590">
        <v>2.2510944083657152</v>
      </c>
      <c r="AM1590">
        <v>-24.278054562372752</v>
      </c>
      <c r="AN1590">
        <v>99</v>
      </c>
      <c r="AO1590">
        <v>99</v>
      </c>
      <c r="AQ1590">
        <v>3100</v>
      </c>
      <c r="AR1590">
        <v>222.07329192546587</v>
      </c>
      <c r="AS1590">
        <v>28.397273507687601</v>
      </c>
    </row>
    <row r="1591" spans="1:45">
      <c r="A1591">
        <v>21</v>
      </c>
      <c r="B1591">
        <v>131</v>
      </c>
      <c r="C1591">
        <v>2023</v>
      </c>
      <c r="D1591">
        <v>99</v>
      </c>
      <c r="E1591">
        <v>99</v>
      </c>
      <c r="F1591">
        <v>99</v>
      </c>
      <c r="G1591">
        <v>99</v>
      </c>
      <c r="H1591">
        <v>99</v>
      </c>
      <c r="I1591">
        <v>99</v>
      </c>
      <c r="J1591">
        <v>999</v>
      </c>
      <c r="K1591">
        <v>99</v>
      </c>
      <c r="L1591">
        <v>99</v>
      </c>
      <c r="M1591">
        <v>99</v>
      </c>
      <c r="N1591">
        <v>99</v>
      </c>
      <c r="O1591">
        <v>99</v>
      </c>
      <c r="P1591">
        <v>9999</v>
      </c>
      <c r="Q1591">
        <v>798</v>
      </c>
      <c r="R1591">
        <v>946</v>
      </c>
      <c r="S1591">
        <v>4.6543340380549685</v>
      </c>
      <c r="T1591">
        <v>8.1786469344608879</v>
      </c>
      <c r="U1591">
        <v>311.636997885835</v>
      </c>
      <c r="V1591">
        <v>34.672304439746306</v>
      </c>
      <c r="W1591">
        <v>70.613107822410157</v>
      </c>
      <c r="X1591">
        <v>27.695560253699782</v>
      </c>
      <c r="Y1591">
        <v>67.729626685408306</v>
      </c>
      <c r="Z1591">
        <v>2.0115856898935043</v>
      </c>
      <c r="AA1591">
        <v>2.8371606619373781</v>
      </c>
      <c r="AB1591">
        <v>84.76478569193101</v>
      </c>
      <c r="AC1591">
        <v>65.402273895212062</v>
      </c>
      <c r="AD1591">
        <v>69.724303673960819</v>
      </c>
      <c r="AE1591">
        <v>1.6577877470909861</v>
      </c>
      <c r="AF1591">
        <v>1.7223162185619296</v>
      </c>
      <c r="AG1591">
        <v>3147.2219873150102</v>
      </c>
      <c r="AH1591">
        <v>100</v>
      </c>
      <c r="AI1591">
        <v>56.976744186046496</v>
      </c>
      <c r="AJ1591">
        <v>27.818525902093757</v>
      </c>
      <c r="AK1591">
        <v>3.3773509099253802</v>
      </c>
      <c r="AL1591">
        <v>-5.3352818993408944</v>
      </c>
      <c r="AM1591">
        <v>-4.3134040311992434</v>
      </c>
      <c r="AN1591">
        <v>99</v>
      </c>
      <c r="AO1591">
        <v>99</v>
      </c>
      <c r="AQ1591">
        <v>3200</v>
      </c>
      <c r="AR1591">
        <v>220.92811839323471</v>
      </c>
      <c r="AS1591">
        <v>28.852307594837555</v>
      </c>
    </row>
    <row r="1592" spans="1:45">
      <c r="A1592">
        <v>21</v>
      </c>
      <c r="B1592">
        <v>132</v>
      </c>
      <c r="C1592">
        <v>2023</v>
      </c>
      <c r="D1592">
        <v>99</v>
      </c>
      <c r="E1592">
        <v>99</v>
      </c>
      <c r="F1592">
        <v>99</v>
      </c>
      <c r="G1592">
        <v>99</v>
      </c>
      <c r="H1592">
        <v>99</v>
      </c>
      <c r="I1592">
        <v>99</v>
      </c>
      <c r="J1592">
        <v>999</v>
      </c>
      <c r="K1592">
        <v>99</v>
      </c>
      <c r="L1592">
        <v>99</v>
      </c>
      <c r="M1592">
        <v>99</v>
      </c>
      <c r="N1592">
        <v>99</v>
      </c>
      <c r="O1592">
        <v>99</v>
      </c>
      <c r="P1592">
        <v>9999</v>
      </c>
      <c r="Q1592">
        <v>496</v>
      </c>
      <c r="R1592">
        <v>566</v>
      </c>
      <c r="S1592">
        <v>4.6400709219858163</v>
      </c>
      <c r="T1592">
        <v>8.1342756183745593</v>
      </c>
      <c r="U1592">
        <v>315.55300353356887</v>
      </c>
      <c r="V1592">
        <v>33.39222614840989</v>
      </c>
      <c r="W1592">
        <v>69.964664310954049</v>
      </c>
      <c r="X1592">
        <v>28.091872791519435</v>
      </c>
      <c r="Y1592">
        <v>72.547202251934507</v>
      </c>
      <c r="Z1592">
        <v>2.1674079065298244</v>
      </c>
      <c r="AA1592">
        <v>2.7931627314168166</v>
      </c>
      <c r="AB1592">
        <v>83.99676666009951</v>
      </c>
      <c r="AC1592">
        <v>63.045928516732609</v>
      </c>
      <c r="AD1592">
        <v>64.850437423333645</v>
      </c>
      <c r="AE1592">
        <v>0.99186877891490244</v>
      </c>
      <c r="AF1592">
        <v>1.0434256110025837</v>
      </c>
      <c r="AG1592">
        <v>3251.9734982332152</v>
      </c>
      <c r="AH1592">
        <v>100</v>
      </c>
      <c r="AI1592">
        <v>48.056537102473513</v>
      </c>
      <c r="AJ1592">
        <v>28.775621628896779</v>
      </c>
      <c r="AK1592">
        <v>-5.3544657842331747</v>
      </c>
      <c r="AL1592">
        <v>-3.7412658084445432</v>
      </c>
      <c r="AM1592">
        <v>-90.894889925800314</v>
      </c>
      <c r="AN1592">
        <v>99</v>
      </c>
      <c r="AO1592">
        <v>99</v>
      </c>
      <c r="AQ1592">
        <v>3300</v>
      </c>
      <c r="AR1592">
        <v>221.75795053003537</v>
      </c>
      <c r="AS1592">
        <v>28.898172867388791</v>
      </c>
    </row>
    <row r="1593" spans="1:45">
      <c r="A1593">
        <v>21</v>
      </c>
      <c r="B1593">
        <v>133</v>
      </c>
      <c r="C1593">
        <v>2023</v>
      </c>
      <c r="D1593">
        <v>99</v>
      </c>
      <c r="E1593">
        <v>99</v>
      </c>
      <c r="F1593">
        <v>99</v>
      </c>
      <c r="G1593">
        <v>99</v>
      </c>
      <c r="H1593">
        <v>99</v>
      </c>
      <c r="I1593">
        <v>99</v>
      </c>
      <c r="J1593">
        <v>999</v>
      </c>
      <c r="K1593">
        <v>99</v>
      </c>
      <c r="L1593">
        <v>99</v>
      </c>
      <c r="M1593">
        <v>99</v>
      </c>
      <c r="N1593">
        <v>99</v>
      </c>
      <c r="O1593">
        <v>99</v>
      </c>
      <c r="P1593">
        <v>9999</v>
      </c>
      <c r="Q1593">
        <v>404</v>
      </c>
      <c r="R1593">
        <v>443</v>
      </c>
      <c r="S1593">
        <v>4.6681715575620757</v>
      </c>
      <c r="T1593">
        <v>8.106094808126409</v>
      </c>
      <c r="U1593">
        <v>314.75756207674931</v>
      </c>
      <c r="V1593">
        <v>33.40857787810382</v>
      </c>
      <c r="W1593">
        <v>72.686230248307012</v>
      </c>
      <c r="X1593">
        <v>28.893905191873593</v>
      </c>
      <c r="Y1593">
        <v>73.765943712829895</v>
      </c>
      <c r="Z1593">
        <v>2.2184437323477089</v>
      </c>
      <c r="AA1593">
        <v>2.7144016647010725</v>
      </c>
      <c r="AB1593">
        <v>85.874422586150388</v>
      </c>
      <c r="AC1593">
        <v>63.658487618772398</v>
      </c>
      <c r="AD1593">
        <v>66.673159927394238</v>
      </c>
      <c r="AE1593">
        <v>0.7763213234263282</v>
      </c>
      <c r="AF1593">
        <v>0.81461544865838653</v>
      </c>
      <c r="AG1593">
        <v>3348.3724604966137</v>
      </c>
      <c r="AH1593">
        <v>100</v>
      </c>
      <c r="AI1593">
        <v>49.209932279909687</v>
      </c>
      <c r="AJ1593">
        <v>27.471945222472463</v>
      </c>
      <c r="AK1593">
        <v>5.4264457935211565</v>
      </c>
      <c r="AL1593">
        <v>2.9317696414412193</v>
      </c>
      <c r="AM1593">
        <v>6.5660827666594965</v>
      </c>
      <c r="AN1593">
        <v>99</v>
      </c>
      <c r="AO1593">
        <v>99</v>
      </c>
      <c r="AQ1593">
        <v>3400</v>
      </c>
      <c r="AR1593">
        <v>221.02934537246037</v>
      </c>
      <c r="AS1593">
        <v>29.073863627875191</v>
      </c>
    </row>
    <row r="1594" spans="1:45">
      <c r="A1594">
        <v>21</v>
      </c>
      <c r="B1594">
        <v>134</v>
      </c>
      <c r="C1594">
        <v>2023</v>
      </c>
      <c r="D1594">
        <v>99</v>
      </c>
      <c r="E1594">
        <v>99</v>
      </c>
      <c r="F1594">
        <v>99</v>
      </c>
      <c r="G1594">
        <v>99</v>
      </c>
      <c r="H1594">
        <v>99</v>
      </c>
      <c r="I1594">
        <v>99</v>
      </c>
      <c r="J1594">
        <v>999</v>
      </c>
      <c r="K1594">
        <v>99</v>
      </c>
      <c r="L1594">
        <v>99</v>
      </c>
      <c r="M1594">
        <v>99</v>
      </c>
      <c r="N1594">
        <v>99</v>
      </c>
      <c r="O1594">
        <v>99</v>
      </c>
      <c r="P1594">
        <v>9999</v>
      </c>
      <c r="Q1594">
        <v>440</v>
      </c>
      <c r="R1594">
        <v>525</v>
      </c>
      <c r="S1594">
        <v>4.92</v>
      </c>
      <c r="T1594">
        <v>8.3542857142857123</v>
      </c>
      <c r="U1594">
        <v>314.65961904761895</v>
      </c>
      <c r="V1594">
        <v>40.380952380952394</v>
      </c>
      <c r="W1594">
        <v>72.380952380952351</v>
      </c>
      <c r="X1594">
        <v>27.61904761904762</v>
      </c>
      <c r="Y1594">
        <v>70.540044202178805</v>
      </c>
      <c r="Z1594">
        <v>2.0305476624605032</v>
      </c>
      <c r="AA1594">
        <v>2.866590095481075</v>
      </c>
      <c r="AB1594">
        <v>86.022921755342225</v>
      </c>
      <c r="AC1594">
        <v>59.709544237109647</v>
      </c>
      <c r="AD1594">
        <v>64.134452803636478</v>
      </c>
      <c r="AE1594">
        <v>0.92001962708537743</v>
      </c>
      <c r="AF1594">
        <v>0.96510165150006411</v>
      </c>
      <c r="AG1594">
        <v>3454.6647619047608</v>
      </c>
      <c r="AH1594">
        <v>100</v>
      </c>
      <c r="AI1594">
        <v>66.666666666666686</v>
      </c>
      <c r="AJ1594">
        <v>29.482940930243277</v>
      </c>
      <c r="AK1594">
        <v>0.25239500275614152</v>
      </c>
      <c r="AL1594">
        <v>4.2355806633338329</v>
      </c>
      <c r="AM1594">
        <v>3.2196071695365838</v>
      </c>
      <c r="AN1594">
        <v>99</v>
      </c>
      <c r="AO1594">
        <v>99</v>
      </c>
      <c r="AQ1594">
        <v>3500</v>
      </c>
      <c r="AR1594">
        <v>219.58476190476193</v>
      </c>
      <c r="AS1594">
        <v>29.609147670440599</v>
      </c>
    </row>
    <row r="1595" spans="1:45">
      <c r="A1595">
        <v>21</v>
      </c>
      <c r="B1595">
        <v>135</v>
      </c>
      <c r="C1595">
        <v>2023</v>
      </c>
      <c r="D1595">
        <v>99</v>
      </c>
      <c r="E1595">
        <v>99</v>
      </c>
      <c r="F1595">
        <v>99</v>
      </c>
      <c r="G1595">
        <v>99</v>
      </c>
      <c r="H1595">
        <v>99</v>
      </c>
      <c r="I1595">
        <v>99</v>
      </c>
      <c r="J1595">
        <v>999</v>
      </c>
      <c r="K1595">
        <v>99</v>
      </c>
      <c r="L1595">
        <v>99</v>
      </c>
      <c r="M1595">
        <v>99</v>
      </c>
      <c r="N1595">
        <v>99</v>
      </c>
      <c r="O1595">
        <v>99</v>
      </c>
      <c r="P1595">
        <v>9999</v>
      </c>
      <c r="Q1595">
        <v>459</v>
      </c>
      <c r="R1595">
        <v>523</v>
      </c>
      <c r="S1595">
        <v>5.1529636711281057</v>
      </c>
      <c r="T1595">
        <v>8.3326959847036353</v>
      </c>
      <c r="U1595">
        <v>324.56290630975155</v>
      </c>
      <c r="V1595">
        <v>45.124282982791591</v>
      </c>
      <c r="W1595">
        <v>73.804971319311647</v>
      </c>
      <c r="X1595">
        <v>33.843212237093695</v>
      </c>
      <c r="Y1595">
        <v>67.547150310516841</v>
      </c>
      <c r="Z1595">
        <v>1.9729348940587339</v>
      </c>
      <c r="AA1595">
        <v>2.8135532737464719</v>
      </c>
      <c r="AB1595">
        <v>83.508152669342991</v>
      </c>
      <c r="AC1595">
        <v>57.033193191777457</v>
      </c>
      <c r="AD1595">
        <v>63.461545362592496</v>
      </c>
      <c r="AE1595">
        <v>0.91651479041076667</v>
      </c>
      <c r="AF1595">
        <v>0.99168402062389216</v>
      </c>
      <c r="AG1595">
        <v>3539.164435946464</v>
      </c>
      <c r="AH1595">
        <v>100</v>
      </c>
      <c r="AI1595">
        <v>69.024856596558351</v>
      </c>
      <c r="AJ1595">
        <v>26.633977440844859</v>
      </c>
      <c r="AK1595">
        <v>-8.067019482615061</v>
      </c>
      <c r="AL1595">
        <v>-14.854238307672443</v>
      </c>
      <c r="AM1595">
        <v>-14.20251687181212</v>
      </c>
      <c r="AN1595">
        <v>99</v>
      </c>
      <c r="AO1595">
        <v>99</v>
      </c>
      <c r="AQ1595">
        <v>3600</v>
      </c>
      <c r="AR1595">
        <v>220.68642447418745</v>
      </c>
      <c r="AS1595">
        <v>30.142762189463731</v>
      </c>
    </row>
    <row r="1596" spans="1:45">
      <c r="A1596">
        <v>21</v>
      </c>
      <c r="B1596">
        <v>136</v>
      </c>
      <c r="C1596">
        <v>2023</v>
      </c>
      <c r="D1596">
        <v>99</v>
      </c>
      <c r="E1596">
        <v>99</v>
      </c>
      <c r="F1596">
        <v>99</v>
      </c>
      <c r="G1596">
        <v>99</v>
      </c>
      <c r="H1596">
        <v>99</v>
      </c>
      <c r="I1596">
        <v>99</v>
      </c>
      <c r="J1596">
        <v>999</v>
      </c>
      <c r="K1596">
        <v>99</v>
      </c>
      <c r="L1596">
        <v>99</v>
      </c>
      <c r="M1596">
        <v>99</v>
      </c>
      <c r="N1596">
        <v>99</v>
      </c>
      <c r="O1596">
        <v>99</v>
      </c>
      <c r="P1596">
        <v>9999</v>
      </c>
      <c r="Q1596">
        <v>1875</v>
      </c>
      <c r="R1596">
        <v>3307</v>
      </c>
      <c r="S1596">
        <v>5.0260606060606063</v>
      </c>
      <c r="T1596">
        <v>7.891744783791955</v>
      </c>
      <c r="U1596">
        <v>311.83280919262199</v>
      </c>
      <c r="V1596">
        <v>41.366797701844568</v>
      </c>
      <c r="W1596">
        <v>66.827940731781055</v>
      </c>
      <c r="X1596">
        <v>29.694587239189602</v>
      </c>
      <c r="Y1596">
        <v>72.784144851891497</v>
      </c>
      <c r="Z1596">
        <v>1.9266037928411035</v>
      </c>
      <c r="AA1596">
        <v>2.9065291833628302</v>
      </c>
      <c r="AB1596">
        <v>84.032844596546624</v>
      </c>
      <c r="AC1596">
        <v>58.260266672846576</v>
      </c>
      <c r="AD1596">
        <v>63.90362746741728</v>
      </c>
      <c r="AE1596">
        <v>5.7952474414692272</v>
      </c>
      <c r="AF1596">
        <v>6.0246073167996492</v>
      </c>
      <c r="AG1596">
        <v>4354.5400665255529</v>
      </c>
      <c r="AH1596">
        <v>99.879044451164177</v>
      </c>
      <c r="AI1596">
        <v>79.98185666767462</v>
      </c>
      <c r="AJ1596">
        <v>667.07671632391657</v>
      </c>
      <c r="AK1596">
        <v>-16.213767275698107</v>
      </c>
      <c r="AL1596">
        <v>-12.988032187194184</v>
      </c>
      <c r="AM1596">
        <v>-9.8779719963883839</v>
      </c>
      <c r="AN1596">
        <v>99</v>
      </c>
      <c r="AO1596">
        <v>99</v>
      </c>
      <c r="AQ1596">
        <v>3700</v>
      </c>
      <c r="AR1596">
        <v>218.34230420320529</v>
      </c>
      <c r="AS1596">
        <v>29.735364425142592</v>
      </c>
    </row>
    <row r="1597" spans="1:45">
      <c r="A1597">
        <v>23</v>
      </c>
      <c r="B1597">
        <v>1</v>
      </c>
      <c r="C1597">
        <v>2024</v>
      </c>
      <c r="E1597">
        <v>99</v>
      </c>
      <c r="F1597">
        <v>99</v>
      </c>
      <c r="G1597">
        <v>99</v>
      </c>
      <c r="H1597">
        <v>99</v>
      </c>
      <c r="I1597">
        <v>99</v>
      </c>
      <c r="J1597">
        <v>99</v>
      </c>
      <c r="K1597">
        <v>99</v>
      </c>
      <c r="L1597">
        <v>1</v>
      </c>
      <c r="M1597">
        <v>99</v>
      </c>
      <c r="N1597">
        <v>99</v>
      </c>
      <c r="O1597">
        <v>99</v>
      </c>
      <c r="P1597">
        <v>99</v>
      </c>
      <c r="Q1597">
        <v>968</v>
      </c>
      <c r="R1597">
        <v>1193</v>
      </c>
      <c r="S1597">
        <v>1</v>
      </c>
      <c r="T1597">
        <v>4.308466051969825</v>
      </c>
      <c r="U1597">
        <v>216.75766974015099</v>
      </c>
      <c r="V1597">
        <v>0</v>
      </c>
      <c r="W1597">
        <v>4.6940486169321058</v>
      </c>
      <c r="X1597">
        <v>0</v>
      </c>
      <c r="Y1597">
        <v>21.173566693076232</v>
      </c>
      <c r="Z1597">
        <v>0</v>
      </c>
      <c r="AA1597">
        <v>1.2050760525523379</v>
      </c>
      <c r="AC1597">
        <v>15.810545938704724</v>
      </c>
      <c r="AE1597">
        <v>3.7388742635075847</v>
      </c>
      <c r="AF1597">
        <v>2.732982915056013</v>
      </c>
      <c r="AG1597">
        <v>2145.5456831517185</v>
      </c>
      <c r="AH1597">
        <v>100</v>
      </c>
      <c r="AI1597">
        <v>0</v>
      </c>
      <c r="AJ1597">
        <v>576.7008880696369</v>
      </c>
      <c r="AK1597">
        <v>11.854713747512738</v>
      </c>
      <c r="AL1597">
        <v>-9.431801061823391</v>
      </c>
      <c r="AN1597">
        <v>99</v>
      </c>
      <c r="AO1597">
        <v>99</v>
      </c>
      <c r="AP1597">
        <v>1</v>
      </c>
      <c r="AQ1597">
        <v>99</v>
      </c>
      <c r="AR1597">
        <v>223.97820620284995</v>
      </c>
      <c r="AS1597">
        <v>19.26883786850442</v>
      </c>
    </row>
    <row r="1598" spans="1:45">
      <c r="A1598">
        <v>23</v>
      </c>
      <c r="B1598">
        <v>2</v>
      </c>
      <c r="C1598">
        <v>2024</v>
      </c>
      <c r="E1598">
        <v>99</v>
      </c>
      <c r="F1598">
        <v>99</v>
      </c>
      <c r="G1598">
        <v>99</v>
      </c>
      <c r="H1598">
        <v>99</v>
      </c>
      <c r="I1598">
        <v>99</v>
      </c>
      <c r="J1598">
        <v>99</v>
      </c>
      <c r="K1598">
        <v>99</v>
      </c>
      <c r="L1598">
        <v>1</v>
      </c>
      <c r="M1598">
        <v>99</v>
      </c>
      <c r="N1598">
        <v>99</v>
      </c>
      <c r="O1598">
        <v>99</v>
      </c>
      <c r="P1598">
        <v>99</v>
      </c>
      <c r="Q1598">
        <v>108</v>
      </c>
      <c r="R1598">
        <v>187</v>
      </c>
      <c r="S1598">
        <v>1</v>
      </c>
      <c r="T1598">
        <v>4.7860962566844911</v>
      </c>
      <c r="U1598">
        <v>174.5684491978609</v>
      </c>
      <c r="V1598">
        <v>0</v>
      </c>
      <c r="W1598">
        <v>14.973262032085563</v>
      </c>
      <c r="X1598">
        <v>0</v>
      </c>
      <c r="Y1598">
        <v>19.555584271626316</v>
      </c>
      <c r="Z1598">
        <v>0</v>
      </c>
      <c r="AA1598">
        <v>1.4976699376269611</v>
      </c>
      <c r="AC1598">
        <v>44.449839556196991</v>
      </c>
      <c r="AE1598">
        <v>36.5234375</v>
      </c>
      <c r="AF1598">
        <v>30.252142114442567</v>
      </c>
      <c r="AG1598">
        <v>2126.3208556149734</v>
      </c>
      <c r="AH1598">
        <v>100</v>
      </c>
      <c r="AI1598">
        <v>0</v>
      </c>
      <c r="AJ1598">
        <v>556.35185241238253</v>
      </c>
      <c r="AK1598">
        <v>-5.8989891054579537</v>
      </c>
      <c r="AL1598">
        <v>-18.257739769960391</v>
      </c>
      <c r="AN1598">
        <v>99</v>
      </c>
      <c r="AO1598">
        <v>99</v>
      </c>
      <c r="AP1598">
        <v>2</v>
      </c>
      <c r="AQ1598">
        <v>99</v>
      </c>
      <c r="AR1598">
        <v>210.19786096256689</v>
      </c>
      <c r="AS1598">
        <v>18.785040353208753</v>
      </c>
    </row>
    <row r="1599" spans="1:45">
      <c r="A1599">
        <v>23</v>
      </c>
      <c r="B1599">
        <v>3</v>
      </c>
      <c r="C1599">
        <v>2024</v>
      </c>
      <c r="E1599">
        <v>99</v>
      </c>
      <c r="F1599">
        <v>99</v>
      </c>
      <c r="G1599">
        <v>99</v>
      </c>
      <c r="H1599">
        <v>99</v>
      </c>
      <c r="I1599">
        <v>99</v>
      </c>
      <c r="J1599">
        <v>99</v>
      </c>
      <c r="K1599">
        <v>99</v>
      </c>
      <c r="L1599">
        <v>1</v>
      </c>
      <c r="M1599">
        <v>99</v>
      </c>
      <c r="N1599">
        <v>99</v>
      </c>
      <c r="O1599">
        <v>99</v>
      </c>
      <c r="P1599">
        <v>99</v>
      </c>
      <c r="Q1599">
        <v>12</v>
      </c>
      <c r="R1599">
        <v>22</v>
      </c>
      <c r="S1599">
        <v>1</v>
      </c>
      <c r="T1599">
        <v>4.5</v>
      </c>
      <c r="U1599">
        <v>155.04090909090908</v>
      </c>
      <c r="V1599">
        <v>0</v>
      </c>
      <c r="W1599">
        <v>4.5454545454545459</v>
      </c>
      <c r="X1599">
        <v>0</v>
      </c>
      <c r="Y1599">
        <v>21.245591180950903</v>
      </c>
      <c r="Z1599">
        <v>0</v>
      </c>
      <c r="AA1599">
        <v>1.0766108438479101</v>
      </c>
      <c r="AC1599">
        <v>55.374369773504121</v>
      </c>
      <c r="AE1599">
        <v>6.8535825545171347</v>
      </c>
      <c r="AF1599">
        <v>4.8289707096147616</v>
      </c>
      <c r="AG1599">
        <v>2455.318181818182</v>
      </c>
      <c r="AH1599">
        <v>100</v>
      </c>
      <c r="AI1599">
        <v>0</v>
      </c>
      <c r="AJ1599">
        <v>587.20217877689299</v>
      </c>
      <c r="AK1599">
        <v>-14.24811532430798</v>
      </c>
      <c r="AL1599">
        <v>-29.080090301534433</v>
      </c>
      <c r="AN1599">
        <v>99</v>
      </c>
      <c r="AO1599">
        <v>99</v>
      </c>
      <c r="AP1599">
        <v>3</v>
      </c>
      <c r="AQ1599">
        <v>99</v>
      </c>
      <c r="AR1599">
        <v>200.09090909090912</v>
      </c>
      <c r="AS1599">
        <v>19.291338631214849</v>
      </c>
    </row>
    <row r="1600" spans="1:45">
      <c r="A1600">
        <v>23</v>
      </c>
      <c r="B1600">
        <v>4</v>
      </c>
      <c r="C1600">
        <v>2024</v>
      </c>
      <c r="E1600">
        <v>99</v>
      </c>
      <c r="F1600">
        <v>99</v>
      </c>
      <c r="G1600">
        <v>99</v>
      </c>
      <c r="H1600">
        <v>99</v>
      </c>
      <c r="I1600">
        <v>99</v>
      </c>
      <c r="J1600">
        <v>99</v>
      </c>
      <c r="K1600">
        <v>99</v>
      </c>
      <c r="L1600">
        <v>1</v>
      </c>
      <c r="M1600">
        <v>99</v>
      </c>
      <c r="N1600">
        <v>99</v>
      </c>
      <c r="O1600">
        <v>99</v>
      </c>
      <c r="P1600">
        <v>99</v>
      </c>
      <c r="Q1600">
        <v>7</v>
      </c>
      <c r="R1600">
        <v>7</v>
      </c>
      <c r="S1600">
        <v>1</v>
      </c>
      <c r="T1600">
        <v>4.8571428571428559</v>
      </c>
      <c r="U1600">
        <v>160.85714285714289</v>
      </c>
      <c r="V1600">
        <v>0</v>
      </c>
      <c r="W1600">
        <v>28.571428571428577</v>
      </c>
      <c r="X1600">
        <v>0</v>
      </c>
      <c r="Y1600">
        <v>36.50604087556151</v>
      </c>
      <c r="Z1600">
        <v>0</v>
      </c>
      <c r="AA1600">
        <v>1.8844151368961324</v>
      </c>
      <c r="AC1600">
        <v>65.841267345871771</v>
      </c>
      <c r="AE1600">
        <v>7.6923076923076898</v>
      </c>
      <c r="AF1600">
        <v>5.1912127429058801</v>
      </c>
      <c r="AG1600">
        <v>2406</v>
      </c>
      <c r="AH1600">
        <v>100</v>
      </c>
      <c r="AI1600">
        <v>0</v>
      </c>
      <c r="AJ1600">
        <v>490.32729593900558</v>
      </c>
      <c r="AK1600">
        <v>59.435899031083501</v>
      </c>
      <c r="AL1600">
        <v>38.281588062657242</v>
      </c>
      <c r="AN1600">
        <v>99</v>
      </c>
      <c r="AO1600">
        <v>99</v>
      </c>
      <c r="AP1600">
        <v>4</v>
      </c>
      <c r="AQ1600">
        <v>99</v>
      </c>
      <c r="AR1600">
        <v>200.57142857142861</v>
      </c>
      <c r="AS1600">
        <v>19.636763530435527</v>
      </c>
    </row>
    <row r="1601" spans="1:45">
      <c r="A1601">
        <v>23</v>
      </c>
      <c r="B1601">
        <v>5</v>
      </c>
      <c r="C1601">
        <v>2024</v>
      </c>
      <c r="E1601">
        <v>99</v>
      </c>
      <c r="F1601">
        <v>99</v>
      </c>
      <c r="G1601">
        <v>99</v>
      </c>
      <c r="H1601">
        <v>99</v>
      </c>
      <c r="I1601">
        <v>99</v>
      </c>
      <c r="J1601">
        <v>99</v>
      </c>
      <c r="K1601">
        <v>99</v>
      </c>
      <c r="L1601">
        <v>1</v>
      </c>
      <c r="M1601">
        <v>99</v>
      </c>
      <c r="N1601">
        <v>99</v>
      </c>
      <c r="O1601">
        <v>99</v>
      </c>
      <c r="P1601">
        <v>99</v>
      </c>
      <c r="R1601">
        <v>0</v>
      </c>
      <c r="AN1601">
        <v>99</v>
      </c>
      <c r="AO1601">
        <v>99</v>
      </c>
      <c r="AP1601">
        <v>5</v>
      </c>
      <c r="AQ1601">
        <v>99</v>
      </c>
    </row>
    <row r="1602" spans="1:45">
      <c r="A1602">
        <v>23</v>
      </c>
      <c r="B1602">
        <v>6</v>
      </c>
      <c r="C1602">
        <v>2024</v>
      </c>
      <c r="E1602">
        <v>99</v>
      </c>
      <c r="F1602">
        <v>99</v>
      </c>
      <c r="G1602">
        <v>99</v>
      </c>
      <c r="H1602">
        <v>99</v>
      </c>
      <c r="I1602">
        <v>99</v>
      </c>
      <c r="J1602">
        <v>99</v>
      </c>
      <c r="K1602">
        <v>99</v>
      </c>
      <c r="L1602">
        <v>1</v>
      </c>
      <c r="M1602">
        <v>99</v>
      </c>
      <c r="N1602">
        <v>99</v>
      </c>
      <c r="O1602">
        <v>99</v>
      </c>
      <c r="P1602">
        <v>99</v>
      </c>
      <c r="Q1602">
        <v>2</v>
      </c>
      <c r="R1602">
        <v>2</v>
      </c>
      <c r="S1602">
        <v>1</v>
      </c>
      <c r="T1602">
        <v>3</v>
      </c>
      <c r="U1602">
        <v>156.5</v>
      </c>
      <c r="V1602">
        <v>0</v>
      </c>
      <c r="W1602">
        <v>0</v>
      </c>
      <c r="X1602">
        <v>0</v>
      </c>
      <c r="Y1602">
        <v>35.20000000000001</v>
      </c>
      <c r="Z1602">
        <v>0</v>
      </c>
      <c r="AA1602">
        <v>1</v>
      </c>
      <c r="AC1602">
        <v>100.00000000000011</v>
      </c>
      <c r="AE1602">
        <v>3.4482758620689653</v>
      </c>
      <c r="AF1602">
        <v>2.117712329415903</v>
      </c>
      <c r="AG1602">
        <v>2656.5</v>
      </c>
      <c r="AH1602">
        <v>100</v>
      </c>
      <c r="AI1602">
        <v>0</v>
      </c>
      <c r="AJ1602">
        <v>826.5</v>
      </c>
      <c r="AK1602">
        <v>-99.999999999999915</v>
      </c>
      <c r="AL1602">
        <v>-100</v>
      </c>
      <c r="AN1602">
        <v>99</v>
      </c>
      <c r="AO1602">
        <v>99</v>
      </c>
      <c r="AP1602">
        <v>6</v>
      </c>
      <c r="AQ1602">
        <v>99</v>
      </c>
      <c r="AR1602">
        <v>202</v>
      </c>
      <c r="AS1602">
        <v>18.634932242929263</v>
      </c>
    </row>
    <row r="1603" spans="1:45">
      <c r="A1603">
        <v>23</v>
      </c>
      <c r="B1603">
        <v>7</v>
      </c>
      <c r="C1603">
        <v>2024</v>
      </c>
      <c r="E1603">
        <v>99</v>
      </c>
      <c r="F1603">
        <v>99</v>
      </c>
      <c r="G1603">
        <v>99</v>
      </c>
      <c r="H1603">
        <v>99</v>
      </c>
      <c r="I1603">
        <v>99</v>
      </c>
      <c r="J1603">
        <v>99</v>
      </c>
      <c r="K1603">
        <v>99</v>
      </c>
      <c r="L1603">
        <v>1</v>
      </c>
      <c r="M1603">
        <v>99</v>
      </c>
      <c r="N1603">
        <v>99</v>
      </c>
      <c r="O1603">
        <v>99</v>
      </c>
      <c r="P1603">
        <v>99</v>
      </c>
      <c r="Q1603">
        <v>6</v>
      </c>
      <c r="R1603">
        <v>7</v>
      </c>
      <c r="S1603">
        <v>1</v>
      </c>
      <c r="T1603">
        <v>3.5714285714285721</v>
      </c>
      <c r="U1603">
        <v>158.38571428571436</v>
      </c>
      <c r="V1603">
        <v>0</v>
      </c>
      <c r="W1603">
        <v>0</v>
      </c>
      <c r="X1603">
        <v>0</v>
      </c>
      <c r="Y1603">
        <v>10.768396693423565</v>
      </c>
      <c r="Z1603">
        <v>0</v>
      </c>
      <c r="AA1603">
        <v>1.2936264483053448</v>
      </c>
      <c r="AC1603">
        <v>-24.041002235935579</v>
      </c>
      <c r="AE1603">
        <v>14</v>
      </c>
      <c r="AF1603">
        <v>9.6162853227401239</v>
      </c>
      <c r="AG1603">
        <v>3681</v>
      </c>
      <c r="AH1603">
        <v>100</v>
      </c>
      <c r="AI1603">
        <v>0</v>
      </c>
      <c r="AJ1603">
        <v>1189.6879542852521</v>
      </c>
      <c r="AK1603">
        <v>87.057892221225615</v>
      </c>
      <c r="AL1603">
        <v>-55.638671040449992</v>
      </c>
      <c r="AN1603">
        <v>99</v>
      </c>
      <c r="AO1603">
        <v>99</v>
      </c>
      <c r="AP1603">
        <v>7</v>
      </c>
      <c r="AQ1603">
        <v>99</v>
      </c>
      <c r="AR1603">
        <v>202</v>
      </c>
      <c r="AS1603">
        <v>19.190034577383951</v>
      </c>
    </row>
    <row r="1604" spans="1:45">
      <c r="A1604">
        <v>23</v>
      </c>
      <c r="B1604">
        <v>8</v>
      </c>
      <c r="C1604">
        <v>2024</v>
      </c>
      <c r="E1604">
        <v>99</v>
      </c>
      <c r="F1604">
        <v>99</v>
      </c>
      <c r="G1604">
        <v>99</v>
      </c>
      <c r="H1604">
        <v>99</v>
      </c>
      <c r="I1604">
        <v>99</v>
      </c>
      <c r="J1604">
        <v>99</v>
      </c>
      <c r="K1604">
        <v>99</v>
      </c>
      <c r="L1604">
        <v>1</v>
      </c>
      <c r="M1604">
        <v>99</v>
      </c>
      <c r="N1604">
        <v>99</v>
      </c>
      <c r="O1604">
        <v>99</v>
      </c>
      <c r="P1604">
        <v>99</v>
      </c>
      <c r="Q1604">
        <v>17</v>
      </c>
      <c r="R1604">
        <v>19</v>
      </c>
      <c r="S1604">
        <v>1</v>
      </c>
      <c r="T1604">
        <v>4.8421052631578947</v>
      </c>
      <c r="U1604">
        <v>156.121052631579</v>
      </c>
      <c r="V1604">
        <v>0</v>
      </c>
      <c r="W1604">
        <v>15.789473684210527</v>
      </c>
      <c r="X1604">
        <v>0</v>
      </c>
      <c r="Y1604">
        <v>17.035028276045058</v>
      </c>
      <c r="Z1604">
        <v>0</v>
      </c>
      <c r="AA1604">
        <v>1.136159639206469</v>
      </c>
      <c r="AC1604">
        <v>45.294255854672045</v>
      </c>
      <c r="AE1604">
        <v>11.656441717791409</v>
      </c>
      <c r="AF1604">
        <v>8.7720647162674883</v>
      </c>
      <c r="AG1604">
        <v>2718.8947368421054</v>
      </c>
      <c r="AH1604">
        <v>100</v>
      </c>
      <c r="AI1604">
        <v>0</v>
      </c>
      <c r="AJ1604">
        <v>965.35190718677268</v>
      </c>
      <c r="AK1604">
        <v>28.296757395983697</v>
      </c>
      <c r="AL1604">
        <v>42.361191944850098</v>
      </c>
      <c r="AN1604">
        <v>99</v>
      </c>
      <c r="AO1604">
        <v>99</v>
      </c>
      <c r="AP1604">
        <v>8</v>
      </c>
      <c r="AQ1604">
        <v>99</v>
      </c>
      <c r="AR1604">
        <v>197.78947368421055</v>
      </c>
      <c r="AS1604">
        <v>20.096403775015119</v>
      </c>
    </row>
    <row r="1605" spans="1:45">
      <c r="A1605">
        <v>23</v>
      </c>
      <c r="B1605">
        <v>9</v>
      </c>
      <c r="C1605">
        <v>2024</v>
      </c>
      <c r="E1605">
        <v>99</v>
      </c>
      <c r="F1605">
        <v>99</v>
      </c>
      <c r="G1605">
        <v>99</v>
      </c>
      <c r="H1605">
        <v>99</v>
      </c>
      <c r="I1605">
        <v>99</v>
      </c>
      <c r="J1605">
        <v>99</v>
      </c>
      <c r="K1605">
        <v>99</v>
      </c>
      <c r="L1605">
        <v>1</v>
      </c>
      <c r="M1605">
        <v>99</v>
      </c>
      <c r="N1605">
        <v>99</v>
      </c>
      <c r="O1605">
        <v>99</v>
      </c>
      <c r="P1605">
        <v>99</v>
      </c>
      <c r="Q1605">
        <v>146</v>
      </c>
      <c r="R1605">
        <v>208</v>
      </c>
      <c r="S1605">
        <v>1</v>
      </c>
      <c r="T1605">
        <v>4.3221153846153859</v>
      </c>
      <c r="U1605">
        <v>244.3855769230768</v>
      </c>
      <c r="V1605">
        <v>0</v>
      </c>
      <c r="W1605">
        <v>7.6923076923076898</v>
      </c>
      <c r="X1605">
        <v>0</v>
      </c>
      <c r="Y1605">
        <v>22.538520096242767</v>
      </c>
      <c r="Z1605">
        <v>0</v>
      </c>
      <c r="AA1605">
        <v>1.3470378278887751</v>
      </c>
      <c r="AC1605">
        <v>38.441699979740442</v>
      </c>
      <c r="AE1605">
        <v>13.577023498694516</v>
      </c>
      <c r="AF1605">
        <v>10.706429477107385</v>
      </c>
      <c r="AG1605">
        <v>2073.4567307692314</v>
      </c>
      <c r="AH1605">
        <v>100</v>
      </c>
      <c r="AI1605">
        <v>0</v>
      </c>
      <c r="AJ1605">
        <v>512.78970990973676</v>
      </c>
      <c r="AK1605">
        <v>6.3682627671227348</v>
      </c>
      <c r="AL1605">
        <v>-6.5109271794616941</v>
      </c>
      <c r="AN1605">
        <v>99</v>
      </c>
      <c r="AO1605">
        <v>99</v>
      </c>
      <c r="AP1605">
        <v>9</v>
      </c>
      <c r="AQ1605">
        <v>99</v>
      </c>
      <c r="AR1605">
        <v>233.99038461538473</v>
      </c>
      <c r="AS1605">
        <v>19.072648247828248</v>
      </c>
    </row>
    <row r="1606" spans="1:45">
      <c r="A1606">
        <v>23</v>
      </c>
      <c r="B1606">
        <v>10</v>
      </c>
      <c r="C1606">
        <v>2024</v>
      </c>
      <c r="E1606">
        <v>99</v>
      </c>
      <c r="F1606">
        <v>99</v>
      </c>
      <c r="G1606">
        <v>99</v>
      </c>
      <c r="H1606">
        <v>99</v>
      </c>
      <c r="I1606">
        <v>99</v>
      </c>
      <c r="J1606">
        <v>99</v>
      </c>
      <c r="K1606">
        <v>99</v>
      </c>
      <c r="L1606">
        <v>1</v>
      </c>
      <c r="M1606">
        <v>99</v>
      </c>
      <c r="N1606">
        <v>99</v>
      </c>
      <c r="O1606">
        <v>99</v>
      </c>
      <c r="P1606">
        <v>99</v>
      </c>
      <c r="R1606">
        <v>0</v>
      </c>
      <c r="AN1606">
        <v>99</v>
      </c>
      <c r="AO1606">
        <v>99</v>
      </c>
      <c r="AP1606">
        <v>10</v>
      </c>
      <c r="AQ1606">
        <v>99</v>
      </c>
    </row>
    <row r="1607" spans="1:45">
      <c r="A1607">
        <v>23</v>
      </c>
      <c r="B1607">
        <v>11</v>
      </c>
      <c r="C1607">
        <v>2024</v>
      </c>
      <c r="E1607">
        <v>99</v>
      </c>
      <c r="F1607">
        <v>99</v>
      </c>
      <c r="G1607">
        <v>99</v>
      </c>
      <c r="H1607">
        <v>99</v>
      </c>
      <c r="I1607">
        <v>99</v>
      </c>
      <c r="J1607">
        <v>99</v>
      </c>
      <c r="K1607">
        <v>99</v>
      </c>
      <c r="L1607">
        <v>1</v>
      </c>
      <c r="M1607">
        <v>99</v>
      </c>
      <c r="N1607">
        <v>99</v>
      </c>
      <c r="O1607">
        <v>99</v>
      </c>
      <c r="P1607">
        <v>99</v>
      </c>
      <c r="Q1607">
        <v>10</v>
      </c>
      <c r="R1607">
        <v>10</v>
      </c>
      <c r="S1607">
        <v>1</v>
      </c>
      <c r="T1607">
        <v>3.8</v>
      </c>
      <c r="U1607">
        <v>238.02999999999997</v>
      </c>
      <c r="V1607">
        <v>0</v>
      </c>
      <c r="W1607">
        <v>0</v>
      </c>
      <c r="X1607">
        <v>0</v>
      </c>
      <c r="Y1607">
        <v>20.678687095655079</v>
      </c>
      <c r="Z1607">
        <v>0</v>
      </c>
      <c r="AA1607">
        <v>1.0770329614269005</v>
      </c>
      <c r="AC1607">
        <v>-28.754072736457498</v>
      </c>
      <c r="AE1607">
        <v>10.526315789473689</v>
      </c>
      <c r="AF1607">
        <v>8.2487481156758449</v>
      </c>
      <c r="AG1607">
        <v>1937.8</v>
      </c>
      <c r="AH1607">
        <v>100</v>
      </c>
      <c r="AI1607">
        <v>0</v>
      </c>
      <c r="AJ1607">
        <v>287.18697742063478</v>
      </c>
      <c r="AK1607">
        <v>-42.118228047263329</v>
      </c>
      <c r="AL1607">
        <v>-21.189109223253752</v>
      </c>
      <c r="AN1607">
        <v>99</v>
      </c>
      <c r="AO1607">
        <v>99</v>
      </c>
      <c r="AP1607">
        <v>11</v>
      </c>
      <c r="AQ1607">
        <v>99</v>
      </c>
      <c r="AR1607">
        <v>231.6</v>
      </c>
      <c r="AS1607">
        <v>19.132535120796277</v>
      </c>
    </row>
    <row r="1608" spans="1:45">
      <c r="A1608">
        <v>23</v>
      </c>
      <c r="B1608">
        <v>12</v>
      </c>
      <c r="C1608">
        <v>2024</v>
      </c>
      <c r="E1608">
        <v>99</v>
      </c>
      <c r="F1608">
        <v>99</v>
      </c>
      <c r="G1608">
        <v>99</v>
      </c>
      <c r="H1608">
        <v>99</v>
      </c>
      <c r="I1608">
        <v>99</v>
      </c>
      <c r="J1608">
        <v>99</v>
      </c>
      <c r="K1608">
        <v>99</v>
      </c>
      <c r="L1608">
        <v>1</v>
      </c>
      <c r="M1608">
        <v>99</v>
      </c>
      <c r="N1608">
        <v>99</v>
      </c>
      <c r="O1608">
        <v>99</v>
      </c>
      <c r="P1608">
        <v>99</v>
      </c>
      <c r="R1608">
        <v>0</v>
      </c>
      <c r="AN1608">
        <v>99</v>
      </c>
      <c r="AO1608">
        <v>99</v>
      </c>
      <c r="AP1608">
        <v>12</v>
      </c>
      <c r="AQ1608">
        <v>99</v>
      </c>
    </row>
    <row r="1609" spans="1:45">
      <c r="A1609">
        <v>23</v>
      </c>
      <c r="B1609">
        <v>13</v>
      </c>
      <c r="C1609">
        <v>2024</v>
      </c>
      <c r="E1609">
        <v>99</v>
      </c>
      <c r="F1609">
        <v>99</v>
      </c>
      <c r="G1609">
        <v>99</v>
      </c>
      <c r="H1609">
        <v>99</v>
      </c>
      <c r="I1609">
        <v>99</v>
      </c>
      <c r="J1609">
        <v>99</v>
      </c>
      <c r="K1609">
        <v>99</v>
      </c>
      <c r="L1609">
        <v>1</v>
      </c>
      <c r="M1609">
        <v>99</v>
      </c>
      <c r="N1609">
        <v>99</v>
      </c>
      <c r="O1609">
        <v>99</v>
      </c>
      <c r="P1609">
        <v>99</v>
      </c>
      <c r="Q1609">
        <v>1</v>
      </c>
      <c r="R1609">
        <v>1</v>
      </c>
      <c r="S1609">
        <v>1</v>
      </c>
      <c r="T1609">
        <v>3</v>
      </c>
      <c r="U1609">
        <v>204.6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E1609">
        <v>0.42735042735042739</v>
      </c>
      <c r="AF1609">
        <v>0.27305230032550082</v>
      </c>
      <c r="AG1609">
        <v>3093</v>
      </c>
      <c r="AH1609">
        <v>100</v>
      </c>
      <c r="AI1609">
        <v>0</v>
      </c>
      <c r="AJ1609">
        <v>0</v>
      </c>
      <c r="AN1609">
        <v>99</v>
      </c>
      <c r="AO1609">
        <v>99</v>
      </c>
      <c r="AP1609">
        <v>13</v>
      </c>
      <c r="AQ1609">
        <v>99</v>
      </c>
      <c r="AR1609">
        <v>228</v>
      </c>
      <c r="AS1609">
        <v>17.296145102676661</v>
      </c>
    </row>
    <row r="1610" spans="1:45">
      <c r="A1610">
        <v>23</v>
      </c>
      <c r="B1610">
        <v>14</v>
      </c>
      <c r="C1610">
        <v>2024</v>
      </c>
      <c r="E1610">
        <v>99</v>
      </c>
      <c r="F1610">
        <v>99</v>
      </c>
      <c r="G1610">
        <v>99</v>
      </c>
      <c r="H1610">
        <v>99</v>
      </c>
      <c r="I1610">
        <v>99</v>
      </c>
      <c r="J1610">
        <v>99</v>
      </c>
      <c r="K1610">
        <v>99</v>
      </c>
      <c r="L1610">
        <v>1</v>
      </c>
      <c r="M1610">
        <v>99</v>
      </c>
      <c r="N1610">
        <v>99</v>
      </c>
      <c r="O1610">
        <v>99</v>
      </c>
      <c r="P1610">
        <v>99</v>
      </c>
      <c r="R1610">
        <v>0</v>
      </c>
      <c r="AN1610">
        <v>99</v>
      </c>
      <c r="AO1610">
        <v>99</v>
      </c>
      <c r="AP1610">
        <v>14</v>
      </c>
      <c r="AQ1610">
        <v>99</v>
      </c>
    </row>
    <row r="1611" spans="1:45">
      <c r="A1611">
        <v>23</v>
      </c>
      <c r="B1611">
        <v>15</v>
      </c>
      <c r="C1611">
        <v>2024</v>
      </c>
      <c r="E1611">
        <v>99</v>
      </c>
      <c r="F1611">
        <v>99</v>
      </c>
      <c r="G1611">
        <v>99</v>
      </c>
      <c r="H1611">
        <v>99</v>
      </c>
      <c r="I1611">
        <v>99</v>
      </c>
      <c r="J1611">
        <v>99</v>
      </c>
      <c r="K1611">
        <v>99</v>
      </c>
      <c r="L1611">
        <v>1</v>
      </c>
      <c r="M1611">
        <v>99</v>
      </c>
      <c r="N1611">
        <v>99</v>
      </c>
      <c r="O1611">
        <v>99</v>
      </c>
      <c r="P1611">
        <v>99</v>
      </c>
      <c r="R1611">
        <v>0</v>
      </c>
      <c r="AN1611">
        <v>99</v>
      </c>
      <c r="AO1611">
        <v>99</v>
      </c>
      <c r="AP1611">
        <v>15</v>
      </c>
      <c r="AQ1611">
        <v>99</v>
      </c>
    </row>
    <row r="1612" spans="1:45">
      <c r="A1612">
        <v>23</v>
      </c>
      <c r="B1612">
        <v>16</v>
      </c>
      <c r="C1612">
        <v>2024</v>
      </c>
      <c r="E1612">
        <v>99</v>
      </c>
      <c r="F1612">
        <v>99</v>
      </c>
      <c r="G1612">
        <v>99</v>
      </c>
      <c r="H1612">
        <v>99</v>
      </c>
      <c r="I1612">
        <v>99</v>
      </c>
      <c r="J1612">
        <v>99</v>
      </c>
      <c r="K1612">
        <v>99</v>
      </c>
      <c r="L1612">
        <v>1</v>
      </c>
      <c r="M1612">
        <v>99</v>
      </c>
      <c r="N1612">
        <v>99</v>
      </c>
      <c r="O1612">
        <v>99</v>
      </c>
      <c r="P1612">
        <v>99</v>
      </c>
      <c r="R1612">
        <v>0</v>
      </c>
      <c r="AN1612">
        <v>99</v>
      </c>
      <c r="AO1612">
        <v>99</v>
      </c>
      <c r="AP1612">
        <v>16</v>
      </c>
      <c r="AQ1612">
        <v>99</v>
      </c>
    </row>
    <row r="1613" spans="1:45">
      <c r="A1613">
        <v>23</v>
      </c>
      <c r="B1613">
        <v>17</v>
      </c>
      <c r="C1613">
        <v>2024</v>
      </c>
      <c r="E1613">
        <v>99</v>
      </c>
      <c r="F1613">
        <v>99</v>
      </c>
      <c r="G1613">
        <v>99</v>
      </c>
      <c r="H1613">
        <v>99</v>
      </c>
      <c r="I1613">
        <v>99</v>
      </c>
      <c r="J1613">
        <v>99</v>
      </c>
      <c r="K1613">
        <v>99</v>
      </c>
      <c r="L1613">
        <v>1</v>
      </c>
      <c r="M1613">
        <v>99</v>
      </c>
      <c r="N1613">
        <v>99</v>
      </c>
      <c r="O1613">
        <v>99</v>
      </c>
      <c r="P1613">
        <v>99</v>
      </c>
      <c r="R1613">
        <v>0</v>
      </c>
      <c r="AN1613">
        <v>99</v>
      </c>
      <c r="AO1613">
        <v>99</v>
      </c>
      <c r="AP1613">
        <v>17</v>
      </c>
      <c r="AQ1613">
        <v>99</v>
      </c>
    </row>
    <row r="1614" spans="1:45">
      <c r="A1614">
        <v>23</v>
      </c>
      <c r="B1614">
        <v>18</v>
      </c>
      <c r="C1614">
        <v>2024</v>
      </c>
      <c r="E1614">
        <v>99</v>
      </c>
      <c r="F1614">
        <v>99</v>
      </c>
      <c r="G1614">
        <v>99</v>
      </c>
      <c r="H1614">
        <v>99</v>
      </c>
      <c r="I1614">
        <v>99</v>
      </c>
      <c r="J1614">
        <v>99</v>
      </c>
      <c r="K1614">
        <v>99</v>
      </c>
      <c r="L1614">
        <v>1</v>
      </c>
      <c r="M1614">
        <v>99</v>
      </c>
      <c r="N1614">
        <v>99</v>
      </c>
      <c r="O1614">
        <v>99</v>
      </c>
      <c r="P1614">
        <v>99</v>
      </c>
      <c r="Q1614">
        <v>8</v>
      </c>
      <c r="R1614">
        <v>8</v>
      </c>
      <c r="S1614">
        <v>1</v>
      </c>
      <c r="T1614">
        <v>3.625</v>
      </c>
      <c r="U1614">
        <v>176.02500000000003</v>
      </c>
      <c r="V1614">
        <v>0</v>
      </c>
      <c r="W1614">
        <v>0</v>
      </c>
      <c r="X1614">
        <v>0</v>
      </c>
      <c r="Y1614">
        <v>21.057525376928563</v>
      </c>
      <c r="Z1614">
        <v>0</v>
      </c>
      <c r="AA1614">
        <v>0.69597054535375247</v>
      </c>
      <c r="AC1614">
        <v>34.607509663602954</v>
      </c>
      <c r="AE1614">
        <v>0.39860488290981566</v>
      </c>
      <c r="AF1614">
        <v>0.21472207884883859</v>
      </c>
      <c r="AG1614">
        <v>3502.625</v>
      </c>
      <c r="AH1614">
        <v>100</v>
      </c>
      <c r="AI1614">
        <v>100</v>
      </c>
      <c r="AJ1614">
        <v>1310.629136855656</v>
      </c>
      <c r="AK1614">
        <v>73.714037032031911</v>
      </c>
      <c r="AL1614">
        <v>3.3008900770732725</v>
      </c>
      <c r="AN1614">
        <v>99</v>
      </c>
      <c r="AO1614">
        <v>99</v>
      </c>
      <c r="AP1614">
        <v>21</v>
      </c>
      <c r="AQ1614">
        <v>99</v>
      </c>
      <c r="AR1614">
        <v>213.125</v>
      </c>
      <c r="AS1614">
        <v>18.175180863027375</v>
      </c>
    </row>
    <row r="1615" spans="1:45">
      <c r="A1615">
        <v>23</v>
      </c>
      <c r="B1615">
        <v>19</v>
      </c>
      <c r="C1615">
        <v>2024</v>
      </c>
      <c r="E1615">
        <v>99</v>
      </c>
      <c r="F1615">
        <v>99</v>
      </c>
      <c r="G1615">
        <v>99</v>
      </c>
      <c r="H1615">
        <v>99</v>
      </c>
      <c r="I1615">
        <v>99</v>
      </c>
      <c r="J1615">
        <v>99</v>
      </c>
      <c r="K1615">
        <v>99</v>
      </c>
      <c r="L1615">
        <v>1</v>
      </c>
      <c r="M1615">
        <v>99</v>
      </c>
      <c r="N1615">
        <v>99</v>
      </c>
      <c r="O1615">
        <v>99</v>
      </c>
      <c r="P1615">
        <v>99</v>
      </c>
      <c r="Q1615">
        <v>3</v>
      </c>
      <c r="R1615">
        <v>3</v>
      </c>
      <c r="S1615">
        <v>1</v>
      </c>
      <c r="T1615">
        <v>4</v>
      </c>
      <c r="U1615">
        <v>185.30000000000004</v>
      </c>
      <c r="V1615">
        <v>0</v>
      </c>
      <c r="W1615">
        <v>0</v>
      </c>
      <c r="X1615">
        <v>0</v>
      </c>
      <c r="Y1615">
        <v>11.649320437976439</v>
      </c>
      <c r="Z1615">
        <v>0</v>
      </c>
      <c r="AA1615">
        <v>0.81649658092772603</v>
      </c>
      <c r="AC1615">
        <v>99.52727724251325</v>
      </c>
      <c r="AE1615">
        <v>9.0144230769230782E-2</v>
      </c>
      <c r="AF1615">
        <v>4.5574778381469859E-2</v>
      </c>
      <c r="AG1615">
        <v>3734</v>
      </c>
      <c r="AH1615">
        <v>100</v>
      </c>
      <c r="AI1615">
        <v>100</v>
      </c>
      <c r="AJ1615">
        <v>709.67927028106624</v>
      </c>
      <c r="AK1615">
        <v>6.1551875719669491</v>
      </c>
      <c r="AL1615">
        <v>15.819579996059179</v>
      </c>
      <c r="AN1615">
        <v>99</v>
      </c>
      <c r="AO1615">
        <v>99</v>
      </c>
      <c r="AP1615">
        <v>22</v>
      </c>
      <c r="AQ1615">
        <v>99</v>
      </c>
      <c r="AR1615">
        <v>220.3333333333334</v>
      </c>
      <c r="AS1615">
        <v>17.322576599301591</v>
      </c>
    </row>
    <row r="1616" spans="1:45">
      <c r="A1616">
        <v>23</v>
      </c>
      <c r="B1616">
        <v>20</v>
      </c>
      <c r="C1616">
        <v>2024</v>
      </c>
      <c r="E1616">
        <v>99</v>
      </c>
      <c r="F1616">
        <v>99</v>
      </c>
      <c r="G1616">
        <v>99</v>
      </c>
      <c r="H1616">
        <v>99</v>
      </c>
      <c r="I1616">
        <v>99</v>
      </c>
      <c r="J1616">
        <v>99</v>
      </c>
      <c r="K1616">
        <v>99</v>
      </c>
      <c r="L1616">
        <v>1</v>
      </c>
      <c r="M1616">
        <v>99</v>
      </c>
      <c r="N1616">
        <v>99</v>
      </c>
      <c r="O1616">
        <v>99</v>
      </c>
      <c r="P1616">
        <v>99</v>
      </c>
      <c r="Q1616">
        <v>9</v>
      </c>
      <c r="R1616">
        <v>10</v>
      </c>
      <c r="S1616">
        <v>1</v>
      </c>
      <c r="T1616">
        <v>3.4</v>
      </c>
      <c r="U1616">
        <v>174.1</v>
      </c>
      <c r="V1616">
        <v>0</v>
      </c>
      <c r="W1616">
        <v>0</v>
      </c>
      <c r="X1616">
        <v>0</v>
      </c>
      <c r="Y1616">
        <v>13.348258313353348</v>
      </c>
      <c r="Z1616">
        <v>0</v>
      </c>
      <c r="AA1616">
        <v>0.91651513899116821</v>
      </c>
      <c r="AC1616">
        <v>1.9617650642952349</v>
      </c>
      <c r="AE1616">
        <v>0.58927519151443708</v>
      </c>
      <c r="AF1616">
        <v>0.33029265522853646</v>
      </c>
      <c r="AG1616">
        <v>2629.2</v>
      </c>
      <c r="AH1616">
        <v>100</v>
      </c>
      <c r="AI1616">
        <v>100</v>
      </c>
      <c r="AJ1616">
        <v>901.70536207787995</v>
      </c>
      <c r="AK1616">
        <v>11.52639911302879</v>
      </c>
      <c r="AL1616">
        <v>65.440777198814388</v>
      </c>
      <c r="AN1616">
        <v>99</v>
      </c>
      <c r="AO1616">
        <v>99</v>
      </c>
      <c r="AP1616">
        <v>23</v>
      </c>
      <c r="AQ1616">
        <v>99</v>
      </c>
      <c r="AR1616">
        <v>213.3</v>
      </c>
      <c r="AS1616">
        <v>17.944456601083964</v>
      </c>
    </row>
    <row r="1617" spans="1:45">
      <c r="A1617">
        <v>23</v>
      </c>
      <c r="B1617">
        <v>21</v>
      </c>
      <c r="C1617">
        <v>2024</v>
      </c>
      <c r="E1617">
        <v>99</v>
      </c>
      <c r="F1617">
        <v>99</v>
      </c>
      <c r="G1617">
        <v>99</v>
      </c>
      <c r="H1617">
        <v>99</v>
      </c>
      <c r="I1617">
        <v>99</v>
      </c>
      <c r="J1617">
        <v>99</v>
      </c>
      <c r="K1617">
        <v>99</v>
      </c>
      <c r="L1617">
        <v>1</v>
      </c>
      <c r="M1617">
        <v>99</v>
      </c>
      <c r="N1617">
        <v>99</v>
      </c>
      <c r="O1617">
        <v>99</v>
      </c>
      <c r="P1617">
        <v>99</v>
      </c>
      <c r="Q1617">
        <v>1</v>
      </c>
      <c r="R1617">
        <v>1</v>
      </c>
      <c r="S1617">
        <v>1</v>
      </c>
      <c r="T1617">
        <v>3</v>
      </c>
      <c r="U1617">
        <v>204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E1617">
        <v>4.4782803403493054E-2</v>
      </c>
      <c r="AF1617">
        <v>2.6344927942747808E-2</v>
      </c>
      <c r="AG1617">
        <v>3588</v>
      </c>
      <c r="AH1617">
        <v>100</v>
      </c>
      <c r="AI1617">
        <v>100</v>
      </c>
      <c r="AJ1617">
        <v>0</v>
      </c>
      <c r="AN1617">
        <v>99</v>
      </c>
      <c r="AO1617">
        <v>99</v>
      </c>
      <c r="AP1617">
        <v>24</v>
      </c>
      <c r="AQ1617">
        <v>99</v>
      </c>
      <c r="AR1617">
        <v>225</v>
      </c>
      <c r="AS1617">
        <v>17.909465020576128</v>
      </c>
    </row>
    <row r="1618" spans="1:45">
      <c r="A1618">
        <v>23</v>
      </c>
      <c r="B1618">
        <v>22</v>
      </c>
      <c r="C1618">
        <v>2024</v>
      </c>
      <c r="E1618">
        <v>99</v>
      </c>
      <c r="F1618">
        <v>99</v>
      </c>
      <c r="G1618">
        <v>99</v>
      </c>
      <c r="H1618">
        <v>99</v>
      </c>
      <c r="I1618">
        <v>99</v>
      </c>
      <c r="J1618">
        <v>99</v>
      </c>
      <c r="K1618">
        <v>99</v>
      </c>
      <c r="L1618">
        <v>1</v>
      </c>
      <c r="M1618">
        <v>99</v>
      </c>
      <c r="N1618">
        <v>99</v>
      </c>
      <c r="O1618">
        <v>99</v>
      </c>
      <c r="P1618">
        <v>99</v>
      </c>
      <c r="Q1618">
        <v>1</v>
      </c>
      <c r="R1618">
        <v>1</v>
      </c>
      <c r="S1618">
        <v>1</v>
      </c>
      <c r="T1618">
        <v>2</v>
      </c>
      <c r="U1618">
        <v>145.20000000000005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E1618">
        <v>0.11547344110854502</v>
      </c>
      <c r="AF1618">
        <v>5.0172389843615592E-2</v>
      </c>
      <c r="AG1618">
        <v>2386</v>
      </c>
      <c r="AH1618">
        <v>100</v>
      </c>
      <c r="AI1618">
        <v>100</v>
      </c>
      <c r="AJ1618">
        <v>0</v>
      </c>
      <c r="AN1618">
        <v>99</v>
      </c>
      <c r="AO1618">
        <v>99</v>
      </c>
      <c r="AP1618">
        <v>25</v>
      </c>
      <c r="AQ1618">
        <v>99</v>
      </c>
      <c r="AR1618">
        <v>207</v>
      </c>
      <c r="AS1618">
        <v>16.347711540232901</v>
      </c>
    </row>
    <row r="1619" spans="1:45">
      <c r="A1619">
        <v>23</v>
      </c>
      <c r="B1619">
        <v>23</v>
      </c>
      <c r="C1619">
        <v>2024</v>
      </c>
      <c r="E1619">
        <v>99</v>
      </c>
      <c r="F1619">
        <v>99</v>
      </c>
      <c r="G1619">
        <v>99</v>
      </c>
      <c r="H1619">
        <v>99</v>
      </c>
      <c r="I1619">
        <v>99</v>
      </c>
      <c r="J1619">
        <v>99</v>
      </c>
      <c r="K1619">
        <v>99</v>
      </c>
      <c r="L1619">
        <v>1</v>
      </c>
      <c r="M1619">
        <v>99</v>
      </c>
      <c r="N1619">
        <v>99</v>
      </c>
      <c r="O1619">
        <v>99</v>
      </c>
      <c r="P1619">
        <v>99</v>
      </c>
      <c r="R1619">
        <v>0</v>
      </c>
      <c r="AN1619">
        <v>99</v>
      </c>
      <c r="AO1619">
        <v>99</v>
      </c>
      <c r="AP1619">
        <v>26</v>
      </c>
      <c r="AQ1619">
        <v>99</v>
      </c>
    </row>
    <row r="1620" spans="1:45">
      <c r="A1620">
        <v>23</v>
      </c>
      <c r="B1620">
        <v>24</v>
      </c>
      <c r="C1620">
        <v>2024</v>
      </c>
      <c r="E1620">
        <v>99</v>
      </c>
      <c r="F1620">
        <v>99</v>
      </c>
      <c r="G1620">
        <v>99</v>
      </c>
      <c r="H1620">
        <v>99</v>
      </c>
      <c r="I1620">
        <v>99</v>
      </c>
      <c r="J1620">
        <v>99</v>
      </c>
      <c r="K1620">
        <v>99</v>
      </c>
      <c r="L1620">
        <v>1</v>
      </c>
      <c r="M1620">
        <v>99</v>
      </c>
      <c r="N1620">
        <v>99</v>
      </c>
      <c r="O1620">
        <v>99</v>
      </c>
      <c r="P1620">
        <v>99</v>
      </c>
      <c r="Q1620">
        <v>3</v>
      </c>
      <c r="R1620">
        <v>3</v>
      </c>
      <c r="S1620">
        <v>1</v>
      </c>
      <c r="T1620">
        <v>2</v>
      </c>
      <c r="U1620">
        <v>134.83333333333337</v>
      </c>
      <c r="V1620">
        <v>0</v>
      </c>
      <c r="W1620">
        <v>0</v>
      </c>
      <c r="X1620">
        <v>0</v>
      </c>
      <c r="Y1620">
        <v>4.123375100839441</v>
      </c>
      <c r="Z1620">
        <v>0</v>
      </c>
      <c r="AA1620">
        <v>0</v>
      </c>
      <c r="AE1620">
        <v>0.93167701863354069</v>
      </c>
      <c r="AF1620">
        <v>0.58259698547468353</v>
      </c>
      <c r="AG1620">
        <v>3046.3333333333335</v>
      </c>
      <c r="AH1620">
        <v>100</v>
      </c>
      <c r="AI1620">
        <v>100</v>
      </c>
      <c r="AJ1620">
        <v>825.94000320173893</v>
      </c>
      <c r="AK1620">
        <v>-79.232143725316291</v>
      </c>
      <c r="AN1620">
        <v>99</v>
      </c>
      <c r="AO1620">
        <v>99</v>
      </c>
      <c r="AP1620">
        <v>27</v>
      </c>
      <c r="AQ1620">
        <v>99</v>
      </c>
      <c r="AR1620">
        <v>205.33333333333337</v>
      </c>
      <c r="AS1620">
        <v>15.882072810554037</v>
      </c>
    </row>
    <row r="1621" spans="1:45">
      <c r="A1621">
        <v>23</v>
      </c>
      <c r="B1621">
        <v>25</v>
      </c>
      <c r="C1621">
        <v>2024</v>
      </c>
      <c r="E1621">
        <v>99</v>
      </c>
      <c r="F1621">
        <v>99</v>
      </c>
      <c r="G1621">
        <v>99</v>
      </c>
      <c r="H1621">
        <v>99</v>
      </c>
      <c r="I1621">
        <v>99</v>
      </c>
      <c r="J1621">
        <v>99</v>
      </c>
      <c r="K1621">
        <v>99</v>
      </c>
      <c r="L1621">
        <v>1</v>
      </c>
      <c r="M1621">
        <v>99</v>
      </c>
      <c r="N1621">
        <v>99</v>
      </c>
      <c r="O1621">
        <v>99</v>
      </c>
      <c r="P1621">
        <v>99</v>
      </c>
      <c r="R1621">
        <v>0</v>
      </c>
      <c r="AN1621">
        <v>99</v>
      </c>
      <c r="AO1621">
        <v>99</v>
      </c>
      <c r="AP1621">
        <v>28</v>
      </c>
      <c r="AQ1621">
        <v>99</v>
      </c>
    </row>
    <row r="1622" spans="1:45">
      <c r="A1622">
        <v>23</v>
      </c>
      <c r="B1622">
        <v>26</v>
      </c>
      <c r="C1622">
        <v>2024</v>
      </c>
      <c r="E1622">
        <v>99</v>
      </c>
      <c r="F1622">
        <v>99</v>
      </c>
      <c r="G1622">
        <v>99</v>
      </c>
      <c r="H1622">
        <v>99</v>
      </c>
      <c r="I1622">
        <v>99</v>
      </c>
      <c r="J1622">
        <v>99</v>
      </c>
      <c r="K1622">
        <v>99</v>
      </c>
      <c r="L1622">
        <v>1</v>
      </c>
      <c r="M1622">
        <v>99</v>
      </c>
      <c r="N1622">
        <v>99</v>
      </c>
      <c r="O1622">
        <v>99</v>
      </c>
      <c r="P1622">
        <v>99</v>
      </c>
      <c r="Q1622">
        <v>2</v>
      </c>
      <c r="R1622">
        <v>2</v>
      </c>
      <c r="S1622">
        <v>1</v>
      </c>
      <c r="T1622">
        <v>3</v>
      </c>
      <c r="U1622">
        <v>90.75</v>
      </c>
      <c r="V1622">
        <v>0</v>
      </c>
      <c r="W1622">
        <v>0</v>
      </c>
      <c r="X1622">
        <v>0</v>
      </c>
      <c r="Y1622">
        <v>10.75</v>
      </c>
      <c r="Z1622">
        <v>0</v>
      </c>
      <c r="AA1622">
        <v>0</v>
      </c>
      <c r="AE1622">
        <v>1.1299435028248583</v>
      </c>
      <c r="AF1622">
        <v>0.65995920252202611</v>
      </c>
      <c r="AG1622">
        <v>5318</v>
      </c>
      <c r="AH1622">
        <v>100</v>
      </c>
      <c r="AI1622">
        <v>100</v>
      </c>
      <c r="AJ1622">
        <v>1126</v>
      </c>
      <c r="AK1622">
        <v>100</v>
      </c>
      <c r="AN1622">
        <v>99</v>
      </c>
      <c r="AO1622">
        <v>99</v>
      </c>
      <c r="AP1622">
        <v>29</v>
      </c>
      <c r="AQ1622">
        <v>99</v>
      </c>
      <c r="AR1622">
        <v>175</v>
      </c>
      <c r="AS1622">
        <v>16.886520937564661</v>
      </c>
    </row>
    <row r="1623" spans="1:45">
      <c r="A1623">
        <v>23</v>
      </c>
      <c r="B1623">
        <v>27</v>
      </c>
      <c r="C1623">
        <v>2024</v>
      </c>
      <c r="E1623">
        <v>99</v>
      </c>
      <c r="F1623">
        <v>99</v>
      </c>
      <c r="G1623">
        <v>99</v>
      </c>
      <c r="H1623">
        <v>99</v>
      </c>
      <c r="I1623">
        <v>99</v>
      </c>
      <c r="J1623">
        <v>99</v>
      </c>
      <c r="K1623">
        <v>99</v>
      </c>
      <c r="L1623">
        <v>1</v>
      </c>
      <c r="M1623">
        <v>99</v>
      </c>
      <c r="N1623">
        <v>99</v>
      </c>
      <c r="O1623">
        <v>99</v>
      </c>
      <c r="P1623">
        <v>99</v>
      </c>
      <c r="R1623">
        <v>0</v>
      </c>
      <c r="AN1623">
        <v>99</v>
      </c>
      <c r="AO1623">
        <v>99</v>
      </c>
      <c r="AP1623">
        <v>30</v>
      </c>
      <c r="AQ1623">
        <v>99</v>
      </c>
    </row>
    <row r="1624" spans="1:45">
      <c r="A1624">
        <v>23</v>
      </c>
      <c r="B1624">
        <v>28</v>
      </c>
      <c r="C1624">
        <v>2024</v>
      </c>
      <c r="E1624">
        <v>99</v>
      </c>
      <c r="F1624">
        <v>99</v>
      </c>
      <c r="G1624">
        <v>99</v>
      </c>
      <c r="H1624">
        <v>99</v>
      </c>
      <c r="I1624">
        <v>99</v>
      </c>
      <c r="J1624">
        <v>99</v>
      </c>
      <c r="K1624">
        <v>99</v>
      </c>
      <c r="L1624">
        <v>1</v>
      </c>
      <c r="M1624">
        <v>99</v>
      </c>
      <c r="N1624">
        <v>99</v>
      </c>
      <c r="O1624">
        <v>99</v>
      </c>
      <c r="P1624">
        <v>99</v>
      </c>
      <c r="R1624">
        <v>0</v>
      </c>
      <c r="AN1624">
        <v>99</v>
      </c>
      <c r="AO1624">
        <v>99</v>
      </c>
      <c r="AP1624">
        <v>31</v>
      </c>
      <c r="AQ1624">
        <v>99</v>
      </c>
    </row>
    <row r="1625" spans="1:45">
      <c r="A1625">
        <v>23</v>
      </c>
      <c r="B1625">
        <v>29</v>
      </c>
      <c r="C1625">
        <v>2024</v>
      </c>
      <c r="E1625">
        <v>99</v>
      </c>
      <c r="F1625">
        <v>99</v>
      </c>
      <c r="G1625">
        <v>99</v>
      </c>
      <c r="H1625">
        <v>99</v>
      </c>
      <c r="I1625">
        <v>99</v>
      </c>
      <c r="J1625">
        <v>99</v>
      </c>
      <c r="K1625">
        <v>99</v>
      </c>
      <c r="L1625">
        <v>1</v>
      </c>
      <c r="M1625">
        <v>99</v>
      </c>
      <c r="N1625">
        <v>99</v>
      </c>
      <c r="O1625">
        <v>99</v>
      </c>
      <c r="P1625">
        <v>99</v>
      </c>
      <c r="R1625">
        <v>0</v>
      </c>
      <c r="AN1625">
        <v>99</v>
      </c>
      <c r="AO1625">
        <v>99</v>
      </c>
      <c r="AP1625">
        <v>32</v>
      </c>
      <c r="AQ1625">
        <v>99</v>
      </c>
    </row>
    <row r="1626" spans="1:45">
      <c r="A1626">
        <v>23</v>
      </c>
      <c r="B1626">
        <v>30</v>
      </c>
      <c r="C1626">
        <v>2024</v>
      </c>
      <c r="E1626">
        <v>99</v>
      </c>
      <c r="F1626">
        <v>99</v>
      </c>
      <c r="G1626">
        <v>99</v>
      </c>
      <c r="H1626">
        <v>99</v>
      </c>
      <c r="I1626">
        <v>99</v>
      </c>
      <c r="J1626">
        <v>99</v>
      </c>
      <c r="K1626">
        <v>99</v>
      </c>
      <c r="L1626">
        <v>1</v>
      </c>
      <c r="M1626">
        <v>99</v>
      </c>
      <c r="N1626">
        <v>99</v>
      </c>
      <c r="O1626">
        <v>99</v>
      </c>
      <c r="P1626">
        <v>99</v>
      </c>
      <c r="R1626">
        <v>0</v>
      </c>
      <c r="AN1626">
        <v>99</v>
      </c>
      <c r="AO1626">
        <v>99</v>
      </c>
      <c r="AP1626">
        <v>33</v>
      </c>
      <c r="AQ1626">
        <v>99</v>
      </c>
    </row>
    <row r="1627" spans="1:45">
      <c r="A1627">
        <v>23</v>
      </c>
      <c r="B1627">
        <v>31</v>
      </c>
      <c r="C1627">
        <v>2024</v>
      </c>
      <c r="E1627">
        <v>99</v>
      </c>
      <c r="F1627">
        <v>99</v>
      </c>
      <c r="G1627">
        <v>99</v>
      </c>
      <c r="H1627">
        <v>99</v>
      </c>
      <c r="I1627">
        <v>99</v>
      </c>
      <c r="J1627">
        <v>99</v>
      </c>
      <c r="K1627">
        <v>99</v>
      </c>
      <c r="L1627">
        <v>1</v>
      </c>
      <c r="M1627">
        <v>99</v>
      </c>
      <c r="N1627">
        <v>99</v>
      </c>
      <c r="O1627">
        <v>99</v>
      </c>
      <c r="P1627">
        <v>99</v>
      </c>
      <c r="R1627">
        <v>0</v>
      </c>
      <c r="AN1627">
        <v>99</v>
      </c>
      <c r="AO1627">
        <v>99</v>
      </c>
      <c r="AP1627">
        <v>34</v>
      </c>
      <c r="AQ1627">
        <v>99</v>
      </c>
    </row>
    <row r="1628" spans="1:45">
      <c r="A1628">
        <v>23</v>
      </c>
      <c r="B1628">
        <v>32</v>
      </c>
      <c r="C1628">
        <v>2024</v>
      </c>
      <c r="E1628">
        <v>99</v>
      </c>
      <c r="F1628">
        <v>99</v>
      </c>
      <c r="G1628">
        <v>99</v>
      </c>
      <c r="H1628">
        <v>99</v>
      </c>
      <c r="I1628">
        <v>99</v>
      </c>
      <c r="J1628">
        <v>99</v>
      </c>
      <c r="K1628">
        <v>99</v>
      </c>
      <c r="L1628">
        <v>1</v>
      </c>
      <c r="M1628">
        <v>99</v>
      </c>
      <c r="N1628">
        <v>99</v>
      </c>
      <c r="O1628">
        <v>99</v>
      </c>
      <c r="P1628">
        <v>99</v>
      </c>
      <c r="R1628">
        <v>0</v>
      </c>
      <c r="AN1628">
        <v>99</v>
      </c>
      <c r="AO1628">
        <v>99</v>
      </c>
      <c r="AP1628">
        <v>39</v>
      </c>
      <c r="AQ1628">
        <v>99</v>
      </c>
    </row>
    <row r="1629" spans="1:45">
      <c r="A1629">
        <v>23</v>
      </c>
      <c r="B1629">
        <v>33</v>
      </c>
      <c r="C1629">
        <v>2024</v>
      </c>
      <c r="E1629">
        <v>99</v>
      </c>
      <c r="F1629">
        <v>99</v>
      </c>
      <c r="G1629">
        <v>99</v>
      </c>
      <c r="H1629">
        <v>99</v>
      </c>
      <c r="I1629">
        <v>99</v>
      </c>
      <c r="J1629">
        <v>99</v>
      </c>
      <c r="K1629">
        <v>99</v>
      </c>
      <c r="L1629">
        <v>1</v>
      </c>
      <c r="M1629">
        <v>99</v>
      </c>
      <c r="N1629">
        <v>99</v>
      </c>
      <c r="O1629">
        <v>99</v>
      </c>
      <c r="P1629">
        <v>99</v>
      </c>
      <c r="R1629">
        <v>0</v>
      </c>
      <c r="AN1629">
        <v>99</v>
      </c>
      <c r="AO1629">
        <v>99</v>
      </c>
      <c r="AP1629">
        <v>40</v>
      </c>
      <c r="AQ1629">
        <v>99</v>
      </c>
    </row>
    <row r="1630" spans="1:45">
      <c r="A1630">
        <v>23</v>
      </c>
      <c r="B1630">
        <v>34</v>
      </c>
      <c r="C1630">
        <v>2024</v>
      </c>
      <c r="E1630">
        <v>99</v>
      </c>
      <c r="F1630">
        <v>99</v>
      </c>
      <c r="G1630">
        <v>99</v>
      </c>
      <c r="H1630">
        <v>99</v>
      </c>
      <c r="I1630">
        <v>99</v>
      </c>
      <c r="J1630">
        <v>99</v>
      </c>
      <c r="K1630">
        <v>99</v>
      </c>
      <c r="L1630">
        <v>1</v>
      </c>
      <c r="M1630">
        <v>99</v>
      </c>
      <c r="N1630">
        <v>99</v>
      </c>
      <c r="O1630">
        <v>99</v>
      </c>
      <c r="P1630">
        <v>99</v>
      </c>
      <c r="Q1630">
        <v>62</v>
      </c>
      <c r="R1630">
        <v>76</v>
      </c>
      <c r="S1630">
        <v>1</v>
      </c>
      <c r="T1630">
        <v>4.3157894736842097</v>
      </c>
      <c r="U1630">
        <v>212.84605263157889</v>
      </c>
      <c r="V1630">
        <v>0</v>
      </c>
      <c r="W1630">
        <v>7.8947368421052637</v>
      </c>
      <c r="X1630">
        <v>0</v>
      </c>
      <c r="Y1630">
        <v>33.335769633381489</v>
      </c>
      <c r="Z1630">
        <v>0</v>
      </c>
      <c r="AA1630">
        <v>1.4254318488369297</v>
      </c>
      <c r="AC1630">
        <v>8.8275585362931608</v>
      </c>
      <c r="AE1630">
        <v>3.3115468409586057</v>
      </c>
      <c r="AF1630">
        <v>2.2469979464019803</v>
      </c>
      <c r="AG1630">
        <v>2271.3157894736846</v>
      </c>
      <c r="AH1630">
        <v>100</v>
      </c>
      <c r="AI1630">
        <v>100</v>
      </c>
      <c r="AJ1630">
        <v>876.07833119092288</v>
      </c>
      <c r="AK1630">
        <v>-18.234365651738081</v>
      </c>
      <c r="AL1630">
        <v>-20.922968862576656</v>
      </c>
      <c r="AN1630">
        <v>99</v>
      </c>
      <c r="AO1630">
        <v>99</v>
      </c>
      <c r="AP1630">
        <v>98</v>
      </c>
      <c r="AQ1630">
        <v>99</v>
      </c>
      <c r="AR1630">
        <v>223.68421052631575</v>
      </c>
      <c r="AS1630">
        <v>18.901191217319752</v>
      </c>
    </row>
    <row r="1631" spans="1:45">
      <c r="A1631">
        <v>23</v>
      </c>
      <c r="B1631">
        <v>35</v>
      </c>
      <c r="C1631">
        <v>2024</v>
      </c>
      <c r="E1631">
        <v>99</v>
      </c>
      <c r="F1631">
        <v>99</v>
      </c>
      <c r="G1631">
        <v>99</v>
      </c>
      <c r="H1631">
        <v>99</v>
      </c>
      <c r="I1631">
        <v>99</v>
      </c>
      <c r="J1631">
        <v>99</v>
      </c>
      <c r="K1631">
        <v>99</v>
      </c>
      <c r="L1631">
        <v>1</v>
      </c>
      <c r="M1631">
        <v>99</v>
      </c>
      <c r="N1631">
        <v>99</v>
      </c>
      <c r="O1631">
        <v>99</v>
      </c>
      <c r="P1631">
        <v>99</v>
      </c>
      <c r="Q1631">
        <v>6</v>
      </c>
      <c r="R1631">
        <v>6</v>
      </c>
      <c r="S1631">
        <v>1</v>
      </c>
      <c r="T1631">
        <v>4.6666666666666679</v>
      </c>
      <c r="U1631">
        <v>224.80000000000004</v>
      </c>
      <c r="V1631">
        <v>0</v>
      </c>
      <c r="W1631">
        <v>0</v>
      </c>
      <c r="X1631">
        <v>0</v>
      </c>
      <c r="Y1631">
        <v>24.861415888882657</v>
      </c>
      <c r="Z1631">
        <v>0</v>
      </c>
      <c r="AA1631">
        <v>1.2472191289246459</v>
      </c>
      <c r="AC1631">
        <v>-75.196537298320806</v>
      </c>
      <c r="AE1631">
        <v>2.1897810218978111</v>
      </c>
      <c r="AF1631">
        <v>1.6346158507322324</v>
      </c>
      <c r="AG1631">
        <v>1991.8333333333328</v>
      </c>
      <c r="AH1631">
        <v>100</v>
      </c>
      <c r="AI1631">
        <v>0</v>
      </c>
      <c r="AJ1631">
        <v>277.39587636124406</v>
      </c>
      <c r="AK1631">
        <v>27.932711468410304</v>
      </c>
      <c r="AL1631">
        <v>-64.809084794146543</v>
      </c>
      <c r="AN1631">
        <v>99</v>
      </c>
      <c r="AO1631">
        <v>99</v>
      </c>
      <c r="AP1631">
        <v>99</v>
      </c>
      <c r="AQ1631">
        <v>99</v>
      </c>
      <c r="AR1631">
        <v>228.1666666666666</v>
      </c>
      <c r="AS1631">
        <v>18.88442200096631</v>
      </c>
    </row>
    <row r="1632" spans="1:45">
      <c r="A1632">
        <v>23</v>
      </c>
      <c r="B1632">
        <v>36</v>
      </c>
      <c r="C1632">
        <v>2024</v>
      </c>
      <c r="E1632">
        <v>99</v>
      </c>
      <c r="F1632">
        <v>99</v>
      </c>
      <c r="G1632">
        <v>99</v>
      </c>
      <c r="H1632">
        <v>99</v>
      </c>
      <c r="I1632">
        <v>99</v>
      </c>
      <c r="J1632">
        <v>99</v>
      </c>
      <c r="K1632">
        <v>99</v>
      </c>
      <c r="L1632">
        <v>2</v>
      </c>
      <c r="M1632">
        <v>99</v>
      </c>
      <c r="N1632">
        <v>99</v>
      </c>
      <c r="O1632">
        <v>99</v>
      </c>
      <c r="P1632">
        <v>99</v>
      </c>
      <c r="Q1632">
        <v>3279</v>
      </c>
      <c r="R1632">
        <v>6133</v>
      </c>
      <c r="S1632">
        <v>2</v>
      </c>
      <c r="T1632">
        <v>5.8219468449372247</v>
      </c>
      <c r="U1632">
        <v>249.12745801402312</v>
      </c>
      <c r="V1632">
        <v>0</v>
      </c>
      <c r="W1632">
        <v>30.751671286482956</v>
      </c>
      <c r="X1632">
        <v>3.2610467960215231E-2</v>
      </c>
      <c r="Y1632">
        <v>21.185001863125976</v>
      </c>
      <c r="Z1632">
        <v>0</v>
      </c>
      <c r="AA1632">
        <v>1.351579684304576</v>
      </c>
      <c r="AC1632">
        <v>19.014836528510514</v>
      </c>
      <c r="AE1632">
        <v>19.220885044502943</v>
      </c>
      <c r="AF1632">
        <v>16.147918952744845</v>
      </c>
      <c r="AG1632">
        <v>2106.9016794390996</v>
      </c>
      <c r="AH1632">
        <v>99.983694766019866</v>
      </c>
      <c r="AI1632">
        <v>0</v>
      </c>
      <c r="AJ1632">
        <v>543.62224677566098</v>
      </c>
      <c r="AK1632">
        <v>9.3928313016283589</v>
      </c>
      <c r="AL1632">
        <v>-9.6293104923186323</v>
      </c>
      <c r="AN1632">
        <v>99</v>
      </c>
      <c r="AO1632">
        <v>99</v>
      </c>
      <c r="AP1632">
        <v>1</v>
      </c>
      <c r="AQ1632">
        <v>99</v>
      </c>
      <c r="AR1632">
        <v>224.74889939670632</v>
      </c>
      <c r="AS1632">
        <v>21.924612862196497</v>
      </c>
    </row>
    <row r="1633" spans="1:45">
      <c r="A1633">
        <v>23</v>
      </c>
      <c r="B1633">
        <v>37</v>
      </c>
      <c r="C1633">
        <v>2024</v>
      </c>
      <c r="E1633">
        <v>99</v>
      </c>
      <c r="F1633">
        <v>99</v>
      </c>
      <c r="G1633">
        <v>99</v>
      </c>
      <c r="H1633">
        <v>99</v>
      </c>
      <c r="I1633">
        <v>99</v>
      </c>
      <c r="J1633">
        <v>99</v>
      </c>
      <c r="K1633">
        <v>99</v>
      </c>
      <c r="L1633">
        <v>2</v>
      </c>
      <c r="M1633">
        <v>99</v>
      </c>
      <c r="N1633">
        <v>99</v>
      </c>
      <c r="O1633">
        <v>99</v>
      </c>
      <c r="P1633">
        <v>99</v>
      </c>
      <c r="Q1633">
        <v>94</v>
      </c>
      <c r="R1633">
        <v>172</v>
      </c>
      <c r="S1633">
        <v>2</v>
      </c>
      <c r="T1633">
        <v>7.0872093023255847</v>
      </c>
      <c r="U1633">
        <v>208.42790697674408</v>
      </c>
      <c r="V1633">
        <v>0</v>
      </c>
      <c r="W1633">
        <v>70.930232558139551</v>
      </c>
      <c r="X1633">
        <v>0</v>
      </c>
      <c r="Y1633">
        <v>18.326995282488472</v>
      </c>
      <c r="Z1633">
        <v>0</v>
      </c>
      <c r="AA1633">
        <v>1.3022606919050119</v>
      </c>
      <c r="AC1633">
        <v>25.814140103086544</v>
      </c>
      <c r="AE1633">
        <v>33.59375</v>
      </c>
      <c r="AF1633">
        <v>33.222559342547406</v>
      </c>
      <c r="AG1633">
        <v>2189.8139534883726</v>
      </c>
      <c r="AH1633">
        <v>100</v>
      </c>
      <c r="AI1633">
        <v>0</v>
      </c>
      <c r="AJ1633">
        <v>544.25095766712195</v>
      </c>
      <c r="AK1633">
        <v>2.6109073387632054E-3</v>
      </c>
      <c r="AL1633">
        <v>-4.8711322462252626</v>
      </c>
      <c r="AN1633">
        <v>99</v>
      </c>
      <c r="AO1633">
        <v>99</v>
      </c>
      <c r="AP1633">
        <v>2</v>
      </c>
      <c r="AQ1633">
        <v>99</v>
      </c>
      <c r="AR1633">
        <v>210.17441860465112</v>
      </c>
      <c r="AS1633">
        <v>22.419457497655937</v>
      </c>
    </row>
    <row r="1634" spans="1:45">
      <c r="A1634">
        <v>23</v>
      </c>
      <c r="B1634">
        <v>38</v>
      </c>
      <c r="C1634">
        <v>2024</v>
      </c>
      <c r="E1634">
        <v>99</v>
      </c>
      <c r="F1634">
        <v>99</v>
      </c>
      <c r="G1634">
        <v>99</v>
      </c>
      <c r="H1634">
        <v>99</v>
      </c>
      <c r="I1634">
        <v>99</v>
      </c>
      <c r="J1634">
        <v>99</v>
      </c>
      <c r="K1634">
        <v>99</v>
      </c>
      <c r="L1634">
        <v>2</v>
      </c>
      <c r="M1634">
        <v>99</v>
      </c>
      <c r="N1634">
        <v>99</v>
      </c>
      <c r="O1634">
        <v>99</v>
      </c>
      <c r="P1634">
        <v>99</v>
      </c>
      <c r="Q1634">
        <v>62</v>
      </c>
      <c r="R1634">
        <v>77</v>
      </c>
      <c r="S1634">
        <v>2</v>
      </c>
      <c r="T1634">
        <v>6.7922077922077904</v>
      </c>
      <c r="U1634">
        <v>187.17272727272729</v>
      </c>
      <c r="V1634">
        <v>0</v>
      </c>
      <c r="W1634">
        <v>61.038961038961048</v>
      </c>
      <c r="X1634">
        <v>0</v>
      </c>
      <c r="Y1634">
        <v>23.745887607673456</v>
      </c>
      <c r="Z1634">
        <v>0</v>
      </c>
      <c r="AA1634">
        <v>1.5061575980185977</v>
      </c>
      <c r="AC1634">
        <v>17.548280485333205</v>
      </c>
      <c r="AE1634">
        <v>23.987538940809969</v>
      </c>
      <c r="AF1634">
        <v>20.404167392236889</v>
      </c>
      <c r="AG1634">
        <v>2580.0389610389607</v>
      </c>
      <c r="AH1634">
        <v>100</v>
      </c>
      <c r="AI1634">
        <v>0</v>
      </c>
      <c r="AJ1634">
        <v>1061.6592434163556</v>
      </c>
      <c r="AK1634">
        <v>-10.704898573346794</v>
      </c>
      <c r="AL1634">
        <v>-25.720506327672322</v>
      </c>
      <c r="AN1634">
        <v>99</v>
      </c>
      <c r="AO1634">
        <v>99</v>
      </c>
      <c r="AP1634">
        <v>3</v>
      </c>
      <c r="AQ1634">
        <v>99</v>
      </c>
      <c r="AR1634">
        <v>200.85714285714289</v>
      </c>
      <c r="AS1634">
        <v>23.003781013713041</v>
      </c>
    </row>
    <row r="1635" spans="1:45">
      <c r="A1635">
        <v>23</v>
      </c>
      <c r="B1635">
        <v>39</v>
      </c>
      <c r="C1635">
        <v>2024</v>
      </c>
      <c r="E1635">
        <v>99</v>
      </c>
      <c r="F1635">
        <v>99</v>
      </c>
      <c r="G1635">
        <v>99</v>
      </c>
      <c r="H1635">
        <v>99</v>
      </c>
      <c r="I1635">
        <v>99</v>
      </c>
      <c r="J1635">
        <v>99</v>
      </c>
      <c r="K1635">
        <v>99</v>
      </c>
      <c r="L1635">
        <v>2</v>
      </c>
      <c r="M1635">
        <v>99</v>
      </c>
      <c r="N1635">
        <v>99</v>
      </c>
      <c r="O1635">
        <v>99</v>
      </c>
      <c r="P1635">
        <v>99</v>
      </c>
      <c r="Q1635">
        <v>17</v>
      </c>
      <c r="R1635">
        <v>20</v>
      </c>
      <c r="S1635">
        <v>2</v>
      </c>
      <c r="T1635">
        <v>5.95</v>
      </c>
      <c r="U1635">
        <v>191.84</v>
      </c>
      <c r="V1635">
        <v>0</v>
      </c>
      <c r="W1635">
        <v>40</v>
      </c>
      <c r="X1635">
        <v>0</v>
      </c>
      <c r="Y1635">
        <v>14.549343627807028</v>
      </c>
      <c r="Z1635">
        <v>0</v>
      </c>
      <c r="AA1635">
        <v>1.4991664350564939</v>
      </c>
      <c r="AC1635">
        <v>10.576801239336891</v>
      </c>
      <c r="AE1635">
        <v>21.978021978021971</v>
      </c>
      <c r="AF1635">
        <v>17.688849957354599</v>
      </c>
      <c r="AG1635">
        <v>2612.15</v>
      </c>
      <c r="AH1635">
        <v>100</v>
      </c>
      <c r="AI1635">
        <v>0</v>
      </c>
      <c r="AJ1635">
        <v>930.1785460329645</v>
      </c>
      <c r="AK1635">
        <v>0.63493612611446382</v>
      </c>
      <c r="AL1635">
        <v>7.415421979689202</v>
      </c>
      <c r="AN1635">
        <v>99</v>
      </c>
      <c r="AO1635">
        <v>99</v>
      </c>
      <c r="AP1635">
        <v>4</v>
      </c>
      <c r="AQ1635">
        <v>99</v>
      </c>
      <c r="AR1635">
        <v>202.75</v>
      </c>
      <c r="AS1635">
        <v>23.018400735167923</v>
      </c>
    </row>
    <row r="1636" spans="1:45">
      <c r="A1636">
        <v>23</v>
      </c>
      <c r="B1636">
        <v>40</v>
      </c>
      <c r="C1636">
        <v>2024</v>
      </c>
      <c r="E1636">
        <v>99</v>
      </c>
      <c r="F1636">
        <v>99</v>
      </c>
      <c r="G1636">
        <v>99</v>
      </c>
      <c r="H1636">
        <v>99</v>
      </c>
      <c r="I1636">
        <v>99</v>
      </c>
      <c r="J1636">
        <v>99</v>
      </c>
      <c r="K1636">
        <v>99</v>
      </c>
      <c r="L1636">
        <v>2</v>
      </c>
      <c r="M1636">
        <v>99</v>
      </c>
      <c r="N1636">
        <v>99</v>
      </c>
      <c r="O1636">
        <v>99</v>
      </c>
      <c r="P1636">
        <v>99</v>
      </c>
      <c r="Q1636">
        <v>7</v>
      </c>
      <c r="R1636">
        <v>11</v>
      </c>
      <c r="S1636">
        <v>2</v>
      </c>
      <c r="T1636">
        <v>7.3636363636363615</v>
      </c>
      <c r="U1636">
        <v>185.02727272727273</v>
      </c>
      <c r="V1636">
        <v>0</v>
      </c>
      <c r="W1636">
        <v>90.909090909090892</v>
      </c>
      <c r="X1636">
        <v>0</v>
      </c>
      <c r="Y1636">
        <v>16.74113555989258</v>
      </c>
      <c r="Z1636">
        <v>0</v>
      </c>
      <c r="AA1636">
        <v>0.64282434653322229</v>
      </c>
      <c r="AC1636">
        <v>23.98332451274192</v>
      </c>
      <c r="AE1636">
        <v>21.568627450980397</v>
      </c>
      <c r="AF1636">
        <v>17.327600885407801</v>
      </c>
      <c r="AG1636">
        <v>2840</v>
      </c>
      <c r="AH1636">
        <v>100</v>
      </c>
      <c r="AI1636">
        <v>0</v>
      </c>
      <c r="AJ1636">
        <v>1085.2878126854812</v>
      </c>
      <c r="AK1636">
        <v>53.692299562487023</v>
      </c>
      <c r="AL1636">
        <v>21.578954742842527</v>
      </c>
      <c r="AN1636">
        <v>99</v>
      </c>
      <c r="AO1636">
        <v>99</v>
      </c>
      <c r="AP1636">
        <v>5</v>
      </c>
      <c r="AQ1636">
        <v>99</v>
      </c>
      <c r="AR1636">
        <v>199.09090909090912</v>
      </c>
      <c r="AS1636">
        <v>23.385572298913186</v>
      </c>
    </row>
    <row r="1637" spans="1:45">
      <c r="A1637">
        <v>23</v>
      </c>
      <c r="B1637">
        <v>41</v>
      </c>
      <c r="C1637">
        <v>2024</v>
      </c>
      <c r="E1637">
        <v>99</v>
      </c>
      <c r="F1637">
        <v>99</v>
      </c>
      <c r="G1637">
        <v>99</v>
      </c>
      <c r="H1637">
        <v>99</v>
      </c>
      <c r="I1637">
        <v>99</v>
      </c>
      <c r="J1637">
        <v>99</v>
      </c>
      <c r="K1637">
        <v>99</v>
      </c>
      <c r="L1637">
        <v>2</v>
      </c>
      <c r="M1637">
        <v>99</v>
      </c>
      <c r="N1637">
        <v>99</v>
      </c>
      <c r="O1637">
        <v>99</v>
      </c>
      <c r="P1637">
        <v>99</v>
      </c>
      <c r="Q1637">
        <v>9</v>
      </c>
      <c r="R1637">
        <v>14</v>
      </c>
      <c r="S1637">
        <v>2</v>
      </c>
      <c r="T1637">
        <v>6.6428571428571441</v>
      </c>
      <c r="U1637">
        <v>206.65714285714279</v>
      </c>
      <c r="V1637">
        <v>0</v>
      </c>
      <c r="W1637">
        <v>57.142857142857153</v>
      </c>
      <c r="X1637">
        <v>0</v>
      </c>
      <c r="Y1637">
        <v>17.491414803747322</v>
      </c>
      <c r="Z1637">
        <v>0</v>
      </c>
      <c r="AA1637">
        <v>1.1715156762040502</v>
      </c>
      <c r="AC1637">
        <v>38.164218794363045</v>
      </c>
      <c r="AE1637">
        <v>24.137931034482754</v>
      </c>
      <c r="AF1637">
        <v>19.574969046217547</v>
      </c>
      <c r="AG1637">
        <v>2181.6428571428578</v>
      </c>
      <c r="AH1637">
        <v>100</v>
      </c>
      <c r="AI1637">
        <v>0</v>
      </c>
      <c r="AJ1637">
        <v>670.16028009753563</v>
      </c>
      <c r="AK1637">
        <v>23.830047338257465</v>
      </c>
      <c r="AL1637">
        <v>-12.762522199044064</v>
      </c>
      <c r="AN1637">
        <v>99</v>
      </c>
      <c r="AO1637">
        <v>99</v>
      </c>
      <c r="AP1637">
        <v>6</v>
      </c>
      <c r="AQ1637">
        <v>99</v>
      </c>
      <c r="AR1637">
        <v>208.57142857142861</v>
      </c>
      <c r="AS1637">
        <v>22.772774012998777</v>
      </c>
    </row>
    <row r="1638" spans="1:45">
      <c r="A1638">
        <v>23</v>
      </c>
      <c r="B1638">
        <v>42</v>
      </c>
      <c r="C1638">
        <v>2024</v>
      </c>
      <c r="E1638">
        <v>99</v>
      </c>
      <c r="F1638">
        <v>99</v>
      </c>
      <c r="G1638">
        <v>99</v>
      </c>
      <c r="H1638">
        <v>99</v>
      </c>
      <c r="I1638">
        <v>99</v>
      </c>
      <c r="J1638">
        <v>99</v>
      </c>
      <c r="K1638">
        <v>99</v>
      </c>
      <c r="L1638">
        <v>2</v>
      </c>
      <c r="M1638">
        <v>99</v>
      </c>
      <c r="N1638">
        <v>99</v>
      </c>
      <c r="O1638">
        <v>99</v>
      </c>
      <c r="P1638">
        <v>99</v>
      </c>
      <c r="Q1638">
        <v>9</v>
      </c>
      <c r="R1638">
        <v>9</v>
      </c>
      <c r="S1638">
        <v>2</v>
      </c>
      <c r="T1638">
        <v>6</v>
      </c>
      <c r="U1638">
        <v>188.5</v>
      </c>
      <c r="V1638">
        <v>0</v>
      </c>
      <c r="W1638">
        <v>33.333333333333343</v>
      </c>
      <c r="X1638">
        <v>0</v>
      </c>
      <c r="Y1638">
        <v>24.767362035998527</v>
      </c>
      <c r="Z1638">
        <v>0</v>
      </c>
      <c r="AA1638">
        <v>1.1547005383792519</v>
      </c>
      <c r="AC1638">
        <v>-1.6706167266330763</v>
      </c>
      <c r="AE1638">
        <v>18</v>
      </c>
      <c r="AF1638">
        <v>14.714555831179418</v>
      </c>
      <c r="AG1638">
        <v>2598.5555555555557</v>
      </c>
      <c r="AH1638">
        <v>100</v>
      </c>
      <c r="AI1638">
        <v>0</v>
      </c>
      <c r="AJ1638">
        <v>795.78264915198895</v>
      </c>
      <c r="AK1638">
        <v>-53.041878210953321</v>
      </c>
      <c r="AL1638">
        <v>52.672208407450761</v>
      </c>
      <c r="AN1638">
        <v>99</v>
      </c>
      <c r="AO1638">
        <v>99</v>
      </c>
      <c r="AP1638">
        <v>7</v>
      </c>
      <c r="AQ1638">
        <v>99</v>
      </c>
      <c r="AR1638">
        <v>202</v>
      </c>
      <c r="AS1638">
        <v>22.748546511737015</v>
      </c>
    </row>
    <row r="1639" spans="1:45">
      <c r="A1639">
        <v>23</v>
      </c>
      <c r="B1639">
        <v>43</v>
      </c>
      <c r="C1639">
        <v>2024</v>
      </c>
      <c r="E1639">
        <v>99</v>
      </c>
      <c r="F1639">
        <v>99</v>
      </c>
      <c r="G1639">
        <v>99</v>
      </c>
      <c r="H1639">
        <v>99</v>
      </c>
      <c r="I1639">
        <v>99</v>
      </c>
      <c r="J1639">
        <v>99</v>
      </c>
      <c r="K1639">
        <v>99</v>
      </c>
      <c r="L1639">
        <v>2</v>
      </c>
      <c r="M1639">
        <v>99</v>
      </c>
      <c r="N1639">
        <v>99</v>
      </c>
      <c r="O1639">
        <v>99</v>
      </c>
      <c r="P1639">
        <v>99</v>
      </c>
      <c r="Q1639">
        <v>32</v>
      </c>
      <c r="R1639">
        <v>41</v>
      </c>
      <c r="S1639">
        <v>2</v>
      </c>
      <c r="T1639">
        <v>6.9512195121951219</v>
      </c>
      <c r="U1639">
        <v>170.15365853658534</v>
      </c>
      <c r="V1639">
        <v>0</v>
      </c>
      <c r="W1639">
        <v>68.292682926829286</v>
      </c>
      <c r="X1639">
        <v>0</v>
      </c>
      <c r="Y1639">
        <v>18.514412284079373</v>
      </c>
      <c r="Z1639">
        <v>0</v>
      </c>
      <c r="AA1639">
        <v>1.4642274165662086</v>
      </c>
      <c r="AC1639">
        <v>35.061963916278323</v>
      </c>
      <c r="AE1639">
        <v>25.153374233128833</v>
      </c>
      <c r="AF1639">
        <v>20.630602123890672</v>
      </c>
      <c r="AG1639">
        <v>3059.2439024390242</v>
      </c>
      <c r="AH1639">
        <v>100</v>
      </c>
      <c r="AI1639">
        <v>0</v>
      </c>
      <c r="AJ1639">
        <v>1208.8308760339737</v>
      </c>
      <c r="AK1639">
        <v>17.379444981763747</v>
      </c>
      <c r="AL1639">
        <v>12.986730297591247</v>
      </c>
      <c r="AN1639">
        <v>99</v>
      </c>
      <c r="AO1639">
        <v>99</v>
      </c>
      <c r="AP1639">
        <v>8</v>
      </c>
      <c r="AQ1639">
        <v>99</v>
      </c>
      <c r="AR1639">
        <v>194.97560975609753</v>
      </c>
      <c r="AS1639">
        <v>22.879670071703249</v>
      </c>
    </row>
    <row r="1640" spans="1:45">
      <c r="A1640">
        <v>23</v>
      </c>
      <c r="B1640">
        <v>44</v>
      </c>
      <c r="C1640">
        <v>2024</v>
      </c>
      <c r="E1640">
        <v>99</v>
      </c>
      <c r="F1640">
        <v>99</v>
      </c>
      <c r="G1640">
        <v>99</v>
      </c>
      <c r="H1640">
        <v>99</v>
      </c>
      <c r="I1640">
        <v>99</v>
      </c>
      <c r="J1640">
        <v>99</v>
      </c>
      <c r="K1640">
        <v>99</v>
      </c>
      <c r="L1640">
        <v>2</v>
      </c>
      <c r="M1640">
        <v>99</v>
      </c>
      <c r="N1640">
        <v>99</v>
      </c>
      <c r="O1640">
        <v>99</v>
      </c>
      <c r="P1640">
        <v>99</v>
      </c>
      <c r="Q1640">
        <v>267</v>
      </c>
      <c r="R1640">
        <v>444</v>
      </c>
      <c r="S1640">
        <v>2</v>
      </c>
      <c r="T1640">
        <v>6.1328828828828819</v>
      </c>
      <c r="U1640">
        <v>277.93175675675684</v>
      </c>
      <c r="V1640">
        <v>0</v>
      </c>
      <c r="W1640">
        <v>43.468468468468451</v>
      </c>
      <c r="X1640">
        <v>0</v>
      </c>
      <c r="Y1640">
        <v>23.14517842448215</v>
      </c>
      <c r="Z1640">
        <v>0</v>
      </c>
      <c r="AA1640">
        <v>1.4880605234393924</v>
      </c>
      <c r="AC1640">
        <v>22.738215261782781</v>
      </c>
      <c r="AE1640">
        <v>28.981723237597912</v>
      </c>
      <c r="AF1640">
        <v>25.991233871545276</v>
      </c>
      <c r="AG1640">
        <v>2066.3986486486488</v>
      </c>
      <c r="AH1640">
        <v>100</v>
      </c>
      <c r="AI1640">
        <v>0</v>
      </c>
      <c r="AJ1640">
        <v>493.45878557508314</v>
      </c>
      <c r="AK1640">
        <v>2.4398867549343821</v>
      </c>
      <c r="AL1640">
        <v>-13.486438493443618</v>
      </c>
      <c r="AN1640">
        <v>99</v>
      </c>
      <c r="AO1640">
        <v>99</v>
      </c>
      <c r="AP1640">
        <v>9</v>
      </c>
      <c r="AQ1640">
        <v>99</v>
      </c>
      <c r="AR1640">
        <v>234.03153153153156</v>
      </c>
      <c r="AS1640">
        <v>21.662158625935245</v>
      </c>
    </row>
    <row r="1641" spans="1:45">
      <c r="A1641">
        <v>23</v>
      </c>
      <c r="B1641">
        <v>45</v>
      </c>
      <c r="C1641">
        <v>2024</v>
      </c>
      <c r="E1641">
        <v>99</v>
      </c>
      <c r="F1641">
        <v>99</v>
      </c>
      <c r="G1641">
        <v>99</v>
      </c>
      <c r="H1641">
        <v>99</v>
      </c>
      <c r="I1641">
        <v>99</v>
      </c>
      <c r="J1641">
        <v>99</v>
      </c>
      <c r="K1641">
        <v>99</v>
      </c>
      <c r="L1641">
        <v>2</v>
      </c>
      <c r="M1641">
        <v>99</v>
      </c>
      <c r="N1641">
        <v>99</v>
      </c>
      <c r="O1641">
        <v>99</v>
      </c>
      <c r="P1641">
        <v>99</v>
      </c>
      <c r="R1641">
        <v>0</v>
      </c>
      <c r="AN1641">
        <v>99</v>
      </c>
      <c r="AO1641">
        <v>99</v>
      </c>
      <c r="AP1641">
        <v>10</v>
      </c>
      <c r="AQ1641">
        <v>99</v>
      </c>
    </row>
    <row r="1642" spans="1:45">
      <c r="A1642">
        <v>23</v>
      </c>
      <c r="B1642">
        <v>46</v>
      </c>
      <c r="C1642">
        <v>2024</v>
      </c>
      <c r="E1642">
        <v>99</v>
      </c>
      <c r="F1642">
        <v>99</v>
      </c>
      <c r="G1642">
        <v>99</v>
      </c>
      <c r="H1642">
        <v>99</v>
      </c>
      <c r="I1642">
        <v>99</v>
      </c>
      <c r="J1642">
        <v>99</v>
      </c>
      <c r="K1642">
        <v>99</v>
      </c>
      <c r="L1642">
        <v>2</v>
      </c>
      <c r="M1642">
        <v>99</v>
      </c>
      <c r="N1642">
        <v>99</v>
      </c>
      <c r="O1642">
        <v>99</v>
      </c>
      <c r="P1642">
        <v>99</v>
      </c>
      <c r="Q1642">
        <v>19</v>
      </c>
      <c r="R1642">
        <v>23</v>
      </c>
      <c r="S1642">
        <v>2</v>
      </c>
      <c r="T1642">
        <v>5.1739130434782608</v>
      </c>
      <c r="U1642">
        <v>260.91304347826087</v>
      </c>
      <c r="V1642">
        <v>0</v>
      </c>
      <c r="W1642">
        <v>13.043478260869565</v>
      </c>
      <c r="X1642">
        <v>0</v>
      </c>
      <c r="Y1642">
        <v>21.806666398899402</v>
      </c>
      <c r="Z1642">
        <v>0</v>
      </c>
      <c r="AA1642">
        <v>0.96243233135559436</v>
      </c>
      <c r="AC1642">
        <v>-9.3745866530384081</v>
      </c>
      <c r="AE1642">
        <v>24.210526315789473</v>
      </c>
      <c r="AF1642">
        <v>20.796007831857647</v>
      </c>
      <c r="AG1642">
        <v>2277.1739130434785</v>
      </c>
      <c r="AH1642">
        <v>100</v>
      </c>
      <c r="AI1642">
        <v>0</v>
      </c>
      <c r="AJ1642">
        <v>533.6000498805389</v>
      </c>
      <c r="AK1642">
        <v>-1.8530706277039941</v>
      </c>
      <c r="AL1642">
        <v>-36.088632396878495</v>
      </c>
      <c r="AN1642">
        <v>99</v>
      </c>
      <c r="AO1642">
        <v>99</v>
      </c>
      <c r="AP1642">
        <v>11</v>
      </c>
      <c r="AQ1642">
        <v>99</v>
      </c>
      <c r="AR1642">
        <v>229.60869565217391</v>
      </c>
      <c r="AS1642">
        <v>21.537202479398161</v>
      </c>
    </row>
    <row r="1643" spans="1:45">
      <c r="A1643">
        <v>23</v>
      </c>
      <c r="B1643">
        <v>47</v>
      </c>
      <c r="C1643">
        <v>2024</v>
      </c>
      <c r="E1643">
        <v>99</v>
      </c>
      <c r="F1643">
        <v>99</v>
      </c>
      <c r="G1643">
        <v>99</v>
      </c>
      <c r="H1643">
        <v>99</v>
      </c>
      <c r="I1643">
        <v>99</v>
      </c>
      <c r="J1643">
        <v>99</v>
      </c>
      <c r="K1643">
        <v>99</v>
      </c>
      <c r="L1643">
        <v>2</v>
      </c>
      <c r="M1643">
        <v>99</v>
      </c>
      <c r="N1643">
        <v>99</v>
      </c>
      <c r="O1643">
        <v>99</v>
      </c>
      <c r="P1643">
        <v>99</v>
      </c>
      <c r="Q1643">
        <v>1</v>
      </c>
      <c r="R1643">
        <v>1</v>
      </c>
      <c r="S1643">
        <v>2</v>
      </c>
      <c r="T1643">
        <v>6</v>
      </c>
      <c r="U1643">
        <v>277.90000000000003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E1643">
        <v>10</v>
      </c>
      <c r="AF1643">
        <v>10.095542558215575</v>
      </c>
      <c r="AG1643">
        <v>2139</v>
      </c>
      <c r="AH1643">
        <v>100</v>
      </c>
      <c r="AI1643">
        <v>0</v>
      </c>
      <c r="AJ1643">
        <v>0</v>
      </c>
      <c r="AN1643">
        <v>99</v>
      </c>
      <c r="AO1643">
        <v>99</v>
      </c>
      <c r="AP1643">
        <v>12</v>
      </c>
      <c r="AQ1643">
        <v>99</v>
      </c>
      <c r="AR1643">
        <v>233</v>
      </c>
      <c r="AS1643">
        <v>21.977436445878546</v>
      </c>
    </row>
    <row r="1644" spans="1:45">
      <c r="A1644">
        <v>23</v>
      </c>
      <c r="B1644">
        <v>48</v>
      </c>
      <c r="C1644">
        <v>2024</v>
      </c>
      <c r="E1644">
        <v>99</v>
      </c>
      <c r="F1644">
        <v>99</v>
      </c>
      <c r="G1644">
        <v>99</v>
      </c>
      <c r="H1644">
        <v>99</v>
      </c>
      <c r="I1644">
        <v>99</v>
      </c>
      <c r="J1644">
        <v>99</v>
      </c>
      <c r="K1644">
        <v>99</v>
      </c>
      <c r="L1644">
        <v>2</v>
      </c>
      <c r="M1644">
        <v>99</v>
      </c>
      <c r="N1644">
        <v>99</v>
      </c>
      <c r="O1644">
        <v>99</v>
      </c>
      <c r="P1644">
        <v>99</v>
      </c>
      <c r="Q1644">
        <v>10</v>
      </c>
      <c r="R1644">
        <v>10</v>
      </c>
      <c r="S1644">
        <v>2</v>
      </c>
      <c r="T1644">
        <v>4.5</v>
      </c>
      <c r="U1644">
        <v>247.66</v>
      </c>
      <c r="V1644">
        <v>0</v>
      </c>
      <c r="W1644">
        <v>10</v>
      </c>
      <c r="X1644">
        <v>0</v>
      </c>
      <c r="Y1644">
        <v>20.685366808447359</v>
      </c>
      <c r="Z1644">
        <v>0</v>
      </c>
      <c r="AA1644">
        <v>1.1180339887498949</v>
      </c>
      <c r="AC1644">
        <v>65.983644675252805</v>
      </c>
      <c r="AE1644">
        <v>4.2735042735042734</v>
      </c>
      <c r="AF1644">
        <v>3.3051873264229492</v>
      </c>
      <c r="AG1644">
        <v>1967.9</v>
      </c>
      <c r="AH1644">
        <v>100</v>
      </c>
      <c r="AI1644">
        <v>0</v>
      </c>
      <c r="AJ1644">
        <v>456.30328729913822</v>
      </c>
      <c r="AK1644">
        <v>-31.194788823329191</v>
      </c>
      <c r="AL1644">
        <v>-24.649004817382806</v>
      </c>
      <c r="AN1644">
        <v>99</v>
      </c>
      <c r="AO1644">
        <v>99</v>
      </c>
      <c r="AP1644">
        <v>13</v>
      </c>
      <c r="AQ1644">
        <v>99</v>
      </c>
      <c r="AR1644">
        <v>226.3</v>
      </c>
      <c r="AS1644">
        <v>21.350757524592517</v>
      </c>
    </row>
    <row r="1645" spans="1:45">
      <c r="A1645">
        <v>23</v>
      </c>
      <c r="B1645">
        <v>49</v>
      </c>
      <c r="C1645">
        <v>2024</v>
      </c>
      <c r="E1645">
        <v>99</v>
      </c>
      <c r="F1645">
        <v>99</v>
      </c>
      <c r="G1645">
        <v>99</v>
      </c>
      <c r="H1645">
        <v>99</v>
      </c>
      <c r="I1645">
        <v>99</v>
      </c>
      <c r="J1645">
        <v>99</v>
      </c>
      <c r="K1645">
        <v>99</v>
      </c>
      <c r="L1645">
        <v>2</v>
      </c>
      <c r="M1645">
        <v>99</v>
      </c>
      <c r="N1645">
        <v>99</v>
      </c>
      <c r="O1645">
        <v>99</v>
      </c>
      <c r="P1645">
        <v>99</v>
      </c>
      <c r="R1645">
        <v>0</v>
      </c>
      <c r="AN1645">
        <v>99</v>
      </c>
      <c r="AO1645">
        <v>99</v>
      </c>
      <c r="AP1645">
        <v>14</v>
      </c>
      <c r="AQ1645">
        <v>99</v>
      </c>
    </row>
    <row r="1646" spans="1:45">
      <c r="A1646">
        <v>23</v>
      </c>
      <c r="B1646">
        <v>50</v>
      </c>
      <c r="C1646">
        <v>2024</v>
      </c>
      <c r="E1646">
        <v>99</v>
      </c>
      <c r="F1646">
        <v>99</v>
      </c>
      <c r="G1646">
        <v>99</v>
      </c>
      <c r="H1646">
        <v>99</v>
      </c>
      <c r="I1646">
        <v>99</v>
      </c>
      <c r="J1646">
        <v>99</v>
      </c>
      <c r="K1646">
        <v>99</v>
      </c>
      <c r="L1646">
        <v>2</v>
      </c>
      <c r="M1646">
        <v>99</v>
      </c>
      <c r="N1646">
        <v>99</v>
      </c>
      <c r="O1646">
        <v>99</v>
      </c>
      <c r="P1646">
        <v>99</v>
      </c>
      <c r="R1646">
        <v>0</v>
      </c>
      <c r="AN1646">
        <v>99</v>
      </c>
      <c r="AO1646">
        <v>99</v>
      </c>
      <c r="AP1646">
        <v>15</v>
      </c>
      <c r="AQ1646">
        <v>99</v>
      </c>
    </row>
    <row r="1647" spans="1:45">
      <c r="A1647">
        <v>23</v>
      </c>
      <c r="B1647">
        <v>51</v>
      </c>
      <c r="C1647">
        <v>2024</v>
      </c>
      <c r="E1647">
        <v>99</v>
      </c>
      <c r="F1647">
        <v>99</v>
      </c>
      <c r="G1647">
        <v>99</v>
      </c>
      <c r="H1647">
        <v>99</v>
      </c>
      <c r="I1647">
        <v>99</v>
      </c>
      <c r="J1647">
        <v>99</v>
      </c>
      <c r="K1647">
        <v>99</v>
      </c>
      <c r="L1647">
        <v>2</v>
      </c>
      <c r="M1647">
        <v>99</v>
      </c>
      <c r="N1647">
        <v>99</v>
      </c>
      <c r="O1647">
        <v>99</v>
      </c>
      <c r="P1647">
        <v>99</v>
      </c>
      <c r="R1647">
        <v>0</v>
      </c>
      <c r="AN1647">
        <v>99</v>
      </c>
      <c r="AO1647">
        <v>99</v>
      </c>
      <c r="AP1647">
        <v>16</v>
      </c>
      <c r="AQ1647">
        <v>99</v>
      </c>
    </row>
    <row r="1648" spans="1:45">
      <c r="A1648">
        <v>23</v>
      </c>
      <c r="B1648">
        <v>52</v>
      </c>
      <c r="C1648">
        <v>2024</v>
      </c>
      <c r="E1648">
        <v>99</v>
      </c>
      <c r="F1648">
        <v>99</v>
      </c>
      <c r="G1648">
        <v>99</v>
      </c>
      <c r="H1648">
        <v>99</v>
      </c>
      <c r="I1648">
        <v>99</v>
      </c>
      <c r="J1648">
        <v>99</v>
      </c>
      <c r="K1648">
        <v>99</v>
      </c>
      <c r="L1648">
        <v>2</v>
      </c>
      <c r="M1648">
        <v>99</v>
      </c>
      <c r="N1648">
        <v>99</v>
      </c>
      <c r="O1648">
        <v>99</v>
      </c>
      <c r="P1648">
        <v>99</v>
      </c>
      <c r="R1648">
        <v>0</v>
      </c>
      <c r="AN1648">
        <v>99</v>
      </c>
      <c r="AO1648">
        <v>99</v>
      </c>
      <c r="AP1648">
        <v>17</v>
      </c>
      <c r="AQ1648">
        <v>99</v>
      </c>
    </row>
    <row r="1649" spans="1:45">
      <c r="A1649">
        <v>23</v>
      </c>
      <c r="B1649">
        <v>53</v>
      </c>
      <c r="C1649">
        <v>2024</v>
      </c>
      <c r="E1649">
        <v>99</v>
      </c>
      <c r="F1649">
        <v>99</v>
      </c>
      <c r="G1649">
        <v>99</v>
      </c>
      <c r="H1649">
        <v>99</v>
      </c>
      <c r="I1649">
        <v>99</v>
      </c>
      <c r="J1649">
        <v>99</v>
      </c>
      <c r="K1649">
        <v>99</v>
      </c>
      <c r="L1649">
        <v>2</v>
      </c>
      <c r="M1649">
        <v>99</v>
      </c>
      <c r="N1649">
        <v>99</v>
      </c>
      <c r="O1649">
        <v>99</v>
      </c>
      <c r="P1649">
        <v>99</v>
      </c>
      <c r="Q1649">
        <v>44</v>
      </c>
      <c r="R1649">
        <v>51</v>
      </c>
      <c r="S1649">
        <v>2</v>
      </c>
      <c r="T1649">
        <v>4.4509803921568611</v>
      </c>
      <c r="U1649">
        <v>210.72156862745101</v>
      </c>
      <c r="V1649">
        <v>0</v>
      </c>
      <c r="W1649">
        <v>9.8039215686274535</v>
      </c>
      <c r="X1649">
        <v>0</v>
      </c>
      <c r="Y1649">
        <v>27.415219143326755</v>
      </c>
      <c r="Z1649">
        <v>0</v>
      </c>
      <c r="AA1649">
        <v>1.1767973402449929</v>
      </c>
      <c r="AC1649">
        <v>20.512341931939304</v>
      </c>
      <c r="AE1649">
        <v>2.5411061285500742</v>
      </c>
      <c r="AF1649">
        <v>1.6386701015286875</v>
      </c>
      <c r="AG1649">
        <v>3048.6078431372553</v>
      </c>
      <c r="AH1649">
        <v>100</v>
      </c>
      <c r="AI1649">
        <v>100</v>
      </c>
      <c r="AJ1649">
        <v>1302.175014267139</v>
      </c>
      <c r="AK1649">
        <v>1.5948211405391564</v>
      </c>
      <c r="AL1649">
        <v>11.887086374489256</v>
      </c>
      <c r="AN1649">
        <v>99</v>
      </c>
      <c r="AO1649">
        <v>99</v>
      </c>
      <c r="AP1649">
        <v>21</v>
      </c>
      <c r="AQ1649">
        <v>99</v>
      </c>
      <c r="AR1649">
        <v>213.41176470588235</v>
      </c>
      <c r="AS1649">
        <v>21.583806170807037</v>
      </c>
    </row>
    <row r="1650" spans="1:45">
      <c r="A1650">
        <v>23</v>
      </c>
      <c r="B1650">
        <v>54</v>
      </c>
      <c r="C1650">
        <v>2024</v>
      </c>
      <c r="E1650">
        <v>99</v>
      </c>
      <c r="F1650">
        <v>99</v>
      </c>
      <c r="G1650">
        <v>99</v>
      </c>
      <c r="H1650">
        <v>99</v>
      </c>
      <c r="I1650">
        <v>99</v>
      </c>
      <c r="J1650">
        <v>99</v>
      </c>
      <c r="K1650">
        <v>99</v>
      </c>
      <c r="L1650">
        <v>2</v>
      </c>
      <c r="M1650">
        <v>99</v>
      </c>
      <c r="N1650">
        <v>99</v>
      </c>
      <c r="O1650">
        <v>99</v>
      </c>
      <c r="P1650">
        <v>99</v>
      </c>
      <c r="Q1650">
        <v>16</v>
      </c>
      <c r="R1650">
        <v>19</v>
      </c>
      <c r="S1650">
        <v>2</v>
      </c>
      <c r="T1650">
        <v>3.7368421052631593</v>
      </c>
      <c r="U1650">
        <v>209.121052631579</v>
      </c>
      <c r="V1650">
        <v>0</v>
      </c>
      <c r="W1650">
        <v>5.2631578947368443</v>
      </c>
      <c r="X1650">
        <v>0</v>
      </c>
      <c r="Y1650">
        <v>24.532740292523055</v>
      </c>
      <c r="Z1650">
        <v>0</v>
      </c>
      <c r="AA1650">
        <v>1.1164843913471798</v>
      </c>
      <c r="AC1650">
        <v>-15.198308902128357</v>
      </c>
      <c r="AE1650">
        <v>0.57091346153846179</v>
      </c>
      <c r="AF1650">
        <v>0.32574611790446878</v>
      </c>
      <c r="AG1650">
        <v>3056</v>
      </c>
      <c r="AH1650">
        <v>100</v>
      </c>
      <c r="AI1650">
        <v>100</v>
      </c>
      <c r="AJ1650">
        <v>1310.2106299129321</v>
      </c>
      <c r="AK1650">
        <v>20.32271567222033</v>
      </c>
      <c r="AL1650">
        <v>-11.185962177979825</v>
      </c>
      <c r="AN1650">
        <v>99</v>
      </c>
      <c r="AO1650">
        <v>99</v>
      </c>
      <c r="AP1650">
        <v>22</v>
      </c>
      <c r="AQ1650">
        <v>99</v>
      </c>
      <c r="AR1650">
        <v>216.26315789473679</v>
      </c>
      <c r="AS1650">
        <v>20.595156933648745</v>
      </c>
    </row>
    <row r="1651" spans="1:45">
      <c r="A1651">
        <v>23</v>
      </c>
      <c r="B1651">
        <v>55</v>
      </c>
      <c r="C1651">
        <v>2024</v>
      </c>
      <c r="E1651">
        <v>99</v>
      </c>
      <c r="F1651">
        <v>99</v>
      </c>
      <c r="G1651">
        <v>99</v>
      </c>
      <c r="H1651">
        <v>99</v>
      </c>
      <c r="I1651">
        <v>99</v>
      </c>
      <c r="J1651">
        <v>99</v>
      </c>
      <c r="K1651">
        <v>99</v>
      </c>
      <c r="L1651">
        <v>2</v>
      </c>
      <c r="M1651">
        <v>99</v>
      </c>
      <c r="N1651">
        <v>99</v>
      </c>
      <c r="O1651">
        <v>99</v>
      </c>
      <c r="P1651">
        <v>99</v>
      </c>
      <c r="Q1651">
        <v>33</v>
      </c>
      <c r="R1651">
        <v>68</v>
      </c>
      <c r="S1651">
        <v>2</v>
      </c>
      <c r="T1651">
        <v>4.2352941176470589</v>
      </c>
      <c r="U1651">
        <v>198.65588235294103</v>
      </c>
      <c r="V1651">
        <v>0</v>
      </c>
      <c r="W1651">
        <v>4.4117647058823524</v>
      </c>
      <c r="X1651">
        <v>0</v>
      </c>
      <c r="Y1651">
        <v>25.620375521614442</v>
      </c>
      <c r="Z1651">
        <v>0</v>
      </c>
      <c r="AA1651">
        <v>1.1261288070045088</v>
      </c>
      <c r="AC1651">
        <v>15.857172513007557</v>
      </c>
      <c r="AE1651">
        <v>4.007071302298173</v>
      </c>
      <c r="AF1651">
        <v>2.5627750502126405</v>
      </c>
      <c r="AG1651">
        <v>2599.8382352941176</v>
      </c>
      <c r="AH1651">
        <v>100</v>
      </c>
      <c r="AI1651">
        <v>100</v>
      </c>
      <c r="AJ1651">
        <v>1063.5545785145393</v>
      </c>
      <c r="AK1651">
        <v>-7.4456735488707908</v>
      </c>
      <c r="AL1651">
        <v>4.1241117478971287E-2</v>
      </c>
      <c r="AN1651">
        <v>99</v>
      </c>
      <c r="AO1651">
        <v>99</v>
      </c>
      <c r="AP1651">
        <v>23</v>
      </c>
      <c r="AQ1651">
        <v>99</v>
      </c>
      <c r="AR1651">
        <v>211.80882352941177</v>
      </c>
      <c r="AS1651">
        <v>20.880232515392329</v>
      </c>
    </row>
    <row r="1652" spans="1:45">
      <c r="A1652">
        <v>23</v>
      </c>
      <c r="B1652">
        <v>56</v>
      </c>
      <c r="C1652">
        <v>2024</v>
      </c>
      <c r="E1652">
        <v>99</v>
      </c>
      <c r="F1652">
        <v>99</v>
      </c>
      <c r="G1652">
        <v>99</v>
      </c>
      <c r="H1652">
        <v>99</v>
      </c>
      <c r="I1652">
        <v>99</v>
      </c>
      <c r="J1652">
        <v>99</v>
      </c>
      <c r="K1652">
        <v>99</v>
      </c>
      <c r="L1652">
        <v>2</v>
      </c>
      <c r="M1652">
        <v>99</v>
      </c>
      <c r="N1652">
        <v>99</v>
      </c>
      <c r="O1652">
        <v>99</v>
      </c>
      <c r="P1652">
        <v>99</v>
      </c>
      <c r="Q1652">
        <v>7</v>
      </c>
      <c r="R1652">
        <v>7</v>
      </c>
      <c r="S1652">
        <v>2</v>
      </c>
      <c r="T1652">
        <v>3</v>
      </c>
      <c r="U1652">
        <v>195.52857142857141</v>
      </c>
      <c r="V1652">
        <v>0</v>
      </c>
      <c r="W1652">
        <v>0</v>
      </c>
      <c r="X1652">
        <v>0</v>
      </c>
      <c r="Y1652">
        <v>27.391172419789207</v>
      </c>
      <c r="Z1652">
        <v>0</v>
      </c>
      <c r="AA1652">
        <v>0.53452248382484879</v>
      </c>
      <c r="AC1652">
        <v>-6.8300424118944107</v>
      </c>
      <c r="AE1652">
        <v>0.31347962382445155</v>
      </c>
      <c r="AF1652">
        <v>0.17675638664332799</v>
      </c>
      <c r="AG1652">
        <v>2787.1428571428578</v>
      </c>
      <c r="AH1652">
        <v>100</v>
      </c>
      <c r="AI1652">
        <v>100</v>
      </c>
      <c r="AJ1652">
        <v>971.89467809332177</v>
      </c>
      <c r="AK1652">
        <v>15.757861535708217</v>
      </c>
      <c r="AL1652">
        <v>-72.12985659223645</v>
      </c>
      <c r="AN1652">
        <v>99</v>
      </c>
      <c r="AO1652">
        <v>99</v>
      </c>
      <c r="AP1652">
        <v>24</v>
      </c>
      <c r="AQ1652">
        <v>99</v>
      </c>
      <c r="AR1652">
        <v>213.1428571428572</v>
      </c>
      <c r="AS1652">
        <v>20.082182236540014</v>
      </c>
    </row>
    <row r="1653" spans="1:45">
      <c r="A1653">
        <v>23</v>
      </c>
      <c r="B1653">
        <v>57</v>
      </c>
      <c r="C1653">
        <v>2024</v>
      </c>
      <c r="E1653">
        <v>99</v>
      </c>
      <c r="F1653">
        <v>99</v>
      </c>
      <c r="G1653">
        <v>99</v>
      </c>
      <c r="H1653">
        <v>99</v>
      </c>
      <c r="I1653">
        <v>99</v>
      </c>
      <c r="J1653">
        <v>99</v>
      </c>
      <c r="K1653">
        <v>99</v>
      </c>
      <c r="L1653">
        <v>2</v>
      </c>
      <c r="M1653">
        <v>99</v>
      </c>
      <c r="N1653">
        <v>99</v>
      </c>
      <c r="O1653">
        <v>99</v>
      </c>
      <c r="P1653">
        <v>99</v>
      </c>
      <c r="Q1653">
        <v>18</v>
      </c>
      <c r="R1653">
        <v>21</v>
      </c>
      <c r="S1653">
        <v>2</v>
      </c>
      <c r="T1653">
        <v>3.4285714285714279</v>
      </c>
      <c r="U1653">
        <v>221.94761904761896</v>
      </c>
      <c r="V1653">
        <v>0</v>
      </c>
      <c r="W1653">
        <v>0</v>
      </c>
      <c r="X1653">
        <v>0</v>
      </c>
      <c r="Y1653">
        <v>30.312006407137385</v>
      </c>
      <c r="Z1653">
        <v>0</v>
      </c>
      <c r="AA1653">
        <v>0.79110703456362685</v>
      </c>
      <c r="AC1653">
        <v>29.781001832350945</v>
      </c>
      <c r="AE1653">
        <v>2.4249422632794455</v>
      </c>
      <c r="AF1653">
        <v>1.6105268031825604</v>
      </c>
      <c r="AG1653">
        <v>2914.2857142857142</v>
      </c>
      <c r="AH1653">
        <v>100</v>
      </c>
      <c r="AI1653">
        <v>100</v>
      </c>
      <c r="AJ1653">
        <v>1260.4185299924391</v>
      </c>
      <c r="AK1653">
        <v>19.667913069581576</v>
      </c>
      <c r="AL1653">
        <v>-38.647127597050485</v>
      </c>
      <c r="AN1653">
        <v>99</v>
      </c>
      <c r="AO1653">
        <v>99</v>
      </c>
      <c r="AP1653">
        <v>25</v>
      </c>
      <c r="AQ1653">
        <v>99</v>
      </c>
      <c r="AR1653">
        <v>218.76190476190476</v>
      </c>
      <c r="AS1653">
        <v>21.129920309482472</v>
      </c>
    </row>
    <row r="1654" spans="1:45">
      <c r="A1654">
        <v>23</v>
      </c>
      <c r="B1654">
        <v>58</v>
      </c>
      <c r="C1654">
        <v>2024</v>
      </c>
      <c r="E1654">
        <v>99</v>
      </c>
      <c r="F1654">
        <v>99</v>
      </c>
      <c r="G1654">
        <v>99</v>
      </c>
      <c r="H1654">
        <v>99</v>
      </c>
      <c r="I1654">
        <v>99</v>
      </c>
      <c r="J1654">
        <v>99</v>
      </c>
      <c r="K1654">
        <v>99</v>
      </c>
      <c r="L1654">
        <v>2</v>
      </c>
      <c r="M1654">
        <v>99</v>
      </c>
      <c r="N1654">
        <v>99</v>
      </c>
      <c r="O1654">
        <v>99</v>
      </c>
      <c r="P1654">
        <v>99</v>
      </c>
      <c r="R1654">
        <v>0</v>
      </c>
      <c r="AN1654">
        <v>99</v>
      </c>
      <c r="AO1654">
        <v>99</v>
      </c>
      <c r="AP1654">
        <v>26</v>
      </c>
      <c r="AQ1654">
        <v>99</v>
      </c>
    </row>
    <row r="1655" spans="1:45">
      <c r="A1655">
        <v>23</v>
      </c>
      <c r="B1655">
        <v>59</v>
      </c>
      <c r="C1655">
        <v>2024</v>
      </c>
      <c r="E1655">
        <v>99</v>
      </c>
      <c r="F1655">
        <v>99</v>
      </c>
      <c r="G1655">
        <v>99</v>
      </c>
      <c r="H1655">
        <v>99</v>
      </c>
      <c r="I1655">
        <v>99</v>
      </c>
      <c r="J1655">
        <v>99</v>
      </c>
      <c r="K1655">
        <v>99</v>
      </c>
      <c r="L1655">
        <v>2</v>
      </c>
      <c r="M1655">
        <v>99</v>
      </c>
      <c r="N1655">
        <v>99</v>
      </c>
      <c r="O1655">
        <v>99</v>
      </c>
      <c r="P1655">
        <v>99</v>
      </c>
      <c r="Q1655">
        <v>8</v>
      </c>
      <c r="R1655">
        <v>12</v>
      </c>
      <c r="S1655">
        <v>2</v>
      </c>
      <c r="T1655">
        <v>3.8333333333333344</v>
      </c>
      <c r="U1655">
        <v>145.03333333333333</v>
      </c>
      <c r="V1655">
        <v>0</v>
      </c>
      <c r="W1655">
        <v>0</v>
      </c>
      <c r="X1655">
        <v>0</v>
      </c>
      <c r="Y1655">
        <v>31.590724728769548</v>
      </c>
      <c r="Z1655">
        <v>0</v>
      </c>
      <c r="AA1655">
        <v>0.79930525388545137</v>
      </c>
      <c r="AC1655">
        <v>55.532162852510979</v>
      </c>
      <c r="AE1655">
        <v>3.7267080745341623</v>
      </c>
      <c r="AF1655">
        <v>2.5066793412117154</v>
      </c>
      <c r="AG1655">
        <v>3961.1666666666656</v>
      </c>
      <c r="AH1655">
        <v>100</v>
      </c>
      <c r="AI1655">
        <v>100</v>
      </c>
      <c r="AJ1655">
        <v>1475.9377151116134</v>
      </c>
      <c r="AK1655">
        <v>-12.400869483632002</v>
      </c>
      <c r="AL1655">
        <v>-12.882006555631232</v>
      </c>
      <c r="AN1655">
        <v>99</v>
      </c>
      <c r="AO1655">
        <v>99</v>
      </c>
      <c r="AP1655">
        <v>27</v>
      </c>
      <c r="AQ1655">
        <v>99</v>
      </c>
      <c r="AR1655">
        <v>188.08333333333337</v>
      </c>
      <c r="AS1655">
        <v>21.27650512184832</v>
      </c>
    </row>
    <row r="1656" spans="1:45">
      <c r="A1656">
        <v>23</v>
      </c>
      <c r="B1656">
        <v>60</v>
      </c>
      <c r="C1656">
        <v>2024</v>
      </c>
      <c r="E1656">
        <v>99</v>
      </c>
      <c r="F1656">
        <v>99</v>
      </c>
      <c r="G1656">
        <v>99</v>
      </c>
      <c r="H1656">
        <v>99</v>
      </c>
      <c r="I1656">
        <v>99</v>
      </c>
      <c r="J1656">
        <v>99</v>
      </c>
      <c r="K1656">
        <v>99</v>
      </c>
      <c r="L1656">
        <v>2</v>
      </c>
      <c r="M1656">
        <v>99</v>
      </c>
      <c r="N1656">
        <v>99</v>
      </c>
      <c r="O1656">
        <v>99</v>
      </c>
      <c r="P1656">
        <v>99</v>
      </c>
      <c r="Q1656">
        <v>12</v>
      </c>
      <c r="R1656">
        <v>13</v>
      </c>
      <c r="S1656">
        <v>2</v>
      </c>
      <c r="T1656">
        <v>3.461538461538463</v>
      </c>
      <c r="U1656">
        <v>192.87692307692305</v>
      </c>
      <c r="V1656">
        <v>0</v>
      </c>
      <c r="W1656">
        <v>0</v>
      </c>
      <c r="X1656">
        <v>0</v>
      </c>
      <c r="Y1656">
        <v>18.717213543694275</v>
      </c>
      <c r="Z1656">
        <v>0</v>
      </c>
      <c r="AA1656">
        <v>0.74579690114097308</v>
      </c>
      <c r="AC1656">
        <v>-9.732477523068118</v>
      </c>
      <c r="AE1656">
        <v>5.5793991416309021</v>
      </c>
      <c r="AF1656">
        <v>3.9602615535268648</v>
      </c>
      <c r="AG1656">
        <v>3073.1538461538457</v>
      </c>
      <c r="AH1656">
        <v>100</v>
      </c>
      <c r="AI1656">
        <v>100</v>
      </c>
      <c r="AJ1656">
        <v>1381.7448749346911</v>
      </c>
      <c r="AK1656">
        <v>48.963674547091109</v>
      </c>
      <c r="AL1656">
        <v>-47.623756964151937</v>
      </c>
      <c r="AN1656">
        <v>99</v>
      </c>
      <c r="AO1656">
        <v>99</v>
      </c>
      <c r="AP1656">
        <v>28</v>
      </c>
      <c r="AQ1656">
        <v>99</v>
      </c>
      <c r="AR1656">
        <v>207.53846153846152</v>
      </c>
      <c r="AS1656">
        <v>21.521345937337379</v>
      </c>
    </row>
    <row r="1657" spans="1:45">
      <c r="A1657">
        <v>23</v>
      </c>
      <c r="B1657">
        <v>61</v>
      </c>
      <c r="C1657">
        <v>2024</v>
      </c>
      <c r="E1657">
        <v>99</v>
      </c>
      <c r="F1657">
        <v>99</v>
      </c>
      <c r="G1657">
        <v>99</v>
      </c>
      <c r="H1657">
        <v>99</v>
      </c>
      <c r="I1657">
        <v>99</v>
      </c>
      <c r="J1657">
        <v>99</v>
      </c>
      <c r="K1657">
        <v>99</v>
      </c>
      <c r="L1657">
        <v>2</v>
      </c>
      <c r="M1657">
        <v>99</v>
      </c>
      <c r="N1657">
        <v>99</v>
      </c>
      <c r="O1657">
        <v>99</v>
      </c>
      <c r="P1657">
        <v>99</v>
      </c>
      <c r="Q1657">
        <v>10</v>
      </c>
      <c r="R1657">
        <v>19</v>
      </c>
      <c r="S1657">
        <v>2</v>
      </c>
      <c r="T1657">
        <v>5.052631578947369</v>
      </c>
      <c r="U1657">
        <v>132.13684210526321</v>
      </c>
      <c r="V1657">
        <v>0</v>
      </c>
      <c r="W1657">
        <v>15.789473684210527</v>
      </c>
      <c r="X1657">
        <v>0</v>
      </c>
      <c r="Y1657">
        <v>24.643995970542505</v>
      </c>
      <c r="Z1657">
        <v>0</v>
      </c>
      <c r="AA1657">
        <v>1.5719141603229565</v>
      </c>
      <c r="AC1657">
        <v>42.615732158618407</v>
      </c>
      <c r="AE1657">
        <v>10.734463276836157</v>
      </c>
      <c r="AF1657">
        <v>9.1288902140594939</v>
      </c>
      <c r="AG1657">
        <v>2674.5263157894738</v>
      </c>
      <c r="AH1657">
        <v>100</v>
      </c>
      <c r="AI1657">
        <v>100</v>
      </c>
      <c r="AJ1657">
        <v>1053.4272571704148</v>
      </c>
      <c r="AK1657">
        <v>-17.233013737499139</v>
      </c>
      <c r="AL1657">
        <v>10.852674842463967</v>
      </c>
      <c r="AN1657">
        <v>99</v>
      </c>
      <c r="AO1657">
        <v>99</v>
      </c>
      <c r="AP1657">
        <v>29</v>
      </c>
      <c r="AQ1657">
        <v>99</v>
      </c>
      <c r="AR1657">
        <v>183.10526315789477</v>
      </c>
      <c r="AS1657">
        <v>21.300183884252789</v>
      </c>
    </row>
    <row r="1658" spans="1:45">
      <c r="A1658">
        <v>23</v>
      </c>
      <c r="B1658">
        <v>62</v>
      </c>
      <c r="C1658">
        <v>2024</v>
      </c>
      <c r="E1658">
        <v>99</v>
      </c>
      <c r="F1658">
        <v>99</v>
      </c>
      <c r="G1658">
        <v>99</v>
      </c>
      <c r="H1658">
        <v>99</v>
      </c>
      <c r="I1658">
        <v>99</v>
      </c>
      <c r="J1658">
        <v>99</v>
      </c>
      <c r="K1658">
        <v>99</v>
      </c>
      <c r="L1658">
        <v>2</v>
      </c>
      <c r="M1658">
        <v>99</v>
      </c>
      <c r="N1658">
        <v>99</v>
      </c>
      <c r="O1658">
        <v>99</v>
      </c>
      <c r="P1658">
        <v>99</v>
      </c>
      <c r="R1658">
        <v>0</v>
      </c>
      <c r="AN1658">
        <v>99</v>
      </c>
      <c r="AO1658">
        <v>99</v>
      </c>
      <c r="AP1658">
        <v>30</v>
      </c>
      <c r="AQ1658">
        <v>99</v>
      </c>
    </row>
    <row r="1659" spans="1:45">
      <c r="A1659">
        <v>23</v>
      </c>
      <c r="B1659">
        <v>63</v>
      </c>
      <c r="C1659">
        <v>2024</v>
      </c>
      <c r="E1659">
        <v>99</v>
      </c>
      <c r="F1659">
        <v>99</v>
      </c>
      <c r="G1659">
        <v>99</v>
      </c>
      <c r="H1659">
        <v>99</v>
      </c>
      <c r="I1659">
        <v>99</v>
      </c>
      <c r="J1659">
        <v>99</v>
      </c>
      <c r="K1659">
        <v>99</v>
      </c>
      <c r="L1659">
        <v>2</v>
      </c>
      <c r="M1659">
        <v>99</v>
      </c>
      <c r="N1659">
        <v>99</v>
      </c>
      <c r="O1659">
        <v>99</v>
      </c>
      <c r="P1659">
        <v>99</v>
      </c>
      <c r="Q1659">
        <v>1</v>
      </c>
      <c r="R1659">
        <v>1</v>
      </c>
      <c r="S1659">
        <v>2</v>
      </c>
      <c r="T1659">
        <v>3</v>
      </c>
      <c r="U1659">
        <v>167.8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E1659">
        <v>1.333333333333333</v>
      </c>
      <c r="AF1659">
        <v>0.81431406899831604</v>
      </c>
      <c r="AG1659">
        <v>5356</v>
      </c>
      <c r="AH1659">
        <v>100</v>
      </c>
      <c r="AI1659">
        <v>100</v>
      </c>
      <c r="AJ1659">
        <v>0</v>
      </c>
      <c r="AN1659">
        <v>99</v>
      </c>
      <c r="AO1659">
        <v>99</v>
      </c>
      <c r="AP1659">
        <v>31</v>
      </c>
      <c r="AQ1659">
        <v>99</v>
      </c>
      <c r="AR1659">
        <v>200</v>
      </c>
      <c r="AS1659">
        <v>21</v>
      </c>
    </row>
    <row r="1660" spans="1:45">
      <c r="A1660">
        <v>23</v>
      </c>
      <c r="B1660">
        <v>64</v>
      </c>
      <c r="C1660">
        <v>2024</v>
      </c>
      <c r="E1660">
        <v>99</v>
      </c>
      <c r="F1660">
        <v>99</v>
      </c>
      <c r="G1660">
        <v>99</v>
      </c>
      <c r="H1660">
        <v>99</v>
      </c>
      <c r="I1660">
        <v>99</v>
      </c>
      <c r="J1660">
        <v>99</v>
      </c>
      <c r="K1660">
        <v>99</v>
      </c>
      <c r="L1660">
        <v>2</v>
      </c>
      <c r="M1660">
        <v>99</v>
      </c>
      <c r="N1660">
        <v>99</v>
      </c>
      <c r="O1660">
        <v>99</v>
      </c>
      <c r="P1660">
        <v>99</v>
      </c>
      <c r="R1660">
        <v>0</v>
      </c>
      <c r="AN1660">
        <v>99</v>
      </c>
      <c r="AO1660">
        <v>99</v>
      </c>
      <c r="AP1660">
        <v>32</v>
      </c>
      <c r="AQ1660">
        <v>99</v>
      </c>
    </row>
    <row r="1661" spans="1:45">
      <c r="A1661">
        <v>23</v>
      </c>
      <c r="B1661">
        <v>65</v>
      </c>
      <c r="C1661">
        <v>2024</v>
      </c>
      <c r="E1661">
        <v>99</v>
      </c>
      <c r="F1661">
        <v>99</v>
      </c>
      <c r="G1661">
        <v>99</v>
      </c>
      <c r="H1661">
        <v>99</v>
      </c>
      <c r="I1661">
        <v>99</v>
      </c>
      <c r="J1661">
        <v>99</v>
      </c>
      <c r="K1661">
        <v>99</v>
      </c>
      <c r="L1661">
        <v>2</v>
      </c>
      <c r="M1661">
        <v>99</v>
      </c>
      <c r="N1661">
        <v>99</v>
      </c>
      <c r="O1661">
        <v>99</v>
      </c>
      <c r="P1661">
        <v>99</v>
      </c>
      <c r="R1661">
        <v>0</v>
      </c>
      <c r="AN1661">
        <v>99</v>
      </c>
      <c r="AO1661">
        <v>99</v>
      </c>
      <c r="AP1661">
        <v>33</v>
      </c>
      <c r="AQ1661">
        <v>99</v>
      </c>
    </row>
    <row r="1662" spans="1:45">
      <c r="A1662">
        <v>23</v>
      </c>
      <c r="B1662">
        <v>66</v>
      </c>
      <c r="C1662">
        <v>2024</v>
      </c>
      <c r="E1662">
        <v>99</v>
      </c>
      <c r="F1662">
        <v>99</v>
      </c>
      <c r="G1662">
        <v>99</v>
      </c>
      <c r="H1662">
        <v>99</v>
      </c>
      <c r="I1662">
        <v>99</v>
      </c>
      <c r="J1662">
        <v>99</v>
      </c>
      <c r="K1662">
        <v>99</v>
      </c>
      <c r="L1662">
        <v>2</v>
      </c>
      <c r="M1662">
        <v>99</v>
      </c>
      <c r="N1662">
        <v>99</v>
      </c>
      <c r="O1662">
        <v>99</v>
      </c>
      <c r="P1662">
        <v>99</v>
      </c>
      <c r="R1662">
        <v>0</v>
      </c>
      <c r="AN1662">
        <v>99</v>
      </c>
      <c r="AO1662">
        <v>99</v>
      </c>
      <c r="AP1662">
        <v>34</v>
      </c>
      <c r="AQ1662">
        <v>99</v>
      </c>
    </row>
    <row r="1663" spans="1:45">
      <c r="A1663">
        <v>23</v>
      </c>
      <c r="B1663">
        <v>67</v>
      </c>
      <c r="C1663">
        <v>2024</v>
      </c>
      <c r="E1663">
        <v>99</v>
      </c>
      <c r="F1663">
        <v>99</v>
      </c>
      <c r="G1663">
        <v>99</v>
      </c>
      <c r="H1663">
        <v>99</v>
      </c>
      <c r="I1663">
        <v>99</v>
      </c>
      <c r="J1663">
        <v>99</v>
      </c>
      <c r="K1663">
        <v>99</v>
      </c>
      <c r="L1663">
        <v>2</v>
      </c>
      <c r="M1663">
        <v>99</v>
      </c>
      <c r="N1663">
        <v>99</v>
      </c>
      <c r="O1663">
        <v>99</v>
      </c>
      <c r="P1663">
        <v>99</v>
      </c>
      <c r="R1663">
        <v>0</v>
      </c>
      <c r="AN1663">
        <v>99</v>
      </c>
      <c r="AO1663">
        <v>99</v>
      </c>
      <c r="AP1663">
        <v>39</v>
      </c>
      <c r="AQ1663">
        <v>99</v>
      </c>
    </row>
    <row r="1664" spans="1:45">
      <c r="A1664">
        <v>23</v>
      </c>
      <c r="B1664">
        <v>68</v>
      </c>
      <c r="C1664">
        <v>2024</v>
      </c>
      <c r="E1664">
        <v>99</v>
      </c>
      <c r="F1664">
        <v>99</v>
      </c>
      <c r="G1664">
        <v>99</v>
      </c>
      <c r="H1664">
        <v>99</v>
      </c>
      <c r="I1664">
        <v>99</v>
      </c>
      <c r="J1664">
        <v>99</v>
      </c>
      <c r="K1664">
        <v>99</v>
      </c>
      <c r="L1664">
        <v>2</v>
      </c>
      <c r="M1664">
        <v>99</v>
      </c>
      <c r="N1664">
        <v>99</v>
      </c>
      <c r="O1664">
        <v>99</v>
      </c>
      <c r="P1664">
        <v>99</v>
      </c>
      <c r="R1664">
        <v>0</v>
      </c>
      <c r="AN1664">
        <v>99</v>
      </c>
      <c r="AO1664">
        <v>99</v>
      </c>
      <c r="AP1664">
        <v>40</v>
      </c>
      <c r="AQ1664">
        <v>99</v>
      </c>
    </row>
    <row r="1665" spans="1:45">
      <c r="A1665">
        <v>23</v>
      </c>
      <c r="B1665">
        <v>69</v>
      </c>
      <c r="C1665">
        <v>2024</v>
      </c>
      <c r="E1665">
        <v>99</v>
      </c>
      <c r="F1665">
        <v>99</v>
      </c>
      <c r="G1665">
        <v>99</v>
      </c>
      <c r="H1665">
        <v>99</v>
      </c>
      <c r="I1665">
        <v>99</v>
      </c>
      <c r="J1665">
        <v>99</v>
      </c>
      <c r="K1665">
        <v>99</v>
      </c>
      <c r="L1665">
        <v>2</v>
      </c>
      <c r="M1665">
        <v>99</v>
      </c>
      <c r="N1665">
        <v>99</v>
      </c>
      <c r="O1665">
        <v>99</v>
      </c>
      <c r="P1665">
        <v>99</v>
      </c>
      <c r="Q1665">
        <v>171</v>
      </c>
      <c r="R1665">
        <v>227</v>
      </c>
      <c r="S1665">
        <v>2</v>
      </c>
      <c r="T1665">
        <v>5.7444933920704848</v>
      </c>
      <c r="U1665">
        <v>241.28149779735688</v>
      </c>
      <c r="V1665">
        <v>0</v>
      </c>
      <c r="W1665">
        <v>31.277533039647576</v>
      </c>
      <c r="X1665">
        <v>0.44052863436123352</v>
      </c>
      <c r="Y1665">
        <v>37.938742782595789</v>
      </c>
      <c r="Z1665">
        <v>0</v>
      </c>
      <c r="AA1665">
        <v>1.5610634248729798</v>
      </c>
      <c r="AC1665">
        <v>36.134465262437281</v>
      </c>
      <c r="AE1665">
        <v>9.8910675381263609</v>
      </c>
      <c r="AF1665">
        <v>7.6080500375604014</v>
      </c>
      <c r="AG1665">
        <v>2319.4537444933926</v>
      </c>
      <c r="AH1665">
        <v>100</v>
      </c>
      <c r="AI1665">
        <v>100</v>
      </c>
      <c r="AJ1665">
        <v>857.42515956093371</v>
      </c>
      <c r="AK1665">
        <v>-23.647642328441815</v>
      </c>
      <c r="AL1665">
        <v>-26.356013158393282</v>
      </c>
      <c r="AN1665">
        <v>99</v>
      </c>
      <c r="AO1665">
        <v>99</v>
      </c>
      <c r="AP1665">
        <v>98</v>
      </c>
      <c r="AQ1665">
        <v>99</v>
      </c>
      <c r="AR1665">
        <v>222.55066079295156</v>
      </c>
      <c r="AS1665">
        <v>21.672750688817576</v>
      </c>
    </row>
    <row r="1666" spans="1:45">
      <c r="A1666">
        <v>23</v>
      </c>
      <c r="B1666">
        <v>70</v>
      </c>
      <c r="C1666">
        <v>2024</v>
      </c>
      <c r="E1666">
        <v>99</v>
      </c>
      <c r="F1666">
        <v>99</v>
      </c>
      <c r="G1666">
        <v>99</v>
      </c>
      <c r="H1666">
        <v>99</v>
      </c>
      <c r="I1666">
        <v>99</v>
      </c>
      <c r="J1666">
        <v>99</v>
      </c>
      <c r="K1666">
        <v>99</v>
      </c>
      <c r="L1666">
        <v>2</v>
      </c>
      <c r="M1666">
        <v>99</v>
      </c>
      <c r="N1666">
        <v>99</v>
      </c>
      <c r="O1666">
        <v>99</v>
      </c>
      <c r="P1666">
        <v>99</v>
      </c>
      <c r="Q1666">
        <v>36</v>
      </c>
      <c r="R1666">
        <v>41</v>
      </c>
      <c r="S1666">
        <v>2</v>
      </c>
      <c r="T1666">
        <v>5.7804878048780477</v>
      </c>
      <c r="U1666">
        <v>242.61219512195112</v>
      </c>
      <c r="V1666">
        <v>0</v>
      </c>
      <c r="W1666">
        <v>34.146341463414643</v>
      </c>
      <c r="X1666">
        <v>0</v>
      </c>
      <c r="Y1666">
        <v>35.148404502678325</v>
      </c>
      <c r="Z1666">
        <v>0</v>
      </c>
      <c r="AA1666">
        <v>1.4735421919017773</v>
      </c>
      <c r="AC1666">
        <v>1.5403707305714565</v>
      </c>
      <c r="AE1666">
        <v>14.963503649635037</v>
      </c>
      <c r="AF1666">
        <v>12.054928328009032</v>
      </c>
      <c r="AG1666">
        <v>2384.3414634146343</v>
      </c>
      <c r="AH1666">
        <v>100</v>
      </c>
      <c r="AI1666">
        <v>0</v>
      </c>
      <c r="AJ1666">
        <v>782.46949943692812</v>
      </c>
      <c r="AK1666">
        <v>10.458738399878436</v>
      </c>
      <c r="AL1666">
        <v>-14.193971675546727</v>
      </c>
      <c r="AN1666">
        <v>99</v>
      </c>
      <c r="AO1666">
        <v>99</v>
      </c>
      <c r="AP1666">
        <v>99</v>
      </c>
      <c r="AQ1666">
        <v>99</v>
      </c>
      <c r="AR1666">
        <v>221.51219512195124</v>
      </c>
      <c r="AS1666">
        <v>22.192788966078471</v>
      </c>
    </row>
    <row r="1667" spans="1:45">
      <c r="A1667">
        <v>23</v>
      </c>
      <c r="B1667">
        <v>71</v>
      </c>
      <c r="C1667">
        <v>2024</v>
      </c>
      <c r="E1667">
        <v>99</v>
      </c>
      <c r="F1667">
        <v>99</v>
      </c>
      <c r="G1667">
        <v>99</v>
      </c>
      <c r="H1667">
        <v>99</v>
      </c>
      <c r="I1667">
        <v>99</v>
      </c>
      <c r="J1667">
        <v>99</v>
      </c>
      <c r="K1667">
        <v>99</v>
      </c>
      <c r="L1667">
        <v>3</v>
      </c>
      <c r="M1667">
        <v>99</v>
      </c>
      <c r="N1667">
        <v>99</v>
      </c>
      <c r="O1667">
        <v>99</v>
      </c>
      <c r="P1667">
        <v>99</v>
      </c>
      <c r="Q1667">
        <v>4385</v>
      </c>
      <c r="R1667">
        <v>10574</v>
      </c>
      <c r="S1667">
        <v>3</v>
      </c>
      <c r="T1667">
        <v>7.4111027047474893</v>
      </c>
      <c r="U1667">
        <v>282.09250993001712</v>
      </c>
      <c r="V1667">
        <v>0</v>
      </c>
      <c r="W1667">
        <v>78.040476640817104</v>
      </c>
      <c r="X1667">
        <v>0.49177227160960846</v>
      </c>
      <c r="Y1667">
        <v>23.236775764862379</v>
      </c>
      <c r="Z1667">
        <v>0</v>
      </c>
      <c r="AA1667">
        <v>1.3367942162040181</v>
      </c>
      <c r="AC1667">
        <v>23.193948442852648</v>
      </c>
      <c r="AE1667">
        <v>33.139024696001002</v>
      </c>
      <c r="AF1667">
        <v>31.524837795923801</v>
      </c>
      <c r="AG1667">
        <v>2105.7133535086064</v>
      </c>
      <c r="AH1667">
        <v>99.990542840930559</v>
      </c>
      <c r="AI1667">
        <v>0</v>
      </c>
      <c r="AJ1667">
        <v>524.66776811381339</v>
      </c>
      <c r="AK1667">
        <v>6.0417476222021582</v>
      </c>
      <c r="AL1667">
        <v>-9.787594134193407</v>
      </c>
      <c r="AN1667">
        <v>99</v>
      </c>
      <c r="AO1667">
        <v>99</v>
      </c>
      <c r="AP1667">
        <v>1</v>
      </c>
      <c r="AQ1667">
        <v>99</v>
      </c>
      <c r="AR1667">
        <v>225.56355210894648</v>
      </c>
      <c r="AS1667">
        <v>24.563918286694879</v>
      </c>
    </row>
    <row r="1668" spans="1:45">
      <c r="A1668">
        <v>23</v>
      </c>
      <c r="B1668">
        <v>72</v>
      </c>
      <c r="C1668">
        <v>2024</v>
      </c>
      <c r="E1668">
        <v>99</v>
      </c>
      <c r="F1668">
        <v>99</v>
      </c>
      <c r="G1668">
        <v>99</v>
      </c>
      <c r="H1668">
        <v>99</v>
      </c>
      <c r="I1668">
        <v>99</v>
      </c>
      <c r="J1668">
        <v>99</v>
      </c>
      <c r="K1668">
        <v>99</v>
      </c>
      <c r="L1668">
        <v>3</v>
      </c>
      <c r="M1668">
        <v>99</v>
      </c>
      <c r="N1668">
        <v>99</v>
      </c>
      <c r="O1668">
        <v>99</v>
      </c>
      <c r="P1668">
        <v>99</v>
      </c>
      <c r="Q1668">
        <v>57</v>
      </c>
      <c r="R1668">
        <v>99</v>
      </c>
      <c r="S1668">
        <v>3</v>
      </c>
      <c r="T1668">
        <v>8.4545454545454568</v>
      </c>
      <c r="U1668">
        <v>243.05757575757576</v>
      </c>
      <c r="V1668">
        <v>0</v>
      </c>
      <c r="W1668">
        <v>95.959595959595973</v>
      </c>
      <c r="X1668">
        <v>0</v>
      </c>
      <c r="Y1668">
        <v>22.89874104831522</v>
      </c>
      <c r="Z1668">
        <v>0</v>
      </c>
      <c r="AA1668">
        <v>1.0662189142884329</v>
      </c>
      <c r="AC1668">
        <v>13.706929210334328</v>
      </c>
      <c r="AE1668">
        <v>19.3359375</v>
      </c>
      <c r="AF1668">
        <v>22.299397446328985</v>
      </c>
      <c r="AG1668">
        <v>2172.1414141414134</v>
      </c>
      <c r="AH1668">
        <v>100</v>
      </c>
      <c r="AI1668">
        <v>0</v>
      </c>
      <c r="AJ1668">
        <v>589.57418309808747</v>
      </c>
      <c r="AK1668">
        <v>0.24229498187612439</v>
      </c>
      <c r="AL1668">
        <v>22.132403435687689</v>
      </c>
      <c r="AN1668">
        <v>99</v>
      </c>
      <c r="AO1668">
        <v>99</v>
      </c>
      <c r="AP1668">
        <v>2</v>
      </c>
      <c r="AQ1668">
        <v>99</v>
      </c>
      <c r="AR1668">
        <v>212.45454545454547</v>
      </c>
      <c r="AS1668">
        <v>25.303626067386489</v>
      </c>
    </row>
    <row r="1669" spans="1:45">
      <c r="A1669">
        <v>23</v>
      </c>
      <c r="B1669">
        <v>73</v>
      </c>
      <c r="C1669">
        <v>2024</v>
      </c>
      <c r="E1669">
        <v>99</v>
      </c>
      <c r="F1669">
        <v>99</v>
      </c>
      <c r="G1669">
        <v>99</v>
      </c>
      <c r="H1669">
        <v>99</v>
      </c>
      <c r="I1669">
        <v>99</v>
      </c>
      <c r="J1669">
        <v>99</v>
      </c>
      <c r="K1669">
        <v>99</v>
      </c>
      <c r="L1669">
        <v>3</v>
      </c>
      <c r="M1669">
        <v>99</v>
      </c>
      <c r="N1669">
        <v>99</v>
      </c>
      <c r="O1669">
        <v>99</v>
      </c>
      <c r="P1669">
        <v>99</v>
      </c>
      <c r="Q1669">
        <v>74</v>
      </c>
      <c r="R1669">
        <v>91</v>
      </c>
      <c r="S1669">
        <v>3</v>
      </c>
      <c r="T1669">
        <v>8.5494505494505493</v>
      </c>
      <c r="U1669">
        <v>205.03186813186821</v>
      </c>
      <c r="V1669">
        <v>0</v>
      </c>
      <c r="W1669">
        <v>92.307692307692321</v>
      </c>
      <c r="X1669">
        <v>0</v>
      </c>
      <c r="Y1669">
        <v>21.984064553950002</v>
      </c>
      <c r="Z1669">
        <v>0</v>
      </c>
      <c r="AA1669">
        <v>1.5777556480384685</v>
      </c>
      <c r="AC1669">
        <v>33.830114811109993</v>
      </c>
      <c r="AE1669">
        <v>28.348909657320871</v>
      </c>
      <c r="AF1669">
        <v>26.414861943452255</v>
      </c>
      <c r="AG1669">
        <v>2467.7032967032965</v>
      </c>
      <c r="AH1669">
        <v>100</v>
      </c>
      <c r="AI1669">
        <v>0</v>
      </c>
      <c r="AJ1669">
        <v>974.56027271481059</v>
      </c>
      <c r="AK1669">
        <v>9.1266983040420904</v>
      </c>
      <c r="AL1669">
        <v>-17.971400325991588</v>
      </c>
      <c r="AN1669">
        <v>99</v>
      </c>
      <c r="AO1669">
        <v>99</v>
      </c>
      <c r="AP1669">
        <v>3</v>
      </c>
      <c r="AQ1669">
        <v>99</v>
      </c>
      <c r="AR1669">
        <v>198.52747252747253</v>
      </c>
      <c r="AS1669">
        <v>26.133369993159501</v>
      </c>
    </row>
    <row r="1670" spans="1:45">
      <c r="A1670">
        <v>23</v>
      </c>
      <c r="B1670">
        <v>74</v>
      </c>
      <c r="C1670">
        <v>2024</v>
      </c>
      <c r="E1670">
        <v>99</v>
      </c>
      <c r="F1670">
        <v>99</v>
      </c>
      <c r="G1670">
        <v>99</v>
      </c>
      <c r="H1670">
        <v>99</v>
      </c>
      <c r="I1670">
        <v>99</v>
      </c>
      <c r="J1670">
        <v>99</v>
      </c>
      <c r="K1670">
        <v>99</v>
      </c>
      <c r="L1670">
        <v>3</v>
      </c>
      <c r="M1670">
        <v>99</v>
      </c>
      <c r="N1670">
        <v>99</v>
      </c>
      <c r="O1670">
        <v>99</v>
      </c>
      <c r="P1670">
        <v>99</v>
      </c>
      <c r="Q1670">
        <v>22</v>
      </c>
      <c r="R1670">
        <v>29</v>
      </c>
      <c r="S1670">
        <v>3</v>
      </c>
      <c r="T1670">
        <v>8</v>
      </c>
      <c r="U1670">
        <v>217.22068965517244</v>
      </c>
      <c r="V1670">
        <v>0</v>
      </c>
      <c r="W1670">
        <v>96.551724137931018</v>
      </c>
      <c r="X1670">
        <v>0</v>
      </c>
      <c r="Y1670">
        <v>22.683388716465618</v>
      </c>
      <c r="Z1670">
        <v>0</v>
      </c>
      <c r="AA1670">
        <v>1.2317635241028797</v>
      </c>
      <c r="AC1670">
        <v>10.909855354320753</v>
      </c>
      <c r="AE1670">
        <v>31.868131868131879</v>
      </c>
      <c r="AF1670">
        <v>29.042207417994071</v>
      </c>
      <c r="AG1670">
        <v>2387.5172413793102</v>
      </c>
      <c r="AH1670">
        <v>100</v>
      </c>
      <c r="AI1670">
        <v>0</v>
      </c>
      <c r="AJ1670">
        <v>706.41199372260758</v>
      </c>
      <c r="AK1670">
        <v>-4.789790177162863</v>
      </c>
      <c r="AL1670">
        <v>-20.821243684299557</v>
      </c>
      <c r="AN1670">
        <v>99</v>
      </c>
      <c r="AO1670">
        <v>99</v>
      </c>
      <c r="AP1670">
        <v>4</v>
      </c>
      <c r="AQ1670">
        <v>99</v>
      </c>
      <c r="AR1670">
        <v>202.06896551724137</v>
      </c>
      <c r="AS1670">
        <v>26.244700550170997</v>
      </c>
    </row>
    <row r="1671" spans="1:45">
      <c r="A1671">
        <v>23</v>
      </c>
      <c r="B1671">
        <v>75</v>
      </c>
      <c r="C1671">
        <v>2024</v>
      </c>
      <c r="E1671">
        <v>99</v>
      </c>
      <c r="F1671">
        <v>99</v>
      </c>
      <c r="G1671">
        <v>99</v>
      </c>
      <c r="H1671">
        <v>99</v>
      </c>
      <c r="I1671">
        <v>99</v>
      </c>
      <c r="J1671">
        <v>99</v>
      </c>
      <c r="K1671">
        <v>99</v>
      </c>
      <c r="L1671">
        <v>3</v>
      </c>
      <c r="M1671">
        <v>99</v>
      </c>
      <c r="N1671">
        <v>99</v>
      </c>
      <c r="O1671">
        <v>99</v>
      </c>
      <c r="P1671">
        <v>99</v>
      </c>
      <c r="Q1671">
        <v>11</v>
      </c>
      <c r="R1671">
        <v>16</v>
      </c>
      <c r="S1671">
        <v>3</v>
      </c>
      <c r="T1671">
        <v>8.5</v>
      </c>
      <c r="U1671">
        <v>213.4</v>
      </c>
      <c r="V1671">
        <v>0</v>
      </c>
      <c r="W1671">
        <v>100</v>
      </c>
      <c r="X1671">
        <v>0</v>
      </c>
      <c r="Y1671">
        <v>22.743405637678904</v>
      </c>
      <c r="Z1671">
        <v>0</v>
      </c>
      <c r="AA1671">
        <v>1.2247448713915889</v>
      </c>
      <c r="AC1671">
        <v>-1.9520823879786529</v>
      </c>
      <c r="AE1671">
        <v>31.372549019607838</v>
      </c>
      <c r="AF1671">
        <v>29.068619104375955</v>
      </c>
      <c r="AG1671">
        <v>2622.75</v>
      </c>
      <c r="AH1671">
        <v>100</v>
      </c>
      <c r="AI1671">
        <v>0</v>
      </c>
      <c r="AJ1671">
        <v>880.73509780183099</v>
      </c>
      <c r="AK1671">
        <v>7.8312071810092654</v>
      </c>
      <c r="AL1671">
        <v>-31.549099540880057</v>
      </c>
      <c r="AN1671">
        <v>99</v>
      </c>
      <c r="AO1671">
        <v>99</v>
      </c>
      <c r="AP1671">
        <v>5</v>
      </c>
      <c r="AQ1671">
        <v>99</v>
      </c>
      <c r="AR1671">
        <v>201.75</v>
      </c>
      <c r="AS1671">
        <v>25.861007891289859</v>
      </c>
    </row>
    <row r="1672" spans="1:45">
      <c r="A1672">
        <v>23</v>
      </c>
      <c r="B1672">
        <v>76</v>
      </c>
      <c r="C1672">
        <v>2024</v>
      </c>
      <c r="E1672">
        <v>99</v>
      </c>
      <c r="F1672">
        <v>99</v>
      </c>
      <c r="G1672">
        <v>99</v>
      </c>
      <c r="H1672">
        <v>99</v>
      </c>
      <c r="I1672">
        <v>99</v>
      </c>
      <c r="J1672">
        <v>99</v>
      </c>
      <c r="K1672">
        <v>99</v>
      </c>
      <c r="L1672">
        <v>3</v>
      </c>
      <c r="M1672">
        <v>99</v>
      </c>
      <c r="N1672">
        <v>99</v>
      </c>
      <c r="O1672">
        <v>99</v>
      </c>
      <c r="P1672">
        <v>99</v>
      </c>
      <c r="Q1672">
        <v>11</v>
      </c>
      <c r="R1672">
        <v>14</v>
      </c>
      <c r="S1672">
        <v>3</v>
      </c>
      <c r="T1672">
        <v>7.1428571428571441</v>
      </c>
      <c r="U1672">
        <v>240.17857142857153</v>
      </c>
      <c r="V1672">
        <v>0</v>
      </c>
      <c r="W1672">
        <v>85.714285714285694</v>
      </c>
      <c r="X1672">
        <v>0</v>
      </c>
      <c r="Y1672">
        <v>20.938146273912004</v>
      </c>
      <c r="Z1672">
        <v>0</v>
      </c>
      <c r="AA1672">
        <v>1.1248582677159717</v>
      </c>
      <c r="AC1672">
        <v>76.013593257999233</v>
      </c>
      <c r="AE1672">
        <v>24.137931034482754</v>
      </c>
      <c r="AF1672">
        <v>22.7501843695239</v>
      </c>
      <c r="AG1672">
        <v>2817.928571428572</v>
      </c>
      <c r="AH1672">
        <v>100</v>
      </c>
      <c r="AI1672">
        <v>0</v>
      </c>
      <c r="AJ1672">
        <v>937.02442903706867</v>
      </c>
      <c r="AK1672">
        <v>6.2840288538665838</v>
      </c>
      <c r="AL1672">
        <v>-26.191278091055832</v>
      </c>
      <c r="AN1672">
        <v>99</v>
      </c>
      <c r="AO1672">
        <v>99</v>
      </c>
      <c r="AP1672">
        <v>6</v>
      </c>
      <c r="AQ1672">
        <v>99</v>
      </c>
      <c r="AR1672">
        <v>210.92857142857139</v>
      </c>
      <c r="AS1672">
        <v>25.551116375667753</v>
      </c>
    </row>
    <row r="1673" spans="1:45">
      <c r="A1673">
        <v>23</v>
      </c>
      <c r="B1673">
        <v>77</v>
      </c>
      <c r="C1673">
        <v>2024</v>
      </c>
      <c r="E1673">
        <v>99</v>
      </c>
      <c r="F1673">
        <v>99</v>
      </c>
      <c r="G1673">
        <v>99</v>
      </c>
      <c r="H1673">
        <v>99</v>
      </c>
      <c r="I1673">
        <v>99</v>
      </c>
      <c r="J1673">
        <v>99</v>
      </c>
      <c r="K1673">
        <v>99</v>
      </c>
      <c r="L1673">
        <v>3</v>
      </c>
      <c r="M1673">
        <v>99</v>
      </c>
      <c r="N1673">
        <v>99</v>
      </c>
      <c r="O1673">
        <v>99</v>
      </c>
      <c r="P1673">
        <v>99</v>
      </c>
      <c r="Q1673">
        <v>7</v>
      </c>
      <c r="R1673">
        <v>8</v>
      </c>
      <c r="S1673">
        <v>3</v>
      </c>
      <c r="T1673">
        <v>9</v>
      </c>
      <c r="U1673">
        <v>216.61250000000001</v>
      </c>
      <c r="V1673">
        <v>0</v>
      </c>
      <c r="W1673">
        <v>100</v>
      </c>
      <c r="X1673">
        <v>0</v>
      </c>
      <c r="Y1673">
        <v>27.488108224285021</v>
      </c>
      <c r="Z1673">
        <v>0</v>
      </c>
      <c r="AA1673">
        <v>1.3228756555322951</v>
      </c>
      <c r="AC1673">
        <v>27.775219351186369</v>
      </c>
      <c r="AE1673">
        <v>16</v>
      </c>
      <c r="AF1673">
        <v>15.030270439051462</v>
      </c>
      <c r="AG1673">
        <v>3060.375</v>
      </c>
      <c r="AH1673">
        <v>100</v>
      </c>
      <c r="AI1673">
        <v>0</v>
      </c>
      <c r="AJ1673">
        <v>1064.6824570617289</v>
      </c>
      <c r="AK1673">
        <v>-23.479864542389809</v>
      </c>
      <c r="AL1673">
        <v>28.932668464608728</v>
      </c>
      <c r="AN1673">
        <v>99</v>
      </c>
      <c r="AO1673">
        <v>99</v>
      </c>
      <c r="AP1673">
        <v>7</v>
      </c>
      <c r="AQ1673">
        <v>99</v>
      </c>
      <c r="AR1673">
        <v>201.5</v>
      </c>
      <c r="AS1673">
        <v>26.336232528443631</v>
      </c>
    </row>
    <row r="1674" spans="1:45">
      <c r="A1674">
        <v>23</v>
      </c>
      <c r="B1674">
        <v>78</v>
      </c>
      <c r="C1674">
        <v>2024</v>
      </c>
      <c r="E1674">
        <v>99</v>
      </c>
      <c r="F1674">
        <v>99</v>
      </c>
      <c r="G1674">
        <v>99</v>
      </c>
      <c r="H1674">
        <v>99</v>
      </c>
      <c r="I1674">
        <v>99</v>
      </c>
      <c r="J1674">
        <v>99</v>
      </c>
      <c r="K1674">
        <v>99</v>
      </c>
      <c r="L1674">
        <v>3</v>
      </c>
      <c r="M1674">
        <v>99</v>
      </c>
      <c r="N1674">
        <v>99</v>
      </c>
      <c r="O1674">
        <v>99</v>
      </c>
      <c r="P1674">
        <v>99</v>
      </c>
      <c r="Q1674">
        <v>33</v>
      </c>
      <c r="R1674">
        <v>42</v>
      </c>
      <c r="S1674">
        <v>3</v>
      </c>
      <c r="T1674">
        <v>8.6666666666666643</v>
      </c>
      <c r="U1674">
        <v>205.92857142857127</v>
      </c>
      <c r="V1674">
        <v>0</v>
      </c>
      <c r="W1674">
        <v>92.857142857142875</v>
      </c>
      <c r="X1674">
        <v>0</v>
      </c>
      <c r="Y1674">
        <v>27.16319538775738</v>
      </c>
      <c r="Z1674">
        <v>0</v>
      </c>
      <c r="AA1674">
        <v>1.4584183648679627</v>
      </c>
      <c r="AC1674">
        <v>38.819774842552043</v>
      </c>
      <c r="AE1674">
        <v>25.766871165644169</v>
      </c>
      <c r="AF1674">
        <v>25.577179560731391</v>
      </c>
      <c r="AG1674">
        <v>2393.8809523809527</v>
      </c>
      <c r="AH1674">
        <v>100</v>
      </c>
      <c r="AI1674">
        <v>0</v>
      </c>
      <c r="AJ1674">
        <v>644.68276445089293</v>
      </c>
      <c r="AK1674">
        <v>-13.116545785377998</v>
      </c>
      <c r="AL1674">
        <v>-13.491479268540431</v>
      </c>
      <c r="AN1674">
        <v>99</v>
      </c>
      <c r="AO1674">
        <v>99</v>
      </c>
      <c r="AP1674">
        <v>8</v>
      </c>
      <c r="AQ1674">
        <v>99</v>
      </c>
      <c r="AR1674">
        <v>198.28571428571425</v>
      </c>
      <c r="AS1674">
        <v>26.304994981751484</v>
      </c>
    </row>
    <row r="1675" spans="1:45">
      <c r="A1675">
        <v>23</v>
      </c>
      <c r="B1675">
        <v>79</v>
      </c>
      <c r="C1675">
        <v>2024</v>
      </c>
      <c r="E1675">
        <v>99</v>
      </c>
      <c r="F1675">
        <v>99</v>
      </c>
      <c r="G1675">
        <v>99</v>
      </c>
      <c r="H1675">
        <v>99</v>
      </c>
      <c r="I1675">
        <v>99</v>
      </c>
      <c r="J1675">
        <v>99</v>
      </c>
      <c r="K1675">
        <v>99</v>
      </c>
      <c r="L1675">
        <v>3</v>
      </c>
      <c r="M1675">
        <v>99</v>
      </c>
      <c r="N1675">
        <v>99</v>
      </c>
      <c r="O1675">
        <v>99</v>
      </c>
      <c r="P1675">
        <v>99</v>
      </c>
      <c r="Q1675">
        <v>277</v>
      </c>
      <c r="R1675">
        <v>449</v>
      </c>
      <c r="S1675">
        <v>3</v>
      </c>
      <c r="T1675">
        <v>7.9599109131403107</v>
      </c>
      <c r="U1675">
        <v>314.17260579064566</v>
      </c>
      <c r="V1675">
        <v>0</v>
      </c>
      <c r="W1675">
        <v>90.645879732739388</v>
      </c>
      <c r="X1675">
        <v>10.46770601336303</v>
      </c>
      <c r="Y1675">
        <v>26.665749786861465</v>
      </c>
      <c r="Z1675">
        <v>0</v>
      </c>
      <c r="AA1675">
        <v>1.3622972838604841</v>
      </c>
      <c r="AC1675">
        <v>30.849770339741998</v>
      </c>
      <c r="AE1675">
        <v>29.308093994778073</v>
      </c>
      <c r="AF1675">
        <v>29.711214831227789</v>
      </c>
      <c r="AG1675">
        <v>2161.7082405345213</v>
      </c>
      <c r="AH1675">
        <v>100</v>
      </c>
      <c r="AI1675">
        <v>0</v>
      </c>
      <c r="AJ1675">
        <v>528.37161447537835</v>
      </c>
      <c r="AK1675">
        <v>3.0416896882645119</v>
      </c>
      <c r="AL1675">
        <v>-12.86001152940211</v>
      </c>
      <c r="AN1675">
        <v>99</v>
      </c>
      <c r="AO1675">
        <v>99</v>
      </c>
      <c r="AP1675">
        <v>9</v>
      </c>
      <c r="AQ1675">
        <v>99</v>
      </c>
      <c r="AR1675">
        <v>234.57015590200444</v>
      </c>
      <c r="AS1675">
        <v>24.315984630757455</v>
      </c>
    </row>
    <row r="1676" spans="1:45">
      <c r="A1676">
        <v>23</v>
      </c>
      <c r="B1676">
        <v>80</v>
      </c>
      <c r="C1676">
        <v>2024</v>
      </c>
      <c r="E1676">
        <v>99</v>
      </c>
      <c r="F1676">
        <v>99</v>
      </c>
      <c r="G1676">
        <v>99</v>
      </c>
      <c r="H1676">
        <v>99</v>
      </c>
      <c r="I1676">
        <v>99</v>
      </c>
      <c r="J1676">
        <v>99</v>
      </c>
      <c r="K1676">
        <v>99</v>
      </c>
      <c r="L1676">
        <v>3</v>
      </c>
      <c r="M1676">
        <v>99</v>
      </c>
      <c r="N1676">
        <v>99</v>
      </c>
      <c r="O1676">
        <v>99</v>
      </c>
      <c r="P1676">
        <v>99</v>
      </c>
      <c r="R1676">
        <v>0</v>
      </c>
      <c r="AN1676">
        <v>99</v>
      </c>
      <c r="AO1676">
        <v>99</v>
      </c>
      <c r="AP1676">
        <v>10</v>
      </c>
      <c r="AQ1676">
        <v>99</v>
      </c>
    </row>
    <row r="1677" spans="1:45">
      <c r="A1677">
        <v>23</v>
      </c>
      <c r="B1677">
        <v>81</v>
      </c>
      <c r="C1677">
        <v>2024</v>
      </c>
      <c r="E1677">
        <v>99</v>
      </c>
      <c r="F1677">
        <v>99</v>
      </c>
      <c r="G1677">
        <v>99</v>
      </c>
      <c r="H1677">
        <v>99</v>
      </c>
      <c r="I1677">
        <v>99</v>
      </c>
      <c r="J1677">
        <v>99</v>
      </c>
      <c r="K1677">
        <v>99</v>
      </c>
      <c r="L1677">
        <v>3</v>
      </c>
      <c r="M1677">
        <v>99</v>
      </c>
      <c r="N1677">
        <v>99</v>
      </c>
      <c r="O1677">
        <v>99</v>
      </c>
      <c r="P1677">
        <v>99</v>
      </c>
      <c r="Q1677">
        <v>23</v>
      </c>
      <c r="R1677">
        <v>29</v>
      </c>
      <c r="S1677">
        <v>3</v>
      </c>
      <c r="T1677">
        <v>7.7586206896551699</v>
      </c>
      <c r="U1677">
        <v>300.09310344827577</v>
      </c>
      <c r="V1677">
        <v>0</v>
      </c>
      <c r="W1677">
        <v>82.758620689655189</v>
      </c>
      <c r="X1677">
        <v>0</v>
      </c>
      <c r="Y1677">
        <v>22.633419462722024</v>
      </c>
      <c r="Z1677">
        <v>0</v>
      </c>
      <c r="AA1677">
        <v>1.2499702731304705</v>
      </c>
      <c r="AC1677">
        <v>17.728460282984589</v>
      </c>
      <c r="AE1677">
        <v>30.526315789473689</v>
      </c>
      <c r="AF1677">
        <v>30.15854313586194</v>
      </c>
      <c r="AG1677">
        <v>2206.1724137931033</v>
      </c>
      <c r="AH1677">
        <v>100</v>
      </c>
      <c r="AI1677">
        <v>0</v>
      </c>
      <c r="AJ1677">
        <v>730.70287696944001</v>
      </c>
      <c r="AK1677">
        <v>-13.598809808611032</v>
      </c>
      <c r="AL1677">
        <v>-35.793665014599561</v>
      </c>
      <c r="AN1677">
        <v>99</v>
      </c>
      <c r="AO1677">
        <v>99</v>
      </c>
      <c r="AP1677">
        <v>11</v>
      </c>
      <c r="AQ1677">
        <v>99</v>
      </c>
      <c r="AR1677">
        <v>231.55172413793113</v>
      </c>
      <c r="AS1677">
        <v>24.145346092393339</v>
      </c>
    </row>
    <row r="1678" spans="1:45">
      <c r="A1678">
        <v>23</v>
      </c>
      <c r="B1678">
        <v>82</v>
      </c>
      <c r="C1678">
        <v>2024</v>
      </c>
      <c r="E1678">
        <v>99</v>
      </c>
      <c r="F1678">
        <v>99</v>
      </c>
      <c r="G1678">
        <v>99</v>
      </c>
      <c r="H1678">
        <v>99</v>
      </c>
      <c r="I1678">
        <v>99</v>
      </c>
      <c r="J1678">
        <v>99</v>
      </c>
      <c r="K1678">
        <v>99</v>
      </c>
      <c r="L1678">
        <v>3</v>
      </c>
      <c r="M1678">
        <v>99</v>
      </c>
      <c r="N1678">
        <v>99</v>
      </c>
      <c r="O1678">
        <v>99</v>
      </c>
      <c r="P1678">
        <v>99</v>
      </c>
      <c r="Q1678">
        <v>2</v>
      </c>
      <c r="R1678">
        <v>4</v>
      </c>
      <c r="S1678">
        <v>3</v>
      </c>
      <c r="T1678">
        <v>8</v>
      </c>
      <c r="U1678">
        <v>232.22499999999999</v>
      </c>
      <c r="V1678">
        <v>0</v>
      </c>
      <c r="W1678">
        <v>100</v>
      </c>
      <c r="X1678">
        <v>0</v>
      </c>
      <c r="Y1678">
        <v>22.848673375056151</v>
      </c>
      <c r="Z1678">
        <v>0</v>
      </c>
      <c r="AA1678">
        <v>0</v>
      </c>
      <c r="AE1678">
        <v>40</v>
      </c>
      <c r="AF1678">
        <v>33.745050314236941</v>
      </c>
      <c r="AG1678">
        <v>2225.25</v>
      </c>
      <c r="AH1678">
        <v>100</v>
      </c>
      <c r="AI1678">
        <v>0</v>
      </c>
      <c r="AJ1678">
        <v>1065.0151113951388</v>
      </c>
      <c r="AK1678">
        <v>-41.057908080298681</v>
      </c>
      <c r="AN1678">
        <v>99</v>
      </c>
      <c r="AO1678">
        <v>99</v>
      </c>
      <c r="AP1678">
        <v>12</v>
      </c>
      <c r="AQ1678">
        <v>99</v>
      </c>
      <c r="AR1678">
        <v>210.5</v>
      </c>
      <c r="AS1678">
        <v>24.826751614093222</v>
      </c>
    </row>
    <row r="1679" spans="1:45">
      <c r="A1679">
        <v>23</v>
      </c>
      <c r="B1679">
        <v>83</v>
      </c>
      <c r="C1679">
        <v>2024</v>
      </c>
      <c r="E1679">
        <v>99</v>
      </c>
      <c r="F1679">
        <v>99</v>
      </c>
      <c r="G1679">
        <v>99</v>
      </c>
      <c r="H1679">
        <v>99</v>
      </c>
      <c r="I1679">
        <v>99</v>
      </c>
      <c r="J1679">
        <v>99</v>
      </c>
      <c r="K1679">
        <v>99</v>
      </c>
      <c r="L1679">
        <v>3</v>
      </c>
      <c r="M1679">
        <v>99</v>
      </c>
      <c r="N1679">
        <v>99</v>
      </c>
      <c r="O1679">
        <v>99</v>
      </c>
      <c r="P1679">
        <v>99</v>
      </c>
      <c r="Q1679">
        <v>45</v>
      </c>
      <c r="R1679">
        <v>51</v>
      </c>
      <c r="S1679">
        <v>3</v>
      </c>
      <c r="T1679">
        <v>5.3137254901960782</v>
      </c>
      <c r="U1679">
        <v>275.50784313725495</v>
      </c>
      <c r="V1679">
        <v>0</v>
      </c>
      <c r="W1679">
        <v>21.568627450980397</v>
      </c>
      <c r="X1679">
        <v>0</v>
      </c>
      <c r="Y1679">
        <v>25.667197675718008</v>
      </c>
      <c r="Z1679">
        <v>0</v>
      </c>
      <c r="AA1679">
        <v>1.5654379338205564</v>
      </c>
      <c r="AC1679">
        <v>15.629241082269703</v>
      </c>
      <c r="AE1679">
        <v>21.794871794871796</v>
      </c>
      <c r="AF1679">
        <v>18.751860052021406</v>
      </c>
      <c r="AG1679">
        <v>2015.5098039215688</v>
      </c>
      <c r="AH1679">
        <v>100</v>
      </c>
      <c r="AI1679">
        <v>0</v>
      </c>
      <c r="AJ1679">
        <v>470.98979517478386</v>
      </c>
      <c r="AK1679">
        <v>24.861094918055311</v>
      </c>
      <c r="AL1679">
        <v>-14.387731688779422</v>
      </c>
      <c r="AN1679">
        <v>99</v>
      </c>
      <c r="AO1679">
        <v>99</v>
      </c>
      <c r="AP1679">
        <v>13</v>
      </c>
      <c r="AQ1679">
        <v>99</v>
      </c>
      <c r="AR1679">
        <v>226.84313725490196</v>
      </c>
      <c r="AS1679">
        <v>23.561258517533904</v>
      </c>
    </row>
    <row r="1680" spans="1:45">
      <c r="A1680">
        <v>23</v>
      </c>
      <c r="B1680">
        <v>84</v>
      </c>
      <c r="C1680">
        <v>2024</v>
      </c>
      <c r="E1680">
        <v>99</v>
      </c>
      <c r="F1680">
        <v>99</v>
      </c>
      <c r="G1680">
        <v>99</v>
      </c>
      <c r="H1680">
        <v>99</v>
      </c>
      <c r="I1680">
        <v>99</v>
      </c>
      <c r="J1680">
        <v>99</v>
      </c>
      <c r="K1680">
        <v>99</v>
      </c>
      <c r="L1680">
        <v>3</v>
      </c>
      <c r="M1680">
        <v>99</v>
      </c>
      <c r="N1680">
        <v>99</v>
      </c>
      <c r="O1680">
        <v>99</v>
      </c>
      <c r="P1680">
        <v>99</v>
      </c>
      <c r="R1680">
        <v>0</v>
      </c>
      <c r="AN1680">
        <v>99</v>
      </c>
      <c r="AO1680">
        <v>99</v>
      </c>
      <c r="AP1680">
        <v>14</v>
      </c>
      <c r="AQ1680">
        <v>99</v>
      </c>
    </row>
    <row r="1681" spans="1:45">
      <c r="A1681">
        <v>23</v>
      </c>
      <c r="B1681">
        <v>85</v>
      </c>
      <c r="C1681">
        <v>2024</v>
      </c>
      <c r="E1681">
        <v>99</v>
      </c>
      <c r="F1681">
        <v>99</v>
      </c>
      <c r="G1681">
        <v>99</v>
      </c>
      <c r="H1681">
        <v>99</v>
      </c>
      <c r="I1681">
        <v>99</v>
      </c>
      <c r="J1681">
        <v>99</v>
      </c>
      <c r="K1681">
        <v>99</v>
      </c>
      <c r="L1681">
        <v>3</v>
      </c>
      <c r="M1681">
        <v>99</v>
      </c>
      <c r="N1681">
        <v>99</v>
      </c>
      <c r="O1681">
        <v>99</v>
      </c>
      <c r="P1681">
        <v>99</v>
      </c>
      <c r="Q1681">
        <v>2</v>
      </c>
      <c r="R1681">
        <v>2</v>
      </c>
      <c r="S1681">
        <v>3</v>
      </c>
      <c r="T1681">
        <v>8</v>
      </c>
      <c r="U1681">
        <v>304.2000000000001</v>
      </c>
      <c r="V1681">
        <v>0</v>
      </c>
      <c r="W1681">
        <v>100</v>
      </c>
      <c r="X1681">
        <v>0</v>
      </c>
      <c r="Y1681">
        <v>28.199999999999577</v>
      </c>
      <c r="Z1681">
        <v>0</v>
      </c>
      <c r="AA1681">
        <v>0</v>
      </c>
      <c r="AE1681">
        <v>28.571428571428577</v>
      </c>
      <c r="AF1681">
        <v>25.275227452120816</v>
      </c>
      <c r="AG1681">
        <v>1826</v>
      </c>
      <c r="AH1681">
        <v>100</v>
      </c>
      <c r="AI1681">
        <v>0</v>
      </c>
      <c r="AJ1681">
        <v>61</v>
      </c>
      <c r="AK1681">
        <v>-100.00000000000556</v>
      </c>
      <c r="AN1681">
        <v>99</v>
      </c>
      <c r="AO1681">
        <v>99</v>
      </c>
      <c r="AP1681">
        <v>15</v>
      </c>
      <c r="AQ1681">
        <v>99</v>
      </c>
      <c r="AR1681">
        <v>231</v>
      </c>
      <c r="AS1681">
        <v>24.707354352497621</v>
      </c>
    </row>
    <row r="1682" spans="1:45">
      <c r="A1682">
        <v>23</v>
      </c>
      <c r="B1682">
        <v>86</v>
      </c>
      <c r="C1682">
        <v>2024</v>
      </c>
      <c r="E1682">
        <v>99</v>
      </c>
      <c r="F1682">
        <v>99</v>
      </c>
      <c r="G1682">
        <v>99</v>
      </c>
      <c r="H1682">
        <v>99</v>
      </c>
      <c r="I1682">
        <v>99</v>
      </c>
      <c r="J1682">
        <v>99</v>
      </c>
      <c r="K1682">
        <v>99</v>
      </c>
      <c r="L1682">
        <v>3</v>
      </c>
      <c r="M1682">
        <v>99</v>
      </c>
      <c r="N1682">
        <v>99</v>
      </c>
      <c r="O1682">
        <v>99</v>
      </c>
      <c r="P1682">
        <v>99</v>
      </c>
      <c r="R1682">
        <v>0</v>
      </c>
      <c r="AN1682">
        <v>99</v>
      </c>
      <c r="AO1682">
        <v>99</v>
      </c>
      <c r="AP1682">
        <v>16</v>
      </c>
      <c r="AQ1682">
        <v>99</v>
      </c>
    </row>
    <row r="1683" spans="1:45">
      <c r="A1683">
        <v>23</v>
      </c>
      <c r="B1683">
        <v>87</v>
      </c>
      <c r="C1683">
        <v>2024</v>
      </c>
      <c r="E1683">
        <v>99</v>
      </c>
      <c r="F1683">
        <v>99</v>
      </c>
      <c r="G1683">
        <v>99</v>
      </c>
      <c r="H1683">
        <v>99</v>
      </c>
      <c r="I1683">
        <v>99</v>
      </c>
      <c r="J1683">
        <v>99</v>
      </c>
      <c r="K1683">
        <v>99</v>
      </c>
      <c r="L1683">
        <v>3</v>
      </c>
      <c r="M1683">
        <v>99</v>
      </c>
      <c r="N1683">
        <v>99</v>
      </c>
      <c r="O1683">
        <v>99</v>
      </c>
      <c r="P1683">
        <v>99</v>
      </c>
      <c r="R1683">
        <v>0</v>
      </c>
      <c r="AN1683">
        <v>99</v>
      </c>
      <c r="AO1683">
        <v>99</v>
      </c>
      <c r="AP1683">
        <v>17</v>
      </c>
      <c r="AQ1683">
        <v>99</v>
      </c>
    </row>
    <row r="1684" spans="1:45">
      <c r="A1684">
        <v>23</v>
      </c>
      <c r="B1684">
        <v>88</v>
      </c>
      <c r="C1684">
        <v>2024</v>
      </c>
      <c r="E1684">
        <v>99</v>
      </c>
      <c r="F1684">
        <v>99</v>
      </c>
      <c r="G1684">
        <v>99</v>
      </c>
      <c r="H1684">
        <v>99</v>
      </c>
      <c r="I1684">
        <v>99</v>
      </c>
      <c r="J1684">
        <v>99</v>
      </c>
      <c r="K1684">
        <v>99</v>
      </c>
      <c r="L1684">
        <v>3</v>
      </c>
      <c r="M1684">
        <v>99</v>
      </c>
      <c r="N1684">
        <v>99</v>
      </c>
      <c r="O1684">
        <v>99</v>
      </c>
      <c r="P1684">
        <v>99</v>
      </c>
      <c r="Q1684">
        <v>121</v>
      </c>
      <c r="R1684">
        <v>151</v>
      </c>
      <c r="S1684">
        <v>3</v>
      </c>
      <c r="T1684">
        <v>5.9801324503311246</v>
      </c>
      <c r="U1684">
        <v>239.55629139072849</v>
      </c>
      <c r="V1684">
        <v>0</v>
      </c>
      <c r="W1684">
        <v>35.099337748344375</v>
      </c>
      <c r="X1684">
        <v>0.66225165562913901</v>
      </c>
      <c r="Y1684">
        <v>27.25556890944144</v>
      </c>
      <c r="Z1684">
        <v>0</v>
      </c>
      <c r="AA1684">
        <v>1.4937849108691501</v>
      </c>
      <c r="AC1684">
        <v>7.1337443062249877</v>
      </c>
      <c r="AE1684">
        <v>7.5236671649227711</v>
      </c>
      <c r="AF1684">
        <v>5.5156524344546485</v>
      </c>
      <c r="AG1684">
        <v>3022.4039735099341</v>
      </c>
      <c r="AH1684">
        <v>100</v>
      </c>
      <c r="AI1684">
        <v>100</v>
      </c>
      <c r="AJ1684">
        <v>1307.163498941256</v>
      </c>
      <c r="AK1684">
        <v>-0.76100250368193056</v>
      </c>
      <c r="AL1684">
        <v>-1.186650182956402</v>
      </c>
      <c r="AN1684">
        <v>99</v>
      </c>
      <c r="AO1684">
        <v>99</v>
      </c>
      <c r="AP1684">
        <v>21</v>
      </c>
      <c r="AQ1684">
        <v>99</v>
      </c>
      <c r="AR1684">
        <v>214.72847682119203</v>
      </c>
      <c r="AS1684">
        <v>24.12707050781658</v>
      </c>
    </row>
    <row r="1685" spans="1:45">
      <c r="A1685">
        <v>23</v>
      </c>
      <c r="B1685">
        <v>89</v>
      </c>
      <c r="C1685">
        <v>2024</v>
      </c>
      <c r="E1685">
        <v>99</v>
      </c>
      <c r="F1685">
        <v>99</v>
      </c>
      <c r="G1685">
        <v>99</v>
      </c>
      <c r="H1685">
        <v>99</v>
      </c>
      <c r="I1685">
        <v>99</v>
      </c>
      <c r="J1685">
        <v>99</v>
      </c>
      <c r="K1685">
        <v>99</v>
      </c>
      <c r="L1685">
        <v>3</v>
      </c>
      <c r="M1685">
        <v>99</v>
      </c>
      <c r="N1685">
        <v>99</v>
      </c>
      <c r="O1685">
        <v>99</v>
      </c>
      <c r="P1685">
        <v>99</v>
      </c>
      <c r="Q1685">
        <v>60</v>
      </c>
      <c r="R1685">
        <v>74</v>
      </c>
      <c r="S1685">
        <v>3</v>
      </c>
      <c r="T1685">
        <v>4.4189189189189202</v>
      </c>
      <c r="U1685">
        <v>242.58108108108101</v>
      </c>
      <c r="V1685">
        <v>0</v>
      </c>
      <c r="W1685">
        <v>6.7567567567567588</v>
      </c>
      <c r="X1685">
        <v>0</v>
      </c>
      <c r="Y1685">
        <v>23.007212004862168</v>
      </c>
      <c r="Z1685">
        <v>0</v>
      </c>
      <c r="AA1685">
        <v>1.2192904090223804</v>
      </c>
      <c r="AC1685">
        <v>15.852843677687014</v>
      </c>
      <c r="AE1685">
        <v>2.223557692307693</v>
      </c>
      <c r="AF1685">
        <v>1.4716906758873276</v>
      </c>
      <c r="AG1685">
        <v>2857.5540540540542</v>
      </c>
      <c r="AH1685">
        <v>100</v>
      </c>
      <c r="AI1685">
        <v>100</v>
      </c>
      <c r="AJ1685">
        <v>1092.1125219461928</v>
      </c>
      <c r="AK1685">
        <v>6.4267103233243006</v>
      </c>
      <c r="AL1685">
        <v>-17.888604764334495</v>
      </c>
      <c r="AN1685">
        <v>99</v>
      </c>
      <c r="AO1685">
        <v>99</v>
      </c>
      <c r="AP1685">
        <v>22</v>
      </c>
      <c r="AQ1685">
        <v>99</v>
      </c>
      <c r="AR1685">
        <v>218.12162162162164</v>
      </c>
      <c r="AS1685">
        <v>23.370117625482443</v>
      </c>
    </row>
    <row r="1686" spans="1:45">
      <c r="A1686">
        <v>23</v>
      </c>
      <c r="B1686">
        <v>90</v>
      </c>
      <c r="C1686">
        <v>2024</v>
      </c>
      <c r="E1686">
        <v>99</v>
      </c>
      <c r="F1686">
        <v>99</v>
      </c>
      <c r="G1686">
        <v>99</v>
      </c>
      <c r="H1686">
        <v>99</v>
      </c>
      <c r="I1686">
        <v>99</v>
      </c>
      <c r="J1686">
        <v>99</v>
      </c>
      <c r="K1686">
        <v>99</v>
      </c>
      <c r="L1686">
        <v>3</v>
      </c>
      <c r="M1686">
        <v>99</v>
      </c>
      <c r="N1686">
        <v>99</v>
      </c>
      <c r="O1686">
        <v>99</v>
      </c>
      <c r="P1686">
        <v>99</v>
      </c>
      <c r="Q1686">
        <v>89</v>
      </c>
      <c r="R1686">
        <v>140</v>
      </c>
      <c r="S1686">
        <v>3</v>
      </c>
      <c r="T1686">
        <v>5.7285714285714304</v>
      </c>
      <c r="U1686">
        <v>223.91142857142873</v>
      </c>
      <c r="V1686">
        <v>0</v>
      </c>
      <c r="W1686">
        <v>28.571428571428577</v>
      </c>
      <c r="X1686">
        <v>0</v>
      </c>
      <c r="Y1686">
        <v>26.894819165764645</v>
      </c>
      <c r="Z1686">
        <v>0</v>
      </c>
      <c r="AA1686">
        <v>1.3775903244581884</v>
      </c>
      <c r="AC1686">
        <v>19.144652830099911</v>
      </c>
      <c r="AE1686">
        <v>8.2498526812021211</v>
      </c>
      <c r="AF1686">
        <v>5.9470890517185921</v>
      </c>
      <c r="AG1686">
        <v>2953.8071428571425</v>
      </c>
      <c r="AH1686">
        <v>100</v>
      </c>
      <c r="AI1686">
        <v>100</v>
      </c>
      <c r="AJ1686">
        <v>1240.5145930875883</v>
      </c>
      <c r="AK1686">
        <v>3.7284446613963071</v>
      </c>
      <c r="AL1686">
        <v>6.3798286064386733</v>
      </c>
      <c r="AN1686">
        <v>99</v>
      </c>
      <c r="AO1686">
        <v>99</v>
      </c>
      <c r="AP1686">
        <v>23</v>
      </c>
      <c r="AQ1686">
        <v>99</v>
      </c>
      <c r="AR1686">
        <v>210.9785714285714</v>
      </c>
      <c r="AS1686">
        <v>23.7453177846294</v>
      </c>
    </row>
    <row r="1687" spans="1:45">
      <c r="A1687">
        <v>23</v>
      </c>
      <c r="B1687">
        <v>91</v>
      </c>
      <c r="C1687">
        <v>2024</v>
      </c>
      <c r="E1687">
        <v>99</v>
      </c>
      <c r="F1687">
        <v>99</v>
      </c>
      <c r="G1687">
        <v>99</v>
      </c>
      <c r="H1687">
        <v>99</v>
      </c>
      <c r="I1687">
        <v>99</v>
      </c>
      <c r="J1687">
        <v>99</v>
      </c>
      <c r="K1687">
        <v>99</v>
      </c>
      <c r="L1687">
        <v>3</v>
      </c>
      <c r="M1687">
        <v>99</v>
      </c>
      <c r="N1687">
        <v>99</v>
      </c>
      <c r="O1687">
        <v>99</v>
      </c>
      <c r="P1687">
        <v>99</v>
      </c>
      <c r="Q1687">
        <v>32</v>
      </c>
      <c r="R1687">
        <v>41</v>
      </c>
      <c r="S1687">
        <v>3</v>
      </c>
      <c r="T1687">
        <v>4.3414634146341475</v>
      </c>
      <c r="U1687">
        <v>227.0853658536586</v>
      </c>
      <c r="V1687">
        <v>0</v>
      </c>
      <c r="W1687">
        <v>17.073170731707322</v>
      </c>
      <c r="X1687">
        <v>0</v>
      </c>
      <c r="Y1687">
        <v>27.174104970793536</v>
      </c>
      <c r="Z1687">
        <v>0</v>
      </c>
      <c r="AA1687">
        <v>1.5239511562744679</v>
      </c>
      <c r="AC1687">
        <v>34.778699359087362</v>
      </c>
      <c r="AE1687">
        <v>1.8360949395432156</v>
      </c>
      <c r="AF1687">
        <v>1.202374762798792</v>
      </c>
      <c r="AG1687">
        <v>2669.0731707317063</v>
      </c>
      <c r="AH1687">
        <v>100</v>
      </c>
      <c r="AI1687">
        <v>100</v>
      </c>
      <c r="AJ1687">
        <v>1024.9888610993548</v>
      </c>
      <c r="AK1687">
        <v>23.309821113749784</v>
      </c>
      <c r="AL1687">
        <v>-17.552211355652304</v>
      </c>
      <c r="AN1687">
        <v>99</v>
      </c>
      <c r="AO1687">
        <v>99</v>
      </c>
      <c r="AP1687">
        <v>24</v>
      </c>
      <c r="AQ1687">
        <v>99</v>
      </c>
      <c r="AR1687">
        <v>215.68292682926833</v>
      </c>
      <c r="AS1687">
        <v>22.55297977518746</v>
      </c>
    </row>
    <row r="1688" spans="1:45">
      <c r="A1688">
        <v>23</v>
      </c>
      <c r="B1688">
        <v>92</v>
      </c>
      <c r="C1688">
        <v>2024</v>
      </c>
      <c r="E1688">
        <v>99</v>
      </c>
      <c r="F1688">
        <v>99</v>
      </c>
      <c r="G1688">
        <v>99</v>
      </c>
      <c r="H1688">
        <v>99</v>
      </c>
      <c r="I1688">
        <v>99</v>
      </c>
      <c r="J1688">
        <v>99</v>
      </c>
      <c r="K1688">
        <v>99</v>
      </c>
      <c r="L1688">
        <v>3</v>
      </c>
      <c r="M1688">
        <v>99</v>
      </c>
      <c r="N1688">
        <v>99</v>
      </c>
      <c r="O1688">
        <v>99</v>
      </c>
      <c r="P1688">
        <v>99</v>
      </c>
      <c r="Q1688">
        <v>39</v>
      </c>
      <c r="R1688">
        <v>56</v>
      </c>
      <c r="S1688">
        <v>3</v>
      </c>
      <c r="T1688">
        <v>4.4821428571428559</v>
      </c>
      <c r="U1688">
        <v>243.03571428571408</v>
      </c>
      <c r="V1688">
        <v>0</v>
      </c>
      <c r="W1688">
        <v>5.3571428571428559</v>
      </c>
      <c r="X1688">
        <v>0</v>
      </c>
      <c r="Y1688">
        <v>23.274368401523592</v>
      </c>
      <c r="Z1688">
        <v>0</v>
      </c>
      <c r="AA1688">
        <v>1.3091855623763571</v>
      </c>
      <c r="AC1688">
        <v>29.204842892887928</v>
      </c>
      <c r="AE1688">
        <v>6.466512702078524</v>
      </c>
      <c r="AF1688">
        <v>4.7027976981515698</v>
      </c>
      <c r="AG1688">
        <v>2646.4107142857142</v>
      </c>
      <c r="AH1688">
        <v>100</v>
      </c>
      <c r="AI1688">
        <v>100</v>
      </c>
      <c r="AJ1688">
        <v>1065.1056918847091</v>
      </c>
      <c r="AK1688">
        <v>31.413128845429242</v>
      </c>
      <c r="AL1688">
        <v>8.9693022912068887</v>
      </c>
      <c r="AN1688">
        <v>99</v>
      </c>
      <c r="AO1688">
        <v>99</v>
      </c>
      <c r="AP1688">
        <v>25</v>
      </c>
      <c r="AQ1688">
        <v>99</v>
      </c>
      <c r="AR1688">
        <v>217.57142857142861</v>
      </c>
      <c r="AS1688">
        <v>23.541304049068913</v>
      </c>
    </row>
    <row r="1689" spans="1:45">
      <c r="A1689">
        <v>23</v>
      </c>
      <c r="B1689">
        <v>93</v>
      </c>
      <c r="C1689">
        <v>2024</v>
      </c>
      <c r="E1689">
        <v>99</v>
      </c>
      <c r="F1689">
        <v>99</v>
      </c>
      <c r="G1689">
        <v>99</v>
      </c>
      <c r="H1689">
        <v>99</v>
      </c>
      <c r="I1689">
        <v>99</v>
      </c>
      <c r="J1689">
        <v>99</v>
      </c>
      <c r="K1689">
        <v>99</v>
      </c>
      <c r="L1689">
        <v>3</v>
      </c>
      <c r="M1689">
        <v>99</v>
      </c>
      <c r="N1689">
        <v>99</v>
      </c>
      <c r="O1689">
        <v>99</v>
      </c>
      <c r="P1689">
        <v>99</v>
      </c>
      <c r="Q1689">
        <v>1</v>
      </c>
      <c r="R1689">
        <v>1</v>
      </c>
      <c r="S1689">
        <v>3</v>
      </c>
      <c r="T1689">
        <v>3</v>
      </c>
      <c r="U1689">
        <v>267.5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E1689">
        <v>1.1235955056179776</v>
      </c>
      <c r="AF1689">
        <v>0.7862605741024874</v>
      </c>
      <c r="AG1689">
        <v>1554</v>
      </c>
      <c r="AH1689">
        <v>100</v>
      </c>
      <c r="AI1689">
        <v>100</v>
      </c>
      <c r="AJ1689">
        <v>0</v>
      </c>
      <c r="AN1689">
        <v>99</v>
      </c>
      <c r="AO1689">
        <v>99</v>
      </c>
      <c r="AP1689">
        <v>26</v>
      </c>
      <c r="AQ1689">
        <v>99</v>
      </c>
      <c r="AR1689">
        <v>230</v>
      </c>
      <c r="AS1689">
        <v>22.0267937864716</v>
      </c>
    </row>
    <row r="1690" spans="1:45">
      <c r="A1690">
        <v>23</v>
      </c>
      <c r="B1690">
        <v>94</v>
      </c>
      <c r="C1690">
        <v>2024</v>
      </c>
      <c r="E1690">
        <v>99</v>
      </c>
      <c r="F1690">
        <v>99</v>
      </c>
      <c r="G1690">
        <v>99</v>
      </c>
      <c r="H1690">
        <v>99</v>
      </c>
      <c r="I1690">
        <v>99</v>
      </c>
      <c r="J1690">
        <v>99</v>
      </c>
      <c r="K1690">
        <v>99</v>
      </c>
      <c r="L1690">
        <v>3</v>
      </c>
      <c r="M1690">
        <v>99</v>
      </c>
      <c r="N1690">
        <v>99</v>
      </c>
      <c r="O1690">
        <v>99</v>
      </c>
      <c r="P1690">
        <v>99</v>
      </c>
      <c r="Q1690">
        <v>46</v>
      </c>
      <c r="R1690">
        <v>78</v>
      </c>
      <c r="S1690">
        <v>3</v>
      </c>
      <c r="T1690">
        <v>6.0256410256410255</v>
      </c>
      <c r="U1690">
        <v>176.77820512820512</v>
      </c>
      <c r="V1690">
        <v>0</v>
      </c>
      <c r="W1690">
        <v>38.461538461538446</v>
      </c>
      <c r="X1690">
        <v>0</v>
      </c>
      <c r="Y1690">
        <v>25.062642786527977</v>
      </c>
      <c r="Z1690">
        <v>0</v>
      </c>
      <c r="AA1690">
        <v>1.4497953787925302</v>
      </c>
      <c r="AC1690">
        <v>33.598499299649511</v>
      </c>
      <c r="AE1690">
        <v>24.22360248447205</v>
      </c>
      <c r="AF1690">
        <v>19.85971583093886</v>
      </c>
      <c r="AG1690">
        <v>3072.4358974358984</v>
      </c>
      <c r="AH1690">
        <v>98.71794871794873</v>
      </c>
      <c r="AI1690">
        <v>100</v>
      </c>
      <c r="AJ1690">
        <v>1370.882577306553</v>
      </c>
      <c r="AK1690">
        <v>48.098236344329599</v>
      </c>
      <c r="AL1690">
        <v>9.4592058828742491</v>
      </c>
      <c r="AN1690">
        <v>99</v>
      </c>
      <c r="AO1690">
        <v>99</v>
      </c>
      <c r="AP1690">
        <v>27</v>
      </c>
      <c r="AQ1690">
        <v>99</v>
      </c>
      <c r="AR1690">
        <v>191.79487179487185</v>
      </c>
      <c r="AS1690">
        <v>24.894926529508872</v>
      </c>
    </row>
    <row r="1691" spans="1:45">
      <c r="A1691">
        <v>23</v>
      </c>
      <c r="B1691">
        <v>95</v>
      </c>
      <c r="C1691">
        <v>2024</v>
      </c>
      <c r="E1691">
        <v>99</v>
      </c>
      <c r="F1691">
        <v>99</v>
      </c>
      <c r="G1691">
        <v>99</v>
      </c>
      <c r="H1691">
        <v>99</v>
      </c>
      <c r="I1691">
        <v>99</v>
      </c>
      <c r="J1691">
        <v>99</v>
      </c>
      <c r="K1691">
        <v>99</v>
      </c>
      <c r="L1691">
        <v>3</v>
      </c>
      <c r="M1691">
        <v>99</v>
      </c>
      <c r="N1691">
        <v>99</v>
      </c>
      <c r="O1691">
        <v>99</v>
      </c>
      <c r="P1691">
        <v>99</v>
      </c>
      <c r="Q1691">
        <v>26</v>
      </c>
      <c r="R1691">
        <v>34</v>
      </c>
      <c r="S1691">
        <v>3</v>
      </c>
      <c r="T1691">
        <v>4.4705882352941178</v>
      </c>
      <c r="U1691">
        <v>218.50000000000003</v>
      </c>
      <c r="V1691">
        <v>0</v>
      </c>
      <c r="W1691">
        <v>2.9411764705882355</v>
      </c>
      <c r="X1691">
        <v>0</v>
      </c>
      <c r="Y1691">
        <v>23.509247241932975</v>
      </c>
      <c r="Z1691">
        <v>0</v>
      </c>
      <c r="AA1691">
        <v>1.2887589588356856</v>
      </c>
      <c r="AC1691">
        <v>15.1146910628285</v>
      </c>
      <c r="AE1691">
        <v>14.59227467811159</v>
      </c>
      <c r="AF1691">
        <v>11.733581830242921</v>
      </c>
      <c r="AG1691">
        <v>2854.2352941176473</v>
      </c>
      <c r="AH1691">
        <v>100</v>
      </c>
      <c r="AI1691">
        <v>100</v>
      </c>
      <c r="AJ1691">
        <v>1061.6164439421825</v>
      </c>
      <c r="AK1691">
        <v>34.38483685022689</v>
      </c>
      <c r="AL1691">
        <v>-20.353036196805473</v>
      </c>
      <c r="AN1691">
        <v>99</v>
      </c>
      <c r="AO1691">
        <v>99</v>
      </c>
      <c r="AP1691">
        <v>28</v>
      </c>
      <c r="AQ1691">
        <v>99</v>
      </c>
      <c r="AR1691">
        <v>206.97058823529412</v>
      </c>
      <c r="AS1691">
        <v>24.575877924765081</v>
      </c>
    </row>
    <row r="1692" spans="1:45">
      <c r="A1692">
        <v>23</v>
      </c>
      <c r="B1692">
        <v>96</v>
      </c>
      <c r="C1692">
        <v>2024</v>
      </c>
      <c r="E1692">
        <v>99</v>
      </c>
      <c r="F1692">
        <v>99</v>
      </c>
      <c r="G1692">
        <v>99</v>
      </c>
      <c r="H1692">
        <v>99</v>
      </c>
      <c r="I1692">
        <v>99</v>
      </c>
      <c r="J1692">
        <v>99</v>
      </c>
      <c r="K1692">
        <v>99</v>
      </c>
      <c r="L1692">
        <v>3</v>
      </c>
      <c r="M1692">
        <v>99</v>
      </c>
      <c r="N1692">
        <v>99</v>
      </c>
      <c r="O1692">
        <v>99</v>
      </c>
      <c r="P1692">
        <v>99</v>
      </c>
      <c r="Q1692">
        <v>30</v>
      </c>
      <c r="R1692">
        <v>56</v>
      </c>
      <c r="S1692">
        <v>3</v>
      </c>
      <c r="T1692">
        <v>6.4464285714285694</v>
      </c>
      <c r="U1692">
        <v>137.79642857142852</v>
      </c>
      <c r="V1692">
        <v>0</v>
      </c>
      <c r="W1692">
        <v>53.571428571428562</v>
      </c>
      <c r="X1692">
        <v>0</v>
      </c>
      <c r="Y1692">
        <v>21.853448275515369</v>
      </c>
      <c r="Z1692">
        <v>0</v>
      </c>
      <c r="AA1692">
        <v>1.5226814090509511</v>
      </c>
      <c r="AC1692">
        <v>60.086993697087699</v>
      </c>
      <c r="AE1692">
        <v>31.638418079096041</v>
      </c>
      <c r="AF1692">
        <v>28.058629102928183</v>
      </c>
      <c r="AG1692">
        <v>2705.1071428571422</v>
      </c>
      <c r="AH1692">
        <v>100</v>
      </c>
      <c r="AI1692">
        <v>100</v>
      </c>
      <c r="AJ1692">
        <v>1042.1261179258806</v>
      </c>
      <c r="AK1692">
        <v>-16.523614270124853</v>
      </c>
      <c r="AL1692">
        <v>-18.218846370058984</v>
      </c>
      <c r="AN1692">
        <v>99</v>
      </c>
      <c r="AO1692">
        <v>99</v>
      </c>
      <c r="AP1692">
        <v>29</v>
      </c>
      <c r="AQ1692">
        <v>99</v>
      </c>
      <c r="AR1692">
        <v>177.53571428571425</v>
      </c>
      <c r="AS1692">
        <v>24.441621839493703</v>
      </c>
    </row>
    <row r="1693" spans="1:45">
      <c r="A1693">
        <v>23</v>
      </c>
      <c r="B1693">
        <v>97</v>
      </c>
      <c r="C1693">
        <v>2024</v>
      </c>
      <c r="E1693">
        <v>99</v>
      </c>
      <c r="F1693">
        <v>99</v>
      </c>
      <c r="G1693">
        <v>99</v>
      </c>
      <c r="H1693">
        <v>99</v>
      </c>
      <c r="I1693">
        <v>99</v>
      </c>
      <c r="J1693">
        <v>99</v>
      </c>
      <c r="K1693">
        <v>99</v>
      </c>
      <c r="L1693">
        <v>3</v>
      </c>
      <c r="M1693">
        <v>99</v>
      </c>
      <c r="N1693">
        <v>99</v>
      </c>
      <c r="O1693">
        <v>99</v>
      </c>
      <c r="P1693">
        <v>99</v>
      </c>
      <c r="Q1693">
        <v>1</v>
      </c>
      <c r="R1693">
        <v>1</v>
      </c>
      <c r="S1693">
        <v>3</v>
      </c>
      <c r="T1693">
        <v>3</v>
      </c>
      <c r="U1693">
        <v>187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E1693">
        <v>7.1428571428571441</v>
      </c>
      <c r="AF1693">
        <v>4.3342218101749905</v>
      </c>
      <c r="AG1693">
        <v>1912</v>
      </c>
      <c r="AH1693">
        <v>100</v>
      </c>
      <c r="AI1693">
        <v>100</v>
      </c>
      <c r="AJ1693">
        <v>0</v>
      </c>
      <c r="AN1693">
        <v>99</v>
      </c>
      <c r="AO1693">
        <v>99</v>
      </c>
      <c r="AP1693">
        <v>30</v>
      </c>
      <c r="AQ1693">
        <v>99</v>
      </c>
      <c r="AR1693">
        <v>203</v>
      </c>
      <c r="AS1693">
        <v>22.353909728696443</v>
      </c>
    </row>
    <row r="1694" spans="1:45">
      <c r="A1694">
        <v>23</v>
      </c>
      <c r="B1694">
        <v>98</v>
      </c>
      <c r="C1694">
        <v>2024</v>
      </c>
      <c r="E1694">
        <v>99</v>
      </c>
      <c r="F1694">
        <v>99</v>
      </c>
      <c r="G1694">
        <v>99</v>
      </c>
      <c r="H1694">
        <v>99</v>
      </c>
      <c r="I1694">
        <v>99</v>
      </c>
      <c r="J1694">
        <v>99</v>
      </c>
      <c r="K1694">
        <v>99</v>
      </c>
      <c r="L1694">
        <v>3</v>
      </c>
      <c r="M1694">
        <v>99</v>
      </c>
      <c r="N1694">
        <v>99</v>
      </c>
      <c r="O1694">
        <v>99</v>
      </c>
      <c r="P1694">
        <v>99</v>
      </c>
      <c r="Q1694">
        <v>9</v>
      </c>
      <c r="R1694">
        <v>9</v>
      </c>
      <c r="S1694">
        <v>3</v>
      </c>
      <c r="T1694">
        <v>6.1111111111111116</v>
      </c>
      <c r="U1694">
        <v>208.95555555555555</v>
      </c>
      <c r="V1694">
        <v>0</v>
      </c>
      <c r="W1694">
        <v>55.555555555555557</v>
      </c>
      <c r="X1694">
        <v>0</v>
      </c>
      <c r="Y1694">
        <v>18.042980236160059</v>
      </c>
      <c r="Z1694">
        <v>0</v>
      </c>
      <c r="AA1694">
        <v>1.5234788000891215</v>
      </c>
      <c r="AC1694">
        <v>39.550226376689849</v>
      </c>
      <c r="AE1694">
        <v>12</v>
      </c>
      <c r="AF1694">
        <v>9.1263351499298739</v>
      </c>
      <c r="AG1694">
        <v>3313.2222222222222</v>
      </c>
      <c r="AH1694">
        <v>100</v>
      </c>
      <c r="AI1694">
        <v>100</v>
      </c>
      <c r="AJ1694">
        <v>1423.2839786741847</v>
      </c>
      <c r="AK1694">
        <v>-23.691850147032454</v>
      </c>
      <c r="AL1694">
        <v>-17.177593272671523</v>
      </c>
      <c r="AN1694">
        <v>99</v>
      </c>
      <c r="AO1694">
        <v>99</v>
      </c>
      <c r="AP1694">
        <v>31</v>
      </c>
      <c r="AQ1694">
        <v>99</v>
      </c>
      <c r="AR1694">
        <v>203.22222222222223</v>
      </c>
      <c r="AS1694">
        <v>24.871155901000854</v>
      </c>
    </row>
    <row r="1695" spans="1:45">
      <c r="A1695">
        <v>23</v>
      </c>
      <c r="B1695">
        <v>99</v>
      </c>
      <c r="C1695">
        <v>2024</v>
      </c>
      <c r="E1695">
        <v>99</v>
      </c>
      <c r="F1695">
        <v>99</v>
      </c>
      <c r="G1695">
        <v>99</v>
      </c>
      <c r="H1695">
        <v>99</v>
      </c>
      <c r="I1695">
        <v>99</v>
      </c>
      <c r="J1695">
        <v>99</v>
      </c>
      <c r="K1695">
        <v>99</v>
      </c>
      <c r="L1695">
        <v>3</v>
      </c>
      <c r="M1695">
        <v>99</v>
      </c>
      <c r="N1695">
        <v>99</v>
      </c>
      <c r="O1695">
        <v>99</v>
      </c>
      <c r="P1695">
        <v>99</v>
      </c>
      <c r="R1695">
        <v>0</v>
      </c>
      <c r="AN1695">
        <v>99</v>
      </c>
      <c r="AO1695">
        <v>99</v>
      </c>
      <c r="AP1695">
        <v>32</v>
      </c>
      <c r="AQ1695">
        <v>99</v>
      </c>
    </row>
    <row r="1696" spans="1:45">
      <c r="A1696">
        <v>23</v>
      </c>
      <c r="B1696">
        <v>100</v>
      </c>
      <c r="C1696">
        <v>2024</v>
      </c>
      <c r="E1696">
        <v>99</v>
      </c>
      <c r="F1696">
        <v>99</v>
      </c>
      <c r="G1696">
        <v>99</v>
      </c>
      <c r="H1696">
        <v>99</v>
      </c>
      <c r="I1696">
        <v>99</v>
      </c>
      <c r="J1696">
        <v>99</v>
      </c>
      <c r="K1696">
        <v>99</v>
      </c>
      <c r="L1696">
        <v>3</v>
      </c>
      <c r="M1696">
        <v>99</v>
      </c>
      <c r="N1696">
        <v>99</v>
      </c>
      <c r="O1696">
        <v>99</v>
      </c>
      <c r="P1696">
        <v>99</v>
      </c>
      <c r="R1696">
        <v>0</v>
      </c>
      <c r="AN1696">
        <v>99</v>
      </c>
      <c r="AO1696">
        <v>99</v>
      </c>
      <c r="AP1696">
        <v>33</v>
      </c>
      <c r="AQ1696">
        <v>99</v>
      </c>
    </row>
    <row r="1697" spans="1:45">
      <c r="A1697">
        <v>23</v>
      </c>
      <c r="B1697">
        <v>101</v>
      </c>
      <c r="C1697">
        <v>2024</v>
      </c>
      <c r="E1697">
        <v>99</v>
      </c>
      <c r="F1697">
        <v>99</v>
      </c>
      <c r="G1697">
        <v>99</v>
      </c>
      <c r="H1697">
        <v>99</v>
      </c>
      <c r="I1697">
        <v>99</v>
      </c>
      <c r="J1697">
        <v>99</v>
      </c>
      <c r="K1697">
        <v>99</v>
      </c>
      <c r="L1697">
        <v>3</v>
      </c>
      <c r="M1697">
        <v>99</v>
      </c>
      <c r="N1697">
        <v>99</v>
      </c>
      <c r="O1697">
        <v>99</v>
      </c>
      <c r="P1697">
        <v>99</v>
      </c>
      <c r="R1697">
        <v>0</v>
      </c>
      <c r="AN1697">
        <v>99</v>
      </c>
      <c r="AO1697">
        <v>99</v>
      </c>
      <c r="AP1697">
        <v>34</v>
      </c>
      <c r="AQ1697">
        <v>99</v>
      </c>
    </row>
    <row r="1698" spans="1:45">
      <c r="A1698">
        <v>23</v>
      </c>
      <c r="B1698">
        <v>102</v>
      </c>
      <c r="C1698">
        <v>2024</v>
      </c>
      <c r="E1698">
        <v>99</v>
      </c>
      <c r="F1698">
        <v>99</v>
      </c>
      <c r="G1698">
        <v>99</v>
      </c>
      <c r="H1698">
        <v>99</v>
      </c>
      <c r="I1698">
        <v>99</v>
      </c>
      <c r="J1698">
        <v>99</v>
      </c>
      <c r="K1698">
        <v>99</v>
      </c>
      <c r="L1698">
        <v>3</v>
      </c>
      <c r="M1698">
        <v>99</v>
      </c>
      <c r="N1698">
        <v>99</v>
      </c>
      <c r="O1698">
        <v>99</v>
      </c>
      <c r="P1698">
        <v>99</v>
      </c>
      <c r="R1698">
        <v>0</v>
      </c>
      <c r="AN1698">
        <v>99</v>
      </c>
      <c r="AO1698">
        <v>99</v>
      </c>
      <c r="AP1698">
        <v>39</v>
      </c>
      <c r="AQ1698">
        <v>99</v>
      </c>
    </row>
    <row r="1699" spans="1:45">
      <c r="A1699">
        <v>23</v>
      </c>
      <c r="B1699">
        <v>103</v>
      </c>
      <c r="C1699">
        <v>2024</v>
      </c>
      <c r="E1699">
        <v>99</v>
      </c>
      <c r="F1699">
        <v>99</v>
      </c>
      <c r="G1699">
        <v>99</v>
      </c>
      <c r="H1699">
        <v>99</v>
      </c>
      <c r="I1699">
        <v>99</v>
      </c>
      <c r="J1699">
        <v>99</v>
      </c>
      <c r="K1699">
        <v>99</v>
      </c>
      <c r="L1699">
        <v>3</v>
      </c>
      <c r="M1699">
        <v>99</v>
      </c>
      <c r="N1699">
        <v>99</v>
      </c>
      <c r="O1699">
        <v>99</v>
      </c>
      <c r="P1699">
        <v>99</v>
      </c>
      <c r="R1699">
        <v>0</v>
      </c>
      <c r="AN1699">
        <v>99</v>
      </c>
      <c r="AO1699">
        <v>99</v>
      </c>
      <c r="AP1699">
        <v>40</v>
      </c>
      <c r="AQ1699">
        <v>99</v>
      </c>
    </row>
    <row r="1700" spans="1:45">
      <c r="A1700">
        <v>23</v>
      </c>
      <c r="B1700">
        <v>104</v>
      </c>
      <c r="C1700">
        <v>2024</v>
      </c>
      <c r="E1700">
        <v>99</v>
      </c>
      <c r="F1700">
        <v>99</v>
      </c>
      <c r="G1700">
        <v>99</v>
      </c>
      <c r="H1700">
        <v>99</v>
      </c>
      <c r="I1700">
        <v>99</v>
      </c>
      <c r="J1700">
        <v>99</v>
      </c>
      <c r="K1700">
        <v>99</v>
      </c>
      <c r="L1700">
        <v>3</v>
      </c>
      <c r="M1700">
        <v>99</v>
      </c>
      <c r="N1700">
        <v>99</v>
      </c>
      <c r="O1700">
        <v>99</v>
      </c>
      <c r="P1700">
        <v>99</v>
      </c>
      <c r="Q1700">
        <v>270</v>
      </c>
      <c r="R1700">
        <v>374</v>
      </c>
      <c r="S1700">
        <v>3</v>
      </c>
      <c r="T1700">
        <v>6.6577540106951858</v>
      </c>
      <c r="U1700">
        <v>262.02058823529421</v>
      </c>
      <c r="V1700">
        <v>0</v>
      </c>
      <c r="W1700">
        <v>57.486631016042786</v>
      </c>
      <c r="X1700">
        <v>1.0695187165775402</v>
      </c>
      <c r="Y1700">
        <v>42.403231496727713</v>
      </c>
      <c r="Z1700">
        <v>0</v>
      </c>
      <c r="AA1700">
        <v>1.8873293480024875</v>
      </c>
      <c r="AC1700">
        <v>27.739107276615098</v>
      </c>
      <c r="AE1700">
        <v>16.296296296296294</v>
      </c>
      <c r="AF1700">
        <v>13.612268359032951</v>
      </c>
      <c r="AG1700">
        <v>2487.3021390374338</v>
      </c>
      <c r="AH1700">
        <v>100</v>
      </c>
      <c r="AI1700">
        <v>100</v>
      </c>
      <c r="AJ1700">
        <v>982.22433758979525</v>
      </c>
      <c r="AK1700">
        <v>-15.738360048509991</v>
      </c>
      <c r="AL1700">
        <v>-28.256362745667101</v>
      </c>
      <c r="AN1700">
        <v>99</v>
      </c>
      <c r="AO1700">
        <v>99</v>
      </c>
      <c r="AP1700">
        <v>98</v>
      </c>
      <c r="AQ1700">
        <v>99</v>
      </c>
      <c r="AR1700">
        <v>220.76203208556151</v>
      </c>
      <c r="AS1700">
        <v>24.166288983527959</v>
      </c>
    </row>
    <row r="1701" spans="1:45">
      <c r="A1701">
        <v>23</v>
      </c>
      <c r="B1701">
        <v>105</v>
      </c>
      <c r="C1701">
        <v>2024</v>
      </c>
      <c r="E1701">
        <v>99</v>
      </c>
      <c r="F1701">
        <v>99</v>
      </c>
      <c r="G1701">
        <v>99</v>
      </c>
      <c r="H1701">
        <v>99</v>
      </c>
      <c r="I1701">
        <v>99</v>
      </c>
      <c r="J1701">
        <v>99</v>
      </c>
      <c r="K1701">
        <v>99</v>
      </c>
      <c r="L1701">
        <v>3</v>
      </c>
      <c r="M1701">
        <v>99</v>
      </c>
      <c r="N1701">
        <v>99</v>
      </c>
      <c r="O1701">
        <v>99</v>
      </c>
      <c r="P1701">
        <v>99</v>
      </c>
      <c r="Q1701">
        <v>65</v>
      </c>
      <c r="R1701">
        <v>75</v>
      </c>
      <c r="S1701">
        <v>3</v>
      </c>
      <c r="T1701">
        <v>7.4</v>
      </c>
      <c r="U1701">
        <v>273.06133333333327</v>
      </c>
      <c r="V1701">
        <v>0</v>
      </c>
      <c r="W1701">
        <v>78.666666666666686</v>
      </c>
      <c r="X1701">
        <v>1.333333333333333</v>
      </c>
      <c r="Y1701">
        <v>33.473411909886686</v>
      </c>
      <c r="Z1701">
        <v>0</v>
      </c>
      <c r="AA1701">
        <v>1.4605934866804429</v>
      </c>
      <c r="AC1701">
        <v>42.537031012063096</v>
      </c>
      <c r="AE1701">
        <v>27.372262773722639</v>
      </c>
      <c r="AF1701">
        <v>24.819305142834978</v>
      </c>
      <c r="AG1701">
        <v>2358.4266666666658</v>
      </c>
      <c r="AH1701">
        <v>100</v>
      </c>
      <c r="AI1701">
        <v>0</v>
      </c>
      <c r="AJ1701">
        <v>726.15763528925902</v>
      </c>
      <c r="AK1701">
        <v>8.9813477550302512</v>
      </c>
      <c r="AL1701">
        <v>2.2982759549906846</v>
      </c>
      <c r="AN1701">
        <v>99</v>
      </c>
      <c r="AO1701">
        <v>99</v>
      </c>
      <c r="AP1701">
        <v>99</v>
      </c>
      <c r="AQ1701">
        <v>99</v>
      </c>
      <c r="AR1701">
        <v>222.69333333333341</v>
      </c>
      <c r="AS1701">
        <v>24.599421763855744</v>
      </c>
    </row>
    <row r="1702" spans="1:45">
      <c r="A1702">
        <v>23</v>
      </c>
      <c r="B1702">
        <v>106</v>
      </c>
      <c r="C1702">
        <v>2024</v>
      </c>
      <c r="E1702">
        <v>99</v>
      </c>
      <c r="F1702">
        <v>99</v>
      </c>
      <c r="G1702">
        <v>99</v>
      </c>
      <c r="H1702">
        <v>99</v>
      </c>
      <c r="I1702">
        <v>99</v>
      </c>
      <c r="J1702">
        <v>99</v>
      </c>
      <c r="K1702">
        <v>99</v>
      </c>
      <c r="L1702">
        <v>4</v>
      </c>
      <c r="M1702">
        <v>99</v>
      </c>
      <c r="N1702">
        <v>99</v>
      </c>
      <c r="O1702">
        <v>99</v>
      </c>
      <c r="P1702">
        <v>99</v>
      </c>
      <c r="Q1702">
        <v>4020</v>
      </c>
      <c r="R1702">
        <v>8692</v>
      </c>
      <c r="S1702">
        <v>4</v>
      </c>
      <c r="T1702">
        <v>8.8431891394385609</v>
      </c>
      <c r="U1702">
        <v>317.45967556373557</v>
      </c>
      <c r="V1702">
        <v>0</v>
      </c>
      <c r="W1702">
        <v>97.158306488725273</v>
      </c>
      <c r="X1702">
        <v>9.9516797054763</v>
      </c>
      <c r="Y1702">
        <v>25.275886104142728</v>
      </c>
      <c r="Z1702">
        <v>0</v>
      </c>
      <c r="AA1702">
        <v>1.2496325643606487</v>
      </c>
      <c r="AC1702">
        <v>18.611024606740799</v>
      </c>
      <c r="AE1702">
        <v>27.240817349880903</v>
      </c>
      <c r="AF1702">
        <v>29.162871574853913</v>
      </c>
      <c r="AG1702">
        <v>2124.3175333640129</v>
      </c>
      <c r="AH1702">
        <v>99.988495167970555</v>
      </c>
      <c r="AI1702">
        <v>0</v>
      </c>
      <c r="AJ1702">
        <v>509.13458191755313</v>
      </c>
      <c r="AK1702">
        <v>2.5499881187628248</v>
      </c>
      <c r="AL1702">
        <v>-7.9248932793559073</v>
      </c>
      <c r="AN1702">
        <v>99</v>
      </c>
      <c r="AO1702">
        <v>99</v>
      </c>
      <c r="AP1702">
        <v>1</v>
      </c>
      <c r="AQ1702">
        <v>99</v>
      </c>
      <c r="AR1702">
        <v>226.16244822825593</v>
      </c>
      <c r="AS1702">
        <v>27.422743636594159</v>
      </c>
    </row>
    <row r="1703" spans="1:45">
      <c r="A1703">
        <v>23</v>
      </c>
      <c r="B1703">
        <v>107</v>
      </c>
      <c r="C1703">
        <v>2024</v>
      </c>
      <c r="E1703">
        <v>99</v>
      </c>
      <c r="F1703">
        <v>99</v>
      </c>
      <c r="G1703">
        <v>99</v>
      </c>
      <c r="H1703">
        <v>99</v>
      </c>
      <c r="I1703">
        <v>99</v>
      </c>
      <c r="J1703">
        <v>99</v>
      </c>
      <c r="K1703">
        <v>99</v>
      </c>
      <c r="L1703">
        <v>4</v>
      </c>
      <c r="M1703">
        <v>99</v>
      </c>
      <c r="N1703">
        <v>99</v>
      </c>
      <c r="O1703">
        <v>99</v>
      </c>
      <c r="P1703">
        <v>99</v>
      </c>
      <c r="Q1703">
        <v>33</v>
      </c>
      <c r="R1703">
        <v>37</v>
      </c>
      <c r="S1703">
        <v>4</v>
      </c>
      <c r="T1703">
        <v>9.7027027027027017</v>
      </c>
      <c r="U1703">
        <v>275.35135135135141</v>
      </c>
      <c r="V1703">
        <v>0</v>
      </c>
      <c r="W1703">
        <v>100</v>
      </c>
      <c r="X1703">
        <v>0</v>
      </c>
      <c r="Y1703">
        <v>29.196525354371257</v>
      </c>
      <c r="Z1703">
        <v>0</v>
      </c>
      <c r="AA1703">
        <v>1.31241195050583</v>
      </c>
      <c r="AC1703">
        <v>5.9364629332446288</v>
      </c>
      <c r="AE1703">
        <v>7.2265625</v>
      </c>
      <c r="AF1703">
        <v>9.4414284840520679</v>
      </c>
      <c r="AG1703">
        <v>2285.1621621621625</v>
      </c>
      <c r="AH1703">
        <v>100</v>
      </c>
      <c r="AI1703">
        <v>0</v>
      </c>
      <c r="AJ1703">
        <v>594.12681845388556</v>
      </c>
      <c r="AK1703">
        <v>5.3095082316796391</v>
      </c>
      <c r="AL1703">
        <v>2.0789481728774204</v>
      </c>
      <c r="AN1703">
        <v>99</v>
      </c>
      <c r="AO1703">
        <v>99</v>
      </c>
      <c r="AP1703">
        <v>2</v>
      </c>
      <c r="AQ1703">
        <v>99</v>
      </c>
      <c r="AR1703">
        <v>213.05405405405401</v>
      </c>
      <c r="AS1703">
        <v>28.439031140886826</v>
      </c>
    </row>
    <row r="1704" spans="1:45">
      <c r="A1704">
        <v>23</v>
      </c>
      <c r="B1704">
        <v>108</v>
      </c>
      <c r="C1704">
        <v>2024</v>
      </c>
      <c r="E1704">
        <v>99</v>
      </c>
      <c r="F1704">
        <v>99</v>
      </c>
      <c r="G1704">
        <v>99</v>
      </c>
      <c r="H1704">
        <v>99</v>
      </c>
      <c r="I1704">
        <v>99</v>
      </c>
      <c r="J1704">
        <v>99</v>
      </c>
      <c r="K1704">
        <v>99</v>
      </c>
      <c r="L1704">
        <v>4</v>
      </c>
      <c r="M1704">
        <v>99</v>
      </c>
      <c r="N1704">
        <v>99</v>
      </c>
      <c r="O1704">
        <v>99</v>
      </c>
      <c r="P1704">
        <v>99</v>
      </c>
      <c r="Q1704">
        <v>65</v>
      </c>
      <c r="R1704">
        <v>77</v>
      </c>
      <c r="S1704">
        <v>4</v>
      </c>
      <c r="T1704">
        <v>10.012987012987011</v>
      </c>
      <c r="U1704">
        <v>244.68311688311687</v>
      </c>
      <c r="V1704">
        <v>0</v>
      </c>
      <c r="W1704">
        <v>98.701298701298683</v>
      </c>
      <c r="X1704">
        <v>1.2987012987012985</v>
      </c>
      <c r="Y1704">
        <v>27.138707692521191</v>
      </c>
      <c r="Z1704">
        <v>0</v>
      </c>
      <c r="AA1704">
        <v>1.3240385533436827</v>
      </c>
      <c r="AC1704">
        <v>-13.52033923505059</v>
      </c>
      <c r="AE1704">
        <v>23.987538940809969</v>
      </c>
      <c r="AF1704">
        <v>26.673518881106997</v>
      </c>
      <c r="AG1704">
        <v>2264.6623376623379</v>
      </c>
      <c r="AH1704">
        <v>100</v>
      </c>
      <c r="AI1704">
        <v>0</v>
      </c>
      <c r="AJ1704">
        <v>778.11239481912878</v>
      </c>
      <c r="AK1704">
        <v>-5.0973442940579838</v>
      </c>
      <c r="AL1704">
        <v>20.890560089412403</v>
      </c>
      <c r="AN1704">
        <v>99</v>
      </c>
      <c r="AO1704">
        <v>99</v>
      </c>
      <c r="AP1704">
        <v>3</v>
      </c>
      <c r="AQ1704">
        <v>99</v>
      </c>
      <c r="AR1704">
        <v>203.31168831168827</v>
      </c>
      <c r="AS1704">
        <v>29.048169153825842</v>
      </c>
    </row>
    <row r="1705" spans="1:45">
      <c r="A1705">
        <v>23</v>
      </c>
      <c r="B1705">
        <v>109</v>
      </c>
      <c r="C1705">
        <v>2024</v>
      </c>
      <c r="E1705">
        <v>99</v>
      </c>
      <c r="F1705">
        <v>99</v>
      </c>
      <c r="G1705">
        <v>99</v>
      </c>
      <c r="H1705">
        <v>99</v>
      </c>
      <c r="I1705">
        <v>99</v>
      </c>
      <c r="J1705">
        <v>99</v>
      </c>
      <c r="K1705">
        <v>99</v>
      </c>
      <c r="L1705">
        <v>4</v>
      </c>
      <c r="M1705">
        <v>99</v>
      </c>
      <c r="N1705">
        <v>99</v>
      </c>
      <c r="O1705">
        <v>99</v>
      </c>
      <c r="P1705">
        <v>99</v>
      </c>
      <c r="Q1705">
        <v>8</v>
      </c>
      <c r="R1705">
        <v>9</v>
      </c>
      <c r="S1705">
        <v>4</v>
      </c>
      <c r="T1705">
        <v>9.7777777777777768</v>
      </c>
      <c r="U1705">
        <v>267.47777777777782</v>
      </c>
      <c r="V1705">
        <v>0</v>
      </c>
      <c r="W1705">
        <v>100</v>
      </c>
      <c r="X1705">
        <v>0</v>
      </c>
      <c r="Y1705">
        <v>17.780187336706188</v>
      </c>
      <c r="Z1705">
        <v>0</v>
      </c>
      <c r="AA1705">
        <v>1.314684396244354</v>
      </c>
      <c r="AC1705">
        <v>26.550091702659639</v>
      </c>
      <c r="AE1705">
        <v>9.8901098901098887</v>
      </c>
      <c r="AF1705">
        <v>11.098407136764944</v>
      </c>
      <c r="AG1705">
        <v>2020.4444444444443</v>
      </c>
      <c r="AH1705">
        <v>100</v>
      </c>
      <c r="AI1705">
        <v>0</v>
      </c>
      <c r="AJ1705">
        <v>481.08837513637553</v>
      </c>
      <c r="AK1705">
        <v>-28.319194722389405</v>
      </c>
      <c r="AL1705">
        <v>-12.597883008435998</v>
      </c>
      <c r="AN1705">
        <v>99</v>
      </c>
      <c r="AO1705">
        <v>99</v>
      </c>
      <c r="AP1705">
        <v>4</v>
      </c>
      <c r="AQ1705">
        <v>99</v>
      </c>
      <c r="AR1705">
        <v>209.88888888888889</v>
      </c>
      <c r="AS1705">
        <v>28.93360338444252</v>
      </c>
    </row>
    <row r="1706" spans="1:45">
      <c r="A1706">
        <v>23</v>
      </c>
      <c r="B1706">
        <v>110</v>
      </c>
      <c r="C1706">
        <v>2024</v>
      </c>
      <c r="E1706">
        <v>99</v>
      </c>
      <c r="F1706">
        <v>99</v>
      </c>
      <c r="G1706">
        <v>99</v>
      </c>
      <c r="H1706">
        <v>99</v>
      </c>
      <c r="I1706">
        <v>99</v>
      </c>
      <c r="J1706">
        <v>99</v>
      </c>
      <c r="K1706">
        <v>99</v>
      </c>
      <c r="L1706">
        <v>4</v>
      </c>
      <c r="M1706">
        <v>99</v>
      </c>
      <c r="N1706">
        <v>99</v>
      </c>
      <c r="O1706">
        <v>99</v>
      </c>
      <c r="P1706">
        <v>99</v>
      </c>
      <c r="Q1706">
        <v>8</v>
      </c>
      <c r="R1706">
        <v>9</v>
      </c>
      <c r="S1706">
        <v>4</v>
      </c>
      <c r="T1706">
        <v>11.222222222222221</v>
      </c>
      <c r="U1706">
        <v>240.46666666666661</v>
      </c>
      <c r="V1706">
        <v>0</v>
      </c>
      <c r="W1706">
        <v>100</v>
      </c>
      <c r="X1706">
        <v>0</v>
      </c>
      <c r="Y1706">
        <v>22.545361681138779</v>
      </c>
      <c r="Z1706">
        <v>0</v>
      </c>
      <c r="AA1706">
        <v>1.227262335243033</v>
      </c>
      <c r="AC1706">
        <v>51.628708589779677</v>
      </c>
      <c r="AE1706">
        <v>17.647058823529413</v>
      </c>
      <c r="AF1706">
        <v>18.424995743231737</v>
      </c>
      <c r="AG1706">
        <v>2397</v>
      </c>
      <c r="AH1706">
        <v>100</v>
      </c>
      <c r="AI1706">
        <v>0</v>
      </c>
      <c r="AJ1706">
        <v>760.31499320274418</v>
      </c>
      <c r="AK1706">
        <v>40.240950579790258</v>
      </c>
      <c r="AL1706">
        <v>-29.757249479877</v>
      </c>
      <c r="AN1706">
        <v>99</v>
      </c>
      <c r="AO1706">
        <v>99</v>
      </c>
      <c r="AP1706">
        <v>5</v>
      </c>
      <c r="AQ1706">
        <v>99</v>
      </c>
      <c r="AR1706">
        <v>200.33333333333337</v>
      </c>
      <c r="AS1706">
        <v>29.843067078295221</v>
      </c>
    </row>
    <row r="1707" spans="1:45">
      <c r="A1707">
        <v>23</v>
      </c>
      <c r="B1707">
        <v>111</v>
      </c>
      <c r="C1707">
        <v>2024</v>
      </c>
      <c r="E1707">
        <v>99</v>
      </c>
      <c r="F1707">
        <v>99</v>
      </c>
      <c r="G1707">
        <v>99</v>
      </c>
      <c r="H1707">
        <v>99</v>
      </c>
      <c r="I1707">
        <v>99</v>
      </c>
      <c r="J1707">
        <v>99</v>
      </c>
      <c r="K1707">
        <v>99</v>
      </c>
      <c r="L1707">
        <v>4</v>
      </c>
      <c r="M1707">
        <v>99</v>
      </c>
      <c r="N1707">
        <v>99</v>
      </c>
      <c r="O1707">
        <v>99</v>
      </c>
      <c r="P1707">
        <v>99</v>
      </c>
      <c r="Q1707">
        <v>16</v>
      </c>
      <c r="R1707">
        <v>16</v>
      </c>
      <c r="S1707">
        <v>4</v>
      </c>
      <c r="T1707">
        <v>9.25</v>
      </c>
      <c r="U1707">
        <v>262.19374999999997</v>
      </c>
      <c r="V1707">
        <v>0</v>
      </c>
      <c r="W1707">
        <v>100</v>
      </c>
      <c r="X1707">
        <v>0</v>
      </c>
      <c r="Y1707">
        <v>16.57842983932807</v>
      </c>
      <c r="Z1707">
        <v>0</v>
      </c>
      <c r="AA1707">
        <v>1.1456439237389602</v>
      </c>
      <c r="AC1707">
        <v>48.677531174550786</v>
      </c>
      <c r="AE1707">
        <v>27.586206896551719</v>
      </c>
      <c r="AF1707">
        <v>28.383434482851943</v>
      </c>
      <c r="AG1707">
        <v>2679.25</v>
      </c>
      <c r="AH1707">
        <v>100</v>
      </c>
      <c r="AI1707">
        <v>0</v>
      </c>
      <c r="AJ1707">
        <v>952.5878240351384</v>
      </c>
      <c r="AK1707">
        <v>28.248903730652675</v>
      </c>
      <c r="AL1707">
        <v>-8.0750356415798432</v>
      </c>
      <c r="AN1707">
        <v>99</v>
      </c>
      <c r="AO1707">
        <v>99</v>
      </c>
      <c r="AP1707">
        <v>6</v>
      </c>
      <c r="AQ1707">
        <v>99</v>
      </c>
      <c r="AR1707">
        <v>209</v>
      </c>
      <c r="AS1707">
        <v>28.724045363733556</v>
      </c>
    </row>
    <row r="1708" spans="1:45">
      <c r="A1708">
        <v>23</v>
      </c>
      <c r="B1708">
        <v>112</v>
      </c>
      <c r="C1708">
        <v>2024</v>
      </c>
      <c r="E1708">
        <v>99</v>
      </c>
      <c r="F1708">
        <v>99</v>
      </c>
      <c r="G1708">
        <v>99</v>
      </c>
      <c r="H1708">
        <v>99</v>
      </c>
      <c r="I1708">
        <v>99</v>
      </c>
      <c r="J1708">
        <v>99</v>
      </c>
      <c r="K1708">
        <v>99</v>
      </c>
      <c r="L1708">
        <v>4</v>
      </c>
      <c r="M1708">
        <v>99</v>
      </c>
      <c r="N1708">
        <v>99</v>
      </c>
      <c r="O1708">
        <v>99</v>
      </c>
      <c r="P1708">
        <v>99</v>
      </c>
      <c r="Q1708">
        <v>8</v>
      </c>
      <c r="R1708">
        <v>10</v>
      </c>
      <c r="S1708">
        <v>4</v>
      </c>
      <c r="T1708">
        <v>9.1</v>
      </c>
      <c r="U1708">
        <v>247.91</v>
      </c>
      <c r="V1708">
        <v>0</v>
      </c>
      <c r="W1708">
        <v>100</v>
      </c>
      <c r="X1708">
        <v>0</v>
      </c>
      <c r="Y1708">
        <v>22.865670775203782</v>
      </c>
      <c r="Z1708">
        <v>0</v>
      </c>
      <c r="AA1708">
        <v>1.1357816691600588</v>
      </c>
      <c r="AC1708">
        <v>-34.81269682550559</v>
      </c>
      <c r="AE1708">
        <v>20</v>
      </c>
      <c r="AF1708">
        <v>21.502419900428471</v>
      </c>
      <c r="AG1708">
        <v>2091.3000000000002</v>
      </c>
      <c r="AH1708">
        <v>100</v>
      </c>
      <c r="AI1708">
        <v>0</v>
      </c>
      <c r="AJ1708">
        <v>425.80771481972874</v>
      </c>
      <c r="AK1708">
        <v>18.630612018701608</v>
      </c>
      <c r="AL1708">
        <v>-40.202669834050774</v>
      </c>
      <c r="AN1708">
        <v>99</v>
      </c>
      <c r="AO1708">
        <v>99</v>
      </c>
      <c r="AP1708">
        <v>7</v>
      </c>
      <c r="AQ1708">
        <v>99</v>
      </c>
      <c r="AR1708">
        <v>204</v>
      </c>
      <c r="AS1708">
        <v>29.169631946337503</v>
      </c>
    </row>
    <row r="1709" spans="1:45">
      <c r="A1709">
        <v>23</v>
      </c>
      <c r="B1709">
        <v>113</v>
      </c>
      <c r="C1709">
        <v>2024</v>
      </c>
      <c r="E1709">
        <v>99</v>
      </c>
      <c r="F1709">
        <v>99</v>
      </c>
      <c r="G1709">
        <v>99</v>
      </c>
      <c r="H1709">
        <v>99</v>
      </c>
      <c r="I1709">
        <v>99</v>
      </c>
      <c r="J1709">
        <v>99</v>
      </c>
      <c r="K1709">
        <v>99</v>
      </c>
      <c r="L1709">
        <v>4</v>
      </c>
      <c r="M1709">
        <v>99</v>
      </c>
      <c r="N1709">
        <v>99</v>
      </c>
      <c r="O1709">
        <v>99</v>
      </c>
      <c r="P1709">
        <v>99</v>
      </c>
      <c r="Q1709">
        <v>29</v>
      </c>
      <c r="R1709">
        <v>38</v>
      </c>
      <c r="S1709">
        <v>4</v>
      </c>
      <c r="T1709">
        <v>10.236842105263156</v>
      </c>
      <c r="U1709">
        <v>230.91052631578953</v>
      </c>
      <c r="V1709">
        <v>0</v>
      </c>
      <c r="W1709">
        <v>100</v>
      </c>
      <c r="X1709">
        <v>0</v>
      </c>
      <c r="Y1709">
        <v>20.425072176303033</v>
      </c>
      <c r="Z1709">
        <v>0</v>
      </c>
      <c r="AA1709">
        <v>1.0621282142426625</v>
      </c>
      <c r="AC1709">
        <v>29.695907967931635</v>
      </c>
      <c r="AE1709">
        <v>23.312883435582819</v>
      </c>
      <c r="AF1709">
        <v>25.94860906157864</v>
      </c>
      <c r="AG1709">
        <v>2472.21052631579</v>
      </c>
      <c r="AH1709">
        <v>100</v>
      </c>
      <c r="AI1709">
        <v>0</v>
      </c>
      <c r="AJ1709">
        <v>818.87252905233379</v>
      </c>
      <c r="AK1709">
        <v>25.370860072409155</v>
      </c>
      <c r="AL1709">
        <v>-21.140115520991348</v>
      </c>
      <c r="AN1709">
        <v>99</v>
      </c>
      <c r="AO1709">
        <v>99</v>
      </c>
      <c r="AP1709">
        <v>8</v>
      </c>
      <c r="AQ1709">
        <v>99</v>
      </c>
      <c r="AR1709">
        <v>198.23684210526312</v>
      </c>
      <c r="AS1709">
        <v>29.595560434811528</v>
      </c>
    </row>
    <row r="1710" spans="1:45">
      <c r="A1710">
        <v>23</v>
      </c>
      <c r="B1710">
        <v>114</v>
      </c>
      <c r="C1710">
        <v>2024</v>
      </c>
      <c r="E1710">
        <v>99</v>
      </c>
      <c r="F1710">
        <v>99</v>
      </c>
      <c r="G1710">
        <v>99</v>
      </c>
      <c r="H1710">
        <v>99</v>
      </c>
      <c r="I1710">
        <v>99</v>
      </c>
      <c r="J1710">
        <v>99</v>
      </c>
      <c r="K1710">
        <v>99</v>
      </c>
      <c r="L1710">
        <v>4</v>
      </c>
      <c r="M1710">
        <v>99</v>
      </c>
      <c r="N1710">
        <v>99</v>
      </c>
      <c r="O1710">
        <v>99</v>
      </c>
      <c r="P1710">
        <v>99</v>
      </c>
      <c r="Q1710">
        <v>179</v>
      </c>
      <c r="R1710">
        <v>289</v>
      </c>
      <c r="S1710">
        <v>4</v>
      </c>
      <c r="T1710">
        <v>9.5051903114186889</v>
      </c>
      <c r="U1710">
        <v>357.41972318339094</v>
      </c>
      <c r="V1710">
        <v>0</v>
      </c>
      <c r="W1710">
        <v>97.923875432525932</v>
      </c>
      <c r="X1710">
        <v>61.937716262975769</v>
      </c>
      <c r="Y1710">
        <v>28.170668540406048</v>
      </c>
      <c r="Z1710">
        <v>0</v>
      </c>
      <c r="AA1710">
        <v>1.2755922900461416</v>
      </c>
      <c r="AC1710">
        <v>24.73488840259672</v>
      </c>
      <c r="AE1710">
        <v>18.864229765013047</v>
      </c>
      <c r="AF1710">
        <v>21.756153350379755</v>
      </c>
      <c r="AG1710">
        <v>2120.8892733564016</v>
      </c>
      <c r="AH1710">
        <v>100</v>
      </c>
      <c r="AI1710">
        <v>0</v>
      </c>
      <c r="AJ1710">
        <v>477.57611924941057</v>
      </c>
      <c r="AK1710">
        <v>-1.1281976144258821</v>
      </c>
      <c r="AL1710">
        <v>-22.853350601659528</v>
      </c>
      <c r="AN1710">
        <v>99</v>
      </c>
      <c r="AO1710">
        <v>99</v>
      </c>
      <c r="AP1710">
        <v>9</v>
      </c>
      <c r="AQ1710">
        <v>99</v>
      </c>
      <c r="AR1710">
        <v>235.68512110726641</v>
      </c>
      <c r="AS1710">
        <v>27.27727235441867</v>
      </c>
    </row>
    <row r="1711" spans="1:45">
      <c r="A1711">
        <v>23</v>
      </c>
      <c r="B1711">
        <v>115</v>
      </c>
      <c r="C1711">
        <v>2024</v>
      </c>
      <c r="E1711">
        <v>99</v>
      </c>
      <c r="F1711">
        <v>99</v>
      </c>
      <c r="G1711">
        <v>99</v>
      </c>
      <c r="H1711">
        <v>99</v>
      </c>
      <c r="I1711">
        <v>99</v>
      </c>
      <c r="J1711">
        <v>99</v>
      </c>
      <c r="K1711">
        <v>99</v>
      </c>
      <c r="L1711">
        <v>4</v>
      </c>
      <c r="M1711">
        <v>99</v>
      </c>
      <c r="N1711">
        <v>99</v>
      </c>
      <c r="O1711">
        <v>99</v>
      </c>
      <c r="P1711">
        <v>99</v>
      </c>
      <c r="R1711">
        <v>0</v>
      </c>
      <c r="AN1711">
        <v>99</v>
      </c>
      <c r="AO1711">
        <v>99</v>
      </c>
      <c r="AP1711">
        <v>10</v>
      </c>
      <c r="AQ1711">
        <v>99</v>
      </c>
    </row>
    <row r="1712" spans="1:45">
      <c r="A1712">
        <v>23</v>
      </c>
      <c r="B1712">
        <v>116</v>
      </c>
      <c r="C1712">
        <v>2024</v>
      </c>
      <c r="E1712">
        <v>99</v>
      </c>
      <c r="F1712">
        <v>99</v>
      </c>
      <c r="G1712">
        <v>99</v>
      </c>
      <c r="H1712">
        <v>99</v>
      </c>
      <c r="I1712">
        <v>99</v>
      </c>
      <c r="J1712">
        <v>99</v>
      </c>
      <c r="K1712">
        <v>99</v>
      </c>
      <c r="L1712">
        <v>4</v>
      </c>
      <c r="M1712">
        <v>99</v>
      </c>
      <c r="N1712">
        <v>99</v>
      </c>
      <c r="O1712">
        <v>99</v>
      </c>
      <c r="P1712">
        <v>99</v>
      </c>
      <c r="Q1712">
        <v>18</v>
      </c>
      <c r="R1712">
        <v>20</v>
      </c>
      <c r="S1712">
        <v>4</v>
      </c>
      <c r="T1712">
        <v>9.15</v>
      </c>
      <c r="U1712">
        <v>340.47500000000002</v>
      </c>
      <c r="V1712">
        <v>0</v>
      </c>
      <c r="W1712">
        <v>95</v>
      </c>
      <c r="X1712">
        <v>40</v>
      </c>
      <c r="Y1712">
        <v>29.723204319185047</v>
      </c>
      <c r="Z1712">
        <v>0</v>
      </c>
      <c r="AA1712">
        <v>1.4239030865898099</v>
      </c>
      <c r="AC1712">
        <v>41.759246066141515</v>
      </c>
      <c r="AE1712">
        <v>21.052631578947377</v>
      </c>
      <c r="AF1712">
        <v>23.597802921352219</v>
      </c>
      <c r="AG1712">
        <v>2191.6</v>
      </c>
      <c r="AH1712">
        <v>100</v>
      </c>
      <c r="AI1712">
        <v>0</v>
      </c>
      <c r="AJ1712">
        <v>488.45679440458247</v>
      </c>
      <c r="AK1712">
        <v>-26.431929668604795</v>
      </c>
      <c r="AL1712">
        <v>-22.13323503146842</v>
      </c>
      <c r="AN1712">
        <v>99</v>
      </c>
      <c r="AO1712">
        <v>99</v>
      </c>
      <c r="AP1712">
        <v>11</v>
      </c>
      <c r="AQ1712">
        <v>99</v>
      </c>
      <c r="AR1712">
        <v>232.1</v>
      </c>
      <c r="AS1712">
        <v>27.192431681425401</v>
      </c>
    </row>
    <row r="1713" spans="1:45">
      <c r="A1713">
        <v>23</v>
      </c>
      <c r="B1713">
        <v>117</v>
      </c>
      <c r="C1713">
        <v>2024</v>
      </c>
      <c r="E1713">
        <v>99</v>
      </c>
      <c r="F1713">
        <v>99</v>
      </c>
      <c r="G1713">
        <v>99</v>
      </c>
      <c r="H1713">
        <v>99</v>
      </c>
      <c r="I1713">
        <v>99</v>
      </c>
      <c r="J1713">
        <v>99</v>
      </c>
      <c r="K1713">
        <v>99</v>
      </c>
      <c r="L1713">
        <v>4</v>
      </c>
      <c r="M1713">
        <v>99</v>
      </c>
      <c r="N1713">
        <v>99</v>
      </c>
      <c r="O1713">
        <v>99</v>
      </c>
      <c r="P1713">
        <v>99</v>
      </c>
      <c r="Q1713">
        <v>2</v>
      </c>
      <c r="R1713">
        <v>2</v>
      </c>
      <c r="S1713">
        <v>4</v>
      </c>
      <c r="T1713">
        <v>9.5</v>
      </c>
      <c r="U1713">
        <v>283.14999999999998</v>
      </c>
      <c r="V1713">
        <v>0</v>
      </c>
      <c r="W1713">
        <v>100</v>
      </c>
      <c r="X1713">
        <v>0</v>
      </c>
      <c r="Y1713">
        <v>16.550000000000772</v>
      </c>
      <c r="Z1713">
        <v>0</v>
      </c>
      <c r="AA1713">
        <v>0.5</v>
      </c>
      <c r="AC1713">
        <v>-99.999999999996405</v>
      </c>
      <c r="AE1713">
        <v>20</v>
      </c>
      <c r="AF1713">
        <v>20.572528789915353</v>
      </c>
      <c r="AG1713">
        <v>2725.5</v>
      </c>
      <c r="AH1713">
        <v>100</v>
      </c>
      <c r="AI1713">
        <v>0</v>
      </c>
      <c r="AJ1713">
        <v>923.5</v>
      </c>
      <c r="AK1713">
        <v>99.999999999995637</v>
      </c>
      <c r="AL1713">
        <v>-100</v>
      </c>
      <c r="AN1713">
        <v>99</v>
      </c>
      <c r="AO1713">
        <v>99</v>
      </c>
      <c r="AP1713">
        <v>12</v>
      </c>
      <c r="AQ1713">
        <v>99</v>
      </c>
      <c r="AR1713">
        <v>215</v>
      </c>
      <c r="AS1713">
        <v>28.489587036746489</v>
      </c>
    </row>
    <row r="1714" spans="1:45">
      <c r="A1714">
        <v>23</v>
      </c>
      <c r="B1714">
        <v>118</v>
      </c>
      <c r="C1714">
        <v>2024</v>
      </c>
      <c r="E1714">
        <v>99</v>
      </c>
      <c r="F1714">
        <v>99</v>
      </c>
      <c r="G1714">
        <v>99</v>
      </c>
      <c r="H1714">
        <v>99</v>
      </c>
      <c r="I1714">
        <v>99</v>
      </c>
      <c r="J1714">
        <v>99</v>
      </c>
      <c r="K1714">
        <v>99</v>
      </c>
      <c r="L1714">
        <v>4</v>
      </c>
      <c r="M1714">
        <v>99</v>
      </c>
      <c r="N1714">
        <v>99</v>
      </c>
      <c r="O1714">
        <v>99</v>
      </c>
      <c r="P1714">
        <v>99</v>
      </c>
      <c r="Q1714">
        <v>63</v>
      </c>
      <c r="R1714">
        <v>80</v>
      </c>
      <c r="S1714">
        <v>4</v>
      </c>
      <c r="T1714">
        <v>6.7625000000000002</v>
      </c>
      <c r="U1714">
        <v>310.32875000000007</v>
      </c>
      <c r="V1714">
        <v>0</v>
      </c>
      <c r="W1714">
        <v>56.25</v>
      </c>
      <c r="X1714">
        <v>5</v>
      </c>
      <c r="Y1714">
        <v>23.373939514712003</v>
      </c>
      <c r="Z1714">
        <v>0</v>
      </c>
      <c r="AA1714">
        <v>1.6676611616272656</v>
      </c>
      <c r="AC1714">
        <v>29.282666580931977</v>
      </c>
      <c r="AE1714">
        <v>34.188034188034187</v>
      </c>
      <c r="AF1714">
        <v>33.132347622536571</v>
      </c>
      <c r="AG1714">
        <v>2073.1374999999998</v>
      </c>
      <c r="AH1714">
        <v>100</v>
      </c>
      <c r="AI1714">
        <v>0</v>
      </c>
      <c r="AJ1714">
        <v>480.80959702750403</v>
      </c>
      <c r="AK1714">
        <v>17.080588256393163</v>
      </c>
      <c r="AL1714">
        <v>-21.181905788352104</v>
      </c>
      <c r="AN1714">
        <v>99</v>
      </c>
      <c r="AO1714">
        <v>99</v>
      </c>
      <c r="AP1714">
        <v>13</v>
      </c>
      <c r="AQ1714">
        <v>99</v>
      </c>
      <c r="AR1714">
        <v>226.66249999999999</v>
      </c>
      <c r="AS1714">
        <v>26.627907116290643</v>
      </c>
    </row>
    <row r="1715" spans="1:45">
      <c r="A1715">
        <v>23</v>
      </c>
      <c r="B1715">
        <v>119</v>
      </c>
      <c r="C1715">
        <v>2024</v>
      </c>
      <c r="E1715">
        <v>99</v>
      </c>
      <c r="F1715">
        <v>99</v>
      </c>
      <c r="G1715">
        <v>99</v>
      </c>
      <c r="H1715">
        <v>99</v>
      </c>
      <c r="I1715">
        <v>99</v>
      </c>
      <c r="J1715">
        <v>99</v>
      </c>
      <c r="K1715">
        <v>99</v>
      </c>
      <c r="L1715">
        <v>4</v>
      </c>
      <c r="M1715">
        <v>99</v>
      </c>
      <c r="N1715">
        <v>99</v>
      </c>
      <c r="O1715">
        <v>99</v>
      </c>
      <c r="P1715">
        <v>99</v>
      </c>
      <c r="R1715">
        <v>0</v>
      </c>
      <c r="AN1715">
        <v>99</v>
      </c>
      <c r="AO1715">
        <v>99</v>
      </c>
      <c r="AP1715">
        <v>14</v>
      </c>
      <c r="AQ1715">
        <v>99</v>
      </c>
    </row>
    <row r="1716" spans="1:45">
      <c r="A1716">
        <v>23</v>
      </c>
      <c r="B1716">
        <v>120</v>
      </c>
      <c r="C1716">
        <v>2024</v>
      </c>
      <c r="E1716">
        <v>99</v>
      </c>
      <c r="F1716">
        <v>99</v>
      </c>
      <c r="G1716">
        <v>99</v>
      </c>
      <c r="H1716">
        <v>99</v>
      </c>
      <c r="I1716">
        <v>99</v>
      </c>
      <c r="J1716">
        <v>99</v>
      </c>
      <c r="K1716">
        <v>99</v>
      </c>
      <c r="L1716">
        <v>4</v>
      </c>
      <c r="M1716">
        <v>99</v>
      </c>
      <c r="N1716">
        <v>99</v>
      </c>
      <c r="O1716">
        <v>99</v>
      </c>
      <c r="P1716">
        <v>99</v>
      </c>
      <c r="Q1716">
        <v>2</v>
      </c>
      <c r="R1716">
        <v>2</v>
      </c>
      <c r="S1716">
        <v>4</v>
      </c>
      <c r="T1716">
        <v>8</v>
      </c>
      <c r="U1716">
        <v>304.60000000000002</v>
      </c>
      <c r="V1716">
        <v>0</v>
      </c>
      <c r="W1716">
        <v>100</v>
      </c>
      <c r="X1716">
        <v>0</v>
      </c>
      <c r="Y1716">
        <v>19.799999999999841</v>
      </c>
      <c r="Z1716">
        <v>0</v>
      </c>
      <c r="AA1716">
        <v>0</v>
      </c>
      <c r="AE1716">
        <v>28.571428571428577</v>
      </c>
      <c r="AF1716">
        <v>25.308462465207096</v>
      </c>
      <c r="AG1716">
        <v>1829</v>
      </c>
      <c r="AH1716">
        <v>100</v>
      </c>
      <c r="AI1716">
        <v>0</v>
      </c>
      <c r="AJ1716">
        <v>349</v>
      </c>
      <c r="AK1716">
        <v>100.00000000000183</v>
      </c>
      <c r="AN1716">
        <v>99</v>
      </c>
      <c r="AO1716">
        <v>99</v>
      </c>
      <c r="AP1716">
        <v>15</v>
      </c>
      <c r="AQ1716">
        <v>99</v>
      </c>
      <c r="AR1716">
        <v>223.5</v>
      </c>
      <c r="AS1716">
        <v>27.232401669091111</v>
      </c>
    </row>
    <row r="1717" spans="1:45">
      <c r="A1717">
        <v>23</v>
      </c>
      <c r="B1717">
        <v>121</v>
      </c>
      <c r="C1717">
        <v>2024</v>
      </c>
      <c r="E1717">
        <v>99</v>
      </c>
      <c r="F1717">
        <v>99</v>
      </c>
      <c r="G1717">
        <v>99</v>
      </c>
      <c r="H1717">
        <v>99</v>
      </c>
      <c r="I1717">
        <v>99</v>
      </c>
      <c r="J1717">
        <v>99</v>
      </c>
      <c r="K1717">
        <v>99</v>
      </c>
      <c r="L1717">
        <v>4</v>
      </c>
      <c r="M1717">
        <v>99</v>
      </c>
      <c r="N1717">
        <v>99</v>
      </c>
      <c r="O1717">
        <v>99</v>
      </c>
      <c r="P1717">
        <v>99</v>
      </c>
      <c r="R1717">
        <v>0</v>
      </c>
      <c r="AN1717">
        <v>99</v>
      </c>
      <c r="AO1717">
        <v>99</v>
      </c>
      <c r="AP1717">
        <v>16</v>
      </c>
      <c r="AQ1717">
        <v>99</v>
      </c>
    </row>
    <row r="1718" spans="1:45">
      <c r="A1718">
        <v>23</v>
      </c>
      <c r="B1718">
        <v>122</v>
      </c>
      <c r="C1718">
        <v>2024</v>
      </c>
      <c r="E1718">
        <v>99</v>
      </c>
      <c r="F1718">
        <v>99</v>
      </c>
      <c r="G1718">
        <v>99</v>
      </c>
      <c r="H1718">
        <v>99</v>
      </c>
      <c r="I1718">
        <v>99</v>
      </c>
      <c r="J1718">
        <v>99</v>
      </c>
      <c r="K1718">
        <v>99</v>
      </c>
      <c r="L1718">
        <v>4</v>
      </c>
      <c r="M1718">
        <v>99</v>
      </c>
      <c r="N1718">
        <v>99</v>
      </c>
      <c r="O1718">
        <v>99</v>
      </c>
      <c r="P1718">
        <v>99</v>
      </c>
      <c r="R1718">
        <v>0</v>
      </c>
      <c r="AN1718">
        <v>99</v>
      </c>
      <c r="AO1718">
        <v>99</v>
      </c>
      <c r="AP1718">
        <v>17</v>
      </c>
      <c r="AQ1718">
        <v>99</v>
      </c>
    </row>
    <row r="1719" spans="1:45">
      <c r="A1719">
        <v>23</v>
      </c>
      <c r="B1719">
        <v>123</v>
      </c>
      <c r="C1719">
        <v>2024</v>
      </c>
      <c r="E1719">
        <v>99</v>
      </c>
      <c r="F1719">
        <v>99</v>
      </c>
      <c r="G1719">
        <v>99</v>
      </c>
      <c r="H1719">
        <v>99</v>
      </c>
      <c r="I1719">
        <v>99</v>
      </c>
      <c r="J1719">
        <v>99</v>
      </c>
      <c r="K1719">
        <v>99</v>
      </c>
      <c r="L1719">
        <v>4</v>
      </c>
      <c r="M1719">
        <v>99</v>
      </c>
      <c r="N1719">
        <v>99</v>
      </c>
      <c r="O1719">
        <v>99</v>
      </c>
      <c r="P1719">
        <v>99</v>
      </c>
      <c r="Q1719">
        <v>263</v>
      </c>
      <c r="R1719">
        <v>371</v>
      </c>
      <c r="S1719">
        <v>4</v>
      </c>
      <c r="T1719">
        <v>7.5687331536388127</v>
      </c>
      <c r="U1719">
        <v>275.36145552560657</v>
      </c>
      <c r="V1719">
        <v>0</v>
      </c>
      <c r="W1719">
        <v>76.819407008086259</v>
      </c>
      <c r="X1719">
        <v>0.80862533692722383</v>
      </c>
      <c r="Y1719">
        <v>27.90935553149361</v>
      </c>
      <c r="Z1719">
        <v>0</v>
      </c>
      <c r="AA1719">
        <v>1.5993574388493419</v>
      </c>
      <c r="AC1719">
        <v>19.639287956359201</v>
      </c>
      <c r="AE1719">
        <v>18.485301444942699</v>
      </c>
      <c r="AF1719">
        <v>15.577200912744198</v>
      </c>
      <c r="AG1719">
        <v>2747.183288409703</v>
      </c>
      <c r="AH1719">
        <v>100</v>
      </c>
      <c r="AI1719">
        <v>100</v>
      </c>
      <c r="AJ1719">
        <v>1030.8610452952651</v>
      </c>
      <c r="AK1719">
        <v>8.2946520035152354</v>
      </c>
      <c r="AL1719">
        <v>-0.21934482057254473</v>
      </c>
      <c r="AN1719">
        <v>99</v>
      </c>
      <c r="AO1719">
        <v>99</v>
      </c>
      <c r="AP1719">
        <v>21</v>
      </c>
      <c r="AQ1719">
        <v>99</v>
      </c>
      <c r="AR1719">
        <v>216.90566037735843</v>
      </c>
      <c r="AS1719">
        <v>26.929541304347456</v>
      </c>
    </row>
    <row r="1720" spans="1:45">
      <c r="A1720">
        <v>23</v>
      </c>
      <c r="B1720">
        <v>124</v>
      </c>
      <c r="C1720">
        <v>2024</v>
      </c>
      <c r="E1720">
        <v>99</v>
      </c>
      <c r="F1720">
        <v>99</v>
      </c>
      <c r="G1720">
        <v>99</v>
      </c>
      <c r="H1720">
        <v>99</v>
      </c>
      <c r="I1720">
        <v>99</v>
      </c>
      <c r="J1720">
        <v>99</v>
      </c>
      <c r="K1720">
        <v>99</v>
      </c>
      <c r="L1720">
        <v>4</v>
      </c>
      <c r="M1720">
        <v>99</v>
      </c>
      <c r="N1720">
        <v>99</v>
      </c>
      <c r="O1720">
        <v>99</v>
      </c>
      <c r="P1720">
        <v>99</v>
      </c>
      <c r="Q1720">
        <v>163</v>
      </c>
      <c r="R1720">
        <v>233</v>
      </c>
      <c r="S1720">
        <v>4</v>
      </c>
      <c r="T1720">
        <v>5.0300429184549369</v>
      </c>
      <c r="U1720">
        <v>278.76137339055794</v>
      </c>
      <c r="V1720">
        <v>0</v>
      </c>
      <c r="W1720">
        <v>17.596566523605148</v>
      </c>
      <c r="X1720">
        <v>0</v>
      </c>
      <c r="Y1720">
        <v>24.589131235931003</v>
      </c>
      <c r="Z1720">
        <v>0</v>
      </c>
      <c r="AA1720">
        <v>1.4777167452776212</v>
      </c>
      <c r="AC1720">
        <v>9.3556394326374388</v>
      </c>
      <c r="AE1720">
        <v>7.001201923076926</v>
      </c>
      <c r="AF1720">
        <v>5.3249607133768677</v>
      </c>
      <c r="AG1720">
        <v>2894.5922746781112</v>
      </c>
      <c r="AH1720">
        <v>100</v>
      </c>
      <c r="AI1720">
        <v>100</v>
      </c>
      <c r="AJ1720">
        <v>1134.8843397727144</v>
      </c>
      <c r="AK1720">
        <v>10.495732810522586</v>
      </c>
      <c r="AL1720">
        <v>-11.212328324966736</v>
      </c>
      <c r="AN1720">
        <v>99</v>
      </c>
      <c r="AO1720">
        <v>99</v>
      </c>
      <c r="AP1720">
        <v>22</v>
      </c>
      <c r="AQ1720">
        <v>99</v>
      </c>
      <c r="AR1720">
        <v>221.31330472103005</v>
      </c>
      <c r="AS1720">
        <v>25.710433720446275</v>
      </c>
    </row>
    <row r="1721" spans="1:45">
      <c r="A1721">
        <v>23</v>
      </c>
      <c r="B1721">
        <v>125</v>
      </c>
      <c r="C1721">
        <v>2024</v>
      </c>
      <c r="E1721">
        <v>99</v>
      </c>
      <c r="F1721">
        <v>99</v>
      </c>
      <c r="G1721">
        <v>99</v>
      </c>
      <c r="H1721">
        <v>99</v>
      </c>
      <c r="I1721">
        <v>99</v>
      </c>
      <c r="J1721">
        <v>99</v>
      </c>
      <c r="K1721">
        <v>99</v>
      </c>
      <c r="L1721">
        <v>4</v>
      </c>
      <c r="M1721">
        <v>99</v>
      </c>
      <c r="N1721">
        <v>99</v>
      </c>
      <c r="O1721">
        <v>99</v>
      </c>
      <c r="P1721">
        <v>99</v>
      </c>
      <c r="Q1721">
        <v>166</v>
      </c>
      <c r="R1721">
        <v>251</v>
      </c>
      <c r="S1721">
        <v>4</v>
      </c>
      <c r="T1721">
        <v>7.3306772908366513</v>
      </c>
      <c r="U1721">
        <v>254.95617529880488</v>
      </c>
      <c r="V1721">
        <v>0</v>
      </c>
      <c r="W1721">
        <v>68.924302788844614</v>
      </c>
      <c r="X1721">
        <v>0</v>
      </c>
      <c r="Y1721">
        <v>28.130736187297725</v>
      </c>
      <c r="Z1721">
        <v>0</v>
      </c>
      <c r="AA1721">
        <v>1.6860734753813964</v>
      </c>
      <c r="AC1721">
        <v>16.543710721599101</v>
      </c>
      <c r="AE1721">
        <v>14.790807307012377</v>
      </c>
      <c r="AF1721">
        <v>12.140579080238352</v>
      </c>
      <c r="AG1721">
        <v>2733.2629482071711</v>
      </c>
      <c r="AH1721">
        <v>100</v>
      </c>
      <c r="AI1721">
        <v>100</v>
      </c>
      <c r="AJ1721">
        <v>1086.1638857166695</v>
      </c>
      <c r="AK1721">
        <v>-1.2559234625136184</v>
      </c>
      <c r="AL1721">
        <v>-9.4939594533229084</v>
      </c>
      <c r="AN1721">
        <v>99</v>
      </c>
      <c r="AO1721">
        <v>99</v>
      </c>
      <c r="AP1721">
        <v>23</v>
      </c>
      <c r="AQ1721">
        <v>99</v>
      </c>
      <c r="AR1721">
        <v>211.97211155378483</v>
      </c>
      <c r="AS1721">
        <v>26.700698518981792</v>
      </c>
    </row>
    <row r="1722" spans="1:45">
      <c r="A1722">
        <v>23</v>
      </c>
      <c r="B1722">
        <v>126</v>
      </c>
      <c r="C1722">
        <v>2024</v>
      </c>
      <c r="E1722">
        <v>99</v>
      </c>
      <c r="F1722">
        <v>99</v>
      </c>
      <c r="G1722">
        <v>99</v>
      </c>
      <c r="H1722">
        <v>99</v>
      </c>
      <c r="I1722">
        <v>99</v>
      </c>
      <c r="J1722">
        <v>99</v>
      </c>
      <c r="K1722">
        <v>99</v>
      </c>
      <c r="L1722">
        <v>4</v>
      </c>
      <c r="M1722">
        <v>99</v>
      </c>
      <c r="N1722">
        <v>99</v>
      </c>
      <c r="O1722">
        <v>99</v>
      </c>
      <c r="P1722">
        <v>99</v>
      </c>
      <c r="Q1722">
        <v>103</v>
      </c>
      <c r="R1722">
        <v>161</v>
      </c>
      <c r="S1722">
        <v>4</v>
      </c>
      <c r="T1722">
        <v>5.0310559006211184</v>
      </c>
      <c r="U1722">
        <v>254.65590062111809</v>
      </c>
      <c r="V1722">
        <v>0</v>
      </c>
      <c r="W1722">
        <v>22.360248447204967</v>
      </c>
      <c r="X1722">
        <v>0</v>
      </c>
      <c r="Y1722">
        <v>28.357204315857057</v>
      </c>
      <c r="Z1722">
        <v>0</v>
      </c>
      <c r="AA1722">
        <v>1.6320636643000577</v>
      </c>
      <c r="AC1722">
        <v>15.993666090423201</v>
      </c>
      <c r="AE1722">
        <v>7.2100313479623805</v>
      </c>
      <c r="AF1722">
        <v>5.2947622925562889</v>
      </c>
      <c r="AG1722">
        <v>2832.2360248447203</v>
      </c>
      <c r="AH1722">
        <v>100</v>
      </c>
      <c r="AI1722">
        <v>100</v>
      </c>
      <c r="AJ1722">
        <v>1263.4796353771476</v>
      </c>
      <c r="AK1722">
        <v>9.8710255038785952</v>
      </c>
      <c r="AL1722">
        <v>-14.185218252540302</v>
      </c>
      <c r="AN1722">
        <v>99</v>
      </c>
      <c r="AO1722">
        <v>99</v>
      </c>
      <c r="AP1722">
        <v>24</v>
      </c>
      <c r="AQ1722">
        <v>99</v>
      </c>
      <c r="AR1722">
        <v>215.07453416149073</v>
      </c>
      <c r="AS1722">
        <v>25.537654030764735</v>
      </c>
    </row>
    <row r="1723" spans="1:45">
      <c r="A1723">
        <v>23</v>
      </c>
      <c r="B1723">
        <v>127</v>
      </c>
      <c r="C1723">
        <v>2024</v>
      </c>
      <c r="E1723">
        <v>99</v>
      </c>
      <c r="F1723">
        <v>99</v>
      </c>
      <c r="G1723">
        <v>99</v>
      </c>
      <c r="H1723">
        <v>99</v>
      </c>
      <c r="I1723">
        <v>99</v>
      </c>
      <c r="J1723">
        <v>99</v>
      </c>
      <c r="K1723">
        <v>99</v>
      </c>
      <c r="L1723">
        <v>4</v>
      </c>
      <c r="M1723">
        <v>99</v>
      </c>
      <c r="N1723">
        <v>99</v>
      </c>
      <c r="O1723">
        <v>99</v>
      </c>
      <c r="P1723">
        <v>99</v>
      </c>
      <c r="Q1723">
        <v>97</v>
      </c>
      <c r="R1723">
        <v>144</v>
      </c>
      <c r="S1723">
        <v>4</v>
      </c>
      <c r="T1723">
        <v>5.3194444444444438</v>
      </c>
      <c r="U1723">
        <v>279.65069444444407</v>
      </c>
      <c r="V1723">
        <v>0</v>
      </c>
      <c r="W1723">
        <v>21.527777777777775</v>
      </c>
      <c r="X1723">
        <v>0</v>
      </c>
      <c r="Y1723">
        <v>25.71376359864021</v>
      </c>
      <c r="Z1723">
        <v>0</v>
      </c>
      <c r="AA1723">
        <v>1.5168167406418469</v>
      </c>
      <c r="AC1723">
        <v>10.673449342532805</v>
      </c>
      <c r="AE1723">
        <v>16.628175519630489</v>
      </c>
      <c r="AF1723">
        <v>13.91478710251684</v>
      </c>
      <c r="AG1723">
        <v>2662.9722222222222</v>
      </c>
      <c r="AH1723">
        <v>100</v>
      </c>
      <c r="AI1723">
        <v>100</v>
      </c>
      <c r="AJ1723">
        <v>1002.4373417966804</v>
      </c>
      <c r="AK1723">
        <v>19.826952800179978</v>
      </c>
      <c r="AL1723">
        <v>-9.4292519084990065</v>
      </c>
      <c r="AN1723">
        <v>99</v>
      </c>
      <c r="AO1723">
        <v>99</v>
      </c>
      <c r="AP1723">
        <v>25</v>
      </c>
      <c r="AQ1723">
        <v>99</v>
      </c>
      <c r="AR1723">
        <v>220.00694444444443</v>
      </c>
      <c r="AS1723">
        <v>26.237275195910154</v>
      </c>
    </row>
    <row r="1724" spans="1:45">
      <c r="A1724">
        <v>23</v>
      </c>
      <c r="B1724">
        <v>128</v>
      </c>
      <c r="C1724">
        <v>2024</v>
      </c>
      <c r="E1724">
        <v>99</v>
      </c>
      <c r="F1724">
        <v>99</v>
      </c>
      <c r="G1724">
        <v>99</v>
      </c>
      <c r="H1724">
        <v>99</v>
      </c>
      <c r="I1724">
        <v>99</v>
      </c>
      <c r="J1724">
        <v>99</v>
      </c>
      <c r="K1724">
        <v>99</v>
      </c>
      <c r="L1724">
        <v>4</v>
      </c>
      <c r="M1724">
        <v>99</v>
      </c>
      <c r="N1724">
        <v>99</v>
      </c>
      <c r="O1724">
        <v>99</v>
      </c>
      <c r="P1724">
        <v>99</v>
      </c>
      <c r="Q1724">
        <v>3</v>
      </c>
      <c r="R1724">
        <v>5</v>
      </c>
      <c r="S1724">
        <v>4</v>
      </c>
      <c r="T1724">
        <v>5</v>
      </c>
      <c r="U1724">
        <v>287.2</v>
      </c>
      <c r="V1724">
        <v>0</v>
      </c>
      <c r="W1724">
        <v>20</v>
      </c>
      <c r="X1724">
        <v>0</v>
      </c>
      <c r="Y1724">
        <v>15.347833723363227</v>
      </c>
      <c r="Z1724">
        <v>0</v>
      </c>
      <c r="AA1724">
        <v>1.4142135623730951</v>
      </c>
      <c r="AC1724">
        <v>-29.670426152124449</v>
      </c>
      <c r="AE1724">
        <v>5.617977528089888</v>
      </c>
      <c r="AF1724">
        <v>4.220823119294101</v>
      </c>
      <c r="AG1724">
        <v>2297</v>
      </c>
      <c r="AH1724">
        <v>100</v>
      </c>
      <c r="AI1724">
        <v>100</v>
      </c>
      <c r="AJ1724">
        <v>1353.6158982517898</v>
      </c>
      <c r="AK1724">
        <v>46.248504573648837</v>
      </c>
      <c r="AL1724">
        <v>-37.987737285219744</v>
      </c>
      <c r="AN1724">
        <v>99</v>
      </c>
      <c r="AO1724">
        <v>99</v>
      </c>
      <c r="AP1724">
        <v>26</v>
      </c>
      <c r="AQ1724">
        <v>99</v>
      </c>
      <c r="AR1724">
        <v>222.8</v>
      </c>
      <c r="AS1724">
        <v>25.969664969007539</v>
      </c>
    </row>
    <row r="1725" spans="1:45">
      <c r="A1725">
        <v>23</v>
      </c>
      <c r="B1725">
        <v>129</v>
      </c>
      <c r="C1725">
        <v>2024</v>
      </c>
      <c r="E1725">
        <v>99</v>
      </c>
      <c r="F1725">
        <v>99</v>
      </c>
      <c r="G1725">
        <v>99</v>
      </c>
      <c r="H1725">
        <v>99</v>
      </c>
      <c r="I1725">
        <v>99</v>
      </c>
      <c r="J1725">
        <v>99</v>
      </c>
      <c r="K1725">
        <v>99</v>
      </c>
      <c r="L1725">
        <v>4</v>
      </c>
      <c r="M1725">
        <v>99</v>
      </c>
      <c r="N1725">
        <v>99</v>
      </c>
      <c r="O1725">
        <v>99</v>
      </c>
      <c r="P1725">
        <v>99</v>
      </c>
      <c r="Q1725">
        <v>62</v>
      </c>
      <c r="R1725">
        <v>98</v>
      </c>
      <c r="S1725">
        <v>4</v>
      </c>
      <c r="T1725">
        <v>7.551020408163267</v>
      </c>
      <c r="U1725">
        <v>204.68265306122456</v>
      </c>
      <c r="V1725">
        <v>0</v>
      </c>
      <c r="W1725">
        <v>79.591836734693885</v>
      </c>
      <c r="X1725">
        <v>0</v>
      </c>
      <c r="Y1725">
        <v>22.792945675209559</v>
      </c>
      <c r="Z1725">
        <v>0</v>
      </c>
      <c r="AA1725">
        <v>1.2132133834858649</v>
      </c>
      <c r="AC1725">
        <v>37.765677277164123</v>
      </c>
      <c r="AE1725">
        <v>30.434782608695649</v>
      </c>
      <c r="AF1725">
        <v>28.890617235941001</v>
      </c>
      <c r="AG1725">
        <v>3047.795918367347</v>
      </c>
      <c r="AH1725">
        <v>100</v>
      </c>
      <c r="AI1725">
        <v>100</v>
      </c>
      <c r="AJ1725">
        <v>1178.9749954869017</v>
      </c>
      <c r="AK1725">
        <v>41.083293215563501</v>
      </c>
      <c r="AL1725">
        <v>18.966424701065311</v>
      </c>
      <c r="AN1725">
        <v>99</v>
      </c>
      <c r="AO1725">
        <v>99</v>
      </c>
      <c r="AP1725">
        <v>27</v>
      </c>
      <c r="AQ1725">
        <v>99</v>
      </c>
      <c r="AR1725">
        <v>194.06122448979588</v>
      </c>
      <c r="AS1725">
        <v>27.900308963899295</v>
      </c>
    </row>
    <row r="1726" spans="1:45">
      <c r="A1726">
        <v>23</v>
      </c>
      <c r="B1726">
        <v>130</v>
      </c>
      <c r="C1726">
        <v>2024</v>
      </c>
      <c r="E1726">
        <v>99</v>
      </c>
      <c r="F1726">
        <v>99</v>
      </c>
      <c r="G1726">
        <v>99</v>
      </c>
      <c r="H1726">
        <v>99</v>
      </c>
      <c r="I1726">
        <v>99</v>
      </c>
      <c r="J1726">
        <v>99</v>
      </c>
      <c r="K1726">
        <v>99</v>
      </c>
      <c r="L1726">
        <v>4</v>
      </c>
      <c r="M1726">
        <v>99</v>
      </c>
      <c r="N1726">
        <v>99</v>
      </c>
      <c r="O1726">
        <v>99</v>
      </c>
      <c r="P1726">
        <v>99</v>
      </c>
      <c r="Q1726">
        <v>57</v>
      </c>
      <c r="R1726">
        <v>75</v>
      </c>
      <c r="S1726">
        <v>4</v>
      </c>
      <c r="T1726">
        <v>6.333333333333333</v>
      </c>
      <c r="U1726">
        <v>251.50933333333339</v>
      </c>
      <c r="V1726">
        <v>0</v>
      </c>
      <c r="W1726">
        <v>45.333333333333343</v>
      </c>
      <c r="X1726">
        <v>0</v>
      </c>
      <c r="Y1726">
        <v>23.225590330974736</v>
      </c>
      <c r="Z1726">
        <v>0</v>
      </c>
      <c r="AA1726">
        <v>1.6918103387266044</v>
      </c>
      <c r="AC1726">
        <v>6.8024047549550062</v>
      </c>
      <c r="AE1726">
        <v>32.188841201716748</v>
      </c>
      <c r="AF1726">
        <v>29.793094734182009</v>
      </c>
      <c r="AG1726">
        <v>2817.5066666666662</v>
      </c>
      <c r="AH1726">
        <v>100</v>
      </c>
      <c r="AI1726">
        <v>100</v>
      </c>
      <c r="AJ1726">
        <v>1097.8478628460118</v>
      </c>
      <c r="AK1726">
        <v>9.3395974378184778</v>
      </c>
      <c r="AL1726">
        <v>-5.2969124238165159</v>
      </c>
      <c r="AN1726">
        <v>99</v>
      </c>
      <c r="AO1726">
        <v>99</v>
      </c>
      <c r="AP1726">
        <v>28</v>
      </c>
      <c r="AQ1726">
        <v>99</v>
      </c>
      <c r="AR1726">
        <v>209.47999999999996</v>
      </c>
      <c r="AS1726">
        <v>27.324029479557328</v>
      </c>
    </row>
    <row r="1727" spans="1:45">
      <c r="A1727">
        <v>23</v>
      </c>
      <c r="B1727">
        <v>131</v>
      </c>
      <c r="C1727">
        <v>2024</v>
      </c>
      <c r="E1727">
        <v>99</v>
      </c>
      <c r="F1727">
        <v>99</v>
      </c>
      <c r="G1727">
        <v>99</v>
      </c>
      <c r="H1727">
        <v>99</v>
      </c>
      <c r="I1727">
        <v>99</v>
      </c>
      <c r="J1727">
        <v>99</v>
      </c>
      <c r="K1727">
        <v>99</v>
      </c>
      <c r="L1727">
        <v>4</v>
      </c>
      <c r="M1727">
        <v>99</v>
      </c>
      <c r="N1727">
        <v>99</v>
      </c>
      <c r="O1727">
        <v>99</v>
      </c>
      <c r="P1727">
        <v>99</v>
      </c>
      <c r="Q1727">
        <v>36</v>
      </c>
      <c r="R1727">
        <v>46</v>
      </c>
      <c r="S1727">
        <v>4</v>
      </c>
      <c r="T1727">
        <v>8.8695652173913064</v>
      </c>
      <c r="U1727">
        <v>157.9173913043478</v>
      </c>
      <c r="V1727">
        <v>0</v>
      </c>
      <c r="W1727">
        <v>93.478260869565219</v>
      </c>
      <c r="X1727">
        <v>0</v>
      </c>
      <c r="Y1727">
        <v>20.537572189905855</v>
      </c>
      <c r="Z1727">
        <v>0</v>
      </c>
      <c r="AA1727">
        <v>1.4387297485021144</v>
      </c>
      <c r="AC1727">
        <v>28.149050014539881</v>
      </c>
      <c r="AE1727">
        <v>25.988700564971751</v>
      </c>
      <c r="AF1727">
        <v>26.413639884079888</v>
      </c>
      <c r="AG1727">
        <v>2709.391304347826</v>
      </c>
      <c r="AH1727">
        <v>100</v>
      </c>
      <c r="AI1727">
        <v>100</v>
      </c>
      <c r="AJ1727">
        <v>1026.6637288315485</v>
      </c>
      <c r="AK1727">
        <v>20.74817918714793</v>
      </c>
      <c r="AL1727">
        <v>29.881499034858443</v>
      </c>
      <c r="AN1727">
        <v>99</v>
      </c>
      <c r="AO1727">
        <v>99</v>
      </c>
      <c r="AP1727">
        <v>29</v>
      </c>
      <c r="AQ1727">
        <v>99</v>
      </c>
      <c r="AR1727">
        <v>177.43478260869563</v>
      </c>
      <c r="AS1727">
        <v>28.111424675117977</v>
      </c>
    </row>
    <row r="1728" spans="1:45">
      <c r="A1728">
        <v>23</v>
      </c>
      <c r="B1728">
        <v>132</v>
      </c>
      <c r="C1728">
        <v>2024</v>
      </c>
      <c r="E1728">
        <v>99</v>
      </c>
      <c r="F1728">
        <v>99</v>
      </c>
      <c r="G1728">
        <v>99</v>
      </c>
      <c r="H1728">
        <v>99</v>
      </c>
      <c r="I1728">
        <v>99</v>
      </c>
      <c r="J1728">
        <v>99</v>
      </c>
      <c r="K1728">
        <v>99</v>
      </c>
      <c r="L1728">
        <v>4</v>
      </c>
      <c r="M1728">
        <v>99</v>
      </c>
      <c r="N1728">
        <v>99</v>
      </c>
      <c r="O1728">
        <v>99</v>
      </c>
      <c r="P1728">
        <v>99</v>
      </c>
      <c r="Q1728">
        <v>1</v>
      </c>
      <c r="R1728">
        <v>1</v>
      </c>
      <c r="S1728">
        <v>4</v>
      </c>
      <c r="T1728">
        <v>3</v>
      </c>
      <c r="U1728">
        <v>195.6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E1728">
        <v>7.1428571428571441</v>
      </c>
      <c r="AF1728">
        <v>4.5335496581295613</v>
      </c>
      <c r="AG1728">
        <v>4406</v>
      </c>
      <c r="AH1728">
        <v>100</v>
      </c>
      <c r="AI1728">
        <v>100</v>
      </c>
      <c r="AJ1728">
        <v>0</v>
      </c>
      <c r="AN1728">
        <v>99</v>
      </c>
      <c r="AO1728">
        <v>99</v>
      </c>
      <c r="AP1728">
        <v>30</v>
      </c>
      <c r="AQ1728">
        <v>99</v>
      </c>
      <c r="AR1728">
        <v>197</v>
      </c>
      <c r="AS1728">
        <v>25.636420878353498</v>
      </c>
    </row>
    <row r="1729" spans="1:45">
      <c r="A1729">
        <v>23</v>
      </c>
      <c r="B1729">
        <v>133</v>
      </c>
      <c r="C1729">
        <v>2024</v>
      </c>
      <c r="E1729">
        <v>99</v>
      </c>
      <c r="F1729">
        <v>99</v>
      </c>
      <c r="G1729">
        <v>99</v>
      </c>
      <c r="H1729">
        <v>99</v>
      </c>
      <c r="I1729">
        <v>99</v>
      </c>
      <c r="J1729">
        <v>99</v>
      </c>
      <c r="K1729">
        <v>99</v>
      </c>
      <c r="L1729">
        <v>4</v>
      </c>
      <c r="M1729">
        <v>99</v>
      </c>
      <c r="N1729">
        <v>99</v>
      </c>
      <c r="O1729">
        <v>99</v>
      </c>
      <c r="P1729">
        <v>99</v>
      </c>
      <c r="Q1729">
        <v>8</v>
      </c>
      <c r="R1729">
        <v>9</v>
      </c>
      <c r="S1729">
        <v>4</v>
      </c>
      <c r="T1729">
        <v>8.6666666666666643</v>
      </c>
      <c r="U1729">
        <v>222.34444444444443</v>
      </c>
      <c r="V1729">
        <v>0</v>
      </c>
      <c r="W1729">
        <v>88.8888888888889</v>
      </c>
      <c r="X1729">
        <v>0</v>
      </c>
      <c r="Y1729">
        <v>20.939548499383086</v>
      </c>
      <c r="Z1729">
        <v>0</v>
      </c>
      <c r="AA1729">
        <v>1.8257418583505567</v>
      </c>
      <c r="AC1729">
        <v>4.9214520980062444</v>
      </c>
      <c r="AE1729">
        <v>12</v>
      </c>
      <c r="AF1729">
        <v>9.7111077680126972</v>
      </c>
      <c r="AG1729">
        <v>3427.5555555555561</v>
      </c>
      <c r="AH1729">
        <v>100</v>
      </c>
      <c r="AI1729">
        <v>100</v>
      </c>
      <c r="AJ1729">
        <v>1494.9544854544049</v>
      </c>
      <c r="AK1729">
        <v>64.100210938532726</v>
      </c>
      <c r="AL1729">
        <v>14.092089523981137</v>
      </c>
      <c r="AN1729">
        <v>99</v>
      </c>
      <c r="AO1729">
        <v>99</v>
      </c>
      <c r="AP1729">
        <v>31</v>
      </c>
      <c r="AQ1729">
        <v>99</v>
      </c>
      <c r="AR1729">
        <v>199.66666666666663</v>
      </c>
      <c r="AS1729">
        <v>27.871172177034641</v>
      </c>
    </row>
    <row r="1730" spans="1:45">
      <c r="A1730">
        <v>23</v>
      </c>
      <c r="B1730">
        <v>134</v>
      </c>
      <c r="C1730">
        <v>2024</v>
      </c>
      <c r="E1730">
        <v>99</v>
      </c>
      <c r="F1730">
        <v>99</v>
      </c>
      <c r="G1730">
        <v>99</v>
      </c>
      <c r="H1730">
        <v>99</v>
      </c>
      <c r="I1730">
        <v>99</v>
      </c>
      <c r="J1730">
        <v>99</v>
      </c>
      <c r="K1730">
        <v>99</v>
      </c>
      <c r="L1730">
        <v>4</v>
      </c>
      <c r="M1730">
        <v>99</v>
      </c>
      <c r="N1730">
        <v>99</v>
      </c>
      <c r="O1730">
        <v>99</v>
      </c>
      <c r="P1730">
        <v>99</v>
      </c>
      <c r="R1730">
        <v>0</v>
      </c>
      <c r="AN1730">
        <v>99</v>
      </c>
      <c r="AO1730">
        <v>99</v>
      </c>
      <c r="AP1730">
        <v>32</v>
      </c>
      <c r="AQ1730">
        <v>99</v>
      </c>
    </row>
    <row r="1731" spans="1:45">
      <c r="A1731">
        <v>23</v>
      </c>
      <c r="B1731">
        <v>135</v>
      </c>
      <c r="C1731">
        <v>2024</v>
      </c>
      <c r="E1731">
        <v>99</v>
      </c>
      <c r="F1731">
        <v>99</v>
      </c>
      <c r="G1731">
        <v>99</v>
      </c>
      <c r="H1731">
        <v>99</v>
      </c>
      <c r="I1731">
        <v>99</v>
      </c>
      <c r="J1731">
        <v>99</v>
      </c>
      <c r="K1731">
        <v>99</v>
      </c>
      <c r="L1731">
        <v>4</v>
      </c>
      <c r="M1731">
        <v>99</v>
      </c>
      <c r="N1731">
        <v>99</v>
      </c>
      <c r="O1731">
        <v>99</v>
      </c>
      <c r="P1731">
        <v>99</v>
      </c>
      <c r="R1731">
        <v>0</v>
      </c>
      <c r="AN1731">
        <v>99</v>
      </c>
      <c r="AO1731">
        <v>99</v>
      </c>
      <c r="AP1731">
        <v>33</v>
      </c>
      <c r="AQ1731">
        <v>99</v>
      </c>
    </row>
    <row r="1732" spans="1:45">
      <c r="A1732">
        <v>23</v>
      </c>
      <c r="B1732">
        <v>136</v>
      </c>
      <c r="C1732">
        <v>2024</v>
      </c>
      <c r="E1732">
        <v>99</v>
      </c>
      <c r="F1732">
        <v>99</v>
      </c>
      <c r="G1732">
        <v>99</v>
      </c>
      <c r="H1732">
        <v>99</v>
      </c>
      <c r="I1732">
        <v>99</v>
      </c>
      <c r="J1732">
        <v>99</v>
      </c>
      <c r="K1732">
        <v>99</v>
      </c>
      <c r="L1732">
        <v>4</v>
      </c>
      <c r="M1732">
        <v>99</v>
      </c>
      <c r="N1732">
        <v>99</v>
      </c>
      <c r="O1732">
        <v>99</v>
      </c>
      <c r="P1732">
        <v>99</v>
      </c>
      <c r="R1732">
        <v>0</v>
      </c>
      <c r="AN1732">
        <v>99</v>
      </c>
      <c r="AO1732">
        <v>99</v>
      </c>
      <c r="AP1732">
        <v>34</v>
      </c>
      <c r="AQ1732">
        <v>99</v>
      </c>
    </row>
    <row r="1733" spans="1:45">
      <c r="A1733">
        <v>23</v>
      </c>
      <c r="B1733">
        <v>137</v>
      </c>
      <c r="C1733">
        <v>2024</v>
      </c>
      <c r="E1733">
        <v>99</v>
      </c>
      <c r="F1733">
        <v>99</v>
      </c>
      <c r="G1733">
        <v>99</v>
      </c>
      <c r="H1733">
        <v>99</v>
      </c>
      <c r="I1733">
        <v>99</v>
      </c>
      <c r="J1733">
        <v>99</v>
      </c>
      <c r="K1733">
        <v>99</v>
      </c>
      <c r="L1733">
        <v>4</v>
      </c>
      <c r="M1733">
        <v>99</v>
      </c>
      <c r="N1733">
        <v>99</v>
      </c>
      <c r="O1733">
        <v>99</v>
      </c>
      <c r="P1733">
        <v>99</v>
      </c>
      <c r="R1733">
        <v>0</v>
      </c>
      <c r="AN1733">
        <v>99</v>
      </c>
      <c r="AO1733">
        <v>99</v>
      </c>
      <c r="AP1733">
        <v>39</v>
      </c>
      <c r="AQ1733">
        <v>99</v>
      </c>
    </row>
    <row r="1734" spans="1:45">
      <c r="A1734">
        <v>23</v>
      </c>
      <c r="B1734">
        <v>138</v>
      </c>
      <c r="C1734">
        <v>2024</v>
      </c>
      <c r="E1734">
        <v>99</v>
      </c>
      <c r="F1734">
        <v>99</v>
      </c>
      <c r="G1734">
        <v>99</v>
      </c>
      <c r="H1734">
        <v>99</v>
      </c>
      <c r="I1734">
        <v>99</v>
      </c>
      <c r="J1734">
        <v>99</v>
      </c>
      <c r="K1734">
        <v>99</v>
      </c>
      <c r="L1734">
        <v>4</v>
      </c>
      <c r="M1734">
        <v>99</v>
      </c>
      <c r="N1734">
        <v>99</v>
      </c>
      <c r="O1734">
        <v>99</v>
      </c>
      <c r="P1734">
        <v>99</v>
      </c>
      <c r="R1734">
        <v>0</v>
      </c>
      <c r="AN1734">
        <v>99</v>
      </c>
      <c r="AO1734">
        <v>99</v>
      </c>
      <c r="AP1734">
        <v>40</v>
      </c>
      <c r="AQ1734">
        <v>99</v>
      </c>
    </row>
    <row r="1735" spans="1:45">
      <c r="A1735">
        <v>23</v>
      </c>
      <c r="B1735">
        <v>139</v>
      </c>
      <c r="C1735">
        <v>2024</v>
      </c>
      <c r="E1735">
        <v>99</v>
      </c>
      <c r="F1735">
        <v>99</v>
      </c>
      <c r="G1735">
        <v>99</v>
      </c>
      <c r="H1735">
        <v>99</v>
      </c>
      <c r="I1735">
        <v>99</v>
      </c>
      <c r="J1735">
        <v>99</v>
      </c>
      <c r="K1735">
        <v>99</v>
      </c>
      <c r="L1735">
        <v>4</v>
      </c>
      <c r="M1735">
        <v>99</v>
      </c>
      <c r="N1735">
        <v>99</v>
      </c>
      <c r="O1735">
        <v>99</v>
      </c>
      <c r="P1735">
        <v>99</v>
      </c>
      <c r="Q1735">
        <v>292</v>
      </c>
      <c r="R1735">
        <v>408</v>
      </c>
      <c r="S1735">
        <v>4</v>
      </c>
      <c r="T1735">
        <v>7.598039215686275</v>
      </c>
      <c r="U1735">
        <v>288.98921568627446</v>
      </c>
      <c r="V1735">
        <v>0</v>
      </c>
      <c r="W1735">
        <v>71.813725490196077</v>
      </c>
      <c r="X1735">
        <v>8.3333333333333357</v>
      </c>
      <c r="Y1735">
        <v>43.974598074973848</v>
      </c>
      <c r="Z1735">
        <v>0</v>
      </c>
      <c r="AA1735">
        <v>2.041288539237637</v>
      </c>
      <c r="AC1735">
        <v>40.826257430583759</v>
      </c>
      <c r="AE1735">
        <v>17.777777777777779</v>
      </c>
      <c r="AF1735">
        <v>16.378166519240256</v>
      </c>
      <c r="AG1735">
        <v>2504.9289215686281</v>
      </c>
      <c r="AH1735">
        <v>99.754901960784323</v>
      </c>
      <c r="AI1735">
        <v>100</v>
      </c>
      <c r="AJ1735">
        <v>963.76486654529572</v>
      </c>
      <c r="AK1735">
        <v>-16.173953852451721</v>
      </c>
      <c r="AL1735">
        <v>-14.803472739684485</v>
      </c>
      <c r="AN1735">
        <v>99</v>
      </c>
      <c r="AO1735">
        <v>99</v>
      </c>
      <c r="AP1735">
        <v>98</v>
      </c>
      <c r="AQ1735">
        <v>99</v>
      </c>
      <c r="AR1735">
        <v>220.01470588235296</v>
      </c>
      <c r="AS1735">
        <v>26.946251085511555</v>
      </c>
    </row>
    <row r="1736" spans="1:45">
      <c r="A1736">
        <v>23</v>
      </c>
      <c r="B1736">
        <v>140</v>
      </c>
      <c r="C1736">
        <v>2024</v>
      </c>
      <c r="E1736">
        <v>99</v>
      </c>
      <c r="F1736">
        <v>99</v>
      </c>
      <c r="G1736">
        <v>99</v>
      </c>
      <c r="H1736">
        <v>99</v>
      </c>
      <c r="I1736">
        <v>99</v>
      </c>
      <c r="J1736">
        <v>99</v>
      </c>
      <c r="K1736">
        <v>99</v>
      </c>
      <c r="L1736">
        <v>4</v>
      </c>
      <c r="M1736">
        <v>99</v>
      </c>
      <c r="N1736">
        <v>99</v>
      </c>
      <c r="O1736">
        <v>99</v>
      </c>
      <c r="P1736">
        <v>99</v>
      </c>
      <c r="Q1736">
        <v>51</v>
      </c>
      <c r="R1736">
        <v>65</v>
      </c>
      <c r="S1736">
        <v>4</v>
      </c>
      <c r="T1736">
        <v>8.6153846153846114</v>
      </c>
      <c r="U1736">
        <v>304.46461538461557</v>
      </c>
      <c r="V1736">
        <v>0</v>
      </c>
      <c r="W1736">
        <v>95.384615384615358</v>
      </c>
      <c r="X1736">
        <v>9.2307692307692282</v>
      </c>
      <c r="Y1736">
        <v>39.041017604837641</v>
      </c>
      <c r="Z1736">
        <v>0</v>
      </c>
      <c r="AA1736">
        <v>1.236525002917545</v>
      </c>
      <c r="AC1736">
        <v>26.38766841053414</v>
      </c>
      <c r="AE1736">
        <v>23.722627737226279</v>
      </c>
      <c r="AF1736">
        <v>23.983818660410019</v>
      </c>
      <c r="AG1736">
        <v>2156.5384615384605</v>
      </c>
      <c r="AH1736">
        <v>100</v>
      </c>
      <c r="AI1736">
        <v>0</v>
      </c>
      <c r="AJ1736">
        <v>528.9807347640168</v>
      </c>
      <c r="AK1736">
        <v>19.279005417038682</v>
      </c>
      <c r="AL1736">
        <v>5.3731347988054994</v>
      </c>
      <c r="AN1736">
        <v>99</v>
      </c>
      <c r="AO1736">
        <v>99</v>
      </c>
      <c r="AP1736">
        <v>99</v>
      </c>
      <c r="AQ1736">
        <v>99</v>
      </c>
      <c r="AR1736">
        <v>222.35384615384609</v>
      </c>
      <c r="AS1736">
        <v>27.59564879697734</v>
      </c>
    </row>
    <row r="1737" spans="1:45">
      <c r="A1737">
        <v>23</v>
      </c>
      <c r="B1737">
        <v>141</v>
      </c>
      <c r="C1737">
        <v>2024</v>
      </c>
      <c r="E1737">
        <v>99</v>
      </c>
      <c r="F1737">
        <v>99</v>
      </c>
      <c r="G1737">
        <v>99</v>
      </c>
      <c r="H1737">
        <v>99</v>
      </c>
      <c r="I1737">
        <v>99</v>
      </c>
      <c r="J1737">
        <v>99</v>
      </c>
      <c r="K1737">
        <v>99</v>
      </c>
      <c r="L1737">
        <v>5</v>
      </c>
      <c r="M1737">
        <v>99</v>
      </c>
      <c r="N1737">
        <v>99</v>
      </c>
      <c r="O1737">
        <v>99</v>
      </c>
      <c r="P1737">
        <v>99</v>
      </c>
      <c r="Q1737">
        <v>2436</v>
      </c>
      <c r="R1737">
        <v>3970</v>
      </c>
      <c r="S1737">
        <v>5</v>
      </c>
      <c r="T1737">
        <v>10.175818639798493</v>
      </c>
      <c r="U1737">
        <v>352.2873047858937</v>
      </c>
      <c r="V1737">
        <v>0</v>
      </c>
      <c r="W1737">
        <v>99.622166246851378</v>
      </c>
      <c r="X1737">
        <v>52.267002518891687</v>
      </c>
      <c r="Y1737">
        <v>27.44435864070789</v>
      </c>
      <c r="Z1737">
        <v>0</v>
      </c>
      <c r="AA1737">
        <v>1.2694113542315748</v>
      </c>
      <c r="AC1737">
        <v>15.08735948801831</v>
      </c>
      <c r="AE1737">
        <v>12.442020809828252</v>
      </c>
      <c r="AF1737">
        <v>14.781193398280372</v>
      </c>
      <c r="AG1737">
        <v>2123.5468513853903</v>
      </c>
      <c r="AH1737">
        <v>99.949622166246854</v>
      </c>
      <c r="AI1737">
        <v>0</v>
      </c>
      <c r="AJ1737">
        <v>496.2788837182141</v>
      </c>
      <c r="AK1737">
        <v>-1.7272760113271739</v>
      </c>
      <c r="AL1737">
        <v>-4.0001820350796944</v>
      </c>
      <c r="AN1737">
        <v>99</v>
      </c>
      <c r="AO1737">
        <v>99</v>
      </c>
      <c r="AP1737">
        <v>1</v>
      </c>
      <c r="AQ1737">
        <v>99</v>
      </c>
      <c r="AR1737">
        <v>225.98816120906795</v>
      </c>
      <c r="AS1737">
        <v>30.50285580918916</v>
      </c>
    </row>
    <row r="1738" spans="1:45">
      <c r="A1738">
        <v>23</v>
      </c>
      <c r="B1738">
        <v>142</v>
      </c>
      <c r="C1738">
        <v>2024</v>
      </c>
      <c r="E1738">
        <v>99</v>
      </c>
      <c r="F1738">
        <v>99</v>
      </c>
      <c r="G1738">
        <v>99</v>
      </c>
      <c r="H1738">
        <v>99</v>
      </c>
      <c r="I1738">
        <v>99</v>
      </c>
      <c r="J1738">
        <v>99</v>
      </c>
      <c r="K1738">
        <v>99</v>
      </c>
      <c r="L1738">
        <v>5</v>
      </c>
      <c r="M1738">
        <v>99</v>
      </c>
      <c r="N1738">
        <v>99</v>
      </c>
      <c r="O1738">
        <v>99</v>
      </c>
      <c r="P1738">
        <v>99</v>
      </c>
      <c r="Q1738">
        <v>13</v>
      </c>
      <c r="R1738">
        <v>14</v>
      </c>
      <c r="S1738">
        <v>5</v>
      </c>
      <c r="T1738">
        <v>10.357142857142859</v>
      </c>
      <c r="U1738">
        <v>296.20714285714297</v>
      </c>
      <c r="V1738">
        <v>0</v>
      </c>
      <c r="W1738">
        <v>100</v>
      </c>
      <c r="X1738">
        <v>0</v>
      </c>
      <c r="Y1738">
        <v>23.69823574764585</v>
      </c>
      <c r="Z1738">
        <v>0</v>
      </c>
      <c r="AA1738">
        <v>1.0424656799518817</v>
      </c>
      <c r="AC1738">
        <v>-48.902324667232115</v>
      </c>
      <c r="AE1738">
        <v>2.734375</v>
      </c>
      <c r="AF1738">
        <v>3.8430172536823264</v>
      </c>
      <c r="AG1738">
        <v>2392.5</v>
      </c>
      <c r="AH1738">
        <v>100</v>
      </c>
      <c r="AI1738">
        <v>0</v>
      </c>
      <c r="AJ1738">
        <v>870.07411424873135</v>
      </c>
      <c r="AK1738">
        <v>-22.391052539730406</v>
      </c>
      <c r="AL1738">
        <v>-5.6818568216734846</v>
      </c>
      <c r="AN1738">
        <v>99</v>
      </c>
      <c r="AO1738">
        <v>99</v>
      </c>
      <c r="AP1738">
        <v>2</v>
      </c>
      <c r="AQ1738">
        <v>99</v>
      </c>
      <c r="AR1738">
        <v>211.6428571428572</v>
      </c>
      <c r="AS1738">
        <v>31.22952428890304</v>
      </c>
    </row>
    <row r="1739" spans="1:45">
      <c r="A1739">
        <v>23</v>
      </c>
      <c r="B1739">
        <v>143</v>
      </c>
      <c r="C1739">
        <v>2024</v>
      </c>
      <c r="E1739">
        <v>99</v>
      </c>
      <c r="F1739">
        <v>99</v>
      </c>
      <c r="G1739">
        <v>99</v>
      </c>
      <c r="H1739">
        <v>99</v>
      </c>
      <c r="I1739">
        <v>99</v>
      </c>
      <c r="J1739">
        <v>99</v>
      </c>
      <c r="K1739">
        <v>99</v>
      </c>
      <c r="L1739">
        <v>5</v>
      </c>
      <c r="M1739">
        <v>99</v>
      </c>
      <c r="N1739">
        <v>99</v>
      </c>
      <c r="O1739">
        <v>99</v>
      </c>
      <c r="P1739">
        <v>99</v>
      </c>
      <c r="Q1739">
        <v>31</v>
      </c>
      <c r="R1739">
        <v>33</v>
      </c>
      <c r="S1739">
        <v>5</v>
      </c>
      <c r="T1739">
        <v>10.909090909090908</v>
      </c>
      <c r="U1739">
        <v>266.13939393939398</v>
      </c>
      <c r="V1739">
        <v>0</v>
      </c>
      <c r="W1739">
        <v>100</v>
      </c>
      <c r="X1739">
        <v>0</v>
      </c>
      <c r="Y1739">
        <v>26.691185009445281</v>
      </c>
      <c r="Z1739">
        <v>0</v>
      </c>
      <c r="AA1739">
        <v>1.76435474278905</v>
      </c>
      <c r="AC1739">
        <v>10.998173323023629</v>
      </c>
      <c r="AE1739">
        <v>10.280373831775702</v>
      </c>
      <c r="AF1739">
        <v>12.433937715635937</v>
      </c>
      <c r="AG1739">
        <v>2625.090909090909</v>
      </c>
      <c r="AH1739">
        <v>100</v>
      </c>
      <c r="AI1739">
        <v>0</v>
      </c>
      <c r="AJ1739">
        <v>973.60938479442586</v>
      </c>
      <c r="AK1739">
        <v>28.058544749007559</v>
      </c>
      <c r="AL1739">
        <v>-15.011740246995489</v>
      </c>
      <c r="AN1739">
        <v>99</v>
      </c>
      <c r="AO1739">
        <v>99</v>
      </c>
      <c r="AP1739">
        <v>3</v>
      </c>
      <c r="AQ1739">
        <v>99</v>
      </c>
      <c r="AR1739">
        <v>201.27272727272728</v>
      </c>
      <c r="AS1739">
        <v>32.566730205956567</v>
      </c>
    </row>
    <row r="1740" spans="1:45">
      <c r="A1740">
        <v>23</v>
      </c>
      <c r="B1740">
        <v>144</v>
      </c>
      <c r="C1740">
        <v>2024</v>
      </c>
      <c r="E1740">
        <v>99</v>
      </c>
      <c r="F1740">
        <v>99</v>
      </c>
      <c r="G1740">
        <v>99</v>
      </c>
      <c r="H1740">
        <v>99</v>
      </c>
      <c r="I1740">
        <v>99</v>
      </c>
      <c r="J1740">
        <v>99</v>
      </c>
      <c r="K1740">
        <v>99</v>
      </c>
      <c r="L1740">
        <v>5</v>
      </c>
      <c r="M1740">
        <v>99</v>
      </c>
      <c r="N1740">
        <v>99</v>
      </c>
      <c r="O1740">
        <v>99</v>
      </c>
      <c r="P1740">
        <v>99</v>
      </c>
      <c r="Q1740">
        <v>17</v>
      </c>
      <c r="R1740">
        <v>19</v>
      </c>
      <c r="S1740">
        <v>5</v>
      </c>
      <c r="T1740">
        <v>11.105263157894736</v>
      </c>
      <c r="U1740">
        <v>286.84210526315798</v>
      </c>
      <c r="V1740">
        <v>0</v>
      </c>
      <c r="W1740">
        <v>100</v>
      </c>
      <c r="X1740">
        <v>0</v>
      </c>
      <c r="Y1740">
        <v>22.999160529061403</v>
      </c>
      <c r="Z1740">
        <v>0</v>
      </c>
      <c r="AA1740">
        <v>1.2093816097974868</v>
      </c>
      <c r="AC1740">
        <v>-5.6168982567718118</v>
      </c>
      <c r="AE1740">
        <v>20.879120879120876</v>
      </c>
      <c r="AF1740">
        <v>25.126207325787792</v>
      </c>
      <c r="AG1740">
        <v>2525.5263157894738</v>
      </c>
      <c r="AH1740">
        <v>100</v>
      </c>
      <c r="AI1740">
        <v>0</v>
      </c>
      <c r="AJ1740">
        <v>706.23392340685291</v>
      </c>
      <c r="AK1740">
        <v>-15.359083115616778</v>
      </c>
      <c r="AL1740">
        <v>-1.0417329465161982</v>
      </c>
      <c r="AN1740">
        <v>99</v>
      </c>
      <c r="AO1740">
        <v>99</v>
      </c>
      <c r="AP1740">
        <v>4</v>
      </c>
      <c r="AQ1740">
        <v>99</v>
      </c>
      <c r="AR1740">
        <v>206.94736842105263</v>
      </c>
      <c r="AS1740">
        <v>32.345674741935561</v>
      </c>
    </row>
    <row r="1741" spans="1:45">
      <c r="A1741">
        <v>23</v>
      </c>
      <c r="B1741">
        <v>145</v>
      </c>
      <c r="C1741">
        <v>2024</v>
      </c>
      <c r="E1741">
        <v>99</v>
      </c>
      <c r="F1741">
        <v>99</v>
      </c>
      <c r="G1741">
        <v>99</v>
      </c>
      <c r="H1741">
        <v>99</v>
      </c>
      <c r="I1741">
        <v>99</v>
      </c>
      <c r="J1741">
        <v>99</v>
      </c>
      <c r="K1741">
        <v>99</v>
      </c>
      <c r="L1741">
        <v>5</v>
      </c>
      <c r="M1741">
        <v>99</v>
      </c>
      <c r="N1741">
        <v>99</v>
      </c>
      <c r="O1741">
        <v>99</v>
      </c>
      <c r="P1741">
        <v>99</v>
      </c>
      <c r="Q1741">
        <v>7</v>
      </c>
      <c r="R1741">
        <v>8</v>
      </c>
      <c r="S1741">
        <v>5</v>
      </c>
      <c r="T1741">
        <v>12</v>
      </c>
      <c r="U1741">
        <v>259.1875</v>
      </c>
      <c r="V1741">
        <v>0</v>
      </c>
      <c r="W1741">
        <v>100</v>
      </c>
      <c r="X1741">
        <v>0</v>
      </c>
      <c r="Y1741">
        <v>23.896518444116506</v>
      </c>
      <c r="Z1741">
        <v>0</v>
      </c>
      <c r="AA1741">
        <v>1.4142135623730951</v>
      </c>
      <c r="AC1741">
        <v>14.462292493072397</v>
      </c>
      <c r="AE1741">
        <v>15.686274509803919</v>
      </c>
      <c r="AF1741">
        <v>17.652817980589141</v>
      </c>
      <c r="AG1741">
        <v>2696.25</v>
      </c>
      <c r="AH1741">
        <v>100</v>
      </c>
      <c r="AI1741">
        <v>0</v>
      </c>
      <c r="AJ1741">
        <v>950.70707239401565</v>
      </c>
      <c r="AK1741">
        <v>-49.436870090397584</v>
      </c>
      <c r="AL1741">
        <v>4.3138622294609874</v>
      </c>
      <c r="AN1741">
        <v>99</v>
      </c>
      <c r="AO1741">
        <v>99</v>
      </c>
      <c r="AP1741">
        <v>5</v>
      </c>
      <c r="AQ1741">
        <v>99</v>
      </c>
      <c r="AR1741">
        <v>199.125</v>
      </c>
      <c r="AS1741">
        <v>32.726551553169848</v>
      </c>
    </row>
    <row r="1742" spans="1:45">
      <c r="A1742">
        <v>23</v>
      </c>
      <c r="B1742">
        <v>146</v>
      </c>
      <c r="C1742">
        <v>2024</v>
      </c>
      <c r="E1742">
        <v>99</v>
      </c>
      <c r="F1742">
        <v>99</v>
      </c>
      <c r="G1742">
        <v>99</v>
      </c>
      <c r="H1742">
        <v>99</v>
      </c>
      <c r="I1742">
        <v>99</v>
      </c>
      <c r="J1742">
        <v>99</v>
      </c>
      <c r="K1742">
        <v>99</v>
      </c>
      <c r="L1742">
        <v>5</v>
      </c>
      <c r="M1742">
        <v>99</v>
      </c>
      <c r="N1742">
        <v>99</v>
      </c>
      <c r="O1742">
        <v>99</v>
      </c>
      <c r="P1742">
        <v>99</v>
      </c>
      <c r="Q1742">
        <v>6</v>
      </c>
      <c r="R1742">
        <v>8</v>
      </c>
      <c r="S1742">
        <v>5</v>
      </c>
      <c r="T1742">
        <v>11.875</v>
      </c>
      <c r="U1742">
        <v>320.53750000000002</v>
      </c>
      <c r="V1742">
        <v>0</v>
      </c>
      <c r="W1742">
        <v>100</v>
      </c>
      <c r="X1742">
        <v>12.5</v>
      </c>
      <c r="Y1742">
        <v>24.7110267643816</v>
      </c>
      <c r="Z1742">
        <v>0</v>
      </c>
      <c r="AA1742">
        <v>1.363589014329464</v>
      </c>
      <c r="AC1742">
        <v>0.38487866155214223</v>
      </c>
      <c r="AE1742">
        <v>13.793103448275859</v>
      </c>
      <c r="AF1742">
        <v>17.349679636808958</v>
      </c>
      <c r="AG1742">
        <v>3178.875</v>
      </c>
      <c r="AH1742">
        <v>100</v>
      </c>
      <c r="AI1742">
        <v>0</v>
      </c>
      <c r="AJ1742">
        <v>671.0995525069286</v>
      </c>
      <c r="AK1742">
        <v>54.426448421359687</v>
      </c>
      <c r="AL1742">
        <v>-19.575985837659925</v>
      </c>
      <c r="AN1742">
        <v>99</v>
      </c>
      <c r="AO1742">
        <v>99</v>
      </c>
      <c r="AP1742">
        <v>6</v>
      </c>
      <c r="AQ1742">
        <v>99</v>
      </c>
      <c r="AR1742">
        <v>215.25</v>
      </c>
      <c r="AS1742">
        <v>32.095952540489755</v>
      </c>
    </row>
    <row r="1743" spans="1:45">
      <c r="A1743">
        <v>23</v>
      </c>
      <c r="B1743">
        <v>147</v>
      </c>
      <c r="C1743">
        <v>2024</v>
      </c>
      <c r="E1743">
        <v>99</v>
      </c>
      <c r="F1743">
        <v>99</v>
      </c>
      <c r="G1743">
        <v>99</v>
      </c>
      <c r="H1743">
        <v>99</v>
      </c>
      <c r="I1743">
        <v>99</v>
      </c>
      <c r="J1743">
        <v>99</v>
      </c>
      <c r="K1743">
        <v>99</v>
      </c>
      <c r="L1743">
        <v>5</v>
      </c>
      <c r="M1743">
        <v>99</v>
      </c>
      <c r="N1743">
        <v>99</v>
      </c>
      <c r="O1743">
        <v>99</v>
      </c>
      <c r="P1743">
        <v>99</v>
      </c>
      <c r="Q1743">
        <v>7</v>
      </c>
      <c r="R1743">
        <v>10</v>
      </c>
      <c r="S1743">
        <v>5</v>
      </c>
      <c r="T1743">
        <v>11.3</v>
      </c>
      <c r="U1743">
        <v>261.22000000000003</v>
      </c>
      <c r="V1743">
        <v>0</v>
      </c>
      <c r="W1743">
        <v>100</v>
      </c>
      <c r="X1743">
        <v>0</v>
      </c>
      <c r="Y1743">
        <v>25.238296297492059</v>
      </c>
      <c r="Z1743">
        <v>0</v>
      </c>
      <c r="AA1743">
        <v>1.7349351572897445</v>
      </c>
      <c r="AC1743">
        <v>78.799990054966784</v>
      </c>
      <c r="AE1743">
        <v>20</v>
      </c>
      <c r="AF1743">
        <v>22.656859853938631</v>
      </c>
      <c r="AG1743">
        <v>3223.1</v>
      </c>
      <c r="AH1743">
        <v>100</v>
      </c>
      <c r="AI1743">
        <v>0</v>
      </c>
      <c r="AJ1743">
        <v>1098.9415316567124</v>
      </c>
      <c r="AK1743">
        <v>67.116500764434605</v>
      </c>
      <c r="AL1743">
        <v>84.520953996303746</v>
      </c>
      <c r="AN1743">
        <v>99</v>
      </c>
      <c r="AO1743">
        <v>99</v>
      </c>
      <c r="AP1743">
        <v>7</v>
      </c>
      <c r="AQ1743">
        <v>99</v>
      </c>
      <c r="AR1743">
        <v>200.5</v>
      </c>
      <c r="AS1743">
        <v>32.321555668705813</v>
      </c>
    </row>
    <row r="1744" spans="1:45">
      <c r="A1744">
        <v>23</v>
      </c>
      <c r="B1744">
        <v>148</v>
      </c>
      <c r="C1744">
        <v>2024</v>
      </c>
      <c r="E1744">
        <v>99</v>
      </c>
      <c r="F1744">
        <v>99</v>
      </c>
      <c r="G1744">
        <v>99</v>
      </c>
      <c r="H1744">
        <v>99</v>
      </c>
      <c r="I1744">
        <v>99</v>
      </c>
      <c r="J1744">
        <v>99</v>
      </c>
      <c r="K1744">
        <v>99</v>
      </c>
      <c r="L1744">
        <v>5</v>
      </c>
      <c r="M1744">
        <v>99</v>
      </c>
      <c r="N1744">
        <v>99</v>
      </c>
      <c r="O1744">
        <v>99</v>
      </c>
      <c r="P1744">
        <v>99</v>
      </c>
      <c r="Q1744">
        <v>13</v>
      </c>
      <c r="R1744">
        <v>14</v>
      </c>
      <c r="S1744">
        <v>5</v>
      </c>
      <c r="T1744">
        <v>12</v>
      </c>
      <c r="U1744">
        <v>269.62142857142862</v>
      </c>
      <c r="V1744">
        <v>0</v>
      </c>
      <c r="W1744">
        <v>100</v>
      </c>
      <c r="X1744">
        <v>0</v>
      </c>
      <c r="Y1744">
        <v>32.047535643420943</v>
      </c>
      <c r="Z1744">
        <v>0</v>
      </c>
      <c r="AA1744">
        <v>1.1952286093343936</v>
      </c>
      <c r="AC1744">
        <v>32.950567185461253</v>
      </c>
      <c r="AE1744">
        <v>8.5889570552147205</v>
      </c>
      <c r="AF1744">
        <v>11.162698541784341</v>
      </c>
      <c r="AG1744">
        <v>2680.071428571428</v>
      </c>
      <c r="AH1744">
        <v>100</v>
      </c>
      <c r="AI1744">
        <v>0</v>
      </c>
      <c r="AJ1744">
        <v>880.18954649274394</v>
      </c>
      <c r="AK1744">
        <v>42.371702300422498</v>
      </c>
      <c r="AL1744">
        <v>19.072012255760125</v>
      </c>
      <c r="AN1744">
        <v>99</v>
      </c>
      <c r="AO1744">
        <v>99</v>
      </c>
      <c r="AP1744">
        <v>8</v>
      </c>
      <c r="AQ1744">
        <v>99</v>
      </c>
      <c r="AR1744">
        <v>201.14285714285711</v>
      </c>
      <c r="AS1744">
        <v>33.044324689242892</v>
      </c>
    </row>
    <row r="1745" spans="1:45">
      <c r="A1745">
        <v>23</v>
      </c>
      <c r="B1745">
        <v>149</v>
      </c>
      <c r="C1745">
        <v>2024</v>
      </c>
      <c r="E1745">
        <v>99</v>
      </c>
      <c r="F1745">
        <v>99</v>
      </c>
      <c r="G1745">
        <v>99</v>
      </c>
      <c r="H1745">
        <v>99</v>
      </c>
      <c r="I1745">
        <v>99</v>
      </c>
      <c r="J1745">
        <v>99</v>
      </c>
      <c r="K1745">
        <v>99</v>
      </c>
      <c r="L1745">
        <v>5</v>
      </c>
      <c r="M1745">
        <v>99</v>
      </c>
      <c r="N1745">
        <v>99</v>
      </c>
      <c r="O1745">
        <v>99</v>
      </c>
      <c r="P1745">
        <v>99</v>
      </c>
      <c r="Q1745">
        <v>77</v>
      </c>
      <c r="R1745">
        <v>109</v>
      </c>
      <c r="S1745">
        <v>5</v>
      </c>
      <c r="T1745">
        <v>10.669724770642201</v>
      </c>
      <c r="U1745">
        <v>382.57889908256874</v>
      </c>
      <c r="V1745">
        <v>0</v>
      </c>
      <c r="W1745">
        <v>100</v>
      </c>
      <c r="X1745">
        <v>82.568807339449521</v>
      </c>
      <c r="Y1745">
        <v>32.899859382858182</v>
      </c>
      <c r="Z1745">
        <v>0</v>
      </c>
      <c r="AA1745">
        <v>1.394978187798035</v>
      </c>
      <c r="AC1745">
        <v>30.625433995995159</v>
      </c>
      <c r="AE1745">
        <v>7.1148825065274135</v>
      </c>
      <c r="AF1745">
        <v>8.7832099784743338</v>
      </c>
      <c r="AG1745">
        <v>2148.5412844036696</v>
      </c>
      <c r="AH1745">
        <v>100</v>
      </c>
      <c r="AI1745">
        <v>0</v>
      </c>
      <c r="AJ1745">
        <v>527.16549517658439</v>
      </c>
      <c r="AK1745">
        <v>15.990300170580822</v>
      </c>
      <c r="AL1745">
        <v>-13.128644301792889</v>
      </c>
      <c r="AN1745">
        <v>99</v>
      </c>
      <c r="AO1745">
        <v>99</v>
      </c>
      <c r="AP1745">
        <v>9</v>
      </c>
      <c r="AQ1745">
        <v>99</v>
      </c>
      <c r="AR1745">
        <v>232.56880733944956</v>
      </c>
      <c r="AS1745">
        <v>30.377166608358632</v>
      </c>
    </row>
    <row r="1746" spans="1:45">
      <c r="A1746">
        <v>23</v>
      </c>
      <c r="B1746">
        <v>150</v>
      </c>
      <c r="C1746">
        <v>2024</v>
      </c>
      <c r="E1746">
        <v>99</v>
      </c>
      <c r="F1746">
        <v>99</v>
      </c>
      <c r="G1746">
        <v>99</v>
      </c>
      <c r="H1746">
        <v>99</v>
      </c>
      <c r="I1746">
        <v>99</v>
      </c>
      <c r="J1746">
        <v>99</v>
      </c>
      <c r="K1746">
        <v>99</v>
      </c>
      <c r="L1746">
        <v>5</v>
      </c>
      <c r="M1746">
        <v>99</v>
      </c>
      <c r="N1746">
        <v>99</v>
      </c>
      <c r="O1746">
        <v>99</v>
      </c>
      <c r="P1746">
        <v>99</v>
      </c>
      <c r="R1746">
        <v>0</v>
      </c>
      <c r="AN1746">
        <v>99</v>
      </c>
      <c r="AO1746">
        <v>99</v>
      </c>
      <c r="AP1746">
        <v>10</v>
      </c>
      <c r="AQ1746">
        <v>99</v>
      </c>
    </row>
    <row r="1747" spans="1:45">
      <c r="A1747">
        <v>23</v>
      </c>
      <c r="B1747">
        <v>151</v>
      </c>
      <c r="C1747">
        <v>2024</v>
      </c>
      <c r="E1747">
        <v>99</v>
      </c>
      <c r="F1747">
        <v>99</v>
      </c>
      <c r="G1747">
        <v>99</v>
      </c>
      <c r="H1747">
        <v>99</v>
      </c>
      <c r="I1747">
        <v>99</v>
      </c>
      <c r="J1747">
        <v>99</v>
      </c>
      <c r="K1747">
        <v>99</v>
      </c>
      <c r="L1747">
        <v>5</v>
      </c>
      <c r="M1747">
        <v>99</v>
      </c>
      <c r="N1747">
        <v>99</v>
      </c>
      <c r="O1747">
        <v>99</v>
      </c>
      <c r="P1747">
        <v>99</v>
      </c>
      <c r="Q1747">
        <v>7</v>
      </c>
      <c r="R1747">
        <v>9</v>
      </c>
      <c r="S1747">
        <v>5</v>
      </c>
      <c r="T1747">
        <v>11.333333333333336</v>
      </c>
      <c r="U1747">
        <v>387.45555555555552</v>
      </c>
      <c r="V1747">
        <v>0</v>
      </c>
      <c r="W1747">
        <v>100</v>
      </c>
      <c r="X1747">
        <v>88.8888888888889</v>
      </c>
      <c r="Y1747">
        <v>32.600071953264433</v>
      </c>
      <c r="Z1747">
        <v>0</v>
      </c>
      <c r="AA1747">
        <v>1.6329931618554523</v>
      </c>
      <c r="AC1747">
        <v>61.035350156655603</v>
      </c>
      <c r="AE1747">
        <v>9.4736842105263115</v>
      </c>
      <c r="AF1747">
        <v>12.084279105227596</v>
      </c>
      <c r="AG1747">
        <v>2111.4444444444443</v>
      </c>
      <c r="AH1747">
        <v>100</v>
      </c>
      <c r="AI1747">
        <v>0</v>
      </c>
      <c r="AJ1747">
        <v>435.82109252692095</v>
      </c>
      <c r="AK1747">
        <v>71.13485733122225</v>
      </c>
      <c r="AL1747">
        <v>25.427115002129369</v>
      </c>
      <c r="AN1747">
        <v>99</v>
      </c>
      <c r="AO1747">
        <v>99</v>
      </c>
      <c r="AP1747">
        <v>11</v>
      </c>
      <c r="AQ1747">
        <v>99</v>
      </c>
      <c r="AR1747">
        <v>234.3333333333334</v>
      </c>
      <c r="AS1747">
        <v>30.072073663231961</v>
      </c>
    </row>
    <row r="1748" spans="1:45">
      <c r="A1748">
        <v>23</v>
      </c>
      <c r="B1748">
        <v>152</v>
      </c>
      <c r="C1748">
        <v>2024</v>
      </c>
      <c r="E1748">
        <v>99</v>
      </c>
      <c r="F1748">
        <v>99</v>
      </c>
      <c r="G1748">
        <v>99</v>
      </c>
      <c r="H1748">
        <v>99</v>
      </c>
      <c r="I1748">
        <v>99</v>
      </c>
      <c r="J1748">
        <v>99</v>
      </c>
      <c r="K1748">
        <v>99</v>
      </c>
      <c r="L1748">
        <v>5</v>
      </c>
      <c r="M1748">
        <v>99</v>
      </c>
      <c r="N1748">
        <v>99</v>
      </c>
      <c r="O1748">
        <v>99</v>
      </c>
      <c r="P1748">
        <v>99</v>
      </c>
      <c r="Q1748">
        <v>2</v>
      </c>
      <c r="R1748">
        <v>3</v>
      </c>
      <c r="S1748">
        <v>5</v>
      </c>
      <c r="T1748">
        <v>10.333333333333336</v>
      </c>
      <c r="U1748">
        <v>326.53333333333325</v>
      </c>
      <c r="V1748">
        <v>0</v>
      </c>
      <c r="W1748">
        <v>100</v>
      </c>
      <c r="X1748">
        <v>0</v>
      </c>
      <c r="Y1748">
        <v>11.171789869528448</v>
      </c>
      <c r="Z1748">
        <v>0</v>
      </c>
      <c r="AA1748">
        <v>0.94280904158205681</v>
      </c>
      <c r="AC1748">
        <v>80.594304513972986</v>
      </c>
      <c r="AE1748">
        <v>30</v>
      </c>
      <c r="AF1748">
        <v>35.586878337632143</v>
      </c>
      <c r="AG1748">
        <v>2025.3333333333328</v>
      </c>
      <c r="AH1748">
        <v>100</v>
      </c>
      <c r="AI1748">
        <v>0</v>
      </c>
      <c r="AJ1748">
        <v>359.19756247626361</v>
      </c>
      <c r="AK1748">
        <v>92.924678633908101</v>
      </c>
      <c r="AL1748">
        <v>53.020244649394691</v>
      </c>
      <c r="AN1748">
        <v>99</v>
      </c>
      <c r="AO1748">
        <v>99</v>
      </c>
      <c r="AP1748">
        <v>12</v>
      </c>
      <c r="AQ1748">
        <v>99</v>
      </c>
      <c r="AR1748">
        <v>218</v>
      </c>
      <c r="AS1748">
        <v>31.5509538548114</v>
      </c>
    </row>
    <row r="1749" spans="1:45">
      <c r="A1749">
        <v>23</v>
      </c>
      <c r="B1749">
        <v>153</v>
      </c>
      <c r="C1749">
        <v>2024</v>
      </c>
      <c r="E1749">
        <v>99</v>
      </c>
      <c r="F1749">
        <v>99</v>
      </c>
      <c r="G1749">
        <v>99</v>
      </c>
      <c r="H1749">
        <v>99</v>
      </c>
      <c r="I1749">
        <v>99</v>
      </c>
      <c r="J1749">
        <v>99</v>
      </c>
      <c r="K1749">
        <v>99</v>
      </c>
      <c r="L1749">
        <v>5</v>
      </c>
      <c r="M1749">
        <v>99</v>
      </c>
      <c r="N1749">
        <v>99</v>
      </c>
      <c r="O1749">
        <v>99</v>
      </c>
      <c r="P1749">
        <v>99</v>
      </c>
      <c r="Q1749">
        <v>48</v>
      </c>
      <c r="R1749">
        <v>59</v>
      </c>
      <c r="S1749">
        <v>5</v>
      </c>
      <c r="T1749">
        <v>8.0677966101694913</v>
      </c>
      <c r="U1749">
        <v>349.15762711864403</v>
      </c>
      <c r="V1749">
        <v>0</v>
      </c>
      <c r="W1749">
        <v>89.830508474576263</v>
      </c>
      <c r="X1749">
        <v>44.067796610169495</v>
      </c>
      <c r="Y1749">
        <v>31.956359030795007</v>
      </c>
      <c r="Z1749">
        <v>0</v>
      </c>
      <c r="AA1749">
        <v>1.5498978291056724</v>
      </c>
      <c r="AC1749">
        <v>30.629815512726601</v>
      </c>
      <c r="AE1749">
        <v>25.213675213675216</v>
      </c>
      <c r="AF1749">
        <v>27.492469708677483</v>
      </c>
      <c r="AG1749">
        <v>2220.6610169491523</v>
      </c>
      <c r="AH1749">
        <v>100</v>
      </c>
      <c r="AI1749">
        <v>0</v>
      </c>
      <c r="AJ1749">
        <v>528.50289386086251</v>
      </c>
      <c r="AK1749">
        <v>22.237278323785073</v>
      </c>
      <c r="AL1749">
        <v>-13.784117715777636</v>
      </c>
      <c r="AN1749">
        <v>99</v>
      </c>
      <c r="AO1749">
        <v>99</v>
      </c>
      <c r="AP1749">
        <v>13</v>
      </c>
      <c r="AQ1749">
        <v>99</v>
      </c>
      <c r="AR1749">
        <v>227.88135593220329</v>
      </c>
      <c r="AS1749">
        <v>29.450808464302401</v>
      </c>
    </row>
    <row r="1750" spans="1:45">
      <c r="A1750">
        <v>23</v>
      </c>
      <c r="B1750">
        <v>154</v>
      </c>
      <c r="C1750">
        <v>2024</v>
      </c>
      <c r="E1750">
        <v>99</v>
      </c>
      <c r="F1750">
        <v>99</v>
      </c>
      <c r="G1750">
        <v>99</v>
      </c>
      <c r="H1750">
        <v>99</v>
      </c>
      <c r="I1750">
        <v>99</v>
      </c>
      <c r="J1750">
        <v>99</v>
      </c>
      <c r="K1750">
        <v>99</v>
      </c>
      <c r="L1750">
        <v>5</v>
      </c>
      <c r="M1750">
        <v>99</v>
      </c>
      <c r="N1750">
        <v>99</v>
      </c>
      <c r="O1750">
        <v>99</v>
      </c>
      <c r="P1750">
        <v>99</v>
      </c>
      <c r="R1750">
        <v>0</v>
      </c>
      <c r="AN1750">
        <v>99</v>
      </c>
      <c r="AO1750">
        <v>99</v>
      </c>
      <c r="AP1750">
        <v>14</v>
      </c>
      <c r="AQ1750">
        <v>99</v>
      </c>
    </row>
    <row r="1751" spans="1:45">
      <c r="A1751">
        <v>23</v>
      </c>
      <c r="B1751">
        <v>155</v>
      </c>
      <c r="C1751">
        <v>2024</v>
      </c>
      <c r="E1751">
        <v>99</v>
      </c>
      <c r="F1751">
        <v>99</v>
      </c>
      <c r="G1751">
        <v>99</v>
      </c>
      <c r="H1751">
        <v>99</v>
      </c>
      <c r="I1751">
        <v>99</v>
      </c>
      <c r="J1751">
        <v>99</v>
      </c>
      <c r="K1751">
        <v>99</v>
      </c>
      <c r="L1751">
        <v>5</v>
      </c>
      <c r="M1751">
        <v>99</v>
      </c>
      <c r="N1751">
        <v>99</v>
      </c>
      <c r="O1751">
        <v>99</v>
      </c>
      <c r="P1751">
        <v>99</v>
      </c>
      <c r="Q1751">
        <v>1</v>
      </c>
      <c r="R1751">
        <v>1</v>
      </c>
      <c r="S1751">
        <v>5</v>
      </c>
      <c r="T1751">
        <v>10</v>
      </c>
      <c r="U1751">
        <v>376.5</v>
      </c>
      <c r="V1751">
        <v>0</v>
      </c>
      <c r="W1751">
        <v>100</v>
      </c>
      <c r="X1751">
        <v>100</v>
      </c>
      <c r="Y1751">
        <v>0</v>
      </c>
      <c r="Z1751">
        <v>0</v>
      </c>
      <c r="AA1751">
        <v>0</v>
      </c>
      <c r="AE1751">
        <v>14.285714285714288</v>
      </c>
      <c r="AF1751">
        <v>15.641228033733537</v>
      </c>
      <c r="AG1751">
        <v>2262</v>
      </c>
      <c r="AH1751">
        <v>100</v>
      </c>
      <c r="AI1751">
        <v>0</v>
      </c>
      <c r="AJ1751">
        <v>0</v>
      </c>
      <c r="AN1751">
        <v>99</v>
      </c>
      <c r="AO1751">
        <v>99</v>
      </c>
      <c r="AP1751">
        <v>15</v>
      </c>
      <c r="AQ1751">
        <v>99</v>
      </c>
      <c r="AR1751">
        <v>234</v>
      </c>
      <c r="AS1751">
        <v>29.423462471895512</v>
      </c>
    </row>
    <row r="1752" spans="1:45">
      <c r="A1752">
        <v>23</v>
      </c>
      <c r="B1752">
        <v>156</v>
      </c>
      <c r="C1752">
        <v>2024</v>
      </c>
      <c r="E1752">
        <v>99</v>
      </c>
      <c r="F1752">
        <v>99</v>
      </c>
      <c r="G1752">
        <v>99</v>
      </c>
      <c r="H1752">
        <v>99</v>
      </c>
      <c r="I1752">
        <v>99</v>
      </c>
      <c r="J1752">
        <v>99</v>
      </c>
      <c r="K1752">
        <v>99</v>
      </c>
      <c r="L1752">
        <v>5</v>
      </c>
      <c r="M1752">
        <v>99</v>
      </c>
      <c r="N1752">
        <v>99</v>
      </c>
      <c r="O1752">
        <v>99</v>
      </c>
      <c r="P1752">
        <v>99</v>
      </c>
      <c r="R1752">
        <v>0</v>
      </c>
      <c r="AN1752">
        <v>99</v>
      </c>
      <c r="AO1752">
        <v>99</v>
      </c>
      <c r="AP1752">
        <v>16</v>
      </c>
      <c r="AQ1752">
        <v>99</v>
      </c>
    </row>
    <row r="1753" spans="1:45">
      <c r="A1753">
        <v>23</v>
      </c>
      <c r="B1753">
        <v>157</v>
      </c>
      <c r="C1753">
        <v>2024</v>
      </c>
      <c r="E1753">
        <v>99</v>
      </c>
      <c r="F1753">
        <v>99</v>
      </c>
      <c r="G1753">
        <v>99</v>
      </c>
      <c r="H1753">
        <v>99</v>
      </c>
      <c r="I1753">
        <v>99</v>
      </c>
      <c r="J1753">
        <v>99</v>
      </c>
      <c r="K1753">
        <v>99</v>
      </c>
      <c r="L1753">
        <v>5</v>
      </c>
      <c r="M1753">
        <v>99</v>
      </c>
      <c r="N1753">
        <v>99</v>
      </c>
      <c r="O1753">
        <v>99</v>
      </c>
      <c r="P1753">
        <v>99</v>
      </c>
      <c r="R1753">
        <v>0</v>
      </c>
      <c r="AN1753">
        <v>99</v>
      </c>
      <c r="AO1753">
        <v>99</v>
      </c>
      <c r="AP1753">
        <v>17</v>
      </c>
      <c r="AQ1753">
        <v>99</v>
      </c>
    </row>
    <row r="1754" spans="1:45">
      <c r="A1754">
        <v>23</v>
      </c>
      <c r="B1754">
        <v>158</v>
      </c>
      <c r="C1754">
        <v>2024</v>
      </c>
      <c r="E1754">
        <v>99</v>
      </c>
      <c r="F1754">
        <v>99</v>
      </c>
      <c r="G1754">
        <v>99</v>
      </c>
      <c r="H1754">
        <v>99</v>
      </c>
      <c r="I1754">
        <v>99</v>
      </c>
      <c r="J1754">
        <v>99</v>
      </c>
      <c r="K1754">
        <v>99</v>
      </c>
      <c r="L1754">
        <v>5</v>
      </c>
      <c r="M1754">
        <v>99</v>
      </c>
      <c r="N1754">
        <v>99</v>
      </c>
      <c r="O1754">
        <v>99</v>
      </c>
      <c r="P1754">
        <v>99</v>
      </c>
      <c r="Q1754">
        <v>309</v>
      </c>
      <c r="R1754">
        <v>455</v>
      </c>
      <c r="S1754">
        <v>5</v>
      </c>
      <c r="T1754">
        <v>9.5780219780219777</v>
      </c>
      <c r="U1754">
        <v>308.43252747252757</v>
      </c>
      <c r="V1754">
        <v>0</v>
      </c>
      <c r="W1754">
        <v>95.384615384615358</v>
      </c>
      <c r="X1754">
        <v>6.3736263736263759</v>
      </c>
      <c r="Y1754">
        <v>26.927479268690018</v>
      </c>
      <c r="Z1754">
        <v>0</v>
      </c>
      <c r="AA1754">
        <v>1.8090008290536983</v>
      </c>
      <c r="AC1754">
        <v>6.9723578015885233</v>
      </c>
      <c r="AE1754">
        <v>22.670652715495759</v>
      </c>
      <c r="AF1754">
        <v>21.398529637120919</v>
      </c>
      <c r="AG1754">
        <v>2776.2087912087914</v>
      </c>
      <c r="AH1754">
        <v>99.780219780219781</v>
      </c>
      <c r="AI1754">
        <v>100</v>
      </c>
      <c r="AJ1754">
        <v>1030.4372433342007</v>
      </c>
      <c r="AK1754">
        <v>13.795791761067139</v>
      </c>
      <c r="AL1754">
        <v>1.6687047210733916</v>
      </c>
      <c r="AN1754">
        <v>99</v>
      </c>
      <c r="AO1754">
        <v>99</v>
      </c>
      <c r="AP1754">
        <v>21</v>
      </c>
      <c r="AQ1754">
        <v>99</v>
      </c>
      <c r="AR1754">
        <v>217.40439560439563</v>
      </c>
      <c r="AS1754">
        <v>29.981607007692872</v>
      </c>
    </row>
    <row r="1755" spans="1:45">
      <c r="A1755">
        <v>23</v>
      </c>
      <c r="B1755">
        <v>159</v>
      </c>
      <c r="C1755">
        <v>2024</v>
      </c>
      <c r="E1755">
        <v>99</v>
      </c>
      <c r="F1755">
        <v>99</v>
      </c>
      <c r="G1755">
        <v>99</v>
      </c>
      <c r="H1755">
        <v>99</v>
      </c>
      <c r="I1755">
        <v>99</v>
      </c>
      <c r="J1755">
        <v>99</v>
      </c>
      <c r="K1755">
        <v>99</v>
      </c>
      <c r="L1755">
        <v>5</v>
      </c>
      <c r="M1755">
        <v>99</v>
      </c>
      <c r="N1755">
        <v>99</v>
      </c>
      <c r="O1755">
        <v>99</v>
      </c>
      <c r="P1755">
        <v>99</v>
      </c>
      <c r="Q1755">
        <v>312</v>
      </c>
      <c r="R1755">
        <v>503</v>
      </c>
      <c r="S1755">
        <v>5</v>
      </c>
      <c r="T1755">
        <v>6.2127236580516891</v>
      </c>
      <c r="U1755">
        <v>310.348508946322</v>
      </c>
      <c r="V1755">
        <v>0</v>
      </c>
      <c r="W1755">
        <v>42.942345924453271</v>
      </c>
      <c r="X1755">
        <v>7.9522862823061633</v>
      </c>
      <c r="Y1755">
        <v>27.203572314742441</v>
      </c>
      <c r="Z1755">
        <v>0</v>
      </c>
      <c r="AA1755">
        <v>1.75442557057313</v>
      </c>
      <c r="AC1755">
        <v>14.607332775822172</v>
      </c>
      <c r="AE1755">
        <v>15.11418269230769</v>
      </c>
      <c r="AF1755">
        <v>12.798101190273179</v>
      </c>
      <c r="AG1755">
        <v>2747.3518886679926</v>
      </c>
      <c r="AH1755">
        <v>100</v>
      </c>
      <c r="AI1755">
        <v>100</v>
      </c>
      <c r="AJ1755">
        <v>1089.4311725634132</v>
      </c>
      <c r="AK1755">
        <v>7.9094579300924819</v>
      </c>
      <c r="AL1755">
        <v>-12.925218302970752</v>
      </c>
      <c r="AN1755">
        <v>99</v>
      </c>
      <c r="AO1755">
        <v>99</v>
      </c>
      <c r="AP1755">
        <v>22</v>
      </c>
      <c r="AQ1755">
        <v>99</v>
      </c>
      <c r="AR1755">
        <v>221.61630218687881</v>
      </c>
      <c r="AS1755">
        <v>28.479030865121754</v>
      </c>
    </row>
    <row r="1756" spans="1:45">
      <c r="A1756">
        <v>23</v>
      </c>
      <c r="B1756">
        <v>160</v>
      </c>
      <c r="C1756">
        <v>2024</v>
      </c>
      <c r="E1756">
        <v>99</v>
      </c>
      <c r="F1756">
        <v>99</v>
      </c>
      <c r="G1756">
        <v>99</v>
      </c>
      <c r="H1756">
        <v>99</v>
      </c>
      <c r="I1756">
        <v>99</v>
      </c>
      <c r="J1756">
        <v>99</v>
      </c>
      <c r="K1756">
        <v>99</v>
      </c>
      <c r="L1756">
        <v>5</v>
      </c>
      <c r="M1756">
        <v>99</v>
      </c>
      <c r="N1756">
        <v>99</v>
      </c>
      <c r="O1756">
        <v>99</v>
      </c>
      <c r="P1756">
        <v>99</v>
      </c>
      <c r="Q1756">
        <v>245</v>
      </c>
      <c r="R1756">
        <v>374</v>
      </c>
      <c r="S1756">
        <v>5</v>
      </c>
      <c r="T1756">
        <v>9.2807486631016065</v>
      </c>
      <c r="U1756">
        <v>288.91149732620289</v>
      </c>
      <c r="V1756">
        <v>0</v>
      </c>
      <c r="W1756">
        <v>95.721925133689822</v>
      </c>
      <c r="X1756">
        <v>2.4064171122994655</v>
      </c>
      <c r="Y1756">
        <v>29.708775444299928</v>
      </c>
      <c r="Z1756">
        <v>0</v>
      </c>
      <c r="AA1756">
        <v>1.727042997255674</v>
      </c>
      <c r="AC1756">
        <v>15.258452784630236</v>
      </c>
      <c r="AE1756">
        <v>22.038892162639954</v>
      </c>
      <c r="AF1756">
        <v>20.499183943792925</v>
      </c>
      <c r="AG1756">
        <v>2635.5080213903752</v>
      </c>
      <c r="AH1756">
        <v>100</v>
      </c>
      <c r="AI1756">
        <v>100</v>
      </c>
      <c r="AJ1756">
        <v>1006.4582437735414</v>
      </c>
      <c r="AK1756">
        <v>-9.3259491852953271</v>
      </c>
      <c r="AL1756">
        <v>-6.0317203099769134</v>
      </c>
      <c r="AN1756">
        <v>99</v>
      </c>
      <c r="AO1756">
        <v>99</v>
      </c>
      <c r="AP1756">
        <v>23</v>
      </c>
      <c r="AQ1756">
        <v>99</v>
      </c>
      <c r="AR1756">
        <v>213.41978609625664</v>
      </c>
      <c r="AS1756">
        <v>29.652577865152505</v>
      </c>
    </row>
    <row r="1757" spans="1:45">
      <c r="A1757">
        <v>23</v>
      </c>
      <c r="B1757">
        <v>161</v>
      </c>
      <c r="C1757">
        <v>2024</v>
      </c>
      <c r="E1757">
        <v>99</v>
      </c>
      <c r="F1757">
        <v>99</v>
      </c>
      <c r="G1757">
        <v>99</v>
      </c>
      <c r="H1757">
        <v>99</v>
      </c>
      <c r="I1757">
        <v>99</v>
      </c>
      <c r="J1757">
        <v>99</v>
      </c>
      <c r="K1757">
        <v>99</v>
      </c>
      <c r="L1757">
        <v>5</v>
      </c>
      <c r="M1757">
        <v>99</v>
      </c>
      <c r="N1757">
        <v>99</v>
      </c>
      <c r="O1757">
        <v>99</v>
      </c>
      <c r="P1757">
        <v>99</v>
      </c>
      <c r="Q1757">
        <v>172</v>
      </c>
      <c r="R1757">
        <v>271</v>
      </c>
      <c r="S1757">
        <v>5</v>
      </c>
      <c r="T1757">
        <v>5.8339483394833946</v>
      </c>
      <c r="U1757">
        <v>288.0948339483395</v>
      </c>
      <c r="V1757">
        <v>0</v>
      </c>
      <c r="W1757">
        <v>36.162361623616221</v>
      </c>
      <c r="X1757">
        <v>2.214022140221402</v>
      </c>
      <c r="Y1757">
        <v>28.545962986597239</v>
      </c>
      <c r="Z1757">
        <v>0</v>
      </c>
      <c r="AA1757">
        <v>1.8934024853424412</v>
      </c>
      <c r="AC1757">
        <v>16.19664408459894</v>
      </c>
      <c r="AE1757">
        <v>12.13613972234662</v>
      </c>
      <c r="AF1757">
        <v>10.082578434920144</v>
      </c>
      <c r="AG1757">
        <v>2889.8966789667898</v>
      </c>
      <c r="AH1757">
        <v>100</v>
      </c>
      <c r="AI1757">
        <v>100</v>
      </c>
      <c r="AJ1757">
        <v>1203.0386391070499</v>
      </c>
      <c r="AK1757">
        <v>19.187962360692904</v>
      </c>
      <c r="AL1757">
        <v>-9.3755458825635767</v>
      </c>
      <c r="AN1757">
        <v>99</v>
      </c>
      <c r="AO1757">
        <v>99</v>
      </c>
      <c r="AP1757">
        <v>24</v>
      </c>
      <c r="AQ1757">
        <v>99</v>
      </c>
      <c r="AR1757">
        <v>217.22140221402219</v>
      </c>
      <c r="AS1757">
        <v>28.065616811686045</v>
      </c>
    </row>
    <row r="1758" spans="1:45">
      <c r="A1758">
        <v>23</v>
      </c>
      <c r="B1758">
        <v>162</v>
      </c>
      <c r="C1758">
        <v>2024</v>
      </c>
      <c r="E1758">
        <v>99</v>
      </c>
      <c r="F1758">
        <v>99</v>
      </c>
      <c r="G1758">
        <v>99</v>
      </c>
      <c r="H1758">
        <v>99</v>
      </c>
      <c r="I1758">
        <v>99</v>
      </c>
      <c r="J1758">
        <v>99</v>
      </c>
      <c r="K1758">
        <v>99</v>
      </c>
      <c r="L1758">
        <v>5</v>
      </c>
      <c r="M1758">
        <v>99</v>
      </c>
      <c r="N1758">
        <v>99</v>
      </c>
      <c r="O1758">
        <v>99</v>
      </c>
      <c r="P1758">
        <v>99</v>
      </c>
      <c r="Q1758">
        <v>148</v>
      </c>
      <c r="R1758">
        <v>233</v>
      </c>
      <c r="S1758">
        <v>5</v>
      </c>
      <c r="T1758">
        <v>6.5407725321888401</v>
      </c>
      <c r="U1758">
        <v>316.22360515021438</v>
      </c>
      <c r="V1758">
        <v>0</v>
      </c>
      <c r="W1758">
        <v>51.502145922746799</v>
      </c>
      <c r="X1758">
        <v>11.158798283261804</v>
      </c>
      <c r="Y1758">
        <v>27.038435539894845</v>
      </c>
      <c r="Z1758">
        <v>0</v>
      </c>
      <c r="AA1758">
        <v>1.8224431332717828</v>
      </c>
      <c r="AC1758">
        <v>19.714872533030597</v>
      </c>
      <c r="AE1758">
        <v>26.905311778290983</v>
      </c>
      <c r="AF1758">
        <v>25.459412540747781</v>
      </c>
      <c r="AG1758">
        <v>2607.4377682403433</v>
      </c>
      <c r="AH1758">
        <v>100</v>
      </c>
      <c r="AI1758">
        <v>100</v>
      </c>
      <c r="AJ1758">
        <v>967.93867819909826</v>
      </c>
      <c r="AK1758">
        <v>13.040423559590556</v>
      </c>
      <c r="AL1758">
        <v>-17.082137144193805</v>
      </c>
      <c r="AN1758">
        <v>99</v>
      </c>
      <c r="AO1758">
        <v>99</v>
      </c>
      <c r="AP1758">
        <v>25</v>
      </c>
      <c r="AQ1758">
        <v>99</v>
      </c>
      <c r="AR1758">
        <v>221.42060085836911</v>
      </c>
      <c r="AS1758">
        <v>29.097337933305695</v>
      </c>
    </row>
    <row r="1759" spans="1:45">
      <c r="A1759">
        <v>23</v>
      </c>
      <c r="B1759">
        <v>163</v>
      </c>
      <c r="C1759">
        <v>2024</v>
      </c>
      <c r="E1759">
        <v>99</v>
      </c>
      <c r="F1759">
        <v>99</v>
      </c>
      <c r="G1759">
        <v>99</v>
      </c>
      <c r="H1759">
        <v>99</v>
      </c>
      <c r="I1759">
        <v>99</v>
      </c>
      <c r="J1759">
        <v>99</v>
      </c>
      <c r="K1759">
        <v>99</v>
      </c>
      <c r="L1759">
        <v>5</v>
      </c>
      <c r="M1759">
        <v>99</v>
      </c>
      <c r="N1759">
        <v>99</v>
      </c>
      <c r="O1759">
        <v>99</v>
      </c>
      <c r="P1759">
        <v>99</v>
      </c>
      <c r="Q1759">
        <v>8</v>
      </c>
      <c r="R1759">
        <v>12</v>
      </c>
      <c r="S1759">
        <v>5</v>
      </c>
      <c r="T1759">
        <v>4.5</v>
      </c>
      <c r="U1759">
        <v>316.38333333333338</v>
      </c>
      <c r="V1759">
        <v>0</v>
      </c>
      <c r="W1759">
        <v>16.666666666666671</v>
      </c>
      <c r="X1759">
        <v>8.3333333333333357</v>
      </c>
      <c r="Y1759">
        <v>22.862372045689625</v>
      </c>
      <c r="Z1759">
        <v>0</v>
      </c>
      <c r="AA1759">
        <v>1.6583123951777001</v>
      </c>
      <c r="AC1759">
        <v>-8.4403866818420941</v>
      </c>
      <c r="AE1759">
        <v>13.483146067415724</v>
      </c>
      <c r="AF1759">
        <v>11.159315497710296</v>
      </c>
      <c r="AG1759">
        <v>2992.8333333333335</v>
      </c>
      <c r="AH1759">
        <v>100</v>
      </c>
      <c r="AI1759">
        <v>100</v>
      </c>
      <c r="AJ1759">
        <v>1289.2907503309279</v>
      </c>
      <c r="AK1759">
        <v>-5.9603740429662224</v>
      </c>
      <c r="AL1759">
        <v>-12.207403320716825</v>
      </c>
      <c r="AN1759">
        <v>99</v>
      </c>
      <c r="AO1759">
        <v>99</v>
      </c>
      <c r="AP1759">
        <v>26</v>
      </c>
      <c r="AQ1759">
        <v>99</v>
      </c>
      <c r="AR1759">
        <v>223.8333333333334</v>
      </c>
      <c r="AS1759">
        <v>28.234203371587576</v>
      </c>
    </row>
    <row r="1760" spans="1:45">
      <c r="A1760">
        <v>23</v>
      </c>
      <c r="B1760">
        <v>164</v>
      </c>
      <c r="C1760">
        <v>2024</v>
      </c>
      <c r="E1760">
        <v>99</v>
      </c>
      <c r="F1760">
        <v>99</v>
      </c>
      <c r="G1760">
        <v>99</v>
      </c>
      <c r="H1760">
        <v>99</v>
      </c>
      <c r="I1760">
        <v>99</v>
      </c>
      <c r="J1760">
        <v>99</v>
      </c>
      <c r="K1760">
        <v>99</v>
      </c>
      <c r="L1760">
        <v>5</v>
      </c>
      <c r="M1760">
        <v>99</v>
      </c>
      <c r="N1760">
        <v>99</v>
      </c>
      <c r="O1760">
        <v>99</v>
      </c>
      <c r="P1760">
        <v>99</v>
      </c>
      <c r="Q1760">
        <v>46</v>
      </c>
      <c r="R1760">
        <v>70</v>
      </c>
      <c r="S1760">
        <v>5</v>
      </c>
      <c r="T1760">
        <v>9.1</v>
      </c>
      <c r="U1760">
        <v>232.31142857142839</v>
      </c>
      <c r="V1760">
        <v>0</v>
      </c>
      <c r="W1760">
        <v>97.142857142857125</v>
      </c>
      <c r="X1760">
        <v>0</v>
      </c>
      <c r="Y1760">
        <v>22.885950417900997</v>
      </c>
      <c r="Z1760">
        <v>0</v>
      </c>
      <c r="AA1760">
        <v>1.5505759298679092</v>
      </c>
      <c r="AC1760">
        <v>15.427236447205988</v>
      </c>
      <c r="AE1760">
        <v>21.739130434782609</v>
      </c>
      <c r="AF1760">
        <v>23.421695076371329</v>
      </c>
      <c r="AG1760">
        <v>3243.0857142857153</v>
      </c>
      <c r="AH1760">
        <v>100</v>
      </c>
      <c r="AI1760">
        <v>100</v>
      </c>
      <c r="AJ1760">
        <v>1150.3569724575204</v>
      </c>
      <c r="AK1760">
        <v>13.968305644412304</v>
      </c>
      <c r="AL1760">
        <v>1.7086321882745625</v>
      </c>
      <c r="AN1760">
        <v>99</v>
      </c>
      <c r="AO1760">
        <v>99</v>
      </c>
      <c r="AP1760">
        <v>27</v>
      </c>
      <c r="AQ1760">
        <v>99</v>
      </c>
      <c r="AR1760">
        <v>194.57142857142861</v>
      </c>
      <c r="AS1760">
        <v>31.465670253770163</v>
      </c>
    </row>
    <row r="1761" spans="1:45">
      <c r="A1761">
        <v>23</v>
      </c>
      <c r="B1761">
        <v>165</v>
      </c>
      <c r="C1761">
        <v>2024</v>
      </c>
      <c r="E1761">
        <v>99</v>
      </c>
      <c r="F1761">
        <v>99</v>
      </c>
      <c r="G1761">
        <v>99</v>
      </c>
      <c r="H1761">
        <v>99</v>
      </c>
      <c r="I1761">
        <v>99</v>
      </c>
      <c r="J1761">
        <v>99</v>
      </c>
      <c r="K1761">
        <v>99</v>
      </c>
      <c r="L1761">
        <v>5</v>
      </c>
      <c r="M1761">
        <v>99</v>
      </c>
      <c r="N1761">
        <v>99</v>
      </c>
      <c r="O1761">
        <v>99</v>
      </c>
      <c r="P1761">
        <v>99</v>
      </c>
      <c r="Q1761">
        <v>37</v>
      </c>
      <c r="R1761">
        <v>48</v>
      </c>
      <c r="S1761">
        <v>5</v>
      </c>
      <c r="T1761">
        <v>8.2083333333333357</v>
      </c>
      <c r="U1761">
        <v>279.5833333333332</v>
      </c>
      <c r="V1761">
        <v>0</v>
      </c>
      <c r="W1761">
        <v>81.25</v>
      </c>
      <c r="X1761">
        <v>2.0833333333333339</v>
      </c>
      <c r="Y1761">
        <v>27.21855474161476</v>
      </c>
      <c r="Z1761">
        <v>0</v>
      </c>
      <c r="AA1761">
        <v>1.6196493104647334</v>
      </c>
      <c r="AC1761">
        <v>22.256808104646623</v>
      </c>
      <c r="AE1761">
        <v>20.60085836909872</v>
      </c>
      <c r="AF1761">
        <v>21.195944025018161</v>
      </c>
      <c r="AG1761">
        <v>2514.1041666666661</v>
      </c>
      <c r="AH1761">
        <v>100</v>
      </c>
      <c r="AI1761">
        <v>100</v>
      </c>
      <c r="AJ1761">
        <v>765.90450992011586</v>
      </c>
      <c r="AK1761">
        <v>0.65891197521912304</v>
      </c>
      <c r="AL1761">
        <v>-27.453790480295375</v>
      </c>
      <c r="AN1761">
        <v>99</v>
      </c>
      <c r="AO1761">
        <v>99</v>
      </c>
      <c r="AP1761">
        <v>28</v>
      </c>
      <c r="AQ1761">
        <v>99</v>
      </c>
      <c r="AR1761">
        <v>208.9375</v>
      </c>
      <c r="AS1761">
        <v>30.588490006864046</v>
      </c>
    </row>
    <row r="1762" spans="1:45">
      <c r="A1762">
        <v>23</v>
      </c>
      <c r="B1762">
        <v>166</v>
      </c>
      <c r="C1762">
        <v>2024</v>
      </c>
      <c r="E1762">
        <v>99</v>
      </c>
      <c r="F1762">
        <v>99</v>
      </c>
      <c r="G1762">
        <v>99</v>
      </c>
      <c r="H1762">
        <v>99</v>
      </c>
      <c r="I1762">
        <v>99</v>
      </c>
      <c r="J1762">
        <v>99</v>
      </c>
      <c r="K1762">
        <v>99</v>
      </c>
      <c r="L1762">
        <v>5</v>
      </c>
      <c r="M1762">
        <v>99</v>
      </c>
      <c r="N1762">
        <v>99</v>
      </c>
      <c r="O1762">
        <v>99</v>
      </c>
      <c r="P1762">
        <v>99</v>
      </c>
      <c r="Q1762">
        <v>29</v>
      </c>
      <c r="R1762">
        <v>32</v>
      </c>
      <c r="S1762">
        <v>5</v>
      </c>
      <c r="T1762">
        <v>9.78125</v>
      </c>
      <c r="U1762">
        <v>177.01875000000001</v>
      </c>
      <c r="V1762">
        <v>0</v>
      </c>
      <c r="W1762">
        <v>100</v>
      </c>
      <c r="X1762">
        <v>0</v>
      </c>
      <c r="Y1762">
        <v>29.250870045820875</v>
      </c>
      <c r="Z1762">
        <v>0</v>
      </c>
      <c r="AA1762">
        <v>1.2926323674966522</v>
      </c>
      <c r="AC1762">
        <v>41.393068887918098</v>
      </c>
      <c r="AE1762">
        <v>18.079096045197737</v>
      </c>
      <c r="AF1762">
        <v>20.597272168629576</v>
      </c>
      <c r="AG1762">
        <v>2597.8125</v>
      </c>
      <c r="AH1762">
        <v>100</v>
      </c>
      <c r="AI1762">
        <v>100</v>
      </c>
      <c r="AJ1762">
        <v>981.19271926760143</v>
      </c>
      <c r="AK1762">
        <v>-1.787931588106942</v>
      </c>
      <c r="AL1762">
        <v>11.466157285921982</v>
      </c>
      <c r="AN1762">
        <v>99</v>
      </c>
      <c r="AO1762">
        <v>99</v>
      </c>
      <c r="AP1762">
        <v>29</v>
      </c>
      <c r="AQ1762">
        <v>99</v>
      </c>
      <c r="AR1762">
        <v>177.25</v>
      </c>
      <c r="AS1762">
        <v>31.582247065589325</v>
      </c>
    </row>
    <row r="1763" spans="1:45">
      <c r="A1763">
        <v>23</v>
      </c>
      <c r="B1763">
        <v>167</v>
      </c>
      <c r="C1763">
        <v>2024</v>
      </c>
      <c r="E1763">
        <v>99</v>
      </c>
      <c r="F1763">
        <v>99</v>
      </c>
      <c r="G1763">
        <v>99</v>
      </c>
      <c r="H1763">
        <v>99</v>
      </c>
      <c r="I1763">
        <v>99</v>
      </c>
      <c r="J1763">
        <v>99</v>
      </c>
      <c r="K1763">
        <v>99</v>
      </c>
      <c r="L1763">
        <v>5</v>
      </c>
      <c r="M1763">
        <v>99</v>
      </c>
      <c r="N1763">
        <v>99</v>
      </c>
      <c r="O1763">
        <v>99</v>
      </c>
      <c r="P1763">
        <v>99</v>
      </c>
      <c r="Q1763">
        <v>2</v>
      </c>
      <c r="R1763">
        <v>2</v>
      </c>
      <c r="S1763">
        <v>5</v>
      </c>
      <c r="T1763">
        <v>6.5</v>
      </c>
      <c r="U1763">
        <v>256.85000000000002</v>
      </c>
      <c r="V1763">
        <v>0</v>
      </c>
      <c r="W1763">
        <v>50</v>
      </c>
      <c r="X1763">
        <v>0</v>
      </c>
      <c r="Y1763">
        <v>22.849999999999632</v>
      </c>
      <c r="Z1763">
        <v>0</v>
      </c>
      <c r="AA1763">
        <v>0.5</v>
      </c>
      <c r="AC1763">
        <v>-100.0000000000032</v>
      </c>
      <c r="AE1763">
        <v>14.285714285714288</v>
      </c>
      <c r="AF1763">
        <v>11.906362266774828</v>
      </c>
      <c r="AG1763">
        <v>3170</v>
      </c>
      <c r="AH1763">
        <v>100</v>
      </c>
      <c r="AI1763">
        <v>100</v>
      </c>
      <c r="AJ1763">
        <v>828</v>
      </c>
      <c r="AK1763">
        <v>-100.0000000000025</v>
      </c>
      <c r="AL1763">
        <v>100</v>
      </c>
      <c r="AN1763">
        <v>99</v>
      </c>
      <c r="AO1763">
        <v>99</v>
      </c>
      <c r="AP1763">
        <v>30</v>
      </c>
      <c r="AQ1763">
        <v>99</v>
      </c>
      <c r="AR1763">
        <v>208</v>
      </c>
      <c r="AS1763">
        <v>28.494610571324007</v>
      </c>
    </row>
    <row r="1764" spans="1:45">
      <c r="A1764">
        <v>23</v>
      </c>
      <c r="B1764">
        <v>168</v>
      </c>
      <c r="C1764">
        <v>2024</v>
      </c>
      <c r="E1764">
        <v>99</v>
      </c>
      <c r="F1764">
        <v>99</v>
      </c>
      <c r="G1764">
        <v>99</v>
      </c>
      <c r="H1764">
        <v>99</v>
      </c>
      <c r="I1764">
        <v>99</v>
      </c>
      <c r="J1764">
        <v>99</v>
      </c>
      <c r="K1764">
        <v>99</v>
      </c>
      <c r="L1764">
        <v>5</v>
      </c>
      <c r="M1764">
        <v>99</v>
      </c>
      <c r="N1764">
        <v>99</v>
      </c>
      <c r="O1764">
        <v>99</v>
      </c>
      <c r="P1764">
        <v>99</v>
      </c>
      <c r="Q1764">
        <v>12</v>
      </c>
      <c r="R1764">
        <v>15</v>
      </c>
      <c r="S1764">
        <v>5</v>
      </c>
      <c r="T1764">
        <v>9.9333333333333353</v>
      </c>
      <c r="U1764">
        <v>270.27333333333326</v>
      </c>
      <c r="V1764">
        <v>0</v>
      </c>
      <c r="W1764">
        <v>100</v>
      </c>
      <c r="X1764">
        <v>6.6666666666666687</v>
      </c>
      <c r="Y1764">
        <v>35.683113964762327</v>
      </c>
      <c r="Z1764">
        <v>0</v>
      </c>
      <c r="AA1764">
        <v>1.3399834161494482</v>
      </c>
      <c r="AC1764">
        <v>1.8367170251232687</v>
      </c>
      <c r="AE1764">
        <v>20</v>
      </c>
      <c r="AF1764">
        <v>19.674080257008775</v>
      </c>
      <c r="AG1764">
        <v>3116.7333333333322</v>
      </c>
      <c r="AH1764">
        <v>100</v>
      </c>
      <c r="AI1764">
        <v>100</v>
      </c>
      <c r="AJ1764">
        <v>1398.4001557335282</v>
      </c>
      <c r="AK1764">
        <v>-0.97110390019341986</v>
      </c>
      <c r="AL1764">
        <v>25.878269351809159</v>
      </c>
      <c r="AN1764">
        <v>99</v>
      </c>
      <c r="AO1764">
        <v>99</v>
      </c>
      <c r="AP1764">
        <v>31</v>
      </c>
      <c r="AQ1764">
        <v>99</v>
      </c>
      <c r="AR1764">
        <v>205.2</v>
      </c>
      <c r="AS1764">
        <v>31.185663500303097</v>
      </c>
    </row>
    <row r="1765" spans="1:45">
      <c r="A1765">
        <v>23</v>
      </c>
      <c r="B1765">
        <v>169</v>
      </c>
      <c r="C1765">
        <v>2024</v>
      </c>
      <c r="E1765">
        <v>99</v>
      </c>
      <c r="F1765">
        <v>99</v>
      </c>
      <c r="G1765">
        <v>99</v>
      </c>
      <c r="H1765">
        <v>99</v>
      </c>
      <c r="I1765">
        <v>99</v>
      </c>
      <c r="J1765">
        <v>99</v>
      </c>
      <c r="K1765">
        <v>99</v>
      </c>
      <c r="L1765">
        <v>5</v>
      </c>
      <c r="M1765">
        <v>99</v>
      </c>
      <c r="N1765">
        <v>99</v>
      </c>
      <c r="O1765">
        <v>99</v>
      </c>
      <c r="P1765">
        <v>99</v>
      </c>
      <c r="R1765">
        <v>0</v>
      </c>
      <c r="AN1765">
        <v>99</v>
      </c>
      <c r="AO1765">
        <v>99</v>
      </c>
      <c r="AP1765">
        <v>32</v>
      </c>
      <c r="AQ1765">
        <v>99</v>
      </c>
    </row>
    <row r="1766" spans="1:45">
      <c r="A1766">
        <v>23</v>
      </c>
      <c r="B1766">
        <v>170</v>
      </c>
      <c r="C1766">
        <v>2024</v>
      </c>
      <c r="E1766">
        <v>99</v>
      </c>
      <c r="F1766">
        <v>99</v>
      </c>
      <c r="G1766">
        <v>99</v>
      </c>
      <c r="H1766">
        <v>99</v>
      </c>
      <c r="I1766">
        <v>99</v>
      </c>
      <c r="J1766">
        <v>99</v>
      </c>
      <c r="K1766">
        <v>99</v>
      </c>
      <c r="L1766">
        <v>5</v>
      </c>
      <c r="M1766">
        <v>99</v>
      </c>
      <c r="N1766">
        <v>99</v>
      </c>
      <c r="O1766">
        <v>99</v>
      </c>
      <c r="P1766">
        <v>99</v>
      </c>
      <c r="R1766">
        <v>0</v>
      </c>
      <c r="AN1766">
        <v>99</v>
      </c>
      <c r="AO1766">
        <v>99</v>
      </c>
      <c r="AP1766">
        <v>33</v>
      </c>
      <c r="AQ1766">
        <v>99</v>
      </c>
    </row>
    <row r="1767" spans="1:45">
      <c r="A1767">
        <v>23</v>
      </c>
      <c r="B1767">
        <v>171</v>
      </c>
      <c r="C1767">
        <v>2024</v>
      </c>
      <c r="E1767">
        <v>99</v>
      </c>
      <c r="F1767">
        <v>99</v>
      </c>
      <c r="G1767">
        <v>99</v>
      </c>
      <c r="H1767">
        <v>99</v>
      </c>
      <c r="I1767">
        <v>99</v>
      </c>
      <c r="J1767">
        <v>99</v>
      </c>
      <c r="K1767">
        <v>99</v>
      </c>
      <c r="L1767">
        <v>5</v>
      </c>
      <c r="M1767">
        <v>99</v>
      </c>
      <c r="N1767">
        <v>99</v>
      </c>
      <c r="O1767">
        <v>99</v>
      </c>
      <c r="P1767">
        <v>99</v>
      </c>
      <c r="R1767">
        <v>0</v>
      </c>
      <c r="AN1767">
        <v>99</v>
      </c>
      <c r="AO1767">
        <v>99</v>
      </c>
      <c r="AP1767">
        <v>34</v>
      </c>
      <c r="AQ1767">
        <v>99</v>
      </c>
    </row>
    <row r="1768" spans="1:45">
      <c r="A1768">
        <v>23</v>
      </c>
      <c r="B1768">
        <v>172</v>
      </c>
      <c r="C1768">
        <v>2024</v>
      </c>
      <c r="E1768">
        <v>99</v>
      </c>
      <c r="F1768">
        <v>99</v>
      </c>
      <c r="G1768">
        <v>99</v>
      </c>
      <c r="H1768">
        <v>99</v>
      </c>
      <c r="I1768">
        <v>99</v>
      </c>
      <c r="J1768">
        <v>99</v>
      </c>
      <c r="K1768">
        <v>99</v>
      </c>
      <c r="L1768">
        <v>5</v>
      </c>
      <c r="M1768">
        <v>99</v>
      </c>
      <c r="N1768">
        <v>99</v>
      </c>
      <c r="O1768">
        <v>99</v>
      </c>
      <c r="P1768">
        <v>99</v>
      </c>
      <c r="R1768">
        <v>0</v>
      </c>
      <c r="AN1768">
        <v>99</v>
      </c>
      <c r="AO1768">
        <v>99</v>
      </c>
      <c r="AP1768">
        <v>39</v>
      </c>
      <c r="AQ1768">
        <v>99</v>
      </c>
    </row>
    <row r="1769" spans="1:45">
      <c r="A1769">
        <v>23</v>
      </c>
      <c r="B1769">
        <v>173</v>
      </c>
      <c r="C1769">
        <v>2024</v>
      </c>
      <c r="E1769">
        <v>99</v>
      </c>
      <c r="F1769">
        <v>99</v>
      </c>
      <c r="G1769">
        <v>99</v>
      </c>
      <c r="H1769">
        <v>99</v>
      </c>
      <c r="I1769">
        <v>99</v>
      </c>
      <c r="J1769">
        <v>99</v>
      </c>
      <c r="K1769">
        <v>99</v>
      </c>
      <c r="L1769">
        <v>5</v>
      </c>
      <c r="M1769">
        <v>99</v>
      </c>
      <c r="N1769">
        <v>99</v>
      </c>
      <c r="O1769">
        <v>99</v>
      </c>
      <c r="P1769">
        <v>99</v>
      </c>
      <c r="R1769">
        <v>0</v>
      </c>
      <c r="AN1769">
        <v>99</v>
      </c>
      <c r="AO1769">
        <v>99</v>
      </c>
      <c r="AP1769">
        <v>40</v>
      </c>
      <c r="AQ1769">
        <v>99</v>
      </c>
    </row>
    <row r="1770" spans="1:45">
      <c r="A1770">
        <v>23</v>
      </c>
      <c r="B1770">
        <v>174</v>
      </c>
      <c r="C1770">
        <v>2024</v>
      </c>
      <c r="E1770">
        <v>99</v>
      </c>
      <c r="F1770">
        <v>99</v>
      </c>
      <c r="G1770">
        <v>99</v>
      </c>
      <c r="H1770">
        <v>99</v>
      </c>
      <c r="I1770">
        <v>99</v>
      </c>
      <c r="J1770">
        <v>99</v>
      </c>
      <c r="K1770">
        <v>99</v>
      </c>
      <c r="L1770">
        <v>5</v>
      </c>
      <c r="M1770">
        <v>99</v>
      </c>
      <c r="N1770">
        <v>99</v>
      </c>
      <c r="O1770">
        <v>99</v>
      </c>
      <c r="P1770">
        <v>99</v>
      </c>
      <c r="Q1770">
        <v>280</v>
      </c>
      <c r="R1770">
        <v>400</v>
      </c>
      <c r="S1770">
        <v>5</v>
      </c>
      <c r="T1770">
        <v>8.3324999999999978</v>
      </c>
      <c r="U1770">
        <v>312.20375000000007</v>
      </c>
      <c r="V1770">
        <v>0</v>
      </c>
      <c r="W1770">
        <v>78.25</v>
      </c>
      <c r="X1770">
        <v>15.25</v>
      </c>
      <c r="Y1770">
        <v>38.102034866098997</v>
      </c>
      <c r="Z1770">
        <v>0</v>
      </c>
      <c r="AA1770">
        <v>2.273091232221006</v>
      </c>
      <c r="AC1770">
        <v>18.419770683191224</v>
      </c>
      <c r="AE1770">
        <v>17.429193899782131</v>
      </c>
      <c r="AF1770">
        <v>17.346888598974989</v>
      </c>
      <c r="AG1770">
        <v>2628.63</v>
      </c>
      <c r="AH1770">
        <v>100</v>
      </c>
      <c r="AI1770">
        <v>100</v>
      </c>
      <c r="AJ1770">
        <v>1062.1472417231048</v>
      </c>
      <c r="AK1770">
        <v>-3.0340214607712404</v>
      </c>
      <c r="AL1770">
        <v>-9.7043195547904038</v>
      </c>
      <c r="AN1770">
        <v>99</v>
      </c>
      <c r="AO1770">
        <v>99</v>
      </c>
      <c r="AP1770">
        <v>98</v>
      </c>
      <c r="AQ1770">
        <v>99</v>
      </c>
      <c r="AR1770">
        <v>219.42500000000001</v>
      </c>
      <c r="AS1770">
        <v>29.456421153110956</v>
      </c>
    </row>
    <row r="1771" spans="1:45">
      <c r="A1771">
        <v>23</v>
      </c>
      <c r="B1771">
        <v>175</v>
      </c>
      <c r="C1771">
        <v>2024</v>
      </c>
      <c r="E1771">
        <v>99</v>
      </c>
      <c r="F1771">
        <v>99</v>
      </c>
      <c r="G1771">
        <v>99</v>
      </c>
      <c r="H1771">
        <v>99</v>
      </c>
      <c r="I1771">
        <v>99</v>
      </c>
      <c r="J1771">
        <v>99</v>
      </c>
      <c r="K1771">
        <v>99</v>
      </c>
      <c r="L1771">
        <v>5</v>
      </c>
      <c r="M1771">
        <v>99</v>
      </c>
      <c r="N1771">
        <v>99</v>
      </c>
      <c r="O1771">
        <v>99</v>
      </c>
      <c r="P1771">
        <v>99</v>
      </c>
      <c r="Q1771">
        <v>38</v>
      </c>
      <c r="R1771">
        <v>42</v>
      </c>
      <c r="S1771">
        <v>5</v>
      </c>
      <c r="T1771">
        <v>9.761904761904761</v>
      </c>
      <c r="U1771">
        <v>333.66190476190474</v>
      </c>
      <c r="V1771">
        <v>0</v>
      </c>
      <c r="W1771">
        <v>92.857142857142875</v>
      </c>
      <c r="X1771">
        <v>30.952380952380938</v>
      </c>
      <c r="Y1771">
        <v>39.305251995976754</v>
      </c>
      <c r="Z1771">
        <v>0</v>
      </c>
      <c r="AA1771">
        <v>1.9616504689567551</v>
      </c>
      <c r="AC1771">
        <v>25.689731559426484</v>
      </c>
      <c r="AE1771">
        <v>15.328467153284668</v>
      </c>
      <c r="AF1771">
        <v>16.983377527425379</v>
      </c>
      <c r="AG1771">
        <v>2525.6428571428578</v>
      </c>
      <c r="AH1771">
        <v>95.238095238095283</v>
      </c>
      <c r="AI1771">
        <v>0</v>
      </c>
      <c r="AJ1771">
        <v>1053.5538456967029</v>
      </c>
      <c r="AK1771">
        <v>-20.452579811438873</v>
      </c>
      <c r="AL1771">
        <v>-4.2148670960317851</v>
      </c>
      <c r="AN1771">
        <v>99</v>
      </c>
      <c r="AO1771">
        <v>99</v>
      </c>
      <c r="AP1771">
        <v>99</v>
      </c>
      <c r="AQ1771">
        <v>99</v>
      </c>
      <c r="AR1771">
        <v>221.57142857142861</v>
      </c>
      <c r="AS1771">
        <v>30.618921204284575</v>
      </c>
    </row>
    <row r="1772" spans="1:45">
      <c r="A1772">
        <v>23</v>
      </c>
      <c r="B1772">
        <v>176</v>
      </c>
      <c r="C1772">
        <v>2024</v>
      </c>
      <c r="E1772">
        <v>99</v>
      </c>
      <c r="F1772">
        <v>99</v>
      </c>
      <c r="G1772">
        <v>99</v>
      </c>
      <c r="H1772">
        <v>99</v>
      </c>
      <c r="I1772">
        <v>99</v>
      </c>
      <c r="J1772">
        <v>99</v>
      </c>
      <c r="K1772">
        <v>99</v>
      </c>
      <c r="L1772">
        <v>6</v>
      </c>
      <c r="M1772">
        <v>99</v>
      </c>
      <c r="N1772">
        <v>99</v>
      </c>
      <c r="O1772">
        <v>99</v>
      </c>
      <c r="P1772">
        <v>99</v>
      </c>
      <c r="Q1772">
        <v>788</v>
      </c>
      <c r="R1772">
        <v>1059</v>
      </c>
      <c r="S1772">
        <v>6</v>
      </c>
      <c r="T1772">
        <v>11.491973559962229</v>
      </c>
      <c r="U1772">
        <v>389.4656279508967</v>
      </c>
      <c r="V1772">
        <v>100</v>
      </c>
      <c r="W1772">
        <v>99.905571293673276</v>
      </c>
      <c r="X1772">
        <v>91.784702549575059</v>
      </c>
      <c r="Y1772">
        <v>29.840136681724402</v>
      </c>
      <c r="Z1772">
        <v>0</v>
      </c>
      <c r="AA1772">
        <v>1.3319215053349149</v>
      </c>
      <c r="AC1772">
        <v>16.381002190886932</v>
      </c>
      <c r="AE1772">
        <v>3.3189168860473868</v>
      </c>
      <c r="AF1772">
        <v>4.3590022684997161</v>
      </c>
      <c r="AG1772">
        <v>2156.4268177525973</v>
      </c>
      <c r="AH1772">
        <v>100</v>
      </c>
      <c r="AI1772">
        <v>0</v>
      </c>
      <c r="AJ1772">
        <v>519.49167705474918</v>
      </c>
      <c r="AK1772">
        <v>1.858798136362378</v>
      </c>
      <c r="AL1772">
        <v>-0.51141519551002079</v>
      </c>
      <c r="AN1772">
        <v>99</v>
      </c>
      <c r="AO1772">
        <v>99</v>
      </c>
      <c r="AP1772">
        <v>1</v>
      </c>
      <c r="AQ1772">
        <v>99</v>
      </c>
      <c r="AR1772">
        <v>225.70915958451369</v>
      </c>
      <c r="AS1772">
        <v>33.842654624343723</v>
      </c>
    </row>
    <row r="1773" spans="1:45">
      <c r="A1773">
        <v>23</v>
      </c>
      <c r="B1773">
        <v>177</v>
      </c>
      <c r="C1773">
        <v>2024</v>
      </c>
      <c r="E1773">
        <v>99</v>
      </c>
      <c r="F1773">
        <v>99</v>
      </c>
      <c r="G1773">
        <v>99</v>
      </c>
      <c r="H1773">
        <v>99</v>
      </c>
      <c r="I1773">
        <v>99</v>
      </c>
      <c r="J1773">
        <v>99</v>
      </c>
      <c r="K1773">
        <v>99</v>
      </c>
      <c r="L1773">
        <v>6</v>
      </c>
      <c r="M1773">
        <v>99</v>
      </c>
      <c r="N1773">
        <v>99</v>
      </c>
      <c r="O1773">
        <v>99</v>
      </c>
      <c r="P1773">
        <v>99</v>
      </c>
      <c r="Q1773">
        <v>2</v>
      </c>
      <c r="R1773">
        <v>2</v>
      </c>
      <c r="S1773">
        <v>6</v>
      </c>
      <c r="T1773">
        <v>14</v>
      </c>
      <c r="U1773">
        <v>344</v>
      </c>
      <c r="V1773">
        <v>100</v>
      </c>
      <c r="W1773">
        <v>100</v>
      </c>
      <c r="X1773">
        <v>50</v>
      </c>
      <c r="Y1773">
        <v>15.5</v>
      </c>
      <c r="Z1773">
        <v>0</v>
      </c>
      <c r="AA1773">
        <v>1</v>
      </c>
      <c r="AC1773">
        <v>-100</v>
      </c>
      <c r="AE1773">
        <v>0.390625</v>
      </c>
      <c r="AF1773">
        <v>0.63758370602942893</v>
      </c>
      <c r="AG1773">
        <v>2496.5</v>
      </c>
      <c r="AH1773">
        <v>100</v>
      </c>
      <c r="AI1773">
        <v>0</v>
      </c>
      <c r="AJ1773">
        <v>220.5</v>
      </c>
      <c r="AK1773">
        <v>-100</v>
      </c>
      <c r="AL1773">
        <v>100</v>
      </c>
      <c r="AN1773">
        <v>99</v>
      </c>
      <c r="AO1773">
        <v>99</v>
      </c>
      <c r="AP1773">
        <v>2</v>
      </c>
      <c r="AQ1773">
        <v>99</v>
      </c>
      <c r="AR1773">
        <v>213</v>
      </c>
      <c r="AS1773">
        <v>35.623886042757299</v>
      </c>
    </row>
    <row r="1774" spans="1:45">
      <c r="A1774">
        <v>23</v>
      </c>
      <c r="B1774">
        <v>178</v>
      </c>
      <c r="C1774">
        <v>2024</v>
      </c>
      <c r="E1774">
        <v>99</v>
      </c>
      <c r="F1774">
        <v>99</v>
      </c>
      <c r="G1774">
        <v>99</v>
      </c>
      <c r="H1774">
        <v>99</v>
      </c>
      <c r="I1774">
        <v>99</v>
      </c>
      <c r="J1774">
        <v>99</v>
      </c>
      <c r="K1774">
        <v>99</v>
      </c>
      <c r="L1774">
        <v>6</v>
      </c>
      <c r="M1774">
        <v>99</v>
      </c>
      <c r="N1774">
        <v>99</v>
      </c>
      <c r="O1774">
        <v>99</v>
      </c>
      <c r="P1774">
        <v>99</v>
      </c>
      <c r="Q1774">
        <v>13</v>
      </c>
      <c r="R1774">
        <v>18</v>
      </c>
      <c r="S1774">
        <v>6</v>
      </c>
      <c r="T1774">
        <v>13.111111111111111</v>
      </c>
      <c r="U1774">
        <v>303.22222222222217</v>
      </c>
      <c r="V1774">
        <v>100</v>
      </c>
      <c r="W1774">
        <v>100</v>
      </c>
      <c r="X1774">
        <v>5.5555555555555562</v>
      </c>
      <c r="Y1774">
        <v>29.395097012853224</v>
      </c>
      <c r="Z1774">
        <v>0</v>
      </c>
      <c r="AA1774">
        <v>1.5595187608464756</v>
      </c>
      <c r="AC1774">
        <v>-18.607845900143861</v>
      </c>
      <c r="AE1774">
        <v>5.6074766355140193</v>
      </c>
      <c r="AF1774">
        <v>7.7271459535833262</v>
      </c>
      <c r="AG1774">
        <v>2375.8333333333339</v>
      </c>
      <c r="AH1774">
        <v>100</v>
      </c>
      <c r="AI1774">
        <v>0</v>
      </c>
      <c r="AJ1774">
        <v>659.25254392126988</v>
      </c>
      <c r="AK1774">
        <v>-9.7950528366392415</v>
      </c>
      <c r="AL1774">
        <v>24.258666831218139</v>
      </c>
      <c r="AN1774">
        <v>99</v>
      </c>
      <c r="AO1774">
        <v>99</v>
      </c>
      <c r="AP1774">
        <v>3</v>
      </c>
      <c r="AQ1774">
        <v>99</v>
      </c>
      <c r="AR1774">
        <v>203.83333333333337</v>
      </c>
      <c r="AS1774">
        <v>35.733818230999638</v>
      </c>
    </row>
    <row r="1775" spans="1:45">
      <c r="A1775">
        <v>23</v>
      </c>
      <c r="B1775">
        <v>179</v>
      </c>
      <c r="C1775">
        <v>2024</v>
      </c>
      <c r="E1775">
        <v>99</v>
      </c>
      <c r="F1775">
        <v>99</v>
      </c>
      <c r="G1775">
        <v>99</v>
      </c>
      <c r="H1775">
        <v>99</v>
      </c>
      <c r="I1775">
        <v>99</v>
      </c>
      <c r="J1775">
        <v>99</v>
      </c>
      <c r="K1775">
        <v>99</v>
      </c>
      <c r="L1775">
        <v>6</v>
      </c>
      <c r="M1775">
        <v>99</v>
      </c>
      <c r="N1775">
        <v>99</v>
      </c>
      <c r="O1775">
        <v>99</v>
      </c>
      <c r="P1775">
        <v>99</v>
      </c>
      <c r="Q1775">
        <v>4</v>
      </c>
      <c r="R1775">
        <v>4</v>
      </c>
      <c r="S1775">
        <v>6</v>
      </c>
      <c r="T1775">
        <v>12.5</v>
      </c>
      <c r="U1775">
        <v>319.4249999999999</v>
      </c>
      <c r="V1775">
        <v>100</v>
      </c>
      <c r="W1775">
        <v>100</v>
      </c>
      <c r="X1775">
        <v>25</v>
      </c>
      <c r="Y1775">
        <v>21.907005158168911</v>
      </c>
      <c r="Z1775">
        <v>0</v>
      </c>
      <c r="AA1775">
        <v>1.5</v>
      </c>
      <c r="AC1775">
        <v>77.638788189135809</v>
      </c>
      <c r="AE1775">
        <v>4.3956043956043942</v>
      </c>
      <c r="AF1775">
        <v>5.8905972660842307</v>
      </c>
      <c r="AG1775">
        <v>3189.5</v>
      </c>
      <c r="AH1775">
        <v>100</v>
      </c>
      <c r="AI1775">
        <v>0</v>
      </c>
      <c r="AJ1775">
        <v>929.6067717051119</v>
      </c>
      <c r="AK1775">
        <v>38.40903892643275</v>
      </c>
      <c r="AL1775">
        <v>-13.715476681192396</v>
      </c>
      <c r="AN1775">
        <v>99</v>
      </c>
      <c r="AO1775">
        <v>99</v>
      </c>
      <c r="AP1775">
        <v>4</v>
      </c>
      <c r="AQ1775">
        <v>99</v>
      </c>
      <c r="AR1775">
        <v>207.75</v>
      </c>
      <c r="AS1775">
        <v>35.599542897276237</v>
      </c>
    </row>
    <row r="1776" spans="1:45">
      <c r="A1776">
        <v>23</v>
      </c>
      <c r="B1776">
        <v>180</v>
      </c>
      <c r="C1776">
        <v>2024</v>
      </c>
      <c r="E1776">
        <v>99</v>
      </c>
      <c r="F1776">
        <v>99</v>
      </c>
      <c r="G1776">
        <v>99</v>
      </c>
      <c r="H1776">
        <v>99</v>
      </c>
      <c r="I1776">
        <v>99</v>
      </c>
      <c r="J1776">
        <v>99</v>
      </c>
      <c r="K1776">
        <v>99</v>
      </c>
      <c r="L1776">
        <v>6</v>
      </c>
      <c r="M1776">
        <v>99</v>
      </c>
      <c r="N1776">
        <v>99</v>
      </c>
      <c r="O1776">
        <v>99</v>
      </c>
      <c r="P1776">
        <v>99</v>
      </c>
      <c r="Q1776">
        <v>5</v>
      </c>
      <c r="R1776">
        <v>6</v>
      </c>
      <c r="S1776">
        <v>6</v>
      </c>
      <c r="T1776">
        <v>14.166666666666663</v>
      </c>
      <c r="U1776">
        <v>300.3</v>
      </c>
      <c r="V1776">
        <v>100</v>
      </c>
      <c r="W1776">
        <v>100</v>
      </c>
      <c r="X1776">
        <v>16.666666666666671</v>
      </c>
      <c r="Y1776">
        <v>38.051981989553823</v>
      </c>
      <c r="Z1776">
        <v>0</v>
      </c>
      <c r="AA1776">
        <v>1.0671873729054868</v>
      </c>
      <c r="AC1776">
        <v>-15.719168273483056</v>
      </c>
      <c r="AE1776">
        <v>11.76470588235294</v>
      </c>
      <c r="AF1776">
        <v>15.339690107270563</v>
      </c>
      <c r="AG1776">
        <v>2779.5</v>
      </c>
      <c r="AH1776">
        <v>100</v>
      </c>
      <c r="AI1776">
        <v>0</v>
      </c>
      <c r="AJ1776">
        <v>645.61566224289618</v>
      </c>
      <c r="AK1776">
        <v>25.77262773419136</v>
      </c>
      <c r="AL1776">
        <v>48.367698486654909</v>
      </c>
      <c r="AN1776">
        <v>99</v>
      </c>
      <c r="AO1776">
        <v>99</v>
      </c>
      <c r="AP1776">
        <v>5</v>
      </c>
      <c r="AQ1776">
        <v>99</v>
      </c>
      <c r="AR1776">
        <v>202.5</v>
      </c>
      <c r="AS1776">
        <v>35.981963499101902</v>
      </c>
    </row>
    <row r="1777" spans="1:45">
      <c r="A1777">
        <v>23</v>
      </c>
      <c r="B1777">
        <v>181</v>
      </c>
      <c r="C1777">
        <v>2024</v>
      </c>
      <c r="E1777">
        <v>99</v>
      </c>
      <c r="F1777">
        <v>99</v>
      </c>
      <c r="G1777">
        <v>99</v>
      </c>
      <c r="H1777">
        <v>99</v>
      </c>
      <c r="I1777">
        <v>99</v>
      </c>
      <c r="J1777">
        <v>99</v>
      </c>
      <c r="K1777">
        <v>99</v>
      </c>
      <c r="L1777">
        <v>6</v>
      </c>
      <c r="M1777">
        <v>99</v>
      </c>
      <c r="N1777">
        <v>99</v>
      </c>
      <c r="O1777">
        <v>99</v>
      </c>
      <c r="P1777">
        <v>99</v>
      </c>
      <c r="Q1777">
        <v>2</v>
      </c>
      <c r="R1777">
        <v>2</v>
      </c>
      <c r="S1777">
        <v>6</v>
      </c>
      <c r="T1777">
        <v>12.5</v>
      </c>
      <c r="U1777">
        <v>348.8</v>
      </c>
      <c r="V1777">
        <v>100</v>
      </c>
      <c r="W1777">
        <v>100</v>
      </c>
      <c r="X1777">
        <v>50</v>
      </c>
      <c r="Y1777">
        <v>23.20000000000012</v>
      </c>
      <c r="Z1777">
        <v>0</v>
      </c>
      <c r="AA1777">
        <v>0.5</v>
      </c>
      <c r="AC1777">
        <v>100.00000000000261</v>
      </c>
      <c r="AE1777">
        <v>3.4482758620689653</v>
      </c>
      <c r="AF1777">
        <v>4.7198598115033059</v>
      </c>
      <c r="AG1777">
        <v>3134.5</v>
      </c>
      <c r="AH1777">
        <v>100</v>
      </c>
      <c r="AI1777">
        <v>0</v>
      </c>
      <c r="AJ1777">
        <v>251.5</v>
      </c>
      <c r="AK1777">
        <v>-100.00000000000036</v>
      </c>
      <c r="AL1777">
        <v>-100</v>
      </c>
      <c r="AN1777">
        <v>99</v>
      </c>
      <c r="AO1777">
        <v>99</v>
      </c>
      <c r="AP1777">
        <v>6</v>
      </c>
      <c r="AQ1777">
        <v>99</v>
      </c>
      <c r="AR1777">
        <v>213</v>
      </c>
      <c r="AS1777">
        <v>36.057290673797752</v>
      </c>
    </row>
    <row r="1778" spans="1:45">
      <c r="A1778">
        <v>23</v>
      </c>
      <c r="B1778">
        <v>182</v>
      </c>
      <c r="C1778">
        <v>2024</v>
      </c>
      <c r="E1778">
        <v>99</v>
      </c>
      <c r="F1778">
        <v>99</v>
      </c>
      <c r="G1778">
        <v>99</v>
      </c>
      <c r="H1778">
        <v>99</v>
      </c>
      <c r="I1778">
        <v>99</v>
      </c>
      <c r="J1778">
        <v>99</v>
      </c>
      <c r="K1778">
        <v>99</v>
      </c>
      <c r="L1778">
        <v>6</v>
      </c>
      <c r="M1778">
        <v>99</v>
      </c>
      <c r="N1778">
        <v>99</v>
      </c>
      <c r="O1778">
        <v>99</v>
      </c>
      <c r="P1778">
        <v>99</v>
      </c>
      <c r="Q1778">
        <v>4</v>
      </c>
      <c r="R1778">
        <v>4</v>
      </c>
      <c r="S1778">
        <v>6</v>
      </c>
      <c r="T1778">
        <v>13</v>
      </c>
      <c r="U1778">
        <v>325.05</v>
      </c>
      <c r="V1778">
        <v>100</v>
      </c>
      <c r="W1778">
        <v>100</v>
      </c>
      <c r="X1778">
        <v>0</v>
      </c>
      <c r="Y1778">
        <v>20.970157367077576</v>
      </c>
      <c r="Z1778">
        <v>0</v>
      </c>
      <c r="AA1778">
        <v>1.4142135623730951</v>
      </c>
      <c r="AC1778">
        <v>-88.008338067808822</v>
      </c>
      <c r="AE1778">
        <v>8</v>
      </c>
      <c r="AF1778">
        <v>11.277256405363676</v>
      </c>
      <c r="AG1778">
        <v>1994.25</v>
      </c>
      <c r="AH1778">
        <v>100</v>
      </c>
      <c r="AI1778">
        <v>0</v>
      </c>
      <c r="AJ1778">
        <v>244.73595465317311</v>
      </c>
      <c r="AK1778">
        <v>15.326661784798693</v>
      </c>
      <c r="AL1778">
        <v>-60.241154221220867</v>
      </c>
      <c r="AN1778">
        <v>99</v>
      </c>
      <c r="AO1778">
        <v>99</v>
      </c>
      <c r="AP1778">
        <v>7</v>
      </c>
      <c r="AQ1778">
        <v>99</v>
      </c>
      <c r="AR1778">
        <v>207.75</v>
      </c>
      <c r="AS1778">
        <v>36.267550925733872</v>
      </c>
    </row>
    <row r="1779" spans="1:45">
      <c r="A1779">
        <v>23</v>
      </c>
      <c r="B1779">
        <v>183</v>
      </c>
      <c r="C1779">
        <v>2024</v>
      </c>
      <c r="E1779">
        <v>99</v>
      </c>
      <c r="F1779">
        <v>99</v>
      </c>
      <c r="G1779">
        <v>99</v>
      </c>
      <c r="H1779">
        <v>99</v>
      </c>
      <c r="I1779">
        <v>99</v>
      </c>
      <c r="J1779">
        <v>99</v>
      </c>
      <c r="K1779">
        <v>99</v>
      </c>
      <c r="L1779">
        <v>6</v>
      </c>
      <c r="M1779">
        <v>99</v>
      </c>
      <c r="N1779">
        <v>99</v>
      </c>
      <c r="O1779">
        <v>99</v>
      </c>
      <c r="P1779">
        <v>99</v>
      </c>
      <c r="Q1779">
        <v>5</v>
      </c>
      <c r="R1779">
        <v>5</v>
      </c>
      <c r="S1779">
        <v>6</v>
      </c>
      <c r="T1779">
        <v>13</v>
      </c>
      <c r="U1779">
        <v>285.14</v>
      </c>
      <c r="V1779">
        <v>100</v>
      </c>
      <c r="W1779">
        <v>100</v>
      </c>
      <c r="X1779">
        <v>0</v>
      </c>
      <c r="Y1779">
        <v>20.053588207600527</v>
      </c>
      <c r="Z1779">
        <v>0</v>
      </c>
      <c r="AA1779">
        <v>1.8973665961010275</v>
      </c>
      <c r="AC1779">
        <v>-4.3627943800181308</v>
      </c>
      <c r="AE1779">
        <v>3.0674846625766872</v>
      </c>
      <c r="AF1779">
        <v>4.2161388483911129</v>
      </c>
      <c r="AG1779">
        <v>2689</v>
      </c>
      <c r="AH1779">
        <v>100</v>
      </c>
      <c r="AI1779">
        <v>0</v>
      </c>
      <c r="AJ1779">
        <v>1262.5319005870704</v>
      </c>
      <c r="AK1779">
        <v>-35.474979887568907</v>
      </c>
      <c r="AL1779">
        <v>2.7134370204212379</v>
      </c>
      <c r="AN1779">
        <v>99</v>
      </c>
      <c r="AO1779">
        <v>99</v>
      </c>
      <c r="AP1779">
        <v>8</v>
      </c>
      <c r="AQ1779">
        <v>99</v>
      </c>
      <c r="AR1779">
        <v>199.6</v>
      </c>
      <c r="AS1779">
        <v>35.844310039673658</v>
      </c>
    </row>
    <row r="1780" spans="1:45">
      <c r="A1780">
        <v>23</v>
      </c>
      <c r="B1780">
        <v>184</v>
      </c>
      <c r="C1780">
        <v>2024</v>
      </c>
      <c r="E1780">
        <v>99</v>
      </c>
      <c r="F1780">
        <v>99</v>
      </c>
      <c r="G1780">
        <v>99</v>
      </c>
      <c r="H1780">
        <v>99</v>
      </c>
      <c r="I1780">
        <v>99</v>
      </c>
      <c r="J1780">
        <v>99</v>
      </c>
      <c r="K1780">
        <v>99</v>
      </c>
      <c r="L1780">
        <v>6</v>
      </c>
      <c r="M1780">
        <v>99</v>
      </c>
      <c r="N1780">
        <v>99</v>
      </c>
      <c r="O1780">
        <v>99</v>
      </c>
      <c r="P1780">
        <v>99</v>
      </c>
      <c r="Q1780">
        <v>16</v>
      </c>
      <c r="R1780">
        <v>19</v>
      </c>
      <c r="S1780">
        <v>6</v>
      </c>
      <c r="T1780">
        <v>12.052631578947368</v>
      </c>
      <c r="U1780">
        <v>417.73157894736863</v>
      </c>
      <c r="V1780">
        <v>100</v>
      </c>
      <c r="W1780">
        <v>100</v>
      </c>
      <c r="X1780">
        <v>100</v>
      </c>
      <c r="Y1780">
        <v>27.42240829056194</v>
      </c>
      <c r="Z1780">
        <v>0</v>
      </c>
      <c r="AA1780">
        <v>1.190916684103656</v>
      </c>
      <c r="AC1780">
        <v>32.468812825402551</v>
      </c>
      <c r="AE1780">
        <v>1.2402088772845956</v>
      </c>
      <c r="AF1780">
        <v>1.6716935351382325</v>
      </c>
      <c r="AG1780">
        <v>2111.78947368421</v>
      </c>
      <c r="AH1780">
        <v>100</v>
      </c>
      <c r="AI1780">
        <v>0</v>
      </c>
      <c r="AJ1780">
        <v>665.12828829421846</v>
      </c>
      <c r="AK1780">
        <v>41.726433701010109</v>
      </c>
      <c r="AL1780">
        <v>-25.725944907466847</v>
      </c>
      <c r="AN1780">
        <v>99</v>
      </c>
      <c r="AO1780">
        <v>99</v>
      </c>
      <c r="AP1780">
        <v>9</v>
      </c>
      <c r="AQ1780">
        <v>99</v>
      </c>
      <c r="AR1780">
        <v>231</v>
      </c>
      <c r="AS1780">
        <v>33.884410040891254</v>
      </c>
    </row>
    <row r="1781" spans="1:45">
      <c r="A1781">
        <v>23</v>
      </c>
      <c r="B1781">
        <v>185</v>
      </c>
      <c r="C1781">
        <v>2024</v>
      </c>
      <c r="E1781">
        <v>99</v>
      </c>
      <c r="F1781">
        <v>99</v>
      </c>
      <c r="G1781">
        <v>99</v>
      </c>
      <c r="H1781">
        <v>99</v>
      </c>
      <c r="I1781">
        <v>99</v>
      </c>
      <c r="J1781">
        <v>99</v>
      </c>
      <c r="K1781">
        <v>99</v>
      </c>
      <c r="L1781">
        <v>6</v>
      </c>
      <c r="M1781">
        <v>99</v>
      </c>
      <c r="N1781">
        <v>99</v>
      </c>
      <c r="O1781">
        <v>99</v>
      </c>
      <c r="P1781">
        <v>99</v>
      </c>
      <c r="R1781">
        <v>0</v>
      </c>
      <c r="AN1781">
        <v>99</v>
      </c>
      <c r="AO1781">
        <v>99</v>
      </c>
      <c r="AP1781">
        <v>10</v>
      </c>
      <c r="AQ1781">
        <v>99</v>
      </c>
    </row>
    <row r="1782" spans="1:45">
      <c r="A1782">
        <v>23</v>
      </c>
      <c r="B1782">
        <v>186</v>
      </c>
      <c r="C1782">
        <v>2024</v>
      </c>
      <c r="E1782">
        <v>99</v>
      </c>
      <c r="F1782">
        <v>99</v>
      </c>
      <c r="G1782">
        <v>99</v>
      </c>
      <c r="H1782">
        <v>99</v>
      </c>
      <c r="I1782">
        <v>99</v>
      </c>
      <c r="J1782">
        <v>99</v>
      </c>
      <c r="K1782">
        <v>99</v>
      </c>
      <c r="L1782">
        <v>6</v>
      </c>
      <c r="M1782">
        <v>99</v>
      </c>
      <c r="N1782">
        <v>99</v>
      </c>
      <c r="O1782">
        <v>99</v>
      </c>
      <c r="P1782">
        <v>99</v>
      </c>
      <c r="Q1782">
        <v>3</v>
      </c>
      <c r="R1782">
        <v>3</v>
      </c>
      <c r="S1782">
        <v>6</v>
      </c>
      <c r="T1782">
        <v>12.333333333333336</v>
      </c>
      <c r="U1782">
        <v>369.93333333333345</v>
      </c>
      <c r="V1782">
        <v>100</v>
      </c>
      <c r="W1782">
        <v>100</v>
      </c>
      <c r="X1782">
        <v>66.666666666666686</v>
      </c>
      <c r="Y1782">
        <v>24.03571416778658</v>
      </c>
      <c r="Z1782">
        <v>0</v>
      </c>
      <c r="AA1782">
        <v>0.94280904158205681</v>
      </c>
      <c r="AC1782">
        <v>78.058425044129308</v>
      </c>
      <c r="AE1782">
        <v>3.1578947368421058</v>
      </c>
      <c r="AF1782">
        <v>3.8459272607558073</v>
      </c>
      <c r="AG1782">
        <v>1838.6666666666672</v>
      </c>
      <c r="AH1782">
        <v>100</v>
      </c>
      <c r="AI1782">
        <v>0</v>
      </c>
      <c r="AJ1782">
        <v>180.82465416959977</v>
      </c>
      <c r="AK1782">
        <v>-79.402299885057616</v>
      </c>
      <c r="AL1782">
        <v>-23.984127668840955</v>
      </c>
      <c r="AN1782">
        <v>99</v>
      </c>
      <c r="AO1782">
        <v>99</v>
      </c>
      <c r="AP1782">
        <v>11</v>
      </c>
      <c r="AQ1782">
        <v>99</v>
      </c>
      <c r="AR1782">
        <v>222.6666666666666</v>
      </c>
      <c r="AS1782">
        <v>33.478784928434344</v>
      </c>
    </row>
    <row r="1783" spans="1:45">
      <c r="A1783">
        <v>23</v>
      </c>
      <c r="B1783">
        <v>187</v>
      </c>
      <c r="C1783">
        <v>2024</v>
      </c>
      <c r="E1783">
        <v>99</v>
      </c>
      <c r="F1783">
        <v>99</v>
      </c>
      <c r="G1783">
        <v>99</v>
      </c>
      <c r="H1783">
        <v>99</v>
      </c>
      <c r="I1783">
        <v>99</v>
      </c>
      <c r="J1783">
        <v>99</v>
      </c>
      <c r="K1783">
        <v>99</v>
      </c>
      <c r="L1783">
        <v>6</v>
      </c>
      <c r="M1783">
        <v>99</v>
      </c>
      <c r="N1783">
        <v>99</v>
      </c>
      <c r="O1783">
        <v>99</v>
      </c>
      <c r="P1783">
        <v>99</v>
      </c>
      <c r="R1783">
        <v>0</v>
      </c>
      <c r="AN1783">
        <v>99</v>
      </c>
      <c r="AO1783">
        <v>99</v>
      </c>
      <c r="AP1783">
        <v>12</v>
      </c>
      <c r="AQ1783">
        <v>99</v>
      </c>
    </row>
    <row r="1784" spans="1:45">
      <c r="A1784">
        <v>23</v>
      </c>
      <c r="B1784">
        <v>188</v>
      </c>
      <c r="C1784">
        <v>2024</v>
      </c>
      <c r="E1784">
        <v>99</v>
      </c>
      <c r="F1784">
        <v>99</v>
      </c>
      <c r="G1784">
        <v>99</v>
      </c>
      <c r="H1784">
        <v>99</v>
      </c>
      <c r="I1784">
        <v>99</v>
      </c>
      <c r="J1784">
        <v>99</v>
      </c>
      <c r="K1784">
        <v>99</v>
      </c>
      <c r="L1784">
        <v>6</v>
      </c>
      <c r="M1784">
        <v>99</v>
      </c>
      <c r="N1784">
        <v>99</v>
      </c>
      <c r="O1784">
        <v>99</v>
      </c>
      <c r="P1784">
        <v>99</v>
      </c>
      <c r="Q1784">
        <v>23</v>
      </c>
      <c r="R1784">
        <v>26</v>
      </c>
      <c r="S1784">
        <v>6</v>
      </c>
      <c r="T1784">
        <v>9.0769230769230784</v>
      </c>
      <c r="U1784">
        <v>384.57307692307694</v>
      </c>
      <c r="V1784">
        <v>100</v>
      </c>
      <c r="W1784">
        <v>92.307692307692321</v>
      </c>
      <c r="X1784">
        <v>96.153846153846175</v>
      </c>
      <c r="Y1784">
        <v>27.688730805318656</v>
      </c>
      <c r="Z1784">
        <v>0</v>
      </c>
      <c r="AA1784">
        <v>1.3846153846153904</v>
      </c>
      <c r="AC1784">
        <v>26.630754585909482</v>
      </c>
      <c r="AE1784">
        <v>11.111111111111112</v>
      </c>
      <c r="AF1784">
        <v>13.344196704421556</v>
      </c>
      <c r="AG1784">
        <v>2007.8076923076928</v>
      </c>
      <c r="AH1784">
        <v>100</v>
      </c>
      <c r="AI1784">
        <v>0</v>
      </c>
      <c r="AJ1784">
        <v>340.46789289839722</v>
      </c>
      <c r="AK1784">
        <v>-1.8962201707626176</v>
      </c>
      <c r="AL1784">
        <v>48.049763430361558</v>
      </c>
      <c r="AN1784">
        <v>99</v>
      </c>
      <c r="AO1784">
        <v>99</v>
      </c>
      <c r="AP1784">
        <v>13</v>
      </c>
      <c r="AQ1784">
        <v>99</v>
      </c>
      <c r="AR1784">
        <v>227.07692307692304</v>
      </c>
      <c r="AS1784">
        <v>32.813308950598405</v>
      </c>
    </row>
    <row r="1785" spans="1:45">
      <c r="A1785">
        <v>23</v>
      </c>
      <c r="B1785">
        <v>189</v>
      </c>
      <c r="C1785">
        <v>2024</v>
      </c>
      <c r="E1785">
        <v>99</v>
      </c>
      <c r="F1785">
        <v>99</v>
      </c>
      <c r="G1785">
        <v>99</v>
      </c>
      <c r="H1785">
        <v>99</v>
      </c>
      <c r="I1785">
        <v>99</v>
      </c>
      <c r="J1785">
        <v>99</v>
      </c>
      <c r="K1785">
        <v>99</v>
      </c>
      <c r="L1785">
        <v>6</v>
      </c>
      <c r="M1785">
        <v>99</v>
      </c>
      <c r="N1785">
        <v>99</v>
      </c>
      <c r="O1785">
        <v>99</v>
      </c>
      <c r="P1785">
        <v>99</v>
      </c>
      <c r="R1785">
        <v>0</v>
      </c>
      <c r="AN1785">
        <v>99</v>
      </c>
      <c r="AO1785">
        <v>99</v>
      </c>
      <c r="AP1785">
        <v>14</v>
      </c>
      <c r="AQ1785">
        <v>99</v>
      </c>
    </row>
    <row r="1786" spans="1:45">
      <c r="A1786">
        <v>23</v>
      </c>
      <c r="B1786">
        <v>190</v>
      </c>
      <c r="C1786">
        <v>2024</v>
      </c>
      <c r="E1786">
        <v>99</v>
      </c>
      <c r="F1786">
        <v>99</v>
      </c>
      <c r="G1786">
        <v>99</v>
      </c>
      <c r="H1786">
        <v>99</v>
      </c>
      <c r="I1786">
        <v>99</v>
      </c>
      <c r="J1786">
        <v>99</v>
      </c>
      <c r="K1786">
        <v>99</v>
      </c>
      <c r="L1786">
        <v>6</v>
      </c>
      <c r="M1786">
        <v>99</v>
      </c>
      <c r="N1786">
        <v>99</v>
      </c>
      <c r="O1786">
        <v>99</v>
      </c>
      <c r="P1786">
        <v>99</v>
      </c>
      <c r="R1786">
        <v>0</v>
      </c>
      <c r="AN1786">
        <v>99</v>
      </c>
      <c r="AO1786">
        <v>99</v>
      </c>
      <c r="AP1786">
        <v>15</v>
      </c>
      <c r="AQ1786">
        <v>99</v>
      </c>
    </row>
    <row r="1787" spans="1:45">
      <c r="A1787">
        <v>23</v>
      </c>
      <c r="B1787">
        <v>191</v>
      </c>
      <c r="C1787">
        <v>2024</v>
      </c>
      <c r="E1787">
        <v>99</v>
      </c>
      <c r="F1787">
        <v>99</v>
      </c>
      <c r="G1787">
        <v>99</v>
      </c>
      <c r="H1787">
        <v>99</v>
      </c>
      <c r="I1787">
        <v>99</v>
      </c>
      <c r="J1787">
        <v>99</v>
      </c>
      <c r="K1787">
        <v>99</v>
      </c>
      <c r="L1787">
        <v>6</v>
      </c>
      <c r="M1787">
        <v>99</v>
      </c>
      <c r="N1787">
        <v>99</v>
      </c>
      <c r="O1787">
        <v>99</v>
      </c>
      <c r="P1787">
        <v>99</v>
      </c>
      <c r="R1787">
        <v>0</v>
      </c>
      <c r="AN1787">
        <v>99</v>
      </c>
      <c r="AO1787">
        <v>99</v>
      </c>
      <c r="AP1787">
        <v>16</v>
      </c>
      <c r="AQ1787">
        <v>99</v>
      </c>
    </row>
    <row r="1788" spans="1:45">
      <c r="A1788">
        <v>23</v>
      </c>
      <c r="B1788">
        <v>192</v>
      </c>
      <c r="C1788">
        <v>2024</v>
      </c>
      <c r="E1788">
        <v>99</v>
      </c>
      <c r="F1788">
        <v>99</v>
      </c>
      <c r="G1788">
        <v>99</v>
      </c>
      <c r="H1788">
        <v>99</v>
      </c>
      <c r="I1788">
        <v>99</v>
      </c>
      <c r="J1788">
        <v>99</v>
      </c>
      <c r="K1788">
        <v>99</v>
      </c>
      <c r="L1788">
        <v>6</v>
      </c>
      <c r="M1788">
        <v>99</v>
      </c>
      <c r="N1788">
        <v>99</v>
      </c>
      <c r="O1788">
        <v>99</v>
      </c>
      <c r="P1788">
        <v>99</v>
      </c>
      <c r="R1788">
        <v>0</v>
      </c>
      <c r="AN1788">
        <v>99</v>
      </c>
      <c r="AO1788">
        <v>99</v>
      </c>
      <c r="AP1788">
        <v>17</v>
      </c>
      <c r="AQ1788">
        <v>99</v>
      </c>
    </row>
    <row r="1789" spans="1:45">
      <c r="A1789">
        <v>23</v>
      </c>
      <c r="B1789">
        <v>193</v>
      </c>
      <c r="C1789">
        <v>2024</v>
      </c>
      <c r="E1789">
        <v>99</v>
      </c>
      <c r="F1789">
        <v>99</v>
      </c>
      <c r="G1789">
        <v>99</v>
      </c>
      <c r="H1789">
        <v>99</v>
      </c>
      <c r="I1789">
        <v>99</v>
      </c>
      <c r="J1789">
        <v>99</v>
      </c>
      <c r="K1789">
        <v>99</v>
      </c>
      <c r="L1789">
        <v>6</v>
      </c>
      <c r="M1789">
        <v>99</v>
      </c>
      <c r="N1789">
        <v>99</v>
      </c>
      <c r="O1789">
        <v>99</v>
      </c>
      <c r="P1789">
        <v>99</v>
      </c>
      <c r="Q1789">
        <v>334</v>
      </c>
      <c r="R1789">
        <v>467</v>
      </c>
      <c r="S1789">
        <v>6</v>
      </c>
      <c r="T1789">
        <v>11.573875802997859</v>
      </c>
      <c r="U1789">
        <v>343.87430406852201</v>
      </c>
      <c r="V1789">
        <v>100</v>
      </c>
      <c r="W1789">
        <v>99.78586723768737</v>
      </c>
      <c r="X1789">
        <v>40.471092077087803</v>
      </c>
      <c r="Y1789">
        <v>30.740796977632328</v>
      </c>
      <c r="Z1789">
        <v>0</v>
      </c>
      <c r="AA1789">
        <v>1.6595717339227836</v>
      </c>
      <c r="AC1789">
        <v>6.8608808598101199</v>
      </c>
      <c r="AE1789">
        <v>23.268560039860496</v>
      </c>
      <c r="AF1789">
        <v>24.486627138815329</v>
      </c>
      <c r="AG1789">
        <v>2633.4689507494645</v>
      </c>
      <c r="AH1789">
        <v>100</v>
      </c>
      <c r="AI1789">
        <v>100</v>
      </c>
      <c r="AJ1789">
        <v>848.48705294455215</v>
      </c>
      <c r="AK1789">
        <v>-0.31307425393674038</v>
      </c>
      <c r="AL1789">
        <v>5.230932523046266</v>
      </c>
      <c r="AN1789">
        <v>99</v>
      </c>
      <c r="AO1789">
        <v>99</v>
      </c>
      <c r="AP1789">
        <v>21</v>
      </c>
      <c r="AQ1789">
        <v>99</v>
      </c>
      <c r="AR1789">
        <v>217.76659528907925</v>
      </c>
      <c r="AS1789">
        <v>33.247287878303126</v>
      </c>
    </row>
    <row r="1790" spans="1:45">
      <c r="A1790">
        <v>23</v>
      </c>
      <c r="B1790">
        <v>194</v>
      </c>
      <c r="C1790">
        <v>2024</v>
      </c>
      <c r="E1790">
        <v>99</v>
      </c>
      <c r="F1790">
        <v>99</v>
      </c>
      <c r="G1790">
        <v>99</v>
      </c>
      <c r="H1790">
        <v>99</v>
      </c>
      <c r="I1790">
        <v>99</v>
      </c>
      <c r="J1790">
        <v>99</v>
      </c>
      <c r="K1790">
        <v>99</v>
      </c>
      <c r="L1790">
        <v>6</v>
      </c>
      <c r="M1790">
        <v>99</v>
      </c>
      <c r="N1790">
        <v>99</v>
      </c>
      <c r="O1790">
        <v>99</v>
      </c>
      <c r="P1790">
        <v>99</v>
      </c>
      <c r="Q1790">
        <v>514</v>
      </c>
      <c r="R1790">
        <v>882</v>
      </c>
      <c r="S1790">
        <v>6</v>
      </c>
      <c r="T1790">
        <v>7.5804988662131523</v>
      </c>
      <c r="U1790">
        <v>349.72074829931955</v>
      </c>
      <c r="V1790">
        <v>100</v>
      </c>
      <c r="W1790">
        <v>75.396825396825392</v>
      </c>
      <c r="X1790">
        <v>49.773242630385504</v>
      </c>
      <c r="Y1790">
        <v>29.371996209739251</v>
      </c>
      <c r="Z1790">
        <v>0</v>
      </c>
      <c r="AA1790">
        <v>1.7762557694174375</v>
      </c>
      <c r="AC1790">
        <v>16.391906501310576</v>
      </c>
      <c r="AE1790">
        <v>26.502403846153847</v>
      </c>
      <c r="AF1790">
        <v>25.28819755071844</v>
      </c>
      <c r="AG1790">
        <v>2694.0419501133783</v>
      </c>
      <c r="AH1790">
        <v>100</v>
      </c>
      <c r="AI1790">
        <v>100</v>
      </c>
      <c r="AJ1790">
        <v>974.36362710849619</v>
      </c>
      <c r="AK1790">
        <v>13.813907986359462</v>
      </c>
      <c r="AL1790">
        <v>-2.0404583954640958</v>
      </c>
      <c r="AN1790">
        <v>99</v>
      </c>
      <c r="AO1790">
        <v>99</v>
      </c>
      <c r="AP1790">
        <v>22</v>
      </c>
      <c r="AQ1790">
        <v>99</v>
      </c>
      <c r="AR1790">
        <v>223.23129251700684</v>
      </c>
      <c r="AS1790">
        <v>31.407333794736822</v>
      </c>
    </row>
    <row r="1791" spans="1:45">
      <c r="A1791">
        <v>23</v>
      </c>
      <c r="B1791">
        <v>195</v>
      </c>
      <c r="C1791">
        <v>2024</v>
      </c>
      <c r="E1791">
        <v>99</v>
      </c>
      <c r="F1791">
        <v>99</v>
      </c>
      <c r="G1791">
        <v>99</v>
      </c>
      <c r="H1791">
        <v>99</v>
      </c>
      <c r="I1791">
        <v>99</v>
      </c>
      <c r="J1791">
        <v>99</v>
      </c>
      <c r="K1791">
        <v>99</v>
      </c>
      <c r="L1791">
        <v>6</v>
      </c>
      <c r="M1791">
        <v>99</v>
      </c>
      <c r="N1791">
        <v>99</v>
      </c>
      <c r="O1791">
        <v>99</v>
      </c>
      <c r="P1791">
        <v>99</v>
      </c>
      <c r="Q1791">
        <v>249</v>
      </c>
      <c r="R1791">
        <v>358</v>
      </c>
      <c r="S1791">
        <v>6</v>
      </c>
      <c r="T1791">
        <v>10.829608938547484</v>
      </c>
      <c r="U1791">
        <v>326.44385474860354</v>
      </c>
      <c r="V1791">
        <v>100</v>
      </c>
      <c r="W1791">
        <v>99.441340782122879</v>
      </c>
      <c r="X1791">
        <v>21.508379888268159</v>
      </c>
      <c r="Y1791">
        <v>32.178709323778499</v>
      </c>
      <c r="Z1791">
        <v>0</v>
      </c>
      <c r="AA1791">
        <v>1.6751604152747173</v>
      </c>
      <c r="AC1791">
        <v>10.476188915396211</v>
      </c>
      <c r="AE1791">
        <v>21.096051856216857</v>
      </c>
      <c r="AF1791">
        <v>22.171326082325024</v>
      </c>
      <c r="AG1791">
        <v>2529.4720670391062</v>
      </c>
      <c r="AH1791">
        <v>100</v>
      </c>
      <c r="AI1791">
        <v>100</v>
      </c>
      <c r="AJ1791">
        <v>900.37631366167614</v>
      </c>
      <c r="AK1791">
        <v>11.97225745957329</v>
      </c>
      <c r="AL1791">
        <v>5.5129390638239606</v>
      </c>
      <c r="AN1791">
        <v>99</v>
      </c>
      <c r="AO1791">
        <v>99</v>
      </c>
      <c r="AP1791">
        <v>23</v>
      </c>
      <c r="AQ1791">
        <v>99</v>
      </c>
      <c r="AR1791">
        <v>214.91340782122913</v>
      </c>
      <c r="AS1791">
        <v>32.834243251120853</v>
      </c>
    </row>
    <row r="1792" spans="1:45">
      <c r="A1792">
        <v>23</v>
      </c>
      <c r="B1792">
        <v>196</v>
      </c>
      <c r="C1792">
        <v>2024</v>
      </c>
      <c r="E1792">
        <v>99</v>
      </c>
      <c r="F1792">
        <v>99</v>
      </c>
      <c r="G1792">
        <v>99</v>
      </c>
      <c r="H1792">
        <v>99</v>
      </c>
      <c r="I1792">
        <v>99</v>
      </c>
      <c r="J1792">
        <v>99</v>
      </c>
      <c r="K1792">
        <v>99</v>
      </c>
      <c r="L1792">
        <v>6</v>
      </c>
      <c r="M1792">
        <v>99</v>
      </c>
      <c r="N1792">
        <v>99</v>
      </c>
      <c r="O1792">
        <v>99</v>
      </c>
      <c r="P1792">
        <v>99</v>
      </c>
      <c r="Q1792">
        <v>276</v>
      </c>
      <c r="R1792">
        <v>436</v>
      </c>
      <c r="S1792">
        <v>6</v>
      </c>
      <c r="T1792">
        <v>7.0344036697247692</v>
      </c>
      <c r="U1792">
        <v>319.76330275229384</v>
      </c>
      <c r="V1792">
        <v>100</v>
      </c>
      <c r="W1792">
        <v>57.798165137614696</v>
      </c>
      <c r="X1792">
        <v>13.761467889908259</v>
      </c>
      <c r="Y1792">
        <v>29.294918182058662</v>
      </c>
      <c r="Z1792">
        <v>0</v>
      </c>
      <c r="AA1792">
        <v>2.0377649796480726</v>
      </c>
      <c r="AC1792">
        <v>30.63775924090919</v>
      </c>
      <c r="AE1792">
        <v>19.525302283922972</v>
      </c>
      <c r="AF1792">
        <v>18.00453700984551</v>
      </c>
      <c r="AG1792">
        <v>2733.871559633028</v>
      </c>
      <c r="AH1792">
        <v>100</v>
      </c>
      <c r="AI1792">
        <v>100</v>
      </c>
      <c r="AJ1792">
        <v>1040.0585582571737</v>
      </c>
      <c r="AK1792">
        <v>8.2539415485091308</v>
      </c>
      <c r="AL1792">
        <v>-8.6276219103159608</v>
      </c>
      <c r="AN1792">
        <v>99</v>
      </c>
      <c r="AO1792">
        <v>99</v>
      </c>
      <c r="AP1792">
        <v>24</v>
      </c>
      <c r="AQ1792">
        <v>99</v>
      </c>
      <c r="AR1792">
        <v>217.76605504587152</v>
      </c>
      <c r="AS1792">
        <v>30.918710113020321</v>
      </c>
    </row>
    <row r="1793" spans="1:45">
      <c r="A1793">
        <v>23</v>
      </c>
      <c r="B1793">
        <v>197</v>
      </c>
      <c r="C1793">
        <v>2024</v>
      </c>
      <c r="E1793">
        <v>99</v>
      </c>
      <c r="F1793">
        <v>99</v>
      </c>
      <c r="G1793">
        <v>99</v>
      </c>
      <c r="H1793">
        <v>99</v>
      </c>
      <c r="I1793">
        <v>99</v>
      </c>
      <c r="J1793">
        <v>99</v>
      </c>
      <c r="K1793">
        <v>99</v>
      </c>
      <c r="L1793">
        <v>6</v>
      </c>
      <c r="M1793">
        <v>99</v>
      </c>
      <c r="N1793">
        <v>99</v>
      </c>
      <c r="O1793">
        <v>99</v>
      </c>
      <c r="P1793">
        <v>99</v>
      </c>
      <c r="Q1793">
        <v>133</v>
      </c>
      <c r="R1793">
        <v>200</v>
      </c>
      <c r="S1793">
        <v>6</v>
      </c>
      <c r="T1793">
        <v>8.0299999999999994</v>
      </c>
      <c r="U1793">
        <v>353.24099999999999</v>
      </c>
      <c r="V1793">
        <v>100</v>
      </c>
      <c r="W1793">
        <v>84.5</v>
      </c>
      <c r="X1793">
        <v>53.5</v>
      </c>
      <c r="Y1793">
        <v>27.192403700297703</v>
      </c>
      <c r="Z1793">
        <v>0</v>
      </c>
      <c r="AA1793">
        <v>1.645934385083442</v>
      </c>
      <c r="AC1793">
        <v>23.66733866193518</v>
      </c>
      <c r="AE1793">
        <v>23.094688221709003</v>
      </c>
      <c r="AF1793">
        <v>24.411770193868609</v>
      </c>
      <c r="AG1793">
        <v>2544.0100000000002</v>
      </c>
      <c r="AH1793">
        <v>100</v>
      </c>
      <c r="AI1793">
        <v>100</v>
      </c>
      <c r="AJ1793">
        <v>828.86692532637551</v>
      </c>
      <c r="AK1793">
        <v>15.903270022057091</v>
      </c>
      <c r="AL1793">
        <v>-9.3244870160923217</v>
      </c>
      <c r="AN1793">
        <v>99</v>
      </c>
      <c r="AO1793">
        <v>99</v>
      </c>
      <c r="AP1793">
        <v>25</v>
      </c>
      <c r="AQ1793">
        <v>99</v>
      </c>
      <c r="AR1793">
        <v>222.595</v>
      </c>
      <c r="AS1793">
        <v>31.997339146101567</v>
      </c>
    </row>
    <row r="1794" spans="1:45">
      <c r="A1794">
        <v>23</v>
      </c>
      <c r="B1794">
        <v>198</v>
      </c>
      <c r="C1794">
        <v>2024</v>
      </c>
      <c r="E1794">
        <v>99</v>
      </c>
      <c r="F1794">
        <v>99</v>
      </c>
      <c r="G1794">
        <v>99</v>
      </c>
      <c r="H1794">
        <v>99</v>
      </c>
      <c r="I1794">
        <v>99</v>
      </c>
      <c r="J1794">
        <v>99</v>
      </c>
      <c r="K1794">
        <v>99</v>
      </c>
      <c r="L1794">
        <v>6</v>
      </c>
      <c r="M1794">
        <v>99</v>
      </c>
      <c r="N1794">
        <v>99</v>
      </c>
      <c r="O1794">
        <v>99</v>
      </c>
      <c r="P1794">
        <v>99</v>
      </c>
      <c r="Q1794">
        <v>15</v>
      </c>
      <c r="R1794">
        <v>30</v>
      </c>
      <c r="S1794">
        <v>6</v>
      </c>
      <c r="T1794">
        <v>6.0333333333333332</v>
      </c>
      <c r="U1794">
        <v>366.07333333333327</v>
      </c>
      <c r="V1794">
        <v>100</v>
      </c>
      <c r="W1794">
        <v>43.333333333333343</v>
      </c>
      <c r="X1794">
        <v>70</v>
      </c>
      <c r="Y1794">
        <v>29.804081748796488</v>
      </c>
      <c r="Z1794">
        <v>0</v>
      </c>
      <c r="AA1794">
        <v>2.1367160680716473</v>
      </c>
      <c r="AC1794">
        <v>19.368197582810097</v>
      </c>
      <c r="AE1794">
        <v>33.707865168539328</v>
      </c>
      <c r="AF1794">
        <v>32.279891128629302</v>
      </c>
      <c r="AG1794">
        <v>2938.3333333333335</v>
      </c>
      <c r="AH1794">
        <v>100</v>
      </c>
      <c r="AI1794">
        <v>100</v>
      </c>
      <c r="AJ1794">
        <v>1348.6394213758133</v>
      </c>
      <c r="AK1794">
        <v>16.206971287354829</v>
      </c>
      <c r="AL1794">
        <v>-8.8240049132793281</v>
      </c>
      <c r="AN1794">
        <v>99</v>
      </c>
      <c r="AO1794">
        <v>99</v>
      </c>
      <c r="AP1794">
        <v>26</v>
      </c>
      <c r="AQ1794">
        <v>99</v>
      </c>
      <c r="AR1794">
        <v>227.53333333333339</v>
      </c>
      <c r="AS1794">
        <v>31.066490021670809</v>
      </c>
    </row>
    <row r="1795" spans="1:45">
      <c r="A1795">
        <v>23</v>
      </c>
      <c r="B1795">
        <v>199</v>
      </c>
      <c r="C1795">
        <v>2024</v>
      </c>
      <c r="E1795">
        <v>99</v>
      </c>
      <c r="F1795">
        <v>99</v>
      </c>
      <c r="G1795">
        <v>99</v>
      </c>
      <c r="H1795">
        <v>99</v>
      </c>
      <c r="I1795">
        <v>99</v>
      </c>
      <c r="J1795">
        <v>99</v>
      </c>
      <c r="K1795">
        <v>99</v>
      </c>
      <c r="L1795">
        <v>6</v>
      </c>
      <c r="M1795">
        <v>99</v>
      </c>
      <c r="N1795">
        <v>99</v>
      </c>
      <c r="O1795">
        <v>99</v>
      </c>
      <c r="P1795">
        <v>99</v>
      </c>
      <c r="Q1795">
        <v>28</v>
      </c>
      <c r="R1795">
        <v>40</v>
      </c>
      <c r="S1795">
        <v>6</v>
      </c>
      <c r="T1795">
        <v>10.725</v>
      </c>
      <c r="U1795">
        <v>269.14</v>
      </c>
      <c r="V1795">
        <v>100</v>
      </c>
      <c r="W1795">
        <v>100</v>
      </c>
      <c r="X1795">
        <v>0</v>
      </c>
      <c r="Y1795">
        <v>26.214907972373577</v>
      </c>
      <c r="Z1795">
        <v>0</v>
      </c>
      <c r="AA1795">
        <v>1.7886796806583372</v>
      </c>
      <c r="AC1795">
        <v>13.992300607306801</v>
      </c>
      <c r="AE1795">
        <v>12.422360248447204</v>
      </c>
      <c r="AF1795">
        <v>15.505577519966012</v>
      </c>
      <c r="AG1795">
        <v>3225.55</v>
      </c>
      <c r="AH1795">
        <v>100</v>
      </c>
      <c r="AI1795">
        <v>100</v>
      </c>
      <c r="AJ1795">
        <v>966.72139083605566</v>
      </c>
      <c r="AK1795">
        <v>12.65086887437368</v>
      </c>
      <c r="AL1795">
        <v>10.0541165589445</v>
      </c>
      <c r="AN1795">
        <v>99</v>
      </c>
      <c r="AO1795">
        <v>99</v>
      </c>
      <c r="AP1795">
        <v>27</v>
      </c>
      <c r="AQ1795">
        <v>99</v>
      </c>
      <c r="AR1795">
        <v>197.82499999999999</v>
      </c>
      <c r="AS1795">
        <v>34.669130761061226</v>
      </c>
    </row>
    <row r="1796" spans="1:45">
      <c r="A1796">
        <v>23</v>
      </c>
      <c r="B1796">
        <v>200</v>
      </c>
      <c r="C1796">
        <v>2024</v>
      </c>
      <c r="E1796">
        <v>99</v>
      </c>
      <c r="F1796">
        <v>99</v>
      </c>
      <c r="G1796">
        <v>99</v>
      </c>
      <c r="H1796">
        <v>99</v>
      </c>
      <c r="I1796">
        <v>99</v>
      </c>
      <c r="J1796">
        <v>99</v>
      </c>
      <c r="K1796">
        <v>99</v>
      </c>
      <c r="L1796">
        <v>6</v>
      </c>
      <c r="M1796">
        <v>99</v>
      </c>
      <c r="N1796">
        <v>99</v>
      </c>
      <c r="O1796">
        <v>99</v>
      </c>
      <c r="P1796">
        <v>99</v>
      </c>
      <c r="Q1796">
        <v>30</v>
      </c>
      <c r="R1796">
        <v>39</v>
      </c>
      <c r="S1796">
        <v>6</v>
      </c>
      <c r="T1796">
        <v>9.4358974358974379</v>
      </c>
      <c r="U1796">
        <v>317.37948717948723</v>
      </c>
      <c r="V1796">
        <v>100</v>
      </c>
      <c r="W1796">
        <v>97.435897435897445</v>
      </c>
      <c r="X1796">
        <v>10.256410256410255</v>
      </c>
      <c r="Y1796">
        <v>26.422195210408841</v>
      </c>
      <c r="Z1796">
        <v>0</v>
      </c>
      <c r="AA1796">
        <v>1.5156427390904219</v>
      </c>
      <c r="AC1796">
        <v>6.7196521271224396</v>
      </c>
      <c r="AE1796">
        <v>16.738197424892704</v>
      </c>
      <c r="AF1796">
        <v>19.549862589632628</v>
      </c>
      <c r="AG1796">
        <v>2756.4871794871801</v>
      </c>
      <c r="AH1796">
        <v>100</v>
      </c>
      <c r="AI1796">
        <v>100</v>
      </c>
      <c r="AJ1796">
        <v>1169.3504633966202</v>
      </c>
      <c r="AK1796">
        <v>-19.395151307573794</v>
      </c>
      <c r="AL1796">
        <v>7.0843326715367425</v>
      </c>
      <c r="AN1796">
        <v>99</v>
      </c>
      <c r="AO1796">
        <v>99</v>
      </c>
      <c r="AP1796">
        <v>28</v>
      </c>
      <c r="AQ1796">
        <v>99</v>
      </c>
      <c r="AR1796">
        <v>211.94871794871796</v>
      </c>
      <c r="AS1796">
        <v>33.311376642185003</v>
      </c>
    </row>
    <row r="1797" spans="1:45">
      <c r="A1797">
        <v>23</v>
      </c>
      <c r="B1797">
        <v>201</v>
      </c>
      <c r="C1797">
        <v>2024</v>
      </c>
      <c r="E1797">
        <v>99</v>
      </c>
      <c r="F1797">
        <v>99</v>
      </c>
      <c r="G1797">
        <v>99</v>
      </c>
      <c r="H1797">
        <v>99</v>
      </c>
      <c r="I1797">
        <v>99</v>
      </c>
      <c r="J1797">
        <v>99</v>
      </c>
      <c r="K1797">
        <v>99</v>
      </c>
      <c r="L1797">
        <v>6</v>
      </c>
      <c r="M1797">
        <v>99</v>
      </c>
      <c r="N1797">
        <v>99</v>
      </c>
      <c r="O1797">
        <v>99</v>
      </c>
      <c r="P1797">
        <v>99</v>
      </c>
      <c r="Q1797">
        <v>14</v>
      </c>
      <c r="R1797">
        <v>16</v>
      </c>
      <c r="S1797">
        <v>6</v>
      </c>
      <c r="T1797">
        <v>11.9375</v>
      </c>
      <c r="U1797">
        <v>194.7</v>
      </c>
      <c r="V1797">
        <v>100</v>
      </c>
      <c r="W1797">
        <v>100</v>
      </c>
      <c r="X1797">
        <v>0</v>
      </c>
      <c r="Y1797">
        <v>33.656314414980216</v>
      </c>
      <c r="Z1797">
        <v>0</v>
      </c>
      <c r="AA1797">
        <v>1.8864235340983213</v>
      </c>
      <c r="AC1797">
        <v>6.3297306274070158</v>
      </c>
      <c r="AE1797">
        <v>9.0395480225988667</v>
      </c>
      <c r="AF1797">
        <v>11.327299766923501</v>
      </c>
      <c r="AG1797">
        <v>2491.75</v>
      </c>
      <c r="AH1797">
        <v>100</v>
      </c>
      <c r="AI1797">
        <v>100</v>
      </c>
      <c r="AJ1797">
        <v>595.51065271748075</v>
      </c>
      <c r="AK1797">
        <v>36.009350013043651</v>
      </c>
      <c r="AL1797">
        <v>30.369978308858727</v>
      </c>
      <c r="AN1797">
        <v>99</v>
      </c>
      <c r="AO1797">
        <v>99</v>
      </c>
      <c r="AP1797">
        <v>29</v>
      </c>
      <c r="AQ1797">
        <v>99</v>
      </c>
      <c r="AR1797">
        <v>175.4375</v>
      </c>
      <c r="AS1797">
        <v>35.789934439006743</v>
      </c>
    </row>
    <row r="1798" spans="1:45">
      <c r="A1798">
        <v>23</v>
      </c>
      <c r="B1798">
        <v>202</v>
      </c>
      <c r="C1798">
        <v>2024</v>
      </c>
      <c r="E1798">
        <v>99</v>
      </c>
      <c r="F1798">
        <v>99</v>
      </c>
      <c r="G1798">
        <v>99</v>
      </c>
      <c r="H1798">
        <v>99</v>
      </c>
      <c r="I1798">
        <v>99</v>
      </c>
      <c r="J1798">
        <v>99</v>
      </c>
      <c r="K1798">
        <v>99</v>
      </c>
      <c r="L1798">
        <v>6</v>
      </c>
      <c r="M1798">
        <v>99</v>
      </c>
      <c r="N1798">
        <v>99</v>
      </c>
      <c r="O1798">
        <v>99</v>
      </c>
      <c r="P1798">
        <v>99</v>
      </c>
      <c r="Q1798">
        <v>2</v>
      </c>
      <c r="R1798">
        <v>3</v>
      </c>
      <c r="S1798">
        <v>6</v>
      </c>
      <c r="T1798">
        <v>3.3333333333333344</v>
      </c>
      <c r="U1798">
        <v>315</v>
      </c>
      <c r="V1798">
        <v>100</v>
      </c>
      <c r="W1798">
        <v>0</v>
      </c>
      <c r="X1798">
        <v>0</v>
      </c>
      <c r="Y1798">
        <v>15.060101814618676</v>
      </c>
      <c r="Z1798">
        <v>0</v>
      </c>
      <c r="AA1798">
        <v>0.4714045207910309</v>
      </c>
      <c r="AC1798">
        <v>-95.782741137932874</v>
      </c>
      <c r="AE1798">
        <v>21.428571428571423</v>
      </c>
      <c r="AF1798">
        <v>21.902885618264001</v>
      </c>
      <c r="AG1798">
        <v>3155.6666666666665</v>
      </c>
      <c r="AH1798">
        <v>100</v>
      </c>
      <c r="AI1798">
        <v>100</v>
      </c>
      <c r="AJ1798">
        <v>293.53515784125511</v>
      </c>
      <c r="AK1798">
        <v>83.052279303687428</v>
      </c>
      <c r="AL1798">
        <v>-95.554376495625903</v>
      </c>
      <c r="AN1798">
        <v>99</v>
      </c>
      <c r="AO1798">
        <v>99</v>
      </c>
      <c r="AP1798">
        <v>30</v>
      </c>
      <c r="AQ1798">
        <v>99</v>
      </c>
      <c r="AR1798">
        <v>217.3333333333334</v>
      </c>
      <c r="AS1798">
        <v>30.729105528396321</v>
      </c>
    </row>
    <row r="1799" spans="1:45">
      <c r="A1799">
        <v>23</v>
      </c>
      <c r="B1799">
        <v>203</v>
      </c>
      <c r="C1799">
        <v>2024</v>
      </c>
      <c r="E1799">
        <v>99</v>
      </c>
      <c r="F1799">
        <v>99</v>
      </c>
      <c r="G1799">
        <v>99</v>
      </c>
      <c r="H1799">
        <v>99</v>
      </c>
      <c r="I1799">
        <v>99</v>
      </c>
      <c r="J1799">
        <v>99</v>
      </c>
      <c r="K1799">
        <v>99</v>
      </c>
      <c r="L1799">
        <v>6</v>
      </c>
      <c r="M1799">
        <v>99</v>
      </c>
      <c r="N1799">
        <v>99</v>
      </c>
      <c r="O1799">
        <v>99</v>
      </c>
      <c r="P1799">
        <v>99</v>
      </c>
      <c r="Q1799">
        <v>16</v>
      </c>
      <c r="R1799">
        <v>22</v>
      </c>
      <c r="S1799">
        <v>6</v>
      </c>
      <c r="T1799">
        <v>11.81818181818182</v>
      </c>
      <c r="U1799">
        <v>293.10909090909081</v>
      </c>
      <c r="V1799">
        <v>100</v>
      </c>
      <c r="W1799">
        <v>100</v>
      </c>
      <c r="X1799">
        <v>0</v>
      </c>
      <c r="Y1799">
        <v>24.841495875961595</v>
      </c>
      <c r="Z1799">
        <v>0</v>
      </c>
      <c r="AA1799">
        <v>1.4345212580054123</v>
      </c>
      <c r="AC1799">
        <v>9.1119625468062004</v>
      </c>
      <c r="AE1799">
        <v>29.333333333333325</v>
      </c>
      <c r="AF1799">
        <v>31.293342327346497</v>
      </c>
      <c r="AG1799">
        <v>2906.454545454546</v>
      </c>
      <c r="AH1799">
        <v>100</v>
      </c>
      <c r="AI1799">
        <v>100</v>
      </c>
      <c r="AJ1799">
        <v>885.79079857660304</v>
      </c>
      <c r="AK1799">
        <v>52.752109704805456</v>
      </c>
      <c r="AL1799">
        <v>28.648876845499142</v>
      </c>
      <c r="AN1799">
        <v>99</v>
      </c>
      <c r="AO1799">
        <v>99</v>
      </c>
      <c r="AP1799">
        <v>31</v>
      </c>
      <c r="AQ1799">
        <v>99</v>
      </c>
      <c r="AR1799">
        <v>203.81818181818181</v>
      </c>
      <c r="AS1799">
        <v>34.558761749547955</v>
      </c>
    </row>
    <row r="1800" spans="1:45">
      <c r="A1800">
        <v>23</v>
      </c>
      <c r="B1800">
        <v>204</v>
      </c>
      <c r="C1800">
        <v>2024</v>
      </c>
      <c r="E1800">
        <v>99</v>
      </c>
      <c r="F1800">
        <v>99</v>
      </c>
      <c r="G1800">
        <v>99</v>
      </c>
      <c r="H1800">
        <v>99</v>
      </c>
      <c r="I1800">
        <v>99</v>
      </c>
      <c r="J1800">
        <v>99</v>
      </c>
      <c r="K1800">
        <v>99</v>
      </c>
      <c r="L1800">
        <v>6</v>
      </c>
      <c r="M1800">
        <v>99</v>
      </c>
      <c r="N1800">
        <v>99</v>
      </c>
      <c r="O1800">
        <v>99</v>
      </c>
      <c r="P1800">
        <v>99</v>
      </c>
      <c r="R1800">
        <v>0</v>
      </c>
      <c r="AN1800">
        <v>99</v>
      </c>
      <c r="AO1800">
        <v>99</v>
      </c>
      <c r="AP1800">
        <v>32</v>
      </c>
      <c r="AQ1800">
        <v>99</v>
      </c>
    </row>
    <row r="1801" spans="1:45">
      <c r="A1801">
        <v>23</v>
      </c>
      <c r="B1801">
        <v>205</v>
      </c>
      <c r="C1801">
        <v>2024</v>
      </c>
      <c r="E1801">
        <v>99</v>
      </c>
      <c r="F1801">
        <v>99</v>
      </c>
      <c r="G1801">
        <v>99</v>
      </c>
      <c r="H1801">
        <v>99</v>
      </c>
      <c r="I1801">
        <v>99</v>
      </c>
      <c r="J1801">
        <v>99</v>
      </c>
      <c r="K1801">
        <v>99</v>
      </c>
      <c r="L1801">
        <v>6</v>
      </c>
      <c r="M1801">
        <v>99</v>
      </c>
      <c r="N1801">
        <v>99</v>
      </c>
      <c r="O1801">
        <v>99</v>
      </c>
      <c r="P1801">
        <v>99</v>
      </c>
      <c r="R1801">
        <v>0</v>
      </c>
      <c r="AN1801">
        <v>99</v>
      </c>
      <c r="AO1801">
        <v>99</v>
      </c>
      <c r="AP1801">
        <v>33</v>
      </c>
      <c r="AQ1801">
        <v>99</v>
      </c>
    </row>
    <row r="1802" spans="1:45">
      <c r="A1802">
        <v>23</v>
      </c>
      <c r="B1802">
        <v>206</v>
      </c>
      <c r="C1802">
        <v>2024</v>
      </c>
      <c r="E1802">
        <v>99</v>
      </c>
      <c r="F1802">
        <v>99</v>
      </c>
      <c r="G1802">
        <v>99</v>
      </c>
      <c r="H1802">
        <v>99</v>
      </c>
      <c r="I1802">
        <v>99</v>
      </c>
      <c r="J1802">
        <v>99</v>
      </c>
      <c r="K1802">
        <v>99</v>
      </c>
      <c r="L1802">
        <v>6</v>
      </c>
      <c r="M1802">
        <v>99</v>
      </c>
      <c r="N1802">
        <v>99</v>
      </c>
      <c r="O1802">
        <v>99</v>
      </c>
      <c r="P1802">
        <v>99</v>
      </c>
      <c r="R1802">
        <v>0</v>
      </c>
      <c r="AN1802">
        <v>99</v>
      </c>
      <c r="AO1802">
        <v>99</v>
      </c>
      <c r="AP1802">
        <v>34</v>
      </c>
      <c r="AQ1802">
        <v>99</v>
      </c>
    </row>
    <row r="1803" spans="1:45">
      <c r="A1803">
        <v>23</v>
      </c>
      <c r="B1803">
        <v>207</v>
      </c>
      <c r="C1803">
        <v>2024</v>
      </c>
      <c r="E1803">
        <v>99</v>
      </c>
      <c r="F1803">
        <v>99</v>
      </c>
      <c r="G1803">
        <v>99</v>
      </c>
      <c r="H1803">
        <v>99</v>
      </c>
      <c r="I1803">
        <v>99</v>
      </c>
      <c r="J1803">
        <v>99</v>
      </c>
      <c r="K1803">
        <v>99</v>
      </c>
      <c r="L1803">
        <v>6</v>
      </c>
      <c r="M1803">
        <v>99</v>
      </c>
      <c r="N1803">
        <v>99</v>
      </c>
      <c r="O1803">
        <v>99</v>
      </c>
      <c r="P1803">
        <v>99</v>
      </c>
      <c r="Q1803">
        <v>3</v>
      </c>
      <c r="R1803">
        <v>3</v>
      </c>
      <c r="S1803">
        <v>6</v>
      </c>
      <c r="T1803">
        <v>13.666666666666663</v>
      </c>
      <c r="U1803">
        <v>288.03333333333342</v>
      </c>
      <c r="V1803">
        <v>100</v>
      </c>
      <c r="W1803">
        <v>100</v>
      </c>
      <c r="X1803">
        <v>0</v>
      </c>
      <c r="Y1803">
        <v>33.858758919304137</v>
      </c>
      <c r="Z1803">
        <v>0</v>
      </c>
      <c r="AA1803">
        <v>0.94280904158207679</v>
      </c>
      <c r="AC1803">
        <v>-47.685164348676643</v>
      </c>
      <c r="AE1803">
        <v>50</v>
      </c>
      <c r="AF1803">
        <v>41.745978066573286</v>
      </c>
      <c r="AG1803">
        <v>3000.6666666666665</v>
      </c>
      <c r="AH1803">
        <v>100</v>
      </c>
      <c r="AI1803">
        <v>100</v>
      </c>
      <c r="AJ1803">
        <v>454.92148284682702</v>
      </c>
      <c r="AK1803">
        <v>-94.570860077185273</v>
      </c>
      <c r="AL1803">
        <v>16.527911716907525</v>
      </c>
      <c r="AN1803">
        <v>99</v>
      </c>
      <c r="AO1803">
        <v>99</v>
      </c>
      <c r="AP1803">
        <v>39</v>
      </c>
      <c r="AQ1803">
        <v>99</v>
      </c>
      <c r="AR1803">
        <v>203.33333333333337</v>
      </c>
      <c r="AS1803">
        <v>34.134195496412524</v>
      </c>
    </row>
    <row r="1804" spans="1:45">
      <c r="A1804">
        <v>23</v>
      </c>
      <c r="B1804">
        <v>208</v>
      </c>
      <c r="C1804">
        <v>2024</v>
      </c>
      <c r="E1804">
        <v>99</v>
      </c>
      <c r="F1804">
        <v>99</v>
      </c>
      <c r="G1804">
        <v>99</v>
      </c>
      <c r="H1804">
        <v>99</v>
      </c>
      <c r="I1804">
        <v>99</v>
      </c>
      <c r="J1804">
        <v>99</v>
      </c>
      <c r="K1804">
        <v>99</v>
      </c>
      <c r="L1804">
        <v>6</v>
      </c>
      <c r="M1804">
        <v>99</v>
      </c>
      <c r="N1804">
        <v>99</v>
      </c>
      <c r="O1804">
        <v>99</v>
      </c>
      <c r="P1804">
        <v>99</v>
      </c>
      <c r="R1804">
        <v>0</v>
      </c>
      <c r="AN1804">
        <v>99</v>
      </c>
      <c r="AO1804">
        <v>99</v>
      </c>
      <c r="AP1804">
        <v>40</v>
      </c>
      <c r="AQ1804">
        <v>99</v>
      </c>
    </row>
    <row r="1805" spans="1:45">
      <c r="A1805">
        <v>23</v>
      </c>
      <c r="B1805">
        <v>209</v>
      </c>
      <c r="C1805">
        <v>2024</v>
      </c>
      <c r="E1805">
        <v>99</v>
      </c>
      <c r="F1805">
        <v>99</v>
      </c>
      <c r="G1805">
        <v>99</v>
      </c>
      <c r="H1805">
        <v>99</v>
      </c>
      <c r="I1805">
        <v>99</v>
      </c>
      <c r="J1805">
        <v>99</v>
      </c>
      <c r="K1805">
        <v>99</v>
      </c>
      <c r="L1805">
        <v>6</v>
      </c>
      <c r="M1805">
        <v>99</v>
      </c>
      <c r="N1805">
        <v>99</v>
      </c>
      <c r="O1805">
        <v>99</v>
      </c>
      <c r="P1805">
        <v>99</v>
      </c>
      <c r="Q1805">
        <v>231</v>
      </c>
      <c r="R1805">
        <v>338</v>
      </c>
      <c r="S1805">
        <v>6</v>
      </c>
      <c r="T1805">
        <v>9.2396449704142007</v>
      </c>
      <c r="U1805">
        <v>347.12573964497034</v>
      </c>
      <c r="V1805">
        <v>100</v>
      </c>
      <c r="W1805">
        <v>87.278106508875737</v>
      </c>
      <c r="X1805">
        <v>43.195266272189329</v>
      </c>
      <c r="Y1805">
        <v>35.289111336086862</v>
      </c>
      <c r="Z1805">
        <v>0</v>
      </c>
      <c r="AA1805">
        <v>2.4151817390279096</v>
      </c>
      <c r="AC1805">
        <v>21.175359402290582</v>
      </c>
      <c r="AE1805">
        <v>14.727668845315904</v>
      </c>
      <c r="AF1805">
        <v>16.297725595743451</v>
      </c>
      <c r="AG1805">
        <v>2712.2840236686402</v>
      </c>
      <c r="AH1805">
        <v>100</v>
      </c>
      <c r="AI1805">
        <v>100</v>
      </c>
      <c r="AJ1805">
        <v>1044.857736039374</v>
      </c>
      <c r="AK1805">
        <v>-2.5976598109308129</v>
      </c>
      <c r="AL1805">
        <v>5.4121557949025876</v>
      </c>
      <c r="AN1805">
        <v>99</v>
      </c>
      <c r="AO1805">
        <v>99</v>
      </c>
      <c r="AP1805">
        <v>98</v>
      </c>
      <c r="AQ1805">
        <v>99</v>
      </c>
      <c r="AR1805">
        <v>220.66272189349121</v>
      </c>
      <c r="AS1805">
        <v>32.245926203515765</v>
      </c>
    </row>
    <row r="1806" spans="1:45">
      <c r="A1806">
        <v>23</v>
      </c>
      <c r="B1806">
        <v>210</v>
      </c>
      <c r="C1806">
        <v>2024</v>
      </c>
      <c r="E1806">
        <v>99</v>
      </c>
      <c r="F1806">
        <v>99</v>
      </c>
      <c r="G1806">
        <v>99</v>
      </c>
      <c r="H1806">
        <v>99</v>
      </c>
      <c r="I1806">
        <v>99</v>
      </c>
      <c r="J1806">
        <v>99</v>
      </c>
      <c r="K1806">
        <v>99</v>
      </c>
      <c r="L1806">
        <v>6</v>
      </c>
      <c r="M1806">
        <v>99</v>
      </c>
      <c r="N1806">
        <v>99</v>
      </c>
      <c r="O1806">
        <v>99</v>
      </c>
      <c r="P1806">
        <v>99</v>
      </c>
      <c r="Q1806">
        <v>19</v>
      </c>
      <c r="R1806">
        <v>24</v>
      </c>
      <c r="S1806">
        <v>6</v>
      </c>
      <c r="T1806">
        <v>10.875</v>
      </c>
      <c r="U1806">
        <v>352.25</v>
      </c>
      <c r="V1806">
        <v>100</v>
      </c>
      <c r="W1806">
        <v>95.833333333333314</v>
      </c>
      <c r="X1806">
        <v>62.5</v>
      </c>
      <c r="Y1806">
        <v>36.276335261434461</v>
      </c>
      <c r="Z1806">
        <v>0</v>
      </c>
      <c r="AA1806">
        <v>1.8554536731843596</v>
      </c>
      <c r="AC1806">
        <v>19.583173640904619</v>
      </c>
      <c r="AE1806">
        <v>8.7591240875912444</v>
      </c>
      <c r="AF1806">
        <v>10.245434758370623</v>
      </c>
      <c r="AG1806">
        <v>2451.4166666666661</v>
      </c>
      <c r="AH1806">
        <v>100</v>
      </c>
      <c r="AI1806">
        <v>0</v>
      </c>
      <c r="AJ1806">
        <v>746.57634777399505</v>
      </c>
      <c r="AK1806">
        <v>-8.1484840752740624</v>
      </c>
      <c r="AL1806">
        <v>-13.152825684012369</v>
      </c>
      <c r="AN1806">
        <v>99</v>
      </c>
      <c r="AO1806">
        <v>99</v>
      </c>
      <c r="AP1806">
        <v>99</v>
      </c>
      <c r="AQ1806">
        <v>99</v>
      </c>
      <c r="AR1806">
        <v>216.875</v>
      </c>
      <c r="AS1806">
        <v>34.447144661124149</v>
      </c>
    </row>
    <row r="1807" spans="1:45">
      <c r="A1807">
        <v>23</v>
      </c>
      <c r="B1807">
        <v>211</v>
      </c>
      <c r="C1807">
        <v>2024</v>
      </c>
      <c r="E1807">
        <v>99</v>
      </c>
      <c r="F1807">
        <v>99</v>
      </c>
      <c r="G1807">
        <v>99</v>
      </c>
      <c r="H1807">
        <v>99</v>
      </c>
      <c r="I1807">
        <v>99</v>
      </c>
      <c r="J1807">
        <v>99</v>
      </c>
      <c r="K1807">
        <v>99</v>
      </c>
      <c r="L1807">
        <v>7</v>
      </c>
      <c r="M1807">
        <v>99</v>
      </c>
      <c r="N1807">
        <v>99</v>
      </c>
      <c r="O1807">
        <v>99</v>
      </c>
      <c r="P1807">
        <v>99</v>
      </c>
      <c r="Q1807">
        <v>161</v>
      </c>
      <c r="R1807">
        <v>204</v>
      </c>
      <c r="S1807">
        <v>7</v>
      </c>
      <c r="T1807">
        <v>12.691176470588236</v>
      </c>
      <c r="U1807">
        <v>428.55441176470578</v>
      </c>
      <c r="V1807">
        <v>100</v>
      </c>
      <c r="W1807">
        <v>100</v>
      </c>
      <c r="X1807">
        <v>99.509803921568675</v>
      </c>
      <c r="Y1807">
        <v>34.626487794851649</v>
      </c>
      <c r="Z1807">
        <v>0</v>
      </c>
      <c r="AA1807">
        <v>1.399481902815872</v>
      </c>
      <c r="AC1807">
        <v>28.88250704338644</v>
      </c>
      <c r="AE1807">
        <v>0.63933809702895827</v>
      </c>
      <c r="AF1807">
        <v>0.92397056770557473</v>
      </c>
      <c r="AG1807">
        <v>2188.8823529411766</v>
      </c>
      <c r="AH1807">
        <v>100</v>
      </c>
      <c r="AI1807">
        <v>0</v>
      </c>
      <c r="AJ1807">
        <v>627.64509757673602</v>
      </c>
      <c r="AK1807">
        <v>3.342727987177426</v>
      </c>
      <c r="AL1807">
        <v>-10.849103795268768</v>
      </c>
      <c r="AN1807">
        <v>99</v>
      </c>
      <c r="AO1807">
        <v>99</v>
      </c>
      <c r="AP1807">
        <v>1</v>
      </c>
      <c r="AQ1807">
        <v>99</v>
      </c>
      <c r="AR1807">
        <v>225.75</v>
      </c>
      <c r="AS1807">
        <v>37.22231748271215</v>
      </c>
    </row>
    <row r="1808" spans="1:45">
      <c r="A1808">
        <v>23</v>
      </c>
      <c r="B1808">
        <v>212</v>
      </c>
      <c r="C1808">
        <v>2024</v>
      </c>
      <c r="E1808">
        <v>99</v>
      </c>
      <c r="F1808">
        <v>99</v>
      </c>
      <c r="G1808">
        <v>99</v>
      </c>
      <c r="H1808">
        <v>99</v>
      </c>
      <c r="I1808">
        <v>99</v>
      </c>
      <c r="J1808">
        <v>99</v>
      </c>
      <c r="K1808">
        <v>99</v>
      </c>
      <c r="L1808">
        <v>7</v>
      </c>
      <c r="M1808">
        <v>99</v>
      </c>
      <c r="N1808">
        <v>99</v>
      </c>
      <c r="O1808">
        <v>99</v>
      </c>
      <c r="P1808">
        <v>99</v>
      </c>
      <c r="Q1808">
        <v>1</v>
      </c>
      <c r="R1808">
        <v>1</v>
      </c>
      <c r="S1808">
        <v>7</v>
      </c>
      <c r="T1808">
        <v>11</v>
      </c>
      <c r="U1808">
        <v>327.90000000000009</v>
      </c>
      <c r="V1808">
        <v>100</v>
      </c>
      <c r="W1808">
        <v>100</v>
      </c>
      <c r="X1808">
        <v>0</v>
      </c>
      <c r="Y1808">
        <v>0</v>
      </c>
      <c r="Z1808">
        <v>0</v>
      </c>
      <c r="AA1808">
        <v>0</v>
      </c>
      <c r="AE1808">
        <v>0.1953125</v>
      </c>
      <c r="AF1808">
        <v>0.30387165291722362</v>
      </c>
      <c r="AG1808">
        <v>1479</v>
      </c>
      <c r="AH1808">
        <v>100</v>
      </c>
      <c r="AI1808">
        <v>0</v>
      </c>
      <c r="AJ1808">
        <v>0</v>
      </c>
      <c r="AN1808">
        <v>99</v>
      </c>
      <c r="AO1808">
        <v>99</v>
      </c>
      <c r="AP1808">
        <v>2</v>
      </c>
      <c r="AQ1808">
        <v>99</v>
      </c>
      <c r="AR1808">
        <v>203</v>
      </c>
      <c r="AS1808">
        <v>39.208996743382023</v>
      </c>
    </row>
    <row r="1809" spans="1:45">
      <c r="A1809">
        <v>23</v>
      </c>
      <c r="B1809">
        <v>213</v>
      </c>
      <c r="C1809">
        <v>2024</v>
      </c>
      <c r="E1809">
        <v>99</v>
      </c>
      <c r="F1809">
        <v>99</v>
      </c>
      <c r="G1809">
        <v>99</v>
      </c>
      <c r="H1809">
        <v>99</v>
      </c>
      <c r="I1809">
        <v>99</v>
      </c>
      <c r="J1809">
        <v>99</v>
      </c>
      <c r="K1809">
        <v>99</v>
      </c>
      <c r="L1809">
        <v>7</v>
      </c>
      <c r="M1809">
        <v>99</v>
      </c>
      <c r="N1809">
        <v>99</v>
      </c>
      <c r="O1809">
        <v>99</v>
      </c>
      <c r="P1809">
        <v>99</v>
      </c>
      <c r="Q1809">
        <v>3</v>
      </c>
      <c r="R1809">
        <v>3</v>
      </c>
      <c r="S1809">
        <v>7</v>
      </c>
      <c r="T1809">
        <v>13.333333333333337</v>
      </c>
      <c r="U1809">
        <v>357.26666666666654</v>
      </c>
      <c r="V1809">
        <v>100</v>
      </c>
      <c r="W1809">
        <v>100</v>
      </c>
      <c r="X1809">
        <v>66.666666666666686</v>
      </c>
      <c r="Y1809">
        <v>33.047877726447886</v>
      </c>
      <c r="Z1809">
        <v>0</v>
      </c>
      <c r="AA1809">
        <v>1.6996731711975916</v>
      </c>
      <c r="AC1809">
        <v>94.671921198758881</v>
      </c>
      <c r="AE1809">
        <v>0.93457943925233611</v>
      </c>
      <c r="AF1809">
        <v>1.5173974043698437</v>
      </c>
      <c r="AG1809">
        <v>1791.3333333333328</v>
      </c>
      <c r="AH1809">
        <v>100</v>
      </c>
      <c r="AI1809">
        <v>0</v>
      </c>
      <c r="AJ1809">
        <v>70.627347551940787</v>
      </c>
      <c r="AK1809">
        <v>81.834150867564475</v>
      </c>
      <c r="AL1809">
        <v>95.98379814973103</v>
      </c>
      <c r="AN1809">
        <v>99</v>
      </c>
      <c r="AO1809">
        <v>99</v>
      </c>
      <c r="AP1809">
        <v>3</v>
      </c>
      <c r="AQ1809">
        <v>99</v>
      </c>
      <c r="AR1809">
        <v>207.66666666666663</v>
      </c>
      <c r="AS1809">
        <v>39.830164278098074</v>
      </c>
    </row>
    <row r="1810" spans="1:45">
      <c r="A1810">
        <v>23</v>
      </c>
      <c r="B1810">
        <v>214</v>
      </c>
      <c r="C1810">
        <v>2024</v>
      </c>
      <c r="E1810">
        <v>99</v>
      </c>
      <c r="F1810">
        <v>99</v>
      </c>
      <c r="G1810">
        <v>99</v>
      </c>
      <c r="H1810">
        <v>99</v>
      </c>
      <c r="I1810">
        <v>99</v>
      </c>
      <c r="J1810">
        <v>99</v>
      </c>
      <c r="K1810">
        <v>99</v>
      </c>
      <c r="L1810">
        <v>7</v>
      </c>
      <c r="M1810">
        <v>99</v>
      </c>
      <c r="N1810">
        <v>99</v>
      </c>
      <c r="O1810">
        <v>99</v>
      </c>
      <c r="P1810">
        <v>99</v>
      </c>
      <c r="Q1810">
        <v>2</v>
      </c>
      <c r="R1810">
        <v>2</v>
      </c>
      <c r="S1810">
        <v>7</v>
      </c>
      <c r="T1810">
        <v>14.5</v>
      </c>
      <c r="U1810">
        <v>352.05</v>
      </c>
      <c r="V1810">
        <v>100</v>
      </c>
      <c r="W1810">
        <v>100</v>
      </c>
      <c r="X1810">
        <v>100</v>
      </c>
      <c r="Y1810">
        <v>1.9499999999976123</v>
      </c>
      <c r="Z1810">
        <v>0</v>
      </c>
      <c r="AA1810">
        <v>0.5</v>
      </c>
      <c r="AC1810">
        <v>-100.00000000015976</v>
      </c>
      <c r="AE1810">
        <v>2.1978021978021971</v>
      </c>
      <c r="AF1810">
        <v>3.2461215739609495</v>
      </c>
      <c r="AG1810">
        <v>1754.5</v>
      </c>
      <c r="AH1810">
        <v>100</v>
      </c>
      <c r="AI1810">
        <v>0</v>
      </c>
      <c r="AJ1810">
        <v>172.5</v>
      </c>
      <c r="AK1810">
        <v>-100.00000000008788</v>
      </c>
      <c r="AL1810">
        <v>100</v>
      </c>
      <c r="AN1810">
        <v>99</v>
      </c>
      <c r="AO1810">
        <v>99</v>
      </c>
      <c r="AP1810">
        <v>4</v>
      </c>
      <c r="AQ1810">
        <v>99</v>
      </c>
      <c r="AR1810">
        <v>207</v>
      </c>
      <c r="AS1810">
        <v>39.687768233944361</v>
      </c>
    </row>
    <row r="1811" spans="1:45">
      <c r="A1811">
        <v>23</v>
      </c>
      <c r="B1811">
        <v>215</v>
      </c>
      <c r="C1811">
        <v>2024</v>
      </c>
      <c r="E1811">
        <v>99</v>
      </c>
      <c r="F1811">
        <v>99</v>
      </c>
      <c r="G1811">
        <v>99</v>
      </c>
      <c r="H1811">
        <v>99</v>
      </c>
      <c r="I1811">
        <v>99</v>
      </c>
      <c r="J1811">
        <v>99</v>
      </c>
      <c r="K1811">
        <v>99</v>
      </c>
      <c r="L1811">
        <v>7</v>
      </c>
      <c r="M1811">
        <v>99</v>
      </c>
      <c r="N1811">
        <v>99</v>
      </c>
      <c r="O1811">
        <v>99</v>
      </c>
      <c r="P1811">
        <v>99</v>
      </c>
      <c r="Q1811">
        <v>1</v>
      </c>
      <c r="R1811">
        <v>1</v>
      </c>
      <c r="S1811">
        <v>7</v>
      </c>
      <c r="T1811">
        <v>14</v>
      </c>
      <c r="U1811">
        <v>256.8</v>
      </c>
      <c r="V1811">
        <v>100</v>
      </c>
      <c r="W1811">
        <v>100</v>
      </c>
      <c r="X1811">
        <v>0</v>
      </c>
      <c r="Y1811">
        <v>0</v>
      </c>
      <c r="Z1811">
        <v>0</v>
      </c>
      <c r="AA1811">
        <v>0</v>
      </c>
      <c r="AE1811">
        <v>1.9607843137254899</v>
      </c>
      <c r="AF1811">
        <v>2.1862761791248082</v>
      </c>
      <c r="AG1811">
        <v>2268</v>
      </c>
      <c r="AH1811">
        <v>100</v>
      </c>
      <c r="AI1811">
        <v>0</v>
      </c>
      <c r="AJ1811">
        <v>0</v>
      </c>
      <c r="AN1811">
        <v>99</v>
      </c>
      <c r="AO1811">
        <v>99</v>
      </c>
      <c r="AP1811">
        <v>5</v>
      </c>
      <c r="AQ1811">
        <v>99</v>
      </c>
      <c r="AR1811">
        <v>186</v>
      </c>
      <c r="AS1811">
        <v>39.938733671740287</v>
      </c>
    </row>
    <row r="1812" spans="1:45">
      <c r="A1812">
        <v>23</v>
      </c>
      <c r="B1812">
        <v>216</v>
      </c>
      <c r="C1812">
        <v>2024</v>
      </c>
      <c r="E1812">
        <v>99</v>
      </c>
      <c r="F1812">
        <v>99</v>
      </c>
      <c r="G1812">
        <v>99</v>
      </c>
      <c r="H1812">
        <v>99</v>
      </c>
      <c r="I1812">
        <v>99</v>
      </c>
      <c r="J1812">
        <v>99</v>
      </c>
      <c r="K1812">
        <v>99</v>
      </c>
      <c r="L1812">
        <v>7</v>
      </c>
      <c r="M1812">
        <v>99</v>
      </c>
      <c r="N1812">
        <v>99</v>
      </c>
      <c r="O1812">
        <v>99</v>
      </c>
      <c r="P1812">
        <v>99</v>
      </c>
      <c r="Q1812">
        <v>1</v>
      </c>
      <c r="R1812">
        <v>1</v>
      </c>
      <c r="S1812">
        <v>7</v>
      </c>
      <c r="T1812">
        <v>12</v>
      </c>
      <c r="U1812">
        <v>351.40000000000009</v>
      </c>
      <c r="V1812">
        <v>100</v>
      </c>
      <c r="W1812">
        <v>100</v>
      </c>
      <c r="X1812">
        <v>100</v>
      </c>
      <c r="Y1812">
        <v>0</v>
      </c>
      <c r="Z1812">
        <v>0</v>
      </c>
      <c r="AA1812">
        <v>0</v>
      </c>
      <c r="AE1812">
        <v>1.7241379310344827</v>
      </c>
      <c r="AF1812">
        <v>2.3775211263793889</v>
      </c>
      <c r="AG1812">
        <v>3374</v>
      </c>
      <c r="AH1812">
        <v>100</v>
      </c>
      <c r="AI1812">
        <v>0</v>
      </c>
      <c r="AJ1812">
        <v>0</v>
      </c>
      <c r="AN1812">
        <v>99</v>
      </c>
      <c r="AO1812">
        <v>99</v>
      </c>
      <c r="AP1812">
        <v>6</v>
      </c>
      <c r="AQ1812">
        <v>99</v>
      </c>
      <c r="AR1812">
        <v>209</v>
      </c>
      <c r="AS1812">
        <v>38.447513502909125</v>
      </c>
    </row>
    <row r="1813" spans="1:45">
      <c r="A1813">
        <v>23</v>
      </c>
      <c r="B1813">
        <v>217</v>
      </c>
      <c r="C1813">
        <v>2024</v>
      </c>
      <c r="E1813">
        <v>99</v>
      </c>
      <c r="F1813">
        <v>99</v>
      </c>
      <c r="G1813">
        <v>99</v>
      </c>
      <c r="H1813">
        <v>99</v>
      </c>
      <c r="I1813">
        <v>99</v>
      </c>
      <c r="J1813">
        <v>99</v>
      </c>
      <c r="K1813">
        <v>99</v>
      </c>
      <c r="L1813">
        <v>7</v>
      </c>
      <c r="M1813">
        <v>99</v>
      </c>
      <c r="N1813">
        <v>99</v>
      </c>
      <c r="O1813">
        <v>99</v>
      </c>
      <c r="P1813">
        <v>99</v>
      </c>
      <c r="Q1813">
        <v>1</v>
      </c>
      <c r="R1813">
        <v>1</v>
      </c>
      <c r="S1813">
        <v>7</v>
      </c>
      <c r="T1813">
        <v>15</v>
      </c>
      <c r="U1813">
        <v>310.7</v>
      </c>
      <c r="V1813">
        <v>100</v>
      </c>
      <c r="W1813">
        <v>100</v>
      </c>
      <c r="X1813">
        <v>0</v>
      </c>
      <c r="Y1813">
        <v>0</v>
      </c>
      <c r="Z1813">
        <v>0</v>
      </c>
      <c r="AA1813">
        <v>0</v>
      </c>
      <c r="AE1813">
        <v>2</v>
      </c>
      <c r="AF1813">
        <v>2.6948496886221314</v>
      </c>
      <c r="AG1813">
        <v>3610</v>
      </c>
      <c r="AH1813">
        <v>100</v>
      </c>
      <c r="AI1813">
        <v>0</v>
      </c>
      <c r="AJ1813">
        <v>0</v>
      </c>
      <c r="AN1813">
        <v>99</v>
      </c>
      <c r="AO1813">
        <v>99</v>
      </c>
      <c r="AP1813">
        <v>7</v>
      </c>
      <c r="AQ1813">
        <v>99</v>
      </c>
      <c r="AR1813">
        <v>197</v>
      </c>
      <c r="AS1813">
        <v>40.678198434530259</v>
      </c>
    </row>
    <row r="1814" spans="1:45">
      <c r="A1814">
        <v>23</v>
      </c>
      <c r="B1814">
        <v>218</v>
      </c>
      <c r="C1814">
        <v>2024</v>
      </c>
      <c r="E1814">
        <v>99</v>
      </c>
      <c r="F1814">
        <v>99</v>
      </c>
      <c r="G1814">
        <v>99</v>
      </c>
      <c r="H1814">
        <v>99</v>
      </c>
      <c r="I1814">
        <v>99</v>
      </c>
      <c r="J1814">
        <v>99</v>
      </c>
      <c r="K1814">
        <v>99</v>
      </c>
      <c r="L1814">
        <v>7</v>
      </c>
      <c r="M1814">
        <v>99</v>
      </c>
      <c r="N1814">
        <v>99</v>
      </c>
      <c r="O1814">
        <v>99</v>
      </c>
      <c r="P1814">
        <v>99</v>
      </c>
      <c r="Q1814">
        <v>1</v>
      </c>
      <c r="R1814">
        <v>3</v>
      </c>
      <c r="S1814">
        <v>7</v>
      </c>
      <c r="T1814">
        <v>12.666666666666664</v>
      </c>
      <c r="U1814">
        <v>310.96666666666675</v>
      </c>
      <c r="V1814">
        <v>100</v>
      </c>
      <c r="W1814">
        <v>100</v>
      </c>
      <c r="X1814">
        <v>0</v>
      </c>
      <c r="Y1814">
        <v>8.6880505421066232</v>
      </c>
      <c r="Z1814">
        <v>0</v>
      </c>
      <c r="AA1814">
        <v>0.47140452079105849</v>
      </c>
      <c r="AC1814">
        <v>66.467216686914583</v>
      </c>
      <c r="AE1814">
        <v>1.8404907975460123</v>
      </c>
      <c r="AF1814">
        <v>2.7588103609904397</v>
      </c>
      <c r="AG1814">
        <v>1993.3333333333328</v>
      </c>
      <c r="AH1814">
        <v>100</v>
      </c>
      <c r="AI1814">
        <v>0</v>
      </c>
      <c r="AJ1814">
        <v>543.77528038294997</v>
      </c>
      <c r="AK1814">
        <v>-60.430689856855601</v>
      </c>
      <c r="AL1814">
        <v>-99.694711853740003</v>
      </c>
      <c r="AN1814">
        <v>99</v>
      </c>
      <c r="AO1814">
        <v>99</v>
      </c>
      <c r="AP1814">
        <v>8</v>
      </c>
      <c r="AQ1814">
        <v>99</v>
      </c>
      <c r="AR1814">
        <v>199.33333333333337</v>
      </c>
      <c r="AS1814">
        <v>39.277694779308945</v>
      </c>
    </row>
    <row r="1815" spans="1:45">
      <c r="A1815">
        <v>23</v>
      </c>
      <c r="B1815">
        <v>219</v>
      </c>
      <c r="C1815">
        <v>2024</v>
      </c>
      <c r="E1815">
        <v>99</v>
      </c>
      <c r="F1815">
        <v>99</v>
      </c>
      <c r="G1815">
        <v>99</v>
      </c>
      <c r="H1815">
        <v>99</v>
      </c>
      <c r="I1815">
        <v>99</v>
      </c>
      <c r="J1815">
        <v>99</v>
      </c>
      <c r="K1815">
        <v>99</v>
      </c>
      <c r="L1815">
        <v>7</v>
      </c>
      <c r="M1815">
        <v>99</v>
      </c>
      <c r="N1815">
        <v>99</v>
      </c>
      <c r="O1815">
        <v>99</v>
      </c>
      <c r="P1815">
        <v>99</v>
      </c>
      <c r="Q1815">
        <v>10</v>
      </c>
      <c r="R1815">
        <v>14</v>
      </c>
      <c r="S1815">
        <v>7</v>
      </c>
      <c r="T1815">
        <v>12.571428571428569</v>
      </c>
      <c r="U1815">
        <v>468.02142857142883</v>
      </c>
      <c r="V1815">
        <v>100</v>
      </c>
      <c r="W1815">
        <v>100</v>
      </c>
      <c r="X1815">
        <v>100</v>
      </c>
      <c r="Y1815">
        <v>23.89480453306572</v>
      </c>
      <c r="Z1815">
        <v>0</v>
      </c>
      <c r="AA1815">
        <v>0.90350790290525629</v>
      </c>
      <c r="AC1815">
        <v>-23.117248913853999</v>
      </c>
      <c r="AE1815">
        <v>0.91383812010443877</v>
      </c>
      <c r="AF1815">
        <v>1.3800649561272336</v>
      </c>
      <c r="AG1815">
        <v>2042</v>
      </c>
      <c r="AH1815">
        <v>100</v>
      </c>
      <c r="AI1815">
        <v>0</v>
      </c>
      <c r="AJ1815">
        <v>319.06940579486098</v>
      </c>
      <c r="AK1815">
        <v>33.698961082134097</v>
      </c>
      <c r="AL1815">
        <v>-19.450219279470517</v>
      </c>
      <c r="AN1815">
        <v>99</v>
      </c>
      <c r="AO1815">
        <v>99</v>
      </c>
      <c r="AP1815">
        <v>9</v>
      </c>
      <c r="AQ1815">
        <v>99</v>
      </c>
      <c r="AR1815">
        <v>233.3571428571428</v>
      </c>
      <c r="AS1815">
        <v>36.85146202621759</v>
      </c>
    </row>
    <row r="1816" spans="1:45">
      <c r="A1816">
        <v>23</v>
      </c>
      <c r="B1816">
        <v>220</v>
      </c>
      <c r="C1816">
        <v>2024</v>
      </c>
      <c r="E1816">
        <v>99</v>
      </c>
      <c r="F1816">
        <v>99</v>
      </c>
      <c r="G1816">
        <v>99</v>
      </c>
      <c r="H1816">
        <v>99</v>
      </c>
      <c r="I1816">
        <v>99</v>
      </c>
      <c r="J1816">
        <v>99</v>
      </c>
      <c r="K1816">
        <v>99</v>
      </c>
      <c r="L1816">
        <v>7</v>
      </c>
      <c r="M1816">
        <v>99</v>
      </c>
      <c r="N1816">
        <v>99</v>
      </c>
      <c r="O1816">
        <v>99</v>
      </c>
      <c r="P1816">
        <v>99</v>
      </c>
      <c r="R1816">
        <v>0</v>
      </c>
      <c r="AN1816">
        <v>99</v>
      </c>
      <c r="AO1816">
        <v>99</v>
      </c>
      <c r="AP1816">
        <v>10</v>
      </c>
      <c r="AQ1816">
        <v>99</v>
      </c>
    </row>
    <row r="1817" spans="1:45">
      <c r="A1817">
        <v>23</v>
      </c>
      <c r="B1817">
        <v>221</v>
      </c>
      <c r="C1817">
        <v>2024</v>
      </c>
      <c r="E1817">
        <v>99</v>
      </c>
      <c r="F1817">
        <v>99</v>
      </c>
      <c r="G1817">
        <v>99</v>
      </c>
      <c r="H1817">
        <v>99</v>
      </c>
      <c r="I1817">
        <v>99</v>
      </c>
      <c r="J1817">
        <v>99</v>
      </c>
      <c r="K1817">
        <v>99</v>
      </c>
      <c r="L1817">
        <v>7</v>
      </c>
      <c r="M1817">
        <v>99</v>
      </c>
      <c r="N1817">
        <v>99</v>
      </c>
      <c r="O1817">
        <v>99</v>
      </c>
      <c r="P1817">
        <v>99</v>
      </c>
      <c r="Q1817">
        <v>1</v>
      </c>
      <c r="R1817">
        <v>1</v>
      </c>
      <c r="S1817">
        <v>7</v>
      </c>
      <c r="T1817">
        <v>15</v>
      </c>
      <c r="U1817">
        <v>366.1</v>
      </c>
      <c r="V1817">
        <v>100</v>
      </c>
      <c r="W1817">
        <v>100</v>
      </c>
      <c r="X1817">
        <v>100</v>
      </c>
      <c r="Y1817">
        <v>0</v>
      </c>
      <c r="Z1817">
        <v>0</v>
      </c>
      <c r="AA1817">
        <v>0</v>
      </c>
      <c r="AE1817">
        <v>1.0526315789473681</v>
      </c>
      <c r="AF1817">
        <v>1.2686916292689687</v>
      </c>
      <c r="AG1817">
        <v>3043</v>
      </c>
      <c r="AH1817">
        <v>100</v>
      </c>
      <c r="AI1817">
        <v>0</v>
      </c>
      <c r="AJ1817">
        <v>0</v>
      </c>
      <c r="AN1817">
        <v>99</v>
      </c>
      <c r="AO1817">
        <v>99</v>
      </c>
      <c r="AP1817">
        <v>11</v>
      </c>
      <c r="AQ1817">
        <v>99</v>
      </c>
      <c r="AR1817">
        <v>213</v>
      </c>
      <c r="AS1817">
        <v>37.874095949986327</v>
      </c>
    </row>
    <row r="1818" spans="1:45">
      <c r="A1818">
        <v>23</v>
      </c>
      <c r="B1818">
        <v>222</v>
      </c>
      <c r="C1818">
        <v>2024</v>
      </c>
      <c r="E1818">
        <v>99</v>
      </c>
      <c r="F1818">
        <v>99</v>
      </c>
      <c r="G1818">
        <v>99</v>
      </c>
      <c r="H1818">
        <v>99</v>
      </c>
      <c r="I1818">
        <v>99</v>
      </c>
      <c r="J1818">
        <v>99</v>
      </c>
      <c r="K1818">
        <v>99</v>
      </c>
      <c r="L1818">
        <v>7</v>
      </c>
      <c r="M1818">
        <v>99</v>
      </c>
      <c r="N1818">
        <v>99</v>
      </c>
      <c r="O1818">
        <v>99</v>
      </c>
      <c r="P1818">
        <v>99</v>
      </c>
      <c r="R1818">
        <v>0</v>
      </c>
      <c r="AN1818">
        <v>99</v>
      </c>
      <c r="AO1818">
        <v>99</v>
      </c>
      <c r="AP1818">
        <v>12</v>
      </c>
      <c r="AQ1818">
        <v>99</v>
      </c>
    </row>
    <row r="1819" spans="1:45">
      <c r="A1819">
        <v>23</v>
      </c>
      <c r="B1819">
        <v>223</v>
      </c>
      <c r="C1819">
        <v>2024</v>
      </c>
      <c r="E1819">
        <v>99</v>
      </c>
      <c r="F1819">
        <v>99</v>
      </c>
      <c r="G1819">
        <v>99</v>
      </c>
      <c r="H1819">
        <v>99</v>
      </c>
      <c r="I1819">
        <v>99</v>
      </c>
      <c r="J1819">
        <v>99</v>
      </c>
      <c r="K1819">
        <v>99</v>
      </c>
      <c r="L1819">
        <v>7</v>
      </c>
      <c r="M1819">
        <v>99</v>
      </c>
      <c r="N1819">
        <v>99</v>
      </c>
      <c r="O1819">
        <v>99</v>
      </c>
      <c r="P1819">
        <v>99</v>
      </c>
      <c r="Q1819">
        <v>5</v>
      </c>
      <c r="R1819">
        <v>5</v>
      </c>
      <c r="S1819">
        <v>7</v>
      </c>
      <c r="T1819">
        <v>9.6</v>
      </c>
      <c r="U1819">
        <v>383.7</v>
      </c>
      <c r="V1819">
        <v>100</v>
      </c>
      <c r="W1819">
        <v>100</v>
      </c>
      <c r="X1819">
        <v>100</v>
      </c>
      <c r="Y1819">
        <v>20.454143834441481</v>
      </c>
      <c r="Z1819">
        <v>0</v>
      </c>
      <c r="AA1819">
        <v>1.0198039027185617</v>
      </c>
      <c r="AC1819">
        <v>40.653493967601754</v>
      </c>
      <c r="AE1819">
        <v>2.1367521367521367</v>
      </c>
      <c r="AF1819">
        <v>2.560365777978852</v>
      </c>
      <c r="AG1819">
        <v>1997.6</v>
      </c>
      <c r="AH1819">
        <v>100</v>
      </c>
      <c r="AI1819">
        <v>0</v>
      </c>
      <c r="AJ1819">
        <v>284.5210712759262</v>
      </c>
      <c r="AK1819">
        <v>-87.717873609809132</v>
      </c>
      <c r="AL1819">
        <v>-35.208682920862373</v>
      </c>
      <c r="AN1819">
        <v>99</v>
      </c>
      <c r="AO1819">
        <v>99</v>
      </c>
      <c r="AP1819">
        <v>13</v>
      </c>
      <c r="AQ1819">
        <v>99</v>
      </c>
      <c r="AR1819">
        <v>220.4</v>
      </c>
      <c r="AS1819">
        <v>35.843694848303628</v>
      </c>
    </row>
    <row r="1820" spans="1:45">
      <c r="A1820">
        <v>23</v>
      </c>
      <c r="B1820">
        <v>224</v>
      </c>
      <c r="C1820">
        <v>2024</v>
      </c>
      <c r="E1820">
        <v>99</v>
      </c>
      <c r="F1820">
        <v>99</v>
      </c>
      <c r="G1820">
        <v>99</v>
      </c>
      <c r="H1820">
        <v>99</v>
      </c>
      <c r="I1820">
        <v>99</v>
      </c>
      <c r="J1820">
        <v>99</v>
      </c>
      <c r="K1820">
        <v>99</v>
      </c>
      <c r="L1820">
        <v>7</v>
      </c>
      <c r="M1820">
        <v>99</v>
      </c>
      <c r="N1820">
        <v>99</v>
      </c>
      <c r="O1820">
        <v>99</v>
      </c>
      <c r="P1820">
        <v>99</v>
      </c>
      <c r="R1820">
        <v>0</v>
      </c>
      <c r="AN1820">
        <v>99</v>
      </c>
      <c r="AO1820">
        <v>99</v>
      </c>
      <c r="AP1820">
        <v>14</v>
      </c>
      <c r="AQ1820">
        <v>99</v>
      </c>
    </row>
    <row r="1821" spans="1:45">
      <c r="A1821">
        <v>23</v>
      </c>
      <c r="B1821">
        <v>225</v>
      </c>
      <c r="C1821">
        <v>2024</v>
      </c>
      <c r="E1821">
        <v>99</v>
      </c>
      <c r="F1821">
        <v>99</v>
      </c>
      <c r="G1821">
        <v>99</v>
      </c>
      <c r="H1821">
        <v>99</v>
      </c>
      <c r="I1821">
        <v>99</v>
      </c>
      <c r="J1821">
        <v>99</v>
      </c>
      <c r="K1821">
        <v>99</v>
      </c>
      <c r="L1821">
        <v>7</v>
      </c>
      <c r="M1821">
        <v>99</v>
      </c>
      <c r="N1821">
        <v>99</v>
      </c>
      <c r="O1821">
        <v>99</v>
      </c>
      <c r="P1821">
        <v>99</v>
      </c>
      <c r="R1821">
        <v>0</v>
      </c>
      <c r="AN1821">
        <v>99</v>
      </c>
      <c r="AO1821">
        <v>99</v>
      </c>
      <c r="AP1821">
        <v>15</v>
      </c>
      <c r="AQ1821">
        <v>99</v>
      </c>
    </row>
    <row r="1822" spans="1:45">
      <c r="A1822">
        <v>23</v>
      </c>
      <c r="B1822">
        <v>226</v>
      </c>
      <c r="C1822">
        <v>2024</v>
      </c>
      <c r="E1822">
        <v>99</v>
      </c>
      <c r="F1822">
        <v>99</v>
      </c>
      <c r="G1822">
        <v>99</v>
      </c>
      <c r="H1822">
        <v>99</v>
      </c>
      <c r="I1822">
        <v>99</v>
      </c>
      <c r="J1822">
        <v>99</v>
      </c>
      <c r="K1822">
        <v>99</v>
      </c>
      <c r="L1822">
        <v>7</v>
      </c>
      <c r="M1822">
        <v>99</v>
      </c>
      <c r="N1822">
        <v>99</v>
      </c>
      <c r="O1822">
        <v>99</v>
      </c>
      <c r="P1822">
        <v>99</v>
      </c>
      <c r="R1822">
        <v>0</v>
      </c>
      <c r="AN1822">
        <v>99</v>
      </c>
      <c r="AO1822">
        <v>99</v>
      </c>
      <c r="AP1822">
        <v>16</v>
      </c>
      <c r="AQ1822">
        <v>99</v>
      </c>
    </row>
    <row r="1823" spans="1:45">
      <c r="A1823">
        <v>23</v>
      </c>
      <c r="B1823">
        <v>227</v>
      </c>
      <c r="C1823">
        <v>2024</v>
      </c>
      <c r="E1823">
        <v>99</v>
      </c>
      <c r="F1823">
        <v>99</v>
      </c>
      <c r="G1823">
        <v>99</v>
      </c>
      <c r="H1823">
        <v>99</v>
      </c>
      <c r="I1823">
        <v>99</v>
      </c>
      <c r="J1823">
        <v>99</v>
      </c>
      <c r="K1823">
        <v>99</v>
      </c>
      <c r="L1823">
        <v>7</v>
      </c>
      <c r="M1823">
        <v>99</v>
      </c>
      <c r="N1823">
        <v>99</v>
      </c>
      <c r="O1823">
        <v>99</v>
      </c>
      <c r="P1823">
        <v>99</v>
      </c>
      <c r="R1823">
        <v>0</v>
      </c>
      <c r="AN1823">
        <v>99</v>
      </c>
      <c r="AO1823">
        <v>99</v>
      </c>
      <c r="AP1823">
        <v>17</v>
      </c>
      <c r="AQ1823">
        <v>99</v>
      </c>
    </row>
    <row r="1824" spans="1:45">
      <c r="A1824">
        <v>23</v>
      </c>
      <c r="B1824">
        <v>228</v>
      </c>
      <c r="C1824">
        <v>2024</v>
      </c>
      <c r="E1824">
        <v>99</v>
      </c>
      <c r="F1824">
        <v>99</v>
      </c>
      <c r="G1824">
        <v>99</v>
      </c>
      <c r="H1824">
        <v>99</v>
      </c>
      <c r="I1824">
        <v>99</v>
      </c>
      <c r="J1824">
        <v>99</v>
      </c>
      <c r="K1824">
        <v>99</v>
      </c>
      <c r="L1824">
        <v>7</v>
      </c>
      <c r="M1824">
        <v>99</v>
      </c>
      <c r="N1824">
        <v>99</v>
      </c>
      <c r="O1824">
        <v>99</v>
      </c>
      <c r="P1824">
        <v>99</v>
      </c>
      <c r="Q1824">
        <v>211</v>
      </c>
      <c r="R1824">
        <v>295</v>
      </c>
      <c r="S1824">
        <v>7</v>
      </c>
      <c r="T1824">
        <v>12.95932203389831</v>
      </c>
      <c r="U1824">
        <v>383.05661016949131</v>
      </c>
      <c r="V1824">
        <v>100</v>
      </c>
      <c r="W1824">
        <v>100</v>
      </c>
      <c r="X1824">
        <v>83.72881355932202</v>
      </c>
      <c r="Y1824">
        <v>32.618320972813088</v>
      </c>
      <c r="Z1824">
        <v>0</v>
      </c>
      <c r="AA1824">
        <v>1.4350478222785423</v>
      </c>
      <c r="AC1824">
        <v>11.848978401476767</v>
      </c>
      <c r="AE1824">
        <v>14.698555057299449</v>
      </c>
      <c r="AF1824">
        <v>17.230478580778854</v>
      </c>
      <c r="AG1824">
        <v>2596.125423728814</v>
      </c>
      <c r="AH1824">
        <v>99.661016949152554</v>
      </c>
      <c r="AI1824">
        <v>100</v>
      </c>
      <c r="AJ1824">
        <v>736.61552273671589</v>
      </c>
      <c r="AK1824">
        <v>1.6146501274481111</v>
      </c>
      <c r="AL1824">
        <v>-2.4386030765314368</v>
      </c>
      <c r="AN1824">
        <v>99</v>
      </c>
      <c r="AO1824">
        <v>99</v>
      </c>
      <c r="AP1824">
        <v>21</v>
      </c>
      <c r="AQ1824">
        <v>99</v>
      </c>
      <c r="AR1824">
        <v>218.54237288135593</v>
      </c>
      <c r="AS1824">
        <v>36.652826093640257</v>
      </c>
    </row>
    <row r="1825" spans="1:45">
      <c r="A1825">
        <v>23</v>
      </c>
      <c r="B1825">
        <v>229</v>
      </c>
      <c r="C1825">
        <v>2024</v>
      </c>
      <c r="E1825">
        <v>99</v>
      </c>
      <c r="F1825">
        <v>99</v>
      </c>
      <c r="G1825">
        <v>99</v>
      </c>
      <c r="H1825">
        <v>99</v>
      </c>
      <c r="I1825">
        <v>99</v>
      </c>
      <c r="J1825">
        <v>99</v>
      </c>
      <c r="K1825">
        <v>99</v>
      </c>
      <c r="L1825">
        <v>7</v>
      </c>
      <c r="M1825">
        <v>99</v>
      </c>
      <c r="N1825">
        <v>99</v>
      </c>
      <c r="O1825">
        <v>99</v>
      </c>
      <c r="P1825">
        <v>99</v>
      </c>
      <c r="Q1825">
        <v>471</v>
      </c>
      <c r="R1825">
        <v>858</v>
      </c>
      <c r="S1825">
        <v>7</v>
      </c>
      <c r="T1825">
        <v>8.8636363636363615</v>
      </c>
      <c r="U1825">
        <v>388.11573426573392</v>
      </c>
      <c r="V1825">
        <v>100</v>
      </c>
      <c r="W1825">
        <v>92.657342657342681</v>
      </c>
      <c r="X1825">
        <v>87.412587412587385</v>
      </c>
      <c r="Y1825">
        <v>31.880998820089225</v>
      </c>
      <c r="Z1825">
        <v>0</v>
      </c>
      <c r="AA1825">
        <v>1.7729663337701451</v>
      </c>
      <c r="AC1825">
        <v>11.36045474563092</v>
      </c>
      <c r="AE1825">
        <v>25.78125</v>
      </c>
      <c r="AF1825">
        <v>27.300866338906477</v>
      </c>
      <c r="AG1825">
        <v>2673.1713286713284</v>
      </c>
      <c r="AH1825">
        <v>100</v>
      </c>
      <c r="AI1825">
        <v>100</v>
      </c>
      <c r="AJ1825">
        <v>885.50421008469618</v>
      </c>
      <c r="AK1825">
        <v>16.243287746387196</v>
      </c>
      <c r="AL1825">
        <v>-0.67741109042052561</v>
      </c>
      <c r="AN1825">
        <v>99</v>
      </c>
      <c r="AO1825">
        <v>99</v>
      </c>
      <c r="AP1825">
        <v>22</v>
      </c>
      <c r="AQ1825">
        <v>99</v>
      </c>
      <c r="AR1825">
        <v>223.983682983683</v>
      </c>
      <c r="AS1825">
        <v>34.498456537077942</v>
      </c>
    </row>
    <row r="1826" spans="1:45">
      <c r="A1826">
        <v>23</v>
      </c>
      <c r="B1826">
        <v>230</v>
      </c>
      <c r="C1826">
        <v>2024</v>
      </c>
      <c r="E1826">
        <v>99</v>
      </c>
      <c r="F1826">
        <v>99</v>
      </c>
      <c r="G1826">
        <v>99</v>
      </c>
      <c r="H1826">
        <v>99</v>
      </c>
      <c r="I1826">
        <v>99</v>
      </c>
      <c r="J1826">
        <v>99</v>
      </c>
      <c r="K1826">
        <v>99</v>
      </c>
      <c r="L1826">
        <v>7</v>
      </c>
      <c r="M1826">
        <v>99</v>
      </c>
      <c r="N1826">
        <v>99</v>
      </c>
      <c r="O1826">
        <v>99</v>
      </c>
      <c r="P1826">
        <v>99</v>
      </c>
      <c r="Q1826">
        <v>196</v>
      </c>
      <c r="R1826">
        <v>262</v>
      </c>
      <c r="S1826">
        <v>7</v>
      </c>
      <c r="T1826">
        <v>12.419847328244279</v>
      </c>
      <c r="U1826">
        <v>362.99465648854977</v>
      </c>
      <c r="V1826">
        <v>100</v>
      </c>
      <c r="W1826">
        <v>100</v>
      </c>
      <c r="X1826">
        <v>61.832061068702288</v>
      </c>
      <c r="Y1826">
        <v>35.639663582892851</v>
      </c>
      <c r="Z1826">
        <v>0</v>
      </c>
      <c r="AA1826">
        <v>1.4591338980424395</v>
      </c>
      <c r="AC1826">
        <v>6.0653219123685247</v>
      </c>
      <c r="AE1826">
        <v>15.439010017678257</v>
      </c>
      <c r="AF1826">
        <v>18.04270583483509</v>
      </c>
      <c r="AG1826">
        <v>2440.0152671755736</v>
      </c>
      <c r="AH1826">
        <v>100</v>
      </c>
      <c r="AI1826">
        <v>100</v>
      </c>
      <c r="AJ1826">
        <v>775.04527309017988</v>
      </c>
      <c r="AK1826">
        <v>3.0618487426667795</v>
      </c>
      <c r="AL1826">
        <v>7.479829926209022</v>
      </c>
      <c r="AN1826">
        <v>99</v>
      </c>
      <c r="AO1826">
        <v>99</v>
      </c>
      <c r="AP1826">
        <v>23</v>
      </c>
      <c r="AQ1826">
        <v>99</v>
      </c>
      <c r="AR1826">
        <v>215.98854961832055</v>
      </c>
      <c r="AS1826">
        <v>35.974294638752042</v>
      </c>
    </row>
    <row r="1827" spans="1:45">
      <c r="A1827">
        <v>23</v>
      </c>
      <c r="B1827">
        <v>231</v>
      </c>
      <c r="C1827">
        <v>2024</v>
      </c>
      <c r="E1827">
        <v>99</v>
      </c>
      <c r="F1827">
        <v>99</v>
      </c>
      <c r="G1827">
        <v>99</v>
      </c>
      <c r="H1827">
        <v>99</v>
      </c>
      <c r="I1827">
        <v>99</v>
      </c>
      <c r="J1827">
        <v>99</v>
      </c>
      <c r="K1827">
        <v>99</v>
      </c>
      <c r="L1827">
        <v>7</v>
      </c>
      <c r="M1827">
        <v>99</v>
      </c>
      <c r="N1827">
        <v>99</v>
      </c>
      <c r="O1827">
        <v>99</v>
      </c>
      <c r="P1827">
        <v>99</v>
      </c>
      <c r="Q1827">
        <v>338</v>
      </c>
      <c r="R1827">
        <v>597</v>
      </c>
      <c r="S1827">
        <v>7</v>
      </c>
      <c r="T1827">
        <v>8.2010050251256281</v>
      </c>
      <c r="U1827">
        <v>354.02211055276405</v>
      </c>
      <c r="V1827">
        <v>100</v>
      </c>
      <c r="W1827">
        <v>82.412060301507523</v>
      </c>
      <c r="X1827">
        <v>54.438860971524278</v>
      </c>
      <c r="Y1827">
        <v>29.495306617551929</v>
      </c>
      <c r="Z1827">
        <v>0</v>
      </c>
      <c r="AA1827">
        <v>2.0265736268308574</v>
      </c>
      <c r="AC1827">
        <v>21.317298201973205</v>
      </c>
      <c r="AE1827">
        <v>26.735333631885354</v>
      </c>
      <c r="AF1827">
        <v>27.294275169672961</v>
      </c>
      <c r="AG1827">
        <v>2753.5510887772198</v>
      </c>
      <c r="AH1827">
        <v>100</v>
      </c>
      <c r="AI1827">
        <v>100</v>
      </c>
      <c r="AJ1827">
        <v>1003.0588941893606</v>
      </c>
      <c r="AK1827">
        <v>15.486263829214122</v>
      </c>
      <c r="AL1827">
        <v>-2.5285932770392296</v>
      </c>
      <c r="AN1827">
        <v>99</v>
      </c>
      <c r="AO1827">
        <v>99</v>
      </c>
      <c r="AP1827">
        <v>24</v>
      </c>
      <c r="AQ1827">
        <v>99</v>
      </c>
      <c r="AR1827">
        <v>218.35510887772196</v>
      </c>
      <c r="AS1827">
        <v>33.964044758367621</v>
      </c>
    </row>
    <row r="1828" spans="1:45">
      <c r="A1828">
        <v>23</v>
      </c>
      <c r="B1828">
        <v>232</v>
      </c>
      <c r="C1828">
        <v>2024</v>
      </c>
      <c r="E1828">
        <v>99</v>
      </c>
      <c r="F1828">
        <v>99</v>
      </c>
      <c r="G1828">
        <v>99</v>
      </c>
      <c r="H1828">
        <v>99</v>
      </c>
      <c r="I1828">
        <v>99</v>
      </c>
      <c r="J1828">
        <v>99</v>
      </c>
      <c r="K1828">
        <v>99</v>
      </c>
      <c r="L1828">
        <v>7</v>
      </c>
      <c r="M1828">
        <v>99</v>
      </c>
      <c r="N1828">
        <v>99</v>
      </c>
      <c r="O1828">
        <v>99</v>
      </c>
      <c r="P1828">
        <v>99</v>
      </c>
      <c r="Q1828">
        <v>85</v>
      </c>
      <c r="R1828">
        <v>139</v>
      </c>
      <c r="S1828">
        <v>7</v>
      </c>
      <c r="T1828">
        <v>9.8776978417266168</v>
      </c>
      <c r="U1828">
        <v>393.54820143884871</v>
      </c>
      <c r="V1828">
        <v>100</v>
      </c>
      <c r="W1828">
        <v>98.561151079136707</v>
      </c>
      <c r="X1828">
        <v>92.08633093525178</v>
      </c>
      <c r="Y1828">
        <v>32.444257348485593</v>
      </c>
      <c r="Z1828">
        <v>0</v>
      </c>
      <c r="AA1828">
        <v>1.5843680248593712</v>
      </c>
      <c r="AC1828">
        <v>21.671047492488064</v>
      </c>
      <c r="AE1828">
        <v>16.050808314087764</v>
      </c>
      <c r="AF1828">
        <v>18.902136887694702</v>
      </c>
      <c r="AG1828">
        <v>2452.4892086330938</v>
      </c>
      <c r="AH1828">
        <v>100</v>
      </c>
      <c r="AI1828">
        <v>100</v>
      </c>
      <c r="AJ1828">
        <v>709.55043388674687</v>
      </c>
      <c r="AK1828">
        <v>7.9764591188993439</v>
      </c>
      <c r="AL1828">
        <v>5.8403838177035752</v>
      </c>
      <c r="AN1828">
        <v>99</v>
      </c>
      <c r="AO1828">
        <v>99</v>
      </c>
      <c r="AP1828">
        <v>25</v>
      </c>
      <c r="AQ1828">
        <v>99</v>
      </c>
      <c r="AR1828">
        <v>223.16546762589928</v>
      </c>
      <c r="AS1828">
        <v>35.373514658736354</v>
      </c>
    </row>
    <row r="1829" spans="1:45">
      <c r="A1829">
        <v>23</v>
      </c>
      <c r="B1829">
        <v>233</v>
      </c>
      <c r="C1829">
        <v>2024</v>
      </c>
      <c r="E1829">
        <v>99</v>
      </c>
      <c r="F1829">
        <v>99</v>
      </c>
      <c r="G1829">
        <v>99</v>
      </c>
      <c r="H1829">
        <v>99</v>
      </c>
      <c r="I1829">
        <v>99</v>
      </c>
      <c r="J1829">
        <v>99</v>
      </c>
      <c r="K1829">
        <v>99</v>
      </c>
      <c r="L1829">
        <v>7</v>
      </c>
      <c r="M1829">
        <v>99</v>
      </c>
      <c r="N1829">
        <v>99</v>
      </c>
      <c r="O1829">
        <v>99</v>
      </c>
      <c r="P1829">
        <v>99</v>
      </c>
      <c r="Q1829">
        <v>13</v>
      </c>
      <c r="R1829">
        <v>24</v>
      </c>
      <c r="S1829">
        <v>7</v>
      </c>
      <c r="T1829">
        <v>6.8333333333333313</v>
      </c>
      <c r="U1829">
        <v>417.95</v>
      </c>
      <c r="V1829">
        <v>100</v>
      </c>
      <c r="W1829">
        <v>58.33333333333335</v>
      </c>
      <c r="X1829">
        <v>95.833333333333314</v>
      </c>
      <c r="Y1829">
        <v>37.885892273157843</v>
      </c>
      <c r="Z1829">
        <v>0</v>
      </c>
      <c r="AA1829">
        <v>1.7240134054647684</v>
      </c>
      <c r="AC1829">
        <v>-49.056542915503805</v>
      </c>
      <c r="AE1829">
        <v>26.966292134831448</v>
      </c>
      <c r="AF1829">
        <v>29.483448847503674</v>
      </c>
      <c r="AG1829">
        <v>3081.8333333333335</v>
      </c>
      <c r="AH1829">
        <v>100</v>
      </c>
      <c r="AI1829">
        <v>100</v>
      </c>
      <c r="AJ1829">
        <v>1076.0736369887618</v>
      </c>
      <c r="AK1829">
        <v>-0.76033880693346301</v>
      </c>
      <c r="AL1829">
        <v>28.978398871632557</v>
      </c>
      <c r="AN1829">
        <v>99</v>
      </c>
      <c r="AO1829">
        <v>99</v>
      </c>
      <c r="AP1829">
        <v>26</v>
      </c>
      <c r="AQ1829">
        <v>99</v>
      </c>
      <c r="AR1829">
        <v>230.8333333333334</v>
      </c>
      <c r="AS1829">
        <v>33.933153692490251</v>
      </c>
    </row>
    <row r="1830" spans="1:45">
      <c r="A1830">
        <v>23</v>
      </c>
      <c r="B1830">
        <v>234</v>
      </c>
      <c r="C1830">
        <v>2024</v>
      </c>
      <c r="E1830">
        <v>99</v>
      </c>
      <c r="F1830">
        <v>99</v>
      </c>
      <c r="G1830">
        <v>99</v>
      </c>
      <c r="H1830">
        <v>99</v>
      </c>
      <c r="I1830">
        <v>99</v>
      </c>
      <c r="J1830">
        <v>99</v>
      </c>
      <c r="K1830">
        <v>99</v>
      </c>
      <c r="L1830">
        <v>7</v>
      </c>
      <c r="M1830">
        <v>99</v>
      </c>
      <c r="N1830">
        <v>99</v>
      </c>
      <c r="O1830">
        <v>99</v>
      </c>
      <c r="P1830">
        <v>99</v>
      </c>
      <c r="Q1830">
        <v>13</v>
      </c>
      <c r="R1830">
        <v>14</v>
      </c>
      <c r="S1830">
        <v>7</v>
      </c>
      <c r="T1830">
        <v>11.857142857142859</v>
      </c>
      <c r="U1830">
        <v>291.36428571428559</v>
      </c>
      <c r="V1830">
        <v>100</v>
      </c>
      <c r="W1830">
        <v>100</v>
      </c>
      <c r="X1830">
        <v>7.1428571428571441</v>
      </c>
      <c r="Y1830">
        <v>28.377571806493261</v>
      </c>
      <c r="Z1830">
        <v>0</v>
      </c>
      <c r="AA1830">
        <v>1.1866605518454345</v>
      </c>
      <c r="AC1830">
        <v>-17.832763701076779</v>
      </c>
      <c r="AE1830">
        <v>4.3478260869565215</v>
      </c>
      <c r="AF1830">
        <v>5.8750837168103356</v>
      </c>
      <c r="AG1830">
        <v>3002.7142857142858</v>
      </c>
      <c r="AH1830">
        <v>100</v>
      </c>
      <c r="AI1830">
        <v>100</v>
      </c>
      <c r="AJ1830">
        <v>744.3690932183946</v>
      </c>
      <c r="AK1830">
        <v>35.168722572151154</v>
      </c>
      <c r="AL1830">
        <v>-62.997953300233647</v>
      </c>
      <c r="AN1830">
        <v>99</v>
      </c>
      <c r="AO1830">
        <v>99</v>
      </c>
      <c r="AP1830">
        <v>27</v>
      </c>
      <c r="AQ1830">
        <v>99</v>
      </c>
      <c r="AR1830">
        <v>196.14285714285711</v>
      </c>
      <c r="AS1830">
        <v>38.524335019957967</v>
      </c>
    </row>
    <row r="1831" spans="1:45">
      <c r="A1831">
        <v>23</v>
      </c>
      <c r="B1831">
        <v>235</v>
      </c>
      <c r="C1831">
        <v>2024</v>
      </c>
      <c r="E1831">
        <v>99</v>
      </c>
      <c r="F1831">
        <v>99</v>
      </c>
      <c r="G1831">
        <v>99</v>
      </c>
      <c r="H1831">
        <v>99</v>
      </c>
      <c r="I1831">
        <v>99</v>
      </c>
      <c r="J1831">
        <v>99</v>
      </c>
      <c r="K1831">
        <v>99</v>
      </c>
      <c r="L1831">
        <v>7</v>
      </c>
      <c r="M1831">
        <v>99</v>
      </c>
      <c r="N1831">
        <v>99</v>
      </c>
      <c r="O1831">
        <v>99</v>
      </c>
      <c r="P1831">
        <v>99</v>
      </c>
      <c r="Q1831">
        <v>16</v>
      </c>
      <c r="R1831">
        <v>19</v>
      </c>
      <c r="S1831">
        <v>7</v>
      </c>
      <c r="T1831">
        <v>11.315789473684211</v>
      </c>
      <c r="U1831">
        <v>351.77894736842114</v>
      </c>
      <c r="V1831">
        <v>100</v>
      </c>
      <c r="W1831">
        <v>100</v>
      </c>
      <c r="X1831">
        <v>47.368421052631589</v>
      </c>
      <c r="Y1831">
        <v>33.562394038995023</v>
      </c>
      <c r="Z1831">
        <v>0</v>
      </c>
      <c r="AA1831">
        <v>1.0786263964167957</v>
      </c>
      <c r="AC1831">
        <v>-13.924147559170603</v>
      </c>
      <c r="AE1831">
        <v>8.1545064377682408</v>
      </c>
      <c r="AF1831">
        <v>10.556590959345485</v>
      </c>
      <c r="AG1831">
        <v>2645.3157894736846</v>
      </c>
      <c r="AH1831">
        <v>100</v>
      </c>
      <c r="AI1831">
        <v>100</v>
      </c>
      <c r="AJ1831">
        <v>754.02597000030653</v>
      </c>
      <c r="AK1831">
        <v>-29.36945642221184</v>
      </c>
      <c r="AL1831">
        <v>12.037230375546478</v>
      </c>
      <c r="AN1831">
        <v>99</v>
      </c>
      <c r="AO1831">
        <v>99</v>
      </c>
      <c r="AP1831">
        <v>28</v>
      </c>
      <c r="AQ1831">
        <v>99</v>
      </c>
      <c r="AR1831">
        <v>211.84210526315783</v>
      </c>
      <c r="AS1831">
        <v>36.945221767791871</v>
      </c>
    </row>
    <row r="1832" spans="1:45">
      <c r="A1832">
        <v>23</v>
      </c>
      <c r="B1832">
        <v>236</v>
      </c>
      <c r="C1832">
        <v>2024</v>
      </c>
      <c r="E1832">
        <v>99</v>
      </c>
      <c r="F1832">
        <v>99</v>
      </c>
      <c r="G1832">
        <v>99</v>
      </c>
      <c r="H1832">
        <v>99</v>
      </c>
      <c r="I1832">
        <v>99</v>
      </c>
      <c r="J1832">
        <v>99</v>
      </c>
      <c r="K1832">
        <v>99</v>
      </c>
      <c r="L1832">
        <v>7</v>
      </c>
      <c r="M1832">
        <v>99</v>
      </c>
      <c r="N1832">
        <v>99</v>
      </c>
      <c r="O1832">
        <v>99</v>
      </c>
      <c r="P1832">
        <v>99</v>
      </c>
      <c r="Q1832">
        <v>4</v>
      </c>
      <c r="R1832">
        <v>4</v>
      </c>
      <c r="S1832">
        <v>7</v>
      </c>
      <c r="T1832">
        <v>13.25</v>
      </c>
      <c r="U1832">
        <v>184.77500000000001</v>
      </c>
      <c r="V1832">
        <v>100</v>
      </c>
      <c r="W1832">
        <v>100</v>
      </c>
      <c r="X1832">
        <v>0</v>
      </c>
      <c r="Y1832">
        <v>4.4471198544671493</v>
      </c>
      <c r="Z1832">
        <v>0</v>
      </c>
      <c r="AA1832">
        <v>1.299038105676658</v>
      </c>
      <c r="AC1832">
        <v>33.862859590423653</v>
      </c>
      <c r="AE1832">
        <v>2.2598870056497167</v>
      </c>
      <c r="AF1832">
        <v>2.6874702291131096</v>
      </c>
      <c r="AG1832">
        <v>2881.5</v>
      </c>
      <c r="AH1832">
        <v>100</v>
      </c>
      <c r="AI1832">
        <v>100</v>
      </c>
      <c r="AJ1832">
        <v>866.46826254629775</v>
      </c>
      <c r="AK1832">
        <v>-56.712277380837776</v>
      </c>
      <c r="AL1832">
        <v>51.007249794223512</v>
      </c>
      <c r="AN1832">
        <v>99</v>
      </c>
      <c r="AO1832">
        <v>99</v>
      </c>
      <c r="AP1832">
        <v>29</v>
      </c>
      <c r="AQ1832">
        <v>99</v>
      </c>
      <c r="AR1832">
        <v>165.75</v>
      </c>
      <c r="AS1832">
        <v>40.571944272099536</v>
      </c>
    </row>
    <row r="1833" spans="1:45">
      <c r="A1833">
        <v>23</v>
      </c>
      <c r="B1833">
        <v>237</v>
      </c>
      <c r="C1833">
        <v>2024</v>
      </c>
      <c r="E1833">
        <v>99</v>
      </c>
      <c r="F1833">
        <v>99</v>
      </c>
      <c r="G1833">
        <v>99</v>
      </c>
      <c r="H1833">
        <v>99</v>
      </c>
      <c r="I1833">
        <v>99</v>
      </c>
      <c r="J1833">
        <v>99</v>
      </c>
      <c r="K1833">
        <v>99</v>
      </c>
      <c r="L1833">
        <v>7</v>
      </c>
      <c r="M1833">
        <v>99</v>
      </c>
      <c r="N1833">
        <v>99</v>
      </c>
      <c r="O1833">
        <v>99</v>
      </c>
      <c r="P1833">
        <v>99</v>
      </c>
      <c r="Q1833">
        <v>2</v>
      </c>
      <c r="R1833">
        <v>6</v>
      </c>
      <c r="S1833">
        <v>7</v>
      </c>
      <c r="T1833">
        <v>6.5</v>
      </c>
      <c r="U1833">
        <v>343.23333333333346</v>
      </c>
      <c r="V1833">
        <v>100</v>
      </c>
      <c r="W1833">
        <v>50</v>
      </c>
      <c r="X1833">
        <v>33.333333333333343</v>
      </c>
      <c r="Y1833">
        <v>16.481066578214818</v>
      </c>
      <c r="Z1833">
        <v>0</v>
      </c>
      <c r="AA1833">
        <v>1.9790570145063195</v>
      </c>
      <c r="AC1833">
        <v>-14.307480452166059</v>
      </c>
      <c r="AE1833">
        <v>42.857142857142847</v>
      </c>
      <c r="AF1833">
        <v>47.732066288098281</v>
      </c>
      <c r="AG1833">
        <v>3134</v>
      </c>
      <c r="AH1833">
        <v>100</v>
      </c>
      <c r="AI1833">
        <v>100</v>
      </c>
      <c r="AJ1833">
        <v>1201.298186685277</v>
      </c>
      <c r="AK1833">
        <v>38.730452990730527</v>
      </c>
      <c r="AL1833">
        <v>-23.730030432127897</v>
      </c>
      <c r="AN1833">
        <v>99</v>
      </c>
      <c r="AO1833">
        <v>99</v>
      </c>
      <c r="AP1833">
        <v>30</v>
      </c>
      <c r="AQ1833">
        <v>99</v>
      </c>
      <c r="AR1833">
        <v>214.3333333333334</v>
      </c>
      <c r="AS1833">
        <v>34.885158737554228</v>
      </c>
    </row>
    <row r="1834" spans="1:45">
      <c r="A1834">
        <v>23</v>
      </c>
      <c r="B1834">
        <v>238</v>
      </c>
      <c r="C1834">
        <v>2024</v>
      </c>
      <c r="E1834">
        <v>99</v>
      </c>
      <c r="F1834">
        <v>99</v>
      </c>
      <c r="G1834">
        <v>99</v>
      </c>
      <c r="H1834">
        <v>99</v>
      </c>
      <c r="I1834">
        <v>99</v>
      </c>
      <c r="J1834">
        <v>99</v>
      </c>
      <c r="K1834">
        <v>99</v>
      </c>
      <c r="L1834">
        <v>7</v>
      </c>
      <c r="M1834">
        <v>99</v>
      </c>
      <c r="N1834">
        <v>99</v>
      </c>
      <c r="O1834">
        <v>99</v>
      </c>
      <c r="P1834">
        <v>99</v>
      </c>
      <c r="Q1834">
        <v>8</v>
      </c>
      <c r="R1834">
        <v>13</v>
      </c>
      <c r="S1834">
        <v>7</v>
      </c>
      <c r="T1834">
        <v>12.615384615384611</v>
      </c>
      <c r="U1834">
        <v>304.6153846153847</v>
      </c>
      <c r="V1834">
        <v>100</v>
      </c>
      <c r="W1834">
        <v>100</v>
      </c>
      <c r="X1834">
        <v>7.6923076923076898</v>
      </c>
      <c r="Y1834">
        <v>31.205370498184791</v>
      </c>
      <c r="Z1834">
        <v>0</v>
      </c>
      <c r="AA1834">
        <v>2.0583212554245662</v>
      </c>
      <c r="AC1834">
        <v>-1.3560590557202452</v>
      </c>
      <c r="AE1834">
        <v>17.333333333333329</v>
      </c>
      <c r="AF1834">
        <v>19.217423797576473</v>
      </c>
      <c r="AG1834">
        <v>2568.6153846153838</v>
      </c>
      <c r="AH1834">
        <v>100</v>
      </c>
      <c r="AI1834">
        <v>100</v>
      </c>
      <c r="AJ1834">
        <v>537.46521010294759</v>
      </c>
      <c r="AK1834">
        <v>-14.631896376231248</v>
      </c>
      <c r="AL1834">
        <v>-8.1348666581151257</v>
      </c>
      <c r="AN1834">
        <v>99</v>
      </c>
      <c r="AO1834">
        <v>99</v>
      </c>
      <c r="AP1834">
        <v>31</v>
      </c>
      <c r="AQ1834">
        <v>99</v>
      </c>
      <c r="AR1834">
        <v>200.07692307692312</v>
      </c>
      <c r="AS1834">
        <v>38.301201545051185</v>
      </c>
    </row>
    <row r="1835" spans="1:45">
      <c r="A1835">
        <v>23</v>
      </c>
      <c r="B1835">
        <v>239</v>
      </c>
      <c r="C1835">
        <v>2024</v>
      </c>
      <c r="E1835">
        <v>99</v>
      </c>
      <c r="F1835">
        <v>99</v>
      </c>
      <c r="G1835">
        <v>99</v>
      </c>
      <c r="H1835">
        <v>99</v>
      </c>
      <c r="I1835">
        <v>99</v>
      </c>
      <c r="J1835">
        <v>99</v>
      </c>
      <c r="K1835">
        <v>99</v>
      </c>
      <c r="L1835">
        <v>7</v>
      </c>
      <c r="M1835">
        <v>99</v>
      </c>
      <c r="N1835">
        <v>99</v>
      </c>
      <c r="O1835">
        <v>99</v>
      </c>
      <c r="P1835">
        <v>99</v>
      </c>
      <c r="R1835">
        <v>0</v>
      </c>
      <c r="AN1835">
        <v>99</v>
      </c>
      <c r="AO1835">
        <v>99</v>
      </c>
      <c r="AP1835">
        <v>32</v>
      </c>
      <c r="AQ1835">
        <v>99</v>
      </c>
    </row>
    <row r="1836" spans="1:45">
      <c r="A1836">
        <v>23</v>
      </c>
      <c r="B1836">
        <v>240</v>
      </c>
      <c r="C1836">
        <v>2024</v>
      </c>
      <c r="E1836">
        <v>99</v>
      </c>
      <c r="F1836">
        <v>99</v>
      </c>
      <c r="G1836">
        <v>99</v>
      </c>
      <c r="H1836">
        <v>99</v>
      </c>
      <c r="I1836">
        <v>99</v>
      </c>
      <c r="J1836">
        <v>99</v>
      </c>
      <c r="K1836">
        <v>99</v>
      </c>
      <c r="L1836">
        <v>7</v>
      </c>
      <c r="M1836">
        <v>99</v>
      </c>
      <c r="N1836">
        <v>99</v>
      </c>
      <c r="O1836">
        <v>99</v>
      </c>
      <c r="P1836">
        <v>99</v>
      </c>
      <c r="R1836">
        <v>0</v>
      </c>
      <c r="AN1836">
        <v>99</v>
      </c>
      <c r="AO1836">
        <v>99</v>
      </c>
      <c r="AP1836">
        <v>33</v>
      </c>
      <c r="AQ1836">
        <v>99</v>
      </c>
    </row>
    <row r="1837" spans="1:45">
      <c r="A1837">
        <v>23</v>
      </c>
      <c r="B1837">
        <v>241</v>
      </c>
      <c r="C1837">
        <v>2024</v>
      </c>
      <c r="E1837">
        <v>99</v>
      </c>
      <c r="F1837">
        <v>99</v>
      </c>
      <c r="G1837">
        <v>99</v>
      </c>
      <c r="H1837">
        <v>99</v>
      </c>
      <c r="I1837">
        <v>99</v>
      </c>
      <c r="J1837">
        <v>99</v>
      </c>
      <c r="K1837">
        <v>99</v>
      </c>
      <c r="L1837">
        <v>7</v>
      </c>
      <c r="M1837">
        <v>99</v>
      </c>
      <c r="N1837">
        <v>99</v>
      </c>
      <c r="O1837">
        <v>99</v>
      </c>
      <c r="P1837">
        <v>99</v>
      </c>
      <c r="R1837">
        <v>0</v>
      </c>
      <c r="AN1837">
        <v>99</v>
      </c>
      <c r="AO1837">
        <v>99</v>
      </c>
      <c r="AP1837">
        <v>34</v>
      </c>
      <c r="AQ1837">
        <v>99</v>
      </c>
    </row>
    <row r="1838" spans="1:45">
      <c r="A1838">
        <v>23</v>
      </c>
      <c r="B1838">
        <v>242</v>
      </c>
      <c r="C1838">
        <v>2024</v>
      </c>
      <c r="E1838">
        <v>99</v>
      </c>
      <c r="F1838">
        <v>99</v>
      </c>
      <c r="G1838">
        <v>99</v>
      </c>
      <c r="H1838">
        <v>99</v>
      </c>
      <c r="I1838">
        <v>99</v>
      </c>
      <c r="J1838">
        <v>99</v>
      </c>
      <c r="K1838">
        <v>99</v>
      </c>
      <c r="L1838">
        <v>7</v>
      </c>
      <c r="M1838">
        <v>99</v>
      </c>
      <c r="N1838">
        <v>99</v>
      </c>
      <c r="O1838">
        <v>99</v>
      </c>
      <c r="P1838">
        <v>99</v>
      </c>
      <c r="Q1838">
        <v>1</v>
      </c>
      <c r="R1838">
        <v>1</v>
      </c>
      <c r="S1838">
        <v>7</v>
      </c>
      <c r="T1838">
        <v>11</v>
      </c>
      <c r="U1838">
        <v>363.8</v>
      </c>
      <c r="V1838">
        <v>100</v>
      </c>
      <c r="W1838">
        <v>100</v>
      </c>
      <c r="X1838">
        <v>100</v>
      </c>
      <c r="Y1838">
        <v>0</v>
      </c>
      <c r="Z1838">
        <v>0</v>
      </c>
      <c r="AA1838">
        <v>0</v>
      </c>
      <c r="AE1838">
        <v>16.666666666666671</v>
      </c>
      <c r="AF1838">
        <v>17.575728296052944</v>
      </c>
      <c r="AG1838">
        <v>1756</v>
      </c>
      <c r="AH1838">
        <v>100</v>
      </c>
      <c r="AI1838">
        <v>100</v>
      </c>
      <c r="AJ1838">
        <v>0</v>
      </c>
      <c r="AN1838">
        <v>99</v>
      </c>
      <c r="AO1838">
        <v>99</v>
      </c>
      <c r="AP1838">
        <v>39</v>
      </c>
      <c r="AQ1838">
        <v>99</v>
      </c>
      <c r="AR1838">
        <v>211</v>
      </c>
      <c r="AS1838">
        <v>38.748421720363929</v>
      </c>
    </row>
    <row r="1839" spans="1:45">
      <c r="A1839">
        <v>23</v>
      </c>
      <c r="B1839">
        <v>243</v>
      </c>
      <c r="C1839">
        <v>2024</v>
      </c>
      <c r="E1839">
        <v>99</v>
      </c>
      <c r="F1839">
        <v>99</v>
      </c>
      <c r="G1839">
        <v>99</v>
      </c>
      <c r="H1839">
        <v>99</v>
      </c>
      <c r="I1839">
        <v>99</v>
      </c>
      <c r="J1839">
        <v>99</v>
      </c>
      <c r="K1839">
        <v>99</v>
      </c>
      <c r="L1839">
        <v>7</v>
      </c>
      <c r="M1839">
        <v>99</v>
      </c>
      <c r="N1839">
        <v>99</v>
      </c>
      <c r="O1839">
        <v>99</v>
      </c>
      <c r="P1839">
        <v>99</v>
      </c>
      <c r="R1839">
        <v>0</v>
      </c>
      <c r="AN1839">
        <v>99</v>
      </c>
      <c r="AO1839">
        <v>99</v>
      </c>
      <c r="AP1839">
        <v>40</v>
      </c>
      <c r="AQ1839">
        <v>99</v>
      </c>
    </row>
    <row r="1840" spans="1:45">
      <c r="A1840">
        <v>23</v>
      </c>
      <c r="B1840">
        <v>244</v>
      </c>
      <c r="C1840">
        <v>2024</v>
      </c>
      <c r="E1840">
        <v>99</v>
      </c>
      <c r="F1840">
        <v>99</v>
      </c>
      <c r="G1840">
        <v>99</v>
      </c>
      <c r="H1840">
        <v>99</v>
      </c>
      <c r="I1840">
        <v>99</v>
      </c>
      <c r="J1840">
        <v>99</v>
      </c>
      <c r="K1840">
        <v>99</v>
      </c>
      <c r="L1840">
        <v>7</v>
      </c>
      <c r="M1840">
        <v>99</v>
      </c>
      <c r="N1840">
        <v>99</v>
      </c>
      <c r="O1840">
        <v>99</v>
      </c>
      <c r="P1840">
        <v>99</v>
      </c>
      <c r="Q1840">
        <v>184</v>
      </c>
      <c r="R1840">
        <v>252</v>
      </c>
      <c r="S1840">
        <v>7</v>
      </c>
      <c r="T1840">
        <v>10.507936507936508</v>
      </c>
      <c r="U1840">
        <v>381.26150793650805</v>
      </c>
      <c r="V1840">
        <v>100</v>
      </c>
      <c r="W1840">
        <v>96.428571428571445</v>
      </c>
      <c r="X1840">
        <v>81.746031746031747</v>
      </c>
      <c r="Y1840">
        <v>35.072213294076633</v>
      </c>
      <c r="Z1840">
        <v>0</v>
      </c>
      <c r="AA1840">
        <v>2.330767404607645</v>
      </c>
      <c r="AC1840">
        <v>19.26441137532272</v>
      </c>
      <c r="AE1840">
        <v>10.980392156862749</v>
      </c>
      <c r="AF1840">
        <v>13.345872912508728</v>
      </c>
      <c r="AG1840">
        <v>2513.36507936508</v>
      </c>
      <c r="AH1840">
        <v>100</v>
      </c>
      <c r="AI1840">
        <v>100</v>
      </c>
      <c r="AJ1840">
        <v>794.04376057065247</v>
      </c>
      <c r="AK1840">
        <v>-6.1308239131198556</v>
      </c>
      <c r="AL1840">
        <v>-8.9893100891871871</v>
      </c>
      <c r="AN1840">
        <v>99</v>
      </c>
      <c r="AO1840">
        <v>99</v>
      </c>
      <c r="AP1840">
        <v>98</v>
      </c>
      <c r="AQ1840">
        <v>99</v>
      </c>
      <c r="AR1840">
        <v>220.96825396825403</v>
      </c>
      <c r="AS1840">
        <v>35.28064497554481</v>
      </c>
    </row>
    <row r="1841" spans="1:45">
      <c r="A1841">
        <v>23</v>
      </c>
      <c r="B1841">
        <v>245</v>
      </c>
      <c r="C1841">
        <v>2024</v>
      </c>
      <c r="E1841">
        <v>99</v>
      </c>
      <c r="F1841">
        <v>99</v>
      </c>
      <c r="G1841">
        <v>99</v>
      </c>
      <c r="H1841">
        <v>99</v>
      </c>
      <c r="I1841">
        <v>99</v>
      </c>
      <c r="J1841">
        <v>99</v>
      </c>
      <c r="K1841">
        <v>99</v>
      </c>
      <c r="L1841">
        <v>7</v>
      </c>
      <c r="M1841">
        <v>99</v>
      </c>
      <c r="N1841">
        <v>99</v>
      </c>
      <c r="O1841">
        <v>99</v>
      </c>
      <c r="P1841">
        <v>99</v>
      </c>
      <c r="Q1841">
        <v>13</v>
      </c>
      <c r="R1841">
        <v>16</v>
      </c>
      <c r="S1841">
        <v>7</v>
      </c>
      <c r="T1841">
        <v>11.625</v>
      </c>
      <c r="U1841">
        <v>400.53750000000002</v>
      </c>
      <c r="V1841">
        <v>100</v>
      </c>
      <c r="W1841">
        <v>100</v>
      </c>
      <c r="X1841">
        <v>75</v>
      </c>
      <c r="Y1841">
        <v>71.768855318654516</v>
      </c>
      <c r="Z1841">
        <v>0</v>
      </c>
      <c r="AA1841">
        <v>2.4717149916606482</v>
      </c>
      <c r="AC1841">
        <v>79.616154390844542</v>
      </c>
      <c r="AE1841">
        <v>5.839416058394165</v>
      </c>
      <c r="AF1841">
        <v>7.766606717825165</v>
      </c>
      <c r="AG1841">
        <v>2395.5625</v>
      </c>
      <c r="AH1841">
        <v>100</v>
      </c>
      <c r="AI1841">
        <v>0</v>
      </c>
      <c r="AJ1841">
        <v>901.10411223884091</v>
      </c>
      <c r="AK1841">
        <v>-4.8861809011825086</v>
      </c>
      <c r="AL1841">
        <v>-4.7553256479606798</v>
      </c>
      <c r="AN1841">
        <v>99</v>
      </c>
      <c r="AO1841">
        <v>99</v>
      </c>
      <c r="AP1841">
        <v>99</v>
      </c>
      <c r="AQ1841">
        <v>99</v>
      </c>
      <c r="AR1841">
        <v>221.9375</v>
      </c>
      <c r="AS1841">
        <v>36.271310658771341</v>
      </c>
    </row>
    <row r="1842" spans="1:45">
      <c r="A1842">
        <v>23</v>
      </c>
      <c r="B1842">
        <v>246</v>
      </c>
      <c r="C1842">
        <v>2024</v>
      </c>
      <c r="E1842">
        <v>99</v>
      </c>
      <c r="F1842">
        <v>99</v>
      </c>
      <c r="G1842">
        <v>99</v>
      </c>
      <c r="H1842">
        <v>99</v>
      </c>
      <c r="I1842">
        <v>99</v>
      </c>
      <c r="J1842">
        <v>99</v>
      </c>
      <c r="K1842">
        <v>99</v>
      </c>
      <c r="L1842">
        <v>8</v>
      </c>
      <c r="M1842">
        <v>99</v>
      </c>
      <c r="N1842">
        <v>99</v>
      </c>
      <c r="O1842">
        <v>99</v>
      </c>
      <c r="P1842">
        <v>99</v>
      </c>
      <c r="Q1842">
        <v>41</v>
      </c>
      <c r="R1842">
        <v>49</v>
      </c>
      <c r="S1842">
        <v>8</v>
      </c>
      <c r="T1842">
        <v>13.755102040816331</v>
      </c>
      <c r="U1842">
        <v>465.03877551020395</v>
      </c>
      <c r="V1842">
        <v>100</v>
      </c>
      <c r="W1842">
        <v>100</v>
      </c>
      <c r="X1842">
        <v>100</v>
      </c>
      <c r="Y1842">
        <v>33.266069103559005</v>
      </c>
      <c r="Z1842">
        <v>0</v>
      </c>
      <c r="AA1842">
        <v>1.4502724901583484</v>
      </c>
      <c r="AC1842">
        <v>15.56960907415842</v>
      </c>
      <c r="AE1842">
        <v>0.15356650369813205</v>
      </c>
      <c r="AF1842">
        <v>0.24082814808619216</v>
      </c>
      <c r="AG1842">
        <v>2221.3673469387754</v>
      </c>
      <c r="AH1842">
        <v>100</v>
      </c>
      <c r="AI1842">
        <v>0</v>
      </c>
      <c r="AJ1842">
        <v>499.20977120692589</v>
      </c>
      <c r="AK1842">
        <v>22.253262214953299</v>
      </c>
      <c r="AL1842">
        <v>12.24339544495121</v>
      </c>
      <c r="AN1842">
        <v>99</v>
      </c>
      <c r="AO1842">
        <v>99</v>
      </c>
      <c r="AP1842">
        <v>1</v>
      </c>
      <c r="AQ1842">
        <v>99</v>
      </c>
      <c r="AR1842">
        <v>225.81632653061223</v>
      </c>
      <c r="AS1842">
        <v>40.377525958889429</v>
      </c>
    </row>
    <row r="1843" spans="1:45">
      <c r="A1843">
        <v>23</v>
      </c>
      <c r="B1843">
        <v>247</v>
      </c>
      <c r="C1843">
        <v>2024</v>
      </c>
      <c r="E1843">
        <v>99</v>
      </c>
      <c r="F1843">
        <v>99</v>
      </c>
      <c r="G1843">
        <v>99</v>
      </c>
      <c r="H1843">
        <v>99</v>
      </c>
      <c r="I1843">
        <v>99</v>
      </c>
      <c r="J1843">
        <v>99</v>
      </c>
      <c r="K1843">
        <v>99</v>
      </c>
      <c r="L1843">
        <v>8</v>
      </c>
      <c r="M1843">
        <v>99</v>
      </c>
      <c r="N1843">
        <v>99</v>
      </c>
      <c r="O1843">
        <v>99</v>
      </c>
      <c r="P1843">
        <v>99</v>
      </c>
      <c r="R1843">
        <v>0</v>
      </c>
      <c r="AN1843">
        <v>99</v>
      </c>
      <c r="AO1843">
        <v>99</v>
      </c>
      <c r="AP1843">
        <v>2</v>
      </c>
      <c r="AQ1843">
        <v>99</v>
      </c>
    </row>
    <row r="1844" spans="1:45">
      <c r="A1844">
        <v>23</v>
      </c>
      <c r="B1844">
        <v>248</v>
      </c>
      <c r="C1844">
        <v>2024</v>
      </c>
      <c r="E1844">
        <v>99</v>
      </c>
      <c r="F1844">
        <v>99</v>
      </c>
      <c r="G1844">
        <v>99</v>
      </c>
      <c r="H1844">
        <v>99</v>
      </c>
      <c r="I1844">
        <v>99</v>
      </c>
      <c r="J1844">
        <v>99</v>
      </c>
      <c r="K1844">
        <v>99</v>
      </c>
      <c r="L1844">
        <v>8</v>
      </c>
      <c r="M1844">
        <v>99</v>
      </c>
      <c r="N1844">
        <v>99</v>
      </c>
      <c r="O1844">
        <v>99</v>
      </c>
      <c r="P1844">
        <v>99</v>
      </c>
      <c r="R1844">
        <v>0</v>
      </c>
      <c r="AN1844">
        <v>99</v>
      </c>
      <c r="AO1844">
        <v>99</v>
      </c>
      <c r="AP1844">
        <v>3</v>
      </c>
      <c r="AQ1844">
        <v>99</v>
      </c>
    </row>
    <row r="1845" spans="1:45">
      <c r="A1845">
        <v>23</v>
      </c>
      <c r="B1845">
        <v>249</v>
      </c>
      <c r="C1845">
        <v>2024</v>
      </c>
      <c r="E1845">
        <v>99</v>
      </c>
      <c r="F1845">
        <v>99</v>
      </c>
      <c r="G1845">
        <v>99</v>
      </c>
      <c r="H1845">
        <v>99</v>
      </c>
      <c r="I1845">
        <v>99</v>
      </c>
      <c r="J1845">
        <v>99</v>
      </c>
      <c r="K1845">
        <v>99</v>
      </c>
      <c r="L1845">
        <v>8</v>
      </c>
      <c r="M1845">
        <v>99</v>
      </c>
      <c r="N1845">
        <v>99</v>
      </c>
      <c r="O1845">
        <v>99</v>
      </c>
      <c r="P1845">
        <v>99</v>
      </c>
      <c r="R1845">
        <v>0</v>
      </c>
      <c r="AN1845">
        <v>99</v>
      </c>
      <c r="AO1845">
        <v>99</v>
      </c>
      <c r="AP1845">
        <v>4</v>
      </c>
      <c r="AQ1845">
        <v>99</v>
      </c>
    </row>
    <row r="1846" spans="1:45">
      <c r="A1846">
        <v>23</v>
      </c>
      <c r="B1846">
        <v>250</v>
      </c>
      <c r="C1846">
        <v>2024</v>
      </c>
      <c r="E1846">
        <v>99</v>
      </c>
      <c r="F1846">
        <v>99</v>
      </c>
      <c r="G1846">
        <v>99</v>
      </c>
      <c r="H1846">
        <v>99</v>
      </c>
      <c r="I1846">
        <v>99</v>
      </c>
      <c r="J1846">
        <v>99</v>
      </c>
      <c r="K1846">
        <v>99</v>
      </c>
      <c r="L1846">
        <v>8</v>
      </c>
      <c r="M1846">
        <v>99</v>
      </c>
      <c r="N1846">
        <v>99</v>
      </c>
      <c r="O1846">
        <v>99</v>
      </c>
      <c r="P1846">
        <v>99</v>
      </c>
      <c r="R1846">
        <v>0</v>
      </c>
      <c r="AN1846">
        <v>99</v>
      </c>
      <c r="AO1846">
        <v>99</v>
      </c>
      <c r="AP1846">
        <v>5</v>
      </c>
      <c r="AQ1846">
        <v>99</v>
      </c>
    </row>
    <row r="1847" spans="1:45">
      <c r="A1847">
        <v>23</v>
      </c>
      <c r="B1847">
        <v>251</v>
      </c>
      <c r="C1847">
        <v>2024</v>
      </c>
      <c r="E1847">
        <v>99</v>
      </c>
      <c r="F1847">
        <v>99</v>
      </c>
      <c r="G1847">
        <v>99</v>
      </c>
      <c r="H1847">
        <v>99</v>
      </c>
      <c r="I1847">
        <v>99</v>
      </c>
      <c r="J1847">
        <v>99</v>
      </c>
      <c r="K1847">
        <v>99</v>
      </c>
      <c r="L1847">
        <v>8</v>
      </c>
      <c r="M1847">
        <v>99</v>
      </c>
      <c r="N1847">
        <v>99</v>
      </c>
      <c r="O1847">
        <v>99</v>
      </c>
      <c r="P1847">
        <v>99</v>
      </c>
      <c r="Q1847">
        <v>1</v>
      </c>
      <c r="R1847">
        <v>1</v>
      </c>
      <c r="S1847">
        <v>8</v>
      </c>
      <c r="T1847">
        <v>13</v>
      </c>
      <c r="U1847">
        <v>403</v>
      </c>
      <c r="V1847">
        <v>100</v>
      </c>
      <c r="W1847">
        <v>100</v>
      </c>
      <c r="X1847">
        <v>100</v>
      </c>
      <c r="Y1847">
        <v>0</v>
      </c>
      <c r="Z1847">
        <v>0</v>
      </c>
      <c r="AA1847">
        <v>0</v>
      </c>
      <c r="AE1847">
        <v>1.7241379310344827</v>
      </c>
      <c r="AF1847">
        <v>2.7266391972990704</v>
      </c>
      <c r="AG1847">
        <v>2474</v>
      </c>
      <c r="AH1847">
        <v>100</v>
      </c>
      <c r="AI1847">
        <v>0</v>
      </c>
      <c r="AJ1847">
        <v>0</v>
      </c>
      <c r="AN1847">
        <v>99</v>
      </c>
      <c r="AO1847">
        <v>99</v>
      </c>
      <c r="AP1847">
        <v>6</v>
      </c>
      <c r="AQ1847">
        <v>99</v>
      </c>
      <c r="AR1847">
        <v>214</v>
      </c>
      <c r="AS1847">
        <v>41.121005548376679</v>
      </c>
    </row>
    <row r="1848" spans="1:45">
      <c r="A1848">
        <v>23</v>
      </c>
      <c r="B1848">
        <v>252</v>
      </c>
      <c r="C1848">
        <v>2024</v>
      </c>
      <c r="E1848">
        <v>99</v>
      </c>
      <c r="F1848">
        <v>99</v>
      </c>
      <c r="G1848">
        <v>99</v>
      </c>
      <c r="H1848">
        <v>99</v>
      </c>
      <c r="I1848">
        <v>99</v>
      </c>
      <c r="J1848">
        <v>99</v>
      </c>
      <c r="K1848">
        <v>99</v>
      </c>
      <c r="L1848">
        <v>8</v>
      </c>
      <c r="M1848">
        <v>99</v>
      </c>
      <c r="N1848">
        <v>99</v>
      </c>
      <c r="O1848">
        <v>99</v>
      </c>
      <c r="P1848">
        <v>99</v>
      </c>
      <c r="Q1848">
        <v>1</v>
      </c>
      <c r="R1848">
        <v>1</v>
      </c>
      <c r="S1848">
        <v>8</v>
      </c>
      <c r="T1848">
        <v>14</v>
      </c>
      <c r="U1848">
        <v>289.10000000000002</v>
      </c>
      <c r="V1848">
        <v>100</v>
      </c>
      <c r="W1848">
        <v>100</v>
      </c>
      <c r="X1848">
        <v>0</v>
      </c>
      <c r="Y1848">
        <v>0</v>
      </c>
      <c r="Z1848">
        <v>0</v>
      </c>
      <c r="AA1848">
        <v>0</v>
      </c>
      <c r="AE1848">
        <v>2</v>
      </c>
      <c r="AF1848">
        <v>2.5075025586760802</v>
      </c>
      <c r="AG1848">
        <v>1936</v>
      </c>
      <c r="AH1848">
        <v>100</v>
      </c>
      <c r="AI1848">
        <v>0</v>
      </c>
      <c r="AJ1848">
        <v>0</v>
      </c>
      <c r="AN1848">
        <v>99</v>
      </c>
      <c r="AO1848">
        <v>99</v>
      </c>
      <c r="AP1848">
        <v>7</v>
      </c>
      <c r="AQ1848">
        <v>99</v>
      </c>
      <c r="AR1848">
        <v>186</v>
      </c>
      <c r="AS1848">
        <v>44.911649926587344</v>
      </c>
    </row>
    <row r="1849" spans="1:45">
      <c r="A1849">
        <v>23</v>
      </c>
      <c r="B1849">
        <v>253</v>
      </c>
      <c r="C1849">
        <v>2024</v>
      </c>
      <c r="E1849">
        <v>99</v>
      </c>
      <c r="F1849">
        <v>99</v>
      </c>
      <c r="G1849">
        <v>99</v>
      </c>
      <c r="H1849">
        <v>99</v>
      </c>
      <c r="I1849">
        <v>99</v>
      </c>
      <c r="J1849">
        <v>99</v>
      </c>
      <c r="K1849">
        <v>99</v>
      </c>
      <c r="L1849">
        <v>8</v>
      </c>
      <c r="M1849">
        <v>99</v>
      </c>
      <c r="N1849">
        <v>99</v>
      </c>
      <c r="O1849">
        <v>99</v>
      </c>
      <c r="P1849">
        <v>99</v>
      </c>
      <c r="Q1849">
        <v>1</v>
      </c>
      <c r="R1849">
        <v>1</v>
      </c>
      <c r="S1849">
        <v>8</v>
      </c>
      <c r="T1849">
        <v>14</v>
      </c>
      <c r="U1849">
        <v>315.8</v>
      </c>
      <c r="V1849">
        <v>100</v>
      </c>
      <c r="W1849">
        <v>100</v>
      </c>
      <c r="X1849">
        <v>0</v>
      </c>
      <c r="Y1849">
        <v>0</v>
      </c>
      <c r="Z1849">
        <v>0</v>
      </c>
      <c r="AA1849">
        <v>0</v>
      </c>
      <c r="AE1849">
        <v>0.61349693251533743</v>
      </c>
      <c r="AF1849">
        <v>0.93389678636593476</v>
      </c>
      <c r="AG1849">
        <v>5045</v>
      </c>
      <c r="AH1849">
        <v>100</v>
      </c>
      <c r="AI1849">
        <v>0</v>
      </c>
      <c r="AJ1849">
        <v>0</v>
      </c>
      <c r="AN1849">
        <v>99</v>
      </c>
      <c r="AO1849">
        <v>99</v>
      </c>
      <c r="AP1849">
        <v>8</v>
      </c>
      <c r="AQ1849">
        <v>99</v>
      </c>
      <c r="AR1849">
        <v>194</v>
      </c>
      <c r="AS1849">
        <v>43.279465920433722</v>
      </c>
    </row>
    <row r="1850" spans="1:45">
      <c r="A1850">
        <v>23</v>
      </c>
      <c r="B1850">
        <v>254</v>
      </c>
      <c r="C1850">
        <v>2024</v>
      </c>
      <c r="E1850">
        <v>99</v>
      </c>
      <c r="F1850">
        <v>99</v>
      </c>
      <c r="G1850">
        <v>99</v>
      </c>
      <c r="H1850">
        <v>99</v>
      </c>
      <c r="I1850">
        <v>99</v>
      </c>
      <c r="J1850">
        <v>99</v>
      </c>
      <c r="K1850">
        <v>99</v>
      </c>
      <c r="L1850">
        <v>8</v>
      </c>
      <c r="M1850">
        <v>99</v>
      </c>
      <c r="N1850">
        <v>99</v>
      </c>
      <c r="O1850">
        <v>99</v>
      </c>
      <c r="P1850">
        <v>99</v>
      </c>
      <c r="R1850">
        <v>0</v>
      </c>
      <c r="AN1850">
        <v>99</v>
      </c>
      <c r="AO1850">
        <v>99</v>
      </c>
      <c r="AP1850">
        <v>9</v>
      </c>
      <c r="AQ1850">
        <v>99</v>
      </c>
    </row>
    <row r="1851" spans="1:45">
      <c r="A1851">
        <v>23</v>
      </c>
      <c r="B1851">
        <v>255</v>
      </c>
      <c r="C1851">
        <v>2024</v>
      </c>
      <c r="E1851">
        <v>99</v>
      </c>
      <c r="F1851">
        <v>99</v>
      </c>
      <c r="G1851">
        <v>99</v>
      </c>
      <c r="H1851">
        <v>99</v>
      </c>
      <c r="I1851">
        <v>99</v>
      </c>
      <c r="J1851">
        <v>99</v>
      </c>
      <c r="K1851">
        <v>99</v>
      </c>
      <c r="L1851">
        <v>8</v>
      </c>
      <c r="M1851">
        <v>99</v>
      </c>
      <c r="N1851">
        <v>99</v>
      </c>
      <c r="O1851">
        <v>99</v>
      </c>
      <c r="P1851">
        <v>99</v>
      </c>
      <c r="R1851">
        <v>0</v>
      </c>
      <c r="AN1851">
        <v>99</v>
      </c>
      <c r="AO1851">
        <v>99</v>
      </c>
      <c r="AP1851">
        <v>10</v>
      </c>
      <c r="AQ1851">
        <v>99</v>
      </c>
    </row>
    <row r="1852" spans="1:45">
      <c r="A1852">
        <v>23</v>
      </c>
      <c r="B1852">
        <v>256</v>
      </c>
      <c r="C1852">
        <v>2024</v>
      </c>
      <c r="E1852">
        <v>99</v>
      </c>
      <c r="F1852">
        <v>99</v>
      </c>
      <c r="G1852">
        <v>99</v>
      </c>
      <c r="H1852">
        <v>99</v>
      </c>
      <c r="I1852">
        <v>99</v>
      </c>
      <c r="J1852">
        <v>99</v>
      </c>
      <c r="K1852">
        <v>99</v>
      </c>
      <c r="L1852">
        <v>8</v>
      </c>
      <c r="M1852">
        <v>99</v>
      </c>
      <c r="N1852">
        <v>99</v>
      </c>
      <c r="O1852">
        <v>99</v>
      </c>
      <c r="P1852">
        <v>99</v>
      </c>
      <c r="R1852">
        <v>0</v>
      </c>
      <c r="AN1852">
        <v>99</v>
      </c>
      <c r="AO1852">
        <v>99</v>
      </c>
      <c r="AP1852">
        <v>11</v>
      </c>
      <c r="AQ1852">
        <v>99</v>
      </c>
    </row>
    <row r="1853" spans="1:45">
      <c r="A1853">
        <v>23</v>
      </c>
      <c r="B1853">
        <v>257</v>
      </c>
      <c r="C1853">
        <v>2024</v>
      </c>
      <c r="E1853">
        <v>99</v>
      </c>
      <c r="F1853">
        <v>99</v>
      </c>
      <c r="G1853">
        <v>99</v>
      </c>
      <c r="H1853">
        <v>99</v>
      </c>
      <c r="I1853">
        <v>99</v>
      </c>
      <c r="J1853">
        <v>99</v>
      </c>
      <c r="K1853">
        <v>99</v>
      </c>
      <c r="L1853">
        <v>8</v>
      </c>
      <c r="M1853">
        <v>99</v>
      </c>
      <c r="N1853">
        <v>99</v>
      </c>
      <c r="O1853">
        <v>99</v>
      </c>
      <c r="P1853">
        <v>99</v>
      </c>
      <c r="R1853">
        <v>0</v>
      </c>
      <c r="AN1853">
        <v>99</v>
      </c>
      <c r="AO1853">
        <v>99</v>
      </c>
      <c r="AP1853">
        <v>12</v>
      </c>
      <c r="AQ1853">
        <v>99</v>
      </c>
    </row>
    <row r="1854" spans="1:45">
      <c r="A1854">
        <v>23</v>
      </c>
      <c r="B1854">
        <v>258</v>
      </c>
      <c r="C1854">
        <v>2024</v>
      </c>
      <c r="E1854">
        <v>99</v>
      </c>
      <c r="F1854">
        <v>99</v>
      </c>
      <c r="G1854">
        <v>99</v>
      </c>
      <c r="H1854">
        <v>99</v>
      </c>
      <c r="I1854">
        <v>99</v>
      </c>
      <c r="J1854">
        <v>99</v>
      </c>
      <c r="K1854">
        <v>99</v>
      </c>
      <c r="L1854">
        <v>8</v>
      </c>
      <c r="M1854">
        <v>99</v>
      </c>
      <c r="N1854">
        <v>99</v>
      </c>
      <c r="O1854">
        <v>99</v>
      </c>
      <c r="P1854">
        <v>99</v>
      </c>
      <c r="Q1854">
        <v>1</v>
      </c>
      <c r="R1854">
        <v>1</v>
      </c>
      <c r="S1854">
        <v>8</v>
      </c>
      <c r="T1854">
        <v>14</v>
      </c>
      <c r="U1854">
        <v>406.90000000000009</v>
      </c>
      <c r="V1854">
        <v>100</v>
      </c>
      <c r="W1854">
        <v>100</v>
      </c>
      <c r="X1854">
        <v>100</v>
      </c>
      <c r="Y1854">
        <v>0</v>
      </c>
      <c r="Z1854">
        <v>0</v>
      </c>
      <c r="AA1854">
        <v>0</v>
      </c>
      <c r="AE1854">
        <v>0.42735042735042739</v>
      </c>
      <c r="AF1854">
        <v>0.5430350977636671</v>
      </c>
      <c r="AG1854">
        <v>1561</v>
      </c>
      <c r="AH1854">
        <v>100</v>
      </c>
      <c r="AI1854">
        <v>0</v>
      </c>
      <c r="AJ1854">
        <v>0</v>
      </c>
      <c r="AN1854">
        <v>99</v>
      </c>
      <c r="AO1854">
        <v>99</v>
      </c>
      <c r="AP1854">
        <v>13</v>
      </c>
      <c r="AQ1854">
        <v>99</v>
      </c>
      <c r="AR1854">
        <v>213</v>
      </c>
      <c r="AS1854">
        <v>42.116822545476602</v>
      </c>
    </row>
    <row r="1855" spans="1:45">
      <c r="A1855">
        <v>23</v>
      </c>
      <c r="B1855">
        <v>259</v>
      </c>
      <c r="C1855">
        <v>2024</v>
      </c>
      <c r="E1855">
        <v>99</v>
      </c>
      <c r="F1855">
        <v>99</v>
      </c>
      <c r="G1855">
        <v>99</v>
      </c>
      <c r="H1855">
        <v>99</v>
      </c>
      <c r="I1855">
        <v>99</v>
      </c>
      <c r="J1855">
        <v>99</v>
      </c>
      <c r="K1855">
        <v>99</v>
      </c>
      <c r="L1855">
        <v>8</v>
      </c>
      <c r="M1855">
        <v>99</v>
      </c>
      <c r="N1855">
        <v>99</v>
      </c>
      <c r="O1855">
        <v>99</v>
      </c>
      <c r="P1855">
        <v>99</v>
      </c>
      <c r="R1855">
        <v>0</v>
      </c>
      <c r="AN1855">
        <v>99</v>
      </c>
      <c r="AO1855">
        <v>99</v>
      </c>
      <c r="AP1855">
        <v>14</v>
      </c>
      <c r="AQ1855">
        <v>99</v>
      </c>
    </row>
    <row r="1856" spans="1:45">
      <c r="A1856">
        <v>23</v>
      </c>
      <c r="B1856">
        <v>260</v>
      </c>
      <c r="C1856">
        <v>2024</v>
      </c>
      <c r="E1856">
        <v>99</v>
      </c>
      <c r="F1856">
        <v>99</v>
      </c>
      <c r="G1856">
        <v>99</v>
      </c>
      <c r="H1856">
        <v>99</v>
      </c>
      <c r="I1856">
        <v>99</v>
      </c>
      <c r="J1856">
        <v>99</v>
      </c>
      <c r="K1856">
        <v>99</v>
      </c>
      <c r="L1856">
        <v>8</v>
      </c>
      <c r="M1856">
        <v>99</v>
      </c>
      <c r="N1856">
        <v>99</v>
      </c>
      <c r="O1856">
        <v>99</v>
      </c>
      <c r="P1856">
        <v>99</v>
      </c>
      <c r="Q1856">
        <v>2</v>
      </c>
      <c r="R1856">
        <v>2</v>
      </c>
      <c r="S1856">
        <v>8</v>
      </c>
      <c r="T1856">
        <v>14.5</v>
      </c>
      <c r="U1856">
        <v>406.5</v>
      </c>
      <c r="V1856">
        <v>100</v>
      </c>
      <c r="W1856">
        <v>100</v>
      </c>
      <c r="X1856">
        <v>100</v>
      </c>
      <c r="Y1856">
        <v>29.400000000000254</v>
      </c>
      <c r="Z1856">
        <v>0</v>
      </c>
      <c r="AA1856">
        <v>0.5</v>
      </c>
      <c r="AC1856">
        <v>100.00000000000408</v>
      </c>
      <c r="AE1856">
        <v>28.571428571428577</v>
      </c>
      <c r="AF1856">
        <v>33.775082048938557</v>
      </c>
      <c r="AG1856">
        <v>2659.5</v>
      </c>
      <c r="AH1856">
        <v>100</v>
      </c>
      <c r="AI1856">
        <v>0</v>
      </c>
      <c r="AJ1856">
        <v>682.5</v>
      </c>
      <c r="AK1856">
        <v>99.999999999999119</v>
      </c>
      <c r="AL1856">
        <v>100</v>
      </c>
      <c r="AN1856">
        <v>99</v>
      </c>
      <c r="AO1856">
        <v>99</v>
      </c>
      <c r="AP1856">
        <v>15</v>
      </c>
      <c r="AQ1856">
        <v>99</v>
      </c>
      <c r="AR1856">
        <v>213</v>
      </c>
      <c r="AS1856">
        <v>41.981984415281183</v>
      </c>
    </row>
    <row r="1857" spans="1:45">
      <c r="A1857">
        <v>23</v>
      </c>
      <c r="B1857">
        <v>261</v>
      </c>
      <c r="C1857">
        <v>2024</v>
      </c>
      <c r="E1857">
        <v>99</v>
      </c>
      <c r="F1857">
        <v>99</v>
      </c>
      <c r="G1857">
        <v>99</v>
      </c>
      <c r="H1857">
        <v>99</v>
      </c>
      <c r="I1857">
        <v>99</v>
      </c>
      <c r="J1857">
        <v>99</v>
      </c>
      <c r="K1857">
        <v>99</v>
      </c>
      <c r="L1857">
        <v>8</v>
      </c>
      <c r="M1857">
        <v>99</v>
      </c>
      <c r="N1857">
        <v>99</v>
      </c>
      <c r="O1857">
        <v>99</v>
      </c>
      <c r="P1857">
        <v>99</v>
      </c>
      <c r="R1857">
        <v>0</v>
      </c>
      <c r="AN1857">
        <v>99</v>
      </c>
      <c r="AO1857">
        <v>99</v>
      </c>
      <c r="AP1857">
        <v>16</v>
      </c>
      <c r="AQ1857">
        <v>99</v>
      </c>
    </row>
    <row r="1858" spans="1:45">
      <c r="A1858">
        <v>23</v>
      </c>
      <c r="B1858">
        <v>262</v>
      </c>
      <c r="C1858">
        <v>2024</v>
      </c>
      <c r="E1858">
        <v>99</v>
      </c>
      <c r="F1858">
        <v>99</v>
      </c>
      <c r="G1858">
        <v>99</v>
      </c>
      <c r="H1858">
        <v>99</v>
      </c>
      <c r="I1858">
        <v>99</v>
      </c>
      <c r="J1858">
        <v>99</v>
      </c>
      <c r="K1858">
        <v>99</v>
      </c>
      <c r="L1858">
        <v>8</v>
      </c>
      <c r="M1858">
        <v>99</v>
      </c>
      <c r="N1858">
        <v>99</v>
      </c>
      <c r="O1858">
        <v>99</v>
      </c>
      <c r="P1858">
        <v>99</v>
      </c>
      <c r="R1858">
        <v>0</v>
      </c>
      <c r="AN1858">
        <v>99</v>
      </c>
      <c r="AO1858">
        <v>99</v>
      </c>
      <c r="AP1858">
        <v>17</v>
      </c>
      <c r="AQ1858">
        <v>99</v>
      </c>
    </row>
    <row r="1859" spans="1:45">
      <c r="A1859">
        <v>23</v>
      </c>
      <c r="B1859">
        <v>263</v>
      </c>
      <c r="C1859">
        <v>2024</v>
      </c>
      <c r="E1859">
        <v>99</v>
      </c>
      <c r="F1859">
        <v>99</v>
      </c>
      <c r="G1859">
        <v>99</v>
      </c>
      <c r="H1859">
        <v>99</v>
      </c>
      <c r="I1859">
        <v>99</v>
      </c>
      <c r="J1859">
        <v>99</v>
      </c>
      <c r="K1859">
        <v>99</v>
      </c>
      <c r="L1859">
        <v>8</v>
      </c>
      <c r="M1859">
        <v>99</v>
      </c>
      <c r="N1859">
        <v>99</v>
      </c>
      <c r="O1859">
        <v>99</v>
      </c>
      <c r="P1859">
        <v>99</v>
      </c>
      <c r="Q1859">
        <v>111</v>
      </c>
      <c r="R1859">
        <v>135</v>
      </c>
      <c r="S1859">
        <v>8</v>
      </c>
      <c r="T1859">
        <v>14.155555555555557</v>
      </c>
      <c r="U1859">
        <v>421.11333333333312</v>
      </c>
      <c r="V1859">
        <v>100</v>
      </c>
      <c r="W1859">
        <v>100</v>
      </c>
      <c r="X1859">
        <v>98.518518518518533</v>
      </c>
      <c r="Y1859">
        <v>32.658452028367037</v>
      </c>
      <c r="Z1859">
        <v>0</v>
      </c>
      <c r="AA1859">
        <v>1.0246348340798812</v>
      </c>
      <c r="AC1859">
        <v>10.583722154678117</v>
      </c>
      <c r="AE1859">
        <v>6.7264573991031398</v>
      </c>
      <c r="AF1859">
        <v>8.6685233625764244</v>
      </c>
      <c r="AG1859">
        <v>2588.2666666666673</v>
      </c>
      <c r="AH1859">
        <v>100</v>
      </c>
      <c r="AI1859">
        <v>100</v>
      </c>
      <c r="AJ1859">
        <v>718.4738784911201</v>
      </c>
      <c r="AK1859">
        <v>5.488540583212151</v>
      </c>
      <c r="AL1859">
        <v>22.742630138039218</v>
      </c>
      <c r="AN1859">
        <v>99</v>
      </c>
      <c r="AO1859">
        <v>99</v>
      </c>
      <c r="AP1859">
        <v>21</v>
      </c>
      <c r="AQ1859">
        <v>99</v>
      </c>
      <c r="AR1859">
        <v>219.45925925925928</v>
      </c>
      <c r="AS1859">
        <v>39.8050773575386</v>
      </c>
    </row>
    <row r="1860" spans="1:45">
      <c r="A1860">
        <v>23</v>
      </c>
      <c r="B1860">
        <v>264</v>
      </c>
      <c r="C1860">
        <v>2024</v>
      </c>
      <c r="E1860">
        <v>99</v>
      </c>
      <c r="F1860">
        <v>99</v>
      </c>
      <c r="G1860">
        <v>99</v>
      </c>
      <c r="H1860">
        <v>99</v>
      </c>
      <c r="I1860">
        <v>99</v>
      </c>
      <c r="J1860">
        <v>99</v>
      </c>
      <c r="K1860">
        <v>99</v>
      </c>
      <c r="L1860">
        <v>8</v>
      </c>
      <c r="M1860">
        <v>99</v>
      </c>
      <c r="N1860">
        <v>99</v>
      </c>
      <c r="O1860">
        <v>99</v>
      </c>
      <c r="P1860">
        <v>99</v>
      </c>
      <c r="Q1860">
        <v>321</v>
      </c>
      <c r="R1860">
        <v>503</v>
      </c>
      <c r="S1860">
        <v>8</v>
      </c>
      <c r="T1860">
        <v>10.260437375745523</v>
      </c>
      <c r="U1860">
        <v>425.20695825049683</v>
      </c>
      <c r="V1860">
        <v>100</v>
      </c>
      <c r="W1860">
        <v>98.608349900596451</v>
      </c>
      <c r="X1860">
        <v>98.409542743538751</v>
      </c>
      <c r="Y1860">
        <v>33.310129733093333</v>
      </c>
      <c r="Z1860">
        <v>0</v>
      </c>
      <c r="AA1860">
        <v>1.6652707430531111</v>
      </c>
      <c r="AC1860">
        <v>3.5499338694221803</v>
      </c>
      <c r="AE1860">
        <v>15.11418269230769</v>
      </c>
      <c r="AF1860">
        <v>17.534615187854335</v>
      </c>
      <c r="AG1860">
        <v>2614.6719681908553</v>
      </c>
      <c r="AH1860">
        <v>100</v>
      </c>
      <c r="AI1860">
        <v>100</v>
      </c>
      <c r="AJ1860">
        <v>817.72029135891125</v>
      </c>
      <c r="AK1860">
        <v>10.846394698551304</v>
      </c>
      <c r="AL1860">
        <v>4.7470715185582755</v>
      </c>
      <c r="AN1860">
        <v>99</v>
      </c>
      <c r="AO1860">
        <v>99</v>
      </c>
      <c r="AP1860">
        <v>22</v>
      </c>
      <c r="AQ1860">
        <v>99</v>
      </c>
      <c r="AR1860">
        <v>223.91053677932405</v>
      </c>
      <c r="AS1860">
        <v>37.84657515153885</v>
      </c>
    </row>
    <row r="1861" spans="1:45">
      <c r="A1861">
        <v>23</v>
      </c>
      <c r="B1861">
        <v>265</v>
      </c>
      <c r="C1861">
        <v>2024</v>
      </c>
      <c r="E1861">
        <v>99</v>
      </c>
      <c r="F1861">
        <v>99</v>
      </c>
      <c r="G1861">
        <v>99</v>
      </c>
      <c r="H1861">
        <v>99</v>
      </c>
      <c r="I1861">
        <v>99</v>
      </c>
      <c r="J1861">
        <v>99</v>
      </c>
      <c r="K1861">
        <v>99</v>
      </c>
      <c r="L1861">
        <v>8</v>
      </c>
      <c r="M1861">
        <v>99</v>
      </c>
      <c r="N1861">
        <v>99</v>
      </c>
      <c r="O1861">
        <v>99</v>
      </c>
      <c r="P1861">
        <v>99</v>
      </c>
      <c r="Q1861">
        <v>118</v>
      </c>
      <c r="R1861">
        <v>156</v>
      </c>
      <c r="S1861">
        <v>8</v>
      </c>
      <c r="T1861">
        <v>13.6025641025641</v>
      </c>
      <c r="U1861">
        <v>394.91410256410251</v>
      </c>
      <c r="V1861">
        <v>100</v>
      </c>
      <c r="W1861">
        <v>100</v>
      </c>
      <c r="X1861">
        <v>87.820512820512818</v>
      </c>
      <c r="Y1861">
        <v>39.502678339442127</v>
      </c>
      <c r="Z1861">
        <v>0</v>
      </c>
      <c r="AA1861">
        <v>1.2438540559718172</v>
      </c>
      <c r="AC1861">
        <v>11.909415332828956</v>
      </c>
      <c r="AE1861">
        <v>9.1926929876252217</v>
      </c>
      <c r="AF1861">
        <v>11.687655079610778</v>
      </c>
      <c r="AG1861">
        <v>2509.461538461539</v>
      </c>
      <c r="AH1861">
        <v>100</v>
      </c>
      <c r="AI1861">
        <v>100</v>
      </c>
      <c r="AJ1861">
        <v>782.70243866687179</v>
      </c>
      <c r="AK1861">
        <v>0.48388227338554046</v>
      </c>
      <c r="AL1861">
        <v>11.865963410429028</v>
      </c>
      <c r="AN1861">
        <v>99</v>
      </c>
      <c r="AO1861">
        <v>99</v>
      </c>
      <c r="AP1861">
        <v>23</v>
      </c>
      <c r="AQ1861">
        <v>99</v>
      </c>
      <c r="AR1861">
        <v>214.97435897435901</v>
      </c>
      <c r="AS1861">
        <v>39.674573609346673</v>
      </c>
    </row>
    <row r="1862" spans="1:45">
      <c r="A1862">
        <v>23</v>
      </c>
      <c r="B1862">
        <v>266</v>
      </c>
      <c r="C1862">
        <v>2024</v>
      </c>
      <c r="E1862">
        <v>99</v>
      </c>
      <c r="F1862">
        <v>99</v>
      </c>
      <c r="G1862">
        <v>99</v>
      </c>
      <c r="H1862">
        <v>99</v>
      </c>
      <c r="I1862">
        <v>99</v>
      </c>
      <c r="J1862">
        <v>99</v>
      </c>
      <c r="K1862">
        <v>99</v>
      </c>
      <c r="L1862">
        <v>8</v>
      </c>
      <c r="M1862">
        <v>99</v>
      </c>
      <c r="N1862">
        <v>99</v>
      </c>
      <c r="O1862">
        <v>99</v>
      </c>
      <c r="P1862">
        <v>99</v>
      </c>
      <c r="Q1862">
        <v>271</v>
      </c>
      <c r="R1862">
        <v>451</v>
      </c>
      <c r="S1862">
        <v>8</v>
      </c>
      <c r="T1862">
        <v>9.4456762749445637</v>
      </c>
      <c r="U1862">
        <v>390.06164079822656</v>
      </c>
      <c r="V1862">
        <v>100</v>
      </c>
      <c r="W1862">
        <v>95.343680709534382</v>
      </c>
      <c r="X1862">
        <v>90.909090909090892</v>
      </c>
      <c r="Y1862">
        <v>30.722135948186072</v>
      </c>
      <c r="Z1862">
        <v>0</v>
      </c>
      <c r="AA1862">
        <v>1.9863274721117723</v>
      </c>
      <c r="AC1862">
        <v>19.861656904399609</v>
      </c>
      <c r="AE1862">
        <v>20.197044334975367</v>
      </c>
      <c r="AF1862">
        <v>22.718341984542764</v>
      </c>
      <c r="AG1862">
        <v>2635.2705099778277</v>
      </c>
      <c r="AH1862">
        <v>100</v>
      </c>
      <c r="AI1862">
        <v>100</v>
      </c>
      <c r="AJ1862">
        <v>842.59727408305775</v>
      </c>
      <c r="AK1862">
        <v>14.010051950986091</v>
      </c>
      <c r="AL1862">
        <v>4.1092364820755396</v>
      </c>
      <c r="AN1862">
        <v>99</v>
      </c>
      <c r="AO1862">
        <v>99</v>
      </c>
      <c r="AP1862">
        <v>24</v>
      </c>
      <c r="AQ1862">
        <v>99</v>
      </c>
      <c r="AR1862">
        <v>218.53658536585371</v>
      </c>
      <c r="AS1862">
        <v>37.336369114179377</v>
      </c>
    </row>
    <row r="1863" spans="1:45">
      <c r="A1863">
        <v>23</v>
      </c>
      <c r="B1863">
        <v>267</v>
      </c>
      <c r="C1863">
        <v>2024</v>
      </c>
      <c r="E1863">
        <v>99</v>
      </c>
      <c r="F1863">
        <v>99</v>
      </c>
      <c r="G1863">
        <v>99</v>
      </c>
      <c r="H1863">
        <v>99</v>
      </c>
      <c r="I1863">
        <v>99</v>
      </c>
      <c r="J1863">
        <v>99</v>
      </c>
      <c r="K1863">
        <v>99</v>
      </c>
      <c r="L1863">
        <v>8</v>
      </c>
      <c r="M1863">
        <v>99</v>
      </c>
      <c r="N1863">
        <v>99</v>
      </c>
      <c r="O1863">
        <v>99</v>
      </c>
      <c r="P1863">
        <v>99</v>
      </c>
      <c r="Q1863">
        <v>46</v>
      </c>
      <c r="R1863">
        <v>51</v>
      </c>
      <c r="S1863">
        <v>8</v>
      </c>
      <c r="T1863">
        <v>11.313725490196084</v>
      </c>
      <c r="U1863">
        <v>421.6215686274511</v>
      </c>
      <c r="V1863">
        <v>100</v>
      </c>
      <c r="W1863">
        <v>100</v>
      </c>
      <c r="X1863">
        <v>100</v>
      </c>
      <c r="Y1863">
        <v>30.096161658241996</v>
      </c>
      <c r="Z1863">
        <v>0</v>
      </c>
      <c r="AA1863">
        <v>1.7985854581127212</v>
      </c>
      <c r="AC1863">
        <v>21.109287290772674</v>
      </c>
      <c r="AE1863">
        <v>5.8891454965357974</v>
      </c>
      <c r="AF1863">
        <v>7.43004026921703</v>
      </c>
      <c r="AG1863">
        <v>2311.1372549019607</v>
      </c>
      <c r="AH1863">
        <v>100</v>
      </c>
      <c r="AI1863">
        <v>100</v>
      </c>
      <c r="AJ1863">
        <v>653.17385067094415</v>
      </c>
      <c r="AK1863">
        <v>22.929870122213561</v>
      </c>
      <c r="AL1863">
        <v>-3.7607021908300591</v>
      </c>
      <c r="AN1863">
        <v>99</v>
      </c>
      <c r="AO1863">
        <v>99</v>
      </c>
      <c r="AP1863">
        <v>25</v>
      </c>
      <c r="AQ1863">
        <v>99</v>
      </c>
      <c r="AR1863">
        <v>221.58823529411765</v>
      </c>
      <c r="AS1863">
        <v>38.726133361900871</v>
      </c>
    </row>
    <row r="1864" spans="1:45">
      <c r="A1864">
        <v>23</v>
      </c>
      <c r="B1864">
        <v>268</v>
      </c>
      <c r="C1864">
        <v>2024</v>
      </c>
      <c r="E1864">
        <v>99</v>
      </c>
      <c r="F1864">
        <v>99</v>
      </c>
      <c r="G1864">
        <v>99</v>
      </c>
      <c r="H1864">
        <v>99</v>
      </c>
      <c r="I1864">
        <v>99</v>
      </c>
      <c r="J1864">
        <v>99</v>
      </c>
      <c r="K1864">
        <v>99</v>
      </c>
      <c r="L1864">
        <v>8</v>
      </c>
      <c r="M1864">
        <v>99</v>
      </c>
      <c r="N1864">
        <v>99</v>
      </c>
      <c r="O1864">
        <v>99</v>
      </c>
      <c r="P1864">
        <v>99</v>
      </c>
      <c r="Q1864">
        <v>12</v>
      </c>
      <c r="R1864">
        <v>15</v>
      </c>
      <c r="S1864">
        <v>8</v>
      </c>
      <c r="T1864">
        <v>8.8000000000000007</v>
      </c>
      <c r="U1864">
        <v>437.70666666666682</v>
      </c>
      <c r="V1864">
        <v>100</v>
      </c>
      <c r="W1864">
        <v>93.333333333333314</v>
      </c>
      <c r="X1864">
        <v>100</v>
      </c>
      <c r="Y1864">
        <v>25.771417414560279</v>
      </c>
      <c r="Z1864">
        <v>0</v>
      </c>
      <c r="AA1864">
        <v>2.0066555924389862</v>
      </c>
      <c r="AC1864">
        <v>-27.816903554219046</v>
      </c>
      <c r="AE1864">
        <v>16.853932584269664</v>
      </c>
      <c r="AF1864">
        <v>19.298214674120715</v>
      </c>
      <c r="AG1864">
        <v>2967.4</v>
      </c>
      <c r="AH1864">
        <v>100</v>
      </c>
      <c r="AI1864">
        <v>100</v>
      </c>
      <c r="AJ1864">
        <v>941.44107976371379</v>
      </c>
      <c r="AK1864">
        <v>-19.796976105476027</v>
      </c>
      <c r="AL1864">
        <v>36.602743522283795</v>
      </c>
      <c r="AN1864">
        <v>99</v>
      </c>
      <c r="AO1864">
        <v>99</v>
      </c>
      <c r="AP1864">
        <v>26</v>
      </c>
      <c r="AQ1864">
        <v>99</v>
      </c>
      <c r="AR1864">
        <v>227.53333333333339</v>
      </c>
      <c r="AS1864">
        <v>37.154403470709539</v>
      </c>
    </row>
    <row r="1865" spans="1:45">
      <c r="A1865">
        <v>23</v>
      </c>
      <c r="B1865">
        <v>269</v>
      </c>
      <c r="C1865">
        <v>2024</v>
      </c>
      <c r="E1865">
        <v>99</v>
      </c>
      <c r="F1865">
        <v>99</v>
      </c>
      <c r="G1865">
        <v>99</v>
      </c>
      <c r="H1865">
        <v>99</v>
      </c>
      <c r="I1865">
        <v>99</v>
      </c>
      <c r="J1865">
        <v>99</v>
      </c>
      <c r="K1865">
        <v>99</v>
      </c>
      <c r="L1865">
        <v>8</v>
      </c>
      <c r="M1865">
        <v>99</v>
      </c>
      <c r="N1865">
        <v>99</v>
      </c>
      <c r="O1865">
        <v>99</v>
      </c>
      <c r="P1865">
        <v>99</v>
      </c>
      <c r="Q1865">
        <v>4</v>
      </c>
      <c r="R1865">
        <v>5</v>
      </c>
      <c r="S1865">
        <v>8</v>
      </c>
      <c r="T1865">
        <v>14.2</v>
      </c>
      <c r="U1865">
        <v>347.66</v>
      </c>
      <c r="V1865">
        <v>100</v>
      </c>
      <c r="W1865">
        <v>100</v>
      </c>
      <c r="X1865">
        <v>60</v>
      </c>
      <c r="Y1865">
        <v>32.433846518721758</v>
      </c>
      <c r="Z1865">
        <v>0</v>
      </c>
      <c r="AA1865">
        <v>0.40000000000001695</v>
      </c>
      <c r="AC1865">
        <v>13.319419260085956</v>
      </c>
      <c r="AE1865">
        <v>1.5527950310559004</v>
      </c>
      <c r="AF1865">
        <v>2.5036547338705626</v>
      </c>
      <c r="AG1865">
        <v>3592</v>
      </c>
      <c r="AH1865">
        <v>100</v>
      </c>
      <c r="AI1865">
        <v>100</v>
      </c>
      <c r="AJ1865">
        <v>1066.3160882214988</v>
      </c>
      <c r="AK1865">
        <v>28.65524561793428</v>
      </c>
      <c r="AL1865">
        <v>-69.304027967216243</v>
      </c>
      <c r="AN1865">
        <v>99</v>
      </c>
      <c r="AO1865">
        <v>99</v>
      </c>
      <c r="AP1865">
        <v>27</v>
      </c>
      <c r="AQ1865">
        <v>99</v>
      </c>
      <c r="AR1865">
        <v>201.6</v>
      </c>
      <c r="AS1865">
        <v>42.327090071211011</v>
      </c>
    </row>
    <row r="1866" spans="1:45">
      <c r="A1866">
        <v>23</v>
      </c>
      <c r="B1866">
        <v>270</v>
      </c>
      <c r="C1866">
        <v>2024</v>
      </c>
      <c r="E1866">
        <v>99</v>
      </c>
      <c r="F1866">
        <v>99</v>
      </c>
      <c r="G1866">
        <v>99</v>
      </c>
      <c r="H1866">
        <v>99</v>
      </c>
      <c r="I1866">
        <v>99</v>
      </c>
      <c r="J1866">
        <v>99</v>
      </c>
      <c r="K1866">
        <v>99</v>
      </c>
      <c r="L1866">
        <v>8</v>
      </c>
      <c r="M1866">
        <v>99</v>
      </c>
      <c r="N1866">
        <v>99</v>
      </c>
      <c r="O1866">
        <v>99</v>
      </c>
      <c r="P1866">
        <v>99</v>
      </c>
      <c r="Q1866">
        <v>4</v>
      </c>
      <c r="R1866">
        <v>4</v>
      </c>
      <c r="S1866">
        <v>8</v>
      </c>
      <c r="T1866">
        <v>11.75</v>
      </c>
      <c r="U1866">
        <v>382.22500000000002</v>
      </c>
      <c r="V1866">
        <v>100</v>
      </c>
      <c r="W1866">
        <v>100</v>
      </c>
      <c r="X1866">
        <v>75</v>
      </c>
      <c r="Y1866">
        <v>29.447527485341741</v>
      </c>
      <c r="Z1866">
        <v>0</v>
      </c>
      <c r="AA1866">
        <v>0.82915619758885006</v>
      </c>
      <c r="AC1866">
        <v>96.578762313587973</v>
      </c>
      <c r="AE1866">
        <v>1.7167381974248928</v>
      </c>
      <c r="AF1866">
        <v>2.4147897779322114</v>
      </c>
      <c r="AG1866">
        <v>2119.25</v>
      </c>
      <c r="AH1866">
        <v>100</v>
      </c>
      <c r="AI1866">
        <v>100</v>
      </c>
      <c r="AJ1866">
        <v>276.12259505516744</v>
      </c>
      <c r="AK1866">
        <v>70.984849307940891</v>
      </c>
      <c r="AL1866">
        <v>71.986631109698735</v>
      </c>
      <c r="AN1866">
        <v>99</v>
      </c>
      <c r="AO1866">
        <v>99</v>
      </c>
      <c r="AP1866">
        <v>28</v>
      </c>
      <c r="AQ1866">
        <v>99</v>
      </c>
      <c r="AR1866">
        <v>210.5</v>
      </c>
      <c r="AS1866">
        <v>40.911245181625247</v>
      </c>
    </row>
    <row r="1867" spans="1:45">
      <c r="A1867">
        <v>23</v>
      </c>
      <c r="B1867">
        <v>271</v>
      </c>
      <c r="C1867">
        <v>2024</v>
      </c>
      <c r="E1867">
        <v>99</v>
      </c>
      <c r="F1867">
        <v>99</v>
      </c>
      <c r="G1867">
        <v>99</v>
      </c>
      <c r="H1867">
        <v>99</v>
      </c>
      <c r="I1867">
        <v>99</v>
      </c>
      <c r="J1867">
        <v>99</v>
      </c>
      <c r="K1867">
        <v>99</v>
      </c>
      <c r="L1867">
        <v>8</v>
      </c>
      <c r="M1867">
        <v>99</v>
      </c>
      <c r="N1867">
        <v>99</v>
      </c>
      <c r="O1867">
        <v>99</v>
      </c>
      <c r="P1867">
        <v>99</v>
      </c>
      <c r="R1867">
        <v>0</v>
      </c>
      <c r="AN1867">
        <v>99</v>
      </c>
      <c r="AO1867">
        <v>99</v>
      </c>
      <c r="AP1867">
        <v>29</v>
      </c>
      <c r="AQ1867">
        <v>99</v>
      </c>
    </row>
    <row r="1868" spans="1:45">
      <c r="A1868">
        <v>23</v>
      </c>
      <c r="B1868">
        <v>272</v>
      </c>
      <c r="C1868">
        <v>2024</v>
      </c>
      <c r="E1868">
        <v>99</v>
      </c>
      <c r="F1868">
        <v>99</v>
      </c>
      <c r="G1868">
        <v>99</v>
      </c>
      <c r="H1868">
        <v>99</v>
      </c>
      <c r="I1868">
        <v>99</v>
      </c>
      <c r="J1868">
        <v>99</v>
      </c>
      <c r="K1868">
        <v>99</v>
      </c>
      <c r="L1868">
        <v>8</v>
      </c>
      <c r="M1868">
        <v>99</v>
      </c>
      <c r="N1868">
        <v>99</v>
      </c>
      <c r="O1868">
        <v>99</v>
      </c>
      <c r="P1868">
        <v>99</v>
      </c>
      <c r="R1868">
        <v>0</v>
      </c>
      <c r="AN1868">
        <v>99</v>
      </c>
      <c r="AO1868">
        <v>99</v>
      </c>
      <c r="AP1868">
        <v>30</v>
      </c>
      <c r="AQ1868">
        <v>99</v>
      </c>
    </row>
    <row r="1869" spans="1:45">
      <c r="A1869">
        <v>23</v>
      </c>
      <c r="B1869">
        <v>273</v>
      </c>
      <c r="C1869">
        <v>2024</v>
      </c>
      <c r="E1869">
        <v>99</v>
      </c>
      <c r="F1869">
        <v>99</v>
      </c>
      <c r="G1869">
        <v>99</v>
      </c>
      <c r="H1869">
        <v>99</v>
      </c>
      <c r="I1869">
        <v>99</v>
      </c>
      <c r="J1869">
        <v>99</v>
      </c>
      <c r="K1869">
        <v>99</v>
      </c>
      <c r="L1869">
        <v>8</v>
      </c>
      <c r="M1869">
        <v>99</v>
      </c>
      <c r="N1869">
        <v>99</v>
      </c>
      <c r="O1869">
        <v>99</v>
      </c>
      <c r="P1869">
        <v>99</v>
      </c>
      <c r="Q1869">
        <v>5</v>
      </c>
      <c r="R1869">
        <v>5</v>
      </c>
      <c r="S1869">
        <v>8</v>
      </c>
      <c r="T1869">
        <v>14.2</v>
      </c>
      <c r="U1869">
        <v>342.42</v>
      </c>
      <c r="V1869">
        <v>100</v>
      </c>
      <c r="W1869">
        <v>100</v>
      </c>
      <c r="X1869">
        <v>40</v>
      </c>
      <c r="Y1869">
        <v>55.892947676786569</v>
      </c>
      <c r="Z1869">
        <v>0</v>
      </c>
      <c r="AA1869">
        <v>0.74833147735479744</v>
      </c>
      <c r="AC1869">
        <v>-48.447809886779027</v>
      </c>
      <c r="AE1869">
        <v>6.6666666666666687</v>
      </c>
      <c r="AF1869">
        <v>8.3086240615734006</v>
      </c>
      <c r="AG1869">
        <v>2903.2</v>
      </c>
      <c r="AH1869">
        <v>100</v>
      </c>
      <c r="AI1869">
        <v>100</v>
      </c>
      <c r="AJ1869">
        <v>318.53627736884596</v>
      </c>
      <c r="AK1869">
        <v>-11.497258354560998</v>
      </c>
      <c r="AL1869">
        <v>19.952114670187424</v>
      </c>
      <c r="AN1869">
        <v>99</v>
      </c>
      <c r="AO1869">
        <v>99</v>
      </c>
      <c r="AP1869">
        <v>31</v>
      </c>
      <c r="AQ1869">
        <v>99</v>
      </c>
      <c r="AR1869">
        <v>200.2</v>
      </c>
      <c r="AS1869">
        <v>42.298462521095459</v>
      </c>
    </row>
    <row r="1870" spans="1:45">
      <c r="A1870">
        <v>23</v>
      </c>
      <c r="B1870">
        <v>274</v>
      </c>
      <c r="C1870">
        <v>2024</v>
      </c>
      <c r="E1870">
        <v>99</v>
      </c>
      <c r="F1870">
        <v>99</v>
      </c>
      <c r="G1870">
        <v>99</v>
      </c>
      <c r="H1870">
        <v>99</v>
      </c>
      <c r="I1870">
        <v>99</v>
      </c>
      <c r="J1870">
        <v>99</v>
      </c>
      <c r="K1870">
        <v>99</v>
      </c>
      <c r="L1870">
        <v>8</v>
      </c>
      <c r="M1870">
        <v>99</v>
      </c>
      <c r="N1870">
        <v>99</v>
      </c>
      <c r="O1870">
        <v>99</v>
      </c>
      <c r="P1870">
        <v>99</v>
      </c>
      <c r="R1870">
        <v>0</v>
      </c>
      <c r="AN1870">
        <v>99</v>
      </c>
      <c r="AO1870">
        <v>99</v>
      </c>
      <c r="AP1870">
        <v>32</v>
      </c>
      <c r="AQ1870">
        <v>99</v>
      </c>
    </row>
    <row r="1871" spans="1:45">
      <c r="A1871">
        <v>23</v>
      </c>
      <c r="B1871">
        <v>275</v>
      </c>
      <c r="C1871">
        <v>2024</v>
      </c>
      <c r="E1871">
        <v>99</v>
      </c>
      <c r="F1871">
        <v>99</v>
      </c>
      <c r="G1871">
        <v>99</v>
      </c>
      <c r="H1871">
        <v>99</v>
      </c>
      <c r="I1871">
        <v>99</v>
      </c>
      <c r="J1871">
        <v>99</v>
      </c>
      <c r="K1871">
        <v>99</v>
      </c>
      <c r="L1871">
        <v>8</v>
      </c>
      <c r="M1871">
        <v>99</v>
      </c>
      <c r="N1871">
        <v>99</v>
      </c>
      <c r="O1871">
        <v>99</v>
      </c>
      <c r="P1871">
        <v>99</v>
      </c>
      <c r="R1871">
        <v>0</v>
      </c>
      <c r="AN1871">
        <v>99</v>
      </c>
      <c r="AO1871">
        <v>99</v>
      </c>
      <c r="AP1871">
        <v>33</v>
      </c>
      <c r="AQ1871">
        <v>99</v>
      </c>
    </row>
    <row r="1872" spans="1:45">
      <c r="A1872">
        <v>23</v>
      </c>
      <c r="B1872">
        <v>276</v>
      </c>
      <c r="C1872">
        <v>2024</v>
      </c>
      <c r="E1872">
        <v>99</v>
      </c>
      <c r="F1872">
        <v>99</v>
      </c>
      <c r="G1872">
        <v>99</v>
      </c>
      <c r="H1872">
        <v>99</v>
      </c>
      <c r="I1872">
        <v>99</v>
      </c>
      <c r="J1872">
        <v>99</v>
      </c>
      <c r="K1872">
        <v>99</v>
      </c>
      <c r="L1872">
        <v>8</v>
      </c>
      <c r="M1872">
        <v>99</v>
      </c>
      <c r="N1872">
        <v>99</v>
      </c>
      <c r="O1872">
        <v>99</v>
      </c>
      <c r="P1872">
        <v>99</v>
      </c>
      <c r="R1872">
        <v>0</v>
      </c>
      <c r="AN1872">
        <v>99</v>
      </c>
      <c r="AO1872">
        <v>99</v>
      </c>
      <c r="AP1872">
        <v>34</v>
      </c>
      <c r="AQ1872">
        <v>99</v>
      </c>
    </row>
    <row r="1873" spans="1:45">
      <c r="A1873">
        <v>23</v>
      </c>
      <c r="B1873">
        <v>277</v>
      </c>
      <c r="C1873">
        <v>2024</v>
      </c>
      <c r="E1873">
        <v>99</v>
      </c>
      <c r="F1873">
        <v>99</v>
      </c>
      <c r="G1873">
        <v>99</v>
      </c>
      <c r="H1873">
        <v>99</v>
      </c>
      <c r="I1873">
        <v>99</v>
      </c>
      <c r="J1873">
        <v>99</v>
      </c>
      <c r="K1873">
        <v>99</v>
      </c>
      <c r="L1873">
        <v>8</v>
      </c>
      <c r="M1873">
        <v>99</v>
      </c>
      <c r="N1873">
        <v>99</v>
      </c>
      <c r="O1873">
        <v>99</v>
      </c>
      <c r="P1873">
        <v>99</v>
      </c>
      <c r="Q1873">
        <v>1</v>
      </c>
      <c r="R1873">
        <v>1</v>
      </c>
      <c r="S1873">
        <v>8</v>
      </c>
      <c r="T1873">
        <v>14</v>
      </c>
      <c r="U1873">
        <v>420.2</v>
      </c>
      <c r="V1873">
        <v>100</v>
      </c>
      <c r="W1873">
        <v>100</v>
      </c>
      <c r="X1873">
        <v>100</v>
      </c>
      <c r="Y1873">
        <v>0</v>
      </c>
      <c r="Z1873">
        <v>0</v>
      </c>
      <c r="AA1873">
        <v>0</v>
      </c>
      <c r="AE1873">
        <v>16.666666666666671</v>
      </c>
      <c r="AF1873">
        <v>20.300497608580113</v>
      </c>
      <c r="AG1873">
        <v>1838</v>
      </c>
      <c r="AH1873">
        <v>100</v>
      </c>
      <c r="AI1873">
        <v>100</v>
      </c>
      <c r="AJ1873">
        <v>0</v>
      </c>
      <c r="AN1873">
        <v>99</v>
      </c>
      <c r="AO1873">
        <v>99</v>
      </c>
      <c r="AP1873">
        <v>39</v>
      </c>
      <c r="AQ1873">
        <v>99</v>
      </c>
      <c r="AR1873">
        <v>212</v>
      </c>
      <c r="AS1873">
        <v>44.080012359195848</v>
      </c>
    </row>
    <row r="1874" spans="1:45">
      <c r="A1874">
        <v>23</v>
      </c>
      <c r="B1874">
        <v>278</v>
      </c>
      <c r="C1874">
        <v>2024</v>
      </c>
      <c r="E1874">
        <v>99</v>
      </c>
      <c r="F1874">
        <v>99</v>
      </c>
      <c r="G1874">
        <v>99</v>
      </c>
      <c r="H1874">
        <v>99</v>
      </c>
      <c r="I1874">
        <v>99</v>
      </c>
      <c r="J1874">
        <v>99</v>
      </c>
      <c r="K1874">
        <v>99</v>
      </c>
      <c r="L1874">
        <v>8</v>
      </c>
      <c r="M1874">
        <v>99</v>
      </c>
      <c r="N1874">
        <v>99</v>
      </c>
      <c r="O1874">
        <v>99</v>
      </c>
      <c r="P1874">
        <v>99</v>
      </c>
      <c r="R1874">
        <v>0</v>
      </c>
      <c r="AN1874">
        <v>99</v>
      </c>
      <c r="AO1874">
        <v>99</v>
      </c>
      <c r="AP1874">
        <v>40</v>
      </c>
      <c r="AQ1874">
        <v>99</v>
      </c>
    </row>
    <row r="1875" spans="1:45">
      <c r="A1875">
        <v>23</v>
      </c>
      <c r="B1875">
        <v>279</v>
      </c>
      <c r="C1875">
        <v>2024</v>
      </c>
      <c r="E1875">
        <v>99</v>
      </c>
      <c r="F1875">
        <v>99</v>
      </c>
      <c r="G1875">
        <v>99</v>
      </c>
      <c r="H1875">
        <v>99</v>
      </c>
      <c r="I1875">
        <v>99</v>
      </c>
      <c r="J1875">
        <v>99</v>
      </c>
      <c r="K1875">
        <v>99</v>
      </c>
      <c r="L1875">
        <v>8</v>
      </c>
      <c r="M1875">
        <v>99</v>
      </c>
      <c r="N1875">
        <v>99</v>
      </c>
      <c r="O1875">
        <v>99</v>
      </c>
      <c r="P1875">
        <v>99</v>
      </c>
      <c r="Q1875">
        <v>109</v>
      </c>
      <c r="R1875">
        <v>148</v>
      </c>
      <c r="S1875">
        <v>8</v>
      </c>
      <c r="T1875">
        <v>11.729729729729728</v>
      </c>
      <c r="U1875">
        <v>416.76756756756782</v>
      </c>
      <c r="V1875">
        <v>100</v>
      </c>
      <c r="W1875">
        <v>100</v>
      </c>
      <c r="X1875">
        <v>97.972972972972983</v>
      </c>
      <c r="Y1875">
        <v>36.464309125898808</v>
      </c>
      <c r="Z1875">
        <v>0</v>
      </c>
      <c r="AA1875">
        <v>2.2013343453294314</v>
      </c>
      <c r="AC1875">
        <v>21.101909884486325</v>
      </c>
      <c r="AE1875">
        <v>6.448801742919386</v>
      </c>
      <c r="AF1875">
        <v>8.5679932080134744</v>
      </c>
      <c r="AG1875">
        <v>2552.6351351351345</v>
      </c>
      <c r="AH1875">
        <v>100</v>
      </c>
      <c r="AI1875">
        <v>100</v>
      </c>
      <c r="AJ1875">
        <v>826.52573208131332</v>
      </c>
      <c r="AK1875">
        <v>4.7231076427547922</v>
      </c>
      <c r="AL1875">
        <v>-9.9823953771139831</v>
      </c>
      <c r="AN1875">
        <v>99</v>
      </c>
      <c r="AO1875">
        <v>99</v>
      </c>
      <c r="AP1875">
        <v>98</v>
      </c>
      <c r="AQ1875">
        <v>99</v>
      </c>
      <c r="AR1875">
        <v>221.31756756756755</v>
      </c>
      <c r="AS1875">
        <v>38.422772540650904</v>
      </c>
    </row>
    <row r="1876" spans="1:45">
      <c r="A1876">
        <v>23</v>
      </c>
      <c r="B1876">
        <v>280</v>
      </c>
      <c r="C1876">
        <v>2024</v>
      </c>
      <c r="E1876">
        <v>99</v>
      </c>
      <c r="F1876">
        <v>99</v>
      </c>
      <c r="G1876">
        <v>99</v>
      </c>
      <c r="H1876">
        <v>99</v>
      </c>
      <c r="I1876">
        <v>99</v>
      </c>
      <c r="J1876">
        <v>99</v>
      </c>
      <c r="K1876">
        <v>99</v>
      </c>
      <c r="L1876">
        <v>8</v>
      </c>
      <c r="M1876">
        <v>99</v>
      </c>
      <c r="N1876">
        <v>99</v>
      </c>
      <c r="O1876">
        <v>99</v>
      </c>
      <c r="P1876">
        <v>99</v>
      </c>
      <c r="Q1876">
        <v>4</v>
      </c>
      <c r="R1876">
        <v>4</v>
      </c>
      <c r="S1876">
        <v>8</v>
      </c>
      <c r="T1876">
        <v>11.25</v>
      </c>
      <c r="U1876">
        <v>393.67500000000001</v>
      </c>
      <c r="V1876">
        <v>100</v>
      </c>
      <c r="W1876">
        <v>100</v>
      </c>
      <c r="X1876">
        <v>75</v>
      </c>
      <c r="Y1876">
        <v>52.280750520626718</v>
      </c>
      <c r="Z1876">
        <v>0</v>
      </c>
      <c r="AA1876">
        <v>2.4874685927665499</v>
      </c>
      <c r="AC1876">
        <v>-59.30080134174159</v>
      </c>
      <c r="AE1876">
        <v>1.4598540145985412</v>
      </c>
      <c r="AF1876">
        <v>1.9083849200385872</v>
      </c>
      <c r="AG1876">
        <v>3415</v>
      </c>
      <c r="AH1876">
        <v>100</v>
      </c>
      <c r="AI1876">
        <v>0</v>
      </c>
      <c r="AJ1876">
        <v>2100.977629581047</v>
      </c>
      <c r="AK1876">
        <v>68.164563459488917</v>
      </c>
      <c r="AL1876">
        <v>17.407765595569789</v>
      </c>
      <c r="AN1876">
        <v>99</v>
      </c>
      <c r="AO1876">
        <v>99</v>
      </c>
      <c r="AP1876">
        <v>99</v>
      </c>
      <c r="AQ1876">
        <v>99</v>
      </c>
      <c r="AR1876">
        <v>209</v>
      </c>
      <c r="AS1876">
        <v>42.894031984013445</v>
      </c>
    </row>
    <row r="1877" spans="1:45">
      <c r="A1877">
        <v>23</v>
      </c>
      <c r="B1877">
        <v>281</v>
      </c>
      <c r="C1877">
        <v>2024</v>
      </c>
      <c r="E1877">
        <v>99</v>
      </c>
      <c r="F1877">
        <v>99</v>
      </c>
      <c r="G1877">
        <v>99</v>
      </c>
      <c r="H1877">
        <v>99</v>
      </c>
      <c r="I1877">
        <v>99</v>
      </c>
      <c r="J1877">
        <v>99</v>
      </c>
      <c r="K1877">
        <v>99</v>
      </c>
      <c r="L1877">
        <v>9</v>
      </c>
      <c r="M1877">
        <v>99</v>
      </c>
      <c r="N1877">
        <v>99</v>
      </c>
      <c r="O1877">
        <v>99</v>
      </c>
      <c r="P1877">
        <v>99</v>
      </c>
      <c r="Q1877">
        <v>9</v>
      </c>
      <c r="R1877">
        <v>9</v>
      </c>
      <c r="S1877">
        <v>9</v>
      </c>
      <c r="T1877">
        <v>14.555555555555555</v>
      </c>
      <c r="U1877">
        <v>523.55555555555566</v>
      </c>
      <c r="V1877">
        <v>100</v>
      </c>
      <c r="W1877">
        <v>100</v>
      </c>
      <c r="X1877">
        <v>100</v>
      </c>
      <c r="Y1877">
        <v>31.546125351480246</v>
      </c>
      <c r="Z1877">
        <v>0</v>
      </c>
      <c r="AA1877">
        <v>0.83147941928309499</v>
      </c>
      <c r="AC1877">
        <v>42.454525365468506</v>
      </c>
      <c r="AE1877">
        <v>2.8206092515983439E-2</v>
      </c>
      <c r="AF1877">
        <v>4.9799763626563423E-2</v>
      </c>
      <c r="AG1877">
        <v>2102.8888888888887</v>
      </c>
      <c r="AH1877">
        <v>100</v>
      </c>
      <c r="AI1877">
        <v>0</v>
      </c>
      <c r="AJ1877">
        <v>319.54914226295199</v>
      </c>
      <c r="AK1877">
        <v>-43.840414971600303</v>
      </c>
      <c r="AL1877">
        <v>-32.720643915485631</v>
      </c>
      <c r="AN1877">
        <v>99</v>
      </c>
      <c r="AO1877">
        <v>99</v>
      </c>
      <c r="AP1877">
        <v>1</v>
      </c>
      <c r="AQ1877">
        <v>99</v>
      </c>
      <c r="AR1877">
        <v>231.11111111111111</v>
      </c>
      <c r="AS1877">
        <v>42.400762691665797</v>
      </c>
    </row>
    <row r="1878" spans="1:45">
      <c r="A1878">
        <v>23</v>
      </c>
      <c r="B1878">
        <v>282</v>
      </c>
      <c r="C1878">
        <v>2024</v>
      </c>
      <c r="E1878">
        <v>99</v>
      </c>
      <c r="F1878">
        <v>99</v>
      </c>
      <c r="G1878">
        <v>99</v>
      </c>
      <c r="H1878">
        <v>99</v>
      </c>
      <c r="I1878">
        <v>99</v>
      </c>
      <c r="J1878">
        <v>99</v>
      </c>
      <c r="K1878">
        <v>99</v>
      </c>
      <c r="L1878">
        <v>9</v>
      </c>
      <c r="M1878">
        <v>99</v>
      </c>
      <c r="N1878">
        <v>99</v>
      </c>
      <c r="O1878">
        <v>99</v>
      </c>
      <c r="P1878">
        <v>99</v>
      </c>
      <c r="R1878">
        <v>0</v>
      </c>
      <c r="AN1878">
        <v>99</v>
      </c>
      <c r="AO1878">
        <v>99</v>
      </c>
      <c r="AP1878">
        <v>2</v>
      </c>
      <c r="AQ1878">
        <v>99</v>
      </c>
    </row>
    <row r="1879" spans="1:45">
      <c r="A1879">
        <v>23</v>
      </c>
      <c r="B1879">
        <v>283</v>
      </c>
      <c r="C1879">
        <v>2024</v>
      </c>
      <c r="E1879">
        <v>99</v>
      </c>
      <c r="F1879">
        <v>99</v>
      </c>
      <c r="G1879">
        <v>99</v>
      </c>
      <c r="H1879">
        <v>99</v>
      </c>
      <c r="I1879">
        <v>99</v>
      </c>
      <c r="J1879">
        <v>99</v>
      </c>
      <c r="K1879">
        <v>99</v>
      </c>
      <c r="L1879">
        <v>9</v>
      </c>
      <c r="M1879">
        <v>99</v>
      </c>
      <c r="N1879">
        <v>99</v>
      </c>
      <c r="O1879">
        <v>99</v>
      </c>
      <c r="P1879">
        <v>99</v>
      </c>
      <c r="R1879">
        <v>0</v>
      </c>
      <c r="AN1879">
        <v>99</v>
      </c>
      <c r="AO1879">
        <v>99</v>
      </c>
      <c r="AP1879">
        <v>3</v>
      </c>
      <c r="AQ1879">
        <v>99</v>
      </c>
    </row>
    <row r="1880" spans="1:45">
      <c r="A1880">
        <v>23</v>
      </c>
      <c r="B1880">
        <v>284</v>
      </c>
      <c r="C1880">
        <v>2024</v>
      </c>
      <c r="E1880">
        <v>99</v>
      </c>
      <c r="F1880">
        <v>99</v>
      </c>
      <c r="G1880">
        <v>99</v>
      </c>
      <c r="H1880">
        <v>99</v>
      </c>
      <c r="I1880">
        <v>99</v>
      </c>
      <c r="J1880">
        <v>99</v>
      </c>
      <c r="K1880">
        <v>99</v>
      </c>
      <c r="L1880">
        <v>9</v>
      </c>
      <c r="M1880">
        <v>99</v>
      </c>
      <c r="N1880">
        <v>99</v>
      </c>
      <c r="O1880">
        <v>99</v>
      </c>
      <c r="P1880">
        <v>99</v>
      </c>
      <c r="R1880">
        <v>0</v>
      </c>
      <c r="AN1880">
        <v>99</v>
      </c>
      <c r="AO1880">
        <v>99</v>
      </c>
      <c r="AP1880">
        <v>4</v>
      </c>
      <c r="AQ1880">
        <v>99</v>
      </c>
    </row>
    <row r="1881" spans="1:45">
      <c r="A1881">
        <v>23</v>
      </c>
      <c r="B1881">
        <v>285</v>
      </c>
      <c r="C1881">
        <v>2024</v>
      </c>
      <c r="E1881">
        <v>99</v>
      </c>
      <c r="F1881">
        <v>99</v>
      </c>
      <c r="G1881">
        <v>99</v>
      </c>
      <c r="H1881">
        <v>99</v>
      </c>
      <c r="I1881">
        <v>99</v>
      </c>
      <c r="J1881">
        <v>99</v>
      </c>
      <c r="K1881">
        <v>99</v>
      </c>
      <c r="L1881">
        <v>9</v>
      </c>
      <c r="M1881">
        <v>99</v>
      </c>
      <c r="N1881">
        <v>99</v>
      </c>
      <c r="O1881">
        <v>99</v>
      </c>
      <c r="P1881">
        <v>99</v>
      </c>
      <c r="R1881">
        <v>0</v>
      </c>
      <c r="AN1881">
        <v>99</v>
      </c>
      <c r="AO1881">
        <v>99</v>
      </c>
      <c r="AP1881">
        <v>5</v>
      </c>
      <c r="AQ1881">
        <v>99</v>
      </c>
    </row>
    <row r="1882" spans="1:45">
      <c r="A1882">
        <v>23</v>
      </c>
      <c r="B1882">
        <v>286</v>
      </c>
      <c r="C1882">
        <v>2024</v>
      </c>
      <c r="E1882">
        <v>99</v>
      </c>
      <c r="F1882">
        <v>99</v>
      </c>
      <c r="G1882">
        <v>99</v>
      </c>
      <c r="H1882">
        <v>99</v>
      </c>
      <c r="I1882">
        <v>99</v>
      </c>
      <c r="J1882">
        <v>99</v>
      </c>
      <c r="K1882">
        <v>99</v>
      </c>
      <c r="L1882">
        <v>9</v>
      </c>
      <c r="M1882">
        <v>99</v>
      </c>
      <c r="N1882">
        <v>99</v>
      </c>
      <c r="O1882">
        <v>99</v>
      </c>
      <c r="P1882">
        <v>99</v>
      </c>
      <c r="R1882">
        <v>0</v>
      </c>
      <c r="AN1882">
        <v>99</v>
      </c>
      <c r="AO1882">
        <v>99</v>
      </c>
      <c r="AP1882">
        <v>6</v>
      </c>
      <c r="AQ1882">
        <v>99</v>
      </c>
    </row>
    <row r="1883" spans="1:45">
      <c r="A1883">
        <v>23</v>
      </c>
      <c r="B1883">
        <v>287</v>
      </c>
      <c r="C1883">
        <v>2024</v>
      </c>
      <c r="E1883">
        <v>99</v>
      </c>
      <c r="F1883">
        <v>99</v>
      </c>
      <c r="G1883">
        <v>99</v>
      </c>
      <c r="H1883">
        <v>99</v>
      </c>
      <c r="I1883">
        <v>99</v>
      </c>
      <c r="J1883">
        <v>99</v>
      </c>
      <c r="K1883">
        <v>99</v>
      </c>
      <c r="L1883">
        <v>9</v>
      </c>
      <c r="M1883">
        <v>99</v>
      </c>
      <c r="N1883">
        <v>99</v>
      </c>
      <c r="O1883">
        <v>99</v>
      </c>
      <c r="P1883">
        <v>99</v>
      </c>
      <c r="R1883">
        <v>0</v>
      </c>
      <c r="AN1883">
        <v>99</v>
      </c>
      <c r="AO1883">
        <v>99</v>
      </c>
      <c r="AP1883">
        <v>7</v>
      </c>
      <c r="AQ1883">
        <v>99</v>
      </c>
    </row>
    <row r="1884" spans="1:45">
      <c r="A1884">
        <v>23</v>
      </c>
      <c r="B1884">
        <v>288</v>
      </c>
      <c r="C1884">
        <v>2024</v>
      </c>
      <c r="E1884">
        <v>99</v>
      </c>
      <c r="F1884">
        <v>99</v>
      </c>
      <c r="G1884">
        <v>99</v>
      </c>
      <c r="H1884">
        <v>99</v>
      </c>
      <c r="I1884">
        <v>99</v>
      </c>
      <c r="J1884">
        <v>99</v>
      </c>
      <c r="K1884">
        <v>99</v>
      </c>
      <c r="L1884">
        <v>9</v>
      </c>
      <c r="M1884">
        <v>99</v>
      </c>
      <c r="N1884">
        <v>99</v>
      </c>
      <c r="O1884">
        <v>99</v>
      </c>
      <c r="P1884">
        <v>99</v>
      </c>
      <c r="R1884">
        <v>0</v>
      </c>
      <c r="AN1884">
        <v>99</v>
      </c>
      <c r="AO1884">
        <v>99</v>
      </c>
      <c r="AP1884">
        <v>8</v>
      </c>
      <c r="AQ1884">
        <v>99</v>
      </c>
    </row>
    <row r="1885" spans="1:45">
      <c r="A1885">
        <v>23</v>
      </c>
      <c r="B1885">
        <v>289</v>
      </c>
      <c r="C1885">
        <v>2024</v>
      </c>
      <c r="E1885">
        <v>99</v>
      </c>
      <c r="F1885">
        <v>99</v>
      </c>
      <c r="G1885">
        <v>99</v>
      </c>
      <c r="H1885">
        <v>99</v>
      </c>
      <c r="I1885">
        <v>99</v>
      </c>
      <c r="J1885">
        <v>99</v>
      </c>
      <c r="K1885">
        <v>99</v>
      </c>
      <c r="L1885">
        <v>9</v>
      </c>
      <c r="M1885">
        <v>99</v>
      </c>
      <c r="N1885">
        <v>99</v>
      </c>
      <c r="O1885">
        <v>99</v>
      </c>
      <c r="P1885">
        <v>99</v>
      </c>
      <c r="R1885">
        <v>0</v>
      </c>
      <c r="AN1885">
        <v>99</v>
      </c>
      <c r="AO1885">
        <v>99</v>
      </c>
      <c r="AP1885">
        <v>9</v>
      </c>
      <c r="AQ1885">
        <v>99</v>
      </c>
    </row>
    <row r="1886" spans="1:45">
      <c r="A1886">
        <v>23</v>
      </c>
      <c r="B1886">
        <v>290</v>
      </c>
      <c r="C1886">
        <v>2024</v>
      </c>
      <c r="E1886">
        <v>99</v>
      </c>
      <c r="F1886">
        <v>99</v>
      </c>
      <c r="G1886">
        <v>99</v>
      </c>
      <c r="H1886">
        <v>99</v>
      </c>
      <c r="I1886">
        <v>99</v>
      </c>
      <c r="J1886">
        <v>99</v>
      </c>
      <c r="K1886">
        <v>99</v>
      </c>
      <c r="L1886">
        <v>9</v>
      </c>
      <c r="M1886">
        <v>99</v>
      </c>
      <c r="N1886">
        <v>99</v>
      </c>
      <c r="O1886">
        <v>99</v>
      </c>
      <c r="P1886">
        <v>99</v>
      </c>
      <c r="R1886">
        <v>0</v>
      </c>
      <c r="AN1886">
        <v>99</v>
      </c>
      <c r="AO1886">
        <v>99</v>
      </c>
      <c r="AP1886">
        <v>10</v>
      </c>
      <c r="AQ1886">
        <v>99</v>
      </c>
    </row>
    <row r="1887" spans="1:45">
      <c r="A1887">
        <v>23</v>
      </c>
      <c r="B1887">
        <v>291</v>
      </c>
      <c r="C1887">
        <v>2024</v>
      </c>
      <c r="E1887">
        <v>99</v>
      </c>
      <c r="F1887">
        <v>99</v>
      </c>
      <c r="G1887">
        <v>99</v>
      </c>
      <c r="H1887">
        <v>99</v>
      </c>
      <c r="I1887">
        <v>99</v>
      </c>
      <c r="J1887">
        <v>99</v>
      </c>
      <c r="K1887">
        <v>99</v>
      </c>
      <c r="L1887">
        <v>9</v>
      </c>
      <c r="M1887">
        <v>99</v>
      </c>
      <c r="N1887">
        <v>99</v>
      </c>
      <c r="O1887">
        <v>99</v>
      </c>
      <c r="P1887">
        <v>99</v>
      </c>
      <c r="R1887">
        <v>0</v>
      </c>
      <c r="AN1887">
        <v>99</v>
      </c>
      <c r="AO1887">
        <v>99</v>
      </c>
      <c r="AP1887">
        <v>11</v>
      </c>
      <c r="AQ1887">
        <v>99</v>
      </c>
    </row>
    <row r="1888" spans="1:45">
      <c r="A1888">
        <v>23</v>
      </c>
      <c r="B1888">
        <v>292</v>
      </c>
      <c r="C1888">
        <v>2024</v>
      </c>
      <c r="E1888">
        <v>99</v>
      </c>
      <c r="F1888">
        <v>99</v>
      </c>
      <c r="G1888">
        <v>99</v>
      </c>
      <c r="H1888">
        <v>99</v>
      </c>
      <c r="I1888">
        <v>99</v>
      </c>
      <c r="J1888">
        <v>99</v>
      </c>
      <c r="K1888">
        <v>99</v>
      </c>
      <c r="L1888">
        <v>9</v>
      </c>
      <c r="M1888">
        <v>99</v>
      </c>
      <c r="N1888">
        <v>99</v>
      </c>
      <c r="O1888">
        <v>99</v>
      </c>
      <c r="P1888">
        <v>99</v>
      </c>
      <c r="R1888">
        <v>0</v>
      </c>
      <c r="AN1888">
        <v>99</v>
      </c>
      <c r="AO1888">
        <v>99</v>
      </c>
      <c r="AP1888">
        <v>12</v>
      </c>
      <c r="AQ1888">
        <v>99</v>
      </c>
    </row>
    <row r="1889" spans="1:45">
      <c r="A1889">
        <v>23</v>
      </c>
      <c r="B1889">
        <v>293</v>
      </c>
      <c r="C1889">
        <v>2024</v>
      </c>
      <c r="E1889">
        <v>99</v>
      </c>
      <c r="F1889">
        <v>99</v>
      </c>
      <c r="G1889">
        <v>99</v>
      </c>
      <c r="H1889">
        <v>99</v>
      </c>
      <c r="I1889">
        <v>99</v>
      </c>
      <c r="J1889">
        <v>99</v>
      </c>
      <c r="K1889">
        <v>99</v>
      </c>
      <c r="L1889">
        <v>9</v>
      </c>
      <c r="M1889">
        <v>99</v>
      </c>
      <c r="N1889">
        <v>99</v>
      </c>
      <c r="O1889">
        <v>99</v>
      </c>
      <c r="P1889">
        <v>99</v>
      </c>
      <c r="Q1889">
        <v>1</v>
      </c>
      <c r="R1889">
        <v>1</v>
      </c>
      <c r="S1889">
        <v>9</v>
      </c>
      <c r="T1889">
        <v>12</v>
      </c>
      <c r="U1889">
        <v>447.7</v>
      </c>
      <c r="V1889">
        <v>100</v>
      </c>
      <c r="W1889">
        <v>100</v>
      </c>
      <c r="X1889">
        <v>100</v>
      </c>
      <c r="Y1889">
        <v>0</v>
      </c>
      <c r="Z1889">
        <v>0</v>
      </c>
      <c r="AA1889">
        <v>0</v>
      </c>
      <c r="AE1889">
        <v>0.42735042735042739</v>
      </c>
      <c r="AF1889">
        <v>0.59748540985203669</v>
      </c>
      <c r="AG1889">
        <v>1743</v>
      </c>
      <c r="AH1889">
        <v>100</v>
      </c>
      <c r="AI1889">
        <v>0</v>
      </c>
      <c r="AJ1889">
        <v>0</v>
      </c>
      <c r="AN1889">
        <v>99</v>
      </c>
      <c r="AO1889">
        <v>99</v>
      </c>
      <c r="AP1889">
        <v>13</v>
      </c>
      <c r="AQ1889">
        <v>99</v>
      </c>
      <c r="AR1889">
        <v>216</v>
      </c>
      <c r="AS1889">
        <v>44.454605497129506</v>
      </c>
    </row>
    <row r="1890" spans="1:45">
      <c r="A1890">
        <v>23</v>
      </c>
      <c r="B1890">
        <v>294</v>
      </c>
      <c r="C1890">
        <v>2024</v>
      </c>
      <c r="E1890">
        <v>99</v>
      </c>
      <c r="F1890">
        <v>99</v>
      </c>
      <c r="G1890">
        <v>99</v>
      </c>
      <c r="H1890">
        <v>99</v>
      </c>
      <c r="I1890">
        <v>99</v>
      </c>
      <c r="J1890">
        <v>99</v>
      </c>
      <c r="K1890">
        <v>99</v>
      </c>
      <c r="L1890">
        <v>9</v>
      </c>
      <c r="M1890">
        <v>99</v>
      </c>
      <c r="N1890">
        <v>99</v>
      </c>
      <c r="O1890">
        <v>99</v>
      </c>
      <c r="P1890">
        <v>99</v>
      </c>
      <c r="R1890">
        <v>0</v>
      </c>
      <c r="AN1890">
        <v>99</v>
      </c>
      <c r="AO1890">
        <v>99</v>
      </c>
      <c r="AP1890">
        <v>14</v>
      </c>
      <c r="AQ1890">
        <v>99</v>
      </c>
    </row>
    <row r="1891" spans="1:45">
      <c r="A1891">
        <v>23</v>
      </c>
      <c r="B1891">
        <v>295</v>
      </c>
      <c r="C1891">
        <v>2024</v>
      </c>
      <c r="E1891">
        <v>99</v>
      </c>
      <c r="F1891">
        <v>99</v>
      </c>
      <c r="G1891">
        <v>99</v>
      </c>
      <c r="H1891">
        <v>99</v>
      </c>
      <c r="I1891">
        <v>99</v>
      </c>
      <c r="J1891">
        <v>99</v>
      </c>
      <c r="K1891">
        <v>99</v>
      </c>
      <c r="L1891">
        <v>9</v>
      </c>
      <c r="M1891">
        <v>99</v>
      </c>
      <c r="N1891">
        <v>99</v>
      </c>
      <c r="O1891">
        <v>99</v>
      </c>
      <c r="P1891">
        <v>99</v>
      </c>
      <c r="R1891">
        <v>0</v>
      </c>
      <c r="AN1891">
        <v>99</v>
      </c>
      <c r="AO1891">
        <v>99</v>
      </c>
      <c r="AP1891">
        <v>15</v>
      </c>
      <c r="AQ1891">
        <v>99</v>
      </c>
    </row>
    <row r="1892" spans="1:45">
      <c r="A1892">
        <v>23</v>
      </c>
      <c r="B1892">
        <v>296</v>
      </c>
      <c r="C1892">
        <v>2024</v>
      </c>
      <c r="E1892">
        <v>99</v>
      </c>
      <c r="F1892">
        <v>99</v>
      </c>
      <c r="G1892">
        <v>99</v>
      </c>
      <c r="H1892">
        <v>99</v>
      </c>
      <c r="I1892">
        <v>99</v>
      </c>
      <c r="J1892">
        <v>99</v>
      </c>
      <c r="K1892">
        <v>99</v>
      </c>
      <c r="L1892">
        <v>9</v>
      </c>
      <c r="M1892">
        <v>99</v>
      </c>
      <c r="N1892">
        <v>99</v>
      </c>
      <c r="O1892">
        <v>99</v>
      </c>
      <c r="P1892">
        <v>99</v>
      </c>
      <c r="R1892">
        <v>0</v>
      </c>
      <c r="AN1892">
        <v>99</v>
      </c>
      <c r="AO1892">
        <v>99</v>
      </c>
      <c r="AP1892">
        <v>16</v>
      </c>
      <c r="AQ1892">
        <v>99</v>
      </c>
    </row>
    <row r="1893" spans="1:45">
      <c r="A1893">
        <v>23</v>
      </c>
      <c r="B1893">
        <v>297</v>
      </c>
      <c r="C1893">
        <v>2024</v>
      </c>
      <c r="E1893">
        <v>99</v>
      </c>
      <c r="F1893">
        <v>99</v>
      </c>
      <c r="G1893">
        <v>99</v>
      </c>
      <c r="H1893">
        <v>99</v>
      </c>
      <c r="I1893">
        <v>99</v>
      </c>
      <c r="J1893">
        <v>99</v>
      </c>
      <c r="K1893">
        <v>99</v>
      </c>
      <c r="L1893">
        <v>9</v>
      </c>
      <c r="M1893">
        <v>99</v>
      </c>
      <c r="N1893">
        <v>99</v>
      </c>
      <c r="O1893">
        <v>99</v>
      </c>
      <c r="P1893">
        <v>99</v>
      </c>
      <c r="R1893">
        <v>0</v>
      </c>
      <c r="AN1893">
        <v>99</v>
      </c>
      <c r="AO1893">
        <v>99</v>
      </c>
      <c r="AP1893">
        <v>17</v>
      </c>
      <c r="AQ1893">
        <v>99</v>
      </c>
    </row>
    <row r="1894" spans="1:45">
      <c r="A1894">
        <v>23</v>
      </c>
      <c r="B1894">
        <v>298</v>
      </c>
      <c r="C1894">
        <v>2024</v>
      </c>
      <c r="E1894">
        <v>99</v>
      </c>
      <c r="F1894">
        <v>99</v>
      </c>
      <c r="G1894">
        <v>99</v>
      </c>
      <c r="H1894">
        <v>99</v>
      </c>
      <c r="I1894">
        <v>99</v>
      </c>
      <c r="J1894">
        <v>99</v>
      </c>
      <c r="K1894">
        <v>99</v>
      </c>
      <c r="L1894">
        <v>9</v>
      </c>
      <c r="M1894">
        <v>99</v>
      </c>
      <c r="N1894">
        <v>99</v>
      </c>
      <c r="O1894">
        <v>99</v>
      </c>
      <c r="P1894">
        <v>99</v>
      </c>
      <c r="Q1894">
        <v>40</v>
      </c>
      <c r="R1894">
        <v>54</v>
      </c>
      <c r="S1894">
        <v>9</v>
      </c>
      <c r="T1894">
        <v>14.740740740740742</v>
      </c>
      <c r="U1894">
        <v>451.93518518518528</v>
      </c>
      <c r="V1894">
        <v>100</v>
      </c>
      <c r="W1894">
        <v>100</v>
      </c>
      <c r="X1894">
        <v>100</v>
      </c>
      <c r="Y1894">
        <v>33.206559801558186</v>
      </c>
      <c r="Z1894">
        <v>0</v>
      </c>
      <c r="AA1894">
        <v>0.55059513878957556</v>
      </c>
      <c r="AC1894">
        <v>-19.589488025546995</v>
      </c>
      <c r="AE1894">
        <v>2.6905829596412554</v>
      </c>
      <c r="AF1894">
        <v>3.7211937034984239</v>
      </c>
      <c r="AG1894">
        <v>2434.2962962962961</v>
      </c>
      <c r="AH1894">
        <v>100</v>
      </c>
      <c r="AI1894">
        <v>100</v>
      </c>
      <c r="AJ1894">
        <v>695.79851887969187</v>
      </c>
      <c r="AK1894">
        <v>9.4348308670774905</v>
      </c>
      <c r="AL1894">
        <v>-0.5406715856460701</v>
      </c>
      <c r="AN1894">
        <v>99</v>
      </c>
      <c r="AO1894">
        <v>99</v>
      </c>
      <c r="AP1894">
        <v>21</v>
      </c>
      <c r="AQ1894">
        <v>99</v>
      </c>
      <c r="AR1894">
        <v>218.25925925925927</v>
      </c>
      <c r="AS1894">
        <v>43.475718550596177</v>
      </c>
    </row>
    <row r="1895" spans="1:45">
      <c r="A1895">
        <v>23</v>
      </c>
      <c r="B1895">
        <v>299</v>
      </c>
      <c r="C1895">
        <v>2024</v>
      </c>
      <c r="E1895">
        <v>99</v>
      </c>
      <c r="F1895">
        <v>99</v>
      </c>
      <c r="G1895">
        <v>99</v>
      </c>
      <c r="H1895">
        <v>99</v>
      </c>
      <c r="I1895">
        <v>99</v>
      </c>
      <c r="J1895">
        <v>99</v>
      </c>
      <c r="K1895">
        <v>99</v>
      </c>
      <c r="L1895">
        <v>9</v>
      </c>
      <c r="M1895">
        <v>99</v>
      </c>
      <c r="N1895">
        <v>99</v>
      </c>
      <c r="O1895">
        <v>99</v>
      </c>
      <c r="P1895">
        <v>99</v>
      </c>
      <c r="Q1895">
        <v>139</v>
      </c>
      <c r="R1895">
        <v>180</v>
      </c>
      <c r="S1895">
        <v>9</v>
      </c>
      <c r="T1895">
        <v>11.644444444444444</v>
      </c>
      <c r="U1895">
        <v>464.00444444444418</v>
      </c>
      <c r="V1895">
        <v>100</v>
      </c>
      <c r="W1895">
        <v>100</v>
      </c>
      <c r="X1895">
        <v>100</v>
      </c>
      <c r="Y1895">
        <v>33.256180415113022</v>
      </c>
      <c r="Z1895">
        <v>0</v>
      </c>
      <c r="AA1895">
        <v>1.5514230822850783</v>
      </c>
      <c r="AC1895">
        <v>6.7102929870422123</v>
      </c>
      <c r="AE1895">
        <v>5.4086538461538485</v>
      </c>
      <c r="AF1895">
        <v>6.8473501533424486</v>
      </c>
      <c r="AG1895">
        <v>2544.0500000000002</v>
      </c>
      <c r="AH1895">
        <v>100</v>
      </c>
      <c r="AI1895">
        <v>100</v>
      </c>
      <c r="AJ1895">
        <v>719.37764981653083</v>
      </c>
      <c r="AK1895">
        <v>23.394955907453287</v>
      </c>
      <c r="AL1895">
        <v>23.447185422378631</v>
      </c>
      <c r="AN1895">
        <v>99</v>
      </c>
      <c r="AO1895">
        <v>99</v>
      </c>
      <c r="AP1895">
        <v>22</v>
      </c>
      <c r="AQ1895">
        <v>99</v>
      </c>
      <c r="AR1895">
        <v>224.56666666666661</v>
      </c>
      <c r="AS1895">
        <v>40.965740218816173</v>
      </c>
    </row>
    <row r="1896" spans="1:45">
      <c r="A1896">
        <v>23</v>
      </c>
      <c r="B1896">
        <v>300</v>
      </c>
      <c r="C1896">
        <v>2024</v>
      </c>
      <c r="E1896">
        <v>99</v>
      </c>
      <c r="F1896">
        <v>99</v>
      </c>
      <c r="G1896">
        <v>99</v>
      </c>
      <c r="H1896">
        <v>99</v>
      </c>
      <c r="I1896">
        <v>99</v>
      </c>
      <c r="J1896">
        <v>99</v>
      </c>
      <c r="K1896">
        <v>99</v>
      </c>
      <c r="L1896">
        <v>9</v>
      </c>
      <c r="M1896">
        <v>99</v>
      </c>
      <c r="N1896">
        <v>99</v>
      </c>
      <c r="O1896">
        <v>99</v>
      </c>
      <c r="P1896">
        <v>99</v>
      </c>
      <c r="Q1896">
        <v>48</v>
      </c>
      <c r="R1896">
        <v>55</v>
      </c>
      <c r="S1896">
        <v>9</v>
      </c>
      <c r="T1896">
        <v>14.58181818181818</v>
      </c>
      <c r="U1896">
        <v>434.30181818181808</v>
      </c>
      <c r="V1896">
        <v>100</v>
      </c>
      <c r="W1896">
        <v>100</v>
      </c>
      <c r="X1896">
        <v>100</v>
      </c>
      <c r="Y1896">
        <v>39.540462548033425</v>
      </c>
      <c r="Z1896">
        <v>0</v>
      </c>
      <c r="AA1896">
        <v>0.70558574225208925</v>
      </c>
      <c r="AC1896">
        <v>-4.0247626158966412</v>
      </c>
      <c r="AE1896">
        <v>3.2410135533294047</v>
      </c>
      <c r="AF1896">
        <v>4.5316304068822282</v>
      </c>
      <c r="AG1896">
        <v>2334.5454545454545</v>
      </c>
      <c r="AH1896">
        <v>100</v>
      </c>
      <c r="AI1896">
        <v>100</v>
      </c>
      <c r="AJ1896">
        <v>592.38500435817139</v>
      </c>
      <c r="AK1896">
        <v>14.943857825991197</v>
      </c>
      <c r="AL1896">
        <v>20.647197023180425</v>
      </c>
      <c r="AN1896">
        <v>99</v>
      </c>
      <c r="AO1896">
        <v>99</v>
      </c>
      <c r="AP1896">
        <v>23</v>
      </c>
      <c r="AQ1896">
        <v>99</v>
      </c>
      <c r="AR1896">
        <v>215.14545454545456</v>
      </c>
      <c r="AS1896">
        <v>43.559057375249559</v>
      </c>
    </row>
    <row r="1897" spans="1:45">
      <c r="A1897">
        <v>23</v>
      </c>
      <c r="B1897">
        <v>301</v>
      </c>
      <c r="C1897">
        <v>2024</v>
      </c>
      <c r="E1897">
        <v>99</v>
      </c>
      <c r="F1897">
        <v>99</v>
      </c>
      <c r="G1897">
        <v>99</v>
      </c>
      <c r="H1897">
        <v>99</v>
      </c>
      <c r="I1897">
        <v>99</v>
      </c>
      <c r="J1897">
        <v>99</v>
      </c>
      <c r="K1897">
        <v>99</v>
      </c>
      <c r="L1897">
        <v>9</v>
      </c>
      <c r="M1897">
        <v>99</v>
      </c>
      <c r="N1897">
        <v>99</v>
      </c>
      <c r="O1897">
        <v>99</v>
      </c>
      <c r="P1897">
        <v>99</v>
      </c>
      <c r="Q1897">
        <v>142</v>
      </c>
      <c r="R1897">
        <v>205</v>
      </c>
      <c r="S1897">
        <v>9</v>
      </c>
      <c r="T1897">
        <v>10.658536585365852</v>
      </c>
      <c r="U1897">
        <v>426.88439024390249</v>
      </c>
      <c r="V1897">
        <v>100</v>
      </c>
      <c r="W1897">
        <v>100</v>
      </c>
      <c r="X1897">
        <v>99.024390243902431</v>
      </c>
      <c r="Y1897">
        <v>33.044705125378542</v>
      </c>
      <c r="Z1897">
        <v>0</v>
      </c>
      <c r="AA1897">
        <v>1.7503972524385536</v>
      </c>
      <c r="AC1897">
        <v>18.764589959312367</v>
      </c>
      <c r="AE1897">
        <v>9.1804746977160789</v>
      </c>
      <c r="AF1897">
        <v>11.3013671209617</v>
      </c>
      <c r="AG1897">
        <v>2662.834146341464</v>
      </c>
      <c r="AH1897">
        <v>100</v>
      </c>
      <c r="AI1897">
        <v>100</v>
      </c>
      <c r="AJ1897">
        <v>828.90600944411278</v>
      </c>
      <c r="AK1897">
        <v>14.998732241483163</v>
      </c>
      <c r="AL1897">
        <v>9.2662784839232835</v>
      </c>
      <c r="AN1897">
        <v>99</v>
      </c>
      <c r="AO1897">
        <v>99</v>
      </c>
      <c r="AP1897">
        <v>24</v>
      </c>
      <c r="AQ1897">
        <v>99</v>
      </c>
      <c r="AR1897">
        <v>219.22926829268297</v>
      </c>
      <c r="AS1897">
        <v>40.479199023756408</v>
      </c>
    </row>
    <row r="1898" spans="1:45">
      <c r="A1898">
        <v>23</v>
      </c>
      <c r="B1898">
        <v>302</v>
      </c>
      <c r="C1898">
        <v>2024</v>
      </c>
      <c r="E1898">
        <v>99</v>
      </c>
      <c r="F1898">
        <v>99</v>
      </c>
      <c r="G1898">
        <v>99</v>
      </c>
      <c r="H1898">
        <v>99</v>
      </c>
      <c r="I1898">
        <v>99</v>
      </c>
      <c r="J1898">
        <v>99</v>
      </c>
      <c r="K1898">
        <v>99</v>
      </c>
      <c r="L1898">
        <v>9</v>
      </c>
      <c r="M1898">
        <v>99</v>
      </c>
      <c r="N1898">
        <v>99</v>
      </c>
      <c r="O1898">
        <v>99</v>
      </c>
      <c r="P1898">
        <v>99</v>
      </c>
      <c r="Q1898">
        <v>10</v>
      </c>
      <c r="R1898">
        <v>13</v>
      </c>
      <c r="S1898">
        <v>9</v>
      </c>
      <c r="T1898">
        <v>12.615384615384611</v>
      </c>
      <c r="U1898">
        <v>487.06153846153842</v>
      </c>
      <c r="V1898">
        <v>100</v>
      </c>
      <c r="W1898">
        <v>100</v>
      </c>
      <c r="X1898">
        <v>100</v>
      </c>
      <c r="Y1898">
        <v>23.106394002244624</v>
      </c>
      <c r="Z1898">
        <v>0</v>
      </c>
      <c r="AA1898">
        <v>1.2113858267710556</v>
      </c>
      <c r="AC1898">
        <v>-6.703395983051708</v>
      </c>
      <c r="AE1898">
        <v>1.5011547344110852</v>
      </c>
      <c r="AF1898">
        <v>2.1878893802465913</v>
      </c>
      <c r="AG1898">
        <v>2220.9230769230776</v>
      </c>
      <c r="AH1898">
        <v>100</v>
      </c>
      <c r="AI1898">
        <v>100</v>
      </c>
      <c r="AJ1898">
        <v>593.04085493438004</v>
      </c>
      <c r="AK1898">
        <v>25.445378945731296</v>
      </c>
      <c r="AL1898">
        <v>3.4758309422815743</v>
      </c>
      <c r="AN1898">
        <v>99</v>
      </c>
      <c r="AO1898">
        <v>99</v>
      </c>
      <c r="AP1898">
        <v>25</v>
      </c>
      <c r="AQ1898">
        <v>99</v>
      </c>
      <c r="AR1898">
        <v>227.30769230769235</v>
      </c>
      <c r="AS1898">
        <v>41.47712972107044</v>
      </c>
    </row>
    <row r="1899" spans="1:45">
      <c r="A1899">
        <v>23</v>
      </c>
      <c r="B1899">
        <v>303</v>
      </c>
      <c r="C1899">
        <v>2024</v>
      </c>
      <c r="E1899">
        <v>99</v>
      </c>
      <c r="F1899">
        <v>99</v>
      </c>
      <c r="G1899">
        <v>99</v>
      </c>
      <c r="H1899">
        <v>99</v>
      </c>
      <c r="I1899">
        <v>99</v>
      </c>
      <c r="J1899">
        <v>99</v>
      </c>
      <c r="K1899">
        <v>99</v>
      </c>
      <c r="L1899">
        <v>9</v>
      </c>
      <c r="M1899">
        <v>99</v>
      </c>
      <c r="N1899">
        <v>99</v>
      </c>
      <c r="O1899">
        <v>99</v>
      </c>
      <c r="P1899">
        <v>99</v>
      </c>
      <c r="Q1899">
        <v>2</v>
      </c>
      <c r="R1899">
        <v>2</v>
      </c>
      <c r="S1899">
        <v>9</v>
      </c>
      <c r="T1899">
        <v>9.5</v>
      </c>
      <c r="U1899">
        <v>471.55</v>
      </c>
      <c r="V1899">
        <v>100</v>
      </c>
      <c r="W1899">
        <v>100</v>
      </c>
      <c r="X1899">
        <v>100</v>
      </c>
      <c r="Y1899">
        <v>12.950000000000538</v>
      </c>
      <c r="Z1899">
        <v>0</v>
      </c>
      <c r="AA1899">
        <v>0.5</v>
      </c>
      <c r="AC1899">
        <v>100.00000000000144</v>
      </c>
      <c r="AE1899">
        <v>2.2471910112359552</v>
      </c>
      <c r="AF1899">
        <v>2.772046158639462</v>
      </c>
      <c r="AG1899">
        <v>2326.5</v>
      </c>
      <c r="AH1899">
        <v>100</v>
      </c>
      <c r="AI1899">
        <v>100</v>
      </c>
      <c r="AJ1899">
        <v>514.5</v>
      </c>
      <c r="AK1899">
        <v>-99.999999999994444</v>
      </c>
      <c r="AL1899">
        <v>-100</v>
      </c>
      <c r="AN1899">
        <v>99</v>
      </c>
      <c r="AO1899">
        <v>99</v>
      </c>
      <c r="AP1899">
        <v>26</v>
      </c>
      <c r="AQ1899">
        <v>99</v>
      </c>
      <c r="AR1899">
        <v>225</v>
      </c>
      <c r="AS1899">
        <v>41.436126835944641</v>
      </c>
    </row>
    <row r="1900" spans="1:45">
      <c r="A1900">
        <v>23</v>
      </c>
      <c r="B1900">
        <v>304</v>
      </c>
      <c r="C1900">
        <v>2024</v>
      </c>
      <c r="E1900">
        <v>99</v>
      </c>
      <c r="F1900">
        <v>99</v>
      </c>
      <c r="G1900">
        <v>99</v>
      </c>
      <c r="H1900">
        <v>99</v>
      </c>
      <c r="I1900">
        <v>99</v>
      </c>
      <c r="J1900">
        <v>99</v>
      </c>
      <c r="K1900">
        <v>99</v>
      </c>
      <c r="L1900">
        <v>9</v>
      </c>
      <c r="M1900">
        <v>99</v>
      </c>
      <c r="N1900">
        <v>99</v>
      </c>
      <c r="O1900">
        <v>99</v>
      </c>
      <c r="P1900">
        <v>99</v>
      </c>
      <c r="Q1900">
        <v>1</v>
      </c>
      <c r="R1900">
        <v>1</v>
      </c>
      <c r="S1900">
        <v>9</v>
      </c>
      <c r="T1900">
        <v>13</v>
      </c>
      <c r="U1900">
        <v>350.40000000000009</v>
      </c>
      <c r="V1900">
        <v>100</v>
      </c>
      <c r="W1900">
        <v>100</v>
      </c>
      <c r="X1900">
        <v>100</v>
      </c>
      <c r="Y1900">
        <v>0</v>
      </c>
      <c r="Z1900">
        <v>0</v>
      </c>
      <c r="AA1900">
        <v>0</v>
      </c>
      <c r="AE1900">
        <v>0.3105590062111801</v>
      </c>
      <c r="AF1900">
        <v>0.50467733920971347</v>
      </c>
      <c r="AG1900">
        <v>3616</v>
      </c>
      <c r="AH1900">
        <v>100</v>
      </c>
      <c r="AI1900">
        <v>100</v>
      </c>
      <c r="AJ1900">
        <v>0</v>
      </c>
      <c r="AN1900">
        <v>99</v>
      </c>
      <c r="AO1900">
        <v>99</v>
      </c>
      <c r="AP1900">
        <v>27</v>
      </c>
      <c r="AQ1900">
        <v>99</v>
      </c>
      <c r="AR1900">
        <v>197</v>
      </c>
      <c r="AS1900">
        <v>45.779322997059779</v>
      </c>
    </row>
    <row r="1901" spans="1:45">
      <c r="A1901">
        <v>23</v>
      </c>
      <c r="B1901">
        <v>305</v>
      </c>
      <c r="C1901">
        <v>2024</v>
      </c>
      <c r="E1901">
        <v>99</v>
      </c>
      <c r="F1901">
        <v>99</v>
      </c>
      <c r="G1901">
        <v>99</v>
      </c>
      <c r="H1901">
        <v>99</v>
      </c>
      <c r="I1901">
        <v>99</v>
      </c>
      <c r="J1901">
        <v>99</v>
      </c>
      <c r="K1901">
        <v>99</v>
      </c>
      <c r="L1901">
        <v>9</v>
      </c>
      <c r="M1901">
        <v>99</v>
      </c>
      <c r="N1901">
        <v>99</v>
      </c>
      <c r="O1901">
        <v>99</v>
      </c>
      <c r="P1901">
        <v>99</v>
      </c>
      <c r="Q1901">
        <v>1</v>
      </c>
      <c r="R1901">
        <v>1</v>
      </c>
      <c r="S1901">
        <v>9</v>
      </c>
      <c r="T1901">
        <v>14</v>
      </c>
      <c r="U1901">
        <v>503.9</v>
      </c>
      <c r="V1901">
        <v>100</v>
      </c>
      <c r="W1901">
        <v>100</v>
      </c>
      <c r="X1901">
        <v>100</v>
      </c>
      <c r="Y1901">
        <v>0</v>
      </c>
      <c r="Z1901">
        <v>0</v>
      </c>
      <c r="AA1901">
        <v>0</v>
      </c>
      <c r="AE1901">
        <v>0.42918454935622319</v>
      </c>
      <c r="AF1901">
        <v>0.79587453011972065</v>
      </c>
      <c r="AG1901">
        <v>3223</v>
      </c>
      <c r="AH1901">
        <v>100</v>
      </c>
      <c r="AI1901">
        <v>100</v>
      </c>
      <c r="AJ1901">
        <v>0</v>
      </c>
      <c r="AN1901">
        <v>99</v>
      </c>
      <c r="AO1901">
        <v>99</v>
      </c>
      <c r="AP1901">
        <v>28</v>
      </c>
      <c r="AQ1901">
        <v>99</v>
      </c>
      <c r="AR1901">
        <v>226</v>
      </c>
      <c r="AS1901">
        <v>43.662160223494823</v>
      </c>
    </row>
    <row r="1902" spans="1:45">
      <c r="A1902">
        <v>23</v>
      </c>
      <c r="B1902">
        <v>306</v>
      </c>
      <c r="C1902">
        <v>2024</v>
      </c>
      <c r="E1902">
        <v>99</v>
      </c>
      <c r="F1902">
        <v>99</v>
      </c>
      <c r="G1902">
        <v>99</v>
      </c>
      <c r="H1902">
        <v>99</v>
      </c>
      <c r="I1902">
        <v>99</v>
      </c>
      <c r="J1902">
        <v>99</v>
      </c>
      <c r="K1902">
        <v>99</v>
      </c>
      <c r="L1902">
        <v>9</v>
      </c>
      <c r="M1902">
        <v>99</v>
      </c>
      <c r="N1902">
        <v>99</v>
      </c>
      <c r="O1902">
        <v>99</v>
      </c>
      <c r="P1902">
        <v>99</v>
      </c>
      <c r="Q1902">
        <v>1</v>
      </c>
      <c r="R1902">
        <v>1</v>
      </c>
      <c r="S1902">
        <v>9</v>
      </c>
      <c r="T1902">
        <v>15</v>
      </c>
      <c r="U1902">
        <v>197.4</v>
      </c>
      <c r="V1902">
        <v>100</v>
      </c>
      <c r="W1902">
        <v>100</v>
      </c>
      <c r="X1902">
        <v>0</v>
      </c>
      <c r="Y1902">
        <v>0</v>
      </c>
      <c r="Z1902">
        <v>0</v>
      </c>
      <c r="AA1902">
        <v>0</v>
      </c>
      <c r="AE1902">
        <v>0.56497175141242917</v>
      </c>
      <c r="AF1902">
        <v>0.71777381034626964</v>
      </c>
      <c r="AG1902">
        <v>2753</v>
      </c>
      <c r="AH1902">
        <v>100</v>
      </c>
      <c r="AI1902">
        <v>100</v>
      </c>
      <c r="AJ1902">
        <v>0</v>
      </c>
      <c r="AN1902">
        <v>99</v>
      </c>
      <c r="AO1902">
        <v>99</v>
      </c>
      <c r="AP1902">
        <v>29</v>
      </c>
      <c r="AQ1902">
        <v>99</v>
      </c>
      <c r="AR1902">
        <v>158</v>
      </c>
      <c r="AS1902">
        <v>49.945339009692958</v>
      </c>
    </row>
    <row r="1903" spans="1:45">
      <c r="A1903">
        <v>23</v>
      </c>
      <c r="B1903">
        <v>307</v>
      </c>
      <c r="C1903">
        <v>2024</v>
      </c>
      <c r="E1903">
        <v>99</v>
      </c>
      <c r="F1903">
        <v>99</v>
      </c>
      <c r="G1903">
        <v>99</v>
      </c>
      <c r="H1903">
        <v>99</v>
      </c>
      <c r="I1903">
        <v>99</v>
      </c>
      <c r="J1903">
        <v>99</v>
      </c>
      <c r="K1903">
        <v>99</v>
      </c>
      <c r="L1903">
        <v>9</v>
      </c>
      <c r="M1903">
        <v>99</v>
      </c>
      <c r="N1903">
        <v>99</v>
      </c>
      <c r="O1903">
        <v>99</v>
      </c>
      <c r="P1903">
        <v>99</v>
      </c>
      <c r="Q1903">
        <v>1</v>
      </c>
      <c r="R1903">
        <v>1</v>
      </c>
      <c r="S1903">
        <v>9</v>
      </c>
      <c r="T1903">
        <v>10</v>
      </c>
      <c r="U1903">
        <v>413.8</v>
      </c>
      <c r="V1903">
        <v>100</v>
      </c>
      <c r="W1903">
        <v>100</v>
      </c>
      <c r="X1903">
        <v>100</v>
      </c>
      <c r="Y1903">
        <v>0</v>
      </c>
      <c r="Z1903">
        <v>0</v>
      </c>
      <c r="AA1903">
        <v>0</v>
      </c>
      <c r="AE1903">
        <v>7.1428571428571441</v>
      </c>
      <c r="AF1903">
        <v>9.5909143585583507</v>
      </c>
      <c r="AG1903">
        <v>1986</v>
      </c>
      <c r="AH1903">
        <v>100</v>
      </c>
      <c r="AI1903">
        <v>100</v>
      </c>
      <c r="AJ1903">
        <v>0</v>
      </c>
      <c r="AN1903">
        <v>99</v>
      </c>
      <c r="AO1903">
        <v>99</v>
      </c>
      <c r="AP1903">
        <v>30</v>
      </c>
      <c r="AQ1903">
        <v>99</v>
      </c>
      <c r="AR1903">
        <v>215</v>
      </c>
      <c r="AS1903">
        <v>41.656709472121953</v>
      </c>
    </row>
    <row r="1904" spans="1:45">
      <c r="A1904">
        <v>23</v>
      </c>
      <c r="B1904">
        <v>308</v>
      </c>
      <c r="C1904">
        <v>2024</v>
      </c>
      <c r="E1904">
        <v>99</v>
      </c>
      <c r="F1904">
        <v>99</v>
      </c>
      <c r="G1904">
        <v>99</v>
      </c>
      <c r="H1904">
        <v>99</v>
      </c>
      <c r="I1904">
        <v>99</v>
      </c>
      <c r="J1904">
        <v>99</v>
      </c>
      <c r="K1904">
        <v>99</v>
      </c>
      <c r="L1904">
        <v>9</v>
      </c>
      <c r="M1904">
        <v>99</v>
      </c>
      <c r="N1904">
        <v>99</v>
      </c>
      <c r="O1904">
        <v>99</v>
      </c>
      <c r="P1904">
        <v>99</v>
      </c>
      <c r="Q1904">
        <v>1</v>
      </c>
      <c r="R1904">
        <v>1</v>
      </c>
      <c r="S1904">
        <v>9</v>
      </c>
      <c r="T1904">
        <v>15</v>
      </c>
      <c r="U1904">
        <v>382.2</v>
      </c>
      <c r="V1904">
        <v>100</v>
      </c>
      <c r="W1904">
        <v>100</v>
      </c>
      <c r="X1904">
        <v>100</v>
      </c>
      <c r="Y1904">
        <v>0</v>
      </c>
      <c r="Z1904">
        <v>0</v>
      </c>
      <c r="AA1904">
        <v>0</v>
      </c>
      <c r="AE1904">
        <v>1.333333333333333</v>
      </c>
      <c r="AF1904">
        <v>1.8547725695539712</v>
      </c>
      <c r="AG1904">
        <v>3340</v>
      </c>
      <c r="AH1904">
        <v>100</v>
      </c>
      <c r="AI1904">
        <v>100</v>
      </c>
      <c r="AJ1904">
        <v>0</v>
      </c>
      <c r="AN1904">
        <v>99</v>
      </c>
      <c r="AO1904">
        <v>99</v>
      </c>
      <c r="AP1904">
        <v>31</v>
      </c>
      <c r="AQ1904">
        <v>99</v>
      </c>
      <c r="AR1904">
        <v>206</v>
      </c>
      <c r="AS1904">
        <v>43.698014234113373</v>
      </c>
    </row>
    <row r="1905" spans="1:45">
      <c r="A1905">
        <v>23</v>
      </c>
      <c r="B1905">
        <v>309</v>
      </c>
      <c r="C1905">
        <v>2024</v>
      </c>
      <c r="E1905">
        <v>99</v>
      </c>
      <c r="F1905">
        <v>99</v>
      </c>
      <c r="G1905">
        <v>99</v>
      </c>
      <c r="H1905">
        <v>99</v>
      </c>
      <c r="I1905">
        <v>99</v>
      </c>
      <c r="J1905">
        <v>99</v>
      </c>
      <c r="K1905">
        <v>99</v>
      </c>
      <c r="L1905">
        <v>9</v>
      </c>
      <c r="M1905">
        <v>99</v>
      </c>
      <c r="N1905">
        <v>99</v>
      </c>
      <c r="O1905">
        <v>99</v>
      </c>
      <c r="P1905">
        <v>99</v>
      </c>
      <c r="R1905">
        <v>0</v>
      </c>
      <c r="AN1905">
        <v>99</v>
      </c>
      <c r="AO1905">
        <v>99</v>
      </c>
      <c r="AP1905">
        <v>32</v>
      </c>
      <c r="AQ1905">
        <v>99</v>
      </c>
    </row>
    <row r="1906" spans="1:45">
      <c r="A1906">
        <v>23</v>
      </c>
      <c r="B1906">
        <v>310</v>
      </c>
      <c r="C1906">
        <v>2024</v>
      </c>
      <c r="E1906">
        <v>99</v>
      </c>
      <c r="F1906">
        <v>99</v>
      </c>
      <c r="G1906">
        <v>99</v>
      </c>
      <c r="H1906">
        <v>99</v>
      </c>
      <c r="I1906">
        <v>99</v>
      </c>
      <c r="J1906">
        <v>99</v>
      </c>
      <c r="K1906">
        <v>99</v>
      </c>
      <c r="L1906">
        <v>9</v>
      </c>
      <c r="M1906">
        <v>99</v>
      </c>
      <c r="N1906">
        <v>99</v>
      </c>
      <c r="O1906">
        <v>99</v>
      </c>
      <c r="P1906">
        <v>99</v>
      </c>
      <c r="R1906">
        <v>0</v>
      </c>
      <c r="AN1906">
        <v>99</v>
      </c>
      <c r="AO1906">
        <v>99</v>
      </c>
      <c r="AP1906">
        <v>33</v>
      </c>
      <c r="AQ1906">
        <v>99</v>
      </c>
    </row>
    <row r="1907" spans="1:45">
      <c r="A1907">
        <v>23</v>
      </c>
      <c r="B1907">
        <v>311</v>
      </c>
      <c r="C1907">
        <v>2024</v>
      </c>
      <c r="E1907">
        <v>99</v>
      </c>
      <c r="F1907">
        <v>99</v>
      </c>
      <c r="G1907">
        <v>99</v>
      </c>
      <c r="H1907">
        <v>99</v>
      </c>
      <c r="I1907">
        <v>99</v>
      </c>
      <c r="J1907">
        <v>99</v>
      </c>
      <c r="K1907">
        <v>99</v>
      </c>
      <c r="L1907">
        <v>9</v>
      </c>
      <c r="M1907">
        <v>99</v>
      </c>
      <c r="N1907">
        <v>99</v>
      </c>
      <c r="O1907">
        <v>99</v>
      </c>
      <c r="P1907">
        <v>99</v>
      </c>
      <c r="R1907">
        <v>0</v>
      </c>
      <c r="AN1907">
        <v>99</v>
      </c>
      <c r="AO1907">
        <v>99</v>
      </c>
      <c r="AP1907">
        <v>34</v>
      </c>
      <c r="AQ1907">
        <v>99</v>
      </c>
    </row>
    <row r="1908" spans="1:45">
      <c r="A1908">
        <v>23</v>
      </c>
      <c r="B1908">
        <v>312</v>
      </c>
      <c r="C1908">
        <v>2024</v>
      </c>
      <c r="E1908">
        <v>99</v>
      </c>
      <c r="F1908">
        <v>99</v>
      </c>
      <c r="G1908">
        <v>99</v>
      </c>
      <c r="H1908">
        <v>99</v>
      </c>
      <c r="I1908">
        <v>99</v>
      </c>
      <c r="J1908">
        <v>99</v>
      </c>
      <c r="K1908">
        <v>99</v>
      </c>
      <c r="L1908">
        <v>9</v>
      </c>
      <c r="M1908">
        <v>99</v>
      </c>
      <c r="N1908">
        <v>99</v>
      </c>
      <c r="O1908">
        <v>99</v>
      </c>
      <c r="P1908">
        <v>99</v>
      </c>
      <c r="Q1908">
        <v>1</v>
      </c>
      <c r="R1908">
        <v>1</v>
      </c>
      <c r="S1908">
        <v>9</v>
      </c>
      <c r="T1908">
        <v>14</v>
      </c>
      <c r="U1908">
        <v>421.8</v>
      </c>
      <c r="V1908">
        <v>100</v>
      </c>
      <c r="W1908">
        <v>100</v>
      </c>
      <c r="X1908">
        <v>100</v>
      </c>
      <c r="Y1908">
        <v>0</v>
      </c>
      <c r="Z1908">
        <v>0</v>
      </c>
      <c r="AA1908">
        <v>0</v>
      </c>
      <c r="AE1908">
        <v>16.666666666666671</v>
      </c>
      <c r="AF1908">
        <v>20.377796028793657</v>
      </c>
      <c r="AG1908">
        <v>1745</v>
      </c>
      <c r="AH1908">
        <v>100</v>
      </c>
      <c r="AI1908">
        <v>100</v>
      </c>
      <c r="AJ1908">
        <v>0</v>
      </c>
      <c r="AN1908">
        <v>99</v>
      </c>
      <c r="AO1908">
        <v>99</v>
      </c>
      <c r="AP1908">
        <v>39</v>
      </c>
      <c r="AQ1908">
        <v>99</v>
      </c>
      <c r="AR1908">
        <v>212</v>
      </c>
      <c r="AS1908">
        <v>44.28991717995391</v>
      </c>
    </row>
    <row r="1909" spans="1:45">
      <c r="A1909">
        <v>23</v>
      </c>
      <c r="B1909">
        <v>313</v>
      </c>
      <c r="C1909">
        <v>2024</v>
      </c>
      <c r="E1909">
        <v>99</v>
      </c>
      <c r="F1909">
        <v>99</v>
      </c>
      <c r="G1909">
        <v>99</v>
      </c>
      <c r="H1909">
        <v>99</v>
      </c>
      <c r="I1909">
        <v>99</v>
      </c>
      <c r="J1909">
        <v>99</v>
      </c>
      <c r="K1909">
        <v>99</v>
      </c>
      <c r="L1909">
        <v>9</v>
      </c>
      <c r="M1909">
        <v>99</v>
      </c>
      <c r="N1909">
        <v>99</v>
      </c>
      <c r="O1909">
        <v>99</v>
      </c>
      <c r="P1909">
        <v>99</v>
      </c>
      <c r="R1909">
        <v>0</v>
      </c>
      <c r="AN1909">
        <v>99</v>
      </c>
      <c r="AO1909">
        <v>99</v>
      </c>
      <c r="AP1909">
        <v>40</v>
      </c>
      <c r="AQ1909">
        <v>99</v>
      </c>
    </row>
    <row r="1910" spans="1:45">
      <c r="A1910">
        <v>23</v>
      </c>
      <c r="B1910">
        <v>314</v>
      </c>
      <c r="C1910">
        <v>2024</v>
      </c>
      <c r="E1910">
        <v>99</v>
      </c>
      <c r="F1910">
        <v>99</v>
      </c>
      <c r="G1910">
        <v>99</v>
      </c>
      <c r="H1910">
        <v>99</v>
      </c>
      <c r="I1910">
        <v>99</v>
      </c>
      <c r="J1910">
        <v>99</v>
      </c>
      <c r="K1910">
        <v>99</v>
      </c>
      <c r="L1910">
        <v>9</v>
      </c>
      <c r="M1910">
        <v>99</v>
      </c>
      <c r="N1910">
        <v>99</v>
      </c>
      <c r="O1910">
        <v>99</v>
      </c>
      <c r="P1910">
        <v>99</v>
      </c>
      <c r="Q1910">
        <v>38</v>
      </c>
      <c r="R1910">
        <v>51</v>
      </c>
      <c r="S1910">
        <v>9</v>
      </c>
      <c r="T1910">
        <v>12.960784313725492</v>
      </c>
      <c r="U1910">
        <v>449.64117647058822</v>
      </c>
      <c r="V1910">
        <v>100</v>
      </c>
      <c r="W1910">
        <v>100</v>
      </c>
      <c r="X1910">
        <v>100</v>
      </c>
      <c r="Y1910">
        <v>36.434782866615201</v>
      </c>
      <c r="Z1910">
        <v>0</v>
      </c>
      <c r="AA1910">
        <v>1.8782635317377327</v>
      </c>
      <c r="AC1910">
        <v>12.898689207602784</v>
      </c>
      <c r="AE1910">
        <v>2.2222222222222223</v>
      </c>
      <c r="AF1910">
        <v>3.1853688919905241</v>
      </c>
      <c r="AG1910">
        <v>2624.3921568627443</v>
      </c>
      <c r="AH1910">
        <v>100</v>
      </c>
      <c r="AI1910">
        <v>100</v>
      </c>
      <c r="AJ1910">
        <v>915.75082402539556</v>
      </c>
      <c r="AK1910">
        <v>1.2423174974454729</v>
      </c>
      <c r="AL1910">
        <v>41.347849441260848</v>
      </c>
      <c r="AN1910">
        <v>99</v>
      </c>
      <c r="AO1910">
        <v>99</v>
      </c>
      <c r="AP1910">
        <v>98</v>
      </c>
      <c r="AQ1910">
        <v>99</v>
      </c>
      <c r="AR1910">
        <v>219.90196078431367</v>
      </c>
      <c r="AS1910">
        <v>42.253150463959905</v>
      </c>
    </row>
    <row r="1911" spans="1:45">
      <c r="A1911">
        <v>23</v>
      </c>
      <c r="B1911">
        <v>315</v>
      </c>
      <c r="C1911">
        <v>2024</v>
      </c>
      <c r="E1911">
        <v>99</v>
      </c>
      <c r="F1911">
        <v>99</v>
      </c>
      <c r="G1911">
        <v>99</v>
      </c>
      <c r="H1911">
        <v>99</v>
      </c>
      <c r="I1911">
        <v>99</v>
      </c>
      <c r="J1911">
        <v>99</v>
      </c>
      <c r="K1911">
        <v>99</v>
      </c>
      <c r="L1911">
        <v>9</v>
      </c>
      <c r="M1911">
        <v>99</v>
      </c>
      <c r="N1911">
        <v>99</v>
      </c>
      <c r="O1911">
        <v>99</v>
      </c>
      <c r="P1911">
        <v>99</v>
      </c>
      <c r="R1911">
        <v>0</v>
      </c>
      <c r="AN1911">
        <v>99</v>
      </c>
      <c r="AO1911">
        <v>99</v>
      </c>
      <c r="AP1911">
        <v>99</v>
      </c>
      <c r="AQ1911">
        <v>99</v>
      </c>
    </row>
    <row r="1912" spans="1:45">
      <c r="A1912">
        <v>23</v>
      </c>
      <c r="B1912">
        <v>316</v>
      </c>
      <c r="C1912">
        <v>2024</v>
      </c>
      <c r="E1912">
        <v>99</v>
      </c>
      <c r="F1912">
        <v>99</v>
      </c>
      <c r="G1912">
        <v>99</v>
      </c>
      <c r="H1912">
        <v>99</v>
      </c>
      <c r="I1912">
        <v>99</v>
      </c>
      <c r="J1912">
        <v>99</v>
      </c>
      <c r="K1912">
        <v>99</v>
      </c>
      <c r="L1912">
        <v>10</v>
      </c>
      <c r="M1912">
        <v>99</v>
      </c>
      <c r="N1912">
        <v>99</v>
      </c>
      <c r="O1912">
        <v>99</v>
      </c>
      <c r="P1912">
        <v>99</v>
      </c>
      <c r="Q1912">
        <v>3</v>
      </c>
      <c r="R1912">
        <v>3</v>
      </c>
      <c r="S1912">
        <v>10</v>
      </c>
      <c r="T1912">
        <v>14.666666666666663</v>
      </c>
      <c r="U1912">
        <v>559.1</v>
      </c>
      <c r="V1912">
        <v>100</v>
      </c>
      <c r="W1912">
        <v>100</v>
      </c>
      <c r="X1912">
        <v>100</v>
      </c>
      <c r="Y1912">
        <v>51.693004039876278</v>
      </c>
      <c r="Z1912">
        <v>0</v>
      </c>
      <c r="AA1912">
        <v>0.47140452079105849</v>
      </c>
      <c r="AC1912">
        <v>-25.306084826989849</v>
      </c>
      <c r="AE1912">
        <v>9.4020308386611497E-3</v>
      </c>
      <c r="AF1912">
        <v>1.7726898032859682E-2</v>
      </c>
      <c r="AG1912">
        <v>2835</v>
      </c>
      <c r="AH1912">
        <v>100</v>
      </c>
      <c r="AI1912">
        <v>0</v>
      </c>
      <c r="AJ1912">
        <v>787.18401067772379</v>
      </c>
      <c r="AK1912">
        <v>38.708762471950251</v>
      </c>
      <c r="AL1912">
        <v>79.407404887544629</v>
      </c>
      <c r="AN1912">
        <v>99</v>
      </c>
      <c r="AO1912">
        <v>99</v>
      </c>
      <c r="AP1912">
        <v>1</v>
      </c>
      <c r="AQ1912">
        <v>99</v>
      </c>
      <c r="AR1912">
        <v>232</v>
      </c>
      <c r="AS1912">
        <v>45.079572671329046</v>
      </c>
    </row>
    <row r="1913" spans="1:45">
      <c r="A1913">
        <v>23</v>
      </c>
      <c r="B1913">
        <v>317</v>
      </c>
      <c r="C1913">
        <v>2024</v>
      </c>
      <c r="E1913">
        <v>99</v>
      </c>
      <c r="F1913">
        <v>99</v>
      </c>
      <c r="G1913">
        <v>99</v>
      </c>
      <c r="H1913">
        <v>99</v>
      </c>
      <c r="I1913">
        <v>99</v>
      </c>
      <c r="J1913">
        <v>99</v>
      </c>
      <c r="K1913">
        <v>99</v>
      </c>
      <c r="L1913">
        <v>10</v>
      </c>
      <c r="M1913">
        <v>99</v>
      </c>
      <c r="N1913">
        <v>99</v>
      </c>
      <c r="O1913">
        <v>99</v>
      </c>
      <c r="P1913">
        <v>99</v>
      </c>
      <c r="R1913">
        <v>0</v>
      </c>
      <c r="AN1913">
        <v>99</v>
      </c>
      <c r="AO1913">
        <v>99</v>
      </c>
      <c r="AP1913">
        <v>2</v>
      </c>
      <c r="AQ1913">
        <v>99</v>
      </c>
    </row>
    <row r="1914" spans="1:45">
      <c r="A1914">
        <v>23</v>
      </c>
      <c r="B1914">
        <v>318</v>
      </c>
      <c r="C1914">
        <v>2024</v>
      </c>
      <c r="E1914">
        <v>99</v>
      </c>
      <c r="F1914">
        <v>99</v>
      </c>
      <c r="G1914">
        <v>99</v>
      </c>
      <c r="H1914">
        <v>99</v>
      </c>
      <c r="I1914">
        <v>99</v>
      </c>
      <c r="J1914">
        <v>99</v>
      </c>
      <c r="K1914">
        <v>99</v>
      </c>
      <c r="L1914">
        <v>10</v>
      </c>
      <c r="M1914">
        <v>99</v>
      </c>
      <c r="N1914">
        <v>99</v>
      </c>
      <c r="O1914">
        <v>99</v>
      </c>
      <c r="P1914">
        <v>99</v>
      </c>
      <c r="R1914">
        <v>0</v>
      </c>
      <c r="AN1914">
        <v>99</v>
      </c>
      <c r="AO1914">
        <v>99</v>
      </c>
      <c r="AP1914">
        <v>3</v>
      </c>
      <c r="AQ1914">
        <v>99</v>
      </c>
    </row>
    <row r="1915" spans="1:45">
      <c r="A1915">
        <v>23</v>
      </c>
      <c r="B1915">
        <v>319</v>
      </c>
      <c r="C1915">
        <v>2024</v>
      </c>
      <c r="E1915">
        <v>99</v>
      </c>
      <c r="F1915">
        <v>99</v>
      </c>
      <c r="G1915">
        <v>99</v>
      </c>
      <c r="H1915">
        <v>99</v>
      </c>
      <c r="I1915">
        <v>99</v>
      </c>
      <c r="J1915">
        <v>99</v>
      </c>
      <c r="K1915">
        <v>99</v>
      </c>
      <c r="L1915">
        <v>10</v>
      </c>
      <c r="M1915">
        <v>99</v>
      </c>
      <c r="N1915">
        <v>99</v>
      </c>
      <c r="O1915">
        <v>99</v>
      </c>
      <c r="P1915">
        <v>99</v>
      </c>
      <c r="R1915">
        <v>0</v>
      </c>
      <c r="AN1915">
        <v>99</v>
      </c>
      <c r="AO1915">
        <v>99</v>
      </c>
      <c r="AP1915">
        <v>4</v>
      </c>
      <c r="AQ1915">
        <v>99</v>
      </c>
    </row>
    <row r="1916" spans="1:45">
      <c r="A1916">
        <v>23</v>
      </c>
      <c r="B1916">
        <v>320</v>
      </c>
      <c r="C1916">
        <v>2024</v>
      </c>
      <c r="E1916">
        <v>99</v>
      </c>
      <c r="F1916">
        <v>99</v>
      </c>
      <c r="G1916">
        <v>99</v>
      </c>
      <c r="H1916">
        <v>99</v>
      </c>
      <c r="I1916">
        <v>99</v>
      </c>
      <c r="J1916">
        <v>99</v>
      </c>
      <c r="K1916">
        <v>99</v>
      </c>
      <c r="L1916">
        <v>10</v>
      </c>
      <c r="M1916">
        <v>99</v>
      </c>
      <c r="N1916">
        <v>99</v>
      </c>
      <c r="O1916">
        <v>99</v>
      </c>
      <c r="P1916">
        <v>99</v>
      </c>
      <c r="R1916">
        <v>0</v>
      </c>
      <c r="AN1916">
        <v>99</v>
      </c>
      <c r="AO1916">
        <v>99</v>
      </c>
      <c r="AP1916">
        <v>5</v>
      </c>
      <c r="AQ1916">
        <v>99</v>
      </c>
    </row>
    <row r="1917" spans="1:45">
      <c r="A1917">
        <v>23</v>
      </c>
      <c r="B1917">
        <v>321</v>
      </c>
      <c r="C1917">
        <v>2024</v>
      </c>
      <c r="E1917">
        <v>99</v>
      </c>
      <c r="F1917">
        <v>99</v>
      </c>
      <c r="G1917">
        <v>99</v>
      </c>
      <c r="H1917">
        <v>99</v>
      </c>
      <c r="I1917">
        <v>99</v>
      </c>
      <c r="J1917">
        <v>99</v>
      </c>
      <c r="K1917">
        <v>99</v>
      </c>
      <c r="L1917">
        <v>10</v>
      </c>
      <c r="M1917">
        <v>99</v>
      </c>
      <c r="N1917">
        <v>99</v>
      </c>
      <c r="O1917">
        <v>99</v>
      </c>
      <c r="P1917">
        <v>99</v>
      </c>
      <c r="R1917">
        <v>0</v>
      </c>
      <c r="AN1917">
        <v>99</v>
      </c>
      <c r="AO1917">
        <v>99</v>
      </c>
      <c r="AP1917">
        <v>6</v>
      </c>
      <c r="AQ1917">
        <v>99</v>
      </c>
    </row>
    <row r="1918" spans="1:45">
      <c r="A1918">
        <v>23</v>
      </c>
      <c r="B1918">
        <v>322</v>
      </c>
      <c r="C1918">
        <v>2024</v>
      </c>
      <c r="E1918">
        <v>99</v>
      </c>
      <c r="F1918">
        <v>99</v>
      </c>
      <c r="G1918">
        <v>99</v>
      </c>
      <c r="H1918">
        <v>99</v>
      </c>
      <c r="I1918">
        <v>99</v>
      </c>
      <c r="J1918">
        <v>99</v>
      </c>
      <c r="K1918">
        <v>99</v>
      </c>
      <c r="L1918">
        <v>10</v>
      </c>
      <c r="M1918">
        <v>99</v>
      </c>
      <c r="N1918">
        <v>99</v>
      </c>
      <c r="O1918">
        <v>99</v>
      </c>
      <c r="P1918">
        <v>99</v>
      </c>
      <c r="R1918">
        <v>0</v>
      </c>
      <c r="AN1918">
        <v>99</v>
      </c>
      <c r="AO1918">
        <v>99</v>
      </c>
      <c r="AP1918">
        <v>7</v>
      </c>
      <c r="AQ1918">
        <v>99</v>
      </c>
    </row>
    <row r="1919" spans="1:45">
      <c r="A1919">
        <v>23</v>
      </c>
      <c r="B1919">
        <v>323</v>
      </c>
      <c r="C1919">
        <v>2024</v>
      </c>
      <c r="E1919">
        <v>99</v>
      </c>
      <c r="F1919">
        <v>99</v>
      </c>
      <c r="G1919">
        <v>99</v>
      </c>
      <c r="H1919">
        <v>99</v>
      </c>
      <c r="I1919">
        <v>99</v>
      </c>
      <c r="J1919">
        <v>99</v>
      </c>
      <c r="K1919">
        <v>99</v>
      </c>
      <c r="L1919">
        <v>10</v>
      </c>
      <c r="M1919">
        <v>99</v>
      </c>
      <c r="N1919">
        <v>99</v>
      </c>
      <c r="O1919">
        <v>99</v>
      </c>
      <c r="P1919">
        <v>99</v>
      </c>
      <c r="R1919">
        <v>0</v>
      </c>
      <c r="AN1919">
        <v>99</v>
      </c>
      <c r="AO1919">
        <v>99</v>
      </c>
      <c r="AP1919">
        <v>8</v>
      </c>
      <c r="AQ1919">
        <v>99</v>
      </c>
    </row>
    <row r="1920" spans="1:45">
      <c r="A1920">
        <v>23</v>
      </c>
      <c r="B1920">
        <v>324</v>
      </c>
      <c r="C1920">
        <v>2024</v>
      </c>
      <c r="E1920">
        <v>99</v>
      </c>
      <c r="F1920">
        <v>99</v>
      </c>
      <c r="G1920">
        <v>99</v>
      </c>
      <c r="H1920">
        <v>99</v>
      </c>
      <c r="I1920">
        <v>99</v>
      </c>
      <c r="J1920">
        <v>99</v>
      </c>
      <c r="K1920">
        <v>99</v>
      </c>
      <c r="L1920">
        <v>10</v>
      </c>
      <c r="M1920">
        <v>99</v>
      </c>
      <c r="N1920">
        <v>99</v>
      </c>
      <c r="O1920">
        <v>99</v>
      </c>
      <c r="P1920">
        <v>99</v>
      </c>
      <c r="R1920">
        <v>0</v>
      </c>
      <c r="AN1920">
        <v>99</v>
      </c>
      <c r="AO1920">
        <v>99</v>
      </c>
      <c r="AP1920">
        <v>9</v>
      </c>
      <c r="AQ1920">
        <v>99</v>
      </c>
    </row>
    <row r="1921" spans="1:45">
      <c r="A1921">
        <v>23</v>
      </c>
      <c r="B1921">
        <v>325</v>
      </c>
      <c r="C1921">
        <v>2024</v>
      </c>
      <c r="E1921">
        <v>99</v>
      </c>
      <c r="F1921">
        <v>99</v>
      </c>
      <c r="G1921">
        <v>99</v>
      </c>
      <c r="H1921">
        <v>99</v>
      </c>
      <c r="I1921">
        <v>99</v>
      </c>
      <c r="J1921">
        <v>99</v>
      </c>
      <c r="K1921">
        <v>99</v>
      </c>
      <c r="L1921">
        <v>10</v>
      </c>
      <c r="M1921">
        <v>99</v>
      </c>
      <c r="N1921">
        <v>99</v>
      </c>
      <c r="O1921">
        <v>99</v>
      </c>
      <c r="P1921">
        <v>99</v>
      </c>
      <c r="R1921">
        <v>0</v>
      </c>
      <c r="AN1921">
        <v>99</v>
      </c>
      <c r="AO1921">
        <v>99</v>
      </c>
      <c r="AP1921">
        <v>10</v>
      </c>
      <c r="AQ1921">
        <v>99</v>
      </c>
    </row>
    <row r="1922" spans="1:45">
      <c r="A1922">
        <v>23</v>
      </c>
      <c r="B1922">
        <v>326</v>
      </c>
      <c r="C1922">
        <v>2024</v>
      </c>
      <c r="E1922">
        <v>99</v>
      </c>
      <c r="F1922">
        <v>99</v>
      </c>
      <c r="G1922">
        <v>99</v>
      </c>
      <c r="H1922">
        <v>99</v>
      </c>
      <c r="I1922">
        <v>99</v>
      </c>
      <c r="J1922">
        <v>99</v>
      </c>
      <c r="K1922">
        <v>99</v>
      </c>
      <c r="L1922">
        <v>10</v>
      </c>
      <c r="M1922">
        <v>99</v>
      </c>
      <c r="N1922">
        <v>99</v>
      </c>
      <c r="O1922">
        <v>99</v>
      </c>
      <c r="P1922">
        <v>99</v>
      </c>
      <c r="R1922">
        <v>0</v>
      </c>
      <c r="AN1922">
        <v>99</v>
      </c>
      <c r="AO1922">
        <v>99</v>
      </c>
      <c r="AP1922">
        <v>11</v>
      </c>
      <c r="AQ1922">
        <v>99</v>
      </c>
    </row>
    <row r="1923" spans="1:45">
      <c r="A1923">
        <v>23</v>
      </c>
      <c r="B1923">
        <v>327</v>
      </c>
      <c r="C1923">
        <v>2024</v>
      </c>
      <c r="E1923">
        <v>99</v>
      </c>
      <c r="F1923">
        <v>99</v>
      </c>
      <c r="G1923">
        <v>99</v>
      </c>
      <c r="H1923">
        <v>99</v>
      </c>
      <c r="I1923">
        <v>99</v>
      </c>
      <c r="J1923">
        <v>99</v>
      </c>
      <c r="K1923">
        <v>99</v>
      </c>
      <c r="L1923">
        <v>10</v>
      </c>
      <c r="M1923">
        <v>99</v>
      </c>
      <c r="N1923">
        <v>99</v>
      </c>
      <c r="O1923">
        <v>99</v>
      </c>
      <c r="P1923">
        <v>99</v>
      </c>
      <c r="R1923">
        <v>0</v>
      </c>
      <c r="AN1923">
        <v>99</v>
      </c>
      <c r="AO1923">
        <v>99</v>
      </c>
      <c r="AP1923">
        <v>12</v>
      </c>
      <c r="AQ1923">
        <v>99</v>
      </c>
    </row>
    <row r="1924" spans="1:45">
      <c r="A1924">
        <v>23</v>
      </c>
      <c r="B1924">
        <v>328</v>
      </c>
      <c r="C1924">
        <v>2024</v>
      </c>
      <c r="E1924">
        <v>99</v>
      </c>
      <c r="F1924">
        <v>99</v>
      </c>
      <c r="G1924">
        <v>99</v>
      </c>
      <c r="H1924">
        <v>99</v>
      </c>
      <c r="I1924">
        <v>99</v>
      </c>
      <c r="J1924">
        <v>99</v>
      </c>
      <c r="K1924">
        <v>99</v>
      </c>
      <c r="L1924">
        <v>10</v>
      </c>
      <c r="M1924">
        <v>99</v>
      </c>
      <c r="N1924">
        <v>99</v>
      </c>
      <c r="O1924">
        <v>99</v>
      </c>
      <c r="P1924">
        <v>99</v>
      </c>
      <c r="R1924">
        <v>0</v>
      </c>
      <c r="AN1924">
        <v>99</v>
      </c>
      <c r="AO1924">
        <v>99</v>
      </c>
      <c r="AP1924">
        <v>13</v>
      </c>
      <c r="AQ1924">
        <v>99</v>
      </c>
    </row>
    <row r="1925" spans="1:45">
      <c r="A1925">
        <v>23</v>
      </c>
      <c r="B1925">
        <v>329</v>
      </c>
      <c r="C1925">
        <v>2024</v>
      </c>
      <c r="E1925">
        <v>99</v>
      </c>
      <c r="F1925">
        <v>99</v>
      </c>
      <c r="G1925">
        <v>99</v>
      </c>
      <c r="H1925">
        <v>99</v>
      </c>
      <c r="I1925">
        <v>99</v>
      </c>
      <c r="J1925">
        <v>99</v>
      </c>
      <c r="K1925">
        <v>99</v>
      </c>
      <c r="L1925">
        <v>10</v>
      </c>
      <c r="M1925">
        <v>99</v>
      </c>
      <c r="N1925">
        <v>99</v>
      </c>
      <c r="O1925">
        <v>99</v>
      </c>
      <c r="P1925">
        <v>99</v>
      </c>
      <c r="R1925">
        <v>0</v>
      </c>
      <c r="AN1925">
        <v>99</v>
      </c>
      <c r="AO1925">
        <v>99</v>
      </c>
      <c r="AP1925">
        <v>14</v>
      </c>
      <c r="AQ1925">
        <v>99</v>
      </c>
    </row>
    <row r="1926" spans="1:45">
      <c r="A1926">
        <v>23</v>
      </c>
      <c r="B1926">
        <v>330</v>
      </c>
      <c r="C1926">
        <v>2024</v>
      </c>
      <c r="E1926">
        <v>99</v>
      </c>
      <c r="F1926">
        <v>99</v>
      </c>
      <c r="G1926">
        <v>99</v>
      </c>
      <c r="H1926">
        <v>99</v>
      </c>
      <c r="I1926">
        <v>99</v>
      </c>
      <c r="J1926">
        <v>99</v>
      </c>
      <c r="K1926">
        <v>99</v>
      </c>
      <c r="L1926">
        <v>10</v>
      </c>
      <c r="M1926">
        <v>99</v>
      </c>
      <c r="N1926">
        <v>99</v>
      </c>
      <c r="O1926">
        <v>99</v>
      </c>
      <c r="P1926">
        <v>99</v>
      </c>
      <c r="R1926">
        <v>0</v>
      </c>
      <c r="AN1926">
        <v>99</v>
      </c>
      <c r="AO1926">
        <v>99</v>
      </c>
      <c r="AP1926">
        <v>15</v>
      </c>
      <c r="AQ1926">
        <v>99</v>
      </c>
    </row>
    <row r="1927" spans="1:45">
      <c r="A1927">
        <v>23</v>
      </c>
      <c r="B1927">
        <v>331</v>
      </c>
      <c r="C1927">
        <v>2024</v>
      </c>
      <c r="E1927">
        <v>99</v>
      </c>
      <c r="F1927">
        <v>99</v>
      </c>
      <c r="G1927">
        <v>99</v>
      </c>
      <c r="H1927">
        <v>99</v>
      </c>
      <c r="I1927">
        <v>99</v>
      </c>
      <c r="J1927">
        <v>99</v>
      </c>
      <c r="K1927">
        <v>99</v>
      </c>
      <c r="L1927">
        <v>10</v>
      </c>
      <c r="M1927">
        <v>99</v>
      </c>
      <c r="N1927">
        <v>99</v>
      </c>
      <c r="O1927">
        <v>99</v>
      </c>
      <c r="P1927">
        <v>99</v>
      </c>
      <c r="R1927">
        <v>0</v>
      </c>
      <c r="AN1927">
        <v>99</v>
      </c>
      <c r="AO1927">
        <v>99</v>
      </c>
      <c r="AP1927">
        <v>16</v>
      </c>
      <c r="AQ1927">
        <v>99</v>
      </c>
    </row>
    <row r="1928" spans="1:45">
      <c r="A1928">
        <v>23</v>
      </c>
      <c r="B1928">
        <v>332</v>
      </c>
      <c r="C1928">
        <v>2024</v>
      </c>
      <c r="E1928">
        <v>99</v>
      </c>
      <c r="F1928">
        <v>99</v>
      </c>
      <c r="G1928">
        <v>99</v>
      </c>
      <c r="H1928">
        <v>99</v>
      </c>
      <c r="I1928">
        <v>99</v>
      </c>
      <c r="J1928">
        <v>99</v>
      </c>
      <c r="K1928">
        <v>99</v>
      </c>
      <c r="L1928">
        <v>10</v>
      </c>
      <c r="M1928">
        <v>99</v>
      </c>
      <c r="N1928">
        <v>99</v>
      </c>
      <c r="O1928">
        <v>99</v>
      </c>
      <c r="P1928">
        <v>99</v>
      </c>
      <c r="R1928">
        <v>0</v>
      </c>
      <c r="AN1928">
        <v>99</v>
      </c>
      <c r="AO1928">
        <v>99</v>
      </c>
      <c r="AP1928">
        <v>17</v>
      </c>
      <c r="AQ1928">
        <v>99</v>
      </c>
    </row>
    <row r="1929" spans="1:45">
      <c r="A1929">
        <v>23</v>
      </c>
      <c r="B1929">
        <v>333</v>
      </c>
      <c r="C1929">
        <v>2024</v>
      </c>
      <c r="E1929">
        <v>99</v>
      </c>
      <c r="F1929">
        <v>99</v>
      </c>
      <c r="G1929">
        <v>99</v>
      </c>
      <c r="H1929">
        <v>99</v>
      </c>
      <c r="I1929">
        <v>99</v>
      </c>
      <c r="J1929">
        <v>99</v>
      </c>
      <c r="K1929">
        <v>99</v>
      </c>
      <c r="L1929">
        <v>10</v>
      </c>
      <c r="M1929">
        <v>99</v>
      </c>
      <c r="N1929">
        <v>99</v>
      </c>
      <c r="O1929">
        <v>99</v>
      </c>
      <c r="P1929">
        <v>99</v>
      </c>
      <c r="Q1929">
        <v>9</v>
      </c>
      <c r="R1929">
        <v>11</v>
      </c>
      <c r="S1929">
        <v>10</v>
      </c>
      <c r="T1929">
        <v>14.727272727272725</v>
      </c>
      <c r="U1929">
        <v>497.06363636363642</v>
      </c>
      <c r="V1929">
        <v>100</v>
      </c>
      <c r="W1929">
        <v>100</v>
      </c>
      <c r="X1929">
        <v>100</v>
      </c>
      <c r="Y1929">
        <v>40.923015811893151</v>
      </c>
      <c r="Z1929">
        <v>0</v>
      </c>
      <c r="AA1929">
        <v>0.61657545301137584</v>
      </c>
      <c r="AC1929">
        <v>41.141960526228303</v>
      </c>
      <c r="AE1929">
        <v>0.54808171400099659</v>
      </c>
      <c r="AF1929">
        <v>0.83371389754423697</v>
      </c>
      <c r="AG1929">
        <v>2928.6363636363635</v>
      </c>
      <c r="AH1929">
        <v>100</v>
      </c>
      <c r="AI1929">
        <v>100</v>
      </c>
      <c r="AJ1929">
        <v>753.51374153208883</v>
      </c>
      <c r="AK1929">
        <v>-51.527327880956051</v>
      </c>
      <c r="AL1929">
        <v>-21.486624960956664</v>
      </c>
      <c r="AN1929">
        <v>99</v>
      </c>
      <c r="AO1929">
        <v>99</v>
      </c>
      <c r="AP1929">
        <v>21</v>
      </c>
      <c r="AQ1929">
        <v>99</v>
      </c>
      <c r="AR1929">
        <v>221.6363636363636</v>
      </c>
      <c r="AS1929">
        <v>45.615442919200248</v>
      </c>
    </row>
    <row r="1930" spans="1:45">
      <c r="A1930">
        <v>23</v>
      </c>
      <c r="B1930">
        <v>334</v>
      </c>
      <c r="C1930">
        <v>2024</v>
      </c>
      <c r="E1930">
        <v>99</v>
      </c>
      <c r="F1930">
        <v>99</v>
      </c>
      <c r="G1930">
        <v>99</v>
      </c>
      <c r="H1930">
        <v>99</v>
      </c>
      <c r="I1930">
        <v>99</v>
      </c>
      <c r="J1930">
        <v>99</v>
      </c>
      <c r="K1930">
        <v>99</v>
      </c>
      <c r="L1930">
        <v>10</v>
      </c>
      <c r="M1930">
        <v>99</v>
      </c>
      <c r="N1930">
        <v>99</v>
      </c>
      <c r="O1930">
        <v>99</v>
      </c>
      <c r="P1930">
        <v>99</v>
      </c>
      <c r="Q1930">
        <v>45</v>
      </c>
      <c r="R1930">
        <v>49</v>
      </c>
      <c r="S1930">
        <v>10</v>
      </c>
      <c r="T1930">
        <v>12.693877551020403</v>
      </c>
      <c r="U1930">
        <v>502.6755102040816</v>
      </c>
      <c r="V1930">
        <v>100</v>
      </c>
      <c r="W1930">
        <v>100</v>
      </c>
      <c r="X1930">
        <v>100</v>
      </c>
      <c r="Y1930">
        <v>30.253180170918242</v>
      </c>
      <c r="Z1930">
        <v>0</v>
      </c>
      <c r="AA1930">
        <v>1.7520143699048725</v>
      </c>
      <c r="AC1930">
        <v>-34.297266724205258</v>
      </c>
      <c r="AE1930">
        <v>1.4723557692307689</v>
      </c>
      <c r="AF1930">
        <v>2.0193504655366477</v>
      </c>
      <c r="AG1930">
        <v>2686.387755102041</v>
      </c>
      <c r="AH1930">
        <v>100</v>
      </c>
      <c r="AI1930">
        <v>100</v>
      </c>
      <c r="AJ1930">
        <v>865.94786609173923</v>
      </c>
      <c r="AK1930">
        <v>3.3833787830825353</v>
      </c>
      <c r="AL1930">
        <v>1.4875018255694388</v>
      </c>
      <c r="AN1930">
        <v>99</v>
      </c>
      <c r="AO1930">
        <v>99</v>
      </c>
      <c r="AP1930">
        <v>22</v>
      </c>
      <c r="AQ1930">
        <v>99</v>
      </c>
      <c r="AR1930">
        <v>226.06122448979593</v>
      </c>
      <c r="AS1930">
        <v>43.57717343943213</v>
      </c>
    </row>
    <row r="1931" spans="1:45">
      <c r="A1931">
        <v>23</v>
      </c>
      <c r="B1931">
        <v>335</v>
      </c>
      <c r="C1931">
        <v>2024</v>
      </c>
      <c r="E1931">
        <v>99</v>
      </c>
      <c r="F1931">
        <v>99</v>
      </c>
      <c r="G1931">
        <v>99</v>
      </c>
      <c r="H1931">
        <v>99</v>
      </c>
      <c r="I1931">
        <v>99</v>
      </c>
      <c r="J1931">
        <v>99</v>
      </c>
      <c r="K1931">
        <v>99</v>
      </c>
      <c r="L1931">
        <v>10</v>
      </c>
      <c r="M1931">
        <v>99</v>
      </c>
      <c r="N1931">
        <v>99</v>
      </c>
      <c r="O1931">
        <v>99</v>
      </c>
      <c r="P1931">
        <v>99</v>
      </c>
      <c r="Q1931">
        <v>17</v>
      </c>
      <c r="R1931">
        <v>17</v>
      </c>
      <c r="S1931">
        <v>10</v>
      </c>
      <c r="T1931">
        <v>14.470588235294121</v>
      </c>
      <c r="U1931">
        <v>460.83529411764704</v>
      </c>
      <c r="V1931">
        <v>100</v>
      </c>
      <c r="W1931">
        <v>100</v>
      </c>
      <c r="X1931">
        <v>100</v>
      </c>
      <c r="Y1931">
        <v>47.05364824483631</v>
      </c>
      <c r="Z1931">
        <v>0</v>
      </c>
      <c r="AA1931">
        <v>0.84836500599151909</v>
      </c>
      <c r="AC1931">
        <v>-14.792187468731235</v>
      </c>
      <c r="AE1931">
        <v>1.0017678255745432</v>
      </c>
      <c r="AF1931">
        <v>1.4862600342282597</v>
      </c>
      <c r="AG1931">
        <v>2250.6470588235297</v>
      </c>
      <c r="AH1931">
        <v>100</v>
      </c>
      <c r="AI1931">
        <v>100</v>
      </c>
      <c r="AJ1931">
        <v>555.69351912473508</v>
      </c>
      <c r="AK1931">
        <v>-33.348326701647757</v>
      </c>
      <c r="AL1931">
        <v>4.8266508489975308</v>
      </c>
      <c r="AN1931">
        <v>99</v>
      </c>
      <c r="AO1931">
        <v>99</v>
      </c>
      <c r="AP1931">
        <v>23</v>
      </c>
      <c r="AQ1931">
        <v>99</v>
      </c>
      <c r="AR1931">
        <v>214.17647058823525</v>
      </c>
      <c r="AS1931">
        <v>46.846089579307609</v>
      </c>
    </row>
    <row r="1932" spans="1:45">
      <c r="A1932">
        <v>23</v>
      </c>
      <c r="B1932">
        <v>336</v>
      </c>
      <c r="C1932">
        <v>2024</v>
      </c>
      <c r="E1932">
        <v>99</v>
      </c>
      <c r="F1932">
        <v>99</v>
      </c>
      <c r="G1932">
        <v>99</v>
      </c>
      <c r="H1932">
        <v>99</v>
      </c>
      <c r="I1932">
        <v>99</v>
      </c>
      <c r="J1932">
        <v>99</v>
      </c>
      <c r="K1932">
        <v>99</v>
      </c>
      <c r="L1932">
        <v>10</v>
      </c>
      <c r="M1932">
        <v>99</v>
      </c>
      <c r="N1932">
        <v>99</v>
      </c>
      <c r="O1932">
        <v>99</v>
      </c>
      <c r="P1932">
        <v>99</v>
      </c>
      <c r="Q1932">
        <v>30</v>
      </c>
      <c r="R1932">
        <v>42</v>
      </c>
      <c r="S1932">
        <v>10</v>
      </c>
      <c r="T1932">
        <v>11.309523809523805</v>
      </c>
      <c r="U1932">
        <v>475.0857142857144</v>
      </c>
      <c r="V1932">
        <v>100</v>
      </c>
      <c r="W1932">
        <v>100</v>
      </c>
      <c r="X1932">
        <v>100</v>
      </c>
      <c r="Y1932">
        <v>32.356000190062112</v>
      </c>
      <c r="Z1932">
        <v>0</v>
      </c>
      <c r="AA1932">
        <v>1.8190538518965724</v>
      </c>
      <c r="AC1932">
        <v>17.394195661564698</v>
      </c>
      <c r="AE1932">
        <v>1.8808777429467087</v>
      </c>
      <c r="AF1932">
        <v>2.5768438931294737</v>
      </c>
      <c r="AG1932">
        <v>2464.1904761904757</v>
      </c>
      <c r="AH1932">
        <v>100</v>
      </c>
      <c r="AI1932">
        <v>100</v>
      </c>
      <c r="AJ1932">
        <v>694.94906418676396</v>
      </c>
      <c r="AK1932">
        <v>28.476400189004288</v>
      </c>
      <c r="AL1932">
        <v>15.187176897203884</v>
      </c>
      <c r="AN1932">
        <v>99</v>
      </c>
      <c r="AO1932">
        <v>99</v>
      </c>
      <c r="AP1932">
        <v>24</v>
      </c>
      <c r="AQ1932">
        <v>99</v>
      </c>
      <c r="AR1932">
        <v>222.1428571428572</v>
      </c>
      <c r="AS1932">
        <v>43.349594792435994</v>
      </c>
    </row>
    <row r="1933" spans="1:45">
      <c r="A1933">
        <v>23</v>
      </c>
      <c r="B1933">
        <v>337</v>
      </c>
      <c r="C1933">
        <v>2024</v>
      </c>
      <c r="E1933">
        <v>99</v>
      </c>
      <c r="F1933">
        <v>99</v>
      </c>
      <c r="G1933">
        <v>99</v>
      </c>
      <c r="H1933">
        <v>99</v>
      </c>
      <c r="I1933">
        <v>99</v>
      </c>
      <c r="J1933">
        <v>99</v>
      </c>
      <c r="K1933">
        <v>99</v>
      </c>
      <c r="L1933">
        <v>10</v>
      </c>
      <c r="M1933">
        <v>99</v>
      </c>
      <c r="N1933">
        <v>99</v>
      </c>
      <c r="O1933">
        <v>99</v>
      </c>
      <c r="P1933">
        <v>99</v>
      </c>
      <c r="Q1933">
        <v>5</v>
      </c>
      <c r="R1933">
        <v>5</v>
      </c>
      <c r="S1933">
        <v>10</v>
      </c>
      <c r="T1933">
        <v>12.8</v>
      </c>
      <c r="U1933">
        <v>510.06</v>
      </c>
      <c r="V1933">
        <v>100</v>
      </c>
      <c r="W1933">
        <v>100</v>
      </c>
      <c r="X1933">
        <v>100</v>
      </c>
      <c r="Y1933">
        <v>24.269618868040329</v>
      </c>
      <c r="Z1933">
        <v>0</v>
      </c>
      <c r="AA1933">
        <v>1.5999999999999901</v>
      </c>
      <c r="AC1933">
        <v>-97.570547476473436</v>
      </c>
      <c r="AE1933">
        <v>0.57736720554272514</v>
      </c>
      <c r="AF1933">
        <v>0.88123034310036386</v>
      </c>
      <c r="AG1933">
        <v>2323</v>
      </c>
      <c r="AH1933">
        <v>100</v>
      </c>
      <c r="AI1933">
        <v>100</v>
      </c>
      <c r="AJ1933">
        <v>347.59459144238713</v>
      </c>
      <c r="AK1933">
        <v>-64.309952030215058</v>
      </c>
      <c r="AL1933">
        <v>60.882707962122495</v>
      </c>
      <c r="AN1933">
        <v>99</v>
      </c>
      <c r="AO1933">
        <v>99</v>
      </c>
      <c r="AP1933">
        <v>25</v>
      </c>
      <c r="AQ1933">
        <v>99</v>
      </c>
      <c r="AR1933">
        <v>227.6</v>
      </c>
      <c r="AS1933">
        <v>43.311287203851379</v>
      </c>
    </row>
    <row r="1934" spans="1:45">
      <c r="A1934">
        <v>23</v>
      </c>
      <c r="B1934">
        <v>338</v>
      </c>
      <c r="C1934">
        <v>2024</v>
      </c>
      <c r="E1934">
        <v>99</v>
      </c>
      <c r="F1934">
        <v>99</v>
      </c>
      <c r="G1934">
        <v>99</v>
      </c>
      <c r="H1934">
        <v>99</v>
      </c>
      <c r="I1934">
        <v>99</v>
      </c>
      <c r="J1934">
        <v>99</v>
      </c>
      <c r="K1934">
        <v>99</v>
      </c>
      <c r="L1934">
        <v>10</v>
      </c>
      <c r="M1934">
        <v>99</v>
      </c>
      <c r="N1934">
        <v>99</v>
      </c>
      <c r="O1934">
        <v>99</v>
      </c>
      <c r="P1934">
        <v>99</v>
      </c>
      <c r="R1934">
        <v>0</v>
      </c>
      <c r="AN1934">
        <v>99</v>
      </c>
      <c r="AO1934">
        <v>99</v>
      </c>
      <c r="AP1934">
        <v>26</v>
      </c>
      <c r="AQ1934">
        <v>99</v>
      </c>
    </row>
    <row r="1935" spans="1:45">
      <c r="A1935">
        <v>23</v>
      </c>
      <c r="B1935">
        <v>339</v>
      </c>
      <c r="C1935">
        <v>2024</v>
      </c>
      <c r="E1935">
        <v>99</v>
      </c>
      <c r="F1935">
        <v>99</v>
      </c>
      <c r="G1935">
        <v>99</v>
      </c>
      <c r="H1935">
        <v>99</v>
      </c>
      <c r="I1935">
        <v>99</v>
      </c>
      <c r="J1935">
        <v>99</v>
      </c>
      <c r="K1935">
        <v>99</v>
      </c>
      <c r="L1935">
        <v>10</v>
      </c>
      <c r="M1935">
        <v>99</v>
      </c>
      <c r="N1935">
        <v>99</v>
      </c>
      <c r="O1935">
        <v>99</v>
      </c>
      <c r="P1935">
        <v>99</v>
      </c>
      <c r="R1935">
        <v>0</v>
      </c>
      <c r="AN1935">
        <v>99</v>
      </c>
      <c r="AO1935">
        <v>99</v>
      </c>
      <c r="AP1935">
        <v>27</v>
      </c>
      <c r="AQ1935">
        <v>99</v>
      </c>
    </row>
    <row r="1936" spans="1:45">
      <c r="A1936">
        <v>23</v>
      </c>
      <c r="B1936">
        <v>340</v>
      </c>
      <c r="C1936">
        <v>2024</v>
      </c>
      <c r="E1936">
        <v>99</v>
      </c>
      <c r="F1936">
        <v>99</v>
      </c>
      <c r="G1936">
        <v>99</v>
      </c>
      <c r="H1936">
        <v>99</v>
      </c>
      <c r="I1936">
        <v>99</v>
      </c>
      <c r="J1936">
        <v>99</v>
      </c>
      <c r="K1936">
        <v>99</v>
      </c>
      <c r="L1936">
        <v>10</v>
      </c>
      <c r="M1936">
        <v>99</v>
      </c>
      <c r="N1936">
        <v>99</v>
      </c>
      <c r="O1936">
        <v>99</v>
      </c>
      <c r="P1936">
        <v>99</v>
      </c>
      <c r="R1936">
        <v>0</v>
      </c>
      <c r="AN1936">
        <v>99</v>
      </c>
      <c r="AO1936">
        <v>99</v>
      </c>
      <c r="AP1936">
        <v>28</v>
      </c>
      <c r="AQ1936">
        <v>99</v>
      </c>
    </row>
    <row r="1937" spans="1:45">
      <c r="A1937">
        <v>23</v>
      </c>
      <c r="B1937">
        <v>341</v>
      </c>
      <c r="C1937">
        <v>2024</v>
      </c>
      <c r="E1937">
        <v>99</v>
      </c>
      <c r="F1937">
        <v>99</v>
      </c>
      <c r="G1937">
        <v>99</v>
      </c>
      <c r="H1937">
        <v>99</v>
      </c>
      <c r="I1937">
        <v>99</v>
      </c>
      <c r="J1937">
        <v>99</v>
      </c>
      <c r="K1937">
        <v>99</v>
      </c>
      <c r="L1937">
        <v>10</v>
      </c>
      <c r="M1937">
        <v>99</v>
      </c>
      <c r="N1937">
        <v>99</v>
      </c>
      <c r="O1937">
        <v>99</v>
      </c>
      <c r="P1937">
        <v>99</v>
      </c>
      <c r="R1937">
        <v>0</v>
      </c>
      <c r="AN1937">
        <v>99</v>
      </c>
      <c r="AO1937">
        <v>99</v>
      </c>
      <c r="AP1937">
        <v>29</v>
      </c>
      <c r="AQ1937">
        <v>99</v>
      </c>
    </row>
    <row r="1938" spans="1:45">
      <c r="A1938">
        <v>23</v>
      </c>
      <c r="B1938">
        <v>342</v>
      </c>
      <c r="C1938">
        <v>2024</v>
      </c>
      <c r="E1938">
        <v>99</v>
      </c>
      <c r="F1938">
        <v>99</v>
      </c>
      <c r="G1938">
        <v>99</v>
      </c>
      <c r="H1938">
        <v>99</v>
      </c>
      <c r="I1938">
        <v>99</v>
      </c>
      <c r="J1938">
        <v>99</v>
      </c>
      <c r="K1938">
        <v>99</v>
      </c>
      <c r="L1938">
        <v>10</v>
      </c>
      <c r="M1938">
        <v>99</v>
      </c>
      <c r="N1938">
        <v>99</v>
      </c>
      <c r="O1938">
        <v>99</v>
      </c>
      <c r="P1938">
        <v>99</v>
      </c>
      <c r="R1938">
        <v>0</v>
      </c>
      <c r="AN1938">
        <v>99</v>
      </c>
      <c r="AO1938">
        <v>99</v>
      </c>
      <c r="AP1938">
        <v>30</v>
      </c>
      <c r="AQ1938">
        <v>99</v>
      </c>
    </row>
    <row r="1939" spans="1:45">
      <c r="A1939">
        <v>23</v>
      </c>
      <c r="B1939">
        <v>343</v>
      </c>
      <c r="C1939">
        <v>2024</v>
      </c>
      <c r="E1939">
        <v>99</v>
      </c>
      <c r="F1939">
        <v>99</v>
      </c>
      <c r="G1939">
        <v>99</v>
      </c>
      <c r="H1939">
        <v>99</v>
      </c>
      <c r="I1939">
        <v>99</v>
      </c>
      <c r="J1939">
        <v>99</v>
      </c>
      <c r="K1939">
        <v>99</v>
      </c>
      <c r="L1939">
        <v>10</v>
      </c>
      <c r="M1939">
        <v>99</v>
      </c>
      <c r="N1939">
        <v>99</v>
      </c>
      <c r="O1939">
        <v>99</v>
      </c>
      <c r="P1939">
        <v>99</v>
      </c>
      <c r="R1939">
        <v>0</v>
      </c>
      <c r="AN1939">
        <v>99</v>
      </c>
      <c r="AO1939">
        <v>99</v>
      </c>
      <c r="AP1939">
        <v>31</v>
      </c>
      <c r="AQ1939">
        <v>99</v>
      </c>
    </row>
    <row r="1940" spans="1:45">
      <c r="A1940">
        <v>23</v>
      </c>
      <c r="B1940">
        <v>344</v>
      </c>
      <c r="C1940">
        <v>2024</v>
      </c>
      <c r="E1940">
        <v>99</v>
      </c>
      <c r="F1940">
        <v>99</v>
      </c>
      <c r="G1940">
        <v>99</v>
      </c>
      <c r="H1940">
        <v>99</v>
      </c>
      <c r="I1940">
        <v>99</v>
      </c>
      <c r="J1940">
        <v>99</v>
      </c>
      <c r="K1940">
        <v>99</v>
      </c>
      <c r="L1940">
        <v>10</v>
      </c>
      <c r="M1940">
        <v>99</v>
      </c>
      <c r="N1940">
        <v>99</v>
      </c>
      <c r="O1940">
        <v>99</v>
      </c>
      <c r="P1940">
        <v>99</v>
      </c>
      <c r="R1940">
        <v>0</v>
      </c>
      <c r="AN1940">
        <v>99</v>
      </c>
      <c r="AO1940">
        <v>99</v>
      </c>
      <c r="AP1940">
        <v>32</v>
      </c>
      <c r="AQ1940">
        <v>99</v>
      </c>
    </row>
    <row r="1941" spans="1:45">
      <c r="A1941">
        <v>23</v>
      </c>
      <c r="B1941">
        <v>345</v>
      </c>
      <c r="C1941">
        <v>2024</v>
      </c>
      <c r="E1941">
        <v>99</v>
      </c>
      <c r="F1941">
        <v>99</v>
      </c>
      <c r="G1941">
        <v>99</v>
      </c>
      <c r="H1941">
        <v>99</v>
      </c>
      <c r="I1941">
        <v>99</v>
      </c>
      <c r="J1941">
        <v>99</v>
      </c>
      <c r="K1941">
        <v>99</v>
      </c>
      <c r="L1941">
        <v>10</v>
      </c>
      <c r="M1941">
        <v>99</v>
      </c>
      <c r="N1941">
        <v>99</v>
      </c>
      <c r="O1941">
        <v>99</v>
      </c>
      <c r="P1941">
        <v>99</v>
      </c>
      <c r="R1941">
        <v>0</v>
      </c>
      <c r="AN1941">
        <v>99</v>
      </c>
      <c r="AO1941">
        <v>99</v>
      </c>
      <c r="AP1941">
        <v>33</v>
      </c>
      <c r="AQ1941">
        <v>99</v>
      </c>
    </row>
    <row r="1942" spans="1:45">
      <c r="A1942">
        <v>23</v>
      </c>
      <c r="B1942">
        <v>346</v>
      </c>
      <c r="C1942">
        <v>2024</v>
      </c>
      <c r="E1942">
        <v>99</v>
      </c>
      <c r="F1942">
        <v>99</v>
      </c>
      <c r="G1942">
        <v>99</v>
      </c>
      <c r="H1942">
        <v>99</v>
      </c>
      <c r="I1942">
        <v>99</v>
      </c>
      <c r="J1942">
        <v>99</v>
      </c>
      <c r="K1942">
        <v>99</v>
      </c>
      <c r="L1942">
        <v>10</v>
      </c>
      <c r="M1942">
        <v>99</v>
      </c>
      <c r="N1942">
        <v>99</v>
      </c>
      <c r="O1942">
        <v>99</v>
      </c>
      <c r="P1942">
        <v>99</v>
      </c>
      <c r="R1942">
        <v>0</v>
      </c>
      <c r="AN1942">
        <v>99</v>
      </c>
      <c r="AO1942">
        <v>99</v>
      </c>
      <c r="AP1942">
        <v>34</v>
      </c>
      <c r="AQ1942">
        <v>99</v>
      </c>
    </row>
    <row r="1943" spans="1:45">
      <c r="A1943">
        <v>23</v>
      </c>
      <c r="B1943">
        <v>347</v>
      </c>
      <c r="C1943">
        <v>2024</v>
      </c>
      <c r="E1943">
        <v>99</v>
      </c>
      <c r="F1943">
        <v>99</v>
      </c>
      <c r="G1943">
        <v>99</v>
      </c>
      <c r="H1943">
        <v>99</v>
      </c>
      <c r="I1943">
        <v>99</v>
      </c>
      <c r="J1943">
        <v>99</v>
      </c>
      <c r="K1943">
        <v>99</v>
      </c>
      <c r="L1943">
        <v>10</v>
      </c>
      <c r="M1943">
        <v>99</v>
      </c>
      <c r="N1943">
        <v>99</v>
      </c>
      <c r="O1943">
        <v>99</v>
      </c>
      <c r="P1943">
        <v>99</v>
      </c>
      <c r="R1943">
        <v>0</v>
      </c>
      <c r="AN1943">
        <v>99</v>
      </c>
      <c r="AO1943">
        <v>99</v>
      </c>
      <c r="AP1943">
        <v>39</v>
      </c>
      <c r="AQ1943">
        <v>99</v>
      </c>
    </row>
    <row r="1944" spans="1:45">
      <c r="A1944">
        <v>23</v>
      </c>
      <c r="B1944">
        <v>348</v>
      </c>
      <c r="C1944">
        <v>2024</v>
      </c>
      <c r="E1944">
        <v>99</v>
      </c>
      <c r="F1944">
        <v>99</v>
      </c>
      <c r="G1944">
        <v>99</v>
      </c>
      <c r="H1944">
        <v>99</v>
      </c>
      <c r="I1944">
        <v>99</v>
      </c>
      <c r="J1944">
        <v>99</v>
      </c>
      <c r="K1944">
        <v>99</v>
      </c>
      <c r="L1944">
        <v>10</v>
      </c>
      <c r="M1944">
        <v>99</v>
      </c>
      <c r="N1944">
        <v>99</v>
      </c>
      <c r="O1944">
        <v>99</v>
      </c>
      <c r="P1944">
        <v>99</v>
      </c>
      <c r="R1944">
        <v>0</v>
      </c>
      <c r="AN1944">
        <v>99</v>
      </c>
      <c r="AO1944">
        <v>99</v>
      </c>
      <c r="AP1944">
        <v>40</v>
      </c>
      <c r="AQ1944">
        <v>99</v>
      </c>
    </row>
    <row r="1945" spans="1:45">
      <c r="A1945">
        <v>23</v>
      </c>
      <c r="B1945">
        <v>349</v>
      </c>
      <c r="C1945">
        <v>2024</v>
      </c>
      <c r="E1945">
        <v>99</v>
      </c>
      <c r="F1945">
        <v>99</v>
      </c>
      <c r="G1945">
        <v>99</v>
      </c>
      <c r="H1945">
        <v>99</v>
      </c>
      <c r="I1945">
        <v>99</v>
      </c>
      <c r="J1945">
        <v>99</v>
      </c>
      <c r="K1945">
        <v>99</v>
      </c>
      <c r="L1945">
        <v>10</v>
      </c>
      <c r="M1945">
        <v>99</v>
      </c>
      <c r="N1945">
        <v>99</v>
      </c>
      <c r="O1945">
        <v>99</v>
      </c>
      <c r="P1945">
        <v>99</v>
      </c>
      <c r="Q1945">
        <v>11</v>
      </c>
      <c r="R1945">
        <v>16</v>
      </c>
      <c r="S1945">
        <v>10</v>
      </c>
      <c r="T1945">
        <v>13.875</v>
      </c>
      <c r="U1945">
        <v>497.22500000000002</v>
      </c>
      <c r="V1945">
        <v>100</v>
      </c>
      <c r="W1945">
        <v>100</v>
      </c>
      <c r="X1945">
        <v>100</v>
      </c>
      <c r="Y1945">
        <v>35.380282291128907</v>
      </c>
      <c r="Z1945">
        <v>0</v>
      </c>
      <c r="AA1945">
        <v>1.4086784586980801</v>
      </c>
      <c r="AC1945">
        <v>-39.21969107486273</v>
      </c>
      <c r="AE1945">
        <v>0.69716775599128533</v>
      </c>
      <c r="AF1945">
        <v>1.105086877864258</v>
      </c>
      <c r="AG1945">
        <v>2785.75</v>
      </c>
      <c r="AH1945">
        <v>100</v>
      </c>
      <c r="AI1945">
        <v>100</v>
      </c>
      <c r="AJ1945">
        <v>1122.7272320114089</v>
      </c>
      <c r="AK1945">
        <v>-48.160822144532176</v>
      </c>
      <c r="AL1945">
        <v>43.444006291667634</v>
      </c>
      <c r="AN1945">
        <v>99</v>
      </c>
      <c r="AO1945">
        <v>99</v>
      </c>
      <c r="AP1945">
        <v>98</v>
      </c>
      <c r="AQ1945">
        <v>99</v>
      </c>
      <c r="AR1945">
        <v>221.875</v>
      </c>
      <c r="AS1945">
        <v>45.564403441116497</v>
      </c>
    </row>
    <row r="1946" spans="1:45">
      <c r="A1946">
        <v>23</v>
      </c>
      <c r="B1946">
        <v>350</v>
      </c>
      <c r="C1946">
        <v>2024</v>
      </c>
      <c r="E1946">
        <v>99</v>
      </c>
      <c r="F1946">
        <v>99</v>
      </c>
      <c r="G1946">
        <v>99</v>
      </c>
      <c r="H1946">
        <v>99</v>
      </c>
      <c r="I1946">
        <v>99</v>
      </c>
      <c r="J1946">
        <v>99</v>
      </c>
      <c r="K1946">
        <v>99</v>
      </c>
      <c r="L1946">
        <v>10</v>
      </c>
      <c r="M1946">
        <v>99</v>
      </c>
      <c r="N1946">
        <v>99</v>
      </c>
      <c r="O1946">
        <v>99</v>
      </c>
      <c r="P1946">
        <v>99</v>
      </c>
      <c r="Q1946">
        <v>1</v>
      </c>
      <c r="R1946">
        <v>1</v>
      </c>
      <c r="S1946">
        <v>10</v>
      </c>
      <c r="T1946">
        <v>15</v>
      </c>
      <c r="U1946">
        <v>498</v>
      </c>
      <c r="V1946">
        <v>100</v>
      </c>
      <c r="W1946">
        <v>100</v>
      </c>
      <c r="X1946">
        <v>100</v>
      </c>
      <c r="Y1946">
        <v>0</v>
      </c>
      <c r="Z1946">
        <v>0</v>
      </c>
      <c r="AA1946">
        <v>0</v>
      </c>
      <c r="AE1946">
        <v>0.36496350364963526</v>
      </c>
      <c r="AF1946">
        <v>0.60352809435398258</v>
      </c>
      <c r="AG1946">
        <v>2297</v>
      </c>
      <c r="AH1946">
        <v>100</v>
      </c>
      <c r="AI1946">
        <v>0</v>
      </c>
      <c r="AJ1946">
        <v>0</v>
      </c>
      <c r="AN1946">
        <v>99</v>
      </c>
      <c r="AO1946">
        <v>99</v>
      </c>
      <c r="AP1946">
        <v>99</v>
      </c>
      <c r="AQ1946">
        <v>99</v>
      </c>
      <c r="AR1946">
        <v>215</v>
      </c>
      <c r="AS1946">
        <v>50.108795451972782</v>
      </c>
    </row>
    <row r="1947" spans="1:45">
      <c r="A1947">
        <v>23</v>
      </c>
      <c r="B1947">
        <v>351</v>
      </c>
      <c r="C1947">
        <v>2024</v>
      </c>
      <c r="E1947">
        <v>99</v>
      </c>
      <c r="F1947">
        <v>99</v>
      </c>
      <c r="G1947">
        <v>99</v>
      </c>
      <c r="H1947">
        <v>99</v>
      </c>
      <c r="I1947">
        <v>99</v>
      </c>
      <c r="J1947">
        <v>99</v>
      </c>
      <c r="K1947">
        <v>99</v>
      </c>
      <c r="L1947">
        <v>11</v>
      </c>
      <c r="M1947">
        <v>99</v>
      </c>
      <c r="N1947">
        <v>99</v>
      </c>
      <c r="O1947">
        <v>99</v>
      </c>
      <c r="P1947">
        <v>99</v>
      </c>
      <c r="R1947">
        <v>0</v>
      </c>
      <c r="AN1947">
        <v>99</v>
      </c>
      <c r="AO1947">
        <v>99</v>
      </c>
      <c r="AP1947">
        <v>1</v>
      </c>
      <c r="AQ1947">
        <v>99</v>
      </c>
    </row>
    <row r="1948" spans="1:45">
      <c r="A1948">
        <v>23</v>
      </c>
      <c r="B1948">
        <v>352</v>
      </c>
      <c r="C1948">
        <v>2024</v>
      </c>
      <c r="E1948">
        <v>99</v>
      </c>
      <c r="F1948">
        <v>99</v>
      </c>
      <c r="G1948">
        <v>99</v>
      </c>
      <c r="H1948">
        <v>99</v>
      </c>
      <c r="I1948">
        <v>99</v>
      </c>
      <c r="J1948">
        <v>99</v>
      </c>
      <c r="K1948">
        <v>99</v>
      </c>
      <c r="L1948">
        <v>11</v>
      </c>
      <c r="M1948">
        <v>99</v>
      </c>
      <c r="N1948">
        <v>99</v>
      </c>
      <c r="O1948">
        <v>99</v>
      </c>
      <c r="P1948">
        <v>99</v>
      </c>
      <c r="R1948">
        <v>0</v>
      </c>
      <c r="AN1948">
        <v>99</v>
      </c>
      <c r="AO1948">
        <v>99</v>
      </c>
      <c r="AP1948">
        <v>2</v>
      </c>
      <c r="AQ1948">
        <v>99</v>
      </c>
    </row>
    <row r="1949" spans="1:45">
      <c r="A1949">
        <v>23</v>
      </c>
      <c r="B1949">
        <v>353</v>
      </c>
      <c r="C1949">
        <v>2024</v>
      </c>
      <c r="E1949">
        <v>99</v>
      </c>
      <c r="F1949">
        <v>99</v>
      </c>
      <c r="G1949">
        <v>99</v>
      </c>
      <c r="H1949">
        <v>99</v>
      </c>
      <c r="I1949">
        <v>99</v>
      </c>
      <c r="J1949">
        <v>99</v>
      </c>
      <c r="K1949">
        <v>99</v>
      </c>
      <c r="L1949">
        <v>11</v>
      </c>
      <c r="M1949">
        <v>99</v>
      </c>
      <c r="N1949">
        <v>99</v>
      </c>
      <c r="O1949">
        <v>99</v>
      </c>
      <c r="P1949">
        <v>99</v>
      </c>
      <c r="R1949">
        <v>0</v>
      </c>
      <c r="AN1949">
        <v>99</v>
      </c>
      <c r="AO1949">
        <v>99</v>
      </c>
      <c r="AP1949">
        <v>3</v>
      </c>
      <c r="AQ1949">
        <v>99</v>
      </c>
    </row>
    <row r="1950" spans="1:45">
      <c r="A1950">
        <v>23</v>
      </c>
      <c r="B1950">
        <v>354</v>
      </c>
      <c r="C1950">
        <v>2024</v>
      </c>
      <c r="E1950">
        <v>99</v>
      </c>
      <c r="F1950">
        <v>99</v>
      </c>
      <c r="G1950">
        <v>99</v>
      </c>
      <c r="H1950">
        <v>99</v>
      </c>
      <c r="I1950">
        <v>99</v>
      </c>
      <c r="J1950">
        <v>99</v>
      </c>
      <c r="K1950">
        <v>99</v>
      </c>
      <c r="L1950">
        <v>11</v>
      </c>
      <c r="M1950">
        <v>99</v>
      </c>
      <c r="N1950">
        <v>99</v>
      </c>
      <c r="O1950">
        <v>99</v>
      </c>
      <c r="P1950">
        <v>99</v>
      </c>
      <c r="Q1950">
        <v>1</v>
      </c>
      <c r="R1950">
        <v>1</v>
      </c>
      <c r="S1950">
        <v>11</v>
      </c>
      <c r="T1950">
        <v>15</v>
      </c>
      <c r="U1950">
        <v>589.20000000000005</v>
      </c>
      <c r="V1950">
        <v>100</v>
      </c>
      <c r="W1950">
        <v>100</v>
      </c>
      <c r="X1950">
        <v>100</v>
      </c>
      <c r="Y1950">
        <v>0</v>
      </c>
      <c r="Z1950">
        <v>0</v>
      </c>
      <c r="AA1950">
        <v>0</v>
      </c>
      <c r="AE1950">
        <v>1.0989010989010985</v>
      </c>
      <c r="AF1950">
        <v>2.7163965791475526</v>
      </c>
      <c r="AG1950">
        <v>3572</v>
      </c>
      <c r="AH1950">
        <v>100</v>
      </c>
      <c r="AI1950">
        <v>0</v>
      </c>
      <c r="AJ1950">
        <v>0</v>
      </c>
      <c r="AN1950">
        <v>99</v>
      </c>
      <c r="AO1950">
        <v>99</v>
      </c>
      <c r="AP1950">
        <v>4</v>
      </c>
      <c r="AQ1950">
        <v>99</v>
      </c>
      <c r="AR1950">
        <v>234</v>
      </c>
      <c r="AS1950">
        <v>45.969282217364622</v>
      </c>
    </row>
    <row r="1951" spans="1:45">
      <c r="A1951">
        <v>23</v>
      </c>
      <c r="B1951">
        <v>355</v>
      </c>
      <c r="C1951">
        <v>2024</v>
      </c>
      <c r="E1951">
        <v>99</v>
      </c>
      <c r="F1951">
        <v>99</v>
      </c>
      <c r="G1951">
        <v>99</v>
      </c>
      <c r="H1951">
        <v>99</v>
      </c>
      <c r="I1951">
        <v>99</v>
      </c>
      <c r="J1951">
        <v>99</v>
      </c>
      <c r="K1951">
        <v>99</v>
      </c>
      <c r="L1951">
        <v>11</v>
      </c>
      <c r="M1951">
        <v>99</v>
      </c>
      <c r="N1951">
        <v>99</v>
      </c>
      <c r="O1951">
        <v>99</v>
      </c>
      <c r="P1951">
        <v>99</v>
      </c>
      <c r="R1951">
        <v>0</v>
      </c>
      <c r="AN1951">
        <v>99</v>
      </c>
      <c r="AO1951">
        <v>99</v>
      </c>
      <c r="AP1951">
        <v>5</v>
      </c>
      <c r="AQ1951">
        <v>99</v>
      </c>
    </row>
    <row r="1952" spans="1:45">
      <c r="A1952">
        <v>23</v>
      </c>
      <c r="B1952">
        <v>356</v>
      </c>
      <c r="C1952">
        <v>2024</v>
      </c>
      <c r="E1952">
        <v>99</v>
      </c>
      <c r="F1952">
        <v>99</v>
      </c>
      <c r="G1952">
        <v>99</v>
      </c>
      <c r="H1952">
        <v>99</v>
      </c>
      <c r="I1952">
        <v>99</v>
      </c>
      <c r="J1952">
        <v>99</v>
      </c>
      <c r="K1952">
        <v>99</v>
      </c>
      <c r="L1952">
        <v>11</v>
      </c>
      <c r="M1952">
        <v>99</v>
      </c>
      <c r="N1952">
        <v>99</v>
      </c>
      <c r="O1952">
        <v>99</v>
      </c>
      <c r="P1952">
        <v>99</v>
      </c>
      <c r="R1952">
        <v>0</v>
      </c>
      <c r="AN1952">
        <v>99</v>
      </c>
      <c r="AO1952">
        <v>99</v>
      </c>
      <c r="AP1952">
        <v>6</v>
      </c>
      <c r="AQ1952">
        <v>99</v>
      </c>
    </row>
    <row r="1953" spans="1:45">
      <c r="A1953">
        <v>23</v>
      </c>
      <c r="B1953">
        <v>357</v>
      </c>
      <c r="C1953">
        <v>2024</v>
      </c>
      <c r="E1953">
        <v>99</v>
      </c>
      <c r="F1953">
        <v>99</v>
      </c>
      <c r="G1953">
        <v>99</v>
      </c>
      <c r="H1953">
        <v>99</v>
      </c>
      <c r="I1953">
        <v>99</v>
      </c>
      <c r="J1953">
        <v>99</v>
      </c>
      <c r="K1953">
        <v>99</v>
      </c>
      <c r="L1953">
        <v>11</v>
      </c>
      <c r="M1953">
        <v>99</v>
      </c>
      <c r="N1953">
        <v>99</v>
      </c>
      <c r="O1953">
        <v>99</v>
      </c>
      <c r="P1953">
        <v>99</v>
      </c>
      <c r="R1953">
        <v>0</v>
      </c>
      <c r="AN1953">
        <v>99</v>
      </c>
      <c r="AO1953">
        <v>99</v>
      </c>
      <c r="AP1953">
        <v>7</v>
      </c>
      <c r="AQ1953">
        <v>99</v>
      </c>
    </row>
    <row r="1954" spans="1:45">
      <c r="A1954">
        <v>23</v>
      </c>
      <c r="B1954">
        <v>358</v>
      </c>
      <c r="C1954">
        <v>2024</v>
      </c>
      <c r="E1954">
        <v>99</v>
      </c>
      <c r="F1954">
        <v>99</v>
      </c>
      <c r="G1954">
        <v>99</v>
      </c>
      <c r="H1954">
        <v>99</v>
      </c>
      <c r="I1954">
        <v>99</v>
      </c>
      <c r="J1954">
        <v>99</v>
      </c>
      <c r="K1954">
        <v>99</v>
      </c>
      <c r="L1954">
        <v>11</v>
      </c>
      <c r="M1954">
        <v>99</v>
      </c>
      <c r="N1954">
        <v>99</v>
      </c>
      <c r="O1954">
        <v>99</v>
      </c>
      <c r="P1954">
        <v>99</v>
      </c>
      <c r="R1954">
        <v>0</v>
      </c>
      <c r="AN1954">
        <v>99</v>
      </c>
      <c r="AO1954">
        <v>99</v>
      </c>
      <c r="AP1954">
        <v>8</v>
      </c>
      <c r="AQ1954">
        <v>99</v>
      </c>
    </row>
    <row r="1955" spans="1:45">
      <c r="A1955">
        <v>23</v>
      </c>
      <c r="B1955">
        <v>359</v>
      </c>
      <c r="C1955">
        <v>2024</v>
      </c>
      <c r="E1955">
        <v>99</v>
      </c>
      <c r="F1955">
        <v>99</v>
      </c>
      <c r="G1955">
        <v>99</v>
      </c>
      <c r="H1955">
        <v>99</v>
      </c>
      <c r="I1955">
        <v>99</v>
      </c>
      <c r="J1955">
        <v>99</v>
      </c>
      <c r="K1955">
        <v>99</v>
      </c>
      <c r="L1955">
        <v>11</v>
      </c>
      <c r="M1955">
        <v>99</v>
      </c>
      <c r="N1955">
        <v>99</v>
      </c>
      <c r="O1955">
        <v>99</v>
      </c>
      <c r="P1955">
        <v>99</v>
      </c>
      <c r="R1955">
        <v>0</v>
      </c>
      <c r="AN1955">
        <v>99</v>
      </c>
      <c r="AO1955">
        <v>99</v>
      </c>
      <c r="AP1955">
        <v>9</v>
      </c>
      <c r="AQ1955">
        <v>99</v>
      </c>
    </row>
    <row r="1956" spans="1:45">
      <c r="A1956">
        <v>23</v>
      </c>
      <c r="B1956">
        <v>360</v>
      </c>
      <c r="C1956">
        <v>2024</v>
      </c>
      <c r="E1956">
        <v>99</v>
      </c>
      <c r="F1956">
        <v>99</v>
      </c>
      <c r="G1956">
        <v>99</v>
      </c>
      <c r="H1956">
        <v>99</v>
      </c>
      <c r="I1956">
        <v>99</v>
      </c>
      <c r="J1956">
        <v>99</v>
      </c>
      <c r="K1956">
        <v>99</v>
      </c>
      <c r="L1956">
        <v>11</v>
      </c>
      <c r="M1956">
        <v>99</v>
      </c>
      <c r="N1956">
        <v>99</v>
      </c>
      <c r="O1956">
        <v>99</v>
      </c>
      <c r="P1956">
        <v>99</v>
      </c>
      <c r="R1956">
        <v>0</v>
      </c>
      <c r="AN1956">
        <v>99</v>
      </c>
      <c r="AO1956">
        <v>99</v>
      </c>
      <c r="AP1956">
        <v>10</v>
      </c>
      <c r="AQ1956">
        <v>99</v>
      </c>
    </row>
    <row r="1957" spans="1:45">
      <c r="A1957">
        <v>23</v>
      </c>
      <c r="B1957">
        <v>361</v>
      </c>
      <c r="C1957">
        <v>2024</v>
      </c>
      <c r="E1957">
        <v>99</v>
      </c>
      <c r="F1957">
        <v>99</v>
      </c>
      <c r="G1957">
        <v>99</v>
      </c>
      <c r="H1957">
        <v>99</v>
      </c>
      <c r="I1957">
        <v>99</v>
      </c>
      <c r="J1957">
        <v>99</v>
      </c>
      <c r="K1957">
        <v>99</v>
      </c>
      <c r="L1957">
        <v>11</v>
      </c>
      <c r="M1957">
        <v>99</v>
      </c>
      <c r="N1957">
        <v>99</v>
      </c>
      <c r="O1957">
        <v>99</v>
      </c>
      <c r="P1957">
        <v>99</v>
      </c>
      <c r="R1957">
        <v>0</v>
      </c>
      <c r="AN1957">
        <v>99</v>
      </c>
      <c r="AO1957">
        <v>99</v>
      </c>
      <c r="AP1957">
        <v>11</v>
      </c>
      <c r="AQ1957">
        <v>99</v>
      </c>
    </row>
    <row r="1958" spans="1:45">
      <c r="A1958">
        <v>23</v>
      </c>
      <c r="B1958">
        <v>362</v>
      </c>
      <c r="C1958">
        <v>2024</v>
      </c>
      <c r="E1958">
        <v>99</v>
      </c>
      <c r="F1958">
        <v>99</v>
      </c>
      <c r="G1958">
        <v>99</v>
      </c>
      <c r="H1958">
        <v>99</v>
      </c>
      <c r="I1958">
        <v>99</v>
      </c>
      <c r="J1958">
        <v>99</v>
      </c>
      <c r="K1958">
        <v>99</v>
      </c>
      <c r="L1958">
        <v>11</v>
      </c>
      <c r="M1958">
        <v>99</v>
      </c>
      <c r="N1958">
        <v>99</v>
      </c>
      <c r="O1958">
        <v>99</v>
      </c>
      <c r="P1958">
        <v>99</v>
      </c>
      <c r="R1958">
        <v>0</v>
      </c>
      <c r="AN1958">
        <v>99</v>
      </c>
      <c r="AO1958">
        <v>99</v>
      </c>
      <c r="AP1958">
        <v>12</v>
      </c>
      <c r="AQ1958">
        <v>99</v>
      </c>
    </row>
    <row r="1959" spans="1:45">
      <c r="A1959">
        <v>23</v>
      </c>
      <c r="B1959">
        <v>363</v>
      </c>
      <c r="C1959">
        <v>2024</v>
      </c>
      <c r="E1959">
        <v>99</v>
      </c>
      <c r="F1959">
        <v>99</v>
      </c>
      <c r="G1959">
        <v>99</v>
      </c>
      <c r="H1959">
        <v>99</v>
      </c>
      <c r="I1959">
        <v>99</v>
      </c>
      <c r="J1959">
        <v>99</v>
      </c>
      <c r="K1959">
        <v>99</v>
      </c>
      <c r="L1959">
        <v>11</v>
      </c>
      <c r="M1959">
        <v>99</v>
      </c>
      <c r="N1959">
        <v>99</v>
      </c>
      <c r="O1959">
        <v>99</v>
      </c>
      <c r="P1959">
        <v>99</v>
      </c>
      <c r="R1959">
        <v>0</v>
      </c>
      <c r="AN1959">
        <v>99</v>
      </c>
      <c r="AO1959">
        <v>99</v>
      </c>
      <c r="AP1959">
        <v>13</v>
      </c>
      <c r="AQ1959">
        <v>99</v>
      </c>
    </row>
    <row r="1960" spans="1:45">
      <c r="A1960">
        <v>23</v>
      </c>
      <c r="B1960">
        <v>364</v>
      </c>
      <c r="C1960">
        <v>2024</v>
      </c>
      <c r="E1960">
        <v>99</v>
      </c>
      <c r="F1960">
        <v>99</v>
      </c>
      <c r="G1960">
        <v>99</v>
      </c>
      <c r="H1960">
        <v>99</v>
      </c>
      <c r="I1960">
        <v>99</v>
      </c>
      <c r="J1960">
        <v>99</v>
      </c>
      <c r="K1960">
        <v>99</v>
      </c>
      <c r="L1960">
        <v>11</v>
      </c>
      <c r="M1960">
        <v>99</v>
      </c>
      <c r="N1960">
        <v>99</v>
      </c>
      <c r="O1960">
        <v>99</v>
      </c>
      <c r="P1960">
        <v>99</v>
      </c>
      <c r="R1960">
        <v>0</v>
      </c>
      <c r="AN1960">
        <v>99</v>
      </c>
      <c r="AO1960">
        <v>99</v>
      </c>
      <c r="AP1960">
        <v>14</v>
      </c>
      <c r="AQ1960">
        <v>99</v>
      </c>
    </row>
    <row r="1961" spans="1:45">
      <c r="A1961">
        <v>23</v>
      </c>
      <c r="B1961">
        <v>365</v>
      </c>
      <c r="C1961">
        <v>2024</v>
      </c>
      <c r="E1961">
        <v>99</v>
      </c>
      <c r="F1961">
        <v>99</v>
      </c>
      <c r="G1961">
        <v>99</v>
      </c>
      <c r="H1961">
        <v>99</v>
      </c>
      <c r="I1961">
        <v>99</v>
      </c>
      <c r="J1961">
        <v>99</v>
      </c>
      <c r="K1961">
        <v>99</v>
      </c>
      <c r="L1961">
        <v>11</v>
      </c>
      <c r="M1961">
        <v>99</v>
      </c>
      <c r="N1961">
        <v>99</v>
      </c>
      <c r="O1961">
        <v>99</v>
      </c>
      <c r="P1961">
        <v>99</v>
      </c>
      <c r="R1961">
        <v>0</v>
      </c>
      <c r="AN1961">
        <v>99</v>
      </c>
      <c r="AO1961">
        <v>99</v>
      </c>
      <c r="AP1961">
        <v>15</v>
      </c>
      <c r="AQ1961">
        <v>99</v>
      </c>
    </row>
    <row r="1962" spans="1:45">
      <c r="A1962">
        <v>23</v>
      </c>
      <c r="B1962">
        <v>366</v>
      </c>
      <c r="C1962">
        <v>2024</v>
      </c>
      <c r="E1962">
        <v>99</v>
      </c>
      <c r="F1962">
        <v>99</v>
      </c>
      <c r="G1962">
        <v>99</v>
      </c>
      <c r="H1962">
        <v>99</v>
      </c>
      <c r="I1962">
        <v>99</v>
      </c>
      <c r="J1962">
        <v>99</v>
      </c>
      <c r="K1962">
        <v>99</v>
      </c>
      <c r="L1962">
        <v>11</v>
      </c>
      <c r="M1962">
        <v>99</v>
      </c>
      <c r="N1962">
        <v>99</v>
      </c>
      <c r="O1962">
        <v>99</v>
      </c>
      <c r="P1962">
        <v>99</v>
      </c>
      <c r="R1962">
        <v>0</v>
      </c>
      <c r="AN1962">
        <v>99</v>
      </c>
      <c r="AO1962">
        <v>99</v>
      </c>
      <c r="AP1962">
        <v>16</v>
      </c>
      <c r="AQ1962">
        <v>99</v>
      </c>
    </row>
    <row r="1963" spans="1:45">
      <c r="A1963">
        <v>23</v>
      </c>
      <c r="B1963">
        <v>367</v>
      </c>
      <c r="C1963">
        <v>2024</v>
      </c>
      <c r="E1963">
        <v>99</v>
      </c>
      <c r="F1963">
        <v>99</v>
      </c>
      <c r="G1963">
        <v>99</v>
      </c>
      <c r="H1963">
        <v>99</v>
      </c>
      <c r="I1963">
        <v>99</v>
      </c>
      <c r="J1963">
        <v>99</v>
      </c>
      <c r="K1963">
        <v>99</v>
      </c>
      <c r="L1963">
        <v>11</v>
      </c>
      <c r="M1963">
        <v>99</v>
      </c>
      <c r="N1963">
        <v>99</v>
      </c>
      <c r="O1963">
        <v>99</v>
      </c>
      <c r="P1963">
        <v>99</v>
      </c>
      <c r="R1963">
        <v>0</v>
      </c>
      <c r="AN1963">
        <v>99</v>
      </c>
      <c r="AO1963">
        <v>99</v>
      </c>
      <c r="AP1963">
        <v>17</v>
      </c>
      <c r="AQ1963">
        <v>99</v>
      </c>
    </row>
    <row r="1964" spans="1:45">
      <c r="A1964">
        <v>23</v>
      </c>
      <c r="B1964">
        <v>368</v>
      </c>
      <c r="C1964">
        <v>2024</v>
      </c>
      <c r="E1964">
        <v>99</v>
      </c>
      <c r="F1964">
        <v>99</v>
      </c>
      <c r="G1964">
        <v>99</v>
      </c>
      <c r="H1964">
        <v>99</v>
      </c>
      <c r="I1964">
        <v>99</v>
      </c>
      <c r="J1964">
        <v>99</v>
      </c>
      <c r="K1964">
        <v>99</v>
      </c>
      <c r="L1964">
        <v>11</v>
      </c>
      <c r="M1964">
        <v>99</v>
      </c>
      <c r="N1964">
        <v>99</v>
      </c>
      <c r="O1964">
        <v>99</v>
      </c>
      <c r="P1964">
        <v>99</v>
      </c>
      <c r="Q1964">
        <v>4</v>
      </c>
      <c r="R1964">
        <v>5</v>
      </c>
      <c r="S1964">
        <v>11</v>
      </c>
      <c r="T1964">
        <v>15</v>
      </c>
      <c r="U1964">
        <v>518.79999999999995</v>
      </c>
      <c r="V1964">
        <v>100</v>
      </c>
      <c r="W1964">
        <v>100</v>
      </c>
      <c r="X1964">
        <v>100</v>
      </c>
      <c r="Y1964">
        <v>31.198782027510408</v>
      </c>
      <c r="Z1964">
        <v>0</v>
      </c>
      <c r="AA1964">
        <v>0</v>
      </c>
      <c r="AE1964">
        <v>0.24912805181863479</v>
      </c>
      <c r="AF1964">
        <v>0.39553264631010304</v>
      </c>
      <c r="AG1964">
        <v>2337.6</v>
      </c>
      <c r="AH1964">
        <v>100</v>
      </c>
      <c r="AI1964">
        <v>100</v>
      </c>
      <c r="AJ1964">
        <v>656.37294276958164</v>
      </c>
      <c r="AK1964">
        <v>-10.024789305408675</v>
      </c>
      <c r="AN1964">
        <v>99</v>
      </c>
      <c r="AO1964">
        <v>99</v>
      </c>
      <c r="AP1964">
        <v>21</v>
      </c>
      <c r="AQ1964">
        <v>99</v>
      </c>
      <c r="AR1964">
        <v>220</v>
      </c>
      <c r="AS1964">
        <v>48.773163731921827</v>
      </c>
    </row>
    <row r="1965" spans="1:45">
      <c r="A1965">
        <v>23</v>
      </c>
      <c r="B1965">
        <v>369</v>
      </c>
      <c r="C1965">
        <v>2024</v>
      </c>
      <c r="E1965">
        <v>99</v>
      </c>
      <c r="F1965">
        <v>99</v>
      </c>
      <c r="G1965">
        <v>99</v>
      </c>
      <c r="H1965">
        <v>99</v>
      </c>
      <c r="I1965">
        <v>99</v>
      </c>
      <c r="J1965">
        <v>99</v>
      </c>
      <c r="K1965">
        <v>99</v>
      </c>
      <c r="L1965">
        <v>11</v>
      </c>
      <c r="M1965">
        <v>99</v>
      </c>
      <c r="N1965">
        <v>99</v>
      </c>
      <c r="O1965">
        <v>99</v>
      </c>
      <c r="P1965">
        <v>99</v>
      </c>
      <c r="Q1965">
        <v>15</v>
      </c>
      <c r="R1965">
        <v>15</v>
      </c>
      <c r="S1965">
        <v>11</v>
      </c>
      <c r="T1965">
        <v>12.8</v>
      </c>
      <c r="U1965">
        <v>548.76666666666642</v>
      </c>
      <c r="V1965">
        <v>100</v>
      </c>
      <c r="W1965">
        <v>100</v>
      </c>
      <c r="X1965">
        <v>100</v>
      </c>
      <c r="Y1965">
        <v>26.582818176826621</v>
      </c>
      <c r="Z1965">
        <v>0</v>
      </c>
      <c r="AA1965">
        <v>1.5143755588800647</v>
      </c>
      <c r="AC1965">
        <v>10.002557740178625</v>
      </c>
      <c r="AE1965">
        <v>0.45072115384615391</v>
      </c>
      <c r="AF1965">
        <v>0.6748494122091544</v>
      </c>
      <c r="AG1965">
        <v>2765.9333333333338</v>
      </c>
      <c r="AH1965">
        <v>100</v>
      </c>
      <c r="AI1965">
        <v>100</v>
      </c>
      <c r="AJ1965">
        <v>794.13336131631854</v>
      </c>
      <c r="AK1965">
        <v>21.217591383659787</v>
      </c>
      <c r="AL1965">
        <v>12.582568397991212</v>
      </c>
      <c r="AN1965">
        <v>99</v>
      </c>
      <c r="AO1965">
        <v>99</v>
      </c>
      <c r="AP1965">
        <v>22</v>
      </c>
      <c r="AQ1965">
        <v>99</v>
      </c>
      <c r="AR1965">
        <v>231.6666666666666</v>
      </c>
      <c r="AS1965">
        <v>44.171494927908675</v>
      </c>
    </row>
    <row r="1966" spans="1:45">
      <c r="A1966">
        <v>23</v>
      </c>
      <c r="B1966">
        <v>370</v>
      </c>
      <c r="C1966">
        <v>2024</v>
      </c>
      <c r="E1966">
        <v>99</v>
      </c>
      <c r="F1966">
        <v>99</v>
      </c>
      <c r="G1966">
        <v>99</v>
      </c>
      <c r="H1966">
        <v>99</v>
      </c>
      <c r="I1966">
        <v>99</v>
      </c>
      <c r="J1966">
        <v>99</v>
      </c>
      <c r="K1966">
        <v>99</v>
      </c>
      <c r="L1966">
        <v>11</v>
      </c>
      <c r="M1966">
        <v>99</v>
      </c>
      <c r="N1966">
        <v>99</v>
      </c>
      <c r="O1966">
        <v>99</v>
      </c>
      <c r="P1966">
        <v>99</v>
      </c>
      <c r="Q1966">
        <v>5</v>
      </c>
      <c r="R1966">
        <v>5</v>
      </c>
      <c r="S1966">
        <v>11</v>
      </c>
      <c r="T1966">
        <v>14.8</v>
      </c>
      <c r="U1966">
        <v>523.29999999999995</v>
      </c>
      <c r="V1966">
        <v>100</v>
      </c>
      <c r="W1966">
        <v>100</v>
      </c>
      <c r="X1966">
        <v>100</v>
      </c>
      <c r="Y1966">
        <v>42.614316843052578</v>
      </c>
      <c r="Z1966">
        <v>0</v>
      </c>
      <c r="AA1966">
        <v>0.3999999999999887</v>
      </c>
      <c r="AC1966">
        <v>-72.276179185113108</v>
      </c>
      <c r="AE1966">
        <v>0.29463759575721854</v>
      </c>
      <c r="AF1966">
        <v>0.49638755451204242</v>
      </c>
      <c r="AG1966">
        <v>2055.8000000000002</v>
      </c>
      <c r="AH1966">
        <v>100</v>
      </c>
      <c r="AI1966">
        <v>100</v>
      </c>
      <c r="AJ1966">
        <v>337.20937116278282</v>
      </c>
      <c r="AK1966">
        <v>-46.959811382467201</v>
      </c>
      <c r="AL1966">
        <v>11.832411377658358</v>
      </c>
      <c r="AN1966">
        <v>99</v>
      </c>
      <c r="AO1966">
        <v>99</v>
      </c>
      <c r="AP1966">
        <v>23</v>
      </c>
      <c r="AQ1966">
        <v>99</v>
      </c>
      <c r="AR1966">
        <v>223.2</v>
      </c>
      <c r="AS1966">
        <v>47.271209144815934</v>
      </c>
    </row>
    <row r="1967" spans="1:45">
      <c r="A1967">
        <v>23</v>
      </c>
      <c r="B1967">
        <v>371</v>
      </c>
      <c r="C1967">
        <v>2024</v>
      </c>
      <c r="E1967">
        <v>99</v>
      </c>
      <c r="F1967">
        <v>99</v>
      </c>
      <c r="G1967">
        <v>99</v>
      </c>
      <c r="H1967">
        <v>99</v>
      </c>
      <c r="I1967">
        <v>99</v>
      </c>
      <c r="J1967">
        <v>99</v>
      </c>
      <c r="K1967">
        <v>99</v>
      </c>
      <c r="L1967">
        <v>11</v>
      </c>
      <c r="M1967">
        <v>99</v>
      </c>
      <c r="N1967">
        <v>99</v>
      </c>
      <c r="O1967">
        <v>99</v>
      </c>
      <c r="P1967">
        <v>99</v>
      </c>
      <c r="Q1967">
        <v>12</v>
      </c>
      <c r="R1967">
        <v>14</v>
      </c>
      <c r="S1967">
        <v>11</v>
      </c>
      <c r="T1967">
        <v>11.428571428571431</v>
      </c>
      <c r="U1967">
        <v>499.15</v>
      </c>
      <c r="V1967">
        <v>100</v>
      </c>
      <c r="W1967">
        <v>100</v>
      </c>
      <c r="X1967">
        <v>100</v>
      </c>
      <c r="Y1967">
        <v>43.998616049663525</v>
      </c>
      <c r="Z1967">
        <v>0</v>
      </c>
      <c r="AA1967">
        <v>1.8789923482808419</v>
      </c>
      <c r="AC1967">
        <v>-16.605858000521451</v>
      </c>
      <c r="AE1967">
        <v>0.6269592476489031</v>
      </c>
      <c r="AF1967">
        <v>0.90245583802311713</v>
      </c>
      <c r="AG1967">
        <v>2654.2857142857142</v>
      </c>
      <c r="AH1967">
        <v>100</v>
      </c>
      <c r="AI1967">
        <v>100</v>
      </c>
      <c r="AJ1967">
        <v>699.49057264876012</v>
      </c>
      <c r="AK1967">
        <v>31.965153329114152</v>
      </c>
      <c r="AL1967">
        <v>-6.6720976898640174</v>
      </c>
      <c r="AN1967">
        <v>99</v>
      </c>
      <c r="AO1967">
        <v>99</v>
      </c>
      <c r="AP1967">
        <v>24</v>
      </c>
      <c r="AQ1967">
        <v>99</v>
      </c>
      <c r="AR1967">
        <v>222</v>
      </c>
      <c r="AS1967">
        <v>45.717473998250398</v>
      </c>
    </row>
    <row r="1968" spans="1:45">
      <c r="A1968">
        <v>23</v>
      </c>
      <c r="B1968">
        <v>372</v>
      </c>
      <c r="C1968">
        <v>2024</v>
      </c>
      <c r="E1968">
        <v>99</v>
      </c>
      <c r="F1968">
        <v>99</v>
      </c>
      <c r="G1968">
        <v>99</v>
      </c>
      <c r="H1968">
        <v>99</v>
      </c>
      <c r="I1968">
        <v>99</v>
      </c>
      <c r="J1968">
        <v>99</v>
      </c>
      <c r="K1968">
        <v>99</v>
      </c>
      <c r="L1968">
        <v>11</v>
      </c>
      <c r="M1968">
        <v>99</v>
      </c>
      <c r="N1968">
        <v>99</v>
      </c>
      <c r="O1968">
        <v>99</v>
      </c>
      <c r="P1968">
        <v>99</v>
      </c>
      <c r="Q1968">
        <v>2</v>
      </c>
      <c r="R1968">
        <v>2</v>
      </c>
      <c r="S1968">
        <v>11</v>
      </c>
      <c r="T1968">
        <v>14</v>
      </c>
      <c r="U1968">
        <v>514.70000000000005</v>
      </c>
      <c r="V1968">
        <v>100</v>
      </c>
      <c r="W1968">
        <v>100</v>
      </c>
      <c r="X1968">
        <v>100</v>
      </c>
      <c r="Y1968">
        <v>19.199999999998848</v>
      </c>
      <c r="Z1968">
        <v>0</v>
      </c>
      <c r="AA1968">
        <v>0</v>
      </c>
      <c r="AE1968">
        <v>0.23094688221709003</v>
      </c>
      <c r="AF1968">
        <v>0.35569874727973749</v>
      </c>
      <c r="AG1968">
        <v>2077.5</v>
      </c>
      <c r="AH1968">
        <v>100</v>
      </c>
      <c r="AI1968">
        <v>100</v>
      </c>
      <c r="AJ1968">
        <v>44.5</v>
      </c>
      <c r="AK1968">
        <v>99.999999999995126</v>
      </c>
      <c r="AN1968">
        <v>99</v>
      </c>
      <c r="AO1968">
        <v>99</v>
      </c>
      <c r="AP1968">
        <v>25</v>
      </c>
      <c r="AQ1968">
        <v>99</v>
      </c>
      <c r="AR1968">
        <v>221.5</v>
      </c>
      <c r="AS1968">
        <v>47.435003235418336</v>
      </c>
    </row>
    <row r="1969" spans="1:45">
      <c r="A1969">
        <v>23</v>
      </c>
      <c r="B1969">
        <v>373</v>
      </c>
      <c r="C1969">
        <v>2024</v>
      </c>
      <c r="E1969">
        <v>99</v>
      </c>
      <c r="F1969">
        <v>99</v>
      </c>
      <c r="G1969">
        <v>99</v>
      </c>
      <c r="H1969">
        <v>99</v>
      </c>
      <c r="I1969">
        <v>99</v>
      </c>
      <c r="J1969">
        <v>99</v>
      </c>
      <c r="K1969">
        <v>99</v>
      </c>
      <c r="L1969">
        <v>11</v>
      </c>
      <c r="M1969">
        <v>99</v>
      </c>
      <c r="N1969">
        <v>99</v>
      </c>
      <c r="O1969">
        <v>99</v>
      </c>
      <c r="P1969">
        <v>99</v>
      </c>
      <c r="R1969">
        <v>0</v>
      </c>
      <c r="AN1969">
        <v>99</v>
      </c>
      <c r="AO1969">
        <v>99</v>
      </c>
      <c r="AP1969">
        <v>26</v>
      </c>
      <c r="AQ1969">
        <v>99</v>
      </c>
    </row>
    <row r="1970" spans="1:45">
      <c r="A1970">
        <v>23</v>
      </c>
      <c r="B1970">
        <v>374</v>
      </c>
      <c r="C1970">
        <v>2024</v>
      </c>
      <c r="E1970">
        <v>99</v>
      </c>
      <c r="F1970">
        <v>99</v>
      </c>
      <c r="G1970">
        <v>99</v>
      </c>
      <c r="H1970">
        <v>99</v>
      </c>
      <c r="I1970">
        <v>99</v>
      </c>
      <c r="J1970">
        <v>99</v>
      </c>
      <c r="K1970">
        <v>99</v>
      </c>
      <c r="L1970">
        <v>11</v>
      </c>
      <c r="M1970">
        <v>99</v>
      </c>
      <c r="N1970">
        <v>99</v>
      </c>
      <c r="O1970">
        <v>99</v>
      </c>
      <c r="P1970">
        <v>99</v>
      </c>
      <c r="R1970">
        <v>0</v>
      </c>
      <c r="AN1970">
        <v>99</v>
      </c>
      <c r="AO1970">
        <v>99</v>
      </c>
      <c r="AP1970">
        <v>27</v>
      </c>
      <c r="AQ1970">
        <v>99</v>
      </c>
    </row>
    <row r="1971" spans="1:45">
      <c r="A1971">
        <v>23</v>
      </c>
      <c r="B1971">
        <v>375</v>
      </c>
      <c r="C1971">
        <v>2024</v>
      </c>
      <c r="E1971">
        <v>99</v>
      </c>
      <c r="F1971">
        <v>99</v>
      </c>
      <c r="G1971">
        <v>99</v>
      </c>
      <c r="H1971">
        <v>99</v>
      </c>
      <c r="I1971">
        <v>99</v>
      </c>
      <c r="J1971">
        <v>99</v>
      </c>
      <c r="K1971">
        <v>99</v>
      </c>
      <c r="L1971">
        <v>11</v>
      </c>
      <c r="M1971">
        <v>99</v>
      </c>
      <c r="N1971">
        <v>99</v>
      </c>
      <c r="O1971">
        <v>99</v>
      </c>
      <c r="P1971">
        <v>99</v>
      </c>
      <c r="R1971">
        <v>0</v>
      </c>
      <c r="AN1971">
        <v>99</v>
      </c>
      <c r="AO1971">
        <v>99</v>
      </c>
      <c r="AP1971">
        <v>28</v>
      </c>
      <c r="AQ1971">
        <v>99</v>
      </c>
    </row>
    <row r="1972" spans="1:45">
      <c r="A1972">
        <v>23</v>
      </c>
      <c r="B1972">
        <v>376</v>
      </c>
      <c r="C1972">
        <v>2024</v>
      </c>
      <c r="E1972">
        <v>99</v>
      </c>
      <c r="F1972">
        <v>99</v>
      </c>
      <c r="G1972">
        <v>99</v>
      </c>
      <c r="H1972">
        <v>99</v>
      </c>
      <c r="I1972">
        <v>99</v>
      </c>
      <c r="J1972">
        <v>99</v>
      </c>
      <c r="K1972">
        <v>99</v>
      </c>
      <c r="L1972">
        <v>11</v>
      </c>
      <c r="M1972">
        <v>99</v>
      </c>
      <c r="N1972">
        <v>99</v>
      </c>
      <c r="O1972">
        <v>99</v>
      </c>
      <c r="P1972">
        <v>99</v>
      </c>
      <c r="R1972">
        <v>0</v>
      </c>
      <c r="AN1972">
        <v>99</v>
      </c>
      <c r="AO1972">
        <v>99</v>
      </c>
      <c r="AP1972">
        <v>29</v>
      </c>
      <c r="AQ1972">
        <v>99</v>
      </c>
    </row>
    <row r="1973" spans="1:45">
      <c r="A1973">
        <v>23</v>
      </c>
      <c r="B1973">
        <v>377</v>
      </c>
      <c r="C1973">
        <v>2024</v>
      </c>
      <c r="E1973">
        <v>99</v>
      </c>
      <c r="F1973">
        <v>99</v>
      </c>
      <c r="G1973">
        <v>99</v>
      </c>
      <c r="H1973">
        <v>99</v>
      </c>
      <c r="I1973">
        <v>99</v>
      </c>
      <c r="J1973">
        <v>99</v>
      </c>
      <c r="K1973">
        <v>99</v>
      </c>
      <c r="L1973">
        <v>11</v>
      </c>
      <c r="M1973">
        <v>99</v>
      </c>
      <c r="N1973">
        <v>99</v>
      </c>
      <c r="O1973">
        <v>99</v>
      </c>
      <c r="P1973">
        <v>99</v>
      </c>
      <c r="R1973">
        <v>0</v>
      </c>
      <c r="AN1973">
        <v>99</v>
      </c>
      <c r="AO1973">
        <v>99</v>
      </c>
      <c r="AP1973">
        <v>30</v>
      </c>
      <c r="AQ1973">
        <v>99</v>
      </c>
    </row>
    <row r="1974" spans="1:45">
      <c r="A1974">
        <v>23</v>
      </c>
      <c r="B1974">
        <v>378</v>
      </c>
      <c r="C1974">
        <v>2024</v>
      </c>
      <c r="E1974">
        <v>99</v>
      </c>
      <c r="F1974">
        <v>99</v>
      </c>
      <c r="G1974">
        <v>99</v>
      </c>
      <c r="H1974">
        <v>99</v>
      </c>
      <c r="I1974">
        <v>99</v>
      </c>
      <c r="J1974">
        <v>99</v>
      </c>
      <c r="K1974">
        <v>99</v>
      </c>
      <c r="L1974">
        <v>11</v>
      </c>
      <c r="M1974">
        <v>99</v>
      </c>
      <c r="N1974">
        <v>99</v>
      </c>
      <c r="O1974">
        <v>99</v>
      </c>
      <c r="P1974">
        <v>99</v>
      </c>
      <c r="R1974">
        <v>0</v>
      </c>
      <c r="AN1974">
        <v>99</v>
      </c>
      <c r="AO1974">
        <v>99</v>
      </c>
      <c r="AP1974">
        <v>31</v>
      </c>
      <c r="AQ1974">
        <v>99</v>
      </c>
    </row>
    <row r="1975" spans="1:45">
      <c r="A1975">
        <v>23</v>
      </c>
      <c r="B1975">
        <v>379</v>
      </c>
      <c r="C1975">
        <v>2024</v>
      </c>
      <c r="E1975">
        <v>99</v>
      </c>
      <c r="F1975">
        <v>99</v>
      </c>
      <c r="G1975">
        <v>99</v>
      </c>
      <c r="H1975">
        <v>99</v>
      </c>
      <c r="I1975">
        <v>99</v>
      </c>
      <c r="J1975">
        <v>99</v>
      </c>
      <c r="K1975">
        <v>99</v>
      </c>
      <c r="L1975">
        <v>11</v>
      </c>
      <c r="M1975">
        <v>99</v>
      </c>
      <c r="N1975">
        <v>99</v>
      </c>
      <c r="O1975">
        <v>99</v>
      </c>
      <c r="P1975">
        <v>99</v>
      </c>
      <c r="R1975">
        <v>0</v>
      </c>
      <c r="AN1975">
        <v>99</v>
      </c>
      <c r="AO1975">
        <v>99</v>
      </c>
      <c r="AP1975">
        <v>32</v>
      </c>
      <c r="AQ1975">
        <v>99</v>
      </c>
    </row>
    <row r="1976" spans="1:45">
      <c r="A1976">
        <v>23</v>
      </c>
      <c r="B1976">
        <v>380</v>
      </c>
      <c r="C1976">
        <v>2024</v>
      </c>
      <c r="E1976">
        <v>99</v>
      </c>
      <c r="F1976">
        <v>99</v>
      </c>
      <c r="G1976">
        <v>99</v>
      </c>
      <c r="H1976">
        <v>99</v>
      </c>
      <c r="I1976">
        <v>99</v>
      </c>
      <c r="J1976">
        <v>99</v>
      </c>
      <c r="K1976">
        <v>99</v>
      </c>
      <c r="L1976">
        <v>11</v>
      </c>
      <c r="M1976">
        <v>99</v>
      </c>
      <c r="N1976">
        <v>99</v>
      </c>
      <c r="O1976">
        <v>99</v>
      </c>
      <c r="P1976">
        <v>99</v>
      </c>
      <c r="R1976">
        <v>0</v>
      </c>
      <c r="AN1976">
        <v>99</v>
      </c>
      <c r="AO1976">
        <v>99</v>
      </c>
      <c r="AP1976">
        <v>33</v>
      </c>
      <c r="AQ1976">
        <v>99</v>
      </c>
    </row>
    <row r="1977" spans="1:45">
      <c r="A1977">
        <v>23</v>
      </c>
      <c r="B1977">
        <v>381</v>
      </c>
      <c r="C1977">
        <v>2024</v>
      </c>
      <c r="E1977">
        <v>99</v>
      </c>
      <c r="F1977">
        <v>99</v>
      </c>
      <c r="G1977">
        <v>99</v>
      </c>
      <c r="H1977">
        <v>99</v>
      </c>
      <c r="I1977">
        <v>99</v>
      </c>
      <c r="J1977">
        <v>99</v>
      </c>
      <c r="K1977">
        <v>99</v>
      </c>
      <c r="L1977">
        <v>11</v>
      </c>
      <c r="M1977">
        <v>99</v>
      </c>
      <c r="N1977">
        <v>99</v>
      </c>
      <c r="O1977">
        <v>99</v>
      </c>
      <c r="P1977">
        <v>99</v>
      </c>
      <c r="R1977">
        <v>0</v>
      </c>
      <c r="AN1977">
        <v>99</v>
      </c>
      <c r="AO1977">
        <v>99</v>
      </c>
      <c r="AP1977">
        <v>34</v>
      </c>
      <c r="AQ1977">
        <v>99</v>
      </c>
    </row>
    <row r="1978" spans="1:45">
      <c r="A1978">
        <v>23</v>
      </c>
      <c r="B1978">
        <v>382</v>
      </c>
      <c r="C1978">
        <v>2024</v>
      </c>
      <c r="E1978">
        <v>99</v>
      </c>
      <c r="F1978">
        <v>99</v>
      </c>
      <c r="G1978">
        <v>99</v>
      </c>
      <c r="H1978">
        <v>99</v>
      </c>
      <c r="I1978">
        <v>99</v>
      </c>
      <c r="J1978">
        <v>99</v>
      </c>
      <c r="K1978">
        <v>99</v>
      </c>
      <c r="L1978">
        <v>11</v>
      </c>
      <c r="M1978">
        <v>99</v>
      </c>
      <c r="N1978">
        <v>99</v>
      </c>
      <c r="O1978">
        <v>99</v>
      </c>
      <c r="P1978">
        <v>99</v>
      </c>
      <c r="R1978">
        <v>0</v>
      </c>
      <c r="AN1978">
        <v>99</v>
      </c>
      <c r="AO1978">
        <v>99</v>
      </c>
      <c r="AP1978">
        <v>39</v>
      </c>
      <c r="AQ1978">
        <v>99</v>
      </c>
    </row>
    <row r="1979" spans="1:45">
      <c r="A1979">
        <v>23</v>
      </c>
      <c r="B1979">
        <v>383</v>
      </c>
      <c r="C1979">
        <v>2024</v>
      </c>
      <c r="E1979">
        <v>99</v>
      </c>
      <c r="F1979">
        <v>99</v>
      </c>
      <c r="G1979">
        <v>99</v>
      </c>
      <c r="H1979">
        <v>99</v>
      </c>
      <c r="I1979">
        <v>99</v>
      </c>
      <c r="J1979">
        <v>99</v>
      </c>
      <c r="K1979">
        <v>99</v>
      </c>
      <c r="L1979">
        <v>11</v>
      </c>
      <c r="M1979">
        <v>99</v>
      </c>
      <c r="N1979">
        <v>99</v>
      </c>
      <c r="O1979">
        <v>99</v>
      </c>
      <c r="P1979">
        <v>99</v>
      </c>
      <c r="R1979">
        <v>0</v>
      </c>
      <c r="AN1979">
        <v>99</v>
      </c>
      <c r="AO1979">
        <v>99</v>
      </c>
      <c r="AP1979">
        <v>40</v>
      </c>
      <c r="AQ1979">
        <v>99</v>
      </c>
    </row>
    <row r="1980" spans="1:45">
      <c r="A1980">
        <v>23</v>
      </c>
      <c r="B1980">
        <v>384</v>
      </c>
      <c r="C1980">
        <v>2024</v>
      </c>
      <c r="E1980">
        <v>99</v>
      </c>
      <c r="F1980">
        <v>99</v>
      </c>
      <c r="G1980">
        <v>99</v>
      </c>
      <c r="H1980">
        <v>99</v>
      </c>
      <c r="I1980">
        <v>99</v>
      </c>
      <c r="J1980">
        <v>99</v>
      </c>
      <c r="K1980">
        <v>99</v>
      </c>
      <c r="L1980">
        <v>11</v>
      </c>
      <c r="M1980">
        <v>99</v>
      </c>
      <c r="N1980">
        <v>99</v>
      </c>
      <c r="O1980">
        <v>99</v>
      </c>
      <c r="P1980">
        <v>99</v>
      </c>
      <c r="Q1980">
        <v>3</v>
      </c>
      <c r="R1980">
        <v>3</v>
      </c>
      <c r="S1980">
        <v>11</v>
      </c>
      <c r="T1980">
        <v>14.666666666666663</v>
      </c>
      <c r="U1980">
        <v>554.56666666666683</v>
      </c>
      <c r="V1980">
        <v>100</v>
      </c>
      <c r="W1980">
        <v>100</v>
      </c>
      <c r="X1980">
        <v>100</v>
      </c>
      <c r="Y1980">
        <v>13.917934074023472</v>
      </c>
      <c r="Z1980">
        <v>0</v>
      </c>
      <c r="AA1980">
        <v>0.47140452079105849</v>
      </c>
      <c r="AC1980">
        <v>28.281695599857795</v>
      </c>
      <c r="AE1980">
        <v>0.13071895424836599</v>
      </c>
      <c r="AF1980">
        <v>0.2310992305674954</v>
      </c>
      <c r="AG1980">
        <v>3025</v>
      </c>
      <c r="AH1980">
        <v>100</v>
      </c>
      <c r="AI1980">
        <v>100</v>
      </c>
      <c r="AJ1980">
        <v>1245.2930043434221</v>
      </c>
      <c r="AK1980">
        <v>71.425881905053245</v>
      </c>
      <c r="AL1980">
        <v>87.331272694191853</v>
      </c>
      <c r="AN1980">
        <v>99</v>
      </c>
      <c r="AO1980">
        <v>99</v>
      </c>
      <c r="AP1980">
        <v>98</v>
      </c>
      <c r="AQ1980">
        <v>99</v>
      </c>
      <c r="AR1980">
        <v>223</v>
      </c>
      <c r="AS1980">
        <v>50.114879546334784</v>
      </c>
    </row>
    <row r="1981" spans="1:45">
      <c r="A1981">
        <v>23</v>
      </c>
      <c r="B1981">
        <v>385</v>
      </c>
      <c r="C1981">
        <v>2024</v>
      </c>
      <c r="E1981">
        <v>99</v>
      </c>
      <c r="F1981">
        <v>99</v>
      </c>
      <c r="G1981">
        <v>99</v>
      </c>
      <c r="H1981">
        <v>99</v>
      </c>
      <c r="I1981">
        <v>99</v>
      </c>
      <c r="J1981">
        <v>99</v>
      </c>
      <c r="K1981">
        <v>99</v>
      </c>
      <c r="L1981">
        <v>11</v>
      </c>
      <c r="M1981">
        <v>99</v>
      </c>
      <c r="N1981">
        <v>99</v>
      </c>
      <c r="O1981">
        <v>99</v>
      </c>
      <c r="P1981">
        <v>99</v>
      </c>
      <c r="R1981">
        <v>0</v>
      </c>
      <c r="AN1981">
        <v>99</v>
      </c>
      <c r="AO1981">
        <v>99</v>
      </c>
      <c r="AP1981">
        <v>99</v>
      </c>
      <c r="AQ1981">
        <v>99</v>
      </c>
    </row>
    <row r="1982" spans="1:45">
      <c r="A1982">
        <v>23</v>
      </c>
      <c r="B1982">
        <v>386</v>
      </c>
      <c r="C1982">
        <v>2024</v>
      </c>
      <c r="E1982">
        <v>99</v>
      </c>
      <c r="F1982">
        <v>99</v>
      </c>
      <c r="G1982">
        <v>99</v>
      </c>
      <c r="H1982">
        <v>99</v>
      </c>
      <c r="I1982">
        <v>99</v>
      </c>
      <c r="J1982">
        <v>99</v>
      </c>
      <c r="K1982">
        <v>99</v>
      </c>
      <c r="L1982">
        <v>12</v>
      </c>
      <c r="M1982">
        <v>99</v>
      </c>
      <c r="N1982">
        <v>99</v>
      </c>
      <c r="O1982">
        <v>99</v>
      </c>
      <c r="P1982">
        <v>99</v>
      </c>
      <c r="R1982">
        <v>0</v>
      </c>
      <c r="AN1982">
        <v>99</v>
      </c>
      <c r="AO1982">
        <v>99</v>
      </c>
      <c r="AP1982">
        <v>1</v>
      </c>
      <c r="AQ1982">
        <v>99</v>
      </c>
    </row>
    <row r="1983" spans="1:45">
      <c r="A1983">
        <v>23</v>
      </c>
      <c r="B1983">
        <v>387</v>
      </c>
      <c r="C1983">
        <v>2024</v>
      </c>
      <c r="E1983">
        <v>99</v>
      </c>
      <c r="F1983">
        <v>99</v>
      </c>
      <c r="G1983">
        <v>99</v>
      </c>
      <c r="H1983">
        <v>99</v>
      </c>
      <c r="I1983">
        <v>99</v>
      </c>
      <c r="J1983">
        <v>99</v>
      </c>
      <c r="K1983">
        <v>99</v>
      </c>
      <c r="L1983">
        <v>12</v>
      </c>
      <c r="M1983">
        <v>99</v>
      </c>
      <c r="N1983">
        <v>99</v>
      </c>
      <c r="O1983">
        <v>99</v>
      </c>
      <c r="P1983">
        <v>99</v>
      </c>
      <c r="R1983">
        <v>0</v>
      </c>
      <c r="AN1983">
        <v>99</v>
      </c>
      <c r="AO1983">
        <v>99</v>
      </c>
      <c r="AP1983">
        <v>2</v>
      </c>
      <c r="AQ1983">
        <v>99</v>
      </c>
    </row>
    <row r="1984" spans="1:45">
      <c r="A1984">
        <v>23</v>
      </c>
      <c r="B1984">
        <v>388</v>
      </c>
      <c r="C1984">
        <v>2024</v>
      </c>
      <c r="E1984">
        <v>99</v>
      </c>
      <c r="F1984">
        <v>99</v>
      </c>
      <c r="G1984">
        <v>99</v>
      </c>
      <c r="H1984">
        <v>99</v>
      </c>
      <c r="I1984">
        <v>99</v>
      </c>
      <c r="J1984">
        <v>99</v>
      </c>
      <c r="K1984">
        <v>99</v>
      </c>
      <c r="L1984">
        <v>12</v>
      </c>
      <c r="M1984">
        <v>99</v>
      </c>
      <c r="N1984">
        <v>99</v>
      </c>
      <c r="O1984">
        <v>99</v>
      </c>
      <c r="P1984">
        <v>99</v>
      </c>
      <c r="R1984">
        <v>0</v>
      </c>
      <c r="AN1984">
        <v>99</v>
      </c>
      <c r="AO1984">
        <v>99</v>
      </c>
      <c r="AP1984">
        <v>3</v>
      </c>
      <c r="AQ1984">
        <v>99</v>
      </c>
    </row>
    <row r="1985" spans="1:45">
      <c r="A1985">
        <v>23</v>
      </c>
      <c r="B1985">
        <v>389</v>
      </c>
      <c r="C1985">
        <v>2024</v>
      </c>
      <c r="E1985">
        <v>99</v>
      </c>
      <c r="F1985">
        <v>99</v>
      </c>
      <c r="G1985">
        <v>99</v>
      </c>
      <c r="H1985">
        <v>99</v>
      </c>
      <c r="I1985">
        <v>99</v>
      </c>
      <c r="J1985">
        <v>99</v>
      </c>
      <c r="K1985">
        <v>99</v>
      </c>
      <c r="L1985">
        <v>12</v>
      </c>
      <c r="M1985">
        <v>99</v>
      </c>
      <c r="N1985">
        <v>99</v>
      </c>
      <c r="O1985">
        <v>99</v>
      </c>
      <c r="P1985">
        <v>99</v>
      </c>
      <c r="R1985">
        <v>0</v>
      </c>
      <c r="AN1985">
        <v>99</v>
      </c>
      <c r="AO1985">
        <v>99</v>
      </c>
      <c r="AP1985">
        <v>4</v>
      </c>
      <c r="AQ1985">
        <v>99</v>
      </c>
    </row>
    <row r="1986" spans="1:45">
      <c r="A1986">
        <v>23</v>
      </c>
      <c r="B1986">
        <v>390</v>
      </c>
      <c r="C1986">
        <v>2024</v>
      </c>
      <c r="E1986">
        <v>99</v>
      </c>
      <c r="F1986">
        <v>99</v>
      </c>
      <c r="G1986">
        <v>99</v>
      </c>
      <c r="H1986">
        <v>99</v>
      </c>
      <c r="I1986">
        <v>99</v>
      </c>
      <c r="J1986">
        <v>99</v>
      </c>
      <c r="K1986">
        <v>99</v>
      </c>
      <c r="L1986">
        <v>12</v>
      </c>
      <c r="M1986">
        <v>99</v>
      </c>
      <c r="N1986">
        <v>99</v>
      </c>
      <c r="O1986">
        <v>99</v>
      </c>
      <c r="P1986">
        <v>99</v>
      </c>
      <c r="R1986">
        <v>0</v>
      </c>
      <c r="AN1986">
        <v>99</v>
      </c>
      <c r="AO1986">
        <v>99</v>
      </c>
      <c r="AP1986">
        <v>5</v>
      </c>
      <c r="AQ1986">
        <v>99</v>
      </c>
    </row>
    <row r="1987" spans="1:45">
      <c r="A1987">
        <v>23</v>
      </c>
      <c r="B1987">
        <v>391</v>
      </c>
      <c r="C1987">
        <v>2024</v>
      </c>
      <c r="E1987">
        <v>99</v>
      </c>
      <c r="F1987">
        <v>99</v>
      </c>
      <c r="G1987">
        <v>99</v>
      </c>
      <c r="H1987">
        <v>99</v>
      </c>
      <c r="I1987">
        <v>99</v>
      </c>
      <c r="J1987">
        <v>99</v>
      </c>
      <c r="K1987">
        <v>99</v>
      </c>
      <c r="L1987">
        <v>12</v>
      </c>
      <c r="M1987">
        <v>99</v>
      </c>
      <c r="N1987">
        <v>99</v>
      </c>
      <c r="O1987">
        <v>99</v>
      </c>
      <c r="P1987">
        <v>99</v>
      </c>
      <c r="R1987">
        <v>0</v>
      </c>
      <c r="AN1987">
        <v>99</v>
      </c>
      <c r="AO1987">
        <v>99</v>
      </c>
      <c r="AP1987">
        <v>6</v>
      </c>
      <c r="AQ1987">
        <v>99</v>
      </c>
    </row>
    <row r="1988" spans="1:45">
      <c r="A1988">
        <v>23</v>
      </c>
      <c r="B1988">
        <v>392</v>
      </c>
      <c r="C1988">
        <v>2024</v>
      </c>
      <c r="E1988">
        <v>99</v>
      </c>
      <c r="F1988">
        <v>99</v>
      </c>
      <c r="G1988">
        <v>99</v>
      </c>
      <c r="H1988">
        <v>99</v>
      </c>
      <c r="I1988">
        <v>99</v>
      </c>
      <c r="J1988">
        <v>99</v>
      </c>
      <c r="K1988">
        <v>99</v>
      </c>
      <c r="L1988">
        <v>12</v>
      </c>
      <c r="M1988">
        <v>99</v>
      </c>
      <c r="N1988">
        <v>99</v>
      </c>
      <c r="O1988">
        <v>99</v>
      </c>
      <c r="P1988">
        <v>99</v>
      </c>
      <c r="R1988">
        <v>0</v>
      </c>
      <c r="AN1988">
        <v>99</v>
      </c>
      <c r="AO1988">
        <v>99</v>
      </c>
      <c r="AP1988">
        <v>7</v>
      </c>
      <c r="AQ1988">
        <v>99</v>
      </c>
    </row>
    <row r="1989" spans="1:45">
      <c r="A1989">
        <v>23</v>
      </c>
      <c r="B1989">
        <v>393</v>
      </c>
      <c r="C1989">
        <v>2024</v>
      </c>
      <c r="E1989">
        <v>99</v>
      </c>
      <c r="F1989">
        <v>99</v>
      </c>
      <c r="G1989">
        <v>99</v>
      </c>
      <c r="H1989">
        <v>99</v>
      </c>
      <c r="I1989">
        <v>99</v>
      </c>
      <c r="J1989">
        <v>99</v>
      </c>
      <c r="K1989">
        <v>99</v>
      </c>
      <c r="L1989">
        <v>12</v>
      </c>
      <c r="M1989">
        <v>99</v>
      </c>
      <c r="N1989">
        <v>99</v>
      </c>
      <c r="O1989">
        <v>99</v>
      </c>
      <c r="P1989">
        <v>99</v>
      </c>
      <c r="R1989">
        <v>0</v>
      </c>
      <c r="AN1989">
        <v>99</v>
      </c>
      <c r="AO1989">
        <v>99</v>
      </c>
      <c r="AP1989">
        <v>8</v>
      </c>
      <c r="AQ1989">
        <v>99</v>
      </c>
    </row>
    <row r="1990" spans="1:45">
      <c r="A1990">
        <v>23</v>
      </c>
      <c r="B1990">
        <v>394</v>
      </c>
      <c r="C1990">
        <v>2024</v>
      </c>
      <c r="E1990">
        <v>99</v>
      </c>
      <c r="F1990">
        <v>99</v>
      </c>
      <c r="G1990">
        <v>99</v>
      </c>
      <c r="H1990">
        <v>99</v>
      </c>
      <c r="I1990">
        <v>99</v>
      </c>
      <c r="J1990">
        <v>99</v>
      </c>
      <c r="K1990">
        <v>99</v>
      </c>
      <c r="L1990">
        <v>12</v>
      </c>
      <c r="M1990">
        <v>99</v>
      </c>
      <c r="N1990">
        <v>99</v>
      </c>
      <c r="O1990">
        <v>99</v>
      </c>
      <c r="P1990">
        <v>99</v>
      </c>
      <c r="R1990">
        <v>0</v>
      </c>
      <c r="AN1990">
        <v>99</v>
      </c>
      <c r="AO1990">
        <v>99</v>
      </c>
      <c r="AP1990">
        <v>9</v>
      </c>
      <c r="AQ1990">
        <v>99</v>
      </c>
    </row>
    <row r="1991" spans="1:45">
      <c r="A1991">
        <v>23</v>
      </c>
      <c r="B1991">
        <v>395</v>
      </c>
      <c r="C1991">
        <v>2024</v>
      </c>
      <c r="E1991">
        <v>99</v>
      </c>
      <c r="F1991">
        <v>99</v>
      </c>
      <c r="G1991">
        <v>99</v>
      </c>
      <c r="H1991">
        <v>99</v>
      </c>
      <c r="I1991">
        <v>99</v>
      </c>
      <c r="J1991">
        <v>99</v>
      </c>
      <c r="K1991">
        <v>99</v>
      </c>
      <c r="L1991">
        <v>12</v>
      </c>
      <c r="M1991">
        <v>99</v>
      </c>
      <c r="N1991">
        <v>99</v>
      </c>
      <c r="O1991">
        <v>99</v>
      </c>
      <c r="P1991">
        <v>99</v>
      </c>
      <c r="R1991">
        <v>0</v>
      </c>
      <c r="AN1991">
        <v>99</v>
      </c>
      <c r="AO1991">
        <v>99</v>
      </c>
      <c r="AP1991">
        <v>10</v>
      </c>
      <c r="AQ1991">
        <v>99</v>
      </c>
    </row>
    <row r="1992" spans="1:45">
      <c r="A1992">
        <v>23</v>
      </c>
      <c r="B1992">
        <v>396</v>
      </c>
      <c r="C1992">
        <v>2024</v>
      </c>
      <c r="E1992">
        <v>99</v>
      </c>
      <c r="F1992">
        <v>99</v>
      </c>
      <c r="G1992">
        <v>99</v>
      </c>
      <c r="H1992">
        <v>99</v>
      </c>
      <c r="I1992">
        <v>99</v>
      </c>
      <c r="J1992">
        <v>99</v>
      </c>
      <c r="K1992">
        <v>99</v>
      </c>
      <c r="L1992">
        <v>12</v>
      </c>
      <c r="M1992">
        <v>99</v>
      </c>
      <c r="N1992">
        <v>99</v>
      </c>
      <c r="O1992">
        <v>99</v>
      </c>
      <c r="P1992">
        <v>99</v>
      </c>
      <c r="R1992">
        <v>0</v>
      </c>
      <c r="AN1992">
        <v>99</v>
      </c>
      <c r="AO1992">
        <v>99</v>
      </c>
      <c r="AP1992">
        <v>11</v>
      </c>
      <c r="AQ1992">
        <v>99</v>
      </c>
    </row>
    <row r="1993" spans="1:45">
      <c r="A1993">
        <v>23</v>
      </c>
      <c r="B1993">
        <v>397</v>
      </c>
      <c r="C1993">
        <v>2024</v>
      </c>
      <c r="E1993">
        <v>99</v>
      </c>
      <c r="F1993">
        <v>99</v>
      </c>
      <c r="G1993">
        <v>99</v>
      </c>
      <c r="H1993">
        <v>99</v>
      </c>
      <c r="I1993">
        <v>99</v>
      </c>
      <c r="J1993">
        <v>99</v>
      </c>
      <c r="K1993">
        <v>99</v>
      </c>
      <c r="L1993">
        <v>12</v>
      </c>
      <c r="M1993">
        <v>99</v>
      </c>
      <c r="N1993">
        <v>99</v>
      </c>
      <c r="O1993">
        <v>99</v>
      </c>
      <c r="P1993">
        <v>99</v>
      </c>
      <c r="R1993">
        <v>0</v>
      </c>
      <c r="AN1993">
        <v>99</v>
      </c>
      <c r="AO1993">
        <v>99</v>
      </c>
      <c r="AP1993">
        <v>12</v>
      </c>
      <c r="AQ1993">
        <v>99</v>
      </c>
    </row>
    <row r="1994" spans="1:45">
      <c r="A1994">
        <v>23</v>
      </c>
      <c r="B1994">
        <v>398</v>
      </c>
      <c r="C1994">
        <v>2024</v>
      </c>
      <c r="E1994">
        <v>99</v>
      </c>
      <c r="F1994">
        <v>99</v>
      </c>
      <c r="G1994">
        <v>99</v>
      </c>
      <c r="H1994">
        <v>99</v>
      </c>
      <c r="I1994">
        <v>99</v>
      </c>
      <c r="J1994">
        <v>99</v>
      </c>
      <c r="K1994">
        <v>99</v>
      </c>
      <c r="L1994">
        <v>12</v>
      </c>
      <c r="M1994">
        <v>99</v>
      </c>
      <c r="N1994">
        <v>99</v>
      </c>
      <c r="O1994">
        <v>99</v>
      </c>
      <c r="P1994">
        <v>99</v>
      </c>
      <c r="R1994">
        <v>0</v>
      </c>
      <c r="AN1994">
        <v>99</v>
      </c>
      <c r="AO1994">
        <v>99</v>
      </c>
      <c r="AP1994">
        <v>13</v>
      </c>
      <c r="AQ1994">
        <v>99</v>
      </c>
    </row>
    <row r="1995" spans="1:45">
      <c r="A1995">
        <v>23</v>
      </c>
      <c r="B1995">
        <v>399</v>
      </c>
      <c r="C1995">
        <v>2024</v>
      </c>
      <c r="E1995">
        <v>99</v>
      </c>
      <c r="F1995">
        <v>99</v>
      </c>
      <c r="G1995">
        <v>99</v>
      </c>
      <c r="H1995">
        <v>99</v>
      </c>
      <c r="I1995">
        <v>99</v>
      </c>
      <c r="J1995">
        <v>99</v>
      </c>
      <c r="K1995">
        <v>99</v>
      </c>
      <c r="L1995">
        <v>12</v>
      </c>
      <c r="M1995">
        <v>99</v>
      </c>
      <c r="N1995">
        <v>99</v>
      </c>
      <c r="O1995">
        <v>99</v>
      </c>
      <c r="P1995">
        <v>99</v>
      </c>
      <c r="R1995">
        <v>0</v>
      </c>
      <c r="AN1995">
        <v>99</v>
      </c>
      <c r="AO1995">
        <v>99</v>
      </c>
      <c r="AP1995">
        <v>14</v>
      </c>
      <c r="AQ1995">
        <v>99</v>
      </c>
    </row>
    <row r="1996" spans="1:45">
      <c r="A1996">
        <v>23</v>
      </c>
      <c r="B1996">
        <v>400</v>
      </c>
      <c r="C1996">
        <v>2024</v>
      </c>
      <c r="E1996">
        <v>99</v>
      </c>
      <c r="F1996">
        <v>99</v>
      </c>
      <c r="G1996">
        <v>99</v>
      </c>
      <c r="H1996">
        <v>99</v>
      </c>
      <c r="I1996">
        <v>99</v>
      </c>
      <c r="J1996">
        <v>99</v>
      </c>
      <c r="K1996">
        <v>99</v>
      </c>
      <c r="L1996">
        <v>12</v>
      </c>
      <c r="M1996">
        <v>99</v>
      </c>
      <c r="N1996">
        <v>99</v>
      </c>
      <c r="O1996">
        <v>99</v>
      </c>
      <c r="P1996">
        <v>99</v>
      </c>
      <c r="R1996">
        <v>0</v>
      </c>
      <c r="AN1996">
        <v>99</v>
      </c>
      <c r="AO1996">
        <v>99</v>
      </c>
      <c r="AP1996">
        <v>15</v>
      </c>
      <c r="AQ1996">
        <v>99</v>
      </c>
    </row>
    <row r="1997" spans="1:45">
      <c r="A1997">
        <v>23</v>
      </c>
      <c r="B1997">
        <v>401</v>
      </c>
      <c r="C1997">
        <v>2024</v>
      </c>
      <c r="E1997">
        <v>99</v>
      </c>
      <c r="F1997">
        <v>99</v>
      </c>
      <c r="G1997">
        <v>99</v>
      </c>
      <c r="H1997">
        <v>99</v>
      </c>
      <c r="I1997">
        <v>99</v>
      </c>
      <c r="J1997">
        <v>99</v>
      </c>
      <c r="K1997">
        <v>99</v>
      </c>
      <c r="L1997">
        <v>12</v>
      </c>
      <c r="M1997">
        <v>99</v>
      </c>
      <c r="N1997">
        <v>99</v>
      </c>
      <c r="O1997">
        <v>99</v>
      </c>
      <c r="P1997">
        <v>99</v>
      </c>
      <c r="R1997">
        <v>0</v>
      </c>
      <c r="AN1997">
        <v>99</v>
      </c>
      <c r="AO1997">
        <v>99</v>
      </c>
      <c r="AP1997">
        <v>16</v>
      </c>
      <c r="AQ1997">
        <v>99</v>
      </c>
    </row>
    <row r="1998" spans="1:45">
      <c r="A1998">
        <v>23</v>
      </c>
      <c r="B1998">
        <v>402</v>
      </c>
      <c r="C1998">
        <v>2024</v>
      </c>
      <c r="E1998">
        <v>99</v>
      </c>
      <c r="F1998">
        <v>99</v>
      </c>
      <c r="G1998">
        <v>99</v>
      </c>
      <c r="H1998">
        <v>99</v>
      </c>
      <c r="I1998">
        <v>99</v>
      </c>
      <c r="J1998">
        <v>99</v>
      </c>
      <c r="K1998">
        <v>99</v>
      </c>
      <c r="L1998">
        <v>12</v>
      </c>
      <c r="M1998">
        <v>99</v>
      </c>
      <c r="N1998">
        <v>99</v>
      </c>
      <c r="O1998">
        <v>99</v>
      </c>
      <c r="P1998">
        <v>99</v>
      </c>
      <c r="R1998">
        <v>0</v>
      </c>
      <c r="AN1998">
        <v>99</v>
      </c>
      <c r="AO1998">
        <v>99</v>
      </c>
      <c r="AP1998">
        <v>17</v>
      </c>
      <c r="AQ1998">
        <v>99</v>
      </c>
    </row>
    <row r="1999" spans="1:45">
      <c r="A1999">
        <v>23</v>
      </c>
      <c r="B1999">
        <v>403</v>
      </c>
      <c r="C1999">
        <v>2024</v>
      </c>
      <c r="E1999">
        <v>99</v>
      </c>
      <c r="F1999">
        <v>99</v>
      </c>
      <c r="G1999">
        <v>99</v>
      </c>
      <c r="H1999">
        <v>99</v>
      </c>
      <c r="I1999">
        <v>99</v>
      </c>
      <c r="J1999">
        <v>99</v>
      </c>
      <c r="K1999">
        <v>99</v>
      </c>
      <c r="L1999">
        <v>12</v>
      </c>
      <c r="M1999">
        <v>99</v>
      </c>
      <c r="N1999">
        <v>99</v>
      </c>
      <c r="O1999">
        <v>99</v>
      </c>
      <c r="P1999">
        <v>99</v>
      </c>
      <c r="Q1999">
        <v>1</v>
      </c>
      <c r="R1999">
        <v>1</v>
      </c>
      <c r="S1999">
        <v>12</v>
      </c>
      <c r="T1999">
        <v>15</v>
      </c>
      <c r="U1999">
        <v>571.70000000000005</v>
      </c>
      <c r="V1999">
        <v>100</v>
      </c>
      <c r="W1999">
        <v>100</v>
      </c>
      <c r="X1999">
        <v>100</v>
      </c>
      <c r="Y1999">
        <v>0</v>
      </c>
      <c r="Z1999">
        <v>0</v>
      </c>
      <c r="AA1999">
        <v>0</v>
      </c>
      <c r="AE1999">
        <v>4.9825610363726958E-2</v>
      </c>
      <c r="AF1999">
        <v>8.7172711601960634E-2</v>
      </c>
      <c r="AG1999">
        <v>2725</v>
      </c>
      <c r="AH1999">
        <v>100</v>
      </c>
      <c r="AI1999">
        <v>100</v>
      </c>
      <c r="AJ1999">
        <v>0</v>
      </c>
      <c r="AN1999">
        <v>99</v>
      </c>
      <c r="AO1999">
        <v>99</v>
      </c>
      <c r="AP1999">
        <v>21</v>
      </c>
      <c r="AQ1999">
        <v>99</v>
      </c>
      <c r="AR1999">
        <v>227</v>
      </c>
      <c r="AS1999">
        <v>48.901080722433086</v>
      </c>
    </row>
    <row r="2000" spans="1:45">
      <c r="A2000">
        <v>23</v>
      </c>
      <c r="B2000">
        <v>404</v>
      </c>
      <c r="C2000">
        <v>2024</v>
      </c>
      <c r="E2000">
        <v>99</v>
      </c>
      <c r="F2000">
        <v>99</v>
      </c>
      <c r="G2000">
        <v>99</v>
      </c>
      <c r="H2000">
        <v>99</v>
      </c>
      <c r="I2000">
        <v>99</v>
      </c>
      <c r="J2000">
        <v>99</v>
      </c>
      <c r="K2000">
        <v>99</v>
      </c>
      <c r="L2000">
        <v>12</v>
      </c>
      <c r="M2000">
        <v>99</v>
      </c>
      <c r="N2000">
        <v>99</v>
      </c>
      <c r="O2000">
        <v>99</v>
      </c>
      <c r="P2000">
        <v>99</v>
      </c>
      <c r="Q2000">
        <v>6</v>
      </c>
      <c r="R2000">
        <v>6</v>
      </c>
      <c r="S2000">
        <v>12</v>
      </c>
      <c r="T2000">
        <v>13.833333333333337</v>
      </c>
      <c r="U2000">
        <v>573.95000000000005</v>
      </c>
      <c r="V2000">
        <v>100</v>
      </c>
      <c r="W2000">
        <v>100</v>
      </c>
      <c r="X2000">
        <v>100</v>
      </c>
      <c r="Y2000">
        <v>12.227257801050824</v>
      </c>
      <c r="Z2000">
        <v>0</v>
      </c>
      <c r="AA2000">
        <v>1.7716909687891049</v>
      </c>
      <c r="AC2000">
        <v>-43.199773505395285</v>
      </c>
      <c r="AE2000">
        <v>0.18028846153846156</v>
      </c>
      <c r="AF2000">
        <v>0.28232751270420525</v>
      </c>
      <c r="AG2000">
        <v>2914.8333333333335</v>
      </c>
      <c r="AH2000">
        <v>100</v>
      </c>
      <c r="AI2000">
        <v>100</v>
      </c>
      <c r="AJ2000">
        <v>376.35905580826409</v>
      </c>
      <c r="AK2000">
        <v>26.206732003391263</v>
      </c>
      <c r="AL2000">
        <v>41.93795276020581</v>
      </c>
      <c r="AN2000">
        <v>99</v>
      </c>
      <c r="AO2000">
        <v>99</v>
      </c>
      <c r="AP2000">
        <v>22</v>
      </c>
      <c r="AQ2000">
        <v>99</v>
      </c>
      <c r="AR2000">
        <v>230</v>
      </c>
      <c r="AS2000">
        <v>47.210896201811053</v>
      </c>
    </row>
    <row r="2001" spans="1:45">
      <c r="A2001">
        <v>23</v>
      </c>
      <c r="B2001">
        <v>405</v>
      </c>
      <c r="C2001">
        <v>2024</v>
      </c>
      <c r="E2001">
        <v>99</v>
      </c>
      <c r="F2001">
        <v>99</v>
      </c>
      <c r="G2001">
        <v>99</v>
      </c>
      <c r="H2001">
        <v>99</v>
      </c>
      <c r="I2001">
        <v>99</v>
      </c>
      <c r="J2001">
        <v>99</v>
      </c>
      <c r="K2001">
        <v>99</v>
      </c>
      <c r="L2001">
        <v>12</v>
      </c>
      <c r="M2001">
        <v>99</v>
      </c>
      <c r="N2001">
        <v>99</v>
      </c>
      <c r="O2001">
        <v>99</v>
      </c>
      <c r="P2001">
        <v>99</v>
      </c>
      <c r="Q2001">
        <v>1</v>
      </c>
      <c r="R2001">
        <v>1</v>
      </c>
      <c r="S2001">
        <v>12</v>
      </c>
      <c r="T2001">
        <v>15</v>
      </c>
      <c r="U2001">
        <v>548.80000000000007</v>
      </c>
      <c r="V2001">
        <v>100</v>
      </c>
      <c r="W2001">
        <v>100</v>
      </c>
      <c r="X2001">
        <v>100</v>
      </c>
      <c r="Y2001">
        <v>0</v>
      </c>
      <c r="Z2001">
        <v>0</v>
      </c>
      <c r="AA2001">
        <v>0</v>
      </c>
      <c r="AE2001">
        <v>5.8927519151443709E-2</v>
      </c>
      <c r="AF2001">
        <v>0.10411522641552032</v>
      </c>
      <c r="AG2001">
        <v>1693</v>
      </c>
      <c r="AH2001">
        <v>100</v>
      </c>
      <c r="AI2001">
        <v>100</v>
      </c>
      <c r="AJ2001">
        <v>0</v>
      </c>
      <c r="AN2001">
        <v>99</v>
      </c>
      <c r="AO2001">
        <v>99</v>
      </c>
      <c r="AP2001">
        <v>23</v>
      </c>
      <c r="AQ2001">
        <v>99</v>
      </c>
      <c r="AR2001">
        <v>220</v>
      </c>
      <c r="AS2001">
        <v>51.558978211870787</v>
      </c>
    </row>
    <row r="2002" spans="1:45">
      <c r="A2002">
        <v>23</v>
      </c>
      <c r="B2002">
        <v>406</v>
      </c>
      <c r="C2002">
        <v>2024</v>
      </c>
      <c r="E2002">
        <v>99</v>
      </c>
      <c r="F2002">
        <v>99</v>
      </c>
      <c r="G2002">
        <v>99</v>
      </c>
      <c r="H2002">
        <v>99</v>
      </c>
      <c r="I2002">
        <v>99</v>
      </c>
      <c r="J2002">
        <v>99</v>
      </c>
      <c r="K2002">
        <v>99</v>
      </c>
      <c r="L2002">
        <v>12</v>
      </c>
      <c r="M2002">
        <v>99</v>
      </c>
      <c r="N2002">
        <v>99</v>
      </c>
      <c r="O2002">
        <v>99</v>
      </c>
      <c r="P2002">
        <v>99</v>
      </c>
      <c r="Q2002">
        <v>3</v>
      </c>
      <c r="R2002">
        <v>5</v>
      </c>
      <c r="S2002">
        <v>12</v>
      </c>
      <c r="T2002">
        <v>13.4</v>
      </c>
      <c r="U2002">
        <v>522.29999999999995</v>
      </c>
      <c r="V2002">
        <v>100</v>
      </c>
      <c r="W2002">
        <v>100</v>
      </c>
      <c r="X2002">
        <v>100</v>
      </c>
      <c r="Y2002">
        <v>28.310704689215992</v>
      </c>
      <c r="Z2002">
        <v>0</v>
      </c>
      <c r="AA2002">
        <v>1.0198039027185617</v>
      </c>
      <c r="AC2002">
        <v>1.870365187609234</v>
      </c>
      <c r="AE2002">
        <v>0.22391401701746527</v>
      </c>
      <c r="AF2002">
        <v>0.33725382020826422</v>
      </c>
      <c r="AG2002">
        <v>2177.6</v>
      </c>
      <c r="AH2002">
        <v>100</v>
      </c>
      <c r="AI2002">
        <v>100</v>
      </c>
      <c r="AJ2002">
        <v>288.54850545445657</v>
      </c>
      <c r="AK2002">
        <v>20.568461613292897</v>
      </c>
      <c r="AL2002">
        <v>-1.9166534937301751</v>
      </c>
      <c r="AN2002">
        <v>99</v>
      </c>
      <c r="AO2002">
        <v>99</v>
      </c>
      <c r="AP2002">
        <v>24</v>
      </c>
      <c r="AQ2002">
        <v>99</v>
      </c>
      <c r="AR2002">
        <v>218.6</v>
      </c>
      <c r="AS2002">
        <v>50.011784728004393</v>
      </c>
    </row>
    <row r="2003" spans="1:45">
      <c r="A2003">
        <v>23</v>
      </c>
      <c r="B2003">
        <v>407</v>
      </c>
      <c r="C2003">
        <v>2024</v>
      </c>
      <c r="E2003">
        <v>99</v>
      </c>
      <c r="F2003">
        <v>99</v>
      </c>
      <c r="G2003">
        <v>99</v>
      </c>
      <c r="H2003">
        <v>99</v>
      </c>
      <c r="I2003">
        <v>99</v>
      </c>
      <c r="J2003">
        <v>99</v>
      </c>
      <c r="K2003">
        <v>99</v>
      </c>
      <c r="L2003">
        <v>12</v>
      </c>
      <c r="M2003">
        <v>99</v>
      </c>
      <c r="N2003">
        <v>99</v>
      </c>
      <c r="O2003">
        <v>99</v>
      </c>
      <c r="P2003">
        <v>99</v>
      </c>
      <c r="R2003">
        <v>0</v>
      </c>
      <c r="AN2003">
        <v>99</v>
      </c>
      <c r="AO2003">
        <v>99</v>
      </c>
      <c r="AP2003">
        <v>25</v>
      </c>
      <c r="AQ2003">
        <v>99</v>
      </c>
    </row>
    <row r="2004" spans="1:45">
      <c r="A2004">
        <v>23</v>
      </c>
      <c r="B2004">
        <v>408</v>
      </c>
      <c r="C2004">
        <v>2024</v>
      </c>
      <c r="E2004">
        <v>99</v>
      </c>
      <c r="F2004">
        <v>99</v>
      </c>
      <c r="G2004">
        <v>99</v>
      </c>
      <c r="H2004">
        <v>99</v>
      </c>
      <c r="I2004">
        <v>99</v>
      </c>
      <c r="J2004">
        <v>99</v>
      </c>
      <c r="K2004">
        <v>99</v>
      </c>
      <c r="L2004">
        <v>12</v>
      </c>
      <c r="M2004">
        <v>99</v>
      </c>
      <c r="N2004">
        <v>99</v>
      </c>
      <c r="O2004">
        <v>99</v>
      </c>
      <c r="P2004">
        <v>99</v>
      </c>
      <c r="R2004">
        <v>0</v>
      </c>
      <c r="AN2004">
        <v>99</v>
      </c>
      <c r="AO2004">
        <v>99</v>
      </c>
      <c r="AP2004">
        <v>26</v>
      </c>
      <c r="AQ2004">
        <v>99</v>
      </c>
    </row>
    <row r="2005" spans="1:45">
      <c r="A2005">
        <v>23</v>
      </c>
      <c r="B2005">
        <v>409</v>
      </c>
      <c r="C2005">
        <v>2024</v>
      </c>
      <c r="E2005">
        <v>99</v>
      </c>
      <c r="F2005">
        <v>99</v>
      </c>
      <c r="G2005">
        <v>99</v>
      </c>
      <c r="H2005">
        <v>99</v>
      </c>
      <c r="I2005">
        <v>99</v>
      </c>
      <c r="J2005">
        <v>99</v>
      </c>
      <c r="K2005">
        <v>99</v>
      </c>
      <c r="L2005">
        <v>12</v>
      </c>
      <c r="M2005">
        <v>99</v>
      </c>
      <c r="N2005">
        <v>99</v>
      </c>
      <c r="O2005">
        <v>99</v>
      </c>
      <c r="P2005">
        <v>99</v>
      </c>
      <c r="R2005">
        <v>0</v>
      </c>
      <c r="AN2005">
        <v>99</v>
      </c>
      <c r="AO2005">
        <v>99</v>
      </c>
      <c r="AP2005">
        <v>27</v>
      </c>
      <c r="AQ2005">
        <v>99</v>
      </c>
    </row>
    <row r="2006" spans="1:45">
      <c r="A2006">
        <v>23</v>
      </c>
      <c r="B2006">
        <v>410</v>
      </c>
      <c r="C2006">
        <v>2024</v>
      </c>
      <c r="E2006">
        <v>99</v>
      </c>
      <c r="F2006">
        <v>99</v>
      </c>
      <c r="G2006">
        <v>99</v>
      </c>
      <c r="H2006">
        <v>99</v>
      </c>
      <c r="I2006">
        <v>99</v>
      </c>
      <c r="J2006">
        <v>99</v>
      </c>
      <c r="K2006">
        <v>99</v>
      </c>
      <c r="L2006">
        <v>12</v>
      </c>
      <c r="M2006">
        <v>99</v>
      </c>
      <c r="N2006">
        <v>99</v>
      </c>
      <c r="O2006">
        <v>99</v>
      </c>
      <c r="P2006">
        <v>99</v>
      </c>
      <c r="R2006">
        <v>0</v>
      </c>
      <c r="AN2006">
        <v>99</v>
      </c>
      <c r="AO2006">
        <v>99</v>
      </c>
      <c r="AP2006">
        <v>28</v>
      </c>
      <c r="AQ2006">
        <v>99</v>
      </c>
    </row>
    <row r="2007" spans="1:45">
      <c r="A2007">
        <v>23</v>
      </c>
      <c r="B2007">
        <v>411</v>
      </c>
      <c r="C2007">
        <v>2024</v>
      </c>
      <c r="E2007">
        <v>99</v>
      </c>
      <c r="F2007">
        <v>99</v>
      </c>
      <c r="G2007">
        <v>99</v>
      </c>
      <c r="H2007">
        <v>99</v>
      </c>
      <c r="I2007">
        <v>99</v>
      </c>
      <c r="J2007">
        <v>99</v>
      </c>
      <c r="K2007">
        <v>99</v>
      </c>
      <c r="L2007">
        <v>12</v>
      </c>
      <c r="M2007">
        <v>99</v>
      </c>
      <c r="N2007">
        <v>99</v>
      </c>
      <c r="O2007">
        <v>99</v>
      </c>
      <c r="P2007">
        <v>99</v>
      </c>
      <c r="R2007">
        <v>0</v>
      </c>
      <c r="AN2007">
        <v>99</v>
      </c>
      <c r="AO2007">
        <v>99</v>
      </c>
      <c r="AP2007">
        <v>29</v>
      </c>
      <c r="AQ2007">
        <v>99</v>
      </c>
    </row>
    <row r="2008" spans="1:45">
      <c r="A2008">
        <v>23</v>
      </c>
      <c r="B2008">
        <v>412</v>
      </c>
      <c r="C2008">
        <v>2024</v>
      </c>
      <c r="E2008">
        <v>99</v>
      </c>
      <c r="F2008">
        <v>99</v>
      </c>
      <c r="G2008">
        <v>99</v>
      </c>
      <c r="H2008">
        <v>99</v>
      </c>
      <c r="I2008">
        <v>99</v>
      </c>
      <c r="J2008">
        <v>99</v>
      </c>
      <c r="K2008">
        <v>99</v>
      </c>
      <c r="L2008">
        <v>12</v>
      </c>
      <c r="M2008">
        <v>99</v>
      </c>
      <c r="N2008">
        <v>99</v>
      </c>
      <c r="O2008">
        <v>99</v>
      </c>
      <c r="P2008">
        <v>99</v>
      </c>
      <c r="R2008">
        <v>0</v>
      </c>
      <c r="AN2008">
        <v>99</v>
      </c>
      <c r="AO2008">
        <v>99</v>
      </c>
      <c r="AP2008">
        <v>30</v>
      </c>
      <c r="AQ2008">
        <v>99</v>
      </c>
    </row>
    <row r="2009" spans="1:45">
      <c r="A2009">
        <v>23</v>
      </c>
      <c r="B2009">
        <v>413</v>
      </c>
      <c r="C2009">
        <v>2024</v>
      </c>
      <c r="E2009">
        <v>99</v>
      </c>
      <c r="F2009">
        <v>99</v>
      </c>
      <c r="G2009">
        <v>99</v>
      </c>
      <c r="H2009">
        <v>99</v>
      </c>
      <c r="I2009">
        <v>99</v>
      </c>
      <c r="J2009">
        <v>99</v>
      </c>
      <c r="K2009">
        <v>99</v>
      </c>
      <c r="L2009">
        <v>12</v>
      </c>
      <c r="M2009">
        <v>99</v>
      </c>
      <c r="N2009">
        <v>99</v>
      </c>
      <c r="O2009">
        <v>99</v>
      </c>
      <c r="P2009">
        <v>99</v>
      </c>
      <c r="R2009">
        <v>0</v>
      </c>
      <c r="AN2009">
        <v>99</v>
      </c>
      <c r="AO2009">
        <v>99</v>
      </c>
      <c r="AP2009">
        <v>31</v>
      </c>
      <c r="AQ2009">
        <v>99</v>
      </c>
    </row>
    <row r="2010" spans="1:45">
      <c r="A2010">
        <v>23</v>
      </c>
      <c r="B2010">
        <v>414</v>
      </c>
      <c r="C2010">
        <v>2024</v>
      </c>
      <c r="E2010">
        <v>99</v>
      </c>
      <c r="F2010">
        <v>99</v>
      </c>
      <c r="G2010">
        <v>99</v>
      </c>
      <c r="H2010">
        <v>99</v>
      </c>
      <c r="I2010">
        <v>99</v>
      </c>
      <c r="J2010">
        <v>99</v>
      </c>
      <c r="K2010">
        <v>99</v>
      </c>
      <c r="L2010">
        <v>12</v>
      </c>
      <c r="M2010">
        <v>99</v>
      </c>
      <c r="N2010">
        <v>99</v>
      </c>
      <c r="O2010">
        <v>99</v>
      </c>
      <c r="P2010">
        <v>99</v>
      </c>
      <c r="R2010">
        <v>0</v>
      </c>
      <c r="AN2010">
        <v>99</v>
      </c>
      <c r="AO2010">
        <v>99</v>
      </c>
      <c r="AP2010">
        <v>32</v>
      </c>
      <c r="AQ2010">
        <v>99</v>
      </c>
    </row>
    <row r="2011" spans="1:45">
      <c r="A2011">
        <v>23</v>
      </c>
      <c r="B2011">
        <v>415</v>
      </c>
      <c r="C2011">
        <v>2024</v>
      </c>
      <c r="E2011">
        <v>99</v>
      </c>
      <c r="F2011">
        <v>99</v>
      </c>
      <c r="G2011">
        <v>99</v>
      </c>
      <c r="H2011">
        <v>99</v>
      </c>
      <c r="I2011">
        <v>99</v>
      </c>
      <c r="J2011">
        <v>99</v>
      </c>
      <c r="K2011">
        <v>99</v>
      </c>
      <c r="L2011">
        <v>12</v>
      </c>
      <c r="M2011">
        <v>99</v>
      </c>
      <c r="N2011">
        <v>99</v>
      </c>
      <c r="O2011">
        <v>99</v>
      </c>
      <c r="P2011">
        <v>99</v>
      </c>
      <c r="R2011">
        <v>0</v>
      </c>
      <c r="AN2011">
        <v>99</v>
      </c>
      <c r="AO2011">
        <v>99</v>
      </c>
      <c r="AP2011">
        <v>33</v>
      </c>
      <c r="AQ2011">
        <v>99</v>
      </c>
    </row>
    <row r="2012" spans="1:45">
      <c r="A2012">
        <v>23</v>
      </c>
      <c r="B2012">
        <v>416</v>
      </c>
      <c r="C2012">
        <v>2024</v>
      </c>
      <c r="E2012">
        <v>99</v>
      </c>
      <c r="F2012">
        <v>99</v>
      </c>
      <c r="G2012">
        <v>99</v>
      </c>
      <c r="H2012">
        <v>99</v>
      </c>
      <c r="I2012">
        <v>99</v>
      </c>
      <c r="J2012">
        <v>99</v>
      </c>
      <c r="K2012">
        <v>99</v>
      </c>
      <c r="L2012">
        <v>12</v>
      </c>
      <c r="M2012">
        <v>99</v>
      </c>
      <c r="N2012">
        <v>99</v>
      </c>
      <c r="O2012">
        <v>99</v>
      </c>
      <c r="P2012">
        <v>99</v>
      </c>
      <c r="R2012">
        <v>0</v>
      </c>
      <c r="AN2012">
        <v>99</v>
      </c>
      <c r="AO2012">
        <v>99</v>
      </c>
      <c r="AP2012">
        <v>34</v>
      </c>
      <c r="AQ2012">
        <v>99</v>
      </c>
    </row>
    <row r="2013" spans="1:45">
      <c r="A2013">
        <v>23</v>
      </c>
      <c r="B2013">
        <v>417</v>
      </c>
      <c r="C2013">
        <v>2024</v>
      </c>
      <c r="E2013">
        <v>99</v>
      </c>
      <c r="F2013">
        <v>99</v>
      </c>
      <c r="G2013">
        <v>99</v>
      </c>
      <c r="H2013">
        <v>99</v>
      </c>
      <c r="I2013">
        <v>99</v>
      </c>
      <c r="J2013">
        <v>99</v>
      </c>
      <c r="K2013">
        <v>99</v>
      </c>
      <c r="L2013">
        <v>12</v>
      </c>
      <c r="M2013">
        <v>99</v>
      </c>
      <c r="N2013">
        <v>99</v>
      </c>
      <c r="O2013">
        <v>99</v>
      </c>
      <c r="P2013">
        <v>99</v>
      </c>
      <c r="R2013">
        <v>0</v>
      </c>
      <c r="AN2013">
        <v>99</v>
      </c>
      <c r="AO2013">
        <v>99</v>
      </c>
      <c r="AP2013">
        <v>39</v>
      </c>
      <c r="AQ2013">
        <v>99</v>
      </c>
    </row>
    <row r="2014" spans="1:45">
      <c r="A2014">
        <v>23</v>
      </c>
      <c r="B2014">
        <v>418</v>
      </c>
      <c r="C2014">
        <v>2024</v>
      </c>
      <c r="E2014">
        <v>99</v>
      </c>
      <c r="F2014">
        <v>99</v>
      </c>
      <c r="G2014">
        <v>99</v>
      </c>
      <c r="H2014">
        <v>99</v>
      </c>
      <c r="I2014">
        <v>99</v>
      </c>
      <c r="J2014">
        <v>99</v>
      </c>
      <c r="K2014">
        <v>99</v>
      </c>
      <c r="L2014">
        <v>12</v>
      </c>
      <c r="M2014">
        <v>99</v>
      </c>
      <c r="N2014">
        <v>99</v>
      </c>
      <c r="O2014">
        <v>99</v>
      </c>
      <c r="P2014">
        <v>99</v>
      </c>
      <c r="R2014">
        <v>0</v>
      </c>
      <c r="AN2014">
        <v>99</v>
      </c>
      <c r="AO2014">
        <v>99</v>
      </c>
      <c r="AP2014">
        <v>40</v>
      </c>
      <c r="AQ2014">
        <v>99</v>
      </c>
    </row>
    <row r="2015" spans="1:45">
      <c r="A2015">
        <v>23</v>
      </c>
      <c r="B2015">
        <v>419</v>
      </c>
      <c r="C2015">
        <v>2024</v>
      </c>
      <c r="E2015">
        <v>99</v>
      </c>
      <c r="F2015">
        <v>99</v>
      </c>
      <c r="G2015">
        <v>99</v>
      </c>
      <c r="H2015">
        <v>99</v>
      </c>
      <c r="I2015">
        <v>99</v>
      </c>
      <c r="J2015">
        <v>99</v>
      </c>
      <c r="K2015">
        <v>99</v>
      </c>
      <c r="L2015">
        <v>12</v>
      </c>
      <c r="M2015">
        <v>99</v>
      </c>
      <c r="N2015">
        <v>99</v>
      </c>
      <c r="O2015">
        <v>99</v>
      </c>
      <c r="P2015">
        <v>99</v>
      </c>
      <c r="R2015">
        <v>0</v>
      </c>
      <c r="AN2015">
        <v>99</v>
      </c>
      <c r="AO2015">
        <v>99</v>
      </c>
      <c r="AP2015">
        <v>98</v>
      </c>
      <c r="AQ2015">
        <v>99</v>
      </c>
    </row>
    <row r="2016" spans="1:45">
      <c r="A2016">
        <v>23</v>
      </c>
      <c r="B2016">
        <v>420</v>
      </c>
      <c r="C2016">
        <v>2024</v>
      </c>
      <c r="E2016">
        <v>99</v>
      </c>
      <c r="F2016">
        <v>99</v>
      </c>
      <c r="G2016">
        <v>99</v>
      </c>
      <c r="H2016">
        <v>99</v>
      </c>
      <c r="I2016">
        <v>99</v>
      </c>
      <c r="J2016">
        <v>99</v>
      </c>
      <c r="K2016">
        <v>99</v>
      </c>
      <c r="L2016">
        <v>12</v>
      </c>
      <c r="M2016">
        <v>99</v>
      </c>
      <c r="N2016">
        <v>99</v>
      </c>
      <c r="O2016">
        <v>99</v>
      </c>
      <c r="P2016">
        <v>99</v>
      </c>
      <c r="R2016">
        <v>0</v>
      </c>
      <c r="AN2016">
        <v>99</v>
      </c>
      <c r="AO2016">
        <v>99</v>
      </c>
      <c r="AP2016">
        <v>99</v>
      </c>
      <c r="AQ2016">
        <v>99</v>
      </c>
    </row>
    <row r="2017" spans="1:43">
      <c r="A2017">
        <v>23</v>
      </c>
      <c r="B2017">
        <v>421</v>
      </c>
      <c r="C2017">
        <v>2024</v>
      </c>
      <c r="E2017">
        <v>99</v>
      </c>
      <c r="F2017">
        <v>99</v>
      </c>
      <c r="G2017">
        <v>99</v>
      </c>
      <c r="H2017">
        <v>99</v>
      </c>
      <c r="I2017">
        <v>99</v>
      </c>
      <c r="J2017">
        <v>99</v>
      </c>
      <c r="K2017">
        <v>99</v>
      </c>
      <c r="L2017">
        <v>13</v>
      </c>
      <c r="M2017">
        <v>99</v>
      </c>
      <c r="N2017">
        <v>99</v>
      </c>
      <c r="O2017">
        <v>99</v>
      </c>
      <c r="P2017">
        <v>99</v>
      </c>
      <c r="R2017">
        <v>0</v>
      </c>
      <c r="AN2017">
        <v>99</v>
      </c>
      <c r="AO2017">
        <v>99</v>
      </c>
      <c r="AP2017">
        <v>1</v>
      </c>
      <c r="AQ2017">
        <v>99</v>
      </c>
    </row>
    <row r="2018" spans="1:43">
      <c r="A2018">
        <v>23</v>
      </c>
      <c r="B2018">
        <v>422</v>
      </c>
      <c r="C2018">
        <v>2024</v>
      </c>
      <c r="E2018">
        <v>99</v>
      </c>
      <c r="F2018">
        <v>99</v>
      </c>
      <c r="G2018">
        <v>99</v>
      </c>
      <c r="H2018">
        <v>99</v>
      </c>
      <c r="I2018">
        <v>99</v>
      </c>
      <c r="J2018">
        <v>99</v>
      </c>
      <c r="K2018">
        <v>99</v>
      </c>
      <c r="L2018">
        <v>13</v>
      </c>
      <c r="M2018">
        <v>99</v>
      </c>
      <c r="N2018">
        <v>99</v>
      </c>
      <c r="O2018">
        <v>99</v>
      </c>
      <c r="P2018">
        <v>99</v>
      </c>
      <c r="R2018">
        <v>0</v>
      </c>
      <c r="AN2018">
        <v>99</v>
      </c>
      <c r="AO2018">
        <v>99</v>
      </c>
      <c r="AP2018">
        <v>2</v>
      </c>
      <c r="AQ2018">
        <v>99</v>
      </c>
    </row>
    <row r="2019" spans="1:43">
      <c r="A2019">
        <v>23</v>
      </c>
      <c r="B2019">
        <v>423</v>
      </c>
      <c r="C2019">
        <v>2024</v>
      </c>
      <c r="E2019">
        <v>99</v>
      </c>
      <c r="F2019">
        <v>99</v>
      </c>
      <c r="G2019">
        <v>99</v>
      </c>
      <c r="H2019">
        <v>99</v>
      </c>
      <c r="I2019">
        <v>99</v>
      </c>
      <c r="J2019">
        <v>99</v>
      </c>
      <c r="K2019">
        <v>99</v>
      </c>
      <c r="L2019">
        <v>13</v>
      </c>
      <c r="M2019">
        <v>99</v>
      </c>
      <c r="N2019">
        <v>99</v>
      </c>
      <c r="O2019">
        <v>99</v>
      </c>
      <c r="P2019">
        <v>99</v>
      </c>
      <c r="R2019">
        <v>0</v>
      </c>
      <c r="AN2019">
        <v>99</v>
      </c>
      <c r="AO2019">
        <v>99</v>
      </c>
      <c r="AP2019">
        <v>3</v>
      </c>
      <c r="AQ2019">
        <v>99</v>
      </c>
    </row>
    <row r="2020" spans="1:43">
      <c r="A2020">
        <v>23</v>
      </c>
      <c r="B2020">
        <v>424</v>
      </c>
      <c r="C2020">
        <v>2024</v>
      </c>
      <c r="E2020">
        <v>99</v>
      </c>
      <c r="F2020">
        <v>99</v>
      </c>
      <c r="G2020">
        <v>99</v>
      </c>
      <c r="H2020">
        <v>99</v>
      </c>
      <c r="I2020">
        <v>99</v>
      </c>
      <c r="J2020">
        <v>99</v>
      </c>
      <c r="K2020">
        <v>99</v>
      </c>
      <c r="L2020">
        <v>13</v>
      </c>
      <c r="M2020">
        <v>99</v>
      </c>
      <c r="N2020">
        <v>99</v>
      </c>
      <c r="O2020">
        <v>99</v>
      </c>
      <c r="P2020">
        <v>99</v>
      </c>
      <c r="R2020">
        <v>0</v>
      </c>
      <c r="AN2020">
        <v>99</v>
      </c>
      <c r="AO2020">
        <v>99</v>
      </c>
      <c r="AP2020">
        <v>4</v>
      </c>
      <c r="AQ2020">
        <v>99</v>
      </c>
    </row>
    <row r="2021" spans="1:43">
      <c r="A2021">
        <v>23</v>
      </c>
      <c r="B2021">
        <v>425</v>
      </c>
      <c r="C2021">
        <v>2024</v>
      </c>
      <c r="E2021">
        <v>99</v>
      </c>
      <c r="F2021">
        <v>99</v>
      </c>
      <c r="G2021">
        <v>99</v>
      </c>
      <c r="H2021">
        <v>99</v>
      </c>
      <c r="I2021">
        <v>99</v>
      </c>
      <c r="J2021">
        <v>99</v>
      </c>
      <c r="K2021">
        <v>99</v>
      </c>
      <c r="L2021">
        <v>13</v>
      </c>
      <c r="M2021">
        <v>99</v>
      </c>
      <c r="N2021">
        <v>99</v>
      </c>
      <c r="O2021">
        <v>99</v>
      </c>
      <c r="P2021">
        <v>99</v>
      </c>
      <c r="R2021">
        <v>0</v>
      </c>
      <c r="AN2021">
        <v>99</v>
      </c>
      <c r="AO2021">
        <v>99</v>
      </c>
      <c r="AP2021">
        <v>5</v>
      </c>
      <c r="AQ2021">
        <v>99</v>
      </c>
    </row>
    <row r="2022" spans="1:43">
      <c r="A2022">
        <v>23</v>
      </c>
      <c r="B2022">
        <v>426</v>
      </c>
      <c r="C2022">
        <v>2024</v>
      </c>
      <c r="E2022">
        <v>99</v>
      </c>
      <c r="F2022">
        <v>99</v>
      </c>
      <c r="G2022">
        <v>99</v>
      </c>
      <c r="H2022">
        <v>99</v>
      </c>
      <c r="I2022">
        <v>99</v>
      </c>
      <c r="J2022">
        <v>99</v>
      </c>
      <c r="K2022">
        <v>99</v>
      </c>
      <c r="L2022">
        <v>13</v>
      </c>
      <c r="M2022">
        <v>99</v>
      </c>
      <c r="N2022">
        <v>99</v>
      </c>
      <c r="O2022">
        <v>99</v>
      </c>
      <c r="P2022">
        <v>99</v>
      </c>
      <c r="R2022">
        <v>0</v>
      </c>
      <c r="AN2022">
        <v>99</v>
      </c>
      <c r="AO2022">
        <v>99</v>
      </c>
      <c r="AP2022">
        <v>6</v>
      </c>
      <c r="AQ2022">
        <v>99</v>
      </c>
    </row>
    <row r="2023" spans="1:43">
      <c r="A2023">
        <v>23</v>
      </c>
      <c r="B2023">
        <v>427</v>
      </c>
      <c r="C2023">
        <v>2024</v>
      </c>
      <c r="E2023">
        <v>99</v>
      </c>
      <c r="F2023">
        <v>99</v>
      </c>
      <c r="G2023">
        <v>99</v>
      </c>
      <c r="H2023">
        <v>99</v>
      </c>
      <c r="I2023">
        <v>99</v>
      </c>
      <c r="J2023">
        <v>99</v>
      </c>
      <c r="K2023">
        <v>99</v>
      </c>
      <c r="L2023">
        <v>13</v>
      </c>
      <c r="M2023">
        <v>99</v>
      </c>
      <c r="N2023">
        <v>99</v>
      </c>
      <c r="O2023">
        <v>99</v>
      </c>
      <c r="P2023">
        <v>99</v>
      </c>
      <c r="R2023">
        <v>0</v>
      </c>
      <c r="AN2023">
        <v>99</v>
      </c>
      <c r="AO2023">
        <v>99</v>
      </c>
      <c r="AP2023">
        <v>7</v>
      </c>
      <c r="AQ2023">
        <v>99</v>
      </c>
    </row>
    <row r="2024" spans="1:43">
      <c r="A2024">
        <v>23</v>
      </c>
      <c r="B2024">
        <v>428</v>
      </c>
      <c r="C2024">
        <v>2024</v>
      </c>
      <c r="E2024">
        <v>99</v>
      </c>
      <c r="F2024">
        <v>99</v>
      </c>
      <c r="G2024">
        <v>99</v>
      </c>
      <c r="H2024">
        <v>99</v>
      </c>
      <c r="I2024">
        <v>99</v>
      </c>
      <c r="J2024">
        <v>99</v>
      </c>
      <c r="K2024">
        <v>99</v>
      </c>
      <c r="L2024">
        <v>13</v>
      </c>
      <c r="M2024">
        <v>99</v>
      </c>
      <c r="N2024">
        <v>99</v>
      </c>
      <c r="O2024">
        <v>99</v>
      </c>
      <c r="P2024">
        <v>99</v>
      </c>
      <c r="R2024">
        <v>0</v>
      </c>
      <c r="AN2024">
        <v>99</v>
      </c>
      <c r="AO2024">
        <v>99</v>
      </c>
      <c r="AP2024">
        <v>8</v>
      </c>
      <c r="AQ2024">
        <v>99</v>
      </c>
    </row>
    <row r="2025" spans="1:43">
      <c r="A2025">
        <v>23</v>
      </c>
      <c r="B2025">
        <v>429</v>
      </c>
      <c r="C2025">
        <v>2024</v>
      </c>
      <c r="E2025">
        <v>99</v>
      </c>
      <c r="F2025">
        <v>99</v>
      </c>
      <c r="G2025">
        <v>99</v>
      </c>
      <c r="H2025">
        <v>99</v>
      </c>
      <c r="I2025">
        <v>99</v>
      </c>
      <c r="J2025">
        <v>99</v>
      </c>
      <c r="K2025">
        <v>99</v>
      </c>
      <c r="L2025">
        <v>13</v>
      </c>
      <c r="M2025">
        <v>99</v>
      </c>
      <c r="N2025">
        <v>99</v>
      </c>
      <c r="O2025">
        <v>99</v>
      </c>
      <c r="P2025">
        <v>99</v>
      </c>
      <c r="R2025">
        <v>0</v>
      </c>
      <c r="AN2025">
        <v>99</v>
      </c>
      <c r="AO2025">
        <v>99</v>
      </c>
      <c r="AP2025">
        <v>9</v>
      </c>
      <c r="AQ2025">
        <v>99</v>
      </c>
    </row>
    <row r="2026" spans="1:43">
      <c r="A2026">
        <v>23</v>
      </c>
      <c r="B2026">
        <v>430</v>
      </c>
      <c r="C2026">
        <v>2024</v>
      </c>
      <c r="E2026">
        <v>99</v>
      </c>
      <c r="F2026">
        <v>99</v>
      </c>
      <c r="G2026">
        <v>99</v>
      </c>
      <c r="H2026">
        <v>99</v>
      </c>
      <c r="I2026">
        <v>99</v>
      </c>
      <c r="J2026">
        <v>99</v>
      </c>
      <c r="K2026">
        <v>99</v>
      </c>
      <c r="L2026">
        <v>13</v>
      </c>
      <c r="M2026">
        <v>99</v>
      </c>
      <c r="N2026">
        <v>99</v>
      </c>
      <c r="O2026">
        <v>99</v>
      </c>
      <c r="P2026">
        <v>99</v>
      </c>
      <c r="R2026">
        <v>0</v>
      </c>
      <c r="AN2026">
        <v>99</v>
      </c>
      <c r="AO2026">
        <v>99</v>
      </c>
      <c r="AP2026">
        <v>10</v>
      </c>
      <c r="AQ2026">
        <v>99</v>
      </c>
    </row>
    <row r="2027" spans="1:43">
      <c r="A2027">
        <v>23</v>
      </c>
      <c r="B2027">
        <v>431</v>
      </c>
      <c r="C2027">
        <v>2024</v>
      </c>
      <c r="E2027">
        <v>99</v>
      </c>
      <c r="F2027">
        <v>99</v>
      </c>
      <c r="G2027">
        <v>99</v>
      </c>
      <c r="H2027">
        <v>99</v>
      </c>
      <c r="I2027">
        <v>99</v>
      </c>
      <c r="J2027">
        <v>99</v>
      </c>
      <c r="K2027">
        <v>99</v>
      </c>
      <c r="L2027">
        <v>13</v>
      </c>
      <c r="M2027">
        <v>99</v>
      </c>
      <c r="N2027">
        <v>99</v>
      </c>
      <c r="O2027">
        <v>99</v>
      </c>
      <c r="P2027">
        <v>99</v>
      </c>
      <c r="R2027">
        <v>0</v>
      </c>
      <c r="AN2027">
        <v>99</v>
      </c>
      <c r="AO2027">
        <v>99</v>
      </c>
      <c r="AP2027">
        <v>11</v>
      </c>
      <c r="AQ2027">
        <v>99</v>
      </c>
    </row>
    <row r="2028" spans="1:43">
      <c r="A2028">
        <v>23</v>
      </c>
      <c r="B2028">
        <v>432</v>
      </c>
      <c r="C2028">
        <v>2024</v>
      </c>
      <c r="E2028">
        <v>99</v>
      </c>
      <c r="F2028">
        <v>99</v>
      </c>
      <c r="G2028">
        <v>99</v>
      </c>
      <c r="H2028">
        <v>99</v>
      </c>
      <c r="I2028">
        <v>99</v>
      </c>
      <c r="J2028">
        <v>99</v>
      </c>
      <c r="K2028">
        <v>99</v>
      </c>
      <c r="L2028">
        <v>13</v>
      </c>
      <c r="M2028">
        <v>99</v>
      </c>
      <c r="N2028">
        <v>99</v>
      </c>
      <c r="O2028">
        <v>99</v>
      </c>
      <c r="P2028">
        <v>99</v>
      </c>
      <c r="R2028">
        <v>0</v>
      </c>
      <c r="AN2028">
        <v>99</v>
      </c>
      <c r="AO2028">
        <v>99</v>
      </c>
      <c r="AP2028">
        <v>12</v>
      </c>
      <c r="AQ2028">
        <v>99</v>
      </c>
    </row>
    <row r="2029" spans="1:43">
      <c r="A2029">
        <v>23</v>
      </c>
      <c r="B2029">
        <v>433</v>
      </c>
      <c r="C2029">
        <v>2024</v>
      </c>
      <c r="E2029">
        <v>99</v>
      </c>
      <c r="F2029">
        <v>99</v>
      </c>
      <c r="G2029">
        <v>99</v>
      </c>
      <c r="H2029">
        <v>99</v>
      </c>
      <c r="I2029">
        <v>99</v>
      </c>
      <c r="J2029">
        <v>99</v>
      </c>
      <c r="K2029">
        <v>99</v>
      </c>
      <c r="L2029">
        <v>13</v>
      </c>
      <c r="M2029">
        <v>99</v>
      </c>
      <c r="N2029">
        <v>99</v>
      </c>
      <c r="O2029">
        <v>99</v>
      </c>
      <c r="P2029">
        <v>99</v>
      </c>
      <c r="R2029">
        <v>0</v>
      </c>
      <c r="AN2029">
        <v>99</v>
      </c>
      <c r="AO2029">
        <v>99</v>
      </c>
      <c r="AP2029">
        <v>13</v>
      </c>
      <c r="AQ2029">
        <v>99</v>
      </c>
    </row>
    <row r="2030" spans="1:43">
      <c r="A2030">
        <v>23</v>
      </c>
      <c r="B2030">
        <v>434</v>
      </c>
      <c r="C2030">
        <v>2024</v>
      </c>
      <c r="E2030">
        <v>99</v>
      </c>
      <c r="F2030">
        <v>99</v>
      </c>
      <c r="G2030">
        <v>99</v>
      </c>
      <c r="H2030">
        <v>99</v>
      </c>
      <c r="I2030">
        <v>99</v>
      </c>
      <c r="J2030">
        <v>99</v>
      </c>
      <c r="K2030">
        <v>99</v>
      </c>
      <c r="L2030">
        <v>13</v>
      </c>
      <c r="M2030">
        <v>99</v>
      </c>
      <c r="N2030">
        <v>99</v>
      </c>
      <c r="O2030">
        <v>99</v>
      </c>
      <c r="P2030">
        <v>99</v>
      </c>
      <c r="R2030">
        <v>0</v>
      </c>
      <c r="AN2030">
        <v>99</v>
      </c>
      <c r="AO2030">
        <v>99</v>
      </c>
      <c r="AP2030">
        <v>14</v>
      </c>
      <c r="AQ2030">
        <v>99</v>
      </c>
    </row>
    <row r="2031" spans="1:43">
      <c r="A2031">
        <v>23</v>
      </c>
      <c r="B2031">
        <v>435</v>
      </c>
      <c r="C2031">
        <v>2024</v>
      </c>
      <c r="E2031">
        <v>99</v>
      </c>
      <c r="F2031">
        <v>99</v>
      </c>
      <c r="G2031">
        <v>99</v>
      </c>
      <c r="H2031">
        <v>99</v>
      </c>
      <c r="I2031">
        <v>99</v>
      </c>
      <c r="J2031">
        <v>99</v>
      </c>
      <c r="K2031">
        <v>99</v>
      </c>
      <c r="L2031">
        <v>13</v>
      </c>
      <c r="M2031">
        <v>99</v>
      </c>
      <c r="N2031">
        <v>99</v>
      </c>
      <c r="O2031">
        <v>99</v>
      </c>
      <c r="P2031">
        <v>99</v>
      </c>
      <c r="R2031">
        <v>0</v>
      </c>
      <c r="AN2031">
        <v>99</v>
      </c>
      <c r="AO2031">
        <v>99</v>
      </c>
      <c r="AP2031">
        <v>15</v>
      </c>
      <c r="AQ2031">
        <v>99</v>
      </c>
    </row>
    <row r="2032" spans="1:43">
      <c r="A2032">
        <v>23</v>
      </c>
      <c r="B2032">
        <v>436</v>
      </c>
      <c r="C2032">
        <v>2024</v>
      </c>
      <c r="E2032">
        <v>99</v>
      </c>
      <c r="F2032">
        <v>99</v>
      </c>
      <c r="G2032">
        <v>99</v>
      </c>
      <c r="H2032">
        <v>99</v>
      </c>
      <c r="I2032">
        <v>99</v>
      </c>
      <c r="J2032">
        <v>99</v>
      </c>
      <c r="K2032">
        <v>99</v>
      </c>
      <c r="L2032">
        <v>13</v>
      </c>
      <c r="M2032">
        <v>99</v>
      </c>
      <c r="N2032">
        <v>99</v>
      </c>
      <c r="O2032">
        <v>99</v>
      </c>
      <c r="P2032">
        <v>99</v>
      </c>
      <c r="R2032">
        <v>0</v>
      </c>
      <c r="AN2032">
        <v>99</v>
      </c>
      <c r="AO2032">
        <v>99</v>
      </c>
      <c r="AP2032">
        <v>16</v>
      </c>
      <c r="AQ2032">
        <v>99</v>
      </c>
    </row>
    <row r="2033" spans="1:45">
      <c r="A2033">
        <v>23</v>
      </c>
      <c r="B2033">
        <v>437</v>
      </c>
      <c r="C2033">
        <v>2024</v>
      </c>
      <c r="E2033">
        <v>99</v>
      </c>
      <c r="F2033">
        <v>99</v>
      </c>
      <c r="G2033">
        <v>99</v>
      </c>
      <c r="H2033">
        <v>99</v>
      </c>
      <c r="I2033">
        <v>99</v>
      </c>
      <c r="J2033">
        <v>99</v>
      </c>
      <c r="K2033">
        <v>99</v>
      </c>
      <c r="L2033">
        <v>13</v>
      </c>
      <c r="M2033">
        <v>99</v>
      </c>
      <c r="N2033">
        <v>99</v>
      </c>
      <c r="O2033">
        <v>99</v>
      </c>
      <c r="P2033">
        <v>99</v>
      </c>
      <c r="R2033">
        <v>0</v>
      </c>
      <c r="AN2033">
        <v>99</v>
      </c>
      <c r="AO2033">
        <v>99</v>
      </c>
      <c r="AP2033">
        <v>17</v>
      </c>
      <c r="AQ2033">
        <v>99</v>
      </c>
    </row>
    <row r="2034" spans="1:45">
      <c r="A2034">
        <v>23</v>
      </c>
      <c r="B2034">
        <v>438</v>
      </c>
      <c r="C2034">
        <v>2024</v>
      </c>
      <c r="E2034">
        <v>99</v>
      </c>
      <c r="F2034">
        <v>99</v>
      </c>
      <c r="G2034">
        <v>99</v>
      </c>
      <c r="H2034">
        <v>99</v>
      </c>
      <c r="I2034">
        <v>99</v>
      </c>
      <c r="J2034">
        <v>99</v>
      </c>
      <c r="K2034">
        <v>99</v>
      </c>
      <c r="L2034">
        <v>13</v>
      </c>
      <c r="M2034">
        <v>99</v>
      </c>
      <c r="N2034">
        <v>99</v>
      </c>
      <c r="O2034">
        <v>99</v>
      </c>
      <c r="P2034">
        <v>99</v>
      </c>
      <c r="Q2034">
        <v>2</v>
      </c>
      <c r="R2034">
        <v>2</v>
      </c>
      <c r="S2034">
        <v>13</v>
      </c>
      <c r="T2034">
        <v>15</v>
      </c>
      <c r="U2034">
        <v>625.1500000000002</v>
      </c>
      <c r="V2034">
        <v>100</v>
      </c>
      <c r="W2034">
        <v>100</v>
      </c>
      <c r="X2034">
        <v>100</v>
      </c>
      <c r="Y2034">
        <v>14.049999999996768</v>
      </c>
      <c r="Z2034">
        <v>0</v>
      </c>
      <c r="AA2034">
        <v>0</v>
      </c>
      <c r="AE2034">
        <v>9.9651220727453915E-2</v>
      </c>
      <c r="AF2034">
        <v>0.19064551568293064</v>
      </c>
      <c r="AG2034">
        <v>2792.5</v>
      </c>
      <c r="AH2034">
        <v>100</v>
      </c>
      <c r="AI2034">
        <v>100</v>
      </c>
      <c r="AJ2034">
        <v>230.5</v>
      </c>
      <c r="AK2034">
        <v>-100.00000000002731</v>
      </c>
      <c r="AN2034">
        <v>99</v>
      </c>
      <c r="AO2034">
        <v>99</v>
      </c>
      <c r="AP2034">
        <v>21</v>
      </c>
      <c r="AQ2034">
        <v>99</v>
      </c>
      <c r="AR2034">
        <v>230.5</v>
      </c>
      <c r="AS2034">
        <v>51.025543031832363</v>
      </c>
    </row>
    <row r="2035" spans="1:45">
      <c r="A2035">
        <v>23</v>
      </c>
      <c r="B2035">
        <v>439</v>
      </c>
      <c r="C2035">
        <v>2024</v>
      </c>
      <c r="E2035">
        <v>99</v>
      </c>
      <c r="F2035">
        <v>99</v>
      </c>
      <c r="G2035">
        <v>99</v>
      </c>
      <c r="H2035">
        <v>99</v>
      </c>
      <c r="I2035">
        <v>99</v>
      </c>
      <c r="J2035">
        <v>99</v>
      </c>
      <c r="K2035">
        <v>99</v>
      </c>
      <c r="L2035">
        <v>13</v>
      </c>
      <c r="M2035">
        <v>99</v>
      </c>
      <c r="N2035">
        <v>99</v>
      </c>
      <c r="O2035">
        <v>99</v>
      </c>
      <c r="P2035">
        <v>99</v>
      </c>
      <c r="Q2035">
        <v>1</v>
      </c>
      <c r="R2035">
        <v>1</v>
      </c>
      <c r="S2035">
        <v>13</v>
      </c>
      <c r="T2035">
        <v>15</v>
      </c>
      <c r="U2035">
        <v>581.9</v>
      </c>
      <c r="V2035">
        <v>100</v>
      </c>
      <c r="W2035">
        <v>100</v>
      </c>
      <c r="X2035">
        <v>100</v>
      </c>
      <c r="Y2035">
        <v>0</v>
      </c>
      <c r="Z2035">
        <v>0</v>
      </c>
      <c r="AA2035">
        <v>0</v>
      </c>
      <c r="AE2035">
        <v>3.0048076923076917E-2</v>
      </c>
      <c r="AF2035">
        <v>4.7706356431331719E-2</v>
      </c>
      <c r="AG2035">
        <v>2103</v>
      </c>
      <c r="AH2035">
        <v>100</v>
      </c>
      <c r="AI2035">
        <v>100</v>
      </c>
      <c r="AJ2035">
        <v>0</v>
      </c>
      <c r="AN2035">
        <v>99</v>
      </c>
      <c r="AO2035">
        <v>99</v>
      </c>
      <c r="AP2035">
        <v>22</v>
      </c>
      <c r="AQ2035">
        <v>99</v>
      </c>
      <c r="AR2035">
        <v>223</v>
      </c>
      <c r="AS2035">
        <v>52.481760559271606</v>
      </c>
    </row>
    <row r="2036" spans="1:45">
      <c r="A2036">
        <v>23</v>
      </c>
      <c r="B2036">
        <v>440</v>
      </c>
      <c r="C2036">
        <v>2024</v>
      </c>
      <c r="E2036">
        <v>99</v>
      </c>
      <c r="F2036">
        <v>99</v>
      </c>
      <c r="G2036">
        <v>99</v>
      </c>
      <c r="H2036">
        <v>99</v>
      </c>
      <c r="I2036">
        <v>99</v>
      </c>
      <c r="J2036">
        <v>99</v>
      </c>
      <c r="K2036">
        <v>99</v>
      </c>
      <c r="L2036">
        <v>13</v>
      </c>
      <c r="M2036">
        <v>99</v>
      </c>
      <c r="N2036">
        <v>99</v>
      </c>
      <c r="O2036">
        <v>99</v>
      </c>
      <c r="P2036">
        <v>99</v>
      </c>
      <c r="R2036">
        <v>0</v>
      </c>
      <c r="AN2036">
        <v>99</v>
      </c>
      <c r="AO2036">
        <v>99</v>
      </c>
      <c r="AP2036">
        <v>23</v>
      </c>
      <c r="AQ2036">
        <v>99</v>
      </c>
    </row>
    <row r="2037" spans="1:45">
      <c r="A2037">
        <v>23</v>
      </c>
      <c r="B2037">
        <v>441</v>
      </c>
      <c r="C2037">
        <v>2024</v>
      </c>
      <c r="E2037">
        <v>99</v>
      </c>
      <c r="F2037">
        <v>99</v>
      </c>
      <c r="G2037">
        <v>99</v>
      </c>
      <c r="H2037">
        <v>99</v>
      </c>
      <c r="I2037">
        <v>99</v>
      </c>
      <c r="J2037">
        <v>99</v>
      </c>
      <c r="K2037">
        <v>99</v>
      </c>
      <c r="L2037">
        <v>13</v>
      </c>
      <c r="M2037">
        <v>99</v>
      </c>
      <c r="N2037">
        <v>99</v>
      </c>
      <c r="O2037">
        <v>99</v>
      </c>
      <c r="P2037">
        <v>99</v>
      </c>
      <c r="R2037">
        <v>0</v>
      </c>
      <c r="AN2037">
        <v>99</v>
      </c>
      <c r="AO2037">
        <v>99</v>
      </c>
      <c r="AP2037">
        <v>24</v>
      </c>
      <c r="AQ2037">
        <v>99</v>
      </c>
    </row>
    <row r="2038" spans="1:45">
      <c r="A2038">
        <v>23</v>
      </c>
      <c r="B2038">
        <v>442</v>
      </c>
      <c r="C2038">
        <v>2024</v>
      </c>
      <c r="E2038">
        <v>99</v>
      </c>
      <c r="F2038">
        <v>99</v>
      </c>
      <c r="G2038">
        <v>99</v>
      </c>
      <c r="H2038">
        <v>99</v>
      </c>
      <c r="I2038">
        <v>99</v>
      </c>
      <c r="J2038">
        <v>99</v>
      </c>
      <c r="K2038">
        <v>99</v>
      </c>
      <c r="L2038">
        <v>13</v>
      </c>
      <c r="M2038">
        <v>99</v>
      </c>
      <c r="N2038">
        <v>99</v>
      </c>
      <c r="O2038">
        <v>99</v>
      </c>
      <c r="P2038">
        <v>99</v>
      </c>
      <c r="R2038">
        <v>0</v>
      </c>
      <c r="AN2038">
        <v>99</v>
      </c>
      <c r="AO2038">
        <v>99</v>
      </c>
      <c r="AP2038">
        <v>25</v>
      </c>
      <c r="AQ2038">
        <v>99</v>
      </c>
    </row>
    <row r="2039" spans="1:45">
      <c r="A2039">
        <v>23</v>
      </c>
      <c r="B2039">
        <v>443</v>
      </c>
      <c r="C2039">
        <v>2024</v>
      </c>
      <c r="E2039">
        <v>99</v>
      </c>
      <c r="F2039">
        <v>99</v>
      </c>
      <c r="G2039">
        <v>99</v>
      </c>
      <c r="H2039">
        <v>99</v>
      </c>
      <c r="I2039">
        <v>99</v>
      </c>
      <c r="J2039">
        <v>99</v>
      </c>
      <c r="K2039">
        <v>99</v>
      </c>
      <c r="L2039">
        <v>13</v>
      </c>
      <c r="M2039">
        <v>99</v>
      </c>
      <c r="N2039">
        <v>99</v>
      </c>
      <c r="O2039">
        <v>99</v>
      </c>
      <c r="P2039">
        <v>99</v>
      </c>
      <c r="R2039">
        <v>0</v>
      </c>
      <c r="AN2039">
        <v>99</v>
      </c>
      <c r="AO2039">
        <v>99</v>
      </c>
      <c r="AP2039">
        <v>26</v>
      </c>
      <c r="AQ2039">
        <v>99</v>
      </c>
    </row>
    <row r="2040" spans="1:45">
      <c r="A2040">
        <v>23</v>
      </c>
      <c r="B2040">
        <v>444</v>
      </c>
      <c r="C2040">
        <v>2024</v>
      </c>
      <c r="E2040">
        <v>99</v>
      </c>
      <c r="F2040">
        <v>99</v>
      </c>
      <c r="G2040">
        <v>99</v>
      </c>
      <c r="H2040">
        <v>99</v>
      </c>
      <c r="I2040">
        <v>99</v>
      </c>
      <c r="J2040">
        <v>99</v>
      </c>
      <c r="K2040">
        <v>99</v>
      </c>
      <c r="L2040">
        <v>13</v>
      </c>
      <c r="M2040">
        <v>99</v>
      </c>
      <c r="N2040">
        <v>99</v>
      </c>
      <c r="O2040">
        <v>99</v>
      </c>
      <c r="P2040">
        <v>99</v>
      </c>
      <c r="R2040">
        <v>0</v>
      </c>
      <c r="AN2040">
        <v>99</v>
      </c>
      <c r="AO2040">
        <v>99</v>
      </c>
      <c r="AP2040">
        <v>27</v>
      </c>
      <c r="AQ2040">
        <v>99</v>
      </c>
    </row>
    <row r="2041" spans="1:45">
      <c r="A2041">
        <v>23</v>
      </c>
      <c r="B2041">
        <v>445</v>
      </c>
      <c r="C2041">
        <v>2024</v>
      </c>
      <c r="E2041">
        <v>99</v>
      </c>
      <c r="F2041">
        <v>99</v>
      </c>
      <c r="G2041">
        <v>99</v>
      </c>
      <c r="H2041">
        <v>99</v>
      </c>
      <c r="I2041">
        <v>99</v>
      </c>
      <c r="J2041">
        <v>99</v>
      </c>
      <c r="K2041">
        <v>99</v>
      </c>
      <c r="L2041">
        <v>13</v>
      </c>
      <c r="M2041">
        <v>99</v>
      </c>
      <c r="N2041">
        <v>99</v>
      </c>
      <c r="O2041">
        <v>99</v>
      </c>
      <c r="P2041">
        <v>99</v>
      </c>
      <c r="R2041">
        <v>0</v>
      </c>
      <c r="AN2041">
        <v>99</v>
      </c>
      <c r="AO2041">
        <v>99</v>
      </c>
      <c r="AP2041">
        <v>28</v>
      </c>
      <c r="AQ2041">
        <v>99</v>
      </c>
    </row>
    <row r="2042" spans="1:45">
      <c r="A2042">
        <v>23</v>
      </c>
      <c r="B2042">
        <v>446</v>
      </c>
      <c r="C2042">
        <v>2024</v>
      </c>
      <c r="E2042">
        <v>99</v>
      </c>
      <c r="F2042">
        <v>99</v>
      </c>
      <c r="G2042">
        <v>99</v>
      </c>
      <c r="H2042">
        <v>99</v>
      </c>
      <c r="I2042">
        <v>99</v>
      </c>
      <c r="J2042">
        <v>99</v>
      </c>
      <c r="K2042">
        <v>99</v>
      </c>
      <c r="L2042">
        <v>13</v>
      </c>
      <c r="M2042">
        <v>99</v>
      </c>
      <c r="N2042">
        <v>99</v>
      </c>
      <c r="O2042">
        <v>99</v>
      </c>
      <c r="P2042">
        <v>99</v>
      </c>
      <c r="R2042">
        <v>0</v>
      </c>
      <c r="AN2042">
        <v>99</v>
      </c>
      <c r="AO2042">
        <v>99</v>
      </c>
      <c r="AP2042">
        <v>29</v>
      </c>
      <c r="AQ2042">
        <v>99</v>
      </c>
    </row>
    <row r="2043" spans="1:45">
      <c r="A2043">
        <v>23</v>
      </c>
      <c r="B2043">
        <v>447</v>
      </c>
      <c r="C2043">
        <v>2024</v>
      </c>
      <c r="E2043">
        <v>99</v>
      </c>
      <c r="F2043">
        <v>99</v>
      </c>
      <c r="G2043">
        <v>99</v>
      </c>
      <c r="H2043">
        <v>99</v>
      </c>
      <c r="I2043">
        <v>99</v>
      </c>
      <c r="J2043">
        <v>99</v>
      </c>
      <c r="K2043">
        <v>99</v>
      </c>
      <c r="L2043">
        <v>13</v>
      </c>
      <c r="M2043">
        <v>99</v>
      </c>
      <c r="N2043">
        <v>99</v>
      </c>
      <c r="O2043">
        <v>99</v>
      </c>
      <c r="P2043">
        <v>99</v>
      </c>
      <c r="R2043">
        <v>0</v>
      </c>
      <c r="AN2043">
        <v>99</v>
      </c>
      <c r="AO2043">
        <v>99</v>
      </c>
      <c r="AP2043">
        <v>30</v>
      </c>
      <c r="AQ2043">
        <v>99</v>
      </c>
    </row>
    <row r="2044" spans="1:45">
      <c r="A2044">
        <v>23</v>
      </c>
      <c r="B2044">
        <v>448</v>
      </c>
      <c r="C2044">
        <v>2024</v>
      </c>
      <c r="E2044">
        <v>99</v>
      </c>
      <c r="F2044">
        <v>99</v>
      </c>
      <c r="G2044">
        <v>99</v>
      </c>
      <c r="H2044">
        <v>99</v>
      </c>
      <c r="I2044">
        <v>99</v>
      </c>
      <c r="J2044">
        <v>99</v>
      </c>
      <c r="K2044">
        <v>99</v>
      </c>
      <c r="L2044">
        <v>13</v>
      </c>
      <c r="M2044">
        <v>99</v>
      </c>
      <c r="N2044">
        <v>99</v>
      </c>
      <c r="O2044">
        <v>99</v>
      </c>
      <c r="P2044">
        <v>99</v>
      </c>
      <c r="R2044">
        <v>0</v>
      </c>
      <c r="AN2044">
        <v>99</v>
      </c>
      <c r="AO2044">
        <v>99</v>
      </c>
      <c r="AP2044">
        <v>31</v>
      </c>
      <c r="AQ2044">
        <v>99</v>
      </c>
    </row>
    <row r="2045" spans="1:45">
      <c r="A2045">
        <v>23</v>
      </c>
      <c r="B2045">
        <v>449</v>
      </c>
      <c r="C2045">
        <v>2024</v>
      </c>
      <c r="E2045">
        <v>99</v>
      </c>
      <c r="F2045">
        <v>99</v>
      </c>
      <c r="G2045">
        <v>99</v>
      </c>
      <c r="H2045">
        <v>99</v>
      </c>
      <c r="I2045">
        <v>99</v>
      </c>
      <c r="J2045">
        <v>99</v>
      </c>
      <c r="K2045">
        <v>99</v>
      </c>
      <c r="L2045">
        <v>13</v>
      </c>
      <c r="M2045">
        <v>99</v>
      </c>
      <c r="N2045">
        <v>99</v>
      </c>
      <c r="O2045">
        <v>99</v>
      </c>
      <c r="P2045">
        <v>99</v>
      </c>
      <c r="R2045">
        <v>0</v>
      </c>
      <c r="AN2045">
        <v>99</v>
      </c>
      <c r="AO2045">
        <v>99</v>
      </c>
      <c r="AP2045">
        <v>32</v>
      </c>
      <c r="AQ2045">
        <v>99</v>
      </c>
    </row>
    <row r="2046" spans="1:45">
      <c r="A2046">
        <v>23</v>
      </c>
      <c r="B2046">
        <v>450</v>
      </c>
      <c r="C2046">
        <v>2024</v>
      </c>
      <c r="E2046">
        <v>99</v>
      </c>
      <c r="F2046">
        <v>99</v>
      </c>
      <c r="G2046">
        <v>99</v>
      </c>
      <c r="H2046">
        <v>99</v>
      </c>
      <c r="I2046">
        <v>99</v>
      </c>
      <c r="J2046">
        <v>99</v>
      </c>
      <c r="K2046">
        <v>99</v>
      </c>
      <c r="L2046">
        <v>13</v>
      </c>
      <c r="M2046">
        <v>99</v>
      </c>
      <c r="N2046">
        <v>99</v>
      </c>
      <c r="O2046">
        <v>99</v>
      </c>
      <c r="P2046">
        <v>99</v>
      </c>
      <c r="R2046">
        <v>0</v>
      </c>
      <c r="AN2046">
        <v>99</v>
      </c>
      <c r="AO2046">
        <v>99</v>
      </c>
      <c r="AP2046">
        <v>33</v>
      </c>
      <c r="AQ2046">
        <v>99</v>
      </c>
    </row>
    <row r="2047" spans="1:45">
      <c r="A2047">
        <v>23</v>
      </c>
      <c r="B2047">
        <v>451</v>
      </c>
      <c r="C2047">
        <v>2024</v>
      </c>
      <c r="E2047">
        <v>99</v>
      </c>
      <c r="F2047">
        <v>99</v>
      </c>
      <c r="G2047">
        <v>99</v>
      </c>
      <c r="H2047">
        <v>99</v>
      </c>
      <c r="I2047">
        <v>99</v>
      </c>
      <c r="J2047">
        <v>99</v>
      </c>
      <c r="K2047">
        <v>99</v>
      </c>
      <c r="L2047">
        <v>13</v>
      </c>
      <c r="M2047">
        <v>99</v>
      </c>
      <c r="N2047">
        <v>99</v>
      </c>
      <c r="O2047">
        <v>99</v>
      </c>
      <c r="P2047">
        <v>99</v>
      </c>
      <c r="R2047">
        <v>0</v>
      </c>
      <c r="AN2047">
        <v>99</v>
      </c>
      <c r="AO2047">
        <v>99</v>
      </c>
      <c r="AP2047">
        <v>34</v>
      </c>
      <c r="AQ2047">
        <v>99</v>
      </c>
    </row>
    <row r="2048" spans="1:45">
      <c r="A2048">
        <v>23</v>
      </c>
      <c r="B2048">
        <v>452</v>
      </c>
      <c r="C2048">
        <v>2024</v>
      </c>
      <c r="E2048">
        <v>99</v>
      </c>
      <c r="F2048">
        <v>99</v>
      </c>
      <c r="G2048">
        <v>99</v>
      </c>
      <c r="H2048">
        <v>99</v>
      </c>
      <c r="I2048">
        <v>99</v>
      </c>
      <c r="J2048">
        <v>99</v>
      </c>
      <c r="K2048">
        <v>99</v>
      </c>
      <c r="L2048">
        <v>13</v>
      </c>
      <c r="M2048">
        <v>99</v>
      </c>
      <c r="N2048">
        <v>99</v>
      </c>
      <c r="O2048">
        <v>99</v>
      </c>
      <c r="P2048">
        <v>99</v>
      </c>
      <c r="R2048">
        <v>0</v>
      </c>
      <c r="AN2048">
        <v>99</v>
      </c>
      <c r="AO2048">
        <v>99</v>
      </c>
      <c r="AP2048">
        <v>39</v>
      </c>
      <c r="AQ2048">
        <v>99</v>
      </c>
    </row>
    <row r="2049" spans="1:43">
      <c r="A2049">
        <v>23</v>
      </c>
      <c r="B2049">
        <v>453</v>
      </c>
      <c r="C2049">
        <v>2024</v>
      </c>
      <c r="E2049">
        <v>99</v>
      </c>
      <c r="F2049">
        <v>99</v>
      </c>
      <c r="G2049">
        <v>99</v>
      </c>
      <c r="H2049">
        <v>99</v>
      </c>
      <c r="I2049">
        <v>99</v>
      </c>
      <c r="J2049">
        <v>99</v>
      </c>
      <c r="K2049">
        <v>99</v>
      </c>
      <c r="L2049">
        <v>13</v>
      </c>
      <c r="M2049">
        <v>99</v>
      </c>
      <c r="N2049">
        <v>99</v>
      </c>
      <c r="O2049">
        <v>99</v>
      </c>
      <c r="P2049">
        <v>99</v>
      </c>
      <c r="R2049">
        <v>0</v>
      </c>
      <c r="AN2049">
        <v>99</v>
      </c>
      <c r="AO2049">
        <v>99</v>
      </c>
      <c r="AP2049">
        <v>40</v>
      </c>
      <c r="AQ2049">
        <v>99</v>
      </c>
    </row>
    <row r="2050" spans="1:43">
      <c r="A2050">
        <v>23</v>
      </c>
      <c r="B2050">
        <v>454</v>
      </c>
      <c r="C2050">
        <v>2024</v>
      </c>
      <c r="E2050">
        <v>99</v>
      </c>
      <c r="F2050">
        <v>99</v>
      </c>
      <c r="G2050">
        <v>99</v>
      </c>
      <c r="H2050">
        <v>99</v>
      </c>
      <c r="I2050">
        <v>99</v>
      </c>
      <c r="J2050">
        <v>99</v>
      </c>
      <c r="K2050">
        <v>99</v>
      </c>
      <c r="L2050">
        <v>13</v>
      </c>
      <c r="M2050">
        <v>99</v>
      </c>
      <c r="N2050">
        <v>99</v>
      </c>
      <c r="O2050">
        <v>99</v>
      </c>
      <c r="P2050">
        <v>99</v>
      </c>
      <c r="R2050">
        <v>0</v>
      </c>
      <c r="AN2050">
        <v>99</v>
      </c>
      <c r="AO2050">
        <v>99</v>
      </c>
      <c r="AP2050">
        <v>98</v>
      </c>
      <c r="AQ2050">
        <v>99</v>
      </c>
    </row>
    <row r="2051" spans="1:43">
      <c r="A2051">
        <v>23</v>
      </c>
      <c r="B2051">
        <v>455</v>
      </c>
      <c r="C2051">
        <v>2024</v>
      </c>
      <c r="E2051">
        <v>99</v>
      </c>
      <c r="F2051">
        <v>99</v>
      </c>
      <c r="G2051">
        <v>99</v>
      </c>
      <c r="H2051">
        <v>99</v>
      </c>
      <c r="I2051">
        <v>99</v>
      </c>
      <c r="J2051">
        <v>99</v>
      </c>
      <c r="K2051">
        <v>99</v>
      </c>
      <c r="L2051">
        <v>13</v>
      </c>
      <c r="M2051">
        <v>99</v>
      </c>
      <c r="N2051">
        <v>99</v>
      </c>
      <c r="O2051">
        <v>99</v>
      </c>
      <c r="P2051">
        <v>99</v>
      </c>
      <c r="R2051">
        <v>0</v>
      </c>
      <c r="AN2051">
        <v>99</v>
      </c>
      <c r="AO2051">
        <v>99</v>
      </c>
      <c r="AP2051">
        <v>99</v>
      </c>
      <c r="AQ2051">
        <v>99</v>
      </c>
    </row>
    <row r="2052" spans="1:43">
      <c r="A2052">
        <v>23</v>
      </c>
      <c r="B2052">
        <v>456</v>
      </c>
      <c r="C2052">
        <v>2024</v>
      </c>
      <c r="E2052">
        <v>99</v>
      </c>
      <c r="F2052">
        <v>99</v>
      </c>
      <c r="G2052">
        <v>99</v>
      </c>
      <c r="H2052">
        <v>99</v>
      </c>
      <c r="I2052">
        <v>99</v>
      </c>
      <c r="J2052">
        <v>99</v>
      </c>
      <c r="K2052">
        <v>99</v>
      </c>
      <c r="L2052">
        <v>14</v>
      </c>
      <c r="M2052">
        <v>99</v>
      </c>
      <c r="N2052">
        <v>99</v>
      </c>
      <c r="O2052">
        <v>99</v>
      </c>
      <c r="P2052">
        <v>99</v>
      </c>
      <c r="R2052">
        <v>0</v>
      </c>
      <c r="AN2052">
        <v>99</v>
      </c>
      <c r="AO2052">
        <v>99</v>
      </c>
      <c r="AP2052">
        <v>1</v>
      </c>
      <c r="AQ2052">
        <v>99</v>
      </c>
    </row>
    <row r="2053" spans="1:43">
      <c r="A2053">
        <v>23</v>
      </c>
      <c r="B2053">
        <v>457</v>
      </c>
      <c r="C2053">
        <v>2024</v>
      </c>
      <c r="E2053">
        <v>99</v>
      </c>
      <c r="F2053">
        <v>99</v>
      </c>
      <c r="G2053">
        <v>99</v>
      </c>
      <c r="H2053">
        <v>99</v>
      </c>
      <c r="I2053">
        <v>99</v>
      </c>
      <c r="J2053">
        <v>99</v>
      </c>
      <c r="K2053">
        <v>99</v>
      </c>
      <c r="L2053">
        <v>14</v>
      </c>
      <c r="M2053">
        <v>99</v>
      </c>
      <c r="N2053">
        <v>99</v>
      </c>
      <c r="O2053">
        <v>99</v>
      </c>
      <c r="P2053">
        <v>99</v>
      </c>
      <c r="R2053">
        <v>0</v>
      </c>
      <c r="AN2053">
        <v>99</v>
      </c>
      <c r="AO2053">
        <v>99</v>
      </c>
      <c r="AP2053">
        <v>2</v>
      </c>
      <c r="AQ2053">
        <v>99</v>
      </c>
    </row>
    <row r="2054" spans="1:43">
      <c r="A2054">
        <v>23</v>
      </c>
      <c r="B2054">
        <v>458</v>
      </c>
      <c r="C2054">
        <v>2024</v>
      </c>
      <c r="E2054">
        <v>99</v>
      </c>
      <c r="F2054">
        <v>99</v>
      </c>
      <c r="G2054">
        <v>99</v>
      </c>
      <c r="H2054">
        <v>99</v>
      </c>
      <c r="I2054">
        <v>99</v>
      </c>
      <c r="J2054">
        <v>99</v>
      </c>
      <c r="K2054">
        <v>99</v>
      </c>
      <c r="L2054">
        <v>14</v>
      </c>
      <c r="M2054">
        <v>99</v>
      </c>
      <c r="N2054">
        <v>99</v>
      </c>
      <c r="O2054">
        <v>99</v>
      </c>
      <c r="P2054">
        <v>99</v>
      </c>
      <c r="R2054">
        <v>0</v>
      </c>
      <c r="AN2054">
        <v>99</v>
      </c>
      <c r="AO2054">
        <v>99</v>
      </c>
      <c r="AP2054">
        <v>3</v>
      </c>
      <c r="AQ2054">
        <v>99</v>
      </c>
    </row>
    <row r="2055" spans="1:43">
      <c r="A2055">
        <v>23</v>
      </c>
      <c r="B2055">
        <v>459</v>
      </c>
      <c r="C2055">
        <v>2024</v>
      </c>
      <c r="E2055">
        <v>99</v>
      </c>
      <c r="F2055">
        <v>99</v>
      </c>
      <c r="G2055">
        <v>99</v>
      </c>
      <c r="H2055">
        <v>99</v>
      </c>
      <c r="I2055">
        <v>99</v>
      </c>
      <c r="J2055">
        <v>99</v>
      </c>
      <c r="K2055">
        <v>99</v>
      </c>
      <c r="L2055">
        <v>14</v>
      </c>
      <c r="M2055">
        <v>99</v>
      </c>
      <c r="N2055">
        <v>99</v>
      </c>
      <c r="O2055">
        <v>99</v>
      </c>
      <c r="P2055">
        <v>99</v>
      </c>
      <c r="R2055">
        <v>0</v>
      </c>
      <c r="AN2055">
        <v>99</v>
      </c>
      <c r="AO2055">
        <v>99</v>
      </c>
      <c r="AP2055">
        <v>4</v>
      </c>
      <c r="AQ2055">
        <v>99</v>
      </c>
    </row>
    <row r="2056" spans="1:43">
      <c r="A2056">
        <v>23</v>
      </c>
      <c r="B2056">
        <v>460</v>
      </c>
      <c r="C2056">
        <v>2024</v>
      </c>
      <c r="E2056">
        <v>99</v>
      </c>
      <c r="F2056">
        <v>99</v>
      </c>
      <c r="G2056">
        <v>99</v>
      </c>
      <c r="H2056">
        <v>99</v>
      </c>
      <c r="I2056">
        <v>99</v>
      </c>
      <c r="J2056">
        <v>99</v>
      </c>
      <c r="K2056">
        <v>99</v>
      </c>
      <c r="L2056">
        <v>14</v>
      </c>
      <c r="M2056">
        <v>99</v>
      </c>
      <c r="N2056">
        <v>99</v>
      </c>
      <c r="O2056">
        <v>99</v>
      </c>
      <c r="P2056">
        <v>99</v>
      </c>
      <c r="R2056">
        <v>0</v>
      </c>
      <c r="AN2056">
        <v>99</v>
      </c>
      <c r="AO2056">
        <v>99</v>
      </c>
      <c r="AP2056">
        <v>5</v>
      </c>
      <c r="AQ2056">
        <v>99</v>
      </c>
    </row>
    <row r="2057" spans="1:43">
      <c r="A2057">
        <v>23</v>
      </c>
      <c r="B2057">
        <v>461</v>
      </c>
      <c r="C2057">
        <v>2024</v>
      </c>
      <c r="E2057">
        <v>99</v>
      </c>
      <c r="F2057">
        <v>99</v>
      </c>
      <c r="G2057">
        <v>99</v>
      </c>
      <c r="H2057">
        <v>99</v>
      </c>
      <c r="I2057">
        <v>99</v>
      </c>
      <c r="J2057">
        <v>99</v>
      </c>
      <c r="K2057">
        <v>99</v>
      </c>
      <c r="L2057">
        <v>14</v>
      </c>
      <c r="M2057">
        <v>99</v>
      </c>
      <c r="N2057">
        <v>99</v>
      </c>
      <c r="O2057">
        <v>99</v>
      </c>
      <c r="P2057">
        <v>99</v>
      </c>
      <c r="R2057">
        <v>0</v>
      </c>
      <c r="AN2057">
        <v>99</v>
      </c>
      <c r="AO2057">
        <v>99</v>
      </c>
      <c r="AP2057">
        <v>6</v>
      </c>
      <c r="AQ2057">
        <v>99</v>
      </c>
    </row>
    <row r="2058" spans="1:43">
      <c r="A2058">
        <v>23</v>
      </c>
      <c r="B2058">
        <v>462</v>
      </c>
      <c r="C2058">
        <v>2024</v>
      </c>
      <c r="E2058">
        <v>99</v>
      </c>
      <c r="F2058">
        <v>99</v>
      </c>
      <c r="G2058">
        <v>99</v>
      </c>
      <c r="H2058">
        <v>99</v>
      </c>
      <c r="I2058">
        <v>99</v>
      </c>
      <c r="J2058">
        <v>99</v>
      </c>
      <c r="K2058">
        <v>99</v>
      </c>
      <c r="L2058">
        <v>14</v>
      </c>
      <c r="M2058">
        <v>99</v>
      </c>
      <c r="N2058">
        <v>99</v>
      </c>
      <c r="O2058">
        <v>99</v>
      </c>
      <c r="P2058">
        <v>99</v>
      </c>
      <c r="R2058">
        <v>0</v>
      </c>
      <c r="AN2058">
        <v>99</v>
      </c>
      <c r="AO2058">
        <v>99</v>
      </c>
      <c r="AP2058">
        <v>7</v>
      </c>
      <c r="AQ2058">
        <v>99</v>
      </c>
    </row>
    <row r="2059" spans="1:43">
      <c r="A2059">
        <v>23</v>
      </c>
      <c r="B2059">
        <v>463</v>
      </c>
      <c r="C2059">
        <v>2024</v>
      </c>
      <c r="E2059">
        <v>99</v>
      </c>
      <c r="F2059">
        <v>99</v>
      </c>
      <c r="G2059">
        <v>99</v>
      </c>
      <c r="H2059">
        <v>99</v>
      </c>
      <c r="I2059">
        <v>99</v>
      </c>
      <c r="J2059">
        <v>99</v>
      </c>
      <c r="K2059">
        <v>99</v>
      </c>
      <c r="L2059">
        <v>14</v>
      </c>
      <c r="M2059">
        <v>99</v>
      </c>
      <c r="N2059">
        <v>99</v>
      </c>
      <c r="O2059">
        <v>99</v>
      </c>
      <c r="P2059">
        <v>99</v>
      </c>
      <c r="R2059">
        <v>0</v>
      </c>
      <c r="AN2059">
        <v>99</v>
      </c>
      <c r="AO2059">
        <v>99</v>
      </c>
      <c r="AP2059">
        <v>8</v>
      </c>
      <c r="AQ2059">
        <v>99</v>
      </c>
    </row>
    <row r="2060" spans="1:43">
      <c r="A2060">
        <v>23</v>
      </c>
      <c r="B2060">
        <v>464</v>
      </c>
      <c r="C2060">
        <v>2024</v>
      </c>
      <c r="E2060">
        <v>99</v>
      </c>
      <c r="F2060">
        <v>99</v>
      </c>
      <c r="G2060">
        <v>99</v>
      </c>
      <c r="H2060">
        <v>99</v>
      </c>
      <c r="I2060">
        <v>99</v>
      </c>
      <c r="J2060">
        <v>99</v>
      </c>
      <c r="K2060">
        <v>99</v>
      </c>
      <c r="L2060">
        <v>14</v>
      </c>
      <c r="M2060">
        <v>99</v>
      </c>
      <c r="N2060">
        <v>99</v>
      </c>
      <c r="O2060">
        <v>99</v>
      </c>
      <c r="P2060">
        <v>99</v>
      </c>
      <c r="R2060">
        <v>0</v>
      </c>
      <c r="AN2060">
        <v>99</v>
      </c>
      <c r="AO2060">
        <v>99</v>
      </c>
      <c r="AP2060">
        <v>9</v>
      </c>
      <c r="AQ2060">
        <v>99</v>
      </c>
    </row>
    <row r="2061" spans="1:43">
      <c r="A2061">
        <v>23</v>
      </c>
      <c r="B2061">
        <v>465</v>
      </c>
      <c r="C2061">
        <v>2024</v>
      </c>
      <c r="E2061">
        <v>99</v>
      </c>
      <c r="F2061">
        <v>99</v>
      </c>
      <c r="G2061">
        <v>99</v>
      </c>
      <c r="H2061">
        <v>99</v>
      </c>
      <c r="I2061">
        <v>99</v>
      </c>
      <c r="J2061">
        <v>99</v>
      </c>
      <c r="K2061">
        <v>99</v>
      </c>
      <c r="L2061">
        <v>14</v>
      </c>
      <c r="M2061">
        <v>99</v>
      </c>
      <c r="N2061">
        <v>99</v>
      </c>
      <c r="O2061">
        <v>99</v>
      </c>
      <c r="P2061">
        <v>99</v>
      </c>
      <c r="R2061">
        <v>0</v>
      </c>
      <c r="AN2061">
        <v>99</v>
      </c>
      <c r="AO2061">
        <v>99</v>
      </c>
      <c r="AP2061">
        <v>10</v>
      </c>
      <c r="AQ2061">
        <v>99</v>
      </c>
    </row>
    <row r="2062" spans="1:43">
      <c r="A2062">
        <v>23</v>
      </c>
      <c r="B2062">
        <v>466</v>
      </c>
      <c r="C2062">
        <v>2024</v>
      </c>
      <c r="E2062">
        <v>99</v>
      </c>
      <c r="F2062">
        <v>99</v>
      </c>
      <c r="G2062">
        <v>99</v>
      </c>
      <c r="H2062">
        <v>99</v>
      </c>
      <c r="I2062">
        <v>99</v>
      </c>
      <c r="J2062">
        <v>99</v>
      </c>
      <c r="K2062">
        <v>99</v>
      </c>
      <c r="L2062">
        <v>14</v>
      </c>
      <c r="M2062">
        <v>99</v>
      </c>
      <c r="N2062">
        <v>99</v>
      </c>
      <c r="O2062">
        <v>99</v>
      </c>
      <c r="P2062">
        <v>99</v>
      </c>
      <c r="R2062">
        <v>0</v>
      </c>
      <c r="AN2062">
        <v>99</v>
      </c>
      <c r="AO2062">
        <v>99</v>
      </c>
      <c r="AP2062">
        <v>11</v>
      </c>
      <c r="AQ2062">
        <v>99</v>
      </c>
    </row>
    <row r="2063" spans="1:43">
      <c r="A2063">
        <v>23</v>
      </c>
      <c r="B2063">
        <v>467</v>
      </c>
      <c r="C2063">
        <v>2024</v>
      </c>
      <c r="E2063">
        <v>99</v>
      </c>
      <c r="F2063">
        <v>99</v>
      </c>
      <c r="G2063">
        <v>99</v>
      </c>
      <c r="H2063">
        <v>99</v>
      </c>
      <c r="I2063">
        <v>99</v>
      </c>
      <c r="J2063">
        <v>99</v>
      </c>
      <c r="K2063">
        <v>99</v>
      </c>
      <c r="L2063">
        <v>14</v>
      </c>
      <c r="M2063">
        <v>99</v>
      </c>
      <c r="N2063">
        <v>99</v>
      </c>
      <c r="O2063">
        <v>99</v>
      </c>
      <c r="P2063">
        <v>99</v>
      </c>
      <c r="R2063">
        <v>0</v>
      </c>
      <c r="AN2063">
        <v>99</v>
      </c>
      <c r="AO2063">
        <v>99</v>
      </c>
      <c r="AP2063">
        <v>12</v>
      </c>
      <c r="AQ2063">
        <v>99</v>
      </c>
    </row>
    <row r="2064" spans="1:43">
      <c r="A2064">
        <v>23</v>
      </c>
      <c r="B2064">
        <v>468</v>
      </c>
      <c r="C2064">
        <v>2024</v>
      </c>
      <c r="E2064">
        <v>99</v>
      </c>
      <c r="F2064">
        <v>99</v>
      </c>
      <c r="G2064">
        <v>99</v>
      </c>
      <c r="H2064">
        <v>99</v>
      </c>
      <c r="I2064">
        <v>99</v>
      </c>
      <c r="J2064">
        <v>99</v>
      </c>
      <c r="K2064">
        <v>99</v>
      </c>
      <c r="L2064">
        <v>14</v>
      </c>
      <c r="M2064">
        <v>99</v>
      </c>
      <c r="N2064">
        <v>99</v>
      </c>
      <c r="O2064">
        <v>99</v>
      </c>
      <c r="P2064">
        <v>99</v>
      </c>
      <c r="R2064">
        <v>0</v>
      </c>
      <c r="AN2064">
        <v>99</v>
      </c>
      <c r="AO2064">
        <v>99</v>
      </c>
      <c r="AP2064">
        <v>13</v>
      </c>
      <c r="AQ2064">
        <v>99</v>
      </c>
    </row>
    <row r="2065" spans="1:43">
      <c r="A2065">
        <v>23</v>
      </c>
      <c r="B2065">
        <v>469</v>
      </c>
      <c r="C2065">
        <v>2024</v>
      </c>
      <c r="E2065">
        <v>99</v>
      </c>
      <c r="F2065">
        <v>99</v>
      </c>
      <c r="G2065">
        <v>99</v>
      </c>
      <c r="H2065">
        <v>99</v>
      </c>
      <c r="I2065">
        <v>99</v>
      </c>
      <c r="J2065">
        <v>99</v>
      </c>
      <c r="K2065">
        <v>99</v>
      </c>
      <c r="L2065">
        <v>14</v>
      </c>
      <c r="M2065">
        <v>99</v>
      </c>
      <c r="N2065">
        <v>99</v>
      </c>
      <c r="O2065">
        <v>99</v>
      </c>
      <c r="P2065">
        <v>99</v>
      </c>
      <c r="R2065">
        <v>0</v>
      </c>
      <c r="AN2065">
        <v>99</v>
      </c>
      <c r="AO2065">
        <v>99</v>
      </c>
      <c r="AP2065">
        <v>14</v>
      </c>
      <c r="AQ2065">
        <v>99</v>
      </c>
    </row>
    <row r="2066" spans="1:43">
      <c r="A2066">
        <v>23</v>
      </c>
      <c r="B2066">
        <v>470</v>
      </c>
      <c r="C2066">
        <v>2024</v>
      </c>
      <c r="E2066">
        <v>99</v>
      </c>
      <c r="F2066">
        <v>99</v>
      </c>
      <c r="G2066">
        <v>99</v>
      </c>
      <c r="H2066">
        <v>99</v>
      </c>
      <c r="I2066">
        <v>99</v>
      </c>
      <c r="J2066">
        <v>99</v>
      </c>
      <c r="K2066">
        <v>99</v>
      </c>
      <c r="L2066">
        <v>14</v>
      </c>
      <c r="M2066">
        <v>99</v>
      </c>
      <c r="N2066">
        <v>99</v>
      </c>
      <c r="O2066">
        <v>99</v>
      </c>
      <c r="P2066">
        <v>99</v>
      </c>
      <c r="R2066">
        <v>0</v>
      </c>
      <c r="AN2066">
        <v>99</v>
      </c>
      <c r="AO2066">
        <v>99</v>
      </c>
      <c r="AP2066">
        <v>15</v>
      </c>
      <c r="AQ2066">
        <v>99</v>
      </c>
    </row>
    <row r="2067" spans="1:43">
      <c r="A2067">
        <v>23</v>
      </c>
      <c r="B2067">
        <v>471</v>
      </c>
      <c r="C2067">
        <v>2024</v>
      </c>
      <c r="E2067">
        <v>99</v>
      </c>
      <c r="F2067">
        <v>99</v>
      </c>
      <c r="G2067">
        <v>99</v>
      </c>
      <c r="H2067">
        <v>99</v>
      </c>
      <c r="I2067">
        <v>99</v>
      </c>
      <c r="J2067">
        <v>99</v>
      </c>
      <c r="K2067">
        <v>99</v>
      </c>
      <c r="L2067">
        <v>14</v>
      </c>
      <c r="M2067">
        <v>99</v>
      </c>
      <c r="N2067">
        <v>99</v>
      </c>
      <c r="O2067">
        <v>99</v>
      </c>
      <c r="P2067">
        <v>99</v>
      </c>
      <c r="R2067">
        <v>0</v>
      </c>
      <c r="AN2067">
        <v>99</v>
      </c>
      <c r="AO2067">
        <v>99</v>
      </c>
      <c r="AP2067">
        <v>16</v>
      </c>
      <c r="AQ2067">
        <v>99</v>
      </c>
    </row>
    <row r="2068" spans="1:43">
      <c r="A2068">
        <v>23</v>
      </c>
      <c r="B2068">
        <v>472</v>
      </c>
      <c r="C2068">
        <v>2024</v>
      </c>
      <c r="E2068">
        <v>99</v>
      </c>
      <c r="F2068">
        <v>99</v>
      </c>
      <c r="G2068">
        <v>99</v>
      </c>
      <c r="H2068">
        <v>99</v>
      </c>
      <c r="I2068">
        <v>99</v>
      </c>
      <c r="J2068">
        <v>99</v>
      </c>
      <c r="K2068">
        <v>99</v>
      </c>
      <c r="L2068">
        <v>14</v>
      </c>
      <c r="M2068">
        <v>99</v>
      </c>
      <c r="N2068">
        <v>99</v>
      </c>
      <c r="O2068">
        <v>99</v>
      </c>
      <c r="P2068">
        <v>99</v>
      </c>
      <c r="R2068">
        <v>0</v>
      </c>
      <c r="AN2068">
        <v>99</v>
      </c>
      <c r="AO2068">
        <v>99</v>
      </c>
      <c r="AP2068">
        <v>17</v>
      </c>
      <c r="AQ2068">
        <v>99</v>
      </c>
    </row>
    <row r="2069" spans="1:43">
      <c r="A2069">
        <v>23</v>
      </c>
      <c r="B2069">
        <v>473</v>
      </c>
      <c r="C2069">
        <v>2024</v>
      </c>
      <c r="E2069">
        <v>99</v>
      </c>
      <c r="F2069">
        <v>99</v>
      </c>
      <c r="G2069">
        <v>99</v>
      </c>
      <c r="H2069">
        <v>99</v>
      </c>
      <c r="I2069">
        <v>99</v>
      </c>
      <c r="J2069">
        <v>99</v>
      </c>
      <c r="K2069">
        <v>99</v>
      </c>
      <c r="L2069">
        <v>14</v>
      </c>
      <c r="M2069">
        <v>99</v>
      </c>
      <c r="N2069">
        <v>99</v>
      </c>
      <c r="O2069">
        <v>99</v>
      </c>
      <c r="P2069">
        <v>99</v>
      </c>
      <c r="R2069">
        <v>0</v>
      </c>
      <c r="AN2069">
        <v>99</v>
      </c>
      <c r="AO2069">
        <v>99</v>
      </c>
      <c r="AP2069">
        <v>21</v>
      </c>
      <c r="AQ2069">
        <v>99</v>
      </c>
    </row>
    <row r="2070" spans="1:43">
      <c r="A2070">
        <v>23</v>
      </c>
      <c r="B2070">
        <v>474</v>
      </c>
      <c r="C2070">
        <v>2024</v>
      </c>
      <c r="E2070">
        <v>99</v>
      </c>
      <c r="F2070">
        <v>99</v>
      </c>
      <c r="G2070">
        <v>99</v>
      </c>
      <c r="H2070">
        <v>99</v>
      </c>
      <c r="I2070">
        <v>99</v>
      </c>
      <c r="J2070">
        <v>99</v>
      </c>
      <c r="K2070">
        <v>99</v>
      </c>
      <c r="L2070">
        <v>14</v>
      </c>
      <c r="M2070">
        <v>99</v>
      </c>
      <c r="N2070">
        <v>99</v>
      </c>
      <c r="O2070">
        <v>99</v>
      </c>
      <c r="P2070">
        <v>99</v>
      </c>
      <c r="R2070">
        <v>0</v>
      </c>
      <c r="AN2070">
        <v>99</v>
      </c>
      <c r="AO2070">
        <v>99</v>
      </c>
      <c r="AP2070">
        <v>22</v>
      </c>
      <c r="AQ2070">
        <v>99</v>
      </c>
    </row>
    <row r="2071" spans="1:43">
      <c r="A2071">
        <v>23</v>
      </c>
      <c r="B2071">
        <v>475</v>
      </c>
      <c r="C2071">
        <v>2024</v>
      </c>
      <c r="E2071">
        <v>99</v>
      </c>
      <c r="F2071">
        <v>99</v>
      </c>
      <c r="G2071">
        <v>99</v>
      </c>
      <c r="H2071">
        <v>99</v>
      </c>
      <c r="I2071">
        <v>99</v>
      </c>
      <c r="J2071">
        <v>99</v>
      </c>
      <c r="K2071">
        <v>99</v>
      </c>
      <c r="L2071">
        <v>14</v>
      </c>
      <c r="M2071">
        <v>99</v>
      </c>
      <c r="N2071">
        <v>99</v>
      </c>
      <c r="O2071">
        <v>99</v>
      </c>
      <c r="P2071">
        <v>99</v>
      </c>
      <c r="R2071">
        <v>0</v>
      </c>
      <c r="AN2071">
        <v>99</v>
      </c>
      <c r="AO2071">
        <v>99</v>
      </c>
      <c r="AP2071">
        <v>23</v>
      </c>
      <c r="AQ2071">
        <v>99</v>
      </c>
    </row>
    <row r="2072" spans="1:43">
      <c r="A2072">
        <v>23</v>
      </c>
      <c r="B2072">
        <v>476</v>
      </c>
      <c r="C2072">
        <v>2024</v>
      </c>
      <c r="E2072">
        <v>99</v>
      </c>
      <c r="F2072">
        <v>99</v>
      </c>
      <c r="G2072">
        <v>99</v>
      </c>
      <c r="H2072">
        <v>99</v>
      </c>
      <c r="I2072">
        <v>99</v>
      </c>
      <c r="J2072">
        <v>99</v>
      </c>
      <c r="K2072">
        <v>99</v>
      </c>
      <c r="L2072">
        <v>14</v>
      </c>
      <c r="M2072">
        <v>99</v>
      </c>
      <c r="N2072">
        <v>99</v>
      </c>
      <c r="O2072">
        <v>99</v>
      </c>
      <c r="P2072">
        <v>99</v>
      </c>
      <c r="R2072">
        <v>0</v>
      </c>
      <c r="AN2072">
        <v>99</v>
      </c>
      <c r="AO2072">
        <v>99</v>
      </c>
      <c r="AP2072">
        <v>24</v>
      </c>
      <c r="AQ2072">
        <v>99</v>
      </c>
    </row>
    <row r="2073" spans="1:43">
      <c r="A2073">
        <v>23</v>
      </c>
      <c r="B2073">
        <v>477</v>
      </c>
      <c r="C2073">
        <v>2024</v>
      </c>
      <c r="E2073">
        <v>99</v>
      </c>
      <c r="F2073">
        <v>99</v>
      </c>
      <c r="G2073">
        <v>99</v>
      </c>
      <c r="H2073">
        <v>99</v>
      </c>
      <c r="I2073">
        <v>99</v>
      </c>
      <c r="J2073">
        <v>99</v>
      </c>
      <c r="K2073">
        <v>99</v>
      </c>
      <c r="L2073">
        <v>14</v>
      </c>
      <c r="M2073">
        <v>99</v>
      </c>
      <c r="N2073">
        <v>99</v>
      </c>
      <c r="O2073">
        <v>99</v>
      </c>
      <c r="P2073">
        <v>99</v>
      </c>
      <c r="R2073">
        <v>0</v>
      </c>
      <c r="AN2073">
        <v>99</v>
      </c>
      <c r="AO2073">
        <v>99</v>
      </c>
      <c r="AP2073">
        <v>25</v>
      </c>
      <c r="AQ2073">
        <v>99</v>
      </c>
    </row>
    <row r="2074" spans="1:43">
      <c r="A2074">
        <v>23</v>
      </c>
      <c r="B2074">
        <v>478</v>
      </c>
      <c r="C2074">
        <v>2024</v>
      </c>
      <c r="E2074">
        <v>99</v>
      </c>
      <c r="F2074">
        <v>99</v>
      </c>
      <c r="G2074">
        <v>99</v>
      </c>
      <c r="H2074">
        <v>99</v>
      </c>
      <c r="I2074">
        <v>99</v>
      </c>
      <c r="J2074">
        <v>99</v>
      </c>
      <c r="K2074">
        <v>99</v>
      </c>
      <c r="L2074">
        <v>14</v>
      </c>
      <c r="M2074">
        <v>99</v>
      </c>
      <c r="N2074">
        <v>99</v>
      </c>
      <c r="O2074">
        <v>99</v>
      </c>
      <c r="P2074">
        <v>99</v>
      </c>
      <c r="R2074">
        <v>0</v>
      </c>
      <c r="AN2074">
        <v>99</v>
      </c>
      <c r="AO2074">
        <v>99</v>
      </c>
      <c r="AP2074">
        <v>26</v>
      </c>
      <c r="AQ2074">
        <v>99</v>
      </c>
    </row>
    <row r="2075" spans="1:43">
      <c r="A2075">
        <v>23</v>
      </c>
      <c r="B2075">
        <v>479</v>
      </c>
      <c r="C2075">
        <v>2024</v>
      </c>
      <c r="E2075">
        <v>99</v>
      </c>
      <c r="F2075">
        <v>99</v>
      </c>
      <c r="G2075">
        <v>99</v>
      </c>
      <c r="H2075">
        <v>99</v>
      </c>
      <c r="I2075">
        <v>99</v>
      </c>
      <c r="J2075">
        <v>99</v>
      </c>
      <c r="K2075">
        <v>99</v>
      </c>
      <c r="L2075">
        <v>14</v>
      </c>
      <c r="M2075">
        <v>99</v>
      </c>
      <c r="N2075">
        <v>99</v>
      </c>
      <c r="O2075">
        <v>99</v>
      </c>
      <c r="P2075">
        <v>99</v>
      </c>
      <c r="R2075">
        <v>0</v>
      </c>
      <c r="AN2075">
        <v>99</v>
      </c>
      <c r="AO2075">
        <v>99</v>
      </c>
      <c r="AP2075">
        <v>27</v>
      </c>
      <c r="AQ2075">
        <v>99</v>
      </c>
    </row>
    <row r="2076" spans="1:43">
      <c r="A2076">
        <v>23</v>
      </c>
      <c r="B2076">
        <v>480</v>
      </c>
      <c r="C2076">
        <v>2024</v>
      </c>
      <c r="E2076">
        <v>99</v>
      </c>
      <c r="F2076">
        <v>99</v>
      </c>
      <c r="G2076">
        <v>99</v>
      </c>
      <c r="H2076">
        <v>99</v>
      </c>
      <c r="I2076">
        <v>99</v>
      </c>
      <c r="J2076">
        <v>99</v>
      </c>
      <c r="K2076">
        <v>99</v>
      </c>
      <c r="L2076">
        <v>14</v>
      </c>
      <c r="M2076">
        <v>99</v>
      </c>
      <c r="N2076">
        <v>99</v>
      </c>
      <c r="O2076">
        <v>99</v>
      </c>
      <c r="P2076">
        <v>99</v>
      </c>
      <c r="R2076">
        <v>0</v>
      </c>
      <c r="AN2076">
        <v>99</v>
      </c>
      <c r="AO2076">
        <v>99</v>
      </c>
      <c r="AP2076">
        <v>28</v>
      </c>
      <c r="AQ2076">
        <v>99</v>
      </c>
    </row>
    <row r="2077" spans="1:43">
      <c r="A2077">
        <v>23</v>
      </c>
      <c r="B2077">
        <v>481</v>
      </c>
      <c r="C2077">
        <v>2024</v>
      </c>
      <c r="E2077">
        <v>99</v>
      </c>
      <c r="F2077">
        <v>99</v>
      </c>
      <c r="G2077">
        <v>99</v>
      </c>
      <c r="H2077">
        <v>99</v>
      </c>
      <c r="I2077">
        <v>99</v>
      </c>
      <c r="J2077">
        <v>99</v>
      </c>
      <c r="K2077">
        <v>99</v>
      </c>
      <c r="L2077">
        <v>14</v>
      </c>
      <c r="M2077">
        <v>99</v>
      </c>
      <c r="N2077">
        <v>99</v>
      </c>
      <c r="O2077">
        <v>99</v>
      </c>
      <c r="P2077">
        <v>99</v>
      </c>
      <c r="R2077">
        <v>0</v>
      </c>
      <c r="AN2077">
        <v>99</v>
      </c>
      <c r="AO2077">
        <v>99</v>
      </c>
      <c r="AP2077">
        <v>29</v>
      </c>
      <c r="AQ2077">
        <v>99</v>
      </c>
    </row>
    <row r="2078" spans="1:43">
      <c r="A2078">
        <v>23</v>
      </c>
      <c r="B2078">
        <v>482</v>
      </c>
      <c r="C2078">
        <v>2024</v>
      </c>
      <c r="E2078">
        <v>99</v>
      </c>
      <c r="F2078">
        <v>99</v>
      </c>
      <c r="G2078">
        <v>99</v>
      </c>
      <c r="H2078">
        <v>99</v>
      </c>
      <c r="I2078">
        <v>99</v>
      </c>
      <c r="J2078">
        <v>99</v>
      </c>
      <c r="K2078">
        <v>99</v>
      </c>
      <c r="L2078">
        <v>14</v>
      </c>
      <c r="M2078">
        <v>99</v>
      </c>
      <c r="N2078">
        <v>99</v>
      </c>
      <c r="O2078">
        <v>99</v>
      </c>
      <c r="P2078">
        <v>99</v>
      </c>
      <c r="R2078">
        <v>0</v>
      </c>
      <c r="AN2078">
        <v>99</v>
      </c>
      <c r="AO2078">
        <v>99</v>
      </c>
      <c r="AP2078">
        <v>30</v>
      </c>
      <c r="AQ2078">
        <v>99</v>
      </c>
    </row>
    <row r="2079" spans="1:43">
      <c r="A2079">
        <v>23</v>
      </c>
      <c r="B2079">
        <v>483</v>
      </c>
      <c r="C2079">
        <v>2024</v>
      </c>
      <c r="E2079">
        <v>99</v>
      </c>
      <c r="F2079">
        <v>99</v>
      </c>
      <c r="G2079">
        <v>99</v>
      </c>
      <c r="H2079">
        <v>99</v>
      </c>
      <c r="I2079">
        <v>99</v>
      </c>
      <c r="J2079">
        <v>99</v>
      </c>
      <c r="K2079">
        <v>99</v>
      </c>
      <c r="L2079">
        <v>14</v>
      </c>
      <c r="M2079">
        <v>99</v>
      </c>
      <c r="N2079">
        <v>99</v>
      </c>
      <c r="O2079">
        <v>99</v>
      </c>
      <c r="P2079">
        <v>99</v>
      </c>
      <c r="R2079">
        <v>0</v>
      </c>
      <c r="AN2079">
        <v>99</v>
      </c>
      <c r="AO2079">
        <v>99</v>
      </c>
      <c r="AP2079">
        <v>31</v>
      </c>
      <c r="AQ2079">
        <v>99</v>
      </c>
    </row>
    <row r="2080" spans="1:43">
      <c r="A2080">
        <v>23</v>
      </c>
      <c r="B2080">
        <v>484</v>
      </c>
      <c r="C2080">
        <v>2024</v>
      </c>
      <c r="E2080">
        <v>99</v>
      </c>
      <c r="F2080">
        <v>99</v>
      </c>
      <c r="G2080">
        <v>99</v>
      </c>
      <c r="H2080">
        <v>99</v>
      </c>
      <c r="I2080">
        <v>99</v>
      </c>
      <c r="J2080">
        <v>99</v>
      </c>
      <c r="K2080">
        <v>99</v>
      </c>
      <c r="L2080">
        <v>14</v>
      </c>
      <c r="M2080">
        <v>99</v>
      </c>
      <c r="N2080">
        <v>99</v>
      </c>
      <c r="O2080">
        <v>99</v>
      </c>
      <c r="P2080">
        <v>99</v>
      </c>
      <c r="R2080">
        <v>0</v>
      </c>
      <c r="AN2080">
        <v>99</v>
      </c>
      <c r="AO2080">
        <v>99</v>
      </c>
      <c r="AP2080">
        <v>32</v>
      </c>
      <c r="AQ2080">
        <v>99</v>
      </c>
    </row>
    <row r="2081" spans="1:43">
      <c r="A2081">
        <v>23</v>
      </c>
      <c r="B2081">
        <v>485</v>
      </c>
      <c r="C2081">
        <v>2024</v>
      </c>
      <c r="E2081">
        <v>99</v>
      </c>
      <c r="F2081">
        <v>99</v>
      </c>
      <c r="G2081">
        <v>99</v>
      </c>
      <c r="H2081">
        <v>99</v>
      </c>
      <c r="I2081">
        <v>99</v>
      </c>
      <c r="J2081">
        <v>99</v>
      </c>
      <c r="K2081">
        <v>99</v>
      </c>
      <c r="L2081">
        <v>14</v>
      </c>
      <c r="M2081">
        <v>99</v>
      </c>
      <c r="N2081">
        <v>99</v>
      </c>
      <c r="O2081">
        <v>99</v>
      </c>
      <c r="P2081">
        <v>99</v>
      </c>
      <c r="R2081">
        <v>0</v>
      </c>
      <c r="AN2081">
        <v>99</v>
      </c>
      <c r="AO2081">
        <v>99</v>
      </c>
      <c r="AP2081">
        <v>33</v>
      </c>
      <c r="AQ2081">
        <v>99</v>
      </c>
    </row>
    <row r="2082" spans="1:43">
      <c r="A2082">
        <v>23</v>
      </c>
      <c r="B2082">
        <v>486</v>
      </c>
      <c r="C2082">
        <v>2024</v>
      </c>
      <c r="E2082">
        <v>99</v>
      </c>
      <c r="F2082">
        <v>99</v>
      </c>
      <c r="G2082">
        <v>99</v>
      </c>
      <c r="H2082">
        <v>99</v>
      </c>
      <c r="I2082">
        <v>99</v>
      </c>
      <c r="J2082">
        <v>99</v>
      </c>
      <c r="K2082">
        <v>99</v>
      </c>
      <c r="L2082">
        <v>14</v>
      </c>
      <c r="M2082">
        <v>99</v>
      </c>
      <c r="N2082">
        <v>99</v>
      </c>
      <c r="O2082">
        <v>99</v>
      </c>
      <c r="P2082">
        <v>99</v>
      </c>
      <c r="R2082">
        <v>0</v>
      </c>
      <c r="AN2082">
        <v>99</v>
      </c>
      <c r="AO2082">
        <v>99</v>
      </c>
      <c r="AP2082">
        <v>34</v>
      </c>
      <c r="AQ2082">
        <v>99</v>
      </c>
    </row>
    <row r="2083" spans="1:43">
      <c r="A2083">
        <v>23</v>
      </c>
      <c r="B2083">
        <v>487</v>
      </c>
      <c r="C2083">
        <v>2024</v>
      </c>
      <c r="E2083">
        <v>99</v>
      </c>
      <c r="F2083">
        <v>99</v>
      </c>
      <c r="G2083">
        <v>99</v>
      </c>
      <c r="H2083">
        <v>99</v>
      </c>
      <c r="I2083">
        <v>99</v>
      </c>
      <c r="J2083">
        <v>99</v>
      </c>
      <c r="K2083">
        <v>99</v>
      </c>
      <c r="L2083">
        <v>14</v>
      </c>
      <c r="M2083">
        <v>99</v>
      </c>
      <c r="N2083">
        <v>99</v>
      </c>
      <c r="O2083">
        <v>99</v>
      </c>
      <c r="P2083">
        <v>99</v>
      </c>
      <c r="R2083">
        <v>0</v>
      </c>
      <c r="AN2083">
        <v>99</v>
      </c>
      <c r="AO2083">
        <v>99</v>
      </c>
      <c r="AP2083">
        <v>39</v>
      </c>
      <c r="AQ2083">
        <v>99</v>
      </c>
    </row>
    <row r="2084" spans="1:43">
      <c r="A2084">
        <v>23</v>
      </c>
      <c r="B2084">
        <v>488</v>
      </c>
      <c r="C2084">
        <v>2024</v>
      </c>
      <c r="E2084">
        <v>99</v>
      </c>
      <c r="F2084">
        <v>99</v>
      </c>
      <c r="G2084">
        <v>99</v>
      </c>
      <c r="H2084">
        <v>99</v>
      </c>
      <c r="I2084">
        <v>99</v>
      </c>
      <c r="J2084">
        <v>99</v>
      </c>
      <c r="K2084">
        <v>99</v>
      </c>
      <c r="L2084">
        <v>14</v>
      </c>
      <c r="M2084">
        <v>99</v>
      </c>
      <c r="N2084">
        <v>99</v>
      </c>
      <c r="O2084">
        <v>99</v>
      </c>
      <c r="P2084">
        <v>99</v>
      </c>
      <c r="R2084">
        <v>0</v>
      </c>
      <c r="AN2084">
        <v>99</v>
      </c>
      <c r="AO2084">
        <v>99</v>
      </c>
      <c r="AP2084">
        <v>40</v>
      </c>
      <c r="AQ2084">
        <v>99</v>
      </c>
    </row>
    <row r="2085" spans="1:43">
      <c r="A2085">
        <v>23</v>
      </c>
      <c r="B2085">
        <v>489</v>
      </c>
      <c r="C2085">
        <v>2024</v>
      </c>
      <c r="E2085">
        <v>99</v>
      </c>
      <c r="F2085">
        <v>99</v>
      </c>
      <c r="G2085">
        <v>99</v>
      </c>
      <c r="H2085">
        <v>99</v>
      </c>
      <c r="I2085">
        <v>99</v>
      </c>
      <c r="J2085">
        <v>99</v>
      </c>
      <c r="K2085">
        <v>99</v>
      </c>
      <c r="L2085">
        <v>14</v>
      </c>
      <c r="M2085">
        <v>99</v>
      </c>
      <c r="N2085">
        <v>99</v>
      </c>
      <c r="O2085">
        <v>99</v>
      </c>
      <c r="P2085">
        <v>99</v>
      </c>
      <c r="R2085">
        <v>0</v>
      </c>
      <c r="AN2085">
        <v>99</v>
      </c>
      <c r="AO2085">
        <v>99</v>
      </c>
      <c r="AP2085">
        <v>98</v>
      </c>
      <c r="AQ2085">
        <v>99</v>
      </c>
    </row>
    <row r="2086" spans="1:43">
      <c r="A2086">
        <v>23</v>
      </c>
      <c r="B2086">
        <v>490</v>
      </c>
      <c r="C2086">
        <v>2024</v>
      </c>
      <c r="E2086">
        <v>99</v>
      </c>
      <c r="F2086">
        <v>99</v>
      </c>
      <c r="G2086">
        <v>99</v>
      </c>
      <c r="H2086">
        <v>99</v>
      </c>
      <c r="I2086">
        <v>99</v>
      </c>
      <c r="J2086">
        <v>99</v>
      </c>
      <c r="K2086">
        <v>99</v>
      </c>
      <c r="L2086">
        <v>14</v>
      </c>
      <c r="M2086">
        <v>99</v>
      </c>
      <c r="N2086">
        <v>99</v>
      </c>
      <c r="O2086">
        <v>99</v>
      </c>
      <c r="P2086">
        <v>99</v>
      </c>
      <c r="R2086">
        <v>0</v>
      </c>
      <c r="AN2086">
        <v>99</v>
      </c>
      <c r="AO2086">
        <v>99</v>
      </c>
      <c r="AP2086">
        <v>99</v>
      </c>
      <c r="AQ2086">
        <v>99</v>
      </c>
    </row>
    <row r="2087" spans="1:43">
      <c r="A2087">
        <v>23</v>
      </c>
      <c r="B2087">
        <v>491</v>
      </c>
      <c r="C2087">
        <v>2024</v>
      </c>
      <c r="E2087">
        <v>99</v>
      </c>
      <c r="F2087">
        <v>99</v>
      </c>
      <c r="G2087">
        <v>99</v>
      </c>
      <c r="H2087">
        <v>99</v>
      </c>
      <c r="I2087">
        <v>99</v>
      </c>
      <c r="J2087">
        <v>99</v>
      </c>
      <c r="K2087">
        <v>99</v>
      </c>
      <c r="L2087">
        <v>15</v>
      </c>
      <c r="M2087">
        <v>99</v>
      </c>
      <c r="N2087">
        <v>99</v>
      </c>
      <c r="O2087">
        <v>99</v>
      </c>
      <c r="P2087">
        <v>99</v>
      </c>
      <c r="R2087">
        <v>0</v>
      </c>
      <c r="AN2087">
        <v>99</v>
      </c>
      <c r="AO2087">
        <v>99</v>
      </c>
      <c r="AP2087">
        <v>1</v>
      </c>
      <c r="AQ2087">
        <v>99</v>
      </c>
    </row>
    <row r="2088" spans="1:43">
      <c r="A2088">
        <v>23</v>
      </c>
      <c r="B2088">
        <v>492</v>
      </c>
      <c r="C2088">
        <v>2024</v>
      </c>
      <c r="E2088">
        <v>99</v>
      </c>
      <c r="F2088">
        <v>99</v>
      </c>
      <c r="G2088">
        <v>99</v>
      </c>
      <c r="H2088">
        <v>99</v>
      </c>
      <c r="I2088">
        <v>99</v>
      </c>
      <c r="J2088">
        <v>99</v>
      </c>
      <c r="K2088">
        <v>99</v>
      </c>
      <c r="L2088">
        <v>15</v>
      </c>
      <c r="M2088">
        <v>99</v>
      </c>
      <c r="N2088">
        <v>99</v>
      </c>
      <c r="O2088">
        <v>99</v>
      </c>
      <c r="P2088">
        <v>99</v>
      </c>
      <c r="R2088">
        <v>0</v>
      </c>
      <c r="AN2088">
        <v>99</v>
      </c>
      <c r="AO2088">
        <v>99</v>
      </c>
      <c r="AP2088">
        <v>2</v>
      </c>
      <c r="AQ2088">
        <v>99</v>
      </c>
    </row>
    <row r="2089" spans="1:43">
      <c r="A2089">
        <v>23</v>
      </c>
      <c r="B2089">
        <v>493</v>
      </c>
      <c r="C2089">
        <v>2024</v>
      </c>
      <c r="E2089">
        <v>99</v>
      </c>
      <c r="F2089">
        <v>99</v>
      </c>
      <c r="G2089">
        <v>99</v>
      </c>
      <c r="H2089">
        <v>99</v>
      </c>
      <c r="I2089">
        <v>99</v>
      </c>
      <c r="J2089">
        <v>99</v>
      </c>
      <c r="K2089">
        <v>99</v>
      </c>
      <c r="L2089">
        <v>15</v>
      </c>
      <c r="M2089">
        <v>99</v>
      </c>
      <c r="N2089">
        <v>99</v>
      </c>
      <c r="O2089">
        <v>99</v>
      </c>
      <c r="P2089">
        <v>99</v>
      </c>
      <c r="R2089">
        <v>0</v>
      </c>
      <c r="AN2089">
        <v>99</v>
      </c>
      <c r="AO2089">
        <v>99</v>
      </c>
      <c r="AP2089">
        <v>3</v>
      </c>
      <c r="AQ2089">
        <v>99</v>
      </c>
    </row>
    <row r="2090" spans="1:43">
      <c r="A2090">
        <v>23</v>
      </c>
      <c r="B2090">
        <v>494</v>
      </c>
      <c r="C2090">
        <v>2024</v>
      </c>
      <c r="E2090">
        <v>99</v>
      </c>
      <c r="F2090">
        <v>99</v>
      </c>
      <c r="G2090">
        <v>99</v>
      </c>
      <c r="H2090">
        <v>99</v>
      </c>
      <c r="I2090">
        <v>99</v>
      </c>
      <c r="J2090">
        <v>99</v>
      </c>
      <c r="K2090">
        <v>99</v>
      </c>
      <c r="L2090">
        <v>15</v>
      </c>
      <c r="M2090">
        <v>99</v>
      </c>
      <c r="N2090">
        <v>99</v>
      </c>
      <c r="O2090">
        <v>99</v>
      </c>
      <c r="P2090">
        <v>99</v>
      </c>
      <c r="R2090">
        <v>0</v>
      </c>
      <c r="AN2090">
        <v>99</v>
      </c>
      <c r="AO2090">
        <v>99</v>
      </c>
      <c r="AP2090">
        <v>4</v>
      </c>
      <c r="AQ2090">
        <v>99</v>
      </c>
    </row>
    <row r="2091" spans="1:43">
      <c r="A2091">
        <v>23</v>
      </c>
      <c r="B2091">
        <v>495</v>
      </c>
      <c r="C2091">
        <v>2024</v>
      </c>
      <c r="E2091">
        <v>99</v>
      </c>
      <c r="F2091">
        <v>99</v>
      </c>
      <c r="G2091">
        <v>99</v>
      </c>
      <c r="H2091">
        <v>99</v>
      </c>
      <c r="I2091">
        <v>99</v>
      </c>
      <c r="J2091">
        <v>99</v>
      </c>
      <c r="K2091">
        <v>99</v>
      </c>
      <c r="L2091">
        <v>15</v>
      </c>
      <c r="M2091">
        <v>99</v>
      </c>
      <c r="N2091">
        <v>99</v>
      </c>
      <c r="O2091">
        <v>99</v>
      </c>
      <c r="P2091">
        <v>99</v>
      </c>
      <c r="R2091">
        <v>0</v>
      </c>
      <c r="AN2091">
        <v>99</v>
      </c>
      <c r="AO2091">
        <v>99</v>
      </c>
      <c r="AP2091">
        <v>5</v>
      </c>
      <c r="AQ2091">
        <v>99</v>
      </c>
    </row>
    <row r="2092" spans="1:43">
      <c r="A2092">
        <v>23</v>
      </c>
      <c r="B2092">
        <v>496</v>
      </c>
      <c r="C2092">
        <v>2024</v>
      </c>
      <c r="E2092">
        <v>99</v>
      </c>
      <c r="F2092">
        <v>99</v>
      </c>
      <c r="G2092">
        <v>99</v>
      </c>
      <c r="H2092">
        <v>99</v>
      </c>
      <c r="I2092">
        <v>99</v>
      </c>
      <c r="J2092">
        <v>99</v>
      </c>
      <c r="K2092">
        <v>99</v>
      </c>
      <c r="L2092">
        <v>15</v>
      </c>
      <c r="M2092">
        <v>99</v>
      </c>
      <c r="N2092">
        <v>99</v>
      </c>
      <c r="O2092">
        <v>99</v>
      </c>
      <c r="P2092">
        <v>99</v>
      </c>
      <c r="R2092">
        <v>0</v>
      </c>
      <c r="AN2092">
        <v>99</v>
      </c>
      <c r="AO2092">
        <v>99</v>
      </c>
      <c r="AP2092">
        <v>6</v>
      </c>
      <c r="AQ2092">
        <v>99</v>
      </c>
    </row>
    <row r="2093" spans="1:43">
      <c r="A2093">
        <v>23</v>
      </c>
      <c r="B2093">
        <v>497</v>
      </c>
      <c r="C2093">
        <v>2024</v>
      </c>
      <c r="E2093">
        <v>99</v>
      </c>
      <c r="F2093">
        <v>99</v>
      </c>
      <c r="G2093">
        <v>99</v>
      </c>
      <c r="H2093">
        <v>99</v>
      </c>
      <c r="I2093">
        <v>99</v>
      </c>
      <c r="J2093">
        <v>99</v>
      </c>
      <c r="K2093">
        <v>99</v>
      </c>
      <c r="L2093">
        <v>15</v>
      </c>
      <c r="M2093">
        <v>99</v>
      </c>
      <c r="N2093">
        <v>99</v>
      </c>
      <c r="O2093">
        <v>99</v>
      </c>
      <c r="P2093">
        <v>99</v>
      </c>
      <c r="R2093">
        <v>0</v>
      </c>
      <c r="AN2093">
        <v>99</v>
      </c>
      <c r="AO2093">
        <v>99</v>
      </c>
      <c r="AP2093">
        <v>7</v>
      </c>
      <c r="AQ2093">
        <v>99</v>
      </c>
    </row>
    <row r="2094" spans="1:43">
      <c r="A2094">
        <v>23</v>
      </c>
      <c r="B2094">
        <v>498</v>
      </c>
      <c r="C2094">
        <v>2024</v>
      </c>
      <c r="E2094">
        <v>99</v>
      </c>
      <c r="F2094">
        <v>99</v>
      </c>
      <c r="G2094">
        <v>99</v>
      </c>
      <c r="H2094">
        <v>99</v>
      </c>
      <c r="I2094">
        <v>99</v>
      </c>
      <c r="J2094">
        <v>99</v>
      </c>
      <c r="K2094">
        <v>99</v>
      </c>
      <c r="L2094">
        <v>15</v>
      </c>
      <c r="M2094">
        <v>99</v>
      </c>
      <c r="N2094">
        <v>99</v>
      </c>
      <c r="O2094">
        <v>99</v>
      </c>
      <c r="P2094">
        <v>99</v>
      </c>
      <c r="R2094">
        <v>0</v>
      </c>
      <c r="AN2094">
        <v>99</v>
      </c>
      <c r="AO2094">
        <v>99</v>
      </c>
      <c r="AP2094">
        <v>8</v>
      </c>
      <c r="AQ2094">
        <v>99</v>
      </c>
    </row>
    <row r="2095" spans="1:43">
      <c r="A2095">
        <v>23</v>
      </c>
      <c r="B2095">
        <v>499</v>
      </c>
      <c r="C2095">
        <v>2024</v>
      </c>
      <c r="E2095">
        <v>99</v>
      </c>
      <c r="F2095">
        <v>99</v>
      </c>
      <c r="G2095">
        <v>99</v>
      </c>
      <c r="H2095">
        <v>99</v>
      </c>
      <c r="I2095">
        <v>99</v>
      </c>
      <c r="J2095">
        <v>99</v>
      </c>
      <c r="K2095">
        <v>99</v>
      </c>
      <c r="L2095">
        <v>15</v>
      </c>
      <c r="M2095">
        <v>99</v>
      </c>
      <c r="N2095">
        <v>99</v>
      </c>
      <c r="O2095">
        <v>99</v>
      </c>
      <c r="P2095">
        <v>99</v>
      </c>
      <c r="R2095">
        <v>0</v>
      </c>
      <c r="AN2095">
        <v>99</v>
      </c>
      <c r="AO2095">
        <v>99</v>
      </c>
      <c r="AP2095">
        <v>9</v>
      </c>
      <c r="AQ2095">
        <v>99</v>
      </c>
    </row>
    <row r="2096" spans="1:43">
      <c r="A2096">
        <v>23</v>
      </c>
      <c r="B2096">
        <v>500</v>
      </c>
      <c r="C2096">
        <v>2024</v>
      </c>
      <c r="E2096">
        <v>99</v>
      </c>
      <c r="F2096">
        <v>99</v>
      </c>
      <c r="G2096">
        <v>99</v>
      </c>
      <c r="H2096">
        <v>99</v>
      </c>
      <c r="I2096">
        <v>99</v>
      </c>
      <c r="J2096">
        <v>99</v>
      </c>
      <c r="K2096">
        <v>99</v>
      </c>
      <c r="L2096">
        <v>15</v>
      </c>
      <c r="M2096">
        <v>99</v>
      </c>
      <c r="N2096">
        <v>99</v>
      </c>
      <c r="O2096">
        <v>99</v>
      </c>
      <c r="P2096">
        <v>99</v>
      </c>
      <c r="R2096">
        <v>0</v>
      </c>
      <c r="AN2096">
        <v>99</v>
      </c>
      <c r="AO2096">
        <v>99</v>
      </c>
      <c r="AP2096">
        <v>10</v>
      </c>
      <c r="AQ2096">
        <v>99</v>
      </c>
    </row>
    <row r="2097" spans="1:43">
      <c r="A2097">
        <v>23</v>
      </c>
      <c r="B2097">
        <v>501</v>
      </c>
      <c r="C2097">
        <v>2024</v>
      </c>
      <c r="E2097">
        <v>99</v>
      </c>
      <c r="F2097">
        <v>99</v>
      </c>
      <c r="G2097">
        <v>99</v>
      </c>
      <c r="H2097">
        <v>99</v>
      </c>
      <c r="I2097">
        <v>99</v>
      </c>
      <c r="J2097">
        <v>99</v>
      </c>
      <c r="K2097">
        <v>99</v>
      </c>
      <c r="L2097">
        <v>15</v>
      </c>
      <c r="M2097">
        <v>99</v>
      </c>
      <c r="N2097">
        <v>99</v>
      </c>
      <c r="O2097">
        <v>99</v>
      </c>
      <c r="P2097">
        <v>99</v>
      </c>
      <c r="R2097">
        <v>0</v>
      </c>
      <c r="AN2097">
        <v>99</v>
      </c>
      <c r="AO2097">
        <v>99</v>
      </c>
      <c r="AP2097">
        <v>11</v>
      </c>
      <c r="AQ2097">
        <v>99</v>
      </c>
    </row>
    <row r="2098" spans="1:43">
      <c r="A2098">
        <v>23</v>
      </c>
      <c r="B2098">
        <v>502</v>
      </c>
      <c r="C2098">
        <v>2024</v>
      </c>
      <c r="E2098">
        <v>99</v>
      </c>
      <c r="F2098">
        <v>99</v>
      </c>
      <c r="G2098">
        <v>99</v>
      </c>
      <c r="H2098">
        <v>99</v>
      </c>
      <c r="I2098">
        <v>99</v>
      </c>
      <c r="J2098">
        <v>99</v>
      </c>
      <c r="K2098">
        <v>99</v>
      </c>
      <c r="L2098">
        <v>15</v>
      </c>
      <c r="M2098">
        <v>99</v>
      </c>
      <c r="N2098">
        <v>99</v>
      </c>
      <c r="O2098">
        <v>99</v>
      </c>
      <c r="P2098">
        <v>99</v>
      </c>
      <c r="R2098">
        <v>0</v>
      </c>
      <c r="AN2098">
        <v>99</v>
      </c>
      <c r="AO2098">
        <v>99</v>
      </c>
      <c r="AP2098">
        <v>12</v>
      </c>
      <c r="AQ2098">
        <v>99</v>
      </c>
    </row>
    <row r="2099" spans="1:43">
      <c r="A2099">
        <v>23</v>
      </c>
      <c r="B2099">
        <v>503</v>
      </c>
      <c r="C2099">
        <v>2024</v>
      </c>
      <c r="E2099">
        <v>99</v>
      </c>
      <c r="F2099">
        <v>99</v>
      </c>
      <c r="G2099">
        <v>99</v>
      </c>
      <c r="H2099">
        <v>99</v>
      </c>
      <c r="I2099">
        <v>99</v>
      </c>
      <c r="J2099">
        <v>99</v>
      </c>
      <c r="K2099">
        <v>99</v>
      </c>
      <c r="L2099">
        <v>15</v>
      </c>
      <c r="M2099">
        <v>99</v>
      </c>
      <c r="N2099">
        <v>99</v>
      </c>
      <c r="O2099">
        <v>99</v>
      </c>
      <c r="P2099">
        <v>99</v>
      </c>
      <c r="R2099">
        <v>0</v>
      </c>
      <c r="AN2099">
        <v>99</v>
      </c>
      <c r="AO2099">
        <v>99</v>
      </c>
      <c r="AP2099">
        <v>13</v>
      </c>
      <c r="AQ2099">
        <v>99</v>
      </c>
    </row>
    <row r="2100" spans="1:43">
      <c r="A2100">
        <v>23</v>
      </c>
      <c r="B2100">
        <v>504</v>
      </c>
      <c r="C2100">
        <v>2024</v>
      </c>
      <c r="E2100">
        <v>99</v>
      </c>
      <c r="F2100">
        <v>99</v>
      </c>
      <c r="G2100">
        <v>99</v>
      </c>
      <c r="H2100">
        <v>99</v>
      </c>
      <c r="I2100">
        <v>99</v>
      </c>
      <c r="J2100">
        <v>99</v>
      </c>
      <c r="K2100">
        <v>99</v>
      </c>
      <c r="L2100">
        <v>15</v>
      </c>
      <c r="M2100">
        <v>99</v>
      </c>
      <c r="N2100">
        <v>99</v>
      </c>
      <c r="O2100">
        <v>99</v>
      </c>
      <c r="P2100">
        <v>99</v>
      </c>
      <c r="R2100">
        <v>0</v>
      </c>
      <c r="AN2100">
        <v>99</v>
      </c>
      <c r="AO2100">
        <v>99</v>
      </c>
      <c r="AP2100">
        <v>14</v>
      </c>
      <c r="AQ2100">
        <v>99</v>
      </c>
    </row>
    <row r="2101" spans="1:43">
      <c r="A2101">
        <v>23</v>
      </c>
      <c r="B2101">
        <v>505</v>
      </c>
      <c r="C2101">
        <v>2024</v>
      </c>
      <c r="E2101">
        <v>99</v>
      </c>
      <c r="F2101">
        <v>99</v>
      </c>
      <c r="G2101">
        <v>99</v>
      </c>
      <c r="H2101">
        <v>99</v>
      </c>
      <c r="I2101">
        <v>99</v>
      </c>
      <c r="J2101">
        <v>99</v>
      </c>
      <c r="K2101">
        <v>99</v>
      </c>
      <c r="L2101">
        <v>15</v>
      </c>
      <c r="M2101">
        <v>99</v>
      </c>
      <c r="N2101">
        <v>99</v>
      </c>
      <c r="O2101">
        <v>99</v>
      </c>
      <c r="P2101">
        <v>99</v>
      </c>
      <c r="R2101">
        <v>0</v>
      </c>
      <c r="AN2101">
        <v>99</v>
      </c>
      <c r="AO2101">
        <v>99</v>
      </c>
      <c r="AP2101">
        <v>15</v>
      </c>
      <c r="AQ2101">
        <v>99</v>
      </c>
    </row>
    <row r="2102" spans="1:43">
      <c r="A2102">
        <v>23</v>
      </c>
      <c r="B2102">
        <v>506</v>
      </c>
      <c r="C2102">
        <v>2024</v>
      </c>
      <c r="E2102">
        <v>99</v>
      </c>
      <c r="F2102">
        <v>99</v>
      </c>
      <c r="G2102">
        <v>99</v>
      </c>
      <c r="H2102">
        <v>99</v>
      </c>
      <c r="I2102">
        <v>99</v>
      </c>
      <c r="J2102">
        <v>99</v>
      </c>
      <c r="K2102">
        <v>99</v>
      </c>
      <c r="L2102">
        <v>15</v>
      </c>
      <c r="M2102">
        <v>99</v>
      </c>
      <c r="N2102">
        <v>99</v>
      </c>
      <c r="O2102">
        <v>99</v>
      </c>
      <c r="P2102">
        <v>99</v>
      </c>
      <c r="R2102">
        <v>0</v>
      </c>
      <c r="AN2102">
        <v>99</v>
      </c>
      <c r="AO2102">
        <v>99</v>
      </c>
      <c r="AP2102">
        <v>16</v>
      </c>
      <c r="AQ2102">
        <v>99</v>
      </c>
    </row>
    <row r="2103" spans="1:43">
      <c r="A2103">
        <v>23</v>
      </c>
      <c r="B2103">
        <v>507</v>
      </c>
      <c r="C2103">
        <v>2024</v>
      </c>
      <c r="E2103">
        <v>99</v>
      </c>
      <c r="F2103">
        <v>99</v>
      </c>
      <c r="G2103">
        <v>99</v>
      </c>
      <c r="H2103">
        <v>99</v>
      </c>
      <c r="I2103">
        <v>99</v>
      </c>
      <c r="J2103">
        <v>99</v>
      </c>
      <c r="K2103">
        <v>99</v>
      </c>
      <c r="L2103">
        <v>15</v>
      </c>
      <c r="M2103">
        <v>99</v>
      </c>
      <c r="N2103">
        <v>99</v>
      </c>
      <c r="O2103">
        <v>99</v>
      </c>
      <c r="P2103">
        <v>99</v>
      </c>
      <c r="R2103">
        <v>0</v>
      </c>
      <c r="AN2103">
        <v>99</v>
      </c>
      <c r="AO2103">
        <v>99</v>
      </c>
      <c r="AP2103">
        <v>17</v>
      </c>
      <c r="AQ2103">
        <v>99</v>
      </c>
    </row>
    <row r="2104" spans="1:43">
      <c r="A2104">
        <v>23</v>
      </c>
      <c r="B2104">
        <v>508</v>
      </c>
      <c r="C2104">
        <v>2024</v>
      </c>
      <c r="E2104">
        <v>99</v>
      </c>
      <c r="F2104">
        <v>99</v>
      </c>
      <c r="G2104">
        <v>99</v>
      </c>
      <c r="H2104">
        <v>99</v>
      </c>
      <c r="I2104">
        <v>99</v>
      </c>
      <c r="J2104">
        <v>99</v>
      </c>
      <c r="K2104">
        <v>99</v>
      </c>
      <c r="L2104">
        <v>15</v>
      </c>
      <c r="M2104">
        <v>99</v>
      </c>
      <c r="N2104">
        <v>99</v>
      </c>
      <c r="O2104">
        <v>99</v>
      </c>
      <c r="P2104">
        <v>99</v>
      </c>
      <c r="R2104">
        <v>0</v>
      </c>
      <c r="AN2104">
        <v>99</v>
      </c>
      <c r="AO2104">
        <v>99</v>
      </c>
      <c r="AP2104">
        <v>21</v>
      </c>
      <c r="AQ2104">
        <v>99</v>
      </c>
    </row>
    <row r="2105" spans="1:43">
      <c r="A2105">
        <v>23</v>
      </c>
      <c r="B2105">
        <v>509</v>
      </c>
      <c r="C2105">
        <v>2024</v>
      </c>
      <c r="E2105">
        <v>99</v>
      </c>
      <c r="F2105">
        <v>99</v>
      </c>
      <c r="G2105">
        <v>99</v>
      </c>
      <c r="H2105">
        <v>99</v>
      </c>
      <c r="I2105">
        <v>99</v>
      </c>
      <c r="J2105">
        <v>99</v>
      </c>
      <c r="K2105">
        <v>99</v>
      </c>
      <c r="L2105">
        <v>15</v>
      </c>
      <c r="M2105">
        <v>99</v>
      </c>
      <c r="N2105">
        <v>99</v>
      </c>
      <c r="O2105">
        <v>99</v>
      </c>
      <c r="P2105">
        <v>99</v>
      </c>
      <c r="R2105">
        <v>0</v>
      </c>
      <c r="AN2105">
        <v>99</v>
      </c>
      <c r="AO2105">
        <v>99</v>
      </c>
      <c r="AP2105">
        <v>22</v>
      </c>
      <c r="AQ2105">
        <v>99</v>
      </c>
    </row>
    <row r="2106" spans="1:43">
      <c r="A2106">
        <v>23</v>
      </c>
      <c r="B2106">
        <v>510</v>
      </c>
      <c r="C2106">
        <v>2024</v>
      </c>
      <c r="E2106">
        <v>99</v>
      </c>
      <c r="F2106">
        <v>99</v>
      </c>
      <c r="G2106">
        <v>99</v>
      </c>
      <c r="H2106">
        <v>99</v>
      </c>
      <c r="I2106">
        <v>99</v>
      </c>
      <c r="J2106">
        <v>99</v>
      </c>
      <c r="K2106">
        <v>99</v>
      </c>
      <c r="L2106">
        <v>15</v>
      </c>
      <c r="M2106">
        <v>99</v>
      </c>
      <c r="N2106">
        <v>99</v>
      </c>
      <c r="O2106">
        <v>99</v>
      </c>
      <c r="P2106">
        <v>99</v>
      </c>
      <c r="R2106">
        <v>0</v>
      </c>
      <c r="AN2106">
        <v>99</v>
      </c>
      <c r="AO2106">
        <v>99</v>
      </c>
      <c r="AP2106">
        <v>23</v>
      </c>
      <c r="AQ2106">
        <v>99</v>
      </c>
    </row>
    <row r="2107" spans="1:43">
      <c r="A2107">
        <v>23</v>
      </c>
      <c r="B2107">
        <v>511</v>
      </c>
      <c r="C2107">
        <v>2024</v>
      </c>
      <c r="E2107">
        <v>99</v>
      </c>
      <c r="F2107">
        <v>99</v>
      </c>
      <c r="G2107">
        <v>99</v>
      </c>
      <c r="H2107">
        <v>99</v>
      </c>
      <c r="I2107">
        <v>99</v>
      </c>
      <c r="J2107">
        <v>99</v>
      </c>
      <c r="K2107">
        <v>99</v>
      </c>
      <c r="L2107">
        <v>15</v>
      </c>
      <c r="M2107">
        <v>99</v>
      </c>
      <c r="N2107">
        <v>99</v>
      </c>
      <c r="O2107">
        <v>99</v>
      </c>
      <c r="P2107">
        <v>99</v>
      </c>
      <c r="R2107">
        <v>0</v>
      </c>
      <c r="AN2107">
        <v>99</v>
      </c>
      <c r="AO2107">
        <v>99</v>
      </c>
      <c r="AP2107">
        <v>24</v>
      </c>
      <c r="AQ2107">
        <v>99</v>
      </c>
    </row>
    <row r="2108" spans="1:43">
      <c r="A2108">
        <v>23</v>
      </c>
      <c r="B2108">
        <v>512</v>
      </c>
      <c r="C2108">
        <v>2024</v>
      </c>
      <c r="E2108">
        <v>99</v>
      </c>
      <c r="F2108">
        <v>99</v>
      </c>
      <c r="G2108">
        <v>99</v>
      </c>
      <c r="H2108">
        <v>99</v>
      </c>
      <c r="I2108">
        <v>99</v>
      </c>
      <c r="J2108">
        <v>99</v>
      </c>
      <c r="K2108">
        <v>99</v>
      </c>
      <c r="L2108">
        <v>15</v>
      </c>
      <c r="M2108">
        <v>99</v>
      </c>
      <c r="N2108">
        <v>99</v>
      </c>
      <c r="O2108">
        <v>99</v>
      </c>
      <c r="P2108">
        <v>99</v>
      </c>
      <c r="R2108">
        <v>0</v>
      </c>
      <c r="AN2108">
        <v>99</v>
      </c>
      <c r="AO2108">
        <v>99</v>
      </c>
      <c r="AP2108">
        <v>25</v>
      </c>
      <c r="AQ2108">
        <v>99</v>
      </c>
    </row>
    <row r="2109" spans="1:43">
      <c r="A2109">
        <v>23</v>
      </c>
      <c r="B2109">
        <v>513</v>
      </c>
      <c r="C2109">
        <v>2024</v>
      </c>
      <c r="E2109">
        <v>99</v>
      </c>
      <c r="F2109">
        <v>99</v>
      </c>
      <c r="G2109">
        <v>99</v>
      </c>
      <c r="H2109">
        <v>99</v>
      </c>
      <c r="I2109">
        <v>99</v>
      </c>
      <c r="J2109">
        <v>99</v>
      </c>
      <c r="K2109">
        <v>99</v>
      </c>
      <c r="L2109">
        <v>15</v>
      </c>
      <c r="M2109">
        <v>99</v>
      </c>
      <c r="N2109">
        <v>99</v>
      </c>
      <c r="O2109">
        <v>99</v>
      </c>
      <c r="P2109">
        <v>99</v>
      </c>
      <c r="R2109">
        <v>0</v>
      </c>
      <c r="AN2109">
        <v>99</v>
      </c>
      <c r="AO2109">
        <v>99</v>
      </c>
      <c r="AP2109">
        <v>26</v>
      </c>
      <c r="AQ2109">
        <v>99</v>
      </c>
    </row>
    <row r="2110" spans="1:43">
      <c r="A2110">
        <v>23</v>
      </c>
      <c r="B2110">
        <v>514</v>
      </c>
      <c r="C2110">
        <v>2024</v>
      </c>
      <c r="E2110">
        <v>99</v>
      </c>
      <c r="F2110">
        <v>99</v>
      </c>
      <c r="G2110">
        <v>99</v>
      </c>
      <c r="H2110">
        <v>99</v>
      </c>
      <c r="I2110">
        <v>99</v>
      </c>
      <c r="J2110">
        <v>99</v>
      </c>
      <c r="K2110">
        <v>99</v>
      </c>
      <c r="L2110">
        <v>15</v>
      </c>
      <c r="M2110">
        <v>99</v>
      </c>
      <c r="N2110">
        <v>99</v>
      </c>
      <c r="O2110">
        <v>99</v>
      </c>
      <c r="P2110">
        <v>99</v>
      </c>
      <c r="R2110">
        <v>0</v>
      </c>
      <c r="AN2110">
        <v>99</v>
      </c>
      <c r="AO2110">
        <v>99</v>
      </c>
      <c r="AP2110">
        <v>27</v>
      </c>
      <c r="AQ2110">
        <v>99</v>
      </c>
    </row>
    <row r="2111" spans="1:43">
      <c r="A2111">
        <v>23</v>
      </c>
      <c r="B2111">
        <v>515</v>
      </c>
      <c r="C2111">
        <v>2024</v>
      </c>
      <c r="E2111">
        <v>99</v>
      </c>
      <c r="F2111">
        <v>99</v>
      </c>
      <c r="G2111">
        <v>99</v>
      </c>
      <c r="H2111">
        <v>99</v>
      </c>
      <c r="I2111">
        <v>99</v>
      </c>
      <c r="J2111">
        <v>99</v>
      </c>
      <c r="K2111">
        <v>99</v>
      </c>
      <c r="L2111">
        <v>15</v>
      </c>
      <c r="M2111">
        <v>99</v>
      </c>
      <c r="N2111">
        <v>99</v>
      </c>
      <c r="O2111">
        <v>99</v>
      </c>
      <c r="P2111">
        <v>99</v>
      </c>
      <c r="R2111">
        <v>0</v>
      </c>
      <c r="AN2111">
        <v>99</v>
      </c>
      <c r="AO2111">
        <v>99</v>
      </c>
      <c r="AP2111">
        <v>28</v>
      </c>
      <c r="AQ2111">
        <v>99</v>
      </c>
    </row>
    <row r="2112" spans="1:43">
      <c r="A2112">
        <v>23</v>
      </c>
      <c r="B2112">
        <v>516</v>
      </c>
      <c r="C2112">
        <v>2024</v>
      </c>
      <c r="E2112">
        <v>99</v>
      </c>
      <c r="F2112">
        <v>99</v>
      </c>
      <c r="G2112">
        <v>99</v>
      </c>
      <c r="H2112">
        <v>99</v>
      </c>
      <c r="I2112">
        <v>99</v>
      </c>
      <c r="J2112">
        <v>99</v>
      </c>
      <c r="K2112">
        <v>99</v>
      </c>
      <c r="L2112">
        <v>15</v>
      </c>
      <c r="M2112">
        <v>99</v>
      </c>
      <c r="N2112">
        <v>99</v>
      </c>
      <c r="O2112">
        <v>99</v>
      </c>
      <c r="P2112">
        <v>99</v>
      </c>
      <c r="R2112">
        <v>0</v>
      </c>
      <c r="AN2112">
        <v>99</v>
      </c>
      <c r="AO2112">
        <v>99</v>
      </c>
      <c r="AP2112">
        <v>29</v>
      </c>
      <c r="AQ2112">
        <v>99</v>
      </c>
    </row>
    <row r="2113" spans="1:43">
      <c r="A2113">
        <v>23</v>
      </c>
      <c r="B2113">
        <v>517</v>
      </c>
      <c r="C2113">
        <v>2024</v>
      </c>
      <c r="E2113">
        <v>99</v>
      </c>
      <c r="F2113">
        <v>99</v>
      </c>
      <c r="G2113">
        <v>99</v>
      </c>
      <c r="H2113">
        <v>99</v>
      </c>
      <c r="I2113">
        <v>99</v>
      </c>
      <c r="J2113">
        <v>99</v>
      </c>
      <c r="K2113">
        <v>99</v>
      </c>
      <c r="L2113">
        <v>15</v>
      </c>
      <c r="M2113">
        <v>99</v>
      </c>
      <c r="N2113">
        <v>99</v>
      </c>
      <c r="O2113">
        <v>99</v>
      </c>
      <c r="P2113">
        <v>99</v>
      </c>
      <c r="R2113">
        <v>0</v>
      </c>
      <c r="AN2113">
        <v>99</v>
      </c>
      <c r="AO2113">
        <v>99</v>
      </c>
      <c r="AP2113">
        <v>30</v>
      </c>
      <c r="AQ2113">
        <v>99</v>
      </c>
    </row>
    <row r="2114" spans="1:43">
      <c r="A2114">
        <v>23</v>
      </c>
      <c r="B2114">
        <v>518</v>
      </c>
      <c r="C2114">
        <v>2024</v>
      </c>
      <c r="E2114">
        <v>99</v>
      </c>
      <c r="F2114">
        <v>99</v>
      </c>
      <c r="G2114">
        <v>99</v>
      </c>
      <c r="H2114">
        <v>99</v>
      </c>
      <c r="I2114">
        <v>99</v>
      </c>
      <c r="J2114">
        <v>99</v>
      </c>
      <c r="K2114">
        <v>99</v>
      </c>
      <c r="L2114">
        <v>15</v>
      </c>
      <c r="M2114">
        <v>99</v>
      </c>
      <c r="N2114">
        <v>99</v>
      </c>
      <c r="O2114">
        <v>99</v>
      </c>
      <c r="P2114">
        <v>99</v>
      </c>
      <c r="R2114">
        <v>0</v>
      </c>
      <c r="AN2114">
        <v>99</v>
      </c>
      <c r="AO2114">
        <v>99</v>
      </c>
      <c r="AP2114">
        <v>31</v>
      </c>
      <c r="AQ2114">
        <v>99</v>
      </c>
    </row>
    <row r="2115" spans="1:43">
      <c r="A2115">
        <v>23</v>
      </c>
      <c r="B2115">
        <v>519</v>
      </c>
      <c r="C2115">
        <v>2024</v>
      </c>
      <c r="E2115">
        <v>99</v>
      </c>
      <c r="F2115">
        <v>99</v>
      </c>
      <c r="G2115">
        <v>99</v>
      </c>
      <c r="H2115">
        <v>99</v>
      </c>
      <c r="I2115">
        <v>99</v>
      </c>
      <c r="J2115">
        <v>99</v>
      </c>
      <c r="K2115">
        <v>99</v>
      </c>
      <c r="L2115">
        <v>15</v>
      </c>
      <c r="M2115">
        <v>99</v>
      </c>
      <c r="N2115">
        <v>99</v>
      </c>
      <c r="O2115">
        <v>99</v>
      </c>
      <c r="P2115">
        <v>99</v>
      </c>
      <c r="R2115">
        <v>0</v>
      </c>
      <c r="AN2115">
        <v>99</v>
      </c>
      <c r="AO2115">
        <v>99</v>
      </c>
      <c r="AP2115">
        <v>32</v>
      </c>
      <c r="AQ2115">
        <v>99</v>
      </c>
    </row>
    <row r="2116" spans="1:43">
      <c r="A2116">
        <v>23</v>
      </c>
      <c r="B2116">
        <v>520</v>
      </c>
      <c r="C2116">
        <v>2024</v>
      </c>
      <c r="E2116">
        <v>99</v>
      </c>
      <c r="F2116">
        <v>99</v>
      </c>
      <c r="G2116">
        <v>99</v>
      </c>
      <c r="H2116">
        <v>99</v>
      </c>
      <c r="I2116">
        <v>99</v>
      </c>
      <c r="J2116">
        <v>99</v>
      </c>
      <c r="K2116">
        <v>99</v>
      </c>
      <c r="L2116">
        <v>15</v>
      </c>
      <c r="M2116">
        <v>99</v>
      </c>
      <c r="N2116">
        <v>99</v>
      </c>
      <c r="O2116">
        <v>99</v>
      </c>
      <c r="P2116">
        <v>99</v>
      </c>
      <c r="R2116">
        <v>0</v>
      </c>
      <c r="AN2116">
        <v>99</v>
      </c>
      <c r="AO2116">
        <v>99</v>
      </c>
      <c r="AP2116">
        <v>33</v>
      </c>
      <c r="AQ2116">
        <v>99</v>
      </c>
    </row>
    <row r="2117" spans="1:43">
      <c r="A2117">
        <v>23</v>
      </c>
      <c r="B2117">
        <v>521</v>
      </c>
      <c r="C2117">
        <v>2024</v>
      </c>
      <c r="E2117">
        <v>99</v>
      </c>
      <c r="F2117">
        <v>99</v>
      </c>
      <c r="G2117">
        <v>99</v>
      </c>
      <c r="H2117">
        <v>99</v>
      </c>
      <c r="I2117">
        <v>99</v>
      </c>
      <c r="J2117">
        <v>99</v>
      </c>
      <c r="K2117">
        <v>99</v>
      </c>
      <c r="L2117">
        <v>15</v>
      </c>
      <c r="M2117">
        <v>99</v>
      </c>
      <c r="N2117">
        <v>99</v>
      </c>
      <c r="O2117">
        <v>99</v>
      </c>
      <c r="P2117">
        <v>99</v>
      </c>
      <c r="R2117">
        <v>0</v>
      </c>
      <c r="AN2117">
        <v>99</v>
      </c>
      <c r="AO2117">
        <v>99</v>
      </c>
      <c r="AP2117">
        <v>34</v>
      </c>
      <c r="AQ2117">
        <v>99</v>
      </c>
    </row>
    <row r="2118" spans="1:43">
      <c r="A2118">
        <v>23</v>
      </c>
      <c r="B2118">
        <v>522</v>
      </c>
      <c r="C2118">
        <v>2024</v>
      </c>
      <c r="E2118">
        <v>99</v>
      </c>
      <c r="F2118">
        <v>99</v>
      </c>
      <c r="G2118">
        <v>99</v>
      </c>
      <c r="H2118">
        <v>99</v>
      </c>
      <c r="I2118">
        <v>99</v>
      </c>
      <c r="J2118">
        <v>99</v>
      </c>
      <c r="K2118">
        <v>99</v>
      </c>
      <c r="L2118">
        <v>15</v>
      </c>
      <c r="M2118">
        <v>99</v>
      </c>
      <c r="N2118">
        <v>99</v>
      </c>
      <c r="O2118">
        <v>99</v>
      </c>
      <c r="P2118">
        <v>99</v>
      </c>
      <c r="R2118">
        <v>0</v>
      </c>
      <c r="AN2118">
        <v>99</v>
      </c>
      <c r="AO2118">
        <v>99</v>
      </c>
      <c r="AP2118">
        <v>39</v>
      </c>
      <c r="AQ2118">
        <v>99</v>
      </c>
    </row>
    <row r="2119" spans="1:43">
      <c r="A2119">
        <v>23</v>
      </c>
      <c r="B2119">
        <v>523</v>
      </c>
      <c r="C2119">
        <v>2024</v>
      </c>
      <c r="E2119">
        <v>99</v>
      </c>
      <c r="F2119">
        <v>99</v>
      </c>
      <c r="G2119">
        <v>99</v>
      </c>
      <c r="H2119">
        <v>99</v>
      </c>
      <c r="I2119">
        <v>99</v>
      </c>
      <c r="J2119">
        <v>99</v>
      </c>
      <c r="K2119">
        <v>99</v>
      </c>
      <c r="L2119">
        <v>15</v>
      </c>
      <c r="M2119">
        <v>99</v>
      </c>
      <c r="N2119">
        <v>99</v>
      </c>
      <c r="O2119">
        <v>99</v>
      </c>
      <c r="P2119">
        <v>99</v>
      </c>
      <c r="R2119">
        <v>0</v>
      </c>
      <c r="AN2119">
        <v>99</v>
      </c>
      <c r="AO2119">
        <v>99</v>
      </c>
      <c r="AP2119">
        <v>40</v>
      </c>
      <c r="AQ2119">
        <v>99</v>
      </c>
    </row>
    <row r="2120" spans="1:43">
      <c r="A2120">
        <v>23</v>
      </c>
      <c r="B2120">
        <v>524</v>
      </c>
      <c r="C2120">
        <v>2024</v>
      </c>
      <c r="E2120">
        <v>99</v>
      </c>
      <c r="F2120">
        <v>99</v>
      </c>
      <c r="G2120">
        <v>99</v>
      </c>
      <c r="H2120">
        <v>99</v>
      </c>
      <c r="I2120">
        <v>99</v>
      </c>
      <c r="J2120">
        <v>99</v>
      </c>
      <c r="K2120">
        <v>99</v>
      </c>
      <c r="L2120">
        <v>15</v>
      </c>
      <c r="M2120">
        <v>99</v>
      </c>
      <c r="N2120">
        <v>99</v>
      </c>
      <c r="O2120">
        <v>99</v>
      </c>
      <c r="P2120">
        <v>99</v>
      </c>
      <c r="R2120">
        <v>0</v>
      </c>
      <c r="AN2120">
        <v>99</v>
      </c>
      <c r="AO2120">
        <v>99</v>
      </c>
      <c r="AP2120">
        <v>98</v>
      </c>
      <c r="AQ2120">
        <v>99</v>
      </c>
    </row>
    <row r="2121" spans="1:43">
      <c r="A2121">
        <v>23</v>
      </c>
      <c r="B2121">
        <v>525</v>
      </c>
      <c r="C2121">
        <v>2024</v>
      </c>
      <c r="E2121">
        <v>99</v>
      </c>
      <c r="F2121">
        <v>99</v>
      </c>
      <c r="G2121">
        <v>99</v>
      </c>
      <c r="H2121">
        <v>99</v>
      </c>
      <c r="I2121">
        <v>99</v>
      </c>
      <c r="J2121">
        <v>99</v>
      </c>
      <c r="K2121">
        <v>99</v>
      </c>
      <c r="L2121">
        <v>15</v>
      </c>
      <c r="M2121">
        <v>99</v>
      </c>
      <c r="N2121">
        <v>99</v>
      </c>
      <c r="O2121">
        <v>99</v>
      </c>
      <c r="P2121">
        <v>99</v>
      </c>
      <c r="R2121">
        <v>0</v>
      </c>
      <c r="AN2121">
        <v>99</v>
      </c>
      <c r="AO2121">
        <v>99</v>
      </c>
      <c r="AP2121">
        <v>99</v>
      </c>
      <c r="AQ2121">
        <v>99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BD364"/>
  <sheetViews>
    <sheetView zoomScale="95" zoomScaleNormal="95" workbookViewId="0">
      <pane xSplit="9" ySplit="16" topLeftCell="J61" activePane="bottomRight" state="frozen"/>
      <selection activeCell="E44" sqref="E44"/>
      <selection pane="topRight" activeCell="E44" sqref="E44"/>
      <selection pane="bottomLeft" activeCell="E44" sqref="E44"/>
      <selection pane="bottomRight" activeCell="N67" sqref="N67"/>
    </sheetView>
  </sheetViews>
  <sheetFormatPr baseColWidth="10" defaultRowHeight="15"/>
  <cols>
    <col min="1" max="1" width="3.1796875" customWidth="1"/>
    <col min="2" max="2" width="5.36328125" customWidth="1"/>
    <col min="3" max="3" width="3.1796875" customWidth="1"/>
    <col min="4" max="4" width="7.90625" customWidth="1"/>
    <col min="5" max="5" width="6.6328125" customWidth="1"/>
    <col min="6" max="6" width="9" style="525" customWidth="1"/>
    <col min="7" max="7" width="6.81640625" style="67" customWidth="1"/>
    <col min="8" max="8" width="5.36328125" style="67" customWidth="1"/>
    <col min="9" max="9" width="6" style="67" customWidth="1"/>
    <col min="10" max="10" width="5.26953125" customWidth="1"/>
    <col min="11" max="11" width="5.90625" customWidth="1"/>
    <col min="12" max="12" width="1.453125" customWidth="1"/>
    <col min="13" max="13" width="6.54296875" customWidth="1"/>
    <col min="14" max="14" width="7.36328125" customWidth="1"/>
    <col min="15" max="15" width="1.6328125" customWidth="1"/>
    <col min="16" max="16" width="8.36328125" customWidth="1"/>
    <col min="17" max="17" width="5" style="11" customWidth="1"/>
    <col min="18" max="18" width="2.90625" customWidth="1"/>
    <col min="19" max="19" width="5.1796875" style="11" customWidth="1"/>
    <col min="20" max="20" width="7.36328125" style="11" customWidth="1"/>
    <col min="21" max="21" width="6.453125" style="440" customWidth="1"/>
    <col min="22" max="22" width="6.1796875" customWidth="1"/>
    <col min="23" max="23" width="5.36328125" customWidth="1"/>
    <col min="24" max="24" width="6.90625" style="11" customWidth="1"/>
    <col min="25" max="25" width="4.90625" customWidth="1"/>
    <col min="26" max="26" width="7.36328125" customWidth="1"/>
    <col min="27" max="27" width="8" style="67" customWidth="1"/>
    <col min="28" max="28" width="8" style="11" customWidth="1"/>
    <col min="29" max="29" width="8.453125" customWidth="1"/>
    <col min="30" max="30" width="6.54296875" customWidth="1"/>
    <col min="31" max="31" width="7.90625" style="67" customWidth="1"/>
    <col min="32" max="32" width="7.54296875" customWidth="1"/>
    <col min="33" max="33" width="7.81640625" customWidth="1"/>
    <col min="37" max="37" width="9.90625" customWidth="1"/>
    <col min="39" max="39" width="9.453125" customWidth="1"/>
    <col min="41" max="41" width="14" customWidth="1"/>
    <col min="42" max="42" width="12.54296875" customWidth="1"/>
    <col min="43" max="43" width="10.90625" customWidth="1"/>
  </cols>
  <sheetData>
    <row r="1" spans="1:56" ht="15.6">
      <c r="A1" s="43"/>
      <c r="B1" s="43"/>
      <c r="C1" s="43"/>
      <c r="D1" s="43"/>
      <c r="E1" s="43"/>
      <c r="F1" s="463"/>
      <c r="G1" s="64"/>
      <c r="H1" s="64"/>
      <c r="I1" s="64"/>
      <c r="J1" s="43"/>
      <c r="K1" s="43"/>
      <c r="L1" s="43"/>
      <c r="M1" s="43"/>
      <c r="N1" s="43"/>
      <c r="O1" s="43"/>
      <c r="P1" s="43"/>
      <c r="Q1" s="73"/>
      <c r="R1" s="43"/>
      <c r="S1" s="73"/>
      <c r="T1" s="73"/>
      <c r="U1" s="463"/>
      <c r="V1" s="43"/>
      <c r="W1" s="43"/>
      <c r="X1" s="73"/>
      <c r="Y1" s="43"/>
      <c r="Z1" s="43"/>
      <c r="AA1" s="64"/>
      <c r="AB1" s="73"/>
      <c r="AC1" s="43"/>
      <c r="AD1" s="4"/>
      <c r="AE1" s="56"/>
      <c r="AF1" s="56"/>
      <c r="AG1" s="1"/>
      <c r="AH1" s="5"/>
    </row>
    <row r="2" spans="1:56" s="181" customFormat="1" ht="31.8">
      <c r="A2" s="151"/>
      <c r="B2" s="151"/>
      <c r="C2" s="151" t="s">
        <v>428</v>
      </c>
      <c r="D2" s="151"/>
      <c r="E2" s="151"/>
      <c r="F2" s="464"/>
      <c r="G2" s="180"/>
      <c r="H2" s="180"/>
      <c r="I2" s="180"/>
      <c r="J2" s="151"/>
      <c r="K2" s="151"/>
      <c r="L2" s="151"/>
      <c r="M2" s="151"/>
      <c r="N2" s="151"/>
      <c r="O2" s="151"/>
      <c r="P2" s="151" t="str">
        <f>+År!B2</f>
        <v>KU</v>
      </c>
      <c r="Q2" s="182"/>
      <c r="R2" s="151"/>
      <c r="S2" s="182"/>
      <c r="T2" s="182"/>
      <c r="U2" s="464"/>
      <c r="V2" s="151"/>
      <c r="W2" s="151"/>
      <c r="X2" s="182"/>
      <c r="Y2" s="151"/>
      <c r="Z2" s="151"/>
      <c r="AA2" s="180"/>
      <c r="AB2" s="182"/>
      <c r="AC2" s="151"/>
      <c r="AD2" s="4"/>
      <c r="AE2" s="56"/>
      <c r="AF2" s="56"/>
      <c r="AG2" s="1"/>
      <c r="AH2" s="5"/>
      <c r="AI2"/>
      <c r="AJ2"/>
      <c r="AK2"/>
      <c r="AL2"/>
      <c r="AM2"/>
      <c r="AN2"/>
    </row>
    <row r="3" spans="1:56" ht="15.6">
      <c r="A3" s="43"/>
      <c r="B3" s="43"/>
      <c r="C3" s="43"/>
      <c r="D3" s="43"/>
      <c r="E3" s="43"/>
      <c r="F3" s="463"/>
      <c r="G3" s="64"/>
      <c r="H3" s="64"/>
      <c r="I3" s="64"/>
      <c r="J3" s="43"/>
      <c r="K3" s="43"/>
      <c r="L3" s="43"/>
      <c r="M3" s="43"/>
      <c r="N3" s="43"/>
      <c r="O3" s="43"/>
      <c r="P3" s="43"/>
      <c r="Q3" s="73"/>
      <c r="R3" s="43"/>
      <c r="S3" s="73"/>
      <c r="T3" s="73"/>
      <c r="U3" s="463"/>
      <c r="V3" s="43"/>
      <c r="W3" s="43"/>
      <c r="X3" s="73"/>
      <c r="Y3" s="43"/>
      <c r="Z3" s="43"/>
      <c r="AA3" s="64"/>
      <c r="AB3" s="73"/>
      <c r="AC3" s="43"/>
      <c r="AD3" s="4"/>
      <c r="AE3" s="56"/>
      <c r="AF3" s="56"/>
      <c r="AG3" s="1"/>
      <c r="AH3" s="5"/>
      <c r="AO3" s="4"/>
      <c r="AP3" s="4"/>
      <c r="AQ3" s="4"/>
      <c r="AR3" s="4"/>
      <c r="AS3" s="4"/>
    </row>
    <row r="4" spans="1:56" ht="15.6">
      <c r="A4" s="43"/>
      <c r="B4" s="43"/>
      <c r="C4" s="43"/>
      <c r="D4" s="43"/>
      <c r="E4" s="43"/>
      <c r="F4" s="463"/>
      <c r="G4" s="64"/>
      <c r="H4" s="64"/>
      <c r="I4" s="64"/>
      <c r="J4" s="43"/>
      <c r="K4" s="43"/>
      <c r="L4" s="43"/>
      <c r="M4" s="43"/>
      <c r="N4" s="43"/>
      <c r="O4" s="43"/>
      <c r="P4" s="43"/>
      <c r="Q4" s="73"/>
      <c r="R4" s="43"/>
      <c r="S4" s="73"/>
      <c r="T4" s="73"/>
      <c r="U4" s="463"/>
      <c r="V4" s="43"/>
      <c r="W4" s="43"/>
      <c r="X4" s="73"/>
      <c r="Y4" s="43"/>
      <c r="Z4" s="43"/>
      <c r="AA4" s="64"/>
      <c r="AB4" s="73"/>
      <c r="AC4" s="43"/>
      <c r="AD4" s="4"/>
      <c r="AE4" s="56"/>
      <c r="AF4" s="56"/>
      <c r="AG4" s="1"/>
      <c r="AH4" s="5"/>
      <c r="AO4" s="4"/>
      <c r="AP4" s="4"/>
      <c r="AQ4" s="4"/>
      <c r="AR4" s="4"/>
      <c r="AS4" s="4"/>
    </row>
    <row r="5" spans="1:56" s="179" customFormat="1" ht="19.8">
      <c r="A5" s="177"/>
      <c r="B5" s="177"/>
      <c r="C5" s="177"/>
      <c r="D5" s="177"/>
      <c r="E5" s="153" t="s">
        <v>7</v>
      </c>
      <c r="F5" s="524">
        <f>+År!R2</f>
        <v>49</v>
      </c>
      <c r="G5" s="178"/>
      <c r="H5" s="178"/>
      <c r="I5" s="178"/>
      <c r="J5" s="178"/>
      <c r="K5" s="178"/>
      <c r="L5" s="178"/>
      <c r="M5" s="153"/>
      <c r="N5" s="153"/>
      <c r="O5" s="153"/>
      <c r="P5" s="178"/>
      <c r="Q5" s="183"/>
      <c r="R5" s="178"/>
      <c r="S5" s="175" t="s">
        <v>423</v>
      </c>
      <c r="T5" s="183"/>
      <c r="U5" s="476"/>
      <c r="V5" s="177"/>
      <c r="W5" s="177"/>
      <c r="X5" s="547">
        <f>SUM(F10:F11)</f>
        <v>53466</v>
      </c>
      <c r="Y5" s="549"/>
      <c r="Z5" s="177"/>
      <c r="AA5" s="153"/>
      <c r="AB5" s="177"/>
      <c r="AC5" s="178"/>
      <c r="AD5" s="4"/>
      <c r="AE5" s="4"/>
      <c r="AF5" s="4"/>
      <c r="AG5" s="56"/>
      <c r="AH5" s="56"/>
      <c r="AI5" s="1"/>
      <c r="AJ5" s="5"/>
      <c r="AK5"/>
      <c r="AL5"/>
      <c r="AM5"/>
      <c r="AN5"/>
      <c r="AO5"/>
      <c r="AP5"/>
      <c r="AQ5" s="4"/>
      <c r="AR5" s="4"/>
      <c r="AS5" s="4"/>
      <c r="AT5" s="4"/>
      <c r="AU5" s="4"/>
      <c r="AV5"/>
      <c r="AW5"/>
      <c r="AX5"/>
      <c r="AY5"/>
      <c r="AZ5"/>
      <c r="BA5"/>
      <c r="BB5" s="174"/>
      <c r="BC5" s="176"/>
      <c r="BD5" s="176"/>
    </row>
    <row r="6" spans="1:56" ht="15.6">
      <c r="A6" s="46"/>
      <c r="B6" s="46"/>
      <c r="C6" s="46"/>
      <c r="D6" s="46"/>
      <c r="E6" s="46"/>
      <c r="F6" s="490"/>
      <c r="G6" s="95"/>
      <c r="H6" s="95"/>
      <c r="I6" s="64"/>
      <c r="J6" s="43"/>
      <c r="K6" s="43"/>
      <c r="L6" s="43"/>
      <c r="M6" s="43"/>
      <c r="N6" s="43"/>
      <c r="O6" s="43"/>
      <c r="P6" s="43"/>
      <c r="Q6" s="73"/>
      <c r="R6" s="43"/>
      <c r="S6" s="73"/>
      <c r="T6" s="73"/>
      <c r="U6" s="463"/>
      <c r="V6" s="43"/>
      <c r="W6" s="43"/>
      <c r="X6" s="73"/>
      <c r="Y6" s="43"/>
      <c r="Z6" s="43"/>
      <c r="AA6" s="64"/>
      <c r="AB6" s="73"/>
      <c r="AC6" s="43"/>
      <c r="AD6" s="4"/>
      <c r="AE6" s="56"/>
      <c r="AF6" s="56"/>
      <c r="AG6" s="1"/>
      <c r="AH6" s="5"/>
      <c r="AO6" s="4"/>
      <c r="AP6" s="4"/>
      <c r="AQ6" s="4"/>
      <c r="AR6" s="4"/>
      <c r="AS6" s="4"/>
    </row>
    <row r="7" spans="1:56" ht="15.6">
      <c r="A7" s="43"/>
      <c r="B7" s="43"/>
      <c r="C7" s="43"/>
      <c r="D7" s="43"/>
      <c r="E7" s="49" t="s">
        <v>4</v>
      </c>
      <c r="F7" s="463"/>
      <c r="G7" s="64"/>
      <c r="H7" s="64"/>
      <c r="I7" s="64"/>
      <c r="J7" s="49" t="s">
        <v>24</v>
      </c>
      <c r="K7" s="43"/>
      <c r="L7" s="43"/>
      <c r="M7" s="43"/>
      <c r="N7" s="43"/>
      <c r="O7" s="43"/>
      <c r="P7" s="49" t="s">
        <v>24</v>
      </c>
      <c r="Q7" s="74" t="s">
        <v>24</v>
      </c>
      <c r="R7" s="43"/>
      <c r="S7" s="422" t="s">
        <v>404</v>
      </c>
      <c r="T7" s="420" t="s">
        <v>46</v>
      </c>
      <c r="U7" s="485" t="s">
        <v>533</v>
      </c>
      <c r="V7" s="337" t="s">
        <v>404</v>
      </c>
      <c r="W7" s="337" t="s">
        <v>404</v>
      </c>
      <c r="X7" s="74" t="s">
        <v>424</v>
      </c>
      <c r="Y7" s="43"/>
      <c r="Z7" s="43"/>
      <c r="AA7" s="49" t="s">
        <v>479</v>
      </c>
      <c r="AB7" s="74" t="s">
        <v>4</v>
      </c>
      <c r="AC7" s="43"/>
      <c r="AD7" s="4"/>
      <c r="AE7" s="56"/>
      <c r="AF7" s="56"/>
      <c r="AG7" s="1"/>
      <c r="AH7" s="5"/>
    </row>
    <row r="8" spans="1:56" ht="15.6">
      <c r="A8" s="43"/>
      <c r="B8" s="43"/>
      <c r="C8" s="49" t="s">
        <v>570</v>
      </c>
      <c r="D8" s="43"/>
      <c r="E8" s="49" t="s">
        <v>477</v>
      </c>
      <c r="F8" s="465" t="s">
        <v>4</v>
      </c>
      <c r="G8" s="65" t="s">
        <v>4</v>
      </c>
      <c r="H8" s="65"/>
      <c r="I8" s="65" t="s">
        <v>1</v>
      </c>
      <c r="J8" s="50" t="s">
        <v>0</v>
      </c>
      <c r="K8" s="49"/>
      <c r="L8" s="49"/>
      <c r="M8" s="411" t="s">
        <v>24</v>
      </c>
      <c r="N8" s="411" t="s">
        <v>24</v>
      </c>
      <c r="O8" s="43"/>
      <c r="P8" s="49" t="s">
        <v>483</v>
      </c>
      <c r="Q8" s="75" t="s">
        <v>45</v>
      </c>
      <c r="R8" s="49"/>
      <c r="S8" s="420" t="s">
        <v>575</v>
      </c>
      <c r="T8" s="419" t="s">
        <v>489</v>
      </c>
      <c r="U8" s="485" t="s">
        <v>554</v>
      </c>
      <c r="V8" s="339" t="s">
        <v>491</v>
      </c>
      <c r="W8" s="339" t="s">
        <v>562</v>
      </c>
      <c r="X8" s="74" t="s">
        <v>417</v>
      </c>
      <c r="Y8" s="49" t="s">
        <v>541</v>
      </c>
      <c r="Z8" s="49" t="s">
        <v>415</v>
      </c>
      <c r="AA8" s="49" t="s">
        <v>569</v>
      </c>
      <c r="AB8" s="74" t="s">
        <v>427</v>
      </c>
      <c r="AC8" s="43"/>
      <c r="AD8" s="4"/>
      <c r="AE8" s="56"/>
      <c r="AF8" s="56"/>
      <c r="AG8" s="1"/>
      <c r="AH8" s="5"/>
    </row>
    <row r="9" spans="1:56" ht="15.6">
      <c r="A9" s="43"/>
      <c r="B9" s="49" t="s">
        <v>90</v>
      </c>
      <c r="C9" s="49" t="s">
        <v>571</v>
      </c>
      <c r="D9" s="46"/>
      <c r="E9" s="50" t="s">
        <v>478</v>
      </c>
      <c r="F9" s="448" t="s">
        <v>10</v>
      </c>
      <c r="G9" s="87" t="s">
        <v>404</v>
      </c>
      <c r="H9" s="191" t="s">
        <v>535</v>
      </c>
      <c r="I9" s="87" t="s">
        <v>404</v>
      </c>
      <c r="J9" s="50"/>
      <c r="K9" s="122" t="s">
        <v>535</v>
      </c>
      <c r="L9" s="122"/>
      <c r="M9" s="411" t="s">
        <v>711</v>
      </c>
      <c r="N9" s="411" t="s">
        <v>712</v>
      </c>
      <c r="O9" s="43"/>
      <c r="P9" s="50" t="s">
        <v>416</v>
      </c>
      <c r="Q9" s="75"/>
      <c r="R9" s="122" t="s">
        <v>535</v>
      </c>
      <c r="S9" s="419" t="s">
        <v>552</v>
      </c>
      <c r="T9" s="419" t="s">
        <v>638</v>
      </c>
      <c r="U9" s="486" t="s">
        <v>485</v>
      </c>
      <c r="V9" s="421" t="s">
        <v>472</v>
      </c>
      <c r="W9" s="421" t="s">
        <v>531</v>
      </c>
      <c r="X9" s="75" t="s">
        <v>45</v>
      </c>
      <c r="Y9" s="50" t="s">
        <v>542</v>
      </c>
      <c r="Z9" s="50" t="s">
        <v>416</v>
      </c>
      <c r="AA9" s="50" t="s">
        <v>488</v>
      </c>
      <c r="AB9" s="75" t="s">
        <v>557</v>
      </c>
      <c r="AC9" s="43"/>
      <c r="AD9" s="4"/>
      <c r="AE9" s="56"/>
      <c r="AF9" s="56"/>
      <c r="AG9" s="1"/>
      <c r="AH9" s="5"/>
    </row>
    <row r="10" spans="1:56" ht="15.6">
      <c r="A10" s="43"/>
      <c r="B10" s="51">
        <f>+'Ark1'!C215</f>
        <v>2024</v>
      </c>
      <c r="C10" s="51">
        <f>+'Ark1'!H215</f>
        <v>1</v>
      </c>
      <c r="D10" s="52" t="s">
        <v>77</v>
      </c>
      <c r="E10" s="51">
        <f>+'Ark1'!Q215</f>
        <v>6767</v>
      </c>
      <c r="F10" s="467">
        <f>+'Ark1'!R215</f>
        <v>38590</v>
      </c>
      <c r="G10" s="55">
        <f>+'Ark1'!AE215</f>
        <v>72.176710432798401</v>
      </c>
      <c r="H10" s="55">
        <f>+H45</f>
        <v>0</v>
      </c>
      <c r="I10" s="55">
        <f>+'Ark1'!AF215</f>
        <v>72.209244608666609</v>
      </c>
      <c r="J10" s="367">
        <f>+'Ark1'!S215</f>
        <v>3.934763390535621</v>
      </c>
      <c r="K10" s="385">
        <f>+K45</f>
        <v>0</v>
      </c>
      <c r="L10" s="122"/>
      <c r="M10" s="423">
        <f>+'Ark1'!AR215</f>
        <v>223.83252913456923</v>
      </c>
      <c r="N10" s="399">
        <f>+'Ark1'!AS215</f>
        <v>27.223004486249994</v>
      </c>
      <c r="O10" s="43"/>
      <c r="P10" s="53">
        <f>+'Ark1'!T215</f>
        <v>8.0556880020730759</v>
      </c>
      <c r="Q10" s="296">
        <f>+'Ark1'!U215</f>
        <v>303.84081886499081</v>
      </c>
      <c r="R10" s="386">
        <f>+Q10-Q38</f>
        <v>14.714874005075046</v>
      </c>
      <c r="S10" s="76">
        <f>+'Ark1'!W215</f>
        <v>74.781031355273399</v>
      </c>
      <c r="T10" s="76">
        <f>+'Ark1'!X215</f>
        <v>19.766778958279343</v>
      </c>
      <c r="U10" s="438">
        <f>+'Ark1'!AG215</f>
        <v>2249.0991562967351</v>
      </c>
      <c r="V10" s="114">
        <f>+'Ark1'!AH215</f>
        <v>91.82171547032911</v>
      </c>
      <c r="W10" s="115">
        <f>+'Ark1'!AI215</f>
        <v>21.422648354495976</v>
      </c>
      <c r="X10" s="76">
        <f>+'Ark1'!Y215</f>
        <v>59.021539596654733</v>
      </c>
      <c r="Y10" s="53">
        <f>+'Ark1'!Z215</f>
        <v>1.72057209614525</v>
      </c>
      <c r="Z10" s="53">
        <f>+'Ark1'!AA215</f>
        <v>2.4314031626406405</v>
      </c>
      <c r="AA10" s="115">
        <f>+AA40</f>
        <v>135.06861729162685</v>
      </c>
      <c r="AB10" s="76">
        <f>+F10/E10</f>
        <v>5.7026747450864486</v>
      </c>
      <c r="AC10" s="43"/>
      <c r="AD10" s="4"/>
      <c r="AE10" s="56"/>
      <c r="AF10" s="56"/>
      <c r="AG10" s="1"/>
      <c r="AH10" s="5"/>
      <c r="AJ10" s="2"/>
      <c r="AK10" s="2"/>
      <c r="AL10" s="2"/>
    </row>
    <row r="11" spans="1:56" ht="15.6">
      <c r="A11" s="43"/>
      <c r="B11" s="51">
        <f>+'Ark1'!C244</f>
        <v>2024</v>
      </c>
      <c r="C11" s="51">
        <f>+'Ark1'!H244</f>
        <v>2</v>
      </c>
      <c r="D11" s="52" t="s">
        <v>9</v>
      </c>
      <c r="E11" s="51">
        <f>+'Ark1'!Q244</f>
        <v>2874</v>
      </c>
      <c r="F11" s="467">
        <f>+'Ark1'!R244</f>
        <v>14876</v>
      </c>
      <c r="G11" s="55">
        <f>+'Ark1'!AE244</f>
        <v>27.823289567201567</v>
      </c>
      <c r="H11" s="55">
        <f>+H75</f>
        <v>0</v>
      </c>
      <c r="I11" s="55">
        <f>+'Ark1'!AF244</f>
        <v>27.790755391333391</v>
      </c>
      <c r="J11" s="367">
        <f>+'Ark1'!S244</f>
        <v>4.237851317651816</v>
      </c>
      <c r="K11" s="385">
        <f>+K75</f>
        <v>0</v>
      </c>
      <c r="L11" s="122"/>
      <c r="M11" s="423">
        <f>+'Ark1'!AR244</f>
        <v>221.5993578557968</v>
      </c>
      <c r="N11" s="399">
        <f>+'Ark1'!AS244</f>
        <v>27.849451631313599</v>
      </c>
      <c r="O11" s="43"/>
      <c r="P11" s="53">
        <f>+'Ark1'!T244</f>
        <v>8.0781123958053218</v>
      </c>
      <c r="Q11" s="296">
        <f>+'Ark1'!U244</f>
        <v>303.34879671954923</v>
      </c>
      <c r="R11" s="386">
        <f>+Q11-Q63</f>
        <v>23.714333833427247</v>
      </c>
      <c r="S11" s="76">
        <f>+'Ark1'!W244</f>
        <v>72.364883033073426</v>
      </c>
      <c r="T11" s="76">
        <f>+'Ark1'!X244</f>
        <v>22.136326969615485</v>
      </c>
      <c r="U11" s="438">
        <f>+'Ark1'!AG244</f>
        <v>2379.4941020450901</v>
      </c>
      <c r="V11" s="114">
        <f>+'Ark1'!AH244</f>
        <v>96.269158375907523</v>
      </c>
      <c r="W11" s="115">
        <f>+'Ark1'!AI244</f>
        <v>41.086313525141158</v>
      </c>
      <c r="X11" s="76">
        <f>+'Ark1'!Y244</f>
        <v>64.382591650122819</v>
      </c>
      <c r="Y11" s="53">
        <f>+'Ark1'!Z244</f>
        <v>1.8682255359416371</v>
      </c>
      <c r="Z11" s="53">
        <f>+'Ark1'!AA244</f>
        <v>2.5763317797540002</v>
      </c>
      <c r="AA11" s="115">
        <f>+AA64</f>
        <v>129.66381188589546</v>
      </c>
      <c r="AB11" s="76">
        <f>+F11/E11</f>
        <v>5.1760612386917186</v>
      </c>
      <c r="AC11" s="43"/>
      <c r="AD11" s="4"/>
      <c r="AE11" s="56"/>
      <c r="AF11" s="56"/>
      <c r="AG11" s="13"/>
      <c r="AH11" s="5"/>
      <c r="AJ11" s="2"/>
      <c r="AK11" s="2"/>
      <c r="AL11" s="4"/>
      <c r="AM11" s="4"/>
      <c r="AN11" s="4"/>
    </row>
    <row r="12" spans="1:56" ht="15.6">
      <c r="A12" s="46"/>
      <c r="B12" s="46"/>
      <c r="C12" s="46"/>
      <c r="D12" s="46"/>
      <c r="E12" s="46"/>
      <c r="F12" s="490"/>
      <c r="G12" s="95"/>
      <c r="H12" s="95"/>
      <c r="I12" s="64"/>
      <c r="J12" s="43"/>
      <c r="K12" s="43"/>
      <c r="L12" s="122"/>
      <c r="M12" s="43"/>
      <c r="N12" s="43"/>
      <c r="O12" s="43"/>
      <c r="P12" s="43"/>
      <c r="Q12" s="73"/>
      <c r="R12" s="43"/>
      <c r="S12" s="73"/>
      <c r="T12" s="73"/>
      <c r="U12" s="463"/>
      <c r="V12" s="43"/>
      <c r="W12" s="73"/>
      <c r="X12" s="73"/>
      <c r="Y12" s="43"/>
      <c r="Z12" s="43"/>
      <c r="AA12" s="64"/>
      <c r="AB12" s="73"/>
      <c r="AC12" s="43"/>
      <c r="AD12" s="4"/>
      <c r="AE12" s="56"/>
      <c r="AF12" s="56"/>
      <c r="AG12" s="13"/>
      <c r="AH12" s="5"/>
      <c r="AJ12" s="2"/>
      <c r="AK12" s="2"/>
      <c r="AL12" s="4"/>
      <c r="AM12" s="4"/>
      <c r="AN12" s="4"/>
    </row>
    <row r="13" spans="1:56" ht="15.6">
      <c r="A13" s="46"/>
      <c r="B13" s="46"/>
      <c r="C13" s="46"/>
      <c r="D13" s="46"/>
      <c r="E13" s="46"/>
      <c r="F13" s="490"/>
      <c r="G13" s="95"/>
      <c r="H13" s="95"/>
      <c r="I13" s="64"/>
      <c r="J13" s="43"/>
      <c r="K13" s="43"/>
      <c r="L13" s="122"/>
      <c r="M13" s="43"/>
      <c r="N13" s="43"/>
      <c r="O13" s="43"/>
      <c r="P13" s="43"/>
      <c r="Q13" s="73"/>
      <c r="R13" s="43"/>
      <c r="S13" s="73"/>
      <c r="T13" s="73"/>
      <c r="U13" s="463"/>
      <c r="V13" s="43"/>
      <c r="W13" s="73"/>
      <c r="X13" s="73"/>
      <c r="Y13" s="43"/>
      <c r="Z13" s="43"/>
      <c r="AA13" s="64"/>
      <c r="AB13" s="73"/>
      <c r="AC13" s="43"/>
      <c r="AD13" s="4"/>
      <c r="AE13" s="56"/>
      <c r="AF13" s="56"/>
      <c r="AG13" s="1"/>
      <c r="AH13" s="5"/>
      <c r="AO13" s="4"/>
      <c r="AP13" s="4"/>
      <c r="AQ13" s="4"/>
      <c r="AR13" s="4"/>
      <c r="AS13" s="4"/>
    </row>
    <row r="14" spans="1:56" ht="15.6">
      <c r="A14" s="43"/>
      <c r="B14" s="43"/>
      <c r="C14" s="43"/>
      <c r="D14" s="43"/>
      <c r="E14" s="49" t="s">
        <v>4</v>
      </c>
      <c r="F14" s="463"/>
      <c r="G14" s="64"/>
      <c r="H14" s="64"/>
      <c r="I14" s="64"/>
      <c r="J14" s="43"/>
      <c r="K14" s="43"/>
      <c r="L14" s="122"/>
      <c r="M14" s="43"/>
      <c r="N14" s="43"/>
      <c r="O14" s="43"/>
      <c r="P14" s="49" t="s">
        <v>24</v>
      </c>
      <c r="Q14" s="73"/>
      <c r="R14" s="43"/>
      <c r="S14" s="73" t="s">
        <v>404</v>
      </c>
      <c r="T14" s="74" t="s">
        <v>46</v>
      </c>
      <c r="U14" s="465" t="s">
        <v>533</v>
      </c>
      <c r="V14" s="46" t="s">
        <v>404</v>
      </c>
      <c r="W14" s="170" t="s">
        <v>404</v>
      </c>
      <c r="X14" s="74" t="s">
        <v>424</v>
      </c>
      <c r="Y14" s="43"/>
      <c r="Z14" s="43"/>
      <c r="AA14" s="49" t="s">
        <v>479</v>
      </c>
      <c r="AB14" s="74" t="s">
        <v>4</v>
      </c>
      <c r="AC14" s="43"/>
      <c r="AD14" s="4"/>
      <c r="AE14" s="56"/>
      <c r="AF14" s="56"/>
      <c r="AG14" s="1"/>
      <c r="AH14" s="5"/>
    </row>
    <row r="15" spans="1:56" ht="15.6">
      <c r="A15" s="43"/>
      <c r="B15" s="43"/>
      <c r="C15" s="49" t="s">
        <v>570</v>
      </c>
      <c r="D15" s="43"/>
      <c r="E15" s="49" t="s">
        <v>477</v>
      </c>
      <c r="F15" s="465" t="s">
        <v>4</v>
      </c>
      <c r="G15" s="65" t="s">
        <v>4</v>
      </c>
      <c r="H15" s="65"/>
      <c r="I15" s="65" t="s">
        <v>1</v>
      </c>
      <c r="J15" s="49" t="s">
        <v>24</v>
      </c>
      <c r="K15" s="49"/>
      <c r="L15" s="122"/>
      <c r="M15" s="411" t="s">
        <v>24</v>
      </c>
      <c r="N15" s="411" t="s">
        <v>24</v>
      </c>
      <c r="O15" s="43"/>
      <c r="P15" s="49" t="s">
        <v>483</v>
      </c>
      <c r="Q15" s="74" t="s">
        <v>24</v>
      </c>
      <c r="R15" s="49"/>
      <c r="S15" s="74" t="s">
        <v>575</v>
      </c>
      <c r="T15" s="75" t="s">
        <v>489</v>
      </c>
      <c r="U15" s="465" t="s">
        <v>554</v>
      </c>
      <c r="V15" s="49" t="s">
        <v>491</v>
      </c>
      <c r="W15" s="74" t="s">
        <v>562</v>
      </c>
      <c r="X15" s="74" t="s">
        <v>417</v>
      </c>
      <c r="Y15" s="49" t="s">
        <v>541</v>
      </c>
      <c r="Z15" s="49" t="s">
        <v>415</v>
      </c>
      <c r="AA15" s="49" t="s">
        <v>569</v>
      </c>
      <c r="AB15" s="74" t="s">
        <v>427</v>
      </c>
      <c r="AC15" s="43"/>
      <c r="AD15" s="4"/>
      <c r="AE15" s="56"/>
      <c r="AF15" s="56"/>
      <c r="AG15" s="1"/>
      <c r="AH15" s="5"/>
    </row>
    <row r="16" spans="1:56" ht="15.6">
      <c r="A16" s="43"/>
      <c r="B16" s="49" t="s">
        <v>90</v>
      </c>
      <c r="C16" s="49" t="s">
        <v>571</v>
      </c>
      <c r="D16" s="46"/>
      <c r="E16" s="50" t="s">
        <v>478</v>
      </c>
      <c r="F16" s="448" t="s">
        <v>10</v>
      </c>
      <c r="G16" s="87" t="s">
        <v>404</v>
      </c>
      <c r="H16" s="87"/>
      <c r="I16" s="87" t="s">
        <v>404</v>
      </c>
      <c r="J16" s="50" t="s">
        <v>0</v>
      </c>
      <c r="K16" s="50"/>
      <c r="L16" s="122"/>
      <c r="M16" s="411" t="s">
        <v>711</v>
      </c>
      <c r="N16" s="411" t="s">
        <v>712</v>
      </c>
      <c r="O16" s="43"/>
      <c r="P16" s="50" t="s">
        <v>416</v>
      </c>
      <c r="Q16" s="75" t="s">
        <v>45</v>
      </c>
      <c r="R16" s="50"/>
      <c r="S16" s="75" t="s">
        <v>552</v>
      </c>
      <c r="T16" s="75" t="s">
        <v>638</v>
      </c>
      <c r="U16" s="448" t="s">
        <v>485</v>
      </c>
      <c r="V16" s="50" t="s">
        <v>472</v>
      </c>
      <c r="W16" s="75" t="s">
        <v>531</v>
      </c>
      <c r="X16" s="75" t="s">
        <v>45</v>
      </c>
      <c r="Y16" s="50" t="s">
        <v>542</v>
      </c>
      <c r="Z16" s="50" t="s">
        <v>416</v>
      </c>
      <c r="AA16" s="50" t="s">
        <v>488</v>
      </c>
      <c r="AB16" s="75" t="s">
        <v>557</v>
      </c>
      <c r="AC16" s="43"/>
      <c r="AD16" s="4"/>
      <c r="AE16" s="56"/>
      <c r="AF16" s="56"/>
      <c r="AG16" s="1"/>
      <c r="AH16" s="5"/>
    </row>
    <row r="17" spans="1:40" ht="15.6">
      <c r="A17" s="43"/>
      <c r="B17" s="51">
        <f>+'Ark1'!C187</f>
        <v>1996</v>
      </c>
      <c r="C17" s="51">
        <f>+'Ark1'!H187</f>
        <v>1</v>
      </c>
      <c r="D17" s="52" t="s">
        <v>77</v>
      </c>
      <c r="E17" s="51">
        <f>+'Ark1'!Q187</f>
        <v>19269</v>
      </c>
      <c r="F17" s="467">
        <f>+'Ark1'!R187</f>
        <v>58414.75</v>
      </c>
      <c r="G17" s="66">
        <f>+'Ark1'!AE187</f>
        <v>75.46272223747313</v>
      </c>
      <c r="H17" s="66"/>
      <c r="I17" s="66">
        <f>+'Ark1'!AF187</f>
        <v>75.793367896173493</v>
      </c>
      <c r="J17" s="367">
        <f>+'Ark1'!S187</f>
        <v>2.9614780513483319</v>
      </c>
      <c r="K17" s="367"/>
      <c r="L17" s="122"/>
      <c r="M17" s="424"/>
      <c r="N17" s="231"/>
      <c r="O17" s="43"/>
      <c r="P17" s="53">
        <f>+'Ark1'!T187</f>
        <v>6.647533371280371</v>
      </c>
      <c r="Q17" s="296">
        <f>+'Ark1'!U187</f>
        <v>247.79738165446281</v>
      </c>
      <c r="R17" s="367"/>
      <c r="S17" s="76">
        <f>+'Ark1'!W187</f>
        <v>48.537398516641773</v>
      </c>
      <c r="T17" s="76">
        <f>+'Ark1'!X187</f>
        <v>1.4003312519526321</v>
      </c>
      <c r="U17" s="467"/>
      <c r="V17" s="66"/>
      <c r="W17" s="76"/>
      <c r="X17" s="76">
        <f>+'Ark1'!Y187</f>
        <v>41.011304152615672</v>
      </c>
      <c r="Y17" s="53">
        <f>+'Ark1'!Z187</f>
        <v>1.2509470214569605</v>
      </c>
      <c r="Z17" s="53">
        <f>+'Ark1'!AA187</f>
        <v>3.1506947438815498</v>
      </c>
      <c r="AA17" s="76"/>
      <c r="AB17" s="76">
        <f t="shared" ref="AB17:AB38" si="0">+F17/E17</f>
        <v>3.031540297887799</v>
      </c>
      <c r="AC17" s="43"/>
      <c r="AD17" s="4"/>
      <c r="AE17" s="56"/>
      <c r="AF17" s="56"/>
      <c r="AG17" s="1"/>
      <c r="AH17" s="5"/>
      <c r="AJ17" s="2"/>
      <c r="AK17" s="2"/>
      <c r="AL17" s="2"/>
    </row>
    <row r="18" spans="1:40" ht="15.6">
      <c r="A18" s="43"/>
      <c r="B18" s="51">
        <f>+'Ark1'!C188</f>
        <v>1997</v>
      </c>
      <c r="C18" s="51">
        <f>+'Ark1'!H188</f>
        <v>1</v>
      </c>
      <c r="D18" s="52" t="s">
        <v>77</v>
      </c>
      <c r="E18" s="51">
        <f>+'Ark1'!Q188</f>
        <v>19373</v>
      </c>
      <c r="F18" s="467">
        <f>+'Ark1'!R188</f>
        <v>65900.75</v>
      </c>
      <c r="G18" s="66">
        <f>+'Ark1'!AE188</f>
        <v>76.492471264868144</v>
      </c>
      <c r="H18" s="66"/>
      <c r="I18" s="66">
        <f>+'Ark1'!AF188</f>
        <v>76.768362614804815</v>
      </c>
      <c r="J18" s="367">
        <f>+'Ark1'!S188</f>
        <v>2.6975262041782524</v>
      </c>
      <c r="K18" s="367"/>
      <c r="L18" s="122"/>
      <c r="M18" s="424"/>
      <c r="N18" s="231"/>
      <c r="O18" s="43"/>
      <c r="P18" s="53">
        <f>+'Ark1'!T188</f>
        <v>6.7698622549819216</v>
      </c>
      <c r="Q18" s="296">
        <f>+'Ark1'!U188</f>
        <v>249.14023588502243</v>
      </c>
      <c r="R18" s="367"/>
      <c r="S18" s="76">
        <f>+'Ark1'!W188</f>
        <v>49.401562197698809</v>
      </c>
      <c r="T18" s="76">
        <f>+'Ark1'!X188</f>
        <v>1.5280554470169159</v>
      </c>
      <c r="U18" s="467"/>
      <c r="V18" s="66"/>
      <c r="W18" s="76"/>
      <c r="X18" s="76">
        <f>+'Ark1'!Y188</f>
        <v>41.056261642168067</v>
      </c>
      <c r="Y18" s="53">
        <f>+'Ark1'!Z188</f>
        <v>1.2008830587022123</v>
      </c>
      <c r="Z18" s="53">
        <f>+'Ark1'!AA188</f>
        <v>3.0187877104052054</v>
      </c>
      <c r="AA18" s="76"/>
      <c r="AB18" s="76">
        <f t="shared" si="0"/>
        <v>3.4016801734372581</v>
      </c>
      <c r="AC18" s="43"/>
      <c r="AD18" s="4"/>
      <c r="AE18" s="56"/>
      <c r="AF18" s="56"/>
      <c r="AG18" s="13"/>
      <c r="AH18" s="5"/>
      <c r="AJ18" s="2"/>
      <c r="AK18" s="2"/>
      <c r="AL18" s="4"/>
      <c r="AM18" s="4"/>
      <c r="AN18" s="4"/>
    </row>
    <row r="19" spans="1:40" ht="15.6">
      <c r="A19" s="43"/>
      <c r="B19" s="51">
        <f>+'Ark1'!C189</f>
        <v>1998</v>
      </c>
      <c r="C19" s="51">
        <f>+'Ark1'!H189</f>
        <v>1</v>
      </c>
      <c r="D19" s="52" t="s">
        <v>77</v>
      </c>
      <c r="E19" s="51">
        <f>+'Ark1'!Q189</f>
        <v>18961</v>
      </c>
      <c r="F19" s="467">
        <f>+'Ark1'!R189</f>
        <v>62871</v>
      </c>
      <c r="G19" s="66">
        <f>+'Ark1'!AE189</f>
        <v>76.486099325723742</v>
      </c>
      <c r="H19" s="66"/>
      <c r="I19" s="66">
        <f>+'Ark1'!AF189</f>
        <v>76.776751483294902</v>
      </c>
      <c r="J19" s="367">
        <f>+'Ark1'!S189</f>
        <v>2.7426635491721152</v>
      </c>
      <c r="K19" s="367"/>
      <c r="L19" s="122"/>
      <c r="M19" s="424"/>
      <c r="N19" s="231"/>
      <c r="O19" s="43"/>
      <c r="P19" s="53">
        <f>+'Ark1'!T189</f>
        <v>7.26450986941515</v>
      </c>
      <c r="Q19" s="296">
        <f>+'Ark1'!U189</f>
        <v>251.43981167788081</v>
      </c>
      <c r="R19" s="367"/>
      <c r="S19" s="76">
        <f>+'Ark1'!W189</f>
        <v>57.678420893575741</v>
      </c>
      <c r="T19" s="76">
        <f>+'Ark1'!X189</f>
        <v>1.6605430166531467</v>
      </c>
      <c r="U19" s="467"/>
      <c r="V19" s="66"/>
      <c r="W19" s="76"/>
      <c r="X19" s="76">
        <f>+'Ark1'!Y189</f>
        <v>41.376154667234374</v>
      </c>
      <c r="Y19" s="53">
        <f>+'Ark1'!Z189</f>
        <v>1.2035028215846353</v>
      </c>
      <c r="Z19" s="53">
        <f>+'Ark1'!AA189</f>
        <v>2.9707882044828153</v>
      </c>
      <c r="AA19" s="76"/>
      <c r="AB19" s="76">
        <f t="shared" si="0"/>
        <v>3.3158061283687568</v>
      </c>
      <c r="AC19" s="43"/>
      <c r="AD19" s="4"/>
      <c r="AE19" s="56"/>
      <c r="AF19" s="56"/>
      <c r="AG19" s="13"/>
      <c r="AH19" s="5"/>
      <c r="AJ19" s="1"/>
      <c r="AK19" s="1"/>
      <c r="AL19" s="11"/>
      <c r="AM19" s="11"/>
      <c r="AN19" s="11"/>
    </row>
    <row r="20" spans="1:40" ht="15.6">
      <c r="A20" s="43"/>
      <c r="B20" s="51">
        <f>+'Ark1'!C190</f>
        <v>1999</v>
      </c>
      <c r="C20" s="51">
        <f>+'Ark1'!H190</f>
        <v>1</v>
      </c>
      <c r="D20" s="52" t="s">
        <v>77</v>
      </c>
      <c r="E20" s="51">
        <f>+'Ark1'!Q190</f>
        <v>20224</v>
      </c>
      <c r="F20" s="467">
        <f>+'Ark1'!R190</f>
        <v>63646</v>
      </c>
      <c r="G20" s="66">
        <f>+'Ark1'!AE190</f>
        <v>76.945907798138791</v>
      </c>
      <c r="H20" s="66"/>
      <c r="I20" s="66">
        <f>+'Ark1'!AF190</f>
        <v>77.174174864631155</v>
      </c>
      <c r="J20" s="367">
        <f>+'Ark1'!S190</f>
        <v>2.7102567325519278</v>
      </c>
      <c r="K20" s="367"/>
      <c r="L20" s="122"/>
      <c r="M20" s="424"/>
      <c r="N20" s="231"/>
      <c r="O20" s="43"/>
      <c r="P20" s="53">
        <f>+'Ark1'!T190</f>
        <v>6.9958206328755947</v>
      </c>
      <c r="Q20" s="296">
        <f>+'Ark1'!U190</f>
        <v>250.62997046161405</v>
      </c>
      <c r="R20" s="367"/>
      <c r="S20" s="76">
        <f>+'Ark1'!W190</f>
        <v>54.110234735882862</v>
      </c>
      <c r="T20" s="76">
        <f>+'Ark1'!X190</f>
        <v>1.8712880620934536</v>
      </c>
      <c r="U20" s="467"/>
      <c r="V20" s="66"/>
      <c r="W20" s="76"/>
      <c r="X20" s="76">
        <f>+'Ark1'!Y190</f>
        <v>41.709980271172654</v>
      </c>
      <c r="Y20" s="53">
        <f>+'Ark1'!Z190</f>
        <v>1.1961811965063023</v>
      </c>
      <c r="Z20" s="53">
        <f>+'Ark1'!AA190</f>
        <v>2.8711252087479524</v>
      </c>
      <c r="AA20" s="76"/>
      <c r="AB20" s="76">
        <f t="shared" si="0"/>
        <v>3.1470530063291138</v>
      </c>
      <c r="AC20" s="43"/>
      <c r="AD20" s="4"/>
      <c r="AE20" s="56"/>
      <c r="AF20" s="56"/>
      <c r="AG20" s="13"/>
      <c r="AH20" s="5"/>
      <c r="AJ20" s="1"/>
      <c r="AK20" s="1"/>
      <c r="AL20" s="11"/>
      <c r="AM20" s="11"/>
      <c r="AN20" s="11"/>
    </row>
    <row r="21" spans="1:40" ht="15.6">
      <c r="A21" s="43"/>
      <c r="B21" s="51">
        <f>+'Ark1'!C191</f>
        <v>2000</v>
      </c>
      <c r="C21" s="51">
        <f>+'Ark1'!H191</f>
        <v>1</v>
      </c>
      <c r="D21" s="52" t="s">
        <v>77</v>
      </c>
      <c r="E21" s="51">
        <f>+'Ark1'!Q191</f>
        <v>17829</v>
      </c>
      <c r="F21" s="467">
        <f>+'Ark1'!R191</f>
        <v>64474</v>
      </c>
      <c r="G21" s="66">
        <f>+'Ark1'!AE191</f>
        <v>75.420536696067188</v>
      </c>
      <c r="H21" s="66"/>
      <c r="I21" s="66">
        <f>+'Ark1'!AF191</f>
        <v>75.595253430163098</v>
      </c>
      <c r="J21" s="367">
        <f>+'Ark1'!S191</f>
        <v>2.7073083723671556</v>
      </c>
      <c r="K21" s="367"/>
      <c r="L21" s="122"/>
      <c r="M21" s="424"/>
      <c r="N21" s="231"/>
      <c r="O21" s="43"/>
      <c r="P21" s="53">
        <f>+'Ark1'!T191</f>
        <v>7.0105003567329485</v>
      </c>
      <c r="Q21" s="296">
        <f>+'Ark1'!U191</f>
        <v>250.22097124422257</v>
      </c>
      <c r="R21" s="367"/>
      <c r="S21" s="76">
        <f>+'Ark1'!W191</f>
        <v>55.172627725905038</v>
      </c>
      <c r="T21" s="76">
        <f>+'Ark1'!X191</f>
        <v>1.810031950863914</v>
      </c>
      <c r="U21" s="467"/>
      <c r="V21" s="66"/>
      <c r="W21" s="76"/>
      <c r="X21" s="76">
        <f>+'Ark1'!Y191</f>
        <v>41.814258840420194</v>
      </c>
      <c r="Y21" s="53">
        <f>+'Ark1'!Z191</f>
        <v>1.1997482978297189</v>
      </c>
      <c r="Z21" s="53">
        <f>+'Ark1'!AA191</f>
        <v>2.8120242529550321</v>
      </c>
      <c r="AA21" s="76"/>
      <c r="AB21" s="76">
        <f t="shared" si="0"/>
        <v>3.6162431992820685</v>
      </c>
      <c r="AC21" s="43"/>
      <c r="AD21" s="4"/>
      <c r="AE21" s="56"/>
      <c r="AF21" s="56"/>
      <c r="AG21" s="13"/>
      <c r="AH21" s="5"/>
      <c r="AJ21" s="1"/>
      <c r="AK21" s="1"/>
      <c r="AL21" s="11"/>
      <c r="AM21" s="11"/>
      <c r="AN21" s="11"/>
    </row>
    <row r="22" spans="1:40" ht="15.6">
      <c r="A22" s="43"/>
      <c r="B22" s="51">
        <f>+'Ark1'!C192</f>
        <v>2001</v>
      </c>
      <c r="C22" s="51">
        <f>+'Ark1'!H192</f>
        <v>1</v>
      </c>
      <c r="D22" s="52" t="s">
        <v>77</v>
      </c>
      <c r="E22" s="51">
        <f>+'Ark1'!Q192</f>
        <v>16861</v>
      </c>
      <c r="F22" s="467">
        <f>+'Ark1'!R192</f>
        <v>60152</v>
      </c>
      <c r="G22" s="66">
        <f>+'Ark1'!AE192</f>
        <v>76.449991421109189</v>
      </c>
      <c r="H22" s="66"/>
      <c r="I22" s="66">
        <f>+'Ark1'!AF192</f>
        <v>76.629014620313782</v>
      </c>
      <c r="J22" s="367">
        <f>+'Ark1'!S192</f>
        <v>2.6830861816730942</v>
      </c>
      <c r="K22" s="367"/>
      <c r="L22" s="122"/>
      <c r="M22" s="424"/>
      <c r="N22" s="231"/>
      <c r="O22" s="43"/>
      <c r="P22" s="53">
        <f>+'Ark1'!T192</f>
        <v>6.9897925256018061</v>
      </c>
      <c r="Q22" s="296">
        <f>+'Ark1'!U192</f>
        <v>252.31010606463755</v>
      </c>
      <c r="R22" s="367"/>
      <c r="S22" s="76">
        <f>+'Ark1'!W192</f>
        <v>55.595823912754362</v>
      </c>
      <c r="T22" s="76">
        <f>+'Ark1'!X192</f>
        <v>2.3839606330629062</v>
      </c>
      <c r="U22" s="467"/>
      <c r="V22" s="66"/>
      <c r="W22" s="76"/>
      <c r="X22" s="76">
        <f>+'Ark1'!Y192</f>
        <v>43.186600316634575</v>
      </c>
      <c r="Y22" s="53">
        <f>+'Ark1'!Z192</f>
        <v>1.2066645067980812</v>
      </c>
      <c r="Z22" s="53">
        <f>+'Ark1'!AA192</f>
        <v>2.8727146112072819</v>
      </c>
      <c r="AA22" s="76"/>
      <c r="AB22" s="76">
        <f t="shared" si="0"/>
        <v>3.5675226854872188</v>
      </c>
      <c r="AC22" s="43"/>
      <c r="AD22" s="4"/>
      <c r="AE22" s="56"/>
      <c r="AF22" s="56"/>
      <c r="AG22" s="5"/>
      <c r="AH22" s="5"/>
      <c r="AJ22" s="1"/>
      <c r="AK22" s="1"/>
      <c r="AL22" s="11"/>
      <c r="AM22" s="11"/>
      <c r="AN22" s="11"/>
    </row>
    <row r="23" spans="1:40" ht="15.6">
      <c r="A23" s="43"/>
      <c r="B23" s="51">
        <f>+'Ark1'!C193</f>
        <v>2002</v>
      </c>
      <c r="C23" s="51">
        <f>+'Ark1'!H193</f>
        <v>1</v>
      </c>
      <c r="D23" s="52" t="s">
        <v>77</v>
      </c>
      <c r="E23" s="51">
        <f>+'Ark1'!Q193</f>
        <v>16019</v>
      </c>
      <c r="F23" s="467">
        <f>+'Ark1'!R193</f>
        <v>60134</v>
      </c>
      <c r="G23" s="66">
        <f>+'Ark1'!AE193</f>
        <v>75.851825689896017</v>
      </c>
      <c r="H23" s="66"/>
      <c r="I23" s="66">
        <f>+'Ark1'!AF193</f>
        <v>75.971541032906629</v>
      </c>
      <c r="J23" s="367">
        <f>+'Ark1'!S193</f>
        <v>2.5607975521335682</v>
      </c>
      <c r="K23" s="367"/>
      <c r="L23" s="122"/>
      <c r="M23" s="424"/>
      <c r="N23" s="231"/>
      <c r="O23" s="43"/>
      <c r="P23" s="53">
        <f>+'Ark1'!T193</f>
        <v>7.0027272424917699</v>
      </c>
      <c r="Q23" s="296">
        <f>+'Ark1'!U193</f>
        <v>252.83036385405995</v>
      </c>
      <c r="R23" s="367"/>
      <c r="S23" s="76">
        <f>+'Ark1'!W193</f>
        <v>55.501047660225488</v>
      </c>
      <c r="T23" s="76">
        <f>+'Ark1'!X193</f>
        <v>2.4811254864136756</v>
      </c>
      <c r="U23" s="467"/>
      <c r="V23" s="66"/>
      <c r="W23" s="76"/>
      <c r="X23" s="76">
        <f>+'Ark1'!Y193</f>
        <v>43.800619473723827</v>
      </c>
      <c r="Y23" s="53">
        <f>+'Ark1'!Z193</f>
        <v>1.1856282331337704</v>
      </c>
      <c r="Z23" s="53">
        <f>+'Ark1'!AA193</f>
        <v>2.9434689722815897</v>
      </c>
      <c r="AA23" s="76"/>
      <c r="AB23" s="76">
        <f t="shared" si="0"/>
        <v>3.7539172232973343</v>
      </c>
      <c r="AC23" s="43"/>
      <c r="AD23" s="4"/>
      <c r="AE23" s="56"/>
      <c r="AF23" s="56"/>
      <c r="AG23" s="5"/>
      <c r="AH23" s="5"/>
      <c r="AJ23" s="1"/>
      <c r="AK23" s="1"/>
      <c r="AL23" s="11"/>
      <c r="AM23" s="11"/>
      <c r="AN23" s="11"/>
    </row>
    <row r="24" spans="1:40" ht="15.6">
      <c r="A24" s="43"/>
      <c r="B24" s="51">
        <f>+'Ark1'!C194</f>
        <v>2003</v>
      </c>
      <c r="C24" s="51">
        <f>+'Ark1'!H194</f>
        <v>1</v>
      </c>
      <c r="D24" s="52" t="s">
        <v>77</v>
      </c>
      <c r="E24" s="51">
        <f>+'Ark1'!Q194</f>
        <v>15312</v>
      </c>
      <c r="F24" s="467">
        <f>+'Ark1'!R194</f>
        <v>61192</v>
      </c>
      <c r="G24" s="66">
        <f>+'Ark1'!AE194</f>
        <v>76.45941623350663</v>
      </c>
      <c r="H24" s="66"/>
      <c r="I24" s="66">
        <f>+'Ark1'!AF194</f>
        <v>76.649917077622945</v>
      </c>
      <c r="J24" s="367">
        <f>+'Ark1'!S194</f>
        <v>2.7058929271800234</v>
      </c>
      <c r="K24" s="367"/>
      <c r="L24" s="122"/>
      <c r="M24" s="424"/>
      <c r="N24" s="231"/>
      <c r="O24" s="43"/>
      <c r="P24" s="53">
        <f>+'Ark1'!T194</f>
        <v>7.1993888089946392</v>
      </c>
      <c r="Q24" s="296">
        <f>+'Ark1'!U194</f>
        <v>255.96417342136112</v>
      </c>
      <c r="R24" s="367"/>
      <c r="S24" s="76">
        <f>+'Ark1'!W194</f>
        <v>57.96182507517323</v>
      </c>
      <c r="T24" s="76">
        <f>+'Ark1'!X194</f>
        <v>2.899071774088116</v>
      </c>
      <c r="U24" s="467"/>
      <c r="V24" s="66"/>
      <c r="W24" s="76"/>
      <c r="X24" s="76">
        <f>+'Ark1'!Y194</f>
        <v>44.431814357126946</v>
      </c>
      <c r="Y24" s="53">
        <f>+'Ark1'!Z194</f>
        <v>1.2335858835458473</v>
      </c>
      <c r="Z24" s="53">
        <f>+'Ark1'!AA194</f>
        <v>2.9871173288456498</v>
      </c>
      <c r="AA24" s="76"/>
      <c r="AB24" s="76">
        <f t="shared" si="0"/>
        <v>3.9963427377220482</v>
      </c>
      <c r="AC24" s="43"/>
      <c r="AD24" s="4"/>
      <c r="AE24" s="56"/>
      <c r="AF24" s="56"/>
      <c r="AG24" s="5"/>
      <c r="AH24" s="5"/>
      <c r="AJ24" s="1"/>
      <c r="AK24" s="1"/>
      <c r="AL24" s="11"/>
      <c r="AM24" s="11"/>
      <c r="AN24" s="11"/>
    </row>
    <row r="25" spans="1:40" ht="15.6">
      <c r="A25" s="43"/>
      <c r="B25" s="51">
        <f>+'Ark1'!C195</f>
        <v>2004</v>
      </c>
      <c r="C25" s="51">
        <f>+'Ark1'!H195</f>
        <v>1</v>
      </c>
      <c r="D25" s="52" t="s">
        <v>77</v>
      </c>
      <c r="E25" s="51">
        <f>+'Ark1'!Q195</f>
        <v>14594</v>
      </c>
      <c r="F25" s="467">
        <f>+'Ark1'!R195</f>
        <v>61463</v>
      </c>
      <c r="G25" s="66">
        <f>+'Ark1'!AE195</f>
        <v>75.811922588284659</v>
      </c>
      <c r="H25" s="66"/>
      <c r="I25" s="66">
        <f>+'Ark1'!AF195</f>
        <v>76.048790970785632</v>
      </c>
      <c r="J25" s="367">
        <f>+'Ark1'!S195</f>
        <v>3.1001252786229112</v>
      </c>
      <c r="K25" s="367"/>
      <c r="L25" s="122"/>
      <c r="M25" s="424"/>
      <c r="N25" s="231"/>
      <c r="O25" s="43"/>
      <c r="P25" s="53">
        <f>+'Ark1'!T195</f>
        <v>7.1986235621430756</v>
      </c>
      <c r="Q25" s="296">
        <f>+'Ark1'!U195</f>
        <v>259.35015212404437</v>
      </c>
      <c r="R25" s="367"/>
      <c r="S25" s="76">
        <f>+'Ark1'!W195</f>
        <v>58.47420399264599</v>
      </c>
      <c r="T25" s="76">
        <f>+'Ark1'!X195</f>
        <v>3.5354603582643209</v>
      </c>
      <c r="U25" s="467"/>
      <c r="V25" s="66"/>
      <c r="W25" s="76"/>
      <c r="X25" s="76">
        <f>+'Ark1'!Y195</f>
        <v>45.534475729899185</v>
      </c>
      <c r="Y25" s="53">
        <f>+'Ark1'!Z195</f>
        <v>1.4185890599805524</v>
      </c>
      <c r="Z25" s="53">
        <f>+'Ark1'!AA195</f>
        <v>2.8900621551985255</v>
      </c>
      <c r="AA25" s="76"/>
      <c r="AB25" s="76">
        <f t="shared" si="0"/>
        <v>4.2115252843634368</v>
      </c>
      <c r="AC25" s="43"/>
      <c r="AD25" s="4"/>
      <c r="AE25" s="56"/>
      <c r="AF25" s="56"/>
      <c r="AG25" s="5"/>
      <c r="AH25" s="5"/>
      <c r="AJ25" s="1"/>
      <c r="AK25" s="1"/>
      <c r="AL25" s="11"/>
      <c r="AM25" s="11"/>
      <c r="AN25" s="11"/>
    </row>
    <row r="26" spans="1:40" ht="15.6">
      <c r="A26" s="43"/>
      <c r="B26" s="51">
        <f>+'Ark1'!C196</f>
        <v>2005</v>
      </c>
      <c r="C26" s="51">
        <f>+'Ark1'!H196</f>
        <v>1</v>
      </c>
      <c r="D26" s="52" t="s">
        <v>77</v>
      </c>
      <c r="E26" s="51">
        <f>+'Ark1'!Q196</f>
        <v>14016</v>
      </c>
      <c r="F26" s="467">
        <f>+'Ark1'!R196</f>
        <v>60255.5</v>
      </c>
      <c r="G26" s="66">
        <f>+'Ark1'!AE196</f>
        <v>75.678374288028863</v>
      </c>
      <c r="H26" s="66"/>
      <c r="I26" s="66">
        <f>+'Ark1'!AF196</f>
        <v>75.831044743101188</v>
      </c>
      <c r="J26" s="367">
        <f>+'Ark1'!S196</f>
        <v>3.2330658612076917</v>
      </c>
      <c r="K26" s="367"/>
      <c r="L26" s="122"/>
      <c r="M26" s="424"/>
      <c r="N26" s="231"/>
      <c r="O26" s="43"/>
      <c r="P26" s="53">
        <f>+'Ark1'!T196</f>
        <v>7.3198463210827249</v>
      </c>
      <c r="Q26" s="296">
        <f>+'Ark1'!U196</f>
        <v>263.75546796558029</v>
      </c>
      <c r="R26" s="367"/>
      <c r="S26" s="76">
        <f>+'Ark1'!W196</f>
        <v>59.704093402262018</v>
      </c>
      <c r="T26" s="76">
        <f>+'Ark1'!X196</f>
        <v>4.5290471409248942</v>
      </c>
      <c r="U26" s="467"/>
      <c r="V26" s="66"/>
      <c r="W26" s="76"/>
      <c r="X26" s="76">
        <f>+'Ark1'!Y196</f>
        <v>46.94371355132072</v>
      </c>
      <c r="Y26" s="53">
        <f>+'Ark1'!Z196</f>
        <v>1.498253995554145</v>
      </c>
      <c r="Z26" s="53">
        <f>+'Ark1'!AA196</f>
        <v>2.9234301921781065</v>
      </c>
      <c r="AA26" s="76"/>
      <c r="AB26" s="76">
        <f t="shared" si="0"/>
        <v>4.2990510844748862</v>
      </c>
      <c r="AC26" s="43"/>
      <c r="AD26" s="4"/>
      <c r="AE26" s="56"/>
      <c r="AF26" s="56"/>
      <c r="AG26" s="5"/>
      <c r="AH26" s="5"/>
      <c r="AJ26" s="1"/>
      <c r="AK26" s="1"/>
      <c r="AL26" s="11"/>
      <c r="AM26" s="11"/>
      <c r="AN26" s="11"/>
    </row>
    <row r="27" spans="1:40" ht="15.6">
      <c r="A27" s="43"/>
      <c r="B27" s="51">
        <f>+'Ark1'!C197</f>
        <v>2006</v>
      </c>
      <c r="C27" s="51">
        <f>+'Ark1'!H197</f>
        <v>1</v>
      </c>
      <c r="D27" s="52" t="s">
        <v>77</v>
      </c>
      <c r="E27" s="51">
        <f>+'Ark1'!Q197</f>
        <v>13439</v>
      </c>
      <c r="F27" s="467">
        <f>+'Ark1'!R197</f>
        <v>63164</v>
      </c>
      <c r="G27" s="66">
        <f>+'Ark1'!AE197</f>
        <v>76.268444058055024</v>
      </c>
      <c r="H27" s="66"/>
      <c r="I27" s="66">
        <f>+'Ark1'!AF197</f>
        <v>76.392854391628077</v>
      </c>
      <c r="J27" s="367">
        <f>+'Ark1'!S197</f>
        <v>3.08432018238237</v>
      </c>
      <c r="K27" s="367"/>
      <c r="L27" s="122"/>
      <c r="M27" s="424"/>
      <c r="N27" s="231"/>
      <c r="O27" s="43"/>
      <c r="P27" s="53">
        <f>+'Ark1'!T197</f>
        <v>7.3224146665822269</v>
      </c>
      <c r="Q27" s="296">
        <f>+'Ark1'!U197</f>
        <v>265.20360173516445</v>
      </c>
      <c r="R27" s="367"/>
      <c r="S27" s="76">
        <f>+'Ark1'!W197</f>
        <v>59.681147489076075</v>
      </c>
      <c r="T27" s="76">
        <f>+'Ark1'!X197</f>
        <v>4.9743524792603395</v>
      </c>
      <c r="U27" s="467"/>
      <c r="V27" s="66"/>
      <c r="W27" s="76"/>
      <c r="X27" s="76">
        <f>+'Ark1'!Y197</f>
        <v>47.654921429866711</v>
      </c>
      <c r="Y27" s="53">
        <f>+'Ark1'!Z197</f>
        <v>1.4418021603250379</v>
      </c>
      <c r="Z27" s="53">
        <f>+'Ark1'!AA197</f>
        <v>2.9487877199085304</v>
      </c>
      <c r="AA27" s="76"/>
      <c r="AB27" s="76">
        <f t="shared" si="0"/>
        <v>4.7000520872088698</v>
      </c>
      <c r="AC27" s="43"/>
      <c r="AD27" s="4"/>
      <c r="AE27" s="56"/>
      <c r="AF27" s="56"/>
      <c r="AG27" s="5"/>
      <c r="AH27" s="5"/>
      <c r="AJ27" s="1"/>
      <c r="AK27" s="1"/>
      <c r="AL27" s="11"/>
      <c r="AM27" s="11"/>
      <c r="AN27" s="11"/>
    </row>
    <row r="28" spans="1:40" ht="15.6">
      <c r="A28" s="43"/>
      <c r="B28" s="51">
        <f>+'Ark1'!C198</f>
        <v>2007</v>
      </c>
      <c r="C28" s="51">
        <f>+'Ark1'!H198</f>
        <v>1</v>
      </c>
      <c r="D28" s="52" t="s">
        <v>77</v>
      </c>
      <c r="E28" s="51">
        <f>+'Ark1'!Q198</f>
        <v>12751</v>
      </c>
      <c r="F28" s="467">
        <f>+'Ark1'!R198</f>
        <v>60431</v>
      </c>
      <c r="G28" s="66">
        <f>+'Ark1'!AE198</f>
        <v>77.416090187035621</v>
      </c>
      <c r="H28" s="66"/>
      <c r="I28" s="66">
        <f>+'Ark1'!AF198</f>
        <v>77.43564228658694</v>
      </c>
      <c r="J28" s="367">
        <f>+'Ark1'!S198</f>
        <v>3.251046648243451</v>
      </c>
      <c r="K28" s="367"/>
      <c r="L28" s="122"/>
      <c r="M28" s="424"/>
      <c r="N28" s="231"/>
      <c r="O28" s="43"/>
      <c r="P28" s="53">
        <f>+'Ark1'!T198</f>
        <v>7.5326901755721405</v>
      </c>
      <c r="Q28" s="296">
        <f>+'Ark1'!U198</f>
        <v>269.34508613128781</v>
      </c>
      <c r="R28" s="367"/>
      <c r="S28" s="76">
        <f>+'Ark1'!W198</f>
        <v>62.322318015588046</v>
      </c>
      <c r="T28" s="76">
        <f>+'Ark1'!X198</f>
        <v>5.7520146944449051</v>
      </c>
      <c r="U28" s="467"/>
      <c r="V28" s="66"/>
      <c r="W28" s="76"/>
      <c r="X28" s="76">
        <f>+'Ark1'!Y198</f>
        <v>48.675012463804151</v>
      </c>
      <c r="Y28" s="53">
        <f>+'Ark1'!Z198</f>
        <v>1.4903970287353638</v>
      </c>
      <c r="Z28" s="53">
        <f>+'Ark1'!AA198</f>
        <v>2.9991288265251801</v>
      </c>
      <c r="AA28" s="76"/>
      <c r="AB28" s="76">
        <f t="shared" si="0"/>
        <v>4.7393145635636422</v>
      </c>
      <c r="AC28" s="43"/>
      <c r="AD28" s="4"/>
      <c r="AE28" s="56"/>
      <c r="AF28" s="56"/>
      <c r="AG28" s="5"/>
      <c r="AH28" s="5"/>
      <c r="AJ28" s="13"/>
      <c r="AK28" s="13"/>
      <c r="AL28" s="11"/>
      <c r="AM28" s="11"/>
      <c r="AN28" s="11"/>
    </row>
    <row r="29" spans="1:40" ht="15" customHeight="1">
      <c r="A29" s="43"/>
      <c r="B29" s="51">
        <f>+'Ark1'!C199</f>
        <v>2008</v>
      </c>
      <c r="C29" s="51">
        <f>+'Ark1'!H199</f>
        <v>1</v>
      </c>
      <c r="D29" s="52" t="s">
        <v>77</v>
      </c>
      <c r="E29" s="51">
        <f>+'Ark1'!Q199</f>
        <v>12144</v>
      </c>
      <c r="F29" s="467">
        <f>+'Ark1'!R199</f>
        <v>68591</v>
      </c>
      <c r="G29" s="66">
        <f>+'Ark1'!AE199</f>
        <v>78.327052643599387</v>
      </c>
      <c r="H29" s="66"/>
      <c r="I29" s="66">
        <f>+'Ark1'!AF199</f>
        <v>78.301459762977188</v>
      </c>
      <c r="J29" s="367">
        <f>+'Ark1'!S199</f>
        <v>3.1883920630986573</v>
      </c>
      <c r="K29" s="367"/>
      <c r="L29" s="122"/>
      <c r="M29" s="424"/>
      <c r="N29" s="231"/>
      <c r="O29" s="43"/>
      <c r="P29" s="53">
        <f>+'Ark1'!T199</f>
        <v>7.5626977300228893</v>
      </c>
      <c r="Q29" s="296">
        <f>+'Ark1'!U199</f>
        <v>271.72404397078401</v>
      </c>
      <c r="R29" s="367"/>
      <c r="S29" s="76">
        <f>+'Ark1'!W199</f>
        <v>63.864063798457522</v>
      </c>
      <c r="T29" s="76">
        <f>+'Ark1'!X199</f>
        <v>6.1567844177807594</v>
      </c>
      <c r="U29" s="467" t="s">
        <v>641</v>
      </c>
      <c r="V29" s="66"/>
      <c r="W29" s="76"/>
      <c r="X29" s="76">
        <f>+'Ark1'!Y199</f>
        <v>48.434572019507698</v>
      </c>
      <c r="Y29" s="53">
        <f>+'Ark1'!Z199</f>
        <v>1.4526270004516388</v>
      </c>
      <c r="Z29" s="53">
        <f>+'Ark1'!AA199</f>
        <v>2.8543747956296279</v>
      </c>
      <c r="AA29" s="76"/>
      <c r="AB29" s="76">
        <f t="shared" si="0"/>
        <v>5.6481389986824766</v>
      </c>
      <c r="AC29" s="43"/>
      <c r="AD29" s="4"/>
      <c r="AE29" s="56"/>
      <c r="AF29" s="56"/>
      <c r="AG29" s="5"/>
      <c r="AH29" s="5"/>
      <c r="AJ29" s="13"/>
      <c r="AK29" s="13"/>
      <c r="AL29" s="11"/>
      <c r="AM29" s="11"/>
      <c r="AN29" s="11"/>
    </row>
    <row r="30" spans="1:40" ht="15" customHeight="1">
      <c r="A30" s="43"/>
      <c r="B30" s="51">
        <f>+'Ark1'!C200</f>
        <v>2009</v>
      </c>
      <c r="C30" s="51">
        <f>+'Ark1'!H200</f>
        <v>1</v>
      </c>
      <c r="D30" s="52" t="s">
        <v>77</v>
      </c>
      <c r="E30" s="51">
        <f>+'Ark1'!Q200</f>
        <v>11313</v>
      </c>
      <c r="F30" s="467">
        <f>+'Ark1'!R200</f>
        <v>62749</v>
      </c>
      <c r="G30" s="66">
        <f>+'Ark1'!AE200</f>
        <v>76.951754466645312</v>
      </c>
      <c r="H30" s="66"/>
      <c r="I30" s="66">
        <f>+'Ark1'!AF200</f>
        <v>76.857489824544388</v>
      </c>
      <c r="J30" s="367">
        <f>+'Ark1'!S200</f>
        <v>3.2179795693955278</v>
      </c>
      <c r="K30" s="367"/>
      <c r="L30" s="122"/>
      <c r="M30" s="424"/>
      <c r="N30" s="231"/>
      <c r="O30" s="43"/>
      <c r="P30" s="53">
        <f>+'Ark1'!T200</f>
        <v>7.5126615563594621</v>
      </c>
      <c r="Q30" s="296">
        <f>+'Ark1'!U200</f>
        <v>273.92397647770832</v>
      </c>
      <c r="R30" s="367"/>
      <c r="S30" s="76">
        <f>+'Ark1'!W200</f>
        <v>62.837654783343154</v>
      </c>
      <c r="T30" s="76">
        <f>+'Ark1'!X200</f>
        <v>7.2399560152353022</v>
      </c>
      <c r="U30" s="467"/>
      <c r="V30" s="66"/>
      <c r="W30" s="76"/>
      <c r="X30" s="76">
        <f>+'Ark1'!Y200</f>
        <v>50.309987794778579</v>
      </c>
      <c r="Y30" s="53">
        <f>+'Ark1'!Z200</f>
        <v>1.4672446370005572</v>
      </c>
      <c r="Z30" s="53">
        <f>+'Ark1'!AA200</f>
        <v>2.8769158647832711</v>
      </c>
      <c r="AA30" s="76"/>
      <c r="AB30" s="76">
        <f t="shared" si="0"/>
        <v>5.5466277733580833</v>
      </c>
      <c r="AC30" s="43"/>
      <c r="AD30" s="4"/>
      <c r="AE30" s="55"/>
      <c r="AF30" s="55"/>
      <c r="AG30" s="5"/>
      <c r="AH30" s="5"/>
      <c r="AJ30" s="13"/>
      <c r="AK30" s="13"/>
      <c r="AL30" s="11"/>
      <c r="AM30" s="11"/>
      <c r="AN30" s="11"/>
    </row>
    <row r="31" spans="1:40" ht="15" customHeight="1">
      <c r="A31" s="43"/>
      <c r="B31" s="51">
        <f>+'Ark1'!C201</f>
        <v>2010</v>
      </c>
      <c r="C31" s="51">
        <f>+'Ark1'!H201</f>
        <v>1</v>
      </c>
      <c r="D31" s="52" t="s">
        <v>77</v>
      </c>
      <c r="E31" s="51">
        <f>+'Ark1'!Q201</f>
        <v>10385</v>
      </c>
      <c r="F31" s="467">
        <f>+'Ark1'!R201</f>
        <v>59540.5</v>
      </c>
      <c r="G31" s="66">
        <f>+'Ark1'!AE201</f>
        <v>73.346062640510013</v>
      </c>
      <c r="H31" s="66"/>
      <c r="I31" s="66">
        <f>+'Ark1'!AF201</f>
        <v>73.226927711584622</v>
      </c>
      <c r="J31" s="367">
        <f>+'Ark1'!S201</f>
        <v>3.3195891871919097</v>
      </c>
      <c r="K31" s="367"/>
      <c r="L31" s="122"/>
      <c r="M31" s="424"/>
      <c r="N31" s="231"/>
      <c r="O31" s="43"/>
      <c r="P31" s="53">
        <f>+'Ark1'!T201</f>
        <v>7.6256833583863104</v>
      </c>
      <c r="Q31" s="296">
        <f>+'Ark1'!U201</f>
        <v>276.06341095556451</v>
      </c>
      <c r="R31" s="367"/>
      <c r="S31" s="76">
        <f>+'Ark1'!W201</f>
        <v>65.226190576162409</v>
      </c>
      <c r="T31" s="76">
        <f>+'Ark1'!X201</f>
        <v>7.9374543378036844</v>
      </c>
      <c r="U31" s="467"/>
      <c r="V31" s="66"/>
      <c r="W31" s="76"/>
      <c r="X31" s="76">
        <f>+'Ark1'!Y201</f>
        <v>50.877233401983887</v>
      </c>
      <c r="Y31" s="53">
        <f>+'Ark1'!Z201</f>
        <v>1.5269608799290273</v>
      </c>
      <c r="Z31" s="53">
        <f>+'Ark1'!AA201</f>
        <v>2.8319776356548729</v>
      </c>
      <c r="AA31" s="76"/>
      <c r="AB31" s="76">
        <f t="shared" si="0"/>
        <v>5.7333172845450164</v>
      </c>
      <c r="AC31" s="43"/>
      <c r="AE31"/>
      <c r="AJ31" s="13"/>
      <c r="AK31" s="13"/>
      <c r="AL31" s="11"/>
      <c r="AM31" s="11"/>
      <c r="AN31" s="11"/>
    </row>
    <row r="32" spans="1:40" ht="15" customHeight="1">
      <c r="A32" s="43"/>
      <c r="B32" s="51">
        <f>+'Ark1'!C202</f>
        <v>2011</v>
      </c>
      <c r="C32" s="51">
        <f>+'Ark1'!H202</f>
        <v>1</v>
      </c>
      <c r="D32" s="52" t="s">
        <v>77</v>
      </c>
      <c r="E32" s="51">
        <f>+'Ark1'!Q202</f>
        <v>9577</v>
      </c>
      <c r="F32" s="467">
        <f>+'Ark1'!R202</f>
        <v>47875</v>
      </c>
      <c r="G32" s="66">
        <f>+'Ark1'!AE202</f>
        <v>70.275229357798153</v>
      </c>
      <c r="H32" s="66"/>
      <c r="I32" s="66">
        <f>+'Ark1'!AF202</f>
        <v>70.353816775394606</v>
      </c>
      <c r="J32" s="367">
        <f>+'Ark1'!S202</f>
        <v>3.3696292428198431</v>
      </c>
      <c r="K32" s="367"/>
      <c r="L32" s="122"/>
      <c r="M32" s="424"/>
      <c r="N32" s="231"/>
      <c r="O32" s="43"/>
      <c r="P32" s="53">
        <f>+'Ark1'!T202</f>
        <v>7.570945169712795</v>
      </c>
      <c r="Q32" s="296">
        <f>+'Ark1'!U202</f>
        <v>278.13600626631694</v>
      </c>
      <c r="R32" s="367"/>
      <c r="S32" s="76">
        <f>+'Ark1'!W202</f>
        <v>63.922715404699751</v>
      </c>
      <c r="T32" s="76">
        <f>+'Ark1'!X202</f>
        <v>8.4135770234986911</v>
      </c>
      <c r="U32" s="487">
        <f>+'Ark1'!AG202</f>
        <v>2040.4477075090451</v>
      </c>
      <c r="V32" s="123">
        <f>+'Ark1'!AH202</f>
        <v>99.943603133159286</v>
      </c>
      <c r="W32" s="94">
        <f>+'Ark1'!AI202</f>
        <v>13.631331592689296</v>
      </c>
      <c r="X32" s="76">
        <f>+'Ark1'!Y202</f>
        <v>50.596386449251362</v>
      </c>
      <c r="Y32" s="53">
        <f>+'Ark1'!Z202</f>
        <v>1.5514099772044139</v>
      </c>
      <c r="Z32" s="53">
        <f>+'Ark1'!AA202</f>
        <v>2.8832378982096638</v>
      </c>
      <c r="AA32" s="296">
        <f t="shared" ref="AA32:AA38" si="1">1000*Q32/U32</f>
        <v>136.31126406364126</v>
      </c>
      <c r="AB32" s="76">
        <f t="shared" si="0"/>
        <v>4.9989558316800666</v>
      </c>
      <c r="AC32" s="43"/>
      <c r="AD32" s="2"/>
      <c r="AE32" s="55"/>
      <c r="AF32" s="55"/>
      <c r="AH32" s="5"/>
      <c r="AJ32" s="13"/>
      <c r="AK32" s="13"/>
      <c r="AL32" s="11"/>
      <c r="AM32" s="11"/>
      <c r="AN32" s="11"/>
    </row>
    <row r="33" spans="1:40" ht="15" customHeight="1">
      <c r="A33" s="43"/>
      <c r="B33" s="51">
        <f>+'Ark1'!C203</f>
        <v>2012</v>
      </c>
      <c r="C33" s="51">
        <f>+'Ark1'!H203</f>
        <v>1</v>
      </c>
      <c r="D33" s="52" t="s">
        <v>77</v>
      </c>
      <c r="E33" s="51">
        <f>+'Ark1'!Q203</f>
        <v>12687</v>
      </c>
      <c r="F33" s="467">
        <f>+'Ark1'!R203</f>
        <v>40673</v>
      </c>
      <c r="G33" s="66">
        <f>+'Ark1'!AE203</f>
        <v>70.095648427401997</v>
      </c>
      <c r="H33" s="66"/>
      <c r="I33" s="66">
        <f>+'Ark1'!AF203</f>
        <v>70.167043227456233</v>
      </c>
      <c r="J33" s="367">
        <f>+'Ark1'!S203</f>
        <v>3.4550930592776536</v>
      </c>
      <c r="K33" s="367"/>
      <c r="L33" s="122"/>
      <c r="M33" s="424"/>
      <c r="N33" s="231"/>
      <c r="O33" s="43"/>
      <c r="P33" s="53">
        <f>+'Ark1'!T203</f>
        <v>7.6160843803014275</v>
      </c>
      <c r="Q33" s="296">
        <f>+'Ark1'!U203</f>
        <v>280.58916947360598</v>
      </c>
      <c r="R33" s="367"/>
      <c r="S33" s="76">
        <f>+'Ark1'!W203</f>
        <v>65.613551987805181</v>
      </c>
      <c r="T33" s="76">
        <f>+'Ark1'!X203</f>
        <v>8.4109851744400448</v>
      </c>
      <c r="U33" s="487">
        <f>+'Ark1'!AG203</f>
        <v>2147.2185342671328</v>
      </c>
      <c r="V33" s="123">
        <f>+'Ark1'!AH203</f>
        <v>100</v>
      </c>
      <c r="W33" s="94">
        <f>+'Ark1'!AI203</f>
        <v>15.21648267892706</v>
      </c>
      <c r="X33" s="76">
        <f>+'Ark1'!Y203</f>
        <v>49.930720613099915</v>
      </c>
      <c r="Y33" s="53">
        <f>+'Ark1'!Z203</f>
        <v>1.53215823282424</v>
      </c>
      <c r="Z33" s="53">
        <f>+'Ark1'!AA203</f>
        <v>2.7473192079443023</v>
      </c>
      <c r="AA33" s="296">
        <f t="shared" si="1"/>
        <v>130.67564618865117</v>
      </c>
      <c r="AB33" s="76">
        <f t="shared" si="0"/>
        <v>3.2058800346811696</v>
      </c>
      <c r="AC33" s="43"/>
      <c r="AD33" s="2"/>
      <c r="AE33" s="55"/>
      <c r="AF33" s="55"/>
      <c r="AJ33" s="13"/>
      <c r="AK33" s="13"/>
      <c r="AL33" s="11"/>
      <c r="AM33" s="11"/>
      <c r="AN33" s="11"/>
    </row>
    <row r="34" spans="1:40" ht="15" customHeight="1">
      <c r="A34" s="43"/>
      <c r="B34" s="51">
        <f>+'Ark1'!C204</f>
        <v>2013</v>
      </c>
      <c r="C34" s="51">
        <f>+'Ark1'!H204</f>
        <v>1</v>
      </c>
      <c r="D34" s="52" t="s">
        <v>77</v>
      </c>
      <c r="E34" s="51">
        <f>+'Ark1'!Q204</f>
        <v>8837</v>
      </c>
      <c r="F34" s="467">
        <f>+'Ark1'!R204</f>
        <v>45610</v>
      </c>
      <c r="G34" s="66">
        <f>+'Ark1'!AE204</f>
        <v>71.668761785040886</v>
      </c>
      <c r="H34" s="66"/>
      <c r="I34" s="66">
        <f>+'Ark1'!AF204</f>
        <v>71.701498562131235</v>
      </c>
      <c r="J34" s="367">
        <f>+'Ark1'!S204</f>
        <v>3.549440912080684</v>
      </c>
      <c r="K34" s="367"/>
      <c r="L34" s="122"/>
      <c r="M34" s="424"/>
      <c r="N34" s="231"/>
      <c r="O34" s="43"/>
      <c r="P34" s="53">
        <f>+'Ark1'!T204</f>
        <v>7.9951107213330381</v>
      </c>
      <c r="Q34" s="296">
        <f>+'Ark1'!U204</f>
        <v>283.67389169041746</v>
      </c>
      <c r="R34" s="367"/>
      <c r="S34" s="76">
        <f>+'Ark1'!W204</f>
        <v>70.506467879850902</v>
      </c>
      <c r="T34" s="76">
        <f>+'Ark1'!X204</f>
        <v>9.4584520938390728</v>
      </c>
      <c r="U34" s="487">
        <f>+'Ark1'!AG204</f>
        <v>2158.7600317488314</v>
      </c>
      <c r="V34" s="123">
        <f>+'Ark1'!AH204</f>
        <v>99.947379960534974</v>
      </c>
      <c r="W34" s="94">
        <f>+'Ark1'!AI204</f>
        <v>14.161368121026088</v>
      </c>
      <c r="X34" s="76">
        <f>+'Ark1'!Y204</f>
        <v>50.179730224193563</v>
      </c>
      <c r="Y34" s="53">
        <f>+'Ark1'!Z204</f>
        <v>1.5377798067737083</v>
      </c>
      <c r="Z34" s="53">
        <f>+'Ark1'!AA204</f>
        <v>2.8127404170316792</v>
      </c>
      <c r="AA34" s="296">
        <f t="shared" si="1"/>
        <v>131.4059402242178</v>
      </c>
      <c r="AB34" s="76">
        <f t="shared" si="0"/>
        <v>5.1612538191694011</v>
      </c>
      <c r="AC34" s="43"/>
      <c r="AD34" s="2"/>
      <c r="AE34" s="55"/>
      <c r="AF34" s="55"/>
      <c r="AJ34" s="13"/>
      <c r="AK34" s="13"/>
      <c r="AL34" s="11"/>
      <c r="AM34" s="11"/>
      <c r="AN34" s="11"/>
    </row>
    <row r="35" spans="1:40" ht="15" customHeight="1">
      <c r="A35" s="43"/>
      <c r="B35" s="51">
        <f>+'Ark1'!C205</f>
        <v>2014</v>
      </c>
      <c r="C35" s="51">
        <f>+'Ark1'!H205</f>
        <v>1</v>
      </c>
      <c r="D35" s="52" t="s">
        <v>77</v>
      </c>
      <c r="E35" s="51">
        <f>+'Ark1'!Q205</f>
        <v>8669</v>
      </c>
      <c r="F35" s="467">
        <f>+'Ark1'!R205</f>
        <v>42962</v>
      </c>
      <c r="G35" s="66">
        <f>+'Ark1'!AE205</f>
        <v>74.620488414909502</v>
      </c>
      <c r="H35" s="66"/>
      <c r="I35" s="66">
        <f>+'Ark1'!AF205</f>
        <v>74.559903719652098</v>
      </c>
      <c r="J35" s="367">
        <f>+'Ark1'!S205</f>
        <v>3.6275778595037473</v>
      </c>
      <c r="K35" s="367"/>
      <c r="L35" s="122"/>
      <c r="M35" s="424"/>
      <c r="N35" s="231"/>
      <c r="O35" s="43"/>
      <c r="P35" s="53">
        <f>+'Ark1'!T205</f>
        <v>7.8710488338531741</v>
      </c>
      <c r="Q35" s="296">
        <f>+'Ark1'!U205</f>
        <v>284.17435640798993</v>
      </c>
      <c r="R35" s="367"/>
      <c r="S35" s="76">
        <f>+'Ark1'!W205</f>
        <v>69.621991527396304</v>
      </c>
      <c r="T35" s="76">
        <f>+'Ark1'!X205</f>
        <v>9.7388389739770016</v>
      </c>
      <c r="U35" s="487">
        <f>+'Ark1'!AG205</f>
        <v>2155.0609068139797</v>
      </c>
      <c r="V35" s="123">
        <f>+'Ark1'!AH205</f>
        <v>99.923187933522641</v>
      </c>
      <c r="W35" s="94">
        <f>+'Ark1'!AI205</f>
        <v>14.01121921698245</v>
      </c>
      <c r="X35" s="76">
        <f>+'Ark1'!Y205</f>
        <v>50.674047355864843</v>
      </c>
      <c r="Y35" s="53">
        <f>+'Ark1'!Z205</f>
        <v>1.585785734192632</v>
      </c>
      <c r="Z35" s="53">
        <f>+'Ark1'!AA205</f>
        <v>2.7555531556312438</v>
      </c>
      <c r="AA35" s="296">
        <f t="shared" si="1"/>
        <v>131.86372390194319</v>
      </c>
      <c r="AB35" s="76">
        <f t="shared" si="0"/>
        <v>4.9558195870342603</v>
      </c>
      <c r="AC35" s="43"/>
      <c r="AD35" s="14"/>
      <c r="AE35" s="13"/>
      <c r="AF35" s="13"/>
      <c r="AJ35" s="13"/>
      <c r="AK35" s="13"/>
      <c r="AL35" s="11"/>
      <c r="AM35" s="11"/>
      <c r="AN35" s="11"/>
    </row>
    <row r="36" spans="1:40" ht="15" customHeight="1">
      <c r="A36" s="43"/>
      <c r="B36" s="51">
        <f>+'Ark1'!C206</f>
        <v>2015</v>
      </c>
      <c r="C36" s="51">
        <f>+'Ark1'!H206</f>
        <v>1</v>
      </c>
      <c r="D36" s="52" t="s">
        <v>77</v>
      </c>
      <c r="E36" s="51">
        <f>+'Ark1'!Q206</f>
        <v>8448</v>
      </c>
      <c r="F36" s="467">
        <f>+'Ark1'!R206</f>
        <v>44352</v>
      </c>
      <c r="G36" s="66">
        <f>+'Ark1'!AE206</f>
        <v>75.880109700411126</v>
      </c>
      <c r="H36" s="66"/>
      <c r="I36" s="66">
        <f>+'Ark1'!AF206</f>
        <v>75.766858222733291</v>
      </c>
      <c r="J36" s="367">
        <f>+'Ark1'!S206</f>
        <v>3.7446338383838382</v>
      </c>
      <c r="K36" s="367"/>
      <c r="L36" s="122"/>
      <c r="M36" s="424"/>
      <c r="N36" s="231"/>
      <c r="O36" s="43"/>
      <c r="P36" s="53">
        <f>+'Ark1'!T206</f>
        <v>8.0634018759018744</v>
      </c>
      <c r="Q36" s="296">
        <f>+'Ark1'!U206</f>
        <v>287.9036593614731</v>
      </c>
      <c r="R36" s="367"/>
      <c r="S36" s="76">
        <f>+'Ark1'!W206</f>
        <v>71.859217171717205</v>
      </c>
      <c r="T36" s="76">
        <f>+'Ark1'!X206</f>
        <v>11.323051948051949</v>
      </c>
      <c r="U36" s="487">
        <f>+'Ark1'!AG206</f>
        <v>2162.4734139997745</v>
      </c>
      <c r="V36" s="123">
        <f>+'Ark1'!AH206</f>
        <v>99.979707792207776</v>
      </c>
      <c r="W36" s="94">
        <f>+'Ark1'!AI206</f>
        <v>13.697240259740262</v>
      </c>
      <c r="X36" s="76">
        <f>+'Ark1'!Y206</f>
        <v>51.63639608556408</v>
      </c>
      <c r="Y36" s="53">
        <f>+'Ark1'!Z206</f>
        <v>1.6683954971039814</v>
      </c>
      <c r="Z36" s="53">
        <f>+'Ark1'!AA206</f>
        <v>2.7799664111037661</v>
      </c>
      <c r="AA36" s="296">
        <f t="shared" si="1"/>
        <v>133.13627695841035</v>
      </c>
      <c r="AB36" s="76">
        <f t="shared" si="0"/>
        <v>5.25</v>
      </c>
      <c r="AC36" s="43"/>
      <c r="AD36" s="2"/>
      <c r="AE36" s="5"/>
      <c r="AF36" s="5"/>
      <c r="AJ36" s="54"/>
      <c r="AK36" s="54"/>
      <c r="AL36" s="11"/>
      <c r="AM36" s="11"/>
      <c r="AN36" s="11"/>
    </row>
    <row r="37" spans="1:40" ht="15" customHeight="1">
      <c r="A37" s="43"/>
      <c r="B37" s="51">
        <f>+'Ark1'!C207</f>
        <v>2016</v>
      </c>
      <c r="C37" s="51">
        <f>+'Ark1'!H207</f>
        <v>1</v>
      </c>
      <c r="D37" s="52" t="s">
        <v>77</v>
      </c>
      <c r="E37" s="51">
        <f>+'Ark1'!Q207</f>
        <v>8348</v>
      </c>
      <c r="F37" s="467">
        <f>+'Ark1'!R207</f>
        <v>45521</v>
      </c>
      <c r="G37" s="66">
        <f>+'Ark1'!AE207</f>
        <v>76.239364909224875</v>
      </c>
      <c r="H37" s="66"/>
      <c r="I37" s="66">
        <f>+'Ark1'!AF207</f>
        <v>76.233559249036503</v>
      </c>
      <c r="J37" s="367">
        <f>+'Ark1'!S207</f>
        <v>3.7270929900485488</v>
      </c>
      <c r="K37" s="367"/>
      <c r="L37" s="122"/>
      <c r="M37" s="424"/>
      <c r="N37" s="231"/>
      <c r="O37" s="43"/>
      <c r="P37" s="53">
        <f>+'Ark1'!T207</f>
        <v>7.8982227982689315</v>
      </c>
      <c r="Q37" s="296">
        <f>+'Ark1'!U207</f>
        <v>288.76373102523991</v>
      </c>
      <c r="R37" s="367"/>
      <c r="S37" s="76">
        <f>+'Ark1'!W207</f>
        <v>69.023088244985829</v>
      </c>
      <c r="T37" s="76">
        <f>+'Ark1'!X207</f>
        <v>11.87583752553766</v>
      </c>
      <c r="U37" s="487">
        <f>+'Ark1'!AG207</f>
        <v>2170.7605094700721</v>
      </c>
      <c r="V37" s="123">
        <f>+'Ark1'!AH207</f>
        <v>0</v>
      </c>
      <c r="W37" s="94">
        <f>+'Ark1'!AI207</f>
        <v>14.77340128731794</v>
      </c>
      <c r="X37" s="76">
        <f>+'Ark1'!Y207</f>
        <v>53.170533391537489</v>
      </c>
      <c r="Y37" s="53">
        <f>+'Ark1'!Z207</f>
        <v>1.7162367557078502</v>
      </c>
      <c r="Z37" s="53">
        <f>+'Ark1'!AA207</f>
        <v>2.8030221940391256</v>
      </c>
      <c r="AA37" s="296">
        <f t="shared" si="1"/>
        <v>133.02422343021763</v>
      </c>
      <c r="AB37" s="76">
        <f t="shared" si="0"/>
        <v>5.4529228557738376</v>
      </c>
      <c r="AC37" s="43"/>
      <c r="AD37" s="2"/>
      <c r="AE37" s="5"/>
      <c r="AF37" s="5"/>
      <c r="AJ37" s="54"/>
      <c r="AK37" s="54"/>
      <c r="AL37" s="11"/>
      <c r="AM37" s="11"/>
      <c r="AN37" s="11"/>
    </row>
    <row r="38" spans="1:40" ht="15" customHeight="1">
      <c r="A38" s="43"/>
      <c r="B38" s="51">
        <f>+'Ark1'!C208</f>
        <v>2017</v>
      </c>
      <c r="C38" s="51">
        <f>+'Ark1'!H208</f>
        <v>1</v>
      </c>
      <c r="D38" s="52" t="s">
        <v>77</v>
      </c>
      <c r="E38" s="51">
        <f>+'Ark1'!Q208</f>
        <v>8292</v>
      </c>
      <c r="F38" s="467">
        <f>+'Ark1'!R208</f>
        <v>44795</v>
      </c>
      <c r="G38" s="66">
        <f>+'Ark1'!AE208</f>
        <v>75.34016179760161</v>
      </c>
      <c r="H38" s="66"/>
      <c r="I38" s="66">
        <f>+'Ark1'!AF208</f>
        <v>75.289255850034493</v>
      </c>
      <c r="J38" s="367">
        <f>+'Ark1'!S208</f>
        <v>3.7185623395468239</v>
      </c>
      <c r="K38" s="367"/>
      <c r="L38" s="122"/>
      <c r="M38" s="424"/>
      <c r="N38" s="231"/>
      <c r="O38" s="43"/>
      <c r="P38" s="53">
        <f>+'Ark1'!T208</f>
        <v>7.8297354615470498</v>
      </c>
      <c r="Q38" s="296">
        <f>+'Ark1'!U208</f>
        <v>289.12594485991576</v>
      </c>
      <c r="R38" s="367"/>
      <c r="S38" s="76">
        <f>+'Ark1'!W208</f>
        <v>68.887152583993753</v>
      </c>
      <c r="T38" s="76">
        <f>+'Ark1'!X208</f>
        <v>12.53711351713361</v>
      </c>
      <c r="U38" s="487">
        <f>+'Ark1'!AG208</f>
        <v>2180.0407470288628</v>
      </c>
      <c r="V38" s="123">
        <f>+'Ark1'!AH208</f>
        <v>99.964281727871395</v>
      </c>
      <c r="W38" s="94">
        <f>+'Ark1'!AI208</f>
        <v>17.524277263087399</v>
      </c>
      <c r="X38" s="76">
        <f>+'Ark1'!Y208</f>
        <v>54.571172558043514</v>
      </c>
      <c r="Y38" s="53">
        <f>+'Ark1'!Z208</f>
        <v>1.7188405007212499</v>
      </c>
      <c r="Z38" s="53">
        <f>+'Ark1'!AA208</f>
        <v>2.7294755291135862</v>
      </c>
      <c r="AA38" s="296">
        <f t="shared" si="1"/>
        <v>132.62410129441855</v>
      </c>
      <c r="AB38" s="76">
        <f t="shared" si="0"/>
        <v>5.402194886637723</v>
      </c>
      <c r="AC38" s="43"/>
      <c r="AD38" s="2"/>
      <c r="AE38" s="5"/>
      <c r="AF38" s="5"/>
      <c r="AJ38" s="54"/>
      <c r="AK38" s="54"/>
      <c r="AL38" s="11"/>
      <c r="AM38" s="11"/>
      <c r="AN38" s="11"/>
    </row>
    <row r="39" spans="1:40" ht="15" customHeight="1">
      <c r="A39" s="43"/>
      <c r="B39" s="51">
        <f>+'Ark1'!C209</f>
        <v>2018</v>
      </c>
      <c r="C39" s="51">
        <f>+'Ark1'!H209</f>
        <v>1</v>
      </c>
      <c r="D39" s="52" t="s">
        <v>77</v>
      </c>
      <c r="E39" s="51">
        <f>+'Ark1'!Q209</f>
        <v>8159</v>
      </c>
      <c r="F39" s="467">
        <f>+'Ark1'!R209</f>
        <v>43785</v>
      </c>
      <c r="G39" s="66">
        <f>+'Ark1'!AE209</f>
        <v>74.347958975752249</v>
      </c>
      <c r="H39" s="66"/>
      <c r="I39" s="66">
        <f>+'Ark1'!AF209</f>
        <v>74.411752680902055</v>
      </c>
      <c r="J39" s="367">
        <f>+'Ark1'!S209</f>
        <v>3.7613337901107671</v>
      </c>
      <c r="K39" s="367"/>
      <c r="L39" s="122"/>
      <c r="M39" s="399">
        <f>+'Ark1'!AR209</f>
        <v>218.11404844970764</v>
      </c>
      <c r="N39" s="399">
        <f>+'Ark1'!AS209</f>
        <v>28.662539416024632</v>
      </c>
      <c r="O39" s="43"/>
      <c r="P39" s="53">
        <f>+'Ark1'!T209</f>
        <v>7.7049674546077442</v>
      </c>
      <c r="Q39" s="296">
        <f>+'Ark1'!U209</f>
        <v>290.11137170263925</v>
      </c>
      <c r="R39" s="367"/>
      <c r="S39" s="76">
        <f>+'Ark1'!W209</f>
        <v>67.564234326824234</v>
      </c>
      <c r="T39" s="76">
        <f>+'Ark1'!X209</f>
        <v>13.438392143428116</v>
      </c>
      <c r="U39" s="487">
        <f>+'Ark1'!AG209</f>
        <v>2204.6188604209997</v>
      </c>
      <c r="V39" s="123">
        <f>+'Ark1'!AH209</f>
        <v>99.94747059495262</v>
      </c>
      <c r="W39" s="94">
        <f>+'Ark1'!AI209</f>
        <v>22.434623729587763</v>
      </c>
      <c r="X39" s="76">
        <f>+'Ark1'!Y209</f>
        <v>55.250930196361239</v>
      </c>
      <c r="Y39" s="53">
        <f>+'Ark1'!Z209</f>
        <v>1.7436220460853276</v>
      </c>
      <c r="Z39" s="53">
        <f>+'Ark1'!AA209</f>
        <v>2.6534391428210822</v>
      </c>
      <c r="AA39" s="296">
        <f t="shared" ref="AA39:AA65" si="2">1000*Q39/U39</f>
        <v>131.59252917179472</v>
      </c>
      <c r="AB39" s="76">
        <f t="shared" ref="AB39:AB40" si="3">+F39/E39</f>
        <v>5.3664664787351395</v>
      </c>
      <c r="AC39" s="43"/>
      <c r="AD39" s="2"/>
      <c r="AE39" s="5"/>
      <c r="AF39" s="5"/>
      <c r="AJ39" s="54"/>
      <c r="AK39" s="54"/>
      <c r="AL39" s="11"/>
      <c r="AM39" s="11"/>
      <c r="AN39" s="11"/>
    </row>
    <row r="40" spans="1:40" ht="15" customHeight="1">
      <c r="A40" s="43"/>
      <c r="B40" s="51">
        <f>+'Ark1'!C210</f>
        <v>2019</v>
      </c>
      <c r="C40" s="51">
        <f>+'Ark1'!H210</f>
        <v>1</v>
      </c>
      <c r="D40" s="52" t="s">
        <v>77</v>
      </c>
      <c r="E40" s="51">
        <f>+'Ark1'!Q210</f>
        <v>7752</v>
      </c>
      <c r="F40" s="467">
        <f>+'Ark1'!R210</f>
        <v>44243</v>
      </c>
      <c r="G40" s="66">
        <f>+'Ark1'!AE210</f>
        <v>74.558476575665637</v>
      </c>
      <c r="H40" s="66"/>
      <c r="I40" s="66">
        <f>+'Ark1'!AF210</f>
        <v>74.446301523202777</v>
      </c>
      <c r="J40" s="367">
        <f>+'Ark1'!S210</f>
        <v>3.5772212553398282</v>
      </c>
      <c r="K40" s="367"/>
      <c r="L40" s="122"/>
      <c r="M40" s="399">
        <f>+'Ark1'!AR210</f>
        <v>222.05367257238652</v>
      </c>
      <c r="N40" s="399">
        <f>+'Ark1'!AS210</f>
        <v>26.654647191421127</v>
      </c>
      <c r="O40" s="43"/>
      <c r="P40" s="53">
        <f>+'Ark1'!T210</f>
        <v>7.8700811427796484</v>
      </c>
      <c r="Q40" s="296">
        <f>+'Ark1'!U210</f>
        <v>291.70906245055562</v>
      </c>
      <c r="R40" s="367"/>
      <c r="S40" s="76">
        <f>+'Ark1'!W210</f>
        <v>71.505096851479351</v>
      </c>
      <c r="T40" s="76">
        <f>+'Ark1'!X210</f>
        <v>13.235992134348937</v>
      </c>
      <c r="U40" s="487">
        <f>+'Ark1'!AG210</f>
        <v>2159.7101406666966</v>
      </c>
      <c r="V40" s="123">
        <f>+'Ark1'!AH210</f>
        <v>100</v>
      </c>
      <c r="W40" s="94">
        <f>+'Ark1'!AI210</f>
        <v>18.518183667472819</v>
      </c>
      <c r="X40" s="76">
        <f>+'Ark1'!Y210</f>
        <v>53.193371901443008</v>
      </c>
      <c r="Y40" s="53">
        <f>+'Ark1'!Z210</f>
        <v>1.5704055886710644</v>
      </c>
      <c r="Z40" s="53">
        <f>+'Ark1'!AA210</f>
        <v>2.4649394986711086</v>
      </c>
      <c r="AA40" s="296">
        <f t="shared" si="2"/>
        <v>135.06861729162685</v>
      </c>
      <c r="AB40" s="76">
        <f t="shared" si="3"/>
        <v>5.7073013415892673</v>
      </c>
      <c r="AC40" s="43"/>
      <c r="AD40" s="4"/>
      <c r="AE40" s="4"/>
      <c r="AF40" s="4"/>
      <c r="AG40" s="4"/>
      <c r="AH40" s="4"/>
    </row>
    <row r="41" spans="1:40" ht="15" customHeight="1">
      <c r="A41" s="43"/>
      <c r="B41" s="51">
        <f>+'Ark1'!C211</f>
        <v>2020</v>
      </c>
      <c r="C41" s="51">
        <f>+'Ark1'!H211</f>
        <v>1</v>
      </c>
      <c r="D41" s="52" t="s">
        <v>77</v>
      </c>
      <c r="E41" s="51">
        <f>+'Ark1'!Q211</f>
        <v>7379</v>
      </c>
      <c r="F41" s="467">
        <f>+'Ark1'!R211</f>
        <v>38739</v>
      </c>
      <c r="G41" s="66">
        <f>+'Ark1'!AE211</f>
        <v>73.43160988270165</v>
      </c>
      <c r="H41" s="66"/>
      <c r="I41" s="66">
        <f>+'Ark1'!AF211</f>
        <v>73.32351312032408</v>
      </c>
      <c r="J41" s="367">
        <f>+'Ark1'!S211</f>
        <v>3.6642659851828911</v>
      </c>
      <c r="K41" s="367"/>
      <c r="L41" s="122"/>
      <c r="M41" s="399">
        <f>+'Ark1'!AR211</f>
        <v>222.34805074017623</v>
      </c>
      <c r="N41" s="399">
        <f>+'Ark1'!AS211</f>
        <v>27.029355907645996</v>
      </c>
      <c r="O41" s="43"/>
      <c r="P41" s="53">
        <f>+'Ark1'!T211</f>
        <v>8.0920519373241415</v>
      </c>
      <c r="Q41" s="296">
        <f>+'Ark1'!U211</f>
        <v>297.06645628436178</v>
      </c>
      <c r="R41" s="367"/>
      <c r="S41" s="76">
        <f>+'Ark1'!W211</f>
        <v>75.368491700869939</v>
      </c>
      <c r="T41" s="76">
        <f>+'Ark1'!X211</f>
        <v>15.630243423939701</v>
      </c>
      <c r="U41" s="487">
        <f>+'Ark1'!AG211</f>
        <v>2188.175834970531</v>
      </c>
      <c r="V41" s="123">
        <f>+'Ark1'!AH211</f>
        <v>100</v>
      </c>
      <c r="W41" s="94">
        <f>+'Ark1'!AI211</f>
        <v>21.794573943571077</v>
      </c>
      <c r="X41" s="76">
        <f>+'Ark1'!Y211</f>
        <v>55.849702613599682</v>
      </c>
      <c r="Y41" s="53">
        <f>+'Ark1'!Z211</f>
        <v>1.7346453934866022</v>
      </c>
      <c r="Z41" s="53">
        <f>+'Ark1'!AA211</f>
        <v>2.4509633246352962</v>
      </c>
      <c r="AA41" s="296">
        <f t="shared" ref="AA41" si="4">1000*Q41/U41</f>
        <v>135.75986515195314</v>
      </c>
      <c r="AB41" s="76">
        <f t="shared" ref="AB41" si="5">+F41/E41</f>
        <v>5.2498983602114109</v>
      </c>
      <c r="AC41" s="43"/>
      <c r="AD41" s="4"/>
      <c r="AE41" s="4"/>
      <c r="AF41" s="4"/>
      <c r="AG41" s="4"/>
      <c r="AH41" s="4"/>
    </row>
    <row r="42" spans="1:40" ht="15" customHeight="1">
      <c r="A42" s="43"/>
      <c r="B42" s="51">
        <f>+'Ark1'!C212</f>
        <v>2021</v>
      </c>
      <c r="C42" s="51">
        <f>+'Ark1'!H212</f>
        <v>1</v>
      </c>
      <c r="D42" s="52" t="s">
        <v>77</v>
      </c>
      <c r="E42" s="51">
        <f>+'Ark1'!Q212</f>
        <v>7365</v>
      </c>
      <c r="F42" s="467">
        <f>+'Ark1'!R212</f>
        <v>42207</v>
      </c>
      <c r="G42" s="66">
        <f>+'Ark1'!AE212</f>
        <v>73.370263861420653</v>
      </c>
      <c r="H42" s="66"/>
      <c r="I42" s="66">
        <f>+'Ark1'!AF212</f>
        <v>73.205638589485062</v>
      </c>
      <c r="J42" s="367">
        <f>+'Ark1'!S212</f>
        <v>3.8915819650768806</v>
      </c>
      <c r="K42" s="367"/>
      <c r="L42" s="122"/>
      <c r="M42" s="399">
        <f>+'Ark1'!AR212</f>
        <v>223.06910366735411</v>
      </c>
      <c r="N42" s="399">
        <f>+'Ark1'!AS212</f>
        <v>27.189898818726391</v>
      </c>
      <c r="O42" s="43"/>
      <c r="P42" s="53">
        <f>+'Ark1'!T212</f>
        <v>8.2235885042765435</v>
      </c>
      <c r="Q42" s="296">
        <f>+'Ark1'!U212</f>
        <v>301.50517497097803</v>
      </c>
      <c r="R42" s="367"/>
      <c r="S42" s="76">
        <f>+'Ark1'!W212</f>
        <v>76.631838320657721</v>
      </c>
      <c r="T42" s="76">
        <f>+'Ark1'!X212</f>
        <v>17.963844859857375</v>
      </c>
      <c r="U42" s="487">
        <f>+'Ark1'!AG212</f>
        <v>2212.5067719822578</v>
      </c>
      <c r="V42" s="123">
        <f>+'Ark1'!AH212</f>
        <v>99.094936858814876</v>
      </c>
      <c r="W42" s="94">
        <f>+'Ark1'!AI212</f>
        <v>22.858767503020822</v>
      </c>
      <c r="X42" s="76">
        <f>+'Ark1'!Y212</f>
        <v>56.969284456533046</v>
      </c>
      <c r="Y42" s="53">
        <f>+'Ark1'!Z212</f>
        <v>1.7426393715695929</v>
      </c>
      <c r="Z42" s="53">
        <f>+'Ark1'!AA212</f>
        <v>2.5103901665825723</v>
      </c>
      <c r="AA42" s="296">
        <f t="shared" ref="AA42" si="6">1000*Q42/U42</f>
        <v>136.27310830820628</v>
      </c>
      <c r="AB42" s="76">
        <f t="shared" ref="AB42" si="7">+F42/E42</f>
        <v>5.730753564154786</v>
      </c>
      <c r="AC42" s="43"/>
      <c r="AD42" s="4"/>
      <c r="AE42" s="4"/>
      <c r="AF42" s="4"/>
      <c r="AG42" s="4"/>
      <c r="AH42" s="4"/>
    </row>
    <row r="43" spans="1:40" ht="15" customHeight="1">
      <c r="A43" s="43"/>
      <c r="B43" s="51">
        <f>+'Ark1'!C213</f>
        <v>2022</v>
      </c>
      <c r="C43" s="51">
        <f>+'Ark1'!H213</f>
        <v>1</v>
      </c>
      <c r="D43" s="52" t="s">
        <v>77</v>
      </c>
      <c r="E43" s="51">
        <f>+'Ark1'!Q213</f>
        <v>7210</v>
      </c>
      <c r="F43" s="467">
        <f>+'Ark1'!R213</f>
        <v>44996</v>
      </c>
      <c r="G43" s="66">
        <f>+'Ark1'!AE213</f>
        <v>72.716107241552095</v>
      </c>
      <c r="H43" s="66"/>
      <c r="I43" s="66">
        <f>+'Ark1'!AF213</f>
        <v>72.57816271557121</v>
      </c>
      <c r="J43" s="367">
        <f>+'Ark1'!S213</f>
        <v>3.7956742037008113</v>
      </c>
      <c r="K43" s="367"/>
      <c r="L43" s="122"/>
      <c r="M43" s="399">
        <f>+'Ark1'!AR213</f>
        <v>223.78384856192528</v>
      </c>
      <c r="N43" s="399">
        <f>+'Ark1'!AS213</f>
        <v>26.856898100694981</v>
      </c>
      <c r="O43" s="43"/>
      <c r="P43" s="53">
        <f>+'Ark1'!T213</f>
        <v>7.9886212107742898</v>
      </c>
      <c r="Q43" s="296">
        <f>+'Ark1'!U213</f>
        <v>299.85759334163208</v>
      </c>
      <c r="R43" s="367"/>
      <c r="S43" s="76">
        <f>+'Ark1'!W213</f>
        <v>73.06649479953775</v>
      </c>
      <c r="T43" s="76">
        <f>+'Ark1'!X213</f>
        <v>17.405991643701661</v>
      </c>
      <c r="U43" s="487">
        <f>+'Ark1'!AG213</f>
        <v>2194.7194286832328</v>
      </c>
      <c r="V43" s="123">
        <f>+'Ark1'!AH213</f>
        <v>90.525824517734918</v>
      </c>
      <c r="W43" s="94">
        <f>+'Ark1'!AI213</f>
        <v>17.852698017601561</v>
      </c>
      <c r="X43" s="76">
        <f>+'Ark1'!Y213</f>
        <v>57.62288775389429</v>
      </c>
      <c r="Y43" s="53">
        <f>+'Ark1'!Z213</f>
        <v>1.7083057368555723</v>
      </c>
      <c r="Z43" s="53">
        <f>+'Ark1'!AA213</f>
        <v>2.4736417133593904</v>
      </c>
      <c r="AA43" s="296">
        <f t="shared" ref="AA43" si="8">1000*Q43/U43</f>
        <v>136.62684597526794</v>
      </c>
      <c r="AB43" s="76">
        <f t="shared" ref="AB43" si="9">+F43/E43</f>
        <v>6.2407766990291265</v>
      </c>
      <c r="AC43" s="43"/>
      <c r="AD43" s="4"/>
      <c r="AE43" s="4"/>
      <c r="AF43" s="4"/>
      <c r="AG43" s="4"/>
      <c r="AH43" s="4"/>
    </row>
    <row r="44" spans="1:40" s="526" customFormat="1" ht="15" customHeight="1">
      <c r="A44" s="43"/>
      <c r="B44" s="51">
        <f>+'Ark1'!C214</f>
        <v>2023</v>
      </c>
      <c r="C44" s="51">
        <f>+'Ark1'!H214</f>
        <v>1</v>
      </c>
      <c r="D44" s="52" t="s">
        <v>77</v>
      </c>
      <c r="E44" s="51">
        <f>+'Ark1'!Q214</f>
        <v>6971</v>
      </c>
      <c r="F44" s="467">
        <f>+'Ark1'!R214</f>
        <v>40624</v>
      </c>
      <c r="G44" s="66">
        <f>+'Ark1'!AE214</f>
        <v>71.190242534697873</v>
      </c>
      <c r="H44" s="66"/>
      <c r="I44" s="66">
        <f>+'Ark1'!AF214</f>
        <v>71.167310440204517</v>
      </c>
      <c r="J44" s="367">
        <f>+'Ark1'!S214</f>
        <v>3.8441115396024914</v>
      </c>
      <c r="K44" s="367"/>
      <c r="L44" s="122"/>
      <c r="M44" s="399">
        <f>+'Ark1'!AR214</f>
        <v>223.61009358826524</v>
      </c>
      <c r="N44" s="399">
        <f>+'Ark1'!AS214</f>
        <v>26.955957462280839</v>
      </c>
      <c r="O44" s="43"/>
      <c r="P44" s="53">
        <f>+'Ark1'!T214</f>
        <v>8.0366285939346191</v>
      </c>
      <c r="Q44" s="296">
        <f>+'Ark1'!U214</f>
        <v>299.86455026585122</v>
      </c>
      <c r="R44" s="367"/>
      <c r="S44" s="76">
        <f>+'Ark1'!W214</f>
        <v>74.320598660890113</v>
      </c>
      <c r="T44" s="76">
        <f>+'Ark1'!X214</f>
        <v>17.964749901536035</v>
      </c>
      <c r="U44" s="487">
        <f>+'Ark1'!AG214</f>
        <v>2233.5169075648282</v>
      </c>
      <c r="V44" s="123">
        <f>+'Ark1'!AH214</f>
        <v>91.773335959039002</v>
      </c>
      <c r="W44" s="94">
        <f>+'Ark1'!AI214</f>
        <v>20.832512800315087</v>
      </c>
      <c r="X44" s="76">
        <f>+'Ark1'!Y214</f>
        <v>59.295405945754638</v>
      </c>
      <c r="Y44" s="53">
        <f>+'Ark1'!Z214</f>
        <v>1.7543431314335951</v>
      </c>
      <c r="Z44" s="53">
        <f>+'Ark1'!AA214</f>
        <v>2.4447896176204225</v>
      </c>
      <c r="AA44" s="296">
        <f t="shared" ref="AA44:AA45" si="10">1000*Q44/U44</f>
        <v>134.25667352247146</v>
      </c>
      <c r="AB44" s="76">
        <f t="shared" ref="AB44:AB45" si="11">+F44/E44</f>
        <v>5.8275713670922391</v>
      </c>
      <c r="AC44" s="43"/>
      <c r="AD44" s="4"/>
      <c r="AE44" s="4"/>
      <c r="AF44" s="4"/>
      <c r="AG44" s="4"/>
      <c r="AH44" s="4"/>
    </row>
    <row r="45" spans="1:40" ht="15.6">
      <c r="A45" s="43"/>
      <c r="B45" s="51">
        <f>+'Ark1'!C215</f>
        <v>2024</v>
      </c>
      <c r="C45" s="51">
        <f>+'Ark1'!H215</f>
        <v>1</v>
      </c>
      <c r="D45" s="52" t="s">
        <v>77</v>
      </c>
      <c r="E45" s="51">
        <f>+'Ark1'!Q215</f>
        <v>6767</v>
      </c>
      <c r="F45" s="467">
        <f>+'Ark1'!R215</f>
        <v>38590</v>
      </c>
      <c r="G45" s="66">
        <f>+'Ark1'!AE215</f>
        <v>72.176710432798401</v>
      </c>
      <c r="H45" s="66"/>
      <c r="I45" s="66">
        <f>+'Ark1'!AF215</f>
        <v>72.209244608666609</v>
      </c>
      <c r="J45" s="367">
        <f>+'Ark1'!S215</f>
        <v>3.934763390535621</v>
      </c>
      <c r="K45" s="367"/>
      <c r="L45" s="122"/>
      <c r="M45" s="399">
        <f>+'Ark1'!AR215</f>
        <v>223.83252913456923</v>
      </c>
      <c r="N45" s="399">
        <f>+'Ark1'!AS215</f>
        <v>27.223004486249994</v>
      </c>
      <c r="O45" s="43"/>
      <c r="P45" s="53">
        <f>+'Ark1'!T215</f>
        <v>8.0556880020730759</v>
      </c>
      <c r="Q45" s="296">
        <f>+'Ark1'!U215</f>
        <v>303.84081886499081</v>
      </c>
      <c r="R45" s="367"/>
      <c r="S45" s="76">
        <f>+'Ark1'!W215</f>
        <v>74.781031355273399</v>
      </c>
      <c r="T45" s="76">
        <f>+'Ark1'!X215</f>
        <v>19.766778958279343</v>
      </c>
      <c r="U45" s="487">
        <f>+'Ark1'!AG215</f>
        <v>2249.0991562967351</v>
      </c>
      <c r="V45" s="123">
        <f>+'Ark1'!AH215</f>
        <v>91.82171547032911</v>
      </c>
      <c r="W45" s="94">
        <f>+'Ark1'!AI215</f>
        <v>21.422648354495976</v>
      </c>
      <c r="X45" s="76">
        <f>+'Ark1'!Y215</f>
        <v>59.021539596654733</v>
      </c>
      <c r="Y45" s="53">
        <f>+'Ark1'!Z215</f>
        <v>1.72057209614525</v>
      </c>
      <c r="Z45" s="53">
        <f>+'Ark1'!AA215</f>
        <v>2.4314031626406405</v>
      </c>
      <c r="AA45" s="296">
        <f t="shared" si="10"/>
        <v>135.0944523785609</v>
      </c>
      <c r="AB45" s="76">
        <f t="shared" si="11"/>
        <v>5.7026747450864486</v>
      </c>
      <c r="AC45" s="43"/>
      <c r="AD45" s="4"/>
      <c r="AE45" s="4"/>
      <c r="AF45" s="4"/>
      <c r="AG45" s="4"/>
      <c r="AH45" s="4"/>
    </row>
    <row r="46" spans="1:40" ht="15.6">
      <c r="A46" s="43"/>
      <c r="B46" s="43"/>
      <c r="C46" s="43"/>
      <c r="D46" s="43"/>
      <c r="E46" s="43"/>
      <c r="F46" s="463"/>
      <c r="G46" s="43"/>
      <c r="H46" s="43"/>
      <c r="I46" s="43"/>
      <c r="J46" s="43"/>
      <c r="K46" s="43"/>
      <c r="L46" s="122"/>
      <c r="M46" s="43"/>
      <c r="N46" s="43"/>
      <c r="O46" s="43"/>
      <c r="P46" s="43"/>
      <c r="Q46" s="43"/>
      <c r="R46" s="43"/>
      <c r="S46" s="43"/>
      <c r="T46" s="43"/>
      <c r="U46" s="463"/>
      <c r="V46" s="43"/>
      <c r="W46" s="43"/>
      <c r="X46" s="43"/>
      <c r="Y46" s="43"/>
      <c r="Z46" s="43"/>
      <c r="AA46" s="43"/>
      <c r="AB46" s="43"/>
      <c r="AC46" s="43"/>
      <c r="AD46" s="4"/>
      <c r="AE46" s="4"/>
      <c r="AF46" s="4"/>
      <c r="AG46" s="4"/>
      <c r="AH46" s="4"/>
    </row>
    <row r="47" spans="1:40" ht="15.6">
      <c r="A47" s="43"/>
      <c r="B47">
        <f>+'Ark1'!C216</f>
        <v>1996</v>
      </c>
      <c r="C47">
        <f>+'Ark1'!H216</f>
        <v>2</v>
      </c>
      <c r="D47" s="3" t="s">
        <v>9</v>
      </c>
      <c r="E47">
        <f>+'Ark1'!Q216</f>
        <v>6160</v>
      </c>
      <c r="F47" s="525">
        <f>+'Ark1'!R216</f>
        <v>18994</v>
      </c>
      <c r="G47" s="67">
        <f>+'Ark1'!AE216</f>
        <v>24.537277762526848</v>
      </c>
      <c r="I47" s="67">
        <f>+'Ark1'!AF216</f>
        <v>24.206632103826482</v>
      </c>
      <c r="J47" s="367">
        <f>+'Ark1'!S216</f>
        <v>2.9883647467621364</v>
      </c>
      <c r="K47" s="367"/>
      <c r="L47" s="122"/>
      <c r="M47" s="55" t="str">
        <f>IF(+'Ark1'!AR216=0,"",+'Ark1'!AR216)</f>
        <v/>
      </c>
      <c r="N47" s="55" t="str">
        <f>+IF('Ark1'!AS216=0,"",'Ark1'!AS216)</f>
        <v/>
      </c>
      <c r="O47" s="43"/>
      <c r="P47" s="1">
        <f>+'Ark1'!T216</f>
        <v>6.4715699694640403</v>
      </c>
      <c r="Q47" s="364">
        <f>+'Ark1'!U216</f>
        <v>243.39181320416839</v>
      </c>
      <c r="R47" s="367"/>
      <c r="S47" s="11">
        <f>+'Ark1'!W216</f>
        <v>45.740760240075822</v>
      </c>
      <c r="T47" s="11">
        <f>+'Ark1'!X216</f>
        <v>1.2846161945877648</v>
      </c>
      <c r="U47" s="488"/>
      <c r="V47" s="400"/>
      <c r="W47" s="234"/>
      <c r="X47" s="11">
        <f>+'Ark1'!Y216</f>
        <v>41.887524977111376</v>
      </c>
      <c r="Y47" s="1">
        <f>+'Ark1'!Z216</f>
        <v>1.2647451603294357</v>
      </c>
      <c r="Z47" s="1">
        <f>+'Ark1'!AA216</f>
        <v>3.0635330411632178</v>
      </c>
      <c r="AA47" s="115"/>
      <c r="AB47" s="11">
        <f t="shared" ref="AB47:AB65" si="12">+F47/E47</f>
        <v>3.0834415584415584</v>
      </c>
      <c r="AC47" s="43"/>
      <c r="AD47" s="4"/>
      <c r="AE47" s="16"/>
      <c r="AF47" s="16"/>
      <c r="AG47" s="13"/>
      <c r="AH47" s="19"/>
    </row>
    <row r="48" spans="1:40" ht="15.6">
      <c r="A48" s="43"/>
      <c r="B48">
        <f>+'Ark1'!C217</f>
        <v>1997</v>
      </c>
      <c r="C48">
        <f>+'Ark1'!H217</f>
        <v>2</v>
      </c>
      <c r="D48" s="3" t="s">
        <v>9</v>
      </c>
      <c r="E48">
        <f>+'Ark1'!Q217</f>
        <v>6159</v>
      </c>
      <c r="F48" s="525">
        <f>+'Ark1'!R217</f>
        <v>20252.5</v>
      </c>
      <c r="G48" s="67">
        <f>+'Ark1'!AE217</f>
        <v>23.507528735131874</v>
      </c>
      <c r="I48" s="67">
        <f>+'Ark1'!AF217</f>
        <v>23.23163738519516</v>
      </c>
      <c r="J48" s="367">
        <f>+'Ark1'!S217</f>
        <v>2.7205036415257382</v>
      </c>
      <c r="K48" s="367"/>
      <c r="L48" s="122"/>
      <c r="M48" s="55" t="str">
        <f>IF(+'Ark1'!AR217=0,"",+'Ark1'!AR217)</f>
        <v/>
      </c>
      <c r="N48" s="55" t="str">
        <f>+IF('Ark1'!AS217=0,"",'Ark1'!AS217)</f>
        <v/>
      </c>
      <c r="O48" s="43"/>
      <c r="P48" s="1">
        <f>+'Ark1'!T217</f>
        <v>6.663769904950005</v>
      </c>
      <c r="Q48" s="364">
        <f>+'Ark1'!U217</f>
        <v>245.33139612393444</v>
      </c>
      <c r="R48" s="367"/>
      <c r="S48" s="11">
        <f>+'Ark1'!W217</f>
        <v>48.789038390322176</v>
      </c>
      <c r="T48" s="11">
        <f>+'Ark1'!X217</f>
        <v>1.4516726330082701</v>
      </c>
      <c r="U48" s="488"/>
      <c r="V48" s="400"/>
      <c r="W48" s="234"/>
      <c r="X48" s="11">
        <f>+'Ark1'!Y217</f>
        <v>41.958452161375362</v>
      </c>
      <c r="Y48" s="1">
        <f>+'Ark1'!Z217</f>
        <v>1.2614205769721341</v>
      </c>
      <c r="Z48" s="1">
        <f>+'Ark1'!AA217</f>
        <v>2.9551888520620877</v>
      </c>
      <c r="AA48" s="115"/>
      <c r="AB48" s="11">
        <f t="shared" si="12"/>
        <v>3.2882773177463873</v>
      </c>
      <c r="AC48" s="43"/>
      <c r="AD48" s="4"/>
      <c r="AE48" s="16"/>
      <c r="AF48" s="16"/>
      <c r="AG48" s="13"/>
      <c r="AH48" s="19"/>
    </row>
    <row r="49" spans="1:34" ht="15.6">
      <c r="A49" s="43"/>
      <c r="B49">
        <f>+'Ark1'!C218</f>
        <v>1998</v>
      </c>
      <c r="C49">
        <f>+'Ark1'!H218</f>
        <v>2</v>
      </c>
      <c r="D49" s="3" t="s">
        <v>9</v>
      </c>
      <c r="E49">
        <f>+'Ark1'!Q218</f>
        <v>5983</v>
      </c>
      <c r="F49" s="525">
        <f>+'Ark1'!R218</f>
        <v>19328.25</v>
      </c>
      <c r="G49" s="67">
        <f>+'Ark1'!AE218</f>
        <v>23.513900674276233</v>
      </c>
      <c r="I49" s="67">
        <f>+'Ark1'!AF218</f>
        <v>23.223248516705095</v>
      </c>
      <c r="J49" s="367">
        <f>+'Ark1'!S218</f>
        <v>2.7280276279539017</v>
      </c>
      <c r="K49" s="367"/>
      <c r="L49" s="122"/>
      <c r="M49" s="55" t="str">
        <f>IF(+'Ark1'!AR218=0,"",+'Ark1'!AR218)</f>
        <v/>
      </c>
      <c r="N49" s="55" t="str">
        <f>+IF('Ark1'!AS218=0,"",'Ark1'!AS218)</f>
        <v/>
      </c>
      <c r="O49" s="43"/>
      <c r="P49" s="1">
        <f>+'Ark1'!T218</f>
        <v>7.0263991825436838</v>
      </c>
      <c r="Q49" s="364">
        <f>+'Ark1'!U218</f>
        <v>247.39169350562099</v>
      </c>
      <c r="R49" s="367"/>
      <c r="S49" s="11">
        <f>+'Ark1'!W218</f>
        <v>53.476129499566703</v>
      </c>
      <c r="T49" s="11">
        <f>+'Ark1'!X218</f>
        <v>1.7901258520559289</v>
      </c>
      <c r="U49" s="488"/>
      <c r="V49" s="400"/>
      <c r="W49" s="234"/>
      <c r="X49" s="11">
        <f>+'Ark1'!Y218</f>
        <v>43.040993500534704</v>
      </c>
      <c r="Y49" s="1">
        <f>+'Ark1'!Z218</f>
        <v>1.211069951058823</v>
      </c>
      <c r="Z49" s="1">
        <f>+'Ark1'!AA218</f>
        <v>2.9929945481962839</v>
      </c>
      <c r="AA49" s="115"/>
      <c r="AB49" s="11">
        <f t="shared" si="12"/>
        <v>3.2305281631288651</v>
      </c>
      <c r="AC49" s="43"/>
      <c r="AD49" s="4"/>
      <c r="AE49" s="16"/>
      <c r="AF49" s="16"/>
      <c r="AG49" s="5"/>
      <c r="AH49" s="19"/>
    </row>
    <row r="50" spans="1:34" ht="15.6">
      <c r="A50" s="43"/>
      <c r="B50">
        <f>+'Ark1'!C219</f>
        <v>1999</v>
      </c>
      <c r="C50">
        <f>+'Ark1'!H219</f>
        <v>2</v>
      </c>
      <c r="D50" s="3" t="s">
        <v>9</v>
      </c>
      <c r="E50">
        <f>+'Ark1'!Q219</f>
        <v>6082</v>
      </c>
      <c r="F50" s="525">
        <f>+'Ark1'!R219</f>
        <v>19069.25</v>
      </c>
      <c r="G50" s="67">
        <f>+'Ark1'!AE219</f>
        <v>23.054092201861209</v>
      </c>
      <c r="I50" s="67">
        <f>+'Ark1'!AF219</f>
        <v>22.825825135368831</v>
      </c>
      <c r="J50" s="367">
        <f>+'Ark1'!S219</f>
        <v>2.6711590649868242</v>
      </c>
      <c r="K50" s="367"/>
      <c r="L50" s="122"/>
      <c r="M50" s="55" t="str">
        <f>IF(+'Ark1'!AR219=0,"",+'Ark1'!AR219)</f>
        <v/>
      </c>
      <c r="N50" s="55" t="str">
        <f>+IF('Ark1'!AS219=0,"",'Ark1'!AS219)</f>
        <v/>
      </c>
      <c r="O50" s="43"/>
      <c r="P50" s="1">
        <f>+'Ark1'!T219</f>
        <v>7.0096621524181604</v>
      </c>
      <c r="Q50" s="364">
        <f>+'Ark1'!U219</f>
        <v>247.41441325694328</v>
      </c>
      <c r="R50" s="367"/>
      <c r="S50" s="11">
        <f>+'Ark1'!W219</f>
        <v>54.045125004916287</v>
      </c>
      <c r="T50" s="11">
        <f>+'Ark1'!X219</f>
        <v>1.908832282339368</v>
      </c>
      <c r="U50" s="488"/>
      <c r="V50" s="400"/>
      <c r="W50" s="234"/>
      <c r="X50" s="11">
        <f>+'Ark1'!Y219</f>
        <v>43.577924547575101</v>
      </c>
      <c r="Y50" s="1">
        <f>+'Ark1'!Z219</f>
        <v>1.1937004592598277</v>
      </c>
      <c r="Z50" s="1">
        <f>+'Ark1'!AA219</f>
        <v>2.9905214460459826</v>
      </c>
      <c r="AA50" s="115"/>
      <c r="AB50" s="11">
        <f t="shared" si="12"/>
        <v>3.1353584347254193</v>
      </c>
      <c r="AC50" s="43"/>
      <c r="AD50" s="4"/>
      <c r="AE50" s="16"/>
      <c r="AF50" s="16"/>
      <c r="AG50" s="5"/>
      <c r="AH50" s="19"/>
    </row>
    <row r="51" spans="1:34" ht="15.6">
      <c r="A51" s="43"/>
      <c r="B51">
        <f>+'Ark1'!C220</f>
        <v>2000</v>
      </c>
      <c r="C51">
        <f>+'Ark1'!H220</f>
        <v>2</v>
      </c>
      <c r="D51" s="3" t="s">
        <v>9</v>
      </c>
      <c r="E51">
        <f>+'Ark1'!Q220</f>
        <v>5944</v>
      </c>
      <c r="F51" s="525">
        <f>+'Ark1'!R220</f>
        <v>21012</v>
      </c>
      <c r="G51" s="67">
        <f>+'Ark1'!AE220</f>
        <v>24.579463303932808</v>
      </c>
      <c r="I51" s="67">
        <f>+'Ark1'!AF220</f>
        <v>24.404746569836888</v>
      </c>
      <c r="J51" s="367">
        <f>+'Ark1'!S220</f>
        <v>2.7072625166571478</v>
      </c>
      <c r="K51" s="367"/>
      <c r="L51" s="122"/>
      <c r="M51" s="55" t="str">
        <f>IF(+'Ark1'!AR220=0,"",+'Ark1'!AR220)</f>
        <v/>
      </c>
      <c r="N51" s="55" t="str">
        <f>+IF('Ark1'!AS220=0,"",'Ark1'!AS220)</f>
        <v/>
      </c>
      <c r="O51" s="43"/>
      <c r="P51" s="1">
        <f>+'Ark1'!T220</f>
        <v>6.9970493051589582</v>
      </c>
      <c r="Q51" s="364">
        <f>+'Ark1'!U220</f>
        <v>247.86813725490407</v>
      </c>
      <c r="R51" s="367"/>
      <c r="S51" s="11">
        <f>+'Ark1'!W220</f>
        <v>54.164287074052922</v>
      </c>
      <c r="T51" s="11">
        <f>+'Ark1'!X220</f>
        <v>1.9131924614506</v>
      </c>
      <c r="U51" s="488"/>
      <c r="V51" s="400"/>
      <c r="W51" s="234"/>
      <c r="X51" s="11">
        <f>+'Ark1'!Y220</f>
        <v>43.321421052197408</v>
      </c>
      <c r="Y51" s="1">
        <f>+'Ark1'!Z220</f>
        <v>1.2007353016417501</v>
      </c>
      <c r="Z51" s="1">
        <f>+'Ark1'!AA220</f>
        <v>2.9503701208550552</v>
      </c>
      <c r="AA51" s="115"/>
      <c r="AB51" s="11">
        <f t="shared" si="12"/>
        <v>3.534993270524899</v>
      </c>
      <c r="AC51" s="43"/>
      <c r="AD51" s="4"/>
      <c r="AE51" s="16"/>
      <c r="AF51" s="16"/>
      <c r="AG51" s="5"/>
      <c r="AH51" s="19"/>
    </row>
    <row r="52" spans="1:34" ht="15.6">
      <c r="A52" s="43"/>
      <c r="B52">
        <f>+'Ark1'!C221</f>
        <v>2001</v>
      </c>
      <c r="C52">
        <f>+'Ark1'!H221</f>
        <v>2</v>
      </c>
      <c r="D52" s="3" t="s">
        <v>9</v>
      </c>
      <c r="E52">
        <f>+'Ark1'!Q221</f>
        <v>5437</v>
      </c>
      <c r="F52" s="525">
        <f>+'Ark1'!R221</f>
        <v>18529.5</v>
      </c>
      <c r="G52" s="67">
        <f>+'Ark1'!AE221</f>
        <v>23.550008578890839</v>
      </c>
      <c r="I52" s="67">
        <f>+'Ark1'!AF221</f>
        <v>23.370985379686235</v>
      </c>
      <c r="J52" s="367">
        <f>+'Ark1'!S221</f>
        <v>2.6996411128200983</v>
      </c>
      <c r="K52" s="367"/>
      <c r="L52" s="122"/>
      <c r="M52" s="55" t="str">
        <f>IF(+'Ark1'!AR221=0,"",+'Ark1'!AR221)</f>
        <v/>
      </c>
      <c r="N52" s="55" t="str">
        <f>+IF('Ark1'!AS221=0,"",'Ark1'!AS221)</f>
        <v/>
      </c>
      <c r="O52" s="43"/>
      <c r="P52" s="1">
        <f>+'Ark1'!T221</f>
        <v>6.9287892279878038</v>
      </c>
      <c r="Q52" s="364">
        <f>+'Ark1'!U221</f>
        <v>249.80711298200151</v>
      </c>
      <c r="R52" s="367"/>
      <c r="S52" s="11">
        <f>+'Ark1'!W221</f>
        <v>53.374349011036443</v>
      </c>
      <c r="T52" s="11">
        <f>+'Ark1'!X221</f>
        <v>2.3044334709517256</v>
      </c>
      <c r="U52" s="488"/>
      <c r="V52" s="400"/>
      <c r="W52" s="234"/>
      <c r="X52" s="11">
        <f>+'Ark1'!Y221</f>
        <v>44.422088186820993</v>
      </c>
      <c r="Y52" s="1">
        <f>+'Ark1'!Z221</f>
        <v>1.2348877467646919</v>
      </c>
      <c r="Z52" s="1">
        <f>+'Ark1'!AA221</f>
        <v>3.0566770285898293</v>
      </c>
      <c r="AA52" s="115"/>
      <c r="AB52" s="11">
        <f t="shared" si="12"/>
        <v>3.4080375206915576</v>
      </c>
      <c r="AC52" s="43"/>
      <c r="AD52" s="4"/>
      <c r="AE52" s="16"/>
      <c r="AF52" s="16"/>
      <c r="AG52" s="5"/>
      <c r="AH52" s="19"/>
    </row>
    <row r="53" spans="1:34" ht="15.6">
      <c r="A53" s="43"/>
      <c r="B53">
        <f>+'Ark1'!C222</f>
        <v>2002</v>
      </c>
      <c r="C53">
        <f>+'Ark1'!H222</f>
        <v>2</v>
      </c>
      <c r="D53" s="3" t="s">
        <v>9</v>
      </c>
      <c r="E53">
        <f>+'Ark1'!Q222</f>
        <v>5145</v>
      </c>
      <c r="F53" s="525">
        <f>+'Ark1'!R222</f>
        <v>19144.25</v>
      </c>
      <c r="G53" s="67">
        <f>+'Ark1'!AE222</f>
        <v>24.148174310103968</v>
      </c>
      <c r="I53" s="67">
        <f>+'Ark1'!AF222</f>
        <v>24.028458967093361</v>
      </c>
      <c r="J53" s="367">
        <f>+'Ark1'!S222</f>
        <v>2.5586794990662995</v>
      </c>
      <c r="K53" s="367"/>
      <c r="L53" s="122"/>
      <c r="M53" s="55" t="str">
        <f>IF(+'Ark1'!AR222=0,"",+'Ark1'!AR222)</f>
        <v/>
      </c>
      <c r="N53" s="55" t="str">
        <f>+IF('Ark1'!AS222=0,"",'Ark1'!AS222)</f>
        <v/>
      </c>
      <c r="O53" s="43"/>
      <c r="P53" s="1">
        <f>+'Ark1'!T222</f>
        <v>6.9714405108583515</v>
      </c>
      <c r="Q53" s="364">
        <f>+'Ark1'!U222</f>
        <v>251.18051634302705</v>
      </c>
      <c r="R53" s="367"/>
      <c r="S53" s="11">
        <f>+'Ark1'!W222</f>
        <v>53.525209919427503</v>
      </c>
      <c r="T53" s="11">
        <f>+'Ark1'!X222</f>
        <v>2.5856327617953179</v>
      </c>
      <c r="U53" s="488"/>
      <c r="V53" s="400"/>
      <c r="W53" s="234"/>
      <c r="X53" s="11">
        <f>+'Ark1'!Y222</f>
        <v>45.135145612663266</v>
      </c>
      <c r="Y53" s="1">
        <f>+'Ark1'!Z222</f>
        <v>1.2154389303873956</v>
      </c>
      <c r="Z53" s="1">
        <f>+'Ark1'!AA222</f>
        <v>3.115229193067822</v>
      </c>
      <c r="AA53" s="115"/>
      <c r="AB53" s="11">
        <f t="shared" si="12"/>
        <v>3.7209426627793976</v>
      </c>
      <c r="AC53" s="43"/>
      <c r="AD53" s="4"/>
      <c r="AE53" s="16"/>
      <c r="AF53" s="16"/>
      <c r="AG53" s="5"/>
      <c r="AH53" s="19"/>
    </row>
    <row r="54" spans="1:34" ht="15.6">
      <c r="A54" s="43"/>
      <c r="B54">
        <f>+'Ark1'!C223</f>
        <v>2003</v>
      </c>
      <c r="C54">
        <f>+'Ark1'!H223</f>
        <v>2</v>
      </c>
      <c r="D54" s="3" t="s">
        <v>9</v>
      </c>
      <c r="E54">
        <f>+'Ark1'!Q223</f>
        <v>4935</v>
      </c>
      <c r="F54" s="525">
        <f>+'Ark1'!R223</f>
        <v>18840</v>
      </c>
      <c r="G54" s="67">
        <f>+'Ark1'!AE223</f>
        <v>23.540583766493398</v>
      </c>
      <c r="I54" s="67">
        <f>+'Ark1'!AF223</f>
        <v>23.350082922377045</v>
      </c>
      <c r="J54" s="367">
        <f>+'Ark1'!S223</f>
        <v>2.7116772823779192</v>
      </c>
      <c r="K54" s="367"/>
      <c r="L54" s="122"/>
      <c r="M54" s="55" t="str">
        <f>IF(+'Ark1'!AR223=0,"",+'Ark1'!AR223)</f>
        <v/>
      </c>
      <c r="N54" s="55" t="str">
        <f>+IF('Ark1'!AS223=0,"",'Ark1'!AS223)</f>
        <v/>
      </c>
      <c r="O54" s="43"/>
      <c r="P54" s="1">
        <f>+'Ark1'!T223</f>
        <v>7.1696390658174076</v>
      </c>
      <c r="Q54" s="364">
        <f>+'Ark1'!U223</f>
        <v>253.26178874734501</v>
      </c>
      <c r="R54" s="367"/>
      <c r="S54" s="11">
        <f>+'Ark1'!W223</f>
        <v>55.58917197452228</v>
      </c>
      <c r="T54" s="11">
        <f>+'Ark1'!X223</f>
        <v>2.9087048832271756</v>
      </c>
      <c r="U54" s="488"/>
      <c r="V54" s="400"/>
      <c r="W54" s="234"/>
      <c r="X54" s="11">
        <f>+'Ark1'!Y223</f>
        <v>45.531574985788389</v>
      </c>
      <c r="Y54" s="1">
        <f>+'Ark1'!Z223</f>
        <v>1.2612935891115973</v>
      </c>
      <c r="Z54" s="1">
        <f>+'Ark1'!AA223</f>
        <v>3.1450584157895438</v>
      </c>
      <c r="AA54" s="115"/>
      <c r="AB54" s="11">
        <f t="shared" si="12"/>
        <v>3.8176291793313069</v>
      </c>
      <c r="AC54" s="43"/>
      <c r="AD54" s="4"/>
      <c r="AE54" s="16"/>
      <c r="AF54" s="16"/>
      <c r="AG54" s="5"/>
      <c r="AH54" s="19"/>
    </row>
    <row r="55" spans="1:34" ht="15.6">
      <c r="A55" s="43"/>
      <c r="B55">
        <f>+'Ark1'!C224</f>
        <v>2004</v>
      </c>
      <c r="C55">
        <f>+'Ark1'!H224</f>
        <v>2</v>
      </c>
      <c r="D55" s="3" t="s">
        <v>9</v>
      </c>
      <c r="E55">
        <f>+'Ark1'!Q224</f>
        <v>4867</v>
      </c>
      <c r="F55" s="525">
        <f>+'Ark1'!R224</f>
        <v>19610</v>
      </c>
      <c r="G55" s="67">
        <f>+'Ark1'!AE224</f>
        <v>24.188077411715359</v>
      </c>
      <c r="I55" s="67">
        <f>+'Ark1'!AF224</f>
        <v>23.951209029214358</v>
      </c>
      <c r="J55" s="367">
        <f>+'Ark1'!S224</f>
        <v>3.1004079551249357</v>
      </c>
      <c r="K55" s="367"/>
      <c r="L55" s="122"/>
      <c r="M55" s="55" t="str">
        <f>IF(+'Ark1'!AR224=0,"",+'Ark1'!AR224)</f>
        <v/>
      </c>
      <c r="N55" s="55" t="str">
        <f>+IF('Ark1'!AS224=0,"",'Ark1'!AS224)</f>
        <v/>
      </c>
      <c r="O55" s="43"/>
      <c r="P55" s="1">
        <f>+'Ark1'!T224</f>
        <v>7.1661397246302894</v>
      </c>
      <c r="Q55" s="364">
        <f>+'Ark1'!U224</f>
        <v>256.01050994390619</v>
      </c>
      <c r="R55" s="367"/>
      <c r="S55" s="11">
        <f>+'Ark1'!W224</f>
        <v>55.201427842937278</v>
      </c>
      <c r="T55" s="11">
        <f>+'Ark1'!X224</f>
        <v>3.6155022947475777</v>
      </c>
      <c r="U55" s="488"/>
      <c r="V55" s="400"/>
      <c r="W55" s="234"/>
      <c r="X55" s="11">
        <f>+'Ark1'!Y224</f>
        <v>46.799349208932917</v>
      </c>
      <c r="Y55" s="1">
        <f>+'Ark1'!Z224</f>
        <v>1.4544117192442143</v>
      </c>
      <c r="Z55" s="1">
        <f>+'Ark1'!AA224</f>
        <v>3.0944235740015942</v>
      </c>
      <c r="AA55" s="115"/>
      <c r="AB55" s="11">
        <f t="shared" si="12"/>
        <v>4.0291760838298742</v>
      </c>
      <c r="AC55" s="43"/>
      <c r="AD55" s="4"/>
      <c r="AE55" s="16"/>
      <c r="AF55" s="16"/>
      <c r="AG55" s="5"/>
      <c r="AH55" s="19"/>
    </row>
    <row r="56" spans="1:34" ht="15.6">
      <c r="A56" s="43"/>
      <c r="B56">
        <f>+'Ark1'!C225</f>
        <v>2005</v>
      </c>
      <c r="C56">
        <f>+'Ark1'!H225</f>
        <v>2</v>
      </c>
      <c r="D56" s="3" t="s">
        <v>9</v>
      </c>
      <c r="E56">
        <f>+'Ark1'!Q225</f>
        <v>4714</v>
      </c>
      <c r="F56" s="525">
        <f>+'Ark1'!R225</f>
        <v>19365</v>
      </c>
      <c r="G56" s="67">
        <f>+'Ark1'!AE225</f>
        <v>24.321625711971169</v>
      </c>
      <c r="I56" s="67">
        <f>+'Ark1'!AF225</f>
        <v>24.168955256898833</v>
      </c>
      <c r="J56" s="367">
        <f>+'Ark1'!S225</f>
        <v>3.3273431448489545</v>
      </c>
      <c r="K56" s="367"/>
      <c r="L56" s="122"/>
      <c r="M56" s="55" t="str">
        <f>IF(+'Ark1'!AR225=0,"",+'Ark1'!AR225)</f>
        <v/>
      </c>
      <c r="N56" s="55" t="str">
        <f>+IF('Ark1'!AS225=0,"",'Ark1'!AS225)</f>
        <v/>
      </c>
      <c r="O56" s="43"/>
      <c r="P56" s="1">
        <f>+'Ark1'!T225</f>
        <v>7.2198295894655296</v>
      </c>
      <c r="Q56" s="364">
        <f>+'Ark1'!U225</f>
        <v>261.57215078750232</v>
      </c>
      <c r="R56" s="367"/>
      <c r="S56" s="11">
        <f>+'Ark1'!W225</f>
        <v>57.201136070229779</v>
      </c>
      <c r="T56" s="11">
        <f>+'Ark1'!X225</f>
        <v>4.6837077201136061</v>
      </c>
      <c r="U56" s="488"/>
      <c r="V56" s="400"/>
      <c r="W56" s="234"/>
      <c r="X56" s="11">
        <f>+'Ark1'!Y225</f>
        <v>48.775514311281697</v>
      </c>
      <c r="Y56" s="1">
        <f>+'Ark1'!Z225</f>
        <v>1.6186544006615695</v>
      </c>
      <c r="Z56" s="1">
        <f>+'Ark1'!AA225</f>
        <v>3.0667061555138089</v>
      </c>
      <c r="AA56" s="115"/>
      <c r="AB56" s="11">
        <f t="shared" si="12"/>
        <v>4.1079762409843017</v>
      </c>
      <c r="AC56" s="43"/>
      <c r="AD56" s="4"/>
      <c r="AE56" s="16"/>
      <c r="AF56" s="16"/>
      <c r="AG56" s="5"/>
      <c r="AH56" s="19"/>
    </row>
    <row r="57" spans="1:34" ht="15.6">
      <c r="A57" s="43"/>
      <c r="B57">
        <f>+'Ark1'!C226</f>
        <v>2006</v>
      </c>
      <c r="C57">
        <f>+'Ark1'!H226</f>
        <v>2</v>
      </c>
      <c r="D57" s="3" t="s">
        <v>9</v>
      </c>
      <c r="E57">
        <f>+'Ark1'!Q226</f>
        <v>4568</v>
      </c>
      <c r="F57" s="525">
        <f>+'Ark1'!R226</f>
        <v>19654</v>
      </c>
      <c r="G57" s="67">
        <f>+'Ark1'!AE226</f>
        <v>23.731555941944979</v>
      </c>
      <c r="I57" s="67">
        <f>+'Ark1'!AF226</f>
        <v>23.607145608371912</v>
      </c>
      <c r="J57" s="367">
        <f>+'Ark1'!S226</f>
        <v>3.2101353414063305</v>
      </c>
      <c r="K57" s="367"/>
      <c r="L57" s="122"/>
      <c r="M57" s="55" t="str">
        <f>IF(+'Ark1'!AR226=0,"",+'Ark1'!AR226)</f>
        <v/>
      </c>
      <c r="N57" s="55" t="str">
        <f>+IF('Ark1'!AS226=0,"",'Ark1'!AS226)</f>
        <v/>
      </c>
      <c r="O57" s="43"/>
      <c r="P57" s="1">
        <f>+'Ark1'!T226</f>
        <v>7.1435840032563354</v>
      </c>
      <c r="Q57" s="364">
        <f>+'Ark1'!U226</f>
        <v>263.38366235880744</v>
      </c>
      <c r="R57" s="367"/>
      <c r="S57" s="11">
        <f>+'Ark1'!W226</f>
        <v>55.815610053933035</v>
      </c>
      <c r="T57" s="11">
        <f>+'Ark1'!X226</f>
        <v>5.37804009361962</v>
      </c>
      <c r="U57" s="488"/>
      <c r="V57" s="400"/>
      <c r="W57" s="234"/>
      <c r="X57" s="11">
        <f>+'Ark1'!Y226</f>
        <v>50.195374745814362</v>
      </c>
      <c r="Y57" s="1">
        <f>+'Ark1'!Z226</f>
        <v>1.5546118497745478</v>
      </c>
      <c r="Z57" s="1">
        <f>+'Ark1'!AA226</f>
        <v>3.0237922760074958</v>
      </c>
      <c r="AA57" s="115"/>
      <c r="AB57" s="11">
        <f t="shared" si="12"/>
        <v>4.3025394045534151</v>
      </c>
      <c r="AC57" s="43"/>
      <c r="AD57" s="4"/>
      <c r="AE57" s="16"/>
      <c r="AF57" s="16"/>
      <c r="AG57" s="5"/>
      <c r="AH57" s="19"/>
    </row>
    <row r="58" spans="1:34" ht="15.6">
      <c r="A58" s="43"/>
      <c r="B58">
        <f>+'Ark1'!C227</f>
        <v>2007</v>
      </c>
      <c r="C58">
        <f>+'Ark1'!H227</f>
        <v>2</v>
      </c>
      <c r="D58" s="3" t="s">
        <v>9</v>
      </c>
      <c r="E58">
        <f>+'Ark1'!Q227</f>
        <v>4137</v>
      </c>
      <c r="F58" s="525">
        <f>+'Ark1'!R227</f>
        <v>17629</v>
      </c>
      <c r="G58" s="67">
        <f>+'Ark1'!AE227</f>
        <v>22.583909812964379</v>
      </c>
      <c r="I58" s="67">
        <f>+'Ark1'!AF227</f>
        <v>22.564357713413088</v>
      </c>
      <c r="J58" s="367">
        <f>+'Ark1'!S227</f>
        <v>3.3421067559135502</v>
      </c>
      <c r="K58" s="367"/>
      <c r="L58" s="122"/>
      <c r="M58" s="55" t="str">
        <f>IF(+'Ark1'!AR227=0,"",+'Ark1'!AR227)</f>
        <v/>
      </c>
      <c r="N58" s="55" t="str">
        <f>+IF('Ark1'!AS227=0,"",'Ark1'!AS227)</f>
        <v/>
      </c>
      <c r="O58" s="43"/>
      <c r="P58" s="1">
        <f>+'Ark1'!T227</f>
        <v>7.3975835271427748</v>
      </c>
      <c r="Q58" s="364">
        <f>+'Ark1'!U227</f>
        <v>269.04395030914998</v>
      </c>
      <c r="R58" s="367"/>
      <c r="S58" s="11">
        <f>+'Ark1'!W227</f>
        <v>60.343751772647344</v>
      </c>
      <c r="T58" s="11">
        <f>+'Ark1'!X227</f>
        <v>6.1716489874638381</v>
      </c>
      <c r="U58" s="488"/>
      <c r="V58" s="400"/>
      <c r="W58" s="234"/>
      <c r="X58" s="11">
        <f>+'Ark1'!Y227</f>
        <v>49.96614544339576</v>
      </c>
      <c r="Y58" s="1">
        <f>+'Ark1'!Z227</f>
        <v>1.5913173095539597</v>
      </c>
      <c r="Z58" s="1">
        <f>+'Ark1'!AA227</f>
        <v>2.976912475710356</v>
      </c>
      <c r="AA58" s="115"/>
      <c r="AB58" s="11">
        <f t="shared" si="12"/>
        <v>4.2613004592700028</v>
      </c>
      <c r="AC58" s="43"/>
      <c r="AD58" s="4"/>
      <c r="AE58" s="19"/>
      <c r="AF58" s="19"/>
      <c r="AG58" s="5"/>
      <c r="AH58" s="19"/>
    </row>
    <row r="59" spans="1:34" ht="15.6">
      <c r="A59" s="43"/>
      <c r="B59">
        <f>+'Ark1'!C228</f>
        <v>2008</v>
      </c>
      <c r="C59">
        <f>+'Ark1'!H228</f>
        <v>2</v>
      </c>
      <c r="D59" s="3" t="s">
        <v>9</v>
      </c>
      <c r="E59">
        <f>+'Ark1'!Q228</f>
        <v>3879</v>
      </c>
      <c r="F59" s="525">
        <f>+'Ark1'!R228</f>
        <v>18979</v>
      </c>
      <c r="G59" s="67">
        <f>+'Ark1'!AE228</f>
        <v>21.672947356400595</v>
      </c>
      <c r="I59" s="67">
        <f>+'Ark1'!AF228</f>
        <v>21.698540237022826</v>
      </c>
      <c r="J59" s="367">
        <f>+'Ark1'!S228</f>
        <v>3.4339006270087999</v>
      </c>
      <c r="K59" s="367"/>
      <c r="L59" s="122"/>
      <c r="M59" s="55" t="str">
        <f>IF(+'Ark1'!AR228=0,"",+'Ark1'!AR228)</f>
        <v/>
      </c>
      <c r="N59" s="55" t="str">
        <f>+IF('Ark1'!AS228=0,"",'Ark1'!AS228)</f>
        <v/>
      </c>
      <c r="O59" s="43"/>
      <c r="P59" s="1">
        <f>+'Ark1'!T228</f>
        <v>7.5046630486327004</v>
      </c>
      <c r="Q59" s="364">
        <f>+'Ark1'!U228</f>
        <v>272.13383213024832</v>
      </c>
      <c r="R59" s="367"/>
      <c r="S59" s="11">
        <f>+'Ark1'!W228</f>
        <v>61.604931766689489</v>
      </c>
      <c r="T59" s="11">
        <f>+'Ark1'!X228</f>
        <v>6.6494546604141416</v>
      </c>
      <c r="U59" s="488"/>
      <c r="V59" s="400"/>
      <c r="W59" s="234"/>
      <c r="X59" s="11">
        <f>+'Ark1'!Y228</f>
        <v>50.510399072656064</v>
      </c>
      <c r="Y59" s="1">
        <f>+'Ark1'!Z228</f>
        <v>1.6081066749969324</v>
      </c>
      <c r="Z59" s="1">
        <f>+'Ark1'!AA228</f>
        <v>2.916856693451908</v>
      </c>
      <c r="AA59" s="115"/>
      <c r="AB59" s="11">
        <f t="shared" si="12"/>
        <v>4.8927558649136378</v>
      </c>
      <c r="AC59" s="43"/>
      <c r="AD59" s="13"/>
      <c r="AE59" s="13"/>
    </row>
    <row r="60" spans="1:34" ht="15.6">
      <c r="A60" s="43"/>
      <c r="B60">
        <f>+'Ark1'!C229</f>
        <v>2009</v>
      </c>
      <c r="C60">
        <f>+'Ark1'!H229</f>
        <v>2</v>
      </c>
      <c r="D60" s="3" t="s">
        <v>9</v>
      </c>
      <c r="E60">
        <f>+'Ark1'!Q229</f>
        <v>3906</v>
      </c>
      <c r="F60" s="525">
        <f>+'Ark1'!R229</f>
        <v>18794.3</v>
      </c>
      <c r="G60" s="67">
        <f>+'Ark1'!AE229</f>
        <v>23.04824553335467</v>
      </c>
      <c r="I60" s="67">
        <f>+'Ark1'!AF229</f>
        <v>23.142510175455623</v>
      </c>
      <c r="J60" s="367">
        <f>+'Ark1'!S229</f>
        <v>3.6074767349675176</v>
      </c>
      <c r="K60" s="367"/>
      <c r="L60" s="122"/>
      <c r="M60" s="55" t="str">
        <f>IF(+'Ark1'!AR229=0,"",+'Ark1'!AR229)</f>
        <v/>
      </c>
      <c r="N60" s="55" t="str">
        <f>+IF('Ark1'!AS229=0,"",'Ark1'!AS229)</f>
        <v/>
      </c>
      <c r="O60" s="43"/>
      <c r="P60" s="1">
        <f>+'Ark1'!T229</f>
        <v>7.5093512394715436</v>
      </c>
      <c r="Q60" s="364">
        <f>+'Ark1'!U229</f>
        <v>275.38163166491944</v>
      </c>
      <c r="R60" s="367"/>
      <c r="S60" s="11">
        <f>+'Ark1'!W229</f>
        <v>61.492048120972882</v>
      </c>
      <c r="T60" s="11">
        <f>+'Ark1'!X229</f>
        <v>8.5025779092597222</v>
      </c>
      <c r="U60" s="488">
        <f>+'Ark1'!AG229</f>
        <v>0</v>
      </c>
      <c r="V60" s="400">
        <f>+'Ark1'!AH229</f>
        <v>0</v>
      </c>
      <c r="W60" s="234">
        <f>+'Ark1'!AI229</f>
        <v>0</v>
      </c>
      <c r="X60" s="11">
        <f>+'Ark1'!Y229</f>
        <v>53.831838283273711</v>
      </c>
      <c r="Y60" s="1">
        <f>+'Ark1'!Z229</f>
        <v>1.7606093660691984</v>
      </c>
      <c r="Z60" s="1">
        <f>+'Ark1'!AA229</f>
        <v>2.9672438577325773</v>
      </c>
      <c r="AA60" s="115" t="e">
        <f t="shared" si="2"/>
        <v>#DIV/0!</v>
      </c>
      <c r="AB60" s="11">
        <f t="shared" si="12"/>
        <v>4.8116487455197134</v>
      </c>
      <c r="AC60" s="43"/>
      <c r="AD60" s="13"/>
      <c r="AE60" s="13"/>
    </row>
    <row r="61" spans="1:34" ht="15.6">
      <c r="A61" s="43"/>
      <c r="B61">
        <f>+'Ark1'!C230</f>
        <v>2010</v>
      </c>
      <c r="C61">
        <f>+'Ark1'!H230</f>
        <v>2</v>
      </c>
      <c r="D61" s="3" t="s">
        <v>9</v>
      </c>
      <c r="E61">
        <f>+'Ark1'!Q230</f>
        <v>4204</v>
      </c>
      <c r="F61" s="525">
        <f>+'Ark1'!R230</f>
        <v>21637</v>
      </c>
      <c r="G61" s="67">
        <f>+'Ark1'!AE230</f>
        <v>26.653937359490005</v>
      </c>
      <c r="I61" s="67">
        <f>+'Ark1'!AF230</f>
        <v>26.773072288415356</v>
      </c>
      <c r="J61" s="367">
        <f>+'Ark1'!S230</f>
        <v>3.6261958681887503</v>
      </c>
      <c r="K61" s="367"/>
      <c r="L61" s="122"/>
      <c r="M61" s="55" t="str">
        <f>IF(+'Ark1'!AR230=0,"",+'Ark1'!AR230)</f>
        <v/>
      </c>
      <c r="N61" s="55" t="str">
        <f>+IF('Ark1'!AS230=0,"",'Ark1'!AS230)</f>
        <v/>
      </c>
      <c r="O61" s="43"/>
      <c r="P61" s="1">
        <f>+'Ark1'!T230</f>
        <v>7.5931968387484412</v>
      </c>
      <c r="Q61" s="364">
        <f>+'Ark1'!U230</f>
        <v>277.74847252391578</v>
      </c>
      <c r="R61" s="367"/>
      <c r="S61" s="11">
        <f>+'Ark1'!W230</f>
        <v>64.144752045107921</v>
      </c>
      <c r="T61" s="11">
        <f>+'Ark1'!X230</f>
        <v>9.3312381568609357</v>
      </c>
      <c r="U61" s="488">
        <f>+'Ark1'!AG230</f>
        <v>0</v>
      </c>
      <c r="V61" s="400">
        <f>+'Ark1'!AH230</f>
        <v>0</v>
      </c>
      <c r="W61" s="234">
        <f>+'Ark1'!AI230</f>
        <v>0</v>
      </c>
      <c r="X61" s="11">
        <f>+'Ark1'!Y230</f>
        <v>53.913413247754207</v>
      </c>
      <c r="Y61" s="1">
        <f>+'Ark1'!Z230</f>
        <v>1.7554498846041915</v>
      </c>
      <c r="Z61" s="1">
        <f>+'Ark1'!AA230</f>
        <v>2.876478491172032</v>
      </c>
      <c r="AA61" s="115" t="e">
        <f t="shared" si="2"/>
        <v>#DIV/0!</v>
      </c>
      <c r="AB61" s="11">
        <f t="shared" si="12"/>
        <v>5.1467649857278781</v>
      </c>
      <c r="AC61" s="43"/>
      <c r="AD61" s="13"/>
      <c r="AE61" s="13"/>
    </row>
    <row r="62" spans="1:34" ht="15.6">
      <c r="A62" s="43"/>
      <c r="B62">
        <f>+'Ark1'!C231</f>
        <v>2011</v>
      </c>
      <c r="C62">
        <f>+'Ark1'!H231</f>
        <v>2</v>
      </c>
      <c r="D62" s="3" t="s">
        <v>9</v>
      </c>
      <c r="E62">
        <f>+'Ark1'!Q231</f>
        <v>3991</v>
      </c>
      <c r="F62" s="525">
        <f>+'Ark1'!R231</f>
        <v>20250</v>
      </c>
      <c r="G62" s="67">
        <f>+'Ark1'!AE231</f>
        <v>29.724770642201843</v>
      </c>
      <c r="I62" s="67">
        <f>+'Ark1'!AF231</f>
        <v>29.646183224605409</v>
      </c>
      <c r="J62" s="367">
        <f>+'Ark1'!S231</f>
        <v>3.651555555555555</v>
      </c>
      <c r="K62" s="367"/>
      <c r="L62" s="122"/>
      <c r="M62" s="55" t="str">
        <f>IF(+'Ark1'!AR231=0,"",+'Ark1'!AR231)</f>
        <v/>
      </c>
      <c r="N62" s="55" t="str">
        <f>+IF('Ark1'!AS231=0,"",'Ark1'!AS231)</f>
        <v/>
      </c>
      <c r="O62" s="43"/>
      <c r="P62" s="1">
        <f>+'Ark1'!T231</f>
        <v>7.5020740740740752</v>
      </c>
      <c r="Q62" s="364">
        <f>+'Ark1'!U231</f>
        <v>277.09079506172992</v>
      </c>
      <c r="R62" s="367"/>
      <c r="S62" s="11">
        <f>+'Ark1'!W231</f>
        <v>62.325925925925915</v>
      </c>
      <c r="T62" s="11">
        <f>+'Ark1'!X231</f>
        <v>9.4716049382716072</v>
      </c>
      <c r="U62" s="488">
        <f>+'Ark1'!AG231</f>
        <v>2061.8386504943437</v>
      </c>
      <c r="V62" s="400">
        <f>+'Ark1'!AH231</f>
        <v>99.827160493827179</v>
      </c>
      <c r="W62" s="234">
        <f>+'Ark1'!AI231</f>
        <v>24.903703703703705</v>
      </c>
      <c r="X62" s="11">
        <f>+'Ark1'!Y231</f>
        <v>54.392059807318866</v>
      </c>
      <c r="Y62" s="1">
        <f>+'Ark1'!Z231</f>
        <v>1.7602381432600698</v>
      </c>
      <c r="Z62" s="1">
        <f>+'Ark1'!AA231</f>
        <v>2.8802298681317877</v>
      </c>
      <c r="AA62" s="115">
        <f t="shared" si="2"/>
        <v>134.39014492976693</v>
      </c>
      <c r="AB62" s="11">
        <f t="shared" si="12"/>
        <v>5.0739163117013284</v>
      </c>
      <c r="AC62" s="43"/>
      <c r="AD62" s="13"/>
      <c r="AE62" s="13"/>
    </row>
    <row r="63" spans="1:34" ht="15.6">
      <c r="A63" s="43"/>
      <c r="B63">
        <f>+'Ark1'!C232</f>
        <v>2012</v>
      </c>
      <c r="C63">
        <f>+'Ark1'!H232</f>
        <v>2</v>
      </c>
      <c r="D63" s="3" t="s">
        <v>9</v>
      </c>
      <c r="E63">
        <f>+'Ark1'!Q232</f>
        <v>3730</v>
      </c>
      <c r="F63" s="525">
        <f>+'Ark1'!R232</f>
        <v>17352</v>
      </c>
      <c r="G63" s="67">
        <f>+'Ark1'!AE232</f>
        <v>29.904351572598006</v>
      </c>
      <c r="I63" s="67">
        <f>+'Ark1'!AF232</f>
        <v>29.832956772543795</v>
      </c>
      <c r="J63" s="367">
        <f>+'Ark1'!S232</f>
        <v>3.8752305209774072</v>
      </c>
      <c r="K63" s="367"/>
      <c r="L63" s="122"/>
      <c r="M63" s="55" t="str">
        <f>IF(+'Ark1'!AR232=0,"",+'Ark1'!AR232)</f>
        <v/>
      </c>
      <c r="N63" s="55" t="str">
        <f>+IF('Ark1'!AS232=0,"",'Ark1'!AS232)</f>
        <v/>
      </c>
      <c r="O63" s="43"/>
      <c r="P63" s="1">
        <f>+'Ark1'!T232</f>
        <v>7.5991816505301983</v>
      </c>
      <c r="Q63" s="364">
        <f>+'Ark1'!U232</f>
        <v>279.63446288612198</v>
      </c>
      <c r="R63" s="367"/>
      <c r="S63" s="11">
        <f>+'Ark1'!W232</f>
        <v>64.799446749654223</v>
      </c>
      <c r="T63" s="11">
        <f>+'Ark1'!X232</f>
        <v>10.269709543568462</v>
      </c>
      <c r="U63" s="488">
        <f>+'Ark1'!AG232</f>
        <v>2155.7123817457018</v>
      </c>
      <c r="V63" s="400">
        <f>+'Ark1'!AH232</f>
        <v>100</v>
      </c>
      <c r="W63" s="234">
        <f>+'Ark1'!AI232</f>
        <v>26.832641770401111</v>
      </c>
      <c r="X63" s="11">
        <f>+'Ark1'!Y232</f>
        <v>54.304253428986335</v>
      </c>
      <c r="Y63" s="1">
        <f>+'Ark1'!Z232</f>
        <v>1.8051536359789488</v>
      </c>
      <c r="Z63" s="1">
        <f>+'Ark1'!AA232</f>
        <v>2.75191484090199</v>
      </c>
      <c r="AA63" s="115">
        <f t="shared" si="2"/>
        <v>129.71789059339784</v>
      </c>
      <c r="AB63" s="11">
        <f t="shared" si="12"/>
        <v>4.6520107238605899</v>
      </c>
      <c r="AC63" s="43"/>
      <c r="AD63" s="13"/>
      <c r="AE63" s="13"/>
    </row>
    <row r="64" spans="1:34" ht="15.6">
      <c r="A64" s="43"/>
      <c r="B64">
        <f>+'Ark1'!C233</f>
        <v>2013</v>
      </c>
      <c r="C64">
        <f>+'Ark1'!H233</f>
        <v>2</v>
      </c>
      <c r="D64" s="3" t="s">
        <v>9</v>
      </c>
      <c r="E64">
        <f>+'Ark1'!Q233</f>
        <v>3558</v>
      </c>
      <c r="F64" s="525">
        <f>+'Ark1'!R233</f>
        <v>18030</v>
      </c>
      <c r="G64" s="67">
        <f>+'Ark1'!AE233</f>
        <v>28.331238214959154</v>
      </c>
      <c r="I64" s="67">
        <f>+'Ark1'!AF233</f>
        <v>28.298501437868754</v>
      </c>
      <c r="J64" s="367">
        <f>+'Ark1'!S233</f>
        <v>3.8391014975041591</v>
      </c>
      <c r="K64" s="367"/>
      <c r="L64" s="122"/>
      <c r="M64" s="55" t="str">
        <f>IF(+'Ark1'!AR233=0,"",+'Ark1'!AR233)</f>
        <v/>
      </c>
      <c r="N64" s="55" t="str">
        <f>+IF('Ark1'!AS233=0,"",'Ark1'!AS233)</f>
        <v/>
      </c>
      <c r="O64" s="43"/>
      <c r="P64" s="1">
        <f>+'Ark1'!T233</f>
        <v>7.9613976705490845</v>
      </c>
      <c r="Q64" s="364">
        <f>+'Ark1'!U233</f>
        <v>283.21673876871921</v>
      </c>
      <c r="R64" s="367"/>
      <c r="S64" s="11">
        <f>+'Ark1'!W233</f>
        <v>71.220188574597898</v>
      </c>
      <c r="T64" s="11">
        <f>+'Ark1'!X233</f>
        <v>11.092623405435388</v>
      </c>
      <c r="U64" s="488">
        <f>+'Ark1'!AG233</f>
        <v>2184.2388762868609</v>
      </c>
      <c r="V64" s="400">
        <f>+'Ark1'!AH233</f>
        <v>99.778147531891278</v>
      </c>
      <c r="W64" s="234">
        <f>+'Ark1'!AI233</f>
        <v>27.154742096505831</v>
      </c>
      <c r="X64" s="11">
        <f>+'Ark1'!Y233</f>
        <v>54.697604756239592</v>
      </c>
      <c r="Y64" s="1">
        <f>+'Ark1'!Z233</f>
        <v>1.7885789363178251</v>
      </c>
      <c r="Z64" s="1">
        <f>+'Ark1'!AA233</f>
        <v>2.6960575228131489</v>
      </c>
      <c r="AA64" s="115">
        <f t="shared" si="2"/>
        <v>129.66381188589546</v>
      </c>
      <c r="AB64" s="11">
        <f t="shared" si="12"/>
        <v>5.0674536256323774</v>
      </c>
      <c r="AC64" s="43"/>
      <c r="AD64" s="5"/>
      <c r="AE64" s="19"/>
      <c r="AF64" s="19"/>
      <c r="AH64" s="19"/>
    </row>
    <row r="65" spans="1:45" ht="15.6">
      <c r="A65" s="43"/>
      <c r="B65">
        <f>+'Ark1'!C234</f>
        <v>2014</v>
      </c>
      <c r="C65">
        <f>+'Ark1'!H234</f>
        <v>2</v>
      </c>
      <c r="D65" s="3" t="s">
        <v>9</v>
      </c>
      <c r="E65">
        <f>+'Ark1'!Q234</f>
        <v>3181</v>
      </c>
      <c r="F65" s="525">
        <f>+'Ark1'!R234</f>
        <v>14612</v>
      </c>
      <c r="G65" s="67">
        <f>+'Ark1'!AE234</f>
        <v>25.379511585090487</v>
      </c>
      <c r="I65" s="67">
        <f>+'Ark1'!AF234</f>
        <v>25.440096280347895</v>
      </c>
      <c r="J65" s="367">
        <f>+'Ark1'!S234</f>
        <v>3.9618806460443472</v>
      </c>
      <c r="K65" s="367"/>
      <c r="L65" s="122"/>
      <c r="M65" s="55" t="str">
        <f>IF(+'Ark1'!AR234=0,"",+'Ark1'!AR234)</f>
        <v/>
      </c>
      <c r="N65" s="55" t="str">
        <f>+IF('Ark1'!AS234=0,"",'Ark1'!AS234)</f>
        <v/>
      </c>
      <c r="O65" s="43"/>
      <c r="P65" s="1">
        <f>+'Ark1'!T234</f>
        <v>7.8814672871612386</v>
      </c>
      <c r="Q65" s="364">
        <f>+'Ark1'!U234</f>
        <v>285.08418423213863</v>
      </c>
      <c r="R65" s="367"/>
      <c r="S65" s="11">
        <f>+'Ark1'!W234</f>
        <v>69.915138242540394</v>
      </c>
      <c r="T65" s="11">
        <f>+'Ark1'!X234</f>
        <v>12.154393649055571</v>
      </c>
      <c r="U65" s="488">
        <f>+'Ark1'!AG234</f>
        <v>2223.4807297928005</v>
      </c>
      <c r="V65" s="400">
        <f>+'Ark1'!AH234</f>
        <v>99.739939775526977</v>
      </c>
      <c r="W65" s="234">
        <f>+'Ark1'!AI234</f>
        <v>23.939228031754723</v>
      </c>
      <c r="X65" s="11">
        <f>+'Ark1'!Y234</f>
        <v>55.85680278038712</v>
      </c>
      <c r="Y65" s="1">
        <f>+'Ark1'!Z234</f>
        <v>1.8081727258794165</v>
      </c>
      <c r="Z65" s="1">
        <f>+'Ark1'!AA234</f>
        <v>2.7216761944136758</v>
      </c>
      <c r="AA65" s="115">
        <f t="shared" si="2"/>
        <v>128.21527095434047</v>
      </c>
      <c r="AB65" s="11">
        <f t="shared" si="12"/>
        <v>4.5935240490411822</v>
      </c>
      <c r="AC65" s="43"/>
      <c r="AD65" s="5"/>
      <c r="AE65" s="19"/>
      <c r="AF65" s="19"/>
      <c r="AH65" s="19"/>
    </row>
    <row r="66" spans="1:45" ht="15.6">
      <c r="A66" s="43"/>
      <c r="B66">
        <f>+'Ark1'!C235</f>
        <v>2015</v>
      </c>
      <c r="C66">
        <f>+'Ark1'!H235</f>
        <v>2</v>
      </c>
      <c r="D66" s="3" t="s">
        <v>9</v>
      </c>
      <c r="E66">
        <f>+'Ark1'!Q235</f>
        <v>2917</v>
      </c>
      <c r="F66" s="525">
        <f>+'Ark1'!R235</f>
        <v>14098.1</v>
      </c>
      <c r="G66" s="67">
        <f>+'Ark1'!AE235</f>
        <v>24.119890299588882</v>
      </c>
      <c r="I66" s="67">
        <f>+'Ark1'!AF235</f>
        <v>24.233141777266695</v>
      </c>
      <c r="J66" s="367">
        <f>+'Ark1'!S235</f>
        <v>4.1271447925606992</v>
      </c>
      <c r="K66" s="367"/>
      <c r="L66" s="122"/>
      <c r="M66" s="55" t="str">
        <f>IF(+'Ark1'!AR235=0,"",+'Ark1'!AR235)</f>
        <v/>
      </c>
      <c r="N66" s="55" t="str">
        <f>+IF('Ark1'!AS235=0,"",'Ark1'!AS235)</f>
        <v/>
      </c>
      <c r="O66" s="43"/>
      <c r="P66" s="1">
        <f>+'Ark1'!T235</f>
        <v>8.0077457246011861</v>
      </c>
      <c r="Q66" s="364">
        <f>+'Ark1'!U235</f>
        <v>289.68783027500109</v>
      </c>
      <c r="R66" s="367"/>
      <c r="S66" s="11">
        <f>+'Ark1'!W235</f>
        <v>72.584248941346701</v>
      </c>
      <c r="T66" s="11">
        <f>+'Ark1'!X235</f>
        <v>13.831651073548915</v>
      </c>
      <c r="U66" s="488">
        <f>+'Ark1'!AG235</f>
        <v>2227.3296456138046</v>
      </c>
      <c r="V66" s="400">
        <f>+'Ark1'!AH235</f>
        <v>99.872323220859556</v>
      </c>
      <c r="W66" s="234">
        <f>+'Ark1'!AI235</f>
        <v>23.423014448755502</v>
      </c>
      <c r="X66" s="11">
        <f>+'Ark1'!Y235</f>
        <v>56.336310275139923</v>
      </c>
      <c r="Y66" s="1">
        <f>+'Ark1'!Z235</f>
        <v>1.8221276092220973</v>
      </c>
      <c r="Z66" s="1">
        <f>+'Ark1'!AA235</f>
        <v>2.6919149019930475</v>
      </c>
      <c r="AA66" s="115">
        <f t="shared" ref="AA66:AA67" si="13">1000*Q66/U66</f>
        <v>130.06060007573296</v>
      </c>
      <c r="AB66" s="11">
        <f t="shared" ref="AB66:AB67" si="14">+F66/E66</f>
        <v>4.8330819334933155</v>
      </c>
      <c r="AC66" s="43"/>
      <c r="AD66" s="5"/>
      <c r="AE66" s="19"/>
      <c r="AF66" s="19"/>
      <c r="AH66" s="19"/>
    </row>
    <row r="67" spans="1:45" ht="15.6">
      <c r="A67" s="43"/>
      <c r="B67">
        <f>+'Ark1'!C236</f>
        <v>2016</v>
      </c>
      <c r="C67">
        <f>+'Ark1'!H236</f>
        <v>2</v>
      </c>
      <c r="D67" s="3" t="s">
        <v>9</v>
      </c>
      <c r="E67">
        <f>+'Ark1'!Q236</f>
        <v>2839</v>
      </c>
      <c r="F67" s="525">
        <f>+'Ark1'!R236</f>
        <v>14187</v>
      </c>
      <c r="G67" s="67">
        <f>+'Ark1'!AE236</f>
        <v>23.760635090775111</v>
      </c>
      <c r="I67" s="67">
        <f>+'Ark1'!AF236</f>
        <v>23.766440750963497</v>
      </c>
      <c r="J67" s="367">
        <f>+'Ark1'!S236</f>
        <v>3.9995065905406362</v>
      </c>
      <c r="K67" s="367"/>
      <c r="L67" s="122"/>
      <c r="M67" s="114" t="str">
        <f>IF(+'Ark1'!AR236=0,"",+'Ark1'!AR236)</f>
        <v/>
      </c>
      <c r="N67" s="114" t="str">
        <f>+IF('Ark1'!AS236=0,"",'Ark1'!AS236)</f>
        <v/>
      </c>
      <c r="O67" s="43"/>
      <c r="P67" s="1">
        <f>+'Ark1'!T236</f>
        <v>7.7080425741876386</v>
      </c>
      <c r="Q67" s="364">
        <f>+'Ark1'!U236</f>
        <v>288.85628392190176</v>
      </c>
      <c r="R67" s="367"/>
      <c r="S67" s="11">
        <f>+'Ark1'!W236</f>
        <v>68.83061958130682</v>
      </c>
      <c r="T67" s="11">
        <f>+'Ark1'!X236</f>
        <v>14.026926059068161</v>
      </c>
      <c r="U67" s="488">
        <f>+'Ark1'!AG236</f>
        <v>2231.5644964467738</v>
      </c>
      <c r="V67" s="400">
        <f>+'Ark1'!AH236</f>
        <v>0</v>
      </c>
      <c r="W67" s="234">
        <f>+'Ark1'!AI236</f>
        <v>23.599069570733779</v>
      </c>
      <c r="X67" s="11">
        <f>+'Ark1'!Y236</f>
        <v>57.118800099652894</v>
      </c>
      <c r="Y67" s="1">
        <f>+'Ark1'!Z236</f>
        <v>1.8220510586551513</v>
      </c>
      <c r="Z67" s="1">
        <f>+'Ark1'!AA236</f>
        <v>2.6171934013256566</v>
      </c>
      <c r="AA67" s="115">
        <f t="shared" si="13"/>
        <v>129.4411541238604</v>
      </c>
      <c r="AB67" s="11">
        <f t="shared" si="14"/>
        <v>4.997182106375484</v>
      </c>
      <c r="AC67" s="43"/>
      <c r="AD67" s="5"/>
      <c r="AE67" s="19"/>
      <c r="AF67" s="19"/>
      <c r="AH67" s="19"/>
    </row>
    <row r="68" spans="1:45" ht="15.6">
      <c r="A68" s="43"/>
      <c r="B68">
        <f>+'Ark1'!C237</f>
        <v>2017</v>
      </c>
      <c r="C68">
        <f>+'Ark1'!H237</f>
        <v>2</v>
      </c>
      <c r="D68" s="3" t="s">
        <v>9</v>
      </c>
      <c r="E68">
        <f>+'Ark1'!Q237</f>
        <v>2935</v>
      </c>
      <c r="F68" s="525">
        <f>+'Ark1'!R237</f>
        <v>14662</v>
      </c>
      <c r="G68" s="67">
        <f>+'Ark1'!AE237</f>
        <v>24.65983820239838</v>
      </c>
      <c r="I68" s="67">
        <f>+'Ark1'!AF237</f>
        <v>24.710744149965517</v>
      </c>
      <c r="J68" s="367">
        <f>+'Ark1'!S237</f>
        <v>4.0744782430773432</v>
      </c>
      <c r="K68" s="367"/>
      <c r="L68" s="122"/>
      <c r="M68" s="114" t="str">
        <f>IF(+'Ark1'!AR237=0,"",+'Ark1'!AR237)</f>
        <v/>
      </c>
      <c r="N68" s="114" t="str">
        <f>+IF('Ark1'!AS237=0,"",'Ark1'!AS237)</f>
        <v/>
      </c>
      <c r="O68" s="43"/>
      <c r="P68" s="1">
        <f>+'Ark1'!T237</f>
        <v>7.7628563633883507</v>
      </c>
      <c r="Q68" s="364">
        <f>+'Ark1'!U237</f>
        <v>289.9186877642893</v>
      </c>
      <c r="R68" s="367"/>
      <c r="S68" s="11">
        <f>+'Ark1'!W237</f>
        <v>68.237621061246756</v>
      </c>
      <c r="T68" s="11">
        <f>+'Ark1'!X237</f>
        <v>15.325330787068603</v>
      </c>
      <c r="U68" s="488">
        <f>+'Ark1'!AG237</f>
        <v>2256.7973842640645</v>
      </c>
      <c r="V68" s="400">
        <f>+'Ark1'!AH237</f>
        <v>99.863592961396805</v>
      </c>
      <c r="W68" s="234">
        <f>+'Ark1'!AI237</f>
        <v>28.850088664575097</v>
      </c>
      <c r="X68" s="11">
        <f>+'Ark1'!Y237</f>
        <v>60.738895005547903</v>
      </c>
      <c r="Y68" s="1">
        <f>+'Ark1'!Z237</f>
        <v>1.9056426374283864</v>
      </c>
      <c r="Z68" s="1">
        <f>+'Ark1'!AA237</f>
        <v>2.6564079718710647</v>
      </c>
      <c r="AA68" s="115">
        <f t="shared" ref="AA68:AA69" si="15">1000*Q68/U68</f>
        <v>128.4646507417107</v>
      </c>
      <c r="AB68" s="11">
        <f t="shared" ref="AB68:AB69" si="16">+F68/E68</f>
        <v>4.9955706984667803</v>
      </c>
      <c r="AC68" s="43"/>
      <c r="AD68" s="5"/>
      <c r="AE68" s="19"/>
      <c r="AF68" s="19"/>
      <c r="AH68" s="19"/>
    </row>
    <row r="69" spans="1:45" ht="15.6">
      <c r="A69" s="43"/>
      <c r="B69">
        <f>+'Ark1'!C238</f>
        <v>2018</v>
      </c>
      <c r="C69">
        <f>+'Ark1'!H238</f>
        <v>2</v>
      </c>
      <c r="D69" s="3" t="s">
        <v>9</v>
      </c>
      <c r="E69">
        <f>+'Ark1'!Q238</f>
        <v>2944</v>
      </c>
      <c r="F69" s="525">
        <f>+'Ark1'!R238</f>
        <v>15107</v>
      </c>
      <c r="G69" s="67">
        <f>+'Ark1'!AE238</f>
        <v>25.652041024247776</v>
      </c>
      <c r="I69" s="67">
        <f>+'Ark1'!AF238</f>
        <v>25.588247319097967</v>
      </c>
      <c r="J69" s="367">
        <f>+'Ark1'!S238</f>
        <v>3.989673661216655</v>
      </c>
      <c r="K69" s="367"/>
      <c r="L69" s="122"/>
      <c r="M69" s="114">
        <f>IF(+'Ark1'!AR238=0,"",+'Ark1'!AR238)</f>
        <v>216.19219930109341</v>
      </c>
      <c r="N69" s="114">
        <f>+IF('Ark1'!AS238=0,"",'Ark1'!AS238)</f>
        <v>28.739904043635224</v>
      </c>
      <c r="O69" s="43"/>
      <c r="P69" s="1">
        <f>+'Ark1'!T238</f>
        <v>7.6200436883563905</v>
      </c>
      <c r="Q69" s="364">
        <f>+'Ark1'!U238</f>
        <v>289.14180181372888</v>
      </c>
      <c r="R69" s="367"/>
      <c r="S69" s="11">
        <f>+'Ark1'!W238</f>
        <v>66.763751903091261</v>
      </c>
      <c r="T69" s="11">
        <f>+'Ark1'!X238</f>
        <v>15.343880320381276</v>
      </c>
      <c r="U69" s="488">
        <f>+'Ark1'!AG238</f>
        <v>2291.8757759829118</v>
      </c>
      <c r="V69" s="400">
        <f>+'Ark1'!AH238</f>
        <v>99.874230489177222</v>
      </c>
      <c r="W69" s="234">
        <f>+'Ark1'!AI238</f>
        <v>34.017342953597655</v>
      </c>
      <c r="X69" s="11">
        <f>+'Ark1'!Y238</f>
        <v>61.649365305304343</v>
      </c>
      <c r="Y69" s="1">
        <f>+'Ark1'!Z238</f>
        <v>1.9202403586772647</v>
      </c>
      <c r="Z69" s="1">
        <f>+'Ark1'!AA238</f>
        <v>2.56353761025259</v>
      </c>
      <c r="AA69" s="115">
        <f t="shared" si="15"/>
        <v>126.15945630374546</v>
      </c>
      <c r="AB69" s="11">
        <f t="shared" si="16"/>
        <v>5.1314538043478262</v>
      </c>
      <c r="AC69" s="43"/>
      <c r="AD69" s="5"/>
      <c r="AE69" s="19"/>
      <c r="AF69" s="19"/>
      <c r="AH69" s="19"/>
    </row>
    <row r="70" spans="1:45" ht="15.6">
      <c r="A70" s="43"/>
      <c r="B70">
        <f>+'Ark1'!C239</f>
        <v>2019</v>
      </c>
      <c r="C70">
        <f>+'Ark1'!H239</f>
        <v>2</v>
      </c>
      <c r="D70" s="3" t="s">
        <v>9</v>
      </c>
      <c r="E70">
        <f>+'Ark1'!Q239</f>
        <v>2840</v>
      </c>
      <c r="F70" s="525">
        <f>+'Ark1'!R239</f>
        <v>15097</v>
      </c>
      <c r="G70" s="67">
        <f>+'Ark1'!AE239</f>
        <v>25.441523424334346</v>
      </c>
      <c r="I70" s="67">
        <f>+'Ark1'!AF239</f>
        <v>25.553698476797223</v>
      </c>
      <c r="J70" s="367">
        <f>+'Ark1'!S239</f>
        <v>3.7975756772868774</v>
      </c>
      <c r="K70" s="367"/>
      <c r="L70" s="122"/>
      <c r="M70" s="114">
        <f>IF(+'Ark1'!AR239=0,"",+'Ark1'!AR239)</f>
        <v>221.19146285489472</v>
      </c>
      <c r="N70" s="114">
        <f>+IF('Ark1'!AS239=0,"",'Ark1'!AS239)</f>
        <v>27.152301481397878</v>
      </c>
      <c r="O70" s="43"/>
      <c r="P70" s="1">
        <f>+'Ark1'!T239</f>
        <v>7.7575014903623245</v>
      </c>
      <c r="Q70" s="364">
        <f>+'Ark1'!U239</f>
        <v>293.43672915148727</v>
      </c>
      <c r="R70" s="367"/>
      <c r="S70" s="11">
        <f>+'Ark1'!W239</f>
        <v>69.669470755779287</v>
      </c>
      <c r="T70" s="11">
        <f>+'Ark1'!X239</f>
        <v>16.261508909054779</v>
      </c>
      <c r="U70" s="488">
        <f>+'Ark1'!AG239</f>
        <v>2254.7338527100806</v>
      </c>
      <c r="V70" s="400">
        <f>+'Ark1'!AH239</f>
        <v>100</v>
      </c>
      <c r="W70" s="234">
        <f>+'Ark1'!AI239</f>
        <v>31.926872888653374</v>
      </c>
      <c r="X70" s="11">
        <f>+'Ark1'!Y239</f>
        <v>59.713270573891023</v>
      </c>
      <c r="Y70" s="1">
        <f>+'Ark1'!Z239</f>
        <v>1.7501670785747814</v>
      </c>
      <c r="Z70" s="1">
        <f>+'Ark1'!AA239</f>
        <v>2.4109113227961045</v>
      </c>
      <c r="AA70" s="115">
        <f t="shared" ref="AA70:AA71" si="17">1000*Q70/U70</f>
        <v>130.14251273993628</v>
      </c>
      <c r="AB70" s="11">
        <f t="shared" ref="AB70:AB71" si="18">+F70/E70</f>
        <v>5.3158450704225348</v>
      </c>
      <c r="AC70" s="43"/>
      <c r="AD70" s="5"/>
      <c r="AE70" s="19"/>
      <c r="AF70" s="19"/>
      <c r="AH70" s="19"/>
    </row>
    <row r="71" spans="1:45" ht="15.6">
      <c r="A71" s="43"/>
      <c r="B71">
        <f>+'Ark1'!C240</f>
        <v>2020</v>
      </c>
      <c r="C71">
        <f>+'Ark1'!H240</f>
        <v>2</v>
      </c>
      <c r="D71" s="3" t="s">
        <v>9</v>
      </c>
      <c r="E71">
        <f>+'Ark1'!Q240</f>
        <v>2872</v>
      </c>
      <c r="F71" s="525">
        <f>+'Ark1'!R240</f>
        <v>14016.209999999997</v>
      </c>
      <c r="G71" s="67">
        <f>+'Ark1'!AE240</f>
        <v>26.568390117298367</v>
      </c>
      <c r="I71" s="67">
        <f>+'Ark1'!AF240</f>
        <v>26.676486879675902</v>
      </c>
      <c r="J71" s="367">
        <f>+'Ark1'!S240</f>
        <v>3.9609209622287342</v>
      </c>
      <c r="K71" s="367"/>
      <c r="L71" s="122"/>
      <c r="M71" s="114">
        <f>IF(+'Ark1'!AR240=0,"",+'Ark1'!AR240)</f>
        <v>221.09953703703704</v>
      </c>
      <c r="N71" s="114">
        <f>+IF('Ark1'!AS240=0,"",'Ark1'!AS240)</f>
        <v>27.669912722863405</v>
      </c>
      <c r="O71" s="43"/>
      <c r="P71" s="1">
        <f>+'Ark1'!T240</f>
        <v>7.9586421721706531</v>
      </c>
      <c r="Q71" s="364">
        <f>+'Ark1'!U240</f>
        <v>298.71483803396342</v>
      </c>
      <c r="R71" s="367"/>
      <c r="S71" s="11">
        <f>+'Ark1'!W240</f>
        <v>72.323402688743954</v>
      </c>
      <c r="T71" s="11">
        <f>+'Ark1'!X240</f>
        <v>18.856738019764254</v>
      </c>
      <c r="U71" s="488">
        <f>+'Ark1'!AG240</f>
        <v>2305.3235069953062</v>
      </c>
      <c r="V71" s="400">
        <f>+'Ark1'!AH240</f>
        <v>100</v>
      </c>
      <c r="W71" s="234">
        <f>+'Ark1'!AI240</f>
        <v>36.762434352795793</v>
      </c>
      <c r="X71" s="11">
        <f>+'Ark1'!Y240</f>
        <v>61.537745921761747</v>
      </c>
      <c r="Y71" s="1">
        <f>+'Ark1'!Z240</f>
        <v>1.9049216929678277</v>
      </c>
      <c r="Z71" s="1">
        <f>+'Ark1'!AA240</f>
        <v>2.4882218884304375</v>
      </c>
      <c r="AA71" s="115">
        <f t="shared" si="17"/>
        <v>129.57610379954869</v>
      </c>
      <c r="AB71" s="11">
        <f t="shared" si="18"/>
        <v>4.8802959610027843</v>
      </c>
      <c r="AC71" s="43"/>
      <c r="AD71" s="5"/>
      <c r="AE71" s="19"/>
      <c r="AF71" s="19"/>
      <c r="AH71" s="19"/>
    </row>
    <row r="72" spans="1:45" s="526" customFormat="1" ht="15.6">
      <c r="A72" s="43"/>
      <c r="B72" s="526">
        <f>+'Ark1'!C241</f>
        <v>2021</v>
      </c>
      <c r="C72" s="526">
        <f>+'Ark1'!H241</f>
        <v>2</v>
      </c>
      <c r="D72" s="3" t="s">
        <v>9</v>
      </c>
      <c r="E72" s="526">
        <f>+'Ark1'!Q241</f>
        <v>2886</v>
      </c>
      <c r="F72" s="527">
        <f>+'Ark1'!R241</f>
        <v>15319.029999999995</v>
      </c>
      <c r="G72" s="67">
        <f>+'Ark1'!AE241</f>
        <v>26.629736138579354</v>
      </c>
      <c r="H72" s="67"/>
      <c r="I72" s="67">
        <f>+'Ark1'!AF241</f>
        <v>26.79436141051492</v>
      </c>
      <c r="J72" s="367">
        <f>+'Ark1'!S241</f>
        <v>4.2113874050772147</v>
      </c>
      <c r="K72" s="367"/>
      <c r="L72" s="122"/>
      <c r="M72" s="114">
        <f>IF(+'Ark1'!AR241=0,"",+'Ark1'!AR241)</f>
        <v>221.39396468699843</v>
      </c>
      <c r="N72" s="114">
        <f>+IF('Ark1'!AS241=0,"",'Ark1'!AS241)</f>
        <v>28.033430684180711</v>
      </c>
      <c r="O72" s="43"/>
      <c r="P72" s="1">
        <f>+'Ark1'!T241</f>
        <v>8.1479049260951939</v>
      </c>
      <c r="Q72" s="364">
        <f>+'Ark1'!U241</f>
        <v>304.05130089829299</v>
      </c>
      <c r="R72" s="367"/>
      <c r="S72" s="528">
        <f>+'Ark1'!W241</f>
        <v>74.397660948506541</v>
      </c>
      <c r="T72" s="528">
        <f>+'Ark1'!X241</f>
        <v>21.835586195731725</v>
      </c>
      <c r="U72" s="488">
        <f>+'Ark1'!AG241</f>
        <v>2323.5069843161855</v>
      </c>
      <c r="V72" s="400">
        <f>+'Ark1'!AH241</f>
        <v>98.289513108858714</v>
      </c>
      <c r="W72" s="234">
        <f>+'Ark1'!AI241</f>
        <v>37.82262976180607</v>
      </c>
      <c r="X72" s="528">
        <f>+'Ark1'!Y241</f>
        <v>64.084932399696214</v>
      </c>
      <c r="Y72" s="1">
        <f>+'Ark1'!Z241</f>
        <v>1.9373410054694995</v>
      </c>
      <c r="Z72" s="1">
        <f>+'Ark1'!AA241</f>
        <v>2.5648433783871898</v>
      </c>
      <c r="AA72" s="115">
        <f t="shared" ref="AA72:AA75" si="19">1000*Q72/U72</f>
        <v>130.85878499641183</v>
      </c>
      <c r="AB72" s="528">
        <f t="shared" ref="AB72:AB75" si="20">+F72/E72</f>
        <v>5.308049203049201</v>
      </c>
      <c r="AC72" s="43"/>
      <c r="AD72" s="5"/>
      <c r="AE72" s="19"/>
      <c r="AF72" s="19"/>
      <c r="AH72" s="19"/>
    </row>
    <row r="73" spans="1:45" s="526" customFormat="1" ht="15.6">
      <c r="A73" s="43"/>
      <c r="B73" s="526">
        <f>+'Ark1'!C242</f>
        <v>2022</v>
      </c>
      <c r="C73" s="526">
        <f>+'Ark1'!H242</f>
        <v>2</v>
      </c>
      <c r="D73" s="3" t="s">
        <v>9</v>
      </c>
      <c r="E73" s="526">
        <f>+'Ark1'!Q242</f>
        <v>2965</v>
      </c>
      <c r="F73" s="527">
        <f>+'Ark1'!R242</f>
        <v>16883</v>
      </c>
      <c r="G73" s="67">
        <f>+'Ark1'!AE242</f>
        <v>27.283892758447941</v>
      </c>
      <c r="H73" s="67"/>
      <c r="I73" s="67">
        <f>+'Ark1'!AF242</f>
        <v>27.421837284428808</v>
      </c>
      <c r="J73" s="367">
        <f>+'Ark1'!S242</f>
        <v>4.1756459756459758</v>
      </c>
      <c r="K73" s="367"/>
      <c r="L73" s="122"/>
      <c r="M73" s="114">
        <f>IF(+'Ark1'!AR242=0,"",+'Ark1'!AR242)</f>
        <v>221.63258033341387</v>
      </c>
      <c r="N73" s="114">
        <f>+IF('Ark1'!AS242=0,"",'Ark1'!AS242)</f>
        <v>27.745581645069688</v>
      </c>
      <c r="O73" s="43"/>
      <c r="P73" s="1">
        <f>+'Ark1'!T242</f>
        <v>8.0127347035479506</v>
      </c>
      <c r="Q73" s="364">
        <f>+'Ark1'!U242</f>
        <v>301.94644316768682</v>
      </c>
      <c r="R73" s="367"/>
      <c r="S73" s="528">
        <f>+'Ark1'!W242</f>
        <v>71.89480542557601</v>
      </c>
      <c r="T73" s="528">
        <f>+'Ark1'!X242</f>
        <v>21.388378842622753</v>
      </c>
      <c r="U73" s="488">
        <f>+'Ark1'!AG242</f>
        <v>2314.2214906982358</v>
      </c>
      <c r="V73" s="400">
        <f>+'Ark1'!AH242</f>
        <v>97.701830243440128</v>
      </c>
      <c r="W73" s="234">
        <f>+'Ark1'!AI242</f>
        <v>38.92080791328555</v>
      </c>
      <c r="X73" s="528">
        <f>+'Ark1'!Y242</f>
        <v>64.629359694848276</v>
      </c>
      <c r="Y73" s="1">
        <f>+'Ark1'!Z242</f>
        <v>1.9529605026844972</v>
      </c>
      <c r="Z73" s="1">
        <f>+'Ark1'!AA242</f>
        <v>2.5594427178445902</v>
      </c>
      <c r="AA73" s="115">
        <f t="shared" si="19"/>
        <v>130.47430610307961</v>
      </c>
      <c r="AB73" s="528">
        <f t="shared" si="20"/>
        <v>5.6940978077571671</v>
      </c>
      <c r="AC73" s="43"/>
      <c r="AD73" s="5"/>
      <c r="AE73" s="19"/>
      <c r="AF73" s="19"/>
      <c r="AH73" s="19"/>
    </row>
    <row r="74" spans="1:45" ht="15.6">
      <c r="A74" s="43"/>
      <c r="B74" s="526">
        <f>+'Ark1'!C243</f>
        <v>2023</v>
      </c>
      <c r="C74" s="526">
        <f>+'Ark1'!H243</f>
        <v>2</v>
      </c>
      <c r="D74" s="3" t="s">
        <v>9</v>
      </c>
      <c r="E74" s="526">
        <f>+'Ark1'!Q243</f>
        <v>3023</v>
      </c>
      <c r="F74" s="527">
        <f>+'Ark1'!R243</f>
        <v>16440</v>
      </c>
      <c r="G74" s="67">
        <f>+'Ark1'!AE243</f>
        <v>28.80975746530212</v>
      </c>
      <c r="I74" s="67">
        <f>+'Ark1'!AF243</f>
        <v>28.832689559795501</v>
      </c>
      <c r="J74" s="367">
        <f>+'Ark1'!S243</f>
        <v>4.1358002076082307</v>
      </c>
      <c r="K74" s="367"/>
      <c r="L74" s="122"/>
      <c r="M74" s="114">
        <f>IF(+'Ark1'!AR243=0,"",+'Ark1'!AR243)</f>
        <v>221.61495186898352</v>
      </c>
      <c r="N74" s="114">
        <f>+IF('Ark1'!AS243=0,"",'Ark1'!AS243)</f>
        <v>27.579011985229538</v>
      </c>
      <c r="O74" s="43"/>
      <c r="P74" s="1">
        <f>+'Ark1'!T243</f>
        <v>7.9388686131386867</v>
      </c>
      <c r="Q74" s="364">
        <f>+'Ark1'!U243</f>
        <v>300.1999391727519</v>
      </c>
      <c r="R74" s="367"/>
      <c r="S74" s="528">
        <f>+'Ark1'!W243</f>
        <v>70.200729927007302</v>
      </c>
      <c r="T74" s="528">
        <f>+'Ark1'!X243</f>
        <v>20.906326034063255</v>
      </c>
      <c r="U74" s="488">
        <f>+'Ark1'!AG243</f>
        <v>2351.9359919990002</v>
      </c>
      <c r="V74" s="400">
        <f>+'Ark1'!AH243</f>
        <v>97.27493917274937</v>
      </c>
      <c r="W74" s="234">
        <f>+'Ark1'!AI243</f>
        <v>39.76885644768857</v>
      </c>
      <c r="X74" s="528">
        <f>+'Ark1'!Y243</f>
        <v>66.004433309736754</v>
      </c>
      <c r="Y74" s="1">
        <f>+'Ark1'!Z243</f>
        <v>1.9276508781297832</v>
      </c>
      <c r="Z74" s="1">
        <f>+'Ark1'!AA243</f>
        <v>2.6020481703908418</v>
      </c>
      <c r="AA74" s="115">
        <f t="shared" si="19"/>
        <v>127.63950217777845</v>
      </c>
      <c r="AB74" s="528">
        <f t="shared" si="20"/>
        <v>5.4383063182269265</v>
      </c>
      <c r="AC74" s="43"/>
      <c r="AD74" s="5"/>
      <c r="AE74" s="19"/>
      <c r="AF74" s="19"/>
      <c r="AH74" s="19"/>
    </row>
    <row r="75" spans="1:45" ht="15.6">
      <c r="A75" s="43"/>
      <c r="B75" s="526">
        <f>+'Ark1'!C244</f>
        <v>2024</v>
      </c>
      <c r="C75" s="526">
        <f>+'Ark1'!H244</f>
        <v>2</v>
      </c>
      <c r="D75" s="3" t="s">
        <v>9</v>
      </c>
      <c r="E75" s="526">
        <f>+'Ark1'!Q244</f>
        <v>2874</v>
      </c>
      <c r="F75" s="527">
        <f>+'Ark1'!R244</f>
        <v>14876</v>
      </c>
      <c r="G75" s="67">
        <f>+'Ark1'!AE244</f>
        <v>27.823289567201567</v>
      </c>
      <c r="I75" s="67">
        <f>+'Ark1'!AF244</f>
        <v>27.790755391333391</v>
      </c>
      <c r="J75" s="367">
        <f>+'Ark1'!S244</f>
        <v>4.237851317651816</v>
      </c>
      <c r="K75" s="367"/>
      <c r="L75" s="122"/>
      <c r="M75" s="114">
        <f>IF(+'Ark1'!AR244=0,"",+'Ark1'!AR244)</f>
        <v>221.5993578557968</v>
      </c>
      <c r="N75" s="114">
        <f>+IF('Ark1'!AS244=0,"",'Ark1'!AS244)</f>
        <v>27.849451631313599</v>
      </c>
      <c r="O75" s="43"/>
      <c r="P75" s="1">
        <f>+'Ark1'!T244</f>
        <v>8.0781123958053218</v>
      </c>
      <c r="Q75" s="364">
        <f>+'Ark1'!U244</f>
        <v>303.34879671954923</v>
      </c>
      <c r="R75" s="367"/>
      <c r="S75" s="528">
        <f>+'Ark1'!W244</f>
        <v>72.364883033073426</v>
      </c>
      <c r="T75" s="528">
        <f>+'Ark1'!X244</f>
        <v>22.136326969615485</v>
      </c>
      <c r="U75" s="488">
        <f>+'Ark1'!AG244</f>
        <v>2379.4941020450901</v>
      </c>
      <c r="V75" s="400">
        <f>+'Ark1'!AH244</f>
        <v>96.269158375907523</v>
      </c>
      <c r="W75" s="234">
        <f>+'Ark1'!AI244</f>
        <v>41.086313525141158</v>
      </c>
      <c r="X75" s="528">
        <f>+'Ark1'!Y244</f>
        <v>64.382591650122819</v>
      </c>
      <c r="Y75" s="1">
        <f>+'Ark1'!Z244</f>
        <v>1.8682255359416371</v>
      </c>
      <c r="Z75" s="1">
        <f>+'Ark1'!AA244</f>
        <v>2.5763317797540002</v>
      </c>
      <c r="AA75" s="115">
        <f t="shared" si="19"/>
        <v>127.48457601085532</v>
      </c>
      <c r="AB75" s="528">
        <f t="shared" si="20"/>
        <v>5.1760612386917186</v>
      </c>
      <c r="AC75" s="43"/>
      <c r="AD75" s="5"/>
      <c r="AE75" s="19"/>
      <c r="AF75" s="19"/>
      <c r="AH75" s="19"/>
    </row>
    <row r="76" spans="1:45" ht="15.6">
      <c r="A76" s="43"/>
      <c r="B76" s="43"/>
      <c r="C76" s="43"/>
      <c r="D76" s="43"/>
      <c r="E76" s="43"/>
      <c r="F76" s="463"/>
      <c r="G76" s="64"/>
      <c r="H76" s="64"/>
      <c r="I76" s="64"/>
      <c r="J76" s="43"/>
      <c r="K76" s="43"/>
      <c r="L76" s="122"/>
      <c r="M76" s="43"/>
      <c r="N76" s="43"/>
      <c r="O76" s="43"/>
      <c r="P76" s="43"/>
      <c r="Q76" s="73"/>
      <c r="R76" s="43"/>
      <c r="S76" s="73"/>
      <c r="T76" s="73"/>
      <c r="U76" s="463"/>
      <c r="V76" s="43"/>
      <c r="W76" s="43"/>
      <c r="X76" s="73"/>
      <c r="Y76" s="43"/>
      <c r="Z76" s="43"/>
      <c r="AA76" s="43"/>
      <c r="AB76" s="73"/>
      <c r="AC76" s="43"/>
      <c r="AD76" s="13"/>
      <c r="AE76" s="13"/>
    </row>
    <row r="77" spans="1:45" ht="15.6">
      <c r="A77" s="43"/>
      <c r="B77" s="43"/>
      <c r="C77" s="43"/>
      <c r="D77" s="43"/>
      <c r="E77" s="43"/>
      <c r="F77" s="463"/>
      <c r="G77" s="64"/>
      <c r="H77" s="64"/>
      <c r="I77" s="64"/>
      <c r="J77" s="43"/>
      <c r="K77" s="43"/>
      <c r="L77" s="122"/>
      <c r="M77" s="43"/>
      <c r="N77" s="43"/>
      <c r="O77" s="43"/>
      <c r="P77" s="43"/>
      <c r="Q77" s="73"/>
      <c r="R77" s="43"/>
      <c r="S77" s="73"/>
      <c r="T77" s="73"/>
      <c r="U77" s="463"/>
      <c r="V77" s="43"/>
      <c r="W77" s="43"/>
      <c r="X77" s="73"/>
      <c r="Y77" s="43"/>
      <c r="Z77" s="43"/>
      <c r="AA77" s="43"/>
      <c r="AB77" s="73"/>
      <c r="AC77" s="73"/>
      <c r="AO77" s="13"/>
      <c r="AP77" s="13"/>
    </row>
    <row r="78" spans="1:45" ht="15.6">
      <c r="AO78" s="2"/>
      <c r="AP78" s="5"/>
      <c r="AQ78" s="5"/>
    </row>
    <row r="79" spans="1:45">
      <c r="AO79" s="4"/>
      <c r="AP79" s="4"/>
      <c r="AQ79" s="4"/>
      <c r="AR79" s="4"/>
      <c r="AS79" s="4"/>
    </row>
    <row r="80" spans="1:45" ht="15.6">
      <c r="AO80" s="4"/>
      <c r="AP80" s="13"/>
      <c r="AQ80" s="13"/>
      <c r="AR80" s="1"/>
      <c r="AS80" s="5"/>
    </row>
    <row r="81" spans="41:45" ht="15.6">
      <c r="AO81" s="4"/>
      <c r="AP81" s="13"/>
      <c r="AQ81" s="13"/>
      <c r="AR81" s="1"/>
      <c r="AS81" s="5"/>
    </row>
    <row r="82" spans="41:45" ht="15.6">
      <c r="AO82" s="4"/>
      <c r="AP82" s="13"/>
      <c r="AQ82" s="13"/>
      <c r="AR82" s="1"/>
      <c r="AS82" s="5"/>
    </row>
    <row r="83" spans="41:45" ht="15.6">
      <c r="AO83" s="4"/>
      <c r="AP83" s="13"/>
      <c r="AQ83" s="13"/>
      <c r="AR83" s="1"/>
      <c r="AS83" s="5"/>
    </row>
    <row r="84" spans="41:45" ht="15.6">
      <c r="AO84" s="4"/>
      <c r="AP84" s="13"/>
      <c r="AQ84" s="13"/>
      <c r="AR84" s="13"/>
      <c r="AS84" s="5"/>
    </row>
    <row r="85" spans="41:45" ht="15.6">
      <c r="AO85" s="4"/>
      <c r="AP85" s="13"/>
      <c r="AQ85" s="13"/>
      <c r="AR85" s="13"/>
      <c r="AS85" s="5"/>
    </row>
    <row r="86" spans="41:45" ht="15.6">
      <c r="AO86" s="4"/>
      <c r="AP86" s="13"/>
      <c r="AQ86" s="13"/>
      <c r="AR86" s="13"/>
      <c r="AS86" s="5"/>
    </row>
    <row r="87" spans="41:45" ht="15.6">
      <c r="AO87" s="4"/>
      <c r="AP87" s="13"/>
      <c r="AQ87" s="13"/>
      <c r="AR87" s="13"/>
      <c r="AS87" s="5"/>
    </row>
    <row r="88" spans="41:45" ht="15.6">
      <c r="AO88" s="4"/>
      <c r="AP88" s="13"/>
      <c r="AQ88" s="13"/>
      <c r="AR88" s="5"/>
      <c r="AS88" s="5"/>
    </row>
    <row r="89" spans="41:45" ht="15.6">
      <c r="AO89" s="4"/>
      <c r="AP89" s="13"/>
      <c r="AQ89" s="13"/>
      <c r="AR89" s="5"/>
      <c r="AS89" s="5"/>
    </row>
    <row r="90" spans="41:45" ht="15.6">
      <c r="AO90" s="4"/>
      <c r="AP90" s="13"/>
      <c r="AQ90" s="13"/>
      <c r="AR90" s="5"/>
      <c r="AS90" s="5"/>
    </row>
    <row r="91" spans="41:45" ht="15.6">
      <c r="AO91" s="4"/>
      <c r="AP91" s="13"/>
      <c r="AQ91" s="13"/>
      <c r="AR91" s="5"/>
      <c r="AS91" s="5"/>
    </row>
    <row r="92" spans="41:45" ht="15.6">
      <c r="AO92" s="4"/>
      <c r="AP92" s="13"/>
      <c r="AQ92" s="13"/>
      <c r="AR92" s="5"/>
      <c r="AS92" s="5"/>
    </row>
    <row r="93" spans="41:45" ht="15.6">
      <c r="AO93" s="4"/>
      <c r="AP93" s="13"/>
      <c r="AQ93" s="13"/>
      <c r="AR93" s="5"/>
      <c r="AS93" s="5"/>
    </row>
    <row r="94" spans="41:45" ht="15.6">
      <c r="AO94" s="4"/>
      <c r="AP94" s="13"/>
      <c r="AQ94" s="13"/>
      <c r="AR94" s="5"/>
      <c r="AS94" s="5"/>
    </row>
    <row r="95" spans="41:45" ht="15.6">
      <c r="AO95" s="4"/>
      <c r="AP95" s="13"/>
      <c r="AQ95" s="13"/>
      <c r="AR95" s="5"/>
      <c r="AS95" s="5"/>
    </row>
    <row r="96" spans="41:45" ht="15.6">
      <c r="AO96" s="4"/>
      <c r="AP96" s="5"/>
      <c r="AQ96" s="5"/>
      <c r="AR96" s="5"/>
      <c r="AS96" s="5"/>
    </row>
    <row r="97" spans="41:45">
      <c r="AO97" s="13"/>
      <c r="AP97" s="13"/>
    </row>
    <row r="98" spans="41:45" ht="15.6">
      <c r="AO98" s="5"/>
      <c r="AP98" s="5"/>
      <c r="AQ98" s="5"/>
      <c r="AS98" s="5"/>
    </row>
    <row r="99" spans="41:45">
      <c r="AO99" s="13"/>
      <c r="AP99" s="13"/>
    </row>
    <row r="100" spans="41:45">
      <c r="AO100" s="13"/>
      <c r="AP100" s="13"/>
    </row>
    <row r="101" spans="41:45" ht="15.6">
      <c r="AO101" s="2"/>
      <c r="AP101" s="5"/>
      <c r="AQ101" s="5"/>
      <c r="AS101" s="2"/>
    </row>
    <row r="102" spans="41:45">
      <c r="AO102" s="4"/>
      <c r="AP102" s="4"/>
      <c r="AQ102" s="4"/>
      <c r="AR102" s="4"/>
      <c r="AS102" s="4"/>
    </row>
    <row r="103" spans="41:45" ht="15.6">
      <c r="AO103" s="4"/>
      <c r="AP103" s="13"/>
      <c r="AQ103" s="13"/>
      <c r="AR103" s="1"/>
      <c r="AS103" s="5"/>
    </row>
    <row r="104" spans="41:45" ht="15.6">
      <c r="AO104" s="4"/>
      <c r="AP104" s="13"/>
      <c r="AQ104" s="13"/>
      <c r="AR104" s="1"/>
      <c r="AS104" s="5"/>
    </row>
    <row r="105" spans="41:45" ht="15.6">
      <c r="AO105" s="4"/>
      <c r="AP105" s="13"/>
      <c r="AQ105" s="13"/>
      <c r="AR105" s="1"/>
      <c r="AS105" s="5"/>
    </row>
    <row r="106" spans="41:45" ht="15.6">
      <c r="AO106" s="4"/>
      <c r="AP106" s="13"/>
      <c r="AQ106" s="13"/>
      <c r="AR106" s="1"/>
      <c r="AS106" s="5"/>
    </row>
    <row r="107" spans="41:45" ht="15.6">
      <c r="AO107" s="4"/>
      <c r="AP107" s="13"/>
      <c r="AQ107" s="13"/>
      <c r="AR107" s="13"/>
      <c r="AS107" s="5"/>
    </row>
    <row r="108" spans="41:45" ht="15.6">
      <c r="AO108" s="4"/>
      <c r="AP108" s="13"/>
      <c r="AQ108" s="13"/>
      <c r="AR108" s="13"/>
      <c r="AS108" s="5"/>
    </row>
    <row r="109" spans="41:45" ht="15.6">
      <c r="AO109" s="4"/>
      <c r="AP109" s="13"/>
      <c r="AQ109" s="13"/>
      <c r="AR109" s="13"/>
      <c r="AS109" s="5"/>
    </row>
    <row r="110" spans="41:45" ht="15.6">
      <c r="AO110" s="4"/>
      <c r="AP110" s="13"/>
      <c r="AQ110" s="13"/>
      <c r="AR110" s="13"/>
      <c r="AS110" s="5"/>
    </row>
    <row r="111" spans="41:45" ht="15.6">
      <c r="AO111" s="4"/>
      <c r="AP111" s="13"/>
      <c r="AQ111" s="13"/>
      <c r="AR111" s="5"/>
      <c r="AS111" s="5"/>
    </row>
    <row r="112" spans="41:45" ht="15.6">
      <c r="AO112" s="4"/>
      <c r="AP112" s="13"/>
      <c r="AQ112" s="13"/>
      <c r="AR112" s="5"/>
      <c r="AS112" s="5"/>
    </row>
    <row r="113" spans="41:45" ht="15.6">
      <c r="AO113" s="4"/>
      <c r="AP113" s="13"/>
      <c r="AQ113" s="13"/>
      <c r="AR113" s="5"/>
      <c r="AS113" s="5"/>
    </row>
    <row r="114" spans="41:45" ht="15.6">
      <c r="AO114" s="4"/>
      <c r="AP114" s="13"/>
      <c r="AQ114" s="13"/>
      <c r="AR114" s="5"/>
      <c r="AS114" s="5"/>
    </row>
    <row r="115" spans="41:45" ht="15.6">
      <c r="AO115" s="4"/>
      <c r="AP115" s="13"/>
      <c r="AQ115" s="13"/>
      <c r="AR115" s="5"/>
      <c r="AS115" s="5"/>
    </row>
    <row r="116" spans="41:45" ht="15.6">
      <c r="AO116" s="4"/>
      <c r="AP116" s="13"/>
      <c r="AQ116" s="13"/>
      <c r="AR116" s="5"/>
      <c r="AS116" s="5"/>
    </row>
    <row r="117" spans="41:45" ht="15.6">
      <c r="AO117" s="4"/>
      <c r="AP117" s="13"/>
      <c r="AQ117" s="13"/>
      <c r="AR117" s="5"/>
      <c r="AS117" s="5"/>
    </row>
    <row r="118" spans="41:45" ht="15.6">
      <c r="AO118" s="4"/>
      <c r="AP118" s="13"/>
      <c r="AQ118" s="13"/>
      <c r="AR118" s="5"/>
      <c r="AS118" s="5"/>
    </row>
    <row r="119" spans="41:45" ht="15.6">
      <c r="AO119" s="4"/>
      <c r="AP119" s="5"/>
      <c r="AQ119" s="5"/>
      <c r="AR119" s="5"/>
      <c r="AS119" s="5"/>
    </row>
    <row r="120" spans="41:45">
      <c r="AO120" s="13"/>
      <c r="AP120" s="13"/>
    </row>
    <row r="121" spans="41:45" ht="15.6">
      <c r="AO121" s="5"/>
      <c r="AP121" s="5"/>
      <c r="AQ121" s="5"/>
      <c r="AS121" s="5"/>
    </row>
    <row r="122" spans="41:45">
      <c r="AO122" s="13"/>
      <c r="AP122" s="13"/>
    </row>
    <row r="123" spans="41:45">
      <c r="AO123" s="13"/>
      <c r="AP123" s="13"/>
    </row>
    <row r="124" spans="41:45">
      <c r="AO124" s="13"/>
      <c r="AP124" s="13"/>
    </row>
    <row r="125" spans="41:45">
      <c r="AO125" s="13"/>
      <c r="AP125" s="13"/>
    </row>
    <row r="126" spans="41:45">
      <c r="AO126" s="13"/>
      <c r="AP126" s="13"/>
    </row>
    <row r="127" spans="41:45">
      <c r="AO127" s="13"/>
      <c r="AP127" s="13"/>
    </row>
    <row r="128" spans="41:45">
      <c r="AO128" s="13"/>
      <c r="AP128" s="13"/>
    </row>
    <row r="129" spans="41:42">
      <c r="AO129" s="13"/>
      <c r="AP129" s="13"/>
    </row>
    <row r="130" spans="41:42">
      <c r="AO130" s="13"/>
      <c r="AP130" s="13"/>
    </row>
    <row r="131" spans="41:42">
      <c r="AO131" s="13"/>
      <c r="AP131" s="13"/>
    </row>
    <row r="132" spans="41:42">
      <c r="AO132" s="13"/>
      <c r="AP132" s="13"/>
    </row>
    <row r="133" spans="41:42">
      <c r="AO133" s="13"/>
      <c r="AP133" s="13"/>
    </row>
    <row r="134" spans="41:42">
      <c r="AO134" s="13"/>
      <c r="AP134" s="13"/>
    </row>
    <row r="135" spans="41:42">
      <c r="AO135" s="13"/>
      <c r="AP135" s="13"/>
    </row>
    <row r="136" spans="41:42">
      <c r="AO136" s="13"/>
      <c r="AP136" s="13"/>
    </row>
    <row r="137" spans="41:42">
      <c r="AO137" s="13"/>
      <c r="AP137" s="13"/>
    </row>
    <row r="138" spans="41:42">
      <c r="AO138" s="13"/>
      <c r="AP138" s="13"/>
    </row>
    <row r="139" spans="41:42">
      <c r="AO139" s="13"/>
      <c r="AP139" s="13"/>
    </row>
    <row r="140" spans="41:42">
      <c r="AO140" s="13"/>
      <c r="AP140" s="13"/>
    </row>
    <row r="141" spans="41:42">
      <c r="AO141" s="13"/>
      <c r="AP141" s="13"/>
    </row>
    <row r="142" spans="41:42">
      <c r="AO142" s="13"/>
      <c r="AP142" s="13"/>
    </row>
    <row r="143" spans="41:42">
      <c r="AO143" s="13"/>
      <c r="AP143" s="13"/>
    </row>
    <row r="144" spans="41:42">
      <c r="AO144" s="13"/>
      <c r="AP144" s="13"/>
    </row>
    <row r="145" spans="41:42">
      <c r="AO145" s="13"/>
      <c r="AP145" s="13"/>
    </row>
    <row r="146" spans="41:42">
      <c r="AO146" s="13"/>
      <c r="AP146" s="13"/>
    </row>
    <row r="147" spans="41:42">
      <c r="AO147" s="13"/>
      <c r="AP147" s="13"/>
    </row>
    <row r="148" spans="41:42">
      <c r="AO148" s="13"/>
      <c r="AP148" s="13"/>
    </row>
    <row r="149" spans="41:42">
      <c r="AO149" s="13"/>
      <c r="AP149" s="13"/>
    </row>
    <row r="150" spans="41:42">
      <c r="AO150" s="13"/>
      <c r="AP150" s="13"/>
    </row>
    <row r="151" spans="41:42">
      <c r="AO151" s="13"/>
      <c r="AP151" s="13"/>
    </row>
    <row r="152" spans="41:42">
      <c r="AO152" s="13"/>
      <c r="AP152" s="13"/>
    </row>
    <row r="153" spans="41:42">
      <c r="AO153" s="13"/>
      <c r="AP153" s="13"/>
    </row>
    <row r="154" spans="41:42">
      <c r="AO154" s="13"/>
      <c r="AP154" s="13"/>
    </row>
    <row r="155" spans="41:42">
      <c r="AO155" s="13"/>
      <c r="AP155" s="13"/>
    </row>
    <row r="156" spans="41:42">
      <c r="AO156" s="13"/>
      <c r="AP156" s="13"/>
    </row>
    <row r="157" spans="41:42">
      <c r="AO157" s="13"/>
      <c r="AP157" s="13"/>
    </row>
    <row r="158" spans="41:42">
      <c r="AO158" s="13"/>
      <c r="AP158" s="13"/>
    </row>
    <row r="159" spans="41:42">
      <c r="AO159" s="13"/>
      <c r="AP159" s="13"/>
    </row>
    <row r="160" spans="41:42">
      <c r="AO160" s="13"/>
      <c r="AP160" s="13"/>
    </row>
    <row r="161" spans="41:42">
      <c r="AO161" s="13"/>
      <c r="AP161" s="13"/>
    </row>
    <row r="162" spans="41:42">
      <c r="AO162" s="13"/>
      <c r="AP162" s="13"/>
    </row>
    <row r="163" spans="41:42">
      <c r="AO163" s="13"/>
      <c r="AP163" s="13"/>
    </row>
    <row r="164" spans="41:42">
      <c r="AO164" s="13"/>
      <c r="AP164" s="13"/>
    </row>
    <row r="165" spans="41:42">
      <c r="AO165" s="13"/>
      <c r="AP165" s="13"/>
    </row>
    <row r="166" spans="41:42">
      <c r="AO166" s="13"/>
      <c r="AP166" s="13"/>
    </row>
    <row r="167" spans="41:42">
      <c r="AO167" s="13"/>
      <c r="AP167" s="13"/>
    </row>
    <row r="168" spans="41:42">
      <c r="AO168" s="13"/>
      <c r="AP168" s="13"/>
    </row>
    <row r="169" spans="41:42">
      <c r="AO169" s="13"/>
      <c r="AP169" s="13"/>
    </row>
    <row r="170" spans="41:42">
      <c r="AO170" s="13"/>
      <c r="AP170" s="13"/>
    </row>
    <row r="171" spans="41:42">
      <c r="AO171" s="13"/>
      <c r="AP171" s="13"/>
    </row>
    <row r="172" spans="41:42">
      <c r="AO172" s="13"/>
      <c r="AP172" s="13"/>
    </row>
    <row r="173" spans="41:42">
      <c r="AO173" s="13"/>
      <c r="AP173" s="13"/>
    </row>
    <row r="174" spans="41:42">
      <c r="AO174" s="13"/>
      <c r="AP174" s="13"/>
    </row>
    <row r="175" spans="41:42">
      <c r="AO175" s="13"/>
      <c r="AP175" s="13"/>
    </row>
    <row r="176" spans="41:42">
      <c r="AO176" s="13"/>
      <c r="AP176" s="13"/>
    </row>
    <row r="199" spans="7:40">
      <c r="G199" s="68"/>
      <c r="H199" s="68"/>
      <c r="I199" s="68"/>
      <c r="J199" s="14"/>
      <c r="K199" s="14"/>
      <c r="L199" s="14"/>
      <c r="P199" s="14"/>
      <c r="Q199" s="77"/>
      <c r="R199" s="14"/>
    </row>
    <row r="200" spans="7:40">
      <c r="G200" s="68"/>
      <c r="H200" s="68"/>
      <c r="I200" s="68"/>
      <c r="J200" s="14"/>
      <c r="K200" s="14"/>
      <c r="L200" s="14"/>
      <c r="P200" s="14"/>
      <c r="Q200" s="77"/>
      <c r="R200" s="14"/>
      <c r="AC200" s="14"/>
      <c r="AD200" s="14"/>
      <c r="AE200" s="68"/>
      <c r="AF200" s="14"/>
      <c r="AG200" s="14"/>
      <c r="AH200" s="14"/>
      <c r="AI200" s="14"/>
      <c r="AJ200" s="14"/>
      <c r="AK200" s="14"/>
      <c r="AL200" s="14"/>
      <c r="AM200" s="14"/>
      <c r="AN200" s="14"/>
    </row>
    <row r="201" spans="7:40">
      <c r="G201" s="68"/>
      <c r="H201" s="68"/>
      <c r="I201" s="68"/>
      <c r="J201" s="14"/>
      <c r="K201" s="14"/>
      <c r="L201" s="14"/>
      <c r="M201" s="14"/>
      <c r="N201" s="14"/>
      <c r="O201" s="14"/>
      <c r="P201" s="14"/>
      <c r="Q201" s="77"/>
      <c r="R201" s="14"/>
      <c r="S201" s="77"/>
      <c r="T201" s="77"/>
      <c r="U201" s="469"/>
      <c r="V201" s="14"/>
      <c r="W201" s="14"/>
      <c r="X201" s="77"/>
      <c r="Y201" s="14"/>
      <c r="Z201" s="14"/>
      <c r="AA201" s="68"/>
      <c r="AB201" s="77"/>
      <c r="AC201" s="14"/>
      <c r="AD201" s="14"/>
      <c r="AE201" s="68"/>
      <c r="AF201" s="14"/>
      <c r="AG201" s="14"/>
      <c r="AH201" s="14"/>
      <c r="AI201" s="14"/>
      <c r="AJ201" s="14"/>
      <c r="AK201" s="14"/>
      <c r="AL201" s="14"/>
      <c r="AM201" s="14"/>
      <c r="AN201" s="14"/>
    </row>
    <row r="202" spans="7:40">
      <c r="G202" s="68"/>
      <c r="H202" s="68"/>
      <c r="I202" s="68"/>
      <c r="J202" s="14"/>
      <c r="K202" s="14"/>
      <c r="L202" s="14"/>
      <c r="M202" s="14"/>
      <c r="N202" s="14"/>
      <c r="O202" s="14"/>
      <c r="P202" s="14"/>
      <c r="Q202" s="77"/>
      <c r="R202" s="14"/>
      <c r="S202" s="77"/>
      <c r="T202" s="77"/>
      <c r="U202" s="469"/>
      <c r="V202" s="14"/>
      <c r="W202" s="14"/>
      <c r="X202" s="77"/>
      <c r="Y202" s="14"/>
      <c r="Z202" s="14"/>
      <c r="AA202" s="68"/>
      <c r="AB202" s="77"/>
      <c r="AC202" s="14"/>
      <c r="AD202" s="14"/>
      <c r="AE202" s="68"/>
      <c r="AF202" s="14"/>
      <c r="AG202" s="14"/>
      <c r="AH202" s="14"/>
      <c r="AI202" s="14"/>
      <c r="AJ202" s="14"/>
      <c r="AK202" s="14"/>
      <c r="AL202" s="14"/>
      <c r="AM202" s="14"/>
      <c r="AN202" s="14"/>
    </row>
    <row r="203" spans="7:40">
      <c r="G203" s="68"/>
      <c r="H203" s="68"/>
      <c r="I203" s="68"/>
      <c r="J203" s="14"/>
      <c r="K203" s="14"/>
      <c r="L203" s="14"/>
      <c r="M203" s="14"/>
      <c r="N203" s="14"/>
      <c r="O203" s="14"/>
      <c r="P203" s="14"/>
      <c r="Q203" s="77"/>
      <c r="R203" s="14"/>
      <c r="S203" s="77"/>
      <c r="T203" s="77"/>
      <c r="U203" s="469"/>
      <c r="V203" s="14"/>
      <c r="W203" s="14"/>
      <c r="X203" s="77"/>
      <c r="Y203" s="14"/>
      <c r="Z203" s="14"/>
      <c r="AA203" s="68"/>
      <c r="AB203" s="77"/>
      <c r="AC203" s="14"/>
      <c r="AD203" s="14"/>
      <c r="AE203" s="68"/>
      <c r="AF203" s="14"/>
      <c r="AG203" s="14"/>
      <c r="AH203" s="14"/>
      <c r="AI203" s="14"/>
      <c r="AJ203" s="14"/>
      <c r="AK203" s="14"/>
      <c r="AL203" s="14"/>
      <c r="AM203" s="14"/>
      <c r="AN203" s="14"/>
    </row>
    <row r="204" spans="7:40">
      <c r="G204" s="68"/>
      <c r="H204" s="68"/>
      <c r="I204" s="68"/>
      <c r="J204" s="14"/>
      <c r="K204" s="14"/>
      <c r="L204" s="14"/>
      <c r="M204" s="14"/>
      <c r="N204" s="14"/>
      <c r="O204" s="14"/>
      <c r="P204" s="14"/>
      <c r="Q204" s="77"/>
      <c r="R204" s="14"/>
      <c r="S204" s="77"/>
      <c r="T204" s="77"/>
      <c r="U204" s="469"/>
      <c r="V204" s="14"/>
      <c r="W204" s="14"/>
      <c r="X204" s="77"/>
      <c r="Y204" s="14"/>
      <c r="Z204" s="14"/>
      <c r="AA204" s="68"/>
      <c r="AB204" s="77"/>
      <c r="AC204" s="14"/>
      <c r="AD204" s="14"/>
      <c r="AE204" s="68"/>
      <c r="AF204" s="14"/>
      <c r="AG204" s="14"/>
      <c r="AH204" s="14"/>
      <c r="AI204" s="14"/>
      <c r="AJ204" s="14"/>
      <c r="AK204" s="14"/>
      <c r="AL204" s="14"/>
      <c r="AM204" s="14"/>
      <c r="AN204" s="14"/>
    </row>
    <row r="205" spans="7:40">
      <c r="G205" s="68"/>
      <c r="H205" s="68"/>
      <c r="I205" s="68"/>
      <c r="J205" s="14"/>
      <c r="K205" s="14"/>
      <c r="L205" s="14"/>
      <c r="M205" s="14"/>
      <c r="N205" s="14"/>
      <c r="O205" s="14"/>
      <c r="P205" s="14"/>
      <c r="Q205" s="77"/>
      <c r="R205" s="14"/>
      <c r="S205" s="77"/>
      <c r="T205" s="77"/>
      <c r="U205" s="469"/>
      <c r="V205" s="14"/>
      <c r="W205" s="14"/>
      <c r="X205" s="77"/>
      <c r="Y205" s="14"/>
      <c r="Z205" s="14"/>
      <c r="AA205" s="68"/>
      <c r="AB205" s="77"/>
      <c r="AC205" s="14"/>
      <c r="AD205" s="14"/>
      <c r="AE205" s="68"/>
      <c r="AF205" s="14"/>
      <c r="AG205" s="14"/>
      <c r="AH205" s="14"/>
      <c r="AI205" s="14"/>
      <c r="AJ205" s="14"/>
      <c r="AK205" s="14"/>
      <c r="AL205" s="14"/>
      <c r="AM205" s="14"/>
      <c r="AN205" s="14"/>
    </row>
    <row r="206" spans="7:40">
      <c r="G206" s="68"/>
      <c r="H206" s="68"/>
      <c r="I206" s="68"/>
      <c r="J206" s="14"/>
      <c r="K206" s="14"/>
      <c r="L206" s="14"/>
      <c r="M206" s="14"/>
      <c r="N206" s="14"/>
      <c r="O206" s="14"/>
      <c r="P206" s="14"/>
      <c r="Q206" s="77"/>
      <c r="R206" s="14"/>
      <c r="S206" s="77"/>
      <c r="T206" s="77"/>
      <c r="U206" s="469"/>
      <c r="V206" s="14"/>
      <c r="W206" s="14"/>
      <c r="X206" s="77"/>
      <c r="Y206" s="14"/>
      <c r="Z206" s="14"/>
      <c r="AA206" s="68"/>
      <c r="AB206" s="77"/>
      <c r="AC206" s="14"/>
      <c r="AD206" s="14"/>
      <c r="AE206" s="68"/>
      <c r="AF206" s="14"/>
      <c r="AG206" s="14"/>
      <c r="AH206" s="14"/>
      <c r="AI206" s="14"/>
      <c r="AJ206" s="14"/>
      <c r="AK206" s="14"/>
      <c r="AL206" s="14"/>
      <c r="AM206" s="14"/>
      <c r="AN206" s="14"/>
    </row>
    <row r="207" spans="7:40">
      <c r="G207" s="68"/>
      <c r="H207" s="68"/>
      <c r="I207" s="68"/>
      <c r="J207" s="14"/>
      <c r="K207" s="14"/>
      <c r="L207" s="14"/>
      <c r="M207" s="14"/>
      <c r="N207" s="14"/>
      <c r="O207" s="14"/>
      <c r="P207" s="14"/>
      <c r="Q207" s="77"/>
      <c r="R207" s="14"/>
      <c r="S207" s="77"/>
      <c r="T207" s="77"/>
      <c r="U207" s="469"/>
      <c r="V207" s="14"/>
      <c r="W207" s="14"/>
      <c r="X207" s="77"/>
      <c r="Y207" s="14"/>
      <c r="Z207" s="14"/>
      <c r="AA207" s="68"/>
      <c r="AB207" s="77"/>
      <c r="AC207" s="14"/>
      <c r="AD207" s="14"/>
      <c r="AE207" s="68"/>
      <c r="AF207" s="14"/>
      <c r="AG207" s="14"/>
      <c r="AH207" s="14"/>
      <c r="AI207" s="14"/>
      <c r="AJ207" s="14"/>
      <c r="AK207" s="14"/>
      <c r="AL207" s="14"/>
      <c r="AM207" s="14"/>
      <c r="AN207" s="14"/>
    </row>
    <row r="208" spans="7:40">
      <c r="G208" s="68"/>
      <c r="H208" s="68"/>
      <c r="I208" s="68"/>
      <c r="J208" s="14"/>
      <c r="K208" s="14"/>
      <c r="L208" s="14"/>
      <c r="M208" s="14"/>
      <c r="N208" s="14"/>
      <c r="O208" s="14"/>
      <c r="P208" s="14"/>
      <c r="Q208" s="77"/>
      <c r="R208" s="14"/>
      <c r="S208" s="77"/>
      <c r="T208" s="77"/>
      <c r="U208" s="469"/>
      <c r="V208" s="14"/>
      <c r="W208" s="14"/>
      <c r="X208" s="77"/>
      <c r="Y208" s="14"/>
      <c r="Z208" s="14"/>
      <c r="AA208" s="68"/>
      <c r="AB208" s="77"/>
      <c r="AC208" s="14"/>
      <c r="AD208" s="14"/>
      <c r="AE208" s="68"/>
      <c r="AF208" s="14"/>
      <c r="AG208" s="14"/>
      <c r="AH208" s="14"/>
      <c r="AI208" s="14"/>
      <c r="AJ208" s="14"/>
      <c r="AK208" s="14"/>
      <c r="AL208" s="14"/>
      <c r="AM208" s="14"/>
      <c r="AN208" s="14"/>
    </row>
    <row r="209" spans="7:40">
      <c r="G209" s="68"/>
      <c r="H209" s="68"/>
      <c r="I209" s="68"/>
      <c r="J209" s="14"/>
      <c r="K209" s="14"/>
      <c r="L209" s="14"/>
      <c r="M209" s="14"/>
      <c r="N209" s="14"/>
      <c r="O209" s="14"/>
      <c r="P209" s="14"/>
      <c r="Q209" s="77"/>
      <c r="R209" s="14"/>
      <c r="S209" s="77"/>
      <c r="T209" s="77"/>
      <c r="U209" s="469"/>
      <c r="V209" s="14"/>
      <c r="W209" s="14"/>
      <c r="X209" s="77"/>
      <c r="Y209" s="14"/>
      <c r="Z209" s="14"/>
      <c r="AA209" s="68"/>
      <c r="AB209" s="77"/>
      <c r="AC209" s="14"/>
      <c r="AD209" s="14"/>
      <c r="AE209" s="68"/>
      <c r="AF209" s="14"/>
      <c r="AG209" s="14"/>
      <c r="AH209" s="14"/>
      <c r="AI209" s="14"/>
      <c r="AJ209" s="14"/>
      <c r="AK209" s="14"/>
      <c r="AL209" s="14"/>
      <c r="AM209" s="14"/>
      <c r="AN209" s="14"/>
    </row>
    <row r="210" spans="7:40">
      <c r="G210" s="68"/>
      <c r="H210" s="68"/>
      <c r="I210" s="68"/>
      <c r="J210" s="14"/>
      <c r="K210" s="14"/>
      <c r="L210" s="14"/>
      <c r="M210" s="14"/>
      <c r="N210" s="14"/>
      <c r="O210" s="14"/>
      <c r="P210" s="14"/>
      <c r="Q210" s="77"/>
      <c r="R210" s="14"/>
      <c r="S210" s="77"/>
      <c r="T210" s="77"/>
      <c r="U210" s="469"/>
      <c r="V210" s="14"/>
      <c r="W210" s="14"/>
      <c r="X210" s="77"/>
      <c r="Y210" s="14"/>
      <c r="Z210" s="14"/>
      <c r="AA210" s="68"/>
      <c r="AB210" s="77"/>
      <c r="AC210" s="14"/>
      <c r="AD210" s="14"/>
      <c r="AE210" s="68"/>
      <c r="AF210" s="14"/>
      <c r="AG210" s="14"/>
      <c r="AH210" s="14"/>
      <c r="AI210" s="14"/>
      <c r="AJ210" s="14"/>
      <c r="AK210" s="14"/>
      <c r="AL210" s="14"/>
      <c r="AM210" s="14"/>
      <c r="AN210" s="14"/>
    </row>
    <row r="211" spans="7:40">
      <c r="G211" s="68"/>
      <c r="H211" s="68"/>
      <c r="I211" s="68"/>
      <c r="J211" s="14"/>
      <c r="K211" s="14"/>
      <c r="L211" s="14"/>
      <c r="M211" s="14"/>
      <c r="N211" s="14"/>
      <c r="O211" s="14"/>
      <c r="P211" s="14"/>
      <c r="Q211" s="77"/>
      <c r="R211" s="14"/>
      <c r="S211" s="77"/>
      <c r="T211" s="77"/>
      <c r="U211" s="469"/>
      <c r="V211" s="14"/>
      <c r="W211" s="14"/>
      <c r="X211" s="77"/>
      <c r="Y211" s="14"/>
      <c r="Z211" s="14"/>
      <c r="AA211" s="68"/>
      <c r="AB211" s="77"/>
      <c r="AC211" s="14"/>
      <c r="AD211" s="14"/>
      <c r="AE211" s="68"/>
      <c r="AF211" s="14"/>
      <c r="AG211" s="14"/>
      <c r="AH211" s="14"/>
      <c r="AI211" s="14"/>
      <c r="AJ211" s="14"/>
      <c r="AK211" s="14"/>
      <c r="AL211" s="14"/>
      <c r="AM211" s="14"/>
      <c r="AN211" s="14"/>
    </row>
    <row r="212" spans="7:40">
      <c r="G212" s="68"/>
      <c r="H212" s="68"/>
      <c r="I212" s="68"/>
      <c r="J212" s="14"/>
      <c r="K212" s="14"/>
      <c r="L212" s="14"/>
      <c r="M212" s="14"/>
      <c r="N212" s="14"/>
      <c r="O212" s="14"/>
      <c r="P212" s="14"/>
      <c r="Q212" s="77"/>
      <c r="R212" s="14"/>
      <c r="S212" s="77"/>
      <c r="T212" s="77"/>
      <c r="U212" s="469"/>
      <c r="V212" s="14"/>
      <c r="W212" s="14"/>
      <c r="X212" s="77"/>
      <c r="Y212" s="14"/>
      <c r="Z212" s="14"/>
      <c r="AA212" s="68"/>
      <c r="AB212" s="77"/>
      <c r="AC212" s="14"/>
      <c r="AD212" s="14"/>
      <c r="AE212" s="68"/>
      <c r="AF212" s="14"/>
      <c r="AG212" s="14"/>
      <c r="AH212" s="14"/>
      <c r="AI212" s="14"/>
      <c r="AJ212" s="14"/>
      <c r="AK212" s="14"/>
      <c r="AL212" s="14"/>
      <c r="AM212" s="14"/>
      <c r="AN212" s="14"/>
    </row>
    <row r="213" spans="7:40">
      <c r="G213" s="68"/>
      <c r="H213" s="68"/>
      <c r="I213" s="68"/>
      <c r="J213" s="14"/>
      <c r="K213" s="14"/>
      <c r="L213" s="14"/>
      <c r="M213" s="14"/>
      <c r="N213" s="14"/>
      <c r="O213" s="14"/>
      <c r="P213" s="14"/>
      <c r="Q213" s="77"/>
      <c r="R213" s="14"/>
      <c r="S213" s="77"/>
      <c r="T213" s="77"/>
      <c r="U213" s="469"/>
      <c r="V213" s="14"/>
      <c r="W213" s="14"/>
      <c r="X213" s="77"/>
      <c r="Y213" s="14"/>
      <c r="Z213" s="14"/>
      <c r="AA213" s="68"/>
      <c r="AB213" s="77"/>
      <c r="AC213" s="14"/>
      <c r="AD213" s="14"/>
      <c r="AE213" s="68"/>
      <c r="AF213" s="14"/>
      <c r="AG213" s="14"/>
      <c r="AH213" s="14"/>
      <c r="AI213" s="14"/>
      <c r="AJ213" s="14"/>
      <c r="AK213" s="14"/>
      <c r="AL213" s="14"/>
      <c r="AM213" s="14"/>
      <c r="AN213" s="14"/>
    </row>
    <row r="214" spans="7:40">
      <c r="G214" s="68"/>
      <c r="H214" s="68"/>
      <c r="I214" s="68"/>
      <c r="J214" s="14"/>
      <c r="K214" s="14"/>
      <c r="L214" s="14"/>
      <c r="M214" s="14"/>
      <c r="N214" s="14"/>
      <c r="O214" s="14"/>
      <c r="P214" s="14"/>
      <c r="Q214" s="77"/>
      <c r="R214" s="14"/>
      <c r="S214" s="77"/>
      <c r="T214" s="77"/>
      <c r="U214" s="469"/>
      <c r="V214" s="14"/>
      <c r="W214" s="14"/>
      <c r="X214" s="77"/>
      <c r="Y214" s="14"/>
      <c r="Z214" s="14"/>
      <c r="AA214" s="68"/>
      <c r="AB214" s="77"/>
      <c r="AC214" s="14"/>
      <c r="AD214" s="14"/>
      <c r="AE214" s="68"/>
      <c r="AF214" s="14"/>
      <c r="AG214" s="14"/>
      <c r="AH214" s="14"/>
      <c r="AI214" s="14"/>
      <c r="AJ214" s="14"/>
      <c r="AK214" s="14"/>
      <c r="AL214" s="14"/>
      <c r="AM214" s="14"/>
      <c r="AN214" s="14"/>
    </row>
    <row r="215" spans="7:40">
      <c r="G215" s="68"/>
      <c r="H215" s="68"/>
      <c r="I215" s="68"/>
      <c r="J215" s="14"/>
      <c r="K215" s="14"/>
      <c r="L215" s="14"/>
      <c r="M215" s="14"/>
      <c r="N215" s="14"/>
      <c r="O215" s="14"/>
      <c r="P215" s="14"/>
      <c r="Q215" s="77"/>
      <c r="R215" s="14"/>
      <c r="S215" s="77"/>
      <c r="T215" s="77"/>
      <c r="U215" s="469"/>
      <c r="V215" s="14"/>
      <c r="W215" s="14"/>
      <c r="X215" s="77"/>
      <c r="Y215" s="14"/>
      <c r="Z215" s="14"/>
      <c r="AA215" s="68"/>
      <c r="AB215" s="77"/>
      <c r="AC215" s="14"/>
      <c r="AD215" s="14"/>
      <c r="AE215" s="68"/>
      <c r="AF215" s="14"/>
      <c r="AG215" s="14"/>
      <c r="AH215" s="14"/>
      <c r="AI215" s="14"/>
      <c r="AJ215" s="14"/>
      <c r="AK215" s="14"/>
      <c r="AL215" s="14"/>
      <c r="AM215" s="14"/>
      <c r="AN215" s="14"/>
    </row>
    <row r="216" spans="7:40">
      <c r="G216" s="68"/>
      <c r="H216" s="68"/>
      <c r="I216" s="68"/>
      <c r="J216" s="14"/>
      <c r="K216" s="14"/>
      <c r="L216" s="14"/>
      <c r="M216" s="14"/>
      <c r="N216" s="14"/>
      <c r="O216" s="14"/>
      <c r="P216" s="14"/>
      <c r="Q216" s="77"/>
      <c r="R216" s="14"/>
      <c r="S216" s="77"/>
      <c r="T216" s="77"/>
      <c r="U216" s="469"/>
      <c r="V216" s="14"/>
      <c r="W216" s="14"/>
      <c r="X216" s="77"/>
      <c r="Y216" s="14"/>
      <c r="Z216" s="14"/>
      <c r="AA216" s="68"/>
      <c r="AB216" s="77"/>
      <c r="AC216" s="14"/>
      <c r="AD216" s="14"/>
      <c r="AE216" s="68"/>
      <c r="AF216" s="14"/>
      <c r="AG216" s="14"/>
      <c r="AH216" s="14"/>
      <c r="AI216" s="14"/>
      <c r="AJ216" s="14"/>
      <c r="AK216" s="14"/>
      <c r="AL216" s="14"/>
      <c r="AM216" s="14"/>
      <c r="AN216" s="14"/>
    </row>
    <row r="217" spans="7:40">
      <c r="G217" s="68"/>
      <c r="H217" s="68"/>
      <c r="I217" s="68"/>
      <c r="J217" s="14"/>
      <c r="K217" s="14"/>
      <c r="L217" s="14"/>
      <c r="M217" s="14"/>
      <c r="N217" s="14"/>
      <c r="O217" s="14"/>
      <c r="P217" s="14"/>
      <c r="Q217" s="77"/>
      <c r="R217" s="14"/>
      <c r="S217" s="77"/>
      <c r="T217" s="77"/>
      <c r="U217" s="469"/>
      <c r="V217" s="14"/>
      <c r="W217" s="14"/>
      <c r="X217" s="77"/>
      <c r="Y217" s="14"/>
      <c r="Z217" s="14"/>
      <c r="AA217" s="68"/>
      <c r="AB217" s="77"/>
      <c r="AC217" s="14"/>
      <c r="AD217" s="14"/>
      <c r="AE217" s="68"/>
      <c r="AF217" s="14"/>
      <c r="AG217" s="14"/>
      <c r="AH217" s="14"/>
      <c r="AI217" s="14"/>
      <c r="AJ217" s="14"/>
      <c r="AK217" s="14"/>
      <c r="AL217" s="14"/>
      <c r="AM217" s="14"/>
      <c r="AN217" s="14"/>
    </row>
    <row r="218" spans="7:40">
      <c r="G218" s="68"/>
      <c r="H218" s="68"/>
      <c r="I218" s="68"/>
      <c r="J218" s="14"/>
      <c r="K218" s="14"/>
      <c r="L218" s="14"/>
      <c r="M218" s="14"/>
      <c r="N218" s="14"/>
      <c r="O218" s="14"/>
      <c r="P218" s="14"/>
      <c r="Q218" s="77"/>
      <c r="R218" s="14"/>
      <c r="S218" s="77"/>
      <c r="T218" s="77"/>
      <c r="U218" s="469"/>
      <c r="V218" s="14"/>
      <c r="W218" s="14"/>
      <c r="X218" s="77"/>
      <c r="Y218" s="14"/>
      <c r="Z218" s="14"/>
      <c r="AA218" s="68"/>
      <c r="AB218" s="77"/>
      <c r="AC218" s="14"/>
      <c r="AD218" s="14"/>
      <c r="AE218" s="68"/>
      <c r="AF218" s="14"/>
      <c r="AG218" s="14"/>
      <c r="AH218" s="14"/>
      <c r="AI218" s="14"/>
      <c r="AJ218" s="14"/>
      <c r="AK218" s="14"/>
      <c r="AL218" s="14"/>
      <c r="AM218" s="14"/>
      <c r="AN218" s="14"/>
    </row>
    <row r="219" spans="7:40">
      <c r="G219" s="68"/>
      <c r="H219" s="68"/>
      <c r="I219" s="68"/>
      <c r="J219" s="14"/>
      <c r="K219" s="14"/>
      <c r="L219" s="14"/>
      <c r="M219" s="14"/>
      <c r="N219" s="14"/>
      <c r="O219" s="14"/>
      <c r="P219" s="14"/>
      <c r="Q219" s="77"/>
      <c r="R219" s="14"/>
      <c r="S219" s="77"/>
      <c r="T219" s="77"/>
      <c r="U219" s="469"/>
      <c r="V219" s="14"/>
      <c r="W219" s="14"/>
      <c r="X219" s="77"/>
      <c r="Y219" s="14"/>
      <c r="Z219" s="14"/>
      <c r="AA219" s="68"/>
      <c r="AB219" s="77"/>
      <c r="AC219" s="14"/>
      <c r="AD219" s="14"/>
      <c r="AE219" s="68"/>
      <c r="AF219" s="14"/>
      <c r="AG219" s="14"/>
      <c r="AH219" s="14"/>
      <c r="AI219" s="14"/>
      <c r="AJ219" s="14"/>
      <c r="AK219" s="14"/>
      <c r="AL219" s="14"/>
      <c r="AM219" s="14"/>
      <c r="AN219" s="14"/>
    </row>
    <row r="220" spans="7:40">
      <c r="G220" s="68"/>
      <c r="H220" s="68"/>
      <c r="I220" s="68"/>
      <c r="J220" s="14"/>
      <c r="K220" s="14"/>
      <c r="L220" s="14"/>
      <c r="M220" s="14"/>
      <c r="N220" s="14"/>
      <c r="O220" s="14"/>
      <c r="P220" s="14"/>
      <c r="Q220" s="77"/>
      <c r="R220" s="14"/>
      <c r="S220" s="77"/>
      <c r="T220" s="77"/>
      <c r="U220" s="469"/>
      <c r="V220" s="14"/>
      <c r="W220" s="14"/>
      <c r="X220" s="77"/>
      <c r="Y220" s="14"/>
      <c r="Z220" s="14"/>
      <c r="AA220" s="68"/>
      <c r="AB220" s="77"/>
      <c r="AC220" s="14"/>
      <c r="AD220" s="14"/>
      <c r="AE220" s="68"/>
      <c r="AF220" s="14"/>
      <c r="AG220" s="14"/>
      <c r="AH220" s="14"/>
      <c r="AI220" s="14"/>
      <c r="AJ220" s="14"/>
      <c r="AK220" s="14"/>
      <c r="AL220" s="14"/>
      <c r="AM220" s="14"/>
      <c r="AN220" s="14"/>
    </row>
    <row r="221" spans="7:40">
      <c r="G221" s="68"/>
      <c r="H221" s="68"/>
      <c r="I221" s="68"/>
      <c r="J221" s="14"/>
      <c r="K221" s="14"/>
      <c r="L221" s="14"/>
      <c r="M221" s="14"/>
      <c r="N221" s="14"/>
      <c r="O221" s="14"/>
      <c r="P221" s="14"/>
      <c r="Q221" s="77"/>
      <c r="R221" s="14"/>
      <c r="S221" s="77"/>
      <c r="T221" s="77"/>
      <c r="U221" s="469"/>
      <c r="V221" s="14"/>
      <c r="W221" s="14"/>
      <c r="X221" s="77"/>
      <c r="Y221" s="14"/>
      <c r="Z221" s="14"/>
      <c r="AA221" s="68"/>
      <c r="AB221" s="77"/>
      <c r="AC221" s="14"/>
      <c r="AD221" s="14"/>
      <c r="AE221" s="68"/>
      <c r="AF221" s="14"/>
      <c r="AG221" s="14"/>
      <c r="AH221" s="14"/>
      <c r="AI221" s="14"/>
      <c r="AJ221" s="14"/>
      <c r="AK221" s="14"/>
      <c r="AL221" s="14"/>
      <c r="AM221" s="14"/>
      <c r="AN221" s="14"/>
    </row>
    <row r="222" spans="7:40">
      <c r="G222" s="68"/>
      <c r="H222" s="68"/>
      <c r="I222" s="68"/>
      <c r="J222" s="14"/>
      <c r="K222" s="14"/>
      <c r="L222" s="14"/>
      <c r="M222" s="14"/>
      <c r="N222" s="14"/>
      <c r="O222" s="14"/>
      <c r="P222" s="14"/>
      <c r="Q222" s="77"/>
      <c r="R222" s="14"/>
      <c r="S222" s="77"/>
      <c r="T222" s="77"/>
      <c r="U222" s="469"/>
      <c r="V222" s="14"/>
      <c r="W222" s="14"/>
      <c r="X222" s="77"/>
      <c r="Y222" s="14"/>
      <c r="Z222" s="14"/>
      <c r="AA222" s="68"/>
      <c r="AB222" s="77"/>
      <c r="AC222" s="14"/>
      <c r="AD222" s="14"/>
      <c r="AE222" s="68"/>
      <c r="AF222" s="14"/>
      <c r="AG222" s="14"/>
      <c r="AH222" s="14"/>
      <c r="AI222" s="14"/>
      <c r="AJ222" s="14"/>
      <c r="AK222" s="14"/>
      <c r="AL222" s="14"/>
      <c r="AM222" s="14"/>
      <c r="AN222" s="14"/>
    </row>
    <row r="223" spans="7:40">
      <c r="G223" s="68"/>
      <c r="H223" s="68"/>
      <c r="I223" s="68"/>
      <c r="J223" s="14"/>
      <c r="K223" s="14"/>
      <c r="L223" s="14"/>
      <c r="M223" s="14"/>
      <c r="N223" s="14"/>
      <c r="O223" s="14"/>
      <c r="P223" s="14"/>
      <c r="Q223" s="77"/>
      <c r="R223" s="14"/>
      <c r="S223" s="77"/>
      <c r="T223" s="77"/>
      <c r="U223" s="469"/>
      <c r="V223" s="14"/>
      <c r="W223" s="14"/>
      <c r="X223" s="77"/>
      <c r="Y223" s="14"/>
      <c r="Z223" s="14"/>
      <c r="AA223" s="68"/>
      <c r="AB223" s="77"/>
      <c r="AC223" s="14"/>
      <c r="AD223" s="14"/>
      <c r="AE223" s="68"/>
      <c r="AF223" s="14"/>
      <c r="AG223" s="14"/>
      <c r="AH223" s="14"/>
      <c r="AI223" s="14"/>
      <c r="AJ223" s="14"/>
      <c r="AK223" s="14"/>
      <c r="AL223" s="14"/>
      <c r="AM223" s="14"/>
      <c r="AN223" s="14"/>
    </row>
    <row r="224" spans="7:40">
      <c r="G224" s="68"/>
      <c r="H224" s="68"/>
      <c r="I224" s="68"/>
      <c r="J224" s="14"/>
      <c r="K224" s="14"/>
      <c r="L224" s="14"/>
      <c r="M224" s="14"/>
      <c r="N224" s="14"/>
      <c r="O224" s="14"/>
      <c r="P224" s="14"/>
      <c r="Q224" s="77"/>
      <c r="R224" s="14"/>
      <c r="S224" s="77"/>
      <c r="T224" s="77"/>
      <c r="U224" s="469"/>
      <c r="V224" s="14"/>
      <c r="W224" s="14"/>
      <c r="X224" s="77"/>
      <c r="Y224" s="14"/>
      <c r="Z224" s="14"/>
      <c r="AA224" s="68"/>
      <c r="AB224" s="77"/>
      <c r="AC224" s="14"/>
      <c r="AD224" s="14"/>
      <c r="AE224" s="68"/>
      <c r="AF224" s="14"/>
      <c r="AG224" s="14"/>
      <c r="AH224" s="14"/>
      <c r="AI224" s="14"/>
      <c r="AJ224" s="14"/>
      <c r="AK224" s="14"/>
      <c r="AL224" s="14"/>
      <c r="AM224" s="14"/>
      <c r="AN224" s="14"/>
    </row>
    <row r="225" spans="7:40">
      <c r="G225" s="68"/>
      <c r="H225" s="68"/>
      <c r="I225" s="68"/>
      <c r="J225" s="14"/>
      <c r="K225" s="14"/>
      <c r="L225" s="14"/>
      <c r="M225" s="14"/>
      <c r="N225" s="14"/>
      <c r="O225" s="14"/>
      <c r="P225" s="14"/>
      <c r="Q225" s="77"/>
      <c r="R225" s="14"/>
      <c r="S225" s="77"/>
      <c r="T225" s="77"/>
      <c r="U225" s="469"/>
      <c r="V225" s="14"/>
      <c r="W225" s="14"/>
      <c r="X225" s="77"/>
      <c r="Y225" s="14"/>
      <c r="Z225" s="14"/>
      <c r="AA225" s="68"/>
      <c r="AB225" s="77"/>
      <c r="AC225" s="14"/>
      <c r="AD225" s="14"/>
      <c r="AE225" s="68"/>
      <c r="AF225" s="14"/>
      <c r="AG225" s="14"/>
      <c r="AH225" s="14"/>
      <c r="AI225" s="14"/>
      <c r="AJ225" s="14"/>
      <c r="AK225" s="14"/>
      <c r="AL225" s="14"/>
      <c r="AM225" s="14"/>
      <c r="AN225" s="14"/>
    </row>
    <row r="226" spans="7:40">
      <c r="G226" s="68"/>
      <c r="H226" s="68"/>
      <c r="I226" s="68"/>
      <c r="J226" s="14"/>
      <c r="K226" s="14"/>
      <c r="L226" s="14"/>
      <c r="M226" s="14"/>
      <c r="N226" s="14"/>
      <c r="O226" s="14"/>
      <c r="P226" s="14"/>
      <c r="Q226" s="77"/>
      <c r="R226" s="14"/>
      <c r="S226" s="77"/>
      <c r="T226" s="77"/>
      <c r="U226" s="469"/>
      <c r="V226" s="14"/>
      <c r="W226" s="14"/>
      <c r="X226" s="77"/>
      <c r="Y226" s="14"/>
      <c r="Z226" s="14"/>
      <c r="AA226" s="68"/>
      <c r="AB226" s="77"/>
      <c r="AC226" s="14"/>
      <c r="AD226" s="14"/>
      <c r="AE226" s="68"/>
      <c r="AF226" s="14"/>
      <c r="AG226" s="14"/>
      <c r="AH226" s="14"/>
      <c r="AI226" s="14"/>
      <c r="AJ226" s="14"/>
      <c r="AK226" s="14"/>
      <c r="AL226" s="14"/>
      <c r="AM226" s="14"/>
      <c r="AN226" s="14"/>
    </row>
    <row r="227" spans="7:40">
      <c r="G227" s="68"/>
      <c r="H227" s="68"/>
      <c r="I227" s="68"/>
      <c r="J227" s="14"/>
      <c r="K227" s="14"/>
      <c r="L227" s="14"/>
      <c r="M227" s="14"/>
      <c r="N227" s="14"/>
      <c r="O227" s="14"/>
      <c r="P227" s="14"/>
      <c r="Q227" s="77"/>
      <c r="R227" s="14"/>
      <c r="S227" s="77"/>
      <c r="T227" s="77"/>
      <c r="U227" s="469"/>
      <c r="V227" s="14"/>
      <c r="W227" s="14"/>
      <c r="X227" s="77"/>
      <c r="Y227" s="14"/>
      <c r="Z227" s="14"/>
      <c r="AA227" s="68"/>
      <c r="AB227" s="77"/>
      <c r="AC227" s="14"/>
      <c r="AD227" s="14"/>
      <c r="AE227" s="68"/>
      <c r="AF227" s="14"/>
      <c r="AG227" s="14"/>
      <c r="AH227" s="14"/>
      <c r="AI227" s="14"/>
      <c r="AJ227" s="14"/>
      <c r="AK227" s="14"/>
      <c r="AL227" s="14"/>
      <c r="AM227" s="14"/>
      <c r="AN227" s="14"/>
    </row>
    <row r="228" spans="7:40">
      <c r="G228" s="68"/>
      <c r="H228" s="68"/>
      <c r="I228" s="68"/>
      <c r="J228" s="14"/>
      <c r="K228" s="14"/>
      <c r="L228" s="14"/>
      <c r="M228" s="14"/>
      <c r="N228" s="14"/>
      <c r="O228" s="14"/>
      <c r="P228" s="14"/>
      <c r="Q228" s="77"/>
      <c r="R228" s="14"/>
      <c r="S228" s="77"/>
      <c r="T228" s="77"/>
      <c r="U228" s="469"/>
      <c r="V228" s="14"/>
      <c r="W228" s="14"/>
      <c r="X228" s="77"/>
      <c r="Y228" s="14"/>
      <c r="Z228" s="14"/>
      <c r="AA228" s="68"/>
      <c r="AB228" s="77"/>
      <c r="AC228" s="14"/>
      <c r="AD228" s="14"/>
      <c r="AE228" s="68"/>
      <c r="AF228" s="14"/>
      <c r="AG228" s="14"/>
      <c r="AH228" s="14"/>
      <c r="AI228" s="14"/>
      <c r="AJ228" s="14"/>
      <c r="AK228" s="14"/>
      <c r="AL228" s="14"/>
      <c r="AM228" s="14"/>
      <c r="AN228" s="14"/>
    </row>
    <row r="229" spans="7:40">
      <c r="G229" s="68"/>
      <c r="H229" s="68"/>
      <c r="I229" s="68"/>
      <c r="J229" s="14"/>
      <c r="K229" s="14"/>
      <c r="L229" s="14"/>
      <c r="M229" s="14"/>
      <c r="N229" s="14"/>
      <c r="O229" s="14"/>
      <c r="P229" s="14"/>
      <c r="Q229" s="77"/>
      <c r="R229" s="14"/>
      <c r="S229" s="77"/>
      <c r="T229" s="77"/>
      <c r="U229" s="469"/>
      <c r="V229" s="14"/>
      <c r="W229" s="14"/>
      <c r="X229" s="77"/>
      <c r="Y229" s="14"/>
      <c r="Z229" s="14"/>
      <c r="AA229" s="68"/>
      <c r="AB229" s="77"/>
      <c r="AC229" s="14"/>
      <c r="AD229" s="14"/>
      <c r="AE229" s="68"/>
      <c r="AF229" s="14"/>
      <c r="AG229" s="14"/>
      <c r="AH229" s="14"/>
      <c r="AI229" s="14"/>
      <c r="AJ229" s="14"/>
      <c r="AK229" s="14"/>
      <c r="AL229" s="14"/>
      <c r="AM229" s="14"/>
      <c r="AN229" s="14"/>
    </row>
    <row r="230" spans="7:40">
      <c r="G230" s="68"/>
      <c r="H230" s="68"/>
      <c r="I230" s="68"/>
      <c r="J230" s="14"/>
      <c r="K230" s="14"/>
      <c r="L230" s="14"/>
      <c r="M230" s="14"/>
      <c r="N230" s="14"/>
      <c r="O230" s="14"/>
      <c r="P230" s="14"/>
      <c r="Q230" s="77"/>
      <c r="R230" s="14"/>
      <c r="S230" s="77"/>
      <c r="T230" s="77"/>
      <c r="U230" s="469"/>
      <c r="V230" s="14"/>
      <c r="W230" s="14"/>
      <c r="X230" s="77"/>
      <c r="Y230" s="14"/>
      <c r="Z230" s="14"/>
      <c r="AA230" s="68"/>
      <c r="AB230" s="77"/>
      <c r="AC230" s="14"/>
      <c r="AD230" s="14"/>
      <c r="AE230" s="68"/>
      <c r="AF230" s="14"/>
      <c r="AG230" s="14"/>
      <c r="AH230" s="14"/>
      <c r="AI230" s="14"/>
      <c r="AJ230" s="14"/>
      <c r="AK230" s="14"/>
      <c r="AL230" s="14"/>
      <c r="AM230" s="14"/>
      <c r="AN230" s="14"/>
    </row>
    <row r="231" spans="7:40">
      <c r="G231" s="68"/>
      <c r="H231" s="68"/>
      <c r="I231" s="68"/>
      <c r="J231" s="14"/>
      <c r="K231" s="14"/>
      <c r="L231" s="14"/>
      <c r="M231" s="14"/>
      <c r="N231" s="14"/>
      <c r="O231" s="14"/>
      <c r="P231" s="14"/>
      <c r="Q231" s="77"/>
      <c r="R231" s="14"/>
      <c r="S231" s="77"/>
      <c r="T231" s="77"/>
      <c r="U231" s="469"/>
      <c r="V231" s="14"/>
      <c r="W231" s="14"/>
      <c r="X231" s="77"/>
      <c r="Y231" s="14"/>
      <c r="Z231" s="14"/>
      <c r="AA231" s="68"/>
      <c r="AB231" s="77"/>
      <c r="AC231" s="14"/>
      <c r="AD231" s="14"/>
      <c r="AE231" s="68"/>
      <c r="AF231" s="14"/>
      <c r="AG231" s="14"/>
      <c r="AH231" s="14"/>
      <c r="AI231" s="14"/>
      <c r="AJ231" s="14"/>
      <c r="AK231" s="14"/>
      <c r="AL231" s="14"/>
      <c r="AM231" s="14"/>
      <c r="AN231" s="14"/>
    </row>
    <row r="232" spans="7:40">
      <c r="G232" s="68"/>
      <c r="H232" s="68"/>
      <c r="I232" s="68"/>
      <c r="J232" s="14"/>
      <c r="K232" s="14"/>
      <c r="L232" s="14"/>
      <c r="M232" s="14"/>
      <c r="N232" s="14"/>
      <c r="O232" s="14"/>
      <c r="P232" s="14"/>
      <c r="Q232" s="77"/>
      <c r="R232" s="14"/>
      <c r="S232" s="77"/>
      <c r="T232" s="77"/>
      <c r="U232" s="469"/>
      <c r="V232" s="14"/>
      <c r="W232" s="14"/>
      <c r="X232" s="77"/>
      <c r="Y232" s="14"/>
      <c r="Z232" s="14"/>
      <c r="AA232" s="68"/>
      <c r="AB232" s="77"/>
      <c r="AC232" s="14"/>
      <c r="AD232" s="14"/>
      <c r="AE232" s="68"/>
      <c r="AF232" s="14"/>
      <c r="AG232" s="14"/>
      <c r="AH232" s="14"/>
      <c r="AI232" s="14"/>
      <c r="AJ232" s="14"/>
      <c r="AK232" s="14"/>
      <c r="AL232" s="14"/>
      <c r="AM232" s="14"/>
      <c r="AN232" s="14"/>
    </row>
    <row r="233" spans="7:40">
      <c r="G233" s="68"/>
      <c r="H233" s="68"/>
      <c r="I233" s="68"/>
      <c r="J233" s="14"/>
      <c r="K233" s="14"/>
      <c r="L233" s="14"/>
      <c r="M233" s="14"/>
      <c r="N233" s="14"/>
      <c r="O233" s="14"/>
      <c r="P233" s="14"/>
      <c r="Q233" s="77"/>
      <c r="R233" s="14"/>
      <c r="S233" s="77"/>
      <c r="T233" s="77"/>
      <c r="U233" s="469"/>
      <c r="V233" s="14"/>
      <c r="W233" s="14"/>
      <c r="X233" s="77"/>
      <c r="Y233" s="14"/>
      <c r="Z233" s="14"/>
      <c r="AA233" s="68"/>
      <c r="AB233" s="77"/>
      <c r="AC233" s="14"/>
      <c r="AD233" s="14"/>
      <c r="AE233" s="68"/>
      <c r="AF233" s="14"/>
      <c r="AG233" s="14"/>
      <c r="AH233" s="14"/>
      <c r="AI233" s="14"/>
      <c r="AJ233" s="14"/>
      <c r="AK233" s="14"/>
      <c r="AL233" s="14"/>
      <c r="AM233" s="14"/>
      <c r="AN233" s="14"/>
    </row>
    <row r="234" spans="7:40">
      <c r="G234" s="68"/>
      <c r="H234" s="68"/>
      <c r="I234" s="68"/>
      <c r="J234" s="14"/>
      <c r="K234" s="14"/>
      <c r="L234" s="14"/>
      <c r="M234" s="14"/>
      <c r="N234" s="14"/>
      <c r="O234" s="14"/>
      <c r="P234" s="14"/>
      <c r="Q234" s="77"/>
      <c r="R234" s="14"/>
      <c r="S234" s="77"/>
      <c r="T234" s="77"/>
      <c r="U234" s="469"/>
      <c r="V234" s="14"/>
      <c r="W234" s="14"/>
      <c r="X234" s="77"/>
      <c r="Y234" s="14"/>
      <c r="Z234" s="14"/>
      <c r="AA234" s="68"/>
      <c r="AB234" s="77"/>
      <c r="AC234" s="14"/>
      <c r="AD234" s="14"/>
      <c r="AE234" s="68"/>
      <c r="AF234" s="14"/>
      <c r="AG234" s="14"/>
      <c r="AH234" s="14"/>
      <c r="AI234" s="14"/>
      <c r="AJ234" s="14"/>
      <c r="AK234" s="14"/>
      <c r="AL234" s="14"/>
      <c r="AM234" s="14"/>
      <c r="AN234" s="14"/>
    </row>
    <row r="235" spans="7:40">
      <c r="G235" s="68"/>
      <c r="H235" s="68"/>
      <c r="I235" s="68"/>
      <c r="J235" s="14"/>
      <c r="K235" s="14"/>
      <c r="L235" s="14"/>
      <c r="M235" s="14"/>
      <c r="N235" s="14"/>
      <c r="O235" s="14"/>
      <c r="P235" s="14"/>
      <c r="Q235" s="77"/>
      <c r="R235" s="14"/>
      <c r="S235" s="77"/>
      <c r="T235" s="77"/>
      <c r="U235" s="469"/>
      <c r="V235" s="14"/>
      <c r="W235" s="14"/>
      <c r="X235" s="77"/>
      <c r="Y235" s="14"/>
      <c r="Z235" s="14"/>
      <c r="AA235" s="68"/>
      <c r="AB235" s="77"/>
      <c r="AC235" s="14"/>
      <c r="AD235" s="14"/>
      <c r="AE235" s="68"/>
      <c r="AF235" s="14"/>
      <c r="AG235" s="14"/>
      <c r="AH235" s="14"/>
      <c r="AI235" s="14"/>
      <c r="AJ235" s="14"/>
      <c r="AK235" s="14"/>
      <c r="AL235" s="14"/>
      <c r="AM235" s="14"/>
      <c r="AN235" s="14"/>
    </row>
    <row r="236" spans="7:40">
      <c r="G236" s="68"/>
      <c r="H236" s="68"/>
      <c r="I236" s="68"/>
      <c r="J236" s="14"/>
      <c r="K236" s="14"/>
      <c r="L236" s="14"/>
      <c r="M236" s="14"/>
      <c r="N236" s="14"/>
      <c r="O236" s="14"/>
      <c r="P236" s="14"/>
      <c r="Q236" s="77"/>
      <c r="R236" s="14"/>
      <c r="S236" s="77"/>
      <c r="T236" s="77"/>
      <c r="U236" s="469"/>
      <c r="V236" s="14"/>
      <c r="W236" s="14"/>
      <c r="X236" s="77"/>
      <c r="Y236" s="14"/>
      <c r="Z236" s="14"/>
      <c r="AA236" s="68"/>
      <c r="AB236" s="77"/>
      <c r="AC236" s="14"/>
      <c r="AD236" s="14"/>
      <c r="AE236" s="68"/>
      <c r="AF236" s="14"/>
      <c r="AG236" s="14"/>
      <c r="AH236" s="14"/>
      <c r="AI236" s="14"/>
      <c r="AJ236" s="14"/>
      <c r="AK236" s="14"/>
      <c r="AL236" s="14"/>
      <c r="AM236" s="14"/>
      <c r="AN236" s="14"/>
    </row>
    <row r="237" spans="7:40">
      <c r="G237" s="68"/>
      <c r="H237" s="68"/>
      <c r="I237" s="68"/>
      <c r="J237" s="14"/>
      <c r="K237" s="14"/>
      <c r="L237" s="14"/>
      <c r="M237" s="14"/>
      <c r="N237" s="14"/>
      <c r="O237" s="14"/>
      <c r="P237" s="14"/>
      <c r="Q237" s="77"/>
      <c r="R237" s="14"/>
      <c r="S237" s="77"/>
      <c r="T237" s="77"/>
      <c r="U237" s="469"/>
      <c r="V237" s="14"/>
      <c r="W237" s="14"/>
      <c r="X237" s="77"/>
      <c r="Y237" s="14"/>
      <c r="Z237" s="14"/>
      <c r="AA237" s="68"/>
      <c r="AB237" s="77"/>
      <c r="AC237" s="14"/>
      <c r="AD237" s="14"/>
      <c r="AE237" s="68"/>
      <c r="AF237" s="14"/>
      <c r="AG237" s="14"/>
      <c r="AH237" s="14"/>
      <c r="AI237" s="14"/>
      <c r="AJ237" s="14"/>
      <c r="AK237" s="14"/>
      <c r="AL237" s="14"/>
      <c r="AM237" s="14"/>
      <c r="AN237" s="14"/>
    </row>
    <row r="238" spans="7:40">
      <c r="G238" s="68"/>
      <c r="H238" s="68"/>
      <c r="I238" s="68"/>
      <c r="J238" s="14"/>
      <c r="K238" s="14"/>
      <c r="L238" s="14"/>
      <c r="M238" s="14"/>
      <c r="N238" s="14"/>
      <c r="O238" s="14"/>
      <c r="P238" s="14"/>
      <c r="Q238" s="77"/>
      <c r="R238" s="14"/>
      <c r="S238" s="77"/>
      <c r="T238" s="77"/>
      <c r="U238" s="469"/>
      <c r="V238" s="14"/>
      <c r="W238" s="14"/>
      <c r="X238" s="77"/>
      <c r="Y238" s="14"/>
      <c r="Z238" s="14"/>
      <c r="AA238" s="68"/>
      <c r="AB238" s="77"/>
      <c r="AC238" s="14"/>
      <c r="AD238" s="14"/>
      <c r="AE238" s="68"/>
      <c r="AF238" s="14"/>
      <c r="AG238" s="14"/>
      <c r="AH238" s="14"/>
      <c r="AI238" s="14"/>
      <c r="AJ238" s="14"/>
      <c r="AK238" s="14"/>
      <c r="AL238" s="14"/>
      <c r="AM238" s="14"/>
      <c r="AN238" s="14"/>
    </row>
    <row r="239" spans="7:40">
      <c r="G239" s="68"/>
      <c r="H239" s="68"/>
      <c r="I239" s="68"/>
      <c r="J239" s="14"/>
      <c r="K239" s="14"/>
      <c r="L239" s="14"/>
      <c r="M239" s="14"/>
      <c r="N239" s="14"/>
      <c r="O239" s="14"/>
      <c r="P239" s="14"/>
      <c r="Q239" s="77"/>
      <c r="R239" s="14"/>
      <c r="S239" s="77"/>
      <c r="T239" s="77"/>
      <c r="U239" s="469"/>
      <c r="V239" s="14"/>
      <c r="W239" s="14"/>
      <c r="X239" s="77"/>
      <c r="Y239" s="14"/>
      <c r="Z239" s="14"/>
      <c r="AA239" s="68"/>
      <c r="AB239" s="77"/>
      <c r="AC239" s="14"/>
      <c r="AD239" s="14"/>
      <c r="AE239" s="68"/>
      <c r="AF239" s="14"/>
      <c r="AG239" s="14"/>
      <c r="AH239" s="14"/>
      <c r="AI239" s="14"/>
      <c r="AJ239" s="14"/>
      <c r="AK239" s="14"/>
      <c r="AL239" s="14"/>
      <c r="AM239" s="14"/>
      <c r="AN239" s="14"/>
    </row>
    <row r="240" spans="7:40">
      <c r="G240" s="68"/>
      <c r="H240" s="68"/>
      <c r="I240" s="68"/>
      <c r="J240" s="14"/>
      <c r="K240" s="14"/>
      <c r="L240" s="14"/>
      <c r="M240" s="14"/>
      <c r="N240" s="14"/>
      <c r="O240" s="14"/>
      <c r="P240" s="14"/>
      <c r="Q240" s="77"/>
      <c r="R240" s="14"/>
      <c r="S240" s="77"/>
      <c r="T240" s="77"/>
      <c r="U240" s="469"/>
      <c r="V240" s="14"/>
      <c r="W240" s="14"/>
      <c r="X240" s="77"/>
      <c r="Y240" s="14"/>
      <c r="Z240" s="14"/>
      <c r="AA240" s="68"/>
      <c r="AB240" s="77"/>
      <c r="AC240" s="14"/>
      <c r="AD240" s="14"/>
      <c r="AE240" s="68"/>
      <c r="AF240" s="14"/>
      <c r="AG240" s="14"/>
      <c r="AH240" s="14"/>
      <c r="AI240" s="14"/>
      <c r="AJ240" s="14"/>
      <c r="AK240" s="14"/>
      <c r="AL240" s="14"/>
      <c r="AM240" s="14"/>
      <c r="AN240" s="14"/>
    </row>
    <row r="241" spans="7:40">
      <c r="G241" s="68"/>
      <c r="H241" s="68"/>
      <c r="I241" s="68"/>
      <c r="J241" s="14"/>
      <c r="K241" s="14"/>
      <c r="L241" s="14"/>
      <c r="M241" s="14"/>
      <c r="N241" s="14"/>
      <c r="O241" s="14"/>
      <c r="P241" s="14"/>
      <c r="Q241" s="77"/>
      <c r="R241" s="14"/>
      <c r="S241" s="77"/>
      <c r="T241" s="77"/>
      <c r="U241" s="469"/>
      <c r="V241" s="14"/>
      <c r="W241" s="14"/>
      <c r="X241" s="77"/>
      <c r="Y241" s="14"/>
      <c r="Z241" s="14"/>
      <c r="AA241" s="68"/>
      <c r="AB241" s="77"/>
      <c r="AC241" s="14"/>
      <c r="AD241" s="14"/>
      <c r="AE241" s="68"/>
      <c r="AF241" s="14"/>
      <c r="AG241" s="14"/>
      <c r="AH241" s="14"/>
      <c r="AI241" s="14"/>
      <c r="AJ241" s="14"/>
      <c r="AK241" s="14"/>
      <c r="AL241" s="14"/>
      <c r="AM241" s="14"/>
      <c r="AN241" s="14"/>
    </row>
    <row r="242" spans="7:40">
      <c r="G242" s="68"/>
      <c r="H242" s="68"/>
      <c r="I242" s="68"/>
      <c r="J242" s="14"/>
      <c r="K242" s="14"/>
      <c r="L242" s="14"/>
      <c r="M242" s="14"/>
      <c r="N242" s="14"/>
      <c r="O242" s="14"/>
      <c r="P242" s="14"/>
      <c r="Q242" s="77"/>
      <c r="R242" s="14"/>
      <c r="S242" s="77"/>
      <c r="T242" s="77"/>
      <c r="U242" s="469"/>
      <c r="V242" s="14"/>
      <c r="W242" s="14"/>
      <c r="X242" s="77"/>
      <c r="Y242" s="14"/>
      <c r="Z242" s="14"/>
      <c r="AA242" s="68"/>
      <c r="AB242" s="77"/>
      <c r="AC242" s="14"/>
      <c r="AD242" s="14"/>
      <c r="AE242" s="68"/>
      <c r="AF242" s="14"/>
      <c r="AG242" s="14"/>
      <c r="AH242" s="14"/>
      <c r="AI242" s="14"/>
      <c r="AJ242" s="14"/>
      <c r="AK242" s="14"/>
      <c r="AL242" s="14"/>
      <c r="AM242" s="14"/>
      <c r="AN242" s="14"/>
    </row>
    <row r="243" spans="7:40">
      <c r="G243" s="68"/>
      <c r="H243" s="68"/>
      <c r="I243" s="68"/>
      <c r="J243" s="14"/>
      <c r="K243" s="14"/>
      <c r="L243" s="14"/>
      <c r="M243" s="14"/>
      <c r="N243" s="14"/>
      <c r="O243" s="14"/>
      <c r="P243" s="14"/>
      <c r="Q243" s="77"/>
      <c r="R243" s="14"/>
      <c r="S243" s="77"/>
      <c r="T243" s="77"/>
      <c r="U243" s="469"/>
      <c r="V243" s="14"/>
      <c r="W243" s="14"/>
      <c r="X243" s="77"/>
      <c r="Y243" s="14"/>
      <c r="Z243" s="14"/>
      <c r="AA243" s="68"/>
      <c r="AB243" s="77"/>
      <c r="AC243" s="14"/>
      <c r="AD243" s="14"/>
      <c r="AE243" s="68"/>
      <c r="AF243" s="14"/>
      <c r="AG243" s="14"/>
      <c r="AH243" s="14"/>
      <c r="AI243" s="14"/>
      <c r="AJ243" s="14"/>
      <c r="AK243" s="14"/>
      <c r="AL243" s="14"/>
      <c r="AM243" s="14"/>
      <c r="AN243" s="14"/>
    </row>
    <row r="244" spans="7:40">
      <c r="G244" s="68"/>
      <c r="H244" s="68"/>
      <c r="I244" s="68"/>
      <c r="J244" s="14"/>
      <c r="K244" s="14"/>
      <c r="L244" s="14"/>
      <c r="M244" s="14"/>
      <c r="N244" s="14"/>
      <c r="O244" s="14"/>
      <c r="P244" s="14"/>
      <c r="Q244" s="77"/>
      <c r="R244" s="14"/>
      <c r="S244" s="77"/>
      <c r="T244" s="77"/>
      <c r="U244" s="469"/>
      <c r="V244" s="14"/>
      <c r="W244" s="14"/>
      <c r="X244" s="77"/>
      <c r="Y244" s="14"/>
      <c r="Z244" s="14"/>
      <c r="AA244" s="68"/>
      <c r="AB244" s="77"/>
      <c r="AC244" s="14"/>
      <c r="AD244" s="14"/>
      <c r="AE244" s="68"/>
      <c r="AF244" s="14"/>
      <c r="AG244" s="14"/>
      <c r="AH244" s="14"/>
      <c r="AI244" s="14"/>
      <c r="AJ244" s="14"/>
      <c r="AK244" s="14"/>
      <c r="AL244" s="14"/>
      <c r="AM244" s="14"/>
      <c r="AN244" s="14"/>
    </row>
    <row r="245" spans="7:40">
      <c r="G245" s="68"/>
      <c r="H245" s="68"/>
      <c r="I245" s="68"/>
      <c r="J245" s="14"/>
      <c r="K245" s="14"/>
      <c r="L245" s="14"/>
      <c r="M245" s="14"/>
      <c r="N245" s="14"/>
      <c r="O245" s="14"/>
      <c r="P245" s="14"/>
      <c r="Q245" s="77"/>
      <c r="R245" s="14"/>
      <c r="S245" s="77"/>
      <c r="T245" s="77"/>
      <c r="U245" s="469"/>
      <c r="V245" s="14"/>
      <c r="W245" s="14"/>
      <c r="X245" s="77"/>
      <c r="Y245" s="14"/>
      <c r="Z245" s="14"/>
      <c r="AA245" s="68"/>
      <c r="AB245" s="77"/>
      <c r="AC245" s="14"/>
      <c r="AD245" s="14"/>
      <c r="AE245" s="68"/>
      <c r="AF245" s="14"/>
      <c r="AG245" s="14"/>
      <c r="AH245" s="14"/>
      <c r="AI245" s="14"/>
      <c r="AJ245" s="14"/>
      <c r="AK245" s="14"/>
      <c r="AL245" s="14"/>
      <c r="AM245" s="14"/>
      <c r="AN245" s="14"/>
    </row>
    <row r="246" spans="7:40">
      <c r="G246" s="68"/>
      <c r="H246" s="68"/>
      <c r="I246" s="68"/>
      <c r="J246" s="14"/>
      <c r="K246" s="14"/>
      <c r="L246" s="14"/>
      <c r="M246" s="14"/>
      <c r="N246" s="14"/>
      <c r="O246" s="14"/>
      <c r="P246" s="14"/>
      <c r="Q246" s="77"/>
      <c r="R246" s="14"/>
      <c r="S246" s="77"/>
      <c r="T246" s="77"/>
      <c r="U246" s="469"/>
      <c r="V246" s="14"/>
      <c r="W246" s="14"/>
      <c r="X246" s="77"/>
      <c r="Y246" s="14"/>
      <c r="Z246" s="14"/>
      <c r="AA246" s="68"/>
      <c r="AB246" s="77"/>
      <c r="AC246" s="14"/>
      <c r="AD246" s="14"/>
      <c r="AE246" s="68"/>
      <c r="AF246" s="14"/>
      <c r="AG246" s="14"/>
      <c r="AH246" s="14"/>
      <c r="AI246" s="14"/>
      <c r="AJ246" s="14"/>
      <c r="AK246" s="14"/>
      <c r="AL246" s="14"/>
      <c r="AM246" s="14"/>
      <c r="AN246" s="14"/>
    </row>
    <row r="247" spans="7:40">
      <c r="G247" s="68"/>
      <c r="H247" s="68"/>
      <c r="I247" s="68"/>
      <c r="J247" s="14"/>
      <c r="K247" s="14"/>
      <c r="L247" s="14"/>
      <c r="M247" s="14"/>
      <c r="N247" s="14"/>
      <c r="O247" s="14"/>
      <c r="P247" s="14"/>
      <c r="Q247" s="77"/>
      <c r="R247" s="14"/>
      <c r="S247" s="77"/>
      <c r="T247" s="77"/>
      <c r="U247" s="469"/>
      <c r="V247" s="14"/>
      <c r="W247" s="14"/>
      <c r="X247" s="77"/>
      <c r="Y247" s="14"/>
      <c r="Z247" s="14"/>
      <c r="AA247" s="68"/>
      <c r="AB247" s="77"/>
      <c r="AC247" s="14"/>
      <c r="AD247" s="14"/>
      <c r="AE247" s="68"/>
      <c r="AF247" s="14"/>
      <c r="AG247" s="14"/>
      <c r="AH247" s="14"/>
      <c r="AI247" s="14"/>
      <c r="AJ247" s="14"/>
      <c r="AK247" s="14"/>
      <c r="AL247" s="14"/>
      <c r="AM247" s="14"/>
      <c r="AN247" s="14"/>
    </row>
    <row r="248" spans="7:40">
      <c r="G248" s="68"/>
      <c r="H248" s="68"/>
      <c r="I248" s="68"/>
      <c r="J248" s="14"/>
      <c r="K248" s="14"/>
      <c r="L248" s="14"/>
      <c r="M248" s="14"/>
      <c r="N248" s="14"/>
      <c r="O248" s="14"/>
      <c r="P248" s="14"/>
      <c r="Q248" s="77"/>
      <c r="R248" s="14"/>
      <c r="S248" s="77"/>
      <c r="T248" s="77"/>
      <c r="U248" s="469"/>
      <c r="V248" s="14"/>
      <c r="W248" s="14"/>
      <c r="X248" s="77"/>
      <c r="Y248" s="14"/>
      <c r="Z248" s="14"/>
      <c r="AA248" s="68"/>
      <c r="AB248" s="77"/>
      <c r="AC248" s="14"/>
      <c r="AD248" s="14"/>
      <c r="AE248" s="68"/>
      <c r="AF248" s="14"/>
      <c r="AG248" s="14"/>
      <c r="AH248" s="14"/>
      <c r="AI248" s="14"/>
      <c r="AJ248" s="14"/>
      <c r="AK248" s="14"/>
      <c r="AL248" s="14"/>
      <c r="AM248" s="14"/>
      <c r="AN248" s="14"/>
    </row>
    <row r="249" spans="7:40">
      <c r="G249" s="68"/>
      <c r="H249" s="68"/>
      <c r="I249" s="68"/>
      <c r="J249" s="14"/>
      <c r="K249" s="14"/>
      <c r="L249" s="14"/>
      <c r="M249" s="14"/>
      <c r="N249" s="14"/>
      <c r="O249" s="14"/>
      <c r="P249" s="14"/>
      <c r="Q249" s="77"/>
      <c r="R249" s="14"/>
      <c r="S249" s="77"/>
      <c r="T249" s="77"/>
      <c r="U249" s="469"/>
      <c r="V249" s="14"/>
      <c r="W249" s="14"/>
      <c r="X249" s="77"/>
      <c r="Y249" s="14"/>
      <c r="Z249" s="14"/>
      <c r="AA249" s="68"/>
      <c r="AB249" s="77"/>
      <c r="AC249" s="14"/>
      <c r="AD249" s="14"/>
      <c r="AE249" s="68"/>
      <c r="AF249" s="14"/>
      <c r="AG249" s="14"/>
      <c r="AH249" s="14"/>
      <c r="AI249" s="14"/>
      <c r="AJ249" s="14"/>
      <c r="AK249" s="14"/>
      <c r="AL249" s="14"/>
      <c r="AM249" s="14"/>
      <c r="AN249" s="14"/>
    </row>
    <row r="250" spans="7:40">
      <c r="G250" s="68"/>
      <c r="H250" s="68"/>
      <c r="I250" s="68"/>
      <c r="J250" s="14"/>
      <c r="K250" s="14"/>
      <c r="L250" s="14"/>
      <c r="M250" s="14"/>
      <c r="N250" s="14"/>
      <c r="O250" s="14"/>
      <c r="P250" s="14"/>
      <c r="Q250" s="77"/>
      <c r="R250" s="14"/>
      <c r="S250" s="77"/>
      <c r="T250" s="77"/>
      <c r="U250" s="469"/>
      <c r="V250" s="14"/>
      <c r="W250" s="14"/>
      <c r="X250" s="77"/>
      <c r="Y250" s="14"/>
      <c r="Z250" s="14"/>
      <c r="AA250" s="68"/>
      <c r="AB250" s="77"/>
      <c r="AC250" s="14"/>
      <c r="AD250" s="14"/>
      <c r="AE250" s="68"/>
      <c r="AF250" s="14"/>
      <c r="AG250" s="14"/>
      <c r="AH250" s="14"/>
      <c r="AI250" s="14"/>
      <c r="AJ250" s="14"/>
      <c r="AK250" s="14"/>
      <c r="AL250" s="14"/>
      <c r="AM250" s="14"/>
      <c r="AN250" s="14"/>
    </row>
    <row r="251" spans="7:40">
      <c r="G251" s="68"/>
      <c r="H251" s="68"/>
      <c r="I251" s="68"/>
      <c r="J251" s="14"/>
      <c r="K251" s="14"/>
      <c r="L251" s="14"/>
      <c r="M251" s="14"/>
      <c r="N251" s="14"/>
      <c r="O251" s="14"/>
      <c r="P251" s="14"/>
      <c r="Q251" s="77"/>
      <c r="R251" s="14"/>
      <c r="S251" s="77"/>
      <c r="T251" s="77"/>
      <c r="U251" s="469"/>
      <c r="V251" s="14"/>
      <c r="W251" s="14"/>
      <c r="X251" s="77"/>
      <c r="Y251" s="14"/>
      <c r="Z251" s="14"/>
      <c r="AA251" s="68"/>
      <c r="AB251" s="77"/>
      <c r="AC251" s="14"/>
      <c r="AD251" s="14"/>
      <c r="AE251" s="68"/>
      <c r="AF251" s="14"/>
      <c r="AG251" s="14"/>
      <c r="AH251" s="14"/>
      <c r="AI251" s="14"/>
      <c r="AJ251" s="14"/>
      <c r="AK251" s="14"/>
      <c r="AL251" s="14"/>
      <c r="AM251" s="14"/>
      <c r="AN251" s="14"/>
    </row>
    <row r="252" spans="7:40">
      <c r="G252" s="68"/>
      <c r="H252" s="68"/>
      <c r="I252" s="68"/>
      <c r="J252" s="14"/>
      <c r="K252" s="14"/>
      <c r="L252" s="14"/>
      <c r="M252" s="14"/>
      <c r="N252" s="14"/>
      <c r="O252" s="14"/>
      <c r="P252" s="14"/>
      <c r="Q252" s="77"/>
      <c r="R252" s="14"/>
      <c r="S252" s="77"/>
      <c r="T252" s="77"/>
      <c r="U252" s="469"/>
      <c r="V252" s="14"/>
      <c r="W252" s="14"/>
      <c r="X252" s="77"/>
      <c r="Y252" s="14"/>
      <c r="Z252" s="14"/>
      <c r="AA252" s="68"/>
      <c r="AB252" s="77"/>
      <c r="AC252" s="14"/>
      <c r="AD252" s="14"/>
      <c r="AE252" s="68"/>
      <c r="AF252" s="14"/>
      <c r="AG252" s="14"/>
      <c r="AH252" s="14"/>
      <c r="AI252" s="14"/>
      <c r="AJ252" s="14"/>
      <c r="AK252" s="14"/>
      <c r="AL252" s="14"/>
      <c r="AM252" s="14"/>
      <c r="AN252" s="14"/>
    </row>
    <row r="253" spans="7:40">
      <c r="G253" s="68"/>
      <c r="H253" s="68"/>
      <c r="I253" s="68"/>
      <c r="J253" s="14"/>
      <c r="K253" s="14"/>
      <c r="L253" s="14"/>
      <c r="M253" s="14"/>
      <c r="N253" s="14"/>
      <c r="O253" s="14"/>
      <c r="P253" s="14"/>
      <c r="Q253" s="77"/>
      <c r="R253" s="14"/>
      <c r="S253" s="77"/>
      <c r="T253" s="77"/>
      <c r="U253" s="469"/>
      <c r="V253" s="14"/>
      <c r="W253" s="14"/>
      <c r="X253" s="77"/>
      <c r="Y253" s="14"/>
      <c r="Z253" s="14"/>
      <c r="AA253" s="68"/>
      <c r="AB253" s="77"/>
      <c r="AC253" s="14"/>
      <c r="AD253" s="14"/>
      <c r="AE253" s="68"/>
      <c r="AF253" s="14"/>
      <c r="AG253" s="14"/>
      <c r="AH253" s="14"/>
      <c r="AI253" s="14"/>
      <c r="AJ253" s="14"/>
      <c r="AK253" s="14"/>
      <c r="AL253" s="14"/>
      <c r="AM253" s="14"/>
      <c r="AN253" s="14"/>
    </row>
    <row r="254" spans="7:40">
      <c r="G254" s="68"/>
      <c r="H254" s="68"/>
      <c r="I254" s="68"/>
      <c r="J254" s="14"/>
      <c r="K254" s="14"/>
      <c r="L254" s="14"/>
      <c r="M254" s="14"/>
      <c r="N254" s="14"/>
      <c r="O254" s="14"/>
      <c r="P254" s="14"/>
      <c r="Q254" s="77"/>
      <c r="R254" s="14"/>
      <c r="S254" s="77"/>
      <c r="T254" s="77"/>
      <c r="U254" s="469"/>
      <c r="V254" s="14"/>
      <c r="W254" s="14"/>
      <c r="X254" s="77"/>
      <c r="Y254" s="14"/>
      <c r="Z254" s="14"/>
      <c r="AA254" s="68"/>
      <c r="AB254" s="77"/>
      <c r="AC254" s="14"/>
      <c r="AD254" s="14"/>
      <c r="AE254" s="68"/>
      <c r="AF254" s="14"/>
      <c r="AG254" s="14"/>
      <c r="AH254" s="14"/>
      <c r="AI254" s="14"/>
      <c r="AJ254" s="14"/>
      <c r="AK254" s="14"/>
      <c r="AL254" s="14"/>
      <c r="AM254" s="14"/>
      <c r="AN254" s="14"/>
    </row>
    <row r="255" spans="7:40">
      <c r="G255" s="68"/>
      <c r="H255" s="68"/>
      <c r="I255" s="68"/>
      <c r="J255" s="14"/>
      <c r="K255" s="14"/>
      <c r="L255" s="14"/>
      <c r="M255" s="14"/>
      <c r="N255" s="14"/>
      <c r="O255" s="14"/>
      <c r="P255" s="14"/>
      <c r="Q255" s="77"/>
      <c r="R255" s="14"/>
      <c r="S255" s="77"/>
      <c r="T255" s="77"/>
      <c r="U255" s="469"/>
      <c r="V255" s="14"/>
      <c r="W255" s="14"/>
      <c r="X255" s="77"/>
      <c r="Y255" s="14"/>
      <c r="Z255" s="14"/>
      <c r="AA255" s="68"/>
      <c r="AB255" s="77"/>
      <c r="AC255" s="14"/>
      <c r="AD255" s="14"/>
      <c r="AE255" s="68"/>
      <c r="AF255" s="14"/>
      <c r="AG255" s="14"/>
      <c r="AH255" s="14"/>
      <c r="AI255" s="14"/>
      <c r="AJ255" s="14"/>
      <c r="AK255" s="14"/>
      <c r="AL255" s="14"/>
      <c r="AM255" s="14"/>
      <c r="AN255" s="14"/>
    </row>
    <row r="256" spans="7:40">
      <c r="G256" s="68"/>
      <c r="H256" s="68"/>
      <c r="I256" s="68"/>
      <c r="J256" s="14"/>
      <c r="K256" s="14"/>
      <c r="L256" s="14"/>
      <c r="M256" s="14"/>
      <c r="N256" s="14"/>
      <c r="O256" s="14"/>
      <c r="P256" s="14"/>
      <c r="Q256" s="77"/>
      <c r="R256" s="14"/>
      <c r="S256" s="77"/>
      <c r="T256" s="77"/>
      <c r="U256" s="469"/>
      <c r="V256" s="14"/>
      <c r="W256" s="14"/>
      <c r="X256" s="77"/>
      <c r="Y256" s="14"/>
      <c r="Z256" s="14"/>
      <c r="AA256" s="68"/>
      <c r="AB256" s="77"/>
      <c r="AC256" s="14"/>
      <c r="AD256" s="14"/>
      <c r="AE256" s="68"/>
      <c r="AF256" s="14"/>
      <c r="AG256" s="14"/>
      <c r="AH256" s="14"/>
      <c r="AI256" s="14"/>
      <c r="AJ256" s="14"/>
      <c r="AK256" s="14"/>
      <c r="AL256" s="14"/>
      <c r="AM256" s="14"/>
      <c r="AN256" s="14"/>
    </row>
    <row r="257" spans="7:40">
      <c r="G257" s="68"/>
      <c r="H257" s="68"/>
      <c r="I257" s="68"/>
      <c r="J257" s="14"/>
      <c r="K257" s="14"/>
      <c r="L257" s="14"/>
      <c r="M257" s="14"/>
      <c r="N257" s="14"/>
      <c r="O257" s="14"/>
      <c r="P257" s="14"/>
      <c r="Q257" s="77"/>
      <c r="R257" s="14"/>
      <c r="S257" s="77"/>
      <c r="T257" s="77"/>
      <c r="U257" s="469"/>
      <c r="V257" s="14"/>
      <c r="W257" s="14"/>
      <c r="X257" s="77"/>
      <c r="Y257" s="14"/>
      <c r="Z257" s="14"/>
      <c r="AA257" s="68"/>
      <c r="AB257" s="77"/>
      <c r="AC257" s="14"/>
      <c r="AD257" s="14"/>
      <c r="AE257" s="68"/>
      <c r="AF257" s="14"/>
      <c r="AG257" s="14"/>
      <c r="AH257" s="14"/>
      <c r="AI257" s="14"/>
      <c r="AJ257" s="14"/>
      <c r="AK257" s="14"/>
      <c r="AL257" s="14"/>
      <c r="AM257" s="14"/>
      <c r="AN257" s="14"/>
    </row>
    <row r="258" spans="7:40">
      <c r="G258" s="68"/>
      <c r="H258" s="68"/>
      <c r="I258" s="68"/>
      <c r="J258" s="14"/>
      <c r="K258" s="14"/>
      <c r="L258" s="14"/>
      <c r="M258" s="14"/>
      <c r="N258" s="14"/>
      <c r="O258" s="14"/>
      <c r="P258" s="14"/>
      <c r="Q258" s="77"/>
      <c r="R258" s="14"/>
      <c r="S258" s="77"/>
      <c r="T258" s="77"/>
      <c r="U258" s="469"/>
      <c r="V258" s="14"/>
      <c r="W258" s="14"/>
      <c r="X258" s="77"/>
      <c r="Y258" s="14"/>
      <c r="Z258" s="14"/>
      <c r="AA258" s="68"/>
      <c r="AB258" s="77"/>
      <c r="AC258" s="14"/>
      <c r="AD258" s="14"/>
      <c r="AE258" s="68"/>
      <c r="AF258" s="14"/>
      <c r="AG258" s="14"/>
      <c r="AH258" s="14"/>
      <c r="AI258" s="14"/>
      <c r="AJ258" s="14"/>
      <c r="AK258" s="14"/>
      <c r="AL258" s="14"/>
      <c r="AM258" s="14"/>
      <c r="AN258" s="14"/>
    </row>
    <row r="259" spans="7:40">
      <c r="G259" s="68"/>
      <c r="H259" s="68"/>
      <c r="I259" s="68"/>
      <c r="J259" s="14"/>
      <c r="K259" s="14"/>
      <c r="L259" s="14"/>
      <c r="M259" s="14"/>
      <c r="N259" s="14"/>
      <c r="O259" s="14"/>
      <c r="P259" s="14"/>
      <c r="Q259" s="77"/>
      <c r="R259" s="14"/>
      <c r="S259" s="77"/>
      <c r="T259" s="77"/>
      <c r="U259" s="469"/>
      <c r="V259" s="14"/>
      <c r="W259" s="14"/>
      <c r="X259" s="77"/>
      <c r="Y259" s="14"/>
      <c r="Z259" s="14"/>
      <c r="AA259" s="68"/>
      <c r="AB259" s="77"/>
      <c r="AC259" s="14"/>
      <c r="AD259" s="14"/>
      <c r="AE259" s="68"/>
      <c r="AF259" s="14"/>
      <c r="AG259" s="14"/>
      <c r="AH259" s="14"/>
      <c r="AI259" s="14"/>
      <c r="AJ259" s="14"/>
      <c r="AK259" s="14"/>
      <c r="AL259" s="14"/>
      <c r="AM259" s="14"/>
      <c r="AN259" s="14"/>
    </row>
    <row r="260" spans="7:40">
      <c r="G260" s="68"/>
      <c r="H260" s="68"/>
      <c r="I260" s="68"/>
      <c r="J260" s="14"/>
      <c r="K260" s="14"/>
      <c r="L260" s="14"/>
      <c r="M260" s="14"/>
      <c r="N260" s="14"/>
      <c r="O260" s="14"/>
      <c r="P260" s="14"/>
      <c r="Q260" s="77"/>
      <c r="R260" s="14"/>
      <c r="S260" s="77"/>
      <c r="T260" s="77"/>
      <c r="U260" s="469"/>
      <c r="V260" s="14"/>
      <c r="W260" s="14"/>
      <c r="X260" s="77"/>
      <c r="Y260" s="14"/>
      <c r="Z260" s="14"/>
      <c r="AA260" s="68"/>
      <c r="AB260" s="77"/>
      <c r="AC260" s="14"/>
      <c r="AD260" s="14"/>
      <c r="AE260" s="68"/>
      <c r="AF260" s="14"/>
      <c r="AG260" s="14"/>
      <c r="AH260" s="14"/>
      <c r="AI260" s="14"/>
      <c r="AJ260" s="14"/>
      <c r="AK260" s="14"/>
      <c r="AL260" s="14"/>
      <c r="AM260" s="14"/>
      <c r="AN260" s="14"/>
    </row>
    <row r="261" spans="7:40">
      <c r="G261" s="68"/>
      <c r="H261" s="68"/>
      <c r="I261" s="68"/>
      <c r="J261" s="14"/>
      <c r="K261" s="14"/>
      <c r="L261" s="14"/>
      <c r="M261" s="14"/>
      <c r="N261" s="14"/>
      <c r="O261" s="14"/>
      <c r="P261" s="14"/>
      <c r="Q261" s="77"/>
      <c r="R261" s="14"/>
      <c r="S261" s="77"/>
      <c r="T261" s="77"/>
      <c r="U261" s="469"/>
      <c r="V261" s="14"/>
      <c r="W261" s="14"/>
      <c r="X261" s="77"/>
      <c r="Y261" s="14"/>
      <c r="Z261" s="14"/>
      <c r="AA261" s="68"/>
      <c r="AB261" s="77"/>
      <c r="AC261" s="14"/>
      <c r="AD261" s="14"/>
      <c r="AE261" s="68"/>
      <c r="AF261" s="14"/>
      <c r="AG261" s="14"/>
      <c r="AH261" s="14"/>
      <c r="AI261" s="14"/>
      <c r="AJ261" s="14"/>
      <c r="AK261" s="14"/>
      <c r="AL261" s="14"/>
      <c r="AM261" s="14"/>
      <c r="AN261" s="14"/>
    </row>
    <row r="262" spans="7:40">
      <c r="G262" s="68"/>
      <c r="H262" s="68"/>
      <c r="I262" s="68"/>
      <c r="J262" s="14"/>
      <c r="K262" s="14"/>
      <c r="L262" s="14"/>
      <c r="M262" s="14"/>
      <c r="N262" s="14"/>
      <c r="O262" s="14"/>
      <c r="P262" s="14"/>
      <c r="Q262" s="77"/>
      <c r="R262" s="14"/>
      <c r="S262" s="77"/>
      <c r="T262" s="77"/>
      <c r="U262" s="469"/>
      <c r="V262" s="14"/>
      <c r="W262" s="14"/>
      <c r="X262" s="77"/>
      <c r="Y262" s="14"/>
      <c r="Z262" s="14"/>
      <c r="AA262" s="68"/>
      <c r="AB262" s="77"/>
      <c r="AC262" s="14"/>
      <c r="AD262" s="14"/>
      <c r="AE262" s="68"/>
      <c r="AF262" s="14"/>
      <c r="AG262" s="14"/>
      <c r="AH262" s="14"/>
      <c r="AI262" s="14"/>
      <c r="AJ262" s="14"/>
      <c r="AK262" s="14"/>
      <c r="AL262" s="14"/>
      <c r="AM262" s="14"/>
      <c r="AN262" s="14"/>
    </row>
    <row r="263" spans="7:40">
      <c r="G263" s="68"/>
      <c r="H263" s="68"/>
      <c r="I263" s="68"/>
      <c r="J263" s="14"/>
      <c r="K263" s="14"/>
      <c r="L263" s="14"/>
      <c r="M263" s="14"/>
      <c r="N263" s="14"/>
      <c r="O263" s="14"/>
      <c r="P263" s="14"/>
      <c r="Q263" s="77"/>
      <c r="R263" s="14"/>
      <c r="S263" s="77"/>
      <c r="T263" s="77"/>
      <c r="U263" s="469"/>
      <c r="V263" s="14"/>
      <c r="W263" s="14"/>
      <c r="X263" s="77"/>
      <c r="Y263" s="14"/>
      <c r="Z263" s="14"/>
      <c r="AA263" s="68"/>
      <c r="AB263" s="77"/>
      <c r="AC263" s="14"/>
      <c r="AD263" s="14"/>
      <c r="AE263" s="68"/>
      <c r="AF263" s="14"/>
      <c r="AG263" s="14"/>
      <c r="AH263" s="14"/>
      <c r="AI263" s="14"/>
      <c r="AJ263" s="14"/>
      <c r="AK263" s="14"/>
      <c r="AL263" s="14"/>
      <c r="AM263" s="14"/>
      <c r="AN263" s="14"/>
    </row>
    <row r="264" spans="7:40">
      <c r="G264" s="68"/>
      <c r="H264" s="68"/>
      <c r="I264" s="68"/>
      <c r="J264" s="14"/>
      <c r="K264" s="14"/>
      <c r="L264" s="14"/>
      <c r="M264" s="14"/>
      <c r="N264" s="14"/>
      <c r="O264" s="14"/>
      <c r="P264" s="14"/>
      <c r="Q264" s="77"/>
      <c r="R264" s="14"/>
      <c r="S264" s="77"/>
      <c r="T264" s="77"/>
      <c r="U264" s="469"/>
      <c r="V264" s="14"/>
      <c r="W264" s="14"/>
      <c r="X264" s="77"/>
      <c r="Y264" s="14"/>
      <c r="Z264" s="14"/>
      <c r="AA264" s="68"/>
      <c r="AB264" s="77"/>
      <c r="AC264" s="14"/>
      <c r="AD264" s="14"/>
      <c r="AE264" s="68"/>
      <c r="AF264" s="14"/>
      <c r="AG264" s="14"/>
      <c r="AH264" s="14"/>
      <c r="AI264" s="14"/>
      <c r="AJ264" s="14"/>
      <c r="AK264" s="14"/>
      <c r="AL264" s="14"/>
      <c r="AM264" s="14"/>
      <c r="AN264" s="14"/>
    </row>
    <row r="265" spans="7:40">
      <c r="G265" s="68"/>
      <c r="H265" s="68"/>
      <c r="I265" s="68"/>
      <c r="J265" s="14"/>
      <c r="K265" s="14"/>
      <c r="L265" s="14"/>
      <c r="M265" s="14"/>
      <c r="N265" s="14"/>
      <c r="O265" s="14"/>
      <c r="P265" s="14"/>
      <c r="Q265" s="77"/>
      <c r="R265" s="14"/>
      <c r="S265" s="77"/>
      <c r="T265" s="77"/>
      <c r="U265" s="469"/>
      <c r="V265" s="14"/>
      <c r="W265" s="14"/>
      <c r="X265" s="77"/>
      <c r="Y265" s="14"/>
      <c r="Z265" s="14"/>
      <c r="AA265" s="68"/>
      <c r="AB265" s="77"/>
      <c r="AC265" s="14"/>
      <c r="AD265" s="14"/>
      <c r="AE265" s="68"/>
      <c r="AF265" s="14"/>
      <c r="AG265" s="14"/>
      <c r="AH265" s="14"/>
      <c r="AI265" s="14"/>
      <c r="AJ265" s="14"/>
      <c r="AK265" s="14"/>
      <c r="AL265" s="14"/>
      <c r="AM265" s="14"/>
      <c r="AN265" s="14"/>
    </row>
    <row r="266" spans="7:40">
      <c r="G266" s="68"/>
      <c r="H266" s="68"/>
      <c r="I266" s="68"/>
      <c r="J266" s="14"/>
      <c r="K266" s="14"/>
      <c r="L266" s="14"/>
      <c r="M266" s="14"/>
      <c r="N266" s="14"/>
      <c r="O266" s="14"/>
      <c r="P266" s="14"/>
      <c r="Q266" s="77"/>
      <c r="R266" s="14"/>
      <c r="S266" s="77"/>
      <c r="T266" s="77"/>
      <c r="U266" s="469"/>
      <c r="V266" s="14"/>
      <c r="W266" s="14"/>
      <c r="X266" s="77"/>
      <c r="Y266" s="14"/>
      <c r="Z266" s="14"/>
      <c r="AA266" s="68"/>
      <c r="AB266" s="77"/>
      <c r="AC266" s="14"/>
      <c r="AD266" s="14"/>
      <c r="AE266" s="68"/>
      <c r="AF266" s="14"/>
      <c r="AG266" s="14"/>
      <c r="AH266" s="14"/>
      <c r="AI266" s="14"/>
      <c r="AJ266" s="14"/>
      <c r="AK266" s="14"/>
      <c r="AL266" s="14"/>
      <c r="AM266" s="14"/>
      <c r="AN266" s="14"/>
    </row>
    <row r="267" spans="7:40">
      <c r="G267" s="68"/>
      <c r="H267" s="68"/>
      <c r="I267" s="68"/>
      <c r="J267" s="14"/>
      <c r="K267" s="14"/>
      <c r="L267" s="14"/>
      <c r="M267" s="14"/>
      <c r="N267" s="14"/>
      <c r="O267" s="14"/>
      <c r="P267" s="14"/>
      <c r="Q267" s="77"/>
      <c r="R267" s="14"/>
      <c r="S267" s="77"/>
      <c r="T267" s="77"/>
      <c r="U267" s="469"/>
      <c r="V267" s="14"/>
      <c r="W267" s="14"/>
      <c r="X267" s="77"/>
      <c r="Y267" s="14"/>
      <c r="Z267" s="14"/>
      <c r="AA267" s="68"/>
      <c r="AB267" s="77"/>
      <c r="AC267" s="14"/>
      <c r="AD267" s="14"/>
      <c r="AE267" s="68"/>
      <c r="AF267" s="14"/>
      <c r="AG267" s="14"/>
      <c r="AH267" s="14"/>
      <c r="AI267" s="14"/>
      <c r="AJ267" s="14"/>
      <c r="AK267" s="14"/>
      <c r="AL267" s="14"/>
      <c r="AM267" s="14"/>
      <c r="AN267" s="14"/>
    </row>
    <row r="268" spans="7:40">
      <c r="G268" s="68"/>
      <c r="H268" s="68"/>
      <c r="I268" s="68"/>
      <c r="J268" s="14"/>
      <c r="K268" s="14"/>
      <c r="L268" s="14"/>
      <c r="M268" s="14"/>
      <c r="N268" s="14"/>
      <c r="O268" s="14"/>
      <c r="P268" s="14"/>
      <c r="Q268" s="77"/>
      <c r="R268" s="14"/>
      <c r="S268" s="77"/>
      <c r="T268" s="77"/>
      <c r="U268" s="469"/>
      <c r="V268" s="14"/>
      <c r="W268" s="14"/>
      <c r="X268" s="77"/>
      <c r="Y268" s="14"/>
      <c r="Z268" s="14"/>
      <c r="AA268" s="68"/>
      <c r="AB268" s="77"/>
      <c r="AC268" s="14"/>
      <c r="AD268" s="14"/>
      <c r="AE268" s="68"/>
      <c r="AF268" s="14"/>
      <c r="AG268" s="14"/>
      <c r="AH268" s="14"/>
      <c r="AI268" s="14"/>
      <c r="AJ268" s="14"/>
      <c r="AK268" s="14"/>
      <c r="AL268" s="14"/>
      <c r="AM268" s="14"/>
      <c r="AN268" s="14"/>
    </row>
    <row r="269" spans="7:40">
      <c r="G269" s="68"/>
      <c r="H269" s="68"/>
      <c r="I269" s="68"/>
      <c r="J269" s="14"/>
      <c r="K269" s="14"/>
      <c r="L269" s="14"/>
      <c r="M269" s="14"/>
      <c r="N269" s="14"/>
      <c r="O269" s="14"/>
      <c r="P269" s="14"/>
      <c r="Q269" s="77"/>
      <c r="R269" s="14"/>
      <c r="S269" s="77"/>
      <c r="T269" s="77"/>
      <c r="U269" s="469"/>
      <c r="V269" s="14"/>
      <c r="W269" s="14"/>
      <c r="X269" s="77"/>
      <c r="Y269" s="14"/>
      <c r="Z269" s="14"/>
      <c r="AA269" s="68"/>
      <c r="AB269" s="77"/>
      <c r="AC269" s="14"/>
      <c r="AD269" s="14"/>
      <c r="AE269" s="68"/>
      <c r="AF269" s="14"/>
      <c r="AG269" s="14"/>
      <c r="AH269" s="14"/>
      <c r="AI269" s="14"/>
      <c r="AJ269" s="14"/>
      <c r="AK269" s="14"/>
      <c r="AL269" s="14"/>
      <c r="AM269" s="14"/>
      <c r="AN269" s="14"/>
    </row>
    <row r="270" spans="7:40">
      <c r="G270" s="68"/>
      <c r="H270" s="68"/>
      <c r="I270" s="68"/>
      <c r="J270" s="14"/>
      <c r="K270" s="14"/>
      <c r="L270" s="14"/>
      <c r="M270" s="14"/>
      <c r="N270" s="14"/>
      <c r="O270" s="14"/>
      <c r="P270" s="14"/>
      <c r="Q270" s="77"/>
      <c r="R270" s="14"/>
      <c r="S270" s="77"/>
      <c r="T270" s="77"/>
      <c r="U270" s="469"/>
      <c r="V270" s="14"/>
      <c r="W270" s="14"/>
      <c r="X270" s="77"/>
      <c r="Y270" s="14"/>
      <c r="Z270" s="14"/>
      <c r="AA270" s="68"/>
      <c r="AB270" s="77"/>
      <c r="AC270" s="14"/>
      <c r="AD270" s="14"/>
      <c r="AE270" s="68"/>
      <c r="AF270" s="14"/>
      <c r="AG270" s="14"/>
      <c r="AH270" s="14"/>
      <c r="AI270" s="14"/>
      <c r="AJ270" s="14"/>
      <c r="AK270" s="14"/>
      <c r="AL270" s="14"/>
      <c r="AM270" s="14"/>
      <c r="AN270" s="14"/>
    </row>
    <row r="271" spans="7:40">
      <c r="G271" s="68"/>
      <c r="H271" s="68"/>
      <c r="I271" s="68"/>
      <c r="J271" s="14"/>
      <c r="K271" s="14"/>
      <c r="L271" s="14"/>
      <c r="M271" s="14"/>
      <c r="N271" s="14"/>
      <c r="O271" s="14"/>
      <c r="P271" s="14"/>
      <c r="Q271" s="77"/>
      <c r="R271" s="14"/>
      <c r="S271" s="77"/>
      <c r="T271" s="77"/>
      <c r="U271" s="469"/>
      <c r="V271" s="14"/>
      <c r="W271" s="14"/>
      <c r="X271" s="77"/>
      <c r="Y271" s="14"/>
      <c r="Z271" s="14"/>
      <c r="AA271" s="68"/>
      <c r="AB271" s="77"/>
      <c r="AC271" s="14"/>
      <c r="AD271" s="14"/>
      <c r="AE271" s="68"/>
      <c r="AF271" s="14"/>
      <c r="AG271" s="14"/>
      <c r="AH271" s="14"/>
      <c r="AI271" s="14"/>
      <c r="AJ271" s="14"/>
      <c r="AK271" s="14"/>
      <c r="AL271" s="14"/>
      <c r="AM271" s="14"/>
      <c r="AN271" s="14"/>
    </row>
    <row r="272" spans="7:40">
      <c r="G272" s="68"/>
      <c r="H272" s="68"/>
      <c r="I272" s="68"/>
      <c r="J272" s="14"/>
      <c r="K272" s="14"/>
      <c r="L272" s="14"/>
      <c r="M272" s="14"/>
      <c r="N272" s="14"/>
      <c r="O272" s="14"/>
      <c r="P272" s="14"/>
      <c r="Q272" s="77"/>
      <c r="R272" s="14"/>
      <c r="S272" s="77"/>
      <c r="T272" s="77"/>
      <c r="U272" s="469"/>
      <c r="V272" s="14"/>
      <c r="W272" s="14"/>
      <c r="X272" s="77"/>
      <c r="Y272" s="14"/>
      <c r="Z272" s="14"/>
      <c r="AA272" s="68"/>
      <c r="AB272" s="77"/>
      <c r="AC272" s="14"/>
      <c r="AD272" s="14"/>
      <c r="AE272" s="68"/>
      <c r="AF272" s="14"/>
      <c r="AG272" s="14"/>
      <c r="AH272" s="14"/>
      <c r="AI272" s="14"/>
      <c r="AJ272" s="14"/>
      <c r="AK272" s="14"/>
      <c r="AL272" s="14"/>
      <c r="AM272" s="14"/>
      <c r="AN272" s="14"/>
    </row>
    <row r="273" spans="7:40">
      <c r="G273" s="68"/>
      <c r="H273" s="68"/>
      <c r="I273" s="68"/>
      <c r="J273" s="14"/>
      <c r="K273" s="14"/>
      <c r="L273" s="14"/>
      <c r="M273" s="14"/>
      <c r="N273" s="14"/>
      <c r="O273" s="14"/>
      <c r="P273" s="14"/>
      <c r="Q273" s="77"/>
      <c r="R273" s="14"/>
      <c r="S273" s="77"/>
      <c r="T273" s="77"/>
      <c r="U273" s="469"/>
      <c r="V273" s="14"/>
      <c r="W273" s="14"/>
      <c r="X273" s="77"/>
      <c r="Y273" s="14"/>
      <c r="Z273" s="14"/>
      <c r="AA273" s="68"/>
      <c r="AB273" s="77"/>
      <c r="AC273" s="14"/>
      <c r="AD273" s="14"/>
      <c r="AE273" s="68"/>
      <c r="AF273" s="14"/>
      <c r="AG273" s="14"/>
      <c r="AH273" s="14"/>
      <c r="AI273" s="14"/>
      <c r="AJ273" s="14"/>
      <c r="AK273" s="14"/>
      <c r="AL273" s="14"/>
      <c r="AM273" s="14"/>
      <c r="AN273" s="14"/>
    </row>
    <row r="274" spans="7:40">
      <c r="G274" s="68"/>
      <c r="H274" s="68"/>
      <c r="I274" s="68"/>
      <c r="J274" s="14"/>
      <c r="K274" s="14"/>
      <c r="L274" s="14"/>
      <c r="M274" s="14"/>
      <c r="N274" s="14"/>
      <c r="O274" s="14"/>
      <c r="P274" s="14"/>
      <c r="Q274" s="77"/>
      <c r="R274" s="14"/>
      <c r="S274" s="77"/>
      <c r="T274" s="77"/>
      <c r="U274" s="469"/>
      <c r="V274" s="14"/>
      <c r="W274" s="14"/>
      <c r="X274" s="77"/>
      <c r="Y274" s="14"/>
      <c r="Z274" s="14"/>
      <c r="AA274" s="68"/>
      <c r="AB274" s="77"/>
      <c r="AC274" s="14"/>
      <c r="AD274" s="14"/>
      <c r="AE274" s="68"/>
      <c r="AF274" s="14"/>
      <c r="AG274" s="14"/>
      <c r="AH274" s="14"/>
      <c r="AI274" s="14"/>
      <c r="AJ274" s="14"/>
      <c r="AK274" s="14"/>
      <c r="AL274" s="14"/>
      <c r="AM274" s="14"/>
      <c r="AN274" s="14"/>
    </row>
    <row r="275" spans="7:40">
      <c r="G275" s="68"/>
      <c r="H275" s="68"/>
      <c r="I275" s="68"/>
      <c r="J275" s="14"/>
      <c r="K275" s="14"/>
      <c r="L275" s="14"/>
      <c r="M275" s="14"/>
      <c r="N275" s="14"/>
      <c r="O275" s="14"/>
      <c r="P275" s="14"/>
      <c r="Q275" s="77"/>
      <c r="R275" s="14"/>
      <c r="S275" s="77"/>
      <c r="T275" s="77"/>
      <c r="U275" s="469"/>
      <c r="V275" s="14"/>
      <c r="W275" s="14"/>
      <c r="X275" s="77"/>
      <c r="Y275" s="14"/>
      <c r="Z275" s="14"/>
      <c r="AA275" s="68"/>
      <c r="AB275" s="77"/>
      <c r="AC275" s="14"/>
      <c r="AD275" s="14"/>
      <c r="AE275" s="68"/>
      <c r="AF275" s="14"/>
      <c r="AG275" s="14"/>
      <c r="AH275" s="14"/>
      <c r="AI275" s="14"/>
      <c r="AJ275" s="14"/>
      <c r="AK275" s="14"/>
      <c r="AL275" s="14"/>
      <c r="AM275" s="14"/>
      <c r="AN275" s="14"/>
    </row>
    <row r="276" spans="7:40">
      <c r="G276" s="68"/>
      <c r="H276" s="68"/>
      <c r="I276" s="68"/>
      <c r="J276" s="14"/>
      <c r="K276" s="14"/>
      <c r="L276" s="14"/>
      <c r="M276" s="14"/>
      <c r="N276" s="14"/>
      <c r="O276" s="14"/>
      <c r="P276" s="14"/>
      <c r="Q276" s="77"/>
      <c r="R276" s="14"/>
      <c r="S276" s="77"/>
      <c r="T276" s="77"/>
      <c r="U276" s="469"/>
      <c r="V276" s="14"/>
      <c r="W276" s="14"/>
      <c r="X276" s="77"/>
      <c r="Y276" s="14"/>
      <c r="Z276" s="14"/>
      <c r="AA276" s="68"/>
      <c r="AB276" s="77"/>
      <c r="AC276" s="14"/>
      <c r="AD276" s="14"/>
      <c r="AE276" s="68"/>
      <c r="AF276" s="14"/>
      <c r="AG276" s="14"/>
      <c r="AH276" s="14"/>
      <c r="AI276" s="14"/>
      <c r="AJ276" s="14"/>
      <c r="AK276" s="14"/>
      <c r="AL276" s="14"/>
      <c r="AM276" s="14"/>
      <c r="AN276" s="14"/>
    </row>
    <row r="277" spans="7:40">
      <c r="G277" s="68"/>
      <c r="H277" s="68"/>
      <c r="I277" s="68"/>
      <c r="J277" s="14"/>
      <c r="K277" s="14"/>
      <c r="L277" s="14"/>
      <c r="M277" s="14"/>
      <c r="N277" s="14"/>
      <c r="O277" s="14"/>
      <c r="P277" s="14"/>
      <c r="Q277" s="77"/>
      <c r="R277" s="14"/>
      <c r="S277" s="77"/>
      <c r="T277" s="77"/>
      <c r="U277" s="469"/>
      <c r="V277" s="14"/>
      <c r="W277" s="14"/>
      <c r="X277" s="77"/>
      <c r="Y277" s="14"/>
      <c r="Z277" s="14"/>
      <c r="AA277" s="68"/>
      <c r="AB277" s="77"/>
      <c r="AC277" s="14"/>
      <c r="AD277" s="14"/>
      <c r="AE277" s="68"/>
      <c r="AF277" s="14"/>
      <c r="AG277" s="14"/>
      <c r="AH277" s="14"/>
      <c r="AI277" s="14"/>
      <c r="AJ277" s="14"/>
      <c r="AK277" s="14"/>
      <c r="AL277" s="14"/>
      <c r="AM277" s="14"/>
      <c r="AN277" s="14"/>
    </row>
    <row r="278" spans="7:40">
      <c r="G278" s="68"/>
      <c r="H278" s="68"/>
      <c r="I278" s="68"/>
      <c r="J278" s="14"/>
      <c r="K278" s="14"/>
      <c r="L278" s="14"/>
      <c r="M278" s="14"/>
      <c r="N278" s="14"/>
      <c r="O278" s="14"/>
      <c r="P278" s="14"/>
      <c r="Q278" s="77"/>
      <c r="R278" s="14"/>
      <c r="S278" s="77"/>
      <c r="T278" s="77"/>
      <c r="U278" s="469"/>
      <c r="V278" s="14"/>
      <c r="W278" s="14"/>
      <c r="X278" s="77"/>
      <c r="Y278" s="14"/>
      <c r="Z278" s="14"/>
      <c r="AA278" s="68"/>
      <c r="AB278" s="77"/>
      <c r="AC278" s="14"/>
      <c r="AD278" s="14"/>
      <c r="AE278" s="68"/>
      <c r="AF278" s="14"/>
      <c r="AG278" s="14"/>
      <c r="AH278" s="14"/>
      <c r="AI278" s="14"/>
      <c r="AJ278" s="14"/>
      <c r="AK278" s="14"/>
      <c r="AL278" s="14"/>
      <c r="AM278" s="14"/>
      <c r="AN278" s="14"/>
    </row>
    <row r="279" spans="7:40">
      <c r="G279" s="68"/>
      <c r="H279" s="68"/>
      <c r="I279" s="68"/>
      <c r="J279" s="14"/>
      <c r="K279" s="14"/>
      <c r="L279" s="14"/>
      <c r="M279" s="14"/>
      <c r="N279" s="14"/>
      <c r="O279" s="14"/>
      <c r="P279" s="14"/>
      <c r="Q279" s="77"/>
      <c r="R279" s="14"/>
      <c r="S279" s="77"/>
      <c r="T279" s="77"/>
      <c r="U279" s="469"/>
      <c r="V279" s="14"/>
      <c r="W279" s="14"/>
      <c r="X279" s="77"/>
      <c r="Y279" s="14"/>
      <c r="Z279" s="14"/>
      <c r="AA279" s="68"/>
      <c r="AB279" s="77"/>
      <c r="AC279" s="14"/>
      <c r="AD279" s="14"/>
      <c r="AE279" s="68"/>
      <c r="AF279" s="14"/>
      <c r="AG279" s="14"/>
      <c r="AH279" s="14"/>
      <c r="AI279" s="14"/>
      <c r="AJ279" s="14"/>
      <c r="AK279" s="14"/>
      <c r="AL279" s="14"/>
      <c r="AM279" s="14"/>
      <c r="AN279" s="14"/>
    </row>
    <row r="280" spans="7:40">
      <c r="G280" s="68"/>
      <c r="H280" s="68"/>
      <c r="I280" s="68"/>
      <c r="J280" s="14"/>
      <c r="K280" s="14"/>
      <c r="L280" s="14"/>
      <c r="M280" s="14"/>
      <c r="N280" s="14"/>
      <c r="O280" s="14"/>
      <c r="P280" s="14"/>
      <c r="Q280" s="77"/>
      <c r="R280" s="14"/>
      <c r="S280" s="77"/>
      <c r="T280" s="77"/>
      <c r="U280" s="469"/>
      <c r="V280" s="14"/>
      <c r="W280" s="14"/>
      <c r="X280" s="77"/>
      <c r="Y280" s="14"/>
      <c r="Z280" s="14"/>
      <c r="AA280" s="68"/>
      <c r="AB280" s="77"/>
      <c r="AC280" s="14"/>
      <c r="AD280" s="14"/>
      <c r="AE280" s="68"/>
      <c r="AF280" s="14"/>
      <c r="AG280" s="14"/>
      <c r="AH280" s="14"/>
      <c r="AI280" s="14"/>
      <c r="AJ280" s="14"/>
      <c r="AK280" s="14"/>
      <c r="AL280" s="14"/>
      <c r="AM280" s="14"/>
      <c r="AN280" s="14"/>
    </row>
    <row r="281" spans="7:40">
      <c r="G281" s="68"/>
      <c r="H281" s="68"/>
      <c r="I281" s="68"/>
      <c r="J281" s="14"/>
      <c r="K281" s="14"/>
      <c r="L281" s="14"/>
      <c r="M281" s="14"/>
      <c r="N281" s="14"/>
      <c r="O281" s="14"/>
      <c r="P281" s="14"/>
      <c r="Q281" s="77"/>
      <c r="R281" s="14"/>
      <c r="S281" s="77"/>
      <c r="T281" s="77"/>
      <c r="U281" s="469"/>
      <c r="V281" s="14"/>
      <c r="W281" s="14"/>
      <c r="X281" s="77"/>
      <c r="Y281" s="14"/>
      <c r="Z281" s="14"/>
      <c r="AA281" s="68"/>
      <c r="AB281" s="77"/>
      <c r="AC281" s="14"/>
      <c r="AD281" s="14"/>
      <c r="AE281" s="68"/>
      <c r="AF281" s="14"/>
      <c r="AG281" s="14"/>
      <c r="AH281" s="14"/>
      <c r="AI281" s="14"/>
      <c r="AJ281" s="14"/>
      <c r="AK281" s="14"/>
      <c r="AL281" s="14"/>
      <c r="AM281" s="14"/>
      <c r="AN281" s="14"/>
    </row>
    <row r="282" spans="7:40">
      <c r="G282" s="68"/>
      <c r="H282" s="68"/>
      <c r="I282" s="68"/>
      <c r="J282" s="14"/>
      <c r="K282" s="14"/>
      <c r="L282" s="14"/>
      <c r="M282" s="14"/>
      <c r="N282" s="14"/>
      <c r="O282" s="14"/>
      <c r="P282" s="14"/>
      <c r="Q282" s="77"/>
      <c r="R282" s="14"/>
      <c r="S282" s="77"/>
      <c r="T282" s="77"/>
      <c r="U282" s="469"/>
      <c r="V282" s="14"/>
      <c r="W282" s="14"/>
      <c r="X282" s="77"/>
      <c r="Y282" s="14"/>
      <c r="Z282" s="14"/>
      <c r="AA282" s="68"/>
      <c r="AB282" s="77"/>
      <c r="AC282" s="14"/>
      <c r="AD282" s="14"/>
      <c r="AE282" s="68"/>
      <c r="AF282" s="14"/>
      <c r="AG282" s="14"/>
      <c r="AH282" s="14"/>
      <c r="AI282" s="14"/>
      <c r="AJ282" s="14"/>
      <c r="AK282" s="14"/>
      <c r="AL282" s="14"/>
      <c r="AM282" s="14"/>
      <c r="AN282" s="14"/>
    </row>
    <row r="283" spans="7:40">
      <c r="G283" s="68"/>
      <c r="H283" s="68"/>
      <c r="I283" s="68"/>
      <c r="J283" s="14"/>
      <c r="K283" s="14"/>
      <c r="L283" s="14"/>
      <c r="M283" s="14"/>
      <c r="N283" s="14"/>
      <c r="O283" s="14"/>
      <c r="P283" s="14"/>
      <c r="Q283" s="77"/>
      <c r="R283" s="14"/>
      <c r="S283" s="77"/>
      <c r="T283" s="77"/>
      <c r="U283" s="469"/>
      <c r="V283" s="14"/>
      <c r="W283" s="14"/>
      <c r="X283" s="77"/>
      <c r="Y283" s="14"/>
      <c r="Z283" s="14"/>
      <c r="AA283" s="68"/>
      <c r="AB283" s="77"/>
      <c r="AC283" s="14"/>
      <c r="AD283" s="14"/>
      <c r="AE283" s="68"/>
      <c r="AF283" s="14"/>
      <c r="AG283" s="14"/>
      <c r="AH283" s="14"/>
      <c r="AI283" s="14"/>
      <c r="AJ283" s="14"/>
      <c r="AK283" s="14"/>
      <c r="AL283" s="14"/>
      <c r="AM283" s="14"/>
      <c r="AN283" s="14"/>
    </row>
    <row r="284" spans="7:40">
      <c r="G284" s="68"/>
      <c r="H284" s="68"/>
      <c r="I284" s="68"/>
      <c r="J284" s="14"/>
      <c r="K284" s="14"/>
      <c r="L284" s="14"/>
      <c r="M284" s="14"/>
      <c r="N284" s="14"/>
      <c r="O284" s="14"/>
      <c r="P284" s="14"/>
      <c r="Q284" s="77"/>
      <c r="R284" s="14"/>
      <c r="S284" s="77"/>
      <c r="T284" s="77"/>
      <c r="U284" s="469"/>
      <c r="V284" s="14"/>
      <c r="W284" s="14"/>
      <c r="X284" s="77"/>
      <c r="Y284" s="14"/>
      <c r="Z284" s="14"/>
      <c r="AA284" s="68"/>
      <c r="AB284" s="77"/>
      <c r="AC284" s="14"/>
      <c r="AD284" s="14"/>
      <c r="AE284" s="68"/>
      <c r="AF284" s="14"/>
      <c r="AG284" s="14"/>
      <c r="AH284" s="14"/>
      <c r="AI284" s="14"/>
      <c r="AJ284" s="14"/>
      <c r="AK284" s="14"/>
      <c r="AL284" s="14"/>
      <c r="AM284" s="14"/>
      <c r="AN284" s="14"/>
    </row>
    <row r="285" spans="7:40">
      <c r="G285" s="68"/>
      <c r="H285" s="68"/>
      <c r="I285" s="68"/>
      <c r="J285" s="14"/>
      <c r="K285" s="14"/>
      <c r="L285" s="14"/>
      <c r="M285" s="14"/>
      <c r="N285" s="14"/>
      <c r="O285" s="14"/>
      <c r="P285" s="14"/>
      <c r="Q285" s="77"/>
      <c r="R285" s="14"/>
      <c r="S285" s="77"/>
      <c r="T285" s="77"/>
      <c r="U285" s="469"/>
      <c r="V285" s="14"/>
      <c r="W285" s="14"/>
      <c r="X285" s="77"/>
      <c r="Y285" s="14"/>
      <c r="Z285" s="14"/>
      <c r="AA285" s="68"/>
      <c r="AB285" s="77"/>
      <c r="AC285" s="14"/>
      <c r="AD285" s="14"/>
      <c r="AE285" s="68"/>
      <c r="AF285" s="14"/>
      <c r="AG285" s="14"/>
      <c r="AH285" s="14"/>
      <c r="AI285" s="14"/>
      <c r="AJ285" s="14"/>
      <c r="AK285" s="14"/>
      <c r="AL285" s="14"/>
      <c r="AM285" s="14"/>
      <c r="AN285" s="14"/>
    </row>
    <row r="286" spans="7:40">
      <c r="G286" s="68"/>
      <c r="H286" s="68"/>
      <c r="I286" s="68"/>
      <c r="J286" s="14"/>
      <c r="K286" s="14"/>
      <c r="L286" s="14"/>
      <c r="M286" s="14"/>
      <c r="N286" s="14"/>
      <c r="O286" s="14"/>
      <c r="P286" s="14"/>
      <c r="Q286" s="77"/>
      <c r="R286" s="14"/>
      <c r="S286" s="77"/>
      <c r="T286" s="77"/>
      <c r="U286" s="469"/>
      <c r="V286" s="14"/>
      <c r="W286" s="14"/>
      <c r="X286" s="77"/>
      <c r="Y286" s="14"/>
      <c r="Z286" s="14"/>
      <c r="AA286" s="68"/>
      <c r="AB286" s="77"/>
      <c r="AC286" s="14"/>
      <c r="AD286" s="14"/>
      <c r="AE286" s="68"/>
      <c r="AF286" s="14"/>
      <c r="AG286" s="14"/>
      <c r="AH286" s="14"/>
      <c r="AI286" s="14"/>
      <c r="AJ286" s="14"/>
      <c r="AK286" s="14"/>
      <c r="AL286" s="14"/>
      <c r="AM286" s="14"/>
      <c r="AN286" s="14"/>
    </row>
    <row r="287" spans="7:40">
      <c r="G287" s="68"/>
      <c r="H287" s="68"/>
      <c r="I287" s="68"/>
      <c r="J287" s="14"/>
      <c r="K287" s="14"/>
      <c r="L287" s="14"/>
      <c r="M287" s="14"/>
      <c r="N287" s="14"/>
      <c r="O287" s="14"/>
      <c r="P287" s="14"/>
      <c r="Q287" s="77"/>
      <c r="R287" s="14"/>
      <c r="S287" s="77"/>
      <c r="T287" s="77"/>
      <c r="U287" s="469"/>
      <c r="V287" s="14"/>
      <c r="W287" s="14"/>
      <c r="X287" s="77"/>
      <c r="Y287" s="14"/>
      <c r="Z287" s="14"/>
      <c r="AA287" s="68"/>
      <c r="AB287" s="77"/>
      <c r="AC287" s="14"/>
      <c r="AD287" s="14"/>
      <c r="AE287" s="68"/>
      <c r="AF287" s="14"/>
      <c r="AG287" s="14"/>
      <c r="AH287" s="14"/>
      <c r="AI287" s="14"/>
      <c r="AJ287" s="14"/>
      <c r="AK287" s="14"/>
      <c r="AL287" s="14"/>
      <c r="AM287" s="14"/>
      <c r="AN287" s="14"/>
    </row>
    <row r="288" spans="7:40">
      <c r="G288" s="68"/>
      <c r="H288" s="68"/>
      <c r="I288" s="68"/>
      <c r="J288" s="14"/>
      <c r="K288" s="14"/>
      <c r="L288" s="14"/>
      <c r="M288" s="14"/>
      <c r="N288" s="14"/>
      <c r="O288" s="14"/>
      <c r="P288" s="14"/>
      <c r="Q288" s="77"/>
      <c r="R288" s="14"/>
      <c r="S288" s="77"/>
      <c r="T288" s="77"/>
      <c r="U288" s="469"/>
      <c r="V288" s="14"/>
      <c r="W288" s="14"/>
      <c r="X288" s="77"/>
      <c r="Y288" s="14"/>
      <c r="Z288" s="14"/>
      <c r="AA288" s="68"/>
      <c r="AB288" s="77"/>
      <c r="AC288" s="14"/>
      <c r="AD288" s="14"/>
      <c r="AE288" s="68"/>
      <c r="AF288" s="14"/>
      <c r="AG288" s="14"/>
      <c r="AH288" s="14"/>
      <c r="AI288" s="14"/>
      <c r="AJ288" s="14"/>
      <c r="AK288" s="14"/>
      <c r="AL288" s="14"/>
      <c r="AM288" s="14"/>
      <c r="AN288" s="14"/>
    </row>
    <row r="289" spans="1:40">
      <c r="G289" s="68"/>
      <c r="H289" s="68"/>
      <c r="I289" s="68"/>
      <c r="J289" s="14"/>
      <c r="K289" s="14"/>
      <c r="L289" s="14"/>
      <c r="M289" s="14"/>
      <c r="N289" s="14"/>
      <c r="O289" s="14"/>
      <c r="P289" s="14"/>
      <c r="Q289" s="77"/>
      <c r="R289" s="14"/>
      <c r="S289" s="77"/>
      <c r="T289" s="77"/>
      <c r="U289" s="469"/>
      <c r="V289" s="14"/>
      <c r="W289" s="14"/>
      <c r="X289" s="77"/>
      <c r="Y289" s="14"/>
      <c r="Z289" s="14"/>
      <c r="AA289" s="68"/>
      <c r="AB289" s="77"/>
      <c r="AC289" s="14"/>
      <c r="AD289" s="14"/>
      <c r="AE289" s="68"/>
      <c r="AF289" s="14"/>
      <c r="AG289" s="14"/>
      <c r="AH289" s="14"/>
      <c r="AI289" s="14"/>
      <c r="AJ289" s="14"/>
      <c r="AK289" s="14"/>
      <c r="AL289" s="14"/>
      <c r="AM289" s="14"/>
      <c r="AN289" s="14"/>
    </row>
    <row r="290" spans="1:40">
      <c r="G290" s="68"/>
      <c r="H290" s="68"/>
      <c r="I290" s="68"/>
      <c r="J290" s="14"/>
      <c r="K290" s="14"/>
      <c r="L290" s="14"/>
      <c r="M290" s="14"/>
      <c r="N290" s="14"/>
      <c r="O290" s="14"/>
      <c r="P290" s="14"/>
      <c r="Q290" s="77"/>
      <c r="R290" s="14"/>
      <c r="S290" s="77"/>
      <c r="T290" s="77"/>
      <c r="U290" s="469"/>
      <c r="V290" s="14"/>
      <c r="W290" s="14"/>
      <c r="X290" s="77"/>
      <c r="Y290" s="14"/>
      <c r="Z290" s="14"/>
      <c r="AA290" s="68"/>
      <c r="AB290" s="77"/>
      <c r="AC290" s="14"/>
      <c r="AD290" s="14"/>
      <c r="AE290" s="68"/>
      <c r="AF290" s="14"/>
      <c r="AG290" s="14"/>
      <c r="AH290" s="14"/>
      <c r="AI290" s="14"/>
      <c r="AJ290" s="14"/>
      <c r="AK290" s="14"/>
      <c r="AL290" s="14"/>
      <c r="AM290" s="14"/>
      <c r="AN290" s="14"/>
    </row>
    <row r="291" spans="1:40">
      <c r="G291" s="68"/>
      <c r="H291" s="68"/>
      <c r="I291" s="68"/>
      <c r="J291" s="14"/>
      <c r="K291" s="14"/>
      <c r="L291" s="14"/>
      <c r="M291" s="14"/>
      <c r="N291" s="14"/>
      <c r="O291" s="14"/>
      <c r="P291" s="14"/>
      <c r="Q291" s="77"/>
      <c r="R291" s="14"/>
      <c r="S291" s="77"/>
      <c r="T291" s="77"/>
      <c r="U291" s="469"/>
      <c r="V291" s="14"/>
      <c r="W291" s="14"/>
      <c r="X291" s="77"/>
      <c r="Y291" s="14"/>
      <c r="Z291" s="14"/>
      <c r="AA291" s="68"/>
      <c r="AB291" s="77"/>
      <c r="AC291" s="14"/>
      <c r="AD291" s="14"/>
      <c r="AE291" s="68"/>
      <c r="AF291" s="14"/>
      <c r="AG291" s="14"/>
      <c r="AH291" s="14"/>
      <c r="AI291" s="14"/>
      <c r="AJ291" s="14"/>
      <c r="AK291" s="14"/>
      <c r="AL291" s="14"/>
      <c r="AM291" s="14"/>
      <c r="AN291" s="14"/>
    </row>
    <row r="292" spans="1:40">
      <c r="G292" s="68"/>
      <c r="H292" s="68"/>
      <c r="I292" s="68"/>
      <c r="J292" s="14"/>
      <c r="K292" s="14"/>
      <c r="L292" s="14"/>
      <c r="M292" s="14"/>
      <c r="N292" s="14"/>
      <c r="O292" s="14"/>
      <c r="P292" s="14"/>
      <c r="Q292" s="77"/>
      <c r="R292" s="14"/>
      <c r="S292" s="77"/>
      <c r="T292" s="77"/>
      <c r="U292" s="469"/>
      <c r="V292" s="14"/>
      <c r="W292" s="14"/>
      <c r="X292" s="77"/>
      <c r="Y292" s="14"/>
      <c r="Z292" s="14"/>
      <c r="AA292" s="68"/>
      <c r="AB292" s="77"/>
      <c r="AC292" s="14"/>
      <c r="AD292" s="14"/>
      <c r="AE292" s="68"/>
      <c r="AF292" s="14"/>
      <c r="AG292" s="14"/>
      <c r="AH292" s="14"/>
      <c r="AI292" s="14"/>
      <c r="AJ292" s="14"/>
      <c r="AK292" s="14"/>
      <c r="AL292" s="14"/>
      <c r="AM292" s="14"/>
      <c r="AN292" s="14"/>
    </row>
    <row r="293" spans="1:40">
      <c r="G293" s="68"/>
      <c r="H293" s="68"/>
      <c r="I293" s="68"/>
      <c r="J293" s="14"/>
      <c r="K293" s="14"/>
      <c r="L293" s="14"/>
      <c r="M293" s="14"/>
      <c r="N293" s="14"/>
      <c r="O293" s="14"/>
      <c r="P293" s="14"/>
      <c r="Q293" s="77"/>
      <c r="R293" s="14"/>
      <c r="S293" s="77"/>
      <c r="T293" s="77"/>
      <c r="U293" s="469"/>
      <c r="V293" s="14"/>
      <c r="W293" s="14"/>
      <c r="X293" s="77"/>
      <c r="Y293" s="14"/>
      <c r="Z293" s="14"/>
      <c r="AA293" s="68"/>
      <c r="AB293" s="77"/>
      <c r="AC293" s="14"/>
      <c r="AD293" s="14"/>
      <c r="AE293" s="68"/>
      <c r="AF293" s="14"/>
      <c r="AG293" s="14"/>
      <c r="AH293" s="14"/>
      <c r="AI293" s="14"/>
      <c r="AJ293" s="14"/>
      <c r="AK293" s="14"/>
      <c r="AL293" s="14"/>
      <c r="AM293" s="14"/>
      <c r="AN293" s="14"/>
    </row>
    <row r="294" spans="1:40">
      <c r="G294" s="68"/>
      <c r="H294" s="68"/>
      <c r="I294" s="68"/>
      <c r="J294" s="14"/>
      <c r="K294" s="14"/>
      <c r="L294" s="14"/>
      <c r="M294" s="14"/>
      <c r="N294" s="14"/>
      <c r="O294" s="14"/>
      <c r="P294" s="14"/>
      <c r="Q294" s="77"/>
      <c r="R294" s="14"/>
      <c r="S294" s="77"/>
      <c r="T294" s="77"/>
      <c r="U294" s="469"/>
      <c r="V294" s="14"/>
      <c r="W294" s="14"/>
      <c r="X294" s="77"/>
      <c r="Y294" s="14"/>
      <c r="Z294" s="14"/>
      <c r="AA294" s="68"/>
      <c r="AB294" s="77"/>
      <c r="AC294" s="14"/>
      <c r="AD294" s="14"/>
      <c r="AE294" s="68"/>
      <c r="AF294" s="14"/>
      <c r="AG294" s="14"/>
      <c r="AH294" s="14"/>
      <c r="AI294" s="14"/>
      <c r="AJ294" s="14"/>
      <c r="AK294" s="14"/>
      <c r="AL294" s="14"/>
      <c r="AM294" s="14"/>
      <c r="AN294" s="14"/>
    </row>
    <row r="295" spans="1:40">
      <c r="G295" s="68"/>
      <c r="H295" s="68"/>
      <c r="I295" s="68"/>
      <c r="J295" s="14"/>
      <c r="K295" s="14"/>
      <c r="L295" s="14"/>
      <c r="M295" s="14"/>
      <c r="N295" s="14"/>
      <c r="O295" s="14"/>
      <c r="P295" s="14"/>
      <c r="Q295" s="77"/>
      <c r="R295" s="14"/>
      <c r="S295" s="77"/>
      <c r="T295" s="77"/>
      <c r="U295" s="469"/>
      <c r="V295" s="14"/>
      <c r="W295" s="14"/>
      <c r="X295" s="77"/>
      <c r="Y295" s="14"/>
      <c r="Z295" s="14"/>
      <c r="AA295" s="68"/>
      <c r="AB295" s="77"/>
      <c r="AC295" s="14"/>
      <c r="AD295" s="14"/>
      <c r="AE295" s="68"/>
      <c r="AF295" s="14"/>
      <c r="AG295" s="14"/>
      <c r="AH295" s="14"/>
      <c r="AI295" s="14"/>
      <c r="AJ295" s="14"/>
      <c r="AK295" s="14"/>
      <c r="AL295" s="14"/>
      <c r="AM295" s="14"/>
      <c r="AN295" s="14"/>
    </row>
    <row r="296" spans="1:40">
      <c r="G296" s="68"/>
      <c r="H296" s="68"/>
      <c r="I296" s="68"/>
      <c r="J296" s="14"/>
      <c r="K296" s="14"/>
      <c r="L296" s="14"/>
      <c r="M296" s="14"/>
      <c r="N296" s="14"/>
      <c r="O296" s="14"/>
      <c r="P296" s="14"/>
      <c r="Q296" s="77"/>
      <c r="R296" s="14"/>
      <c r="S296" s="77"/>
      <c r="T296" s="77"/>
      <c r="U296" s="469"/>
      <c r="V296" s="14"/>
      <c r="W296" s="14"/>
      <c r="X296" s="77"/>
      <c r="Y296" s="14"/>
      <c r="Z296" s="14"/>
      <c r="AA296" s="68"/>
      <c r="AB296" s="77"/>
      <c r="AC296" s="14"/>
      <c r="AD296" s="14"/>
      <c r="AE296" s="68"/>
      <c r="AF296" s="14"/>
      <c r="AG296" s="14"/>
      <c r="AH296" s="14"/>
      <c r="AI296" s="14"/>
      <c r="AJ296" s="14"/>
      <c r="AK296" s="14"/>
      <c r="AL296" s="14"/>
      <c r="AM296" s="14"/>
      <c r="AN296" s="14"/>
    </row>
    <row r="297" spans="1:40">
      <c r="G297" s="68"/>
      <c r="H297" s="68"/>
      <c r="I297" s="68"/>
      <c r="J297" s="14"/>
      <c r="K297" s="14"/>
      <c r="L297" s="14"/>
      <c r="M297" s="14"/>
      <c r="N297" s="14"/>
      <c r="O297" s="14"/>
      <c r="P297" s="14"/>
      <c r="Q297" s="77"/>
      <c r="R297" s="14"/>
      <c r="S297" s="77"/>
      <c r="T297" s="77"/>
      <c r="U297" s="469"/>
      <c r="V297" s="14"/>
      <c r="W297" s="14"/>
      <c r="X297" s="77"/>
      <c r="Y297" s="14"/>
      <c r="Z297" s="14"/>
      <c r="AA297" s="68"/>
      <c r="AB297" s="77"/>
      <c r="AC297" s="14"/>
      <c r="AD297" s="14"/>
      <c r="AE297" s="68"/>
      <c r="AF297" s="14"/>
      <c r="AG297" s="14"/>
      <c r="AH297" s="14"/>
      <c r="AI297" s="14"/>
      <c r="AJ297" s="14"/>
      <c r="AK297" s="14"/>
      <c r="AL297" s="14"/>
      <c r="AM297" s="14"/>
      <c r="AN297" s="14"/>
    </row>
    <row r="298" spans="1:40">
      <c r="G298" s="68"/>
      <c r="H298" s="68"/>
      <c r="I298" s="68"/>
      <c r="J298" s="14"/>
      <c r="K298" s="14"/>
      <c r="L298" s="14"/>
      <c r="M298" s="14"/>
      <c r="N298" s="14"/>
      <c r="O298" s="14"/>
      <c r="P298" s="14"/>
      <c r="Q298" s="77"/>
      <c r="R298" s="14"/>
      <c r="S298" s="77"/>
      <c r="T298" s="77"/>
      <c r="U298" s="469"/>
      <c r="V298" s="14"/>
      <c r="W298" s="14"/>
      <c r="X298" s="77"/>
      <c r="Y298" s="14"/>
      <c r="Z298" s="14"/>
      <c r="AA298" s="68"/>
      <c r="AB298" s="77"/>
      <c r="AC298" s="14"/>
      <c r="AD298" s="14"/>
      <c r="AE298" s="68"/>
      <c r="AF298" s="14"/>
      <c r="AG298" s="14"/>
      <c r="AH298" s="14"/>
      <c r="AI298" s="14"/>
      <c r="AJ298" s="14"/>
      <c r="AK298" s="14"/>
      <c r="AL298" s="14"/>
      <c r="AM298" s="14"/>
      <c r="AN298" s="14"/>
    </row>
    <row r="299" spans="1:40">
      <c r="G299" s="68"/>
      <c r="H299" s="68"/>
      <c r="I299" s="68"/>
      <c r="J299" s="14"/>
      <c r="K299" s="14"/>
      <c r="L299" s="14"/>
      <c r="M299" s="14"/>
      <c r="N299" s="14"/>
      <c r="O299" s="14"/>
      <c r="P299" s="14"/>
      <c r="Q299" s="77"/>
      <c r="R299" s="14"/>
      <c r="S299" s="77"/>
      <c r="T299" s="77"/>
      <c r="U299" s="469"/>
      <c r="V299" s="14"/>
      <c r="W299" s="14"/>
      <c r="X299" s="77"/>
      <c r="Y299" s="14"/>
      <c r="Z299" s="14"/>
      <c r="AA299" s="68"/>
      <c r="AB299" s="77"/>
      <c r="AC299" s="14"/>
      <c r="AD299" s="14"/>
      <c r="AE299" s="68"/>
      <c r="AF299" s="14"/>
      <c r="AG299" s="14"/>
      <c r="AH299" s="14"/>
      <c r="AI299" s="14"/>
      <c r="AJ299" s="14"/>
      <c r="AK299" s="14"/>
      <c r="AL299" s="14"/>
      <c r="AM299" s="14"/>
      <c r="AN299" s="14"/>
    </row>
    <row r="300" spans="1:40">
      <c r="G300" s="68"/>
      <c r="H300" s="68"/>
      <c r="I300" s="68"/>
      <c r="J300" s="14"/>
      <c r="K300" s="14"/>
      <c r="L300" s="14"/>
      <c r="M300" s="14"/>
      <c r="N300" s="14"/>
      <c r="O300" s="14"/>
      <c r="P300" s="14"/>
      <c r="Q300" s="77"/>
      <c r="R300" s="14"/>
      <c r="S300" s="77"/>
      <c r="T300" s="77"/>
      <c r="U300" s="469"/>
      <c r="V300" s="14"/>
      <c r="W300" s="14"/>
      <c r="X300" s="77"/>
      <c r="Y300" s="14"/>
      <c r="Z300" s="14"/>
      <c r="AA300" s="68"/>
      <c r="AB300" s="77"/>
      <c r="AC300" s="14"/>
      <c r="AD300" s="14"/>
      <c r="AE300" s="68"/>
      <c r="AF300" s="14"/>
      <c r="AG300" s="14"/>
      <c r="AH300" s="14"/>
      <c r="AI300" s="14"/>
      <c r="AJ300" s="14"/>
      <c r="AK300" s="14"/>
      <c r="AL300" s="14"/>
      <c r="AM300" s="14"/>
      <c r="AN300" s="14"/>
    </row>
    <row r="301" spans="1:40">
      <c r="G301" s="68"/>
      <c r="H301" s="68"/>
      <c r="I301" s="68"/>
      <c r="J301" s="14"/>
      <c r="K301" s="14"/>
      <c r="L301" s="14"/>
      <c r="M301" s="14"/>
      <c r="N301" s="14"/>
      <c r="O301" s="14"/>
      <c r="P301" s="14"/>
      <c r="Q301" s="77"/>
      <c r="R301" s="14"/>
      <c r="S301" s="77"/>
      <c r="T301" s="77"/>
      <c r="U301" s="469"/>
      <c r="V301" s="14"/>
      <c r="W301" s="14"/>
      <c r="X301" s="77"/>
      <c r="Y301" s="14"/>
      <c r="Z301" s="14"/>
      <c r="AA301" s="68"/>
      <c r="AB301" s="77"/>
      <c r="AC301" s="14"/>
      <c r="AD301" s="14"/>
      <c r="AE301" s="68"/>
      <c r="AF301" s="14"/>
      <c r="AG301" s="14"/>
      <c r="AH301" s="14"/>
      <c r="AI301" s="14"/>
      <c r="AJ301" s="14"/>
      <c r="AK301" s="14"/>
      <c r="AL301" s="14"/>
      <c r="AM301" s="14"/>
      <c r="AN301" s="14"/>
    </row>
    <row r="302" spans="1:40">
      <c r="G302" s="68"/>
      <c r="H302" s="68"/>
      <c r="I302" s="68"/>
      <c r="J302" s="14"/>
      <c r="K302" s="14"/>
      <c r="L302" s="14"/>
      <c r="M302" s="14"/>
      <c r="N302" s="14"/>
      <c r="O302" s="14"/>
      <c r="P302" s="14"/>
      <c r="Q302" s="77"/>
      <c r="R302" s="14"/>
      <c r="S302" s="77"/>
      <c r="T302" s="77"/>
      <c r="U302" s="469"/>
      <c r="V302" s="14"/>
      <c r="W302" s="14"/>
      <c r="X302" s="77"/>
      <c r="Y302" s="14"/>
      <c r="Z302" s="14"/>
      <c r="AA302" s="68"/>
      <c r="AB302" s="77"/>
      <c r="AC302" s="14"/>
      <c r="AD302" s="14"/>
      <c r="AE302" s="68"/>
      <c r="AF302" s="14"/>
      <c r="AG302" s="14"/>
      <c r="AH302" s="14"/>
      <c r="AI302" s="14"/>
      <c r="AJ302" s="14"/>
      <c r="AK302" s="14"/>
      <c r="AL302" s="14"/>
      <c r="AM302" s="14"/>
      <c r="AN302" s="14"/>
    </row>
    <row r="303" spans="1:40">
      <c r="G303" s="68"/>
      <c r="H303" s="68"/>
      <c r="I303" s="68"/>
      <c r="J303" s="14"/>
      <c r="K303" s="14"/>
      <c r="L303" s="14"/>
      <c r="M303" s="14"/>
      <c r="N303" s="14"/>
      <c r="O303" s="14"/>
      <c r="P303" s="14"/>
      <c r="Q303" s="77"/>
      <c r="R303" s="14"/>
      <c r="S303" s="77"/>
      <c r="T303" s="77"/>
      <c r="U303" s="469"/>
      <c r="V303" s="14"/>
      <c r="W303" s="14"/>
      <c r="X303" s="77"/>
      <c r="Y303" s="14"/>
      <c r="Z303" s="14"/>
      <c r="AA303" s="68"/>
      <c r="AB303" s="77"/>
      <c r="AC303" s="14"/>
      <c r="AD303" s="14"/>
      <c r="AE303" s="68"/>
      <c r="AF303" s="14"/>
      <c r="AG303" s="14"/>
      <c r="AH303" s="14"/>
      <c r="AI303" s="14"/>
      <c r="AJ303" s="14"/>
      <c r="AK303" s="14"/>
      <c r="AL303" s="14"/>
      <c r="AM303" s="14"/>
      <c r="AN303" s="14"/>
    </row>
    <row r="304" spans="1:40">
      <c r="A304" s="30"/>
      <c r="G304" s="68"/>
      <c r="H304" s="68"/>
      <c r="I304" s="68"/>
      <c r="J304" s="14"/>
      <c r="K304" s="14"/>
      <c r="L304" s="14"/>
      <c r="M304" s="14"/>
      <c r="N304" s="14"/>
      <c r="O304" s="14"/>
      <c r="P304" s="14"/>
      <c r="Q304" s="77"/>
      <c r="R304" s="14"/>
      <c r="S304" s="77"/>
      <c r="T304" s="77"/>
      <c r="U304" s="469"/>
      <c r="V304" s="14"/>
      <c r="W304" s="14"/>
      <c r="X304" s="77"/>
      <c r="Y304" s="14"/>
      <c r="Z304" s="14"/>
      <c r="AA304" s="68"/>
      <c r="AB304" s="77"/>
      <c r="AC304" s="14"/>
      <c r="AD304" s="14"/>
      <c r="AE304" s="68"/>
      <c r="AF304" s="14"/>
      <c r="AG304" s="14"/>
      <c r="AH304" s="14"/>
      <c r="AI304" s="14"/>
      <c r="AJ304" s="14"/>
      <c r="AK304" s="14"/>
      <c r="AL304" s="14"/>
      <c r="AM304" s="14"/>
      <c r="AN304" s="14"/>
    </row>
    <row r="305" spans="1:40">
      <c r="A305" s="34"/>
      <c r="B305" s="30"/>
      <c r="C305" s="30"/>
      <c r="D305" s="30"/>
      <c r="E305" s="30"/>
      <c r="F305" s="470"/>
      <c r="G305" s="71"/>
      <c r="H305" s="71"/>
      <c r="I305" s="71"/>
      <c r="J305" s="30"/>
      <c r="K305" s="30"/>
      <c r="L305" s="30"/>
      <c r="M305" s="14"/>
      <c r="N305" s="14"/>
      <c r="O305" s="14"/>
      <c r="P305" s="30"/>
      <c r="Q305" s="78"/>
      <c r="R305" s="30"/>
      <c r="S305" s="77"/>
      <c r="T305" s="77"/>
      <c r="U305" s="469"/>
      <c r="V305" s="14"/>
      <c r="W305" s="14"/>
      <c r="X305" s="77"/>
      <c r="Y305" s="14"/>
      <c r="Z305" s="14"/>
      <c r="AA305" s="68"/>
      <c r="AB305" s="77"/>
      <c r="AC305" s="14"/>
      <c r="AD305" s="14"/>
      <c r="AE305" s="68"/>
      <c r="AF305" s="14"/>
      <c r="AG305" s="14"/>
      <c r="AH305" s="14"/>
      <c r="AI305" s="14"/>
      <c r="AJ305" s="14"/>
      <c r="AK305" s="14"/>
      <c r="AL305" s="14"/>
      <c r="AM305" s="14"/>
      <c r="AN305" s="14"/>
    </row>
    <row r="306" spans="1:40">
      <c r="A306" s="34"/>
      <c r="B306" s="34"/>
      <c r="C306" s="34"/>
      <c r="D306" s="34"/>
      <c r="E306" s="34"/>
      <c r="F306" s="455"/>
      <c r="G306" s="72"/>
      <c r="H306" s="72"/>
      <c r="I306" s="72"/>
      <c r="J306" s="34"/>
      <c r="K306" s="34"/>
      <c r="L306" s="34"/>
      <c r="M306" s="14"/>
      <c r="N306" s="14"/>
      <c r="O306" s="14"/>
      <c r="P306" s="34"/>
      <c r="Q306" s="79"/>
      <c r="R306" s="34"/>
      <c r="S306" s="77"/>
      <c r="T306" s="77"/>
      <c r="U306" s="469"/>
      <c r="V306" s="14"/>
      <c r="W306" s="14"/>
      <c r="X306" s="77"/>
      <c r="Y306" s="14"/>
      <c r="Z306" s="14"/>
      <c r="AA306" s="68"/>
      <c r="AB306" s="77"/>
    </row>
    <row r="307" spans="1:40">
      <c r="A307" s="34"/>
      <c r="B307" s="34"/>
      <c r="C307" s="34"/>
      <c r="D307" s="34"/>
      <c r="E307" s="34"/>
      <c r="F307" s="455"/>
      <c r="G307" s="72"/>
      <c r="H307" s="72"/>
      <c r="I307" s="72"/>
      <c r="J307" s="34"/>
      <c r="K307" s="34"/>
      <c r="L307" s="34"/>
      <c r="M307" s="30"/>
      <c r="N307" s="30"/>
      <c r="O307" s="30"/>
      <c r="P307" s="34"/>
      <c r="Q307" s="79"/>
      <c r="R307" s="34"/>
      <c r="S307" s="78"/>
      <c r="T307" s="78"/>
      <c r="U307" s="470"/>
      <c r="V307" s="30"/>
      <c r="W307" s="30"/>
      <c r="X307" s="78"/>
      <c r="Y307" s="30"/>
      <c r="Z307" s="30"/>
    </row>
    <row r="308" spans="1:40">
      <c r="A308" s="34"/>
      <c r="B308" s="34"/>
      <c r="C308" s="34"/>
      <c r="D308" s="34"/>
      <c r="E308" s="34"/>
      <c r="F308" s="455"/>
      <c r="G308" s="72"/>
      <c r="H308" s="72"/>
      <c r="I308" s="72"/>
      <c r="J308" s="34"/>
      <c r="K308" s="34"/>
      <c r="L308" s="34"/>
      <c r="M308" s="34"/>
      <c r="N308" s="34"/>
      <c r="O308" s="34"/>
      <c r="P308" s="34"/>
      <c r="Q308" s="79"/>
      <c r="R308" s="34"/>
      <c r="S308" s="79"/>
      <c r="T308" s="79"/>
      <c r="U308" s="455"/>
      <c r="V308" s="34"/>
      <c r="W308" s="34"/>
      <c r="X308" s="79"/>
      <c r="Y308" s="34"/>
      <c r="Z308" s="34"/>
    </row>
    <row r="309" spans="1:40">
      <c r="A309" s="34"/>
      <c r="B309" s="34"/>
      <c r="C309" s="34"/>
      <c r="D309" s="34"/>
      <c r="E309" s="34"/>
      <c r="F309" s="455"/>
      <c r="G309" s="72"/>
      <c r="H309" s="72"/>
      <c r="I309" s="72"/>
      <c r="J309" s="34"/>
      <c r="K309" s="34"/>
      <c r="L309" s="34"/>
      <c r="M309" s="34"/>
      <c r="N309" s="34"/>
      <c r="O309" s="34"/>
      <c r="P309" s="34"/>
      <c r="Q309" s="79"/>
      <c r="R309" s="34"/>
      <c r="S309" s="79"/>
      <c r="T309" s="79"/>
      <c r="U309" s="455"/>
      <c r="V309" s="34"/>
      <c r="W309" s="34"/>
      <c r="X309" s="79"/>
      <c r="Y309" s="34"/>
      <c r="Z309" s="34"/>
    </row>
    <row r="310" spans="1:40">
      <c r="A310" s="34"/>
      <c r="B310" s="34"/>
      <c r="C310" s="34"/>
      <c r="D310" s="34"/>
      <c r="E310" s="34"/>
      <c r="F310" s="455"/>
      <c r="G310" s="72"/>
      <c r="H310" s="72"/>
      <c r="I310" s="72"/>
      <c r="J310" s="34"/>
      <c r="K310" s="34"/>
      <c r="L310" s="34"/>
      <c r="M310" s="34"/>
      <c r="N310" s="34"/>
      <c r="O310" s="34"/>
      <c r="P310" s="34"/>
      <c r="Q310" s="79"/>
      <c r="R310" s="34"/>
      <c r="S310" s="79"/>
      <c r="T310" s="79"/>
      <c r="U310" s="455"/>
      <c r="V310" s="34"/>
      <c r="W310" s="34"/>
      <c r="X310" s="79"/>
      <c r="Y310" s="34"/>
      <c r="Z310" s="34"/>
    </row>
    <row r="311" spans="1:40">
      <c r="A311" s="34"/>
      <c r="B311" s="34"/>
      <c r="C311" s="34"/>
      <c r="D311" s="34"/>
      <c r="E311" s="34"/>
      <c r="F311" s="455"/>
      <c r="G311" s="72"/>
      <c r="H311" s="72"/>
      <c r="I311" s="72"/>
      <c r="J311" s="34"/>
      <c r="K311" s="34"/>
      <c r="L311" s="34"/>
      <c r="M311" s="34"/>
      <c r="N311" s="34"/>
      <c r="O311" s="34"/>
      <c r="P311" s="34"/>
      <c r="Q311" s="79"/>
      <c r="R311" s="34"/>
      <c r="S311" s="79"/>
      <c r="T311" s="79"/>
      <c r="U311" s="455"/>
      <c r="V311" s="34"/>
      <c r="W311" s="34"/>
      <c r="X311" s="79"/>
      <c r="Y311" s="34"/>
      <c r="Z311" s="34"/>
    </row>
    <row r="312" spans="1:40">
      <c r="A312" s="34"/>
      <c r="B312" s="34"/>
      <c r="C312" s="34"/>
      <c r="D312" s="34"/>
      <c r="E312" s="34"/>
      <c r="F312" s="455"/>
      <c r="G312" s="72"/>
      <c r="H312" s="72"/>
      <c r="I312" s="72"/>
      <c r="J312" s="34"/>
      <c r="K312" s="34"/>
      <c r="L312" s="34"/>
      <c r="M312" s="34"/>
      <c r="N312" s="34"/>
      <c r="O312" s="34"/>
      <c r="P312" s="34"/>
      <c r="Q312" s="79"/>
      <c r="R312" s="34"/>
      <c r="S312" s="79"/>
      <c r="T312" s="79"/>
      <c r="U312" s="455"/>
      <c r="V312" s="34"/>
      <c r="W312" s="34"/>
      <c r="X312" s="79"/>
      <c r="Y312" s="34"/>
      <c r="Z312" s="34"/>
    </row>
    <row r="313" spans="1:40">
      <c r="A313" s="34"/>
      <c r="B313" s="34"/>
      <c r="C313" s="34"/>
      <c r="D313" s="34"/>
      <c r="E313" s="34"/>
      <c r="F313" s="455"/>
      <c r="G313" s="72"/>
      <c r="H313" s="72"/>
      <c r="I313" s="72"/>
      <c r="J313" s="34"/>
      <c r="K313" s="34"/>
      <c r="L313" s="34"/>
      <c r="M313" s="34"/>
      <c r="N313" s="34"/>
      <c r="O313" s="34"/>
      <c r="P313" s="34"/>
      <c r="Q313" s="79"/>
      <c r="R313" s="34"/>
      <c r="S313" s="79"/>
      <c r="T313" s="79"/>
      <c r="U313" s="455"/>
      <c r="V313" s="34"/>
      <c r="W313" s="34"/>
      <c r="X313" s="79"/>
      <c r="Y313" s="34"/>
      <c r="Z313" s="34"/>
    </row>
    <row r="314" spans="1:40">
      <c r="A314" s="34"/>
      <c r="B314" s="34"/>
      <c r="C314" s="34"/>
      <c r="D314" s="34"/>
      <c r="E314" s="34"/>
      <c r="F314" s="455"/>
      <c r="G314" s="72"/>
      <c r="H314" s="72"/>
      <c r="I314" s="72"/>
      <c r="J314" s="34"/>
      <c r="K314" s="34"/>
      <c r="L314" s="34"/>
      <c r="M314" s="34"/>
      <c r="N314" s="34"/>
      <c r="O314" s="34"/>
      <c r="P314" s="34"/>
      <c r="Q314" s="79"/>
      <c r="R314" s="34"/>
      <c r="S314" s="79"/>
      <c r="T314" s="79"/>
      <c r="U314" s="455"/>
      <c r="V314" s="34"/>
      <c r="W314" s="34"/>
      <c r="X314" s="79"/>
      <c r="Y314" s="34"/>
      <c r="Z314" s="34"/>
    </row>
    <row r="315" spans="1:40">
      <c r="A315" s="34"/>
      <c r="B315" s="34"/>
      <c r="C315" s="34"/>
      <c r="D315" s="34"/>
      <c r="E315" s="34"/>
      <c r="F315" s="455"/>
      <c r="G315" s="72"/>
      <c r="H315" s="72"/>
      <c r="I315" s="72"/>
      <c r="J315" s="34"/>
      <c r="K315" s="34"/>
      <c r="L315" s="34"/>
      <c r="M315" s="34"/>
      <c r="N315" s="34"/>
      <c r="O315" s="34"/>
      <c r="P315" s="34"/>
      <c r="Q315" s="79"/>
      <c r="R315" s="34"/>
      <c r="S315" s="79"/>
      <c r="T315" s="79"/>
      <c r="U315" s="455"/>
      <c r="V315" s="34"/>
      <c r="W315" s="34"/>
      <c r="X315" s="79"/>
      <c r="Y315" s="34"/>
      <c r="Z315" s="34"/>
    </row>
    <row r="316" spans="1:40">
      <c r="A316" s="34"/>
      <c r="B316" s="34"/>
      <c r="C316" s="34"/>
      <c r="D316" s="34"/>
      <c r="E316" s="34"/>
      <c r="F316" s="455"/>
      <c r="G316" s="72"/>
      <c r="H316" s="72"/>
      <c r="I316" s="72"/>
      <c r="J316" s="34"/>
      <c r="K316" s="34"/>
      <c r="L316" s="34"/>
      <c r="M316" s="34"/>
      <c r="N316" s="34"/>
      <c r="O316" s="34"/>
      <c r="P316" s="34"/>
      <c r="Q316" s="79"/>
      <c r="R316" s="34"/>
      <c r="S316" s="79"/>
      <c r="T316" s="79"/>
      <c r="U316" s="455"/>
      <c r="V316" s="34"/>
      <c r="W316" s="34"/>
      <c r="X316" s="79"/>
      <c r="Y316" s="34"/>
      <c r="Z316" s="34"/>
    </row>
    <row r="317" spans="1:40">
      <c r="A317" s="34"/>
      <c r="B317" s="34"/>
      <c r="C317" s="34"/>
      <c r="D317" s="34"/>
      <c r="E317" s="34"/>
      <c r="F317" s="455"/>
      <c r="G317" s="72"/>
      <c r="H317" s="72"/>
      <c r="I317" s="72"/>
      <c r="J317" s="34"/>
      <c r="K317" s="34"/>
      <c r="L317" s="34"/>
      <c r="M317" s="34"/>
      <c r="N317" s="34"/>
      <c r="O317" s="34"/>
      <c r="P317" s="34"/>
      <c r="Q317" s="79"/>
      <c r="R317" s="34"/>
      <c r="S317" s="79"/>
      <c r="T317" s="79"/>
      <c r="U317" s="455"/>
      <c r="V317" s="34"/>
      <c r="W317" s="34"/>
      <c r="X317" s="79"/>
      <c r="Y317" s="34"/>
      <c r="Z317" s="34"/>
    </row>
    <row r="318" spans="1:40">
      <c r="A318" s="34"/>
      <c r="B318" s="34"/>
      <c r="C318" s="34"/>
      <c r="D318" s="34"/>
      <c r="E318" s="34"/>
      <c r="F318" s="455"/>
      <c r="G318" s="72"/>
      <c r="H318" s="72"/>
      <c r="I318" s="72"/>
      <c r="J318" s="34"/>
      <c r="K318" s="34"/>
      <c r="L318" s="34"/>
      <c r="M318" s="34"/>
      <c r="N318" s="34"/>
      <c r="O318" s="34"/>
      <c r="P318" s="34"/>
      <c r="Q318" s="79"/>
      <c r="R318" s="34"/>
      <c r="S318" s="79"/>
      <c r="T318" s="79"/>
      <c r="U318" s="455"/>
      <c r="V318" s="34"/>
      <c r="W318" s="34"/>
      <c r="X318" s="79"/>
      <c r="Y318" s="34"/>
      <c r="Z318" s="34"/>
    </row>
    <row r="319" spans="1:40">
      <c r="A319" s="34"/>
      <c r="B319" s="34"/>
      <c r="C319" s="34"/>
      <c r="D319" s="34"/>
      <c r="E319" s="34"/>
      <c r="F319" s="455"/>
      <c r="G319" s="72"/>
      <c r="H319" s="72"/>
      <c r="I319" s="72"/>
      <c r="J319" s="34"/>
      <c r="K319" s="34"/>
      <c r="L319" s="34"/>
      <c r="M319" s="34"/>
      <c r="N319" s="34"/>
      <c r="O319" s="34"/>
      <c r="P319" s="34"/>
      <c r="Q319" s="79"/>
      <c r="R319" s="34"/>
      <c r="S319" s="79"/>
      <c r="T319" s="79"/>
      <c r="U319" s="455"/>
      <c r="V319" s="34"/>
      <c r="W319" s="34"/>
      <c r="X319" s="79"/>
      <c r="Y319" s="34"/>
      <c r="Z319" s="34"/>
    </row>
    <row r="320" spans="1:40">
      <c r="A320" s="34"/>
      <c r="B320" s="34"/>
      <c r="C320" s="34"/>
      <c r="D320" s="34"/>
      <c r="E320" s="34"/>
      <c r="F320" s="455"/>
      <c r="G320" s="72"/>
      <c r="H320" s="72"/>
      <c r="I320" s="72"/>
      <c r="J320" s="34"/>
      <c r="K320" s="34"/>
      <c r="L320" s="34"/>
      <c r="M320" s="34"/>
      <c r="N320" s="34"/>
      <c r="O320" s="34"/>
      <c r="P320" s="34"/>
      <c r="Q320" s="79"/>
      <c r="R320" s="34"/>
      <c r="S320" s="79"/>
      <c r="T320" s="79"/>
      <c r="U320" s="455"/>
      <c r="V320" s="34"/>
      <c r="W320" s="34"/>
      <c r="X320" s="79"/>
      <c r="Y320" s="34"/>
      <c r="Z320" s="34"/>
    </row>
    <row r="321" spans="1:26">
      <c r="A321" s="34"/>
      <c r="B321" s="34"/>
      <c r="C321" s="34"/>
      <c r="D321" s="34"/>
      <c r="E321" s="34"/>
      <c r="F321" s="455"/>
      <c r="G321" s="72"/>
      <c r="H321" s="72"/>
      <c r="I321" s="72"/>
      <c r="J321" s="34"/>
      <c r="K321" s="34"/>
      <c r="L321" s="34"/>
      <c r="M321" s="34"/>
      <c r="N321" s="34"/>
      <c r="O321" s="34"/>
      <c r="P321" s="34"/>
      <c r="Q321" s="79"/>
      <c r="R321" s="34"/>
      <c r="S321" s="79"/>
      <c r="T321" s="79"/>
      <c r="U321" s="455"/>
      <c r="V321" s="34"/>
      <c r="W321" s="34"/>
      <c r="X321" s="79"/>
      <c r="Y321" s="34"/>
      <c r="Z321" s="34"/>
    </row>
    <row r="322" spans="1:26">
      <c r="A322" s="34"/>
      <c r="B322" s="34"/>
      <c r="C322" s="34"/>
      <c r="D322" s="34"/>
      <c r="E322" s="34"/>
      <c r="F322" s="455"/>
      <c r="G322" s="72"/>
      <c r="H322" s="72"/>
      <c r="I322" s="72"/>
      <c r="J322" s="34"/>
      <c r="K322" s="34"/>
      <c r="L322" s="34"/>
      <c r="M322" s="34"/>
      <c r="N322" s="34"/>
      <c r="O322" s="34"/>
      <c r="P322" s="34"/>
      <c r="Q322" s="79"/>
      <c r="R322" s="34"/>
      <c r="S322" s="79"/>
      <c r="T322" s="79"/>
      <c r="U322" s="455"/>
      <c r="V322" s="34"/>
      <c r="W322" s="34"/>
      <c r="X322" s="79"/>
      <c r="Y322" s="34"/>
      <c r="Z322" s="34"/>
    </row>
    <row r="323" spans="1:26">
      <c r="A323" s="34"/>
      <c r="B323" s="34"/>
      <c r="C323" s="34"/>
      <c r="D323" s="34"/>
      <c r="E323" s="34"/>
      <c r="F323" s="455"/>
      <c r="G323" s="72"/>
      <c r="H323" s="72"/>
      <c r="I323" s="72"/>
      <c r="J323" s="34"/>
      <c r="K323" s="34"/>
      <c r="L323" s="34"/>
      <c r="M323" s="34"/>
      <c r="N323" s="34"/>
      <c r="O323" s="34"/>
      <c r="P323" s="34"/>
      <c r="Q323" s="79"/>
      <c r="R323" s="34"/>
      <c r="S323" s="79"/>
      <c r="T323" s="79"/>
      <c r="U323" s="455"/>
      <c r="V323" s="34"/>
      <c r="W323" s="34"/>
      <c r="X323" s="79"/>
      <c r="Y323" s="34"/>
      <c r="Z323" s="34"/>
    </row>
    <row r="324" spans="1:26">
      <c r="A324" s="34"/>
      <c r="B324" s="34"/>
      <c r="C324" s="34"/>
      <c r="D324" s="34"/>
      <c r="E324" s="34"/>
      <c r="F324" s="455"/>
      <c r="G324" s="72"/>
      <c r="H324" s="72"/>
      <c r="I324" s="72"/>
      <c r="J324" s="34"/>
      <c r="K324" s="34"/>
      <c r="L324" s="34"/>
      <c r="M324" s="34"/>
      <c r="N324" s="34"/>
      <c r="O324" s="34"/>
      <c r="P324" s="34"/>
      <c r="Q324" s="79"/>
      <c r="R324" s="34"/>
      <c r="S324" s="79"/>
      <c r="T324" s="79"/>
      <c r="U324" s="455"/>
      <c r="V324" s="34"/>
      <c r="W324" s="34"/>
      <c r="X324" s="79"/>
      <c r="Y324" s="34"/>
      <c r="Z324" s="34"/>
    </row>
    <row r="325" spans="1:26">
      <c r="A325" s="34"/>
      <c r="B325" s="34"/>
      <c r="C325" s="34"/>
      <c r="D325" s="34"/>
      <c r="E325" s="34"/>
      <c r="F325" s="455"/>
      <c r="G325" s="72"/>
      <c r="H325" s="72"/>
      <c r="I325" s="72"/>
      <c r="J325" s="34"/>
      <c r="K325" s="34"/>
      <c r="L325" s="34"/>
      <c r="M325" s="34"/>
      <c r="N325" s="34"/>
      <c r="O325" s="34"/>
      <c r="P325" s="34"/>
      <c r="Q325" s="79"/>
      <c r="R325" s="34"/>
      <c r="S325" s="79"/>
      <c r="T325" s="79"/>
      <c r="U325" s="455"/>
      <c r="V325" s="34"/>
      <c r="W325" s="34"/>
      <c r="X325" s="79"/>
      <c r="Y325" s="34"/>
      <c r="Z325" s="34"/>
    </row>
    <row r="326" spans="1:26">
      <c r="A326" s="34"/>
      <c r="B326" s="34"/>
      <c r="C326" s="34"/>
      <c r="D326" s="34"/>
      <c r="E326" s="34"/>
      <c r="F326" s="455"/>
      <c r="G326" s="72"/>
      <c r="H326" s="72"/>
      <c r="I326" s="72"/>
      <c r="J326" s="34"/>
      <c r="K326" s="34"/>
      <c r="L326" s="34"/>
      <c r="M326" s="34"/>
      <c r="N326" s="34"/>
      <c r="O326" s="34"/>
      <c r="P326" s="34"/>
      <c r="Q326" s="79"/>
      <c r="R326" s="34"/>
      <c r="S326" s="79"/>
      <c r="T326" s="79"/>
      <c r="U326" s="455"/>
      <c r="V326" s="34"/>
      <c r="W326" s="34"/>
      <c r="X326" s="79"/>
      <c r="Y326" s="34"/>
      <c r="Z326" s="34"/>
    </row>
    <row r="327" spans="1:26">
      <c r="A327" s="34"/>
      <c r="B327" s="34"/>
      <c r="C327" s="34"/>
      <c r="D327" s="34"/>
      <c r="E327" s="34"/>
      <c r="F327" s="455"/>
      <c r="G327" s="72"/>
      <c r="H327" s="72"/>
      <c r="I327" s="72"/>
      <c r="J327" s="34"/>
      <c r="K327" s="34"/>
      <c r="L327" s="34"/>
      <c r="M327" s="34"/>
      <c r="N327" s="34"/>
      <c r="O327" s="34"/>
      <c r="P327" s="34"/>
      <c r="Q327" s="79"/>
      <c r="R327" s="34"/>
      <c r="S327" s="79"/>
      <c r="T327" s="79"/>
      <c r="U327" s="455"/>
      <c r="V327" s="34"/>
      <c r="W327" s="34"/>
      <c r="X327" s="79"/>
      <c r="Y327" s="34"/>
      <c r="Z327" s="34"/>
    </row>
    <row r="328" spans="1:26">
      <c r="A328" s="34"/>
      <c r="B328" s="34"/>
      <c r="C328" s="34"/>
      <c r="D328" s="34"/>
      <c r="E328" s="34"/>
      <c r="F328" s="455"/>
      <c r="G328" s="72"/>
      <c r="H328" s="72"/>
      <c r="I328" s="72"/>
      <c r="J328" s="34"/>
      <c r="K328" s="34"/>
      <c r="L328" s="34"/>
      <c r="M328" s="34"/>
      <c r="N328" s="34"/>
      <c r="O328" s="34"/>
      <c r="P328" s="34"/>
      <c r="Q328" s="79"/>
      <c r="R328" s="34"/>
      <c r="S328" s="79"/>
      <c r="T328" s="79"/>
      <c r="U328" s="455"/>
      <c r="V328" s="34"/>
      <c r="W328" s="34"/>
      <c r="X328" s="79"/>
      <c r="Y328" s="34"/>
      <c r="Z328" s="34"/>
    </row>
    <row r="329" spans="1:26">
      <c r="A329" s="34"/>
      <c r="B329" s="34"/>
      <c r="C329" s="34"/>
      <c r="D329" s="34"/>
      <c r="E329" s="34"/>
      <c r="F329" s="455"/>
      <c r="G329" s="72"/>
      <c r="H329" s="72"/>
      <c r="I329" s="72"/>
      <c r="J329" s="34"/>
      <c r="K329" s="34"/>
      <c r="L329" s="34"/>
      <c r="M329" s="34"/>
      <c r="N329" s="34"/>
      <c r="O329" s="34"/>
      <c r="P329" s="34"/>
      <c r="Q329" s="79"/>
      <c r="R329" s="34"/>
      <c r="S329" s="79"/>
      <c r="T329" s="79"/>
      <c r="U329" s="455"/>
      <c r="V329" s="34"/>
      <c r="W329" s="34"/>
      <c r="X329" s="79"/>
      <c r="Y329" s="34"/>
      <c r="Z329" s="34"/>
    </row>
    <row r="330" spans="1:26">
      <c r="A330" s="34"/>
      <c r="B330" s="34"/>
      <c r="C330" s="34"/>
      <c r="D330" s="34"/>
      <c r="E330" s="34"/>
      <c r="F330" s="455"/>
      <c r="G330" s="72"/>
      <c r="H330" s="72"/>
      <c r="I330" s="72"/>
      <c r="J330" s="34"/>
      <c r="K330" s="34"/>
      <c r="L330" s="34"/>
      <c r="M330" s="34"/>
      <c r="N330" s="34"/>
      <c r="O330" s="34"/>
      <c r="P330" s="34"/>
      <c r="Q330" s="79"/>
      <c r="R330" s="34"/>
      <c r="S330" s="79"/>
      <c r="T330" s="79"/>
      <c r="U330" s="455"/>
      <c r="V330" s="34"/>
      <c r="W330" s="34"/>
      <c r="X330" s="79"/>
      <c r="Y330" s="34"/>
      <c r="Z330" s="34"/>
    </row>
    <row r="331" spans="1:26">
      <c r="A331" s="34"/>
      <c r="B331" s="34"/>
      <c r="C331" s="34"/>
      <c r="D331" s="34"/>
      <c r="E331" s="34"/>
      <c r="F331" s="455"/>
      <c r="G331" s="72"/>
      <c r="H331" s="72"/>
      <c r="I331" s="72"/>
      <c r="J331" s="34"/>
      <c r="K331" s="34"/>
      <c r="L331" s="34"/>
      <c r="M331" s="34"/>
      <c r="N331" s="34"/>
      <c r="O331" s="34"/>
      <c r="P331" s="34"/>
      <c r="Q331" s="79"/>
      <c r="R331" s="34"/>
      <c r="S331" s="79"/>
      <c r="T331" s="79"/>
      <c r="U331" s="455"/>
      <c r="V331" s="34"/>
      <c r="W331" s="34"/>
      <c r="X331" s="79"/>
      <c r="Y331" s="34"/>
      <c r="Z331" s="34"/>
    </row>
    <row r="332" spans="1:26">
      <c r="A332" s="34"/>
      <c r="B332" s="34"/>
      <c r="C332" s="34"/>
      <c r="D332" s="34"/>
      <c r="E332" s="34"/>
      <c r="F332" s="455"/>
      <c r="G332" s="72"/>
      <c r="H332" s="72"/>
      <c r="I332" s="72"/>
      <c r="J332" s="34"/>
      <c r="K332" s="34"/>
      <c r="L332" s="34"/>
      <c r="M332" s="34"/>
      <c r="N332" s="34"/>
      <c r="O332" s="34"/>
      <c r="P332" s="34"/>
      <c r="Q332" s="79"/>
      <c r="R332" s="34"/>
      <c r="S332" s="79"/>
      <c r="T332" s="79"/>
      <c r="U332" s="455"/>
      <c r="V332" s="34"/>
      <c r="W332" s="34"/>
      <c r="X332" s="79"/>
      <c r="Y332" s="34"/>
      <c r="Z332" s="34"/>
    </row>
    <row r="333" spans="1:26">
      <c r="A333" s="34"/>
      <c r="B333" s="34"/>
      <c r="C333" s="34"/>
      <c r="D333" s="34"/>
      <c r="E333" s="34"/>
      <c r="F333" s="455"/>
      <c r="G333" s="72"/>
      <c r="H333" s="72"/>
      <c r="I333" s="72"/>
      <c r="J333" s="34"/>
      <c r="K333" s="34"/>
      <c r="L333" s="34"/>
      <c r="M333" s="34"/>
      <c r="N333" s="34"/>
      <c r="O333" s="34"/>
      <c r="P333" s="34"/>
      <c r="Q333" s="79"/>
      <c r="R333" s="34"/>
      <c r="S333" s="79"/>
      <c r="T333" s="79"/>
      <c r="U333" s="455"/>
      <c r="V333" s="34"/>
      <c r="W333" s="34"/>
      <c r="X333" s="79"/>
      <c r="Y333" s="34"/>
      <c r="Z333" s="34"/>
    </row>
    <row r="334" spans="1:26">
      <c r="A334" s="34"/>
      <c r="B334" s="34"/>
      <c r="C334" s="34"/>
      <c r="D334" s="34"/>
      <c r="E334" s="34"/>
      <c r="F334" s="455"/>
      <c r="G334" s="72"/>
      <c r="H334" s="72"/>
      <c r="I334" s="72"/>
      <c r="J334" s="34"/>
      <c r="K334" s="34"/>
      <c r="L334" s="34"/>
      <c r="M334" s="34"/>
      <c r="N334" s="34"/>
      <c r="O334" s="34"/>
      <c r="P334" s="34"/>
      <c r="Q334" s="79"/>
      <c r="R334" s="34"/>
      <c r="S334" s="79"/>
      <c r="T334" s="79"/>
      <c r="U334" s="455"/>
      <c r="V334" s="34"/>
      <c r="W334" s="34"/>
      <c r="X334" s="79"/>
      <c r="Y334" s="34"/>
      <c r="Z334" s="34"/>
    </row>
    <row r="335" spans="1:26">
      <c r="A335" s="34"/>
      <c r="B335" s="34"/>
      <c r="C335" s="34"/>
      <c r="D335" s="34"/>
      <c r="E335" s="34"/>
      <c r="F335" s="455"/>
      <c r="G335" s="72"/>
      <c r="H335" s="72"/>
      <c r="I335" s="72"/>
      <c r="J335" s="34"/>
      <c r="K335" s="34"/>
      <c r="L335" s="34"/>
      <c r="M335" s="34"/>
      <c r="N335" s="34"/>
      <c r="O335" s="34"/>
      <c r="P335" s="34"/>
      <c r="Q335" s="79"/>
      <c r="R335" s="34"/>
      <c r="S335" s="79"/>
      <c r="T335" s="79"/>
      <c r="U335" s="455"/>
      <c r="V335" s="34"/>
      <c r="W335" s="34"/>
      <c r="X335" s="79"/>
      <c r="Y335" s="34"/>
      <c r="Z335" s="34"/>
    </row>
    <row r="336" spans="1:26">
      <c r="A336" s="34"/>
      <c r="B336" s="34"/>
      <c r="C336" s="34"/>
      <c r="D336" s="34"/>
      <c r="E336" s="34"/>
      <c r="F336" s="455"/>
      <c r="G336" s="72"/>
      <c r="H336" s="72"/>
      <c r="I336" s="72"/>
      <c r="J336" s="34"/>
      <c r="K336" s="34"/>
      <c r="L336" s="34"/>
      <c r="M336" s="34"/>
      <c r="N336" s="34"/>
      <c r="O336" s="34"/>
      <c r="P336" s="34"/>
      <c r="Q336" s="79"/>
      <c r="R336" s="34"/>
      <c r="S336" s="79"/>
      <c r="T336" s="79"/>
      <c r="U336" s="455"/>
      <c r="V336" s="34"/>
      <c r="W336" s="34"/>
      <c r="X336" s="79"/>
      <c r="Y336" s="34"/>
      <c r="Z336" s="34"/>
    </row>
    <row r="337" spans="1:26">
      <c r="A337" s="34"/>
      <c r="B337" s="34"/>
      <c r="C337" s="34"/>
      <c r="D337" s="34"/>
      <c r="E337" s="34"/>
      <c r="F337" s="455"/>
      <c r="G337" s="72"/>
      <c r="H337" s="72"/>
      <c r="I337" s="72"/>
      <c r="J337" s="34"/>
      <c r="K337" s="34"/>
      <c r="L337" s="34"/>
      <c r="M337" s="34"/>
      <c r="N337" s="34"/>
      <c r="O337" s="34"/>
      <c r="P337" s="34"/>
      <c r="Q337" s="79"/>
      <c r="R337" s="34"/>
      <c r="S337" s="79"/>
      <c r="T337" s="79"/>
      <c r="U337" s="455"/>
      <c r="V337" s="34"/>
      <c r="W337" s="34"/>
      <c r="X337" s="79"/>
      <c r="Y337" s="34"/>
      <c r="Z337" s="34"/>
    </row>
    <row r="338" spans="1:26">
      <c r="A338" s="34"/>
      <c r="B338" s="34"/>
      <c r="C338" s="34"/>
      <c r="D338" s="34"/>
      <c r="E338" s="34"/>
      <c r="F338" s="455"/>
      <c r="G338" s="72"/>
      <c r="H338" s="72"/>
      <c r="I338" s="72"/>
      <c r="J338" s="34"/>
      <c r="K338" s="34"/>
      <c r="L338" s="34"/>
      <c r="M338" s="34"/>
      <c r="N338" s="34"/>
      <c r="O338" s="34"/>
      <c r="P338" s="34"/>
      <c r="Q338" s="79"/>
      <c r="R338" s="34"/>
      <c r="S338" s="79"/>
      <c r="T338" s="79"/>
      <c r="U338" s="455"/>
      <c r="V338" s="34"/>
      <c r="W338" s="34"/>
      <c r="X338" s="79"/>
      <c r="Y338" s="34"/>
      <c r="Z338" s="34"/>
    </row>
    <row r="339" spans="1:26">
      <c r="B339" s="34"/>
      <c r="C339" s="34"/>
      <c r="D339" s="34"/>
      <c r="E339" s="34"/>
      <c r="F339" s="455"/>
      <c r="G339" s="72"/>
      <c r="H339" s="72"/>
      <c r="I339" s="72"/>
      <c r="J339" s="34"/>
      <c r="K339" s="34"/>
      <c r="L339" s="34"/>
      <c r="M339" s="34"/>
      <c r="N339" s="34"/>
      <c r="O339" s="34"/>
      <c r="P339" s="34"/>
      <c r="Q339" s="79"/>
      <c r="R339" s="34"/>
      <c r="S339" s="79"/>
      <c r="T339" s="79"/>
      <c r="U339" s="455"/>
      <c r="V339" s="34"/>
      <c r="W339" s="34"/>
      <c r="X339" s="79"/>
      <c r="Y339" s="34"/>
      <c r="Z339" s="34"/>
    </row>
    <row r="340" spans="1:26">
      <c r="M340" s="34"/>
      <c r="N340" s="34"/>
      <c r="O340" s="34"/>
      <c r="S340" s="79"/>
      <c r="T340" s="79"/>
      <c r="U340" s="455"/>
      <c r="V340" s="34"/>
      <c r="W340" s="34"/>
      <c r="X340" s="79"/>
      <c r="Y340" s="34"/>
      <c r="Z340" s="34"/>
    </row>
    <row r="341" spans="1:26">
      <c r="M341" s="34"/>
      <c r="N341" s="34"/>
      <c r="O341" s="34"/>
      <c r="S341" s="79"/>
      <c r="T341" s="79"/>
      <c r="U341" s="455"/>
      <c r="V341" s="34"/>
      <c r="W341" s="34"/>
      <c r="X341" s="79"/>
      <c r="Y341" s="34"/>
      <c r="Z341" s="34"/>
    </row>
    <row r="342" spans="1:26">
      <c r="S342" s="79"/>
      <c r="T342" s="79"/>
      <c r="U342" s="455"/>
      <c r="V342" s="34"/>
      <c r="W342" s="34"/>
    </row>
    <row r="343" spans="1:26">
      <c r="S343" s="79"/>
      <c r="T343" s="79"/>
      <c r="U343" s="455"/>
      <c r="V343" s="34"/>
      <c r="W343" s="34"/>
    </row>
    <row r="344" spans="1:26">
      <c r="S344" s="79"/>
      <c r="T344" s="79"/>
      <c r="U344" s="455"/>
      <c r="V344" s="34"/>
      <c r="W344" s="34"/>
    </row>
    <row r="345" spans="1:26">
      <c r="S345" s="79"/>
      <c r="T345" s="79"/>
      <c r="U345" s="455"/>
      <c r="V345" s="34"/>
      <c r="W345" s="34"/>
    </row>
    <row r="346" spans="1:26">
      <c r="S346" s="79"/>
      <c r="T346" s="79"/>
      <c r="U346" s="455"/>
      <c r="V346" s="34"/>
      <c r="W346" s="34"/>
    </row>
    <row r="347" spans="1:26">
      <c r="S347" s="79"/>
      <c r="T347" s="79"/>
      <c r="U347" s="455"/>
      <c r="V347" s="34"/>
      <c r="W347" s="34"/>
    </row>
    <row r="348" spans="1:26">
      <c r="S348" s="79"/>
      <c r="T348" s="79"/>
      <c r="U348" s="455"/>
      <c r="V348" s="34"/>
      <c r="W348" s="34"/>
    </row>
    <row r="349" spans="1:26">
      <c r="S349" s="79"/>
      <c r="T349" s="79"/>
      <c r="U349" s="455"/>
      <c r="V349" s="34"/>
      <c r="W349" s="34"/>
    </row>
    <row r="350" spans="1:26">
      <c r="S350" s="79"/>
      <c r="T350" s="79"/>
      <c r="U350" s="455"/>
      <c r="V350" s="34"/>
      <c r="W350" s="34"/>
    </row>
    <row r="351" spans="1:26">
      <c r="S351" s="79"/>
      <c r="T351" s="79"/>
      <c r="U351" s="455"/>
      <c r="V351" s="34"/>
      <c r="W351" s="34"/>
    </row>
    <row r="352" spans="1:26">
      <c r="S352" s="79"/>
      <c r="T352" s="79"/>
      <c r="U352" s="455"/>
      <c r="V352" s="34"/>
      <c r="W352" s="34"/>
    </row>
    <row r="353" spans="19:23">
      <c r="S353" s="79"/>
      <c r="T353" s="79"/>
      <c r="U353" s="455"/>
      <c r="V353" s="34"/>
      <c r="W353" s="34"/>
    </row>
    <row r="354" spans="19:23">
      <c r="S354" s="79"/>
      <c r="T354" s="79"/>
      <c r="U354" s="455"/>
      <c r="V354" s="34"/>
      <c r="W354" s="34"/>
    </row>
    <row r="355" spans="19:23">
      <c r="S355" s="79"/>
      <c r="T355" s="79"/>
      <c r="U355" s="455"/>
      <c r="V355" s="34"/>
      <c r="W355" s="34"/>
    </row>
    <row r="356" spans="19:23">
      <c r="S356" s="79"/>
      <c r="T356" s="79"/>
      <c r="U356" s="455"/>
      <c r="V356" s="34"/>
      <c r="W356" s="34"/>
    </row>
    <row r="357" spans="19:23">
      <c r="S357" s="79"/>
      <c r="T357" s="79"/>
      <c r="U357" s="455"/>
      <c r="V357" s="34"/>
      <c r="W357" s="34"/>
    </row>
    <row r="358" spans="19:23">
      <c r="S358" s="79"/>
      <c r="T358" s="79"/>
      <c r="U358" s="455"/>
      <c r="V358" s="34"/>
      <c r="W358" s="34"/>
    </row>
    <row r="359" spans="19:23">
      <c r="S359" s="79"/>
      <c r="T359" s="79"/>
      <c r="U359" s="455"/>
      <c r="V359" s="34"/>
      <c r="W359" s="34"/>
    </row>
    <row r="360" spans="19:23">
      <c r="S360" s="79"/>
      <c r="T360" s="79"/>
      <c r="U360" s="455"/>
      <c r="V360" s="34"/>
      <c r="W360" s="34"/>
    </row>
    <row r="361" spans="19:23">
      <c r="S361" s="79"/>
      <c r="T361" s="79"/>
      <c r="U361" s="455"/>
      <c r="V361" s="34"/>
      <c r="W361" s="34"/>
    </row>
    <row r="362" spans="19:23">
      <c r="S362" s="79"/>
      <c r="T362" s="79"/>
      <c r="U362" s="455"/>
      <c r="V362" s="34"/>
      <c r="W362" s="34"/>
    </row>
    <row r="363" spans="19:23">
      <c r="S363" s="79"/>
      <c r="T363" s="79"/>
      <c r="U363" s="455"/>
      <c r="V363" s="34"/>
      <c r="W363" s="34"/>
    </row>
    <row r="364" spans="19:23">
      <c r="S364" s="79"/>
      <c r="T364" s="79"/>
      <c r="U364" s="455"/>
      <c r="V364" s="34"/>
      <c r="W364" s="34"/>
    </row>
  </sheetData>
  <mergeCells count="1">
    <mergeCell ref="X5:Y5"/>
  </mergeCells>
  <phoneticPr fontId="11" type="noConversion"/>
  <conditionalFormatting sqref="AE32:AF34 AP121:AQ121">
    <cfRule type="cellIs" dxfId="318" priority="20" stopIfTrue="1" operator="lessThan">
      <formula>0</formula>
    </cfRule>
  </conditionalFormatting>
  <conditionalFormatting sqref="AP98:AQ98">
    <cfRule type="cellIs" dxfId="317" priority="21" stopIfTrue="1" operator="greaterThan">
      <formula>0</formula>
    </cfRule>
  </conditionalFormatting>
  <conditionalFormatting sqref="AE64:AF75">
    <cfRule type="cellIs" dxfId="316" priority="22" stopIfTrue="1" operator="greaterThan">
      <formula>0</formula>
    </cfRule>
    <cfRule type="cellIs" dxfId="315" priority="23" stopIfTrue="1" operator="lessThan">
      <formula>0</formula>
    </cfRule>
  </conditionalFormatting>
  <conditionalFormatting sqref="AP98:AQ98">
    <cfRule type="cellIs" dxfId="314" priority="14" operator="lessThan">
      <formula>0</formula>
    </cfRule>
  </conditionalFormatting>
  <conditionalFormatting sqref="K10:K11">
    <cfRule type="cellIs" dxfId="313" priority="1" operator="lessThan">
      <formula>0</formula>
    </cfRule>
    <cfRule type="cellIs" dxfId="312" priority="13" operator="greaterThan">
      <formula>0</formula>
    </cfRule>
  </conditionalFormatting>
  <conditionalFormatting sqref="R10:R11">
    <cfRule type="cellIs" dxfId="311" priority="11" operator="lessThan">
      <formula>0</formula>
    </cfRule>
    <cfRule type="cellIs" dxfId="310" priority="12" operator="greaterThan">
      <formula>0</formula>
    </cfRule>
  </conditionalFormatting>
  <conditionalFormatting sqref="H10:H11">
    <cfRule type="cellIs" dxfId="309" priority="4" operator="lessThan">
      <formula>0</formula>
    </cfRule>
    <cfRule type="cellIs" dxfId="308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357C4-32A5-4855-AA9C-8DF1B7670663}">
  <sheetPr>
    <tabColor theme="0"/>
  </sheetPr>
  <dimension ref="P1:BO383"/>
  <sheetViews>
    <sheetView zoomScale="89" zoomScaleNormal="89" workbookViewId="0">
      <selection activeCell="A346" sqref="A346"/>
    </sheetView>
  </sheetViews>
  <sheetFormatPr baseColWidth="10" defaultRowHeight="15"/>
  <cols>
    <col min="16" max="16" width="9.08984375" customWidth="1"/>
    <col min="27" max="27" width="8.6328125" style="11" customWidth="1"/>
    <col min="28" max="28" width="8.453125" style="11" customWidth="1"/>
    <col min="29" max="29" width="8.08984375" customWidth="1"/>
    <col min="30" max="30" width="6.1796875" customWidth="1"/>
    <col min="31" max="31" width="5.36328125" customWidth="1"/>
    <col min="32" max="32" width="6.90625" style="11" customWidth="1"/>
    <col min="33" max="33" width="4.90625" customWidth="1"/>
    <col min="34" max="34" width="7.36328125" customWidth="1"/>
    <col min="35" max="35" width="6.1796875" style="11" customWidth="1"/>
    <col min="36" max="36" width="5.453125" style="11" customWidth="1"/>
    <col min="37" max="37" width="7" style="11" customWidth="1"/>
    <col min="38" max="38" width="8" style="67" customWidth="1"/>
    <col min="39" max="39" width="10.54296875" style="67" customWidth="1"/>
    <col min="40" max="40" width="8" style="11" customWidth="1"/>
    <col min="41" max="41" width="8.453125" customWidth="1"/>
    <col min="42" max="42" width="6.54296875" customWidth="1"/>
    <col min="43" max="43" width="7.90625" style="67" customWidth="1"/>
    <col min="44" max="44" width="7.54296875" customWidth="1"/>
    <col min="45" max="45" width="7.81640625" customWidth="1"/>
    <col min="49" max="49" width="9.90625" customWidth="1"/>
    <col min="51" max="51" width="9.453125" customWidth="1"/>
    <col min="53" max="53" width="14" customWidth="1"/>
    <col min="54" max="54" width="12.54296875" customWidth="1"/>
    <col min="55" max="55" width="10.90625" customWidth="1"/>
  </cols>
  <sheetData>
    <row r="1" spans="24:67" ht="15.6"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56"/>
      <c r="AR1" s="56"/>
      <c r="AS1" s="1"/>
      <c r="AT1" s="5"/>
    </row>
    <row r="2" spans="24:67" s="181" customFormat="1" ht="15" customHeight="1">
      <c r="AA2" s="11"/>
      <c r="AB2" s="11"/>
      <c r="AC2"/>
      <c r="AD2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56"/>
      <c r="AR2" s="56"/>
      <c r="AS2" s="1"/>
      <c r="AT2" s="5"/>
      <c r="AU2"/>
      <c r="AV2"/>
      <c r="AW2"/>
      <c r="AX2"/>
      <c r="AY2"/>
      <c r="AZ2"/>
    </row>
    <row r="3" spans="24:67" ht="15.6"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56"/>
      <c r="AR3" s="56"/>
      <c r="AS3" s="1"/>
      <c r="AT3" s="5"/>
      <c r="BA3" s="4"/>
      <c r="BB3" s="4"/>
      <c r="BC3" s="4"/>
      <c r="BD3" s="4"/>
      <c r="BE3" s="4"/>
    </row>
    <row r="4" spans="24:67" ht="15.6"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56"/>
      <c r="AR4" s="56"/>
      <c r="AS4" s="1"/>
      <c r="AT4" s="5"/>
      <c r="BA4" s="4"/>
      <c r="BB4" s="4"/>
      <c r="BC4" s="4"/>
      <c r="BD4" s="4"/>
      <c r="BE4" s="4"/>
    </row>
    <row r="5" spans="24:67" s="179" customFormat="1" ht="19.8">
      <c r="AA5" s="11"/>
      <c r="AB5" s="11"/>
      <c r="AC5"/>
      <c r="AD5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56"/>
      <c r="AS5" s="56"/>
      <c r="AT5" s="1"/>
      <c r="AU5" s="5"/>
      <c r="AV5"/>
      <c r="AW5"/>
      <c r="AX5"/>
      <c r="AY5"/>
      <c r="AZ5"/>
      <c r="BA5"/>
      <c r="BB5" s="4"/>
      <c r="BC5" s="4"/>
      <c r="BD5" s="4"/>
      <c r="BE5" s="4"/>
      <c r="BF5" s="4"/>
      <c r="BG5"/>
      <c r="BH5"/>
      <c r="BI5"/>
      <c r="BJ5"/>
      <c r="BK5"/>
      <c r="BL5"/>
      <c r="BM5" s="174"/>
      <c r="BN5" s="176"/>
      <c r="BO5" s="176"/>
    </row>
    <row r="6" spans="24:67" ht="15.6"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56"/>
      <c r="AR6" s="56"/>
      <c r="AS6" s="1"/>
      <c r="AT6" s="5"/>
      <c r="BA6" s="4"/>
      <c r="BB6" s="4"/>
      <c r="BC6" s="4"/>
      <c r="BD6" s="4"/>
      <c r="BE6" s="4"/>
    </row>
    <row r="7" spans="24:67" ht="15.6"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56"/>
      <c r="AR7" s="56"/>
      <c r="AS7" s="1"/>
      <c r="AT7" s="5"/>
      <c r="BA7" s="4"/>
      <c r="BB7" s="4"/>
      <c r="BC7" s="4"/>
      <c r="BD7" s="4"/>
      <c r="BE7" s="4"/>
    </row>
    <row r="8" spans="24:67" ht="15.6"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56"/>
      <c r="AR8" s="56"/>
      <c r="AS8" s="1"/>
      <c r="AT8" s="5"/>
    </row>
    <row r="9" spans="24:67" ht="15.6"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56"/>
      <c r="AR9" s="56"/>
      <c r="AS9" s="1"/>
      <c r="AT9" s="5"/>
    </row>
    <row r="10" spans="24:67" ht="15.6"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56"/>
      <c r="AR10" s="56"/>
      <c r="AS10" s="1"/>
      <c r="AT10" s="5"/>
    </row>
    <row r="11" spans="24:67" ht="15.6"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56"/>
      <c r="AR11" s="56"/>
      <c r="AS11" s="1"/>
      <c r="AT11" s="5"/>
      <c r="AV11" s="2"/>
      <c r="AW11" s="2"/>
      <c r="AX11" s="2"/>
    </row>
    <row r="12" spans="24:67" ht="15.6"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56"/>
      <c r="AR12" s="56"/>
      <c r="AS12" s="13"/>
      <c r="AT12" s="5"/>
      <c r="AV12" s="2"/>
      <c r="AW12" s="2"/>
      <c r="AX12" s="4"/>
      <c r="AY12" s="4"/>
      <c r="AZ12" s="4"/>
    </row>
    <row r="13" spans="24:67" ht="15.6"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56"/>
      <c r="AR13" s="56"/>
      <c r="AS13" s="13"/>
      <c r="AT13" s="5"/>
      <c r="AV13" s="1"/>
      <c r="AW13" s="1"/>
      <c r="AX13" s="11"/>
      <c r="AY13" s="11"/>
      <c r="AZ13" s="11"/>
    </row>
    <row r="14" spans="24:67" ht="15.6"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56"/>
      <c r="AR14" s="56"/>
      <c r="AS14" s="13"/>
      <c r="AT14" s="5"/>
      <c r="AV14" s="1"/>
      <c r="AW14" s="1"/>
      <c r="AX14" s="11"/>
      <c r="AY14" s="11"/>
      <c r="AZ14" s="11"/>
    </row>
    <row r="15" spans="24:67" ht="15.6"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56"/>
      <c r="AR15" s="56"/>
      <c r="AS15" s="13"/>
      <c r="AT15" s="5"/>
      <c r="AV15" s="1"/>
      <c r="AW15" s="1"/>
      <c r="AX15" s="11"/>
      <c r="AY15" s="11"/>
      <c r="AZ15" s="11"/>
    </row>
    <row r="16" spans="24:67" ht="15.6"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56"/>
      <c r="AR16" s="56"/>
      <c r="AS16" s="5"/>
      <c r="AT16" s="5"/>
      <c r="AV16" s="1"/>
      <c r="AW16" s="1"/>
      <c r="AX16" s="11"/>
      <c r="AY16" s="11"/>
      <c r="AZ16" s="11"/>
    </row>
    <row r="17" spans="30:52" ht="15.6"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56"/>
      <c r="AR17" s="56"/>
      <c r="AS17" s="5"/>
      <c r="AT17" s="5"/>
      <c r="AV17" s="1"/>
      <c r="AW17" s="1"/>
      <c r="AX17" s="11"/>
      <c r="AY17" s="11"/>
      <c r="AZ17" s="11"/>
    </row>
    <row r="18" spans="30:52" ht="15.6"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56"/>
      <c r="AR18" s="56"/>
      <c r="AS18" s="5"/>
      <c r="AT18" s="5"/>
      <c r="AV18" s="1"/>
      <c r="AW18" s="1"/>
      <c r="AX18" s="11"/>
      <c r="AY18" s="11"/>
      <c r="AZ18" s="11"/>
    </row>
    <row r="19" spans="30:52" ht="15.6"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56"/>
      <c r="AR19" s="56"/>
      <c r="AS19" s="5"/>
      <c r="AT19" s="5"/>
      <c r="AV19" s="1"/>
      <c r="AW19" s="1"/>
      <c r="AX19" s="11"/>
      <c r="AY19" s="11"/>
      <c r="AZ19" s="11"/>
    </row>
    <row r="20" spans="30:52" ht="15.6"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56"/>
      <c r="AR20" s="56"/>
      <c r="AS20" s="5"/>
      <c r="AT20" s="5"/>
      <c r="AV20" s="1"/>
      <c r="AW20" s="1"/>
      <c r="AX20" s="11"/>
      <c r="AY20" s="11"/>
      <c r="AZ20" s="11"/>
    </row>
    <row r="21" spans="30:52" ht="15.6"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56"/>
      <c r="AR21" s="56"/>
      <c r="AS21" s="5"/>
      <c r="AT21" s="5"/>
      <c r="AV21" s="1"/>
      <c r="AW21" s="1"/>
      <c r="AX21" s="11"/>
      <c r="AY21" s="11"/>
      <c r="AZ21" s="11"/>
    </row>
    <row r="22" spans="30:52" ht="15.6"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56"/>
      <c r="AR22" s="56"/>
      <c r="AS22" s="5"/>
      <c r="AT22" s="5"/>
      <c r="AV22" s="13"/>
      <c r="AW22" s="13"/>
      <c r="AX22" s="11"/>
      <c r="AY22" s="11"/>
      <c r="AZ22" s="11"/>
    </row>
    <row r="23" spans="30:52" ht="16.5" customHeight="1"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56"/>
      <c r="AR23" s="56"/>
      <c r="AS23" s="5"/>
      <c r="AT23" s="5"/>
      <c r="AV23" s="13"/>
      <c r="AW23" s="13"/>
      <c r="AX23" s="11"/>
      <c r="AY23" s="11"/>
      <c r="AZ23" s="11"/>
    </row>
    <row r="24" spans="30:52" ht="16.5" customHeight="1"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55"/>
      <c r="AR24" s="55"/>
      <c r="AS24" s="5"/>
      <c r="AT24" s="5"/>
      <c r="AV24" s="13"/>
      <c r="AW24" s="13"/>
      <c r="AX24" s="11"/>
      <c r="AY24" s="11"/>
      <c r="AZ24" s="11"/>
    </row>
    <row r="25" spans="30:52">
      <c r="AF25"/>
      <c r="AI25"/>
      <c r="AJ25"/>
      <c r="AK25"/>
      <c r="AL25"/>
      <c r="AM25"/>
      <c r="AN25"/>
      <c r="AQ25"/>
      <c r="AV25" s="13"/>
      <c r="AW25" s="13"/>
      <c r="AX25" s="11"/>
      <c r="AY25" s="11"/>
      <c r="AZ25" s="11"/>
    </row>
    <row r="26" spans="30:52" ht="17.25" customHeight="1"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55"/>
      <c r="AR26" s="55"/>
      <c r="AT26" s="5"/>
      <c r="AV26" s="13"/>
      <c r="AW26" s="13"/>
      <c r="AX26" s="11"/>
      <c r="AY26" s="11"/>
      <c r="AZ26" s="11"/>
    </row>
    <row r="27" spans="30:52" ht="15.6"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55"/>
      <c r="AR27" s="55"/>
      <c r="AV27" s="13"/>
      <c r="AW27" s="13"/>
      <c r="AX27" s="11"/>
      <c r="AY27" s="11"/>
      <c r="AZ27" s="11"/>
    </row>
    <row r="28" spans="30:52" ht="15.6"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55"/>
      <c r="AR28" s="55"/>
      <c r="AV28" s="13"/>
      <c r="AW28" s="13"/>
      <c r="AX28" s="11"/>
      <c r="AY28" s="11"/>
      <c r="AZ28" s="11"/>
    </row>
    <row r="29" spans="30:52" ht="15.6"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13"/>
      <c r="AR29" s="13"/>
      <c r="AV29" s="13"/>
      <c r="AW29" s="13"/>
      <c r="AX29" s="11"/>
      <c r="AY29" s="11"/>
      <c r="AZ29" s="11"/>
    </row>
    <row r="30" spans="30:52" ht="21"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5"/>
      <c r="AR30" s="5"/>
      <c r="AV30" s="54"/>
      <c r="AW30" s="54"/>
      <c r="AX30" s="11"/>
      <c r="AY30" s="11"/>
      <c r="AZ30" s="11"/>
    </row>
    <row r="31" spans="30:52" ht="21"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5"/>
      <c r="AR31" s="5"/>
      <c r="AV31" s="54"/>
      <c r="AW31" s="54"/>
      <c r="AX31" s="11"/>
      <c r="AY31" s="11"/>
      <c r="AZ31" s="11"/>
    </row>
    <row r="32" spans="30:52" ht="15.6"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4"/>
      <c r="AR32" s="4"/>
      <c r="AS32" s="4"/>
      <c r="AT32" s="4"/>
    </row>
    <row r="33" spans="25:49" ht="15.6"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16"/>
      <c r="AR33" s="16"/>
      <c r="AS33" s="1"/>
      <c r="AT33" s="19"/>
      <c r="AV33" s="1"/>
      <c r="AW33" s="5"/>
    </row>
    <row r="34" spans="25:49" ht="15.6"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16"/>
      <c r="AR34" s="16"/>
      <c r="AS34" s="1"/>
      <c r="AT34" s="19"/>
    </row>
    <row r="35" spans="25:49" ht="15.6"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16"/>
      <c r="AR35" s="16"/>
      <c r="AS35" s="1"/>
      <c r="AT35" s="19"/>
    </row>
    <row r="36" spans="25:49" ht="15.6"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16"/>
      <c r="AR36" s="16"/>
      <c r="AS36" s="1"/>
      <c r="AT36" s="19"/>
    </row>
    <row r="37" spans="25:49" ht="15.6"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16"/>
      <c r="AR37" s="16"/>
      <c r="AS37" s="13"/>
      <c r="AT37" s="19"/>
    </row>
    <row r="38" spans="25:49" ht="15.6">
      <c r="Y38" s="11"/>
      <c r="Z38" s="11"/>
      <c r="AA38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16"/>
      <c r="AP38" s="16"/>
      <c r="AQ38" s="13"/>
      <c r="AR38" s="19"/>
    </row>
    <row r="39" spans="25:49" ht="15.6">
      <c r="Y39" s="11"/>
      <c r="Z39" s="11"/>
      <c r="AA39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16"/>
      <c r="AP39" s="16"/>
      <c r="AQ39" s="13"/>
      <c r="AR39" s="19"/>
    </row>
    <row r="40" spans="25:49" ht="15.6">
      <c r="Y40" s="11"/>
      <c r="Z40" s="11"/>
      <c r="AA40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16"/>
      <c r="AP40" s="16"/>
      <c r="AQ40" s="13"/>
      <c r="AR40" s="19"/>
    </row>
    <row r="41" spans="25:49" ht="15.6">
      <c r="Y41" s="11"/>
      <c r="Z41" s="11"/>
      <c r="AA4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16"/>
      <c r="AP41" s="16"/>
      <c r="AQ41" s="5"/>
      <c r="AR41" s="19"/>
    </row>
    <row r="42" spans="25:49" ht="15.6">
      <c r="Y42" s="11"/>
      <c r="Z42" s="11"/>
      <c r="AA4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16"/>
      <c r="AP42" s="16"/>
      <c r="AQ42" s="5"/>
      <c r="AR42" s="19"/>
    </row>
    <row r="43" spans="25:49" ht="15.6"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16"/>
      <c r="AR43" s="16"/>
      <c r="AS43" s="5"/>
      <c r="AT43" s="19"/>
    </row>
    <row r="44" spans="25:49" ht="15.6"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16"/>
      <c r="AR44" s="16"/>
      <c r="AS44" s="5"/>
      <c r="AT44" s="19"/>
    </row>
    <row r="45" spans="25:49" ht="15.6"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16"/>
      <c r="AR45" s="16"/>
      <c r="AS45" s="5"/>
      <c r="AT45" s="19"/>
    </row>
    <row r="46" spans="25:49" ht="15.6"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16"/>
      <c r="AR46" s="16"/>
      <c r="AS46" s="5"/>
      <c r="AT46" s="19"/>
    </row>
    <row r="47" spans="25:49" ht="15.6"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16"/>
      <c r="AR47" s="16"/>
      <c r="AS47" s="5"/>
      <c r="AT47" s="19"/>
    </row>
    <row r="48" spans="25:49" ht="15.6"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16"/>
      <c r="AR48" s="16"/>
      <c r="AS48" s="5"/>
      <c r="AT48" s="19"/>
    </row>
    <row r="49" spans="25:57" ht="15.6"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16"/>
      <c r="AR49" s="16"/>
      <c r="AS49" s="5"/>
      <c r="AT49" s="19"/>
    </row>
    <row r="50" spans="25:57" ht="15.6"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19"/>
      <c r="AR50" s="19"/>
      <c r="AS50" s="5"/>
      <c r="AT50" s="19"/>
    </row>
    <row r="51" spans="25:57" ht="15.6"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13"/>
    </row>
    <row r="52" spans="25:57" ht="15.6"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13"/>
    </row>
    <row r="53" spans="25:57" ht="15.6"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13"/>
    </row>
    <row r="54" spans="25:57" ht="15.6"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13"/>
    </row>
    <row r="55" spans="25:57" ht="15.6"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19"/>
      <c r="AR55" s="19"/>
      <c r="AT55" s="19"/>
    </row>
    <row r="56" spans="25:57" ht="15.6"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13"/>
    </row>
    <row r="57" spans="25:57" ht="15.6">
      <c r="Y57" s="11"/>
      <c r="Z57" s="11"/>
      <c r="AA57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67"/>
      <c r="AQ57"/>
      <c r="AY57" s="13"/>
      <c r="AZ57" s="13"/>
    </row>
    <row r="58" spans="25:57" ht="15.6">
      <c r="Y58" s="11"/>
      <c r="Z58" s="11"/>
      <c r="AA58"/>
      <c r="AB58"/>
      <c r="AD58" s="11"/>
      <c r="AF58"/>
      <c r="AG58" s="11"/>
      <c r="AH58" s="11"/>
      <c r="AJ58" s="67"/>
      <c r="AK58" s="67"/>
      <c r="AL58" s="11"/>
      <c r="AM58"/>
      <c r="AN58"/>
      <c r="AO58" s="67"/>
      <c r="AQ58"/>
      <c r="AY58" s="2"/>
      <c r="AZ58" s="5"/>
      <c r="BA58" s="5"/>
    </row>
    <row r="59" spans="25:57">
      <c r="Y59" s="11"/>
      <c r="Z59" s="11"/>
      <c r="AA59"/>
      <c r="AB59"/>
      <c r="AD59" s="11"/>
      <c r="AF59"/>
      <c r="AG59" s="11"/>
      <c r="AH59" s="11"/>
      <c r="AJ59" s="67"/>
      <c r="AK59" s="67"/>
      <c r="AL59" s="11"/>
      <c r="AM59"/>
      <c r="AN59"/>
      <c r="AO59" s="67"/>
      <c r="AQ59"/>
      <c r="AY59" s="4"/>
      <c r="AZ59" s="4"/>
      <c r="BA59" s="4"/>
      <c r="BB59" s="4"/>
      <c r="BC59" s="4"/>
    </row>
    <row r="60" spans="25:57" ht="15.6">
      <c r="Y60" s="11"/>
      <c r="Z60" s="11"/>
      <c r="AA60"/>
      <c r="AB60"/>
      <c r="AD60" s="11"/>
      <c r="AF60"/>
      <c r="AG60" s="11"/>
      <c r="AH60" s="11"/>
      <c r="AJ60" s="67"/>
      <c r="AK60" s="67"/>
      <c r="AL60" s="11"/>
      <c r="AM60"/>
      <c r="AN60"/>
      <c r="AO60" s="67"/>
      <c r="AQ60"/>
      <c r="AY60" s="4"/>
      <c r="AZ60" s="13"/>
      <c r="BA60" s="13"/>
      <c r="BB60" s="1"/>
      <c r="BC60" s="5"/>
    </row>
    <row r="61" spans="25:57" ht="15.6">
      <c r="Y61" s="11"/>
      <c r="Z61" s="11"/>
      <c r="AA61"/>
      <c r="AB61"/>
      <c r="AD61" s="11"/>
      <c r="AF61"/>
      <c r="AG61" s="11"/>
      <c r="AH61" s="11"/>
      <c r="AJ61" s="67"/>
      <c r="AK61" s="67"/>
      <c r="AL61" s="11"/>
      <c r="AM61"/>
      <c r="AN61"/>
      <c r="AO61" s="67"/>
      <c r="AQ61"/>
      <c r="AY61" s="4"/>
      <c r="AZ61" s="13"/>
      <c r="BA61" s="13"/>
      <c r="BB61" s="1"/>
      <c r="BC61" s="5"/>
    </row>
    <row r="62" spans="25:57" ht="15.6">
      <c r="BA62" s="4"/>
      <c r="BB62" s="13"/>
      <c r="BC62" s="13"/>
      <c r="BD62" s="1"/>
      <c r="BE62" s="5"/>
    </row>
    <row r="63" spans="25:57" ht="15.6">
      <c r="BA63" s="4"/>
      <c r="BB63" s="13"/>
      <c r="BC63" s="13"/>
      <c r="BD63" s="1"/>
      <c r="BE63" s="5"/>
    </row>
    <row r="64" spans="25:57" ht="15.6">
      <c r="BA64" s="4"/>
      <c r="BB64" s="13"/>
      <c r="BC64" s="13"/>
      <c r="BD64" s="13"/>
      <c r="BE64" s="5"/>
    </row>
    <row r="65" spans="16:57" ht="15.6">
      <c r="BA65" s="4"/>
      <c r="BB65" s="13"/>
      <c r="BC65" s="13"/>
      <c r="BD65" s="13"/>
      <c r="BE65" s="5"/>
    </row>
    <row r="66" spans="16:57" ht="15.6">
      <c r="BA66" s="4"/>
      <c r="BB66" s="13"/>
      <c r="BC66" s="13"/>
      <c r="BD66" s="13"/>
      <c r="BE66" s="5"/>
    </row>
    <row r="67" spans="16:57" ht="15.6">
      <c r="BA67" s="4"/>
      <c r="BB67" s="13"/>
      <c r="BC67" s="13"/>
      <c r="BD67" s="13"/>
      <c r="BE67" s="5"/>
    </row>
    <row r="68" spans="16:57" ht="15.6">
      <c r="BA68" s="4"/>
      <c r="BB68" s="13"/>
      <c r="BC68" s="13"/>
      <c r="BD68" s="5"/>
      <c r="BE68" s="5"/>
    </row>
    <row r="69" spans="16:57" ht="15.6">
      <c r="BA69" s="4"/>
      <c r="BB69" s="13"/>
      <c r="BC69" s="13"/>
      <c r="BD69" s="5"/>
      <c r="BE69" s="5"/>
    </row>
    <row r="70" spans="16:57" ht="15.6">
      <c r="BA70" s="4"/>
      <c r="BB70" s="13"/>
      <c r="BC70" s="13"/>
      <c r="BD70" s="5"/>
      <c r="BE70" s="5"/>
    </row>
    <row r="71" spans="16:57" ht="15.6">
      <c r="BA71" s="4"/>
      <c r="BB71" s="13"/>
      <c r="BC71" s="13"/>
      <c r="BD71" s="5"/>
      <c r="BE71" s="5"/>
    </row>
    <row r="72" spans="16:57" ht="15.6">
      <c r="BA72" s="4"/>
      <c r="BB72" s="13"/>
      <c r="BC72" s="13"/>
      <c r="BD72" s="5"/>
      <c r="BE72" s="5"/>
    </row>
    <row r="73" spans="16:57" ht="15.6">
      <c r="BA73" s="4"/>
      <c r="BB73" s="13"/>
      <c r="BC73" s="13"/>
      <c r="BD73" s="5"/>
      <c r="BE73" s="5"/>
    </row>
    <row r="74" spans="16:57" ht="15.6">
      <c r="Q74" s="3" t="s">
        <v>0</v>
      </c>
      <c r="BA74" s="4"/>
      <c r="BB74" s="13"/>
      <c r="BC74" s="13"/>
      <c r="BD74" s="5"/>
      <c r="BE74" s="5"/>
    </row>
    <row r="75" spans="16:57" ht="15.6">
      <c r="P75">
        <v>3</v>
      </c>
      <c r="Q75" t="s">
        <v>31</v>
      </c>
      <c r="BA75" s="4"/>
      <c r="BB75" s="13"/>
      <c r="BC75" s="13"/>
      <c r="BD75" s="5"/>
      <c r="BE75" s="5"/>
    </row>
    <row r="76" spans="16:57" ht="15.6">
      <c r="P76">
        <v>4</v>
      </c>
      <c r="Q76" s="3" t="s">
        <v>32</v>
      </c>
      <c r="BA76" s="4"/>
      <c r="BB76" s="5"/>
      <c r="BC76" s="5"/>
      <c r="BD76" s="5"/>
      <c r="BE76" s="5"/>
    </row>
    <row r="77" spans="16:57">
      <c r="P77">
        <v>5</v>
      </c>
      <c r="Q77" s="3" t="s">
        <v>402</v>
      </c>
      <c r="BA77" s="13"/>
      <c r="BB77" s="13"/>
    </row>
    <row r="78" spans="16:57" ht="15.6">
      <c r="P78">
        <v>6</v>
      </c>
      <c r="Q78" s="3" t="s">
        <v>33</v>
      </c>
      <c r="BA78" s="5"/>
      <c r="BB78" s="5"/>
      <c r="BC78" s="5"/>
      <c r="BE78" s="5"/>
    </row>
    <row r="79" spans="16:57">
      <c r="BA79" s="13"/>
      <c r="BB79" s="13"/>
    </row>
    <row r="80" spans="16:57">
      <c r="BA80" s="13"/>
      <c r="BB80" s="13"/>
    </row>
    <row r="81" spans="53:57" ht="15.6">
      <c r="BA81" s="2"/>
      <c r="BB81" s="5"/>
      <c r="BC81" s="5"/>
      <c r="BE81" s="2"/>
    </row>
    <row r="82" spans="53:57">
      <c r="BA82" s="4"/>
      <c r="BB82" s="4"/>
      <c r="BC82" s="4"/>
      <c r="BD82" s="4"/>
      <c r="BE82" s="4"/>
    </row>
    <row r="83" spans="53:57" ht="15.6">
      <c r="BA83" s="4"/>
      <c r="BB83" s="13"/>
      <c r="BC83" s="13"/>
      <c r="BD83" s="1"/>
      <c r="BE83" s="5"/>
    </row>
    <row r="84" spans="53:57" ht="15.6">
      <c r="BA84" s="4"/>
      <c r="BB84" s="13"/>
      <c r="BC84" s="13"/>
      <c r="BD84" s="1"/>
      <c r="BE84" s="5"/>
    </row>
    <row r="85" spans="53:57" ht="15.6">
      <c r="BA85" s="4"/>
      <c r="BB85" s="13"/>
      <c r="BC85" s="13"/>
      <c r="BD85" s="1"/>
      <c r="BE85" s="5"/>
    </row>
    <row r="86" spans="53:57" ht="15.6">
      <c r="BA86" s="4"/>
      <c r="BB86" s="13"/>
      <c r="BC86" s="13"/>
      <c r="BD86" s="1"/>
      <c r="BE86" s="5"/>
    </row>
    <row r="87" spans="53:57" ht="15.6">
      <c r="BA87" s="4"/>
      <c r="BB87" s="13"/>
      <c r="BC87" s="13"/>
      <c r="BD87" s="13"/>
      <c r="BE87" s="5"/>
    </row>
    <row r="88" spans="53:57" ht="15.6">
      <c r="BA88" s="4"/>
      <c r="BB88" s="13"/>
      <c r="BC88" s="13"/>
      <c r="BD88" s="13"/>
      <c r="BE88" s="5"/>
    </row>
    <row r="89" spans="53:57" ht="15.6">
      <c r="BA89" s="4"/>
      <c r="BB89" s="13"/>
      <c r="BC89" s="13"/>
      <c r="BD89" s="13"/>
      <c r="BE89" s="5"/>
    </row>
    <row r="90" spans="53:57" ht="15.6">
      <c r="BA90" s="4"/>
      <c r="BB90" s="13"/>
      <c r="BC90" s="13"/>
      <c r="BD90" s="13"/>
      <c r="BE90" s="5"/>
    </row>
    <row r="91" spans="53:57" ht="15.6">
      <c r="BA91" s="4"/>
      <c r="BB91" s="13"/>
      <c r="BC91" s="13"/>
      <c r="BD91" s="5"/>
      <c r="BE91" s="5"/>
    </row>
    <row r="92" spans="53:57" ht="15.6">
      <c r="BA92" s="4"/>
      <c r="BB92" s="13"/>
      <c r="BC92" s="13"/>
      <c r="BD92" s="5"/>
      <c r="BE92" s="5"/>
    </row>
    <row r="93" spans="53:57" ht="15.6">
      <c r="BA93" s="4"/>
      <c r="BB93" s="13"/>
      <c r="BC93" s="13"/>
      <c r="BD93" s="5"/>
      <c r="BE93" s="5"/>
    </row>
    <row r="94" spans="53:57" ht="15.6">
      <c r="BA94" s="4"/>
      <c r="BB94" s="13"/>
      <c r="BC94" s="13"/>
      <c r="BD94" s="5"/>
      <c r="BE94" s="5"/>
    </row>
    <row r="95" spans="53:57" ht="15.6">
      <c r="BA95" s="4"/>
      <c r="BB95" s="13"/>
      <c r="BC95" s="13"/>
      <c r="BD95" s="5"/>
      <c r="BE95" s="5"/>
    </row>
    <row r="96" spans="53:57" ht="15.6">
      <c r="BA96" s="4"/>
      <c r="BB96" s="13"/>
      <c r="BC96" s="13"/>
      <c r="BD96" s="5"/>
      <c r="BE96" s="5"/>
    </row>
    <row r="97" spans="16:57" ht="15.6">
      <c r="BA97" s="4"/>
      <c r="BB97" s="13"/>
      <c r="BC97" s="13"/>
      <c r="BD97" s="5"/>
      <c r="BE97" s="5"/>
    </row>
    <row r="98" spans="16:57" ht="15.6">
      <c r="BA98" s="4"/>
      <c r="BB98" s="13"/>
      <c r="BC98" s="13"/>
      <c r="BD98" s="5"/>
      <c r="BE98" s="5"/>
    </row>
    <row r="99" spans="16:57" ht="15.6">
      <c r="BA99" s="4"/>
      <c r="BB99" s="5"/>
      <c r="BC99" s="5"/>
      <c r="BD99" s="5"/>
      <c r="BE99" s="5"/>
    </row>
    <row r="100" spans="16:57">
      <c r="BA100" s="13"/>
      <c r="BB100" s="13"/>
    </row>
    <row r="101" spans="16:57" ht="15.6">
      <c r="BA101" s="5"/>
      <c r="BB101" s="5"/>
      <c r="BC101" s="5"/>
      <c r="BE101" s="5"/>
    </row>
    <row r="102" spans="16:57">
      <c r="BA102" s="13"/>
      <c r="BB102" s="13"/>
    </row>
    <row r="103" spans="16:57">
      <c r="BA103" s="13"/>
      <c r="BB103" s="13"/>
    </row>
    <row r="104" spans="16:57">
      <c r="BA104" s="13"/>
      <c r="BB104" s="13"/>
    </row>
    <row r="105" spans="16:57">
      <c r="BA105" s="13"/>
      <c r="BB105" s="13"/>
    </row>
    <row r="106" spans="16:57">
      <c r="BA106" s="13"/>
      <c r="BB106" s="13"/>
    </row>
    <row r="107" spans="16:57">
      <c r="BA107" s="13"/>
      <c r="BB107" s="13"/>
    </row>
    <row r="108" spans="16:57">
      <c r="BA108" s="13"/>
      <c r="BB108" s="13"/>
    </row>
    <row r="109" spans="16:57">
      <c r="Q109" s="3" t="s">
        <v>3</v>
      </c>
      <c r="BA109" s="13"/>
      <c r="BB109" s="13"/>
    </row>
    <row r="110" spans="16:57">
      <c r="P110">
        <v>4</v>
      </c>
      <c r="Q110" s="3" t="s">
        <v>96</v>
      </c>
      <c r="BA110" s="13"/>
      <c r="BB110" s="13"/>
    </row>
    <row r="111" spans="16:57">
      <c r="P111">
        <v>5</v>
      </c>
      <c r="Q111" s="378" t="s">
        <v>97</v>
      </c>
      <c r="BA111" s="13"/>
      <c r="BB111" s="13"/>
    </row>
    <row r="112" spans="16:57">
      <c r="P112">
        <v>6</v>
      </c>
      <c r="Q112" s="3" t="s">
        <v>98</v>
      </c>
      <c r="BA112" s="13"/>
      <c r="BB112" s="13"/>
    </row>
    <row r="113" spans="16:54">
      <c r="P113">
        <v>7</v>
      </c>
      <c r="Q113" s="3" t="s">
        <v>99</v>
      </c>
      <c r="BA113" s="13"/>
      <c r="BB113" s="13"/>
    </row>
    <row r="114" spans="16:54">
      <c r="P114">
        <v>8</v>
      </c>
      <c r="Q114" s="378" t="s">
        <v>100</v>
      </c>
      <c r="BA114" s="13"/>
      <c r="BB114" s="13"/>
    </row>
    <row r="115" spans="16:54">
      <c r="P115">
        <v>9</v>
      </c>
      <c r="Q115" s="3" t="s">
        <v>101</v>
      </c>
      <c r="BA115" s="13"/>
      <c r="BB115" s="13"/>
    </row>
    <row r="116" spans="16:54">
      <c r="BA116" s="13"/>
      <c r="BB116" s="13"/>
    </row>
    <row r="117" spans="16:54">
      <c r="BA117" s="13"/>
      <c r="BB117" s="13"/>
    </row>
    <row r="118" spans="16:54">
      <c r="BA118" s="13"/>
      <c r="BB118" s="13"/>
    </row>
    <row r="119" spans="16:54">
      <c r="BA119" s="13"/>
      <c r="BB119" s="13"/>
    </row>
    <row r="120" spans="16:54">
      <c r="BA120" s="13"/>
      <c r="BB120" s="13"/>
    </row>
    <row r="121" spans="16:54">
      <c r="BA121" s="13"/>
      <c r="BB121" s="13"/>
    </row>
    <row r="122" spans="16:54">
      <c r="BA122" s="13"/>
      <c r="BB122" s="13"/>
    </row>
    <row r="123" spans="16:54">
      <c r="BA123" s="13"/>
      <c r="BB123" s="13"/>
    </row>
    <row r="124" spans="16:54">
      <c r="BA124" s="13"/>
      <c r="BB124" s="13"/>
    </row>
    <row r="125" spans="16:54">
      <c r="BA125" s="13"/>
      <c r="BB125" s="13"/>
    </row>
    <row r="126" spans="16:54">
      <c r="BA126" s="13"/>
      <c r="BB126" s="13"/>
    </row>
    <row r="127" spans="16:54">
      <c r="BA127" s="13"/>
      <c r="BB127" s="13"/>
    </row>
    <row r="128" spans="16:54">
      <c r="BA128" s="13"/>
      <c r="BB128" s="13"/>
    </row>
    <row r="129" spans="53:54">
      <c r="BA129" s="13"/>
      <c r="BB129" s="13"/>
    </row>
    <row r="130" spans="53:54">
      <c r="BA130" s="13"/>
      <c r="BB130" s="13"/>
    </row>
    <row r="131" spans="53:54">
      <c r="BA131" s="13"/>
      <c r="BB131" s="13"/>
    </row>
    <row r="132" spans="53:54">
      <c r="BA132" s="13"/>
      <c r="BB132" s="13"/>
    </row>
    <row r="133" spans="53:54">
      <c r="BA133" s="13"/>
      <c r="BB133" s="13"/>
    </row>
    <row r="134" spans="53:54">
      <c r="BA134" s="13"/>
      <c r="BB134" s="13"/>
    </row>
    <row r="135" spans="53:54">
      <c r="BA135" s="13"/>
      <c r="BB135" s="13"/>
    </row>
    <row r="136" spans="53:54">
      <c r="BA136" s="13"/>
      <c r="BB136" s="13"/>
    </row>
    <row r="137" spans="53:54">
      <c r="BA137" s="13"/>
      <c r="BB137" s="13"/>
    </row>
    <row r="138" spans="53:54">
      <c r="BA138" s="13"/>
      <c r="BB138" s="13"/>
    </row>
    <row r="139" spans="53:54">
      <c r="BA139" s="13"/>
      <c r="BB139" s="13"/>
    </row>
    <row r="140" spans="53:54">
      <c r="BA140" s="13"/>
      <c r="BB140" s="13"/>
    </row>
    <row r="141" spans="53:54">
      <c r="BA141" s="13"/>
      <c r="BB141" s="13"/>
    </row>
    <row r="142" spans="53:54">
      <c r="BA142" s="13"/>
      <c r="BB142" s="13"/>
    </row>
    <row r="143" spans="53:54">
      <c r="BA143" s="13"/>
      <c r="BB143" s="13"/>
    </row>
    <row r="144" spans="53:54">
      <c r="BA144" s="13"/>
      <c r="BB144" s="13"/>
    </row>
    <row r="145" spans="53:54">
      <c r="BA145" s="13"/>
      <c r="BB145" s="13"/>
    </row>
    <row r="146" spans="53:54">
      <c r="BA146" s="13"/>
      <c r="BB146" s="13"/>
    </row>
    <row r="147" spans="53:54">
      <c r="BA147" s="13"/>
      <c r="BB147" s="13"/>
    </row>
    <row r="148" spans="53:54">
      <c r="BA148" s="13"/>
      <c r="BB148" s="13"/>
    </row>
    <row r="149" spans="53:54">
      <c r="BA149" s="13"/>
      <c r="BB149" s="13"/>
    </row>
    <row r="150" spans="53:54">
      <c r="BA150" s="13"/>
      <c r="BB150" s="13"/>
    </row>
    <row r="151" spans="53:54">
      <c r="BA151" s="13"/>
      <c r="BB151" s="13"/>
    </row>
    <row r="152" spans="53:54">
      <c r="BA152" s="13"/>
      <c r="BB152" s="13"/>
    </row>
    <row r="153" spans="53:54">
      <c r="BA153" s="13"/>
      <c r="BB153" s="13"/>
    </row>
    <row r="154" spans="53:54">
      <c r="BA154" s="13"/>
      <c r="BB154" s="13"/>
    </row>
    <row r="155" spans="53:54">
      <c r="BA155" s="13"/>
      <c r="BB155" s="13"/>
    </row>
    <row r="156" spans="53:54">
      <c r="BA156" s="13"/>
      <c r="BB156" s="13"/>
    </row>
    <row r="180" spans="27:52">
      <c r="AA180" s="77"/>
      <c r="AB180" s="77"/>
      <c r="AC180" s="14"/>
      <c r="AD180" s="14"/>
      <c r="AE180" s="14"/>
      <c r="AF180" s="77"/>
      <c r="AG180" s="14"/>
      <c r="AH180" s="14"/>
      <c r="AI180" s="77"/>
      <c r="AJ180" s="77"/>
      <c r="AK180" s="77"/>
      <c r="AL180" s="68"/>
      <c r="AM180" s="68"/>
      <c r="AN180" s="77"/>
      <c r="AO180" s="14"/>
      <c r="AP180" s="14"/>
      <c r="AQ180" s="68"/>
      <c r="AR180" s="14"/>
      <c r="AS180" s="14"/>
      <c r="AT180" s="14"/>
      <c r="AU180" s="14"/>
      <c r="AV180" s="14"/>
      <c r="AW180" s="14"/>
      <c r="AX180" s="14"/>
      <c r="AY180" s="14"/>
      <c r="AZ180" s="14"/>
    </row>
    <row r="181" spans="27:52">
      <c r="AA181" s="77"/>
      <c r="AB181" s="77"/>
      <c r="AC181" s="14"/>
      <c r="AD181" s="14"/>
      <c r="AE181" s="14"/>
      <c r="AF181" s="77"/>
      <c r="AG181" s="14"/>
      <c r="AH181" s="14"/>
      <c r="AI181" s="77"/>
      <c r="AJ181" s="77"/>
      <c r="AK181" s="77"/>
      <c r="AL181" s="68"/>
      <c r="AM181" s="68"/>
      <c r="AN181" s="77"/>
      <c r="AO181" s="14"/>
      <c r="AP181" s="14"/>
      <c r="AQ181" s="68"/>
      <c r="AR181" s="14"/>
      <c r="AS181" s="14"/>
      <c r="AT181" s="14"/>
      <c r="AU181" s="14"/>
      <c r="AV181" s="14"/>
      <c r="AW181" s="14"/>
      <c r="AX181" s="14"/>
      <c r="AY181" s="14"/>
      <c r="AZ181" s="14"/>
    </row>
    <row r="182" spans="27:52">
      <c r="AA182" s="77"/>
      <c r="AB182" s="77"/>
      <c r="AC182" s="14"/>
      <c r="AD182" s="14"/>
      <c r="AE182" s="14"/>
      <c r="AF182" s="77"/>
      <c r="AG182" s="14"/>
      <c r="AH182" s="14"/>
      <c r="AI182" s="77"/>
      <c r="AJ182" s="77"/>
      <c r="AK182" s="77"/>
      <c r="AL182" s="68"/>
      <c r="AM182" s="68"/>
      <c r="AN182" s="77"/>
      <c r="AO182" s="14"/>
      <c r="AP182" s="14"/>
      <c r="AQ182" s="68"/>
      <c r="AR182" s="14"/>
      <c r="AS182" s="14"/>
      <c r="AT182" s="14"/>
      <c r="AU182" s="14"/>
      <c r="AV182" s="14"/>
      <c r="AW182" s="14"/>
      <c r="AX182" s="14"/>
      <c r="AY182" s="14"/>
      <c r="AZ182" s="14"/>
    </row>
    <row r="183" spans="27:52">
      <c r="AA183" s="77"/>
      <c r="AB183" s="77"/>
      <c r="AC183" s="14"/>
      <c r="AD183" s="14"/>
      <c r="AE183" s="14"/>
      <c r="AF183" s="77"/>
      <c r="AG183" s="14"/>
      <c r="AH183" s="14"/>
      <c r="AI183" s="77"/>
      <c r="AJ183" s="77"/>
      <c r="AK183" s="77"/>
      <c r="AL183" s="68"/>
      <c r="AM183" s="68"/>
      <c r="AN183" s="77"/>
      <c r="AO183" s="14"/>
      <c r="AP183" s="14"/>
      <c r="AQ183" s="68"/>
      <c r="AR183" s="14"/>
      <c r="AS183" s="14"/>
      <c r="AT183" s="14"/>
      <c r="AU183" s="14"/>
      <c r="AV183" s="14"/>
      <c r="AW183" s="14"/>
      <c r="AX183" s="14"/>
      <c r="AY183" s="14"/>
      <c r="AZ183" s="14"/>
    </row>
    <row r="184" spans="27:52">
      <c r="AA184" s="77"/>
      <c r="AB184" s="77"/>
      <c r="AC184" s="14"/>
      <c r="AD184" s="14"/>
      <c r="AE184" s="14"/>
      <c r="AF184" s="77"/>
      <c r="AG184" s="14"/>
      <c r="AH184" s="14"/>
      <c r="AI184" s="77"/>
      <c r="AJ184" s="77"/>
      <c r="AK184" s="77"/>
      <c r="AL184" s="68"/>
      <c r="AM184" s="68"/>
      <c r="AN184" s="77"/>
      <c r="AO184" s="14"/>
      <c r="AP184" s="14"/>
      <c r="AQ184" s="68"/>
      <c r="AR184" s="14"/>
      <c r="AS184" s="14"/>
      <c r="AT184" s="14"/>
      <c r="AU184" s="14"/>
      <c r="AV184" s="14"/>
      <c r="AW184" s="14"/>
      <c r="AX184" s="14"/>
      <c r="AY184" s="14"/>
      <c r="AZ184" s="14"/>
    </row>
    <row r="185" spans="27:52">
      <c r="AA185" s="77"/>
      <c r="AB185" s="77"/>
      <c r="AC185" s="14"/>
      <c r="AD185" s="14"/>
      <c r="AE185" s="14"/>
      <c r="AF185" s="77"/>
      <c r="AG185" s="14"/>
      <c r="AH185" s="14"/>
      <c r="AI185" s="77"/>
      <c r="AJ185" s="77"/>
      <c r="AK185" s="77"/>
      <c r="AL185" s="68"/>
      <c r="AM185" s="68"/>
      <c r="AN185" s="77"/>
      <c r="AO185" s="14"/>
      <c r="AP185" s="14"/>
      <c r="AQ185" s="68"/>
      <c r="AR185" s="14"/>
      <c r="AS185" s="14"/>
      <c r="AT185" s="14"/>
      <c r="AU185" s="14"/>
      <c r="AV185" s="14"/>
      <c r="AW185" s="14"/>
      <c r="AX185" s="14"/>
      <c r="AY185" s="14"/>
      <c r="AZ185" s="14"/>
    </row>
    <row r="186" spans="27:52">
      <c r="AA186" s="77"/>
      <c r="AB186" s="77"/>
      <c r="AC186" s="14"/>
      <c r="AD186" s="14"/>
      <c r="AE186" s="14"/>
      <c r="AF186" s="77"/>
      <c r="AG186" s="14"/>
      <c r="AH186" s="14"/>
      <c r="AI186" s="77"/>
      <c r="AJ186" s="77"/>
      <c r="AK186" s="77"/>
      <c r="AL186" s="68"/>
      <c r="AM186" s="68"/>
      <c r="AN186" s="77"/>
      <c r="AO186" s="14"/>
      <c r="AP186" s="14"/>
      <c r="AQ186" s="68"/>
      <c r="AR186" s="14"/>
      <c r="AS186" s="14"/>
      <c r="AT186" s="14"/>
      <c r="AU186" s="14"/>
      <c r="AV186" s="14"/>
      <c r="AW186" s="14"/>
      <c r="AX186" s="14"/>
      <c r="AY186" s="14"/>
      <c r="AZ186" s="14"/>
    </row>
    <row r="187" spans="27:52">
      <c r="AA187" s="77"/>
      <c r="AB187" s="77"/>
      <c r="AC187" s="14"/>
      <c r="AD187" s="14"/>
      <c r="AE187" s="14"/>
      <c r="AF187" s="77"/>
      <c r="AG187" s="14"/>
      <c r="AH187" s="14"/>
      <c r="AI187" s="77"/>
      <c r="AJ187" s="77"/>
      <c r="AK187" s="77"/>
      <c r="AL187" s="68"/>
      <c r="AM187" s="68"/>
      <c r="AN187" s="77"/>
      <c r="AO187" s="14"/>
      <c r="AP187" s="14"/>
      <c r="AQ187" s="68"/>
      <c r="AR187" s="14"/>
      <c r="AS187" s="14"/>
      <c r="AT187" s="14"/>
      <c r="AU187" s="14"/>
      <c r="AV187" s="14"/>
      <c r="AW187" s="14"/>
      <c r="AX187" s="14"/>
      <c r="AY187" s="14"/>
      <c r="AZ187" s="14"/>
    </row>
    <row r="188" spans="27:52">
      <c r="AA188" s="77"/>
      <c r="AB188" s="77"/>
      <c r="AC188" s="14"/>
      <c r="AD188" s="14"/>
      <c r="AE188" s="14"/>
      <c r="AF188" s="77"/>
      <c r="AG188" s="14"/>
      <c r="AH188" s="14"/>
      <c r="AI188" s="77"/>
      <c r="AJ188" s="77"/>
      <c r="AK188" s="77"/>
      <c r="AL188" s="68"/>
      <c r="AM188" s="68"/>
      <c r="AN188" s="77"/>
      <c r="AO188" s="14"/>
      <c r="AP188" s="14"/>
      <c r="AQ188" s="68"/>
      <c r="AR188" s="14"/>
      <c r="AS188" s="14"/>
      <c r="AT188" s="14"/>
      <c r="AU188" s="14"/>
      <c r="AV188" s="14"/>
      <c r="AW188" s="14"/>
      <c r="AX188" s="14"/>
      <c r="AY188" s="14"/>
      <c r="AZ188" s="14"/>
    </row>
    <row r="189" spans="27:52">
      <c r="AA189" s="77"/>
      <c r="AB189" s="77"/>
      <c r="AC189" s="14"/>
      <c r="AD189" s="14"/>
      <c r="AE189" s="14"/>
      <c r="AF189" s="77"/>
      <c r="AG189" s="14"/>
      <c r="AH189" s="14"/>
      <c r="AI189" s="77"/>
      <c r="AJ189" s="77"/>
      <c r="AK189" s="77"/>
      <c r="AL189" s="68"/>
      <c r="AM189" s="68"/>
      <c r="AN189" s="77"/>
      <c r="AO189" s="14"/>
      <c r="AP189" s="14"/>
      <c r="AQ189" s="68"/>
      <c r="AR189" s="14"/>
      <c r="AS189" s="14"/>
      <c r="AT189" s="14"/>
      <c r="AU189" s="14"/>
      <c r="AV189" s="14"/>
      <c r="AW189" s="14"/>
      <c r="AX189" s="14"/>
      <c r="AY189" s="14"/>
      <c r="AZ189" s="14"/>
    </row>
    <row r="190" spans="27:52">
      <c r="AA190" s="77"/>
      <c r="AB190" s="77"/>
      <c r="AC190" s="14"/>
      <c r="AD190" s="14"/>
      <c r="AE190" s="14"/>
      <c r="AF190" s="77"/>
      <c r="AG190" s="14"/>
      <c r="AH190" s="14"/>
      <c r="AI190" s="77"/>
      <c r="AJ190" s="77"/>
      <c r="AK190" s="77"/>
      <c r="AL190" s="68"/>
      <c r="AM190" s="68"/>
      <c r="AN190" s="77"/>
      <c r="AO190" s="14"/>
      <c r="AP190" s="14"/>
      <c r="AQ190" s="68"/>
      <c r="AR190" s="14"/>
      <c r="AS190" s="14"/>
      <c r="AT190" s="14"/>
      <c r="AU190" s="14"/>
      <c r="AV190" s="14"/>
      <c r="AW190" s="14"/>
      <c r="AX190" s="14"/>
      <c r="AY190" s="14"/>
      <c r="AZ190" s="14"/>
    </row>
    <row r="191" spans="27:52">
      <c r="AA191" s="77"/>
      <c r="AB191" s="77"/>
      <c r="AC191" s="14"/>
      <c r="AD191" s="14"/>
      <c r="AE191" s="14"/>
      <c r="AF191" s="77"/>
      <c r="AG191" s="14"/>
      <c r="AH191" s="14"/>
      <c r="AI191" s="77"/>
      <c r="AJ191" s="77"/>
      <c r="AK191" s="77"/>
      <c r="AL191" s="68"/>
      <c r="AM191" s="68"/>
      <c r="AN191" s="77"/>
      <c r="AO191" s="14"/>
      <c r="AP191" s="14"/>
      <c r="AQ191" s="68"/>
      <c r="AR191" s="14"/>
      <c r="AS191" s="14"/>
      <c r="AT191" s="14"/>
      <c r="AU191" s="14"/>
      <c r="AV191" s="14"/>
      <c r="AW191" s="14"/>
      <c r="AX191" s="14"/>
      <c r="AY191" s="14"/>
      <c r="AZ191" s="14"/>
    </row>
    <row r="192" spans="27:52">
      <c r="AA192" s="77"/>
      <c r="AB192" s="77"/>
      <c r="AC192" s="14"/>
      <c r="AD192" s="14"/>
      <c r="AE192" s="14"/>
      <c r="AF192" s="77"/>
      <c r="AG192" s="14"/>
      <c r="AH192" s="14"/>
      <c r="AI192" s="77"/>
      <c r="AJ192" s="77"/>
      <c r="AK192" s="77"/>
      <c r="AL192" s="68"/>
      <c r="AM192" s="68"/>
      <c r="AN192" s="77"/>
      <c r="AO192" s="14"/>
      <c r="AP192" s="14"/>
      <c r="AQ192" s="68"/>
      <c r="AR192" s="14"/>
      <c r="AS192" s="14"/>
      <c r="AT192" s="14"/>
      <c r="AU192" s="14"/>
      <c r="AV192" s="14"/>
      <c r="AW192" s="14"/>
      <c r="AX192" s="14"/>
      <c r="AY192" s="14"/>
      <c r="AZ192" s="14"/>
    </row>
    <row r="193" spans="27:52">
      <c r="AA193" s="77"/>
      <c r="AB193" s="77"/>
      <c r="AC193" s="14"/>
      <c r="AD193" s="14"/>
      <c r="AE193" s="14"/>
      <c r="AF193" s="77"/>
      <c r="AG193" s="14"/>
      <c r="AH193" s="14"/>
      <c r="AI193" s="77"/>
      <c r="AJ193" s="77"/>
      <c r="AK193" s="77"/>
      <c r="AL193" s="68"/>
      <c r="AM193" s="68"/>
      <c r="AN193" s="77"/>
      <c r="AO193" s="14"/>
      <c r="AP193" s="14"/>
      <c r="AQ193" s="68"/>
      <c r="AR193" s="14"/>
      <c r="AS193" s="14"/>
      <c r="AT193" s="14"/>
      <c r="AU193" s="14"/>
      <c r="AV193" s="14"/>
      <c r="AW193" s="14"/>
      <c r="AX193" s="14"/>
      <c r="AY193" s="14"/>
      <c r="AZ193" s="14"/>
    </row>
    <row r="194" spans="27:52">
      <c r="AA194" s="77"/>
      <c r="AB194" s="77"/>
      <c r="AC194" s="14"/>
      <c r="AD194" s="14"/>
      <c r="AE194" s="14"/>
      <c r="AF194" s="77"/>
      <c r="AG194" s="14"/>
      <c r="AH194" s="14"/>
      <c r="AI194" s="77"/>
      <c r="AJ194" s="77"/>
      <c r="AK194" s="77"/>
      <c r="AL194" s="68"/>
      <c r="AM194" s="68"/>
      <c r="AN194" s="77"/>
      <c r="AO194" s="14"/>
      <c r="AP194" s="14"/>
      <c r="AQ194" s="68"/>
      <c r="AR194" s="14"/>
      <c r="AS194" s="14"/>
      <c r="AT194" s="14"/>
      <c r="AU194" s="14"/>
      <c r="AV194" s="14"/>
      <c r="AW194" s="14"/>
      <c r="AX194" s="14"/>
      <c r="AY194" s="14"/>
      <c r="AZ194" s="14"/>
    </row>
    <row r="195" spans="27:52">
      <c r="AA195" s="77"/>
      <c r="AB195" s="77"/>
      <c r="AC195" s="14"/>
      <c r="AD195" s="14"/>
      <c r="AE195" s="14"/>
      <c r="AF195" s="77"/>
      <c r="AG195" s="14"/>
      <c r="AH195" s="14"/>
      <c r="AI195" s="77"/>
      <c r="AJ195" s="77"/>
      <c r="AK195" s="77"/>
      <c r="AL195" s="68"/>
      <c r="AM195" s="68"/>
      <c r="AN195" s="77"/>
      <c r="AO195" s="14"/>
      <c r="AP195" s="14"/>
      <c r="AQ195" s="68"/>
      <c r="AR195" s="14"/>
      <c r="AS195" s="14"/>
      <c r="AT195" s="14"/>
      <c r="AU195" s="14"/>
      <c r="AV195" s="14"/>
      <c r="AW195" s="14"/>
      <c r="AX195" s="14"/>
      <c r="AY195" s="14"/>
      <c r="AZ195" s="14"/>
    </row>
    <row r="196" spans="27:52">
      <c r="AA196" s="77"/>
      <c r="AB196" s="77"/>
      <c r="AC196" s="14"/>
      <c r="AD196" s="14"/>
      <c r="AE196" s="14"/>
      <c r="AF196" s="77"/>
      <c r="AG196" s="14"/>
      <c r="AH196" s="14"/>
      <c r="AI196" s="77"/>
      <c r="AJ196" s="77"/>
      <c r="AK196" s="77"/>
      <c r="AL196" s="68"/>
      <c r="AM196" s="68"/>
      <c r="AN196" s="77"/>
      <c r="AO196" s="14"/>
      <c r="AP196" s="14"/>
      <c r="AQ196" s="68"/>
      <c r="AR196" s="14"/>
      <c r="AS196" s="14"/>
      <c r="AT196" s="14"/>
      <c r="AU196" s="14"/>
      <c r="AV196" s="14"/>
      <c r="AW196" s="14"/>
      <c r="AX196" s="14"/>
      <c r="AY196" s="14"/>
      <c r="AZ196" s="14"/>
    </row>
    <row r="197" spans="27:52">
      <c r="AA197" s="77"/>
      <c r="AB197" s="77"/>
      <c r="AC197" s="14"/>
      <c r="AD197" s="14"/>
      <c r="AE197" s="14"/>
      <c r="AF197" s="77"/>
      <c r="AG197" s="14"/>
      <c r="AH197" s="14"/>
      <c r="AI197" s="77"/>
      <c r="AJ197" s="77"/>
      <c r="AK197" s="77"/>
      <c r="AL197" s="68"/>
      <c r="AM197" s="68"/>
      <c r="AN197" s="77"/>
      <c r="AO197" s="14"/>
      <c r="AP197" s="14"/>
      <c r="AQ197" s="68"/>
      <c r="AR197" s="14"/>
      <c r="AS197" s="14"/>
      <c r="AT197" s="14"/>
      <c r="AU197" s="14"/>
      <c r="AV197" s="14"/>
      <c r="AW197" s="14"/>
      <c r="AX197" s="14"/>
      <c r="AY197" s="14"/>
      <c r="AZ197" s="14"/>
    </row>
    <row r="198" spans="27:52">
      <c r="AA198" s="77"/>
      <c r="AB198" s="77"/>
      <c r="AC198" s="14"/>
      <c r="AD198" s="14"/>
      <c r="AE198" s="14"/>
      <c r="AF198" s="77"/>
      <c r="AG198" s="14"/>
      <c r="AH198" s="14"/>
      <c r="AI198" s="77"/>
      <c r="AJ198" s="77"/>
      <c r="AK198" s="77"/>
      <c r="AL198" s="68"/>
      <c r="AM198" s="68"/>
      <c r="AN198" s="77"/>
      <c r="AO198" s="14"/>
      <c r="AP198" s="14"/>
      <c r="AQ198" s="68"/>
      <c r="AR198" s="14"/>
      <c r="AS198" s="14"/>
      <c r="AT198" s="14"/>
      <c r="AU198" s="14"/>
      <c r="AV198" s="14"/>
      <c r="AW198" s="14"/>
      <c r="AX198" s="14"/>
      <c r="AY198" s="14"/>
      <c r="AZ198" s="14"/>
    </row>
    <row r="199" spans="27:52">
      <c r="AA199" s="77"/>
      <c r="AB199" s="77"/>
      <c r="AC199" s="14"/>
      <c r="AD199" s="14"/>
      <c r="AE199" s="14"/>
      <c r="AF199" s="77"/>
      <c r="AG199" s="14"/>
      <c r="AH199" s="14"/>
      <c r="AI199" s="77"/>
      <c r="AJ199" s="77"/>
      <c r="AK199" s="77"/>
      <c r="AL199" s="68"/>
      <c r="AM199" s="68"/>
      <c r="AN199" s="77"/>
      <c r="AO199" s="14"/>
      <c r="AP199" s="14"/>
      <c r="AQ199" s="68"/>
      <c r="AR199" s="14"/>
      <c r="AS199" s="14"/>
      <c r="AT199" s="14"/>
      <c r="AU199" s="14"/>
      <c r="AV199" s="14"/>
      <c r="AW199" s="14"/>
      <c r="AX199" s="14"/>
      <c r="AY199" s="14"/>
      <c r="AZ199" s="14"/>
    </row>
    <row r="200" spans="27:52">
      <c r="AA200" s="77"/>
      <c r="AB200" s="77"/>
      <c r="AC200" s="14"/>
      <c r="AD200" s="14"/>
      <c r="AE200" s="14"/>
      <c r="AF200" s="77"/>
      <c r="AG200" s="14"/>
      <c r="AH200" s="14"/>
      <c r="AI200" s="77"/>
      <c r="AJ200" s="77"/>
      <c r="AK200" s="77"/>
      <c r="AL200" s="68"/>
      <c r="AM200" s="68"/>
      <c r="AN200" s="77"/>
      <c r="AO200" s="14"/>
      <c r="AP200" s="14"/>
      <c r="AQ200" s="68"/>
      <c r="AR200" s="14"/>
      <c r="AS200" s="14"/>
      <c r="AT200" s="14"/>
      <c r="AU200" s="14"/>
      <c r="AV200" s="14"/>
      <c r="AW200" s="14"/>
      <c r="AX200" s="14"/>
      <c r="AY200" s="14"/>
      <c r="AZ200" s="14"/>
    </row>
    <row r="201" spans="27:52">
      <c r="AA201" s="77"/>
      <c r="AB201" s="77"/>
      <c r="AC201" s="14"/>
      <c r="AD201" s="14"/>
      <c r="AE201" s="14"/>
      <c r="AF201" s="77"/>
      <c r="AG201" s="14"/>
      <c r="AH201" s="14"/>
      <c r="AI201" s="77"/>
      <c r="AJ201" s="77"/>
      <c r="AK201" s="77"/>
      <c r="AL201" s="68"/>
      <c r="AM201" s="68"/>
      <c r="AN201" s="77"/>
      <c r="AO201" s="14"/>
      <c r="AP201" s="14"/>
      <c r="AQ201" s="68"/>
      <c r="AR201" s="14"/>
      <c r="AS201" s="14"/>
      <c r="AT201" s="14"/>
      <c r="AU201" s="14"/>
      <c r="AV201" s="14"/>
      <c r="AW201" s="14"/>
      <c r="AX201" s="14"/>
      <c r="AY201" s="14"/>
      <c r="AZ201" s="14"/>
    </row>
    <row r="202" spans="27:52">
      <c r="AA202" s="77"/>
      <c r="AB202" s="77"/>
      <c r="AC202" s="14"/>
      <c r="AD202" s="14"/>
      <c r="AE202" s="14"/>
      <c r="AF202" s="77"/>
      <c r="AG202" s="14"/>
      <c r="AH202" s="14"/>
      <c r="AI202" s="77"/>
      <c r="AJ202" s="77"/>
      <c r="AK202" s="77"/>
      <c r="AL202" s="68"/>
      <c r="AM202" s="68"/>
      <c r="AN202" s="77"/>
      <c r="AO202" s="14"/>
      <c r="AP202" s="14"/>
      <c r="AQ202" s="68"/>
      <c r="AR202" s="14"/>
      <c r="AS202" s="14"/>
      <c r="AT202" s="14"/>
      <c r="AU202" s="14"/>
      <c r="AV202" s="14"/>
      <c r="AW202" s="14"/>
      <c r="AX202" s="14"/>
      <c r="AY202" s="14"/>
      <c r="AZ202" s="14"/>
    </row>
    <row r="203" spans="27:52">
      <c r="AA203" s="77"/>
      <c r="AB203" s="77"/>
      <c r="AC203" s="14"/>
      <c r="AD203" s="14"/>
      <c r="AE203" s="14"/>
      <c r="AF203" s="77"/>
      <c r="AG203" s="14"/>
      <c r="AH203" s="14"/>
      <c r="AI203" s="77"/>
      <c r="AJ203" s="77"/>
      <c r="AK203" s="77"/>
      <c r="AL203" s="68"/>
      <c r="AM203" s="68"/>
      <c r="AN203" s="77"/>
      <c r="AO203" s="14"/>
      <c r="AP203" s="14"/>
      <c r="AQ203" s="68"/>
      <c r="AR203" s="14"/>
      <c r="AS203" s="14"/>
      <c r="AT203" s="14"/>
      <c r="AU203" s="14"/>
      <c r="AV203" s="14"/>
      <c r="AW203" s="14"/>
      <c r="AX203" s="14"/>
      <c r="AY203" s="14"/>
      <c r="AZ203" s="14"/>
    </row>
    <row r="204" spans="27:52">
      <c r="AA204" s="77"/>
      <c r="AB204" s="77"/>
      <c r="AC204" s="14"/>
      <c r="AD204" s="14"/>
      <c r="AE204" s="14"/>
      <c r="AF204" s="77"/>
      <c r="AG204" s="14"/>
      <c r="AH204" s="14"/>
      <c r="AI204" s="77"/>
      <c r="AJ204" s="77"/>
      <c r="AK204" s="77"/>
      <c r="AL204" s="68"/>
      <c r="AM204" s="68"/>
      <c r="AN204" s="77"/>
      <c r="AO204" s="14"/>
      <c r="AP204" s="14"/>
      <c r="AQ204" s="68"/>
      <c r="AR204" s="14"/>
      <c r="AS204" s="14"/>
      <c r="AT204" s="14"/>
      <c r="AU204" s="14"/>
      <c r="AV204" s="14"/>
      <c r="AW204" s="14"/>
      <c r="AX204" s="14"/>
      <c r="AY204" s="14"/>
      <c r="AZ204" s="14"/>
    </row>
    <row r="205" spans="27:52">
      <c r="AA205" s="77"/>
      <c r="AB205" s="77"/>
      <c r="AC205" s="14"/>
      <c r="AD205" s="14"/>
      <c r="AE205" s="14"/>
      <c r="AF205" s="77"/>
      <c r="AG205" s="14"/>
      <c r="AH205" s="14"/>
      <c r="AI205" s="77"/>
      <c r="AJ205" s="77"/>
      <c r="AK205" s="77"/>
      <c r="AL205" s="68"/>
      <c r="AM205" s="68"/>
      <c r="AN205" s="77"/>
      <c r="AO205" s="14"/>
      <c r="AP205" s="14"/>
      <c r="AQ205" s="68"/>
      <c r="AR205" s="14"/>
      <c r="AS205" s="14"/>
      <c r="AT205" s="14"/>
      <c r="AU205" s="14"/>
      <c r="AV205" s="14"/>
      <c r="AW205" s="14"/>
      <c r="AX205" s="14"/>
      <c r="AY205" s="14"/>
      <c r="AZ205" s="14"/>
    </row>
    <row r="206" spans="27:52">
      <c r="AA206" s="77"/>
      <c r="AB206" s="77"/>
      <c r="AC206" s="14"/>
      <c r="AD206" s="14"/>
      <c r="AE206" s="14"/>
      <c r="AF206" s="77"/>
      <c r="AG206" s="14"/>
      <c r="AH206" s="14"/>
      <c r="AI206" s="77"/>
      <c r="AJ206" s="77"/>
      <c r="AK206" s="77"/>
      <c r="AL206" s="68"/>
      <c r="AM206" s="68"/>
      <c r="AN206" s="77"/>
      <c r="AO206" s="14"/>
      <c r="AP206" s="14"/>
      <c r="AQ206" s="68"/>
      <c r="AR206" s="14"/>
      <c r="AS206" s="14"/>
      <c r="AT206" s="14"/>
      <c r="AU206" s="14"/>
      <c r="AV206" s="14"/>
      <c r="AW206" s="14"/>
      <c r="AX206" s="14"/>
      <c r="AY206" s="14"/>
      <c r="AZ206" s="14"/>
    </row>
    <row r="207" spans="27:52">
      <c r="AA207" s="77"/>
      <c r="AB207" s="77"/>
      <c r="AC207" s="14"/>
      <c r="AD207" s="14"/>
      <c r="AE207" s="14"/>
      <c r="AF207" s="77"/>
      <c r="AG207" s="14"/>
      <c r="AH207" s="14"/>
      <c r="AI207" s="77"/>
      <c r="AJ207" s="77"/>
      <c r="AK207" s="77"/>
      <c r="AL207" s="68"/>
      <c r="AM207" s="68"/>
      <c r="AN207" s="77"/>
      <c r="AO207" s="14"/>
      <c r="AP207" s="14"/>
      <c r="AQ207" s="68"/>
      <c r="AR207" s="14"/>
      <c r="AS207" s="14"/>
      <c r="AT207" s="14"/>
      <c r="AU207" s="14"/>
      <c r="AV207" s="14"/>
      <c r="AW207" s="14"/>
      <c r="AX207" s="14"/>
      <c r="AY207" s="14"/>
      <c r="AZ207" s="14"/>
    </row>
    <row r="208" spans="27:52">
      <c r="AA208" s="77"/>
      <c r="AB208" s="77"/>
      <c r="AC208" s="14"/>
      <c r="AD208" s="14"/>
      <c r="AE208" s="14"/>
      <c r="AF208" s="77"/>
      <c r="AG208" s="14"/>
      <c r="AH208" s="14"/>
      <c r="AI208" s="77"/>
      <c r="AJ208" s="77"/>
      <c r="AK208" s="77"/>
      <c r="AL208" s="68"/>
      <c r="AM208" s="68"/>
      <c r="AN208" s="77"/>
      <c r="AO208" s="14"/>
      <c r="AP208" s="14"/>
      <c r="AQ208" s="68"/>
      <c r="AR208" s="14"/>
      <c r="AS208" s="14"/>
      <c r="AT208" s="14"/>
      <c r="AU208" s="14"/>
      <c r="AV208" s="14"/>
      <c r="AW208" s="14"/>
      <c r="AX208" s="14"/>
      <c r="AY208" s="14"/>
      <c r="AZ208" s="14"/>
    </row>
    <row r="209" spans="27:52">
      <c r="AA209" s="77"/>
      <c r="AB209" s="77"/>
      <c r="AC209" s="14"/>
      <c r="AD209" s="14"/>
      <c r="AE209" s="14"/>
      <c r="AF209" s="77"/>
      <c r="AG209" s="14"/>
      <c r="AH209" s="14"/>
      <c r="AI209" s="77"/>
      <c r="AJ209" s="77"/>
      <c r="AK209" s="77"/>
      <c r="AL209" s="68"/>
      <c r="AM209" s="68"/>
      <c r="AN209" s="77"/>
      <c r="AO209" s="14"/>
      <c r="AP209" s="14"/>
      <c r="AQ209" s="68"/>
      <c r="AR209" s="14"/>
      <c r="AS209" s="14"/>
      <c r="AT209" s="14"/>
      <c r="AU209" s="14"/>
      <c r="AV209" s="14"/>
      <c r="AW209" s="14"/>
      <c r="AX209" s="14"/>
      <c r="AY209" s="14"/>
      <c r="AZ209" s="14"/>
    </row>
    <row r="210" spans="27:52">
      <c r="AA210" s="77"/>
      <c r="AB210" s="77"/>
      <c r="AC210" s="14"/>
      <c r="AD210" s="14"/>
      <c r="AE210" s="14"/>
      <c r="AF210" s="77"/>
      <c r="AG210" s="14"/>
      <c r="AH210" s="14"/>
      <c r="AI210" s="77"/>
      <c r="AJ210" s="77"/>
      <c r="AK210" s="77"/>
      <c r="AL210" s="68"/>
      <c r="AM210" s="68"/>
      <c r="AN210" s="77"/>
      <c r="AO210" s="14"/>
      <c r="AP210" s="14"/>
      <c r="AQ210" s="68"/>
      <c r="AR210" s="14"/>
      <c r="AS210" s="14"/>
      <c r="AT210" s="14"/>
      <c r="AU210" s="14"/>
      <c r="AV210" s="14"/>
      <c r="AW210" s="14"/>
      <c r="AX210" s="14"/>
      <c r="AY210" s="14"/>
      <c r="AZ210" s="14"/>
    </row>
    <row r="211" spans="27:52">
      <c r="AA211" s="77"/>
      <c r="AB211" s="77"/>
      <c r="AC211" s="14"/>
      <c r="AD211" s="14"/>
      <c r="AE211" s="14"/>
      <c r="AF211" s="77"/>
      <c r="AG211" s="14"/>
      <c r="AH211" s="14"/>
      <c r="AI211" s="77"/>
      <c r="AJ211" s="77"/>
      <c r="AK211" s="77"/>
      <c r="AL211" s="68"/>
      <c r="AM211" s="68"/>
      <c r="AN211" s="77"/>
      <c r="AO211" s="14"/>
      <c r="AP211" s="14"/>
      <c r="AQ211" s="68"/>
      <c r="AR211" s="14"/>
      <c r="AS211" s="14"/>
      <c r="AT211" s="14"/>
      <c r="AU211" s="14"/>
      <c r="AV211" s="14"/>
      <c r="AW211" s="14"/>
      <c r="AX211" s="14"/>
      <c r="AY211" s="14"/>
      <c r="AZ211" s="14"/>
    </row>
    <row r="212" spans="27:52">
      <c r="AA212" s="77"/>
      <c r="AB212" s="77"/>
      <c r="AC212" s="14"/>
      <c r="AD212" s="14"/>
      <c r="AE212" s="14"/>
      <c r="AF212" s="77"/>
      <c r="AG212" s="14"/>
      <c r="AH212" s="14"/>
      <c r="AI212" s="77"/>
      <c r="AJ212" s="77"/>
      <c r="AK212" s="77"/>
      <c r="AL212" s="68"/>
      <c r="AM212" s="68"/>
      <c r="AN212" s="77"/>
      <c r="AO212" s="14"/>
      <c r="AP212" s="14"/>
      <c r="AQ212" s="68"/>
      <c r="AR212" s="14"/>
      <c r="AS212" s="14"/>
      <c r="AT212" s="14"/>
      <c r="AU212" s="14"/>
      <c r="AV212" s="14"/>
      <c r="AW212" s="14"/>
      <c r="AX212" s="14"/>
      <c r="AY212" s="14"/>
      <c r="AZ212" s="14"/>
    </row>
    <row r="213" spans="27:52">
      <c r="AA213" s="77"/>
      <c r="AB213" s="77"/>
      <c r="AC213" s="14"/>
      <c r="AD213" s="14"/>
      <c r="AE213" s="14"/>
      <c r="AF213" s="77"/>
      <c r="AG213" s="14"/>
      <c r="AH213" s="14"/>
      <c r="AI213" s="77"/>
      <c r="AJ213" s="77"/>
      <c r="AK213" s="77"/>
      <c r="AL213" s="68"/>
      <c r="AM213" s="68"/>
      <c r="AN213" s="77"/>
      <c r="AO213" s="14"/>
      <c r="AP213" s="14"/>
      <c r="AQ213" s="68"/>
      <c r="AR213" s="14"/>
      <c r="AS213" s="14"/>
      <c r="AT213" s="14"/>
      <c r="AU213" s="14"/>
      <c r="AV213" s="14"/>
      <c r="AW213" s="14"/>
      <c r="AX213" s="14"/>
      <c r="AY213" s="14"/>
      <c r="AZ213" s="14"/>
    </row>
    <row r="214" spans="27:52">
      <c r="AA214" s="77"/>
      <c r="AB214" s="77"/>
      <c r="AC214" s="14"/>
      <c r="AD214" s="14"/>
      <c r="AE214" s="14"/>
      <c r="AF214" s="77"/>
      <c r="AG214" s="14"/>
      <c r="AH214" s="14"/>
      <c r="AI214" s="77"/>
      <c r="AJ214" s="77"/>
      <c r="AK214" s="77"/>
      <c r="AL214" s="68"/>
      <c r="AM214" s="68"/>
      <c r="AN214" s="77"/>
      <c r="AO214" s="14"/>
      <c r="AP214" s="14"/>
      <c r="AQ214" s="68"/>
      <c r="AR214" s="14"/>
      <c r="AS214" s="14"/>
      <c r="AT214" s="14"/>
      <c r="AU214" s="14"/>
      <c r="AV214" s="14"/>
      <c r="AW214" s="14"/>
      <c r="AX214" s="14"/>
      <c r="AY214" s="14"/>
      <c r="AZ214" s="14"/>
    </row>
    <row r="215" spans="27:52">
      <c r="AA215" s="77"/>
      <c r="AB215" s="77"/>
      <c r="AC215" s="14"/>
      <c r="AD215" s="14"/>
      <c r="AE215" s="14"/>
      <c r="AF215" s="77"/>
      <c r="AG215" s="14"/>
      <c r="AH215" s="14"/>
      <c r="AI215" s="77"/>
      <c r="AJ215" s="77"/>
      <c r="AK215" s="77"/>
      <c r="AL215" s="68"/>
      <c r="AM215" s="68"/>
      <c r="AN215" s="77"/>
      <c r="AO215" s="14"/>
      <c r="AP215" s="14"/>
      <c r="AQ215" s="68"/>
      <c r="AR215" s="14"/>
      <c r="AS215" s="14"/>
      <c r="AT215" s="14"/>
      <c r="AU215" s="14"/>
      <c r="AV215" s="14"/>
      <c r="AW215" s="14"/>
      <c r="AX215" s="14"/>
      <c r="AY215" s="14"/>
      <c r="AZ215" s="14"/>
    </row>
    <row r="216" spans="27:52">
      <c r="AA216" s="77"/>
      <c r="AB216" s="77"/>
      <c r="AC216" s="14"/>
      <c r="AD216" s="14"/>
      <c r="AE216" s="14"/>
      <c r="AF216" s="77"/>
      <c r="AG216" s="14"/>
      <c r="AH216" s="14"/>
      <c r="AI216" s="77"/>
      <c r="AJ216" s="77"/>
      <c r="AK216" s="77"/>
      <c r="AL216" s="68"/>
      <c r="AM216" s="68"/>
      <c r="AN216" s="77"/>
      <c r="AO216" s="14"/>
      <c r="AP216" s="14"/>
      <c r="AQ216" s="68"/>
      <c r="AR216" s="14"/>
      <c r="AS216" s="14"/>
      <c r="AT216" s="14"/>
      <c r="AU216" s="14"/>
      <c r="AV216" s="14"/>
      <c r="AW216" s="14"/>
      <c r="AX216" s="14"/>
      <c r="AY216" s="14"/>
      <c r="AZ216" s="14"/>
    </row>
    <row r="217" spans="27:52">
      <c r="AA217" s="77"/>
      <c r="AB217" s="77"/>
      <c r="AC217" s="14"/>
      <c r="AD217" s="14"/>
      <c r="AE217" s="14"/>
      <c r="AF217" s="77"/>
      <c r="AG217" s="14"/>
      <c r="AH217" s="14"/>
      <c r="AI217" s="77"/>
      <c r="AJ217" s="77"/>
      <c r="AK217" s="77"/>
      <c r="AL217" s="68"/>
      <c r="AM217" s="68"/>
      <c r="AN217" s="77"/>
      <c r="AO217" s="14"/>
      <c r="AP217" s="14"/>
      <c r="AQ217" s="68"/>
      <c r="AR217" s="14"/>
      <c r="AS217" s="14"/>
      <c r="AT217" s="14"/>
      <c r="AU217" s="14"/>
      <c r="AV217" s="14"/>
      <c r="AW217" s="14"/>
      <c r="AX217" s="14"/>
      <c r="AY217" s="14"/>
      <c r="AZ217" s="14"/>
    </row>
    <row r="218" spans="27:52">
      <c r="AA218" s="77"/>
      <c r="AB218" s="77"/>
      <c r="AC218" s="14"/>
      <c r="AD218" s="14"/>
      <c r="AE218" s="14"/>
      <c r="AF218" s="77"/>
      <c r="AG218" s="14"/>
      <c r="AH218" s="14"/>
      <c r="AI218" s="77"/>
      <c r="AJ218" s="77"/>
      <c r="AK218" s="77"/>
      <c r="AL218" s="68"/>
      <c r="AM218" s="68"/>
      <c r="AN218" s="77"/>
      <c r="AO218" s="14"/>
      <c r="AP218" s="14"/>
      <c r="AQ218" s="68"/>
      <c r="AR218" s="14"/>
      <c r="AS218" s="14"/>
      <c r="AT218" s="14"/>
      <c r="AU218" s="14"/>
      <c r="AV218" s="14"/>
      <c r="AW218" s="14"/>
      <c r="AX218" s="14"/>
      <c r="AY218" s="14"/>
      <c r="AZ218" s="14"/>
    </row>
    <row r="219" spans="27:52">
      <c r="AA219" s="77"/>
      <c r="AB219" s="77"/>
      <c r="AC219" s="14"/>
      <c r="AD219" s="14"/>
      <c r="AE219" s="14"/>
      <c r="AF219" s="77"/>
      <c r="AG219" s="14"/>
      <c r="AH219" s="14"/>
      <c r="AI219" s="77"/>
      <c r="AJ219" s="77"/>
      <c r="AK219" s="77"/>
      <c r="AL219" s="68"/>
      <c r="AM219" s="68"/>
      <c r="AN219" s="77"/>
      <c r="AO219" s="14"/>
      <c r="AP219" s="14"/>
      <c r="AQ219" s="68"/>
      <c r="AR219" s="14"/>
      <c r="AS219" s="14"/>
      <c r="AT219" s="14"/>
      <c r="AU219" s="14"/>
      <c r="AV219" s="14"/>
      <c r="AW219" s="14"/>
      <c r="AX219" s="14"/>
      <c r="AY219" s="14"/>
      <c r="AZ219" s="14"/>
    </row>
    <row r="220" spans="27:52">
      <c r="AA220" s="77"/>
      <c r="AB220" s="77"/>
      <c r="AC220" s="14"/>
      <c r="AD220" s="14"/>
      <c r="AE220" s="14"/>
      <c r="AF220" s="77"/>
      <c r="AG220" s="14"/>
      <c r="AH220" s="14"/>
      <c r="AI220" s="77"/>
      <c r="AJ220" s="77"/>
      <c r="AK220" s="77"/>
      <c r="AL220" s="68"/>
      <c r="AM220" s="68"/>
      <c r="AN220" s="77"/>
      <c r="AO220" s="14"/>
      <c r="AP220" s="14"/>
      <c r="AQ220" s="68"/>
      <c r="AR220" s="14"/>
      <c r="AS220" s="14"/>
      <c r="AT220" s="14"/>
      <c r="AU220" s="14"/>
      <c r="AV220" s="14"/>
      <c r="AW220" s="14"/>
      <c r="AX220" s="14"/>
      <c r="AY220" s="14"/>
      <c r="AZ220" s="14"/>
    </row>
    <row r="221" spans="27:52">
      <c r="AA221" s="77"/>
      <c r="AB221" s="77"/>
      <c r="AC221" s="14"/>
      <c r="AD221" s="14"/>
      <c r="AE221" s="14"/>
      <c r="AF221" s="77"/>
      <c r="AG221" s="14"/>
      <c r="AH221" s="14"/>
      <c r="AI221" s="77"/>
      <c r="AJ221" s="77"/>
      <c r="AK221" s="77"/>
      <c r="AL221" s="68"/>
      <c r="AM221" s="68"/>
      <c r="AN221" s="77"/>
      <c r="AO221" s="14"/>
      <c r="AP221" s="14"/>
      <c r="AQ221" s="68"/>
      <c r="AR221" s="14"/>
      <c r="AS221" s="14"/>
      <c r="AT221" s="14"/>
      <c r="AU221" s="14"/>
      <c r="AV221" s="14"/>
      <c r="AW221" s="14"/>
      <c r="AX221" s="14"/>
      <c r="AY221" s="14"/>
      <c r="AZ221" s="14"/>
    </row>
    <row r="222" spans="27:52">
      <c r="AA222" s="77"/>
      <c r="AB222" s="77"/>
      <c r="AC222" s="14"/>
      <c r="AD222" s="14"/>
      <c r="AE222" s="14"/>
      <c r="AF222" s="77"/>
      <c r="AG222" s="14"/>
      <c r="AH222" s="14"/>
      <c r="AI222" s="77"/>
      <c r="AJ222" s="77"/>
      <c r="AK222" s="77"/>
      <c r="AL222" s="68"/>
      <c r="AM222" s="68"/>
      <c r="AN222" s="77"/>
      <c r="AO222" s="14"/>
      <c r="AP222" s="14"/>
      <c r="AQ222" s="68"/>
      <c r="AR222" s="14"/>
      <c r="AS222" s="14"/>
      <c r="AT222" s="14"/>
      <c r="AU222" s="14"/>
      <c r="AV222" s="14"/>
      <c r="AW222" s="14"/>
      <c r="AX222" s="14"/>
      <c r="AY222" s="14"/>
      <c r="AZ222" s="14"/>
    </row>
    <row r="223" spans="27:52">
      <c r="AA223" s="77"/>
      <c r="AB223" s="77"/>
      <c r="AC223" s="14"/>
      <c r="AD223" s="14"/>
      <c r="AE223" s="14"/>
      <c r="AF223" s="77"/>
      <c r="AG223" s="14"/>
      <c r="AH223" s="14"/>
      <c r="AI223" s="77"/>
      <c r="AJ223" s="77"/>
      <c r="AK223" s="77"/>
      <c r="AL223" s="68"/>
      <c r="AM223" s="68"/>
      <c r="AN223" s="77"/>
      <c r="AO223" s="14"/>
      <c r="AP223" s="14"/>
      <c r="AQ223" s="68"/>
      <c r="AR223" s="14"/>
      <c r="AS223" s="14"/>
      <c r="AT223" s="14"/>
      <c r="AU223" s="14"/>
      <c r="AV223" s="14"/>
      <c r="AW223" s="14"/>
      <c r="AX223" s="14"/>
      <c r="AY223" s="14"/>
      <c r="AZ223" s="14"/>
    </row>
    <row r="224" spans="27:52">
      <c r="AA224" s="77"/>
      <c r="AB224" s="77"/>
      <c r="AC224" s="14"/>
      <c r="AD224" s="14"/>
      <c r="AE224" s="14"/>
      <c r="AF224" s="77"/>
      <c r="AG224" s="14"/>
      <c r="AH224" s="14"/>
      <c r="AI224" s="77"/>
      <c r="AJ224" s="77"/>
      <c r="AK224" s="77"/>
      <c r="AL224" s="68"/>
      <c r="AM224" s="68"/>
      <c r="AN224" s="77"/>
      <c r="AO224" s="14"/>
      <c r="AP224" s="14"/>
      <c r="AQ224" s="68"/>
      <c r="AR224" s="14"/>
      <c r="AS224" s="14"/>
      <c r="AT224" s="14"/>
      <c r="AU224" s="14"/>
      <c r="AV224" s="14"/>
      <c r="AW224" s="14"/>
      <c r="AX224" s="14"/>
      <c r="AY224" s="14"/>
      <c r="AZ224" s="14"/>
    </row>
    <row r="225" spans="17:52">
      <c r="AA225" s="77"/>
      <c r="AB225" s="77"/>
      <c r="AC225" s="14"/>
      <c r="AD225" s="14"/>
      <c r="AE225" s="14"/>
      <c r="AF225" s="77"/>
      <c r="AG225" s="14"/>
      <c r="AH225" s="14"/>
      <c r="AI225" s="77"/>
      <c r="AJ225" s="77"/>
      <c r="AK225" s="77"/>
      <c r="AL225" s="68"/>
      <c r="AM225" s="68"/>
      <c r="AN225" s="77"/>
      <c r="AO225" s="14"/>
      <c r="AP225" s="14"/>
      <c r="AQ225" s="68"/>
      <c r="AR225" s="14"/>
      <c r="AS225" s="14"/>
      <c r="AT225" s="14"/>
      <c r="AU225" s="14"/>
      <c r="AV225" s="14"/>
      <c r="AW225" s="14"/>
      <c r="AX225" s="14"/>
      <c r="AY225" s="14"/>
      <c r="AZ225" s="14"/>
    </row>
    <row r="226" spans="17:52">
      <c r="AA226" s="77"/>
      <c r="AB226" s="77"/>
      <c r="AC226" s="14"/>
      <c r="AD226" s="14"/>
      <c r="AE226" s="14"/>
      <c r="AF226" s="77"/>
      <c r="AG226" s="14"/>
      <c r="AH226" s="14"/>
      <c r="AI226" s="77"/>
      <c r="AJ226" s="77"/>
      <c r="AK226" s="77"/>
      <c r="AL226" s="68"/>
      <c r="AM226" s="68"/>
      <c r="AN226" s="77"/>
      <c r="AO226" s="14"/>
      <c r="AP226" s="14"/>
      <c r="AQ226" s="68"/>
      <c r="AR226" s="14"/>
      <c r="AS226" s="14"/>
      <c r="AT226" s="14"/>
      <c r="AU226" s="14"/>
      <c r="AV226" s="14"/>
      <c r="AW226" s="14"/>
      <c r="AX226" s="14"/>
      <c r="AY226" s="14"/>
      <c r="AZ226" s="14"/>
    </row>
    <row r="227" spans="17:52">
      <c r="AA227" s="77"/>
      <c r="AB227" s="77"/>
      <c r="AC227" s="14"/>
      <c r="AD227" s="14"/>
      <c r="AE227" s="14"/>
      <c r="AF227" s="77"/>
      <c r="AG227" s="14"/>
      <c r="AH227" s="14"/>
      <c r="AI227" s="77"/>
      <c r="AJ227" s="77"/>
      <c r="AK227" s="77"/>
      <c r="AL227" s="68"/>
      <c r="AM227" s="68"/>
      <c r="AN227" s="77"/>
      <c r="AO227" s="14"/>
      <c r="AP227" s="14"/>
      <c r="AQ227" s="68"/>
      <c r="AR227" s="14"/>
      <c r="AS227" s="14"/>
      <c r="AT227" s="14"/>
      <c r="AU227" s="14"/>
      <c r="AV227" s="14"/>
      <c r="AW227" s="14"/>
      <c r="AX227" s="14"/>
      <c r="AY227" s="14"/>
      <c r="AZ227" s="14"/>
    </row>
    <row r="228" spans="17:52">
      <c r="AA228" s="77"/>
      <c r="AB228" s="77"/>
      <c r="AC228" s="14"/>
      <c r="AD228" s="14"/>
      <c r="AE228" s="14"/>
      <c r="AF228" s="77"/>
      <c r="AG228" s="14"/>
      <c r="AH228" s="14"/>
      <c r="AI228" s="77"/>
      <c r="AJ228" s="77"/>
      <c r="AK228" s="77"/>
      <c r="AL228" s="68"/>
      <c r="AM228" s="68"/>
      <c r="AN228" s="77"/>
      <c r="AO228" s="14"/>
      <c r="AP228" s="14"/>
      <c r="AQ228" s="68"/>
      <c r="AR228" s="14"/>
      <c r="AS228" s="14"/>
      <c r="AT228" s="14"/>
      <c r="AU228" s="14"/>
      <c r="AV228" s="14"/>
      <c r="AW228" s="14"/>
      <c r="AX228" s="14"/>
      <c r="AY228" s="14"/>
      <c r="AZ228" s="14"/>
    </row>
    <row r="229" spans="17:52">
      <c r="AA229" s="77"/>
      <c r="AB229" s="77"/>
      <c r="AC229" s="14"/>
      <c r="AD229" s="14"/>
      <c r="AE229" s="14"/>
      <c r="AF229" s="77"/>
      <c r="AG229" s="14"/>
      <c r="AH229" s="14"/>
      <c r="AI229" s="77"/>
      <c r="AJ229" s="77"/>
      <c r="AK229" s="77"/>
      <c r="AL229" s="68"/>
      <c r="AM229" s="68"/>
      <c r="AN229" s="77"/>
      <c r="AO229" s="14"/>
      <c r="AP229" s="14"/>
      <c r="AQ229" s="68"/>
      <c r="AR229" s="14"/>
      <c r="AS229" s="14"/>
      <c r="AT229" s="14"/>
      <c r="AU229" s="14"/>
      <c r="AV229" s="14"/>
      <c r="AW229" s="14"/>
      <c r="AX229" s="14"/>
      <c r="AY229" s="14"/>
      <c r="AZ229" s="14"/>
    </row>
    <row r="230" spans="17:52">
      <c r="AA230" s="77"/>
      <c r="AB230" s="77"/>
      <c r="AC230" s="14"/>
      <c r="AD230" s="14"/>
      <c r="AE230" s="14"/>
      <c r="AF230" s="77"/>
      <c r="AG230" s="14"/>
      <c r="AH230" s="14"/>
      <c r="AI230" s="77"/>
      <c r="AJ230" s="77"/>
      <c r="AK230" s="77"/>
      <c r="AL230" s="68"/>
      <c r="AM230" s="68"/>
      <c r="AN230" s="77"/>
      <c r="AO230" s="14"/>
      <c r="AP230" s="14"/>
      <c r="AQ230" s="68"/>
      <c r="AR230" s="14"/>
      <c r="AS230" s="14"/>
      <c r="AT230" s="14"/>
      <c r="AU230" s="14"/>
      <c r="AV230" s="14"/>
      <c r="AW230" s="14"/>
      <c r="AX230" s="14"/>
      <c r="AY230" s="14"/>
      <c r="AZ230" s="14"/>
    </row>
    <row r="231" spans="17:52">
      <c r="AA231" s="77"/>
      <c r="AB231" s="77"/>
      <c r="AC231" s="14"/>
      <c r="AD231" s="14"/>
      <c r="AE231" s="14"/>
      <c r="AF231" s="77"/>
      <c r="AG231" s="14"/>
      <c r="AH231" s="14"/>
      <c r="AI231" s="77"/>
      <c r="AJ231" s="77"/>
      <c r="AK231" s="77"/>
      <c r="AL231" s="68"/>
      <c r="AM231" s="68"/>
      <c r="AN231" s="77"/>
      <c r="AO231" s="14"/>
      <c r="AP231" s="14"/>
      <c r="AQ231" s="68"/>
      <c r="AR231" s="14"/>
      <c r="AS231" s="14"/>
      <c r="AT231" s="14"/>
      <c r="AU231" s="14"/>
      <c r="AV231" s="14"/>
      <c r="AW231" s="14"/>
      <c r="AX231" s="14"/>
      <c r="AY231" s="14"/>
      <c r="AZ231" s="14"/>
    </row>
    <row r="232" spans="17:52">
      <c r="AA232" s="77"/>
      <c r="AB232" s="77"/>
      <c r="AC232" s="14"/>
      <c r="AD232" s="14"/>
      <c r="AE232" s="14"/>
      <c r="AF232" s="77"/>
      <c r="AG232" s="14"/>
      <c r="AH232" s="14"/>
      <c r="AI232" s="77"/>
      <c r="AJ232" s="77"/>
      <c r="AK232" s="77"/>
      <c r="AL232" s="68"/>
      <c r="AM232" s="68"/>
      <c r="AN232" s="77"/>
      <c r="AO232" s="14"/>
      <c r="AP232" s="14"/>
      <c r="AQ232" s="68"/>
      <c r="AR232" s="14"/>
      <c r="AS232" s="14"/>
      <c r="AT232" s="14"/>
      <c r="AU232" s="14"/>
      <c r="AV232" s="14"/>
      <c r="AW232" s="14"/>
      <c r="AX232" s="14"/>
      <c r="AY232" s="14"/>
      <c r="AZ232" s="14"/>
    </row>
    <row r="233" spans="17:52">
      <c r="AA233" s="77"/>
      <c r="AB233" s="77"/>
      <c r="AC233" s="14"/>
      <c r="AD233" s="14"/>
      <c r="AE233" s="14"/>
      <c r="AF233" s="77"/>
      <c r="AG233" s="14"/>
      <c r="AH233" s="14"/>
      <c r="AI233" s="77"/>
      <c r="AJ233" s="77"/>
      <c r="AK233" s="77"/>
      <c r="AL233" s="68"/>
      <c r="AM233" s="68"/>
      <c r="AN233" s="77"/>
      <c r="AO233" s="14"/>
      <c r="AP233" s="14"/>
      <c r="AQ233" s="68"/>
      <c r="AR233" s="14"/>
      <c r="AS233" s="14"/>
      <c r="AT233" s="14"/>
      <c r="AU233" s="14"/>
      <c r="AV233" s="14"/>
      <c r="AW233" s="14"/>
      <c r="AX233" s="14"/>
      <c r="AY233" s="14"/>
      <c r="AZ233" s="14"/>
    </row>
    <row r="234" spans="17:52">
      <c r="AA234" s="77"/>
      <c r="AB234" s="77"/>
      <c r="AC234" s="14"/>
      <c r="AD234" s="14"/>
      <c r="AE234" s="14"/>
      <c r="AF234" s="77"/>
      <c r="AG234" s="14"/>
      <c r="AH234" s="14"/>
      <c r="AI234" s="77"/>
      <c r="AJ234" s="77"/>
      <c r="AK234" s="77"/>
      <c r="AL234" s="68"/>
      <c r="AM234" s="68"/>
      <c r="AN234" s="77"/>
      <c r="AO234" s="14"/>
      <c r="AP234" s="14"/>
      <c r="AQ234" s="68"/>
      <c r="AR234" s="14"/>
      <c r="AS234" s="14"/>
      <c r="AT234" s="14"/>
      <c r="AU234" s="14"/>
      <c r="AV234" s="14"/>
      <c r="AW234" s="14"/>
      <c r="AX234" s="14"/>
      <c r="AY234" s="14"/>
      <c r="AZ234" s="14"/>
    </row>
    <row r="235" spans="17:52">
      <c r="AA235" s="77"/>
      <c r="AB235" s="77"/>
      <c r="AC235" s="14"/>
      <c r="AD235" s="14"/>
      <c r="AE235" s="14"/>
      <c r="AF235" s="77"/>
      <c r="AG235" s="14"/>
      <c r="AH235" s="14"/>
      <c r="AI235" s="77"/>
      <c r="AJ235" s="77"/>
      <c r="AK235" s="77"/>
      <c r="AL235" s="68"/>
      <c r="AM235" s="68"/>
      <c r="AN235" s="77"/>
      <c r="AO235" s="14"/>
      <c r="AP235" s="14"/>
      <c r="AQ235" s="68"/>
      <c r="AR235" s="14"/>
      <c r="AS235" s="14"/>
      <c r="AT235" s="14"/>
      <c r="AU235" s="14"/>
      <c r="AV235" s="14"/>
      <c r="AW235" s="14"/>
      <c r="AX235" s="14"/>
      <c r="AY235" s="14"/>
      <c r="AZ235" s="14"/>
    </row>
    <row r="236" spans="17:52">
      <c r="Q236" s="3"/>
      <c r="AA236" s="77"/>
      <c r="AB236" s="77"/>
      <c r="AC236" s="14"/>
      <c r="AD236" s="14"/>
      <c r="AE236" s="14"/>
      <c r="AF236" s="77"/>
      <c r="AG236" s="14"/>
      <c r="AH236" s="14"/>
      <c r="AI236" s="77"/>
      <c r="AJ236" s="77"/>
      <c r="AK236" s="77"/>
      <c r="AL236" s="68"/>
      <c r="AM236" s="68"/>
      <c r="AN236" s="77"/>
      <c r="AO236" s="14"/>
      <c r="AP236" s="14"/>
      <c r="AQ236" s="68"/>
      <c r="AR236" s="14"/>
      <c r="AS236" s="14"/>
      <c r="AT236" s="14"/>
      <c r="AU236" s="14"/>
      <c r="AV236" s="14"/>
      <c r="AW236" s="14"/>
      <c r="AX236" s="14"/>
      <c r="AY236" s="14"/>
      <c r="AZ236" s="14"/>
    </row>
    <row r="237" spans="17:52">
      <c r="AA237" s="77"/>
      <c r="AB237" s="77"/>
      <c r="AC237" s="14"/>
      <c r="AD237" s="14"/>
      <c r="AE237" s="14"/>
      <c r="AF237" s="77"/>
      <c r="AG237" s="14"/>
      <c r="AH237" s="14"/>
      <c r="AI237" s="77"/>
      <c r="AJ237" s="77"/>
      <c r="AK237" s="77"/>
      <c r="AL237" s="68"/>
      <c r="AM237" s="68"/>
      <c r="AN237" s="77"/>
      <c r="AO237" s="14"/>
      <c r="AP237" s="14"/>
      <c r="AQ237" s="68"/>
      <c r="AR237" s="14"/>
      <c r="AS237" s="14"/>
      <c r="AT237" s="14"/>
      <c r="AU237" s="14"/>
      <c r="AV237" s="14"/>
      <c r="AW237" s="14"/>
      <c r="AX237" s="14"/>
      <c r="AY237" s="14"/>
      <c r="AZ237" s="14"/>
    </row>
    <row r="238" spans="17:52">
      <c r="AA238" s="77"/>
      <c r="AB238" s="77"/>
      <c r="AC238" s="14"/>
      <c r="AD238" s="14"/>
      <c r="AE238" s="14"/>
      <c r="AF238" s="77"/>
      <c r="AG238" s="14"/>
      <c r="AH238" s="14"/>
      <c r="AI238" s="77"/>
      <c r="AJ238" s="77"/>
      <c r="AK238" s="77"/>
      <c r="AL238" s="68"/>
      <c r="AM238" s="68"/>
      <c r="AN238" s="77"/>
      <c r="AO238" s="14"/>
      <c r="AP238" s="14"/>
      <c r="AQ238" s="68"/>
      <c r="AR238" s="14"/>
      <c r="AS238" s="14"/>
      <c r="AT238" s="14"/>
      <c r="AU238" s="14"/>
      <c r="AV238" s="14"/>
      <c r="AW238" s="14"/>
      <c r="AX238" s="14"/>
      <c r="AY238" s="14"/>
      <c r="AZ238" s="14"/>
    </row>
    <row r="239" spans="17:52">
      <c r="AA239" s="77"/>
      <c r="AB239" s="77"/>
      <c r="AC239" s="14"/>
      <c r="AD239" s="14"/>
      <c r="AE239" s="14"/>
      <c r="AF239" s="77"/>
      <c r="AG239" s="14"/>
      <c r="AH239" s="14"/>
      <c r="AI239" s="77"/>
      <c r="AJ239" s="77"/>
      <c r="AK239" s="77"/>
      <c r="AL239" s="68"/>
      <c r="AM239" s="68"/>
      <c r="AN239" s="77"/>
      <c r="AO239" s="14"/>
      <c r="AP239" s="14"/>
      <c r="AQ239" s="68"/>
      <c r="AR239" s="14"/>
      <c r="AS239" s="14"/>
      <c r="AT239" s="14"/>
      <c r="AU239" s="14"/>
      <c r="AV239" s="14"/>
      <c r="AW239" s="14"/>
      <c r="AX239" s="14"/>
      <c r="AY239" s="14"/>
      <c r="AZ239" s="14"/>
    </row>
    <row r="240" spans="17:52">
      <c r="AA240" s="77"/>
      <c r="AB240" s="77"/>
      <c r="AC240" s="14"/>
      <c r="AD240" s="14"/>
      <c r="AE240" s="14"/>
      <c r="AF240" s="77"/>
      <c r="AG240" s="14"/>
      <c r="AH240" s="14"/>
      <c r="AI240" s="77"/>
      <c r="AJ240" s="77"/>
      <c r="AK240" s="77"/>
      <c r="AL240" s="68"/>
      <c r="AM240" s="68"/>
      <c r="AN240" s="77"/>
      <c r="AO240" s="14"/>
      <c r="AP240" s="14"/>
      <c r="AQ240" s="68"/>
      <c r="AR240" s="14"/>
      <c r="AS240" s="14"/>
      <c r="AT240" s="14"/>
      <c r="AU240" s="14"/>
      <c r="AV240" s="14"/>
      <c r="AW240" s="14"/>
      <c r="AX240" s="14"/>
      <c r="AY240" s="14"/>
      <c r="AZ240" s="14"/>
    </row>
    <row r="241" spans="27:52">
      <c r="AA241" s="77"/>
      <c r="AB241" s="77"/>
      <c r="AC241" s="14"/>
      <c r="AD241" s="14"/>
      <c r="AE241" s="14"/>
      <c r="AF241" s="77"/>
      <c r="AG241" s="14"/>
      <c r="AH241" s="14"/>
      <c r="AI241" s="77"/>
      <c r="AJ241" s="77"/>
      <c r="AK241" s="77"/>
      <c r="AL241" s="68"/>
      <c r="AM241" s="68"/>
      <c r="AN241" s="77"/>
      <c r="AO241" s="14"/>
      <c r="AP241" s="14"/>
      <c r="AQ241" s="68"/>
      <c r="AR241" s="14"/>
      <c r="AS241" s="14"/>
      <c r="AT241" s="14"/>
      <c r="AU241" s="14"/>
      <c r="AV241" s="14"/>
      <c r="AW241" s="14"/>
      <c r="AX241" s="14"/>
      <c r="AY241" s="14"/>
      <c r="AZ241" s="14"/>
    </row>
    <row r="242" spans="27:52">
      <c r="AA242" s="77"/>
      <c r="AB242" s="77"/>
      <c r="AC242" s="14"/>
      <c r="AD242" s="14"/>
      <c r="AE242" s="14"/>
      <c r="AF242" s="77"/>
      <c r="AG242" s="14"/>
      <c r="AH242" s="14"/>
      <c r="AI242" s="77"/>
      <c r="AJ242" s="77"/>
      <c r="AK242" s="77"/>
      <c r="AL242" s="68"/>
      <c r="AM242" s="68"/>
      <c r="AN242" s="77"/>
      <c r="AO242" s="14"/>
      <c r="AP242" s="14"/>
      <c r="AQ242" s="68"/>
      <c r="AR242" s="14"/>
      <c r="AS242" s="14"/>
      <c r="AT242" s="14"/>
      <c r="AU242" s="14"/>
      <c r="AV242" s="14"/>
      <c r="AW242" s="14"/>
      <c r="AX242" s="14"/>
      <c r="AY242" s="14"/>
      <c r="AZ242" s="14"/>
    </row>
    <row r="243" spans="27:52">
      <c r="AA243" s="77"/>
      <c r="AB243" s="77"/>
      <c r="AC243" s="14"/>
      <c r="AD243" s="14"/>
      <c r="AE243" s="14"/>
      <c r="AF243" s="77"/>
      <c r="AG243" s="14"/>
      <c r="AH243" s="14"/>
      <c r="AI243" s="77"/>
      <c r="AJ243" s="77"/>
      <c r="AK243" s="77"/>
      <c r="AL243" s="68"/>
      <c r="AM243" s="68"/>
      <c r="AN243" s="77"/>
      <c r="AO243" s="14"/>
      <c r="AP243" s="14"/>
      <c r="AQ243" s="68"/>
      <c r="AR243" s="14"/>
      <c r="AS243" s="14"/>
      <c r="AT243" s="14"/>
      <c r="AU243" s="14"/>
      <c r="AV243" s="14"/>
      <c r="AW243" s="14"/>
      <c r="AX243" s="14"/>
      <c r="AY243" s="14"/>
      <c r="AZ243" s="14"/>
    </row>
    <row r="244" spans="27:52">
      <c r="AA244" s="77"/>
      <c r="AB244" s="77"/>
      <c r="AC244" s="14"/>
      <c r="AD244" s="14"/>
      <c r="AE244" s="14"/>
      <c r="AF244" s="77"/>
      <c r="AG244" s="14"/>
      <c r="AH244" s="14"/>
      <c r="AI244" s="77"/>
      <c r="AJ244" s="77"/>
      <c r="AK244" s="77"/>
      <c r="AL244" s="68"/>
      <c r="AM244" s="68"/>
      <c r="AN244" s="77"/>
      <c r="AO244" s="14"/>
      <c r="AP244" s="14"/>
      <c r="AQ244" s="68"/>
      <c r="AR244" s="14"/>
      <c r="AS244" s="14"/>
      <c r="AT244" s="14"/>
      <c r="AU244" s="14"/>
      <c r="AV244" s="14"/>
      <c r="AW244" s="14"/>
      <c r="AX244" s="14"/>
      <c r="AY244" s="14"/>
      <c r="AZ244" s="14"/>
    </row>
    <row r="245" spans="27:52">
      <c r="AA245" s="77"/>
      <c r="AB245" s="77"/>
      <c r="AC245" s="14"/>
      <c r="AD245" s="14"/>
      <c r="AE245" s="14"/>
      <c r="AF245" s="77"/>
      <c r="AG245" s="14"/>
      <c r="AH245" s="14"/>
      <c r="AI245" s="77"/>
      <c r="AJ245" s="77"/>
      <c r="AK245" s="77"/>
      <c r="AL245" s="68"/>
      <c r="AM245" s="68"/>
      <c r="AN245" s="77"/>
      <c r="AO245" s="14"/>
      <c r="AP245" s="14"/>
      <c r="AQ245" s="68"/>
      <c r="AR245" s="14"/>
      <c r="AS245" s="14"/>
      <c r="AT245" s="14"/>
      <c r="AU245" s="14"/>
      <c r="AV245" s="14"/>
      <c r="AW245" s="14"/>
      <c r="AX245" s="14"/>
      <c r="AY245" s="14"/>
      <c r="AZ245" s="14"/>
    </row>
    <row r="246" spans="27:52">
      <c r="AA246" s="77"/>
      <c r="AB246" s="77"/>
      <c r="AC246" s="14"/>
      <c r="AD246" s="14"/>
      <c r="AE246" s="14"/>
      <c r="AF246" s="77"/>
      <c r="AG246" s="14"/>
      <c r="AH246" s="14"/>
      <c r="AI246" s="77"/>
      <c r="AJ246" s="77"/>
      <c r="AK246" s="77"/>
      <c r="AL246" s="68"/>
      <c r="AM246" s="68"/>
      <c r="AN246" s="77"/>
      <c r="AO246" s="14"/>
      <c r="AP246" s="14"/>
      <c r="AQ246" s="68"/>
      <c r="AR246" s="14"/>
      <c r="AS246" s="14"/>
      <c r="AT246" s="14"/>
      <c r="AU246" s="14"/>
      <c r="AV246" s="14"/>
      <c r="AW246" s="14"/>
      <c r="AX246" s="14"/>
      <c r="AY246" s="14"/>
      <c r="AZ246" s="14"/>
    </row>
    <row r="247" spans="27:52">
      <c r="AA247" s="77"/>
      <c r="AB247" s="77"/>
      <c r="AC247" s="14"/>
      <c r="AD247" s="14"/>
      <c r="AE247" s="14"/>
      <c r="AF247" s="77"/>
      <c r="AG247" s="14"/>
      <c r="AH247" s="14"/>
      <c r="AI247" s="77"/>
      <c r="AJ247" s="77"/>
      <c r="AK247" s="77"/>
      <c r="AL247" s="68"/>
      <c r="AM247" s="68"/>
      <c r="AN247" s="77"/>
      <c r="AO247" s="14"/>
      <c r="AP247" s="14"/>
      <c r="AQ247" s="68"/>
      <c r="AR247" s="14"/>
      <c r="AS247" s="14"/>
      <c r="AT247" s="14"/>
      <c r="AU247" s="14"/>
      <c r="AV247" s="14"/>
      <c r="AW247" s="14"/>
      <c r="AX247" s="14"/>
      <c r="AY247" s="14"/>
      <c r="AZ247" s="14"/>
    </row>
    <row r="248" spans="27:52">
      <c r="AA248" s="77"/>
      <c r="AB248" s="77"/>
      <c r="AC248" s="14"/>
      <c r="AD248" s="14"/>
      <c r="AE248" s="14"/>
      <c r="AF248" s="77"/>
      <c r="AG248" s="14"/>
      <c r="AH248" s="14"/>
      <c r="AI248" s="77"/>
      <c r="AJ248" s="77"/>
      <c r="AK248" s="77"/>
      <c r="AL248" s="68"/>
      <c r="AM248" s="68"/>
      <c r="AN248" s="77"/>
      <c r="AO248" s="14"/>
      <c r="AP248" s="14"/>
      <c r="AQ248" s="68"/>
      <c r="AR248" s="14"/>
      <c r="AS248" s="14"/>
      <c r="AT248" s="14"/>
      <c r="AU248" s="14"/>
      <c r="AV248" s="14"/>
      <c r="AW248" s="14"/>
      <c r="AX248" s="14"/>
      <c r="AY248" s="14"/>
      <c r="AZ248" s="14"/>
    </row>
    <row r="249" spans="27:52">
      <c r="AA249" s="77"/>
      <c r="AB249" s="77"/>
      <c r="AC249" s="14"/>
      <c r="AD249" s="14"/>
      <c r="AE249" s="14"/>
      <c r="AF249" s="77"/>
      <c r="AG249" s="14"/>
      <c r="AH249" s="14"/>
      <c r="AI249" s="77"/>
      <c r="AJ249" s="77"/>
      <c r="AK249" s="77"/>
      <c r="AL249" s="68"/>
      <c r="AM249" s="68"/>
      <c r="AN249" s="77"/>
      <c r="AO249" s="14"/>
      <c r="AP249" s="14"/>
      <c r="AQ249" s="68"/>
      <c r="AR249" s="14"/>
      <c r="AS249" s="14"/>
      <c r="AT249" s="14"/>
      <c r="AU249" s="14"/>
      <c r="AV249" s="14"/>
      <c r="AW249" s="14"/>
      <c r="AX249" s="14"/>
      <c r="AY249" s="14"/>
      <c r="AZ249" s="14"/>
    </row>
    <row r="250" spans="27:52">
      <c r="AA250" s="77"/>
      <c r="AB250" s="77"/>
      <c r="AC250" s="14"/>
      <c r="AD250" s="14"/>
      <c r="AE250" s="14"/>
      <c r="AF250" s="77"/>
      <c r="AG250" s="14"/>
      <c r="AH250" s="14"/>
      <c r="AI250" s="77"/>
      <c r="AJ250" s="77"/>
      <c r="AK250" s="77"/>
      <c r="AL250" s="68"/>
      <c r="AM250" s="68"/>
      <c r="AN250" s="77"/>
      <c r="AO250" s="14"/>
      <c r="AP250" s="14"/>
      <c r="AQ250" s="68"/>
      <c r="AR250" s="14"/>
      <c r="AS250" s="14"/>
      <c r="AT250" s="14"/>
      <c r="AU250" s="14"/>
      <c r="AV250" s="14"/>
      <c r="AW250" s="14"/>
      <c r="AX250" s="14"/>
      <c r="AY250" s="14"/>
      <c r="AZ250" s="14"/>
    </row>
    <row r="251" spans="27:52">
      <c r="AA251" s="77"/>
      <c r="AB251" s="77"/>
      <c r="AC251" s="14"/>
      <c r="AD251" s="14"/>
      <c r="AE251" s="14"/>
      <c r="AF251" s="77"/>
      <c r="AG251" s="14"/>
      <c r="AH251" s="14"/>
      <c r="AI251" s="77"/>
      <c r="AJ251" s="77"/>
      <c r="AK251" s="77"/>
      <c r="AL251" s="68"/>
      <c r="AM251" s="68"/>
      <c r="AN251" s="77"/>
      <c r="AO251" s="14"/>
      <c r="AP251" s="14"/>
      <c r="AQ251" s="68"/>
      <c r="AR251" s="14"/>
      <c r="AS251" s="14"/>
      <c r="AT251" s="14"/>
      <c r="AU251" s="14"/>
      <c r="AV251" s="14"/>
      <c r="AW251" s="14"/>
      <c r="AX251" s="14"/>
      <c r="AY251" s="14"/>
      <c r="AZ251" s="14"/>
    </row>
    <row r="252" spans="27:52">
      <c r="AA252" s="77"/>
      <c r="AB252" s="77"/>
      <c r="AC252" s="14"/>
      <c r="AD252" s="14"/>
      <c r="AE252" s="14"/>
      <c r="AF252" s="77"/>
      <c r="AG252" s="14"/>
      <c r="AH252" s="14"/>
      <c r="AI252" s="77"/>
      <c r="AJ252" s="77"/>
      <c r="AK252" s="77"/>
      <c r="AL252" s="68"/>
      <c r="AM252" s="68"/>
      <c r="AN252" s="77"/>
      <c r="AO252" s="14"/>
      <c r="AP252" s="14"/>
      <c r="AQ252" s="68"/>
      <c r="AR252" s="14"/>
      <c r="AS252" s="14"/>
      <c r="AT252" s="14"/>
      <c r="AU252" s="14"/>
      <c r="AV252" s="14"/>
      <c r="AW252" s="14"/>
      <c r="AX252" s="14"/>
      <c r="AY252" s="14"/>
      <c r="AZ252" s="14"/>
    </row>
    <row r="253" spans="27:52">
      <c r="AA253" s="77"/>
      <c r="AB253" s="77"/>
      <c r="AC253" s="14"/>
      <c r="AD253" s="14"/>
      <c r="AE253" s="14"/>
      <c r="AF253" s="77"/>
      <c r="AG253" s="14"/>
      <c r="AH253" s="14"/>
      <c r="AI253" s="77"/>
      <c r="AJ253" s="77"/>
      <c r="AK253" s="77"/>
      <c r="AL253" s="68"/>
      <c r="AM253" s="68"/>
      <c r="AN253" s="77"/>
      <c r="AO253" s="14"/>
      <c r="AP253" s="14"/>
      <c r="AQ253" s="68"/>
      <c r="AR253" s="14"/>
      <c r="AS253" s="14"/>
      <c r="AT253" s="14"/>
      <c r="AU253" s="14"/>
      <c r="AV253" s="14"/>
      <c r="AW253" s="14"/>
      <c r="AX253" s="14"/>
      <c r="AY253" s="14"/>
      <c r="AZ253" s="14"/>
    </row>
    <row r="254" spans="27:52">
      <c r="AA254" s="77"/>
      <c r="AB254" s="77"/>
      <c r="AC254" s="14"/>
      <c r="AD254" s="14"/>
      <c r="AE254" s="14"/>
      <c r="AF254" s="77"/>
      <c r="AG254" s="14"/>
      <c r="AH254" s="14"/>
      <c r="AI254" s="77"/>
      <c r="AJ254" s="77"/>
      <c r="AK254" s="77"/>
      <c r="AL254" s="68"/>
      <c r="AM254" s="68"/>
      <c r="AN254" s="77"/>
      <c r="AO254" s="14"/>
      <c r="AP254" s="14"/>
      <c r="AQ254" s="68"/>
      <c r="AR254" s="14"/>
      <c r="AS254" s="14"/>
      <c r="AT254" s="14"/>
      <c r="AU254" s="14"/>
      <c r="AV254" s="14"/>
      <c r="AW254" s="14"/>
      <c r="AX254" s="14"/>
      <c r="AY254" s="14"/>
      <c r="AZ254" s="14"/>
    </row>
    <row r="255" spans="27:52">
      <c r="AA255" s="77"/>
      <c r="AB255" s="77"/>
      <c r="AC255" s="14"/>
      <c r="AD255" s="14"/>
      <c r="AE255" s="14"/>
      <c r="AF255" s="77"/>
      <c r="AG255" s="14"/>
      <c r="AH255" s="14"/>
      <c r="AI255" s="77"/>
      <c r="AJ255" s="77"/>
      <c r="AK255" s="77"/>
      <c r="AL255" s="68"/>
      <c r="AM255" s="68"/>
      <c r="AN255" s="77"/>
      <c r="AO255" s="14"/>
      <c r="AP255" s="14"/>
      <c r="AQ255" s="68"/>
      <c r="AR255" s="14"/>
      <c r="AS255" s="14"/>
      <c r="AT255" s="14"/>
      <c r="AU255" s="14"/>
      <c r="AV255" s="14"/>
      <c r="AW255" s="14"/>
      <c r="AX255" s="14"/>
      <c r="AY255" s="14"/>
      <c r="AZ255" s="14"/>
    </row>
    <row r="256" spans="27:52">
      <c r="AA256" s="77"/>
      <c r="AB256" s="77"/>
      <c r="AC256" s="14"/>
      <c r="AD256" s="14"/>
      <c r="AE256" s="14"/>
      <c r="AF256" s="77"/>
      <c r="AG256" s="14"/>
      <c r="AH256" s="14"/>
      <c r="AI256" s="77"/>
      <c r="AJ256" s="77"/>
      <c r="AK256" s="77"/>
      <c r="AL256" s="68"/>
      <c r="AM256" s="68"/>
      <c r="AN256" s="77"/>
      <c r="AO256" s="14"/>
      <c r="AP256" s="14"/>
      <c r="AQ256" s="68"/>
      <c r="AR256" s="14"/>
      <c r="AS256" s="14"/>
      <c r="AT256" s="14"/>
      <c r="AU256" s="14"/>
      <c r="AV256" s="14"/>
      <c r="AW256" s="14"/>
      <c r="AX256" s="14"/>
      <c r="AY256" s="14"/>
      <c r="AZ256" s="14"/>
    </row>
    <row r="257" spans="27:52">
      <c r="AA257" s="77"/>
      <c r="AB257" s="77"/>
      <c r="AC257" s="14"/>
      <c r="AD257" s="14"/>
      <c r="AE257" s="14"/>
      <c r="AF257" s="77"/>
      <c r="AG257" s="14"/>
      <c r="AH257" s="14"/>
      <c r="AI257" s="77"/>
      <c r="AJ257" s="77"/>
      <c r="AK257" s="77"/>
      <c r="AL257" s="68"/>
      <c r="AM257" s="68"/>
      <c r="AN257" s="77"/>
      <c r="AO257" s="14"/>
      <c r="AP257" s="14"/>
      <c r="AQ257" s="68"/>
      <c r="AR257" s="14"/>
      <c r="AS257" s="14"/>
      <c r="AT257" s="14"/>
      <c r="AU257" s="14"/>
      <c r="AV257" s="14"/>
      <c r="AW257" s="14"/>
      <c r="AX257" s="14"/>
      <c r="AY257" s="14"/>
      <c r="AZ257" s="14"/>
    </row>
    <row r="258" spans="27:52">
      <c r="AA258" s="77"/>
      <c r="AB258" s="77"/>
      <c r="AC258" s="14"/>
      <c r="AD258" s="14"/>
      <c r="AE258" s="14"/>
      <c r="AF258" s="77"/>
      <c r="AG258" s="14"/>
      <c r="AH258" s="14"/>
      <c r="AI258" s="77"/>
      <c r="AJ258" s="77"/>
      <c r="AK258" s="77"/>
      <c r="AL258" s="68"/>
      <c r="AM258" s="68"/>
      <c r="AN258" s="77"/>
      <c r="AO258" s="14"/>
      <c r="AP258" s="14"/>
      <c r="AQ258" s="68"/>
      <c r="AR258" s="14"/>
      <c r="AS258" s="14"/>
      <c r="AT258" s="14"/>
      <c r="AU258" s="14"/>
      <c r="AV258" s="14"/>
      <c r="AW258" s="14"/>
      <c r="AX258" s="14"/>
      <c r="AY258" s="14"/>
      <c r="AZ258" s="14"/>
    </row>
    <row r="259" spans="27:52">
      <c r="AA259" s="77"/>
      <c r="AB259" s="77"/>
      <c r="AC259" s="14"/>
      <c r="AD259" s="14"/>
      <c r="AE259" s="14"/>
      <c r="AF259" s="77"/>
      <c r="AG259" s="14"/>
      <c r="AH259" s="14"/>
      <c r="AI259" s="77"/>
      <c r="AJ259" s="77"/>
      <c r="AK259" s="77"/>
      <c r="AL259" s="68"/>
      <c r="AM259" s="68"/>
      <c r="AN259" s="77"/>
      <c r="AO259" s="14"/>
      <c r="AP259" s="14"/>
      <c r="AQ259" s="68"/>
      <c r="AR259" s="14"/>
      <c r="AS259" s="14"/>
      <c r="AT259" s="14"/>
      <c r="AU259" s="14"/>
      <c r="AV259" s="14"/>
      <c r="AW259" s="14"/>
      <c r="AX259" s="14"/>
      <c r="AY259" s="14"/>
      <c r="AZ259" s="14"/>
    </row>
    <row r="260" spans="27:52">
      <c r="AA260" s="77"/>
      <c r="AB260" s="77"/>
      <c r="AC260" s="14"/>
      <c r="AD260" s="14"/>
      <c r="AE260" s="14"/>
      <c r="AF260" s="77"/>
      <c r="AG260" s="14"/>
      <c r="AH260" s="14"/>
      <c r="AI260" s="77"/>
      <c r="AJ260" s="77"/>
      <c r="AK260" s="77"/>
      <c r="AL260" s="68"/>
      <c r="AM260" s="68"/>
      <c r="AN260" s="77"/>
      <c r="AO260" s="14"/>
      <c r="AP260" s="14"/>
      <c r="AQ260" s="68"/>
      <c r="AR260" s="14"/>
      <c r="AS260" s="14"/>
      <c r="AT260" s="14"/>
      <c r="AU260" s="14"/>
      <c r="AV260" s="14"/>
      <c r="AW260" s="14"/>
      <c r="AX260" s="14"/>
      <c r="AY260" s="14"/>
      <c r="AZ260" s="14"/>
    </row>
    <row r="261" spans="27:52">
      <c r="AA261" s="77"/>
      <c r="AB261" s="77"/>
      <c r="AC261" s="14"/>
      <c r="AD261" s="14"/>
      <c r="AE261" s="14"/>
      <c r="AF261" s="77"/>
      <c r="AG261" s="14"/>
      <c r="AH261" s="14"/>
      <c r="AI261" s="77"/>
      <c r="AJ261" s="77"/>
      <c r="AK261" s="77"/>
      <c r="AL261" s="68"/>
      <c r="AM261" s="68"/>
      <c r="AN261" s="77"/>
      <c r="AO261" s="14"/>
      <c r="AP261" s="14"/>
      <c r="AQ261" s="68"/>
      <c r="AR261" s="14"/>
      <c r="AS261" s="14"/>
      <c r="AT261" s="14"/>
      <c r="AU261" s="14"/>
      <c r="AV261" s="14"/>
      <c r="AW261" s="14"/>
      <c r="AX261" s="14"/>
      <c r="AY261" s="14"/>
      <c r="AZ261" s="14"/>
    </row>
    <row r="262" spans="27:52">
      <c r="AA262" s="77"/>
      <c r="AB262" s="77"/>
      <c r="AC262" s="14"/>
      <c r="AD262" s="14"/>
      <c r="AE262" s="14"/>
      <c r="AF262" s="77"/>
      <c r="AG262" s="14"/>
      <c r="AH262" s="14"/>
      <c r="AI262" s="77"/>
      <c r="AJ262" s="77"/>
      <c r="AK262" s="77"/>
      <c r="AL262" s="68"/>
      <c r="AM262" s="68"/>
      <c r="AN262" s="77"/>
      <c r="AO262" s="14"/>
      <c r="AP262" s="14"/>
      <c r="AQ262" s="68"/>
      <c r="AR262" s="14"/>
      <c r="AS262" s="14"/>
      <c r="AT262" s="14"/>
      <c r="AU262" s="14"/>
      <c r="AV262" s="14"/>
      <c r="AW262" s="14"/>
      <c r="AX262" s="14"/>
      <c r="AY262" s="14"/>
      <c r="AZ262" s="14"/>
    </row>
    <row r="263" spans="27:52">
      <c r="AA263" s="77"/>
      <c r="AB263" s="77"/>
      <c r="AC263" s="14"/>
      <c r="AD263" s="14"/>
      <c r="AE263" s="14"/>
      <c r="AF263" s="77"/>
      <c r="AG263" s="14"/>
      <c r="AH263" s="14"/>
      <c r="AI263" s="77"/>
      <c r="AJ263" s="77"/>
      <c r="AK263" s="77"/>
      <c r="AL263" s="68"/>
      <c r="AM263" s="68"/>
      <c r="AN263" s="77"/>
      <c r="AO263" s="14"/>
      <c r="AP263" s="14"/>
      <c r="AQ263" s="68"/>
      <c r="AR263" s="14"/>
      <c r="AS263" s="14"/>
      <c r="AT263" s="14"/>
      <c r="AU263" s="14"/>
      <c r="AV263" s="14"/>
      <c r="AW263" s="14"/>
      <c r="AX263" s="14"/>
      <c r="AY263" s="14"/>
      <c r="AZ263" s="14"/>
    </row>
    <row r="264" spans="27:52">
      <c r="AA264" s="77"/>
      <c r="AB264" s="77"/>
      <c r="AC264" s="14"/>
      <c r="AD264" s="14"/>
      <c r="AE264" s="14"/>
      <c r="AF264" s="77"/>
      <c r="AG264" s="14"/>
      <c r="AH264" s="14"/>
      <c r="AI264" s="77"/>
      <c r="AJ264" s="77"/>
      <c r="AK264" s="77"/>
      <c r="AL264" s="68"/>
      <c r="AM264" s="68"/>
      <c r="AN264" s="77"/>
      <c r="AO264" s="14"/>
      <c r="AP264" s="14"/>
      <c r="AQ264" s="68"/>
      <c r="AR264" s="14"/>
      <c r="AS264" s="14"/>
      <c r="AT264" s="14"/>
      <c r="AU264" s="14"/>
      <c r="AV264" s="14"/>
      <c r="AW264" s="14"/>
      <c r="AX264" s="14"/>
      <c r="AY264" s="14"/>
      <c r="AZ264" s="14"/>
    </row>
    <row r="265" spans="27:52">
      <c r="AA265" s="77"/>
      <c r="AB265" s="77"/>
      <c r="AC265" s="14"/>
      <c r="AD265" s="14"/>
      <c r="AE265" s="14"/>
      <c r="AF265" s="77"/>
      <c r="AG265" s="14"/>
      <c r="AH265" s="14"/>
      <c r="AI265" s="77"/>
      <c r="AJ265" s="77"/>
      <c r="AK265" s="77"/>
      <c r="AL265" s="68"/>
      <c r="AM265" s="68"/>
      <c r="AN265" s="77"/>
      <c r="AO265" s="14"/>
      <c r="AP265" s="14"/>
      <c r="AQ265" s="68"/>
      <c r="AR265" s="14"/>
      <c r="AS265" s="14"/>
      <c r="AT265" s="14"/>
      <c r="AU265" s="14"/>
      <c r="AV265" s="14"/>
      <c r="AW265" s="14"/>
      <c r="AX265" s="14"/>
      <c r="AY265" s="14"/>
      <c r="AZ265" s="14"/>
    </row>
    <row r="266" spans="27:52">
      <c r="AA266" s="77"/>
      <c r="AB266" s="77"/>
      <c r="AC266" s="14"/>
      <c r="AD266" s="14"/>
      <c r="AE266" s="14"/>
      <c r="AF266" s="77"/>
      <c r="AG266" s="14"/>
      <c r="AH266" s="14"/>
      <c r="AI266" s="77"/>
      <c r="AJ266" s="77"/>
      <c r="AK266" s="77"/>
      <c r="AL266" s="68"/>
      <c r="AM266" s="68"/>
      <c r="AN266" s="77"/>
      <c r="AO266" s="14"/>
      <c r="AP266" s="14"/>
      <c r="AQ266" s="68"/>
      <c r="AR266" s="14"/>
      <c r="AS266" s="14"/>
      <c r="AT266" s="14"/>
      <c r="AU266" s="14"/>
      <c r="AV266" s="14"/>
      <c r="AW266" s="14"/>
      <c r="AX266" s="14"/>
      <c r="AY266" s="14"/>
      <c r="AZ266" s="14"/>
    </row>
    <row r="267" spans="27:52">
      <c r="AA267" s="77"/>
      <c r="AB267" s="77"/>
      <c r="AC267" s="14"/>
      <c r="AD267" s="14"/>
      <c r="AE267" s="14"/>
      <c r="AF267" s="77"/>
      <c r="AG267" s="14"/>
      <c r="AH267" s="14"/>
      <c r="AI267" s="77"/>
      <c r="AJ267" s="77"/>
      <c r="AK267" s="77"/>
      <c r="AL267" s="68"/>
      <c r="AM267" s="68"/>
      <c r="AN267" s="77"/>
      <c r="AO267" s="14"/>
      <c r="AP267" s="14"/>
      <c r="AQ267" s="68"/>
      <c r="AR267" s="14"/>
      <c r="AS267" s="14"/>
      <c r="AT267" s="14"/>
      <c r="AU267" s="14"/>
      <c r="AV267" s="14"/>
      <c r="AW267" s="14"/>
      <c r="AX267" s="14"/>
      <c r="AY267" s="14"/>
      <c r="AZ267" s="14"/>
    </row>
    <row r="268" spans="27:52">
      <c r="AA268" s="77"/>
      <c r="AB268" s="77"/>
      <c r="AC268" s="14"/>
      <c r="AD268" s="14"/>
      <c r="AE268" s="14"/>
      <c r="AF268" s="77"/>
      <c r="AG268" s="14"/>
      <c r="AH268" s="14"/>
      <c r="AI268" s="77"/>
      <c r="AJ268" s="77"/>
      <c r="AK268" s="77"/>
      <c r="AL268" s="68"/>
      <c r="AM268" s="68"/>
      <c r="AN268" s="77"/>
      <c r="AO268" s="14"/>
      <c r="AP268" s="14"/>
      <c r="AQ268" s="68"/>
      <c r="AR268" s="14"/>
      <c r="AS268" s="14"/>
      <c r="AT268" s="14"/>
      <c r="AU268" s="14"/>
      <c r="AV268" s="14"/>
      <c r="AW268" s="14"/>
      <c r="AX268" s="14"/>
      <c r="AY268" s="14"/>
      <c r="AZ268" s="14"/>
    </row>
    <row r="269" spans="27:52">
      <c r="AA269" s="77"/>
      <c r="AB269" s="77"/>
      <c r="AC269" s="14"/>
      <c r="AD269" s="14"/>
      <c r="AE269" s="14"/>
      <c r="AF269" s="77"/>
      <c r="AG269" s="14"/>
      <c r="AH269" s="14"/>
      <c r="AI269" s="77"/>
      <c r="AJ269" s="77"/>
      <c r="AK269" s="77"/>
      <c r="AL269" s="68"/>
      <c r="AM269" s="68"/>
      <c r="AN269" s="77"/>
      <c r="AO269" s="14"/>
      <c r="AP269" s="14"/>
      <c r="AQ269" s="68"/>
      <c r="AR269" s="14"/>
      <c r="AS269" s="14"/>
      <c r="AT269" s="14"/>
      <c r="AU269" s="14"/>
      <c r="AV269" s="14"/>
      <c r="AW269" s="14"/>
      <c r="AX269" s="14"/>
      <c r="AY269" s="14"/>
      <c r="AZ269" s="14"/>
    </row>
    <row r="270" spans="27:52">
      <c r="AA270" s="77"/>
      <c r="AB270" s="77"/>
      <c r="AC270" s="14"/>
      <c r="AD270" s="14"/>
      <c r="AE270" s="14"/>
      <c r="AF270" s="77"/>
      <c r="AG270" s="14"/>
      <c r="AH270" s="14"/>
      <c r="AI270" s="77"/>
      <c r="AJ270" s="77"/>
      <c r="AK270" s="77"/>
      <c r="AL270" s="68"/>
      <c r="AM270" s="68"/>
      <c r="AN270" s="77"/>
      <c r="AO270" s="14"/>
      <c r="AP270" s="14"/>
      <c r="AQ270" s="68"/>
      <c r="AR270" s="14"/>
      <c r="AS270" s="14"/>
      <c r="AT270" s="14"/>
      <c r="AU270" s="14"/>
      <c r="AV270" s="14"/>
      <c r="AW270" s="14"/>
      <c r="AX270" s="14"/>
      <c r="AY270" s="14"/>
      <c r="AZ270" s="14"/>
    </row>
    <row r="271" spans="27:52">
      <c r="AA271" s="77"/>
      <c r="AB271" s="77"/>
      <c r="AC271" s="14"/>
      <c r="AD271" s="14"/>
      <c r="AE271" s="14"/>
      <c r="AF271" s="77"/>
      <c r="AG271" s="14"/>
      <c r="AH271" s="14"/>
      <c r="AI271" s="77"/>
      <c r="AJ271" s="77"/>
      <c r="AK271" s="77"/>
      <c r="AL271" s="68"/>
      <c r="AM271" s="68"/>
      <c r="AN271" s="77"/>
      <c r="AO271" s="14"/>
      <c r="AP271" s="14"/>
      <c r="AQ271" s="68"/>
      <c r="AR271" s="14"/>
      <c r="AS271" s="14"/>
      <c r="AT271" s="14"/>
      <c r="AU271" s="14"/>
      <c r="AV271" s="14"/>
      <c r="AW271" s="14"/>
      <c r="AX271" s="14"/>
      <c r="AY271" s="14"/>
      <c r="AZ271" s="14"/>
    </row>
    <row r="272" spans="27:52">
      <c r="AA272" s="77"/>
      <c r="AB272" s="77"/>
      <c r="AC272" s="14"/>
      <c r="AD272" s="14"/>
      <c r="AE272" s="14"/>
      <c r="AF272" s="77"/>
      <c r="AG272" s="14"/>
      <c r="AH272" s="14"/>
      <c r="AI272" s="77"/>
      <c r="AJ272" s="77"/>
      <c r="AK272" s="77"/>
      <c r="AL272" s="68"/>
      <c r="AM272" s="68"/>
      <c r="AN272" s="77"/>
      <c r="AO272" s="14"/>
      <c r="AP272" s="14"/>
      <c r="AQ272" s="68"/>
      <c r="AR272" s="14"/>
      <c r="AS272" s="14"/>
      <c r="AT272" s="14"/>
      <c r="AU272" s="14"/>
      <c r="AV272" s="14"/>
      <c r="AW272" s="14"/>
      <c r="AX272" s="14"/>
      <c r="AY272" s="14"/>
      <c r="AZ272" s="14"/>
    </row>
    <row r="273" spans="27:52">
      <c r="AA273" s="77"/>
      <c r="AB273" s="77"/>
      <c r="AC273" s="14"/>
      <c r="AD273" s="14"/>
      <c r="AE273" s="14"/>
      <c r="AF273" s="77"/>
      <c r="AG273" s="14"/>
      <c r="AH273" s="14"/>
      <c r="AI273" s="77"/>
      <c r="AJ273" s="77"/>
      <c r="AK273" s="77"/>
      <c r="AL273" s="68"/>
      <c r="AM273" s="68"/>
      <c r="AN273" s="77"/>
      <c r="AO273" s="14"/>
      <c r="AP273" s="14"/>
      <c r="AQ273" s="68"/>
      <c r="AR273" s="14"/>
      <c r="AS273" s="14"/>
      <c r="AT273" s="14"/>
      <c r="AU273" s="14"/>
      <c r="AV273" s="14"/>
      <c r="AW273" s="14"/>
      <c r="AX273" s="14"/>
      <c r="AY273" s="14"/>
      <c r="AZ273" s="14"/>
    </row>
    <row r="274" spans="27:52">
      <c r="AA274" s="77"/>
      <c r="AB274" s="77"/>
      <c r="AC274" s="14"/>
      <c r="AD274" s="14"/>
      <c r="AE274" s="14"/>
      <c r="AF274" s="77"/>
      <c r="AG274" s="14"/>
      <c r="AH274" s="14"/>
      <c r="AI274" s="77"/>
      <c r="AJ274" s="77"/>
      <c r="AK274" s="77"/>
      <c r="AL274" s="68"/>
      <c r="AM274" s="68"/>
      <c r="AN274" s="77"/>
      <c r="AO274" s="14"/>
      <c r="AP274" s="14"/>
      <c r="AQ274" s="68"/>
      <c r="AR274" s="14"/>
      <c r="AS274" s="14"/>
      <c r="AT274" s="14"/>
      <c r="AU274" s="14"/>
      <c r="AV274" s="14"/>
      <c r="AW274" s="14"/>
      <c r="AX274" s="14"/>
      <c r="AY274" s="14"/>
      <c r="AZ274" s="14"/>
    </row>
    <row r="275" spans="27:52">
      <c r="AA275" s="77"/>
      <c r="AB275" s="77"/>
      <c r="AC275" s="14"/>
      <c r="AD275" s="14"/>
      <c r="AE275" s="14"/>
      <c r="AF275" s="77"/>
      <c r="AG275" s="14"/>
      <c r="AH275" s="14"/>
      <c r="AI275" s="77"/>
      <c r="AJ275" s="77"/>
      <c r="AK275" s="77"/>
      <c r="AL275" s="68"/>
      <c r="AM275" s="68"/>
      <c r="AN275" s="77"/>
      <c r="AO275" s="14"/>
      <c r="AP275" s="14"/>
      <c r="AQ275" s="68"/>
      <c r="AR275" s="14"/>
      <c r="AS275" s="14"/>
      <c r="AT275" s="14"/>
      <c r="AU275" s="14"/>
      <c r="AV275" s="14"/>
      <c r="AW275" s="14"/>
      <c r="AX275" s="14"/>
      <c r="AY275" s="14"/>
      <c r="AZ275" s="14"/>
    </row>
    <row r="276" spans="27:52">
      <c r="AA276" s="77"/>
      <c r="AB276" s="77"/>
      <c r="AC276" s="14"/>
      <c r="AD276" s="14"/>
      <c r="AE276" s="14"/>
      <c r="AF276" s="77"/>
      <c r="AG276" s="14"/>
      <c r="AH276" s="14"/>
      <c r="AI276" s="77"/>
      <c r="AJ276" s="77"/>
      <c r="AK276" s="77"/>
      <c r="AL276" s="68"/>
      <c r="AM276" s="68"/>
      <c r="AN276" s="77"/>
      <c r="AO276" s="14"/>
      <c r="AP276" s="14"/>
      <c r="AQ276" s="68"/>
      <c r="AR276" s="14"/>
      <c r="AS276" s="14"/>
      <c r="AT276" s="14"/>
      <c r="AU276" s="14"/>
      <c r="AV276" s="14"/>
      <c r="AW276" s="14"/>
      <c r="AX276" s="14"/>
      <c r="AY276" s="14"/>
      <c r="AZ276" s="14"/>
    </row>
    <row r="277" spans="27:52">
      <c r="AA277" s="77"/>
      <c r="AB277" s="77"/>
      <c r="AC277" s="14"/>
      <c r="AD277" s="14"/>
      <c r="AE277" s="14"/>
      <c r="AF277" s="77"/>
      <c r="AG277" s="14"/>
      <c r="AH277" s="14"/>
      <c r="AI277" s="77"/>
      <c r="AJ277" s="77"/>
      <c r="AK277" s="77"/>
      <c r="AL277" s="68"/>
      <c r="AM277" s="68"/>
      <c r="AN277" s="77"/>
      <c r="AO277" s="14"/>
      <c r="AP277" s="14"/>
      <c r="AQ277" s="68"/>
      <c r="AR277" s="14"/>
      <c r="AS277" s="14"/>
      <c r="AT277" s="14"/>
      <c r="AU277" s="14"/>
      <c r="AV277" s="14"/>
      <c r="AW277" s="14"/>
      <c r="AX277" s="14"/>
      <c r="AY277" s="14"/>
      <c r="AZ277" s="14"/>
    </row>
    <row r="278" spans="27:52">
      <c r="AA278" s="77"/>
      <c r="AB278" s="77"/>
      <c r="AC278" s="14"/>
      <c r="AD278" s="14"/>
      <c r="AE278" s="14"/>
      <c r="AF278" s="77"/>
      <c r="AG278" s="14"/>
      <c r="AH278" s="14"/>
      <c r="AI278" s="77"/>
      <c r="AJ278" s="77"/>
      <c r="AK278" s="77"/>
      <c r="AL278" s="68"/>
      <c r="AM278" s="68"/>
      <c r="AN278" s="77"/>
      <c r="AO278" s="14"/>
      <c r="AP278" s="14"/>
      <c r="AQ278" s="68"/>
      <c r="AR278" s="14"/>
      <c r="AS278" s="14"/>
      <c r="AT278" s="14"/>
      <c r="AU278" s="14"/>
      <c r="AV278" s="14"/>
      <c r="AW278" s="14"/>
      <c r="AX278" s="14"/>
      <c r="AY278" s="14"/>
      <c r="AZ278" s="14"/>
    </row>
    <row r="279" spans="27:52">
      <c r="AA279" s="77"/>
      <c r="AB279" s="77"/>
      <c r="AC279" s="14"/>
      <c r="AD279" s="14"/>
      <c r="AE279" s="14"/>
      <c r="AF279" s="77"/>
      <c r="AG279" s="14"/>
      <c r="AH279" s="14"/>
      <c r="AI279" s="77"/>
      <c r="AJ279" s="77"/>
      <c r="AK279" s="77"/>
      <c r="AL279" s="68"/>
      <c r="AM279" s="68"/>
      <c r="AN279" s="77"/>
      <c r="AO279" s="14"/>
      <c r="AP279" s="14"/>
      <c r="AQ279" s="68"/>
      <c r="AR279" s="14"/>
      <c r="AS279" s="14"/>
      <c r="AT279" s="14"/>
      <c r="AU279" s="14"/>
      <c r="AV279" s="14"/>
      <c r="AW279" s="14"/>
      <c r="AX279" s="14"/>
      <c r="AY279" s="14"/>
      <c r="AZ279" s="14"/>
    </row>
    <row r="280" spans="27:52">
      <c r="AA280" s="77"/>
      <c r="AB280" s="77"/>
      <c r="AC280" s="14"/>
      <c r="AD280" s="14"/>
      <c r="AE280" s="14"/>
      <c r="AF280" s="77"/>
      <c r="AG280" s="14"/>
      <c r="AH280" s="14"/>
      <c r="AI280" s="77"/>
      <c r="AJ280" s="77"/>
      <c r="AK280" s="77"/>
      <c r="AL280" s="68"/>
      <c r="AM280" s="68"/>
      <c r="AN280" s="77"/>
      <c r="AO280" s="14"/>
      <c r="AP280" s="14"/>
      <c r="AQ280" s="68"/>
      <c r="AR280" s="14"/>
      <c r="AS280" s="14"/>
      <c r="AT280" s="14"/>
      <c r="AU280" s="14"/>
      <c r="AV280" s="14"/>
      <c r="AW280" s="14"/>
      <c r="AX280" s="14"/>
      <c r="AY280" s="14"/>
      <c r="AZ280" s="14"/>
    </row>
    <row r="281" spans="27:52">
      <c r="AA281" s="77"/>
      <c r="AB281" s="77"/>
      <c r="AC281" s="14"/>
      <c r="AD281" s="14"/>
      <c r="AE281" s="14"/>
      <c r="AF281" s="77"/>
      <c r="AG281" s="14"/>
      <c r="AH281" s="14"/>
      <c r="AI281" s="77"/>
      <c r="AJ281" s="77"/>
      <c r="AK281" s="77"/>
      <c r="AL281" s="68"/>
      <c r="AM281" s="68"/>
      <c r="AN281" s="77"/>
      <c r="AO281" s="14"/>
      <c r="AP281" s="14"/>
      <c r="AQ281" s="68"/>
      <c r="AR281" s="14"/>
      <c r="AS281" s="14"/>
      <c r="AT281" s="14"/>
      <c r="AU281" s="14"/>
      <c r="AV281" s="14"/>
      <c r="AW281" s="14"/>
      <c r="AX281" s="14"/>
      <c r="AY281" s="14"/>
      <c r="AZ281" s="14"/>
    </row>
    <row r="282" spans="27:52">
      <c r="AA282" s="77"/>
      <c r="AB282" s="77"/>
      <c r="AC282" s="14"/>
      <c r="AD282" s="14"/>
      <c r="AE282" s="14"/>
      <c r="AF282" s="77"/>
      <c r="AG282" s="14"/>
      <c r="AH282" s="14"/>
      <c r="AI282" s="77"/>
      <c r="AJ282" s="77"/>
      <c r="AK282" s="77"/>
      <c r="AL282" s="68"/>
      <c r="AM282" s="68"/>
      <c r="AN282" s="77"/>
      <c r="AO282" s="14"/>
      <c r="AP282" s="14"/>
      <c r="AQ282" s="68"/>
      <c r="AR282" s="14"/>
      <c r="AS282" s="14"/>
      <c r="AT282" s="14"/>
      <c r="AU282" s="14"/>
      <c r="AV282" s="14"/>
      <c r="AW282" s="14"/>
      <c r="AX282" s="14"/>
      <c r="AY282" s="14"/>
      <c r="AZ282" s="14"/>
    </row>
    <row r="283" spans="27:52">
      <c r="AA283" s="77"/>
      <c r="AB283" s="77"/>
      <c r="AC283" s="14"/>
      <c r="AD283" s="14"/>
      <c r="AE283" s="14"/>
      <c r="AF283" s="77"/>
      <c r="AG283" s="14"/>
      <c r="AH283" s="14"/>
      <c r="AI283" s="77"/>
      <c r="AJ283" s="77"/>
      <c r="AK283" s="77"/>
      <c r="AL283" s="68"/>
      <c r="AM283" s="68"/>
      <c r="AN283" s="77"/>
      <c r="AO283" s="14"/>
      <c r="AP283" s="14"/>
      <c r="AQ283" s="68"/>
      <c r="AR283" s="14"/>
      <c r="AS283" s="14"/>
      <c r="AT283" s="14"/>
      <c r="AU283" s="14"/>
      <c r="AV283" s="14"/>
      <c r="AW283" s="14"/>
      <c r="AX283" s="14"/>
      <c r="AY283" s="14"/>
      <c r="AZ283" s="14"/>
    </row>
    <row r="284" spans="27:52">
      <c r="AA284" s="77"/>
      <c r="AB284" s="77"/>
      <c r="AC284" s="14"/>
      <c r="AD284" s="14"/>
      <c r="AE284" s="14"/>
      <c r="AF284" s="77"/>
      <c r="AG284" s="14"/>
      <c r="AH284" s="14"/>
      <c r="AI284" s="77"/>
      <c r="AJ284" s="77"/>
      <c r="AK284" s="77"/>
      <c r="AL284" s="68"/>
      <c r="AM284" s="68"/>
      <c r="AN284" s="77"/>
      <c r="AO284" s="14"/>
      <c r="AP284" s="14"/>
      <c r="AQ284" s="68"/>
      <c r="AR284" s="14"/>
      <c r="AS284" s="14"/>
      <c r="AT284" s="14"/>
      <c r="AU284" s="14"/>
      <c r="AV284" s="14"/>
      <c r="AW284" s="14"/>
      <c r="AX284" s="14"/>
      <c r="AY284" s="14"/>
      <c r="AZ284" s="14"/>
    </row>
    <row r="285" spans="27:52">
      <c r="AA285" s="77"/>
      <c r="AB285" s="77"/>
      <c r="AC285" s="14"/>
      <c r="AD285" s="14"/>
      <c r="AE285" s="14"/>
      <c r="AF285" s="77"/>
      <c r="AG285" s="14"/>
      <c r="AH285" s="14"/>
      <c r="AI285" s="77"/>
      <c r="AJ285" s="77"/>
      <c r="AK285" s="77"/>
      <c r="AL285" s="68"/>
      <c r="AM285" s="68"/>
      <c r="AN285" s="77"/>
      <c r="AO285" s="14"/>
      <c r="AP285" s="14"/>
      <c r="AQ285" s="68"/>
      <c r="AR285" s="14"/>
      <c r="AS285" s="14"/>
      <c r="AT285" s="14"/>
      <c r="AU285" s="14"/>
      <c r="AV285" s="14"/>
      <c r="AW285" s="14"/>
      <c r="AX285" s="14"/>
      <c r="AY285" s="14"/>
      <c r="AZ285" s="14"/>
    </row>
    <row r="286" spans="27:52">
      <c r="AA286" s="78"/>
      <c r="AB286" s="78"/>
      <c r="AC286" s="30"/>
      <c r="AD286" s="30"/>
      <c r="AE286" s="30"/>
      <c r="AF286" s="78"/>
      <c r="AG286" s="30"/>
      <c r="AH286" s="30"/>
      <c r="AI286" s="78"/>
    </row>
    <row r="287" spans="27:52">
      <c r="AA287" s="79"/>
      <c r="AB287" s="79"/>
      <c r="AC287" s="34"/>
      <c r="AD287" s="34"/>
      <c r="AE287" s="34"/>
      <c r="AF287" s="79"/>
      <c r="AG287" s="34"/>
      <c r="AH287" s="34"/>
      <c r="AI287" s="79"/>
    </row>
    <row r="288" spans="27:52">
      <c r="AA288" s="79"/>
      <c r="AB288" s="79"/>
      <c r="AC288" s="34"/>
      <c r="AD288" s="34"/>
      <c r="AE288" s="34"/>
      <c r="AF288" s="79"/>
      <c r="AG288" s="34"/>
      <c r="AH288" s="34"/>
      <c r="AI288" s="79"/>
    </row>
    <row r="289" spans="27:35">
      <c r="AA289" s="79"/>
      <c r="AB289" s="79"/>
      <c r="AC289" s="34"/>
      <c r="AD289" s="34"/>
      <c r="AE289" s="34"/>
      <c r="AF289" s="79"/>
      <c r="AG289" s="34"/>
      <c r="AH289" s="34"/>
      <c r="AI289" s="79"/>
    </row>
    <row r="290" spans="27:35">
      <c r="AA290" s="79"/>
      <c r="AB290" s="79"/>
      <c r="AC290" s="34"/>
      <c r="AD290" s="34"/>
      <c r="AE290" s="34"/>
      <c r="AF290" s="79"/>
      <c r="AG290" s="34"/>
      <c r="AH290" s="34"/>
      <c r="AI290" s="79"/>
    </row>
    <row r="291" spans="27:35">
      <c r="AA291" s="79"/>
      <c r="AB291" s="79"/>
      <c r="AC291" s="34"/>
      <c r="AD291" s="34"/>
      <c r="AE291" s="34"/>
      <c r="AF291" s="79"/>
      <c r="AG291" s="34"/>
      <c r="AH291" s="34"/>
      <c r="AI291" s="79"/>
    </row>
    <row r="292" spans="27:35">
      <c r="AA292" s="79"/>
      <c r="AB292" s="79"/>
      <c r="AC292" s="34"/>
      <c r="AD292" s="34"/>
      <c r="AE292" s="34"/>
      <c r="AF292" s="79"/>
      <c r="AG292" s="34"/>
      <c r="AH292" s="34"/>
      <c r="AI292" s="79"/>
    </row>
    <row r="293" spans="27:35">
      <c r="AA293" s="79"/>
      <c r="AB293" s="79"/>
      <c r="AC293" s="34"/>
      <c r="AD293" s="34"/>
      <c r="AE293" s="34"/>
      <c r="AF293" s="79"/>
      <c r="AG293" s="34"/>
      <c r="AH293" s="34"/>
      <c r="AI293" s="79"/>
    </row>
    <row r="294" spans="27:35">
      <c r="AA294" s="79"/>
      <c r="AB294" s="79"/>
      <c r="AC294" s="34"/>
      <c r="AD294" s="34"/>
      <c r="AE294" s="34"/>
      <c r="AF294" s="79"/>
      <c r="AG294" s="34"/>
      <c r="AH294" s="34"/>
      <c r="AI294" s="79"/>
    </row>
    <row r="295" spans="27:35">
      <c r="AA295" s="79"/>
      <c r="AB295" s="79"/>
      <c r="AC295" s="34"/>
      <c r="AD295" s="34"/>
      <c r="AE295" s="34"/>
      <c r="AF295" s="79"/>
      <c r="AG295" s="34"/>
      <c r="AH295" s="34"/>
      <c r="AI295" s="79"/>
    </row>
    <row r="296" spans="27:35">
      <c r="AA296" s="79"/>
      <c r="AB296" s="79"/>
      <c r="AC296" s="34"/>
      <c r="AD296" s="34"/>
      <c r="AE296" s="34"/>
      <c r="AF296" s="79"/>
      <c r="AG296" s="34"/>
      <c r="AH296" s="34"/>
      <c r="AI296" s="79"/>
    </row>
    <row r="297" spans="27:35">
      <c r="AA297" s="79"/>
      <c r="AB297" s="79"/>
      <c r="AC297" s="34"/>
      <c r="AD297" s="34"/>
      <c r="AE297" s="34"/>
      <c r="AF297" s="79"/>
      <c r="AG297" s="34"/>
      <c r="AH297" s="34"/>
      <c r="AI297" s="79"/>
    </row>
    <row r="298" spans="27:35">
      <c r="AA298" s="79"/>
      <c r="AB298" s="79"/>
      <c r="AC298" s="34"/>
      <c r="AD298" s="34"/>
      <c r="AE298" s="34"/>
      <c r="AF298" s="79"/>
      <c r="AG298" s="34"/>
      <c r="AH298" s="34"/>
      <c r="AI298" s="79"/>
    </row>
    <row r="299" spans="27:35">
      <c r="AA299" s="79"/>
      <c r="AB299" s="79"/>
      <c r="AC299" s="34"/>
      <c r="AD299" s="34"/>
      <c r="AE299" s="34"/>
      <c r="AF299" s="79"/>
      <c r="AG299" s="34"/>
      <c r="AH299" s="34"/>
      <c r="AI299" s="79"/>
    </row>
    <row r="300" spans="27:35">
      <c r="AA300" s="79"/>
      <c r="AB300" s="79"/>
      <c r="AC300" s="34"/>
      <c r="AD300" s="34"/>
      <c r="AE300" s="34"/>
      <c r="AF300" s="79"/>
      <c r="AG300" s="34"/>
      <c r="AH300" s="34"/>
      <c r="AI300" s="79"/>
    </row>
    <row r="301" spans="27:35">
      <c r="AA301" s="79"/>
      <c r="AB301" s="79"/>
      <c r="AC301" s="34"/>
      <c r="AD301" s="34"/>
      <c r="AE301" s="34"/>
      <c r="AF301" s="79"/>
      <c r="AG301" s="34"/>
      <c r="AH301" s="34"/>
      <c r="AI301" s="79"/>
    </row>
    <row r="302" spans="27:35">
      <c r="AA302" s="79"/>
      <c r="AB302" s="79"/>
      <c r="AC302" s="34"/>
      <c r="AD302" s="34"/>
      <c r="AE302" s="34"/>
      <c r="AF302" s="79"/>
      <c r="AG302" s="34"/>
      <c r="AH302" s="34"/>
      <c r="AI302" s="79"/>
    </row>
    <row r="303" spans="27:35">
      <c r="AA303" s="79"/>
      <c r="AB303" s="79"/>
      <c r="AC303" s="34"/>
      <c r="AD303" s="34"/>
      <c r="AE303" s="34"/>
      <c r="AF303" s="79"/>
      <c r="AG303" s="34"/>
      <c r="AH303" s="34"/>
      <c r="AI303" s="79"/>
    </row>
    <row r="304" spans="27:35">
      <c r="AA304" s="79"/>
      <c r="AB304" s="79"/>
      <c r="AC304" s="34"/>
      <c r="AD304" s="34"/>
      <c r="AE304" s="34"/>
      <c r="AF304" s="79"/>
      <c r="AG304" s="34"/>
      <c r="AH304" s="34"/>
      <c r="AI304" s="79"/>
    </row>
    <row r="305" spans="27:35">
      <c r="AA305" s="79"/>
      <c r="AB305" s="79"/>
      <c r="AC305" s="34"/>
      <c r="AD305" s="34"/>
      <c r="AE305" s="34"/>
      <c r="AF305" s="79"/>
      <c r="AG305" s="34"/>
      <c r="AH305" s="34"/>
      <c r="AI305" s="79"/>
    </row>
    <row r="306" spans="27:35">
      <c r="AA306" s="79"/>
      <c r="AB306" s="79"/>
      <c r="AC306" s="34"/>
      <c r="AD306" s="34"/>
      <c r="AE306" s="34"/>
      <c r="AF306" s="79"/>
      <c r="AG306" s="34"/>
      <c r="AH306" s="34"/>
      <c r="AI306" s="79"/>
    </row>
    <row r="307" spans="27:35">
      <c r="AA307" s="79"/>
      <c r="AB307" s="79"/>
      <c r="AC307" s="34"/>
      <c r="AD307" s="34"/>
      <c r="AE307" s="34"/>
      <c r="AF307" s="79"/>
      <c r="AG307" s="34"/>
      <c r="AH307" s="34"/>
      <c r="AI307" s="79"/>
    </row>
    <row r="308" spans="27:35">
      <c r="AA308" s="79"/>
      <c r="AB308" s="79"/>
      <c r="AC308" s="34"/>
      <c r="AD308" s="34"/>
      <c r="AE308" s="34"/>
      <c r="AF308" s="79"/>
      <c r="AG308" s="34"/>
      <c r="AH308" s="34"/>
      <c r="AI308" s="79"/>
    </row>
    <row r="309" spans="27:35">
      <c r="AA309" s="79"/>
      <c r="AB309" s="79"/>
      <c r="AC309" s="34"/>
      <c r="AD309" s="34"/>
      <c r="AE309" s="34"/>
      <c r="AF309" s="79"/>
      <c r="AG309" s="34"/>
      <c r="AH309" s="34"/>
      <c r="AI309" s="79"/>
    </row>
    <row r="310" spans="27:35">
      <c r="AA310" s="79"/>
      <c r="AB310" s="79"/>
      <c r="AC310" s="34"/>
      <c r="AD310" s="34"/>
      <c r="AE310" s="34"/>
      <c r="AF310" s="79"/>
      <c r="AG310" s="34"/>
      <c r="AH310" s="34"/>
      <c r="AI310" s="79"/>
    </row>
    <row r="311" spans="27:35">
      <c r="AA311" s="79"/>
      <c r="AB311" s="79"/>
      <c r="AC311" s="34"/>
      <c r="AD311" s="34"/>
      <c r="AE311" s="34"/>
      <c r="AF311" s="79"/>
      <c r="AG311" s="34"/>
      <c r="AH311" s="34"/>
      <c r="AI311" s="79"/>
    </row>
    <row r="312" spans="27:35">
      <c r="AA312" s="79"/>
      <c r="AB312" s="79"/>
      <c r="AC312" s="34"/>
      <c r="AD312" s="34"/>
      <c r="AE312" s="34"/>
      <c r="AF312" s="79"/>
      <c r="AG312" s="34"/>
      <c r="AH312" s="34"/>
      <c r="AI312" s="79"/>
    </row>
    <row r="313" spans="27:35">
      <c r="AA313" s="79"/>
      <c r="AB313" s="79"/>
      <c r="AC313" s="34"/>
      <c r="AD313" s="34"/>
      <c r="AE313" s="34"/>
      <c r="AF313" s="79"/>
      <c r="AG313" s="34"/>
      <c r="AH313" s="34"/>
      <c r="AI313" s="79"/>
    </row>
    <row r="314" spans="27:35">
      <c r="AA314" s="79"/>
      <c r="AB314" s="79"/>
      <c r="AC314" s="34"/>
      <c r="AD314" s="34"/>
      <c r="AE314" s="34"/>
      <c r="AF314" s="79"/>
      <c r="AG314" s="34"/>
      <c r="AH314" s="34"/>
      <c r="AI314" s="79"/>
    </row>
    <row r="315" spans="27:35">
      <c r="AA315" s="79"/>
      <c r="AB315" s="79"/>
      <c r="AC315" s="34"/>
      <c r="AD315" s="34"/>
      <c r="AE315" s="34"/>
      <c r="AF315" s="79"/>
      <c r="AG315" s="34"/>
      <c r="AH315" s="34"/>
      <c r="AI315" s="79"/>
    </row>
    <row r="316" spans="27:35">
      <c r="AA316" s="79"/>
      <c r="AB316" s="79"/>
      <c r="AC316" s="34"/>
      <c r="AD316" s="34"/>
      <c r="AE316" s="34"/>
      <c r="AF316" s="79"/>
      <c r="AG316" s="34"/>
      <c r="AH316" s="34"/>
      <c r="AI316" s="79"/>
    </row>
    <row r="317" spans="27:35">
      <c r="AA317" s="79"/>
      <c r="AB317" s="79"/>
      <c r="AC317" s="34"/>
      <c r="AD317" s="34"/>
      <c r="AE317" s="34"/>
      <c r="AF317" s="79"/>
      <c r="AG317" s="34"/>
      <c r="AH317" s="34"/>
      <c r="AI317" s="79"/>
    </row>
    <row r="318" spans="27:35">
      <c r="AA318" s="79"/>
      <c r="AB318" s="79"/>
      <c r="AC318" s="34"/>
      <c r="AD318" s="34"/>
      <c r="AE318" s="34"/>
      <c r="AF318" s="79"/>
      <c r="AG318" s="34"/>
      <c r="AH318" s="34"/>
      <c r="AI318" s="79"/>
    </row>
    <row r="319" spans="27:35">
      <c r="AA319" s="79"/>
      <c r="AB319" s="79"/>
      <c r="AC319" s="34"/>
      <c r="AD319" s="34"/>
      <c r="AE319" s="34"/>
      <c r="AF319" s="79"/>
      <c r="AG319" s="34"/>
      <c r="AH319" s="34"/>
      <c r="AI319" s="79"/>
    </row>
    <row r="320" spans="27:35">
      <c r="AA320" s="79"/>
      <c r="AB320" s="79"/>
      <c r="AC320" s="34"/>
      <c r="AD320" s="34"/>
      <c r="AE320" s="34"/>
      <c r="AF320" s="79"/>
      <c r="AG320" s="34"/>
      <c r="AH320" s="34"/>
      <c r="AI320" s="79"/>
    </row>
    <row r="321" spans="27:31">
      <c r="AA321" s="79"/>
      <c r="AB321" s="79"/>
      <c r="AC321" s="34"/>
      <c r="AD321" s="34"/>
      <c r="AE321" s="34"/>
    </row>
    <row r="322" spans="27:31">
      <c r="AA322" s="79"/>
      <c r="AB322" s="79"/>
      <c r="AC322" s="34"/>
      <c r="AD322" s="34"/>
      <c r="AE322" s="34"/>
    </row>
    <row r="323" spans="27:31">
      <c r="AA323" s="79"/>
      <c r="AB323" s="79"/>
      <c r="AC323" s="34"/>
      <c r="AD323" s="34"/>
      <c r="AE323" s="34"/>
    </row>
    <row r="324" spans="27:31">
      <c r="AA324" s="79"/>
      <c r="AB324" s="79"/>
      <c r="AC324" s="34"/>
      <c r="AD324" s="34"/>
      <c r="AE324" s="34"/>
    </row>
    <row r="325" spans="27:31">
      <c r="AA325" s="79"/>
      <c r="AB325" s="79"/>
      <c r="AC325" s="34"/>
      <c r="AD325" s="34"/>
      <c r="AE325" s="34"/>
    </row>
    <row r="326" spans="27:31">
      <c r="AA326" s="79"/>
      <c r="AB326" s="79"/>
      <c r="AC326" s="34"/>
      <c r="AD326" s="34"/>
      <c r="AE326" s="34"/>
    </row>
    <row r="327" spans="27:31">
      <c r="AA327" s="79"/>
      <c r="AB327" s="79"/>
      <c r="AC327" s="34"/>
      <c r="AD327" s="34"/>
      <c r="AE327" s="34"/>
    </row>
    <row r="328" spans="27:31">
      <c r="AA328" s="79"/>
      <c r="AB328" s="79"/>
      <c r="AC328" s="34"/>
      <c r="AD328" s="34"/>
      <c r="AE328" s="34"/>
    </row>
    <row r="329" spans="27:31">
      <c r="AA329" s="79"/>
      <c r="AB329" s="79"/>
      <c r="AC329" s="34"/>
      <c r="AD329" s="34"/>
      <c r="AE329" s="34"/>
    </row>
    <row r="330" spans="27:31">
      <c r="AA330" s="79"/>
      <c r="AB330" s="79"/>
      <c r="AC330" s="34"/>
      <c r="AD330" s="34"/>
      <c r="AE330" s="34"/>
    </row>
    <row r="331" spans="27:31">
      <c r="AA331" s="79"/>
      <c r="AB331" s="79"/>
      <c r="AC331" s="34"/>
      <c r="AD331" s="34"/>
      <c r="AE331" s="34"/>
    </row>
    <row r="332" spans="27:31">
      <c r="AA332" s="79"/>
      <c r="AB332" s="79"/>
      <c r="AC332" s="34"/>
      <c r="AD332" s="34"/>
      <c r="AE332" s="34"/>
    </row>
    <row r="333" spans="27:31">
      <c r="AA333" s="79"/>
      <c r="AB333" s="79"/>
      <c r="AC333" s="34"/>
      <c r="AD333" s="34"/>
      <c r="AE333" s="34"/>
    </row>
    <row r="334" spans="27:31">
      <c r="AA334" s="79"/>
      <c r="AB334" s="79"/>
      <c r="AC334" s="34"/>
      <c r="AD334" s="34"/>
      <c r="AE334" s="34"/>
    </row>
    <row r="335" spans="27:31">
      <c r="AA335" s="79"/>
      <c r="AB335" s="79"/>
      <c r="AC335" s="34"/>
      <c r="AD335" s="34"/>
      <c r="AE335" s="34"/>
    </row>
    <row r="336" spans="27:31">
      <c r="AA336" s="79"/>
      <c r="AB336" s="79"/>
      <c r="AC336" s="34"/>
      <c r="AD336" s="34"/>
      <c r="AE336" s="34"/>
    </row>
    <row r="337" spans="27:31">
      <c r="AA337" s="79"/>
      <c r="AB337" s="79"/>
      <c r="AC337" s="34"/>
      <c r="AD337" s="34"/>
      <c r="AE337" s="34"/>
    </row>
    <row r="338" spans="27:31">
      <c r="AA338" s="79"/>
      <c r="AB338" s="79"/>
      <c r="AC338" s="34"/>
      <c r="AD338" s="34"/>
      <c r="AE338" s="34"/>
    </row>
    <row r="339" spans="27:31">
      <c r="AA339" s="79"/>
      <c r="AB339" s="79"/>
      <c r="AC339" s="34"/>
      <c r="AD339" s="34"/>
      <c r="AE339" s="34"/>
    </row>
    <row r="340" spans="27:31">
      <c r="AA340" s="79"/>
      <c r="AB340" s="79"/>
      <c r="AC340" s="34"/>
      <c r="AD340" s="34"/>
      <c r="AE340" s="34"/>
    </row>
    <row r="341" spans="27:31">
      <c r="AA341" s="79"/>
      <c r="AB341" s="79"/>
      <c r="AC341" s="34"/>
      <c r="AD341" s="34"/>
      <c r="AE341" s="34"/>
    </row>
    <row r="342" spans="27:31">
      <c r="AA342" s="79"/>
      <c r="AB342" s="79"/>
      <c r="AC342" s="34"/>
      <c r="AD342" s="34"/>
      <c r="AE342" s="34"/>
    </row>
    <row r="343" spans="27:31">
      <c r="AA343" s="79"/>
      <c r="AB343" s="79"/>
      <c r="AC343" s="34"/>
      <c r="AD343" s="34"/>
      <c r="AE343" s="34"/>
    </row>
    <row r="367" spans="16:17">
      <c r="P367" s="3" t="s">
        <v>868</v>
      </c>
      <c r="Q367" s="3" t="s">
        <v>90</v>
      </c>
    </row>
    <row r="368" spans="16:17">
      <c r="P368">
        <v>2000</v>
      </c>
      <c r="Q368" s="1">
        <f>+P368/365</f>
        <v>5.4794520547945202</v>
      </c>
    </row>
    <row r="369" spans="16:17">
      <c r="P369">
        <v>2350</v>
      </c>
      <c r="Q369" s="1">
        <f>+P369/365</f>
        <v>6.4383561643835616</v>
      </c>
    </row>
    <row r="383" spans="16:17">
      <c r="Q383" s="3" t="s">
        <v>869</v>
      </c>
    </row>
  </sheetData>
  <conditionalFormatting sqref="AQ26:AR28 BB101:BC101">
    <cfRule type="cellIs" dxfId="307" priority="2" stopIfTrue="1" operator="lessThan">
      <formula>0</formula>
    </cfRule>
  </conditionalFormatting>
  <conditionalFormatting sqref="BB78:BC78">
    <cfRule type="cellIs" dxfId="306" priority="3" stopIfTrue="1" operator="greaterThan">
      <formula>0</formula>
    </cfRule>
  </conditionalFormatting>
  <conditionalFormatting sqref="AQ55:AR55">
    <cfRule type="cellIs" dxfId="305" priority="4" stopIfTrue="1" operator="greaterThan">
      <formula>0</formula>
    </cfRule>
    <cfRule type="cellIs" dxfId="304" priority="5" stopIfTrue="1" operator="lessThan">
      <formula>0</formula>
    </cfRule>
  </conditionalFormatting>
  <conditionalFormatting sqref="BB78:BC78">
    <cfRule type="cellIs" dxfId="303" priority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BC195"/>
  <sheetViews>
    <sheetView zoomScale="89" zoomScaleNormal="89" workbookViewId="0">
      <pane xSplit="1" ySplit="9" topLeftCell="B10" activePane="bottomRight" state="frozen"/>
      <selection activeCell="E44" sqref="E44"/>
      <selection pane="topRight" activeCell="E44" sqref="E44"/>
      <selection pane="bottomLeft" activeCell="E44" sqref="E44"/>
      <selection pane="bottomRight" activeCell="B38" sqref="B38"/>
    </sheetView>
  </sheetViews>
  <sheetFormatPr baseColWidth="10" defaultRowHeight="15"/>
  <cols>
    <col min="1" max="1" width="1.54296875" customWidth="1"/>
    <col min="2" max="2" width="5" style="312" customWidth="1"/>
    <col min="3" max="3" width="2.81640625" customWidth="1"/>
    <col min="4" max="4" width="5.1796875" customWidth="1"/>
    <col min="5" max="5" width="2.1796875" customWidth="1"/>
    <col min="6" max="6" width="6.81640625" customWidth="1"/>
    <col min="7" max="7" width="6.81640625" style="440" customWidth="1"/>
    <col min="8" max="8" width="7" style="440" customWidth="1"/>
    <col min="9" max="9" width="5.453125" style="67" customWidth="1"/>
    <col min="10" max="10" width="5" style="67" customWidth="1"/>
    <col min="11" max="11" width="5.36328125" style="11" customWidth="1"/>
    <col min="12" max="12" width="1.1796875" style="11" customWidth="1"/>
    <col min="13" max="13" width="5.36328125" customWidth="1"/>
    <col min="14" max="14" width="4.90625" style="67" customWidth="1"/>
    <col min="15" max="15" width="1.7265625" style="67" customWidth="1"/>
    <col min="16" max="16" width="6.81640625" style="67" customWidth="1"/>
    <col min="17" max="17" width="6.6328125" style="67" customWidth="1"/>
    <col min="18" max="18" width="2.08984375" style="67" customWidth="1"/>
    <col min="19" max="19" width="5.81640625" customWidth="1"/>
    <col min="20" max="20" width="5.36328125" style="67" customWidth="1"/>
    <col min="21" max="21" width="1.81640625" style="67" customWidth="1"/>
    <col min="22" max="22" width="5.453125" style="67" customWidth="1"/>
    <col min="23" max="23" width="4.81640625" style="11" customWidth="1"/>
    <col min="24" max="24" width="5.81640625" style="11" customWidth="1"/>
    <col min="25" max="25" width="6.6328125" style="11" customWidth="1"/>
    <col min="26" max="26" width="6.54296875" style="11" customWidth="1"/>
    <col min="27" max="27" width="4.81640625" style="67" customWidth="1"/>
    <col min="28" max="28" width="5.81640625" style="11" customWidth="1"/>
    <col min="29" max="29" width="5.6328125" style="11" customWidth="1"/>
    <col min="30" max="30" width="5.90625" style="11" customWidth="1"/>
    <col min="31" max="31" width="5.90625" customWidth="1"/>
    <col min="32" max="32" width="7.08984375" customWidth="1"/>
    <col min="33" max="33" width="6.36328125" style="11" customWidth="1"/>
    <col min="34" max="34" width="9.90625" style="67" customWidth="1"/>
    <col min="35" max="35" width="6.90625" style="11" customWidth="1"/>
    <col min="44" max="44" width="9.90625" customWidth="1"/>
    <col min="48" max="48" width="14" customWidth="1"/>
    <col min="49" max="49" width="12.54296875" customWidth="1"/>
    <col min="50" max="50" width="10.90625" customWidth="1"/>
  </cols>
  <sheetData>
    <row r="1" spans="1:55">
      <c r="A1" s="43"/>
      <c r="B1" s="339"/>
      <c r="C1" s="43"/>
      <c r="D1" s="43"/>
      <c r="E1" s="43"/>
      <c r="F1" s="43"/>
      <c r="G1" s="463"/>
      <c r="H1" s="463"/>
      <c r="I1" s="64"/>
      <c r="J1" s="64"/>
      <c r="K1" s="73"/>
      <c r="L1" s="73"/>
      <c r="M1" s="43"/>
      <c r="N1" s="64"/>
      <c r="O1" s="64"/>
      <c r="P1" s="64"/>
      <c r="Q1" s="64"/>
      <c r="R1" s="64"/>
      <c r="S1" s="43"/>
      <c r="T1" s="64"/>
      <c r="U1" s="64"/>
      <c r="V1" s="64"/>
      <c r="W1" s="73"/>
      <c r="X1" s="73"/>
      <c r="Y1" s="73"/>
      <c r="Z1" s="73"/>
      <c r="AA1" s="64"/>
      <c r="AB1" s="73"/>
      <c r="AC1" s="73"/>
      <c r="AD1" s="73"/>
      <c r="AE1" s="43"/>
      <c r="AF1" s="43"/>
      <c r="AG1" s="73"/>
      <c r="AH1" s="64"/>
      <c r="AI1" s="73"/>
      <c r="AJ1" s="43"/>
    </row>
    <row r="2" spans="1:55" s="196" customFormat="1" ht="31.8">
      <c r="A2" s="195"/>
      <c r="B2" s="343"/>
      <c r="C2" s="151" t="s">
        <v>422</v>
      </c>
      <c r="D2" s="151"/>
      <c r="E2" s="195"/>
      <c r="F2" s="195"/>
      <c r="G2" s="464" t="s">
        <v>428</v>
      </c>
      <c r="H2" s="471"/>
      <c r="I2" s="195"/>
      <c r="J2" s="198"/>
      <c r="K2" s="199"/>
      <c r="L2" s="199"/>
      <c r="M2" s="198"/>
      <c r="N2" s="195"/>
      <c r="O2" s="195"/>
      <c r="P2" s="199"/>
      <c r="Q2" s="199"/>
      <c r="R2" s="199"/>
      <c r="S2" s="198"/>
      <c r="T2" s="195"/>
      <c r="U2" s="195"/>
      <c r="V2" s="198"/>
      <c r="W2" s="198"/>
      <c r="X2" s="199"/>
      <c r="Y2" s="199"/>
      <c r="Z2" s="199"/>
      <c r="AA2" s="199"/>
      <c r="AB2" s="198"/>
      <c r="AC2" s="182" t="str">
        <f>+År!B2</f>
        <v>KU</v>
      </c>
      <c r="AD2" s="198"/>
      <c r="AE2" s="199"/>
      <c r="AF2" s="195"/>
      <c r="AG2" s="199"/>
      <c r="AH2" s="198"/>
      <c r="AI2" s="198"/>
      <c r="AJ2" s="199"/>
      <c r="AK2"/>
      <c r="AL2"/>
      <c r="AM2"/>
      <c r="AN2"/>
      <c r="AO2"/>
      <c r="AP2"/>
    </row>
    <row r="3" spans="1:55">
      <c r="A3" s="43"/>
      <c r="B3" s="339"/>
      <c r="C3" s="43"/>
      <c r="D3" s="43"/>
      <c r="E3" s="43"/>
      <c r="F3" s="43"/>
      <c r="G3" s="463"/>
      <c r="H3" s="463"/>
      <c r="I3" s="64"/>
      <c r="J3" s="64"/>
      <c r="K3" s="73"/>
      <c r="L3" s="73"/>
      <c r="M3" s="43"/>
      <c r="N3" s="64"/>
      <c r="O3" s="64"/>
      <c r="P3" s="64"/>
      <c r="Q3" s="64"/>
      <c r="R3" s="64"/>
      <c r="S3" s="43"/>
      <c r="T3" s="64"/>
      <c r="U3" s="64"/>
      <c r="V3" s="64"/>
      <c r="W3" s="73"/>
      <c r="X3" s="73"/>
      <c r="Y3" s="73"/>
      <c r="Z3" s="73"/>
      <c r="AA3" s="64"/>
      <c r="AB3" s="73"/>
      <c r="AC3" s="73"/>
      <c r="AD3" s="73"/>
      <c r="AE3" s="43"/>
      <c r="AF3" s="43"/>
      <c r="AG3" s="73"/>
      <c r="AH3" s="64"/>
      <c r="AI3" s="73"/>
      <c r="AJ3" s="43"/>
    </row>
    <row r="4" spans="1:55" s="179" customFormat="1" ht="19.8">
      <c r="A4" s="177"/>
      <c r="B4" s="343"/>
      <c r="C4" s="177"/>
      <c r="D4" s="177"/>
      <c r="E4" s="177"/>
      <c r="F4" s="153" t="s">
        <v>7</v>
      </c>
      <c r="G4" s="472"/>
      <c r="H4" s="473">
        <f>+År!R2</f>
        <v>49</v>
      </c>
      <c r="I4" s="177"/>
      <c r="J4" s="177"/>
      <c r="K4" s="183"/>
      <c r="L4" s="183"/>
      <c r="M4" s="173" t="s">
        <v>423</v>
      </c>
      <c r="N4" s="177"/>
      <c r="O4" s="177"/>
      <c r="P4" s="177"/>
      <c r="Q4" s="177"/>
      <c r="R4" s="177"/>
      <c r="S4" s="178"/>
      <c r="T4" s="177"/>
      <c r="U4" s="177"/>
      <c r="V4" s="177"/>
      <c r="W4" s="183"/>
      <c r="X4" s="547">
        <f>SUM(H10:H17)</f>
        <v>53466</v>
      </c>
      <c r="Y4" s="549"/>
      <c r="Z4" s="183"/>
      <c r="AA4" s="177"/>
      <c r="AB4" s="178"/>
      <c r="AC4" s="183"/>
      <c r="AD4" s="183"/>
      <c r="AE4" s="183"/>
      <c r="AF4" s="177"/>
      <c r="AG4" s="183"/>
      <c r="AH4" s="183"/>
      <c r="AI4" s="178"/>
      <c r="AJ4" s="183"/>
      <c r="AK4"/>
      <c r="AL4"/>
      <c r="AM4"/>
      <c r="AN4"/>
      <c r="AO4"/>
      <c r="AP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6"/>
      <c r="BC4" s="176"/>
    </row>
    <row r="5" spans="1:55" s="179" customFormat="1" ht="19.8">
      <c r="A5" s="177"/>
      <c r="B5" s="343"/>
      <c r="C5" s="177"/>
      <c r="D5" s="177"/>
      <c r="E5" s="177"/>
      <c r="F5" s="153"/>
      <c r="G5" s="472"/>
      <c r="H5" s="472"/>
      <c r="I5" s="173"/>
      <c r="J5" s="173"/>
      <c r="K5" s="175"/>
      <c r="L5" s="175"/>
      <c r="M5" s="153"/>
      <c r="N5" s="173"/>
      <c r="O5" s="173"/>
      <c r="P5" s="173"/>
      <c r="Q5" s="173"/>
      <c r="R5" s="173"/>
      <c r="S5" s="153"/>
      <c r="T5" s="173"/>
      <c r="U5" s="173"/>
      <c r="V5" s="173"/>
      <c r="W5" s="175"/>
      <c r="X5" s="183"/>
      <c r="Y5" s="183"/>
      <c r="Z5" s="183"/>
      <c r="AA5" s="173"/>
      <c r="AB5" s="183"/>
      <c r="AC5" s="183"/>
      <c r="AD5" s="183"/>
      <c r="AE5" s="177"/>
      <c r="AF5" s="177"/>
      <c r="AG5" s="201"/>
      <c r="AH5" s="178"/>
      <c r="AI5" s="226"/>
      <c r="AJ5" s="177"/>
      <c r="AK5"/>
      <c r="AL5"/>
      <c r="AM5"/>
      <c r="AN5"/>
      <c r="AO5"/>
      <c r="AP5" s="174"/>
      <c r="AQ5" s="174"/>
      <c r="AR5" s="174"/>
      <c r="AS5" s="174"/>
      <c r="AT5" s="174"/>
      <c r="AU5" s="174"/>
      <c r="AV5" s="174"/>
      <c r="AW5" s="174"/>
      <c r="AX5" s="174"/>
      <c r="AY5" s="176"/>
      <c r="AZ5" s="176"/>
    </row>
    <row r="6" spans="1:55" s="179" customFormat="1" ht="19.8">
      <c r="A6" s="177"/>
      <c r="B6" s="343"/>
      <c r="C6" s="177"/>
      <c r="D6" s="177"/>
      <c r="E6" s="177"/>
      <c r="F6" s="153"/>
      <c r="G6" s="472"/>
      <c r="H6" s="472"/>
      <c r="I6" s="173"/>
      <c r="J6" s="173"/>
      <c r="K6" s="175"/>
      <c r="L6" s="175"/>
      <c r="M6" s="153"/>
      <c r="N6" s="173"/>
      <c r="O6" s="173"/>
      <c r="P6" s="173"/>
      <c r="Q6" s="173"/>
      <c r="R6" s="173"/>
      <c r="S6" s="144" t="s">
        <v>24</v>
      </c>
      <c r="T6" s="173"/>
      <c r="U6" s="173"/>
      <c r="V6" s="173"/>
      <c r="W6" s="175"/>
      <c r="X6" s="183"/>
      <c r="Y6" s="183"/>
      <c r="Z6" s="183"/>
      <c r="AA6" s="173"/>
      <c r="AB6" s="183"/>
      <c r="AC6" s="183"/>
      <c r="AD6" s="183"/>
      <c r="AE6" s="177"/>
      <c r="AF6" s="177"/>
      <c r="AG6" s="201" t="s">
        <v>479</v>
      </c>
      <c r="AH6" s="178"/>
      <c r="AI6" s="226" t="s">
        <v>4</v>
      </c>
      <c r="AJ6" s="177"/>
      <c r="AK6"/>
      <c r="AL6"/>
      <c r="AM6"/>
      <c r="AN6"/>
      <c r="AO6"/>
      <c r="AP6" s="174"/>
      <c r="AQ6" s="174"/>
      <c r="AR6" s="174"/>
      <c r="AS6" s="174"/>
      <c r="AT6" s="174"/>
      <c r="AU6" s="174"/>
      <c r="AV6" s="174"/>
      <c r="AW6" s="174"/>
      <c r="AX6" s="174"/>
      <c r="AY6" s="176"/>
      <c r="AZ6" s="176"/>
    </row>
    <row r="7" spans="1:55" ht="15.6">
      <c r="A7" s="43"/>
      <c r="B7" s="339"/>
      <c r="C7" s="43"/>
      <c r="D7" s="43"/>
      <c r="E7" s="43"/>
      <c r="F7" s="43"/>
      <c r="G7" s="465" t="s">
        <v>4</v>
      </c>
      <c r="H7" s="463"/>
      <c r="I7" s="64"/>
      <c r="J7" s="64"/>
      <c r="K7" s="73"/>
      <c r="L7" s="73"/>
      <c r="M7" s="49" t="s">
        <v>24</v>
      </c>
      <c r="N7" s="64"/>
      <c r="O7" s="64"/>
      <c r="P7" s="64"/>
      <c r="Q7" s="64"/>
      <c r="R7" s="64"/>
      <c r="S7" s="49" t="s">
        <v>483</v>
      </c>
      <c r="T7" s="64"/>
      <c r="U7" s="64"/>
      <c r="V7" s="64"/>
      <c r="W7" s="73"/>
      <c r="X7" s="170" t="s">
        <v>404</v>
      </c>
      <c r="Y7" s="170" t="s">
        <v>404</v>
      </c>
      <c r="Z7" s="74" t="s">
        <v>572</v>
      </c>
      <c r="AA7" s="64"/>
      <c r="AB7" s="170" t="s">
        <v>404</v>
      </c>
      <c r="AC7" s="170" t="s">
        <v>404</v>
      </c>
      <c r="AD7" s="74" t="s">
        <v>424</v>
      </c>
      <c r="AE7" s="43"/>
      <c r="AF7" s="43"/>
      <c r="AG7" s="74" t="s">
        <v>573</v>
      </c>
      <c r="AH7" s="65" t="s">
        <v>78</v>
      </c>
      <c r="AI7" s="74" t="s">
        <v>10</v>
      </c>
      <c r="AJ7" s="43"/>
    </row>
    <row r="8" spans="1:55" ht="15.6">
      <c r="A8" s="43"/>
      <c r="B8" s="339"/>
      <c r="C8" s="43"/>
      <c r="D8" s="43"/>
      <c r="E8" s="43"/>
      <c r="F8" s="43"/>
      <c r="G8" s="465" t="s">
        <v>477</v>
      </c>
      <c r="H8" s="465" t="s">
        <v>4</v>
      </c>
      <c r="I8" s="65" t="s">
        <v>4</v>
      </c>
      <c r="J8" s="65"/>
      <c r="K8" s="74" t="s">
        <v>1</v>
      </c>
      <c r="L8" s="74"/>
      <c r="M8" s="49" t="s">
        <v>0</v>
      </c>
      <c r="N8" s="65"/>
      <c r="O8" s="65"/>
      <c r="P8" s="411" t="s">
        <v>24</v>
      </c>
      <c r="Q8" s="411" t="s">
        <v>24</v>
      </c>
      <c r="R8" s="411"/>
      <c r="S8" s="49" t="s">
        <v>416</v>
      </c>
      <c r="T8" s="65"/>
      <c r="U8" s="65"/>
      <c r="V8" s="65" t="s">
        <v>24</v>
      </c>
      <c r="W8" s="74"/>
      <c r="X8" s="74" t="s">
        <v>575</v>
      </c>
      <c r="Y8" s="74" t="s">
        <v>489</v>
      </c>
      <c r="Z8" s="74" t="s">
        <v>559</v>
      </c>
      <c r="AA8" s="65"/>
      <c r="AB8" s="74" t="s">
        <v>491</v>
      </c>
      <c r="AC8" s="74" t="s">
        <v>562</v>
      </c>
      <c r="AD8" s="74" t="s">
        <v>417</v>
      </c>
      <c r="AE8" s="49" t="s">
        <v>541</v>
      </c>
      <c r="AF8" s="49" t="s">
        <v>415</v>
      </c>
      <c r="AG8" s="74" t="s">
        <v>71</v>
      </c>
      <c r="AH8" s="65" t="s">
        <v>425</v>
      </c>
      <c r="AI8" s="74" t="s">
        <v>71</v>
      </c>
      <c r="AJ8" s="43"/>
      <c r="AK8" s="4"/>
      <c r="AL8" s="56"/>
      <c r="AM8" s="56"/>
      <c r="AN8" s="1"/>
      <c r="AO8" s="5"/>
    </row>
    <row r="9" spans="1:55" ht="15.6">
      <c r="A9" s="43"/>
      <c r="B9" s="339" t="s">
        <v>90</v>
      </c>
      <c r="C9" s="49" t="s">
        <v>422</v>
      </c>
      <c r="D9" s="46"/>
      <c r="E9" s="49" t="s">
        <v>429</v>
      </c>
      <c r="F9" s="49"/>
      <c r="G9" s="448" t="s">
        <v>478</v>
      </c>
      <c r="H9" s="448" t="s">
        <v>10</v>
      </c>
      <c r="I9" s="87" t="s">
        <v>404</v>
      </c>
      <c r="J9" s="191" t="s">
        <v>535</v>
      </c>
      <c r="K9" s="75" t="s">
        <v>404</v>
      </c>
      <c r="L9" s="75"/>
      <c r="M9" s="50"/>
      <c r="N9" s="191" t="s">
        <v>535</v>
      </c>
      <c r="O9" s="191"/>
      <c r="P9" s="411" t="s">
        <v>711</v>
      </c>
      <c r="Q9" s="411" t="s">
        <v>712</v>
      </c>
      <c r="R9" s="411"/>
      <c r="S9" s="50"/>
      <c r="T9" s="191" t="s">
        <v>535</v>
      </c>
      <c r="U9" s="191"/>
      <c r="V9" s="87" t="s">
        <v>45</v>
      </c>
      <c r="W9" s="243" t="s">
        <v>535</v>
      </c>
      <c r="X9" s="75" t="s">
        <v>552</v>
      </c>
      <c r="Y9" s="75" t="s">
        <v>441</v>
      </c>
      <c r="Z9" s="75" t="s">
        <v>471</v>
      </c>
      <c r="AA9" s="191" t="s">
        <v>535</v>
      </c>
      <c r="AB9" s="75" t="s">
        <v>472</v>
      </c>
      <c r="AC9" s="75" t="s">
        <v>531</v>
      </c>
      <c r="AD9" s="75" t="s">
        <v>45</v>
      </c>
      <c r="AE9" s="50" t="s">
        <v>542</v>
      </c>
      <c r="AF9" s="50" t="s">
        <v>416</v>
      </c>
      <c r="AG9" s="75" t="s">
        <v>488</v>
      </c>
      <c r="AH9" s="87" t="s">
        <v>426</v>
      </c>
      <c r="AI9" s="75" t="s">
        <v>557</v>
      </c>
      <c r="AJ9" s="43"/>
      <c r="AK9" s="4"/>
      <c r="AL9" s="56"/>
      <c r="AM9" s="56"/>
      <c r="AN9" s="1"/>
      <c r="AO9" s="5"/>
    </row>
    <row r="10" spans="1:55" ht="15.6">
      <c r="A10" s="43"/>
      <c r="B10" s="344">
        <f>+'Ark1'!C245</f>
        <v>2024</v>
      </c>
      <c r="C10" s="51">
        <f>+'Ark1'!G245</f>
        <v>1</v>
      </c>
      <c r="D10" s="52" t="s">
        <v>432</v>
      </c>
      <c r="E10" s="52">
        <f>+'Ark1'!H245</f>
        <v>1</v>
      </c>
      <c r="F10" s="52" t="s">
        <v>77</v>
      </c>
      <c r="G10" s="467">
        <f>+'Ark1'!Q245</f>
        <v>2366</v>
      </c>
      <c r="H10" s="438">
        <f>+'Ark1'!R245</f>
        <v>13160</v>
      </c>
      <c r="I10" s="69">
        <f>+'Ark1'!AE245</f>
        <v>70.317926796687146</v>
      </c>
      <c r="J10" s="69">
        <f t="shared" ref="J10:J17" si="0">+I10-I19</f>
        <v>0.86191922809679511</v>
      </c>
      <c r="K10" s="242">
        <f>+'Ark1'!AF245</f>
        <v>70.4455426322954</v>
      </c>
      <c r="L10" s="75"/>
      <c r="M10" s="347">
        <f>+'Ark1'!S245</f>
        <v>4.2865639774287043</v>
      </c>
      <c r="N10" s="57">
        <f t="shared" ref="N10:N17" si="1">+M10-M19</f>
        <v>-2.0728401829742893E-2</v>
      </c>
      <c r="O10" s="191"/>
      <c r="P10" s="425">
        <f>+'Ark1'!AR245</f>
        <v>223.69964401026576</v>
      </c>
      <c r="Q10" s="426">
        <f>+'Ark1'!AS245</f>
        <v>28.088761229960721</v>
      </c>
      <c r="R10" s="411"/>
      <c r="S10" s="53">
        <f>+'Ark1'!T245</f>
        <v>7.9792553191489359</v>
      </c>
      <c r="T10" s="57">
        <f t="shared" ref="T10:T17" si="2">+S10-S19</f>
        <v>-0.23255425655085293</v>
      </c>
      <c r="U10" s="191"/>
      <c r="V10" s="296">
        <f>+'Ark1'!U245</f>
        <v>312.12829027355622</v>
      </c>
      <c r="W10" s="242">
        <f t="shared" ref="W10:W17" si="3">+V10-V19</f>
        <v>0.12384976412477045</v>
      </c>
      <c r="X10" s="76">
        <f>+'Ark1'!W245</f>
        <v>74.40729483282675</v>
      </c>
      <c r="Y10" s="76">
        <f>+'Ark1'!X245</f>
        <v>24.650455927051659</v>
      </c>
      <c r="Z10" s="76">
        <f>+'Ark1'!AG245</f>
        <v>2351.2712972928221</v>
      </c>
      <c r="AA10" s="328">
        <f t="shared" ref="AA10:AA17" si="4">+Z10-Z19</f>
        <v>7.3976647855661213</v>
      </c>
      <c r="AB10" s="76">
        <f>+'Ark1'!AH245</f>
        <v>91.778115501519764</v>
      </c>
      <c r="AC10" s="76">
        <f>+'Ark1'!AI245</f>
        <v>32.515197568389056</v>
      </c>
      <c r="AD10" s="76">
        <f>+'Ark1'!Y245</f>
        <v>62.979788935831358</v>
      </c>
      <c r="AE10" s="53">
        <f>+'Ark1'!Z245</f>
        <v>1.8976441073046679</v>
      </c>
      <c r="AF10" s="53">
        <f>+'Ark1'!AA245</f>
        <v>2.4639241550427275</v>
      </c>
      <c r="AG10" s="296">
        <f t="shared" ref="AG10:AG17" si="5">1000*V10/Z10</f>
        <v>132.74873496432787</v>
      </c>
      <c r="AH10" s="66">
        <f t="shared" ref="AH10:AH35" si="6">+V10/M10</f>
        <v>72.81549789460658</v>
      </c>
      <c r="AI10" s="76">
        <f t="shared" ref="AI10:AI35" si="7">+H10/G10</f>
        <v>5.5621301775147929</v>
      </c>
      <c r="AJ10" s="43"/>
      <c r="AK10" s="4"/>
      <c r="AL10" s="56"/>
      <c r="AM10" s="56"/>
      <c r="AN10" s="1"/>
      <c r="AO10" s="5"/>
    </row>
    <row r="11" spans="1:55" ht="15.6">
      <c r="A11" s="43"/>
      <c r="B11" s="344">
        <f>+'Ark1'!C246</f>
        <v>2024</v>
      </c>
      <c r="C11" s="51">
        <f>+'Ark1'!G246</f>
        <v>1</v>
      </c>
      <c r="D11" s="52" t="s">
        <v>432</v>
      </c>
      <c r="E11" s="52">
        <f>+'Ark1'!H246</f>
        <v>2</v>
      </c>
      <c r="F11" s="52" t="s">
        <v>9</v>
      </c>
      <c r="G11" s="467">
        <f>+'Ark1'!Q246</f>
        <v>1134</v>
      </c>
      <c r="H11" s="438">
        <f>+'Ark1'!R246</f>
        <v>5555</v>
      </c>
      <c r="I11" s="69">
        <f>+'Ark1'!AE246</f>
        <v>29.682073203312843</v>
      </c>
      <c r="J11" s="69">
        <f t="shared" si="0"/>
        <v>-0.86191922809680932</v>
      </c>
      <c r="K11" s="242">
        <f>+'Ark1'!AF246</f>
        <v>29.5544573677046</v>
      </c>
      <c r="L11" s="75"/>
      <c r="M11" s="347">
        <f>+'Ark1'!S246</f>
        <v>4.5694695055936476</v>
      </c>
      <c r="N11" s="57">
        <f t="shared" si="1"/>
        <v>-6.2280959955700155E-2</v>
      </c>
      <c r="O11" s="191"/>
      <c r="P11" s="425">
        <f>+'Ark1'!AR246</f>
        <v>221.08001448225923</v>
      </c>
      <c r="Q11" s="426">
        <f>+'Ark1'!AS246</f>
        <v>28.62212332981635</v>
      </c>
      <c r="R11" s="411"/>
      <c r="S11" s="53">
        <f>+'Ark1'!T246</f>
        <v>8.0246624662466264</v>
      </c>
      <c r="T11" s="57">
        <f t="shared" si="2"/>
        <v>-0.18038631801851146</v>
      </c>
      <c r="U11" s="191"/>
      <c r="V11" s="296">
        <f>+'Ark1'!U246</f>
        <v>310.22331233123305</v>
      </c>
      <c r="W11" s="242">
        <f t="shared" si="3"/>
        <v>-0.5653511347722997</v>
      </c>
      <c r="X11" s="76">
        <f>+'Ark1'!W246</f>
        <v>70.369036903690358</v>
      </c>
      <c r="Y11" s="76">
        <f>+'Ark1'!X246</f>
        <v>26.390639063906391</v>
      </c>
      <c r="Z11" s="76">
        <f>+'Ark1'!AG246</f>
        <v>2484.6428312816802</v>
      </c>
      <c r="AA11" s="328">
        <f t="shared" si="4"/>
        <v>9.2910513967121915</v>
      </c>
      <c r="AB11" s="76">
        <f>+'Ark1'!AH246</f>
        <v>99.405940594059388</v>
      </c>
      <c r="AC11" s="76">
        <f>+'Ark1'!AI246</f>
        <v>53.033303330333055</v>
      </c>
      <c r="AD11" s="76">
        <f>+'Ark1'!Y246</f>
        <v>67.601832551833198</v>
      </c>
      <c r="AE11" s="53">
        <f>+'Ark1'!Z246</f>
        <v>1.9363086974300263</v>
      </c>
      <c r="AF11" s="53">
        <f>+'Ark1'!AA246</f>
        <v>2.6110483681733005</v>
      </c>
      <c r="AG11" s="296">
        <f t="shared" si="5"/>
        <v>124.85630064229683</v>
      </c>
      <c r="AH11" s="66">
        <f t="shared" si="6"/>
        <v>67.890443726887298</v>
      </c>
      <c r="AI11" s="76">
        <f t="shared" si="7"/>
        <v>4.8985890652557318</v>
      </c>
      <c r="AJ11" s="43"/>
      <c r="AK11" s="4"/>
      <c r="AL11" s="56"/>
      <c r="AM11" s="56"/>
      <c r="AN11" s="1"/>
      <c r="AO11" s="5"/>
      <c r="AQ11" s="2"/>
      <c r="AR11" s="2"/>
      <c r="AS11" s="2"/>
    </row>
    <row r="12" spans="1:55" ht="15.6">
      <c r="A12" s="43"/>
      <c r="B12" s="344">
        <f>+'Ark1'!C247</f>
        <v>2024</v>
      </c>
      <c r="C12" s="51">
        <f>+'Ark1'!G247</f>
        <v>2</v>
      </c>
      <c r="D12" s="52" t="s">
        <v>109</v>
      </c>
      <c r="E12" s="52">
        <f>+'Ark1'!H247</f>
        <v>1</v>
      </c>
      <c r="F12" s="52" t="s">
        <v>77</v>
      </c>
      <c r="G12" s="467">
        <f>+'Ark1'!Q247</f>
        <v>1872</v>
      </c>
      <c r="H12" s="438">
        <f>+'Ark1'!R247</f>
        <v>9798</v>
      </c>
      <c r="I12" s="69">
        <f>+'Ark1'!AE247</f>
        <v>68.560632565950613</v>
      </c>
      <c r="J12" s="69">
        <f t="shared" si="0"/>
        <v>3.3464673045678097</v>
      </c>
      <c r="K12" s="242">
        <f>+'Ark1'!AF247</f>
        <v>68.479341087651434</v>
      </c>
      <c r="L12" s="75"/>
      <c r="M12" s="347">
        <f>+'Ark1'!S247</f>
        <v>3.7885937019181446</v>
      </c>
      <c r="N12" s="57">
        <f t="shared" si="1"/>
        <v>0.21663108509571449</v>
      </c>
      <c r="O12" s="191"/>
      <c r="P12" s="425">
        <f>+'Ark1'!AR247</f>
        <v>223.21126600929381</v>
      </c>
      <c r="Q12" s="426">
        <f>+'Ark1'!AS247</f>
        <v>26.971795974769723</v>
      </c>
      <c r="R12" s="411"/>
      <c r="S12" s="53">
        <f>+'Ark1'!T247</f>
        <v>7.9995917534190655</v>
      </c>
      <c r="T12" s="57">
        <f t="shared" si="2"/>
        <v>0.21918215474302105</v>
      </c>
      <c r="U12" s="191"/>
      <c r="V12" s="296">
        <f>+'Ark1'!U247</f>
        <v>299.11532965911414</v>
      </c>
      <c r="W12" s="242">
        <f t="shared" si="3"/>
        <v>6.8061560968463937</v>
      </c>
      <c r="X12" s="76">
        <f>+'Ark1'!W247</f>
        <v>73.208818126148188</v>
      </c>
      <c r="Y12" s="76">
        <f>+'Ark1'!X247</f>
        <v>18.462951622780157</v>
      </c>
      <c r="Z12" s="76">
        <f>+'Ark1'!AG247</f>
        <v>2199.1763572481013</v>
      </c>
      <c r="AA12" s="328">
        <f t="shared" si="4"/>
        <v>27.664987183614357</v>
      </c>
      <c r="AB12" s="76">
        <f>+'Ark1'!AH247</f>
        <v>90.01837109614209</v>
      </c>
      <c r="AC12" s="76">
        <f>+'Ark1'!AI247</f>
        <v>16.380894060012249</v>
      </c>
      <c r="AD12" s="76">
        <f>+'Ark1'!Y247</f>
        <v>59.295459044578259</v>
      </c>
      <c r="AE12" s="53">
        <f>+'Ark1'!Z247</f>
        <v>1.6640714521053055</v>
      </c>
      <c r="AF12" s="53">
        <f>+'Ark1'!AA247</f>
        <v>2.5227683022463849</v>
      </c>
      <c r="AG12" s="296">
        <f t="shared" si="5"/>
        <v>136.0124342339723</v>
      </c>
      <c r="AH12" s="66">
        <f t="shared" si="6"/>
        <v>78.951545927892369</v>
      </c>
      <c r="AI12" s="76">
        <f t="shared" si="7"/>
        <v>5.2339743589743586</v>
      </c>
      <c r="AJ12" s="43"/>
      <c r="AK12" s="4"/>
      <c r="AL12" s="56"/>
      <c r="AM12" s="56"/>
      <c r="AN12" s="1"/>
      <c r="AO12" s="5"/>
      <c r="AQ12" s="2"/>
      <c r="AR12" s="2"/>
      <c r="AS12" s="4"/>
      <c r="AT12" s="4"/>
      <c r="AU12" s="4"/>
    </row>
    <row r="13" spans="1:55" ht="15.6">
      <c r="A13" s="43"/>
      <c r="B13" s="344">
        <f>+'Ark1'!C248</f>
        <v>2024</v>
      </c>
      <c r="C13" s="51">
        <f>+'Ark1'!G248</f>
        <v>2</v>
      </c>
      <c r="D13" s="52" t="s">
        <v>109</v>
      </c>
      <c r="E13" s="52">
        <f>+'Ark1'!H248</f>
        <v>2</v>
      </c>
      <c r="F13" s="52" t="s">
        <v>9</v>
      </c>
      <c r="G13" s="467">
        <f>+'Ark1'!Q248</f>
        <v>844</v>
      </c>
      <c r="H13" s="438">
        <f>+'Ark1'!R248</f>
        <v>4493</v>
      </c>
      <c r="I13" s="69">
        <f>+'Ark1'!AE248</f>
        <v>31.439367434049409</v>
      </c>
      <c r="J13" s="69">
        <f t="shared" si="0"/>
        <v>-3.3464673045677884</v>
      </c>
      <c r="K13" s="242">
        <f>+'Ark1'!AF248</f>
        <v>31.520658912348555</v>
      </c>
      <c r="L13" s="75"/>
      <c r="M13" s="347">
        <f>+'Ark1'!S248</f>
        <v>3.9680661009379192</v>
      </c>
      <c r="N13" s="57">
        <f t="shared" si="1"/>
        <v>0.2100582884379194</v>
      </c>
      <c r="O13" s="191"/>
      <c r="P13" s="425">
        <f>+'Ark1'!AR248</f>
        <v>222.80674709562103</v>
      </c>
      <c r="Q13" s="426">
        <f>+'Ark1'!AS248</f>
        <v>27.125206654964529</v>
      </c>
      <c r="R13" s="411"/>
      <c r="S13" s="53">
        <f>+'Ark1'!T248</f>
        <v>8.1373247273536613</v>
      </c>
      <c r="T13" s="57">
        <f t="shared" si="2"/>
        <v>0.35450525867032034</v>
      </c>
      <c r="U13" s="191"/>
      <c r="V13" s="296">
        <f>+'Ark1'!U248</f>
        <v>300.24473625639803</v>
      </c>
      <c r="W13" s="242">
        <f t="shared" si="3"/>
        <v>7.3983527000679601</v>
      </c>
      <c r="X13" s="76">
        <f>+'Ark1'!W248</f>
        <v>76.207433785889151</v>
      </c>
      <c r="Y13" s="76">
        <f>+'Ark1'!X248</f>
        <v>20.632094369018471</v>
      </c>
      <c r="Z13" s="76">
        <f>+'Ark1'!AG248</f>
        <v>2291.4021447721175</v>
      </c>
      <c r="AA13" s="328">
        <f t="shared" si="4"/>
        <v>44.754116520204661</v>
      </c>
      <c r="AB13" s="76">
        <f>+'Ark1'!AH248</f>
        <v>99.621633652348095</v>
      </c>
      <c r="AC13" s="76">
        <f>+'Ark1'!AI248</f>
        <v>36.634765190296022</v>
      </c>
      <c r="AD13" s="76">
        <f>+'Ark1'!Y248</f>
        <v>62.259940767337213</v>
      </c>
      <c r="AE13" s="53">
        <f>+'Ark1'!Z248</f>
        <v>1.8197332054933004</v>
      </c>
      <c r="AF13" s="53">
        <f>+'Ark1'!AA248</f>
        <v>2.4284220426965399</v>
      </c>
      <c r="AG13" s="296">
        <f t="shared" si="5"/>
        <v>131.03100952463222</v>
      </c>
      <c r="AH13" s="66">
        <f t="shared" si="6"/>
        <v>75.665255723797074</v>
      </c>
      <c r="AI13" s="76">
        <f t="shared" si="7"/>
        <v>5.3234597156398102</v>
      </c>
      <c r="AJ13" s="43"/>
      <c r="AK13" s="4"/>
      <c r="AL13" s="56"/>
      <c r="AM13" s="56"/>
      <c r="AN13" s="1"/>
      <c r="AO13" s="5"/>
      <c r="AQ13" s="1"/>
      <c r="AR13" s="1"/>
      <c r="AS13" s="11"/>
      <c r="AT13" s="11"/>
      <c r="AU13" s="11"/>
    </row>
    <row r="14" spans="1:55" ht="15.6">
      <c r="A14" s="43"/>
      <c r="B14" s="344">
        <f>+'Ark1'!C249</f>
        <v>2024</v>
      </c>
      <c r="C14" s="51">
        <f>+'Ark1'!G249</f>
        <v>3</v>
      </c>
      <c r="D14" s="52" t="s">
        <v>651</v>
      </c>
      <c r="E14" s="52">
        <f>+'Ark1'!H249</f>
        <v>1</v>
      </c>
      <c r="F14" s="52" t="s">
        <v>77</v>
      </c>
      <c r="G14" s="467">
        <f>+'Ark1'!Q249</f>
        <v>1769</v>
      </c>
      <c r="H14" s="438">
        <f>+'Ark1'!R249</f>
        <v>11234</v>
      </c>
      <c r="I14" s="69">
        <f>+'Ark1'!AE249</f>
        <v>72.608583247156147</v>
      </c>
      <c r="J14" s="69">
        <f t="shared" si="0"/>
        <v>-1.1793149234975857</v>
      </c>
      <c r="K14" s="242">
        <f>+'Ark1'!AF249</f>
        <v>72.705217325688352</v>
      </c>
      <c r="L14" s="75"/>
      <c r="M14" s="347">
        <f>+'Ark1'!S249</f>
        <v>3.7335356059253968</v>
      </c>
      <c r="N14" s="57">
        <f t="shared" si="1"/>
        <v>0.14421877079120415</v>
      </c>
      <c r="O14" s="191"/>
      <c r="P14" s="425">
        <f>+'Ark1'!AR249</f>
        <v>224.60996295574188</v>
      </c>
      <c r="Q14" s="426">
        <f>+'Ark1'!AS249</f>
        <v>26.663589320932367</v>
      </c>
      <c r="R14" s="411"/>
      <c r="S14" s="53">
        <f>+'Ark1'!T249</f>
        <v>8.2055367633968306</v>
      </c>
      <c r="T14" s="57">
        <f t="shared" si="2"/>
        <v>0.11573093815411006</v>
      </c>
      <c r="U14" s="191"/>
      <c r="V14" s="296">
        <f>+'Ark1'!U249</f>
        <v>300.78717286807961</v>
      </c>
      <c r="W14" s="242">
        <f t="shared" si="3"/>
        <v>5.9910563632239473</v>
      </c>
      <c r="X14" s="76">
        <f>+'Ark1'!W249</f>
        <v>77.576998397721184</v>
      </c>
      <c r="Y14" s="76">
        <f>+'Ark1'!X249</f>
        <v>16.80612426562222</v>
      </c>
      <c r="Z14" s="76">
        <f>+'Ark1'!AG249</f>
        <v>2182.9386820042878</v>
      </c>
      <c r="AA14" s="328">
        <f t="shared" si="4"/>
        <v>24.451350519443167</v>
      </c>
      <c r="AB14" s="76">
        <f>+'Ark1'!AH249</f>
        <v>91.303186754495286</v>
      </c>
      <c r="AC14" s="76">
        <f>+'Ark1'!AI249</f>
        <v>14.153462702510238</v>
      </c>
      <c r="AD14" s="76">
        <f>+'Ark1'!Y249</f>
        <v>54.571055105546598</v>
      </c>
      <c r="AE14" s="53">
        <f>+'Ark1'!Z249</f>
        <v>1.5244151874964358</v>
      </c>
      <c r="AF14" s="53">
        <f>+'Ark1'!AA249</f>
        <v>2.2958658810153043</v>
      </c>
      <c r="AG14" s="296">
        <f t="shared" si="5"/>
        <v>137.79002376370406</v>
      </c>
      <c r="AH14" s="66">
        <f t="shared" si="6"/>
        <v>80.56362778239162</v>
      </c>
      <c r="AI14" s="76">
        <f t="shared" si="7"/>
        <v>6.3504804974561901</v>
      </c>
      <c r="AJ14" s="43"/>
      <c r="AK14" s="4"/>
      <c r="AL14" s="56"/>
      <c r="AM14" s="56"/>
      <c r="AN14" s="1"/>
      <c r="AO14" s="5"/>
      <c r="AQ14" s="1"/>
      <c r="AR14" s="1"/>
      <c r="AS14" s="11"/>
      <c r="AT14" s="11"/>
      <c r="AU14" s="11"/>
    </row>
    <row r="15" spans="1:55" ht="15.6">
      <c r="A15" s="43"/>
      <c r="B15" s="344">
        <f>+'Ark1'!C250</f>
        <v>2024</v>
      </c>
      <c r="C15" s="51">
        <f>+'Ark1'!G250</f>
        <v>3</v>
      </c>
      <c r="D15" s="52" t="s">
        <v>651</v>
      </c>
      <c r="E15" s="52">
        <f>+'Ark1'!H250</f>
        <v>2</v>
      </c>
      <c r="F15" s="52" t="s">
        <v>9</v>
      </c>
      <c r="G15" s="467">
        <f>+'Ark1'!Q250</f>
        <v>773</v>
      </c>
      <c r="H15" s="438">
        <f>+'Ark1'!R250</f>
        <v>4238</v>
      </c>
      <c r="I15" s="69">
        <f>+'Ark1'!AE250</f>
        <v>27.391416752843838</v>
      </c>
      <c r="J15" s="69">
        <f t="shared" si="0"/>
        <v>1.1793149234975431</v>
      </c>
      <c r="K15" s="242">
        <f>+'Ark1'!AF250</f>
        <v>27.294782674311644</v>
      </c>
      <c r="L15" s="75"/>
      <c r="M15" s="347">
        <f>+'Ark1'!S250</f>
        <v>4.1251182592242195</v>
      </c>
      <c r="N15" s="57">
        <f t="shared" si="1"/>
        <v>0.26388477904800745</v>
      </c>
      <c r="O15" s="191"/>
      <c r="P15" s="425">
        <f>+'Ark1'!AR250</f>
        <v>221.21545041432768</v>
      </c>
      <c r="Q15" s="426">
        <f>+'Ark1'!AS250</f>
        <v>27.64668783831096</v>
      </c>
      <c r="R15" s="411"/>
      <c r="S15" s="53">
        <f>+'Ark1'!T250</f>
        <v>8.1290703161868798</v>
      </c>
      <c r="T15" s="57">
        <f t="shared" si="2"/>
        <v>0.37992439134549105</v>
      </c>
      <c r="U15" s="191"/>
      <c r="V15" s="296">
        <f>+'Ark1'!U250</f>
        <v>299.32765455403529</v>
      </c>
      <c r="W15" s="242">
        <f t="shared" si="3"/>
        <v>5.5713832021569942</v>
      </c>
      <c r="X15" s="76">
        <f>+'Ark1'!W250</f>
        <v>71.283624351109012</v>
      </c>
      <c r="Y15" s="76">
        <f>+'Ark1'!X250</f>
        <v>19.5375176970269</v>
      </c>
      <c r="Z15" s="76">
        <f>+'Ark1'!AG250</f>
        <v>2339.8700882117082</v>
      </c>
      <c r="AA15" s="328">
        <f t="shared" si="4"/>
        <v>50.685990026008767</v>
      </c>
      <c r="AB15" s="76">
        <f>+'Ark1'!AH250</f>
        <v>88.201982067012779</v>
      </c>
      <c r="AC15" s="76">
        <f>+'Ark1'!AI250</f>
        <v>31.736668239735721</v>
      </c>
      <c r="AD15" s="76">
        <f>+'Ark1'!Y250</f>
        <v>62.736517795819751</v>
      </c>
      <c r="AE15" s="53">
        <f>+'Ark1'!Z250</f>
        <v>1.7957691372567537</v>
      </c>
      <c r="AF15" s="53">
        <f>+'Ark1'!AA250</f>
        <v>2.7249393764355805</v>
      </c>
      <c r="AG15" s="296">
        <f t="shared" si="5"/>
        <v>127.92490320811029</v>
      </c>
      <c r="AH15" s="66">
        <f t="shared" si="6"/>
        <v>72.5621996132367</v>
      </c>
      <c r="AI15" s="76">
        <f t="shared" si="7"/>
        <v>5.4825355756791723</v>
      </c>
      <c r="AJ15" s="43"/>
      <c r="AK15" s="4"/>
      <c r="AL15" s="56"/>
      <c r="AM15" s="56"/>
      <c r="AN15" s="1"/>
      <c r="AO15" s="5"/>
      <c r="AQ15" s="1"/>
      <c r="AR15" s="1"/>
      <c r="AS15" s="11"/>
      <c r="AT15" s="11"/>
      <c r="AU15" s="11"/>
    </row>
    <row r="16" spans="1:55" ht="15.6">
      <c r="A16" s="43"/>
      <c r="B16" s="344">
        <f>+'Ark1'!C251</f>
        <v>2024</v>
      </c>
      <c r="C16" s="51">
        <f>+'Ark1'!G251</f>
        <v>4</v>
      </c>
      <c r="D16" s="52" t="s">
        <v>110</v>
      </c>
      <c r="E16" s="52">
        <f>+'Ark1'!H251</f>
        <v>1</v>
      </c>
      <c r="F16" s="52" t="s">
        <v>77</v>
      </c>
      <c r="G16" s="467">
        <f>+'Ark1'!Q251</f>
        <v>760</v>
      </c>
      <c r="H16" s="438">
        <f>+'Ark1'!R251</f>
        <v>4398</v>
      </c>
      <c r="I16" s="69">
        <f>+'Ark1'!AE251</f>
        <v>88.171611868484348</v>
      </c>
      <c r="J16" s="69">
        <f t="shared" si="0"/>
        <v>1.4927463607075993</v>
      </c>
      <c r="K16" s="242">
        <f>+'Ark1'!AF251</f>
        <v>88.390452672049108</v>
      </c>
      <c r="L16" s="75"/>
      <c r="M16" s="347">
        <f>+'Ark1'!S251</f>
        <v>3.722158961512184</v>
      </c>
      <c r="N16" s="57">
        <f t="shared" si="1"/>
        <v>0.13734508672368984</v>
      </c>
      <c r="O16" s="191"/>
      <c r="P16" s="425">
        <f>+'Ark1'!AR251</f>
        <v>223.62491236270159</v>
      </c>
      <c r="Q16" s="426">
        <f>+'Ark1'!AS251</f>
        <v>26.63815236083088</v>
      </c>
      <c r="R16" s="411"/>
      <c r="S16" s="53">
        <f>+'Ark1'!T251</f>
        <v>8.026603001364256</v>
      </c>
      <c r="T16" s="57">
        <f t="shared" si="2"/>
        <v>0.13954368111937399</v>
      </c>
      <c r="U16" s="191"/>
      <c r="V16" s="296">
        <f>+'Ark1'!U251</f>
        <v>297.37012278308401</v>
      </c>
      <c r="W16" s="242">
        <f t="shared" si="3"/>
        <v>7.3715582907890962</v>
      </c>
      <c r="X16" s="76">
        <f>+'Ark1'!W251</f>
        <v>72.26011823556162</v>
      </c>
      <c r="Y16" s="76">
        <f>+'Ark1'!X251</f>
        <v>15.620736698499321</v>
      </c>
      <c r="Z16" s="76">
        <f>+'Ark1'!AG251</f>
        <v>2222.2250525823788</v>
      </c>
      <c r="AA16" s="328">
        <f t="shared" si="4"/>
        <v>21.645377428735628</v>
      </c>
      <c r="AB16" s="76">
        <f>+'Ark1'!AH251</f>
        <v>97.29422464756712</v>
      </c>
      <c r="AC16" s="76">
        <f>+'Ark1'!AI251</f>
        <v>18.030923146884952</v>
      </c>
      <c r="AD16" s="76">
        <f>+'Ark1'!Y251</f>
        <v>54.191453077585123</v>
      </c>
      <c r="AE16" s="53">
        <f>+'Ark1'!Z251</f>
        <v>1.5891037470521852</v>
      </c>
      <c r="AF16" s="53">
        <f>+'Ark1'!AA251</f>
        <v>2.4455827153943246</v>
      </c>
      <c r="AG16" s="296">
        <f t="shared" si="5"/>
        <v>133.81638481553406</v>
      </c>
      <c r="AH16" s="66">
        <f t="shared" si="6"/>
        <v>79.89183854261637</v>
      </c>
      <c r="AI16" s="76">
        <f t="shared" si="7"/>
        <v>5.7868421052631582</v>
      </c>
      <c r="AJ16" s="43"/>
      <c r="AK16" s="4"/>
      <c r="AL16" s="56"/>
      <c r="AM16" s="56"/>
      <c r="AN16" s="1"/>
      <c r="AO16" s="5"/>
      <c r="AQ16" s="1"/>
      <c r="AR16" s="1"/>
      <c r="AS16" s="11"/>
      <c r="AT16" s="11"/>
      <c r="AU16" s="11"/>
    </row>
    <row r="17" spans="1:47" ht="15.6">
      <c r="A17" s="43"/>
      <c r="B17" s="344">
        <f>+'Ark1'!C252</f>
        <v>2024</v>
      </c>
      <c r="C17" s="51">
        <f>+'Ark1'!G252</f>
        <v>4</v>
      </c>
      <c r="D17" s="52" t="s">
        <v>110</v>
      </c>
      <c r="E17" s="52">
        <f>+'Ark1'!H252</f>
        <v>2</v>
      </c>
      <c r="F17" s="52" t="s">
        <v>9</v>
      </c>
      <c r="G17" s="467">
        <f>+'Ark1'!Q252</f>
        <v>123</v>
      </c>
      <c r="H17" s="438">
        <f>+'Ark1'!R252</f>
        <v>590</v>
      </c>
      <c r="I17" s="69">
        <f>+'Ark1'!AE252</f>
        <v>11.828388131515638</v>
      </c>
      <c r="J17" s="69">
        <f t="shared" si="0"/>
        <v>-1.4927463607076046</v>
      </c>
      <c r="K17" s="242">
        <f>+'Ark1'!AF252</f>
        <v>11.609547327950898</v>
      </c>
      <c r="L17" s="75"/>
      <c r="M17" s="347">
        <f>+'Ark1'!S252</f>
        <v>3.9779286926994928</v>
      </c>
      <c r="N17" s="57">
        <f t="shared" si="1"/>
        <v>3.4324841255202188E-2</v>
      </c>
      <c r="O17" s="191"/>
      <c r="P17" s="425">
        <f>+'Ark1'!AR252</f>
        <v>219.72354948805457</v>
      </c>
      <c r="Q17" s="426">
        <f>+'Ark1'!AS252</f>
        <v>27.392150268229681</v>
      </c>
      <c r="R17" s="411"/>
      <c r="S17" s="53">
        <f>+'Ark1'!T252</f>
        <v>7.7644067796610177</v>
      </c>
      <c r="T17" s="57">
        <f t="shared" si="2"/>
        <v>1.3033153287391741E-2</v>
      </c>
      <c r="U17" s="191"/>
      <c r="V17" s="296">
        <f>+'Ark1'!U252</f>
        <v>291.14576271186439</v>
      </c>
      <c r="W17" s="242">
        <f t="shared" si="3"/>
        <v>-3.5006658595643216</v>
      </c>
      <c r="X17" s="76">
        <f>+'Ark1'!W252</f>
        <v>69.661016949152554</v>
      </c>
      <c r="Y17" s="76">
        <f>+'Ark1'!X252</f>
        <v>12.203389830508472</v>
      </c>
      <c r="Z17" s="76">
        <f>+'Ark1'!AG252</f>
        <v>2314.1211604095565</v>
      </c>
      <c r="AA17" s="328">
        <f t="shared" si="4"/>
        <v>-7.1385618126655572</v>
      </c>
      <c r="AB17" s="76">
        <f>+'Ark1'!AH252</f>
        <v>99.152542372881356</v>
      </c>
      <c r="AC17" s="76">
        <f>+'Ark1'!AI252</f>
        <v>29.661016949152536</v>
      </c>
      <c r="AD17" s="76">
        <f>+'Ark1'!Y252</f>
        <v>53.957714209585887</v>
      </c>
      <c r="AE17" s="53">
        <f>+'Ark1'!Z252</f>
        <v>1.6087099560137574</v>
      </c>
      <c r="AF17" s="53">
        <f>+'Ark1'!AA252</f>
        <v>2.1793532481663034</v>
      </c>
      <c r="AG17" s="296">
        <f t="shared" si="5"/>
        <v>125.81267035315341</v>
      </c>
      <c r="AH17" s="66">
        <f t="shared" si="6"/>
        <v>73.190292034693996</v>
      </c>
      <c r="AI17" s="76">
        <f t="shared" si="7"/>
        <v>4.7967479674796749</v>
      </c>
      <c r="AJ17" s="43"/>
      <c r="AK17" s="4"/>
      <c r="AL17" s="56"/>
      <c r="AM17" s="56"/>
      <c r="AN17" s="1"/>
      <c r="AO17" s="5"/>
      <c r="AQ17" s="1"/>
      <c r="AR17" s="1"/>
      <c r="AS17" s="11"/>
      <c r="AT17" s="11"/>
      <c r="AU17" s="11"/>
    </row>
    <row r="18" spans="1:47" ht="15.6">
      <c r="A18" s="43"/>
      <c r="B18" s="43"/>
      <c r="C18" s="43"/>
      <c r="D18" s="43"/>
      <c r="E18" s="43"/>
      <c r="F18" s="43"/>
      <c r="G18" s="463"/>
      <c r="H18" s="463"/>
      <c r="I18" s="43"/>
      <c r="J18" s="43"/>
      <c r="K18" s="73"/>
      <c r="L18" s="75"/>
      <c r="M18" s="43"/>
      <c r="N18" s="43"/>
      <c r="O18" s="191"/>
      <c r="P18" s="43"/>
      <c r="Q18" s="43"/>
      <c r="R18" s="411"/>
      <c r="S18" s="43"/>
      <c r="T18" s="43"/>
      <c r="U18" s="191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"/>
      <c r="AL18" s="56"/>
      <c r="AM18" s="56"/>
      <c r="AN18" s="1"/>
      <c r="AO18" s="5"/>
      <c r="AQ18" s="1"/>
      <c r="AR18" s="1"/>
      <c r="AS18" s="11"/>
      <c r="AT18" s="11"/>
      <c r="AU18" s="11"/>
    </row>
    <row r="19" spans="1:47" ht="15.6">
      <c r="A19" s="43"/>
      <c r="B19" s="312">
        <f>+'Ark1'!C253</f>
        <v>2023</v>
      </c>
      <c r="C19">
        <f>+'Ark1'!G253</f>
        <v>1</v>
      </c>
      <c r="D19" s="3" t="str">
        <f>+D10</f>
        <v>Øst</v>
      </c>
      <c r="E19" s="3">
        <f>+'Ark1'!H253</f>
        <v>1</v>
      </c>
      <c r="F19" s="3" t="s">
        <v>77</v>
      </c>
      <c r="G19" s="440">
        <f>+'Ark1'!Q253</f>
        <v>2508</v>
      </c>
      <c r="H19" s="440">
        <f>+'Ark1'!R253</f>
        <v>14683</v>
      </c>
      <c r="I19" s="70">
        <f>+'Ark1'!AE253</f>
        <v>69.456007568590351</v>
      </c>
      <c r="J19" s="70"/>
      <c r="K19" s="200">
        <f>+'Ark1'!AF253</f>
        <v>69.53877242899415</v>
      </c>
      <c r="L19" s="75"/>
      <c r="M19" s="1">
        <f>+'Ark1'!S253</f>
        <v>4.3072923792584472</v>
      </c>
      <c r="N19" s="70"/>
      <c r="O19" s="191"/>
      <c r="P19" s="425">
        <f>+'Ark1'!AR253</f>
        <v>223.42241571779411</v>
      </c>
      <c r="Q19" s="426">
        <f>+'Ark1'!AS253</f>
        <v>28.185720913099601</v>
      </c>
      <c r="R19" s="411"/>
      <c r="S19" s="1">
        <f>+'Ark1'!T253</f>
        <v>8.2118095756997889</v>
      </c>
      <c r="T19" s="70"/>
      <c r="U19" s="191"/>
      <c r="V19" s="11">
        <f>+'Ark1'!U253</f>
        <v>312.00444050943145</v>
      </c>
      <c r="W19" s="200"/>
      <c r="X19" s="11">
        <f>+'Ark1'!W253</f>
        <v>77.593134917932304</v>
      </c>
      <c r="Y19" s="11">
        <f>+'Ark1'!X253</f>
        <v>25.246884151740112</v>
      </c>
      <c r="Z19" s="11">
        <f>+'Ark1'!AG253</f>
        <v>2343.8736325072559</v>
      </c>
      <c r="AA19" s="70"/>
      <c r="AB19" s="11">
        <f>+'Ark1'!AH253</f>
        <v>91.486753388272163</v>
      </c>
      <c r="AC19" s="11">
        <f>+'Ark1'!AI253</f>
        <v>32.084723830279927</v>
      </c>
      <c r="AD19" s="11">
        <f>+'Ark1'!Y253</f>
        <v>64.515063979266998</v>
      </c>
      <c r="AE19" s="1">
        <f>+'Ark1'!Z253</f>
        <v>1.9577313825346756</v>
      </c>
      <c r="AF19" s="1">
        <f>+'Ark1'!AA253</f>
        <v>2.4452218725711781</v>
      </c>
      <c r="AG19" s="11">
        <f t="shared" ref="AG19:AG26" si="8">1000*V19/Z19</f>
        <v>133.11487282515245</v>
      </c>
      <c r="AH19" s="67">
        <f t="shared" si="6"/>
        <v>72.436327288083191</v>
      </c>
      <c r="AI19" s="11">
        <f t="shared" si="7"/>
        <v>5.8544657097288679</v>
      </c>
      <c r="AJ19" s="43"/>
      <c r="AK19" s="4"/>
      <c r="AL19" s="56"/>
      <c r="AM19" s="56"/>
      <c r="AN19" s="1"/>
      <c r="AO19" s="5"/>
      <c r="AQ19" s="1"/>
      <c r="AR19" s="1"/>
      <c r="AS19" s="11"/>
      <c r="AT19" s="11"/>
      <c r="AU19" s="11"/>
    </row>
    <row r="20" spans="1:47" ht="15.6">
      <c r="A20" s="43"/>
      <c r="B20" s="312">
        <f>+'Ark1'!C254</f>
        <v>2023</v>
      </c>
      <c r="C20">
        <f>+'Ark1'!G254</f>
        <v>1</v>
      </c>
      <c r="D20" s="3" t="str">
        <f t="shared" ref="D20:D26" si="9">+D11</f>
        <v>Øst</v>
      </c>
      <c r="E20" s="3">
        <f>+'Ark1'!H254</f>
        <v>2</v>
      </c>
      <c r="F20" s="3" t="s">
        <v>9</v>
      </c>
      <c r="G20" s="440">
        <f>+'Ark1'!Q254</f>
        <v>1211</v>
      </c>
      <c r="H20" s="440">
        <f>+'Ark1'!R254</f>
        <v>6457</v>
      </c>
      <c r="I20" s="70">
        <f>+'Ark1'!AE254</f>
        <v>30.543992431409652</v>
      </c>
      <c r="J20" s="70"/>
      <c r="K20" s="200">
        <f>+'Ark1'!AF254</f>
        <v>30.461227571005889</v>
      </c>
      <c r="L20" s="75"/>
      <c r="M20" s="1">
        <f>+'Ark1'!S254</f>
        <v>4.6317504655493478</v>
      </c>
      <c r="N20" s="70"/>
      <c r="O20" s="191"/>
      <c r="P20" s="425">
        <f>+'Ark1'!AR254</f>
        <v>220.66143323488265</v>
      </c>
      <c r="Q20" s="426">
        <f>+'Ark1'!AS254</f>
        <v>28.82134253391326</v>
      </c>
      <c r="R20" s="411"/>
      <c r="S20" s="1">
        <f>+'Ark1'!T254</f>
        <v>8.2050487842651378</v>
      </c>
      <c r="T20" s="70"/>
      <c r="U20" s="191"/>
      <c r="V20" s="11">
        <f>+'Ark1'!U254</f>
        <v>310.78866346600535</v>
      </c>
      <c r="W20" s="200"/>
      <c r="X20" s="11">
        <f>+'Ark1'!W254</f>
        <v>72.123277063651855</v>
      </c>
      <c r="Y20" s="11">
        <f>+'Ark1'!X254</f>
        <v>27.365649682515112</v>
      </c>
      <c r="Z20" s="11">
        <f>+'Ark1'!AG254</f>
        <v>2475.351779884968</v>
      </c>
      <c r="AA20" s="70"/>
      <c r="AB20" s="11">
        <f>+'Ark1'!AH254</f>
        <v>99.628310360848673</v>
      </c>
      <c r="AC20" s="11">
        <f>+'Ark1'!AI254</f>
        <v>54.28217438438903</v>
      </c>
      <c r="AD20" s="11">
        <f>+'Ark1'!Y254</f>
        <v>71.022438688768617</v>
      </c>
      <c r="AE20" s="1">
        <f>+'Ark1'!Z254</f>
        <v>2.0447318164009505</v>
      </c>
      <c r="AF20" s="1">
        <f>+'Ark1'!AA254</f>
        <v>2.7157561537630226</v>
      </c>
      <c r="AG20" s="11">
        <f t="shared" si="8"/>
        <v>125.55333185025039</v>
      </c>
      <c r="AH20" s="67">
        <f t="shared" si="6"/>
        <v>67.099612938484228</v>
      </c>
      <c r="AI20" s="11">
        <f t="shared" si="7"/>
        <v>5.33195706028076</v>
      </c>
      <c r="AJ20" s="43"/>
      <c r="AK20" s="4"/>
      <c r="AL20" s="56"/>
      <c r="AM20" s="56"/>
      <c r="AN20" s="1"/>
      <c r="AO20" s="5"/>
      <c r="AQ20" s="1"/>
      <c r="AR20" s="1"/>
      <c r="AS20" s="11"/>
      <c r="AT20" s="11"/>
      <c r="AU20" s="11"/>
    </row>
    <row r="21" spans="1:47" ht="15.6">
      <c r="A21" s="43"/>
      <c r="B21" s="312">
        <f>+'Ark1'!C255</f>
        <v>2023</v>
      </c>
      <c r="C21">
        <f>+'Ark1'!G255</f>
        <v>2</v>
      </c>
      <c r="D21" s="3" t="str">
        <f t="shared" si="9"/>
        <v>Vest</v>
      </c>
      <c r="E21" s="3">
        <f>+'Ark1'!H255</f>
        <v>1</v>
      </c>
      <c r="F21" s="3" t="s">
        <v>77</v>
      </c>
      <c r="G21" s="440">
        <f>+'Ark1'!Q255</f>
        <v>1827</v>
      </c>
      <c r="H21" s="440">
        <f>+'Ark1'!R255</f>
        <v>9668</v>
      </c>
      <c r="I21" s="70">
        <f>+'Ark1'!AE255</f>
        <v>65.214165261382803</v>
      </c>
      <c r="J21" s="70"/>
      <c r="K21" s="200">
        <f>+'Ark1'!AF255</f>
        <v>65.172500542859268</v>
      </c>
      <c r="L21" s="75"/>
      <c r="M21" s="1">
        <f>+'Ark1'!S255</f>
        <v>3.5719626168224301</v>
      </c>
      <c r="N21" s="70"/>
      <c r="O21" s="191"/>
      <c r="P21" s="425">
        <f>+'Ark1'!AR255</f>
        <v>223.39269148093675</v>
      </c>
      <c r="Q21" s="426">
        <f>+'Ark1'!AS255</f>
        <v>26.257440223535649</v>
      </c>
      <c r="R21" s="411"/>
      <c r="S21" s="1">
        <f>+'Ark1'!T255</f>
        <v>7.7804095986760444</v>
      </c>
      <c r="T21" s="70"/>
      <c r="U21" s="191"/>
      <c r="V21" s="11">
        <f>+'Ark1'!U255</f>
        <v>292.30917356226774</v>
      </c>
      <c r="W21" s="200"/>
      <c r="X21" s="11">
        <f>+'Ark1'!W255</f>
        <v>71.162598262308606</v>
      </c>
      <c r="Y21" s="11">
        <f>+'Ark1'!X255</f>
        <v>14.584195283409183</v>
      </c>
      <c r="Z21" s="11">
        <f>+'Ark1'!AG255</f>
        <v>2171.511370064487</v>
      </c>
      <c r="AA21" s="70"/>
      <c r="AB21" s="11">
        <f>+'Ark1'!AH255</f>
        <v>91.404633843607769</v>
      </c>
      <c r="AC21" s="11">
        <f>+'Ark1'!AI255</f>
        <v>14.294580057923048</v>
      </c>
      <c r="AD21" s="11">
        <f>+'Ark1'!Y255</f>
        <v>57.176284663997798</v>
      </c>
      <c r="AE21" s="1">
        <f>+'Ark1'!Z255</f>
        <v>1.623765597255294</v>
      </c>
      <c r="AF21" s="1">
        <f>+'Ark1'!AA255</f>
        <v>2.4103025314534419</v>
      </c>
      <c r="AG21" s="11">
        <f t="shared" si="8"/>
        <v>134.61093392920483</v>
      </c>
      <c r="AH21" s="67">
        <f t="shared" si="6"/>
        <v>81.834331688023667</v>
      </c>
      <c r="AI21" s="11">
        <f t="shared" si="7"/>
        <v>5.2917350848385327</v>
      </c>
      <c r="AJ21" s="43"/>
      <c r="AK21" s="4"/>
      <c r="AL21" s="56"/>
      <c r="AM21" s="56"/>
      <c r="AN21" s="1"/>
      <c r="AO21" s="5"/>
      <c r="AQ21" s="1"/>
      <c r="AR21" s="1"/>
      <c r="AS21" s="11"/>
      <c r="AT21" s="11"/>
      <c r="AU21" s="11"/>
    </row>
    <row r="22" spans="1:47" ht="15.6">
      <c r="A22" s="43"/>
      <c r="B22" s="312">
        <f>+'Ark1'!C256</f>
        <v>2023</v>
      </c>
      <c r="C22">
        <f>+'Ark1'!G256</f>
        <v>2</v>
      </c>
      <c r="D22" s="3" t="str">
        <f t="shared" si="9"/>
        <v>Vest</v>
      </c>
      <c r="E22" s="3">
        <f>+'Ark1'!H256</f>
        <v>2</v>
      </c>
      <c r="F22" s="3" t="s">
        <v>9</v>
      </c>
      <c r="G22" s="440">
        <f>+'Ark1'!Q256</f>
        <v>899</v>
      </c>
      <c r="H22" s="440">
        <f>+'Ark1'!R256</f>
        <v>5157</v>
      </c>
      <c r="I22" s="70">
        <f>+'Ark1'!AE256</f>
        <v>34.785834738617197</v>
      </c>
      <c r="J22" s="70"/>
      <c r="K22" s="200">
        <f>+'Ark1'!AF256</f>
        <v>34.827499457140725</v>
      </c>
      <c r="L22" s="75"/>
      <c r="M22" s="1">
        <f>+'Ark1'!S256</f>
        <v>3.7580078124999998</v>
      </c>
      <c r="N22" s="70"/>
      <c r="O22" s="191"/>
      <c r="P22" s="425">
        <f>+'Ark1'!AR256</f>
        <v>222.79026878556016</v>
      </c>
      <c r="Q22" s="426">
        <f>+'Ark1'!AS256</f>
        <v>26.573572166727445</v>
      </c>
      <c r="R22" s="411"/>
      <c r="S22" s="1">
        <f>+'Ark1'!T256</f>
        <v>7.782819468683341</v>
      </c>
      <c r="T22" s="70"/>
      <c r="U22" s="191"/>
      <c r="V22" s="11">
        <f>+'Ark1'!U256</f>
        <v>292.84638355633007</v>
      </c>
      <c r="W22" s="200"/>
      <c r="X22" s="11">
        <f>+'Ark1'!W256</f>
        <v>70.428543726973032</v>
      </c>
      <c r="Y22" s="11">
        <f>+'Ark1'!X256</f>
        <v>16.482451037424852</v>
      </c>
      <c r="Z22" s="11">
        <f>+'Ark1'!AG256</f>
        <v>2246.6480282519128</v>
      </c>
      <c r="AA22" s="70"/>
      <c r="AB22" s="11">
        <f>+'Ark1'!AH256</f>
        <v>98.739577273608674</v>
      </c>
      <c r="AC22" s="11">
        <f>+'Ark1'!AI256</f>
        <v>32.480124103160762</v>
      </c>
      <c r="AD22" s="11">
        <f>+'Ark1'!Y256</f>
        <v>62.431228706727985</v>
      </c>
      <c r="AE22" s="1">
        <f>+'Ark1'!Z256</f>
        <v>1.7888670993523088</v>
      </c>
      <c r="AF22" s="1">
        <f>+'Ark1'!AA256</f>
        <v>2.3971881678471125</v>
      </c>
      <c r="AG22" s="11">
        <f t="shared" si="8"/>
        <v>130.34813636748876</v>
      </c>
      <c r="AH22" s="67">
        <f t="shared" si="6"/>
        <v>77.925964544899429</v>
      </c>
      <c r="AI22" s="11">
        <f t="shared" si="7"/>
        <v>5.7363737486095658</v>
      </c>
      <c r="AJ22" s="43"/>
      <c r="AK22" s="4"/>
      <c r="AL22" s="56"/>
      <c r="AM22" s="56"/>
      <c r="AN22" s="1"/>
      <c r="AO22" s="5"/>
      <c r="AQ22" s="1"/>
      <c r="AR22" s="1"/>
      <c r="AS22" s="11"/>
      <c r="AT22" s="11"/>
      <c r="AU22" s="11"/>
    </row>
    <row r="23" spans="1:47" ht="15.6">
      <c r="A23" s="43"/>
      <c r="B23" s="312">
        <f>+'Ark1'!C257</f>
        <v>2023</v>
      </c>
      <c r="C23">
        <f>+'Ark1'!G257</f>
        <v>3</v>
      </c>
      <c r="D23" s="3" t="str">
        <f t="shared" si="9"/>
        <v>Midt</v>
      </c>
      <c r="E23" s="3">
        <f>+'Ark1'!H257</f>
        <v>1</v>
      </c>
      <c r="F23" s="3" t="s">
        <v>77</v>
      </c>
      <c r="G23" s="440">
        <f>+'Ark1'!Q257</f>
        <v>1865</v>
      </c>
      <c r="H23" s="440">
        <f>+'Ark1'!R257</f>
        <v>11536</v>
      </c>
      <c r="I23" s="70">
        <f>+'Ark1'!AE257</f>
        <v>73.787898170653733</v>
      </c>
      <c r="J23" s="70"/>
      <c r="K23" s="200">
        <f>+'Ark1'!AF257</f>
        <v>73.856184792658382</v>
      </c>
      <c r="L23" s="75"/>
      <c r="M23" s="1">
        <f>+'Ark1'!S257</f>
        <v>3.5893168351341926</v>
      </c>
      <c r="N23" s="70"/>
      <c r="O23" s="191"/>
      <c r="P23" s="425">
        <f>+'Ark1'!AR257</f>
        <v>224.41437995984319</v>
      </c>
      <c r="Q23" s="426">
        <f>+'Ark1'!AS257</f>
        <v>26.266972791116977</v>
      </c>
      <c r="R23" s="411"/>
      <c r="S23" s="1">
        <f>+'Ark1'!T257</f>
        <v>8.0898058252427205</v>
      </c>
      <c r="T23" s="70"/>
      <c r="U23" s="191"/>
      <c r="V23" s="11">
        <f>+'Ark1'!U257</f>
        <v>294.79611650485566</v>
      </c>
      <c r="W23" s="200"/>
      <c r="X23" s="11">
        <f>+'Ark1'!W257</f>
        <v>74.575242718446589</v>
      </c>
      <c r="Y23" s="11">
        <f>+'Ark1'!X257</f>
        <v>13.83495145631068</v>
      </c>
      <c r="Z23" s="11">
        <f>+'Ark1'!AG257</f>
        <v>2158.4873314848446</v>
      </c>
      <c r="AA23" s="70"/>
      <c r="AB23" s="11">
        <f>+'Ark1'!AH257</f>
        <v>90.655339805825221</v>
      </c>
      <c r="AC23" s="11">
        <f>+'Ark1'!AI257</f>
        <v>13.297503467406377</v>
      </c>
      <c r="AD23" s="11">
        <f>+'Ark1'!Y257</f>
        <v>53.688235023375746</v>
      </c>
      <c r="AE23" s="1">
        <f>+'Ark1'!Z257</f>
        <v>1.5194776356749364</v>
      </c>
      <c r="AF23" s="1">
        <f>+'Ark1'!AA257</f>
        <v>2.4441217298361662</v>
      </c>
      <c r="AG23" s="11">
        <f t="shared" si="8"/>
        <v>136.57532856681746</v>
      </c>
      <c r="AH23" s="67">
        <f t="shared" si="6"/>
        <v>82.131539244245687</v>
      </c>
      <c r="AI23" s="11">
        <f t="shared" si="7"/>
        <v>6.1855227882037536</v>
      </c>
      <c r="AJ23" s="43"/>
      <c r="AK23" s="4"/>
      <c r="AL23" s="56"/>
      <c r="AM23" s="56"/>
      <c r="AN23" s="1"/>
      <c r="AO23" s="5"/>
      <c r="AQ23" s="13"/>
      <c r="AR23" s="13"/>
      <c r="AS23" s="11"/>
      <c r="AT23" s="11"/>
      <c r="AU23" s="11"/>
    </row>
    <row r="24" spans="1:47" ht="16.5" customHeight="1">
      <c r="A24" s="43"/>
      <c r="B24" s="312">
        <f>+'Ark1'!C258</f>
        <v>2023</v>
      </c>
      <c r="C24">
        <f>+'Ark1'!G258</f>
        <v>3</v>
      </c>
      <c r="D24" s="3" t="str">
        <f t="shared" si="9"/>
        <v>Midt</v>
      </c>
      <c r="E24" s="3">
        <f>+'Ark1'!H258</f>
        <v>2</v>
      </c>
      <c r="F24" s="3" t="s">
        <v>9</v>
      </c>
      <c r="G24" s="440">
        <f>+'Ark1'!Q258</f>
        <v>783</v>
      </c>
      <c r="H24" s="440">
        <f>+'Ark1'!R258</f>
        <v>4098</v>
      </c>
      <c r="I24" s="70">
        <f>+'Ark1'!AE258</f>
        <v>26.212101829346295</v>
      </c>
      <c r="J24" s="70"/>
      <c r="K24" s="200">
        <f>+'Ark1'!AF258</f>
        <v>26.143815207341643</v>
      </c>
      <c r="L24" s="75"/>
      <c r="M24" s="1">
        <f>+'Ark1'!S258</f>
        <v>3.861233480176212</v>
      </c>
      <c r="N24" s="70"/>
      <c r="O24" s="191"/>
      <c r="P24" s="425">
        <f>+'Ark1'!AR258</f>
        <v>221.75213447171828</v>
      </c>
      <c r="Q24" s="426">
        <f>+'Ark1'!AS258</f>
        <v>26.891513501234098</v>
      </c>
      <c r="R24" s="411"/>
      <c r="S24" s="1">
        <f>+'Ark1'!T258</f>
        <v>7.7491459248413888</v>
      </c>
      <c r="T24" s="70"/>
      <c r="U24" s="191"/>
      <c r="V24" s="11">
        <f>+'Ark1'!U258</f>
        <v>293.7562713518783</v>
      </c>
      <c r="W24" s="200"/>
      <c r="X24" s="11">
        <f>+'Ark1'!W258</f>
        <v>67.032698877501204</v>
      </c>
      <c r="Y24" s="11">
        <f>+'Ark1'!X258</f>
        <v>17.105905319668128</v>
      </c>
      <c r="Z24" s="11">
        <f>+'Ark1'!AG258</f>
        <v>2289.1840981856994</v>
      </c>
      <c r="AA24" s="70"/>
      <c r="AB24" s="11">
        <f>+'Ark1'!AH258</f>
        <v>91.434846266471439</v>
      </c>
      <c r="AC24" s="11">
        <f>+'Ark1'!AI258</f>
        <v>27.720839433870193</v>
      </c>
      <c r="AD24" s="11">
        <f>+'Ark1'!Y258</f>
        <v>60.753411181490087</v>
      </c>
      <c r="AE24" s="1">
        <f>+'Ark1'!Z258</f>
        <v>1.7728092355086624</v>
      </c>
      <c r="AF24" s="1">
        <f>+'Ark1'!AA258</f>
        <v>2.6847599648746794</v>
      </c>
      <c r="AG24" s="11">
        <f t="shared" si="8"/>
        <v>128.323568027882</v>
      </c>
      <c r="AH24" s="67">
        <f t="shared" si="6"/>
        <v>76.078349796778511</v>
      </c>
      <c r="AI24" s="11">
        <f t="shared" si="7"/>
        <v>5.2337164750957852</v>
      </c>
      <c r="AJ24" s="43"/>
      <c r="AK24" s="4"/>
      <c r="AL24" s="56"/>
      <c r="AM24" s="56"/>
      <c r="AN24" s="1"/>
      <c r="AO24" s="5"/>
      <c r="AQ24" s="13"/>
      <c r="AR24" s="13"/>
      <c r="AS24" s="11"/>
      <c r="AT24" s="11"/>
      <c r="AU24" s="11"/>
    </row>
    <row r="25" spans="1:47" ht="16.5" customHeight="1">
      <c r="A25" s="43"/>
      <c r="B25" s="312">
        <f>+'Ark1'!C259</f>
        <v>2023</v>
      </c>
      <c r="C25">
        <f>+'Ark1'!G259</f>
        <v>4</v>
      </c>
      <c r="D25" s="3" t="str">
        <f t="shared" si="9"/>
        <v>Nord</v>
      </c>
      <c r="E25" s="3">
        <f>+'Ark1'!H259</f>
        <v>1</v>
      </c>
      <c r="F25" s="3" t="s">
        <v>77</v>
      </c>
      <c r="G25" s="440">
        <f>+'Ark1'!Q259</f>
        <v>771</v>
      </c>
      <c r="H25" s="440">
        <f>+'Ark1'!R259</f>
        <v>4737</v>
      </c>
      <c r="I25" s="70">
        <f>+'Ark1'!AE259</f>
        <v>86.678865507776749</v>
      </c>
      <c r="J25" s="70"/>
      <c r="K25" s="200">
        <f>+'Ark1'!AF259</f>
        <v>86.494200006069676</v>
      </c>
      <c r="L25" s="75"/>
      <c r="M25" s="1">
        <f>+'Ark1'!S259</f>
        <v>3.5848138747884941</v>
      </c>
      <c r="N25" s="70"/>
      <c r="O25" s="191"/>
      <c r="P25" s="425">
        <f>+'Ark1'!AR259</f>
        <v>222.73902546093063</v>
      </c>
      <c r="Q25" s="426">
        <f>+'Ark1'!AS259</f>
        <v>26.265868142773105</v>
      </c>
      <c r="R25" s="411"/>
      <c r="S25" s="1">
        <f>+'Ark1'!T259</f>
        <v>7.887059320244882</v>
      </c>
      <c r="T25" s="70"/>
      <c r="U25" s="191"/>
      <c r="V25" s="11">
        <f>+'Ark1'!U259</f>
        <v>289.99856449229492</v>
      </c>
      <c r="W25" s="200"/>
      <c r="X25" s="11">
        <f>+'Ark1'!W259</f>
        <v>70.002111040743088</v>
      </c>
      <c r="Y25" s="11">
        <f>+'Ark1'!X259</f>
        <v>12.349588347055098</v>
      </c>
      <c r="Z25" s="11">
        <f>+'Ark1'!AG259</f>
        <v>2200.5796751536432</v>
      </c>
      <c r="AA25" s="70"/>
      <c r="AB25" s="11">
        <f>+'Ark1'!AH259</f>
        <v>96.136795440152</v>
      </c>
      <c r="AC25" s="11">
        <f>+'Ark1'!AI259</f>
        <v>17.648300612201812</v>
      </c>
      <c r="AD25" s="11">
        <f>+'Ark1'!Y259</f>
        <v>53.161429148697778</v>
      </c>
      <c r="AE25" s="1">
        <f>+'Ark1'!Z259</f>
        <v>1.57014119952259</v>
      </c>
      <c r="AF25" s="1">
        <f>+'Ark1'!AA259</f>
        <v>2.4620650156093351</v>
      </c>
      <c r="AG25" s="11">
        <f t="shared" si="8"/>
        <v>131.7828060336181</v>
      </c>
      <c r="AH25" s="67">
        <f t="shared" si="6"/>
        <v>80.896407629923317</v>
      </c>
      <c r="AI25" s="11">
        <f t="shared" si="7"/>
        <v>6.1439688715953311</v>
      </c>
      <c r="AJ25" s="43"/>
      <c r="AK25" s="4"/>
      <c r="AL25" s="55"/>
      <c r="AM25" s="56"/>
      <c r="AN25" s="1"/>
      <c r="AO25" s="5"/>
      <c r="AQ25" s="13"/>
      <c r="AR25" s="13"/>
      <c r="AS25" s="11"/>
      <c r="AT25" s="11"/>
      <c r="AU25" s="11"/>
    </row>
    <row r="26" spans="1:47" ht="15.6">
      <c r="A26" s="43"/>
      <c r="B26" s="312">
        <f>+'Ark1'!C260</f>
        <v>2023</v>
      </c>
      <c r="C26">
        <f>+'Ark1'!G260</f>
        <v>4</v>
      </c>
      <c r="D26" s="3" t="str">
        <f t="shared" si="9"/>
        <v>Nord</v>
      </c>
      <c r="E26" s="3">
        <f>+'Ark1'!H260</f>
        <v>2</v>
      </c>
      <c r="F26" s="3" t="s">
        <v>9</v>
      </c>
      <c r="G26" s="440">
        <f>+'Ark1'!Q260</f>
        <v>130</v>
      </c>
      <c r="H26" s="440">
        <f>+'Ark1'!R260</f>
        <v>728</v>
      </c>
      <c r="I26" s="70">
        <f>+'Ark1'!AE260</f>
        <v>13.321134492223242</v>
      </c>
      <c r="J26" s="70"/>
      <c r="K26" s="200">
        <f>+'Ark1'!AF260</f>
        <v>13.505799993930328</v>
      </c>
      <c r="L26" s="75"/>
      <c r="M26" s="1">
        <f>+'Ark1'!S260</f>
        <v>3.9436038514442906</v>
      </c>
      <c r="N26" s="70"/>
      <c r="O26" s="191"/>
      <c r="P26" s="425">
        <f>+'Ark1'!AR260</f>
        <v>221.1</v>
      </c>
      <c r="Q26" s="426">
        <f>+'Ark1'!AS260</f>
        <v>27.17562122583622</v>
      </c>
      <c r="R26" s="411"/>
      <c r="S26" s="1">
        <f>+'Ark1'!T260</f>
        <v>7.7513736263736259</v>
      </c>
      <c r="T26" s="70"/>
      <c r="U26" s="191"/>
      <c r="V26" s="11">
        <f>+'Ark1'!U260</f>
        <v>294.64642857142871</v>
      </c>
      <c r="W26" s="200"/>
      <c r="X26" s="11">
        <f>+'Ark1'!W260</f>
        <v>69.368131868131883</v>
      </c>
      <c r="Y26" s="11">
        <f>+'Ark1'!X260</f>
        <v>16.34615384615385</v>
      </c>
      <c r="Z26" s="11">
        <f>+'Ark1'!AG260</f>
        <v>2321.2597222222221</v>
      </c>
      <c r="AA26" s="70"/>
      <c r="AB26" s="11">
        <f>+'Ark1'!AH260</f>
        <v>98.901098901098891</v>
      </c>
      <c r="AC26" s="11">
        <f>+'Ark1'!AI260</f>
        <v>30.494505494505496</v>
      </c>
      <c r="AD26" s="11">
        <f>+'Ark1'!Y260</f>
        <v>60.112814164746354</v>
      </c>
      <c r="AE26" s="1">
        <f>+'Ark1'!Z260</f>
        <v>1.7149695422967777</v>
      </c>
      <c r="AF26" s="1">
        <f>+'Ark1'!AA260</f>
        <v>2.2720224526264019</v>
      </c>
      <c r="AG26" s="11">
        <f t="shared" si="8"/>
        <v>126.93384792346869</v>
      </c>
      <c r="AH26" s="67">
        <f t="shared" si="6"/>
        <v>74.715016941551696</v>
      </c>
      <c r="AI26" s="11">
        <f t="shared" si="7"/>
        <v>5.6</v>
      </c>
      <c r="AJ26" s="43"/>
      <c r="AM26" s="56"/>
      <c r="AN26" s="1"/>
      <c r="AO26" s="5"/>
      <c r="AQ26" s="13"/>
      <c r="AR26" s="13"/>
      <c r="AS26" s="11"/>
      <c r="AT26" s="11"/>
      <c r="AU26" s="11"/>
    </row>
    <row r="27" spans="1:47" ht="15.6">
      <c r="A27" s="43"/>
      <c r="B27" s="43"/>
      <c r="C27" s="43"/>
      <c r="D27" s="43"/>
      <c r="E27" s="43"/>
      <c r="F27" s="43"/>
      <c r="G27" s="463"/>
      <c r="H27" s="463"/>
      <c r="I27" s="43"/>
      <c r="J27" s="43"/>
      <c r="K27" s="73"/>
      <c r="L27" s="75"/>
      <c r="M27" s="43"/>
      <c r="N27" s="43"/>
      <c r="O27" s="191"/>
      <c r="P27" s="43"/>
      <c r="Q27" s="43"/>
      <c r="R27" s="411"/>
      <c r="S27" s="43"/>
      <c r="T27" s="43"/>
      <c r="U27" s="191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M27" s="56"/>
      <c r="AN27" s="1"/>
      <c r="AO27" s="5"/>
      <c r="AQ27" s="13"/>
      <c r="AR27" s="13"/>
      <c r="AS27" s="11"/>
      <c r="AT27" s="11"/>
      <c r="AU27" s="11"/>
    </row>
    <row r="28" spans="1:47" ht="17.25" customHeight="1">
      <c r="A28" s="43"/>
      <c r="B28" s="344">
        <f>+'Ark1'!C261</f>
        <v>2022</v>
      </c>
      <c r="C28" s="51">
        <f>+'Ark1'!G261</f>
        <v>1</v>
      </c>
      <c r="D28" s="52" t="str">
        <f>+D19</f>
        <v>Øst</v>
      </c>
      <c r="E28" s="52">
        <f>+'Ark1'!H261</f>
        <v>1</v>
      </c>
      <c r="F28" s="52" t="s">
        <v>77</v>
      </c>
      <c r="G28" s="467">
        <f>+'Ark1'!Q261</f>
        <v>2574</v>
      </c>
      <c r="H28" s="467">
        <f>+'Ark1'!R261</f>
        <v>16039</v>
      </c>
      <c r="I28" s="69">
        <f>+'Ark1'!AE261</f>
        <v>72.075675189862054</v>
      </c>
      <c r="J28" s="69"/>
      <c r="K28" s="242">
        <f>+'Ark1'!AF261</f>
        <v>71.832085272321237</v>
      </c>
      <c r="L28" s="75"/>
      <c r="M28" s="53">
        <f>+'Ark1'!S261</f>
        <v>4.1623604665746896</v>
      </c>
      <c r="N28" s="69"/>
      <c r="O28" s="191"/>
      <c r="P28" s="425">
        <f>+IF(H28=0,"",'Ark1'!AR261)</f>
        <v>223.81373360938576</v>
      </c>
      <c r="Q28" s="426">
        <f>+IF(H28=0,"",'Ark1'!AS261)</f>
        <v>27.775055445327443</v>
      </c>
      <c r="R28" s="411"/>
      <c r="S28" s="53">
        <f>+'Ark1'!T261</f>
        <v>8.1176507263545101</v>
      </c>
      <c r="T28" s="69"/>
      <c r="U28" s="191"/>
      <c r="V28" s="66">
        <f>+'Ark1'!U261</f>
        <v>310.26490678970049</v>
      </c>
      <c r="W28" s="242"/>
      <c r="X28" s="76">
        <f>+'Ark1'!W261</f>
        <v>74.923623667310949</v>
      </c>
      <c r="Y28" s="76">
        <f>+'Ark1'!X261</f>
        <v>23.411684020200759</v>
      </c>
      <c r="Z28" s="76">
        <f>+'Ark1'!AG261</f>
        <v>2281.0222222222219</v>
      </c>
      <c r="AA28" s="69"/>
      <c r="AB28" s="76">
        <f>+'Ark1'!AH261</f>
        <v>90.02431573040711</v>
      </c>
      <c r="AC28" s="76">
        <f>+'Ark1'!AI261</f>
        <v>26.622607394475956</v>
      </c>
      <c r="AD28" s="76">
        <f>+'Ark1'!Y261</f>
        <v>62.740401911754546</v>
      </c>
      <c r="AE28" s="53">
        <f>+'Ark1'!Z261</f>
        <v>1.894818228264838</v>
      </c>
      <c r="AF28" s="53">
        <f>+'Ark1'!AA261</f>
        <v>2.5544142775255407</v>
      </c>
      <c r="AG28" s="76">
        <f t="shared" ref="AG28:AG35" si="10">1000*V28/Z28</f>
        <v>136.02011579152159</v>
      </c>
      <c r="AH28" s="66">
        <f t="shared" si="6"/>
        <v>74.540614461732389</v>
      </c>
      <c r="AI28" s="76">
        <f t="shared" si="7"/>
        <v>6.2311577311577313</v>
      </c>
      <c r="AJ28" s="43"/>
      <c r="AK28" s="2"/>
      <c r="AL28" s="55"/>
      <c r="AM28" s="56"/>
      <c r="AN28" s="1"/>
      <c r="AO28" s="5"/>
      <c r="AQ28" s="13"/>
      <c r="AR28" s="13"/>
      <c r="AS28" s="11"/>
      <c r="AT28" s="11"/>
      <c r="AU28" s="11"/>
    </row>
    <row r="29" spans="1:47" ht="15.6">
      <c r="A29" s="43"/>
      <c r="B29" s="344">
        <f>+'Ark1'!C262</f>
        <v>2022</v>
      </c>
      <c r="C29" s="51">
        <f>+'Ark1'!G262</f>
        <v>1</v>
      </c>
      <c r="D29" s="52" t="str">
        <f t="shared" ref="D29:D35" si="11">+D20</f>
        <v>Øst</v>
      </c>
      <c r="E29" s="52">
        <f>+'Ark1'!H262</f>
        <v>2</v>
      </c>
      <c r="F29" s="52" t="s">
        <v>9</v>
      </c>
      <c r="G29" s="467">
        <f>+'Ark1'!Q262</f>
        <v>1160</v>
      </c>
      <c r="H29" s="467">
        <f>+'Ark1'!R262</f>
        <v>6214</v>
      </c>
      <c r="I29" s="69">
        <f>+'Ark1'!AE262</f>
        <v>27.924324810137964</v>
      </c>
      <c r="J29" s="69"/>
      <c r="K29" s="242">
        <f>+'Ark1'!AF262</f>
        <v>28.16791472767876</v>
      </c>
      <c r="L29" s="75"/>
      <c r="M29" s="53">
        <f>+'Ark1'!S262</f>
        <v>4.67032258064516</v>
      </c>
      <c r="N29" s="69"/>
      <c r="O29" s="191"/>
      <c r="P29" s="425">
        <f>+IF(H29=0,"",'Ark1'!AR262)</f>
        <v>221.07632600258728</v>
      </c>
      <c r="Q29" s="426">
        <f>+IF(H29=0,"",'Ark1'!AS262)</f>
        <v>28.998115828365943</v>
      </c>
      <c r="R29" s="411"/>
      <c r="S29" s="53">
        <f>+'Ark1'!T262</f>
        <v>8.2180560025748299</v>
      </c>
      <c r="T29" s="69"/>
      <c r="U29" s="191"/>
      <c r="V29" s="66">
        <f>+'Ark1'!U262</f>
        <v>314.03273253942615</v>
      </c>
      <c r="W29" s="242"/>
      <c r="X29" s="76">
        <f>+'Ark1'!W262</f>
        <v>74.026392018023813</v>
      </c>
      <c r="Y29" s="76">
        <f>+'Ark1'!X262</f>
        <v>28.35532668168652</v>
      </c>
      <c r="Z29" s="76">
        <f>+'Ark1'!AG262</f>
        <v>2445.1803040103496</v>
      </c>
      <c r="AA29" s="69"/>
      <c r="AB29" s="76">
        <f>+'Ark1'!AH262</f>
        <v>99.098809140650161</v>
      </c>
      <c r="AC29" s="76">
        <f>+'Ark1'!AI262</f>
        <v>50.820727389765047</v>
      </c>
      <c r="AD29" s="76">
        <f>+'Ark1'!Y262</f>
        <v>70.035904675445082</v>
      </c>
      <c r="AE29" s="53">
        <f>+'Ark1'!Z262</f>
        <v>2.0797107358689182</v>
      </c>
      <c r="AF29" s="53">
        <f>+'Ark1'!AA262</f>
        <v>2.6098503125829486</v>
      </c>
      <c r="AG29" s="76">
        <f t="shared" si="10"/>
        <v>128.42927453013581</v>
      </c>
      <c r="AH29" s="66">
        <f t="shared" si="6"/>
        <v>67.240051862979783</v>
      </c>
      <c r="AI29" s="76">
        <f t="shared" si="7"/>
        <v>5.3568965517241383</v>
      </c>
      <c r="AJ29" s="43"/>
      <c r="AK29" s="2"/>
      <c r="AL29" s="55"/>
      <c r="AM29" s="56"/>
      <c r="AN29" s="1"/>
      <c r="AO29" s="5"/>
      <c r="AQ29" s="13"/>
      <c r="AR29" s="13"/>
      <c r="AS29" s="11"/>
      <c r="AT29" s="11"/>
      <c r="AU29" s="11"/>
    </row>
    <row r="30" spans="1:47" ht="15.6">
      <c r="A30" s="43"/>
      <c r="B30" s="344">
        <f>+'Ark1'!C263</f>
        <v>2022</v>
      </c>
      <c r="C30" s="51">
        <f>+'Ark1'!G263</f>
        <v>2</v>
      </c>
      <c r="D30" s="52" t="str">
        <f t="shared" si="11"/>
        <v>Vest</v>
      </c>
      <c r="E30" s="52">
        <f>+'Ark1'!H263</f>
        <v>1</v>
      </c>
      <c r="F30" s="52" t="s">
        <v>77</v>
      </c>
      <c r="G30" s="467">
        <f>+'Ark1'!Q263</f>
        <v>1884</v>
      </c>
      <c r="H30" s="467">
        <f>+'Ark1'!R263</f>
        <v>10652</v>
      </c>
      <c r="I30" s="69">
        <f>+'Ark1'!AE263</f>
        <v>65.36172301650609</v>
      </c>
      <c r="J30" s="69"/>
      <c r="K30" s="242">
        <f>+'Ark1'!AF263</f>
        <v>65.417393078931994</v>
      </c>
      <c r="L30" s="75"/>
      <c r="M30" s="53">
        <f>+'Ark1'!S263</f>
        <v>3.5560888386975349</v>
      </c>
      <c r="N30" s="69"/>
      <c r="O30" s="191"/>
      <c r="P30" s="425">
        <f>+IF(H30=0,"",'Ark1'!AR263)</f>
        <v>223.53770086526569</v>
      </c>
      <c r="Q30" s="426">
        <f>+IF(H30=0,"",'Ark1'!AS263)</f>
        <v>26.295587863590193</v>
      </c>
      <c r="R30" s="411"/>
      <c r="S30" s="53">
        <f>+'Ark1'!T263</f>
        <v>7.6812805107022175</v>
      </c>
      <c r="T30" s="69"/>
      <c r="U30" s="191"/>
      <c r="V30" s="66">
        <f>+'Ark1'!U263</f>
        <v>293.16144761547162</v>
      </c>
      <c r="W30" s="242"/>
      <c r="X30" s="76">
        <f>+'Ark1'!W263</f>
        <v>67.470897484040549</v>
      </c>
      <c r="Y30" s="76">
        <f>+'Ark1'!X263</f>
        <v>14.025535110777319</v>
      </c>
      <c r="Z30" s="76">
        <f>+'Ark1'!AG263</f>
        <v>2141.0559332509265</v>
      </c>
      <c r="AA30" s="69"/>
      <c r="AB30" s="76">
        <f>+'Ark1'!AH263</f>
        <v>90.85617724371015</v>
      </c>
      <c r="AC30" s="76">
        <f>+'Ark1'!AI263</f>
        <v>12.082238077356369</v>
      </c>
      <c r="AD30" s="76">
        <f>+'Ark1'!Y263</f>
        <v>55.049831427247639</v>
      </c>
      <c r="AE30" s="53">
        <f>+'Ark1'!Z263</f>
        <v>1.5871917721000988</v>
      </c>
      <c r="AF30" s="53">
        <f>+'Ark1'!AA263</f>
        <v>2.4637238021204806</v>
      </c>
      <c r="AG30" s="76">
        <f t="shared" si="10"/>
        <v>136.92376881081407</v>
      </c>
      <c r="AH30" s="66">
        <f t="shared" si="6"/>
        <v>82.439292411728928</v>
      </c>
      <c r="AI30" s="76">
        <f t="shared" si="7"/>
        <v>5.6539278131634818</v>
      </c>
      <c r="AJ30" s="43"/>
      <c r="AK30" s="14"/>
      <c r="AL30" s="13"/>
      <c r="AM30" s="56"/>
      <c r="AN30" s="1"/>
      <c r="AO30" s="5"/>
      <c r="AQ30" s="13"/>
      <c r="AR30" s="13"/>
      <c r="AS30" s="11"/>
      <c r="AT30" s="11"/>
      <c r="AU30" s="11"/>
    </row>
    <row r="31" spans="1:47" ht="21">
      <c r="A31" s="43"/>
      <c r="B31" s="344">
        <f>+'Ark1'!C264</f>
        <v>2022</v>
      </c>
      <c r="C31" s="51">
        <f>+'Ark1'!G264</f>
        <v>2</v>
      </c>
      <c r="D31" s="52" t="str">
        <f t="shared" si="11"/>
        <v>Vest</v>
      </c>
      <c r="E31" s="52">
        <f>+'Ark1'!H264</f>
        <v>2</v>
      </c>
      <c r="F31" s="52" t="s">
        <v>9</v>
      </c>
      <c r="G31" s="467">
        <f>+'Ark1'!Q264</f>
        <v>916</v>
      </c>
      <c r="H31" s="467">
        <f>+'Ark1'!R264</f>
        <v>5645</v>
      </c>
      <c r="I31" s="69">
        <f>+'Ark1'!AE264</f>
        <v>34.638276983493903</v>
      </c>
      <c r="J31" s="69"/>
      <c r="K31" s="242">
        <f>+'Ark1'!AF264</f>
        <v>34.582606921068006</v>
      </c>
      <c r="L31" s="75"/>
      <c r="M31" s="53">
        <f>+'Ark1'!S264</f>
        <v>3.7471121379065218</v>
      </c>
      <c r="N31" s="69"/>
      <c r="O31" s="191"/>
      <c r="P31" s="425">
        <f>+IF(H31=0,"",'Ark1'!AR264)</f>
        <v>222.38649322879547</v>
      </c>
      <c r="Q31" s="426">
        <f>+IF(H31=0,"",'Ark1'!AS264)</f>
        <v>26.607174144875824</v>
      </c>
      <c r="R31" s="411"/>
      <c r="S31" s="53">
        <f>+'Ark1'!T264</f>
        <v>7.7459698848538512</v>
      </c>
      <c r="T31" s="69"/>
      <c r="U31" s="191"/>
      <c r="V31" s="66">
        <f>+'Ark1'!U264</f>
        <v>292.44120460584554</v>
      </c>
      <c r="W31" s="242"/>
      <c r="X31" s="76">
        <f>+'Ark1'!W264</f>
        <v>69.902568644818416</v>
      </c>
      <c r="Y31" s="76">
        <f>+'Ark1'!X264</f>
        <v>16.173604960141724</v>
      </c>
      <c r="Z31" s="76">
        <f>+'Ark1'!AG264</f>
        <v>2206.1936920883822</v>
      </c>
      <c r="AA31" s="69"/>
      <c r="AB31" s="76">
        <f>+'Ark1'!AH264</f>
        <v>99.096545615589022</v>
      </c>
      <c r="AC31" s="76">
        <f>+'Ark1'!AI264</f>
        <v>32.311780336581045</v>
      </c>
      <c r="AD31" s="76">
        <f>+'Ark1'!Y264</f>
        <v>59.559229127649843</v>
      </c>
      <c r="AE31" s="53">
        <f>+'Ark1'!Z264</f>
        <v>1.7938189950441124</v>
      </c>
      <c r="AF31" s="53">
        <f>+'Ark1'!AA264</f>
        <v>2.3398470275784566</v>
      </c>
      <c r="AG31" s="76">
        <f t="shared" si="10"/>
        <v>132.55463727168072</v>
      </c>
      <c r="AH31" s="66">
        <f t="shared" si="6"/>
        <v>78.044422969745938</v>
      </c>
      <c r="AI31" s="76">
        <f t="shared" si="7"/>
        <v>6.1626637554585155</v>
      </c>
      <c r="AJ31" s="43"/>
      <c r="AK31" s="2"/>
      <c r="AL31" s="5"/>
      <c r="AM31" s="56"/>
      <c r="AN31" s="1"/>
      <c r="AO31" s="5"/>
      <c r="AQ31" s="54"/>
      <c r="AR31" s="54"/>
      <c r="AS31" s="11"/>
      <c r="AT31" s="11"/>
      <c r="AU31" s="11"/>
    </row>
    <row r="32" spans="1:47" ht="15.6">
      <c r="A32" s="43"/>
      <c r="B32" s="344">
        <f>+'Ark1'!C265</f>
        <v>2022</v>
      </c>
      <c r="C32" s="51">
        <f>+'Ark1'!G265</f>
        <v>3</v>
      </c>
      <c r="D32" s="52" t="str">
        <f t="shared" si="11"/>
        <v>Midt</v>
      </c>
      <c r="E32" s="52">
        <f>+'Ark1'!H265</f>
        <v>1</v>
      </c>
      <c r="F32" s="52" t="s">
        <v>77</v>
      </c>
      <c r="G32" s="467">
        <f>+'Ark1'!Q265</f>
        <v>1949</v>
      </c>
      <c r="H32" s="467">
        <f>+'Ark1'!R265</f>
        <v>13191</v>
      </c>
      <c r="I32" s="69">
        <f>+'Ark1'!AE265</f>
        <v>75.671179440110137</v>
      </c>
      <c r="J32" s="69"/>
      <c r="K32" s="242">
        <f>+'Ark1'!AF265</f>
        <v>75.545499564599098</v>
      </c>
      <c r="L32" s="75"/>
      <c r="M32" s="53">
        <f>+'Ark1'!S265</f>
        <v>3.5963910461397899</v>
      </c>
      <c r="N32" s="69"/>
      <c r="O32" s="191"/>
      <c r="P32" s="425">
        <f>+IF(H32=0,"",'Ark1'!AR265)</f>
        <v>224.23630079244643</v>
      </c>
      <c r="Q32" s="426">
        <f>+IF(H32=0,"",'Ark1'!AS265)</f>
        <v>26.331418987470354</v>
      </c>
      <c r="R32" s="411"/>
      <c r="S32" s="53">
        <f>+'Ark1'!T265</f>
        <v>8.0518535365021595</v>
      </c>
      <c r="T32" s="69"/>
      <c r="U32" s="191"/>
      <c r="V32" s="66">
        <f>+'Ark1'!U265</f>
        <v>295.05350693654742</v>
      </c>
      <c r="W32" s="242"/>
      <c r="X32" s="76">
        <f>+'Ark1'!W265</f>
        <v>75.725873701766389</v>
      </c>
      <c r="Y32" s="76">
        <f>+'Ark1'!X265</f>
        <v>14.206656053369716</v>
      </c>
      <c r="Z32" s="76">
        <f>+'Ark1'!AG265</f>
        <v>2140.1844545607823</v>
      </c>
      <c r="AA32" s="69"/>
      <c r="AB32" s="76">
        <f>+'Ark1'!AH265</f>
        <v>89.523159730119019</v>
      </c>
      <c r="AC32" s="76">
        <f>+'Ark1'!AI265</f>
        <v>12.243196118565685</v>
      </c>
      <c r="AD32" s="76">
        <f>+'Ark1'!Y265</f>
        <v>52.593179245305855</v>
      </c>
      <c r="AE32" s="53">
        <f>+'Ark1'!Z265</f>
        <v>1.5157483086488539</v>
      </c>
      <c r="AF32" s="53">
        <f>+'Ark1'!AA265</f>
        <v>2.3301937819109249</v>
      </c>
      <c r="AG32" s="76">
        <f t="shared" si="10"/>
        <v>137.8635875556341</v>
      </c>
      <c r="AH32" s="66">
        <f t="shared" si="6"/>
        <v>82.041553087850403</v>
      </c>
      <c r="AI32" s="76">
        <f t="shared" si="7"/>
        <v>6.7680861980502822</v>
      </c>
      <c r="AJ32" s="43"/>
      <c r="AK32" s="4"/>
      <c r="AL32" s="4"/>
      <c r="AM32" s="56"/>
      <c r="AN32" s="1"/>
      <c r="AO32" s="5"/>
    </row>
    <row r="33" spans="1:47" ht="15.6">
      <c r="A33" s="43"/>
      <c r="B33" s="344">
        <f>+'Ark1'!C266</f>
        <v>2022</v>
      </c>
      <c r="C33" s="51">
        <f>+'Ark1'!G266</f>
        <v>3</v>
      </c>
      <c r="D33" s="52" t="str">
        <f t="shared" si="11"/>
        <v>Midt</v>
      </c>
      <c r="E33" s="52">
        <f>+'Ark1'!H266</f>
        <v>2</v>
      </c>
      <c r="F33" s="52" t="s">
        <v>9</v>
      </c>
      <c r="G33" s="467">
        <f>+'Ark1'!Q266</f>
        <v>757</v>
      </c>
      <c r="H33" s="467">
        <f>+'Ark1'!R266</f>
        <v>4241</v>
      </c>
      <c r="I33" s="69">
        <f>+'Ark1'!AE266</f>
        <v>24.328820559889859</v>
      </c>
      <c r="J33" s="69"/>
      <c r="K33" s="242">
        <f>+'Ark1'!AF266</f>
        <v>24.454500435400902</v>
      </c>
      <c r="L33" s="75"/>
      <c r="M33" s="53">
        <f>+'Ark1'!S266</f>
        <v>4.0097018457169886</v>
      </c>
      <c r="N33" s="69"/>
      <c r="O33" s="191"/>
      <c r="P33" s="425">
        <f>+IF(H33=0,"",'Ark1'!AR266)</f>
        <v>221.66031108881089</v>
      </c>
      <c r="Q33" s="426">
        <f>+IF(H33=0,"",'Ark1'!AS266)</f>
        <v>27.352243145534704</v>
      </c>
      <c r="R33" s="411"/>
      <c r="S33" s="53">
        <f>+'Ark1'!T266</f>
        <v>8.0598915350153266</v>
      </c>
      <c r="T33" s="69"/>
      <c r="U33" s="191"/>
      <c r="V33" s="66">
        <f>+'Ark1'!U266</f>
        <v>297.07111530299369</v>
      </c>
      <c r="W33" s="242"/>
      <c r="X33" s="76">
        <f>+'Ark1'!W266</f>
        <v>70.80877151615185</v>
      </c>
      <c r="Y33" s="76">
        <f>+'Ark1'!X266</f>
        <v>18.108936571563312</v>
      </c>
      <c r="Z33" s="76">
        <f>+'Ark1'!AG266</f>
        <v>2275.3161063723041</v>
      </c>
      <c r="AA33" s="69"/>
      <c r="AB33" s="76">
        <f>+'Ark1'!AH266</f>
        <v>93.68073567554822</v>
      </c>
      <c r="AC33" s="76">
        <f>+'Ark1'!AI266</f>
        <v>31.289790143833997</v>
      </c>
      <c r="AD33" s="76">
        <f>+'Ark1'!Y266</f>
        <v>60.279983761282715</v>
      </c>
      <c r="AE33" s="53">
        <f>+'Ark1'!Z266</f>
        <v>1.8140012319327472</v>
      </c>
      <c r="AF33" s="53">
        <f>+'Ark1'!AA266</f>
        <v>2.7504383286649472</v>
      </c>
      <c r="AG33" s="76">
        <f t="shared" si="10"/>
        <v>130.56256863431383</v>
      </c>
      <c r="AH33" s="66">
        <f t="shared" si="6"/>
        <v>74.088081042812149</v>
      </c>
      <c r="AI33" s="76">
        <f t="shared" si="7"/>
        <v>5.6023778071334212</v>
      </c>
      <c r="AJ33" s="43"/>
      <c r="AK33" s="4"/>
      <c r="AL33" s="16"/>
      <c r="AM33" s="56"/>
      <c r="AN33" s="1"/>
      <c r="AO33" s="5"/>
      <c r="AQ33" s="1"/>
      <c r="AR33" s="5"/>
    </row>
    <row r="34" spans="1:47" ht="15.6">
      <c r="A34" s="43"/>
      <c r="B34" s="344">
        <f>+'Ark1'!C267</f>
        <v>2022</v>
      </c>
      <c r="C34" s="51">
        <f>+'Ark1'!G267</f>
        <v>4</v>
      </c>
      <c r="D34" s="52" t="str">
        <f t="shared" si="11"/>
        <v>Nord</v>
      </c>
      <c r="E34" s="52">
        <f>+'Ark1'!H267</f>
        <v>1</v>
      </c>
      <c r="F34" s="52" t="s">
        <v>77</v>
      </c>
      <c r="G34" s="467">
        <f>+'Ark1'!Q267</f>
        <v>804</v>
      </c>
      <c r="H34" s="467">
        <f>+'Ark1'!R267</f>
        <v>5114</v>
      </c>
      <c r="I34" s="69">
        <f>+'Ark1'!AE267</f>
        <v>86.72206206545701</v>
      </c>
      <c r="J34" s="69"/>
      <c r="K34" s="242">
        <f>+'Ark1'!AF267</f>
        <v>86.432541358395227</v>
      </c>
      <c r="L34" s="75"/>
      <c r="M34" s="53">
        <f>+'Ark1'!S267</f>
        <v>3.661432777232581</v>
      </c>
      <c r="N34" s="69"/>
      <c r="O34" s="191"/>
      <c r="P34" s="425">
        <f>+IF(H34=0,"",'Ark1'!AR267)</f>
        <v>223.07746478873236</v>
      </c>
      <c r="Q34" s="426">
        <f>+IF(H34=0,"",'Ark1'!AS267)</f>
        <v>26.521010175915436</v>
      </c>
      <c r="R34" s="411"/>
      <c r="S34" s="53">
        <f>+'Ark1'!T267</f>
        <v>8.0610089949159178</v>
      </c>
      <c r="T34" s="69"/>
      <c r="U34" s="191"/>
      <c r="V34" s="66">
        <f>+'Ark1'!U267</f>
        <v>293.55629253030918</v>
      </c>
      <c r="W34" s="242"/>
      <c r="X34" s="76">
        <f>+'Ark1'!W267</f>
        <v>72.037543996871349</v>
      </c>
      <c r="Y34" s="76">
        <f>+'Ark1'!X267</f>
        <v>13.863903011341421</v>
      </c>
      <c r="Z34" s="76">
        <f>+'Ark1'!AG267</f>
        <v>2177.5967274233626</v>
      </c>
      <c r="AA34" s="69"/>
      <c r="AB34" s="76">
        <f>+'Ark1'!AH267</f>
        <v>93.996871333594058</v>
      </c>
      <c r="AC34" s="76">
        <f>+'Ark1'!AI267</f>
        <v>16.83613609698866</v>
      </c>
      <c r="AD34" s="76">
        <f>+'Ark1'!Y267</f>
        <v>53.758665612647391</v>
      </c>
      <c r="AE34" s="53">
        <f>+'Ark1'!Z267</f>
        <v>1.6002698144044705</v>
      </c>
      <c r="AF34" s="53">
        <f>+'Ark1'!AA267</f>
        <v>2.5416732081879858</v>
      </c>
      <c r="AG34" s="76">
        <f t="shared" si="10"/>
        <v>134.80746404209521</v>
      </c>
      <c r="AH34" s="66">
        <f t="shared" si="6"/>
        <v>80.175251162794169</v>
      </c>
      <c r="AI34" s="76">
        <f t="shared" si="7"/>
        <v>6.3606965174129355</v>
      </c>
      <c r="AJ34" s="43"/>
      <c r="AK34" s="4"/>
      <c r="AL34" s="16"/>
      <c r="AM34" s="56"/>
      <c r="AN34" s="1"/>
      <c r="AO34" s="5"/>
    </row>
    <row r="35" spans="1:47" ht="15.6">
      <c r="A35" s="43"/>
      <c r="B35" s="344">
        <f>+'Ark1'!C268</f>
        <v>2022</v>
      </c>
      <c r="C35" s="51">
        <f>+'Ark1'!G268</f>
        <v>4</v>
      </c>
      <c r="D35" s="52" t="str">
        <f t="shared" si="11"/>
        <v>Nord</v>
      </c>
      <c r="E35" s="52">
        <f>+'Ark1'!H268</f>
        <v>2</v>
      </c>
      <c r="F35" s="52" t="s">
        <v>9</v>
      </c>
      <c r="G35" s="467">
        <f>+'Ark1'!Q268</f>
        <v>133</v>
      </c>
      <c r="H35" s="467">
        <f>+'Ark1'!R268</f>
        <v>783</v>
      </c>
      <c r="I35" s="69">
        <f>+'Ark1'!AE268</f>
        <v>13.277937934542988</v>
      </c>
      <c r="J35" s="69"/>
      <c r="K35" s="242">
        <f>+'Ark1'!AF268</f>
        <v>13.567458641604755</v>
      </c>
      <c r="L35" s="75"/>
      <c r="M35" s="53">
        <f>+'Ark1'!S268</f>
        <v>4.2340153452685412</v>
      </c>
      <c r="N35" s="69"/>
      <c r="O35" s="191"/>
      <c r="P35" s="425">
        <f>+IF(H35=0,"",'Ark1'!AR268)</f>
        <v>220.467700258398</v>
      </c>
      <c r="Q35" s="426">
        <f>+IF(H35=0,"",'Ark1'!AS268)</f>
        <v>28.018086503894807</v>
      </c>
      <c r="R35" s="411"/>
      <c r="S35" s="53">
        <f>+'Ark1'!T268</f>
        <v>8.0510855683269487</v>
      </c>
      <c r="T35" s="69"/>
      <c r="U35" s="191"/>
      <c r="V35" s="66">
        <f>+'Ark1'!U268</f>
        <v>300.96194125159639</v>
      </c>
      <c r="W35" s="242"/>
      <c r="X35" s="76">
        <f>+'Ark1'!W268</f>
        <v>75.223499361430399</v>
      </c>
      <c r="Y35" s="76">
        <f>+'Ark1'!X268</f>
        <v>21.455938697318004</v>
      </c>
      <c r="Z35" s="76">
        <f>+'Ark1'!AG268</f>
        <v>2251.5335917312655</v>
      </c>
      <c r="AA35" s="69"/>
      <c r="AB35" s="76">
        <f>+'Ark1'!AH268</f>
        <v>98.339719029374223</v>
      </c>
      <c r="AC35" s="76">
        <f>+'Ark1'!AI268</f>
        <v>33.461047254150699</v>
      </c>
      <c r="AD35" s="76">
        <f>+'Ark1'!Y268</f>
        <v>62.773446015905165</v>
      </c>
      <c r="AE35" s="53">
        <f>+'Ark1'!Z268</f>
        <v>1.8727897337420356</v>
      </c>
      <c r="AF35" s="53">
        <f>+'Ark1'!AA268</f>
        <v>2.4259023093252208</v>
      </c>
      <c r="AG35" s="76">
        <f t="shared" si="10"/>
        <v>133.66975396541989</v>
      </c>
      <c r="AH35" s="66">
        <f t="shared" si="6"/>
        <v>71.081920283524141</v>
      </c>
      <c r="AI35" s="76">
        <f t="shared" si="7"/>
        <v>5.8872180451127818</v>
      </c>
      <c r="AJ35" s="43"/>
      <c r="AK35" s="4"/>
      <c r="AL35" s="16"/>
      <c r="AM35" s="56"/>
      <c r="AN35" s="1"/>
      <c r="AO35" s="5"/>
    </row>
    <row r="36" spans="1:47" ht="15.6">
      <c r="A36" s="43"/>
      <c r="B36" s="43"/>
      <c r="C36" s="43"/>
      <c r="D36" s="43"/>
      <c r="E36" s="43"/>
      <c r="F36" s="43"/>
      <c r="G36" s="463"/>
      <c r="H36" s="463"/>
      <c r="I36" s="43"/>
      <c r="J36" s="43"/>
      <c r="K36" s="73"/>
      <c r="L36" s="75"/>
      <c r="M36" s="43"/>
      <c r="N36" s="43"/>
      <c r="O36" s="191"/>
      <c r="P36" s="43"/>
      <c r="Q36" s="43"/>
      <c r="R36" s="411"/>
      <c r="S36" s="43"/>
      <c r="T36" s="43"/>
      <c r="U36" s="191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M36" s="56"/>
      <c r="AN36" s="1"/>
      <c r="AO36" s="5"/>
      <c r="AQ36" s="13"/>
      <c r="AR36" s="13"/>
      <c r="AS36" s="11"/>
      <c r="AT36" s="11"/>
      <c r="AU36" s="11"/>
    </row>
    <row r="37" spans="1:47" ht="15.6">
      <c r="A37" s="43"/>
      <c r="B37" s="339"/>
      <c r="C37" s="43"/>
      <c r="D37" s="43"/>
      <c r="E37" s="43"/>
      <c r="F37" s="43"/>
      <c r="G37" s="463"/>
      <c r="H37" s="463"/>
      <c r="I37" s="43"/>
      <c r="J37" s="43"/>
      <c r="K37" s="73"/>
      <c r="L37" s="75"/>
      <c r="M37" s="43"/>
      <c r="N37" s="43"/>
      <c r="O37" s="43"/>
      <c r="P37" s="43"/>
      <c r="Q37" s="43"/>
      <c r="R37" s="43"/>
      <c r="S37" s="43"/>
      <c r="T37" s="43"/>
      <c r="U37" s="191"/>
      <c r="V37" s="64"/>
      <c r="W37" s="73"/>
      <c r="X37" s="73"/>
      <c r="Y37" s="73"/>
      <c r="Z37" s="43"/>
      <c r="AA37" s="43"/>
      <c r="AB37" s="73"/>
      <c r="AC37" s="73"/>
      <c r="AD37" s="73"/>
      <c r="AE37" s="43"/>
      <c r="AF37" s="43"/>
      <c r="AG37" s="73"/>
      <c r="AH37" s="64"/>
      <c r="AI37" s="73"/>
      <c r="AJ37" s="43"/>
      <c r="AK37" s="1"/>
      <c r="AL37" s="1"/>
      <c r="AM37" s="56"/>
      <c r="AN37" s="1"/>
      <c r="AO37" s="5"/>
      <c r="AP37" s="1"/>
      <c r="AQ37" s="1"/>
      <c r="AR37" s="1"/>
      <c r="AS37" s="1"/>
      <c r="AT37" s="1"/>
      <c r="AU37" s="14"/>
    </row>
    <row r="38" spans="1:47" ht="15.6">
      <c r="A38" s="43"/>
      <c r="B38" s="339"/>
      <c r="C38" s="43"/>
      <c r="D38" s="43"/>
      <c r="E38" s="43"/>
      <c r="F38" s="43"/>
      <c r="G38" s="463"/>
      <c r="H38" s="463"/>
      <c r="I38" s="43"/>
      <c r="J38" s="43"/>
      <c r="K38" s="73"/>
      <c r="L38" s="75"/>
      <c r="M38" s="43"/>
      <c r="N38" s="43"/>
      <c r="O38" s="43"/>
      <c r="P38" s="43"/>
      <c r="Q38" s="43"/>
      <c r="R38" s="43"/>
      <c r="S38" s="43"/>
      <c r="T38" s="43"/>
      <c r="U38" s="43"/>
      <c r="V38" s="64"/>
      <c r="W38" s="73"/>
      <c r="X38" s="73"/>
      <c r="Y38" s="73"/>
      <c r="Z38" s="43"/>
      <c r="AA38" s="43"/>
      <c r="AB38" s="73"/>
      <c r="AC38" s="73"/>
      <c r="AD38" s="73"/>
      <c r="AE38" s="43"/>
      <c r="AF38" s="43"/>
      <c r="AG38" s="73"/>
      <c r="AH38" s="64"/>
      <c r="AI38" s="73"/>
      <c r="AJ38" s="43"/>
      <c r="AK38" s="1"/>
      <c r="AL38" s="1"/>
      <c r="AM38" s="56"/>
      <c r="AN38" s="1"/>
      <c r="AO38" s="5"/>
      <c r="AP38" s="1"/>
      <c r="AQ38" s="1"/>
      <c r="AR38" s="1"/>
      <c r="AS38" s="1"/>
      <c r="AT38" s="1"/>
      <c r="AU38" s="14"/>
    </row>
    <row r="39" spans="1:47" ht="15.6">
      <c r="G39" s="469"/>
      <c r="H39" s="469"/>
      <c r="I39" s="68"/>
      <c r="J39" s="68"/>
      <c r="K39" s="77"/>
      <c r="L39" s="77"/>
      <c r="M39" s="14"/>
      <c r="N39" s="68"/>
      <c r="O39" s="68"/>
      <c r="P39" s="68"/>
      <c r="Q39" s="68"/>
      <c r="R39" s="68"/>
      <c r="S39" s="14"/>
      <c r="T39" s="68"/>
      <c r="U39" s="68"/>
      <c r="W39" s="77"/>
      <c r="X39" s="16"/>
      <c r="Y39" s="16"/>
      <c r="Z39" s="16"/>
      <c r="AA39" s="68"/>
      <c r="AD39" s="200"/>
      <c r="AE39" s="58"/>
      <c r="AF39" s="1"/>
      <c r="AJ39" s="1"/>
      <c r="AK39" s="1"/>
      <c r="AL39" s="1"/>
      <c r="AM39" s="56"/>
      <c r="AN39" s="1"/>
      <c r="AO39" s="5"/>
      <c r="AP39" s="1"/>
      <c r="AQ39" s="1"/>
      <c r="AR39" s="1"/>
      <c r="AS39" s="1"/>
      <c r="AT39" s="1"/>
      <c r="AU39" s="14"/>
    </row>
    <row r="40" spans="1:47" ht="15.6">
      <c r="G40" s="469"/>
      <c r="H40" s="469"/>
      <c r="I40" s="68"/>
      <c r="J40" s="68"/>
      <c r="K40" s="77"/>
      <c r="L40" s="77"/>
      <c r="M40" s="14"/>
      <c r="N40" s="68"/>
      <c r="O40" s="68"/>
      <c r="P40" s="68"/>
      <c r="Q40" s="68"/>
      <c r="R40" s="68"/>
      <c r="S40" s="14"/>
      <c r="T40" s="68"/>
      <c r="U40" s="68"/>
      <c r="W40" s="77"/>
      <c r="X40" s="16"/>
      <c r="Y40" s="16"/>
      <c r="Z40" s="16"/>
      <c r="AA40" s="68"/>
      <c r="AD40" s="200"/>
      <c r="AE40" s="58"/>
      <c r="AF40" s="1"/>
      <c r="AJ40" s="1"/>
      <c r="AK40" s="1"/>
      <c r="AL40" s="1"/>
      <c r="AM40" s="56"/>
      <c r="AN40" s="1"/>
      <c r="AO40" s="5"/>
      <c r="AP40" s="1"/>
      <c r="AQ40" s="1"/>
      <c r="AR40" s="1"/>
      <c r="AS40" s="1"/>
      <c r="AT40" s="1"/>
      <c r="AU40" s="14"/>
    </row>
    <row r="41" spans="1:47" ht="15.6">
      <c r="G41" s="469"/>
      <c r="H41" s="469"/>
      <c r="I41" s="68"/>
      <c r="J41" s="68"/>
      <c r="K41" s="77"/>
      <c r="L41" s="77"/>
      <c r="M41" s="14"/>
      <c r="N41" s="68"/>
      <c r="O41" s="68"/>
      <c r="P41" s="68"/>
      <c r="Q41" s="68"/>
      <c r="R41" s="68"/>
      <c r="S41" s="14"/>
      <c r="T41" s="68"/>
      <c r="U41" s="68"/>
      <c r="W41" s="77"/>
      <c r="X41" s="16"/>
      <c r="Y41" s="16"/>
      <c r="Z41" s="16"/>
      <c r="AA41" s="68"/>
      <c r="AD41" s="200"/>
      <c r="AE41" s="58"/>
      <c r="AF41" s="1"/>
      <c r="AJ41" s="1"/>
      <c r="AK41" s="1"/>
      <c r="AL41" s="1"/>
      <c r="AM41" s="56"/>
      <c r="AN41" s="1"/>
      <c r="AO41" s="5"/>
      <c r="AP41" s="1"/>
      <c r="AQ41" s="1"/>
      <c r="AR41" s="1"/>
      <c r="AS41" s="1"/>
      <c r="AT41" s="1"/>
      <c r="AU41" s="14"/>
    </row>
    <row r="42" spans="1:47" ht="15.6">
      <c r="G42" s="469"/>
      <c r="H42" s="469"/>
      <c r="I42" s="68"/>
      <c r="J42" s="68"/>
      <c r="K42" s="77"/>
      <c r="L42" s="77"/>
      <c r="M42" s="14"/>
      <c r="N42" s="68"/>
      <c r="O42" s="68"/>
      <c r="P42" s="68"/>
      <c r="Q42" s="68"/>
      <c r="R42" s="68"/>
      <c r="S42" s="14"/>
      <c r="T42" s="68"/>
      <c r="U42" s="68"/>
      <c r="W42" s="77"/>
      <c r="X42" s="16"/>
      <c r="Y42" s="16"/>
      <c r="Z42" s="16"/>
      <c r="AA42" s="68"/>
      <c r="AD42" s="200"/>
      <c r="AE42" s="58"/>
      <c r="AF42" s="1"/>
      <c r="AJ42" s="1"/>
      <c r="AK42" s="1"/>
      <c r="AL42" s="1"/>
      <c r="AM42" s="56"/>
      <c r="AN42" s="1"/>
      <c r="AO42" s="5"/>
      <c r="AP42" s="1"/>
      <c r="AQ42" s="1"/>
      <c r="AR42" s="1"/>
      <c r="AS42" s="1"/>
      <c r="AT42" s="1"/>
      <c r="AU42" s="14"/>
    </row>
    <row r="43" spans="1:47" ht="15.6">
      <c r="G43" s="469"/>
      <c r="H43" s="469"/>
      <c r="I43" s="68"/>
      <c r="J43" s="68"/>
      <c r="K43" s="77"/>
      <c r="L43" s="77"/>
      <c r="M43" s="14"/>
      <c r="N43" s="68"/>
      <c r="O43" s="68"/>
      <c r="P43" s="68"/>
      <c r="Q43" s="68"/>
      <c r="R43" s="68"/>
      <c r="S43" s="14"/>
      <c r="T43" s="68"/>
      <c r="U43" s="68"/>
      <c r="W43" s="77"/>
      <c r="X43" s="16"/>
      <c r="Y43" s="16"/>
      <c r="Z43" s="16"/>
      <c r="AA43" s="68"/>
      <c r="AD43" s="200"/>
      <c r="AE43" s="58"/>
      <c r="AF43" s="1"/>
      <c r="AJ43" s="1"/>
      <c r="AK43" s="1"/>
      <c r="AL43" s="1"/>
      <c r="AM43" s="56"/>
      <c r="AN43" s="1"/>
      <c r="AO43" s="5"/>
      <c r="AP43" s="1"/>
      <c r="AQ43" s="1"/>
      <c r="AR43" s="1"/>
      <c r="AS43" s="1"/>
      <c r="AT43" s="1"/>
      <c r="AU43" s="14"/>
    </row>
    <row r="44" spans="1:47" ht="15.6">
      <c r="G44" s="469"/>
      <c r="H44" s="469"/>
      <c r="I44" s="68"/>
      <c r="J44" s="68"/>
      <c r="K44" s="77"/>
      <c r="L44" s="77"/>
      <c r="M44" s="14"/>
      <c r="N44" s="68"/>
      <c r="O44" s="68"/>
      <c r="P44" s="68"/>
      <c r="Q44" s="68"/>
      <c r="R44" s="68"/>
      <c r="S44" s="14"/>
      <c r="T44" s="68"/>
      <c r="U44" s="68"/>
      <c r="W44" s="77"/>
      <c r="X44" s="16"/>
      <c r="Y44" s="16"/>
      <c r="Z44" s="16"/>
      <c r="AA44" s="68"/>
      <c r="AD44" s="200"/>
      <c r="AE44" s="58"/>
      <c r="AF44" s="1"/>
      <c r="AJ44" s="1"/>
      <c r="AK44" s="1"/>
      <c r="AL44" s="1"/>
      <c r="AM44" s="56"/>
      <c r="AN44" s="1"/>
      <c r="AO44" s="5"/>
      <c r="AP44" s="1"/>
      <c r="AQ44" s="1"/>
      <c r="AR44" s="1"/>
      <c r="AS44" s="1"/>
      <c r="AT44" s="1"/>
      <c r="AU44" s="14"/>
    </row>
    <row r="45" spans="1:47" ht="15.6">
      <c r="G45" s="469"/>
      <c r="H45" s="469"/>
      <c r="I45" s="68"/>
      <c r="J45" s="68"/>
      <c r="K45" s="77"/>
      <c r="L45" s="77"/>
      <c r="M45" s="14"/>
      <c r="N45" s="68"/>
      <c r="O45" s="68"/>
      <c r="P45" s="68"/>
      <c r="Q45" s="68"/>
      <c r="R45" s="68"/>
      <c r="S45" s="14"/>
      <c r="T45" s="68"/>
      <c r="U45" s="68"/>
      <c r="W45" s="77"/>
      <c r="X45" s="16"/>
      <c r="Y45" s="16"/>
      <c r="Z45" s="16"/>
      <c r="AA45" s="68"/>
      <c r="AD45" s="200"/>
      <c r="AE45" s="58"/>
      <c r="AF45" s="1"/>
      <c r="AJ45" s="1"/>
      <c r="AK45" s="1"/>
      <c r="AL45" s="1"/>
      <c r="AM45" s="56"/>
      <c r="AN45" s="1"/>
      <c r="AO45" s="5"/>
      <c r="AP45" s="1"/>
      <c r="AQ45" s="1"/>
      <c r="AR45" s="1"/>
      <c r="AS45" s="1"/>
      <c r="AT45" s="1"/>
      <c r="AU45" s="14"/>
    </row>
    <row r="46" spans="1:47" ht="15.6">
      <c r="G46" s="469"/>
      <c r="H46" s="469"/>
      <c r="I46" s="68"/>
      <c r="J46" s="68"/>
      <c r="K46" s="77"/>
      <c r="L46" s="77"/>
      <c r="M46" s="14"/>
      <c r="N46" s="68"/>
      <c r="O46" s="68"/>
      <c r="P46" s="68"/>
      <c r="Q46" s="68"/>
      <c r="R46" s="68"/>
      <c r="S46" s="14"/>
      <c r="T46" s="68"/>
      <c r="U46" s="68"/>
      <c r="W46" s="77"/>
      <c r="X46" s="16"/>
      <c r="Y46" s="16"/>
      <c r="Z46" s="16"/>
      <c r="AA46" s="68"/>
      <c r="AD46" s="200"/>
      <c r="AE46" s="58"/>
      <c r="AF46" s="1"/>
      <c r="AJ46" s="1"/>
      <c r="AK46" s="1"/>
      <c r="AL46" s="1"/>
      <c r="AM46" s="56"/>
      <c r="AN46" s="1"/>
      <c r="AO46" s="5"/>
      <c r="AP46" s="1"/>
      <c r="AQ46" s="1"/>
      <c r="AR46" s="1"/>
      <c r="AS46" s="1"/>
      <c r="AT46" s="1"/>
      <c r="AU46" s="14"/>
    </row>
    <row r="47" spans="1:47" ht="15.6">
      <c r="G47" s="469"/>
      <c r="H47" s="469"/>
      <c r="I47" s="68"/>
      <c r="J47" s="68"/>
      <c r="K47" s="77"/>
      <c r="L47" s="77"/>
      <c r="M47" s="14"/>
      <c r="N47" s="68"/>
      <c r="O47" s="68"/>
      <c r="P47" s="68"/>
      <c r="Q47" s="68"/>
      <c r="R47" s="68"/>
      <c r="S47" s="14"/>
      <c r="T47" s="68"/>
      <c r="U47" s="68"/>
      <c r="W47" s="77"/>
      <c r="X47" s="16"/>
      <c r="Y47" s="16"/>
      <c r="Z47" s="16"/>
      <c r="AA47" s="68"/>
      <c r="AD47" s="200"/>
      <c r="AE47" s="58"/>
      <c r="AF47" s="1"/>
      <c r="AJ47" s="1"/>
      <c r="AK47" s="1"/>
      <c r="AL47" s="1"/>
      <c r="AM47" s="56"/>
      <c r="AN47" s="1"/>
      <c r="AO47" s="5"/>
      <c r="AP47" s="1"/>
      <c r="AQ47" s="1"/>
      <c r="AR47" s="1"/>
      <c r="AS47" s="1"/>
      <c r="AT47" s="1"/>
      <c r="AU47" s="14"/>
    </row>
    <row r="48" spans="1:47" ht="15.6">
      <c r="G48" s="469"/>
      <c r="H48" s="469"/>
      <c r="I48" s="68"/>
      <c r="J48" s="68"/>
      <c r="K48" s="77"/>
      <c r="L48" s="77"/>
      <c r="M48" s="14"/>
      <c r="N48" s="68"/>
      <c r="O48" s="68"/>
      <c r="P48" s="68"/>
      <c r="Q48" s="68"/>
      <c r="R48" s="68"/>
      <c r="S48" s="14"/>
      <c r="T48" s="68"/>
      <c r="U48" s="68"/>
      <c r="W48" s="77"/>
      <c r="X48" s="16"/>
      <c r="Y48" s="16"/>
      <c r="Z48" s="16"/>
      <c r="AA48" s="68"/>
      <c r="AD48" s="200"/>
      <c r="AE48" s="58"/>
      <c r="AF48" s="1"/>
      <c r="AJ48" s="1"/>
      <c r="AK48" s="1"/>
      <c r="AL48" s="1"/>
      <c r="AM48" s="56"/>
      <c r="AN48" s="1"/>
      <c r="AO48" s="5"/>
      <c r="AP48" s="1"/>
      <c r="AQ48" s="1"/>
      <c r="AR48" s="1"/>
      <c r="AS48" s="1"/>
      <c r="AT48" s="1"/>
      <c r="AU48" s="14"/>
    </row>
    <row r="49" spans="7:47" ht="15.6">
      <c r="G49" s="469"/>
      <c r="H49" s="469"/>
      <c r="I49" s="68"/>
      <c r="J49" s="68"/>
      <c r="K49" s="77"/>
      <c r="L49" s="77"/>
      <c r="M49" s="14"/>
      <c r="N49" s="68"/>
      <c r="O49" s="68"/>
      <c r="P49" s="68"/>
      <c r="Q49" s="68"/>
      <c r="R49" s="68"/>
      <c r="S49" s="14"/>
      <c r="T49" s="68"/>
      <c r="U49" s="68"/>
      <c r="W49" s="77"/>
      <c r="X49" s="16"/>
      <c r="Y49" s="16"/>
      <c r="Z49" s="16"/>
      <c r="AA49" s="68"/>
      <c r="AD49" s="200"/>
      <c r="AE49" s="58"/>
      <c r="AF49" s="1"/>
      <c r="AJ49" s="1"/>
      <c r="AK49" s="1"/>
      <c r="AL49" s="1"/>
      <c r="AM49" s="56"/>
      <c r="AN49" s="1"/>
      <c r="AO49" s="5"/>
      <c r="AP49" s="1"/>
      <c r="AQ49" s="1"/>
      <c r="AR49" s="1"/>
      <c r="AS49" s="1"/>
      <c r="AT49" s="1"/>
      <c r="AU49" s="14"/>
    </row>
    <row r="50" spans="7:47" ht="15.6">
      <c r="G50" s="469"/>
      <c r="H50" s="469"/>
      <c r="I50" s="68"/>
      <c r="J50" s="68"/>
      <c r="K50" s="77"/>
      <c r="L50" s="77"/>
      <c r="M50" s="14"/>
      <c r="N50" s="68"/>
      <c r="O50" s="68"/>
      <c r="P50" s="68"/>
      <c r="Q50" s="68"/>
      <c r="R50" s="68"/>
      <c r="S50" s="14"/>
      <c r="T50" s="68"/>
      <c r="U50" s="68"/>
      <c r="W50" s="77"/>
      <c r="X50" s="16"/>
      <c r="Y50" s="16"/>
      <c r="Z50" s="16"/>
      <c r="AA50" s="68"/>
      <c r="AD50" s="200"/>
      <c r="AE50" s="58"/>
      <c r="AF50" s="1"/>
      <c r="AJ50" s="1"/>
      <c r="AK50" s="1"/>
      <c r="AL50" s="1"/>
      <c r="AM50" s="56"/>
      <c r="AN50" s="1"/>
      <c r="AO50" s="5"/>
      <c r="AP50" s="1"/>
      <c r="AQ50" s="1"/>
      <c r="AR50" s="1"/>
      <c r="AS50" s="1"/>
      <c r="AT50" s="1"/>
      <c r="AU50" s="14"/>
    </row>
    <row r="51" spans="7:47" ht="15.6">
      <c r="G51" s="469"/>
      <c r="H51" s="469"/>
      <c r="I51" s="68"/>
      <c r="J51" s="68"/>
      <c r="K51" s="77"/>
      <c r="L51" s="77"/>
      <c r="M51" s="14"/>
      <c r="N51" s="68"/>
      <c r="O51" s="68"/>
      <c r="P51" s="68"/>
      <c r="Q51" s="68"/>
      <c r="R51" s="68"/>
      <c r="S51" s="14"/>
      <c r="T51" s="68"/>
      <c r="U51" s="68"/>
      <c r="W51" s="77"/>
      <c r="X51" s="16"/>
      <c r="Y51" s="16"/>
      <c r="Z51" s="16"/>
      <c r="AA51" s="68"/>
      <c r="AD51" s="200"/>
      <c r="AE51" s="58"/>
      <c r="AF51" s="1"/>
      <c r="AJ51" s="1"/>
      <c r="AK51" s="1"/>
      <c r="AL51" s="1"/>
      <c r="AM51" s="56"/>
      <c r="AN51" s="1"/>
      <c r="AO51" s="5"/>
      <c r="AP51" s="1"/>
      <c r="AQ51" s="1"/>
      <c r="AR51" s="1"/>
      <c r="AS51" s="1"/>
      <c r="AT51" s="1"/>
      <c r="AU51" s="14"/>
    </row>
    <row r="52" spans="7:47" ht="15.6">
      <c r="G52" s="469"/>
      <c r="H52" s="469"/>
      <c r="I52" s="68"/>
      <c r="J52" s="68"/>
      <c r="K52" s="77"/>
      <c r="L52" s="77"/>
      <c r="M52" s="14"/>
      <c r="N52" s="68"/>
      <c r="O52" s="68"/>
      <c r="P52" s="68"/>
      <c r="Q52" s="68"/>
      <c r="R52" s="68"/>
      <c r="S52" s="14"/>
      <c r="T52" s="68"/>
      <c r="U52" s="68"/>
      <c r="W52" s="77"/>
      <c r="X52" s="16"/>
      <c r="Y52" s="16"/>
      <c r="Z52" s="16"/>
      <c r="AA52" s="68"/>
      <c r="AD52" s="200"/>
      <c r="AE52" s="58"/>
      <c r="AF52" s="1"/>
      <c r="AJ52" s="1"/>
      <c r="AK52" s="1"/>
      <c r="AL52" s="1"/>
      <c r="AM52" s="56"/>
      <c r="AN52" s="1"/>
      <c r="AO52" s="5"/>
      <c r="AP52" s="1"/>
      <c r="AQ52" s="1"/>
      <c r="AR52" s="1"/>
      <c r="AS52" s="1"/>
      <c r="AT52" s="1"/>
      <c r="AU52" s="14"/>
    </row>
    <row r="53" spans="7:47" ht="15.6">
      <c r="G53" s="469"/>
      <c r="H53" s="469"/>
      <c r="I53" s="68"/>
      <c r="J53" s="68"/>
      <c r="K53" s="77"/>
      <c r="L53" s="77"/>
      <c r="M53" s="14"/>
      <c r="N53" s="68"/>
      <c r="O53" s="68"/>
      <c r="P53" s="68"/>
      <c r="Q53" s="68"/>
      <c r="R53" s="68"/>
      <c r="S53" s="14"/>
      <c r="T53" s="68"/>
      <c r="U53" s="68"/>
      <c r="W53" s="77"/>
      <c r="X53" s="16"/>
      <c r="Y53" s="16"/>
      <c r="Z53" s="16"/>
      <c r="AA53" s="68"/>
      <c r="AD53" s="200"/>
      <c r="AE53" s="58"/>
      <c r="AF53" s="1"/>
      <c r="AJ53" s="1"/>
      <c r="AK53" s="1"/>
      <c r="AL53" s="1"/>
      <c r="AM53" s="56"/>
      <c r="AN53" s="1"/>
      <c r="AO53" s="5"/>
      <c r="AP53" s="1"/>
      <c r="AQ53" s="1"/>
      <c r="AR53" s="1"/>
      <c r="AS53" s="1"/>
      <c r="AT53" s="1"/>
      <c r="AU53" s="14"/>
    </row>
    <row r="54" spans="7:47" ht="15.6">
      <c r="G54" s="469"/>
      <c r="H54" s="469"/>
      <c r="I54" s="68"/>
      <c r="J54" s="68"/>
      <c r="K54" s="77"/>
      <c r="L54" s="77"/>
      <c r="M54" s="14"/>
      <c r="N54" s="68"/>
      <c r="O54" s="68"/>
      <c r="P54" s="68"/>
      <c r="Q54" s="68"/>
      <c r="R54" s="68"/>
      <c r="S54" s="14"/>
      <c r="T54" s="68"/>
      <c r="U54" s="68"/>
      <c r="W54" s="77"/>
      <c r="X54" s="16"/>
      <c r="Y54" s="16"/>
      <c r="Z54" s="16"/>
      <c r="AA54" s="68"/>
      <c r="AD54" s="200"/>
      <c r="AE54" s="58"/>
      <c r="AF54" s="1"/>
      <c r="AJ54" s="1"/>
      <c r="AK54" s="1"/>
      <c r="AL54" s="1"/>
      <c r="AM54" s="56"/>
      <c r="AN54" s="1"/>
      <c r="AO54" s="5"/>
      <c r="AP54" s="1"/>
      <c r="AQ54" s="1"/>
      <c r="AR54" s="1"/>
      <c r="AS54" s="1"/>
      <c r="AT54" s="1"/>
      <c r="AU54" s="14"/>
    </row>
    <row r="55" spans="7:47" ht="15.6">
      <c r="G55" s="469"/>
      <c r="H55" s="469"/>
      <c r="I55" s="68"/>
      <c r="J55" s="68"/>
      <c r="K55" s="77"/>
      <c r="L55" s="77"/>
      <c r="M55" s="14"/>
      <c r="N55" s="68"/>
      <c r="O55" s="68"/>
      <c r="P55" s="68"/>
      <c r="Q55" s="68"/>
      <c r="R55" s="68"/>
      <c r="S55" s="14"/>
      <c r="T55" s="68"/>
      <c r="U55" s="68"/>
      <c r="W55" s="77"/>
      <c r="X55" s="16"/>
      <c r="Y55" s="16"/>
      <c r="Z55" s="16"/>
      <c r="AA55" s="68"/>
      <c r="AD55" s="200"/>
      <c r="AE55" s="58"/>
      <c r="AF55" s="1"/>
      <c r="AJ55" s="1"/>
      <c r="AK55" s="1"/>
      <c r="AL55" s="1"/>
      <c r="AM55" s="56"/>
      <c r="AN55" s="1"/>
      <c r="AO55" s="5"/>
      <c r="AP55" s="1"/>
      <c r="AQ55" s="1"/>
      <c r="AR55" s="1"/>
      <c r="AS55" s="1"/>
      <c r="AT55" s="1"/>
      <c r="AU55" s="14"/>
    </row>
    <row r="56" spans="7:47" ht="15.6">
      <c r="G56" s="469"/>
      <c r="H56" s="469"/>
      <c r="I56" s="68"/>
      <c r="J56" s="68"/>
      <c r="K56" s="77"/>
      <c r="L56" s="77"/>
      <c r="M56" s="14"/>
      <c r="N56" s="68"/>
      <c r="O56" s="68"/>
      <c r="P56" s="68"/>
      <c r="Q56" s="68"/>
      <c r="R56" s="68"/>
      <c r="S56" s="14"/>
      <c r="T56" s="68"/>
      <c r="U56" s="68"/>
      <c r="W56" s="77"/>
      <c r="X56" s="16"/>
      <c r="Y56" s="16"/>
      <c r="Z56" s="16"/>
      <c r="AA56" s="68"/>
      <c r="AD56" s="200"/>
      <c r="AE56" s="58"/>
      <c r="AF56" s="1"/>
      <c r="AJ56" s="1"/>
      <c r="AK56" s="1"/>
      <c r="AL56" s="1"/>
      <c r="AM56" s="56"/>
      <c r="AN56" s="1"/>
      <c r="AO56" s="5"/>
      <c r="AP56" s="1"/>
      <c r="AQ56" s="1"/>
      <c r="AR56" s="1"/>
      <c r="AS56" s="1"/>
      <c r="AT56" s="1"/>
      <c r="AU56" s="14"/>
    </row>
    <row r="57" spans="7:47" ht="15.6">
      <c r="G57" s="469"/>
      <c r="H57" s="469"/>
      <c r="I57" s="68"/>
      <c r="J57" s="68"/>
      <c r="K57" s="77"/>
      <c r="L57" s="77"/>
      <c r="M57" s="14"/>
      <c r="N57" s="68"/>
      <c r="O57" s="68"/>
      <c r="P57" s="68"/>
      <c r="Q57" s="68"/>
      <c r="R57" s="68"/>
      <c r="S57" s="14"/>
      <c r="T57" s="68"/>
      <c r="U57" s="68"/>
      <c r="W57" s="77"/>
      <c r="X57" s="16"/>
      <c r="Y57" s="16"/>
      <c r="Z57" s="16"/>
      <c r="AA57" s="68"/>
      <c r="AD57" s="200"/>
      <c r="AE57" s="58"/>
      <c r="AF57" s="1"/>
      <c r="AJ57" s="1"/>
      <c r="AK57" s="1"/>
      <c r="AL57" s="1"/>
      <c r="AM57" s="56"/>
      <c r="AN57" s="1"/>
      <c r="AO57" s="5"/>
      <c r="AP57" s="1"/>
      <c r="AQ57" s="1"/>
      <c r="AR57" s="1"/>
      <c r="AS57" s="1"/>
      <c r="AT57" s="1"/>
      <c r="AU57" s="14"/>
    </row>
    <row r="58" spans="7:47" ht="15.6">
      <c r="G58" s="469"/>
      <c r="H58" s="469"/>
      <c r="I58" s="68"/>
      <c r="J58" s="68"/>
      <c r="K58" s="77"/>
      <c r="L58" s="77"/>
      <c r="M58" s="14"/>
      <c r="N58" s="68"/>
      <c r="O58" s="68"/>
      <c r="P58" s="68"/>
      <c r="Q58" s="68"/>
      <c r="R58" s="68"/>
      <c r="S58" s="14"/>
      <c r="T58" s="68"/>
      <c r="U58" s="68"/>
      <c r="W58" s="77"/>
      <c r="X58" s="16"/>
      <c r="Y58" s="16"/>
      <c r="Z58" s="16"/>
      <c r="AA58" s="68"/>
      <c r="AD58" s="200"/>
      <c r="AE58" s="58"/>
      <c r="AF58" s="1"/>
      <c r="AJ58" s="1"/>
      <c r="AK58" s="1"/>
      <c r="AL58" s="1"/>
      <c r="AM58" s="56"/>
      <c r="AN58" s="1"/>
      <c r="AO58" s="5"/>
      <c r="AP58" s="1"/>
      <c r="AQ58" s="1"/>
      <c r="AR58" s="1"/>
      <c r="AS58" s="1"/>
      <c r="AT58" s="1"/>
      <c r="AU58" s="14"/>
    </row>
    <row r="59" spans="7:47" ht="15.6">
      <c r="G59" s="469"/>
      <c r="H59" s="469"/>
      <c r="I59" s="68"/>
      <c r="J59" s="68"/>
      <c r="K59" s="77"/>
      <c r="L59" s="77"/>
      <c r="M59" s="14"/>
      <c r="N59" s="68"/>
      <c r="O59" s="68"/>
      <c r="P59" s="68"/>
      <c r="Q59" s="68"/>
      <c r="R59" s="68"/>
      <c r="S59" s="14"/>
      <c r="T59" s="68"/>
      <c r="U59" s="68"/>
      <c r="W59" s="77"/>
      <c r="X59" s="16"/>
      <c r="Y59" s="16"/>
      <c r="Z59" s="16"/>
      <c r="AA59" s="68"/>
      <c r="AD59" s="200"/>
      <c r="AE59" s="58"/>
      <c r="AF59" s="1"/>
      <c r="AJ59" s="1"/>
      <c r="AK59" s="1"/>
      <c r="AL59" s="1"/>
      <c r="AM59" s="56"/>
      <c r="AN59" s="1"/>
      <c r="AO59" s="5"/>
      <c r="AP59" s="1"/>
      <c r="AQ59" s="1"/>
      <c r="AR59" s="1"/>
      <c r="AS59" s="1"/>
      <c r="AT59" s="1"/>
      <c r="AU59" s="14"/>
    </row>
    <row r="60" spans="7:47" ht="15.6">
      <c r="G60" s="469"/>
      <c r="H60" s="469"/>
      <c r="I60" s="68"/>
      <c r="J60" s="68"/>
      <c r="K60" s="77"/>
      <c r="L60" s="77"/>
      <c r="M60" s="14"/>
      <c r="N60" s="68"/>
      <c r="O60" s="68"/>
      <c r="P60" s="68"/>
      <c r="Q60" s="68"/>
      <c r="R60" s="68"/>
      <c r="S60" s="14"/>
      <c r="T60" s="68"/>
      <c r="U60" s="68"/>
      <c r="W60" s="77"/>
      <c r="X60" s="16"/>
      <c r="Y60" s="16"/>
      <c r="Z60" s="16"/>
      <c r="AA60" s="68"/>
      <c r="AD60" s="200"/>
      <c r="AE60" s="58"/>
      <c r="AF60" s="1"/>
      <c r="AJ60" s="1"/>
      <c r="AK60" s="1"/>
      <c r="AL60" s="1"/>
      <c r="AM60" s="56"/>
      <c r="AN60" s="1"/>
      <c r="AO60" s="5"/>
      <c r="AP60" s="1"/>
      <c r="AQ60" s="1"/>
      <c r="AR60" s="1"/>
      <c r="AS60" s="1"/>
      <c r="AT60" s="1"/>
      <c r="AU60" s="14"/>
    </row>
    <row r="61" spans="7:47" ht="15.6">
      <c r="G61" s="469"/>
      <c r="H61" s="469"/>
      <c r="I61" s="68"/>
      <c r="J61" s="68"/>
      <c r="K61" s="77"/>
      <c r="L61" s="77"/>
      <c r="M61" s="14"/>
      <c r="N61" s="68"/>
      <c r="O61" s="68"/>
      <c r="P61" s="68"/>
      <c r="Q61" s="68"/>
      <c r="R61" s="68"/>
      <c r="S61" s="14"/>
      <c r="T61" s="68"/>
      <c r="U61" s="68"/>
      <c r="W61" s="77"/>
      <c r="X61" s="16"/>
      <c r="Y61" s="16"/>
      <c r="Z61" s="16"/>
      <c r="AA61" s="68"/>
      <c r="AD61" s="200"/>
      <c r="AE61" s="58"/>
      <c r="AF61" s="1"/>
      <c r="AJ61" s="1"/>
      <c r="AK61" s="1"/>
      <c r="AL61" s="1"/>
      <c r="AM61" s="56"/>
      <c r="AN61" s="1"/>
      <c r="AO61" s="5"/>
      <c r="AP61" s="1"/>
      <c r="AQ61" s="1"/>
      <c r="AR61" s="1"/>
      <c r="AS61" s="1"/>
      <c r="AT61" s="1"/>
      <c r="AU61" s="14"/>
    </row>
    <row r="62" spans="7:47" ht="15.6">
      <c r="G62" s="469"/>
      <c r="H62" s="469"/>
      <c r="I62" s="68"/>
      <c r="J62" s="68"/>
      <c r="K62" s="77"/>
      <c r="L62" s="77"/>
      <c r="M62" s="14"/>
      <c r="N62" s="68"/>
      <c r="O62" s="68"/>
      <c r="P62" s="68"/>
      <c r="Q62" s="68"/>
      <c r="R62" s="68"/>
      <c r="S62" s="14"/>
      <c r="T62" s="68"/>
      <c r="U62" s="68"/>
      <c r="W62" s="77"/>
      <c r="X62" s="16"/>
      <c r="Y62" s="16"/>
      <c r="Z62" s="16"/>
      <c r="AA62" s="68"/>
      <c r="AD62" s="200"/>
      <c r="AE62" s="58"/>
      <c r="AF62" s="1"/>
      <c r="AJ62" s="1"/>
      <c r="AK62" s="1"/>
      <c r="AL62" s="1"/>
      <c r="AM62" s="56"/>
      <c r="AN62" s="1"/>
      <c r="AO62" s="5"/>
      <c r="AP62" s="1"/>
      <c r="AQ62" s="1"/>
      <c r="AR62" s="1"/>
      <c r="AS62" s="1"/>
      <c r="AT62" s="1"/>
      <c r="AU62" s="14"/>
    </row>
    <row r="63" spans="7:47" ht="15.6">
      <c r="G63" s="469"/>
      <c r="H63" s="469"/>
      <c r="I63" s="68"/>
      <c r="J63" s="68"/>
      <c r="K63" s="77"/>
      <c r="L63" s="77"/>
      <c r="M63" s="14"/>
      <c r="N63" s="68"/>
      <c r="O63" s="68"/>
      <c r="P63" s="68"/>
      <c r="Q63" s="68"/>
      <c r="R63" s="68"/>
      <c r="S63" s="14"/>
      <c r="T63" s="68"/>
      <c r="U63" s="68"/>
      <c r="W63" s="77"/>
      <c r="X63" s="16"/>
      <c r="Y63" s="16"/>
      <c r="Z63" s="16"/>
      <c r="AA63" s="68"/>
      <c r="AD63" s="200"/>
      <c r="AE63" s="58"/>
      <c r="AF63" s="1"/>
      <c r="AJ63" s="1"/>
      <c r="AK63" s="1"/>
      <c r="AL63" s="1"/>
      <c r="AM63" s="56"/>
      <c r="AN63" s="1"/>
      <c r="AO63" s="5"/>
      <c r="AP63" s="1"/>
      <c r="AQ63" s="1"/>
      <c r="AR63" s="1"/>
      <c r="AS63" s="1"/>
      <c r="AT63" s="1"/>
      <c r="AU63" s="14"/>
    </row>
    <row r="64" spans="7:47" ht="15.6">
      <c r="G64" s="469"/>
      <c r="H64" s="469"/>
      <c r="I64" s="68"/>
      <c r="J64" s="68"/>
      <c r="K64" s="77"/>
      <c r="L64" s="77"/>
      <c r="M64" s="14"/>
      <c r="N64" s="68"/>
      <c r="O64" s="68"/>
      <c r="P64" s="68"/>
      <c r="Q64" s="68"/>
      <c r="R64" s="68"/>
      <c r="S64" s="14"/>
      <c r="T64" s="68"/>
      <c r="U64" s="68"/>
      <c r="W64" s="77"/>
      <c r="X64" s="16"/>
      <c r="Y64" s="16"/>
      <c r="Z64" s="16"/>
      <c r="AA64" s="68"/>
      <c r="AD64" s="200"/>
      <c r="AE64" s="58"/>
      <c r="AF64" s="1"/>
      <c r="AJ64" s="1"/>
      <c r="AK64" s="1"/>
      <c r="AL64" s="1"/>
      <c r="AM64" s="56"/>
      <c r="AN64" s="1"/>
      <c r="AO64" s="5"/>
      <c r="AP64" s="1"/>
      <c r="AQ64" s="1"/>
      <c r="AR64" s="1"/>
      <c r="AS64" s="1"/>
      <c r="AT64" s="1"/>
      <c r="AU64" s="14"/>
    </row>
    <row r="65" spans="7:47" ht="15.6">
      <c r="G65" s="469"/>
      <c r="H65" s="469"/>
      <c r="I65" s="68"/>
      <c r="J65" s="68"/>
      <c r="K65" s="77"/>
      <c r="L65" s="77"/>
      <c r="M65" s="14"/>
      <c r="N65" s="68"/>
      <c r="O65" s="68"/>
      <c r="P65" s="68"/>
      <c r="Q65" s="68"/>
      <c r="R65" s="68"/>
      <c r="S65" s="14"/>
      <c r="T65" s="68"/>
      <c r="U65" s="68"/>
      <c r="W65" s="77"/>
      <c r="X65" s="16"/>
      <c r="Y65" s="16"/>
      <c r="Z65" s="16"/>
      <c r="AA65" s="68"/>
      <c r="AD65" s="200"/>
      <c r="AE65" s="58"/>
      <c r="AF65" s="1"/>
      <c r="AJ65" s="1"/>
      <c r="AK65" s="1"/>
      <c r="AL65" s="1"/>
      <c r="AM65" s="56"/>
      <c r="AN65" s="1"/>
      <c r="AO65" s="5"/>
      <c r="AP65" s="1"/>
      <c r="AQ65" s="1"/>
      <c r="AR65" s="1"/>
      <c r="AS65" s="1"/>
      <c r="AT65" s="1"/>
      <c r="AU65" s="14"/>
    </row>
    <row r="66" spans="7:47" ht="15.6">
      <c r="G66" s="469"/>
      <c r="H66" s="469"/>
      <c r="I66" s="68"/>
      <c r="J66" s="68"/>
      <c r="K66" s="77"/>
      <c r="L66" s="77"/>
      <c r="M66" s="14"/>
      <c r="N66" s="68"/>
      <c r="O66" s="68"/>
      <c r="P66" s="68"/>
      <c r="Q66" s="68"/>
      <c r="R66" s="68"/>
      <c r="S66" s="14"/>
      <c r="T66" s="68"/>
      <c r="U66" s="68"/>
      <c r="W66" s="77"/>
      <c r="X66" s="16"/>
      <c r="Y66" s="16"/>
      <c r="Z66" s="16"/>
      <c r="AA66" s="68"/>
      <c r="AD66" s="200"/>
      <c r="AE66" s="58"/>
      <c r="AF66" s="1"/>
      <c r="AJ66" s="1"/>
      <c r="AK66" s="1"/>
      <c r="AL66" s="1"/>
      <c r="AM66" s="56"/>
      <c r="AN66" s="1"/>
      <c r="AO66" s="5"/>
      <c r="AP66" s="1"/>
      <c r="AQ66" s="1"/>
      <c r="AR66" s="1"/>
      <c r="AS66" s="1"/>
      <c r="AT66" s="1"/>
      <c r="AU66" s="14"/>
    </row>
    <row r="67" spans="7:47" ht="15.6">
      <c r="G67" s="469"/>
      <c r="H67" s="469"/>
      <c r="I67" s="68"/>
      <c r="J67" s="68"/>
      <c r="K67" s="77"/>
      <c r="L67" s="77"/>
      <c r="M67" s="14"/>
      <c r="N67" s="68"/>
      <c r="O67" s="68"/>
      <c r="P67" s="68"/>
      <c r="Q67" s="68"/>
      <c r="R67" s="68"/>
      <c r="S67" s="14"/>
      <c r="T67" s="68"/>
      <c r="U67" s="68"/>
      <c r="W67" s="77"/>
      <c r="X67" s="16"/>
      <c r="Y67" s="16"/>
      <c r="Z67" s="16"/>
      <c r="AA67" s="68"/>
      <c r="AD67" s="200"/>
      <c r="AE67" s="58"/>
      <c r="AF67" s="1"/>
      <c r="AJ67" s="1"/>
      <c r="AK67" s="1"/>
      <c r="AL67" s="1"/>
      <c r="AM67" s="56"/>
      <c r="AN67" s="1"/>
      <c r="AO67" s="5"/>
      <c r="AP67" s="1"/>
      <c r="AQ67" s="1"/>
      <c r="AR67" s="1"/>
      <c r="AS67" s="1"/>
      <c r="AT67" s="1"/>
      <c r="AU67" s="14"/>
    </row>
    <row r="68" spans="7:47" ht="15.6">
      <c r="G68" s="469"/>
      <c r="H68" s="469"/>
      <c r="I68" s="68"/>
      <c r="J68" s="68"/>
      <c r="K68" s="77"/>
      <c r="L68" s="77"/>
      <c r="M68" s="14"/>
      <c r="N68" s="68"/>
      <c r="O68" s="68"/>
      <c r="P68" s="68"/>
      <c r="Q68" s="68"/>
      <c r="R68" s="68"/>
      <c r="S68" s="14"/>
      <c r="T68" s="68"/>
      <c r="U68" s="68"/>
      <c r="V68" s="68"/>
      <c r="W68" s="77"/>
      <c r="X68" s="77"/>
      <c r="Y68" s="77"/>
      <c r="Z68" s="77"/>
      <c r="AA68" s="68"/>
      <c r="AB68" s="77"/>
      <c r="AC68" s="77"/>
      <c r="AD68" s="77"/>
      <c r="AE68" s="14"/>
      <c r="AF68" s="14"/>
      <c r="AG68" s="77"/>
      <c r="AH68" s="68"/>
      <c r="AI68" s="77"/>
      <c r="AJ68" s="14"/>
      <c r="AK68" s="14"/>
      <c r="AL68" s="14"/>
      <c r="AM68" s="56"/>
      <c r="AN68" s="1"/>
      <c r="AO68" s="5"/>
      <c r="AP68" s="14"/>
      <c r="AQ68" s="14"/>
      <c r="AR68" s="14"/>
      <c r="AS68" s="14"/>
      <c r="AT68" s="14"/>
      <c r="AU68" s="14"/>
    </row>
    <row r="69" spans="7:47" ht="15.6">
      <c r="G69" s="469"/>
      <c r="H69" s="469"/>
      <c r="I69" s="68"/>
      <c r="J69" s="68"/>
      <c r="K69" s="77"/>
      <c r="L69" s="77"/>
      <c r="M69" s="14"/>
      <c r="N69" s="68"/>
      <c r="O69" s="68"/>
      <c r="P69" s="68"/>
      <c r="Q69" s="68"/>
      <c r="R69" s="68"/>
      <c r="S69" s="14"/>
      <c r="T69" s="68"/>
      <c r="U69" s="68"/>
      <c r="V69" s="68"/>
      <c r="W69" s="77"/>
      <c r="X69" s="77"/>
      <c r="Y69" s="77"/>
      <c r="Z69" s="77"/>
      <c r="AA69" s="68"/>
      <c r="AB69" s="77"/>
      <c r="AC69" s="77"/>
      <c r="AD69" s="77"/>
      <c r="AE69" s="14"/>
      <c r="AF69" s="14"/>
      <c r="AG69" s="77"/>
      <c r="AH69" s="68"/>
      <c r="AI69" s="77"/>
      <c r="AJ69" s="14"/>
      <c r="AK69" s="14"/>
      <c r="AL69" s="14"/>
      <c r="AM69" s="56"/>
      <c r="AN69" s="1"/>
      <c r="AO69" s="5"/>
      <c r="AP69" s="14"/>
      <c r="AQ69" s="14"/>
      <c r="AR69" s="14"/>
      <c r="AS69" s="14"/>
      <c r="AT69" s="14"/>
      <c r="AU69" s="14"/>
    </row>
    <row r="70" spans="7:47" ht="15.6">
      <c r="G70" s="469"/>
      <c r="H70" s="469"/>
      <c r="I70" s="68"/>
      <c r="J70" s="68"/>
      <c r="K70" s="77"/>
      <c r="L70" s="77"/>
      <c r="M70" s="14"/>
      <c r="N70" s="68"/>
      <c r="O70" s="68"/>
      <c r="P70" s="68"/>
      <c r="Q70" s="68"/>
      <c r="R70" s="68"/>
      <c r="S70" s="14"/>
      <c r="T70" s="68"/>
      <c r="U70" s="68"/>
      <c r="V70" s="68"/>
      <c r="W70" s="77"/>
      <c r="X70" s="77"/>
      <c r="Y70" s="77"/>
      <c r="Z70" s="77"/>
      <c r="AA70" s="68"/>
      <c r="AB70" s="77"/>
      <c r="AC70" s="77"/>
      <c r="AD70" s="77"/>
      <c r="AE70" s="14"/>
      <c r="AF70" s="14"/>
      <c r="AG70" s="77"/>
      <c r="AH70" s="68"/>
      <c r="AI70" s="77"/>
      <c r="AJ70" s="14"/>
      <c r="AK70" s="14"/>
      <c r="AL70" s="14"/>
      <c r="AM70" s="56"/>
      <c r="AN70" s="1"/>
      <c r="AO70" s="5"/>
      <c r="AP70" s="14"/>
      <c r="AQ70" s="14"/>
      <c r="AR70" s="14"/>
      <c r="AS70" s="14"/>
      <c r="AT70" s="14"/>
      <c r="AU70" s="14"/>
    </row>
    <row r="71" spans="7:47" ht="15.6">
      <c r="G71" s="469"/>
      <c r="H71" s="469"/>
      <c r="I71" s="68"/>
      <c r="J71" s="68"/>
      <c r="K71" s="77"/>
      <c r="L71" s="77"/>
      <c r="M71" s="14"/>
      <c r="N71" s="68"/>
      <c r="O71" s="68"/>
      <c r="P71" s="68"/>
      <c r="Q71" s="68"/>
      <c r="R71" s="68"/>
      <c r="S71" s="14"/>
      <c r="T71" s="68"/>
      <c r="U71" s="68"/>
      <c r="V71" s="68"/>
      <c r="W71" s="77"/>
      <c r="X71" s="77"/>
      <c r="Y71" s="77"/>
      <c r="Z71" s="77"/>
      <c r="AA71" s="68"/>
      <c r="AB71" s="77"/>
      <c r="AC71" s="77"/>
      <c r="AD71" s="77"/>
      <c r="AE71" s="14"/>
      <c r="AF71" s="14"/>
      <c r="AG71" s="77"/>
      <c r="AH71" s="68"/>
      <c r="AI71" s="77"/>
      <c r="AJ71" s="14"/>
      <c r="AK71" s="14"/>
      <c r="AL71" s="14"/>
      <c r="AM71" s="56"/>
      <c r="AN71" s="1"/>
      <c r="AO71" s="5"/>
      <c r="AP71" s="14"/>
      <c r="AQ71" s="14"/>
      <c r="AR71" s="14"/>
      <c r="AS71" s="14"/>
      <c r="AT71" s="14"/>
      <c r="AU71" s="14"/>
    </row>
    <row r="72" spans="7:47" ht="15.6">
      <c r="G72" s="469"/>
      <c r="H72" s="469"/>
      <c r="I72" s="68"/>
      <c r="J72" s="68"/>
      <c r="K72" s="77"/>
      <c r="L72" s="77"/>
      <c r="M72" s="14"/>
      <c r="N72" s="68"/>
      <c r="O72" s="68"/>
      <c r="P72" s="68"/>
      <c r="Q72" s="68"/>
      <c r="R72" s="68"/>
      <c r="S72" s="14"/>
      <c r="T72" s="68"/>
      <c r="U72" s="68"/>
      <c r="V72" s="68"/>
      <c r="W72" s="77"/>
      <c r="X72" s="77"/>
      <c r="Y72" s="77"/>
      <c r="Z72" s="77"/>
      <c r="AA72" s="68"/>
      <c r="AB72" s="77"/>
      <c r="AC72" s="77"/>
      <c r="AD72" s="77"/>
      <c r="AE72" s="14"/>
      <c r="AF72" s="14"/>
      <c r="AG72" s="77"/>
      <c r="AH72" s="68"/>
      <c r="AI72" s="77"/>
      <c r="AJ72" s="14"/>
      <c r="AK72" s="14"/>
      <c r="AL72" s="14"/>
      <c r="AM72" s="56"/>
      <c r="AN72" s="1"/>
      <c r="AO72" s="5"/>
      <c r="AP72" s="14"/>
      <c r="AQ72" s="14"/>
      <c r="AR72" s="14"/>
      <c r="AS72" s="14"/>
      <c r="AT72" s="14"/>
      <c r="AU72" s="14"/>
    </row>
    <row r="73" spans="7:47" ht="15.6">
      <c r="G73" s="469"/>
      <c r="H73" s="469"/>
      <c r="I73" s="68"/>
      <c r="J73" s="68"/>
      <c r="K73" s="77"/>
      <c r="L73" s="77"/>
      <c r="M73" s="14"/>
      <c r="N73" s="68"/>
      <c r="O73" s="68"/>
      <c r="P73" s="68"/>
      <c r="Q73" s="68"/>
      <c r="R73" s="68"/>
      <c r="S73" s="14"/>
      <c r="T73" s="68"/>
      <c r="U73" s="68"/>
      <c r="V73" s="68"/>
      <c r="W73" s="77"/>
      <c r="X73" s="77"/>
      <c r="Y73" s="77"/>
      <c r="Z73" s="77"/>
      <c r="AA73" s="68"/>
      <c r="AB73" s="77"/>
      <c r="AC73" s="77"/>
      <c r="AD73" s="77"/>
      <c r="AE73" s="14"/>
      <c r="AF73" s="14"/>
      <c r="AG73" s="77"/>
      <c r="AH73" s="68"/>
      <c r="AI73" s="77"/>
      <c r="AJ73" s="14"/>
      <c r="AK73" s="14"/>
      <c r="AL73" s="14"/>
      <c r="AM73" s="56"/>
      <c r="AN73" s="1"/>
      <c r="AO73" s="5"/>
      <c r="AP73" s="14"/>
      <c r="AQ73" s="14"/>
      <c r="AR73" s="14"/>
      <c r="AS73" s="14"/>
      <c r="AT73" s="14"/>
      <c r="AU73" s="14"/>
    </row>
    <row r="74" spans="7:47" ht="15.6">
      <c r="G74" s="469"/>
      <c r="H74" s="469"/>
      <c r="I74" s="68"/>
      <c r="J74" s="68"/>
      <c r="K74" s="77"/>
      <c r="L74" s="77"/>
      <c r="M74" s="14"/>
      <c r="N74" s="68"/>
      <c r="O74" s="68"/>
      <c r="P74" s="68"/>
      <c r="Q74" s="68"/>
      <c r="R74" s="68"/>
      <c r="S74" s="14"/>
      <c r="T74" s="68"/>
      <c r="U74" s="68"/>
      <c r="V74" s="68"/>
      <c r="W74" s="77"/>
      <c r="X74" s="77"/>
      <c r="Y74" s="77"/>
      <c r="Z74" s="77"/>
      <c r="AA74" s="68"/>
      <c r="AB74" s="77"/>
      <c r="AC74" s="77"/>
      <c r="AD74" s="77"/>
      <c r="AE74" s="14"/>
      <c r="AF74" s="14"/>
      <c r="AG74" s="77"/>
      <c r="AH74" s="68"/>
      <c r="AI74" s="77"/>
      <c r="AJ74" s="14"/>
      <c r="AK74" s="14"/>
      <c r="AL74" s="14"/>
      <c r="AM74" s="56"/>
      <c r="AN74" s="1"/>
      <c r="AO74" s="5"/>
      <c r="AP74" s="14"/>
      <c r="AQ74" s="14"/>
      <c r="AR74" s="14"/>
      <c r="AS74" s="14"/>
      <c r="AT74" s="14"/>
      <c r="AU74" s="14"/>
    </row>
    <row r="75" spans="7:47" ht="15.6">
      <c r="G75" s="469"/>
      <c r="H75" s="469"/>
      <c r="I75" s="68"/>
      <c r="J75" s="68"/>
      <c r="K75" s="77"/>
      <c r="L75" s="77"/>
      <c r="M75" s="14"/>
      <c r="N75" s="68"/>
      <c r="O75" s="68"/>
      <c r="P75" s="68"/>
      <c r="Q75" s="68"/>
      <c r="R75" s="68"/>
      <c r="S75" s="14"/>
      <c r="T75" s="68"/>
      <c r="U75" s="68"/>
      <c r="V75" s="68"/>
      <c r="W75" s="77"/>
      <c r="X75" s="77"/>
      <c r="Y75" s="77"/>
      <c r="Z75" s="77"/>
      <c r="AA75" s="68"/>
      <c r="AB75" s="77"/>
      <c r="AC75" s="77"/>
      <c r="AD75" s="77"/>
      <c r="AE75" s="14"/>
      <c r="AF75" s="14"/>
      <c r="AG75" s="77"/>
      <c r="AH75" s="68"/>
      <c r="AI75" s="77"/>
      <c r="AJ75" s="14"/>
      <c r="AK75" s="14"/>
      <c r="AL75" s="14"/>
      <c r="AM75" s="56"/>
      <c r="AN75" s="1"/>
      <c r="AO75" s="5"/>
      <c r="AP75" s="14"/>
      <c r="AQ75" s="14"/>
      <c r="AR75" s="14"/>
      <c r="AS75" s="14"/>
      <c r="AT75" s="14"/>
      <c r="AU75" s="14"/>
    </row>
    <row r="76" spans="7:47" ht="15.6">
      <c r="G76" s="469"/>
      <c r="H76" s="469"/>
      <c r="I76" s="68"/>
      <c r="J76" s="68"/>
      <c r="K76" s="77"/>
      <c r="L76" s="77"/>
      <c r="M76" s="14"/>
      <c r="N76" s="68"/>
      <c r="O76" s="68"/>
      <c r="P76" s="68"/>
      <c r="Q76" s="68"/>
      <c r="R76" s="68"/>
      <c r="S76" s="14"/>
      <c r="T76" s="68"/>
      <c r="U76" s="68"/>
      <c r="V76" s="68"/>
      <c r="W76" s="77"/>
      <c r="X76" s="77"/>
      <c r="Y76" s="77"/>
      <c r="Z76" s="77"/>
      <c r="AA76" s="68"/>
      <c r="AB76" s="77"/>
      <c r="AC76" s="77"/>
      <c r="AD76" s="77"/>
      <c r="AE76" s="14"/>
      <c r="AF76" s="14"/>
      <c r="AG76" s="77"/>
      <c r="AH76" s="68"/>
      <c r="AI76" s="77"/>
      <c r="AJ76" s="14"/>
      <c r="AK76" s="14"/>
      <c r="AL76" s="14"/>
      <c r="AM76" s="56"/>
      <c r="AN76" s="1"/>
      <c r="AO76" s="5"/>
      <c r="AP76" s="14"/>
      <c r="AQ76" s="14"/>
      <c r="AR76" s="14"/>
      <c r="AS76" s="14"/>
      <c r="AT76" s="14"/>
      <c r="AU76" s="14"/>
    </row>
    <row r="77" spans="7:47" ht="15.6">
      <c r="G77" s="469"/>
      <c r="H77" s="469"/>
      <c r="I77" s="68"/>
      <c r="J77" s="68"/>
      <c r="K77" s="77"/>
      <c r="L77" s="77"/>
      <c r="M77" s="14"/>
      <c r="N77" s="68"/>
      <c r="O77" s="68"/>
      <c r="P77" s="68"/>
      <c r="Q77" s="68"/>
      <c r="R77" s="68"/>
      <c r="S77" s="14"/>
      <c r="T77" s="68"/>
      <c r="U77" s="68"/>
      <c r="V77" s="68"/>
      <c r="W77" s="77"/>
      <c r="X77" s="77"/>
      <c r="Y77" s="77"/>
      <c r="Z77" s="77"/>
      <c r="AA77" s="68"/>
      <c r="AB77" s="77"/>
      <c r="AC77" s="77"/>
      <c r="AD77" s="77"/>
      <c r="AE77" s="14"/>
      <c r="AF77" s="14"/>
      <c r="AG77" s="77"/>
      <c r="AH77" s="68"/>
      <c r="AI77" s="77"/>
      <c r="AJ77" s="14"/>
      <c r="AK77" s="14"/>
      <c r="AL77" s="14"/>
      <c r="AM77" s="56"/>
      <c r="AN77" s="1"/>
      <c r="AO77" s="5"/>
      <c r="AP77" s="14"/>
      <c r="AQ77" s="14"/>
      <c r="AR77" s="14"/>
      <c r="AS77" s="14"/>
      <c r="AT77" s="14"/>
      <c r="AU77" s="14"/>
    </row>
    <row r="78" spans="7:47" ht="15.6">
      <c r="G78" s="469"/>
      <c r="H78" s="469"/>
      <c r="I78" s="68"/>
      <c r="J78" s="68"/>
      <c r="K78" s="77"/>
      <c r="L78" s="77"/>
      <c r="M78" s="14"/>
      <c r="N78" s="68"/>
      <c r="O78" s="68"/>
      <c r="P78" s="68"/>
      <c r="Q78" s="68"/>
      <c r="R78" s="68"/>
      <c r="S78" s="14"/>
      <c r="T78" s="68"/>
      <c r="U78" s="68"/>
      <c r="V78" s="68"/>
      <c r="W78" s="77"/>
      <c r="X78" s="77"/>
      <c r="Y78" s="77"/>
      <c r="Z78" s="77"/>
      <c r="AA78" s="68"/>
      <c r="AB78" s="77"/>
      <c r="AC78" s="77"/>
      <c r="AD78" s="77"/>
      <c r="AE78" s="14"/>
      <c r="AF78" s="14"/>
      <c r="AG78" s="77"/>
      <c r="AH78" s="68"/>
      <c r="AI78" s="77"/>
      <c r="AJ78" s="14"/>
      <c r="AK78" s="14"/>
      <c r="AL78" s="14"/>
      <c r="AM78" s="56"/>
      <c r="AN78" s="1"/>
      <c r="AO78" s="5"/>
      <c r="AP78" s="14"/>
      <c r="AQ78" s="14"/>
      <c r="AR78" s="14"/>
      <c r="AS78" s="14"/>
      <c r="AT78" s="14"/>
      <c r="AU78" s="14"/>
    </row>
    <row r="79" spans="7:47" ht="15.6">
      <c r="G79" s="469"/>
      <c r="H79" s="469"/>
      <c r="I79" s="68"/>
      <c r="J79" s="68"/>
      <c r="K79" s="77"/>
      <c r="L79" s="77"/>
      <c r="M79" s="14"/>
      <c r="N79" s="68"/>
      <c r="O79" s="68"/>
      <c r="P79" s="68"/>
      <c r="Q79" s="68"/>
      <c r="R79" s="68"/>
      <c r="S79" s="14"/>
      <c r="T79" s="68"/>
      <c r="U79" s="68"/>
      <c r="V79" s="68"/>
      <c r="W79" s="77"/>
      <c r="X79" s="77"/>
      <c r="Y79" s="77"/>
      <c r="Z79" s="77"/>
      <c r="AA79" s="68"/>
      <c r="AB79" s="77"/>
      <c r="AC79" s="77"/>
      <c r="AD79" s="77"/>
      <c r="AE79" s="14"/>
      <c r="AF79" s="14"/>
      <c r="AG79" s="77"/>
      <c r="AH79" s="68"/>
      <c r="AI79" s="77"/>
      <c r="AJ79" s="14"/>
      <c r="AK79" s="14"/>
      <c r="AL79" s="14"/>
      <c r="AM79" s="56"/>
      <c r="AN79" s="1"/>
      <c r="AO79" s="5"/>
      <c r="AP79" s="14"/>
      <c r="AQ79" s="14"/>
      <c r="AR79" s="14"/>
      <c r="AS79" s="14"/>
      <c r="AT79" s="14"/>
      <c r="AU79" s="14"/>
    </row>
    <row r="80" spans="7:47" ht="15.6">
      <c r="G80" s="469"/>
      <c r="H80" s="469"/>
      <c r="I80" s="68"/>
      <c r="J80" s="68"/>
      <c r="K80" s="77"/>
      <c r="L80" s="77"/>
      <c r="M80" s="14"/>
      <c r="N80" s="68"/>
      <c r="O80" s="68"/>
      <c r="P80" s="68"/>
      <c r="Q80" s="68"/>
      <c r="R80" s="68"/>
      <c r="S80" s="14"/>
      <c r="T80" s="68"/>
      <c r="U80" s="68"/>
      <c r="V80" s="68"/>
      <c r="W80" s="77"/>
      <c r="X80" s="77"/>
      <c r="Y80" s="77"/>
      <c r="Z80" s="77"/>
      <c r="AA80" s="68"/>
      <c r="AB80" s="77"/>
      <c r="AC80" s="77"/>
      <c r="AD80" s="77"/>
      <c r="AE80" s="14"/>
      <c r="AF80" s="14"/>
      <c r="AG80" s="77"/>
      <c r="AH80" s="68"/>
      <c r="AI80" s="77"/>
      <c r="AJ80" s="14"/>
      <c r="AK80" s="14"/>
      <c r="AL80" s="14"/>
      <c r="AM80" s="56"/>
      <c r="AN80" s="1"/>
      <c r="AO80" s="5"/>
      <c r="AP80" s="14"/>
      <c r="AQ80" s="14"/>
      <c r="AR80" s="14"/>
      <c r="AS80" s="14"/>
      <c r="AT80" s="14"/>
      <c r="AU80" s="14"/>
    </row>
    <row r="81" spans="7:47" ht="15.6">
      <c r="G81" s="469"/>
      <c r="H81" s="469"/>
      <c r="I81" s="68"/>
      <c r="J81" s="68"/>
      <c r="K81" s="77"/>
      <c r="L81" s="77"/>
      <c r="M81" s="14"/>
      <c r="N81" s="68"/>
      <c r="O81" s="68"/>
      <c r="P81" s="68"/>
      <c r="Q81" s="68"/>
      <c r="R81" s="68"/>
      <c r="S81" s="14"/>
      <c r="T81" s="68"/>
      <c r="U81" s="68"/>
      <c r="V81" s="68"/>
      <c r="W81" s="77"/>
      <c r="X81" s="77"/>
      <c r="Y81" s="77"/>
      <c r="Z81" s="77"/>
      <c r="AA81" s="68"/>
      <c r="AB81" s="77"/>
      <c r="AC81" s="77"/>
      <c r="AD81" s="77"/>
      <c r="AE81" s="14"/>
      <c r="AF81" s="14"/>
      <c r="AG81" s="77"/>
      <c r="AH81" s="68"/>
      <c r="AI81" s="77"/>
      <c r="AJ81" s="14"/>
      <c r="AK81" s="14"/>
      <c r="AL81" s="14"/>
      <c r="AM81" s="56"/>
      <c r="AN81" s="1"/>
      <c r="AO81" s="5"/>
      <c r="AP81" s="14"/>
      <c r="AQ81" s="14"/>
      <c r="AR81" s="14"/>
      <c r="AS81" s="14"/>
      <c r="AT81" s="14"/>
      <c r="AU81" s="14"/>
    </row>
    <row r="82" spans="7:47" ht="15.6">
      <c r="G82" s="469"/>
      <c r="H82" s="469"/>
      <c r="I82" s="68"/>
      <c r="J82" s="68"/>
      <c r="K82" s="77"/>
      <c r="L82" s="77"/>
      <c r="M82" s="14"/>
      <c r="N82" s="68"/>
      <c r="O82" s="68"/>
      <c r="P82" s="68"/>
      <c r="Q82" s="68"/>
      <c r="R82" s="68"/>
      <c r="S82" s="14"/>
      <c r="T82" s="68"/>
      <c r="U82" s="68"/>
      <c r="V82" s="68"/>
      <c r="W82" s="77"/>
      <c r="X82" s="77"/>
      <c r="Y82" s="77"/>
      <c r="Z82" s="77"/>
      <c r="AA82" s="68"/>
      <c r="AB82" s="77"/>
      <c r="AC82" s="77"/>
      <c r="AD82" s="77"/>
      <c r="AE82" s="14"/>
      <c r="AF82" s="14"/>
      <c r="AG82" s="77"/>
      <c r="AH82" s="68"/>
      <c r="AI82" s="77"/>
      <c r="AJ82" s="14"/>
      <c r="AK82" s="14"/>
      <c r="AL82" s="14"/>
      <c r="AM82" s="56"/>
      <c r="AN82" s="1"/>
      <c r="AO82" s="5"/>
      <c r="AP82" s="14"/>
      <c r="AQ82" s="14"/>
      <c r="AR82" s="14"/>
      <c r="AS82" s="14"/>
      <c r="AT82" s="14"/>
      <c r="AU82" s="14"/>
    </row>
    <row r="83" spans="7:47" ht="15.6">
      <c r="G83" s="469"/>
      <c r="H83" s="469"/>
      <c r="I83" s="68"/>
      <c r="J83" s="68"/>
      <c r="K83" s="77"/>
      <c r="L83" s="77"/>
      <c r="M83" s="14"/>
      <c r="N83" s="68"/>
      <c r="O83" s="68"/>
      <c r="P83" s="68"/>
      <c r="Q83" s="68"/>
      <c r="R83" s="68"/>
      <c r="S83" s="14"/>
      <c r="T83" s="68"/>
      <c r="U83" s="68"/>
      <c r="V83" s="68"/>
      <c r="W83" s="77"/>
      <c r="X83" s="77"/>
      <c r="Y83" s="77"/>
      <c r="Z83" s="77"/>
      <c r="AA83" s="68"/>
      <c r="AB83" s="77"/>
      <c r="AC83" s="77"/>
      <c r="AD83" s="77"/>
      <c r="AE83" s="14"/>
      <c r="AF83" s="14"/>
      <c r="AG83" s="77"/>
      <c r="AH83" s="68"/>
      <c r="AI83" s="77"/>
      <c r="AJ83" s="14"/>
      <c r="AK83" s="14"/>
      <c r="AL83" s="14"/>
      <c r="AM83" s="56"/>
      <c r="AN83" s="1"/>
      <c r="AO83" s="5"/>
      <c r="AP83" s="14"/>
      <c r="AQ83" s="14"/>
      <c r="AR83" s="14"/>
      <c r="AS83" s="14"/>
      <c r="AT83" s="14"/>
      <c r="AU83" s="14"/>
    </row>
    <row r="84" spans="7:47" ht="15.6">
      <c r="G84" s="469"/>
      <c r="H84" s="469"/>
      <c r="I84" s="68"/>
      <c r="J84" s="68"/>
      <c r="K84" s="77"/>
      <c r="L84" s="77"/>
      <c r="M84" s="14"/>
      <c r="N84" s="68"/>
      <c r="O84" s="68"/>
      <c r="P84" s="68"/>
      <c r="Q84" s="68"/>
      <c r="R84" s="68"/>
      <c r="S84" s="14"/>
      <c r="T84" s="68"/>
      <c r="U84" s="68"/>
      <c r="V84" s="68"/>
      <c r="W84" s="77"/>
      <c r="X84" s="77"/>
      <c r="Y84" s="77"/>
      <c r="Z84" s="77"/>
      <c r="AA84" s="68"/>
      <c r="AB84" s="77"/>
      <c r="AC84" s="77"/>
      <c r="AD84" s="77"/>
      <c r="AE84" s="14"/>
      <c r="AF84" s="14"/>
      <c r="AG84" s="77"/>
      <c r="AH84" s="68"/>
      <c r="AI84" s="77"/>
      <c r="AJ84" s="14"/>
      <c r="AK84" s="14"/>
      <c r="AL84" s="14"/>
      <c r="AM84" s="56"/>
      <c r="AN84" s="1"/>
      <c r="AO84" s="5"/>
      <c r="AP84" s="14"/>
      <c r="AQ84" s="14"/>
      <c r="AR84" s="14"/>
      <c r="AS84" s="14"/>
      <c r="AT84" s="14"/>
      <c r="AU84" s="14"/>
    </row>
    <row r="85" spans="7:47" ht="15.6">
      <c r="G85" s="469"/>
      <c r="H85" s="469"/>
      <c r="I85" s="68"/>
      <c r="J85" s="68"/>
      <c r="K85" s="77"/>
      <c r="L85" s="77"/>
      <c r="M85" s="14"/>
      <c r="N85" s="68"/>
      <c r="O85" s="68"/>
      <c r="P85" s="68"/>
      <c r="Q85" s="68"/>
      <c r="R85" s="68"/>
      <c r="S85" s="14"/>
      <c r="T85" s="68"/>
      <c r="U85" s="68"/>
      <c r="V85" s="68"/>
      <c r="W85" s="77"/>
      <c r="X85" s="77"/>
      <c r="Y85" s="77"/>
      <c r="Z85" s="77"/>
      <c r="AA85" s="68"/>
      <c r="AB85" s="77"/>
      <c r="AC85" s="77"/>
      <c r="AD85" s="77"/>
      <c r="AE85" s="14"/>
      <c r="AF85" s="14"/>
      <c r="AG85" s="77"/>
      <c r="AH85" s="68"/>
      <c r="AI85" s="77"/>
      <c r="AJ85" s="14"/>
      <c r="AK85" s="14"/>
      <c r="AL85" s="14"/>
      <c r="AM85" s="56"/>
      <c r="AN85" s="1"/>
      <c r="AO85" s="5"/>
      <c r="AP85" s="14"/>
      <c r="AQ85" s="14"/>
      <c r="AR85" s="14"/>
      <c r="AS85" s="14"/>
      <c r="AT85" s="14"/>
      <c r="AU85" s="14"/>
    </row>
    <row r="86" spans="7:47" ht="15.6">
      <c r="G86" s="469"/>
      <c r="H86" s="469"/>
      <c r="I86" s="68"/>
      <c r="J86" s="68"/>
      <c r="K86" s="77"/>
      <c r="L86" s="77"/>
      <c r="M86" s="14"/>
      <c r="N86" s="68"/>
      <c r="O86" s="68"/>
      <c r="P86" s="68"/>
      <c r="Q86" s="68"/>
      <c r="R86" s="68"/>
      <c r="S86" s="14"/>
      <c r="T86" s="68"/>
      <c r="U86" s="68"/>
      <c r="V86" s="68"/>
      <c r="W86" s="77"/>
      <c r="X86" s="77"/>
      <c r="Y86" s="77"/>
      <c r="Z86" s="77"/>
      <c r="AA86" s="68"/>
      <c r="AB86" s="77"/>
      <c r="AC86" s="77"/>
      <c r="AD86" s="77"/>
      <c r="AE86" s="14"/>
      <c r="AF86" s="14"/>
      <c r="AG86" s="77"/>
      <c r="AH86" s="68"/>
      <c r="AI86" s="77"/>
      <c r="AJ86" s="14"/>
      <c r="AK86" s="14"/>
      <c r="AL86" s="14"/>
      <c r="AM86" s="56"/>
      <c r="AN86" s="1"/>
      <c r="AO86" s="5"/>
      <c r="AP86" s="14"/>
      <c r="AQ86" s="14"/>
      <c r="AR86" s="14"/>
      <c r="AS86" s="14"/>
      <c r="AT86" s="14"/>
      <c r="AU86" s="14"/>
    </row>
    <row r="87" spans="7:47" ht="15.6">
      <c r="G87" s="469"/>
      <c r="H87" s="469"/>
      <c r="I87" s="68"/>
      <c r="J87" s="68"/>
      <c r="K87" s="77"/>
      <c r="L87" s="77"/>
      <c r="M87" s="14"/>
      <c r="N87" s="68"/>
      <c r="O87" s="68"/>
      <c r="P87" s="68"/>
      <c r="Q87" s="68"/>
      <c r="R87" s="68"/>
      <c r="S87" s="14"/>
      <c r="T87" s="68"/>
      <c r="U87" s="68"/>
      <c r="V87" s="68"/>
      <c r="W87" s="77"/>
      <c r="X87" s="77"/>
      <c r="Y87" s="77"/>
      <c r="Z87" s="77"/>
      <c r="AA87" s="68"/>
      <c r="AB87" s="77"/>
      <c r="AC87" s="77"/>
      <c r="AD87" s="77"/>
      <c r="AE87" s="14"/>
      <c r="AF87" s="14"/>
      <c r="AG87" s="77"/>
      <c r="AH87" s="68"/>
      <c r="AI87" s="77"/>
      <c r="AJ87" s="14"/>
      <c r="AK87" s="14"/>
      <c r="AL87" s="14"/>
      <c r="AM87" s="56"/>
      <c r="AN87" s="1"/>
      <c r="AO87" s="5"/>
      <c r="AP87" s="14"/>
      <c r="AQ87" s="14"/>
      <c r="AR87" s="14"/>
      <c r="AS87" s="14"/>
      <c r="AT87" s="14"/>
      <c r="AU87" s="14"/>
    </row>
    <row r="88" spans="7:47" ht="15.6">
      <c r="G88" s="469"/>
      <c r="H88" s="469"/>
      <c r="I88" s="68"/>
      <c r="J88" s="68"/>
      <c r="K88" s="77"/>
      <c r="L88" s="77"/>
      <c r="M88" s="14"/>
      <c r="N88" s="68"/>
      <c r="O88" s="68"/>
      <c r="P88" s="68"/>
      <c r="Q88" s="68"/>
      <c r="R88" s="68"/>
      <c r="S88" s="14"/>
      <c r="T88" s="68"/>
      <c r="U88" s="68"/>
      <c r="V88" s="68"/>
      <c r="W88" s="77"/>
      <c r="X88" s="77"/>
      <c r="Y88" s="77"/>
      <c r="Z88" s="77"/>
      <c r="AA88" s="68"/>
      <c r="AB88" s="77"/>
      <c r="AC88" s="77"/>
      <c r="AD88" s="77"/>
      <c r="AE88" s="14"/>
      <c r="AF88" s="14"/>
      <c r="AG88" s="77"/>
      <c r="AH88" s="68"/>
      <c r="AI88" s="77"/>
      <c r="AJ88" s="14"/>
      <c r="AK88" s="14"/>
      <c r="AL88" s="14"/>
      <c r="AM88" s="56"/>
      <c r="AN88" s="1"/>
      <c r="AO88" s="5"/>
      <c r="AP88" s="14"/>
      <c r="AQ88" s="14"/>
      <c r="AR88" s="14"/>
      <c r="AS88" s="14"/>
      <c r="AT88" s="14"/>
      <c r="AU88" s="14"/>
    </row>
    <row r="89" spans="7:47" ht="15.6">
      <c r="G89" s="469"/>
      <c r="H89" s="469"/>
      <c r="I89" s="68"/>
      <c r="J89" s="68"/>
      <c r="K89" s="77"/>
      <c r="L89" s="77"/>
      <c r="M89" s="14"/>
      <c r="N89" s="68"/>
      <c r="O89" s="68"/>
      <c r="P89" s="68"/>
      <c r="Q89" s="68"/>
      <c r="R89" s="68"/>
      <c r="S89" s="14"/>
      <c r="T89" s="68"/>
      <c r="U89" s="68"/>
      <c r="V89" s="68"/>
      <c r="W89" s="77"/>
      <c r="X89" s="77"/>
      <c r="Y89" s="77"/>
      <c r="Z89" s="77"/>
      <c r="AA89" s="68"/>
      <c r="AB89" s="77"/>
      <c r="AC89" s="77"/>
      <c r="AD89" s="77"/>
      <c r="AE89" s="14"/>
      <c r="AF89" s="14"/>
      <c r="AG89" s="77"/>
      <c r="AH89" s="68"/>
      <c r="AI89" s="77"/>
      <c r="AJ89" s="14"/>
      <c r="AK89" s="14"/>
      <c r="AL89" s="14"/>
      <c r="AM89" s="56"/>
      <c r="AN89" s="1"/>
      <c r="AO89" s="5"/>
      <c r="AP89" s="14"/>
      <c r="AQ89" s="14"/>
      <c r="AR89" s="14"/>
      <c r="AS89" s="14"/>
      <c r="AT89" s="14"/>
      <c r="AU89" s="14"/>
    </row>
    <row r="90" spans="7:47" ht="15.6">
      <c r="G90" s="469"/>
      <c r="H90" s="469"/>
      <c r="I90" s="68"/>
      <c r="J90" s="68"/>
      <c r="K90" s="77"/>
      <c r="L90" s="77"/>
      <c r="M90" s="14"/>
      <c r="N90" s="68"/>
      <c r="O90" s="68"/>
      <c r="P90" s="68"/>
      <c r="Q90" s="68"/>
      <c r="R90" s="68"/>
      <c r="S90" s="14"/>
      <c r="T90" s="68"/>
      <c r="U90" s="68"/>
      <c r="V90" s="68"/>
      <c r="W90" s="77"/>
      <c r="X90" s="77"/>
      <c r="Y90" s="77"/>
      <c r="Z90" s="77"/>
      <c r="AA90" s="68"/>
      <c r="AB90" s="77"/>
      <c r="AC90" s="77"/>
      <c r="AD90" s="77"/>
      <c r="AE90" s="14"/>
      <c r="AF90" s="14"/>
      <c r="AG90" s="77"/>
      <c r="AH90" s="68"/>
      <c r="AI90" s="77"/>
      <c r="AJ90" s="14"/>
      <c r="AK90" s="14"/>
      <c r="AL90" s="14"/>
      <c r="AM90" s="56"/>
      <c r="AN90" s="1"/>
      <c r="AO90" s="5"/>
      <c r="AP90" s="14"/>
      <c r="AQ90" s="14"/>
      <c r="AR90" s="14"/>
      <c r="AS90" s="14"/>
      <c r="AT90" s="14"/>
      <c r="AU90" s="14"/>
    </row>
    <row r="91" spans="7:47" ht="15.6">
      <c r="G91" s="469"/>
      <c r="H91" s="469"/>
      <c r="I91" s="68"/>
      <c r="J91" s="68"/>
      <c r="K91" s="77"/>
      <c r="L91" s="77"/>
      <c r="M91" s="14"/>
      <c r="N91" s="68"/>
      <c r="O91" s="68"/>
      <c r="P91" s="68"/>
      <c r="Q91" s="68"/>
      <c r="R91" s="68"/>
      <c r="S91" s="14"/>
      <c r="T91" s="68"/>
      <c r="U91" s="68"/>
      <c r="V91" s="68"/>
      <c r="W91" s="77"/>
      <c r="X91" s="77"/>
      <c r="Y91" s="77"/>
      <c r="Z91" s="77"/>
      <c r="AA91" s="68"/>
      <c r="AB91" s="77"/>
      <c r="AC91" s="77"/>
      <c r="AD91" s="77"/>
      <c r="AE91" s="14"/>
      <c r="AF91" s="14"/>
      <c r="AG91" s="77"/>
      <c r="AH91" s="68"/>
      <c r="AI91" s="77"/>
      <c r="AJ91" s="14"/>
      <c r="AK91" s="14"/>
      <c r="AL91" s="14"/>
      <c r="AM91" s="56"/>
      <c r="AN91" s="1"/>
      <c r="AO91" s="5"/>
      <c r="AP91" s="14"/>
      <c r="AQ91" s="14"/>
      <c r="AR91" s="14"/>
      <c r="AS91" s="14"/>
      <c r="AT91" s="14"/>
      <c r="AU91" s="14"/>
    </row>
    <row r="92" spans="7:47" ht="15.6">
      <c r="G92" s="469"/>
      <c r="H92" s="469"/>
      <c r="I92" s="68"/>
      <c r="J92" s="68"/>
      <c r="K92" s="77"/>
      <c r="L92" s="77"/>
      <c r="M92" s="14"/>
      <c r="N92" s="68"/>
      <c r="O92" s="68"/>
      <c r="P92" s="68"/>
      <c r="Q92" s="68"/>
      <c r="R92" s="68"/>
      <c r="S92" s="14"/>
      <c r="T92" s="68"/>
      <c r="U92" s="68"/>
      <c r="V92" s="68"/>
      <c r="W92" s="77"/>
      <c r="X92" s="77"/>
      <c r="Y92" s="77"/>
      <c r="Z92" s="77"/>
      <c r="AA92" s="68"/>
      <c r="AB92" s="77"/>
      <c r="AC92" s="77"/>
      <c r="AD92" s="77"/>
      <c r="AE92" s="14"/>
      <c r="AF92" s="14"/>
      <c r="AG92" s="77"/>
      <c r="AH92" s="68"/>
      <c r="AI92" s="77"/>
      <c r="AJ92" s="14"/>
      <c r="AK92" s="14"/>
      <c r="AL92" s="14"/>
      <c r="AM92" s="56"/>
      <c r="AN92" s="1"/>
      <c r="AO92" s="5"/>
      <c r="AP92" s="14"/>
      <c r="AQ92" s="14"/>
      <c r="AR92" s="14"/>
      <c r="AS92" s="14"/>
      <c r="AT92" s="14"/>
      <c r="AU92" s="14"/>
    </row>
    <row r="93" spans="7:47" ht="15.6">
      <c r="G93" s="469"/>
      <c r="H93" s="469"/>
      <c r="I93" s="68"/>
      <c r="J93" s="68"/>
      <c r="K93" s="77"/>
      <c r="L93" s="77"/>
      <c r="M93" s="14"/>
      <c r="N93" s="68"/>
      <c r="O93" s="68"/>
      <c r="P93" s="68"/>
      <c r="Q93" s="68"/>
      <c r="R93" s="68"/>
      <c r="S93" s="14"/>
      <c r="T93" s="68"/>
      <c r="U93" s="68"/>
      <c r="V93" s="68"/>
      <c r="W93" s="77"/>
      <c r="X93" s="77"/>
      <c r="Y93" s="77"/>
      <c r="Z93" s="77"/>
      <c r="AA93" s="68"/>
      <c r="AB93" s="77"/>
      <c r="AC93" s="77"/>
      <c r="AD93" s="77"/>
      <c r="AE93" s="14"/>
      <c r="AF93" s="14"/>
      <c r="AG93" s="77"/>
      <c r="AH93" s="68"/>
      <c r="AI93" s="77"/>
      <c r="AJ93" s="14"/>
      <c r="AK93" s="14"/>
      <c r="AL93" s="14"/>
      <c r="AM93" s="56"/>
      <c r="AN93" s="1"/>
      <c r="AO93" s="5"/>
      <c r="AP93" s="14"/>
      <c r="AQ93" s="14"/>
      <c r="AR93" s="14"/>
      <c r="AS93" s="14"/>
      <c r="AT93" s="14"/>
      <c r="AU93" s="14"/>
    </row>
    <row r="94" spans="7:47" ht="15.6">
      <c r="G94" s="469"/>
      <c r="H94" s="469"/>
      <c r="I94" s="68"/>
      <c r="J94" s="68"/>
      <c r="K94" s="77"/>
      <c r="L94" s="77"/>
      <c r="M94" s="14"/>
      <c r="N94" s="68"/>
      <c r="O94" s="68"/>
      <c r="P94" s="68"/>
      <c r="Q94" s="68"/>
      <c r="R94" s="68"/>
      <c r="S94" s="14"/>
      <c r="T94" s="68"/>
      <c r="U94" s="68"/>
      <c r="V94" s="68"/>
      <c r="W94" s="77"/>
      <c r="X94" s="77"/>
      <c r="Y94" s="77"/>
      <c r="Z94" s="77"/>
      <c r="AA94" s="68"/>
      <c r="AB94" s="77"/>
      <c r="AC94" s="77"/>
      <c r="AD94" s="77"/>
      <c r="AE94" s="14"/>
      <c r="AF94" s="14"/>
      <c r="AG94" s="77"/>
      <c r="AH94" s="68"/>
      <c r="AI94" s="77"/>
      <c r="AJ94" s="14"/>
      <c r="AK94" s="14"/>
      <c r="AL94" s="14"/>
      <c r="AM94" s="56"/>
      <c r="AN94" s="1"/>
      <c r="AO94" s="5"/>
      <c r="AP94" s="14"/>
      <c r="AQ94" s="14"/>
      <c r="AR94" s="14"/>
      <c r="AS94" s="14"/>
      <c r="AT94" s="14"/>
      <c r="AU94" s="14"/>
    </row>
    <row r="95" spans="7:47" ht="15.6">
      <c r="G95" s="469"/>
      <c r="H95" s="469"/>
      <c r="I95" s="68"/>
      <c r="J95" s="68"/>
      <c r="K95" s="77"/>
      <c r="L95" s="77"/>
      <c r="M95" s="14"/>
      <c r="N95" s="68"/>
      <c r="O95" s="68"/>
      <c r="P95" s="68"/>
      <c r="Q95" s="68"/>
      <c r="R95" s="68"/>
      <c r="S95" s="14"/>
      <c r="T95" s="68"/>
      <c r="U95" s="68"/>
      <c r="V95" s="68"/>
      <c r="W95" s="77"/>
      <c r="X95" s="77"/>
      <c r="Y95" s="77"/>
      <c r="Z95" s="77"/>
      <c r="AA95" s="68"/>
      <c r="AB95" s="77"/>
      <c r="AC95" s="77"/>
      <c r="AD95" s="77"/>
      <c r="AE95" s="14"/>
      <c r="AF95" s="14"/>
      <c r="AG95" s="77"/>
      <c r="AH95" s="68"/>
      <c r="AI95" s="77"/>
      <c r="AJ95" s="14"/>
      <c r="AK95" s="14"/>
      <c r="AL95" s="14"/>
      <c r="AM95" s="56"/>
      <c r="AN95" s="1"/>
      <c r="AO95" s="5"/>
      <c r="AP95" s="14"/>
      <c r="AQ95" s="14"/>
      <c r="AR95" s="14"/>
      <c r="AS95" s="14"/>
      <c r="AT95" s="14"/>
      <c r="AU95" s="14"/>
    </row>
    <row r="96" spans="7:47" ht="15.6">
      <c r="G96" s="469"/>
      <c r="H96" s="469"/>
      <c r="I96" s="68"/>
      <c r="J96" s="68"/>
      <c r="K96" s="77"/>
      <c r="L96" s="77"/>
      <c r="M96" s="14"/>
      <c r="N96" s="68"/>
      <c r="O96" s="68"/>
      <c r="P96" s="68"/>
      <c r="Q96" s="68"/>
      <c r="R96" s="68"/>
      <c r="S96" s="14"/>
      <c r="T96" s="68"/>
      <c r="U96" s="68"/>
      <c r="V96" s="68"/>
      <c r="W96" s="77"/>
      <c r="X96" s="77"/>
      <c r="Y96" s="77"/>
      <c r="Z96" s="77"/>
      <c r="AA96" s="68"/>
      <c r="AB96" s="77"/>
      <c r="AC96" s="77"/>
      <c r="AD96" s="77"/>
      <c r="AE96" s="14"/>
      <c r="AF96" s="14"/>
      <c r="AG96" s="77"/>
      <c r="AH96" s="68"/>
      <c r="AI96" s="77"/>
      <c r="AJ96" s="14"/>
      <c r="AK96" s="14"/>
      <c r="AL96" s="14"/>
      <c r="AM96" s="56"/>
      <c r="AN96" s="1"/>
      <c r="AO96" s="5"/>
      <c r="AP96" s="14"/>
      <c r="AQ96" s="14"/>
      <c r="AR96" s="14"/>
      <c r="AS96" s="14"/>
      <c r="AT96" s="14"/>
      <c r="AU96" s="14"/>
    </row>
    <row r="97" spans="7:47" ht="15.6">
      <c r="G97" s="469"/>
      <c r="H97" s="469"/>
      <c r="I97" s="68"/>
      <c r="J97" s="68"/>
      <c r="K97" s="77"/>
      <c r="L97" s="77"/>
      <c r="M97" s="14"/>
      <c r="N97" s="68"/>
      <c r="O97" s="68"/>
      <c r="P97" s="68"/>
      <c r="Q97" s="68"/>
      <c r="R97" s="68"/>
      <c r="S97" s="14"/>
      <c r="T97" s="68"/>
      <c r="U97" s="68"/>
      <c r="V97" s="68"/>
      <c r="W97" s="77"/>
      <c r="X97" s="77"/>
      <c r="Y97" s="77"/>
      <c r="Z97" s="77"/>
      <c r="AA97" s="68"/>
      <c r="AB97" s="77"/>
      <c r="AC97" s="77"/>
      <c r="AD97" s="77"/>
      <c r="AE97" s="14"/>
      <c r="AF97" s="14"/>
      <c r="AG97" s="77"/>
      <c r="AH97" s="68"/>
      <c r="AI97" s="77"/>
      <c r="AJ97" s="14"/>
      <c r="AK97" s="14"/>
      <c r="AL97" s="14"/>
      <c r="AM97" s="56"/>
      <c r="AN97" s="1"/>
      <c r="AO97" s="5"/>
      <c r="AP97" s="14"/>
      <c r="AQ97" s="14"/>
      <c r="AR97" s="14"/>
      <c r="AS97" s="14"/>
      <c r="AT97" s="14"/>
      <c r="AU97" s="14"/>
    </row>
    <row r="98" spans="7:47" ht="15.6">
      <c r="G98" s="469"/>
      <c r="H98" s="469"/>
      <c r="I98" s="68"/>
      <c r="J98" s="68"/>
      <c r="K98" s="77"/>
      <c r="L98" s="77"/>
      <c r="M98" s="14"/>
      <c r="N98" s="68"/>
      <c r="O98" s="68"/>
      <c r="P98" s="68"/>
      <c r="Q98" s="68"/>
      <c r="R98" s="68"/>
      <c r="S98" s="14"/>
      <c r="T98" s="68"/>
      <c r="U98" s="68"/>
      <c r="V98" s="68"/>
      <c r="W98" s="77"/>
      <c r="X98" s="77"/>
      <c r="Y98" s="77"/>
      <c r="Z98" s="77"/>
      <c r="AA98" s="68"/>
      <c r="AB98" s="77"/>
      <c r="AC98" s="77"/>
      <c r="AD98" s="77"/>
      <c r="AE98" s="14"/>
      <c r="AF98" s="14"/>
      <c r="AG98" s="77"/>
      <c r="AH98" s="68"/>
      <c r="AI98" s="77"/>
      <c r="AJ98" s="14"/>
      <c r="AK98" s="14"/>
      <c r="AL98" s="14"/>
      <c r="AM98" s="56"/>
      <c r="AN98" s="1"/>
      <c r="AO98" s="5"/>
      <c r="AP98" s="14"/>
      <c r="AQ98" s="14"/>
      <c r="AR98" s="14"/>
      <c r="AS98" s="14"/>
      <c r="AT98" s="14"/>
      <c r="AU98" s="14"/>
    </row>
    <row r="99" spans="7:47" ht="15.6">
      <c r="G99" s="469"/>
      <c r="H99" s="469"/>
      <c r="I99" s="68"/>
      <c r="J99" s="68"/>
      <c r="K99" s="77"/>
      <c r="L99" s="77"/>
      <c r="M99" s="14"/>
      <c r="N99" s="68"/>
      <c r="O99" s="68"/>
      <c r="P99" s="68"/>
      <c r="Q99" s="68"/>
      <c r="R99" s="68"/>
      <c r="S99" s="14"/>
      <c r="T99" s="68"/>
      <c r="U99" s="68"/>
      <c r="V99" s="68"/>
      <c r="W99" s="77"/>
      <c r="X99" s="77"/>
      <c r="Y99" s="77"/>
      <c r="Z99" s="77"/>
      <c r="AA99" s="68"/>
      <c r="AB99" s="77"/>
      <c r="AC99" s="77"/>
      <c r="AD99" s="77"/>
      <c r="AE99" s="14"/>
      <c r="AF99" s="14"/>
      <c r="AG99" s="77"/>
      <c r="AH99" s="68"/>
      <c r="AI99" s="77"/>
      <c r="AJ99" s="14"/>
      <c r="AK99" s="14"/>
      <c r="AL99" s="14"/>
      <c r="AM99" s="56"/>
      <c r="AN99" s="1"/>
      <c r="AO99" s="5"/>
      <c r="AP99" s="14"/>
      <c r="AQ99" s="14"/>
      <c r="AR99" s="14"/>
      <c r="AS99" s="14"/>
      <c r="AT99" s="14"/>
      <c r="AU99" s="14"/>
    </row>
    <row r="100" spans="7:47" ht="15.6">
      <c r="G100" s="469"/>
      <c r="H100" s="469"/>
      <c r="I100" s="68"/>
      <c r="J100" s="68"/>
      <c r="K100" s="77"/>
      <c r="L100" s="77"/>
      <c r="M100" s="14"/>
      <c r="N100" s="68"/>
      <c r="O100" s="68"/>
      <c r="P100" s="68"/>
      <c r="Q100" s="68"/>
      <c r="R100" s="68"/>
      <c r="S100" s="14"/>
      <c r="T100" s="68"/>
      <c r="U100" s="68"/>
      <c r="V100" s="68"/>
      <c r="W100" s="77"/>
      <c r="X100" s="77"/>
      <c r="Y100" s="77"/>
      <c r="Z100" s="77"/>
      <c r="AA100" s="68"/>
      <c r="AB100" s="77"/>
      <c r="AC100" s="77"/>
      <c r="AD100" s="77"/>
      <c r="AE100" s="14"/>
      <c r="AF100" s="14"/>
      <c r="AG100" s="77"/>
      <c r="AH100" s="68"/>
      <c r="AI100" s="77"/>
      <c r="AJ100" s="14"/>
      <c r="AK100" s="14"/>
      <c r="AL100" s="14"/>
      <c r="AM100" s="56"/>
      <c r="AN100" s="1"/>
      <c r="AO100" s="5"/>
      <c r="AP100" s="14"/>
      <c r="AQ100" s="14"/>
      <c r="AR100" s="14"/>
      <c r="AS100" s="14"/>
      <c r="AT100" s="14"/>
      <c r="AU100" s="14"/>
    </row>
    <row r="101" spans="7:47" ht="15.6">
      <c r="G101" s="469"/>
      <c r="H101" s="469"/>
      <c r="I101" s="68"/>
      <c r="J101" s="68"/>
      <c r="K101" s="77"/>
      <c r="L101" s="77"/>
      <c r="M101" s="14"/>
      <c r="N101" s="68"/>
      <c r="O101" s="68"/>
      <c r="P101" s="68"/>
      <c r="Q101" s="68"/>
      <c r="R101" s="68"/>
      <c r="S101" s="14"/>
      <c r="T101" s="68"/>
      <c r="U101" s="68"/>
      <c r="V101" s="68"/>
      <c r="W101" s="77"/>
      <c r="X101" s="77"/>
      <c r="Y101" s="77"/>
      <c r="Z101" s="77"/>
      <c r="AA101" s="68"/>
      <c r="AB101" s="77"/>
      <c r="AC101" s="77"/>
      <c r="AD101" s="77"/>
      <c r="AE101" s="14"/>
      <c r="AF101" s="14"/>
      <c r="AG101" s="77"/>
      <c r="AH101" s="68"/>
      <c r="AI101" s="77"/>
      <c r="AJ101" s="14"/>
      <c r="AK101" s="14"/>
      <c r="AL101" s="14"/>
      <c r="AM101" s="56"/>
      <c r="AN101" s="1"/>
      <c r="AO101" s="5"/>
      <c r="AP101" s="14"/>
      <c r="AQ101" s="14"/>
      <c r="AR101" s="14"/>
      <c r="AS101" s="14"/>
      <c r="AT101" s="14"/>
      <c r="AU101" s="14"/>
    </row>
    <row r="102" spans="7:47" ht="15.6">
      <c r="G102" s="469"/>
      <c r="H102" s="469"/>
      <c r="I102" s="68"/>
      <c r="J102" s="68"/>
      <c r="K102" s="77"/>
      <c r="L102" s="77"/>
      <c r="M102" s="14"/>
      <c r="N102" s="68"/>
      <c r="O102" s="68"/>
      <c r="P102" s="68"/>
      <c r="Q102" s="68"/>
      <c r="R102" s="68"/>
      <c r="S102" s="14"/>
      <c r="T102" s="68"/>
      <c r="U102" s="68"/>
      <c r="V102" s="68"/>
      <c r="W102" s="77"/>
      <c r="X102" s="77"/>
      <c r="Y102" s="77"/>
      <c r="Z102" s="77"/>
      <c r="AA102" s="68"/>
      <c r="AB102" s="77"/>
      <c r="AC102" s="77"/>
      <c r="AD102" s="77"/>
      <c r="AE102" s="14"/>
      <c r="AF102" s="14"/>
      <c r="AG102" s="77"/>
      <c r="AH102" s="68"/>
      <c r="AI102" s="77"/>
      <c r="AJ102" s="14"/>
      <c r="AK102" s="14"/>
      <c r="AL102" s="14"/>
      <c r="AM102" s="56"/>
      <c r="AN102" s="1"/>
      <c r="AO102" s="5"/>
      <c r="AP102" s="14"/>
      <c r="AQ102" s="14"/>
      <c r="AR102" s="14"/>
      <c r="AS102" s="14"/>
      <c r="AT102" s="14"/>
      <c r="AU102" s="14"/>
    </row>
    <row r="103" spans="7:47" ht="15.6">
      <c r="G103" s="469"/>
      <c r="H103" s="469"/>
      <c r="I103" s="68"/>
      <c r="J103" s="68"/>
      <c r="K103" s="77"/>
      <c r="L103" s="77"/>
      <c r="M103" s="14"/>
      <c r="N103" s="68"/>
      <c r="O103" s="68"/>
      <c r="P103" s="68"/>
      <c r="Q103" s="68"/>
      <c r="R103" s="68"/>
      <c r="S103" s="14"/>
      <c r="T103" s="68"/>
      <c r="U103" s="68"/>
      <c r="V103" s="68"/>
      <c r="W103" s="77"/>
      <c r="X103" s="77"/>
      <c r="Y103" s="77"/>
      <c r="Z103" s="77"/>
      <c r="AA103" s="68"/>
      <c r="AB103" s="77"/>
      <c r="AC103" s="77"/>
      <c r="AD103" s="77"/>
      <c r="AE103" s="14"/>
      <c r="AF103" s="14"/>
      <c r="AG103" s="77"/>
      <c r="AH103" s="68"/>
      <c r="AI103" s="77"/>
      <c r="AJ103" s="14"/>
      <c r="AK103" s="14"/>
      <c r="AL103" s="14"/>
      <c r="AM103" s="56"/>
      <c r="AN103" s="1"/>
      <c r="AO103" s="5"/>
      <c r="AP103" s="14"/>
      <c r="AQ103" s="14"/>
      <c r="AR103" s="14"/>
      <c r="AS103" s="14"/>
      <c r="AT103" s="14"/>
      <c r="AU103" s="14"/>
    </row>
    <row r="104" spans="7:47" ht="15.6">
      <c r="G104" s="469"/>
      <c r="H104" s="469"/>
      <c r="I104" s="68"/>
      <c r="J104" s="68"/>
      <c r="K104" s="77"/>
      <c r="L104" s="77"/>
      <c r="M104" s="14"/>
      <c r="N104" s="68"/>
      <c r="O104" s="68"/>
      <c r="P104" s="68"/>
      <c r="Q104" s="68"/>
      <c r="R104" s="68"/>
      <c r="S104" s="14"/>
      <c r="T104" s="68"/>
      <c r="U104" s="68"/>
      <c r="V104" s="68"/>
      <c r="W104" s="77"/>
      <c r="X104" s="77"/>
      <c r="Y104" s="77"/>
      <c r="Z104" s="77"/>
      <c r="AA104" s="68"/>
      <c r="AB104" s="77"/>
      <c r="AC104" s="77"/>
      <c r="AD104" s="77"/>
      <c r="AE104" s="14"/>
      <c r="AF104" s="14"/>
      <c r="AG104" s="77"/>
      <c r="AH104" s="68"/>
      <c r="AI104" s="77"/>
      <c r="AJ104" s="14"/>
      <c r="AK104" s="14"/>
      <c r="AL104" s="14"/>
      <c r="AM104" s="56"/>
      <c r="AN104" s="1"/>
      <c r="AO104" s="5"/>
      <c r="AP104" s="14"/>
      <c r="AQ104" s="14"/>
      <c r="AR104" s="14"/>
      <c r="AS104" s="14"/>
      <c r="AT104" s="14"/>
      <c r="AU104" s="14"/>
    </row>
    <row r="105" spans="7:47" ht="15.6">
      <c r="G105" s="469"/>
      <c r="H105" s="469"/>
      <c r="I105" s="68"/>
      <c r="J105" s="68"/>
      <c r="K105" s="77"/>
      <c r="L105" s="77"/>
      <c r="M105" s="14"/>
      <c r="N105" s="68"/>
      <c r="O105" s="68"/>
      <c r="P105" s="68"/>
      <c r="Q105" s="68"/>
      <c r="R105" s="68"/>
      <c r="S105" s="14"/>
      <c r="T105" s="68"/>
      <c r="U105" s="68"/>
      <c r="V105" s="68"/>
      <c r="W105" s="77"/>
      <c r="X105" s="77"/>
      <c r="Y105" s="77"/>
      <c r="Z105" s="77"/>
      <c r="AA105" s="68"/>
      <c r="AB105" s="77"/>
      <c r="AC105" s="77"/>
      <c r="AD105" s="77"/>
      <c r="AE105" s="14"/>
      <c r="AF105" s="14"/>
      <c r="AG105" s="77"/>
      <c r="AH105" s="68"/>
      <c r="AI105" s="77"/>
      <c r="AJ105" s="14"/>
      <c r="AK105" s="14"/>
      <c r="AL105" s="14"/>
      <c r="AM105" s="56"/>
      <c r="AN105" s="1"/>
      <c r="AO105" s="5"/>
      <c r="AP105" s="14"/>
      <c r="AQ105" s="14"/>
      <c r="AR105" s="14"/>
      <c r="AS105" s="14"/>
      <c r="AT105" s="14"/>
      <c r="AU105" s="14"/>
    </row>
    <row r="106" spans="7:47" ht="15.6">
      <c r="G106" s="469"/>
      <c r="H106" s="469"/>
      <c r="I106" s="68"/>
      <c r="J106" s="68"/>
      <c r="K106" s="77"/>
      <c r="L106" s="77"/>
      <c r="M106" s="14"/>
      <c r="N106" s="68"/>
      <c r="O106" s="68"/>
      <c r="P106" s="68"/>
      <c r="Q106" s="68"/>
      <c r="R106" s="68"/>
      <c r="S106" s="14"/>
      <c r="T106" s="68"/>
      <c r="U106" s="68"/>
      <c r="V106" s="68"/>
      <c r="W106" s="77"/>
      <c r="X106" s="77"/>
      <c r="Y106" s="77"/>
      <c r="Z106" s="77"/>
      <c r="AA106" s="68"/>
      <c r="AB106" s="77"/>
      <c r="AC106" s="77"/>
      <c r="AD106" s="77"/>
      <c r="AE106" s="14"/>
      <c r="AF106" s="14"/>
      <c r="AG106" s="77"/>
      <c r="AH106" s="68"/>
      <c r="AI106" s="77"/>
      <c r="AJ106" s="14"/>
      <c r="AK106" s="14"/>
      <c r="AL106" s="14"/>
      <c r="AM106" s="56"/>
      <c r="AN106" s="1"/>
      <c r="AO106" s="5"/>
      <c r="AP106" s="14"/>
      <c r="AQ106" s="14"/>
      <c r="AR106" s="14"/>
      <c r="AS106" s="14"/>
      <c r="AT106" s="14"/>
      <c r="AU106" s="14"/>
    </row>
    <row r="107" spans="7:47" ht="15.6">
      <c r="G107" s="469"/>
      <c r="H107" s="469"/>
      <c r="I107" s="68"/>
      <c r="J107" s="68"/>
      <c r="K107" s="77"/>
      <c r="L107" s="77"/>
      <c r="M107" s="14"/>
      <c r="N107" s="68"/>
      <c r="O107" s="68"/>
      <c r="P107" s="68"/>
      <c r="Q107" s="68"/>
      <c r="R107" s="68"/>
      <c r="S107" s="14"/>
      <c r="T107" s="68"/>
      <c r="U107" s="68"/>
      <c r="V107" s="68"/>
      <c r="W107" s="77"/>
      <c r="X107" s="77"/>
      <c r="Y107" s="77"/>
      <c r="Z107" s="77"/>
      <c r="AA107" s="68"/>
      <c r="AB107" s="77"/>
      <c r="AC107" s="77"/>
      <c r="AD107" s="77"/>
      <c r="AE107" s="14"/>
      <c r="AF107" s="14"/>
      <c r="AG107" s="77"/>
      <c r="AH107" s="68"/>
      <c r="AI107" s="77"/>
      <c r="AJ107" s="14"/>
      <c r="AK107" s="14"/>
      <c r="AL107" s="14"/>
      <c r="AM107" s="56"/>
      <c r="AN107" s="1"/>
      <c r="AO107" s="5"/>
      <c r="AP107" s="14"/>
      <c r="AQ107" s="14"/>
      <c r="AR107" s="14"/>
      <c r="AS107" s="14"/>
      <c r="AT107" s="14"/>
      <c r="AU107" s="14"/>
    </row>
    <row r="108" spans="7:47" ht="15.6">
      <c r="G108" s="469"/>
      <c r="H108" s="469"/>
      <c r="I108" s="68"/>
      <c r="J108" s="68"/>
      <c r="K108" s="77"/>
      <c r="L108" s="77"/>
      <c r="M108" s="14"/>
      <c r="N108" s="68"/>
      <c r="O108" s="68"/>
      <c r="P108" s="68"/>
      <c r="Q108" s="68"/>
      <c r="R108" s="68"/>
      <c r="S108" s="14"/>
      <c r="T108" s="68"/>
      <c r="U108" s="68"/>
      <c r="V108" s="68"/>
      <c r="W108" s="77"/>
      <c r="X108" s="77"/>
      <c r="Y108" s="77"/>
      <c r="Z108" s="77"/>
      <c r="AA108" s="68"/>
      <c r="AB108" s="77"/>
      <c r="AC108" s="77"/>
      <c r="AD108" s="77"/>
      <c r="AE108" s="14"/>
      <c r="AF108" s="14"/>
      <c r="AG108" s="77"/>
      <c r="AH108" s="68"/>
      <c r="AI108" s="77"/>
      <c r="AJ108" s="14"/>
      <c r="AK108" s="14"/>
      <c r="AL108" s="14"/>
      <c r="AM108" s="56"/>
      <c r="AN108" s="1"/>
      <c r="AO108" s="5"/>
      <c r="AP108" s="14"/>
      <c r="AQ108" s="14"/>
      <c r="AR108" s="14"/>
      <c r="AS108" s="14"/>
      <c r="AT108" s="14"/>
      <c r="AU108" s="14"/>
    </row>
    <row r="109" spans="7:47" ht="15.6">
      <c r="G109" s="469"/>
      <c r="H109" s="469"/>
      <c r="I109" s="68"/>
      <c r="J109" s="68"/>
      <c r="K109" s="77"/>
      <c r="L109" s="77"/>
      <c r="M109" s="14"/>
      <c r="N109" s="68"/>
      <c r="O109" s="68"/>
      <c r="P109" s="68"/>
      <c r="Q109" s="68"/>
      <c r="R109" s="68"/>
      <c r="S109" s="14"/>
      <c r="T109" s="68"/>
      <c r="U109" s="68"/>
      <c r="V109" s="68"/>
      <c r="W109" s="77"/>
      <c r="X109" s="77"/>
      <c r="Y109" s="77"/>
      <c r="Z109" s="77"/>
      <c r="AA109" s="68"/>
      <c r="AB109" s="77"/>
      <c r="AC109" s="77"/>
      <c r="AD109" s="77"/>
      <c r="AE109" s="14"/>
      <c r="AF109" s="14"/>
      <c r="AG109" s="77"/>
      <c r="AH109" s="68"/>
      <c r="AI109" s="77"/>
      <c r="AJ109" s="14"/>
      <c r="AK109" s="14"/>
      <c r="AL109" s="14"/>
      <c r="AM109" s="56"/>
      <c r="AN109" s="1"/>
      <c r="AO109" s="5"/>
      <c r="AP109" s="14"/>
      <c r="AQ109" s="14"/>
      <c r="AR109" s="14"/>
      <c r="AS109" s="14"/>
      <c r="AT109" s="14"/>
      <c r="AU109" s="14"/>
    </row>
    <row r="110" spans="7:47" ht="15.6">
      <c r="G110" s="469"/>
      <c r="H110" s="469"/>
      <c r="I110" s="68"/>
      <c r="J110" s="68"/>
      <c r="K110" s="77"/>
      <c r="L110" s="77"/>
      <c r="M110" s="14"/>
      <c r="N110" s="68"/>
      <c r="O110" s="68"/>
      <c r="P110" s="68"/>
      <c r="Q110" s="68"/>
      <c r="R110" s="68"/>
      <c r="S110" s="14"/>
      <c r="T110" s="68"/>
      <c r="U110" s="68"/>
      <c r="V110" s="68"/>
      <c r="W110" s="77"/>
      <c r="X110" s="77"/>
      <c r="Y110" s="77"/>
      <c r="Z110" s="77"/>
      <c r="AA110" s="68"/>
      <c r="AB110" s="77"/>
      <c r="AC110" s="77"/>
      <c r="AD110" s="77"/>
      <c r="AE110" s="14"/>
      <c r="AF110" s="14"/>
      <c r="AG110" s="77"/>
      <c r="AH110" s="68"/>
      <c r="AI110" s="77"/>
      <c r="AJ110" s="14"/>
      <c r="AK110" s="14"/>
      <c r="AL110" s="14"/>
      <c r="AM110" s="56"/>
      <c r="AN110" s="1"/>
      <c r="AO110" s="5"/>
      <c r="AP110" s="14"/>
      <c r="AQ110" s="14"/>
      <c r="AR110" s="14"/>
      <c r="AS110" s="14"/>
      <c r="AT110" s="14"/>
      <c r="AU110" s="14"/>
    </row>
    <row r="111" spans="7:47" ht="15.6">
      <c r="G111" s="469"/>
      <c r="H111" s="469"/>
      <c r="I111" s="68"/>
      <c r="J111" s="68"/>
      <c r="K111" s="77"/>
      <c r="L111" s="77"/>
      <c r="M111" s="14"/>
      <c r="N111" s="68"/>
      <c r="O111" s="68"/>
      <c r="P111" s="68"/>
      <c r="Q111" s="68"/>
      <c r="R111" s="68"/>
      <c r="S111" s="14"/>
      <c r="T111" s="68"/>
      <c r="U111" s="68"/>
      <c r="V111" s="68"/>
      <c r="W111" s="77"/>
      <c r="X111" s="77"/>
      <c r="Y111" s="77"/>
      <c r="Z111" s="77"/>
      <c r="AA111" s="68"/>
      <c r="AB111" s="77"/>
      <c r="AC111" s="77"/>
      <c r="AD111" s="77"/>
      <c r="AE111" s="14"/>
      <c r="AF111" s="14"/>
      <c r="AG111" s="77"/>
      <c r="AH111" s="68"/>
      <c r="AI111" s="77"/>
      <c r="AJ111" s="14"/>
      <c r="AK111" s="14"/>
      <c r="AL111" s="14"/>
      <c r="AM111" s="56"/>
      <c r="AN111" s="1"/>
      <c r="AO111" s="5"/>
      <c r="AP111" s="14"/>
      <c r="AQ111" s="14"/>
      <c r="AR111" s="14"/>
      <c r="AS111" s="14"/>
      <c r="AT111" s="14"/>
      <c r="AU111" s="14"/>
    </row>
    <row r="112" spans="7:47" ht="15.6">
      <c r="G112" s="469"/>
      <c r="H112" s="469"/>
      <c r="I112" s="68"/>
      <c r="J112" s="68"/>
      <c r="K112" s="77"/>
      <c r="L112" s="77"/>
      <c r="M112" s="14"/>
      <c r="N112" s="68"/>
      <c r="O112" s="68"/>
      <c r="P112" s="68"/>
      <c r="Q112" s="68"/>
      <c r="R112" s="68"/>
      <c r="S112" s="14"/>
      <c r="T112" s="68"/>
      <c r="U112" s="68"/>
      <c r="V112" s="68"/>
      <c r="W112" s="77"/>
      <c r="X112" s="77"/>
      <c r="Y112" s="77"/>
      <c r="Z112" s="77"/>
      <c r="AA112" s="68"/>
      <c r="AB112" s="77"/>
      <c r="AC112" s="77"/>
      <c r="AD112" s="77"/>
      <c r="AE112" s="14"/>
      <c r="AF112" s="14"/>
      <c r="AG112" s="77"/>
      <c r="AH112" s="68"/>
      <c r="AI112" s="77"/>
      <c r="AJ112" s="14"/>
      <c r="AK112" s="14"/>
      <c r="AL112" s="14"/>
      <c r="AM112" s="56"/>
      <c r="AN112" s="1"/>
      <c r="AO112" s="5"/>
      <c r="AP112" s="14"/>
      <c r="AQ112" s="14"/>
      <c r="AR112" s="14"/>
      <c r="AS112" s="14"/>
      <c r="AT112" s="14"/>
      <c r="AU112" s="14"/>
    </row>
    <row r="113" spans="7:47">
      <c r="G113" s="469"/>
      <c r="H113" s="469"/>
      <c r="I113" s="68"/>
      <c r="J113" s="68"/>
      <c r="K113" s="77"/>
      <c r="L113" s="77"/>
      <c r="M113" s="14"/>
      <c r="N113" s="68"/>
      <c r="O113" s="68"/>
      <c r="P113" s="68"/>
      <c r="Q113" s="68"/>
      <c r="R113" s="68"/>
      <c r="S113" s="14"/>
      <c r="T113" s="68"/>
      <c r="U113" s="68"/>
      <c r="V113" s="68"/>
      <c r="W113" s="77"/>
      <c r="X113" s="77"/>
      <c r="Y113" s="77"/>
      <c r="Z113" s="77"/>
      <c r="AA113" s="68"/>
      <c r="AB113" s="77"/>
      <c r="AC113" s="77"/>
      <c r="AD113" s="77"/>
      <c r="AE113" s="14"/>
      <c r="AF113" s="14"/>
      <c r="AG113" s="77"/>
      <c r="AH113" s="68"/>
      <c r="AI113" s="77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</row>
    <row r="114" spans="7:47">
      <c r="G114" s="469"/>
      <c r="H114" s="469"/>
      <c r="I114" s="68"/>
      <c r="J114" s="68"/>
      <c r="K114" s="77"/>
      <c r="L114" s="77"/>
      <c r="M114" s="14"/>
      <c r="N114" s="68"/>
      <c r="O114" s="68"/>
      <c r="P114" s="68"/>
      <c r="Q114" s="68"/>
      <c r="R114" s="68"/>
      <c r="S114" s="14"/>
      <c r="T114" s="68"/>
      <c r="U114" s="68"/>
      <c r="V114" s="68"/>
      <c r="W114" s="77"/>
      <c r="X114" s="77"/>
      <c r="Y114" s="77"/>
      <c r="Z114" s="77"/>
      <c r="AA114" s="68"/>
      <c r="AB114" s="77"/>
      <c r="AC114" s="77"/>
      <c r="AD114" s="77"/>
      <c r="AE114" s="14"/>
      <c r="AF114" s="14"/>
      <c r="AG114" s="77"/>
      <c r="AH114" s="68"/>
      <c r="AI114" s="77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</row>
    <row r="115" spans="7:47">
      <c r="G115" s="469"/>
      <c r="H115" s="469"/>
      <c r="I115" s="68"/>
      <c r="J115" s="68"/>
      <c r="K115" s="77"/>
      <c r="L115" s="77"/>
      <c r="M115" s="14"/>
      <c r="N115" s="68"/>
      <c r="O115" s="68"/>
      <c r="P115" s="68"/>
      <c r="Q115" s="68"/>
      <c r="R115" s="68"/>
      <c r="S115" s="14"/>
      <c r="T115" s="68"/>
      <c r="U115" s="68"/>
      <c r="V115" s="68"/>
      <c r="W115" s="77"/>
      <c r="X115" s="77"/>
      <c r="Y115" s="77"/>
      <c r="Z115" s="77"/>
      <c r="AA115" s="68"/>
      <c r="AB115" s="77"/>
      <c r="AC115" s="77"/>
      <c r="AD115" s="77"/>
      <c r="AE115" s="14"/>
      <c r="AF115" s="14"/>
      <c r="AG115" s="77"/>
      <c r="AH115" s="68"/>
      <c r="AI115" s="77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</row>
    <row r="116" spans="7:47">
      <c r="G116" s="469"/>
      <c r="H116" s="469"/>
      <c r="I116" s="68"/>
      <c r="J116" s="68"/>
      <c r="K116" s="77"/>
      <c r="L116" s="77"/>
      <c r="M116" s="14"/>
      <c r="N116" s="68"/>
      <c r="O116" s="68"/>
      <c r="P116" s="68"/>
      <c r="Q116" s="68"/>
      <c r="R116" s="68"/>
      <c r="S116" s="14"/>
      <c r="T116" s="68"/>
      <c r="U116" s="68"/>
      <c r="V116" s="68"/>
      <c r="W116" s="77"/>
      <c r="X116" s="77"/>
      <c r="Y116" s="77"/>
      <c r="Z116" s="77"/>
      <c r="AA116" s="68"/>
      <c r="AB116" s="77"/>
      <c r="AC116" s="77"/>
      <c r="AD116" s="77"/>
      <c r="AE116" s="14"/>
      <c r="AF116" s="14"/>
      <c r="AG116" s="77"/>
      <c r="AH116" s="68"/>
      <c r="AI116" s="77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</row>
    <row r="117" spans="7:47">
      <c r="G117" s="469"/>
      <c r="H117" s="469"/>
      <c r="I117" s="68"/>
      <c r="J117" s="68"/>
      <c r="K117" s="77"/>
      <c r="L117" s="77"/>
      <c r="M117" s="14"/>
      <c r="N117" s="68"/>
      <c r="O117" s="68"/>
      <c r="P117" s="68"/>
      <c r="Q117" s="68"/>
      <c r="R117" s="68"/>
      <c r="S117" s="14"/>
      <c r="T117" s="68"/>
      <c r="U117" s="68"/>
      <c r="V117" s="68"/>
      <c r="W117" s="77"/>
      <c r="X117" s="77"/>
      <c r="Y117" s="77"/>
      <c r="Z117" s="77"/>
      <c r="AA117" s="68"/>
      <c r="AB117" s="77"/>
      <c r="AC117" s="77"/>
      <c r="AD117" s="77"/>
      <c r="AE117" s="14"/>
      <c r="AF117" s="14"/>
      <c r="AG117" s="77"/>
      <c r="AH117" s="68"/>
      <c r="AI117" s="77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</row>
    <row r="118" spans="7:47">
      <c r="G118" s="469"/>
      <c r="H118" s="469"/>
      <c r="I118" s="68"/>
      <c r="J118" s="68"/>
      <c r="K118" s="77"/>
      <c r="L118" s="77"/>
      <c r="M118" s="14"/>
      <c r="N118" s="68"/>
      <c r="O118" s="68"/>
      <c r="P118" s="68"/>
      <c r="Q118" s="68"/>
      <c r="R118" s="68"/>
      <c r="S118" s="14"/>
      <c r="T118" s="68"/>
      <c r="U118" s="68"/>
      <c r="V118" s="68"/>
      <c r="W118" s="77"/>
      <c r="X118" s="77"/>
      <c r="Y118" s="77"/>
      <c r="Z118" s="77"/>
      <c r="AA118" s="68"/>
      <c r="AB118" s="77"/>
      <c r="AC118" s="77"/>
      <c r="AD118" s="77"/>
      <c r="AE118" s="14"/>
      <c r="AF118" s="14"/>
      <c r="AG118" s="77"/>
      <c r="AH118" s="68"/>
      <c r="AI118" s="77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</row>
    <row r="119" spans="7:47">
      <c r="G119" s="469"/>
      <c r="H119" s="469"/>
      <c r="I119" s="68"/>
      <c r="J119" s="68"/>
      <c r="K119" s="77"/>
      <c r="L119" s="77"/>
      <c r="M119" s="14"/>
      <c r="N119" s="68"/>
      <c r="O119" s="68"/>
      <c r="P119" s="68"/>
      <c r="Q119" s="68"/>
      <c r="R119" s="68"/>
      <c r="S119" s="14"/>
      <c r="T119" s="68"/>
      <c r="U119" s="68"/>
      <c r="V119" s="68"/>
      <c r="W119" s="77"/>
      <c r="X119" s="77"/>
      <c r="Y119" s="77"/>
      <c r="Z119" s="77"/>
      <c r="AA119" s="68"/>
      <c r="AB119" s="77"/>
      <c r="AC119" s="77"/>
      <c r="AD119" s="77"/>
      <c r="AE119" s="14"/>
      <c r="AF119" s="14"/>
      <c r="AG119" s="77"/>
      <c r="AH119" s="68"/>
      <c r="AI119" s="77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</row>
    <row r="120" spans="7:47">
      <c r="G120" s="469"/>
      <c r="H120" s="469"/>
      <c r="I120" s="68"/>
      <c r="J120" s="68"/>
      <c r="K120" s="77"/>
      <c r="L120" s="77"/>
      <c r="M120" s="14"/>
      <c r="N120" s="68"/>
      <c r="O120" s="68"/>
      <c r="P120" s="68"/>
      <c r="Q120" s="68"/>
      <c r="R120" s="68"/>
      <c r="S120" s="14"/>
      <c r="T120" s="68"/>
      <c r="U120" s="68"/>
      <c r="V120" s="68"/>
      <c r="W120" s="77"/>
      <c r="X120" s="77"/>
      <c r="Y120" s="77"/>
      <c r="Z120" s="77"/>
      <c r="AA120" s="68"/>
      <c r="AB120" s="77"/>
      <c r="AC120" s="77"/>
      <c r="AD120" s="77"/>
      <c r="AE120" s="14"/>
      <c r="AF120" s="14"/>
      <c r="AG120" s="77"/>
      <c r="AH120" s="68"/>
      <c r="AI120" s="77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</row>
    <row r="121" spans="7:47">
      <c r="G121" s="469"/>
      <c r="H121" s="469"/>
      <c r="I121" s="68"/>
      <c r="J121" s="68"/>
      <c r="K121" s="77"/>
      <c r="L121" s="77"/>
      <c r="M121" s="14"/>
      <c r="N121" s="68"/>
      <c r="O121" s="68"/>
      <c r="P121" s="68"/>
      <c r="Q121" s="68"/>
      <c r="R121" s="68"/>
      <c r="S121" s="14"/>
      <c r="T121" s="68"/>
      <c r="U121" s="68"/>
      <c r="V121" s="68"/>
      <c r="W121" s="77"/>
      <c r="X121" s="77"/>
      <c r="Y121" s="77"/>
      <c r="Z121" s="77"/>
      <c r="AA121" s="68"/>
      <c r="AB121" s="77"/>
      <c r="AC121" s="77"/>
      <c r="AD121" s="77"/>
      <c r="AE121" s="14"/>
      <c r="AF121" s="14"/>
      <c r="AG121" s="77"/>
      <c r="AH121" s="68"/>
      <c r="AI121" s="77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</row>
    <row r="122" spans="7:47">
      <c r="G122" s="469"/>
      <c r="H122" s="469"/>
      <c r="I122" s="68"/>
      <c r="J122" s="68"/>
      <c r="K122" s="77"/>
      <c r="L122" s="77"/>
      <c r="M122" s="14"/>
      <c r="N122" s="68"/>
      <c r="O122" s="68"/>
      <c r="P122" s="68"/>
      <c r="Q122" s="68"/>
      <c r="R122" s="68"/>
      <c r="S122" s="14"/>
      <c r="T122" s="68"/>
      <c r="U122" s="68"/>
      <c r="V122" s="68"/>
      <c r="W122" s="77"/>
      <c r="X122" s="77"/>
      <c r="Y122" s="77"/>
      <c r="Z122" s="77"/>
      <c r="AA122" s="68"/>
      <c r="AB122" s="77"/>
      <c r="AC122" s="77"/>
      <c r="AD122" s="77"/>
      <c r="AE122" s="14"/>
      <c r="AF122" s="14"/>
      <c r="AG122" s="77"/>
      <c r="AH122" s="68"/>
      <c r="AI122" s="77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</row>
    <row r="123" spans="7:47">
      <c r="G123" s="469"/>
      <c r="H123" s="469"/>
      <c r="I123" s="68"/>
      <c r="J123" s="68"/>
      <c r="K123" s="77"/>
      <c r="L123" s="77"/>
      <c r="M123" s="14"/>
      <c r="N123" s="68"/>
      <c r="O123" s="68"/>
      <c r="P123" s="68"/>
      <c r="Q123" s="68"/>
      <c r="R123" s="68"/>
      <c r="S123" s="14"/>
      <c r="T123" s="68"/>
      <c r="U123" s="68"/>
      <c r="V123" s="68"/>
      <c r="W123" s="77"/>
      <c r="X123" s="77"/>
      <c r="Y123" s="77"/>
      <c r="Z123" s="77"/>
      <c r="AA123" s="68"/>
      <c r="AB123" s="77"/>
      <c r="AC123" s="77"/>
      <c r="AD123" s="77"/>
      <c r="AE123" s="14"/>
      <c r="AF123" s="14"/>
      <c r="AG123" s="77"/>
      <c r="AH123" s="68"/>
      <c r="AI123" s="77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</row>
    <row r="124" spans="7:47">
      <c r="G124" s="469"/>
      <c r="H124" s="469"/>
      <c r="I124" s="68"/>
      <c r="J124" s="68"/>
      <c r="K124" s="77"/>
      <c r="L124" s="77"/>
      <c r="M124" s="14"/>
      <c r="N124" s="68"/>
      <c r="O124" s="68"/>
      <c r="P124" s="68"/>
      <c r="Q124" s="68"/>
      <c r="R124" s="68"/>
      <c r="S124" s="14"/>
      <c r="T124" s="68"/>
      <c r="U124" s="68"/>
      <c r="V124" s="68"/>
      <c r="W124" s="77"/>
      <c r="X124" s="77"/>
      <c r="Y124" s="77"/>
      <c r="Z124" s="77"/>
      <c r="AA124" s="68"/>
      <c r="AB124" s="77"/>
      <c r="AC124" s="77"/>
      <c r="AD124" s="77"/>
      <c r="AE124" s="14"/>
      <c r="AF124" s="14"/>
      <c r="AG124" s="77"/>
      <c r="AH124" s="68"/>
      <c r="AI124" s="77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</row>
    <row r="125" spans="7:47">
      <c r="G125" s="469"/>
      <c r="H125" s="469"/>
      <c r="I125" s="68"/>
      <c r="J125" s="68"/>
      <c r="K125" s="77"/>
      <c r="L125" s="77"/>
      <c r="M125" s="14"/>
      <c r="N125" s="68"/>
      <c r="O125" s="68"/>
      <c r="P125" s="68"/>
      <c r="Q125" s="68"/>
      <c r="R125" s="68"/>
      <c r="S125" s="14"/>
      <c r="T125" s="68"/>
      <c r="U125" s="68"/>
      <c r="V125" s="68"/>
      <c r="W125" s="77"/>
      <c r="X125" s="77"/>
      <c r="Y125" s="77"/>
      <c r="Z125" s="77"/>
      <c r="AA125" s="68"/>
      <c r="AB125" s="77"/>
      <c r="AC125" s="77"/>
      <c r="AD125" s="77"/>
      <c r="AE125" s="14"/>
      <c r="AF125" s="14"/>
      <c r="AG125" s="77"/>
      <c r="AH125" s="68"/>
      <c r="AI125" s="77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</row>
    <row r="126" spans="7:47">
      <c r="G126" s="469"/>
      <c r="H126" s="469"/>
      <c r="I126" s="68"/>
      <c r="J126" s="68"/>
      <c r="K126" s="77"/>
      <c r="L126" s="77"/>
      <c r="M126" s="14"/>
      <c r="N126" s="68"/>
      <c r="O126" s="68"/>
      <c r="P126" s="68"/>
      <c r="Q126" s="68"/>
      <c r="R126" s="68"/>
      <c r="S126" s="14"/>
      <c r="T126" s="68"/>
      <c r="U126" s="68"/>
      <c r="V126" s="68"/>
      <c r="W126" s="77"/>
      <c r="X126" s="77"/>
      <c r="Y126" s="77"/>
      <c r="Z126" s="77"/>
      <c r="AA126" s="68"/>
      <c r="AB126" s="77"/>
      <c r="AC126" s="77"/>
      <c r="AD126" s="77"/>
      <c r="AE126" s="14"/>
      <c r="AF126" s="14"/>
      <c r="AG126" s="77"/>
      <c r="AH126" s="68"/>
      <c r="AI126" s="77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</row>
    <row r="127" spans="7:47">
      <c r="G127" s="469"/>
      <c r="H127" s="469"/>
      <c r="I127" s="68"/>
      <c r="J127" s="68"/>
      <c r="K127" s="77"/>
      <c r="L127" s="77"/>
      <c r="M127" s="14"/>
      <c r="N127" s="68"/>
      <c r="O127" s="68"/>
      <c r="P127" s="68"/>
      <c r="Q127" s="68"/>
      <c r="R127" s="68"/>
      <c r="S127" s="14"/>
      <c r="T127" s="68"/>
      <c r="U127" s="68"/>
      <c r="V127" s="68"/>
      <c r="W127" s="77"/>
      <c r="X127" s="77"/>
      <c r="Y127" s="77"/>
      <c r="Z127" s="77"/>
      <c r="AA127" s="68"/>
      <c r="AB127" s="77"/>
      <c r="AC127" s="77"/>
      <c r="AD127" s="77"/>
      <c r="AE127" s="14"/>
      <c r="AF127" s="14"/>
      <c r="AG127" s="77"/>
      <c r="AH127" s="68"/>
      <c r="AI127" s="77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</row>
    <row r="128" spans="7:47">
      <c r="G128" s="469"/>
      <c r="H128" s="469"/>
      <c r="I128" s="68"/>
      <c r="J128" s="68"/>
      <c r="K128" s="77"/>
      <c r="L128" s="77"/>
      <c r="M128" s="14"/>
      <c r="N128" s="68"/>
      <c r="O128" s="68"/>
      <c r="P128" s="68"/>
      <c r="Q128" s="68"/>
      <c r="R128" s="68"/>
      <c r="S128" s="14"/>
      <c r="T128" s="68"/>
      <c r="U128" s="68"/>
      <c r="V128" s="68"/>
      <c r="W128" s="77"/>
      <c r="X128" s="77"/>
      <c r="Y128" s="77"/>
      <c r="Z128" s="77"/>
      <c r="AA128" s="68"/>
      <c r="AB128" s="77"/>
      <c r="AC128" s="77"/>
      <c r="AD128" s="77"/>
      <c r="AE128" s="14"/>
      <c r="AF128" s="14"/>
      <c r="AG128" s="77"/>
      <c r="AH128" s="68"/>
      <c r="AI128" s="77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</row>
    <row r="129" spans="1:47">
      <c r="G129" s="469"/>
      <c r="H129" s="469"/>
      <c r="I129" s="68"/>
      <c r="J129" s="68"/>
      <c r="K129" s="77"/>
      <c r="L129" s="77"/>
      <c r="M129" s="14"/>
      <c r="N129" s="68"/>
      <c r="O129" s="68"/>
      <c r="P129" s="68"/>
      <c r="Q129" s="68"/>
      <c r="R129" s="68"/>
      <c r="S129" s="14"/>
      <c r="T129" s="68"/>
      <c r="U129" s="68"/>
      <c r="V129" s="68"/>
      <c r="W129" s="77"/>
      <c r="X129" s="77"/>
      <c r="Y129" s="77"/>
      <c r="Z129" s="77"/>
      <c r="AA129" s="68"/>
      <c r="AB129" s="77"/>
      <c r="AC129" s="77"/>
      <c r="AD129" s="77"/>
      <c r="AE129" s="14"/>
      <c r="AF129" s="14"/>
      <c r="AG129" s="77"/>
      <c r="AH129" s="68"/>
      <c r="AI129" s="77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</row>
    <row r="130" spans="1:47">
      <c r="G130" s="469"/>
      <c r="H130" s="469"/>
      <c r="I130" s="68"/>
      <c r="J130" s="68"/>
      <c r="K130" s="77"/>
      <c r="L130" s="77"/>
      <c r="M130" s="14"/>
      <c r="N130" s="68"/>
      <c r="O130" s="68"/>
      <c r="P130" s="68"/>
      <c r="Q130" s="68"/>
      <c r="R130" s="68"/>
      <c r="S130" s="14"/>
      <c r="T130" s="68"/>
      <c r="U130" s="68"/>
      <c r="V130" s="68"/>
      <c r="W130" s="77"/>
      <c r="X130" s="77"/>
      <c r="Y130" s="77"/>
      <c r="Z130" s="77"/>
      <c r="AA130" s="68"/>
      <c r="AB130" s="77"/>
      <c r="AC130" s="77"/>
      <c r="AD130" s="77"/>
      <c r="AE130" s="14"/>
      <c r="AF130" s="14"/>
      <c r="AG130" s="77"/>
      <c r="AH130" s="68"/>
      <c r="AI130" s="77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</row>
    <row r="131" spans="1:47">
      <c r="G131" s="469"/>
      <c r="H131" s="469"/>
      <c r="I131" s="68"/>
      <c r="J131" s="68"/>
      <c r="K131" s="77"/>
      <c r="L131" s="77"/>
      <c r="M131" s="14"/>
      <c r="N131" s="68"/>
      <c r="O131" s="68"/>
      <c r="P131" s="68"/>
      <c r="Q131" s="68"/>
      <c r="R131" s="68"/>
      <c r="S131" s="14"/>
      <c r="T131" s="68"/>
      <c r="U131" s="68"/>
      <c r="V131" s="68"/>
      <c r="W131" s="77"/>
      <c r="X131" s="77"/>
      <c r="Y131" s="77"/>
      <c r="Z131" s="77"/>
      <c r="AA131" s="68"/>
      <c r="AB131" s="77"/>
      <c r="AC131" s="77"/>
      <c r="AD131" s="77"/>
      <c r="AE131" s="14"/>
      <c r="AF131" s="14"/>
      <c r="AG131" s="77"/>
      <c r="AH131" s="68"/>
      <c r="AI131" s="77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</row>
    <row r="132" spans="1:47">
      <c r="G132" s="469"/>
      <c r="H132" s="469"/>
      <c r="I132" s="68"/>
      <c r="J132" s="68"/>
      <c r="K132" s="77"/>
      <c r="L132" s="77"/>
      <c r="M132" s="14"/>
      <c r="N132" s="68"/>
      <c r="O132" s="68"/>
      <c r="P132" s="68"/>
      <c r="Q132" s="68"/>
      <c r="R132" s="68"/>
      <c r="S132" s="14"/>
      <c r="T132" s="68"/>
      <c r="U132" s="68"/>
      <c r="V132" s="68"/>
      <c r="W132" s="77"/>
      <c r="X132" s="77"/>
      <c r="Y132" s="77"/>
      <c r="Z132" s="77"/>
      <c r="AA132" s="68"/>
      <c r="AB132" s="77"/>
      <c r="AC132" s="77"/>
      <c r="AD132" s="77"/>
      <c r="AE132" s="14"/>
      <c r="AF132" s="14"/>
      <c r="AG132" s="77"/>
      <c r="AH132" s="68"/>
      <c r="AI132" s="77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</row>
    <row r="133" spans="1:47">
      <c r="G133" s="469"/>
      <c r="H133" s="469"/>
      <c r="I133" s="68"/>
      <c r="J133" s="68"/>
      <c r="K133" s="77"/>
      <c r="L133" s="77"/>
      <c r="M133" s="14"/>
      <c r="N133" s="68"/>
      <c r="O133" s="68"/>
      <c r="P133" s="68"/>
      <c r="Q133" s="68"/>
      <c r="R133" s="68"/>
      <c r="S133" s="14"/>
      <c r="T133" s="68"/>
      <c r="U133" s="68"/>
      <c r="V133" s="68"/>
      <c r="W133" s="77"/>
      <c r="X133" s="77"/>
      <c r="Y133" s="77"/>
      <c r="Z133" s="77"/>
      <c r="AA133" s="68"/>
      <c r="AB133" s="77"/>
      <c r="AC133" s="77"/>
      <c r="AD133" s="77"/>
      <c r="AE133" s="14"/>
      <c r="AF133" s="14"/>
      <c r="AG133" s="77"/>
      <c r="AH133" s="68"/>
      <c r="AI133" s="77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</row>
    <row r="134" spans="1:47">
      <c r="G134" s="469"/>
      <c r="H134" s="469"/>
      <c r="I134" s="68"/>
      <c r="J134" s="68"/>
      <c r="K134" s="77"/>
      <c r="L134" s="77"/>
      <c r="M134" s="14"/>
      <c r="N134" s="68"/>
      <c r="O134" s="68"/>
      <c r="P134" s="68"/>
      <c r="Q134" s="68"/>
      <c r="R134" s="68"/>
      <c r="S134" s="14"/>
      <c r="T134" s="68"/>
      <c r="U134" s="68"/>
      <c r="V134" s="68"/>
      <c r="W134" s="77"/>
      <c r="X134" s="77"/>
      <c r="Y134" s="77"/>
      <c r="Z134" s="77"/>
      <c r="AA134" s="68"/>
      <c r="AB134" s="77"/>
      <c r="AC134" s="77"/>
      <c r="AD134" s="77"/>
      <c r="AE134" s="14"/>
      <c r="AF134" s="14"/>
      <c r="AG134" s="77"/>
      <c r="AH134" s="68"/>
      <c r="AI134" s="77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</row>
    <row r="135" spans="1:47">
      <c r="G135" s="469"/>
      <c r="H135" s="469"/>
      <c r="I135" s="68"/>
      <c r="J135" s="68"/>
      <c r="K135" s="77"/>
      <c r="L135" s="77"/>
      <c r="M135" s="14"/>
      <c r="N135" s="68"/>
      <c r="O135" s="68"/>
      <c r="P135" s="68"/>
      <c r="Q135" s="68"/>
      <c r="R135" s="68"/>
      <c r="S135" s="14"/>
      <c r="T135" s="68"/>
      <c r="U135" s="68"/>
      <c r="V135" s="68"/>
      <c r="W135" s="77"/>
      <c r="X135" s="77"/>
      <c r="Y135" s="77"/>
      <c r="Z135" s="77"/>
      <c r="AA135" s="68"/>
      <c r="AB135" s="77"/>
      <c r="AC135" s="77"/>
      <c r="AD135" s="77"/>
      <c r="AE135" s="14"/>
      <c r="AF135" s="14"/>
      <c r="AG135" s="77"/>
      <c r="AH135" s="68"/>
      <c r="AI135" s="77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</row>
    <row r="136" spans="1:47">
      <c r="G136" s="469"/>
      <c r="H136" s="469"/>
      <c r="I136" s="68"/>
      <c r="J136" s="68"/>
      <c r="K136" s="77"/>
      <c r="L136" s="77"/>
      <c r="M136" s="14"/>
      <c r="N136" s="68"/>
      <c r="O136" s="68"/>
      <c r="P136" s="68"/>
      <c r="Q136" s="68"/>
      <c r="R136" s="68"/>
      <c r="S136" s="14"/>
      <c r="T136" s="68"/>
      <c r="U136" s="68"/>
      <c r="V136" s="68"/>
      <c r="W136" s="77"/>
      <c r="X136" s="77"/>
      <c r="Y136" s="77"/>
      <c r="Z136" s="77"/>
      <c r="AA136" s="68"/>
      <c r="AB136" s="77"/>
      <c r="AC136" s="77"/>
      <c r="AD136" s="77"/>
      <c r="AE136" s="14"/>
      <c r="AF136" s="14"/>
      <c r="AG136" s="77"/>
      <c r="AH136" s="68"/>
      <c r="AI136" s="77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</row>
    <row r="137" spans="1:47">
      <c r="A137" s="30"/>
      <c r="B137" s="345"/>
      <c r="C137" s="30"/>
      <c r="D137" s="30"/>
      <c r="E137" s="30"/>
      <c r="F137" s="30"/>
      <c r="G137" s="470"/>
      <c r="H137" s="470"/>
      <c r="I137" s="71"/>
      <c r="J137" s="71"/>
      <c r="K137" s="78"/>
      <c r="L137" s="78"/>
      <c r="M137" s="30"/>
      <c r="N137" s="71"/>
      <c r="O137" s="71"/>
      <c r="P137" s="71"/>
      <c r="Q137" s="71"/>
      <c r="R137" s="71"/>
      <c r="S137" s="14"/>
      <c r="T137" s="71"/>
      <c r="U137" s="71"/>
      <c r="V137" s="68"/>
      <c r="W137" s="78"/>
      <c r="X137" s="77"/>
      <c r="Y137" s="77"/>
      <c r="Z137" s="77"/>
      <c r="AA137" s="71"/>
      <c r="AB137" s="77"/>
      <c r="AC137" s="77"/>
      <c r="AD137" s="77"/>
      <c r="AE137" s="14"/>
      <c r="AF137" s="14"/>
      <c r="AG137" s="77"/>
      <c r="AH137" s="68"/>
      <c r="AI137" s="77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</row>
    <row r="138" spans="1:47">
      <c r="A138" s="34"/>
      <c r="B138" s="346"/>
      <c r="C138" s="34"/>
      <c r="D138" s="34"/>
      <c r="E138" s="34"/>
      <c r="F138" s="34"/>
      <c r="G138" s="455"/>
      <c r="H138" s="455"/>
      <c r="I138" s="72"/>
      <c r="J138" s="72"/>
      <c r="K138" s="79"/>
      <c r="L138" s="79"/>
      <c r="M138" s="34"/>
      <c r="N138" s="72"/>
      <c r="O138" s="72"/>
      <c r="P138" s="72"/>
      <c r="Q138" s="72"/>
      <c r="R138" s="72"/>
      <c r="S138" s="30"/>
      <c r="T138" s="72"/>
      <c r="U138" s="72"/>
      <c r="V138" s="71"/>
      <c r="W138" s="79"/>
      <c r="X138" s="78"/>
      <c r="Y138" s="78"/>
      <c r="Z138" s="78"/>
      <c r="AA138" s="72"/>
      <c r="AB138" s="78"/>
      <c r="AC138" s="78"/>
      <c r="AD138" s="78"/>
      <c r="AE138" s="30"/>
      <c r="AF138" s="30"/>
    </row>
    <row r="139" spans="1:47">
      <c r="A139" s="34"/>
      <c r="B139" s="346"/>
      <c r="C139" s="34"/>
      <c r="D139" s="34"/>
      <c r="E139" s="34"/>
      <c r="F139" s="34"/>
      <c r="G139" s="455"/>
      <c r="H139" s="455"/>
      <c r="I139" s="72"/>
      <c r="J139" s="72"/>
      <c r="K139" s="79"/>
      <c r="L139" s="79"/>
      <c r="M139" s="34"/>
      <c r="N139" s="72"/>
      <c r="O139" s="72"/>
      <c r="P139" s="72"/>
      <c r="Q139" s="72"/>
      <c r="R139" s="72"/>
      <c r="S139" s="34"/>
      <c r="T139" s="72"/>
      <c r="U139" s="72"/>
      <c r="V139" s="72"/>
      <c r="W139" s="79"/>
      <c r="X139" s="79"/>
      <c r="Y139" s="79"/>
      <c r="Z139" s="79"/>
      <c r="AA139" s="72"/>
      <c r="AB139" s="79"/>
      <c r="AC139" s="79"/>
      <c r="AD139" s="79"/>
      <c r="AE139" s="34"/>
      <c r="AF139" s="34"/>
    </row>
    <row r="140" spans="1:47">
      <c r="A140" s="34"/>
      <c r="B140" s="346"/>
      <c r="C140" s="34"/>
      <c r="D140" s="34"/>
      <c r="E140" s="34"/>
      <c r="F140" s="34"/>
      <c r="G140" s="455"/>
      <c r="H140" s="455"/>
      <c r="I140" s="72"/>
      <c r="J140" s="72"/>
      <c r="K140" s="79"/>
      <c r="L140" s="79"/>
      <c r="M140" s="34"/>
      <c r="N140" s="72"/>
      <c r="O140" s="72"/>
      <c r="P140" s="72"/>
      <c r="Q140" s="72"/>
      <c r="R140" s="72"/>
      <c r="S140" s="34"/>
      <c r="T140" s="72"/>
      <c r="U140" s="72"/>
      <c r="V140" s="72"/>
      <c r="W140" s="79"/>
      <c r="X140" s="79"/>
      <c r="Y140" s="79"/>
      <c r="Z140" s="79"/>
      <c r="AA140" s="72"/>
      <c r="AB140" s="79"/>
      <c r="AC140" s="79"/>
      <c r="AD140" s="79"/>
      <c r="AE140" s="34"/>
      <c r="AF140" s="34"/>
    </row>
    <row r="141" spans="1:47">
      <c r="A141" s="34"/>
      <c r="B141" s="346"/>
      <c r="C141" s="34"/>
      <c r="D141" s="34"/>
      <c r="E141" s="34"/>
      <c r="F141" s="34"/>
      <c r="G141" s="455"/>
      <c r="H141" s="455"/>
      <c r="I141" s="72"/>
      <c r="J141" s="72"/>
      <c r="K141" s="79"/>
      <c r="L141" s="79"/>
      <c r="M141" s="34"/>
      <c r="N141" s="72"/>
      <c r="O141" s="72"/>
      <c r="P141" s="72"/>
      <c r="Q141" s="72"/>
      <c r="R141" s="72"/>
      <c r="S141" s="34"/>
      <c r="T141" s="72"/>
      <c r="U141" s="72"/>
      <c r="V141" s="72"/>
      <c r="W141" s="79"/>
      <c r="X141" s="79"/>
      <c r="Y141" s="79"/>
      <c r="Z141" s="79"/>
      <c r="AA141" s="72"/>
      <c r="AB141" s="79"/>
      <c r="AC141" s="79"/>
      <c r="AD141" s="79"/>
      <c r="AE141" s="34"/>
      <c r="AF141" s="34"/>
    </row>
    <row r="142" spans="1:47">
      <c r="A142" s="34"/>
      <c r="B142" s="346"/>
      <c r="C142" s="34"/>
      <c r="D142" s="34"/>
      <c r="E142" s="34"/>
      <c r="F142" s="34"/>
      <c r="G142" s="455"/>
      <c r="H142" s="455"/>
      <c r="I142" s="72"/>
      <c r="J142" s="72"/>
      <c r="K142" s="79"/>
      <c r="L142" s="79"/>
      <c r="M142" s="34"/>
      <c r="N142" s="72"/>
      <c r="O142" s="72"/>
      <c r="P142" s="72"/>
      <c r="Q142" s="72"/>
      <c r="R142" s="72"/>
      <c r="S142" s="34"/>
      <c r="T142" s="72"/>
      <c r="U142" s="72"/>
      <c r="V142" s="72"/>
      <c r="W142" s="79"/>
      <c r="X142" s="79"/>
      <c r="Y142" s="79"/>
      <c r="Z142" s="79"/>
      <c r="AA142" s="72"/>
      <c r="AB142" s="79"/>
      <c r="AC142" s="79"/>
      <c r="AD142" s="79"/>
      <c r="AE142" s="34"/>
      <c r="AF142" s="34"/>
    </row>
    <row r="143" spans="1:47">
      <c r="A143" s="34"/>
      <c r="B143" s="346"/>
      <c r="C143" s="34"/>
      <c r="D143" s="34"/>
      <c r="E143" s="34"/>
      <c r="F143" s="34"/>
      <c r="G143" s="455"/>
      <c r="H143" s="455"/>
      <c r="I143" s="72"/>
      <c r="J143" s="72"/>
      <c r="K143" s="79"/>
      <c r="L143" s="79"/>
      <c r="M143" s="34"/>
      <c r="N143" s="72"/>
      <c r="O143" s="72"/>
      <c r="P143" s="72"/>
      <c r="Q143" s="72"/>
      <c r="R143" s="72"/>
      <c r="S143" s="34"/>
      <c r="T143" s="72"/>
      <c r="U143" s="72"/>
      <c r="V143" s="72"/>
      <c r="W143" s="79"/>
      <c r="X143" s="79"/>
      <c r="Y143" s="79"/>
      <c r="Z143" s="79"/>
      <c r="AA143" s="72"/>
      <c r="AB143" s="79"/>
      <c r="AC143" s="79"/>
      <c r="AD143" s="79"/>
      <c r="AE143" s="34"/>
      <c r="AF143" s="34"/>
    </row>
    <row r="144" spans="1:47">
      <c r="A144" s="34"/>
      <c r="B144" s="346"/>
      <c r="C144" s="34"/>
      <c r="D144" s="34"/>
      <c r="E144" s="34"/>
      <c r="F144" s="34"/>
      <c r="G144" s="455"/>
      <c r="H144" s="455"/>
      <c r="I144" s="72"/>
      <c r="J144" s="72"/>
      <c r="K144" s="79"/>
      <c r="L144" s="79"/>
      <c r="M144" s="34"/>
      <c r="N144" s="72"/>
      <c r="O144" s="72"/>
      <c r="P144" s="72"/>
      <c r="Q144" s="72"/>
      <c r="R144" s="72"/>
      <c r="S144" s="34"/>
      <c r="T144" s="72"/>
      <c r="U144" s="72"/>
      <c r="V144" s="72"/>
      <c r="W144" s="79"/>
      <c r="X144" s="79"/>
      <c r="Y144" s="79"/>
      <c r="Z144" s="79"/>
      <c r="AA144" s="72"/>
      <c r="AB144" s="79"/>
      <c r="AC144" s="79"/>
      <c r="AD144" s="79"/>
      <c r="AE144" s="34"/>
      <c r="AF144" s="34"/>
    </row>
    <row r="145" spans="1:32">
      <c r="A145" s="34"/>
      <c r="B145" s="346"/>
      <c r="C145" s="34"/>
      <c r="D145" s="34"/>
      <c r="E145" s="34"/>
      <c r="F145" s="34"/>
      <c r="G145" s="455"/>
      <c r="H145" s="455"/>
      <c r="I145" s="72"/>
      <c r="J145" s="72"/>
      <c r="K145" s="79"/>
      <c r="L145" s="79"/>
      <c r="M145" s="34"/>
      <c r="N145" s="72"/>
      <c r="O145" s="72"/>
      <c r="P145" s="72"/>
      <c r="Q145" s="72"/>
      <c r="R145" s="72"/>
      <c r="S145" s="34"/>
      <c r="T145" s="72"/>
      <c r="U145" s="72"/>
      <c r="V145" s="72"/>
      <c r="W145" s="79"/>
      <c r="X145" s="79"/>
      <c r="Y145" s="79"/>
      <c r="Z145" s="79"/>
      <c r="AA145" s="72"/>
      <c r="AB145" s="79"/>
      <c r="AC145" s="79"/>
      <c r="AD145" s="79"/>
      <c r="AE145" s="34"/>
      <c r="AF145" s="34"/>
    </row>
    <row r="146" spans="1:32">
      <c r="A146" s="34"/>
      <c r="B146" s="346"/>
      <c r="C146" s="34"/>
      <c r="D146" s="34"/>
      <c r="E146" s="34"/>
      <c r="F146" s="34"/>
      <c r="G146" s="455"/>
      <c r="H146" s="455"/>
      <c r="I146" s="72"/>
      <c r="J146" s="72"/>
      <c r="K146" s="79"/>
      <c r="L146" s="79"/>
      <c r="M146" s="34"/>
      <c r="N146" s="72"/>
      <c r="O146" s="72"/>
      <c r="P146" s="72"/>
      <c r="Q146" s="72"/>
      <c r="R146" s="72"/>
      <c r="S146" s="34"/>
      <c r="T146" s="72"/>
      <c r="U146" s="72"/>
      <c r="V146" s="72"/>
      <c r="W146" s="79"/>
      <c r="X146" s="79"/>
      <c r="Y146" s="79"/>
      <c r="Z146" s="79"/>
      <c r="AA146" s="72"/>
      <c r="AB146" s="79"/>
      <c r="AC146" s="79"/>
      <c r="AD146" s="79"/>
      <c r="AE146" s="34"/>
      <c r="AF146" s="34"/>
    </row>
    <row r="147" spans="1:32">
      <c r="A147" s="34"/>
      <c r="B147" s="346"/>
      <c r="C147" s="34"/>
      <c r="D147" s="34"/>
      <c r="E147" s="34"/>
      <c r="F147" s="34"/>
      <c r="G147" s="455"/>
      <c r="H147" s="455"/>
      <c r="I147" s="72"/>
      <c r="J147" s="72"/>
      <c r="K147" s="79"/>
      <c r="L147" s="79"/>
      <c r="M147" s="34"/>
      <c r="N147" s="72"/>
      <c r="O147" s="72"/>
      <c r="P147" s="72"/>
      <c r="Q147" s="72"/>
      <c r="R147" s="72"/>
      <c r="S147" s="34"/>
      <c r="T147" s="72"/>
      <c r="U147" s="72"/>
      <c r="V147" s="72"/>
      <c r="W147" s="79"/>
      <c r="X147" s="79"/>
      <c r="Y147" s="79"/>
      <c r="Z147" s="79"/>
      <c r="AA147" s="72"/>
      <c r="AB147" s="79"/>
      <c r="AC147" s="79"/>
      <c r="AD147" s="79"/>
      <c r="AE147" s="34"/>
      <c r="AF147" s="34"/>
    </row>
    <row r="148" spans="1:32">
      <c r="A148" s="34"/>
      <c r="B148" s="346"/>
      <c r="C148" s="34"/>
      <c r="D148" s="34"/>
      <c r="E148" s="34"/>
      <c r="F148" s="34"/>
      <c r="G148" s="455"/>
      <c r="H148" s="455"/>
      <c r="I148" s="72"/>
      <c r="J148" s="72"/>
      <c r="K148" s="79"/>
      <c r="L148" s="79"/>
      <c r="M148" s="34"/>
      <c r="N148" s="72"/>
      <c r="O148" s="72"/>
      <c r="P148" s="72"/>
      <c r="Q148" s="72"/>
      <c r="R148" s="72"/>
      <c r="S148" s="34"/>
      <c r="T148" s="72"/>
      <c r="U148" s="72"/>
      <c r="V148" s="72"/>
      <c r="W148" s="79"/>
      <c r="X148" s="79"/>
      <c r="Y148" s="79"/>
      <c r="Z148" s="79"/>
      <c r="AA148" s="72"/>
      <c r="AB148" s="79"/>
      <c r="AC148" s="79"/>
      <c r="AD148" s="79"/>
      <c r="AE148" s="34"/>
      <c r="AF148" s="34"/>
    </row>
    <row r="149" spans="1:32">
      <c r="A149" s="34"/>
      <c r="B149" s="346"/>
      <c r="C149" s="34"/>
      <c r="D149" s="34"/>
      <c r="E149" s="34"/>
      <c r="F149" s="34"/>
      <c r="G149" s="455"/>
      <c r="H149" s="455"/>
      <c r="I149" s="72"/>
      <c r="J149" s="72"/>
      <c r="K149" s="79"/>
      <c r="L149" s="79"/>
      <c r="M149" s="34"/>
      <c r="N149" s="72"/>
      <c r="O149" s="72"/>
      <c r="P149" s="72"/>
      <c r="Q149" s="72"/>
      <c r="R149" s="72"/>
      <c r="S149" s="34"/>
      <c r="T149" s="72"/>
      <c r="U149" s="72"/>
      <c r="V149" s="72"/>
      <c r="W149" s="79"/>
      <c r="X149" s="79"/>
      <c r="Y149" s="79"/>
      <c r="Z149" s="79"/>
      <c r="AA149" s="72"/>
      <c r="AB149" s="79"/>
      <c r="AC149" s="79"/>
      <c r="AD149" s="79"/>
      <c r="AE149" s="34"/>
      <c r="AF149" s="34"/>
    </row>
    <row r="150" spans="1:32">
      <c r="A150" s="34"/>
      <c r="B150" s="346"/>
      <c r="C150" s="34"/>
      <c r="D150" s="34"/>
      <c r="E150" s="34"/>
      <c r="F150" s="34"/>
      <c r="G150" s="455"/>
      <c r="H150" s="455"/>
      <c r="I150" s="72"/>
      <c r="J150" s="72"/>
      <c r="K150" s="79"/>
      <c r="L150" s="79"/>
      <c r="M150" s="34"/>
      <c r="N150" s="72"/>
      <c r="O150" s="72"/>
      <c r="P150" s="72"/>
      <c r="Q150" s="72"/>
      <c r="R150" s="72"/>
      <c r="S150" s="34"/>
      <c r="T150" s="72"/>
      <c r="U150" s="72"/>
      <c r="V150" s="72"/>
      <c r="W150" s="79"/>
      <c r="X150" s="79"/>
      <c r="Y150" s="79"/>
      <c r="Z150" s="79"/>
      <c r="AA150" s="72"/>
      <c r="AB150" s="79"/>
      <c r="AC150" s="79"/>
      <c r="AD150" s="79"/>
      <c r="AE150" s="34"/>
      <c r="AF150" s="34"/>
    </row>
    <row r="151" spans="1:32">
      <c r="A151" s="34"/>
      <c r="B151" s="346"/>
      <c r="C151" s="34"/>
      <c r="D151" s="34"/>
      <c r="E151" s="34"/>
      <c r="F151" s="34"/>
      <c r="G151" s="455"/>
      <c r="H151" s="455"/>
      <c r="I151" s="72"/>
      <c r="J151" s="72"/>
      <c r="K151" s="79"/>
      <c r="L151" s="79"/>
      <c r="M151" s="34"/>
      <c r="N151" s="72"/>
      <c r="O151" s="72"/>
      <c r="P151" s="72"/>
      <c r="Q151" s="72"/>
      <c r="R151" s="72"/>
      <c r="S151" s="34"/>
      <c r="T151" s="72"/>
      <c r="U151" s="72"/>
      <c r="V151" s="72"/>
      <c r="W151" s="79"/>
      <c r="X151" s="79"/>
      <c r="Y151" s="79"/>
      <c r="Z151" s="79"/>
      <c r="AA151" s="72"/>
      <c r="AB151" s="79"/>
      <c r="AC151" s="79"/>
      <c r="AD151" s="79"/>
      <c r="AE151" s="34"/>
      <c r="AF151" s="34"/>
    </row>
    <row r="152" spans="1:32">
      <c r="A152" s="34"/>
      <c r="B152" s="346"/>
      <c r="C152" s="34"/>
      <c r="D152" s="34"/>
      <c r="E152" s="34"/>
      <c r="F152" s="34"/>
      <c r="G152" s="455"/>
      <c r="H152" s="455"/>
      <c r="I152" s="72"/>
      <c r="J152" s="72"/>
      <c r="K152" s="79"/>
      <c r="L152" s="79"/>
      <c r="M152" s="34"/>
      <c r="N152" s="72"/>
      <c r="O152" s="72"/>
      <c r="P152" s="72"/>
      <c r="Q152" s="72"/>
      <c r="R152" s="72"/>
      <c r="S152" s="34"/>
      <c r="T152" s="72"/>
      <c r="U152" s="72"/>
      <c r="V152" s="72"/>
      <c r="W152" s="79"/>
      <c r="X152" s="79"/>
      <c r="Y152" s="79"/>
      <c r="Z152" s="79"/>
      <c r="AA152" s="72"/>
      <c r="AB152" s="79"/>
      <c r="AC152" s="79"/>
      <c r="AD152" s="79"/>
      <c r="AE152" s="34"/>
      <c r="AF152" s="34"/>
    </row>
    <row r="153" spans="1:32">
      <c r="A153" s="34"/>
      <c r="B153" s="346"/>
      <c r="C153" s="34"/>
      <c r="D153" s="34"/>
      <c r="E153" s="34"/>
      <c r="F153" s="34"/>
      <c r="G153" s="455"/>
      <c r="H153" s="455"/>
      <c r="I153" s="72"/>
      <c r="J153" s="72"/>
      <c r="K153" s="79"/>
      <c r="L153" s="79"/>
      <c r="M153" s="34"/>
      <c r="N153" s="72"/>
      <c r="O153" s="72"/>
      <c r="P153" s="72"/>
      <c r="Q153" s="72"/>
      <c r="R153" s="72"/>
      <c r="S153" s="34"/>
      <c r="T153" s="72"/>
      <c r="U153" s="72"/>
      <c r="V153" s="72"/>
      <c r="W153" s="79"/>
      <c r="X153" s="79"/>
      <c r="Y153" s="79"/>
      <c r="Z153" s="79"/>
      <c r="AA153" s="72"/>
      <c r="AB153" s="79"/>
      <c r="AC153" s="79"/>
      <c r="AD153" s="79"/>
      <c r="AE153" s="34"/>
      <c r="AF153" s="34"/>
    </row>
    <row r="154" spans="1:32">
      <c r="A154" s="34"/>
      <c r="B154" s="346"/>
      <c r="C154" s="34"/>
      <c r="D154" s="34"/>
      <c r="E154" s="34"/>
      <c r="F154" s="34"/>
      <c r="G154" s="455"/>
      <c r="H154" s="455"/>
      <c r="I154" s="72"/>
      <c r="J154" s="72"/>
      <c r="K154" s="79"/>
      <c r="L154" s="79"/>
      <c r="M154" s="34"/>
      <c r="N154" s="72"/>
      <c r="O154" s="72"/>
      <c r="P154" s="72"/>
      <c r="Q154" s="72"/>
      <c r="R154" s="72"/>
      <c r="S154" s="34"/>
      <c r="T154" s="72"/>
      <c r="U154" s="72"/>
      <c r="V154" s="72"/>
      <c r="W154" s="79"/>
      <c r="X154" s="79"/>
      <c r="Y154" s="79"/>
      <c r="Z154" s="79"/>
      <c r="AA154" s="72"/>
      <c r="AB154" s="79"/>
      <c r="AC154" s="79"/>
      <c r="AD154" s="79"/>
      <c r="AE154" s="34"/>
      <c r="AF154" s="34"/>
    </row>
    <row r="155" spans="1:32">
      <c r="A155" s="34"/>
      <c r="B155" s="346"/>
      <c r="C155" s="34"/>
      <c r="D155" s="34"/>
      <c r="E155" s="34"/>
      <c r="F155" s="34"/>
      <c r="G155" s="455"/>
      <c r="H155" s="455"/>
      <c r="I155" s="72"/>
      <c r="J155" s="72"/>
      <c r="K155" s="79"/>
      <c r="L155" s="79"/>
      <c r="M155" s="34"/>
      <c r="N155" s="72"/>
      <c r="O155" s="72"/>
      <c r="P155" s="72"/>
      <c r="Q155" s="72"/>
      <c r="R155" s="72"/>
      <c r="S155" s="34"/>
      <c r="T155" s="72"/>
      <c r="U155" s="72"/>
      <c r="V155" s="72"/>
      <c r="W155" s="79"/>
      <c r="X155" s="79"/>
      <c r="Y155" s="79"/>
      <c r="Z155" s="79"/>
      <c r="AA155" s="72"/>
      <c r="AB155" s="79"/>
      <c r="AC155" s="79"/>
      <c r="AD155" s="79"/>
      <c r="AE155" s="34"/>
      <c r="AF155" s="34"/>
    </row>
    <row r="156" spans="1:32">
      <c r="A156" s="34"/>
      <c r="B156" s="346"/>
      <c r="C156" s="34"/>
      <c r="D156" s="34"/>
      <c r="E156" s="34"/>
      <c r="F156" s="34"/>
      <c r="G156" s="455"/>
      <c r="H156" s="455"/>
      <c r="I156" s="72"/>
      <c r="J156" s="72"/>
      <c r="K156" s="79"/>
      <c r="L156" s="79"/>
      <c r="M156" s="34"/>
      <c r="N156" s="72"/>
      <c r="O156" s="72"/>
      <c r="P156" s="72"/>
      <c r="Q156" s="72"/>
      <c r="R156" s="72"/>
      <c r="S156" s="34"/>
      <c r="T156" s="72"/>
      <c r="U156" s="72"/>
      <c r="V156" s="72"/>
      <c r="W156" s="79"/>
      <c r="X156" s="79"/>
      <c r="Y156" s="79"/>
      <c r="Z156" s="79"/>
      <c r="AA156" s="72"/>
      <c r="AB156" s="79"/>
      <c r="AC156" s="79"/>
      <c r="AD156" s="79"/>
      <c r="AE156" s="34"/>
      <c r="AF156" s="34"/>
    </row>
    <row r="157" spans="1:32">
      <c r="A157" s="34"/>
      <c r="B157" s="346"/>
      <c r="C157" s="34"/>
      <c r="D157" s="34"/>
      <c r="E157" s="34"/>
      <c r="F157" s="34"/>
      <c r="G157" s="455"/>
      <c r="H157" s="455"/>
      <c r="I157" s="72"/>
      <c r="J157" s="72"/>
      <c r="K157" s="79"/>
      <c r="L157" s="79"/>
      <c r="M157" s="34"/>
      <c r="N157" s="72"/>
      <c r="O157" s="72"/>
      <c r="P157" s="72"/>
      <c r="Q157" s="72"/>
      <c r="R157" s="72"/>
      <c r="S157" s="34"/>
      <c r="T157" s="72"/>
      <c r="U157" s="72"/>
      <c r="V157" s="72"/>
      <c r="W157" s="79"/>
      <c r="X157" s="79"/>
      <c r="Y157" s="79"/>
      <c r="Z157" s="79"/>
      <c r="AA157" s="72"/>
      <c r="AB157" s="79"/>
      <c r="AC157" s="79"/>
      <c r="AD157" s="79"/>
      <c r="AE157" s="34"/>
      <c r="AF157" s="34"/>
    </row>
    <row r="158" spans="1:32">
      <c r="A158" s="34"/>
      <c r="B158" s="346"/>
      <c r="C158" s="34"/>
      <c r="D158" s="34"/>
      <c r="E158" s="34"/>
      <c r="F158" s="34"/>
      <c r="G158" s="455"/>
      <c r="H158" s="455"/>
      <c r="I158" s="72"/>
      <c r="J158" s="72"/>
      <c r="K158" s="79"/>
      <c r="L158" s="79"/>
      <c r="M158" s="34"/>
      <c r="N158" s="72"/>
      <c r="O158" s="72"/>
      <c r="P158" s="72"/>
      <c r="Q158" s="72"/>
      <c r="R158" s="72"/>
      <c r="S158" s="34"/>
      <c r="T158" s="72"/>
      <c r="U158" s="72"/>
      <c r="V158" s="72"/>
      <c r="W158" s="79"/>
      <c r="X158" s="79"/>
      <c r="Y158" s="79"/>
      <c r="Z158" s="79"/>
      <c r="AA158" s="72"/>
      <c r="AB158" s="79"/>
      <c r="AC158" s="79"/>
      <c r="AD158" s="79"/>
      <c r="AE158" s="34"/>
      <c r="AF158" s="34"/>
    </row>
    <row r="159" spans="1:32">
      <c r="A159" s="34"/>
      <c r="B159" s="346"/>
      <c r="C159" s="34"/>
      <c r="D159" s="34"/>
      <c r="E159" s="34"/>
      <c r="F159" s="34"/>
      <c r="G159" s="455"/>
      <c r="H159" s="455"/>
      <c r="I159" s="72"/>
      <c r="J159" s="72"/>
      <c r="K159" s="79"/>
      <c r="L159" s="79"/>
      <c r="M159" s="34"/>
      <c r="N159" s="72"/>
      <c r="O159" s="72"/>
      <c r="P159" s="72"/>
      <c r="Q159" s="72"/>
      <c r="R159" s="72"/>
      <c r="S159" s="34"/>
      <c r="T159" s="72"/>
      <c r="U159" s="72"/>
      <c r="V159" s="72"/>
      <c r="W159" s="79"/>
      <c r="X159" s="79"/>
      <c r="Y159" s="79"/>
      <c r="Z159" s="79"/>
      <c r="AA159" s="72"/>
      <c r="AB159" s="79"/>
      <c r="AC159" s="79"/>
      <c r="AD159" s="79"/>
      <c r="AE159" s="34"/>
      <c r="AF159" s="34"/>
    </row>
    <row r="160" spans="1:32">
      <c r="A160" s="34"/>
      <c r="B160" s="346"/>
      <c r="C160" s="34"/>
      <c r="D160" s="34"/>
      <c r="E160" s="34"/>
      <c r="F160" s="34"/>
      <c r="G160" s="455"/>
      <c r="H160" s="455"/>
      <c r="I160" s="72"/>
      <c r="J160" s="72"/>
      <c r="K160" s="79"/>
      <c r="L160" s="79"/>
      <c r="M160" s="34"/>
      <c r="N160" s="72"/>
      <c r="O160" s="72"/>
      <c r="P160" s="72"/>
      <c r="Q160" s="72"/>
      <c r="R160" s="72"/>
      <c r="S160" s="34"/>
      <c r="T160" s="72"/>
      <c r="U160" s="72"/>
      <c r="V160" s="72"/>
      <c r="W160" s="79"/>
      <c r="X160" s="79"/>
      <c r="Y160" s="79"/>
      <c r="Z160" s="79"/>
      <c r="AA160" s="72"/>
      <c r="AB160" s="79"/>
      <c r="AC160" s="79"/>
      <c r="AD160" s="79"/>
      <c r="AE160" s="34"/>
      <c r="AF160" s="34"/>
    </row>
    <row r="161" spans="1:32">
      <c r="A161" s="34"/>
      <c r="B161" s="346"/>
      <c r="C161" s="34"/>
      <c r="D161" s="34"/>
      <c r="E161" s="34"/>
      <c r="F161" s="34"/>
      <c r="G161" s="455"/>
      <c r="H161" s="455"/>
      <c r="I161" s="72"/>
      <c r="J161" s="72"/>
      <c r="K161" s="79"/>
      <c r="L161" s="79"/>
      <c r="M161" s="34"/>
      <c r="N161" s="72"/>
      <c r="O161" s="72"/>
      <c r="P161" s="72"/>
      <c r="Q161" s="72"/>
      <c r="R161" s="72"/>
      <c r="S161" s="34"/>
      <c r="T161" s="72"/>
      <c r="U161" s="72"/>
      <c r="V161" s="72"/>
      <c r="W161" s="79"/>
      <c r="X161" s="79"/>
      <c r="Y161" s="79"/>
      <c r="Z161" s="79"/>
      <c r="AA161" s="72"/>
      <c r="AB161" s="79"/>
      <c r="AC161" s="79"/>
      <c r="AD161" s="79"/>
      <c r="AE161" s="34"/>
      <c r="AF161" s="34"/>
    </row>
    <row r="162" spans="1:32">
      <c r="A162" s="34"/>
      <c r="B162" s="346"/>
      <c r="C162" s="34"/>
      <c r="D162" s="34"/>
      <c r="E162" s="34"/>
      <c r="F162" s="34"/>
      <c r="G162" s="455"/>
      <c r="H162" s="455"/>
      <c r="I162" s="72"/>
      <c r="J162" s="72"/>
      <c r="K162" s="79"/>
      <c r="L162" s="79"/>
      <c r="M162" s="34"/>
      <c r="N162" s="72"/>
      <c r="O162" s="72"/>
      <c r="P162" s="72"/>
      <c r="Q162" s="72"/>
      <c r="R162" s="72"/>
      <c r="S162" s="34"/>
      <c r="T162" s="72"/>
      <c r="U162" s="72"/>
      <c r="V162" s="72"/>
      <c r="W162" s="79"/>
      <c r="X162" s="79"/>
      <c r="Y162" s="79"/>
      <c r="Z162" s="79"/>
      <c r="AA162" s="72"/>
      <c r="AB162" s="79"/>
      <c r="AC162" s="79"/>
      <c r="AD162" s="79"/>
      <c r="AE162" s="34"/>
      <c r="AF162" s="34"/>
    </row>
    <row r="163" spans="1:32">
      <c r="A163" s="34"/>
      <c r="B163" s="346"/>
      <c r="C163" s="34"/>
      <c r="D163" s="34"/>
      <c r="E163" s="34"/>
      <c r="F163" s="34"/>
      <c r="G163" s="455"/>
      <c r="H163" s="455"/>
      <c r="I163" s="72"/>
      <c r="J163" s="72"/>
      <c r="K163" s="79"/>
      <c r="L163" s="79"/>
      <c r="M163" s="34"/>
      <c r="N163" s="72"/>
      <c r="O163" s="72"/>
      <c r="P163" s="72"/>
      <c r="Q163" s="72"/>
      <c r="R163" s="72"/>
      <c r="S163" s="34"/>
      <c r="T163" s="72"/>
      <c r="U163" s="72"/>
      <c r="V163" s="72"/>
      <c r="W163" s="79"/>
      <c r="X163" s="79"/>
      <c r="Y163" s="79"/>
      <c r="Z163" s="79"/>
      <c r="AA163" s="72"/>
      <c r="AB163" s="79"/>
      <c r="AC163" s="79"/>
      <c r="AD163" s="79"/>
      <c r="AE163" s="34"/>
      <c r="AF163" s="34"/>
    </row>
    <row r="164" spans="1:32">
      <c r="A164" s="34"/>
      <c r="B164" s="346"/>
      <c r="C164" s="34"/>
      <c r="D164" s="34"/>
      <c r="E164" s="34"/>
      <c r="F164" s="34"/>
      <c r="G164" s="455"/>
      <c r="H164" s="455"/>
      <c r="I164" s="72"/>
      <c r="J164" s="72"/>
      <c r="K164" s="79"/>
      <c r="L164" s="79"/>
      <c r="M164" s="34"/>
      <c r="N164" s="72"/>
      <c r="O164" s="72"/>
      <c r="P164" s="72"/>
      <c r="Q164" s="72"/>
      <c r="R164" s="72"/>
      <c r="S164" s="34"/>
      <c r="T164" s="72"/>
      <c r="U164" s="72"/>
      <c r="V164" s="72"/>
      <c r="W164" s="79"/>
      <c r="X164" s="79"/>
      <c r="Y164" s="79"/>
      <c r="Z164" s="79"/>
      <c r="AA164" s="72"/>
      <c r="AB164" s="79"/>
      <c r="AC164" s="79"/>
      <c r="AD164" s="79"/>
      <c r="AE164" s="34"/>
      <c r="AF164" s="34"/>
    </row>
    <row r="165" spans="1:32">
      <c r="A165" s="34"/>
      <c r="B165" s="346"/>
      <c r="C165" s="34"/>
      <c r="D165" s="34"/>
      <c r="E165" s="34"/>
      <c r="F165" s="34"/>
      <c r="G165" s="455"/>
      <c r="H165" s="455"/>
      <c r="I165" s="72"/>
      <c r="J165" s="72"/>
      <c r="K165" s="79"/>
      <c r="L165" s="79"/>
      <c r="M165" s="34"/>
      <c r="N165" s="72"/>
      <c r="O165" s="72"/>
      <c r="P165" s="72"/>
      <c r="Q165" s="72"/>
      <c r="R165" s="72"/>
      <c r="S165" s="34"/>
      <c r="T165" s="72"/>
      <c r="U165" s="72"/>
      <c r="V165" s="72"/>
      <c r="W165" s="79"/>
      <c r="X165" s="79"/>
      <c r="Y165" s="79"/>
      <c r="Z165" s="79"/>
      <c r="AA165" s="72"/>
      <c r="AB165" s="79"/>
      <c r="AC165" s="79"/>
      <c r="AD165" s="79"/>
      <c r="AE165" s="34"/>
      <c r="AF165" s="34"/>
    </row>
    <row r="166" spans="1:32">
      <c r="A166" s="34"/>
      <c r="B166" s="346"/>
      <c r="C166" s="34"/>
      <c r="D166" s="34"/>
      <c r="E166" s="34"/>
      <c r="F166" s="34"/>
      <c r="G166" s="455"/>
      <c r="H166" s="455"/>
      <c r="I166" s="72"/>
      <c r="J166" s="72"/>
      <c r="K166" s="79"/>
      <c r="L166" s="79"/>
      <c r="M166" s="34"/>
      <c r="N166" s="72"/>
      <c r="O166" s="72"/>
      <c r="P166" s="72"/>
      <c r="Q166" s="72"/>
      <c r="R166" s="72"/>
      <c r="S166" s="34"/>
      <c r="T166" s="72"/>
      <c r="U166" s="72"/>
      <c r="V166" s="72"/>
      <c r="W166" s="79"/>
      <c r="X166" s="79"/>
      <c r="Y166" s="79"/>
      <c r="Z166" s="79"/>
      <c r="AA166" s="72"/>
      <c r="AB166" s="79"/>
      <c r="AC166" s="79"/>
      <c r="AD166" s="79"/>
      <c r="AE166" s="34"/>
      <c r="AF166" s="34"/>
    </row>
    <row r="167" spans="1:32">
      <c r="A167" s="34"/>
      <c r="B167" s="346"/>
      <c r="C167" s="34"/>
      <c r="D167" s="34"/>
      <c r="E167" s="34"/>
      <c r="F167" s="34"/>
      <c r="G167" s="455"/>
      <c r="H167" s="455"/>
      <c r="I167" s="72"/>
      <c r="J167" s="72"/>
      <c r="K167" s="79"/>
      <c r="L167" s="79"/>
      <c r="M167" s="34"/>
      <c r="N167" s="72"/>
      <c r="O167" s="72"/>
      <c r="P167" s="72"/>
      <c r="Q167" s="72"/>
      <c r="R167" s="72"/>
      <c r="S167" s="34"/>
      <c r="T167" s="72"/>
      <c r="U167" s="72"/>
      <c r="V167" s="72"/>
      <c r="W167" s="79"/>
      <c r="X167" s="79"/>
      <c r="Y167" s="79"/>
      <c r="Z167" s="79"/>
      <c r="AA167" s="72"/>
      <c r="AB167" s="79"/>
      <c r="AC167" s="79"/>
      <c r="AD167" s="79"/>
      <c r="AE167" s="34"/>
      <c r="AF167" s="34"/>
    </row>
    <row r="168" spans="1:32">
      <c r="A168" s="34"/>
      <c r="B168" s="346"/>
      <c r="C168" s="34"/>
      <c r="D168" s="34"/>
      <c r="E168" s="34"/>
      <c r="F168" s="34"/>
      <c r="G168" s="455"/>
      <c r="H168" s="455"/>
      <c r="I168" s="72"/>
      <c r="J168" s="72"/>
      <c r="K168" s="79"/>
      <c r="L168" s="79"/>
      <c r="M168" s="34"/>
      <c r="N168" s="72"/>
      <c r="O168" s="72"/>
      <c r="P168" s="72"/>
      <c r="Q168" s="72"/>
      <c r="R168" s="72"/>
      <c r="S168" s="34"/>
      <c r="T168" s="72"/>
      <c r="U168" s="72"/>
      <c r="V168" s="72"/>
      <c r="W168" s="79"/>
      <c r="X168" s="79"/>
      <c r="Y168" s="79"/>
      <c r="Z168" s="79"/>
      <c r="AA168" s="72"/>
      <c r="AB168" s="79"/>
      <c r="AC168" s="79"/>
      <c r="AD168" s="79"/>
      <c r="AE168" s="34"/>
      <c r="AF168" s="34"/>
    </row>
    <row r="169" spans="1:32">
      <c r="A169" s="34"/>
      <c r="B169" s="346"/>
      <c r="C169" s="34"/>
      <c r="D169" s="34"/>
      <c r="E169" s="34"/>
      <c r="F169" s="34"/>
      <c r="G169" s="455"/>
      <c r="H169" s="455"/>
      <c r="I169" s="72"/>
      <c r="J169" s="72"/>
      <c r="K169" s="79"/>
      <c r="L169" s="79"/>
      <c r="M169" s="34"/>
      <c r="N169" s="72"/>
      <c r="O169" s="72"/>
      <c r="P169" s="72"/>
      <c r="Q169" s="72"/>
      <c r="R169" s="72"/>
      <c r="S169" s="34"/>
      <c r="T169" s="72"/>
      <c r="U169" s="72"/>
      <c r="V169" s="72"/>
      <c r="W169" s="79"/>
      <c r="X169" s="79"/>
      <c r="Y169" s="79"/>
      <c r="Z169" s="79"/>
      <c r="AA169" s="72"/>
      <c r="AB169" s="79"/>
      <c r="AC169" s="79"/>
      <c r="AD169" s="79"/>
      <c r="AE169" s="34"/>
      <c r="AF169" s="34"/>
    </row>
    <row r="170" spans="1:32">
      <c r="A170" s="34"/>
      <c r="B170" s="346"/>
      <c r="C170" s="34"/>
      <c r="D170" s="34"/>
      <c r="E170" s="34"/>
      <c r="F170" s="34"/>
      <c r="G170" s="455"/>
      <c r="H170" s="455"/>
      <c r="I170" s="72"/>
      <c r="J170" s="72"/>
      <c r="K170" s="79"/>
      <c r="L170" s="79"/>
      <c r="M170" s="34"/>
      <c r="N170" s="72"/>
      <c r="O170" s="72"/>
      <c r="P170" s="72"/>
      <c r="Q170" s="72"/>
      <c r="R170" s="72"/>
      <c r="S170" s="34"/>
      <c r="T170" s="72"/>
      <c r="U170" s="72"/>
      <c r="V170" s="72"/>
      <c r="W170" s="79"/>
      <c r="X170" s="79"/>
      <c r="Y170" s="79"/>
      <c r="Z170" s="79"/>
      <c r="AA170" s="72"/>
      <c r="AB170" s="79"/>
      <c r="AC170" s="79"/>
      <c r="AD170" s="79"/>
      <c r="AE170" s="34"/>
      <c r="AF170" s="34"/>
    </row>
    <row r="171" spans="1:32">
      <c r="A171" s="34"/>
      <c r="B171" s="346"/>
      <c r="C171" s="34"/>
      <c r="D171" s="34"/>
      <c r="E171" s="34"/>
      <c r="F171" s="34"/>
      <c r="G171" s="455"/>
      <c r="H171" s="455"/>
      <c r="I171" s="72"/>
      <c r="J171" s="72"/>
      <c r="K171" s="79"/>
      <c r="L171" s="79"/>
      <c r="M171" s="34"/>
      <c r="N171" s="72"/>
      <c r="O171" s="72"/>
      <c r="P171" s="72"/>
      <c r="Q171" s="72"/>
      <c r="R171" s="72"/>
      <c r="S171" s="34"/>
      <c r="T171" s="72"/>
      <c r="U171" s="72"/>
      <c r="V171" s="72"/>
      <c r="W171" s="79"/>
      <c r="X171" s="79"/>
      <c r="Y171" s="79"/>
      <c r="Z171" s="79"/>
      <c r="AA171" s="72"/>
      <c r="AB171" s="79"/>
      <c r="AC171" s="79"/>
      <c r="AD171" s="79"/>
      <c r="AE171" s="34"/>
      <c r="AF171" s="34"/>
    </row>
    <row r="172" spans="1:32">
      <c r="S172" s="34"/>
      <c r="V172" s="72"/>
      <c r="X172" s="79"/>
      <c r="Y172" s="79"/>
      <c r="Z172" s="79"/>
      <c r="AB172" s="79"/>
      <c r="AC172" s="79"/>
      <c r="AD172" s="79"/>
      <c r="AE172" s="34"/>
      <c r="AF172" s="34"/>
    </row>
    <row r="173" spans="1:32">
      <c r="S173" s="34"/>
      <c r="V173" s="72"/>
      <c r="X173" s="79"/>
      <c r="Y173" s="79"/>
      <c r="Z173" s="79"/>
      <c r="AB173" s="79"/>
      <c r="AC173" s="79"/>
    </row>
    <row r="174" spans="1:32">
      <c r="S174" s="34"/>
      <c r="V174" s="72"/>
      <c r="X174" s="79"/>
      <c r="Y174" s="79"/>
      <c r="Z174" s="79"/>
      <c r="AB174" s="79"/>
      <c r="AC174" s="79"/>
    </row>
    <row r="175" spans="1:32">
      <c r="S175" s="34"/>
      <c r="V175" s="72"/>
      <c r="X175" s="79"/>
      <c r="Y175" s="79"/>
      <c r="Z175" s="79"/>
      <c r="AB175" s="79"/>
      <c r="AC175" s="79"/>
    </row>
    <row r="176" spans="1:32">
      <c r="S176" s="34"/>
      <c r="V176" s="72"/>
      <c r="X176" s="79"/>
      <c r="Y176" s="79"/>
      <c r="Z176" s="79"/>
      <c r="AB176" s="79"/>
      <c r="AC176" s="79"/>
    </row>
    <row r="177" spans="19:29">
      <c r="S177" s="34"/>
      <c r="V177" s="72"/>
      <c r="X177" s="79"/>
      <c r="Y177" s="79"/>
      <c r="Z177" s="79"/>
      <c r="AB177" s="79"/>
      <c r="AC177" s="79"/>
    </row>
    <row r="178" spans="19:29">
      <c r="S178" s="34"/>
      <c r="V178" s="72"/>
      <c r="X178" s="79"/>
      <c r="Y178" s="79"/>
      <c r="Z178" s="79"/>
      <c r="AB178" s="79"/>
      <c r="AC178" s="79"/>
    </row>
    <row r="179" spans="19:29">
      <c r="S179" s="34"/>
      <c r="V179" s="72"/>
      <c r="X179" s="79"/>
      <c r="Y179" s="79"/>
      <c r="Z179" s="79"/>
      <c r="AB179" s="79"/>
      <c r="AC179" s="79"/>
    </row>
    <row r="180" spans="19:29">
      <c r="S180" s="34"/>
      <c r="V180" s="72"/>
      <c r="X180" s="79"/>
      <c r="Y180" s="79"/>
      <c r="Z180" s="79"/>
      <c r="AB180" s="79"/>
      <c r="AC180" s="79"/>
    </row>
    <row r="181" spans="19:29">
      <c r="S181" s="34"/>
      <c r="V181" s="72"/>
      <c r="X181" s="79"/>
      <c r="Y181" s="79"/>
      <c r="Z181" s="79"/>
      <c r="AB181" s="79"/>
      <c r="AC181" s="79"/>
    </row>
    <row r="182" spans="19:29">
      <c r="S182" s="34"/>
      <c r="V182" s="72"/>
      <c r="X182" s="79"/>
      <c r="Y182" s="79"/>
      <c r="Z182" s="79"/>
      <c r="AB182" s="79"/>
      <c r="AC182" s="79"/>
    </row>
    <row r="183" spans="19:29">
      <c r="S183" s="34"/>
      <c r="V183" s="72"/>
      <c r="X183" s="79"/>
      <c r="Y183" s="79"/>
      <c r="Z183" s="79"/>
      <c r="AB183" s="79"/>
      <c r="AC183" s="79"/>
    </row>
    <row r="184" spans="19:29">
      <c r="S184" s="34"/>
      <c r="V184" s="72"/>
      <c r="X184" s="79"/>
      <c r="Y184" s="79"/>
      <c r="Z184" s="79"/>
      <c r="AB184" s="79"/>
      <c r="AC184" s="79"/>
    </row>
    <row r="185" spans="19:29">
      <c r="S185" s="34"/>
      <c r="V185" s="72"/>
      <c r="X185" s="79"/>
      <c r="Y185" s="79"/>
      <c r="Z185" s="79"/>
      <c r="AB185" s="79"/>
      <c r="AC185" s="79"/>
    </row>
    <row r="186" spans="19:29">
      <c r="S186" s="34"/>
      <c r="V186" s="72"/>
      <c r="X186" s="79"/>
      <c r="Y186" s="79"/>
      <c r="Z186" s="79"/>
      <c r="AB186" s="79"/>
      <c r="AC186" s="79"/>
    </row>
    <row r="187" spans="19:29">
      <c r="S187" s="34"/>
      <c r="V187" s="72"/>
      <c r="X187" s="79"/>
      <c r="Y187" s="79"/>
      <c r="Z187" s="79"/>
      <c r="AB187" s="79"/>
      <c r="AC187" s="79"/>
    </row>
    <row r="188" spans="19:29">
      <c r="S188" s="34"/>
      <c r="V188" s="72"/>
      <c r="X188" s="79"/>
      <c r="Y188" s="79"/>
      <c r="Z188" s="79"/>
      <c r="AB188" s="79"/>
      <c r="AC188" s="79"/>
    </row>
    <row r="189" spans="19:29">
      <c r="S189" s="34"/>
      <c r="V189" s="72"/>
      <c r="X189" s="79"/>
      <c r="Y189" s="79"/>
      <c r="Z189" s="79"/>
      <c r="AB189" s="79"/>
      <c r="AC189" s="79"/>
    </row>
    <row r="190" spans="19:29">
      <c r="S190" s="34"/>
      <c r="V190" s="72"/>
      <c r="X190" s="79"/>
      <c r="Y190" s="79"/>
      <c r="Z190" s="79"/>
      <c r="AB190" s="79"/>
      <c r="AC190" s="79"/>
    </row>
    <row r="191" spans="19:29">
      <c r="S191" s="34"/>
      <c r="V191" s="72"/>
      <c r="X191" s="79"/>
      <c r="Y191" s="79"/>
      <c r="Z191" s="79"/>
      <c r="AB191" s="79"/>
      <c r="AC191" s="79"/>
    </row>
    <row r="192" spans="19:29">
      <c r="S192" s="34"/>
      <c r="V192" s="72"/>
      <c r="X192" s="79"/>
      <c r="Y192" s="79"/>
      <c r="Z192" s="79"/>
      <c r="AB192" s="79"/>
      <c r="AC192" s="79"/>
    </row>
    <row r="193" spans="19:29">
      <c r="S193" s="34"/>
      <c r="V193" s="72"/>
      <c r="X193" s="79"/>
      <c r="Y193" s="79"/>
      <c r="Z193" s="79"/>
      <c r="AB193" s="79"/>
      <c r="AC193" s="79"/>
    </row>
    <row r="194" spans="19:29">
      <c r="S194" s="34"/>
      <c r="V194" s="72"/>
      <c r="X194" s="79"/>
      <c r="Y194" s="79"/>
      <c r="Z194" s="79"/>
      <c r="AB194" s="79"/>
      <c r="AC194" s="79"/>
    </row>
    <row r="195" spans="19:29">
      <c r="S195" s="34"/>
      <c r="V195" s="72"/>
      <c r="X195" s="79"/>
      <c r="Y195" s="79"/>
      <c r="Z195" s="79"/>
      <c r="AB195" s="79"/>
      <c r="AC195" s="79"/>
    </row>
  </sheetData>
  <mergeCells count="1">
    <mergeCell ref="X4:Y4"/>
  </mergeCells>
  <conditionalFormatting sqref="AL28:AL29">
    <cfRule type="cellIs" dxfId="302" priority="16" stopIfTrue="1" operator="lessThan">
      <formula>0</formula>
    </cfRule>
  </conditionalFormatting>
  <conditionalFormatting sqref="J10:J17">
    <cfRule type="cellIs" dxfId="301" priority="13" operator="lessThan">
      <formula>0</formula>
    </cfRule>
    <cfRule type="cellIs" dxfId="300" priority="14" operator="greaterThan">
      <formula>0</formula>
    </cfRule>
  </conditionalFormatting>
  <conditionalFormatting sqref="N10:N17">
    <cfRule type="cellIs" dxfId="299" priority="11" operator="lessThan">
      <formula>0</formula>
    </cfRule>
    <cfRule type="cellIs" dxfId="298" priority="12" operator="greaterThan">
      <formula>0</formula>
    </cfRule>
  </conditionalFormatting>
  <conditionalFormatting sqref="W10:W17">
    <cfRule type="cellIs" dxfId="297" priority="7" operator="lessThan">
      <formula>0</formula>
    </cfRule>
    <cfRule type="cellIs" dxfId="296" priority="8" operator="greaterThan">
      <formula>0</formula>
    </cfRule>
  </conditionalFormatting>
  <conditionalFormatting sqref="T10:T17">
    <cfRule type="cellIs" dxfId="295" priority="5" operator="lessThan">
      <formula>0</formula>
    </cfRule>
    <cfRule type="cellIs" dxfId="294" priority="6" operator="greaterThan">
      <formula>0</formula>
    </cfRule>
  </conditionalFormatting>
  <conditionalFormatting sqref="AA10:AA17">
    <cfRule type="cellIs" dxfId="293" priority="3" operator="lessThan">
      <formula>0</formula>
    </cfRule>
    <cfRule type="cellIs" dxfId="292" priority="4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2D8B4-7D01-443F-BD12-AE7C218F9BC6}">
  <sheetPr>
    <tabColor theme="0"/>
  </sheetPr>
  <dimension ref="P2:AT279"/>
  <sheetViews>
    <sheetView zoomScale="93" zoomScaleNormal="93" workbookViewId="0">
      <selection activeCell="A7" sqref="A7"/>
    </sheetView>
  </sheetViews>
  <sheetFormatPr baseColWidth="10" defaultRowHeight="15"/>
  <cols>
    <col min="35" max="35" width="9.90625" customWidth="1"/>
    <col min="39" max="39" width="14" customWidth="1"/>
    <col min="40" max="40" width="12.54296875" customWidth="1"/>
    <col min="41" max="41" width="10.90625" customWidth="1"/>
  </cols>
  <sheetData>
    <row r="2" spans="34:46" s="196" customFormat="1" ht="31.8"/>
    <row r="4" spans="34:46" s="179" customFormat="1" ht="19.8"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6"/>
      <c r="AT4" s="176"/>
    </row>
    <row r="5" spans="34:46" s="179" customFormat="1" ht="19.8">
      <c r="AH5" s="174"/>
      <c r="AI5" s="174"/>
      <c r="AJ5" s="174"/>
      <c r="AK5" s="174"/>
      <c r="AL5" s="174"/>
      <c r="AM5" s="174"/>
      <c r="AN5" s="174"/>
      <c r="AO5" s="174"/>
      <c r="AP5" s="176"/>
      <c r="AQ5" s="176"/>
    </row>
    <row r="6" spans="34:46" s="179" customFormat="1" ht="19.8">
      <c r="AH6" s="174"/>
      <c r="AI6" s="174"/>
      <c r="AJ6" s="174"/>
      <c r="AK6" s="174"/>
      <c r="AL6" s="174"/>
      <c r="AM6" s="174"/>
      <c r="AN6" s="174"/>
      <c r="AO6" s="174"/>
      <c r="AP6" s="176"/>
      <c r="AQ6" s="176"/>
    </row>
    <row r="7" spans="34:46" s="179" customFormat="1" ht="19.8">
      <c r="AH7" s="174"/>
      <c r="AI7" s="174"/>
      <c r="AJ7" s="174"/>
      <c r="AK7" s="174"/>
      <c r="AL7" s="174"/>
      <c r="AM7" s="174"/>
      <c r="AN7" s="174"/>
      <c r="AO7" s="174"/>
      <c r="AP7" s="176"/>
      <c r="AQ7" s="176"/>
    </row>
    <row r="12" spans="34:46" ht="15.6">
      <c r="AH12" s="2"/>
      <c r="AI12" s="2"/>
      <c r="AJ12" s="2"/>
    </row>
    <row r="13" spans="34:46" ht="15.6">
      <c r="AH13" s="2"/>
      <c r="AI13" s="2"/>
      <c r="AJ13" s="4"/>
      <c r="AK13" s="4"/>
      <c r="AL13" s="4"/>
    </row>
    <row r="14" spans="34:46">
      <c r="AH14" s="1"/>
      <c r="AI14" s="1"/>
      <c r="AJ14" s="11"/>
      <c r="AK14" s="11"/>
      <c r="AL14" s="11"/>
    </row>
    <row r="15" spans="34:46">
      <c r="AH15" s="1"/>
      <c r="AI15" s="1"/>
      <c r="AJ15" s="11"/>
      <c r="AK15" s="11"/>
      <c r="AL15" s="11"/>
    </row>
    <row r="16" spans="34:46">
      <c r="AH16" s="1"/>
      <c r="AI16" s="1"/>
      <c r="AJ16" s="11"/>
      <c r="AK16" s="11"/>
      <c r="AL16" s="11"/>
    </row>
    <row r="17" spans="34:38">
      <c r="AH17" s="1"/>
      <c r="AI17" s="1"/>
      <c r="AJ17" s="11"/>
      <c r="AK17" s="11"/>
      <c r="AL17" s="11"/>
    </row>
    <row r="18" spans="34:38">
      <c r="AH18" s="1"/>
      <c r="AI18" s="1"/>
      <c r="AJ18" s="11"/>
      <c r="AK18" s="11"/>
      <c r="AL18" s="11"/>
    </row>
    <row r="19" spans="34:38">
      <c r="AH19" s="1"/>
      <c r="AI19" s="1"/>
      <c r="AJ19" s="11"/>
      <c r="AK19" s="11"/>
      <c r="AL19" s="11"/>
    </row>
    <row r="20" spans="34:38">
      <c r="AH20" s="1"/>
      <c r="AI20" s="1"/>
      <c r="AJ20" s="11"/>
      <c r="AK20" s="11"/>
      <c r="AL20" s="11"/>
    </row>
    <row r="21" spans="34:38">
      <c r="AH21" s="1"/>
      <c r="AI21" s="1"/>
      <c r="AJ21" s="11"/>
      <c r="AK21" s="11"/>
      <c r="AL21" s="11"/>
    </row>
    <row r="22" spans="34:38">
      <c r="AH22" s="1"/>
      <c r="AI22" s="1"/>
      <c r="AJ22" s="11"/>
      <c r="AK22" s="11"/>
      <c r="AL22" s="11"/>
    </row>
    <row r="23" spans="34:38">
      <c r="AH23" s="13"/>
      <c r="AI23" s="13"/>
      <c r="AJ23" s="11"/>
      <c r="AK23" s="11"/>
      <c r="AL23" s="11"/>
    </row>
    <row r="24" spans="34:38" ht="16.5" customHeight="1">
      <c r="AH24" s="13"/>
      <c r="AI24" s="13"/>
      <c r="AJ24" s="11"/>
      <c r="AK24" s="11"/>
      <c r="AL24" s="11"/>
    </row>
    <row r="25" spans="34:38" ht="16.5" customHeight="1">
      <c r="AH25" s="13"/>
      <c r="AI25" s="13"/>
      <c r="AJ25" s="11"/>
      <c r="AK25" s="11"/>
      <c r="AL25" s="11"/>
    </row>
    <row r="26" spans="34:38">
      <c r="AH26" s="13"/>
      <c r="AI26" s="13"/>
      <c r="AJ26" s="11"/>
      <c r="AK26" s="11"/>
      <c r="AL26" s="11"/>
    </row>
    <row r="27" spans="34:38" ht="17.25" customHeight="1">
      <c r="AH27" s="13"/>
      <c r="AI27" s="13"/>
      <c r="AJ27" s="11"/>
      <c r="AK27" s="11"/>
      <c r="AL27" s="11"/>
    </row>
    <row r="28" spans="34:38">
      <c r="AH28" s="13"/>
      <c r="AI28" s="13"/>
      <c r="AJ28" s="11"/>
      <c r="AK28" s="11"/>
      <c r="AL28" s="11"/>
    </row>
    <row r="29" spans="34:38">
      <c r="AH29" s="13"/>
      <c r="AI29" s="13"/>
      <c r="AJ29" s="11"/>
      <c r="AK29" s="11"/>
      <c r="AL29" s="11"/>
    </row>
    <row r="30" spans="34:38" ht="21">
      <c r="AH30" s="54"/>
      <c r="AI30" s="54"/>
      <c r="AJ30" s="11"/>
      <c r="AK30" s="11"/>
      <c r="AL30" s="11"/>
    </row>
    <row r="32" spans="34:38" ht="15.6">
      <c r="AH32" s="1"/>
      <c r="AI32" s="5"/>
    </row>
    <row r="35" spans="34:37">
      <c r="AH35" s="539"/>
      <c r="AI35" s="539"/>
      <c r="AJ35" s="539"/>
      <c r="AK35" s="539"/>
    </row>
    <row r="36" spans="34:37">
      <c r="AH36" s="539"/>
      <c r="AI36" s="539"/>
      <c r="AJ36" s="539"/>
      <c r="AK36" s="539"/>
    </row>
    <row r="37" spans="34:37">
      <c r="AH37" s="539"/>
      <c r="AI37" s="539"/>
      <c r="AJ37" s="539"/>
      <c r="AK37" s="539"/>
    </row>
    <row r="38" spans="34:37">
      <c r="AH38" s="539"/>
      <c r="AI38" s="539"/>
      <c r="AJ38" s="539"/>
      <c r="AK38" s="539"/>
    </row>
    <row r="39" spans="34:37">
      <c r="AH39" s="539"/>
      <c r="AI39" s="539"/>
      <c r="AJ39" s="539"/>
      <c r="AK39" s="539"/>
    </row>
    <row r="40" spans="34:37">
      <c r="AH40" s="539"/>
      <c r="AI40" s="539"/>
      <c r="AJ40" s="539"/>
      <c r="AK40" s="539"/>
    </row>
    <row r="41" spans="34:37">
      <c r="AH41" s="539"/>
      <c r="AI41" s="539"/>
      <c r="AJ41" s="539"/>
      <c r="AK41" s="539"/>
    </row>
    <row r="42" spans="34:37">
      <c r="AH42" s="539"/>
      <c r="AI42" s="539"/>
      <c r="AJ42" s="539"/>
      <c r="AK42" s="539"/>
    </row>
    <row r="43" spans="34:37">
      <c r="AH43" s="539"/>
      <c r="AI43" s="539"/>
      <c r="AJ43" s="539"/>
      <c r="AK43" s="539"/>
    </row>
    <row r="44" spans="34:37">
      <c r="AH44" s="539"/>
      <c r="AI44" s="539"/>
      <c r="AJ44" s="539"/>
      <c r="AK44" s="539"/>
    </row>
    <row r="45" spans="34:37">
      <c r="AH45" s="539"/>
      <c r="AI45" s="539"/>
      <c r="AJ45" s="539"/>
      <c r="AK45" s="539"/>
    </row>
    <row r="46" spans="34:37">
      <c r="AH46" s="539"/>
      <c r="AI46" s="539"/>
      <c r="AJ46" s="539"/>
      <c r="AK46" s="539"/>
    </row>
    <row r="47" spans="34:37">
      <c r="AH47" s="539"/>
      <c r="AI47" s="539"/>
      <c r="AJ47" s="539"/>
      <c r="AK47" s="539"/>
    </row>
    <row r="48" spans="34:37">
      <c r="AH48" s="539"/>
      <c r="AI48" s="539"/>
      <c r="AJ48" s="539"/>
      <c r="AK48" s="539"/>
    </row>
    <row r="49" spans="34:37">
      <c r="AH49" s="539"/>
      <c r="AI49" s="539"/>
      <c r="AJ49" s="539"/>
      <c r="AK49" s="539"/>
    </row>
    <row r="50" spans="34:37">
      <c r="AH50" s="539"/>
      <c r="AI50" s="539"/>
      <c r="AJ50" s="539"/>
      <c r="AK50" s="539"/>
    </row>
    <row r="51" spans="34:37">
      <c r="AH51" s="539"/>
      <c r="AI51" s="539"/>
      <c r="AJ51" s="539"/>
      <c r="AK51" s="539"/>
    </row>
    <row r="52" spans="34:37">
      <c r="AH52" s="539"/>
      <c r="AI52" s="539"/>
      <c r="AJ52" s="539"/>
      <c r="AK52" s="539"/>
    </row>
    <row r="53" spans="34:37">
      <c r="AH53" s="539"/>
      <c r="AI53" s="539"/>
      <c r="AJ53" s="539"/>
      <c r="AK53" s="539"/>
    </row>
    <row r="54" spans="34:37">
      <c r="AH54" s="539"/>
      <c r="AI54" s="539"/>
      <c r="AJ54" s="539"/>
      <c r="AK54" s="539"/>
    </row>
    <row r="55" spans="34:37">
      <c r="AH55" s="539"/>
      <c r="AI55" s="539"/>
      <c r="AJ55" s="539"/>
      <c r="AK55" s="539"/>
    </row>
    <row r="56" spans="34:37">
      <c r="AH56" s="539"/>
      <c r="AI56" s="539"/>
      <c r="AJ56" s="539"/>
      <c r="AK56" s="539"/>
    </row>
    <row r="57" spans="34:37">
      <c r="AH57" s="539"/>
      <c r="AI57" s="539"/>
      <c r="AJ57" s="539"/>
      <c r="AK57" s="539"/>
    </row>
    <row r="58" spans="34:37">
      <c r="AH58" s="539"/>
      <c r="AI58" s="539"/>
      <c r="AJ58" s="539"/>
      <c r="AK58" s="539"/>
    </row>
    <row r="59" spans="34:37">
      <c r="AH59" s="539"/>
      <c r="AI59" s="539"/>
      <c r="AJ59" s="539"/>
      <c r="AK59" s="539"/>
    </row>
    <row r="60" spans="34:37">
      <c r="AH60" s="539"/>
      <c r="AI60" s="539"/>
      <c r="AJ60" s="539"/>
      <c r="AK60" s="539"/>
    </row>
    <row r="61" spans="34:37">
      <c r="AH61" s="539"/>
      <c r="AI61" s="539"/>
      <c r="AJ61" s="539"/>
      <c r="AK61" s="539"/>
    </row>
    <row r="62" spans="34:37">
      <c r="AH62" s="539"/>
      <c r="AI62" s="539"/>
      <c r="AJ62" s="539"/>
      <c r="AK62" s="539"/>
    </row>
    <row r="63" spans="34:37">
      <c r="AH63" s="539"/>
      <c r="AI63" s="539"/>
      <c r="AJ63" s="539"/>
      <c r="AK63" s="539"/>
    </row>
    <row r="64" spans="34:37">
      <c r="AH64" s="539"/>
      <c r="AI64" s="539"/>
      <c r="AJ64" s="539"/>
      <c r="AK64" s="539"/>
    </row>
    <row r="65" spans="34:37">
      <c r="AH65" s="539"/>
      <c r="AI65" s="539"/>
      <c r="AJ65" s="539"/>
      <c r="AK65" s="539"/>
    </row>
    <row r="66" spans="34:37">
      <c r="AH66" s="539"/>
      <c r="AI66" s="539"/>
      <c r="AJ66" s="539"/>
      <c r="AK66" s="539"/>
    </row>
    <row r="67" spans="34:37">
      <c r="AH67" s="539"/>
      <c r="AI67" s="539"/>
      <c r="AJ67" s="539"/>
      <c r="AK67" s="539"/>
    </row>
    <row r="68" spans="34:37">
      <c r="AH68" s="539"/>
      <c r="AI68" s="539"/>
      <c r="AJ68" s="539"/>
      <c r="AK68" s="539"/>
    </row>
    <row r="69" spans="34:37">
      <c r="AH69" s="539"/>
      <c r="AI69" s="539"/>
      <c r="AJ69" s="539"/>
      <c r="AK69" s="539"/>
    </row>
    <row r="70" spans="34:37">
      <c r="AH70" s="539"/>
      <c r="AI70" s="539"/>
      <c r="AJ70" s="539"/>
      <c r="AK70" s="539"/>
    </row>
    <row r="71" spans="34:37">
      <c r="AH71" s="539"/>
      <c r="AI71" s="539"/>
      <c r="AJ71" s="539"/>
      <c r="AK71" s="539"/>
    </row>
    <row r="72" spans="34:37">
      <c r="AH72" s="539"/>
      <c r="AI72" s="539"/>
      <c r="AJ72" s="539"/>
      <c r="AK72" s="539"/>
    </row>
    <row r="73" spans="34:37">
      <c r="AH73" s="539"/>
      <c r="AI73" s="539"/>
      <c r="AJ73" s="539"/>
      <c r="AK73" s="539"/>
    </row>
    <row r="74" spans="34:37">
      <c r="AH74" s="539"/>
      <c r="AI74" s="539"/>
      <c r="AJ74" s="539"/>
      <c r="AK74" s="539"/>
    </row>
    <row r="75" spans="34:37">
      <c r="AH75" s="539"/>
      <c r="AI75" s="539"/>
      <c r="AJ75" s="539"/>
      <c r="AK75" s="539"/>
    </row>
    <row r="76" spans="34:37">
      <c r="AH76" s="539"/>
      <c r="AI76" s="539"/>
      <c r="AJ76" s="539"/>
      <c r="AK76" s="539"/>
    </row>
    <row r="77" spans="34:37">
      <c r="AH77" s="539"/>
      <c r="AI77" s="539"/>
      <c r="AJ77" s="539"/>
      <c r="AK77" s="539"/>
    </row>
    <row r="78" spans="34:37">
      <c r="AH78" s="539"/>
      <c r="AI78" s="539"/>
      <c r="AJ78" s="539"/>
      <c r="AK78" s="539"/>
    </row>
    <row r="79" spans="34:37">
      <c r="AH79" s="539"/>
      <c r="AI79" s="539"/>
      <c r="AJ79" s="539"/>
      <c r="AK79" s="539"/>
    </row>
    <row r="80" spans="34:37">
      <c r="AH80" s="539"/>
      <c r="AI80" s="539"/>
      <c r="AJ80" s="539"/>
      <c r="AK80" s="539"/>
    </row>
    <row r="81" spans="34:37">
      <c r="AH81" s="539"/>
      <c r="AI81" s="539"/>
      <c r="AJ81" s="539"/>
      <c r="AK81" s="539"/>
    </row>
    <row r="82" spans="34:37">
      <c r="AH82" s="539"/>
      <c r="AI82" s="539"/>
      <c r="AJ82" s="539"/>
      <c r="AK82" s="539"/>
    </row>
    <row r="83" spans="34:37">
      <c r="AH83" s="539"/>
      <c r="AI83" s="539"/>
      <c r="AJ83" s="539"/>
      <c r="AK83" s="539"/>
    </row>
    <row r="84" spans="34:37">
      <c r="AH84" s="539"/>
      <c r="AI84" s="539"/>
      <c r="AJ84" s="539"/>
      <c r="AK84" s="539"/>
    </row>
    <row r="85" spans="34:37">
      <c r="AH85" s="539"/>
      <c r="AI85" s="539"/>
      <c r="AJ85" s="539"/>
      <c r="AK85" s="539"/>
    </row>
    <row r="86" spans="34:37">
      <c r="AH86" s="539"/>
      <c r="AI86" s="539"/>
      <c r="AJ86" s="539"/>
      <c r="AK86" s="539"/>
    </row>
    <row r="87" spans="34:37">
      <c r="AH87" s="539"/>
      <c r="AI87" s="539"/>
      <c r="AJ87" s="539"/>
      <c r="AK87" s="539"/>
    </row>
    <row r="88" spans="34:37">
      <c r="AH88" s="539"/>
      <c r="AI88" s="539"/>
      <c r="AJ88" s="539"/>
      <c r="AK88" s="539"/>
    </row>
    <row r="89" spans="34:37">
      <c r="AH89" s="539"/>
      <c r="AI89" s="539"/>
      <c r="AJ89" s="539"/>
      <c r="AK89" s="539"/>
    </row>
    <row r="90" spans="34:37">
      <c r="AH90" s="539"/>
      <c r="AI90" s="539"/>
      <c r="AJ90" s="539"/>
      <c r="AK90" s="539"/>
    </row>
    <row r="91" spans="34:37">
      <c r="AH91" s="539"/>
      <c r="AI91" s="539"/>
      <c r="AJ91" s="539"/>
      <c r="AK91" s="539"/>
    </row>
    <row r="92" spans="34:37">
      <c r="AH92" s="539"/>
      <c r="AI92" s="539"/>
      <c r="AJ92" s="539"/>
      <c r="AK92" s="539"/>
    </row>
    <row r="93" spans="34:37">
      <c r="AH93" s="539"/>
      <c r="AI93" s="539"/>
      <c r="AJ93" s="539"/>
      <c r="AK93" s="539"/>
    </row>
    <row r="94" spans="34:37">
      <c r="AH94" s="539"/>
      <c r="AI94" s="539"/>
      <c r="AJ94" s="539"/>
      <c r="AK94" s="539"/>
    </row>
    <row r="95" spans="34:37">
      <c r="AH95" s="539"/>
      <c r="AI95" s="539"/>
      <c r="AJ95" s="539"/>
      <c r="AK95" s="539"/>
    </row>
    <row r="96" spans="34:37">
      <c r="AH96" s="539"/>
      <c r="AI96" s="539"/>
      <c r="AJ96" s="539"/>
      <c r="AK96" s="539"/>
    </row>
    <row r="97" spans="16:37">
      <c r="AH97" s="539"/>
      <c r="AI97" s="539"/>
      <c r="AJ97" s="539"/>
      <c r="AK97" s="539"/>
    </row>
    <row r="98" spans="16:37">
      <c r="AH98" s="539"/>
      <c r="AI98" s="539"/>
      <c r="AJ98" s="539"/>
      <c r="AK98" s="539"/>
    </row>
    <row r="99" spans="16:37">
      <c r="AH99" s="539"/>
      <c r="AI99" s="539"/>
      <c r="AJ99" s="539"/>
      <c r="AK99" s="539"/>
    </row>
    <row r="100" spans="16:37">
      <c r="AH100" s="539"/>
      <c r="AI100" s="539"/>
      <c r="AJ100" s="539"/>
      <c r="AK100" s="539"/>
    </row>
    <row r="101" spans="16:37">
      <c r="AH101" s="539"/>
      <c r="AI101" s="539"/>
      <c r="AJ101" s="539"/>
      <c r="AK101" s="539"/>
    </row>
    <row r="102" spans="16:37">
      <c r="AH102" s="539"/>
      <c r="AI102" s="539"/>
      <c r="AJ102" s="539"/>
      <c r="AK102" s="539"/>
    </row>
    <row r="103" spans="16:37">
      <c r="AH103" s="539"/>
      <c r="AI103" s="539"/>
      <c r="AJ103" s="539"/>
      <c r="AK103" s="539"/>
    </row>
    <row r="104" spans="16:37">
      <c r="AH104" s="539"/>
      <c r="AI104" s="539"/>
      <c r="AJ104" s="539"/>
      <c r="AK104" s="539"/>
    </row>
    <row r="105" spans="16:37">
      <c r="AH105" s="539"/>
      <c r="AI105" s="539"/>
      <c r="AJ105" s="539"/>
      <c r="AK105" s="539"/>
    </row>
    <row r="106" spans="16:37">
      <c r="AH106" s="539"/>
      <c r="AI106" s="539"/>
      <c r="AJ106" s="539"/>
      <c r="AK106" s="539"/>
    </row>
    <row r="107" spans="16:37">
      <c r="AH107" s="539"/>
      <c r="AI107" s="539"/>
      <c r="AJ107" s="539"/>
      <c r="AK107" s="539"/>
    </row>
    <row r="108" spans="16:37">
      <c r="AH108" s="539"/>
      <c r="AI108" s="539"/>
      <c r="AJ108" s="539"/>
      <c r="AK108" s="539"/>
    </row>
    <row r="109" spans="16:37">
      <c r="AH109" s="539"/>
      <c r="AI109" s="539"/>
      <c r="AJ109" s="539"/>
      <c r="AK109" s="539"/>
    </row>
    <row r="110" spans="16:37">
      <c r="AH110" s="539"/>
      <c r="AI110" s="539"/>
      <c r="AJ110" s="539"/>
      <c r="AK110" s="539"/>
    </row>
    <row r="111" spans="16:37">
      <c r="AH111" s="539"/>
      <c r="AI111" s="539"/>
      <c r="AJ111" s="539"/>
      <c r="AK111" s="539"/>
    </row>
    <row r="112" spans="16:37">
      <c r="P112">
        <v>2</v>
      </c>
      <c r="Q112" s="3" t="s">
        <v>30</v>
      </c>
      <c r="AH112" s="539"/>
      <c r="AI112" s="539"/>
      <c r="AJ112" s="539"/>
      <c r="AK112" s="539"/>
    </row>
    <row r="113" spans="16:37">
      <c r="P113">
        <v>3</v>
      </c>
      <c r="Q113" s="3" t="s">
        <v>31</v>
      </c>
      <c r="AH113" s="539"/>
      <c r="AI113" s="539"/>
      <c r="AJ113" s="539"/>
      <c r="AK113" s="539"/>
    </row>
    <row r="114" spans="16:37">
      <c r="P114">
        <v>4</v>
      </c>
      <c r="Q114" s="3" t="s">
        <v>32</v>
      </c>
      <c r="AH114" s="539"/>
      <c r="AI114" s="539"/>
      <c r="AJ114" s="539"/>
      <c r="AK114" s="539"/>
    </row>
    <row r="115" spans="16:37">
      <c r="P115">
        <v>5</v>
      </c>
      <c r="Q115" s="3" t="s">
        <v>402</v>
      </c>
      <c r="AH115" s="539"/>
      <c r="AI115" s="539"/>
      <c r="AJ115" s="539"/>
      <c r="AK115" s="539"/>
    </row>
    <row r="116" spans="16:37">
      <c r="AH116" s="539"/>
      <c r="AI116" s="539"/>
      <c r="AJ116" s="539"/>
      <c r="AK116" s="539"/>
    </row>
    <row r="117" spans="16:37">
      <c r="AH117" s="539"/>
      <c r="AI117" s="539"/>
      <c r="AJ117" s="539"/>
      <c r="AK117" s="539"/>
    </row>
    <row r="118" spans="16:37">
      <c r="AH118" s="539"/>
      <c r="AI118" s="539"/>
      <c r="AJ118" s="539"/>
      <c r="AK118" s="539"/>
    </row>
    <row r="119" spans="16:37">
      <c r="AH119" s="539"/>
      <c r="AI119" s="539"/>
      <c r="AJ119" s="539"/>
      <c r="AK119" s="539"/>
    </row>
    <row r="120" spans="16:37">
      <c r="AH120" s="539"/>
      <c r="AI120" s="539"/>
      <c r="AJ120" s="539"/>
      <c r="AK120" s="539"/>
    </row>
    <row r="121" spans="16:37">
      <c r="AH121" s="539"/>
      <c r="AI121" s="539"/>
      <c r="AJ121" s="539"/>
      <c r="AK121" s="539"/>
    </row>
    <row r="122" spans="16:37">
      <c r="AH122" s="539"/>
      <c r="AI122" s="539"/>
      <c r="AJ122" s="539"/>
      <c r="AK122" s="539"/>
    </row>
    <row r="123" spans="16:37">
      <c r="AH123" s="539"/>
      <c r="AI123" s="539"/>
      <c r="AJ123" s="539"/>
      <c r="AK123" s="539"/>
    </row>
    <row r="124" spans="16:37">
      <c r="AH124" s="539"/>
      <c r="AI124" s="539"/>
      <c r="AJ124" s="539"/>
      <c r="AK124" s="539"/>
    </row>
    <row r="125" spans="16:37">
      <c r="AH125" s="539"/>
      <c r="AI125" s="539"/>
      <c r="AJ125" s="539"/>
      <c r="AK125" s="539"/>
    </row>
    <row r="126" spans="16:37">
      <c r="AH126" s="539"/>
      <c r="AI126" s="539"/>
      <c r="AJ126" s="539"/>
      <c r="AK126" s="539"/>
    </row>
    <row r="127" spans="16:37">
      <c r="AH127" s="539"/>
      <c r="AI127" s="539"/>
      <c r="AJ127" s="539"/>
      <c r="AK127" s="539"/>
    </row>
    <row r="128" spans="16:37">
      <c r="AH128" s="539"/>
      <c r="AI128" s="539"/>
      <c r="AJ128" s="539"/>
      <c r="AK128" s="539"/>
    </row>
    <row r="129" spans="34:37">
      <c r="AH129" s="539"/>
      <c r="AI129" s="539"/>
      <c r="AJ129" s="539"/>
      <c r="AK129" s="539"/>
    </row>
    <row r="130" spans="34:37">
      <c r="AH130" s="539"/>
      <c r="AI130" s="539"/>
      <c r="AJ130" s="539"/>
      <c r="AK130" s="539"/>
    </row>
    <row r="131" spans="34:37">
      <c r="AH131" s="539"/>
      <c r="AI131" s="539"/>
      <c r="AJ131" s="539"/>
      <c r="AK131" s="539"/>
    </row>
    <row r="132" spans="34:37">
      <c r="AH132" s="539"/>
      <c r="AI132" s="539"/>
      <c r="AJ132" s="539"/>
      <c r="AK132" s="539"/>
    </row>
    <row r="133" spans="34:37">
      <c r="AH133" s="539"/>
      <c r="AI133" s="539"/>
      <c r="AJ133" s="539"/>
      <c r="AK133" s="539"/>
    </row>
    <row r="134" spans="34:37">
      <c r="AH134" s="539"/>
      <c r="AI134" s="539"/>
      <c r="AJ134" s="539"/>
      <c r="AK134" s="539"/>
    </row>
    <row r="135" spans="34:37">
      <c r="AH135" s="539"/>
      <c r="AI135" s="539"/>
      <c r="AJ135" s="539"/>
      <c r="AK135" s="539"/>
    </row>
    <row r="136" spans="34:37">
      <c r="AH136" s="539"/>
      <c r="AI136" s="539"/>
      <c r="AJ136" s="539"/>
      <c r="AK136" s="539"/>
    </row>
    <row r="137" spans="34:37">
      <c r="AH137" s="539"/>
      <c r="AI137" s="539"/>
      <c r="AJ137" s="539"/>
      <c r="AK137" s="539"/>
    </row>
    <row r="138" spans="34:37">
      <c r="AH138" s="539"/>
      <c r="AI138" s="539"/>
      <c r="AJ138" s="539"/>
      <c r="AK138" s="539"/>
    </row>
    <row r="139" spans="34:37">
      <c r="AH139" s="539"/>
      <c r="AI139" s="539"/>
      <c r="AJ139" s="539"/>
      <c r="AK139" s="539"/>
    </row>
    <row r="140" spans="34:37">
      <c r="AH140" s="539"/>
      <c r="AI140" s="539"/>
      <c r="AJ140" s="539"/>
      <c r="AK140" s="539"/>
    </row>
    <row r="141" spans="34:37">
      <c r="AH141" s="539"/>
      <c r="AI141" s="539"/>
      <c r="AJ141" s="539"/>
      <c r="AK141" s="539"/>
    </row>
    <row r="142" spans="34:37">
      <c r="AH142" s="539"/>
      <c r="AI142" s="539"/>
      <c r="AJ142" s="539"/>
      <c r="AK142" s="539"/>
    </row>
    <row r="143" spans="34:37">
      <c r="AH143" s="539"/>
      <c r="AI143" s="539"/>
      <c r="AJ143" s="539"/>
      <c r="AK143" s="539"/>
    </row>
    <row r="144" spans="34:37">
      <c r="AH144" s="539"/>
      <c r="AI144" s="539"/>
      <c r="AJ144" s="539"/>
      <c r="AK144" s="539"/>
    </row>
    <row r="145" spans="34:37">
      <c r="AH145" s="539"/>
      <c r="AI145" s="539"/>
      <c r="AJ145" s="539"/>
      <c r="AK145" s="539"/>
    </row>
    <row r="146" spans="34:37">
      <c r="AH146" s="539"/>
      <c r="AI146" s="539"/>
      <c r="AJ146" s="539"/>
      <c r="AK146" s="539"/>
    </row>
    <row r="147" spans="34:37">
      <c r="AH147" s="539"/>
      <c r="AI147" s="539"/>
      <c r="AJ147" s="539"/>
      <c r="AK147" s="539"/>
    </row>
    <row r="148" spans="34:37">
      <c r="AH148" s="539"/>
      <c r="AI148" s="539"/>
      <c r="AJ148" s="539"/>
      <c r="AK148" s="539"/>
    </row>
    <row r="149" spans="34:37">
      <c r="AH149" s="539"/>
      <c r="AI149" s="539"/>
      <c r="AJ149" s="539"/>
      <c r="AK149" s="539"/>
    </row>
    <row r="150" spans="34:37">
      <c r="AH150" s="539"/>
      <c r="AI150" s="539"/>
      <c r="AJ150" s="539"/>
      <c r="AK150" s="539"/>
    </row>
    <row r="151" spans="34:37">
      <c r="AH151" s="539"/>
      <c r="AI151" s="539"/>
      <c r="AJ151" s="539"/>
      <c r="AK151" s="539"/>
    </row>
    <row r="152" spans="34:37">
      <c r="AH152" s="539"/>
      <c r="AI152" s="539"/>
      <c r="AJ152" s="539"/>
      <c r="AK152" s="539"/>
    </row>
    <row r="153" spans="34:37">
      <c r="AH153" s="539"/>
      <c r="AI153" s="539"/>
      <c r="AJ153" s="539"/>
      <c r="AK153" s="539"/>
    </row>
    <row r="154" spans="34:37">
      <c r="AH154" s="539"/>
      <c r="AI154" s="539"/>
      <c r="AJ154" s="539"/>
      <c r="AK154" s="539"/>
    </row>
    <row r="155" spans="34:37">
      <c r="AH155" s="539"/>
      <c r="AI155" s="539"/>
      <c r="AJ155" s="539"/>
      <c r="AK155" s="539"/>
    </row>
    <row r="156" spans="34:37">
      <c r="AH156" s="539"/>
      <c r="AI156" s="539"/>
      <c r="AJ156" s="539"/>
      <c r="AK156" s="539"/>
    </row>
    <row r="157" spans="34:37">
      <c r="AH157" s="539"/>
      <c r="AI157" s="539"/>
      <c r="AJ157" s="539"/>
      <c r="AK157" s="539"/>
    </row>
    <row r="158" spans="34:37">
      <c r="AH158" s="539"/>
      <c r="AI158" s="539"/>
      <c r="AJ158" s="539"/>
      <c r="AK158" s="539"/>
    </row>
    <row r="159" spans="34:37">
      <c r="AH159" s="539"/>
      <c r="AI159" s="539"/>
      <c r="AJ159" s="539"/>
      <c r="AK159" s="539"/>
    </row>
    <row r="160" spans="34:37">
      <c r="AH160" s="539"/>
      <c r="AI160" s="539"/>
      <c r="AJ160" s="539"/>
      <c r="AK160" s="539"/>
    </row>
    <row r="161" spans="34:38">
      <c r="AH161" s="539"/>
      <c r="AI161" s="539"/>
      <c r="AJ161" s="539"/>
      <c r="AK161" s="539"/>
    </row>
    <row r="162" spans="34:38">
      <c r="AH162" s="539"/>
      <c r="AI162" s="539"/>
      <c r="AJ162" s="539"/>
      <c r="AK162" s="539"/>
    </row>
    <row r="163" spans="34:38">
      <c r="AH163" s="539"/>
      <c r="AI163" s="539"/>
      <c r="AJ163" s="539"/>
      <c r="AK163" s="539"/>
    </row>
    <row r="164" spans="34:38">
      <c r="AH164" s="539"/>
      <c r="AI164" s="539"/>
      <c r="AJ164" s="539"/>
      <c r="AK164" s="539"/>
    </row>
    <row r="165" spans="34:38">
      <c r="AH165" s="539"/>
      <c r="AI165" s="539"/>
      <c r="AJ165" s="539"/>
      <c r="AK165" s="539"/>
    </row>
    <row r="166" spans="34:38">
      <c r="AH166" s="539"/>
      <c r="AI166" s="539"/>
      <c r="AJ166" s="539"/>
      <c r="AK166" s="539"/>
    </row>
    <row r="167" spans="34:38">
      <c r="AH167" s="539"/>
      <c r="AI167" s="539"/>
      <c r="AJ167" s="539"/>
      <c r="AK167" s="539"/>
    </row>
    <row r="168" spans="34:38">
      <c r="AH168" s="539"/>
      <c r="AI168" s="539"/>
      <c r="AJ168" s="539"/>
      <c r="AK168" s="539"/>
    </row>
    <row r="169" spans="34:38">
      <c r="AH169" s="539"/>
      <c r="AI169" s="539"/>
      <c r="AJ169" s="539"/>
      <c r="AK169" s="539"/>
    </row>
    <row r="170" spans="34:38">
      <c r="AH170" s="539"/>
      <c r="AI170" s="539"/>
      <c r="AJ170" s="539"/>
      <c r="AK170" s="539"/>
    </row>
    <row r="171" spans="34:38">
      <c r="AH171" s="539"/>
      <c r="AI171" s="539"/>
      <c r="AJ171" s="539"/>
      <c r="AK171" s="539"/>
    </row>
    <row r="172" spans="34:38">
      <c r="AH172" s="539"/>
      <c r="AI172" s="539"/>
      <c r="AJ172" s="539"/>
      <c r="AK172" s="539"/>
    </row>
    <row r="173" spans="34:38">
      <c r="AH173" s="539"/>
      <c r="AI173" s="539"/>
      <c r="AJ173" s="539"/>
      <c r="AK173" s="539"/>
    </row>
    <row r="174" spans="34:38">
      <c r="AH174" s="539"/>
      <c r="AI174" s="539"/>
      <c r="AJ174" s="539"/>
      <c r="AK174" s="539"/>
      <c r="AL174" s="14"/>
    </row>
    <row r="175" spans="34:38">
      <c r="AH175" s="539"/>
      <c r="AI175" s="539"/>
      <c r="AJ175" s="539"/>
      <c r="AK175" s="539"/>
      <c r="AL175" s="14"/>
    </row>
    <row r="176" spans="34:38">
      <c r="AH176" s="539"/>
      <c r="AI176" s="539"/>
      <c r="AJ176" s="539"/>
      <c r="AK176" s="539"/>
      <c r="AL176" s="14"/>
    </row>
    <row r="177" spans="34:38">
      <c r="AH177" s="539"/>
      <c r="AI177" s="539"/>
      <c r="AJ177" s="539"/>
      <c r="AK177" s="539"/>
      <c r="AL177" s="14"/>
    </row>
    <row r="178" spans="34:38">
      <c r="AH178" s="539"/>
      <c r="AI178" s="539"/>
      <c r="AJ178" s="539"/>
      <c r="AK178" s="539"/>
      <c r="AL178" s="14"/>
    </row>
    <row r="179" spans="34:38">
      <c r="AH179" s="539"/>
      <c r="AI179" s="539"/>
      <c r="AJ179" s="539"/>
      <c r="AK179" s="539"/>
      <c r="AL179" s="14"/>
    </row>
    <row r="180" spans="34:38">
      <c r="AH180" s="539"/>
      <c r="AI180" s="539"/>
      <c r="AJ180" s="539"/>
      <c r="AK180" s="539"/>
      <c r="AL180" s="14"/>
    </row>
    <row r="181" spans="34:38">
      <c r="AH181" s="539"/>
      <c r="AI181" s="539"/>
      <c r="AJ181" s="539"/>
      <c r="AK181" s="539"/>
      <c r="AL181" s="14"/>
    </row>
    <row r="182" spans="34:38">
      <c r="AH182" s="539"/>
      <c r="AI182" s="539"/>
      <c r="AJ182" s="539"/>
      <c r="AK182" s="539"/>
      <c r="AL182" s="14"/>
    </row>
    <row r="183" spans="34:38">
      <c r="AH183" s="539"/>
      <c r="AI183" s="539"/>
      <c r="AJ183" s="539"/>
      <c r="AK183" s="539"/>
      <c r="AL183" s="14"/>
    </row>
    <row r="184" spans="34:38">
      <c r="AH184" s="539"/>
      <c r="AI184" s="539"/>
      <c r="AJ184" s="539"/>
      <c r="AK184" s="539"/>
      <c r="AL184" s="14"/>
    </row>
    <row r="185" spans="34:38">
      <c r="AH185" s="539"/>
      <c r="AI185" s="539"/>
      <c r="AJ185" s="539"/>
      <c r="AK185" s="539"/>
      <c r="AL185" s="14"/>
    </row>
    <row r="186" spans="34:38">
      <c r="AH186" s="539"/>
      <c r="AI186" s="539"/>
      <c r="AJ186" s="539"/>
      <c r="AK186" s="539"/>
      <c r="AL186" s="14"/>
    </row>
    <row r="187" spans="34:38">
      <c r="AH187" s="539"/>
      <c r="AI187" s="539"/>
      <c r="AJ187" s="539"/>
      <c r="AK187" s="539"/>
      <c r="AL187" s="14"/>
    </row>
    <row r="188" spans="34:38">
      <c r="AH188" s="539"/>
      <c r="AI188" s="539"/>
      <c r="AJ188" s="539"/>
      <c r="AK188" s="539"/>
      <c r="AL188" s="14"/>
    </row>
    <row r="189" spans="34:38">
      <c r="AH189" s="539"/>
      <c r="AI189" s="539"/>
      <c r="AJ189" s="539"/>
      <c r="AK189" s="539"/>
      <c r="AL189" s="14"/>
    </row>
    <row r="190" spans="34:38">
      <c r="AH190" s="539"/>
      <c r="AI190" s="539"/>
      <c r="AJ190" s="539"/>
      <c r="AK190" s="539"/>
      <c r="AL190" s="14"/>
    </row>
    <row r="191" spans="34:38">
      <c r="AH191" s="539"/>
      <c r="AI191" s="539"/>
      <c r="AJ191" s="539"/>
      <c r="AK191" s="539"/>
      <c r="AL191" s="14"/>
    </row>
    <row r="192" spans="34:38">
      <c r="AH192" s="539"/>
      <c r="AI192" s="539"/>
      <c r="AJ192" s="539"/>
      <c r="AK192" s="539"/>
      <c r="AL192" s="14"/>
    </row>
    <row r="193" spans="34:38">
      <c r="AH193" s="539"/>
      <c r="AI193" s="539"/>
      <c r="AJ193" s="539"/>
      <c r="AK193" s="539"/>
      <c r="AL193" s="14"/>
    </row>
    <row r="194" spans="34:38">
      <c r="AH194" s="539"/>
      <c r="AI194" s="539"/>
      <c r="AJ194" s="539"/>
      <c r="AK194" s="539"/>
      <c r="AL194" s="14"/>
    </row>
    <row r="195" spans="34:38">
      <c r="AH195" s="539"/>
      <c r="AI195" s="539"/>
      <c r="AJ195" s="539"/>
      <c r="AK195" s="539"/>
      <c r="AL195" s="14"/>
    </row>
    <row r="196" spans="34:38">
      <c r="AH196" s="539"/>
      <c r="AI196" s="539"/>
      <c r="AJ196" s="539"/>
      <c r="AK196" s="539"/>
      <c r="AL196" s="14"/>
    </row>
    <row r="197" spans="34:38">
      <c r="AH197" s="539"/>
      <c r="AI197" s="539"/>
      <c r="AJ197" s="539"/>
      <c r="AK197" s="539"/>
      <c r="AL197" s="14"/>
    </row>
    <row r="198" spans="34:38">
      <c r="AH198" s="539"/>
      <c r="AI198" s="539"/>
      <c r="AJ198" s="539"/>
      <c r="AK198" s="539"/>
      <c r="AL198" s="14"/>
    </row>
    <row r="199" spans="34:38">
      <c r="AH199" s="539"/>
      <c r="AI199" s="539"/>
      <c r="AJ199" s="539"/>
      <c r="AK199" s="539"/>
      <c r="AL199" s="14"/>
    </row>
    <row r="200" spans="34:38">
      <c r="AH200" s="539"/>
      <c r="AI200" s="539"/>
      <c r="AJ200" s="539"/>
      <c r="AK200" s="539"/>
      <c r="AL200" s="14"/>
    </row>
    <row r="201" spans="34:38">
      <c r="AH201" s="1"/>
      <c r="AI201" s="1"/>
      <c r="AJ201" s="1"/>
      <c r="AK201" s="1"/>
      <c r="AL201" s="14"/>
    </row>
    <row r="202" spans="34:38">
      <c r="AH202" s="1"/>
      <c r="AI202" s="1"/>
      <c r="AJ202" s="1"/>
      <c r="AK202" s="1"/>
      <c r="AL202" s="14"/>
    </row>
    <row r="203" spans="34:38">
      <c r="AH203" s="1"/>
      <c r="AI203" s="1"/>
      <c r="AJ203" s="1"/>
      <c r="AK203" s="1"/>
      <c r="AL203" s="14"/>
    </row>
    <row r="204" spans="34:38">
      <c r="AH204" s="1"/>
      <c r="AI204" s="1"/>
      <c r="AJ204" s="1"/>
      <c r="AK204" s="1"/>
      <c r="AL204" s="14"/>
    </row>
    <row r="205" spans="34:38">
      <c r="AH205" s="1"/>
      <c r="AI205" s="1"/>
      <c r="AJ205" s="1"/>
      <c r="AK205" s="1"/>
      <c r="AL205" s="14"/>
    </row>
    <row r="206" spans="34:38">
      <c r="AH206" s="1"/>
      <c r="AI206" s="1"/>
      <c r="AJ206" s="1"/>
      <c r="AK206" s="1"/>
      <c r="AL206" s="14"/>
    </row>
    <row r="207" spans="34:38">
      <c r="AH207" s="1"/>
      <c r="AI207" s="1"/>
      <c r="AJ207" s="1"/>
      <c r="AK207" s="1"/>
      <c r="AL207" s="14"/>
    </row>
    <row r="208" spans="34:38">
      <c r="AH208" s="1"/>
      <c r="AI208" s="1"/>
      <c r="AJ208" s="1"/>
      <c r="AK208" s="1"/>
      <c r="AL208" s="14"/>
    </row>
    <row r="209" spans="34:38">
      <c r="AH209" s="1"/>
      <c r="AI209" s="1"/>
      <c r="AJ209" s="1"/>
      <c r="AK209" s="1"/>
      <c r="AL209" s="14"/>
    </row>
    <row r="210" spans="34:38">
      <c r="AH210" s="14"/>
      <c r="AI210" s="14"/>
      <c r="AJ210" s="14"/>
      <c r="AK210" s="14"/>
      <c r="AL210" s="14"/>
    </row>
    <row r="211" spans="34:38">
      <c r="AH211" s="14"/>
      <c r="AI211" s="14"/>
      <c r="AJ211" s="14"/>
      <c r="AK211" s="14"/>
      <c r="AL211" s="14"/>
    </row>
    <row r="212" spans="34:38">
      <c r="AH212" s="14"/>
      <c r="AI212" s="14"/>
      <c r="AJ212" s="14"/>
      <c r="AK212" s="14"/>
      <c r="AL212" s="14"/>
    </row>
    <row r="213" spans="34:38">
      <c r="AH213" s="14"/>
      <c r="AI213" s="14"/>
      <c r="AJ213" s="14"/>
      <c r="AK213" s="14"/>
      <c r="AL213" s="14"/>
    </row>
    <row r="214" spans="34:38">
      <c r="AH214" s="14"/>
      <c r="AI214" s="14"/>
      <c r="AJ214" s="14"/>
      <c r="AK214" s="14"/>
      <c r="AL214" s="14"/>
    </row>
    <row r="215" spans="34:38">
      <c r="AH215" s="14"/>
      <c r="AI215" s="14"/>
      <c r="AJ215" s="14"/>
      <c r="AK215" s="14"/>
      <c r="AL215" s="14"/>
    </row>
    <row r="216" spans="34:38">
      <c r="AH216" s="14"/>
      <c r="AI216" s="14"/>
      <c r="AJ216" s="14"/>
      <c r="AK216" s="14"/>
      <c r="AL216" s="14"/>
    </row>
    <row r="217" spans="34:38">
      <c r="AH217" s="14"/>
      <c r="AI217" s="14"/>
      <c r="AJ217" s="14"/>
      <c r="AK217" s="14"/>
      <c r="AL217" s="14"/>
    </row>
    <row r="218" spans="34:38">
      <c r="AH218" s="14"/>
      <c r="AI218" s="14"/>
      <c r="AJ218" s="14"/>
      <c r="AK218" s="14"/>
      <c r="AL218" s="14"/>
    </row>
    <row r="219" spans="34:38">
      <c r="AH219" s="14"/>
      <c r="AI219" s="14"/>
      <c r="AJ219" s="14"/>
      <c r="AK219" s="14"/>
      <c r="AL219" s="14"/>
    </row>
    <row r="220" spans="34:38">
      <c r="AH220" s="14"/>
      <c r="AI220" s="14"/>
      <c r="AJ220" s="14"/>
      <c r="AK220" s="14"/>
      <c r="AL220" s="14"/>
    </row>
    <row r="221" spans="34:38">
      <c r="AH221" s="14"/>
      <c r="AI221" s="14"/>
      <c r="AJ221" s="14"/>
      <c r="AK221" s="14"/>
      <c r="AL221" s="14"/>
    </row>
    <row r="222" spans="34:38">
      <c r="AH222" s="14"/>
      <c r="AI222" s="14"/>
      <c r="AJ222" s="14"/>
      <c r="AK222" s="14"/>
      <c r="AL222" s="14"/>
    </row>
    <row r="223" spans="34:38">
      <c r="AH223" s="14"/>
      <c r="AI223" s="14"/>
      <c r="AJ223" s="14"/>
      <c r="AK223" s="14"/>
      <c r="AL223" s="14"/>
    </row>
    <row r="224" spans="34:38">
      <c r="AH224" s="14"/>
      <c r="AI224" s="14"/>
      <c r="AJ224" s="14"/>
      <c r="AK224" s="14"/>
      <c r="AL224" s="14"/>
    </row>
    <row r="225" spans="34:38">
      <c r="AH225" s="14"/>
      <c r="AI225" s="14"/>
      <c r="AJ225" s="14"/>
      <c r="AK225" s="14"/>
      <c r="AL225" s="14"/>
    </row>
    <row r="226" spans="34:38">
      <c r="AH226" s="14"/>
      <c r="AI226" s="14"/>
      <c r="AJ226" s="14"/>
      <c r="AK226" s="14"/>
      <c r="AL226" s="14"/>
    </row>
    <row r="227" spans="34:38">
      <c r="AH227" s="14"/>
      <c r="AI227" s="14"/>
      <c r="AJ227" s="14"/>
      <c r="AK227" s="14"/>
      <c r="AL227" s="14"/>
    </row>
    <row r="228" spans="34:38">
      <c r="AH228" s="14"/>
      <c r="AI228" s="14"/>
      <c r="AJ228" s="14"/>
      <c r="AK228" s="14"/>
      <c r="AL228" s="14"/>
    </row>
    <row r="229" spans="34:38">
      <c r="AH229" s="14"/>
      <c r="AI229" s="14"/>
      <c r="AJ229" s="14"/>
      <c r="AK229" s="14"/>
      <c r="AL229" s="14"/>
    </row>
    <row r="230" spans="34:38">
      <c r="AH230" s="14"/>
      <c r="AI230" s="14"/>
      <c r="AJ230" s="14"/>
      <c r="AK230" s="14"/>
      <c r="AL230" s="14"/>
    </row>
    <row r="231" spans="34:38">
      <c r="AH231" s="14"/>
      <c r="AI231" s="14"/>
      <c r="AJ231" s="14"/>
      <c r="AK231" s="14"/>
      <c r="AL231" s="14"/>
    </row>
    <row r="232" spans="34:38">
      <c r="AH232" s="14"/>
      <c r="AI232" s="14"/>
      <c r="AJ232" s="14"/>
      <c r="AK232" s="14"/>
      <c r="AL232" s="14"/>
    </row>
    <row r="233" spans="34:38">
      <c r="AH233" s="14"/>
      <c r="AI233" s="14"/>
      <c r="AJ233" s="14"/>
      <c r="AK233" s="14"/>
      <c r="AL233" s="14"/>
    </row>
    <row r="234" spans="34:38">
      <c r="AH234" s="14"/>
      <c r="AI234" s="14"/>
      <c r="AJ234" s="14"/>
      <c r="AK234" s="14"/>
      <c r="AL234" s="14"/>
    </row>
    <row r="235" spans="34:38">
      <c r="AH235" s="14"/>
      <c r="AI235" s="14"/>
      <c r="AJ235" s="14"/>
      <c r="AK235" s="14"/>
      <c r="AL235" s="14"/>
    </row>
    <row r="236" spans="34:38">
      <c r="AH236" s="14"/>
      <c r="AI236" s="14"/>
      <c r="AJ236" s="14"/>
      <c r="AK236" s="14"/>
      <c r="AL236" s="14"/>
    </row>
    <row r="237" spans="34:38">
      <c r="AH237" s="14"/>
      <c r="AI237" s="14"/>
      <c r="AJ237" s="14"/>
      <c r="AK237" s="14"/>
      <c r="AL237" s="14"/>
    </row>
    <row r="238" spans="34:38">
      <c r="AH238" s="14"/>
      <c r="AI238" s="14"/>
      <c r="AJ238" s="14"/>
      <c r="AK238" s="14"/>
      <c r="AL238" s="14"/>
    </row>
    <row r="239" spans="34:38">
      <c r="AH239" s="14"/>
      <c r="AI239" s="14"/>
      <c r="AJ239" s="14"/>
      <c r="AK239" s="14"/>
      <c r="AL239" s="14"/>
    </row>
    <row r="240" spans="34:38">
      <c r="AH240" s="14"/>
      <c r="AI240" s="14"/>
      <c r="AJ240" s="14"/>
      <c r="AK240" s="14"/>
      <c r="AL240" s="14"/>
    </row>
    <row r="241" spans="34:38">
      <c r="AH241" s="14"/>
      <c r="AI241" s="14"/>
      <c r="AJ241" s="14"/>
      <c r="AK241" s="14"/>
      <c r="AL241" s="14"/>
    </row>
    <row r="242" spans="34:38">
      <c r="AH242" s="14"/>
      <c r="AI242" s="14"/>
      <c r="AJ242" s="14"/>
      <c r="AK242" s="14"/>
      <c r="AL242" s="14"/>
    </row>
    <row r="243" spans="34:38">
      <c r="AH243" s="14"/>
      <c r="AI243" s="14"/>
      <c r="AJ243" s="14"/>
      <c r="AK243" s="14"/>
      <c r="AL243" s="14"/>
    </row>
    <row r="244" spans="34:38">
      <c r="AH244" s="14"/>
      <c r="AI244" s="14"/>
      <c r="AJ244" s="14"/>
      <c r="AK244" s="14"/>
      <c r="AL244" s="14"/>
    </row>
    <row r="245" spans="34:38">
      <c r="AH245" s="14"/>
      <c r="AI245" s="14"/>
      <c r="AJ245" s="14"/>
      <c r="AK245" s="14"/>
      <c r="AL245" s="14"/>
    </row>
    <row r="246" spans="34:38">
      <c r="AH246" s="14"/>
      <c r="AI246" s="14"/>
      <c r="AJ246" s="14"/>
      <c r="AK246" s="14"/>
      <c r="AL246" s="14"/>
    </row>
    <row r="247" spans="34:38">
      <c r="AH247" s="14"/>
      <c r="AI247" s="14"/>
      <c r="AJ247" s="14"/>
      <c r="AK247" s="14"/>
      <c r="AL247" s="14"/>
    </row>
    <row r="248" spans="34:38">
      <c r="AH248" s="14"/>
      <c r="AI248" s="14"/>
      <c r="AJ248" s="14"/>
      <c r="AK248" s="14"/>
      <c r="AL248" s="14"/>
    </row>
    <row r="249" spans="34:38">
      <c r="AH249" s="14"/>
      <c r="AI249" s="14"/>
      <c r="AJ249" s="14"/>
      <c r="AK249" s="14"/>
      <c r="AL249" s="14"/>
    </row>
    <row r="250" spans="34:38">
      <c r="AH250" s="14"/>
      <c r="AI250" s="14"/>
      <c r="AJ250" s="14"/>
      <c r="AK250" s="14"/>
      <c r="AL250" s="14"/>
    </row>
    <row r="251" spans="34:38">
      <c r="AH251" s="14"/>
      <c r="AI251" s="14"/>
      <c r="AJ251" s="14"/>
      <c r="AK251" s="14"/>
      <c r="AL251" s="14"/>
    </row>
    <row r="252" spans="34:38">
      <c r="AH252" s="14"/>
      <c r="AI252" s="14"/>
      <c r="AJ252" s="14"/>
      <c r="AK252" s="14"/>
      <c r="AL252" s="14"/>
    </row>
    <row r="253" spans="34:38">
      <c r="AH253" s="14"/>
      <c r="AI253" s="14"/>
      <c r="AJ253" s="14"/>
      <c r="AK253" s="14"/>
      <c r="AL253" s="14"/>
    </row>
    <row r="254" spans="34:38">
      <c r="AH254" s="14"/>
      <c r="AI254" s="14"/>
      <c r="AJ254" s="14"/>
      <c r="AK254" s="14"/>
      <c r="AL254" s="14"/>
    </row>
    <row r="255" spans="34:38">
      <c r="AH255" s="14"/>
      <c r="AI255" s="14"/>
      <c r="AJ255" s="14"/>
      <c r="AK255" s="14"/>
      <c r="AL255" s="14"/>
    </row>
    <row r="256" spans="34:38">
      <c r="AH256" s="14"/>
      <c r="AI256" s="14"/>
      <c r="AJ256" s="14"/>
      <c r="AK256" s="14"/>
      <c r="AL256" s="14"/>
    </row>
    <row r="257" spans="34:38">
      <c r="AH257" s="14"/>
      <c r="AI257" s="14"/>
      <c r="AJ257" s="14"/>
      <c r="AK257" s="14"/>
      <c r="AL257" s="14"/>
    </row>
    <row r="258" spans="34:38">
      <c r="AH258" s="14"/>
      <c r="AI258" s="14"/>
      <c r="AJ258" s="14"/>
      <c r="AK258" s="14"/>
      <c r="AL258" s="14"/>
    </row>
    <row r="259" spans="34:38">
      <c r="AH259" s="14"/>
      <c r="AI259" s="14"/>
      <c r="AJ259" s="14"/>
      <c r="AK259" s="14"/>
      <c r="AL259" s="14"/>
    </row>
    <row r="260" spans="34:38">
      <c r="AH260" s="14"/>
      <c r="AI260" s="14"/>
      <c r="AJ260" s="14"/>
      <c r="AK260" s="14"/>
      <c r="AL260" s="14"/>
    </row>
    <row r="261" spans="34:38">
      <c r="AH261" s="14"/>
      <c r="AI261" s="14"/>
      <c r="AJ261" s="14"/>
      <c r="AK261" s="14"/>
      <c r="AL261" s="14"/>
    </row>
    <row r="262" spans="34:38">
      <c r="AH262" s="14"/>
      <c r="AI262" s="14"/>
      <c r="AJ262" s="14"/>
      <c r="AK262" s="14"/>
      <c r="AL262" s="14"/>
    </row>
    <row r="263" spans="34:38">
      <c r="AH263" s="14"/>
      <c r="AI263" s="14"/>
      <c r="AJ263" s="14"/>
      <c r="AK263" s="14"/>
      <c r="AL263" s="14"/>
    </row>
    <row r="264" spans="34:38">
      <c r="AH264" s="14"/>
      <c r="AI264" s="14"/>
      <c r="AJ264" s="14"/>
      <c r="AK264" s="14"/>
      <c r="AL264" s="14"/>
    </row>
    <row r="265" spans="34:38">
      <c r="AH265" s="14"/>
      <c r="AI265" s="14"/>
      <c r="AJ265" s="14"/>
      <c r="AK265" s="14"/>
      <c r="AL265" s="14"/>
    </row>
    <row r="266" spans="34:38">
      <c r="AH266" s="14"/>
      <c r="AI266" s="14"/>
      <c r="AJ266" s="14"/>
      <c r="AK266" s="14"/>
      <c r="AL266" s="14"/>
    </row>
    <row r="267" spans="34:38">
      <c r="AH267" s="14"/>
      <c r="AI267" s="14"/>
      <c r="AJ267" s="14"/>
      <c r="AK267" s="14"/>
      <c r="AL267" s="14"/>
    </row>
    <row r="268" spans="34:38">
      <c r="AH268" s="14"/>
      <c r="AI268" s="14"/>
      <c r="AJ268" s="14"/>
      <c r="AK268" s="14"/>
      <c r="AL268" s="14"/>
    </row>
    <row r="269" spans="34:38">
      <c r="AH269" s="14"/>
      <c r="AI269" s="14"/>
      <c r="AJ269" s="14"/>
      <c r="AK269" s="14"/>
      <c r="AL269" s="14"/>
    </row>
    <row r="270" spans="34:38">
      <c r="AH270" s="14"/>
      <c r="AI270" s="14"/>
      <c r="AJ270" s="14"/>
      <c r="AK270" s="14"/>
      <c r="AL270" s="14"/>
    </row>
    <row r="271" spans="34:38">
      <c r="AH271" s="14"/>
      <c r="AI271" s="14"/>
      <c r="AJ271" s="14"/>
      <c r="AK271" s="14"/>
      <c r="AL271" s="14"/>
    </row>
    <row r="272" spans="34:38">
      <c r="AH272" s="14"/>
      <c r="AI272" s="14"/>
      <c r="AJ272" s="14"/>
      <c r="AK272" s="14"/>
      <c r="AL272" s="14"/>
    </row>
    <row r="273" spans="34:38">
      <c r="AH273" s="14"/>
      <c r="AI273" s="14"/>
      <c r="AJ273" s="14"/>
      <c r="AK273" s="14"/>
      <c r="AL273" s="14"/>
    </row>
    <row r="274" spans="34:38">
      <c r="AH274" s="14"/>
      <c r="AI274" s="14"/>
      <c r="AJ274" s="14"/>
      <c r="AK274" s="14"/>
      <c r="AL274" s="14"/>
    </row>
    <row r="275" spans="34:38">
      <c r="AH275" s="14"/>
      <c r="AI275" s="14"/>
      <c r="AJ275" s="14"/>
      <c r="AK275" s="14"/>
      <c r="AL275" s="14"/>
    </row>
    <row r="276" spans="34:38">
      <c r="AH276" s="14"/>
      <c r="AI276" s="14"/>
      <c r="AJ276" s="14"/>
      <c r="AK276" s="14"/>
      <c r="AL276" s="14"/>
    </row>
    <row r="277" spans="34:38">
      <c r="AH277" s="14"/>
      <c r="AI277" s="14"/>
      <c r="AJ277" s="14"/>
      <c r="AK277" s="14"/>
      <c r="AL277" s="14"/>
    </row>
    <row r="278" spans="34:38">
      <c r="AH278" s="14"/>
      <c r="AI278" s="14"/>
      <c r="AJ278" s="14"/>
      <c r="AK278" s="14"/>
      <c r="AL278" s="14"/>
    </row>
    <row r="279" spans="34:38">
      <c r="AH279" s="14"/>
      <c r="AI279" s="14"/>
      <c r="AJ279" s="14"/>
      <c r="AK279" s="14"/>
      <c r="AL279" s="14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BA231"/>
  <sheetViews>
    <sheetView zoomScale="91" zoomScaleNormal="91" workbookViewId="0">
      <pane xSplit="1" ySplit="9" topLeftCell="B10" activePane="bottomRight" state="frozen"/>
      <selection activeCell="E44" sqref="E44"/>
      <selection pane="topRight" activeCell="E44" sqref="E44"/>
      <selection pane="bottomLeft" activeCell="E44" sqref="E44"/>
      <selection pane="bottomRight" activeCell="AF3" sqref="AF3"/>
    </sheetView>
  </sheetViews>
  <sheetFormatPr baseColWidth="10" defaultRowHeight="15"/>
  <cols>
    <col min="1" max="1" width="2.453125" customWidth="1"/>
    <col min="2" max="2" width="5.6328125" style="314" customWidth="1"/>
    <col min="3" max="3" width="2.6328125" style="314" customWidth="1"/>
    <col min="4" max="4" width="5.453125" customWidth="1"/>
    <col min="5" max="5" width="9.6328125" customWidth="1"/>
    <col min="6" max="6" width="6.54296875" style="440" customWidth="1"/>
    <col min="7" max="7" width="7.453125" style="440" customWidth="1"/>
    <col min="8" max="8" width="5.6328125" customWidth="1"/>
    <col min="9" max="9" width="5.54296875" style="67" customWidth="1"/>
    <col min="10" max="10" width="1.453125" style="67" customWidth="1"/>
    <col min="11" max="11" width="5.08984375" style="67" customWidth="1"/>
    <col min="12" max="12" width="1.36328125" style="67" customWidth="1"/>
    <col min="13" max="13" width="5.1796875" customWidth="1"/>
    <col min="14" max="14" width="4.81640625" style="67" customWidth="1"/>
    <col min="15" max="15" width="1.54296875" style="67" customWidth="1"/>
    <col min="16" max="17" width="7" style="11" customWidth="1"/>
    <col min="18" max="18" width="1.81640625" style="11" customWidth="1"/>
    <col min="19" max="19" width="5.36328125" customWidth="1"/>
    <col min="20" max="20" width="4.81640625" style="67" customWidth="1"/>
    <col min="21" max="21" width="5.36328125" style="11" customWidth="1"/>
    <col min="22" max="22" width="3.81640625" style="67" customWidth="1"/>
    <col min="23" max="23" width="5.1796875" style="11" customWidth="1"/>
    <col min="24" max="24" width="6.1796875" style="11" customWidth="1"/>
    <col min="25" max="25" width="6.90625" style="11" customWidth="1"/>
    <col min="26" max="27" width="5.1796875" style="11" customWidth="1"/>
    <col min="28" max="28" width="6.54296875" style="11" customWidth="1"/>
    <col min="29" max="29" width="4.81640625" customWidth="1"/>
    <col min="30" max="30" width="6.6328125" customWidth="1"/>
    <col min="31" max="31" width="4.6328125" style="11" customWidth="1"/>
    <col min="32" max="32" width="5.6328125" style="11" customWidth="1"/>
    <col min="33" max="33" width="4.81640625" style="11" customWidth="1"/>
    <col min="34" max="34" width="5.453125" style="11" customWidth="1"/>
    <col min="35" max="35" width="2.36328125" style="67" customWidth="1"/>
    <col min="36" max="36" width="6.6328125" style="67" customWidth="1"/>
    <col min="37" max="38" width="9" style="67" customWidth="1"/>
    <col min="46" max="46" width="14" customWidth="1"/>
    <col min="47" max="47" width="12.54296875" customWidth="1"/>
    <col min="48" max="48" width="10.90625" customWidth="1"/>
  </cols>
  <sheetData>
    <row r="1" spans="1:53">
      <c r="A1" s="43"/>
      <c r="B1" s="337"/>
      <c r="C1" s="337"/>
      <c r="D1" s="43"/>
      <c r="E1" s="43"/>
      <c r="F1" s="463"/>
      <c r="G1" s="463"/>
      <c r="H1" s="43"/>
      <c r="I1" s="64"/>
      <c r="J1" s="64"/>
      <c r="K1" s="64"/>
      <c r="L1" s="64"/>
      <c r="M1" s="43"/>
      <c r="N1" s="64"/>
      <c r="O1" s="64"/>
      <c r="P1" s="43"/>
      <c r="Q1" s="43"/>
      <c r="R1" s="43"/>
      <c r="S1" s="43"/>
      <c r="T1" s="64"/>
      <c r="U1" s="73"/>
      <c r="V1" s="64"/>
      <c r="W1" s="73"/>
      <c r="X1" s="73"/>
      <c r="Y1" s="73"/>
      <c r="Z1" s="73"/>
      <c r="AA1" s="43"/>
      <c r="AB1" s="73"/>
      <c r="AC1" s="43"/>
      <c r="AD1" s="43"/>
      <c r="AE1" s="73"/>
      <c r="AF1" s="73"/>
      <c r="AG1" s="73"/>
      <c r="AH1" s="73"/>
      <c r="AI1" s="64"/>
      <c r="AJ1" s="64"/>
      <c r="AK1" s="43"/>
      <c r="AL1" s="4"/>
      <c r="AM1" s="4"/>
    </row>
    <row r="2" spans="1:53" s="196" customFormat="1" ht="31.8">
      <c r="A2" s="195"/>
      <c r="B2" s="338"/>
      <c r="C2" s="431" t="s">
        <v>439</v>
      </c>
      <c r="D2" s="195"/>
      <c r="E2" s="195"/>
      <c r="F2" s="471"/>
      <c r="G2" s="471"/>
      <c r="H2" s="195"/>
      <c r="I2" s="198"/>
      <c r="J2" s="198"/>
      <c r="K2" s="198"/>
      <c r="L2" s="198"/>
      <c r="M2" s="195"/>
      <c r="N2" s="198"/>
      <c r="O2" s="198"/>
      <c r="P2" s="195"/>
      <c r="Q2" s="195"/>
      <c r="R2" s="195"/>
      <c r="S2" s="195"/>
      <c r="T2" s="198"/>
      <c r="U2" s="199"/>
      <c r="V2" s="198"/>
      <c r="W2" s="199"/>
      <c r="X2" s="199"/>
      <c r="Y2" s="182" t="str">
        <f>+År!B2</f>
        <v>KU</v>
      </c>
      <c r="Z2" s="199"/>
      <c r="AA2" s="195"/>
      <c r="AB2" s="199"/>
      <c r="AC2" s="195"/>
      <c r="AD2" s="195"/>
      <c r="AE2" s="199"/>
      <c r="AF2" s="199"/>
      <c r="AG2" s="199"/>
      <c r="AH2" s="199"/>
      <c r="AI2" s="198"/>
      <c r="AJ2" s="198"/>
      <c r="AK2" s="195"/>
      <c r="AL2" s="181"/>
      <c r="AM2" s="181"/>
    </row>
    <row r="3" spans="1:53" ht="18" customHeight="1">
      <c r="A3" s="43"/>
      <c r="B3" s="337"/>
      <c r="C3" s="337"/>
      <c r="D3" s="43"/>
      <c r="E3" s="43"/>
      <c r="F3" s="463"/>
      <c r="G3" s="463"/>
      <c r="H3" s="43"/>
      <c r="I3" s="64"/>
      <c r="J3" s="64"/>
      <c r="K3" s="64"/>
      <c r="L3" s="64"/>
      <c r="M3" s="43"/>
      <c r="N3" s="64"/>
      <c r="O3" s="64"/>
      <c r="P3" s="43"/>
      <c r="Q3" s="43"/>
      <c r="R3" s="43"/>
      <c r="S3" s="43"/>
      <c r="T3" s="64"/>
      <c r="U3" s="73"/>
      <c r="V3" s="64"/>
      <c r="W3" s="73"/>
      <c r="X3" s="73"/>
      <c r="Y3" s="73"/>
      <c r="Z3" s="73"/>
      <c r="AA3" s="43"/>
      <c r="AB3" s="73"/>
      <c r="AC3" s="43"/>
      <c r="AD3" s="43"/>
      <c r="AE3" s="73"/>
      <c r="AF3" s="73"/>
      <c r="AG3" s="73"/>
      <c r="AH3" s="73"/>
      <c r="AI3" s="64"/>
      <c r="AJ3" s="64"/>
      <c r="AK3" s="43"/>
      <c r="AL3" s="181"/>
      <c r="AM3" s="4"/>
    </row>
    <row r="4" spans="1:53" s="179" customFormat="1" ht="31.8">
      <c r="A4" s="177"/>
      <c r="B4" s="338"/>
      <c r="C4" s="338"/>
      <c r="D4" s="177"/>
      <c r="E4" s="177"/>
      <c r="F4" s="472" t="s">
        <v>7</v>
      </c>
      <c r="G4" s="473">
        <f>+År!R2</f>
        <v>49</v>
      </c>
      <c r="H4" s="43"/>
      <c r="I4" s="178"/>
      <c r="J4" s="178"/>
      <c r="K4" s="178"/>
      <c r="L4" s="178"/>
      <c r="M4" s="178"/>
      <c r="N4" s="178"/>
      <c r="O4" s="178"/>
      <c r="P4" s="183"/>
      <c r="Q4" s="183"/>
      <c r="R4" s="183"/>
      <c r="S4" s="173" t="s">
        <v>423</v>
      </c>
      <c r="T4" s="178"/>
      <c r="U4" s="183"/>
      <c r="V4" s="178"/>
      <c r="W4" s="183"/>
      <c r="X4" s="183"/>
      <c r="Y4" s="547">
        <f>SUM(G10:G15)</f>
        <v>53466</v>
      </c>
      <c r="Z4" s="548"/>
      <c r="AA4" s="183"/>
      <c r="AB4" s="183"/>
      <c r="AC4" s="177"/>
      <c r="AD4" s="183"/>
      <c r="AE4" s="177"/>
      <c r="AF4" s="177"/>
      <c r="AG4" s="183"/>
      <c r="AH4" s="183"/>
      <c r="AI4" s="183"/>
      <c r="AJ4" s="183"/>
      <c r="AK4" s="178"/>
      <c r="AL4" s="181"/>
      <c r="AM4" s="203"/>
      <c r="AN4" s="203"/>
      <c r="AO4" s="203"/>
      <c r="AP4" s="204"/>
      <c r="AQ4" s="204"/>
      <c r="AR4" s="204"/>
      <c r="AS4" s="204"/>
      <c r="AT4" s="204"/>
      <c r="AU4" s="204"/>
      <c r="AV4" s="204"/>
      <c r="AW4" s="204"/>
      <c r="AX4" s="204"/>
      <c r="AY4" s="174"/>
      <c r="AZ4" s="176"/>
      <c r="BA4" s="176"/>
    </row>
    <row r="5" spans="1:53" ht="21">
      <c r="A5" s="49"/>
      <c r="B5" s="339"/>
      <c r="C5" s="339"/>
      <c r="D5" s="49"/>
      <c r="E5" s="49"/>
      <c r="F5" s="465"/>
      <c r="G5" s="474"/>
      <c r="H5" s="60"/>
      <c r="I5" s="202"/>
      <c r="J5" s="202"/>
      <c r="K5" s="64"/>
      <c r="L5" s="64"/>
      <c r="M5" s="43"/>
      <c r="N5" s="64"/>
      <c r="O5" s="64"/>
      <c r="P5" s="43"/>
      <c r="Q5" s="43"/>
      <c r="R5" s="43"/>
      <c r="S5" s="43"/>
      <c r="T5" s="64"/>
      <c r="U5" s="73"/>
      <c r="V5" s="64"/>
      <c r="W5" s="73"/>
      <c r="X5" s="73"/>
      <c r="Y5" s="73"/>
      <c r="Z5" s="73"/>
      <c r="AA5" s="43"/>
      <c r="AB5" s="73"/>
      <c r="AC5" s="43"/>
      <c r="AD5" s="43"/>
      <c r="AE5" s="73"/>
      <c r="AF5" s="73"/>
      <c r="AG5" s="73"/>
      <c r="AH5" s="73"/>
      <c r="AI5" s="64"/>
      <c r="AJ5" s="64"/>
      <c r="AK5" s="43"/>
      <c r="AL5" s="4"/>
      <c r="AM5" s="4"/>
    </row>
    <row r="6" spans="1:53" ht="21">
      <c r="A6" s="49"/>
      <c r="B6" s="339"/>
      <c r="C6" s="339"/>
      <c r="D6" s="49"/>
      <c r="E6" s="49"/>
      <c r="F6" s="465"/>
      <c r="G6" s="474"/>
      <c r="H6" s="60"/>
      <c r="I6" s="202"/>
      <c r="J6" s="202"/>
      <c r="K6" s="64"/>
      <c r="L6" s="64"/>
      <c r="M6" s="43"/>
      <c r="N6" s="64"/>
      <c r="O6" s="64"/>
      <c r="P6" s="43"/>
      <c r="Q6" s="43"/>
      <c r="R6" s="43"/>
      <c r="S6" s="49" t="s">
        <v>24</v>
      </c>
      <c r="T6" s="64"/>
      <c r="U6" s="73"/>
      <c r="V6" s="64"/>
      <c r="W6" s="73"/>
      <c r="X6" s="73"/>
      <c r="Y6" s="73"/>
      <c r="Z6" s="73"/>
      <c r="AA6" s="43"/>
      <c r="AB6" s="73"/>
      <c r="AC6" s="43"/>
      <c r="AD6" s="43"/>
      <c r="AE6" s="74" t="s">
        <v>420</v>
      </c>
      <c r="AF6" s="73"/>
      <c r="AG6" s="73"/>
      <c r="AH6" s="420" t="s">
        <v>479</v>
      </c>
      <c r="AI6" s="64"/>
      <c r="AJ6" s="428" t="s">
        <v>4</v>
      </c>
      <c r="AK6" s="43"/>
      <c r="AL6" s="4"/>
      <c r="AM6" s="4"/>
    </row>
    <row r="7" spans="1:53" ht="15.6">
      <c r="A7" s="43"/>
      <c r="B7" s="337"/>
      <c r="C7" s="337"/>
      <c r="D7" s="43"/>
      <c r="E7" s="43"/>
      <c r="F7" s="465" t="s">
        <v>4</v>
      </c>
      <c r="G7" s="463"/>
      <c r="H7" s="73"/>
      <c r="I7" s="64"/>
      <c r="J7" s="64"/>
      <c r="K7" s="64"/>
      <c r="L7" s="64"/>
      <c r="M7" s="49" t="s">
        <v>24</v>
      </c>
      <c r="N7" s="64"/>
      <c r="O7" s="64"/>
      <c r="P7" s="43"/>
      <c r="Q7" s="43"/>
      <c r="R7" s="43"/>
      <c r="S7" s="49" t="s">
        <v>483</v>
      </c>
      <c r="T7" s="64"/>
      <c r="U7" s="74" t="s">
        <v>24</v>
      </c>
      <c r="V7" s="64"/>
      <c r="W7" s="422" t="s">
        <v>404</v>
      </c>
      <c r="X7" s="420" t="s">
        <v>404</v>
      </c>
      <c r="Y7" s="420" t="s">
        <v>533</v>
      </c>
      <c r="Z7" s="422" t="s">
        <v>404</v>
      </c>
      <c r="AA7" s="337" t="s">
        <v>404</v>
      </c>
      <c r="AB7" s="74" t="s">
        <v>424</v>
      </c>
      <c r="AC7" s="43"/>
      <c r="AD7" s="43"/>
      <c r="AE7" s="74" t="s">
        <v>1</v>
      </c>
      <c r="AF7" s="170"/>
      <c r="AG7" s="74" t="s">
        <v>541</v>
      </c>
      <c r="AH7" s="420" t="s">
        <v>573</v>
      </c>
      <c r="AI7" s="64"/>
      <c r="AJ7" s="428" t="s">
        <v>10</v>
      </c>
      <c r="AK7" s="43"/>
      <c r="AL7" s="4"/>
      <c r="AM7" s="4"/>
    </row>
    <row r="8" spans="1:53" ht="15.6">
      <c r="A8" s="43"/>
      <c r="B8" s="337"/>
      <c r="C8" s="337"/>
      <c r="D8" s="43"/>
      <c r="E8" s="43"/>
      <c r="F8" s="465" t="s">
        <v>477</v>
      </c>
      <c r="G8" s="465" t="s">
        <v>4</v>
      </c>
      <c r="H8" s="74"/>
      <c r="I8" s="65" t="s">
        <v>4</v>
      </c>
      <c r="J8" s="65"/>
      <c r="K8" s="65" t="s">
        <v>1</v>
      </c>
      <c r="L8" s="65"/>
      <c r="M8" s="50" t="s">
        <v>0</v>
      </c>
      <c r="N8" s="65"/>
      <c r="O8" s="65"/>
      <c r="P8" s="411" t="s">
        <v>24</v>
      </c>
      <c r="Q8" s="411" t="s">
        <v>24</v>
      </c>
      <c r="R8" s="411"/>
      <c r="S8" s="49" t="s">
        <v>625</v>
      </c>
      <c r="T8" s="65"/>
      <c r="U8" s="75" t="s">
        <v>45</v>
      </c>
      <c r="V8" s="65"/>
      <c r="W8" s="420" t="s">
        <v>575</v>
      </c>
      <c r="X8" s="420" t="s">
        <v>489</v>
      </c>
      <c r="Y8" s="420" t="s">
        <v>554</v>
      </c>
      <c r="Z8" s="420" t="s">
        <v>491</v>
      </c>
      <c r="AA8" s="339" t="s">
        <v>545</v>
      </c>
      <c r="AB8" s="74" t="s">
        <v>417</v>
      </c>
      <c r="AC8" s="49" t="s">
        <v>541</v>
      </c>
      <c r="AD8" s="49" t="s">
        <v>415</v>
      </c>
      <c r="AE8" s="74" t="s">
        <v>541</v>
      </c>
      <c r="AF8" s="74" t="s">
        <v>1</v>
      </c>
      <c r="AG8" s="74" t="s">
        <v>542</v>
      </c>
      <c r="AH8" s="420" t="s">
        <v>71</v>
      </c>
      <c r="AI8" s="64"/>
      <c r="AJ8" s="428" t="s">
        <v>71</v>
      </c>
      <c r="AK8" s="43"/>
      <c r="AL8" s="4"/>
      <c r="AM8" s="5"/>
    </row>
    <row r="9" spans="1:53" ht="15.6">
      <c r="A9" s="43"/>
      <c r="B9" s="339" t="s">
        <v>90</v>
      </c>
      <c r="C9" s="339" t="s">
        <v>422</v>
      </c>
      <c r="D9" s="46"/>
      <c r="E9" s="49" t="s">
        <v>574</v>
      </c>
      <c r="F9" s="448" t="s">
        <v>478</v>
      </c>
      <c r="G9" s="448" t="s">
        <v>10</v>
      </c>
      <c r="H9" s="243" t="s">
        <v>535</v>
      </c>
      <c r="I9" s="87" t="s">
        <v>404</v>
      </c>
      <c r="J9" s="87"/>
      <c r="K9" s="87" t="s">
        <v>404</v>
      </c>
      <c r="L9" s="87"/>
      <c r="M9" s="50"/>
      <c r="N9" s="191" t="s">
        <v>535</v>
      </c>
      <c r="O9" s="191"/>
      <c r="P9" s="411" t="s">
        <v>711</v>
      </c>
      <c r="Q9" s="411" t="s">
        <v>712</v>
      </c>
      <c r="R9" s="411"/>
      <c r="S9" s="50" t="s">
        <v>626</v>
      </c>
      <c r="T9" s="191" t="s">
        <v>535</v>
      </c>
      <c r="U9" s="75"/>
      <c r="V9" s="191" t="s">
        <v>535</v>
      </c>
      <c r="W9" s="419" t="s">
        <v>552</v>
      </c>
      <c r="X9" s="419" t="s">
        <v>441</v>
      </c>
      <c r="Y9" s="419" t="s">
        <v>485</v>
      </c>
      <c r="Z9" s="419" t="s">
        <v>713</v>
      </c>
      <c r="AA9" s="421" t="s">
        <v>531</v>
      </c>
      <c r="AB9" s="75" t="s">
        <v>45</v>
      </c>
      <c r="AC9" s="50" t="s">
        <v>542</v>
      </c>
      <c r="AD9" s="50" t="s">
        <v>416</v>
      </c>
      <c r="AE9" s="75" t="s">
        <v>542</v>
      </c>
      <c r="AF9" s="75" t="s">
        <v>553</v>
      </c>
      <c r="AG9" s="75" t="s">
        <v>553</v>
      </c>
      <c r="AH9" s="419" t="s">
        <v>488</v>
      </c>
      <c r="AI9" s="64"/>
      <c r="AJ9" s="429" t="s">
        <v>557</v>
      </c>
      <c r="AK9" s="43"/>
      <c r="AL9" s="4"/>
      <c r="AM9" s="5"/>
    </row>
    <row r="10" spans="1:53" ht="15.6">
      <c r="A10" s="43"/>
      <c r="B10" s="344">
        <f>+'Ark1'!C269</f>
        <v>2024</v>
      </c>
      <c r="C10" s="344">
        <f>+'Ark1'!I269</f>
        <v>6</v>
      </c>
      <c r="D10" s="344" t="s">
        <v>432</v>
      </c>
      <c r="E10" s="344" t="s">
        <v>77</v>
      </c>
      <c r="F10" s="475">
        <f>+'Ark1'!Q269</f>
        <v>2088</v>
      </c>
      <c r="G10" s="438">
        <f>+'Ark1'!R269</f>
        <v>11540</v>
      </c>
      <c r="H10" s="430">
        <f>+G10-G17</f>
        <v>-1007</v>
      </c>
      <c r="I10" s="120">
        <f>+'Ark1'!AE269</f>
        <v>21.583810271948529</v>
      </c>
      <c r="J10" s="87"/>
      <c r="K10" s="120">
        <f>+'Ark1'!AF269</f>
        <v>22.235905492296094</v>
      </c>
      <c r="L10" s="87"/>
      <c r="M10" s="347">
        <f>+'Ark1'!S269</f>
        <v>4.2759909596662036</v>
      </c>
      <c r="N10" s="347">
        <f t="shared" ref="N10:N15" si="0">+M10-M17</f>
        <v>-6.0225602883852147E-2</v>
      </c>
      <c r="O10" s="191"/>
      <c r="P10" s="366">
        <f>+'Ark1'!AR269</f>
        <v>223.93116724575077</v>
      </c>
      <c r="Q10" s="114">
        <f>+'Ark1'!AS269</f>
        <v>28.048630885608016</v>
      </c>
      <c r="R10" s="411"/>
      <c r="S10" s="63">
        <f>+'Ark1'!T269</f>
        <v>7.9540727902946253</v>
      </c>
      <c r="T10" s="347">
        <f t="shared" ref="T10:T15" si="1">+S10-S17</f>
        <v>-0.28478908903908096</v>
      </c>
      <c r="U10" s="296">
        <f>+'Ark1'!U269</f>
        <v>312.87949740034759</v>
      </c>
      <c r="V10" s="296">
        <f t="shared" ref="V10:V15" si="2">+U10-U17</f>
        <v>-0.52444776582683517</v>
      </c>
      <c r="W10" s="98">
        <f>+'Ark1'!W269</f>
        <v>74.324090121317184</v>
      </c>
      <c r="X10" s="98">
        <f>+'Ark1'!X269</f>
        <v>24.922010398613519</v>
      </c>
      <c r="Y10" s="98">
        <f>+'Ark1'!AG269</f>
        <v>2341.5392994647382</v>
      </c>
      <c r="Z10" s="98">
        <f>+'Ark1'!AH269</f>
        <v>92.270363951473129</v>
      </c>
      <c r="AA10" s="97">
        <f>+'Ark1'!AI269</f>
        <v>32.651646447140365</v>
      </c>
      <c r="AB10" s="98">
        <f>+'Ark1'!Y269</f>
        <v>63.275597000975985</v>
      </c>
      <c r="AC10" s="63">
        <f>+'Ark1'!Z269</f>
        <v>1.8948644713662173</v>
      </c>
      <c r="AD10" s="63">
        <f>+'Ark1'!AA269</f>
        <v>2.4333339806938379</v>
      </c>
      <c r="AE10" s="98">
        <f>+'Ark1'!AB269</f>
        <v>81.320410571880714</v>
      </c>
      <c r="AF10" s="98">
        <f>+'Ark1'!AC269</f>
        <v>63.8999012900492</v>
      </c>
      <c r="AG10" s="98">
        <f>+'Ark1'!AD269</f>
        <v>60.801267049803506</v>
      </c>
      <c r="AH10" s="98">
        <f t="shared" ref="AH10:AH29" si="3">1000*U10/Y10</f>
        <v>133.62128812950951</v>
      </c>
      <c r="AI10" s="64"/>
      <c r="AJ10" s="97">
        <f t="shared" ref="AJ10:AJ29" si="4">+G10/F10</f>
        <v>5.5268199233716473</v>
      </c>
      <c r="AK10" s="43"/>
      <c r="AL10" s="4"/>
      <c r="AM10" s="5"/>
    </row>
    <row r="11" spans="1:53" ht="15.6">
      <c r="A11" s="43"/>
      <c r="B11" s="344">
        <f>+'Ark1'!C270</f>
        <v>2024</v>
      </c>
      <c r="C11" s="344">
        <f>+'Ark1'!I270</f>
        <v>24</v>
      </c>
      <c r="D11" s="344" t="s">
        <v>109</v>
      </c>
      <c r="E11" s="344" t="s">
        <v>77</v>
      </c>
      <c r="F11" s="475">
        <f>+'Ark1'!Q270</f>
        <v>2492</v>
      </c>
      <c r="G11" s="438">
        <f>+'Ark1'!R270</f>
        <v>12804</v>
      </c>
      <c r="H11" s="430">
        <f t="shared" ref="H11:H15" si="5">+G11-G18</f>
        <v>-67</v>
      </c>
      <c r="I11" s="120">
        <f>+'Ark1'!AE270</f>
        <v>23.947929525305799</v>
      </c>
      <c r="J11" s="87"/>
      <c r="K11" s="120">
        <f>+'Ark1'!AF270</f>
        <v>23.67507528205466</v>
      </c>
      <c r="L11" s="87"/>
      <c r="M11" s="347">
        <f>+'Ark1'!S270</f>
        <v>3.8504042068911377</v>
      </c>
      <c r="N11" s="347">
        <f t="shared" si="0"/>
        <v>0.20598228438392585</v>
      </c>
      <c r="O11" s="191"/>
      <c r="P11" s="366">
        <f>+'Ark1'!AR270</f>
        <v>223.09974889600829</v>
      </c>
      <c r="Q11" s="114">
        <f>+'Ark1'!AS270</f>
        <v>27.141825972560913</v>
      </c>
      <c r="R11" s="411"/>
      <c r="S11" s="63">
        <f>+'Ark1'!T270</f>
        <v>7.9907841299593887</v>
      </c>
      <c r="T11" s="347">
        <f t="shared" si="1"/>
        <v>0.16746037889109733</v>
      </c>
      <c r="U11" s="296">
        <f>+'Ark1'!U270</f>
        <v>300.24362699156393</v>
      </c>
      <c r="V11" s="296">
        <f t="shared" si="2"/>
        <v>6.5574106913541073</v>
      </c>
      <c r="W11" s="98">
        <f>+'Ark1'!W270</f>
        <v>73.320837238363026</v>
      </c>
      <c r="X11" s="98">
        <f>+'Ark1'!X270</f>
        <v>18.775382692908465</v>
      </c>
      <c r="Y11" s="98">
        <f>+'Ark1'!AG270</f>
        <v>2222.6802320547235</v>
      </c>
      <c r="Z11" s="98">
        <f>+'Ark1'!AH270</f>
        <v>90.174945329584503</v>
      </c>
      <c r="AA11" s="97">
        <f>+'Ark1'!AI270</f>
        <v>17.814745392064975</v>
      </c>
      <c r="AB11" s="98">
        <f>+'Ark1'!Y270</f>
        <v>58.899558584112746</v>
      </c>
      <c r="AC11" s="63">
        <f>+'Ark1'!Z270</f>
        <v>1.6896615092604101</v>
      </c>
      <c r="AD11" s="63">
        <f>+'Ark1'!AA270</f>
        <v>2.5047738320981594</v>
      </c>
      <c r="AE11" s="98">
        <f>+'Ark1'!AB270</f>
        <v>74.114575399321595</v>
      </c>
      <c r="AF11" s="98">
        <f>+'Ark1'!AC270</f>
        <v>67.978041543848221</v>
      </c>
      <c r="AG11" s="98">
        <f>+'Ark1'!AD270</f>
        <v>71.585557403542893</v>
      </c>
      <c r="AH11" s="98">
        <f t="shared" si="3"/>
        <v>135.08179119135289</v>
      </c>
      <c r="AI11" s="64"/>
      <c r="AJ11" s="97">
        <f t="shared" si="4"/>
        <v>5.1380417335473512</v>
      </c>
      <c r="AK11" s="43"/>
      <c r="AL11" s="4"/>
      <c r="AM11" s="5"/>
      <c r="AO11" s="2"/>
      <c r="AP11" s="2"/>
      <c r="AQ11" s="2"/>
    </row>
    <row r="12" spans="1:53" ht="15.6">
      <c r="A12" s="43"/>
      <c r="B12" s="344">
        <f>+'Ark1'!C271</f>
        <v>2024</v>
      </c>
      <c r="C12" s="344">
        <f>+'Ark1'!I271</f>
        <v>49</v>
      </c>
      <c r="D12" s="344" t="s">
        <v>110</v>
      </c>
      <c r="E12" s="344" t="s">
        <v>77</v>
      </c>
      <c r="F12" s="475">
        <f>+'Ark1'!Q271</f>
        <v>2348</v>
      </c>
      <c r="G12" s="438">
        <f>+'Ark1'!R271</f>
        <v>14246</v>
      </c>
      <c r="H12" s="430">
        <f t="shared" si="5"/>
        <v>-960</v>
      </c>
      <c r="I12" s="120">
        <f>+'Ark1'!AE271</f>
        <v>26.644970635544095</v>
      </c>
      <c r="J12" s="87"/>
      <c r="K12" s="120">
        <f>+'Ark1'!AF271</f>
        <v>26.298263834315929</v>
      </c>
      <c r="L12" s="87"/>
      <c r="M12" s="347">
        <f>+'Ark1'!S271</f>
        <v>3.7342244108336256</v>
      </c>
      <c r="N12" s="347">
        <f t="shared" si="0"/>
        <v>0.12678666725743204</v>
      </c>
      <c r="O12" s="191"/>
      <c r="P12" s="366">
        <f>+'Ark1'!AR271</f>
        <v>224.39234196812936</v>
      </c>
      <c r="Q12" s="114">
        <f>+'Ark1'!AS271</f>
        <v>26.629804208916408</v>
      </c>
      <c r="R12" s="411"/>
      <c r="S12" s="63">
        <f>+'Ark1'!T271</f>
        <v>8.196335813561701</v>
      </c>
      <c r="T12" s="347">
        <f t="shared" si="1"/>
        <v>0.14602672504401149</v>
      </c>
      <c r="U12" s="296">
        <f>+'Ark1'!U271</f>
        <v>299.75209883475947</v>
      </c>
      <c r="V12" s="296">
        <f t="shared" si="2"/>
        <v>5.829772121619726</v>
      </c>
      <c r="W12" s="98">
        <f>+'Ark1'!W271</f>
        <v>76.46356872104451</v>
      </c>
      <c r="X12" s="98">
        <f>+'Ark1'!X271</f>
        <v>16.481819458093501</v>
      </c>
      <c r="Y12" s="98">
        <f>+'Ark1'!AG271</f>
        <v>2197.7976738916996</v>
      </c>
      <c r="Z12" s="98">
        <f>+'Ark1'!AH271</f>
        <v>92.938368664888387</v>
      </c>
      <c r="AA12" s="97">
        <f>+'Ark1'!AI271</f>
        <v>15.569282605643689</v>
      </c>
      <c r="AB12" s="98">
        <f>+'Ark1'!Y271</f>
        <v>54.594014476832115</v>
      </c>
      <c r="AC12" s="63">
        <f>+'Ark1'!Z271</f>
        <v>1.5502628117387485</v>
      </c>
      <c r="AD12" s="63">
        <f>+'Ark1'!AA271</f>
        <v>2.3551367585139058</v>
      </c>
      <c r="AE12" s="98">
        <f>+'Ark1'!AB271</f>
        <v>78.759921105509932</v>
      </c>
      <c r="AF12" s="98">
        <f>+'Ark1'!AC271</f>
        <v>68.656400389653101</v>
      </c>
      <c r="AG12" s="98">
        <f>+'Ark1'!AD271</f>
        <v>65.979830822004757</v>
      </c>
      <c r="AH12" s="98">
        <f t="shared" si="3"/>
        <v>136.38748570698974</v>
      </c>
      <c r="AI12" s="64"/>
      <c r="AJ12" s="97">
        <f t="shared" si="4"/>
        <v>6.0672913117546852</v>
      </c>
      <c r="AK12" s="43"/>
      <c r="AL12" s="4"/>
      <c r="AM12" s="5"/>
      <c r="AO12" s="2"/>
      <c r="AP12" s="2"/>
      <c r="AQ12" s="4"/>
      <c r="AR12" s="4"/>
      <c r="AS12" s="4"/>
    </row>
    <row r="13" spans="1:53" ht="15.6">
      <c r="A13" s="43"/>
      <c r="B13" s="344">
        <f>+'Ark1'!C272</f>
        <v>2024</v>
      </c>
      <c r="C13" s="344">
        <f>+'Ark1'!I272</f>
        <v>80</v>
      </c>
      <c r="D13" s="344" t="s">
        <v>9</v>
      </c>
      <c r="E13" s="344" t="s">
        <v>8</v>
      </c>
      <c r="F13" s="475">
        <f>+'Ark1'!Q272</f>
        <v>1292</v>
      </c>
      <c r="G13" s="438">
        <f>+'Ark1'!R272</f>
        <v>6766</v>
      </c>
      <c r="H13" s="430">
        <f t="shared" si="5"/>
        <v>-580</v>
      </c>
      <c r="I13" s="120">
        <f>+'Ark1'!AE272</f>
        <v>12.654771256499457</v>
      </c>
      <c r="J13" s="87"/>
      <c r="K13" s="120">
        <f>+'Ark1'!AF272</f>
        <v>12.674378939176096</v>
      </c>
      <c r="L13" s="87"/>
      <c r="M13" s="347">
        <f>+'Ark1'!S272</f>
        <v>4.233585297169113</v>
      </c>
      <c r="N13" s="347">
        <f t="shared" si="0"/>
        <v>4.1114386833726257E-2</v>
      </c>
      <c r="O13" s="191"/>
      <c r="P13" s="366">
        <f>+'Ark1'!AR272</f>
        <v>222.06403209032831</v>
      </c>
      <c r="Q13" s="114">
        <f>+'Ark1'!AS272</f>
        <v>27.747190763162305</v>
      </c>
      <c r="R13" s="411"/>
      <c r="S13" s="63">
        <f>+'Ark1'!T272</f>
        <v>8.1021282885013299</v>
      </c>
      <c r="T13" s="347">
        <f t="shared" si="1"/>
        <v>0.14446425365243076</v>
      </c>
      <c r="U13" s="296">
        <f>+'Ark1'!U272</f>
        <v>304.17449009754517</v>
      </c>
      <c r="V13" s="296">
        <f t="shared" si="2"/>
        <v>2.6519063785153207</v>
      </c>
      <c r="W13" s="98">
        <f>+'Ark1'!W272</f>
        <v>73.884126514927601</v>
      </c>
      <c r="X13" s="98">
        <f>+'Ark1'!X272</f>
        <v>22.953000295595633</v>
      </c>
      <c r="Y13" s="98">
        <f>+'Ark1'!AG272</f>
        <v>2384.7670479869266</v>
      </c>
      <c r="Z13" s="98">
        <f>+'Ark1'!AH272</f>
        <v>99.482707655926689</v>
      </c>
      <c r="AA13" s="97">
        <f>+'Ark1'!AI272</f>
        <v>44.91575524682235</v>
      </c>
      <c r="AB13" s="98">
        <f>+'Ark1'!Y272</f>
        <v>65.014523465557332</v>
      </c>
      <c r="AC13" s="63">
        <f>+'Ark1'!Z272</f>
        <v>1.9228901020291016</v>
      </c>
      <c r="AD13" s="63">
        <f>+'Ark1'!AA272</f>
        <v>2.4698127011363207</v>
      </c>
      <c r="AE13" s="98">
        <f>+'Ark1'!AB272</f>
        <v>77.458589507049197</v>
      </c>
      <c r="AF13" s="98">
        <f>+'Ark1'!AC272</f>
        <v>63.562128962687744</v>
      </c>
      <c r="AG13" s="98">
        <f>+'Ark1'!AD272</f>
        <v>59.294564959815119</v>
      </c>
      <c r="AH13" s="98">
        <f t="shared" si="3"/>
        <v>127.54893202432937</v>
      </c>
      <c r="AI13" s="64"/>
      <c r="AJ13" s="97">
        <f t="shared" si="4"/>
        <v>5.2368421052631575</v>
      </c>
      <c r="AK13" s="43"/>
      <c r="AL13" s="4"/>
      <c r="AM13" s="5"/>
      <c r="AO13" s="1"/>
      <c r="AP13" s="1"/>
      <c r="AQ13" s="11"/>
      <c r="AR13" s="11"/>
      <c r="AS13" s="11"/>
    </row>
    <row r="14" spans="1:53" ht="15.6">
      <c r="A14" s="43"/>
      <c r="B14" s="344">
        <f>+'Ark1'!C273</f>
        <v>2024</v>
      </c>
      <c r="C14" s="344">
        <f>+'Ark1'!I273</f>
        <v>81</v>
      </c>
      <c r="D14" s="344" t="s">
        <v>9</v>
      </c>
      <c r="E14" s="344" t="s">
        <v>5</v>
      </c>
      <c r="F14" s="475">
        <f>+'Ark1'!Q273</f>
        <v>235</v>
      </c>
      <c r="G14" s="438">
        <f>+'Ark1'!R273</f>
        <v>1355</v>
      </c>
      <c r="H14" s="430">
        <f t="shared" si="5"/>
        <v>32</v>
      </c>
      <c r="I14" s="120">
        <f>+'Ark1'!AE273</f>
        <v>2.5343208768189127</v>
      </c>
      <c r="J14" s="87"/>
      <c r="K14" s="120">
        <f>+'Ark1'!AF273</f>
        <v>2.5361005817407745</v>
      </c>
      <c r="L14" s="87"/>
      <c r="M14" s="347">
        <f>+'Ark1'!S273</f>
        <v>4.3952627683197631</v>
      </c>
      <c r="N14" s="347">
        <f t="shared" si="0"/>
        <v>5.8132927773066001E-2</v>
      </c>
      <c r="O14" s="191"/>
      <c r="P14" s="366">
        <f>+'Ark1'!AR273</f>
        <v>221.36243654822337</v>
      </c>
      <c r="Q14" s="114">
        <f>+'Ark1'!AS273</f>
        <v>28.336503693988991</v>
      </c>
      <c r="R14" s="411"/>
      <c r="S14" s="63">
        <f>+'Ark1'!T273</f>
        <v>7.7904059040590434</v>
      </c>
      <c r="T14" s="347">
        <f t="shared" si="1"/>
        <v>9.1993205646345722E-2</v>
      </c>
      <c r="U14" s="296">
        <f>+'Ark1'!U273</f>
        <v>303.91719557195552</v>
      </c>
      <c r="V14" s="296">
        <f t="shared" si="2"/>
        <v>-1.3433486457316235</v>
      </c>
      <c r="W14" s="98">
        <f>+'Ark1'!W273</f>
        <v>69.446494464944621</v>
      </c>
      <c r="X14" s="98">
        <f>+'Ark1'!X273</f>
        <v>23.02583025830258</v>
      </c>
      <c r="Y14" s="98">
        <f>+'Ark1'!AG273</f>
        <v>2361.210152284264</v>
      </c>
      <c r="Z14" s="98">
        <f>+'Ark1'!AH273</f>
        <v>72.619926199262011</v>
      </c>
      <c r="AA14" s="97">
        <f>+'Ark1'!AI273</f>
        <v>32.17712177121772</v>
      </c>
      <c r="AB14" s="98">
        <f>+'Ark1'!Y273</f>
        <v>63.897614420780315</v>
      </c>
      <c r="AC14" s="63">
        <f>+'Ark1'!Z273</f>
        <v>1.9980906647179857</v>
      </c>
      <c r="AD14" s="63">
        <f>+'Ark1'!AA273</f>
        <v>2.5807226421173382</v>
      </c>
      <c r="AE14" s="98">
        <f>+'Ark1'!AB273</f>
        <v>78.404385380099015</v>
      </c>
      <c r="AF14" s="98">
        <f>+'Ark1'!AC273</f>
        <v>64.001365689426095</v>
      </c>
      <c r="AG14" s="98">
        <f>+'Ark1'!AD273</f>
        <v>50.845351434882431</v>
      </c>
      <c r="AH14" s="98">
        <f t="shared" si="3"/>
        <v>128.71247198303897</v>
      </c>
      <c r="AI14" s="64"/>
      <c r="AJ14" s="97">
        <f t="shared" si="4"/>
        <v>5.7659574468085104</v>
      </c>
      <c r="AK14" s="43"/>
      <c r="AL14" s="4"/>
      <c r="AM14" s="5"/>
      <c r="AO14" s="1"/>
      <c r="AP14" s="1"/>
      <c r="AQ14" s="11"/>
      <c r="AR14" s="11"/>
      <c r="AS14" s="11"/>
    </row>
    <row r="15" spans="1:53" ht="15.6">
      <c r="A15" s="43"/>
      <c r="B15" s="344">
        <f>+'Ark1'!C274</f>
        <v>2024</v>
      </c>
      <c r="C15" s="344">
        <f>+'Ark1'!I274</f>
        <v>83</v>
      </c>
      <c r="D15" s="344" t="s">
        <v>9</v>
      </c>
      <c r="E15" s="344" t="s">
        <v>433</v>
      </c>
      <c r="F15" s="475">
        <f>+'Ark1'!Q274</f>
        <v>1390</v>
      </c>
      <c r="G15" s="438">
        <f>+'Ark1'!R274</f>
        <v>6755</v>
      </c>
      <c r="H15" s="430">
        <f t="shared" si="5"/>
        <v>-1016</v>
      </c>
      <c r="I15" s="120">
        <f>+'Ark1'!AE274</f>
        <v>12.634197433883219</v>
      </c>
      <c r="J15" s="87"/>
      <c r="K15" s="120">
        <f>+'Ark1'!AF274</f>
        <v>12.580275870416443</v>
      </c>
      <c r="L15" s="87"/>
      <c r="M15" s="347">
        <f>+'Ark1'!S274</f>
        <v>4.2105653657812745</v>
      </c>
      <c r="N15" s="347">
        <f t="shared" si="0"/>
        <v>0.16233841542666472</v>
      </c>
      <c r="O15" s="191"/>
      <c r="P15" s="366">
        <f>+'Ark1'!AR274</f>
        <v>221.16154893359547</v>
      </c>
      <c r="Q15" s="114">
        <f>+'Ark1'!AS274</f>
        <v>27.881000810226208</v>
      </c>
      <c r="R15" s="411"/>
      <c r="S15" s="63">
        <f>+'Ark1'!T274</f>
        <v>8.1117690599555878</v>
      </c>
      <c r="T15" s="347">
        <f t="shared" si="1"/>
        <v>0.14973071225258927</v>
      </c>
      <c r="U15" s="296">
        <f>+'Ark1'!U274</f>
        <v>302.40774241302694</v>
      </c>
      <c r="V15" s="296">
        <f t="shared" si="2"/>
        <v>4.3196713796977519</v>
      </c>
      <c r="W15" s="98">
        <f>+'Ark1'!W274</f>
        <v>71.428571428571445</v>
      </c>
      <c r="X15" s="98">
        <f>+'Ark1'!X274</f>
        <v>21.139896373056995</v>
      </c>
      <c r="Y15" s="98">
        <f>+'Ark1'!AG274</f>
        <v>2376.8496445318406</v>
      </c>
      <c r="Z15" s="98">
        <f>+'Ark1'!AH274</f>
        <v>97.794226498889699</v>
      </c>
      <c r="AA15" s="97">
        <f>+'Ark1'!AI274</f>
        <v>39.037749814951887</v>
      </c>
      <c r="AB15" s="98">
        <f>+'Ark1'!Y274</f>
        <v>63.828371144821503</v>
      </c>
      <c r="AC15" s="63">
        <f>+'Ark1'!Z274</f>
        <v>1.7821612132179456</v>
      </c>
      <c r="AD15" s="63">
        <f>+'Ark1'!AA274</f>
        <v>2.674512050648667</v>
      </c>
      <c r="AE15" s="98">
        <f>+'Ark1'!AB274</f>
        <v>77.890762059126146</v>
      </c>
      <c r="AF15" s="98">
        <f>+'Ark1'!AC274</f>
        <v>59.994349939288064</v>
      </c>
      <c r="AG15" s="98">
        <f>+'Ark1'!AD274</f>
        <v>60.834871191688855</v>
      </c>
      <c r="AH15" s="98">
        <f t="shared" si="3"/>
        <v>127.23048894099949</v>
      </c>
      <c r="AI15" s="64"/>
      <c r="AJ15" s="97">
        <f t="shared" si="4"/>
        <v>4.8597122302158278</v>
      </c>
      <c r="AK15" s="43"/>
      <c r="AL15" s="4"/>
      <c r="AM15" s="5"/>
      <c r="AO15" s="1"/>
      <c r="AP15" s="1"/>
      <c r="AQ15" s="11"/>
      <c r="AR15" s="11"/>
      <c r="AS15" s="11"/>
    </row>
    <row r="16" spans="1:53" ht="15.6">
      <c r="A16" s="43"/>
      <c r="B16" s="43"/>
      <c r="C16" s="337"/>
      <c r="D16" s="43"/>
      <c r="E16" s="43"/>
      <c r="F16" s="463"/>
      <c r="G16" s="463"/>
      <c r="H16" s="43"/>
      <c r="I16" s="43"/>
      <c r="J16" s="87"/>
      <c r="K16" s="43"/>
      <c r="L16" s="87"/>
      <c r="M16" s="43"/>
      <c r="N16" s="43"/>
      <c r="O16" s="191"/>
      <c r="P16" s="43"/>
      <c r="Q16" s="43"/>
      <c r="R16" s="411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/>
      <c r="AH16" s="43"/>
      <c r="AI16" s="64"/>
      <c r="AJ16" s="43"/>
      <c r="AK16" s="43"/>
      <c r="AL16" s="4"/>
      <c r="AM16" s="5"/>
      <c r="AO16" s="1"/>
      <c r="AP16" s="1"/>
      <c r="AQ16" s="11"/>
      <c r="AR16" s="11"/>
      <c r="AS16" s="11"/>
    </row>
    <row r="17" spans="1:47" ht="15.6">
      <c r="A17" s="43"/>
      <c r="B17" s="314">
        <f>+'Ark1'!C275</f>
        <v>2023</v>
      </c>
      <c r="C17" s="314">
        <f>+'Ark1'!I275</f>
        <v>6</v>
      </c>
      <c r="D17" s="3" t="s">
        <v>432</v>
      </c>
      <c r="E17" s="3" t="s">
        <v>77</v>
      </c>
      <c r="F17" s="440">
        <f>+'Ark1'!Q275</f>
        <v>2168</v>
      </c>
      <c r="G17" s="440">
        <f>+'Ark1'!R275</f>
        <v>12547</v>
      </c>
      <c r="H17" s="11"/>
      <c r="I17" s="70">
        <f>+'Ark1'!AE275</f>
        <v>21.987592878171878</v>
      </c>
      <c r="J17" s="87"/>
      <c r="K17" s="70">
        <f>+'Ark1'!AF275</f>
        <v>22.972967594247049</v>
      </c>
      <c r="L17" s="87"/>
      <c r="M17" s="1">
        <f>+'Ark1'!S275</f>
        <v>4.3362165625500557</v>
      </c>
      <c r="O17" s="191"/>
      <c r="P17" s="366">
        <f>+'Ark1'!AR275</f>
        <v>223.58543833580976</v>
      </c>
      <c r="Q17" s="114">
        <f>+'Ark1'!AS275</f>
        <v>28.256212484549994</v>
      </c>
      <c r="R17" s="411"/>
      <c r="S17" s="1">
        <f>+'Ark1'!T275</f>
        <v>8.2388618793337063</v>
      </c>
      <c r="U17" s="11">
        <f>+'Ark1'!U275</f>
        <v>313.40394516617442</v>
      </c>
      <c r="W17" s="11">
        <f>+'Ark1'!W275</f>
        <v>78.345421216226981</v>
      </c>
      <c r="X17" s="11">
        <f>+'Ark1'!X275</f>
        <v>25.934486331393963</v>
      </c>
      <c r="Y17" s="11">
        <f>+'Ark1'!AG275</f>
        <v>2347.9279783235738</v>
      </c>
      <c r="Z17" s="11">
        <f>+'Ark1'!AH275</f>
        <v>91.153263728381262</v>
      </c>
      <c r="AA17" s="67">
        <f>+'Ark1'!AI275</f>
        <v>32.493823224675218</v>
      </c>
      <c r="AB17" s="11">
        <f>+'Ark1'!Y275</f>
        <v>65.183133715058275</v>
      </c>
      <c r="AC17" s="1">
        <f>+'Ark1'!Z275</f>
        <v>1.9615656985618029</v>
      </c>
      <c r="AD17" s="1">
        <f>+'Ark1'!AA275</f>
        <v>2.4251467275212328</v>
      </c>
      <c r="AE17" s="11">
        <f>+'Ark1'!AB275</f>
        <v>80.73127906659289</v>
      </c>
      <c r="AF17" s="11">
        <f>+'Ark1'!AC275</f>
        <v>67.790605545815126</v>
      </c>
      <c r="AG17" s="11">
        <f>+'Ark1'!AD275</f>
        <v>64.773223661201172</v>
      </c>
      <c r="AH17" s="11">
        <f t="shared" si="3"/>
        <v>133.48107269880808</v>
      </c>
      <c r="AI17" s="64"/>
      <c r="AJ17" s="67">
        <f t="shared" si="4"/>
        <v>5.7873616236162357</v>
      </c>
      <c r="AK17" s="43"/>
      <c r="AL17" s="4"/>
      <c r="AM17" s="5"/>
      <c r="AO17" s="1"/>
      <c r="AP17" s="1"/>
      <c r="AQ17" s="11"/>
      <c r="AR17" s="11"/>
      <c r="AS17" s="11"/>
    </row>
    <row r="18" spans="1:47" ht="15.6">
      <c r="A18" s="43"/>
      <c r="B18" s="314">
        <f>+'Ark1'!C276</f>
        <v>2023</v>
      </c>
      <c r="C18" s="314">
        <f>+'Ark1'!I276</f>
        <v>24</v>
      </c>
      <c r="D18" s="3" t="s">
        <v>109</v>
      </c>
      <c r="E18" s="3" t="s">
        <v>77</v>
      </c>
      <c r="F18" s="440">
        <f>+'Ark1'!Q276</f>
        <v>2477</v>
      </c>
      <c r="G18" s="440">
        <f>+'Ark1'!R276</f>
        <v>12871</v>
      </c>
      <c r="H18" s="11"/>
      <c r="I18" s="70">
        <f>+'Ark1'!AE276</f>
        <v>22.55537641945886</v>
      </c>
      <c r="J18" s="87"/>
      <c r="K18" s="70">
        <f>+'Ark1'!AF276</f>
        <v>22.083535170627485</v>
      </c>
      <c r="L18" s="87"/>
      <c r="M18" s="1">
        <f>+'Ark1'!S276</f>
        <v>3.6444219225072119</v>
      </c>
      <c r="O18" s="191"/>
      <c r="P18" s="366">
        <f>+'Ark1'!AR276</f>
        <v>223.21591677943161</v>
      </c>
      <c r="Q18" s="114">
        <f>+'Ark1'!AS276</f>
        <v>26.479394110205995</v>
      </c>
      <c r="R18" s="411"/>
      <c r="S18" s="1">
        <f>+'Ark1'!T276</f>
        <v>7.8233237510682914</v>
      </c>
      <c r="U18" s="11">
        <f>+'Ark1'!U276</f>
        <v>293.68621630020982</v>
      </c>
      <c r="W18" s="11">
        <f>+'Ark1'!W276</f>
        <v>71.393054152746487</v>
      </c>
      <c r="X18" s="11">
        <f>+'Ark1'!X276</f>
        <v>15.08041333229742</v>
      </c>
      <c r="Y18" s="11">
        <f>+'Ark1'!AG276</f>
        <v>2196.3547868741548</v>
      </c>
      <c r="Z18" s="11">
        <f>+'Ark1'!AH276</f>
        <v>91.849895113044809</v>
      </c>
      <c r="AA18" s="67">
        <f>+'Ark1'!AI276</f>
        <v>16.26136275347681</v>
      </c>
      <c r="AB18" s="11">
        <f>+'Ark1'!Y276</f>
        <v>57.093757355348686</v>
      </c>
      <c r="AC18" s="1">
        <f>+'Ark1'!Z276</f>
        <v>1.6676460445221275</v>
      </c>
      <c r="AD18" s="1">
        <f>+'Ark1'!AA276</f>
        <v>2.4347636077551922</v>
      </c>
      <c r="AE18" s="11">
        <f>+'Ark1'!AB276</f>
        <v>77.248246322678398</v>
      </c>
      <c r="AF18" s="11">
        <f>+'Ark1'!AC276</f>
        <v>70.506072628900881</v>
      </c>
      <c r="AG18" s="11">
        <f>+'Ark1'!AD276</f>
        <v>73.794991231507325</v>
      </c>
      <c r="AH18" s="11">
        <f t="shared" si="3"/>
        <v>133.7152895585613</v>
      </c>
      <c r="AI18" s="64"/>
      <c r="AJ18" s="67">
        <f t="shared" si="4"/>
        <v>5.196205086798547</v>
      </c>
      <c r="AK18" s="43"/>
      <c r="AL18" s="4"/>
      <c r="AM18" s="5"/>
      <c r="AO18" s="1"/>
      <c r="AP18" s="1"/>
      <c r="AQ18" s="11"/>
      <c r="AR18" s="11"/>
      <c r="AS18" s="11"/>
    </row>
    <row r="19" spans="1:47" ht="15.6">
      <c r="A19" s="43"/>
      <c r="B19" s="314">
        <f>+'Ark1'!C277</f>
        <v>2023</v>
      </c>
      <c r="C19" s="314">
        <f>+'Ark1'!I277</f>
        <v>49</v>
      </c>
      <c r="D19" s="3" t="s">
        <v>110</v>
      </c>
      <c r="E19" s="3" t="s">
        <v>77</v>
      </c>
      <c r="F19" s="440">
        <f>+'Ark1'!Q277</f>
        <v>2515</v>
      </c>
      <c r="G19" s="440">
        <f>+'Ark1'!R277</f>
        <v>15206</v>
      </c>
      <c r="H19" s="11"/>
      <c r="I19" s="70">
        <f>+'Ark1'!AE277</f>
        <v>26.647273237067161</v>
      </c>
      <c r="J19" s="87"/>
      <c r="K19" s="70">
        <f>+'Ark1'!AF277</f>
        <v>26.110807675330243</v>
      </c>
      <c r="L19" s="87"/>
      <c r="M19" s="1">
        <f>+'Ark1'!S277</f>
        <v>3.6074377435761935</v>
      </c>
      <c r="O19" s="191"/>
      <c r="P19" s="366">
        <f>+'Ark1'!AR277</f>
        <v>223.96249821759588</v>
      </c>
      <c r="Q19" s="114">
        <f>+'Ark1'!AS277</f>
        <v>26.29708589270674</v>
      </c>
      <c r="R19" s="411"/>
      <c r="S19" s="1">
        <f>+'Ark1'!T277</f>
        <v>8.0503090885176896</v>
      </c>
      <c r="U19" s="11">
        <f>+'Ark1'!U277</f>
        <v>293.92232671313974</v>
      </c>
      <c r="W19" s="11">
        <f>+'Ark1'!W277</f>
        <v>73.477574641588845</v>
      </c>
      <c r="X19" s="11">
        <f>+'Ark1'!X277</f>
        <v>13.83006707878469</v>
      </c>
      <c r="Y19" s="11">
        <f>+'Ark1'!AG277</f>
        <v>2171.5197490375022</v>
      </c>
      <c r="Z19" s="11">
        <f>+'Ark1'!AH277</f>
        <v>92.220176246218585</v>
      </c>
      <c r="AA19" s="67">
        <f>+'Ark1'!AI277</f>
        <v>15.079573852426671</v>
      </c>
      <c r="AB19" s="11">
        <f>+'Ark1'!Y277</f>
        <v>53.937245913956311</v>
      </c>
      <c r="AC19" s="1">
        <f>+'Ark1'!Z277</f>
        <v>1.5495687824542133</v>
      </c>
      <c r="AD19" s="1">
        <f>+'Ark1'!AA277</f>
        <v>2.4545656196399097</v>
      </c>
      <c r="AE19" s="11">
        <f>+'Ark1'!AB277</f>
        <v>77.883048977556697</v>
      </c>
      <c r="AF19" s="11">
        <f>+'Ark1'!AC277</f>
        <v>69.290745625550656</v>
      </c>
      <c r="AG19" s="11">
        <f>+'Ark1'!AD277</f>
        <v>65.759262589344274</v>
      </c>
      <c r="AH19" s="11">
        <f t="shared" si="3"/>
        <v>135.3532828073136</v>
      </c>
      <c r="AI19" s="64"/>
      <c r="AJ19" s="67">
        <f t="shared" si="4"/>
        <v>6.0461232604373754</v>
      </c>
      <c r="AK19" s="43"/>
      <c r="AL19" s="4"/>
      <c r="AM19" s="5"/>
      <c r="AO19" s="1"/>
      <c r="AP19" s="1"/>
      <c r="AQ19" s="11"/>
      <c r="AR19" s="11"/>
      <c r="AS19" s="11"/>
    </row>
    <row r="20" spans="1:47" ht="15.6">
      <c r="A20" s="43"/>
      <c r="B20" s="314">
        <f>+'Ark1'!C278</f>
        <v>2023</v>
      </c>
      <c r="C20" s="314">
        <f>+'Ark1'!I278</f>
        <v>80</v>
      </c>
      <c r="D20" s="3" t="s">
        <v>9</v>
      </c>
      <c r="E20" s="3" t="s">
        <v>8</v>
      </c>
      <c r="F20" s="440">
        <f>+'Ark1'!Q278</f>
        <v>1281</v>
      </c>
      <c r="G20" s="440">
        <f>+'Ark1'!R278</f>
        <v>7346</v>
      </c>
      <c r="H20" s="11"/>
      <c r="I20" s="70">
        <f>+'Ark1'!AE278</f>
        <v>12.87326510584607</v>
      </c>
      <c r="J20" s="87"/>
      <c r="K20" s="70">
        <f>+'Ark1'!AF278</f>
        <v>12.940275206149904</v>
      </c>
      <c r="L20" s="87"/>
      <c r="M20" s="1">
        <f>+'Ark1'!S278</f>
        <v>4.1924709103353868</v>
      </c>
      <c r="O20" s="191"/>
      <c r="P20" s="366">
        <f>+'Ark1'!AR278</f>
        <v>221.87980769230765</v>
      </c>
      <c r="Q20" s="114">
        <f>+'Ark1'!AS278</f>
        <v>27.643992867288745</v>
      </c>
      <c r="R20" s="411"/>
      <c r="S20" s="1">
        <f>+'Ark1'!T278</f>
        <v>7.9576640348488992</v>
      </c>
      <c r="U20" s="11">
        <f>+'Ark1'!U278</f>
        <v>301.52258371902985</v>
      </c>
      <c r="W20" s="11">
        <f>+'Ark1'!W278</f>
        <v>71.644432344132866</v>
      </c>
      <c r="X20" s="11">
        <f>+'Ark1'!X278</f>
        <v>21.753335148380071</v>
      </c>
      <c r="Y20" s="11">
        <f>+'Ark1'!AG278</f>
        <v>2365.5392857142847</v>
      </c>
      <c r="Z20" s="11">
        <f>+'Ark1'!AH278</f>
        <v>99.033487612306018</v>
      </c>
      <c r="AA20" s="67">
        <f>+'Ark1'!AI278</f>
        <v>44.867955349850249</v>
      </c>
      <c r="AB20" s="11">
        <f>+'Ark1'!Y278</f>
        <v>67.890913328866148</v>
      </c>
      <c r="AC20" s="1">
        <f>+'Ark1'!Z278</f>
        <v>1.9785377353381723</v>
      </c>
      <c r="AD20" s="1">
        <f>+'Ark1'!AA278</f>
        <v>2.4696313264308705</v>
      </c>
      <c r="AE20" s="11">
        <f>+'Ark1'!AB278</f>
        <v>77.69531614460378</v>
      </c>
      <c r="AF20" s="11">
        <f>+'Ark1'!AC278</f>
        <v>68.406470016187541</v>
      </c>
      <c r="AG20" s="11">
        <f>+'Ark1'!AD278</f>
        <v>64.23478710089455</v>
      </c>
      <c r="AH20" s="11">
        <f t="shared" si="3"/>
        <v>127.46462742764545</v>
      </c>
      <c r="AI20" s="64"/>
      <c r="AJ20" s="67">
        <f t="shared" si="4"/>
        <v>5.7345823575331769</v>
      </c>
      <c r="AK20" s="43"/>
      <c r="AL20" s="4"/>
      <c r="AM20" s="5"/>
      <c r="AO20" s="1"/>
      <c r="AP20" s="1"/>
      <c r="AQ20" s="11"/>
      <c r="AR20" s="11"/>
      <c r="AS20" s="11"/>
    </row>
    <row r="21" spans="1:47" ht="15.6">
      <c r="A21" s="43"/>
      <c r="B21" s="314">
        <f>+'Ark1'!C279</f>
        <v>2023</v>
      </c>
      <c r="C21" s="314">
        <f>+'Ark1'!I279</f>
        <v>81</v>
      </c>
      <c r="D21" s="3" t="s">
        <v>9</v>
      </c>
      <c r="E21" s="3" t="s">
        <v>5</v>
      </c>
      <c r="F21" s="440">
        <f>+'Ark1'!Q279</f>
        <v>226</v>
      </c>
      <c r="G21" s="440">
        <f>+'Ark1'!R279</f>
        <v>1323</v>
      </c>
      <c r="H21" s="11"/>
      <c r="I21" s="70">
        <f>+'Ark1'!AE279</f>
        <v>2.3184494602551529</v>
      </c>
      <c r="J21" s="87"/>
      <c r="K21" s="70">
        <f>+'Ark1'!AF279</f>
        <v>2.3594091601586804</v>
      </c>
      <c r="L21" s="87"/>
      <c r="M21" s="1">
        <f>+'Ark1'!S279</f>
        <v>4.3371298405466971</v>
      </c>
      <c r="O21" s="191"/>
      <c r="P21" s="366">
        <f>+'Ark1'!AR279</f>
        <v>222.30697674418607</v>
      </c>
      <c r="Q21" s="114">
        <f>+'Ark1'!AS279</f>
        <v>27.873045673399361</v>
      </c>
      <c r="R21" s="411"/>
      <c r="S21" s="1">
        <f>+'Ark1'!T279</f>
        <v>7.6984126984126977</v>
      </c>
      <c r="U21" s="11">
        <f>+'Ark1'!U279</f>
        <v>305.26054421768714</v>
      </c>
      <c r="W21" s="11">
        <f>+'Ark1'!W279</f>
        <v>67.876039304610742</v>
      </c>
      <c r="X21" s="11">
        <f>+'Ark1'!X279</f>
        <v>24.338624338624346</v>
      </c>
      <c r="Y21" s="11">
        <f>+'Ark1'!AG279</f>
        <v>2349.613023255813</v>
      </c>
      <c r="Z21" s="11">
        <f>+'Ark1'!AH279</f>
        <v>81.254724111866949</v>
      </c>
      <c r="AA21" s="67">
        <f>+'Ark1'!AI279</f>
        <v>32.955404383975811</v>
      </c>
      <c r="AB21" s="11">
        <f>+'Ark1'!Y279</f>
        <v>64.481009763432724</v>
      </c>
      <c r="AC21" s="1">
        <f>+'Ark1'!Z279</f>
        <v>2.0291619565380814</v>
      </c>
      <c r="AD21" s="1">
        <f>+'Ark1'!AA279</f>
        <v>2.5911452606237289</v>
      </c>
      <c r="AE21" s="11">
        <f>+'Ark1'!AB279</f>
        <v>81.472945409313738</v>
      </c>
      <c r="AF21" s="11">
        <f>+'Ark1'!AC279</f>
        <v>59.64999237822304</v>
      </c>
      <c r="AG21" s="11">
        <f>+'Ark1'!AD279</f>
        <v>49.313736625855029</v>
      </c>
      <c r="AH21" s="11">
        <f t="shared" si="3"/>
        <v>129.91949789020728</v>
      </c>
      <c r="AI21" s="64"/>
      <c r="AJ21" s="67">
        <f t="shared" si="4"/>
        <v>5.8539823008849554</v>
      </c>
      <c r="AK21" s="43"/>
      <c r="AL21" s="4"/>
      <c r="AM21" s="5"/>
      <c r="AO21" s="1"/>
      <c r="AP21" s="1"/>
      <c r="AQ21" s="11"/>
      <c r="AR21" s="11"/>
      <c r="AS21" s="11"/>
    </row>
    <row r="22" spans="1:47" ht="15.6">
      <c r="A22" s="43"/>
      <c r="B22" s="314">
        <f>+'Ark1'!C280</f>
        <v>2023</v>
      </c>
      <c r="C22" s="314">
        <f>+'Ark1'!I280</f>
        <v>83</v>
      </c>
      <c r="D22" s="3" t="s">
        <v>9</v>
      </c>
      <c r="E22" s="3" t="s">
        <v>433</v>
      </c>
      <c r="F22" s="440">
        <f>+'Ark1'!Q280</f>
        <v>1549</v>
      </c>
      <c r="G22" s="440">
        <f>+'Ark1'!R280</f>
        <v>7771</v>
      </c>
      <c r="H22" s="11"/>
      <c r="I22" s="70">
        <f>+'Ark1'!AE280</f>
        <v>13.618042899200898</v>
      </c>
      <c r="J22" s="87"/>
      <c r="K22" s="70">
        <f>+'Ark1'!AF280</f>
        <v>13.533005193486643</v>
      </c>
      <c r="L22" s="87"/>
      <c r="M22" s="1">
        <f>+'Ark1'!S280</f>
        <v>4.0482269503546098</v>
      </c>
      <c r="O22" s="191"/>
      <c r="P22" s="366">
        <f>+'Ark1'!AR280</f>
        <v>221.26534083475076</v>
      </c>
      <c r="Q22" s="114">
        <f>+'Ark1'!AS280</f>
        <v>27.475761031916129</v>
      </c>
      <c r="R22" s="411"/>
      <c r="S22" s="1">
        <f>+'Ark1'!T280</f>
        <v>7.9620383477029986</v>
      </c>
      <c r="U22" s="11">
        <f>+'Ark1'!U280</f>
        <v>298.08807103332919</v>
      </c>
      <c r="W22" s="11">
        <f>+'Ark1'!W280</f>
        <v>69.231759104362354</v>
      </c>
      <c r="X22" s="11">
        <f>+'Ark1'!X280</f>
        <v>19.521297130356448</v>
      </c>
      <c r="Y22" s="11">
        <f>+'Ark1'!AG280</f>
        <v>2339.3055083082559</v>
      </c>
      <c r="Z22" s="11">
        <f>+'Ark1'!AH280</f>
        <v>98.339981984300621</v>
      </c>
      <c r="AA22" s="67">
        <f>+'Ark1'!AI280</f>
        <v>36.108608930639555</v>
      </c>
      <c r="AB22" s="11">
        <f>+'Ark1'!Y280</f>
        <v>64.351982752937076</v>
      </c>
      <c r="AC22" s="1">
        <f>+'Ark1'!Z280</f>
        <v>1.854637416216838</v>
      </c>
      <c r="AD22" s="1">
        <f>+'Ark1'!AA280</f>
        <v>2.7211076574834441</v>
      </c>
      <c r="AE22" s="11">
        <f>+'Ark1'!AB280</f>
        <v>80.53656809428405</v>
      </c>
      <c r="AF22" s="11">
        <f>+'Ark1'!AC280</f>
        <v>63.627887168835954</v>
      </c>
      <c r="AG22" s="11">
        <f>+'Ark1'!AD280</f>
        <v>68.035817347475501</v>
      </c>
      <c r="AH22" s="11">
        <f t="shared" si="3"/>
        <v>127.42588344046655</v>
      </c>
      <c r="AI22" s="64"/>
      <c r="AJ22" s="67">
        <f t="shared" si="4"/>
        <v>5.0167850225952231</v>
      </c>
      <c r="AK22" s="43"/>
      <c r="AL22" s="4"/>
      <c r="AM22" s="5"/>
      <c r="AO22" s="1"/>
      <c r="AP22" s="1"/>
      <c r="AQ22" s="11"/>
      <c r="AR22" s="11"/>
      <c r="AS22" s="11"/>
    </row>
    <row r="23" spans="1:47" ht="15.6">
      <c r="A23" s="43"/>
      <c r="B23" s="43"/>
      <c r="C23" s="337"/>
      <c r="D23" s="43"/>
      <c r="E23" s="43"/>
      <c r="F23" s="463"/>
      <c r="G23" s="463"/>
      <c r="H23" s="43"/>
      <c r="I23" s="43"/>
      <c r="J23" s="87"/>
      <c r="K23" s="43"/>
      <c r="L23" s="87"/>
      <c r="M23" s="43"/>
      <c r="N23" s="43"/>
      <c r="O23" s="191"/>
      <c r="P23" s="43"/>
      <c r="Q23" s="43"/>
      <c r="R23" s="411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64"/>
      <c r="AJ23" s="43"/>
      <c r="AK23" s="43"/>
      <c r="AL23" s="4"/>
      <c r="AM23" s="5"/>
      <c r="AO23" s="1"/>
      <c r="AP23" s="1"/>
      <c r="AQ23" s="11"/>
      <c r="AR23" s="11"/>
      <c r="AS23" s="11"/>
    </row>
    <row r="24" spans="1:47" ht="15.6">
      <c r="A24" s="43"/>
      <c r="B24" s="340">
        <f>+'Ark1'!C281</f>
        <v>2022</v>
      </c>
      <c r="C24" s="340">
        <f>+'Ark1'!I281</f>
        <v>6</v>
      </c>
      <c r="D24" s="52" t="s">
        <v>432</v>
      </c>
      <c r="E24" s="52" t="s">
        <v>77</v>
      </c>
      <c r="F24" s="467">
        <f>+'Ark1'!Q281</f>
        <v>2191</v>
      </c>
      <c r="G24" s="467">
        <f>+'Ark1'!R281</f>
        <v>13641</v>
      </c>
      <c r="H24" s="76"/>
      <c r="I24" s="69">
        <f>+'Ark1'!AE281</f>
        <v>22.044635498311223</v>
      </c>
      <c r="J24" s="69"/>
      <c r="K24" s="69">
        <f>+'Ark1'!AF281</f>
        <v>22.857159677106473</v>
      </c>
      <c r="L24" s="87"/>
      <c r="M24" s="53">
        <f>+'Ark1'!S281</f>
        <v>4.1799675468358153</v>
      </c>
      <c r="N24" s="66"/>
      <c r="O24" s="191"/>
      <c r="P24" s="366">
        <f>+'Ark1'!AR281</f>
        <v>224.01760391198044</v>
      </c>
      <c r="Q24" s="114">
        <f>+'Ark1'!AS281</f>
        <v>27.810148022037279</v>
      </c>
      <c r="R24" s="411"/>
      <c r="S24" s="53">
        <f>+'Ark1'!T281</f>
        <v>8.1502822373726271</v>
      </c>
      <c r="T24" s="66"/>
      <c r="U24" s="76">
        <f>+'Ark1'!U281</f>
        <v>311.50071109156255</v>
      </c>
      <c r="V24" s="66"/>
      <c r="W24" s="76">
        <f>+'Ark1'!W281</f>
        <v>75.199765413092891</v>
      </c>
      <c r="X24" s="76">
        <f>+'Ark1'!X281</f>
        <v>23.832563595044345</v>
      </c>
      <c r="Y24" s="76">
        <f>+'Ark1'!AG281</f>
        <v>2278.8063569682158</v>
      </c>
      <c r="Z24" s="76">
        <f>+'Ark1'!AH281</f>
        <v>89.619529360017594</v>
      </c>
      <c r="AA24" s="66">
        <f>+'Ark1'!AI281</f>
        <v>26.464335459277191</v>
      </c>
      <c r="AB24" s="76">
        <f>+'Ark1'!Y281</f>
        <v>63.182736896517227</v>
      </c>
      <c r="AC24" s="53">
        <f>+'Ark1'!Z281</f>
        <v>1.9060610886223472</v>
      </c>
      <c r="AD24" s="53">
        <f>+'Ark1'!AA281</f>
        <v>2.5618072135130006</v>
      </c>
      <c r="AE24" s="76">
        <f>+'Ark1'!AB281</f>
        <v>81.052805141537249</v>
      </c>
      <c r="AF24" s="76">
        <f>+'Ark1'!AC281</f>
        <v>68.781938545522706</v>
      </c>
      <c r="AG24" s="76">
        <f>+'Ark1'!AD281</f>
        <v>66.938284253810991</v>
      </c>
      <c r="AH24" s="76">
        <f t="shared" si="3"/>
        <v>136.69468234501122</v>
      </c>
      <c r="AI24" s="64"/>
      <c r="AJ24" s="66">
        <f t="shared" si="4"/>
        <v>6.2259242355089004</v>
      </c>
      <c r="AK24" s="43"/>
      <c r="AL24" s="4"/>
      <c r="AM24" s="5"/>
      <c r="AO24" s="13"/>
      <c r="AP24" s="13"/>
      <c r="AQ24" s="11"/>
      <c r="AR24" s="11"/>
      <c r="AS24" s="11"/>
    </row>
    <row r="25" spans="1:47" ht="16.5" customHeight="1">
      <c r="A25" s="43"/>
      <c r="B25" s="340">
        <f>+'Ark1'!C282</f>
        <v>2022</v>
      </c>
      <c r="C25" s="340">
        <f>+'Ark1'!I282</f>
        <v>24</v>
      </c>
      <c r="D25" s="52" t="s">
        <v>109</v>
      </c>
      <c r="E25" s="52" t="s">
        <v>77</v>
      </c>
      <c r="F25" s="467">
        <f>+'Ark1'!Q282</f>
        <v>2592</v>
      </c>
      <c r="G25" s="467">
        <f>+'Ark1'!R282</f>
        <v>14223</v>
      </c>
      <c r="H25" s="76"/>
      <c r="I25" s="69">
        <f>+'Ark1'!AE282</f>
        <v>22.985180755991529</v>
      </c>
      <c r="J25" s="69"/>
      <c r="K25" s="69">
        <f>+'Ark1'!AF282</f>
        <v>22.525667050590489</v>
      </c>
      <c r="L25" s="87"/>
      <c r="M25" s="53">
        <f>+'Ark1'!S282</f>
        <v>3.625017627979128</v>
      </c>
      <c r="N25" s="66"/>
      <c r="O25" s="191"/>
      <c r="P25" s="366">
        <f>+'Ark1'!AR282</f>
        <v>223.33980432940453</v>
      </c>
      <c r="Q25" s="114">
        <f>+'Ark1'!AS282</f>
        <v>26.503043121866249</v>
      </c>
      <c r="R25" s="411"/>
      <c r="S25" s="53">
        <f>+'Ark1'!T282</f>
        <v>7.7064613653940803</v>
      </c>
      <c r="T25" s="66"/>
      <c r="U25" s="76">
        <f>+'Ark1'!U282</f>
        <v>294.42144484285978</v>
      </c>
      <c r="V25" s="66"/>
      <c r="W25" s="76">
        <f>+'Ark1'!W282</f>
        <v>68.157210152569775</v>
      </c>
      <c r="X25" s="76">
        <f>+'Ark1'!X282</f>
        <v>14.870280531533435</v>
      </c>
      <c r="Y25" s="76">
        <f>+'Ark1'!AG282</f>
        <v>2161.9924505045838</v>
      </c>
      <c r="Z25" s="76">
        <f>+'Ark1'!AH282</f>
        <v>90.993461295085439</v>
      </c>
      <c r="AA25" s="66">
        <f>+'Ark1'!AI282</f>
        <v>14.174224847078676</v>
      </c>
      <c r="AB25" s="76">
        <f>+'Ark1'!Y282</f>
        <v>55.357041324995123</v>
      </c>
      <c r="AC25" s="53">
        <f>+'Ark1'!Z282</f>
        <v>1.6189196571806972</v>
      </c>
      <c r="AD25" s="53">
        <f>+'Ark1'!AA282</f>
        <v>2.468011991307411</v>
      </c>
      <c r="AE25" s="76">
        <f>+'Ark1'!AB282</f>
        <v>78.334869850411863</v>
      </c>
      <c r="AF25" s="76">
        <f>+'Ark1'!AC282</f>
        <v>71.166807561102317</v>
      </c>
      <c r="AG25" s="76">
        <f>+'Ark1'!AD282</f>
        <v>75.866305034430752</v>
      </c>
      <c r="AH25" s="76">
        <f t="shared" si="3"/>
        <v>136.18060727924617</v>
      </c>
      <c r="AI25" s="64"/>
      <c r="AJ25" s="66">
        <f t="shared" si="4"/>
        <v>5.4872685185185182</v>
      </c>
      <c r="AK25" s="43"/>
      <c r="AL25" s="4"/>
      <c r="AM25" s="5"/>
      <c r="AO25" s="13"/>
      <c r="AP25" s="13"/>
      <c r="AQ25" s="11"/>
      <c r="AR25" s="11"/>
      <c r="AS25" s="11"/>
    </row>
    <row r="26" spans="1:47" ht="16.5" customHeight="1">
      <c r="A26" s="43"/>
      <c r="B26" s="340">
        <f>+'Ark1'!C283</f>
        <v>2022</v>
      </c>
      <c r="C26" s="340">
        <f>+'Ark1'!I283</f>
        <v>49</v>
      </c>
      <c r="D26" s="52" t="s">
        <v>110</v>
      </c>
      <c r="E26" s="52" t="s">
        <v>77</v>
      </c>
      <c r="F26" s="467">
        <f>+'Ark1'!Q283</f>
        <v>2605</v>
      </c>
      <c r="G26" s="467">
        <f>+'Ark1'!R283</f>
        <v>17132</v>
      </c>
      <c r="H26" s="76"/>
      <c r="I26" s="69">
        <f>+'Ark1'!AE283</f>
        <v>27.686290987249315</v>
      </c>
      <c r="J26" s="69"/>
      <c r="K26" s="69">
        <f>+'Ark1'!AF283</f>
        <v>27.195335987874369</v>
      </c>
      <c r="L26" s="87"/>
      <c r="M26" s="53">
        <f>+'Ark1'!S283</f>
        <v>3.6321434851415511</v>
      </c>
      <c r="N26" s="66"/>
      <c r="O26" s="191"/>
      <c r="P26" s="366">
        <f>+'Ark1'!AR283</f>
        <v>223.96904777131164</v>
      </c>
      <c r="Q26" s="114">
        <f>+'Ark1'!AS283</f>
        <v>26.402655915193169</v>
      </c>
      <c r="R26" s="411"/>
      <c r="S26" s="53">
        <f>+'Ark1'!T283</f>
        <v>8.0941512958206889</v>
      </c>
      <c r="T26" s="66"/>
      <c r="U26" s="76">
        <f>+'Ark1'!U283</f>
        <v>295.10009689470002</v>
      </c>
      <c r="V26" s="66"/>
      <c r="W26" s="76">
        <f>+'Ark1'!W283</f>
        <v>75.443614289049734</v>
      </c>
      <c r="X26" s="76">
        <f>+'Ark1'!X283</f>
        <v>14.394116273639977</v>
      </c>
      <c r="Y26" s="76">
        <f>+'Ark1'!AG283</f>
        <v>2155.9065038050776</v>
      </c>
      <c r="Z26" s="76">
        <f>+'Ark1'!AH283</f>
        <v>90.859210833527911</v>
      </c>
      <c r="AA26" s="66">
        <f>+'Ark1'!AI283</f>
        <v>14.049731496614521</v>
      </c>
      <c r="AB26" s="76">
        <f>+'Ark1'!Y283</f>
        <v>53.319997954432282</v>
      </c>
      <c r="AC26" s="53">
        <f>+'Ark1'!Z283</f>
        <v>1.5561831551822245</v>
      </c>
      <c r="AD26" s="53">
        <f>+'Ark1'!AA283</f>
        <v>2.3854706269542905</v>
      </c>
      <c r="AE26" s="76">
        <f>+'Ark1'!AB283</f>
        <v>78.659142400146692</v>
      </c>
      <c r="AF26" s="76">
        <f>+'Ark1'!AC283</f>
        <v>69.391372848780307</v>
      </c>
      <c r="AG26" s="76">
        <f>+'Ark1'!AD283</f>
        <v>67.586017429391319</v>
      </c>
      <c r="AH26" s="76">
        <f t="shared" si="3"/>
        <v>136.87982126027342</v>
      </c>
      <c r="AI26" s="64"/>
      <c r="AJ26" s="66">
        <f t="shared" si="4"/>
        <v>6.5765834932821496</v>
      </c>
      <c r="AK26" s="43"/>
      <c r="AL26" s="4"/>
      <c r="AM26" s="5"/>
      <c r="AO26" s="13"/>
      <c r="AP26" s="13"/>
      <c r="AQ26" s="11"/>
      <c r="AR26" s="11"/>
      <c r="AS26" s="11"/>
    </row>
    <row r="27" spans="1:47" ht="15.6">
      <c r="A27" s="43"/>
      <c r="B27" s="340">
        <f>+'Ark1'!C284</f>
        <v>2022</v>
      </c>
      <c r="C27" s="340">
        <f>+'Ark1'!I284</f>
        <v>80</v>
      </c>
      <c r="D27" s="52" t="s">
        <v>9</v>
      </c>
      <c r="E27" s="52" t="s">
        <v>8</v>
      </c>
      <c r="F27" s="467">
        <f>+'Ark1'!Q284</f>
        <v>1286</v>
      </c>
      <c r="G27" s="467">
        <f>+'Ark1'!R284</f>
        <v>7766</v>
      </c>
      <c r="H27" s="76"/>
      <c r="I27" s="69">
        <f>+'Ark1'!AE284</f>
        <v>12.550299778600172</v>
      </c>
      <c r="J27" s="69"/>
      <c r="K27" s="69">
        <f>+'Ark1'!AF284</f>
        <v>12.588890824614865</v>
      </c>
      <c r="L27" s="87"/>
      <c r="M27" s="53">
        <f>+'Ark1'!S284</f>
        <v>4.1523760330578527</v>
      </c>
      <c r="N27" s="66"/>
      <c r="O27" s="191"/>
      <c r="P27" s="366">
        <f>+'Ark1'!AR284</f>
        <v>221.82241780999223</v>
      </c>
      <c r="Q27" s="114">
        <f>+'Ark1'!AS284</f>
        <v>27.598009899042871</v>
      </c>
      <c r="R27" s="411"/>
      <c r="S27" s="53">
        <f>+'Ark1'!T284</f>
        <v>7.9371619881534876</v>
      </c>
      <c r="T27" s="66"/>
      <c r="U27" s="76">
        <f>+'Ark1'!U284</f>
        <v>301.35130054081844</v>
      </c>
      <c r="V27" s="66"/>
      <c r="W27" s="76">
        <f>+'Ark1'!W284</f>
        <v>72.508369817151703</v>
      </c>
      <c r="X27" s="76">
        <f>+'Ark1'!X284</f>
        <v>21.735771310842129</v>
      </c>
      <c r="Y27" s="76">
        <f>+'Ark1'!AG284</f>
        <v>2316.6082060574686</v>
      </c>
      <c r="Z27" s="76">
        <f>+'Ark1'!AH284</f>
        <v>99.150141643059484</v>
      </c>
      <c r="AA27" s="66">
        <f>+'Ark1'!AI284</f>
        <v>42.235385011588967</v>
      </c>
      <c r="AB27" s="76">
        <f>+'Ark1'!Y284</f>
        <v>65.303025705926515</v>
      </c>
      <c r="AC27" s="53">
        <f>+'Ark1'!Z284</f>
        <v>1.9854242008759375</v>
      </c>
      <c r="AD27" s="53">
        <f>+'Ark1'!AA284</f>
        <v>2.3696872902330397</v>
      </c>
      <c r="AE27" s="76">
        <f>+'Ark1'!AB284</f>
        <v>79.07869128047119</v>
      </c>
      <c r="AF27" s="76">
        <f>+'Ark1'!AC284</f>
        <v>68.608205417488534</v>
      </c>
      <c r="AG27" s="76">
        <f>+'Ark1'!AD284</f>
        <v>66.713316688662786</v>
      </c>
      <c r="AH27" s="76">
        <f t="shared" si="3"/>
        <v>130.08298069256807</v>
      </c>
      <c r="AI27" s="64"/>
      <c r="AJ27" s="66">
        <f t="shared" si="4"/>
        <v>6.0388802488335926</v>
      </c>
      <c r="AK27" s="43"/>
      <c r="AL27"/>
      <c r="AO27" s="13"/>
      <c r="AP27" s="13"/>
      <c r="AQ27" s="11"/>
      <c r="AR27" s="11"/>
      <c r="AS27" s="11"/>
    </row>
    <row r="28" spans="1:47" ht="17.25" customHeight="1">
      <c r="A28" s="43"/>
      <c r="B28" s="340">
        <f>+'Ark1'!C285</f>
        <v>2022</v>
      </c>
      <c r="C28" s="340">
        <f>+'Ark1'!I285</f>
        <v>81</v>
      </c>
      <c r="D28" s="52" t="s">
        <v>9</v>
      </c>
      <c r="E28" s="52" t="s">
        <v>5</v>
      </c>
      <c r="F28" s="467">
        <f>+'Ark1'!Q285</f>
        <v>250</v>
      </c>
      <c r="G28" s="467">
        <f>+'Ark1'!R285</f>
        <v>1541</v>
      </c>
      <c r="H28" s="76"/>
      <c r="I28" s="69">
        <f>+'Ark1'!AE285</f>
        <v>2.4903440585659098</v>
      </c>
      <c r="J28" s="69"/>
      <c r="K28" s="69">
        <f>+'Ark1'!AF285</f>
        <v>2.5105047448377658</v>
      </c>
      <c r="L28" s="87"/>
      <c r="M28" s="53">
        <f>+'Ark1'!S285</f>
        <v>4.2224396607958257</v>
      </c>
      <c r="N28" s="66"/>
      <c r="O28" s="191"/>
      <c r="P28" s="366">
        <f>+'Ark1'!AR285</f>
        <v>222.37</v>
      </c>
      <c r="Q28" s="114">
        <f>+'Ark1'!AS285</f>
        <v>27.719696355459483</v>
      </c>
      <c r="R28" s="411"/>
      <c r="S28" s="53">
        <f>+'Ark1'!T285</f>
        <v>7.8423101881894848</v>
      </c>
      <c r="T28" s="66"/>
      <c r="U28" s="76">
        <f>+'Ark1'!U285</f>
        <v>302.85963659961112</v>
      </c>
      <c r="V28" s="66"/>
      <c r="W28" s="76">
        <f>+'Ark1'!W285</f>
        <v>71.44711226476312</v>
      </c>
      <c r="X28" s="76">
        <f>+'Ark1'!X285</f>
        <v>22.582738481505512</v>
      </c>
      <c r="Y28" s="76">
        <f>+'Ark1'!AG285</f>
        <v>2298.7878571428578</v>
      </c>
      <c r="Z28" s="76">
        <f>+'Ark1'!AH285</f>
        <v>90.525632706035026</v>
      </c>
      <c r="AA28" s="66">
        <f>+'Ark1'!AI285</f>
        <v>33.939000648929259</v>
      </c>
      <c r="AB28" s="76">
        <f>+'Ark1'!Y285</f>
        <v>64.947820165035012</v>
      </c>
      <c r="AC28" s="53">
        <f>+'Ark1'!Z285</f>
        <v>1.9886955184552608</v>
      </c>
      <c r="AD28" s="53">
        <f>+'Ark1'!AA285</f>
        <v>2.5497873555559321</v>
      </c>
      <c r="AE28" s="76">
        <f>+'Ark1'!AB285</f>
        <v>79.818827403261423</v>
      </c>
      <c r="AF28" s="76">
        <f>+'Ark1'!AC285</f>
        <v>64.373856186721298</v>
      </c>
      <c r="AG28" s="76">
        <f>+'Ark1'!AD285</f>
        <v>51.545980042052499</v>
      </c>
      <c r="AH28" s="76">
        <f t="shared" si="3"/>
        <v>131.74753627593657</v>
      </c>
      <c r="AI28" s="64"/>
      <c r="AJ28" s="66">
        <f t="shared" si="4"/>
        <v>6.1639999999999997</v>
      </c>
      <c r="AK28" s="43"/>
      <c r="AL28" s="2"/>
      <c r="AM28" s="5"/>
      <c r="AO28" s="13"/>
      <c r="AP28" s="13"/>
      <c r="AQ28" s="11"/>
      <c r="AR28" s="11"/>
      <c r="AS28" s="11"/>
    </row>
    <row r="29" spans="1:47" ht="15.6">
      <c r="A29" s="43"/>
      <c r="B29" s="340">
        <f>+'Ark1'!C286</f>
        <v>2022</v>
      </c>
      <c r="C29" s="340">
        <f>+'Ark1'!I286</f>
        <v>83</v>
      </c>
      <c r="D29" s="52" t="s">
        <v>9</v>
      </c>
      <c r="E29" s="52" t="s">
        <v>433</v>
      </c>
      <c r="F29" s="467">
        <f>+'Ark1'!Q286</f>
        <v>1461</v>
      </c>
      <c r="G29" s="467">
        <f>+'Ark1'!R286</f>
        <v>7576</v>
      </c>
      <c r="H29" s="76"/>
      <c r="I29" s="69">
        <f>+'Ark1'!AE286</f>
        <v>12.243248921281859</v>
      </c>
      <c r="J29" s="69"/>
      <c r="K29" s="69">
        <f>+'Ark1'!AF286</f>
        <v>12.322441714976051</v>
      </c>
      <c r="L29" s="87"/>
      <c r="M29" s="53">
        <f>+'Ark1'!S286</f>
        <v>4.1899973537973008</v>
      </c>
      <c r="N29" s="66"/>
      <c r="O29" s="191"/>
      <c r="P29" s="366">
        <f>+'Ark1'!AR286</f>
        <v>221.29623149394345</v>
      </c>
      <c r="Q29" s="114">
        <f>+'Ark1'!AS286</f>
        <v>27.903909870541895</v>
      </c>
      <c r="R29" s="411"/>
      <c r="S29" s="53">
        <f>+'Ark1'!T286</f>
        <v>8.124868004223865</v>
      </c>
      <c r="T29" s="66"/>
      <c r="U29" s="76">
        <f>+'Ark1'!U286</f>
        <v>302.3707629355859</v>
      </c>
      <c r="V29" s="66"/>
      <c r="W29" s="76">
        <f>+'Ark1'!W286</f>
        <v>71.356916578669455</v>
      </c>
      <c r="X29" s="76">
        <f>+'Ark1'!X286</f>
        <v>20.789334741288275</v>
      </c>
      <c r="Y29" s="76">
        <f>+'Ark1'!AG286</f>
        <v>2314.6477792732162</v>
      </c>
      <c r="Z29" s="76">
        <f>+'Ark1'!AH286</f>
        <v>97.676874340021115</v>
      </c>
      <c r="AA29" s="66">
        <f>+'Ark1'!AI286</f>
        <v>36.536430834213313</v>
      </c>
      <c r="AB29" s="76">
        <f>+'Ark1'!Y286</f>
        <v>63.860172057681361</v>
      </c>
      <c r="AC29" s="53">
        <f>+'Ark1'!Z286</f>
        <v>1.9112832036539524</v>
      </c>
      <c r="AD29" s="53">
        <f>+'Ark1'!AA286</f>
        <v>2.7377420687793483</v>
      </c>
      <c r="AE29" s="76">
        <f>+'Ark1'!AB286</f>
        <v>81.779769381812514</v>
      </c>
      <c r="AF29" s="76">
        <f>+'Ark1'!AC286</f>
        <v>66.589474998192884</v>
      </c>
      <c r="AG29" s="76">
        <f>+'Ark1'!AD286</f>
        <v>68.358758997943113</v>
      </c>
      <c r="AH29" s="76">
        <f t="shared" si="3"/>
        <v>130.63359602406908</v>
      </c>
      <c r="AI29" s="64"/>
      <c r="AJ29" s="66">
        <f t="shared" si="4"/>
        <v>5.1854893908281996</v>
      </c>
      <c r="AK29" s="43"/>
      <c r="AL29" s="2"/>
      <c r="AO29" s="13"/>
      <c r="AP29" s="13"/>
      <c r="AQ29" s="11"/>
      <c r="AR29" s="11"/>
      <c r="AS29" s="11"/>
    </row>
    <row r="30" spans="1:47" ht="15.6">
      <c r="A30" s="43"/>
      <c r="B30" s="43"/>
      <c r="C30" s="337"/>
      <c r="D30" s="43"/>
      <c r="E30" s="43"/>
      <c r="F30" s="463"/>
      <c r="G30" s="463"/>
      <c r="H30" s="43"/>
      <c r="I30" s="43"/>
      <c r="J30" s="43"/>
      <c r="K30" s="43"/>
      <c r="L30" s="87"/>
      <c r="M30" s="43"/>
      <c r="N30" s="43"/>
      <c r="O30" s="191"/>
      <c r="P30" s="43"/>
      <c r="Q30" s="43"/>
      <c r="R30" s="411"/>
      <c r="S30" s="43"/>
      <c r="T30" s="43"/>
      <c r="U30" s="43"/>
      <c r="V30" s="43"/>
      <c r="W30" s="43"/>
      <c r="X30" s="43"/>
      <c r="Y30" s="43"/>
      <c r="Z30" s="43"/>
      <c r="AA30" s="43"/>
      <c r="AB30" s="43"/>
      <c r="AC30" s="43"/>
      <c r="AD30" s="43"/>
      <c r="AE30" s="43"/>
      <c r="AF30" s="43"/>
      <c r="AG30" s="43"/>
      <c r="AH30" s="43"/>
      <c r="AI30" s="64"/>
      <c r="AJ30" s="43"/>
      <c r="AK30" s="43"/>
      <c r="AL30" s="4"/>
      <c r="AM30" s="5"/>
      <c r="AO30" s="1"/>
      <c r="AP30" s="1"/>
      <c r="AQ30" s="11"/>
      <c r="AR30" s="11"/>
      <c r="AS30" s="11"/>
    </row>
    <row r="31" spans="1:47" ht="15.6">
      <c r="A31" s="43"/>
      <c r="B31" s="337"/>
      <c r="C31" s="337"/>
      <c r="D31" s="43"/>
      <c r="E31" s="43"/>
      <c r="F31" s="463"/>
      <c r="G31" s="463"/>
      <c r="H31" s="43"/>
      <c r="I31" s="43"/>
      <c r="J31" s="43"/>
      <c r="K31" s="43"/>
      <c r="L31" s="87"/>
      <c r="M31" s="43"/>
      <c r="N31" s="64"/>
      <c r="O31" s="191"/>
      <c r="P31" s="43"/>
      <c r="Q31" s="43"/>
      <c r="R31" s="411"/>
      <c r="S31" s="43"/>
      <c r="T31" s="64"/>
      <c r="U31" s="73"/>
      <c r="V31" s="64"/>
      <c r="W31" s="73"/>
      <c r="X31" s="73"/>
      <c r="Y31" s="73"/>
      <c r="Z31" s="73"/>
      <c r="AA31" s="43"/>
      <c r="AB31" s="73"/>
      <c r="AC31" s="43"/>
      <c r="AD31" s="43"/>
      <c r="AE31" s="73"/>
      <c r="AF31" s="73"/>
      <c r="AG31" s="73"/>
      <c r="AH31" s="73"/>
      <c r="AI31" s="64"/>
      <c r="AJ31" s="64"/>
      <c r="AK31" s="43"/>
      <c r="AM31" s="1"/>
      <c r="AN31" s="1"/>
      <c r="AO31" s="1"/>
      <c r="AP31" s="1"/>
      <c r="AQ31" s="1"/>
      <c r="AR31" s="1"/>
      <c r="AT31" s="13"/>
      <c r="AU31" s="13"/>
    </row>
    <row r="32" spans="1:47">
      <c r="A32" s="43"/>
      <c r="B32" s="337"/>
      <c r="C32" s="337"/>
      <c r="D32" s="43"/>
      <c r="E32" s="43"/>
      <c r="F32" s="463"/>
      <c r="G32" s="463"/>
      <c r="H32" s="43"/>
      <c r="I32" s="43"/>
      <c r="J32" s="43"/>
      <c r="K32" s="43"/>
      <c r="L32" s="43"/>
      <c r="M32" s="43"/>
      <c r="N32" s="64"/>
      <c r="O32" s="64"/>
      <c r="P32" s="43"/>
      <c r="Q32" s="43"/>
      <c r="R32" s="43"/>
      <c r="S32" s="43"/>
      <c r="T32" s="64"/>
      <c r="U32" s="73"/>
      <c r="V32" s="64"/>
      <c r="W32" s="73"/>
      <c r="X32" s="73"/>
      <c r="Y32" s="73"/>
      <c r="Z32" s="73"/>
      <c r="AA32" s="43"/>
      <c r="AB32" s="73"/>
      <c r="AC32" s="43"/>
      <c r="AD32" s="43"/>
      <c r="AE32" s="73"/>
      <c r="AF32" s="73"/>
      <c r="AG32" s="73"/>
      <c r="AH32" s="73"/>
      <c r="AI32" s="64"/>
      <c r="AJ32" s="64"/>
      <c r="AK32" s="43"/>
      <c r="AM32" s="1"/>
      <c r="AN32" s="1"/>
      <c r="AO32" s="1"/>
      <c r="AP32" s="1"/>
      <c r="AQ32" s="1"/>
      <c r="AR32" s="1"/>
      <c r="AT32" s="13"/>
      <c r="AU32" s="13"/>
    </row>
    <row r="33" spans="23:47">
      <c r="W33" s="16"/>
      <c r="X33" s="16"/>
      <c r="Y33" s="16"/>
      <c r="AB33" s="200"/>
      <c r="AC33" s="58"/>
      <c r="AD33" s="1"/>
      <c r="AM33" s="1"/>
      <c r="AN33" s="1"/>
      <c r="AO33" s="1"/>
      <c r="AP33" s="1"/>
      <c r="AQ33" s="1"/>
      <c r="AR33" s="1"/>
      <c r="AT33" s="13"/>
      <c r="AU33" s="13"/>
    </row>
    <row r="34" spans="23:47">
      <c r="W34" s="16"/>
      <c r="X34" s="16"/>
      <c r="Y34" s="16"/>
      <c r="AB34" s="200"/>
      <c r="AC34" s="58"/>
      <c r="AD34" s="1"/>
      <c r="AM34" s="1"/>
      <c r="AN34" s="1"/>
      <c r="AO34" s="1"/>
      <c r="AP34" s="1"/>
      <c r="AQ34" s="1"/>
      <c r="AR34" s="1"/>
      <c r="AT34" s="13"/>
      <c r="AU34" s="13"/>
    </row>
    <row r="35" spans="23:47">
      <c r="W35" s="16"/>
      <c r="X35" s="16"/>
      <c r="Y35" s="16"/>
      <c r="AB35" s="200"/>
      <c r="AC35" s="58"/>
      <c r="AD35" s="1"/>
      <c r="AM35" s="1"/>
      <c r="AN35" s="1"/>
      <c r="AO35" s="1"/>
      <c r="AP35" s="1"/>
      <c r="AQ35" s="1"/>
      <c r="AR35" s="1"/>
      <c r="AT35" s="13"/>
      <c r="AU35" s="13"/>
    </row>
    <row r="36" spans="23:47">
      <c r="W36" s="16"/>
      <c r="X36" s="16"/>
      <c r="Y36" s="16"/>
      <c r="AB36" s="200"/>
      <c r="AC36" s="58"/>
      <c r="AD36" s="1"/>
      <c r="AM36" s="1"/>
      <c r="AN36" s="1"/>
      <c r="AO36" s="1"/>
      <c r="AP36" s="1"/>
      <c r="AQ36" s="1"/>
      <c r="AR36" s="1"/>
      <c r="AT36" s="13"/>
      <c r="AU36" s="13"/>
    </row>
    <row r="37" spans="23:47">
      <c r="W37" s="16"/>
      <c r="X37" s="16"/>
      <c r="Y37" s="16"/>
      <c r="AB37" s="200"/>
      <c r="AC37" s="58"/>
      <c r="AD37" s="1"/>
      <c r="AM37" s="1"/>
      <c r="AN37" s="1"/>
      <c r="AO37" s="1"/>
      <c r="AP37" s="1"/>
      <c r="AQ37" s="1"/>
      <c r="AR37" s="1"/>
      <c r="AT37" s="13"/>
      <c r="AU37" s="13"/>
    </row>
    <row r="38" spans="23:47">
      <c r="W38" s="16"/>
      <c r="X38" s="16"/>
      <c r="Y38" s="16"/>
      <c r="AB38" s="200"/>
      <c r="AC38" s="58"/>
      <c r="AD38" s="1"/>
      <c r="AM38" s="1"/>
      <c r="AN38" s="1"/>
      <c r="AO38" s="1"/>
      <c r="AP38" s="1"/>
      <c r="AQ38" s="1"/>
      <c r="AR38" s="1"/>
      <c r="AT38" s="13"/>
      <c r="AU38" s="13"/>
    </row>
    <row r="39" spans="23:47">
      <c r="W39" s="16"/>
      <c r="X39" s="16"/>
      <c r="Y39" s="16"/>
      <c r="AB39" s="200"/>
      <c r="AC39" s="58"/>
      <c r="AD39" s="1"/>
      <c r="AM39" s="1"/>
      <c r="AN39" s="1"/>
      <c r="AO39" s="1"/>
      <c r="AP39" s="1"/>
      <c r="AQ39" s="1"/>
      <c r="AR39" s="1"/>
      <c r="AT39" s="13"/>
      <c r="AU39" s="13"/>
    </row>
    <row r="40" spans="23:47">
      <c r="W40" s="16"/>
      <c r="X40" s="16"/>
      <c r="Y40" s="16"/>
      <c r="AB40" s="200"/>
      <c r="AC40" s="58"/>
      <c r="AD40" s="1"/>
      <c r="AM40" s="1"/>
      <c r="AN40" s="1"/>
      <c r="AO40" s="1"/>
      <c r="AP40" s="1"/>
      <c r="AQ40" s="1"/>
      <c r="AR40" s="1"/>
      <c r="AT40" s="13"/>
      <c r="AU40" s="13"/>
    </row>
    <row r="41" spans="23:47">
      <c r="AT41" s="13"/>
      <c r="AU41" s="13"/>
    </row>
    <row r="42" spans="23:47">
      <c r="AT42" s="13"/>
      <c r="AU42" s="13"/>
    </row>
    <row r="43" spans="23:47">
      <c r="W43" s="16"/>
      <c r="X43" s="16"/>
      <c r="Y43" s="16"/>
      <c r="AB43" s="200"/>
      <c r="AC43" s="58"/>
      <c r="AD43" s="1"/>
      <c r="AM43" s="1"/>
      <c r="AN43" s="1"/>
      <c r="AO43" s="1"/>
      <c r="AP43" s="1"/>
      <c r="AQ43" s="1"/>
      <c r="AR43" s="1"/>
      <c r="AT43" s="13"/>
      <c r="AU43" s="13"/>
    </row>
    <row r="44" spans="23:47">
      <c r="W44" s="16"/>
      <c r="X44" s="16"/>
      <c r="Y44" s="16"/>
      <c r="AB44" s="200"/>
      <c r="AC44" s="58"/>
      <c r="AD44" s="1"/>
      <c r="AM44" s="1"/>
      <c r="AN44" s="1"/>
      <c r="AO44" s="1"/>
      <c r="AP44" s="1"/>
      <c r="AQ44" s="1"/>
      <c r="AR44" s="1"/>
      <c r="AT44" s="13"/>
      <c r="AU44" s="13"/>
    </row>
    <row r="45" spans="23:47">
      <c r="W45" s="16"/>
      <c r="X45" s="16"/>
      <c r="Y45" s="16"/>
      <c r="AB45" s="200"/>
      <c r="AC45" s="58"/>
      <c r="AD45" s="1"/>
      <c r="AM45" s="1"/>
      <c r="AN45" s="1"/>
      <c r="AO45" s="1"/>
      <c r="AP45" s="1"/>
      <c r="AQ45" s="1"/>
      <c r="AR45" s="1"/>
      <c r="AT45" s="13"/>
      <c r="AU45" s="13"/>
    </row>
    <row r="46" spans="23:47">
      <c r="W46" s="16"/>
      <c r="X46" s="16"/>
      <c r="Y46" s="16"/>
      <c r="AB46" s="200"/>
      <c r="AC46" s="58"/>
      <c r="AD46" s="1"/>
      <c r="AM46" s="1"/>
      <c r="AN46" s="1"/>
      <c r="AO46" s="1"/>
      <c r="AP46" s="1"/>
      <c r="AQ46" s="1"/>
      <c r="AR46" s="1"/>
    </row>
    <row r="47" spans="23:47">
      <c r="W47" s="16"/>
      <c r="X47" s="16"/>
      <c r="Y47" s="16"/>
      <c r="AB47" s="200"/>
      <c r="AC47" s="58"/>
      <c r="AD47" s="1"/>
      <c r="AM47" s="1"/>
      <c r="AN47" s="1"/>
      <c r="AO47" s="1"/>
      <c r="AP47" s="1"/>
      <c r="AQ47" s="1"/>
      <c r="AR47" s="1"/>
    </row>
    <row r="48" spans="23:47">
      <c r="W48" s="16"/>
      <c r="X48" s="16"/>
      <c r="Y48" s="16"/>
      <c r="AB48" s="200"/>
      <c r="AC48" s="58"/>
      <c r="AD48" s="1"/>
      <c r="AM48" s="1"/>
      <c r="AN48" s="1"/>
      <c r="AO48" s="1"/>
      <c r="AP48" s="1"/>
      <c r="AQ48" s="1"/>
      <c r="AR48" s="1"/>
    </row>
    <row r="49" spans="23:44">
      <c r="W49" s="16"/>
      <c r="X49" s="16"/>
      <c r="Y49" s="16"/>
      <c r="AB49" s="200"/>
      <c r="AC49" s="58"/>
      <c r="AD49" s="1"/>
      <c r="AM49" s="1"/>
      <c r="AN49" s="1"/>
      <c r="AO49" s="1"/>
      <c r="AP49" s="1"/>
      <c r="AQ49" s="1"/>
      <c r="AR49" s="1"/>
    </row>
    <row r="50" spans="23:44">
      <c r="W50" s="16"/>
      <c r="X50" s="16"/>
      <c r="Y50" s="16"/>
      <c r="AB50" s="200"/>
      <c r="AC50" s="58"/>
      <c r="AD50" s="1"/>
      <c r="AM50" s="1"/>
      <c r="AN50" s="1"/>
      <c r="AO50" s="1"/>
      <c r="AP50" s="1"/>
      <c r="AQ50" s="1"/>
      <c r="AR50" s="1"/>
    </row>
    <row r="51" spans="23:44">
      <c r="W51" s="16"/>
      <c r="X51" s="16"/>
      <c r="Y51" s="16"/>
      <c r="AB51" s="200"/>
      <c r="AC51" s="58"/>
      <c r="AD51" s="1"/>
      <c r="AM51" s="1"/>
      <c r="AN51" s="1"/>
      <c r="AO51" s="1"/>
      <c r="AP51" s="1"/>
      <c r="AQ51" s="1"/>
      <c r="AR51" s="1"/>
    </row>
    <row r="52" spans="23:44">
      <c r="W52" s="16"/>
      <c r="X52" s="16"/>
      <c r="Y52" s="16"/>
      <c r="AB52" s="200"/>
      <c r="AC52" s="58"/>
      <c r="AD52" s="1"/>
      <c r="AM52" s="1"/>
      <c r="AN52" s="1"/>
      <c r="AO52" s="1"/>
      <c r="AP52" s="1"/>
      <c r="AQ52" s="1"/>
      <c r="AR52" s="1"/>
    </row>
    <row r="53" spans="23:44">
      <c r="W53" s="16"/>
      <c r="X53" s="16"/>
      <c r="Y53" s="16"/>
      <c r="AB53" s="200"/>
      <c r="AC53" s="58"/>
      <c r="AD53" s="1"/>
      <c r="AM53" s="1"/>
      <c r="AN53" s="1"/>
      <c r="AO53" s="1"/>
      <c r="AP53" s="1"/>
      <c r="AQ53" s="1"/>
      <c r="AR53" s="1"/>
    </row>
    <row r="54" spans="23:44">
      <c r="W54" s="16"/>
      <c r="X54" s="16"/>
      <c r="Y54" s="16"/>
      <c r="AB54" s="200"/>
      <c r="AC54" s="58"/>
      <c r="AD54" s="1"/>
      <c r="AM54" s="1"/>
      <c r="AN54" s="1"/>
      <c r="AO54" s="1"/>
      <c r="AP54" s="1"/>
      <c r="AQ54" s="1"/>
      <c r="AR54" s="1"/>
    </row>
    <row r="55" spans="23:44">
      <c r="W55" s="16"/>
      <c r="X55" s="16"/>
      <c r="Y55" s="16"/>
      <c r="AB55" s="200"/>
      <c r="AC55" s="58"/>
      <c r="AD55" s="1"/>
      <c r="AM55" s="1"/>
      <c r="AN55" s="1"/>
      <c r="AO55" s="1"/>
      <c r="AP55" s="1"/>
      <c r="AQ55" s="1"/>
      <c r="AR55" s="1"/>
    </row>
    <row r="56" spans="23:44">
      <c r="W56" s="16"/>
      <c r="X56" s="16"/>
      <c r="Y56" s="16"/>
      <c r="AB56" s="200"/>
      <c r="AC56" s="58"/>
      <c r="AD56" s="1"/>
      <c r="AM56" s="1"/>
      <c r="AN56" s="1"/>
      <c r="AO56" s="1"/>
      <c r="AP56" s="1"/>
      <c r="AQ56" s="1"/>
      <c r="AR56" s="1"/>
    </row>
    <row r="57" spans="23:44">
      <c r="W57" s="16"/>
      <c r="X57" s="16"/>
      <c r="Y57" s="16"/>
      <c r="AB57" s="200"/>
      <c r="AC57" s="58"/>
      <c r="AD57" s="1"/>
      <c r="AM57" s="1"/>
      <c r="AN57" s="1"/>
      <c r="AO57" s="1"/>
      <c r="AP57" s="1"/>
      <c r="AQ57" s="1"/>
      <c r="AR57" s="1"/>
    </row>
    <row r="58" spans="23:44">
      <c r="W58" s="16"/>
      <c r="X58" s="16"/>
      <c r="Y58" s="16"/>
      <c r="AB58" s="200"/>
      <c r="AC58" s="58"/>
      <c r="AD58" s="1"/>
      <c r="AM58" s="1"/>
      <c r="AN58" s="1"/>
      <c r="AO58" s="1"/>
      <c r="AP58" s="1"/>
      <c r="AQ58" s="1"/>
      <c r="AR58" s="1"/>
    </row>
    <row r="59" spans="23:44">
      <c r="W59" s="16"/>
      <c r="X59" s="16"/>
      <c r="Y59" s="16"/>
      <c r="AB59" s="200"/>
      <c r="AC59" s="58"/>
      <c r="AD59" s="1"/>
      <c r="AM59" s="1"/>
      <c r="AN59" s="1"/>
      <c r="AO59" s="1"/>
      <c r="AP59" s="1"/>
      <c r="AQ59" s="1"/>
      <c r="AR59" s="1"/>
    </row>
    <row r="60" spans="23:44">
      <c r="W60" s="16"/>
      <c r="X60" s="16"/>
      <c r="Y60" s="16"/>
      <c r="AB60" s="200"/>
      <c r="AC60" s="58"/>
      <c r="AD60" s="1"/>
      <c r="AM60" s="1"/>
      <c r="AN60" s="1"/>
      <c r="AO60" s="1"/>
      <c r="AP60" s="1"/>
      <c r="AQ60" s="1"/>
      <c r="AR60" s="1"/>
    </row>
    <row r="61" spans="23:44">
      <c r="W61" s="16"/>
      <c r="X61" s="16"/>
      <c r="Y61" s="16"/>
      <c r="AB61" s="200"/>
      <c r="AC61" s="58"/>
      <c r="AD61" s="1"/>
      <c r="AM61" s="1"/>
      <c r="AN61" s="1"/>
      <c r="AO61" s="1"/>
      <c r="AP61" s="1"/>
      <c r="AQ61" s="1"/>
      <c r="AR61" s="1"/>
    </row>
    <row r="62" spans="23:44">
      <c r="W62" s="16"/>
      <c r="X62" s="16"/>
      <c r="Y62" s="16"/>
      <c r="AB62" s="200"/>
      <c r="AC62" s="58"/>
      <c r="AD62" s="1"/>
      <c r="AM62" s="1"/>
      <c r="AN62" s="1"/>
      <c r="AO62" s="1"/>
      <c r="AP62" s="1"/>
      <c r="AQ62" s="1"/>
      <c r="AR62" s="1"/>
    </row>
    <row r="63" spans="23:44">
      <c r="W63" s="16"/>
      <c r="X63" s="16"/>
      <c r="Y63" s="16"/>
      <c r="AB63" s="200"/>
      <c r="AC63" s="58"/>
      <c r="AD63" s="1"/>
      <c r="AM63" s="1"/>
      <c r="AN63" s="1"/>
      <c r="AO63" s="1"/>
      <c r="AP63" s="1"/>
      <c r="AQ63" s="1"/>
      <c r="AR63" s="1"/>
    </row>
    <row r="64" spans="23:44">
      <c r="W64" s="16"/>
      <c r="X64" s="16"/>
      <c r="Y64" s="16"/>
      <c r="AB64" s="200"/>
      <c r="AC64" s="58"/>
      <c r="AD64" s="1"/>
      <c r="AM64" s="1"/>
      <c r="AN64" s="1"/>
      <c r="AO64" s="1"/>
      <c r="AP64" s="1"/>
      <c r="AQ64" s="1"/>
      <c r="AR64" s="1"/>
    </row>
    <row r="65" spans="6:45">
      <c r="W65" s="16"/>
      <c r="X65" s="16"/>
      <c r="Y65" s="16"/>
      <c r="AB65" s="200"/>
      <c r="AC65" s="58"/>
      <c r="AD65" s="1"/>
      <c r="AM65" s="1"/>
      <c r="AN65" s="1"/>
      <c r="AO65" s="1"/>
      <c r="AP65" s="1"/>
      <c r="AQ65" s="1"/>
      <c r="AR65" s="1"/>
    </row>
    <row r="66" spans="6:45">
      <c r="W66" s="16"/>
      <c r="X66" s="16"/>
      <c r="Y66" s="16"/>
      <c r="AB66" s="200"/>
      <c r="AC66" s="58"/>
      <c r="AD66" s="1"/>
      <c r="AM66" s="1"/>
      <c r="AN66" s="1"/>
      <c r="AO66" s="1"/>
      <c r="AP66" s="1"/>
      <c r="AQ66" s="1"/>
      <c r="AR66" s="1"/>
    </row>
    <row r="67" spans="6:45">
      <c r="F67" s="469"/>
      <c r="G67" s="469"/>
      <c r="H67" s="14"/>
      <c r="I67" s="68"/>
      <c r="J67" s="68"/>
      <c r="K67" s="68"/>
      <c r="L67" s="68"/>
      <c r="M67" s="14"/>
      <c r="S67" s="14"/>
      <c r="W67" s="16"/>
      <c r="X67" s="16"/>
      <c r="Y67" s="16"/>
      <c r="AB67" s="200"/>
      <c r="AC67" s="58"/>
      <c r="AD67" s="1"/>
      <c r="AM67" s="1"/>
      <c r="AN67" s="1"/>
      <c r="AO67" s="1"/>
      <c r="AP67" s="1"/>
      <c r="AQ67" s="1"/>
      <c r="AR67" s="1"/>
    </row>
    <row r="68" spans="6:45">
      <c r="F68" s="469"/>
      <c r="G68" s="469"/>
      <c r="H68" s="14"/>
      <c r="I68" s="68"/>
      <c r="J68" s="68"/>
      <c r="K68" s="68"/>
      <c r="L68" s="68"/>
      <c r="M68" s="14"/>
      <c r="S68" s="14"/>
      <c r="W68" s="16"/>
      <c r="X68" s="16"/>
      <c r="Y68" s="16"/>
      <c r="AB68" s="200"/>
      <c r="AC68" s="58"/>
      <c r="AD68" s="1"/>
      <c r="AM68" s="1"/>
      <c r="AN68" s="1"/>
      <c r="AO68" s="1"/>
      <c r="AP68" s="1"/>
      <c r="AQ68" s="1"/>
      <c r="AR68" s="1"/>
      <c r="AS68" s="14"/>
    </row>
    <row r="69" spans="6:45">
      <c r="F69" s="469"/>
      <c r="G69" s="469"/>
      <c r="H69" s="14"/>
      <c r="I69" s="68"/>
      <c r="J69" s="68"/>
      <c r="K69" s="68"/>
      <c r="L69" s="68"/>
      <c r="M69" s="14"/>
      <c r="S69" s="14"/>
      <c r="W69" s="16"/>
      <c r="X69" s="16"/>
      <c r="Y69" s="16"/>
      <c r="AB69" s="200"/>
      <c r="AC69" s="58"/>
      <c r="AD69" s="1"/>
      <c r="AM69" s="1"/>
      <c r="AN69" s="1"/>
      <c r="AO69" s="1"/>
      <c r="AP69" s="1"/>
      <c r="AQ69" s="1"/>
      <c r="AR69" s="1"/>
      <c r="AS69" s="14"/>
    </row>
    <row r="70" spans="6:45">
      <c r="F70" s="469"/>
      <c r="G70" s="469"/>
      <c r="H70" s="14"/>
      <c r="I70" s="68"/>
      <c r="J70" s="68"/>
      <c r="K70" s="68"/>
      <c r="L70" s="68"/>
      <c r="M70" s="14"/>
      <c r="S70" s="14"/>
      <c r="W70" s="16"/>
      <c r="X70" s="16"/>
      <c r="Y70" s="16"/>
      <c r="AB70" s="200"/>
      <c r="AC70" s="58"/>
      <c r="AD70" s="1"/>
      <c r="AM70" s="1"/>
      <c r="AN70" s="1"/>
      <c r="AO70" s="1"/>
      <c r="AP70" s="1"/>
      <c r="AQ70" s="1"/>
      <c r="AR70" s="1"/>
      <c r="AS70" s="14"/>
    </row>
    <row r="71" spans="6:45">
      <c r="F71" s="469"/>
      <c r="G71" s="469"/>
      <c r="H71" s="14"/>
      <c r="I71" s="68"/>
      <c r="J71" s="68"/>
      <c r="K71" s="68"/>
      <c r="L71" s="68"/>
      <c r="M71" s="14"/>
      <c r="S71" s="14"/>
      <c r="W71" s="16"/>
      <c r="X71" s="16"/>
      <c r="Y71" s="16"/>
      <c r="AB71" s="200"/>
      <c r="AC71" s="58"/>
      <c r="AD71" s="1"/>
      <c r="AM71" s="1"/>
      <c r="AN71" s="1"/>
      <c r="AO71" s="1"/>
      <c r="AP71" s="1"/>
      <c r="AQ71" s="1"/>
      <c r="AR71" s="1"/>
      <c r="AS71" s="14"/>
    </row>
    <row r="72" spans="6:45">
      <c r="F72" s="469"/>
      <c r="G72" s="469"/>
      <c r="H72" s="14"/>
      <c r="I72" s="68"/>
      <c r="J72" s="68"/>
      <c r="K72" s="68"/>
      <c r="L72" s="68"/>
      <c r="M72" s="14"/>
      <c r="S72" s="14"/>
      <c r="W72" s="16"/>
      <c r="X72" s="16"/>
      <c r="Y72" s="16"/>
      <c r="AB72" s="200"/>
      <c r="AC72" s="58"/>
      <c r="AD72" s="1"/>
      <c r="AM72" s="1"/>
      <c r="AN72" s="1"/>
      <c r="AO72" s="1"/>
      <c r="AP72" s="1"/>
      <c r="AQ72" s="1"/>
      <c r="AR72" s="1"/>
      <c r="AS72" s="14"/>
    </row>
    <row r="73" spans="6:45">
      <c r="F73" s="469"/>
      <c r="G73" s="469"/>
      <c r="H73" s="14"/>
      <c r="I73" s="68"/>
      <c r="J73" s="68"/>
      <c r="K73" s="68"/>
      <c r="L73" s="68"/>
      <c r="M73" s="14"/>
      <c r="S73" s="14"/>
      <c r="W73" s="16"/>
      <c r="X73" s="16"/>
      <c r="Y73" s="16"/>
      <c r="AB73" s="200"/>
      <c r="AC73" s="58"/>
      <c r="AD73" s="1"/>
      <c r="AM73" s="1"/>
      <c r="AN73" s="1"/>
      <c r="AO73" s="1"/>
      <c r="AP73" s="1"/>
      <c r="AQ73" s="1"/>
      <c r="AR73" s="1"/>
      <c r="AS73" s="14"/>
    </row>
    <row r="74" spans="6:45">
      <c r="F74" s="469"/>
      <c r="G74" s="469"/>
      <c r="H74" s="14"/>
      <c r="I74" s="68"/>
      <c r="J74" s="68"/>
      <c r="K74" s="68"/>
      <c r="L74" s="68"/>
      <c r="M74" s="14"/>
      <c r="S74" s="14"/>
      <c r="W74" s="16"/>
      <c r="X74" s="16"/>
      <c r="Y74" s="16"/>
      <c r="AB74" s="200"/>
      <c r="AC74" s="58"/>
      <c r="AD74" s="1"/>
      <c r="AM74" s="1"/>
      <c r="AN74" s="1"/>
      <c r="AO74" s="1"/>
      <c r="AP74" s="1"/>
      <c r="AQ74" s="1"/>
      <c r="AR74" s="1"/>
      <c r="AS74" s="14"/>
    </row>
    <row r="75" spans="6:45">
      <c r="F75" s="469"/>
      <c r="G75" s="469"/>
      <c r="H75" s="14"/>
      <c r="I75" s="68"/>
      <c r="J75" s="68"/>
      <c r="K75" s="68"/>
      <c r="L75" s="68"/>
      <c r="M75" s="14"/>
      <c r="S75" s="14"/>
      <c r="W75" s="16"/>
      <c r="X75" s="16"/>
      <c r="Y75" s="16"/>
      <c r="AB75" s="200"/>
      <c r="AC75" s="58"/>
      <c r="AD75" s="1"/>
      <c r="AM75" s="1"/>
      <c r="AN75" s="1"/>
      <c r="AO75" s="1"/>
      <c r="AP75" s="1"/>
      <c r="AQ75" s="1"/>
      <c r="AR75" s="1"/>
      <c r="AS75" s="14"/>
    </row>
    <row r="76" spans="6:45">
      <c r="F76" s="469"/>
      <c r="G76" s="469"/>
      <c r="H76" s="14"/>
      <c r="I76" s="68"/>
      <c r="J76" s="68"/>
      <c r="K76" s="68"/>
      <c r="L76" s="68"/>
      <c r="M76" s="14"/>
      <c r="S76" s="14"/>
      <c r="W76" s="16"/>
      <c r="X76" s="16"/>
      <c r="Y76" s="16"/>
      <c r="AB76" s="200"/>
      <c r="AC76" s="58"/>
      <c r="AD76" s="1"/>
      <c r="AM76" s="1"/>
      <c r="AN76" s="1"/>
      <c r="AO76" s="1"/>
      <c r="AP76" s="1"/>
      <c r="AQ76" s="1"/>
      <c r="AR76" s="1"/>
      <c r="AS76" s="14"/>
    </row>
    <row r="77" spans="6:45">
      <c r="F77" s="469"/>
      <c r="G77" s="469"/>
      <c r="H77" s="14"/>
      <c r="I77" s="68"/>
      <c r="J77" s="68"/>
      <c r="K77" s="68"/>
      <c r="L77" s="68"/>
      <c r="M77" s="14"/>
      <c r="S77" s="14"/>
      <c r="W77" s="16"/>
      <c r="X77" s="16"/>
      <c r="Y77" s="16"/>
      <c r="AB77" s="200"/>
      <c r="AC77" s="58"/>
      <c r="AD77" s="1"/>
      <c r="AM77" s="1"/>
      <c r="AN77" s="1"/>
      <c r="AO77" s="1"/>
      <c r="AP77" s="1"/>
      <c r="AQ77" s="1"/>
      <c r="AR77" s="1"/>
      <c r="AS77" s="14"/>
    </row>
    <row r="78" spans="6:45">
      <c r="F78" s="469"/>
      <c r="G78" s="469"/>
      <c r="H78" s="14"/>
      <c r="I78" s="68"/>
      <c r="J78" s="68"/>
      <c r="K78" s="68"/>
      <c r="L78" s="68"/>
      <c r="M78" s="14"/>
      <c r="S78" s="14"/>
      <c r="W78" s="16"/>
      <c r="X78" s="16"/>
      <c r="Y78" s="16"/>
      <c r="AB78" s="200"/>
      <c r="AC78" s="58"/>
      <c r="AD78" s="1"/>
      <c r="AM78" s="1"/>
      <c r="AN78" s="1"/>
      <c r="AO78" s="1"/>
      <c r="AP78" s="1"/>
      <c r="AQ78" s="1"/>
      <c r="AR78" s="1"/>
      <c r="AS78" s="14"/>
    </row>
    <row r="79" spans="6:45">
      <c r="F79" s="469"/>
      <c r="G79" s="469"/>
      <c r="H79" s="14"/>
      <c r="I79" s="68"/>
      <c r="J79" s="68"/>
      <c r="K79" s="68"/>
      <c r="L79" s="68"/>
      <c r="M79" s="14"/>
      <c r="S79" s="14"/>
      <c r="W79" s="16"/>
      <c r="X79" s="16"/>
      <c r="Y79" s="16"/>
      <c r="AB79" s="200"/>
      <c r="AC79" s="58"/>
      <c r="AD79" s="1"/>
      <c r="AM79" s="1"/>
      <c r="AN79" s="1"/>
      <c r="AO79" s="1"/>
      <c r="AP79" s="1"/>
      <c r="AQ79" s="1"/>
      <c r="AR79" s="1"/>
      <c r="AS79" s="14"/>
    </row>
    <row r="80" spans="6:45">
      <c r="F80" s="469"/>
      <c r="G80" s="469"/>
      <c r="H80" s="14"/>
      <c r="I80" s="68"/>
      <c r="J80" s="68"/>
      <c r="K80" s="68"/>
      <c r="L80" s="68"/>
      <c r="M80" s="14"/>
      <c r="S80" s="14"/>
      <c r="W80" s="16"/>
      <c r="X80" s="16"/>
      <c r="Y80" s="16"/>
      <c r="AB80" s="200"/>
      <c r="AC80" s="58"/>
      <c r="AD80" s="1"/>
      <c r="AM80" s="1"/>
      <c r="AN80" s="1"/>
      <c r="AO80" s="1"/>
      <c r="AP80" s="1"/>
      <c r="AQ80" s="1"/>
      <c r="AR80" s="1"/>
      <c r="AS80" s="14"/>
    </row>
    <row r="81" spans="6:45">
      <c r="F81" s="469"/>
      <c r="G81" s="469"/>
      <c r="H81" s="14"/>
      <c r="I81" s="68"/>
      <c r="J81" s="68"/>
      <c r="K81" s="68"/>
      <c r="L81" s="68"/>
      <c r="M81" s="14"/>
      <c r="S81" s="14"/>
      <c r="W81" s="16"/>
      <c r="X81" s="16"/>
      <c r="Y81" s="16"/>
      <c r="AB81" s="200"/>
      <c r="AC81" s="58"/>
      <c r="AD81" s="1"/>
      <c r="AM81" s="1"/>
      <c r="AN81" s="1"/>
      <c r="AO81" s="1"/>
      <c r="AP81" s="1"/>
      <c r="AQ81" s="1"/>
      <c r="AR81" s="1"/>
      <c r="AS81" s="14"/>
    </row>
    <row r="82" spans="6:45">
      <c r="F82" s="469"/>
      <c r="G82" s="469"/>
      <c r="H82" s="14"/>
      <c r="I82" s="68"/>
      <c r="J82" s="68"/>
      <c r="K82" s="68"/>
      <c r="L82" s="68"/>
      <c r="M82" s="14"/>
      <c r="S82" s="14"/>
      <c r="W82" s="16"/>
      <c r="X82" s="16"/>
      <c r="Y82" s="16"/>
      <c r="AB82" s="200"/>
      <c r="AC82" s="58"/>
      <c r="AD82" s="1"/>
      <c r="AM82" s="1"/>
      <c r="AN82" s="1"/>
      <c r="AO82" s="1"/>
      <c r="AP82" s="1"/>
      <c r="AQ82" s="1"/>
      <c r="AR82" s="1"/>
      <c r="AS82" s="14"/>
    </row>
    <row r="83" spans="6:45">
      <c r="F83" s="469"/>
      <c r="G83" s="469"/>
      <c r="H83" s="14"/>
      <c r="I83" s="68"/>
      <c r="J83" s="68"/>
      <c r="K83" s="68"/>
      <c r="L83" s="68"/>
      <c r="M83" s="14"/>
      <c r="S83" s="14"/>
      <c r="W83" s="16"/>
      <c r="X83" s="16"/>
      <c r="Y83" s="16"/>
      <c r="AB83" s="200"/>
      <c r="AC83" s="58"/>
      <c r="AD83" s="1"/>
      <c r="AM83" s="1"/>
      <c r="AN83" s="1"/>
      <c r="AO83" s="1"/>
      <c r="AP83" s="1"/>
      <c r="AQ83" s="1"/>
      <c r="AR83" s="1"/>
      <c r="AS83" s="14"/>
    </row>
    <row r="84" spans="6:45">
      <c r="F84" s="469"/>
      <c r="G84" s="469"/>
      <c r="H84" s="14"/>
      <c r="I84" s="68"/>
      <c r="J84" s="68"/>
      <c r="K84" s="68"/>
      <c r="L84" s="68"/>
      <c r="M84" s="14"/>
      <c r="S84" s="14"/>
      <c r="W84" s="16"/>
      <c r="X84" s="16"/>
      <c r="Y84" s="16"/>
      <c r="AB84" s="200"/>
      <c r="AC84" s="58"/>
      <c r="AD84" s="1"/>
      <c r="AM84" s="1"/>
      <c r="AN84" s="1"/>
      <c r="AO84" s="1"/>
      <c r="AP84" s="1"/>
      <c r="AQ84" s="1"/>
      <c r="AR84" s="1"/>
      <c r="AS84" s="14"/>
    </row>
    <row r="85" spans="6:45">
      <c r="F85" s="469"/>
      <c r="G85" s="469"/>
      <c r="H85" s="14"/>
      <c r="I85" s="68"/>
      <c r="J85" s="68"/>
      <c r="K85" s="68"/>
      <c r="L85" s="68"/>
      <c r="M85" s="14"/>
      <c r="S85" s="14"/>
      <c r="W85" s="16"/>
      <c r="X85" s="16"/>
      <c r="Y85" s="16"/>
      <c r="AB85" s="200"/>
      <c r="AC85" s="58"/>
      <c r="AD85" s="1"/>
      <c r="AM85" s="1"/>
      <c r="AN85" s="1"/>
      <c r="AO85" s="1"/>
      <c r="AP85" s="1"/>
      <c r="AQ85" s="1"/>
      <c r="AR85" s="1"/>
      <c r="AS85" s="14"/>
    </row>
    <row r="86" spans="6:45">
      <c r="F86" s="469"/>
      <c r="G86" s="469"/>
      <c r="H86" s="14"/>
      <c r="I86" s="68"/>
      <c r="J86" s="68"/>
      <c r="K86" s="68"/>
      <c r="L86" s="68"/>
      <c r="M86" s="14"/>
      <c r="S86" s="14"/>
      <c r="W86" s="16"/>
      <c r="X86" s="16"/>
      <c r="Y86" s="16"/>
      <c r="AB86" s="200"/>
      <c r="AC86" s="58"/>
      <c r="AD86" s="1"/>
      <c r="AM86" s="1"/>
      <c r="AN86" s="1"/>
      <c r="AO86" s="1"/>
      <c r="AP86" s="1"/>
      <c r="AQ86" s="1"/>
      <c r="AR86" s="1"/>
      <c r="AS86" s="14"/>
    </row>
    <row r="87" spans="6:45">
      <c r="F87" s="469"/>
      <c r="G87" s="469"/>
      <c r="H87" s="14"/>
      <c r="I87" s="68"/>
      <c r="J87" s="68"/>
      <c r="K87" s="68"/>
      <c r="L87" s="68"/>
      <c r="M87" s="14"/>
      <c r="S87" s="14"/>
      <c r="W87" s="16"/>
      <c r="X87" s="16"/>
      <c r="Y87" s="16"/>
      <c r="AB87" s="200"/>
      <c r="AC87" s="58"/>
      <c r="AD87" s="1"/>
      <c r="AM87" s="1"/>
      <c r="AN87" s="1"/>
      <c r="AO87" s="1"/>
      <c r="AP87" s="1"/>
      <c r="AQ87" s="1"/>
      <c r="AR87" s="1"/>
      <c r="AS87" s="14"/>
    </row>
    <row r="88" spans="6:45">
      <c r="F88" s="469"/>
      <c r="G88" s="469"/>
      <c r="H88" s="14"/>
      <c r="I88" s="68"/>
      <c r="J88" s="68"/>
      <c r="K88" s="68"/>
      <c r="L88" s="68"/>
      <c r="M88" s="14"/>
      <c r="S88" s="14"/>
      <c r="W88" s="16"/>
      <c r="X88" s="16"/>
      <c r="Y88" s="16"/>
      <c r="AB88" s="200"/>
      <c r="AC88" s="58"/>
      <c r="AD88" s="1"/>
      <c r="AM88" s="1"/>
      <c r="AN88" s="1"/>
      <c r="AO88" s="1"/>
      <c r="AP88" s="1"/>
      <c r="AQ88" s="1"/>
      <c r="AR88" s="1"/>
      <c r="AS88" s="14"/>
    </row>
    <row r="89" spans="6:45">
      <c r="F89" s="469"/>
      <c r="G89" s="469"/>
      <c r="H89" s="14"/>
      <c r="I89" s="68"/>
      <c r="J89" s="68"/>
      <c r="K89" s="68"/>
      <c r="L89" s="68"/>
      <c r="M89" s="14"/>
      <c r="S89" s="14"/>
      <c r="W89" s="16"/>
      <c r="X89" s="16"/>
      <c r="Y89" s="16"/>
      <c r="AB89" s="200"/>
      <c r="AC89" s="58"/>
      <c r="AD89" s="1"/>
      <c r="AM89" s="1"/>
      <c r="AN89" s="1"/>
      <c r="AO89" s="1"/>
      <c r="AP89" s="1"/>
      <c r="AQ89" s="1"/>
      <c r="AR89" s="1"/>
      <c r="AS89" s="14"/>
    </row>
    <row r="90" spans="6:45">
      <c r="F90" s="469"/>
      <c r="G90" s="469"/>
      <c r="H90" s="14"/>
      <c r="I90" s="68"/>
      <c r="J90" s="68"/>
      <c r="K90" s="68"/>
      <c r="L90" s="68"/>
      <c r="M90" s="14"/>
      <c r="S90" s="14"/>
      <c r="W90" s="16"/>
      <c r="X90" s="16"/>
      <c r="Y90" s="16"/>
      <c r="AB90" s="200"/>
      <c r="AC90" s="58"/>
      <c r="AD90" s="1"/>
      <c r="AM90" s="1"/>
      <c r="AN90" s="1"/>
      <c r="AO90" s="1"/>
      <c r="AP90" s="1"/>
      <c r="AQ90" s="1"/>
      <c r="AR90" s="1"/>
      <c r="AS90" s="14"/>
    </row>
    <row r="91" spans="6:45">
      <c r="F91" s="469"/>
      <c r="G91" s="469"/>
      <c r="H91" s="14"/>
      <c r="I91" s="68"/>
      <c r="J91" s="68"/>
      <c r="K91" s="68"/>
      <c r="L91" s="68"/>
      <c r="M91" s="14"/>
      <c r="S91" s="14"/>
      <c r="W91" s="16"/>
      <c r="X91" s="16"/>
      <c r="Y91" s="16"/>
      <c r="AB91" s="200"/>
      <c r="AC91" s="58"/>
      <c r="AD91" s="1"/>
      <c r="AM91" s="1"/>
      <c r="AN91" s="1"/>
      <c r="AO91" s="1"/>
      <c r="AP91" s="1"/>
      <c r="AQ91" s="1"/>
      <c r="AR91" s="1"/>
      <c r="AS91" s="14"/>
    </row>
    <row r="92" spans="6:45">
      <c r="F92" s="469"/>
      <c r="G92" s="469"/>
      <c r="H92" s="14"/>
      <c r="I92" s="68"/>
      <c r="J92" s="68"/>
      <c r="K92" s="68"/>
      <c r="L92" s="68"/>
      <c r="M92" s="14"/>
      <c r="S92" s="14"/>
      <c r="W92" s="16"/>
      <c r="X92" s="16"/>
      <c r="Y92" s="16"/>
      <c r="AB92" s="200"/>
      <c r="AC92" s="58"/>
      <c r="AD92" s="1"/>
      <c r="AM92" s="1"/>
      <c r="AN92" s="1"/>
      <c r="AO92" s="1"/>
      <c r="AP92" s="1"/>
      <c r="AQ92" s="1"/>
      <c r="AR92" s="1"/>
      <c r="AS92" s="14"/>
    </row>
    <row r="93" spans="6:45">
      <c r="F93" s="469"/>
      <c r="G93" s="469"/>
      <c r="H93" s="14"/>
      <c r="I93" s="68"/>
      <c r="J93" s="68"/>
      <c r="K93" s="68"/>
      <c r="L93" s="68"/>
      <c r="M93" s="14"/>
      <c r="S93" s="14"/>
      <c r="W93" s="16"/>
      <c r="X93" s="16"/>
      <c r="Y93" s="16"/>
      <c r="AB93" s="200"/>
      <c r="AC93" s="58"/>
      <c r="AD93" s="1"/>
      <c r="AM93" s="1"/>
      <c r="AN93" s="1"/>
      <c r="AO93" s="1"/>
      <c r="AP93" s="1"/>
      <c r="AQ93" s="1"/>
      <c r="AR93" s="1"/>
      <c r="AS93" s="14"/>
    </row>
    <row r="94" spans="6:45">
      <c r="F94" s="469"/>
      <c r="G94" s="469"/>
      <c r="H94" s="14"/>
      <c r="I94" s="68"/>
      <c r="J94" s="68"/>
      <c r="K94" s="68"/>
      <c r="L94" s="68"/>
      <c r="M94" s="14"/>
      <c r="S94" s="14"/>
      <c r="W94" s="16"/>
      <c r="X94" s="16"/>
      <c r="Y94" s="16"/>
      <c r="AB94" s="200"/>
      <c r="AC94" s="58"/>
      <c r="AD94" s="1"/>
      <c r="AM94" s="1"/>
      <c r="AN94" s="1"/>
      <c r="AO94" s="1"/>
      <c r="AP94" s="1"/>
      <c r="AQ94" s="1"/>
      <c r="AR94" s="1"/>
      <c r="AS94" s="14"/>
    </row>
    <row r="95" spans="6:45">
      <c r="F95" s="469"/>
      <c r="G95" s="469"/>
      <c r="H95" s="14"/>
      <c r="I95" s="68"/>
      <c r="J95" s="68"/>
      <c r="K95" s="68"/>
      <c r="L95" s="68"/>
      <c r="M95" s="14"/>
      <c r="S95" s="14"/>
      <c r="W95" s="16"/>
      <c r="X95" s="16"/>
      <c r="Y95" s="16"/>
      <c r="AB95" s="200"/>
      <c r="AC95" s="58"/>
      <c r="AD95" s="1"/>
      <c r="AM95" s="1"/>
      <c r="AN95" s="1"/>
      <c r="AO95" s="1"/>
      <c r="AP95" s="1"/>
      <c r="AQ95" s="1"/>
      <c r="AR95" s="1"/>
      <c r="AS95" s="14"/>
    </row>
    <row r="96" spans="6:45">
      <c r="F96" s="469"/>
      <c r="G96" s="469"/>
      <c r="H96" s="14"/>
      <c r="I96" s="68"/>
      <c r="J96" s="68"/>
      <c r="K96" s="68"/>
      <c r="L96" s="68"/>
      <c r="M96" s="14"/>
      <c r="S96" s="14"/>
      <c r="W96" s="16"/>
      <c r="X96" s="16"/>
      <c r="Y96" s="16"/>
      <c r="AB96" s="200"/>
      <c r="AC96" s="58"/>
      <c r="AD96" s="1"/>
      <c r="AM96" s="1"/>
      <c r="AN96" s="1"/>
      <c r="AO96" s="1"/>
      <c r="AP96" s="1"/>
      <c r="AQ96" s="1"/>
      <c r="AR96" s="1"/>
      <c r="AS96" s="14"/>
    </row>
    <row r="97" spans="6:45">
      <c r="F97" s="469"/>
      <c r="G97" s="469"/>
      <c r="H97" s="14"/>
      <c r="I97" s="68"/>
      <c r="J97" s="68"/>
      <c r="K97" s="68"/>
      <c r="L97" s="68"/>
      <c r="M97" s="14"/>
      <c r="S97" s="14"/>
      <c r="W97" s="16"/>
      <c r="X97" s="16"/>
      <c r="Y97" s="16"/>
      <c r="AB97" s="200"/>
      <c r="AC97" s="58"/>
      <c r="AD97" s="1"/>
      <c r="AM97" s="1"/>
      <c r="AN97" s="1"/>
      <c r="AO97" s="1"/>
      <c r="AP97" s="1"/>
      <c r="AQ97" s="1"/>
      <c r="AR97" s="1"/>
      <c r="AS97" s="14"/>
    </row>
    <row r="98" spans="6:45">
      <c r="F98" s="469"/>
      <c r="G98" s="469"/>
      <c r="H98" s="14"/>
      <c r="I98" s="68"/>
      <c r="J98" s="68"/>
      <c r="K98" s="68"/>
      <c r="L98" s="68"/>
      <c r="M98" s="14"/>
      <c r="S98" s="14"/>
      <c r="W98" s="16"/>
      <c r="X98" s="16"/>
      <c r="Y98" s="16"/>
      <c r="AB98" s="200"/>
      <c r="AC98" s="58"/>
      <c r="AD98" s="1"/>
      <c r="AM98" s="1"/>
      <c r="AN98" s="1"/>
      <c r="AO98" s="1"/>
      <c r="AP98" s="1"/>
      <c r="AQ98" s="1"/>
      <c r="AR98" s="1"/>
      <c r="AS98" s="14"/>
    </row>
    <row r="99" spans="6:45">
      <c r="F99" s="469"/>
      <c r="G99" s="469"/>
      <c r="H99" s="14"/>
      <c r="I99" s="68"/>
      <c r="J99" s="68"/>
      <c r="K99" s="68"/>
      <c r="L99" s="68"/>
      <c r="M99" s="14"/>
      <c r="S99" s="14"/>
      <c r="W99" s="16"/>
      <c r="X99" s="16"/>
      <c r="Y99" s="16"/>
      <c r="AB99" s="200"/>
      <c r="AC99" s="58"/>
      <c r="AD99" s="1"/>
      <c r="AM99" s="1"/>
      <c r="AN99" s="1"/>
      <c r="AO99" s="1"/>
      <c r="AP99" s="1"/>
      <c r="AQ99" s="1"/>
      <c r="AR99" s="1"/>
      <c r="AS99" s="14"/>
    </row>
    <row r="100" spans="6:45">
      <c r="F100" s="469"/>
      <c r="G100" s="469"/>
      <c r="H100" s="14"/>
      <c r="I100" s="68"/>
      <c r="J100" s="68"/>
      <c r="K100" s="68"/>
      <c r="L100" s="68"/>
      <c r="M100" s="14"/>
      <c r="S100" s="14"/>
      <c r="W100" s="16"/>
      <c r="X100" s="16"/>
      <c r="Y100" s="16"/>
      <c r="AB100" s="200"/>
      <c r="AC100" s="58"/>
      <c r="AD100" s="1"/>
      <c r="AM100" s="1"/>
      <c r="AN100" s="1"/>
      <c r="AO100" s="1"/>
      <c r="AP100" s="1"/>
      <c r="AQ100" s="1"/>
      <c r="AR100" s="1"/>
      <c r="AS100" s="14"/>
    </row>
    <row r="101" spans="6:45">
      <c r="F101" s="469"/>
      <c r="G101" s="469"/>
      <c r="H101" s="14"/>
      <c r="I101" s="68"/>
      <c r="J101" s="68"/>
      <c r="K101" s="68"/>
      <c r="L101" s="68"/>
      <c r="M101" s="14"/>
      <c r="S101" s="14"/>
      <c r="W101" s="16"/>
      <c r="X101" s="16"/>
      <c r="Y101" s="16"/>
      <c r="AB101" s="200"/>
      <c r="AC101" s="58"/>
      <c r="AD101" s="1"/>
      <c r="AM101" s="1"/>
      <c r="AN101" s="1"/>
      <c r="AO101" s="1"/>
      <c r="AP101" s="1"/>
      <c r="AQ101" s="1"/>
      <c r="AR101" s="1"/>
      <c r="AS101" s="14"/>
    </row>
    <row r="102" spans="6:45">
      <c r="F102" s="469"/>
      <c r="G102" s="469"/>
      <c r="H102" s="14"/>
      <c r="I102" s="68"/>
      <c r="J102" s="68"/>
      <c r="K102" s="68"/>
      <c r="L102" s="68"/>
      <c r="M102" s="14"/>
      <c r="S102" s="14"/>
      <c r="W102" s="16"/>
      <c r="X102" s="16"/>
      <c r="Y102" s="16"/>
      <c r="AB102" s="200"/>
      <c r="AC102" s="58"/>
      <c r="AD102" s="1"/>
      <c r="AM102" s="1"/>
      <c r="AN102" s="1"/>
      <c r="AO102" s="1"/>
      <c r="AP102" s="1"/>
      <c r="AQ102" s="1"/>
      <c r="AR102" s="1"/>
      <c r="AS102" s="14"/>
    </row>
    <row r="103" spans="6:45">
      <c r="F103" s="469"/>
      <c r="G103" s="469"/>
      <c r="H103" s="14"/>
      <c r="I103" s="68"/>
      <c r="J103" s="68"/>
      <c r="K103" s="68"/>
      <c r="L103" s="68"/>
      <c r="M103" s="14"/>
      <c r="S103" s="14"/>
      <c r="W103" s="16"/>
      <c r="X103" s="16"/>
      <c r="Y103" s="16"/>
      <c r="AB103" s="200"/>
      <c r="AC103" s="58"/>
      <c r="AD103" s="1"/>
      <c r="AM103" s="1"/>
      <c r="AN103" s="1"/>
      <c r="AO103" s="1"/>
      <c r="AP103" s="1"/>
      <c r="AQ103" s="1"/>
      <c r="AR103" s="1"/>
      <c r="AS103" s="14"/>
    </row>
    <row r="104" spans="6:45">
      <c r="F104" s="469"/>
      <c r="G104" s="469"/>
      <c r="H104" s="14"/>
      <c r="I104" s="68"/>
      <c r="J104" s="68"/>
      <c r="K104" s="68"/>
      <c r="L104" s="68"/>
      <c r="M104" s="14"/>
      <c r="N104" s="68"/>
      <c r="O104" s="68"/>
      <c r="P104" s="77"/>
      <c r="Q104" s="77"/>
      <c r="R104" s="77"/>
      <c r="S104" s="14"/>
      <c r="T104" s="68"/>
      <c r="U104" s="77"/>
      <c r="V104" s="68"/>
      <c r="W104" s="77"/>
      <c r="X104" s="77"/>
      <c r="Y104" s="77"/>
      <c r="Z104" s="77"/>
      <c r="AA104" s="77"/>
      <c r="AB104" s="77"/>
      <c r="AC104" s="14"/>
      <c r="AD104" s="14"/>
      <c r="AE104" s="77"/>
      <c r="AF104" s="77"/>
      <c r="AG104" s="77"/>
      <c r="AH104" s="77"/>
      <c r="AI104" s="68"/>
      <c r="AJ104" s="68"/>
      <c r="AK104" s="68"/>
      <c r="AL104" s="68"/>
      <c r="AM104" s="14"/>
      <c r="AN104" s="14"/>
      <c r="AO104" s="14"/>
      <c r="AP104" s="14"/>
      <c r="AQ104" s="14"/>
      <c r="AR104" s="14"/>
      <c r="AS104" s="14"/>
    </row>
    <row r="105" spans="6:45">
      <c r="F105" s="469"/>
      <c r="G105" s="469"/>
      <c r="H105" s="14"/>
      <c r="I105" s="68"/>
      <c r="J105" s="68"/>
      <c r="K105" s="68"/>
      <c r="L105" s="68"/>
      <c r="M105" s="14"/>
      <c r="N105" s="68"/>
      <c r="O105" s="68"/>
      <c r="P105" s="77"/>
      <c r="Q105" s="77"/>
      <c r="R105" s="77"/>
      <c r="S105" s="14"/>
      <c r="T105" s="68"/>
      <c r="U105" s="77"/>
      <c r="V105" s="68"/>
      <c r="W105" s="77"/>
      <c r="X105" s="77"/>
      <c r="Y105" s="77"/>
      <c r="Z105" s="77"/>
      <c r="AA105" s="77"/>
      <c r="AB105" s="77"/>
      <c r="AC105" s="14"/>
      <c r="AD105" s="14"/>
      <c r="AE105" s="77"/>
      <c r="AF105" s="77"/>
      <c r="AG105" s="77"/>
      <c r="AH105" s="77"/>
      <c r="AI105" s="68"/>
      <c r="AJ105" s="68"/>
      <c r="AK105" s="68"/>
      <c r="AL105" s="68"/>
      <c r="AM105" s="14"/>
      <c r="AN105" s="14"/>
      <c r="AO105" s="14"/>
      <c r="AP105" s="14"/>
      <c r="AQ105" s="14"/>
      <c r="AR105" s="14"/>
      <c r="AS105" s="14"/>
    </row>
    <row r="106" spans="6:45">
      <c r="F106" s="469"/>
      <c r="G106" s="469"/>
      <c r="H106" s="14"/>
      <c r="I106" s="68"/>
      <c r="J106" s="68"/>
      <c r="K106" s="68"/>
      <c r="L106" s="68"/>
      <c r="M106" s="14"/>
      <c r="N106" s="68"/>
      <c r="O106" s="68"/>
      <c r="P106" s="77"/>
      <c r="Q106" s="77"/>
      <c r="R106" s="77"/>
      <c r="S106" s="14"/>
      <c r="T106" s="68"/>
      <c r="U106" s="77"/>
      <c r="V106" s="68"/>
      <c r="W106" s="77"/>
      <c r="X106" s="77"/>
      <c r="Y106" s="77"/>
      <c r="Z106" s="77"/>
      <c r="AA106" s="77"/>
      <c r="AB106" s="77"/>
      <c r="AC106" s="14"/>
      <c r="AD106" s="14"/>
      <c r="AE106" s="77"/>
      <c r="AF106" s="77"/>
      <c r="AG106" s="77"/>
      <c r="AH106" s="77"/>
      <c r="AI106" s="68"/>
      <c r="AJ106" s="68"/>
      <c r="AK106" s="68"/>
      <c r="AL106" s="68"/>
      <c r="AM106" s="14"/>
      <c r="AN106" s="14"/>
      <c r="AO106" s="14"/>
      <c r="AP106" s="14"/>
      <c r="AQ106" s="14"/>
      <c r="AR106" s="14"/>
      <c r="AS106" s="14"/>
    </row>
    <row r="107" spans="6:45">
      <c r="F107" s="469"/>
      <c r="G107" s="469"/>
      <c r="H107" s="14"/>
      <c r="I107" s="68"/>
      <c r="J107" s="68"/>
      <c r="K107" s="68"/>
      <c r="L107" s="68"/>
      <c r="M107" s="14"/>
      <c r="N107" s="68"/>
      <c r="O107" s="68"/>
      <c r="P107" s="77"/>
      <c r="Q107" s="77"/>
      <c r="R107" s="77"/>
      <c r="S107" s="14"/>
      <c r="T107" s="68"/>
      <c r="U107" s="77"/>
      <c r="V107" s="68"/>
      <c r="W107" s="77"/>
      <c r="X107" s="77"/>
      <c r="Y107" s="77"/>
      <c r="Z107" s="77"/>
      <c r="AA107" s="77"/>
      <c r="AB107" s="77"/>
      <c r="AC107" s="14"/>
      <c r="AD107" s="14"/>
      <c r="AE107" s="77"/>
      <c r="AF107" s="77"/>
      <c r="AG107" s="77"/>
      <c r="AH107" s="77"/>
      <c r="AI107" s="68"/>
      <c r="AJ107" s="68"/>
      <c r="AK107" s="68"/>
      <c r="AL107" s="68"/>
      <c r="AM107" s="14"/>
      <c r="AN107" s="14"/>
      <c r="AO107" s="14"/>
      <c r="AP107" s="14"/>
      <c r="AQ107" s="14"/>
      <c r="AR107" s="14"/>
      <c r="AS107" s="14"/>
    </row>
    <row r="108" spans="6:45">
      <c r="F108" s="469"/>
      <c r="G108" s="469"/>
      <c r="H108" s="14"/>
      <c r="I108" s="68"/>
      <c r="J108" s="68"/>
      <c r="K108" s="68"/>
      <c r="L108" s="68"/>
      <c r="M108" s="14"/>
      <c r="N108" s="68"/>
      <c r="O108" s="68"/>
      <c r="P108" s="77"/>
      <c r="Q108" s="77"/>
      <c r="R108" s="77"/>
      <c r="S108" s="14"/>
      <c r="T108" s="68"/>
      <c r="U108" s="77"/>
      <c r="V108" s="68"/>
      <c r="W108" s="77"/>
      <c r="X108" s="77"/>
      <c r="Y108" s="77"/>
      <c r="Z108" s="77"/>
      <c r="AA108" s="77"/>
      <c r="AB108" s="77"/>
      <c r="AC108" s="14"/>
      <c r="AD108" s="14"/>
      <c r="AE108" s="77"/>
      <c r="AF108" s="77"/>
      <c r="AG108" s="77"/>
      <c r="AH108" s="77"/>
      <c r="AI108" s="68"/>
      <c r="AJ108" s="68"/>
      <c r="AK108" s="68"/>
      <c r="AL108" s="68"/>
      <c r="AM108" s="14"/>
      <c r="AN108" s="14"/>
      <c r="AO108" s="14"/>
      <c r="AP108" s="14"/>
      <c r="AQ108" s="14"/>
      <c r="AR108" s="14"/>
      <c r="AS108" s="14"/>
    </row>
    <row r="109" spans="6:45">
      <c r="F109" s="469"/>
      <c r="G109" s="469"/>
      <c r="H109" s="14"/>
      <c r="I109" s="68"/>
      <c r="J109" s="68"/>
      <c r="K109" s="68"/>
      <c r="L109" s="68"/>
      <c r="M109" s="14"/>
      <c r="N109" s="68"/>
      <c r="O109" s="68"/>
      <c r="P109" s="77"/>
      <c r="Q109" s="77"/>
      <c r="R109" s="77"/>
      <c r="S109" s="14"/>
      <c r="T109" s="68"/>
      <c r="U109" s="77"/>
      <c r="V109" s="68"/>
      <c r="W109" s="77"/>
      <c r="X109" s="77"/>
      <c r="Y109" s="77"/>
      <c r="Z109" s="77"/>
      <c r="AA109" s="77"/>
      <c r="AB109" s="77"/>
      <c r="AC109" s="14"/>
      <c r="AD109" s="14"/>
      <c r="AE109" s="77"/>
      <c r="AF109" s="77"/>
      <c r="AG109" s="77"/>
      <c r="AH109" s="77"/>
      <c r="AI109" s="68"/>
      <c r="AJ109" s="68"/>
      <c r="AK109" s="68"/>
      <c r="AL109" s="68"/>
      <c r="AM109" s="14"/>
      <c r="AN109" s="14"/>
      <c r="AO109" s="14"/>
      <c r="AP109" s="14"/>
      <c r="AQ109" s="14"/>
      <c r="AR109" s="14"/>
      <c r="AS109" s="14"/>
    </row>
    <row r="110" spans="6:45">
      <c r="F110" s="469"/>
      <c r="G110" s="469"/>
      <c r="H110" s="14"/>
      <c r="I110" s="68"/>
      <c r="J110" s="68"/>
      <c r="K110" s="68"/>
      <c r="L110" s="68"/>
      <c r="M110" s="14"/>
      <c r="N110" s="68"/>
      <c r="O110" s="68"/>
      <c r="P110" s="77"/>
      <c r="Q110" s="77"/>
      <c r="R110" s="77"/>
      <c r="S110" s="14"/>
      <c r="T110" s="68"/>
      <c r="U110" s="77"/>
      <c r="V110" s="68"/>
      <c r="W110" s="77"/>
      <c r="X110" s="77"/>
      <c r="Y110" s="77"/>
      <c r="Z110" s="77"/>
      <c r="AA110" s="77"/>
      <c r="AB110" s="77"/>
      <c r="AC110" s="14"/>
      <c r="AD110" s="14"/>
      <c r="AE110" s="77"/>
      <c r="AF110" s="77"/>
      <c r="AG110" s="77"/>
      <c r="AH110" s="77"/>
      <c r="AI110" s="68"/>
      <c r="AJ110" s="68"/>
      <c r="AK110" s="68"/>
      <c r="AL110" s="68"/>
      <c r="AM110" s="14"/>
      <c r="AN110" s="14"/>
      <c r="AO110" s="14"/>
      <c r="AP110" s="14"/>
      <c r="AQ110" s="14"/>
      <c r="AR110" s="14"/>
      <c r="AS110" s="14"/>
    </row>
    <row r="111" spans="6:45">
      <c r="F111" s="469"/>
      <c r="G111" s="469"/>
      <c r="H111" s="14"/>
      <c r="I111" s="68"/>
      <c r="J111" s="68"/>
      <c r="K111" s="68"/>
      <c r="L111" s="68"/>
      <c r="M111" s="14"/>
      <c r="N111" s="68"/>
      <c r="O111" s="68"/>
      <c r="P111" s="77"/>
      <c r="Q111" s="77"/>
      <c r="R111" s="77"/>
      <c r="S111" s="14"/>
      <c r="T111" s="68"/>
      <c r="U111" s="77"/>
      <c r="V111" s="68"/>
      <c r="W111" s="77"/>
      <c r="X111" s="77"/>
      <c r="Y111" s="77"/>
      <c r="Z111" s="77"/>
      <c r="AA111" s="77"/>
      <c r="AB111" s="77"/>
      <c r="AC111" s="14"/>
      <c r="AD111" s="14"/>
      <c r="AE111" s="77"/>
      <c r="AF111" s="77"/>
      <c r="AG111" s="77"/>
      <c r="AH111" s="77"/>
      <c r="AI111" s="68"/>
      <c r="AJ111" s="68"/>
      <c r="AK111" s="68"/>
      <c r="AL111" s="68"/>
      <c r="AM111" s="14"/>
      <c r="AN111" s="14"/>
      <c r="AO111" s="14"/>
      <c r="AP111" s="14"/>
      <c r="AQ111" s="14"/>
      <c r="AR111" s="14"/>
      <c r="AS111" s="14"/>
    </row>
    <row r="112" spans="6:45">
      <c r="F112" s="469"/>
      <c r="G112" s="469"/>
      <c r="H112" s="14"/>
      <c r="I112" s="68"/>
      <c r="J112" s="68"/>
      <c r="K112" s="68"/>
      <c r="L112" s="68"/>
      <c r="M112" s="14"/>
      <c r="N112" s="68"/>
      <c r="O112" s="68"/>
      <c r="P112" s="77"/>
      <c r="Q112" s="77"/>
      <c r="R112" s="77"/>
      <c r="S112" s="14"/>
      <c r="T112" s="68"/>
      <c r="U112" s="77"/>
      <c r="V112" s="68"/>
      <c r="W112" s="77"/>
      <c r="X112" s="77"/>
      <c r="Y112" s="77"/>
      <c r="Z112" s="77"/>
      <c r="AA112" s="77"/>
      <c r="AB112" s="77"/>
      <c r="AC112" s="14"/>
      <c r="AD112" s="14"/>
      <c r="AE112" s="77"/>
      <c r="AF112" s="77"/>
      <c r="AG112" s="77"/>
      <c r="AH112" s="77"/>
      <c r="AI112" s="68"/>
      <c r="AJ112" s="68"/>
      <c r="AK112" s="68"/>
      <c r="AL112" s="68"/>
      <c r="AM112" s="14"/>
      <c r="AN112" s="14"/>
      <c r="AO112" s="14"/>
      <c r="AP112" s="14"/>
      <c r="AQ112" s="14"/>
      <c r="AR112" s="14"/>
      <c r="AS112" s="14"/>
    </row>
    <row r="113" spans="6:45">
      <c r="F113" s="469"/>
      <c r="G113" s="469"/>
      <c r="H113" s="14"/>
      <c r="I113" s="68"/>
      <c r="J113" s="68"/>
      <c r="K113" s="68"/>
      <c r="L113" s="68"/>
      <c r="M113" s="14"/>
      <c r="N113" s="68"/>
      <c r="O113" s="68"/>
      <c r="P113" s="77"/>
      <c r="Q113" s="77"/>
      <c r="R113" s="77"/>
      <c r="S113" s="14"/>
      <c r="T113" s="68"/>
      <c r="U113" s="77"/>
      <c r="V113" s="68"/>
      <c r="W113" s="77"/>
      <c r="X113" s="77"/>
      <c r="Y113" s="77"/>
      <c r="Z113" s="77"/>
      <c r="AA113" s="77"/>
      <c r="AB113" s="77"/>
      <c r="AC113" s="14"/>
      <c r="AD113" s="14"/>
      <c r="AE113" s="77"/>
      <c r="AF113" s="77"/>
      <c r="AG113" s="77"/>
      <c r="AH113" s="77"/>
      <c r="AI113" s="68"/>
      <c r="AJ113" s="68"/>
      <c r="AK113" s="68"/>
      <c r="AL113" s="68"/>
      <c r="AM113" s="14"/>
      <c r="AN113" s="14"/>
      <c r="AO113" s="14"/>
      <c r="AP113" s="14"/>
      <c r="AQ113" s="14"/>
      <c r="AR113" s="14"/>
      <c r="AS113" s="14"/>
    </row>
    <row r="114" spans="6:45">
      <c r="F114" s="469"/>
      <c r="G114" s="469"/>
      <c r="H114" s="14"/>
      <c r="I114" s="68"/>
      <c r="J114" s="68"/>
      <c r="K114" s="68"/>
      <c r="L114" s="68"/>
      <c r="M114" s="14"/>
      <c r="N114" s="68"/>
      <c r="O114" s="68"/>
      <c r="P114" s="77"/>
      <c r="Q114" s="77"/>
      <c r="R114" s="77"/>
      <c r="S114" s="14"/>
      <c r="T114" s="68"/>
      <c r="U114" s="77"/>
      <c r="V114" s="68"/>
      <c r="W114" s="77"/>
      <c r="X114" s="77"/>
      <c r="Y114" s="77"/>
      <c r="Z114" s="77"/>
      <c r="AA114" s="77"/>
      <c r="AB114" s="77"/>
      <c r="AC114" s="14"/>
      <c r="AD114" s="14"/>
      <c r="AE114" s="77"/>
      <c r="AF114" s="77"/>
      <c r="AG114" s="77"/>
      <c r="AH114" s="77"/>
      <c r="AI114" s="68"/>
      <c r="AJ114" s="68"/>
      <c r="AK114" s="68"/>
      <c r="AL114" s="68"/>
      <c r="AM114" s="14"/>
      <c r="AN114" s="14"/>
      <c r="AO114" s="14"/>
      <c r="AP114" s="14"/>
      <c r="AQ114" s="14"/>
      <c r="AR114" s="14"/>
      <c r="AS114" s="14"/>
    </row>
    <row r="115" spans="6:45">
      <c r="F115" s="469"/>
      <c r="G115" s="469"/>
      <c r="H115" s="14"/>
      <c r="I115" s="68"/>
      <c r="J115" s="68"/>
      <c r="K115" s="68"/>
      <c r="L115" s="68"/>
      <c r="M115" s="14"/>
      <c r="N115" s="68"/>
      <c r="O115" s="68"/>
      <c r="P115" s="77"/>
      <c r="Q115" s="77"/>
      <c r="R115" s="77"/>
      <c r="S115" s="14"/>
      <c r="T115" s="68"/>
      <c r="U115" s="77"/>
      <c r="V115" s="68"/>
      <c r="W115" s="77"/>
      <c r="X115" s="77"/>
      <c r="Y115" s="77"/>
      <c r="Z115" s="77"/>
      <c r="AA115" s="77"/>
      <c r="AB115" s="77"/>
      <c r="AC115" s="14"/>
      <c r="AD115" s="14"/>
      <c r="AE115" s="77"/>
      <c r="AF115" s="77"/>
      <c r="AG115" s="77"/>
      <c r="AH115" s="77"/>
      <c r="AI115" s="68"/>
      <c r="AJ115" s="68"/>
      <c r="AK115" s="68"/>
      <c r="AL115" s="68"/>
      <c r="AM115" s="14"/>
      <c r="AN115" s="14"/>
      <c r="AO115" s="14"/>
      <c r="AP115" s="14"/>
      <c r="AQ115" s="14"/>
      <c r="AR115" s="14"/>
      <c r="AS115" s="14"/>
    </row>
    <row r="116" spans="6:45">
      <c r="F116" s="469"/>
      <c r="G116" s="469"/>
      <c r="H116" s="14"/>
      <c r="I116" s="68"/>
      <c r="J116" s="68"/>
      <c r="K116" s="68"/>
      <c r="L116" s="68"/>
      <c r="M116" s="14"/>
      <c r="N116" s="68"/>
      <c r="O116" s="68"/>
      <c r="P116" s="77"/>
      <c r="Q116" s="77"/>
      <c r="R116" s="77"/>
      <c r="S116" s="14"/>
      <c r="T116" s="68"/>
      <c r="U116" s="77"/>
      <c r="V116" s="68"/>
      <c r="W116" s="77"/>
      <c r="X116" s="77"/>
      <c r="Y116" s="77"/>
      <c r="Z116" s="77"/>
      <c r="AA116" s="77"/>
      <c r="AB116" s="77"/>
      <c r="AC116" s="14"/>
      <c r="AD116" s="14"/>
      <c r="AE116" s="77"/>
      <c r="AF116" s="77"/>
      <c r="AG116" s="77"/>
      <c r="AH116" s="77"/>
      <c r="AI116" s="68"/>
      <c r="AJ116" s="68"/>
      <c r="AK116" s="68"/>
      <c r="AL116" s="68"/>
      <c r="AM116" s="14"/>
      <c r="AN116" s="14"/>
      <c r="AO116" s="14"/>
      <c r="AP116" s="14"/>
      <c r="AQ116" s="14"/>
      <c r="AR116" s="14"/>
      <c r="AS116" s="14"/>
    </row>
    <row r="117" spans="6:45">
      <c r="F117" s="469"/>
      <c r="G117" s="469"/>
      <c r="H117" s="14"/>
      <c r="I117" s="68"/>
      <c r="J117" s="68"/>
      <c r="K117" s="68"/>
      <c r="L117" s="68"/>
      <c r="M117" s="14"/>
      <c r="N117" s="68"/>
      <c r="O117" s="68"/>
      <c r="P117" s="77"/>
      <c r="Q117" s="77"/>
      <c r="R117" s="77"/>
      <c r="S117" s="14"/>
      <c r="T117" s="68"/>
      <c r="U117" s="77"/>
      <c r="V117" s="68"/>
      <c r="W117" s="77"/>
      <c r="X117" s="77"/>
      <c r="Y117" s="77"/>
      <c r="Z117" s="77"/>
      <c r="AA117" s="77"/>
      <c r="AB117" s="77"/>
      <c r="AC117" s="14"/>
      <c r="AD117" s="14"/>
      <c r="AE117" s="77"/>
      <c r="AF117" s="77"/>
      <c r="AG117" s="77"/>
      <c r="AH117" s="77"/>
      <c r="AI117" s="68"/>
      <c r="AJ117" s="68"/>
      <c r="AK117" s="68"/>
      <c r="AL117" s="68"/>
      <c r="AM117" s="14"/>
      <c r="AN117" s="14"/>
      <c r="AO117" s="14"/>
      <c r="AP117" s="14"/>
      <c r="AQ117" s="14"/>
      <c r="AR117" s="14"/>
      <c r="AS117" s="14"/>
    </row>
    <row r="118" spans="6:45">
      <c r="F118" s="469"/>
      <c r="G118" s="469"/>
      <c r="H118" s="14"/>
      <c r="I118" s="68"/>
      <c r="J118" s="68"/>
      <c r="K118" s="68"/>
      <c r="L118" s="68"/>
      <c r="M118" s="14"/>
      <c r="N118" s="68"/>
      <c r="O118" s="68"/>
      <c r="P118" s="77"/>
      <c r="Q118" s="77"/>
      <c r="R118" s="77"/>
      <c r="S118" s="14"/>
      <c r="T118" s="68"/>
      <c r="U118" s="77"/>
      <c r="V118" s="68"/>
      <c r="W118" s="77"/>
      <c r="X118" s="77"/>
      <c r="Y118" s="77"/>
      <c r="Z118" s="77"/>
      <c r="AA118" s="77"/>
      <c r="AB118" s="77"/>
      <c r="AC118" s="14"/>
      <c r="AD118" s="14"/>
      <c r="AE118" s="77"/>
      <c r="AF118" s="77"/>
      <c r="AG118" s="77"/>
      <c r="AH118" s="77"/>
      <c r="AI118" s="68"/>
      <c r="AJ118" s="68"/>
      <c r="AK118" s="68"/>
      <c r="AL118" s="68"/>
      <c r="AM118" s="14"/>
      <c r="AN118" s="14"/>
      <c r="AO118" s="14"/>
      <c r="AP118" s="14"/>
      <c r="AQ118" s="14"/>
      <c r="AR118" s="14"/>
      <c r="AS118" s="14"/>
    </row>
    <row r="119" spans="6:45">
      <c r="F119" s="469"/>
      <c r="G119" s="469"/>
      <c r="H119" s="14"/>
      <c r="I119" s="68"/>
      <c r="J119" s="68"/>
      <c r="K119" s="68"/>
      <c r="L119" s="68"/>
      <c r="M119" s="14"/>
      <c r="N119" s="68"/>
      <c r="O119" s="68"/>
      <c r="P119" s="77"/>
      <c r="Q119" s="77"/>
      <c r="R119" s="77"/>
      <c r="S119" s="14"/>
      <c r="T119" s="68"/>
      <c r="U119" s="77"/>
      <c r="V119" s="68"/>
      <c r="W119" s="77"/>
      <c r="X119" s="77"/>
      <c r="Y119" s="77"/>
      <c r="Z119" s="77"/>
      <c r="AA119" s="77"/>
      <c r="AB119" s="77"/>
      <c r="AC119" s="14"/>
      <c r="AD119" s="14"/>
      <c r="AE119" s="77"/>
      <c r="AF119" s="77"/>
      <c r="AG119" s="77"/>
      <c r="AH119" s="77"/>
      <c r="AI119" s="68"/>
      <c r="AJ119" s="68"/>
      <c r="AK119" s="68"/>
      <c r="AL119" s="68"/>
      <c r="AM119" s="14"/>
      <c r="AN119" s="14"/>
      <c r="AO119" s="14"/>
      <c r="AP119" s="14"/>
      <c r="AQ119" s="14"/>
      <c r="AR119" s="14"/>
      <c r="AS119" s="14"/>
    </row>
    <row r="120" spans="6:45">
      <c r="F120" s="469"/>
      <c r="G120" s="469"/>
      <c r="H120" s="14"/>
      <c r="I120" s="68"/>
      <c r="J120" s="68"/>
      <c r="K120" s="68"/>
      <c r="L120" s="68"/>
      <c r="M120" s="14"/>
      <c r="N120" s="68"/>
      <c r="O120" s="68"/>
      <c r="P120" s="77"/>
      <c r="Q120" s="77"/>
      <c r="R120" s="77"/>
      <c r="S120" s="14"/>
      <c r="T120" s="68"/>
      <c r="U120" s="77"/>
      <c r="V120" s="68"/>
      <c r="W120" s="77"/>
      <c r="X120" s="77"/>
      <c r="Y120" s="77"/>
      <c r="Z120" s="77"/>
      <c r="AA120" s="77"/>
      <c r="AB120" s="77"/>
      <c r="AC120" s="14"/>
      <c r="AD120" s="14"/>
      <c r="AE120" s="77"/>
      <c r="AF120" s="77"/>
      <c r="AG120" s="77"/>
      <c r="AH120" s="77"/>
      <c r="AI120" s="68"/>
      <c r="AJ120" s="68"/>
      <c r="AK120" s="68"/>
      <c r="AL120" s="68"/>
      <c r="AM120" s="14"/>
      <c r="AN120" s="14"/>
      <c r="AO120" s="14"/>
      <c r="AP120" s="14"/>
      <c r="AQ120" s="14"/>
      <c r="AR120" s="14"/>
      <c r="AS120" s="14"/>
    </row>
    <row r="121" spans="6:45">
      <c r="F121" s="469"/>
      <c r="G121" s="469"/>
      <c r="H121" s="14"/>
      <c r="I121" s="68"/>
      <c r="J121" s="68"/>
      <c r="K121" s="68"/>
      <c r="L121" s="68"/>
      <c r="M121" s="14"/>
      <c r="N121" s="68"/>
      <c r="O121" s="68"/>
      <c r="P121" s="77"/>
      <c r="Q121" s="77"/>
      <c r="R121" s="77"/>
      <c r="S121" s="14"/>
      <c r="T121" s="68"/>
      <c r="U121" s="77"/>
      <c r="V121" s="68"/>
      <c r="W121" s="77"/>
      <c r="X121" s="77"/>
      <c r="Y121" s="77"/>
      <c r="Z121" s="77"/>
      <c r="AA121" s="77"/>
      <c r="AB121" s="77"/>
      <c r="AC121" s="14"/>
      <c r="AD121" s="14"/>
      <c r="AE121" s="77"/>
      <c r="AF121" s="77"/>
      <c r="AG121" s="77"/>
      <c r="AH121" s="77"/>
      <c r="AI121" s="68"/>
      <c r="AJ121" s="68"/>
      <c r="AK121" s="68"/>
      <c r="AL121" s="68"/>
      <c r="AM121" s="14"/>
      <c r="AN121" s="14"/>
      <c r="AO121" s="14"/>
      <c r="AP121" s="14"/>
      <c r="AQ121" s="14"/>
      <c r="AR121" s="14"/>
      <c r="AS121" s="14"/>
    </row>
    <row r="122" spans="6:45">
      <c r="F122" s="469"/>
      <c r="G122" s="469"/>
      <c r="H122" s="14"/>
      <c r="I122" s="68"/>
      <c r="J122" s="68"/>
      <c r="K122" s="68"/>
      <c r="L122" s="68"/>
      <c r="M122" s="14"/>
      <c r="N122" s="68"/>
      <c r="O122" s="68"/>
      <c r="P122" s="77"/>
      <c r="Q122" s="77"/>
      <c r="R122" s="77"/>
      <c r="S122" s="14"/>
      <c r="T122" s="68"/>
      <c r="U122" s="77"/>
      <c r="V122" s="68"/>
      <c r="W122" s="77"/>
      <c r="X122" s="77"/>
      <c r="Y122" s="77"/>
      <c r="Z122" s="77"/>
      <c r="AA122" s="77"/>
      <c r="AB122" s="77"/>
      <c r="AC122" s="14"/>
      <c r="AD122" s="14"/>
      <c r="AE122" s="77"/>
      <c r="AF122" s="77"/>
      <c r="AG122" s="77"/>
      <c r="AH122" s="77"/>
      <c r="AI122" s="68"/>
      <c r="AJ122" s="68"/>
      <c r="AK122" s="68"/>
      <c r="AL122" s="68"/>
      <c r="AM122" s="14"/>
      <c r="AN122" s="14"/>
      <c r="AO122" s="14"/>
      <c r="AP122" s="14"/>
      <c r="AQ122" s="14"/>
      <c r="AR122" s="14"/>
      <c r="AS122" s="14"/>
    </row>
    <row r="123" spans="6:45">
      <c r="F123" s="469"/>
      <c r="G123" s="469"/>
      <c r="H123" s="14"/>
      <c r="I123" s="68"/>
      <c r="J123" s="68"/>
      <c r="K123" s="68"/>
      <c r="L123" s="68"/>
      <c r="M123" s="14"/>
      <c r="N123" s="68"/>
      <c r="O123" s="68"/>
      <c r="P123" s="77"/>
      <c r="Q123" s="77"/>
      <c r="R123" s="77"/>
      <c r="S123" s="14"/>
      <c r="T123" s="68"/>
      <c r="U123" s="77"/>
      <c r="V123" s="68"/>
      <c r="W123" s="77"/>
      <c r="X123" s="77"/>
      <c r="Y123" s="77"/>
      <c r="Z123" s="77"/>
      <c r="AA123" s="77"/>
      <c r="AB123" s="77"/>
      <c r="AC123" s="14"/>
      <c r="AD123" s="14"/>
      <c r="AE123" s="77"/>
      <c r="AF123" s="77"/>
      <c r="AG123" s="77"/>
      <c r="AH123" s="77"/>
      <c r="AI123" s="68"/>
      <c r="AJ123" s="68"/>
      <c r="AK123" s="68"/>
      <c r="AL123" s="68"/>
      <c r="AM123" s="14"/>
      <c r="AN123" s="14"/>
      <c r="AO123" s="14"/>
      <c r="AP123" s="14"/>
      <c r="AQ123" s="14"/>
      <c r="AR123" s="14"/>
      <c r="AS123" s="14"/>
    </row>
    <row r="124" spans="6:45">
      <c r="F124" s="469"/>
      <c r="G124" s="469"/>
      <c r="H124" s="14"/>
      <c r="I124" s="68"/>
      <c r="J124" s="68"/>
      <c r="K124" s="68"/>
      <c r="L124" s="68"/>
      <c r="M124" s="14"/>
      <c r="N124" s="68"/>
      <c r="O124" s="68"/>
      <c r="P124" s="77"/>
      <c r="Q124" s="77"/>
      <c r="R124" s="77"/>
      <c r="S124" s="14"/>
      <c r="T124" s="68"/>
      <c r="U124" s="77"/>
      <c r="V124" s="68"/>
      <c r="W124" s="77"/>
      <c r="X124" s="77"/>
      <c r="Y124" s="77"/>
      <c r="Z124" s="77"/>
      <c r="AA124" s="77"/>
      <c r="AB124" s="77"/>
      <c r="AC124" s="14"/>
      <c r="AD124" s="14"/>
      <c r="AE124" s="77"/>
      <c r="AF124" s="77"/>
      <c r="AG124" s="77"/>
      <c r="AH124" s="77"/>
      <c r="AI124" s="68"/>
      <c r="AJ124" s="68"/>
      <c r="AK124" s="68"/>
      <c r="AL124" s="68"/>
      <c r="AM124" s="14"/>
      <c r="AN124" s="14"/>
      <c r="AO124" s="14"/>
      <c r="AP124" s="14"/>
      <c r="AQ124" s="14"/>
      <c r="AR124" s="14"/>
      <c r="AS124" s="14"/>
    </row>
    <row r="125" spans="6:45">
      <c r="F125" s="469"/>
      <c r="G125" s="469"/>
      <c r="H125" s="14"/>
      <c r="I125" s="68"/>
      <c r="J125" s="68"/>
      <c r="K125" s="68"/>
      <c r="L125" s="68"/>
      <c r="M125" s="14"/>
      <c r="N125" s="68"/>
      <c r="O125" s="68"/>
      <c r="P125" s="77"/>
      <c r="Q125" s="77"/>
      <c r="R125" s="77"/>
      <c r="S125" s="14"/>
      <c r="T125" s="68"/>
      <c r="U125" s="77"/>
      <c r="V125" s="68"/>
      <c r="W125" s="77"/>
      <c r="X125" s="77"/>
      <c r="Y125" s="77"/>
      <c r="Z125" s="77"/>
      <c r="AA125" s="77"/>
      <c r="AB125" s="77"/>
      <c r="AC125" s="14"/>
      <c r="AD125" s="14"/>
      <c r="AE125" s="77"/>
      <c r="AF125" s="77"/>
      <c r="AG125" s="77"/>
      <c r="AH125" s="77"/>
      <c r="AI125" s="68"/>
      <c r="AJ125" s="68"/>
      <c r="AK125" s="68"/>
      <c r="AL125" s="68"/>
      <c r="AM125" s="14"/>
      <c r="AN125" s="14"/>
      <c r="AO125" s="14"/>
      <c r="AP125" s="14"/>
      <c r="AQ125" s="14"/>
      <c r="AR125" s="14"/>
      <c r="AS125" s="14"/>
    </row>
    <row r="126" spans="6:45">
      <c r="F126" s="469"/>
      <c r="G126" s="469"/>
      <c r="H126" s="14"/>
      <c r="I126" s="68"/>
      <c r="J126" s="68"/>
      <c r="K126" s="68"/>
      <c r="L126" s="68"/>
      <c r="M126" s="14"/>
      <c r="N126" s="68"/>
      <c r="O126" s="68"/>
      <c r="P126" s="77"/>
      <c r="Q126" s="77"/>
      <c r="R126" s="77"/>
      <c r="S126" s="14"/>
      <c r="T126" s="68"/>
      <c r="U126" s="77"/>
      <c r="V126" s="68"/>
      <c r="W126" s="77"/>
      <c r="X126" s="77"/>
      <c r="Y126" s="77"/>
      <c r="Z126" s="77"/>
      <c r="AA126" s="77"/>
      <c r="AB126" s="77"/>
      <c r="AC126" s="14"/>
      <c r="AD126" s="14"/>
      <c r="AE126" s="77"/>
      <c r="AF126" s="77"/>
      <c r="AG126" s="77"/>
      <c r="AH126" s="77"/>
      <c r="AI126" s="68"/>
      <c r="AJ126" s="68"/>
      <c r="AK126" s="68"/>
      <c r="AL126" s="68"/>
      <c r="AM126" s="14"/>
      <c r="AN126" s="14"/>
      <c r="AO126" s="14"/>
      <c r="AP126" s="14"/>
      <c r="AQ126" s="14"/>
      <c r="AR126" s="14"/>
      <c r="AS126" s="14"/>
    </row>
    <row r="127" spans="6:45">
      <c r="F127" s="469"/>
      <c r="G127" s="469"/>
      <c r="H127" s="14"/>
      <c r="I127" s="68"/>
      <c r="J127" s="68"/>
      <c r="K127" s="68"/>
      <c r="L127" s="68"/>
      <c r="M127" s="14"/>
      <c r="N127" s="68"/>
      <c r="O127" s="68"/>
      <c r="P127" s="77"/>
      <c r="Q127" s="77"/>
      <c r="R127" s="77"/>
      <c r="S127" s="14"/>
      <c r="T127" s="68"/>
      <c r="U127" s="77"/>
      <c r="V127" s="68"/>
      <c r="W127" s="77"/>
      <c r="X127" s="77"/>
      <c r="Y127" s="77"/>
      <c r="Z127" s="77"/>
      <c r="AA127" s="77"/>
      <c r="AB127" s="77"/>
      <c r="AC127" s="14"/>
      <c r="AD127" s="14"/>
      <c r="AE127" s="77"/>
      <c r="AF127" s="77"/>
      <c r="AG127" s="77"/>
      <c r="AH127" s="77"/>
      <c r="AI127" s="68"/>
      <c r="AJ127" s="68"/>
      <c r="AK127" s="68"/>
      <c r="AL127" s="68"/>
      <c r="AM127" s="14"/>
      <c r="AN127" s="14"/>
      <c r="AO127" s="14"/>
      <c r="AP127" s="14"/>
      <c r="AQ127" s="14"/>
      <c r="AR127" s="14"/>
      <c r="AS127" s="14"/>
    </row>
    <row r="128" spans="6:45">
      <c r="F128" s="469"/>
      <c r="G128" s="469"/>
      <c r="H128" s="14"/>
      <c r="I128" s="68"/>
      <c r="J128" s="68"/>
      <c r="K128" s="68"/>
      <c r="L128" s="68"/>
      <c r="M128" s="14"/>
      <c r="N128" s="68"/>
      <c r="O128" s="68"/>
      <c r="P128" s="77"/>
      <c r="Q128" s="77"/>
      <c r="R128" s="77"/>
      <c r="S128" s="14"/>
      <c r="T128" s="68"/>
      <c r="U128" s="77"/>
      <c r="V128" s="68"/>
      <c r="W128" s="77"/>
      <c r="X128" s="77"/>
      <c r="Y128" s="77"/>
      <c r="Z128" s="77"/>
      <c r="AA128" s="77"/>
      <c r="AB128" s="77"/>
      <c r="AC128" s="14"/>
      <c r="AD128" s="14"/>
      <c r="AE128" s="77"/>
      <c r="AF128" s="77"/>
      <c r="AG128" s="77"/>
      <c r="AH128" s="77"/>
      <c r="AI128" s="68"/>
      <c r="AJ128" s="68"/>
      <c r="AK128" s="68"/>
      <c r="AL128" s="68"/>
      <c r="AM128" s="14"/>
      <c r="AN128" s="14"/>
      <c r="AO128" s="14"/>
      <c r="AP128" s="14"/>
      <c r="AQ128" s="14"/>
      <c r="AR128" s="14"/>
      <c r="AS128" s="14"/>
    </row>
    <row r="129" spans="6:45">
      <c r="F129" s="469"/>
      <c r="G129" s="469"/>
      <c r="H129" s="14"/>
      <c r="I129" s="68"/>
      <c r="J129" s="68"/>
      <c r="K129" s="68"/>
      <c r="L129" s="68"/>
      <c r="M129" s="14"/>
      <c r="N129" s="68"/>
      <c r="O129" s="68"/>
      <c r="P129" s="77"/>
      <c r="Q129" s="77"/>
      <c r="R129" s="77"/>
      <c r="S129" s="14"/>
      <c r="T129" s="68"/>
      <c r="U129" s="77"/>
      <c r="V129" s="68"/>
      <c r="W129" s="77"/>
      <c r="X129" s="77"/>
      <c r="Y129" s="77"/>
      <c r="Z129" s="77"/>
      <c r="AA129" s="77"/>
      <c r="AB129" s="77"/>
      <c r="AC129" s="14"/>
      <c r="AD129" s="14"/>
      <c r="AE129" s="77"/>
      <c r="AF129" s="77"/>
      <c r="AG129" s="77"/>
      <c r="AH129" s="77"/>
      <c r="AI129" s="68"/>
      <c r="AJ129" s="68"/>
      <c r="AK129" s="68"/>
      <c r="AL129" s="68"/>
      <c r="AM129" s="14"/>
      <c r="AN129" s="14"/>
      <c r="AO129" s="14"/>
      <c r="AP129" s="14"/>
      <c r="AQ129" s="14"/>
      <c r="AR129" s="14"/>
      <c r="AS129" s="14"/>
    </row>
    <row r="130" spans="6:45">
      <c r="F130" s="469"/>
      <c r="G130" s="469"/>
      <c r="H130" s="14"/>
      <c r="I130" s="68"/>
      <c r="J130" s="68"/>
      <c r="K130" s="68"/>
      <c r="L130" s="68"/>
      <c r="M130" s="14"/>
      <c r="N130" s="68"/>
      <c r="O130" s="68"/>
      <c r="P130" s="77"/>
      <c r="Q130" s="77"/>
      <c r="R130" s="77"/>
      <c r="S130" s="14"/>
      <c r="T130" s="68"/>
      <c r="U130" s="77"/>
      <c r="V130" s="68"/>
      <c r="W130" s="77"/>
      <c r="X130" s="77"/>
      <c r="Y130" s="77"/>
      <c r="Z130" s="77"/>
      <c r="AA130" s="77"/>
      <c r="AB130" s="77"/>
      <c r="AC130" s="14"/>
      <c r="AD130" s="14"/>
      <c r="AE130" s="77"/>
      <c r="AF130" s="77"/>
      <c r="AG130" s="77"/>
      <c r="AH130" s="77"/>
      <c r="AI130" s="68"/>
      <c r="AJ130" s="68"/>
      <c r="AK130" s="68"/>
      <c r="AL130" s="68"/>
      <c r="AM130" s="14"/>
      <c r="AN130" s="14"/>
      <c r="AO130" s="14"/>
      <c r="AP130" s="14"/>
      <c r="AQ130" s="14"/>
      <c r="AR130" s="14"/>
      <c r="AS130" s="14"/>
    </row>
    <row r="131" spans="6:45">
      <c r="F131" s="469"/>
      <c r="G131" s="469"/>
      <c r="H131" s="14"/>
      <c r="I131" s="68"/>
      <c r="J131" s="68"/>
      <c r="K131" s="68"/>
      <c r="L131" s="68"/>
      <c r="M131" s="14"/>
      <c r="N131" s="68"/>
      <c r="O131" s="68"/>
      <c r="P131" s="77"/>
      <c r="Q131" s="77"/>
      <c r="R131" s="77"/>
      <c r="S131" s="14"/>
      <c r="T131" s="68"/>
      <c r="U131" s="77"/>
      <c r="V131" s="68"/>
      <c r="W131" s="77"/>
      <c r="X131" s="77"/>
      <c r="Y131" s="77"/>
      <c r="Z131" s="77"/>
      <c r="AA131" s="77"/>
      <c r="AB131" s="77"/>
      <c r="AC131" s="14"/>
      <c r="AD131" s="14"/>
      <c r="AE131" s="77"/>
      <c r="AF131" s="77"/>
      <c r="AG131" s="77"/>
      <c r="AH131" s="77"/>
      <c r="AI131" s="68"/>
      <c r="AJ131" s="68"/>
      <c r="AK131" s="68"/>
      <c r="AL131" s="68"/>
      <c r="AM131" s="14"/>
      <c r="AN131" s="14"/>
      <c r="AO131" s="14"/>
      <c r="AP131" s="14"/>
      <c r="AQ131" s="14"/>
      <c r="AR131" s="14"/>
      <c r="AS131" s="14"/>
    </row>
    <row r="132" spans="6:45">
      <c r="F132" s="469"/>
      <c r="G132" s="469"/>
      <c r="H132" s="14"/>
      <c r="I132" s="68"/>
      <c r="J132" s="68"/>
      <c r="K132" s="68"/>
      <c r="L132" s="68"/>
      <c r="M132" s="14"/>
      <c r="N132" s="68"/>
      <c r="O132" s="68"/>
      <c r="P132" s="77"/>
      <c r="Q132" s="77"/>
      <c r="R132" s="77"/>
      <c r="S132" s="14"/>
      <c r="T132" s="68"/>
      <c r="U132" s="77"/>
      <c r="V132" s="68"/>
      <c r="W132" s="77"/>
      <c r="X132" s="77"/>
      <c r="Y132" s="77"/>
      <c r="Z132" s="77"/>
      <c r="AA132" s="77"/>
      <c r="AB132" s="77"/>
      <c r="AC132" s="14"/>
      <c r="AD132" s="14"/>
      <c r="AE132" s="77"/>
      <c r="AF132" s="77"/>
      <c r="AG132" s="77"/>
      <c r="AH132" s="77"/>
      <c r="AI132" s="68"/>
      <c r="AJ132" s="68"/>
      <c r="AK132" s="68"/>
      <c r="AL132" s="68"/>
      <c r="AM132" s="14"/>
      <c r="AN132" s="14"/>
      <c r="AO132" s="14"/>
      <c r="AP132" s="14"/>
      <c r="AQ132" s="14"/>
      <c r="AR132" s="14"/>
      <c r="AS132" s="14"/>
    </row>
    <row r="133" spans="6:45">
      <c r="F133" s="469"/>
      <c r="G133" s="469"/>
      <c r="H133" s="14"/>
      <c r="I133" s="68"/>
      <c r="J133" s="68"/>
      <c r="K133" s="68"/>
      <c r="L133" s="68"/>
      <c r="M133" s="14"/>
      <c r="N133" s="68"/>
      <c r="O133" s="68"/>
      <c r="P133" s="77"/>
      <c r="Q133" s="77"/>
      <c r="R133" s="77"/>
      <c r="S133" s="14"/>
      <c r="T133" s="68"/>
      <c r="U133" s="77"/>
      <c r="V133" s="68"/>
      <c r="W133" s="77"/>
      <c r="X133" s="77"/>
      <c r="Y133" s="77"/>
      <c r="Z133" s="77"/>
      <c r="AA133" s="77"/>
      <c r="AB133" s="77"/>
      <c r="AC133" s="14"/>
      <c r="AD133" s="14"/>
      <c r="AE133" s="77"/>
      <c r="AF133" s="77"/>
      <c r="AG133" s="77"/>
      <c r="AH133" s="77"/>
      <c r="AI133" s="68"/>
      <c r="AJ133" s="68"/>
      <c r="AK133" s="68"/>
      <c r="AL133" s="68"/>
      <c r="AM133" s="14"/>
      <c r="AN133" s="14"/>
      <c r="AO133" s="14"/>
      <c r="AP133" s="14"/>
      <c r="AQ133" s="14"/>
      <c r="AR133" s="14"/>
      <c r="AS133" s="14"/>
    </row>
    <row r="134" spans="6:45">
      <c r="F134" s="469"/>
      <c r="G134" s="469"/>
      <c r="H134" s="14"/>
      <c r="I134" s="68"/>
      <c r="J134" s="68"/>
      <c r="K134" s="68"/>
      <c r="L134" s="68"/>
      <c r="M134" s="14"/>
      <c r="N134" s="68"/>
      <c r="O134" s="68"/>
      <c r="P134" s="77"/>
      <c r="Q134" s="77"/>
      <c r="R134" s="77"/>
      <c r="S134" s="14"/>
      <c r="T134" s="68"/>
      <c r="U134" s="77"/>
      <c r="V134" s="68"/>
      <c r="W134" s="77"/>
      <c r="X134" s="77"/>
      <c r="Y134" s="77"/>
      <c r="Z134" s="77"/>
      <c r="AA134" s="77"/>
      <c r="AB134" s="77"/>
      <c r="AC134" s="14"/>
      <c r="AD134" s="14"/>
      <c r="AE134" s="77"/>
      <c r="AF134" s="77"/>
      <c r="AG134" s="77"/>
      <c r="AH134" s="77"/>
      <c r="AI134" s="68"/>
      <c r="AJ134" s="68"/>
      <c r="AK134" s="68"/>
      <c r="AL134" s="68"/>
      <c r="AM134" s="14"/>
      <c r="AN134" s="14"/>
      <c r="AO134" s="14"/>
      <c r="AP134" s="14"/>
      <c r="AQ134" s="14"/>
      <c r="AR134" s="14"/>
      <c r="AS134" s="14"/>
    </row>
    <row r="135" spans="6:45">
      <c r="F135" s="469"/>
      <c r="G135" s="469"/>
      <c r="H135" s="14"/>
      <c r="I135" s="68"/>
      <c r="J135" s="68"/>
      <c r="K135" s="68"/>
      <c r="L135" s="68"/>
      <c r="M135" s="14"/>
      <c r="N135" s="68"/>
      <c r="O135" s="68"/>
      <c r="P135" s="77"/>
      <c r="Q135" s="77"/>
      <c r="R135" s="77"/>
      <c r="S135" s="14"/>
      <c r="T135" s="68"/>
      <c r="U135" s="77"/>
      <c r="V135" s="68"/>
      <c r="W135" s="77"/>
      <c r="X135" s="77"/>
      <c r="Y135" s="77"/>
      <c r="Z135" s="77"/>
      <c r="AA135" s="77"/>
      <c r="AB135" s="77"/>
      <c r="AC135" s="14"/>
      <c r="AD135" s="14"/>
      <c r="AE135" s="77"/>
      <c r="AF135" s="77"/>
      <c r="AG135" s="77"/>
      <c r="AH135" s="77"/>
      <c r="AI135" s="68"/>
      <c r="AJ135" s="68"/>
      <c r="AK135" s="68"/>
      <c r="AL135" s="68"/>
      <c r="AM135" s="14"/>
      <c r="AN135" s="14"/>
      <c r="AO135" s="14"/>
      <c r="AP135" s="14"/>
      <c r="AQ135" s="14"/>
      <c r="AR135" s="14"/>
      <c r="AS135" s="14"/>
    </row>
    <row r="136" spans="6:45">
      <c r="F136" s="469"/>
      <c r="G136" s="469"/>
      <c r="H136" s="14"/>
      <c r="I136" s="68"/>
      <c r="J136" s="68"/>
      <c r="K136" s="68"/>
      <c r="L136" s="68"/>
      <c r="M136" s="14"/>
      <c r="N136" s="68"/>
      <c r="O136" s="68"/>
      <c r="P136" s="77"/>
      <c r="Q136" s="77"/>
      <c r="R136" s="77"/>
      <c r="S136" s="14"/>
      <c r="T136" s="68"/>
      <c r="U136" s="77"/>
      <c r="V136" s="68"/>
      <c r="W136" s="77"/>
      <c r="X136" s="77"/>
      <c r="Y136" s="77"/>
      <c r="Z136" s="77"/>
      <c r="AA136" s="77"/>
      <c r="AB136" s="77"/>
      <c r="AC136" s="14"/>
      <c r="AD136" s="14"/>
      <c r="AE136" s="77"/>
      <c r="AF136" s="77"/>
      <c r="AG136" s="77"/>
      <c r="AH136" s="77"/>
      <c r="AI136" s="68"/>
      <c r="AJ136" s="68"/>
      <c r="AK136" s="68"/>
      <c r="AL136" s="68"/>
      <c r="AM136" s="14"/>
      <c r="AN136" s="14"/>
      <c r="AO136" s="14"/>
      <c r="AP136" s="14"/>
      <c r="AQ136" s="14"/>
      <c r="AR136" s="14"/>
      <c r="AS136" s="14"/>
    </row>
    <row r="137" spans="6:45">
      <c r="F137" s="469"/>
      <c r="G137" s="469"/>
      <c r="H137" s="14"/>
      <c r="I137" s="68"/>
      <c r="J137" s="68"/>
      <c r="K137" s="68"/>
      <c r="L137" s="68"/>
      <c r="M137" s="14"/>
      <c r="N137" s="68"/>
      <c r="O137" s="68"/>
      <c r="P137" s="77"/>
      <c r="Q137" s="77"/>
      <c r="R137" s="77"/>
      <c r="S137" s="14"/>
      <c r="T137" s="68"/>
      <c r="U137" s="77"/>
      <c r="V137" s="68"/>
      <c r="W137" s="77"/>
      <c r="X137" s="77"/>
      <c r="Y137" s="77"/>
      <c r="Z137" s="77"/>
      <c r="AA137" s="77"/>
      <c r="AB137" s="77"/>
      <c r="AC137" s="14"/>
      <c r="AD137" s="14"/>
      <c r="AE137" s="77"/>
      <c r="AF137" s="77"/>
      <c r="AG137" s="77"/>
      <c r="AH137" s="77"/>
      <c r="AI137" s="68"/>
      <c r="AJ137" s="68"/>
      <c r="AK137" s="68"/>
      <c r="AL137" s="68"/>
      <c r="AM137" s="14"/>
      <c r="AN137" s="14"/>
      <c r="AO137" s="14"/>
      <c r="AP137" s="14"/>
      <c r="AQ137" s="14"/>
      <c r="AR137" s="14"/>
      <c r="AS137" s="14"/>
    </row>
    <row r="138" spans="6:45">
      <c r="F138" s="469"/>
      <c r="G138" s="469"/>
      <c r="H138" s="14"/>
      <c r="I138" s="68"/>
      <c r="J138" s="68"/>
      <c r="K138" s="68"/>
      <c r="L138" s="68"/>
      <c r="M138" s="14"/>
      <c r="N138" s="68"/>
      <c r="O138" s="68"/>
      <c r="P138" s="77"/>
      <c r="Q138" s="77"/>
      <c r="R138" s="77"/>
      <c r="S138" s="14"/>
      <c r="T138" s="68"/>
      <c r="U138" s="77"/>
      <c r="V138" s="68"/>
      <c r="W138" s="77"/>
      <c r="X138" s="77"/>
      <c r="Y138" s="77"/>
      <c r="Z138" s="77"/>
      <c r="AA138" s="77"/>
      <c r="AB138" s="77"/>
      <c r="AC138" s="14"/>
      <c r="AD138" s="14"/>
      <c r="AE138" s="77"/>
      <c r="AF138" s="77"/>
      <c r="AG138" s="77"/>
      <c r="AH138" s="77"/>
      <c r="AI138" s="68"/>
      <c r="AJ138" s="68"/>
      <c r="AK138" s="68"/>
      <c r="AL138" s="68"/>
      <c r="AM138" s="14"/>
      <c r="AN138" s="14"/>
      <c r="AO138" s="14"/>
      <c r="AP138" s="14"/>
      <c r="AQ138" s="14"/>
      <c r="AR138" s="14"/>
      <c r="AS138" s="14"/>
    </row>
    <row r="139" spans="6:45">
      <c r="F139" s="469"/>
      <c r="G139" s="469"/>
      <c r="H139" s="14"/>
      <c r="I139" s="68"/>
      <c r="J139" s="68"/>
      <c r="K139" s="68"/>
      <c r="L139" s="68"/>
      <c r="M139" s="14"/>
      <c r="N139" s="68"/>
      <c r="O139" s="68"/>
      <c r="P139" s="77"/>
      <c r="Q139" s="77"/>
      <c r="R139" s="77"/>
      <c r="S139" s="14"/>
      <c r="T139" s="68"/>
      <c r="U139" s="77"/>
      <c r="V139" s="68"/>
      <c r="W139" s="77"/>
      <c r="X139" s="77"/>
      <c r="Y139" s="77"/>
      <c r="Z139" s="77"/>
      <c r="AA139" s="77"/>
      <c r="AB139" s="77"/>
      <c r="AC139" s="14"/>
      <c r="AD139" s="14"/>
      <c r="AE139" s="77"/>
      <c r="AF139" s="77"/>
      <c r="AG139" s="77"/>
      <c r="AH139" s="77"/>
      <c r="AI139" s="68"/>
      <c r="AJ139" s="68"/>
      <c r="AK139" s="68"/>
      <c r="AL139" s="68"/>
      <c r="AM139" s="14"/>
      <c r="AN139" s="14"/>
      <c r="AO139" s="14"/>
      <c r="AP139" s="14"/>
      <c r="AQ139" s="14"/>
      <c r="AR139" s="14"/>
      <c r="AS139" s="14"/>
    </row>
    <row r="140" spans="6:45">
      <c r="F140" s="469"/>
      <c r="G140" s="469"/>
      <c r="H140" s="14"/>
      <c r="I140" s="68"/>
      <c r="J140" s="68"/>
      <c r="K140" s="68"/>
      <c r="L140" s="68"/>
      <c r="M140" s="14"/>
      <c r="N140" s="68"/>
      <c r="O140" s="68"/>
      <c r="P140" s="77"/>
      <c r="Q140" s="77"/>
      <c r="R140" s="77"/>
      <c r="S140" s="14"/>
      <c r="T140" s="68"/>
      <c r="U140" s="77"/>
      <c r="V140" s="68"/>
      <c r="W140" s="77"/>
      <c r="X140" s="77"/>
      <c r="Y140" s="77"/>
      <c r="Z140" s="77"/>
      <c r="AA140" s="77"/>
      <c r="AB140" s="77"/>
      <c r="AC140" s="14"/>
      <c r="AD140" s="14"/>
      <c r="AE140" s="77"/>
      <c r="AF140" s="77"/>
      <c r="AG140" s="77"/>
      <c r="AH140" s="77"/>
      <c r="AI140" s="68"/>
      <c r="AJ140" s="68"/>
      <c r="AK140" s="68"/>
      <c r="AL140" s="68"/>
      <c r="AM140" s="14"/>
      <c r="AN140" s="14"/>
      <c r="AO140" s="14"/>
      <c r="AP140" s="14"/>
      <c r="AQ140" s="14"/>
      <c r="AR140" s="14"/>
      <c r="AS140" s="14"/>
    </row>
    <row r="141" spans="6:45">
      <c r="F141" s="469"/>
      <c r="G141" s="469"/>
      <c r="H141" s="14"/>
      <c r="I141" s="68"/>
      <c r="J141" s="68"/>
      <c r="K141" s="68"/>
      <c r="L141" s="68"/>
      <c r="M141" s="14"/>
      <c r="N141" s="68"/>
      <c r="O141" s="68"/>
      <c r="P141" s="77"/>
      <c r="Q141" s="77"/>
      <c r="R141" s="77"/>
      <c r="S141" s="14"/>
      <c r="T141" s="68"/>
      <c r="U141" s="77"/>
      <c r="V141" s="68"/>
      <c r="W141" s="77"/>
      <c r="X141" s="77"/>
      <c r="Y141" s="77"/>
      <c r="Z141" s="77"/>
      <c r="AA141" s="77"/>
      <c r="AB141" s="77"/>
      <c r="AC141" s="14"/>
      <c r="AD141" s="14"/>
      <c r="AE141" s="77"/>
      <c r="AF141" s="77"/>
      <c r="AG141" s="77"/>
      <c r="AH141" s="77"/>
      <c r="AI141" s="68"/>
      <c r="AJ141" s="68"/>
      <c r="AK141" s="68"/>
      <c r="AL141" s="68"/>
      <c r="AM141" s="14"/>
      <c r="AN141" s="14"/>
      <c r="AO141" s="14"/>
      <c r="AP141" s="14"/>
      <c r="AQ141" s="14"/>
      <c r="AR141" s="14"/>
      <c r="AS141" s="14"/>
    </row>
    <row r="142" spans="6:45">
      <c r="F142" s="469"/>
      <c r="G142" s="469"/>
      <c r="H142" s="14"/>
      <c r="I142" s="68"/>
      <c r="J142" s="68"/>
      <c r="K142" s="68"/>
      <c r="L142" s="68"/>
      <c r="M142" s="14"/>
      <c r="N142" s="68"/>
      <c r="O142" s="68"/>
      <c r="P142" s="77"/>
      <c r="Q142" s="77"/>
      <c r="R142" s="77"/>
      <c r="S142" s="14"/>
      <c r="T142" s="68"/>
      <c r="U142" s="77"/>
      <c r="V142" s="68"/>
      <c r="W142" s="77"/>
      <c r="X142" s="77"/>
      <c r="Y142" s="77"/>
      <c r="Z142" s="77"/>
      <c r="AA142" s="77"/>
      <c r="AB142" s="77"/>
      <c r="AC142" s="14"/>
      <c r="AD142" s="14"/>
      <c r="AE142" s="77"/>
      <c r="AF142" s="77"/>
      <c r="AG142" s="77"/>
      <c r="AH142" s="77"/>
      <c r="AI142" s="68"/>
      <c r="AJ142" s="68"/>
      <c r="AK142" s="68"/>
      <c r="AL142" s="68"/>
      <c r="AM142" s="14"/>
      <c r="AN142" s="14"/>
      <c r="AO142" s="14"/>
      <c r="AP142" s="14"/>
      <c r="AQ142" s="14"/>
      <c r="AR142" s="14"/>
      <c r="AS142" s="14"/>
    </row>
    <row r="143" spans="6:45">
      <c r="F143" s="469"/>
      <c r="G143" s="469"/>
      <c r="H143" s="14"/>
      <c r="I143" s="68"/>
      <c r="J143" s="68"/>
      <c r="K143" s="68"/>
      <c r="L143" s="68"/>
      <c r="M143" s="14"/>
      <c r="N143" s="68"/>
      <c r="O143" s="68"/>
      <c r="P143" s="77"/>
      <c r="Q143" s="77"/>
      <c r="R143" s="77"/>
      <c r="S143" s="14"/>
      <c r="T143" s="68"/>
      <c r="U143" s="77"/>
      <c r="V143" s="68"/>
      <c r="W143" s="77"/>
      <c r="X143" s="77"/>
      <c r="Y143" s="77"/>
      <c r="Z143" s="77"/>
      <c r="AA143" s="77"/>
      <c r="AB143" s="77"/>
      <c r="AC143" s="14"/>
      <c r="AD143" s="14"/>
      <c r="AE143" s="77"/>
      <c r="AF143" s="77"/>
      <c r="AG143" s="77"/>
      <c r="AH143" s="77"/>
      <c r="AI143" s="68"/>
      <c r="AJ143" s="68"/>
      <c r="AK143" s="68"/>
      <c r="AL143" s="68"/>
      <c r="AM143" s="14"/>
      <c r="AN143" s="14"/>
      <c r="AO143" s="14"/>
      <c r="AP143" s="14"/>
      <c r="AQ143" s="14"/>
      <c r="AR143" s="14"/>
      <c r="AS143" s="14"/>
    </row>
    <row r="144" spans="6:45">
      <c r="F144" s="469"/>
      <c r="G144" s="469"/>
      <c r="H144" s="14"/>
      <c r="I144" s="68"/>
      <c r="J144" s="68"/>
      <c r="K144" s="68"/>
      <c r="L144" s="68"/>
      <c r="M144" s="14"/>
      <c r="N144" s="68"/>
      <c r="O144" s="68"/>
      <c r="P144" s="77"/>
      <c r="Q144" s="77"/>
      <c r="R144" s="77"/>
      <c r="S144" s="14"/>
      <c r="T144" s="68"/>
      <c r="U144" s="77"/>
      <c r="V144" s="68"/>
      <c r="W144" s="77"/>
      <c r="X144" s="77"/>
      <c r="Y144" s="77"/>
      <c r="Z144" s="77"/>
      <c r="AA144" s="77"/>
      <c r="AB144" s="77"/>
      <c r="AC144" s="14"/>
      <c r="AD144" s="14"/>
      <c r="AE144" s="77"/>
      <c r="AF144" s="77"/>
      <c r="AG144" s="77"/>
      <c r="AH144" s="77"/>
      <c r="AI144" s="68"/>
      <c r="AJ144" s="68"/>
      <c r="AK144" s="68"/>
      <c r="AL144" s="68"/>
      <c r="AM144" s="14"/>
      <c r="AN144" s="14"/>
      <c r="AO144" s="14"/>
      <c r="AP144" s="14"/>
      <c r="AQ144" s="14"/>
      <c r="AR144" s="14"/>
      <c r="AS144" s="14"/>
    </row>
    <row r="145" spans="6:45">
      <c r="F145" s="469"/>
      <c r="G145" s="469"/>
      <c r="H145" s="14"/>
      <c r="I145" s="68"/>
      <c r="J145" s="68"/>
      <c r="K145" s="68"/>
      <c r="L145" s="68"/>
      <c r="M145" s="14"/>
      <c r="N145" s="68"/>
      <c r="O145" s="68"/>
      <c r="P145" s="77"/>
      <c r="Q145" s="77"/>
      <c r="R145" s="77"/>
      <c r="S145" s="14"/>
      <c r="T145" s="68"/>
      <c r="U145" s="77"/>
      <c r="V145" s="68"/>
      <c r="W145" s="77"/>
      <c r="X145" s="77"/>
      <c r="Y145" s="77"/>
      <c r="Z145" s="77"/>
      <c r="AA145" s="77"/>
      <c r="AB145" s="77"/>
      <c r="AC145" s="14"/>
      <c r="AD145" s="14"/>
      <c r="AE145" s="77"/>
      <c r="AF145" s="77"/>
      <c r="AG145" s="77"/>
      <c r="AH145" s="77"/>
      <c r="AI145" s="68"/>
      <c r="AJ145" s="68"/>
      <c r="AK145" s="68"/>
      <c r="AL145" s="68"/>
      <c r="AM145" s="14"/>
      <c r="AN145" s="14"/>
      <c r="AO145" s="14"/>
      <c r="AP145" s="14"/>
      <c r="AQ145" s="14"/>
      <c r="AR145" s="14"/>
      <c r="AS145" s="14"/>
    </row>
    <row r="146" spans="6:45">
      <c r="F146" s="469"/>
      <c r="G146" s="469"/>
      <c r="H146" s="14"/>
      <c r="I146" s="68"/>
      <c r="J146" s="68"/>
      <c r="K146" s="68"/>
      <c r="L146" s="68"/>
      <c r="M146" s="14"/>
      <c r="N146" s="68"/>
      <c r="O146" s="68"/>
      <c r="P146" s="77"/>
      <c r="Q146" s="77"/>
      <c r="R146" s="77"/>
      <c r="S146" s="14"/>
      <c r="T146" s="68"/>
      <c r="U146" s="77"/>
      <c r="V146" s="68"/>
      <c r="W146" s="77"/>
      <c r="X146" s="77"/>
      <c r="Y146" s="77"/>
      <c r="Z146" s="77"/>
      <c r="AA146" s="77"/>
      <c r="AB146" s="77"/>
      <c r="AC146" s="14"/>
      <c r="AD146" s="14"/>
      <c r="AE146" s="77"/>
      <c r="AF146" s="77"/>
      <c r="AG146" s="77"/>
      <c r="AH146" s="77"/>
      <c r="AI146" s="68"/>
      <c r="AJ146" s="68"/>
      <c r="AK146" s="68"/>
      <c r="AL146" s="68"/>
      <c r="AM146" s="14"/>
      <c r="AN146" s="14"/>
      <c r="AO146" s="14"/>
      <c r="AP146" s="14"/>
      <c r="AQ146" s="14"/>
      <c r="AR146" s="14"/>
      <c r="AS146" s="14"/>
    </row>
    <row r="147" spans="6:45">
      <c r="F147" s="469"/>
      <c r="G147" s="469"/>
      <c r="H147" s="14"/>
      <c r="I147" s="68"/>
      <c r="J147" s="68"/>
      <c r="K147" s="68"/>
      <c r="L147" s="68"/>
      <c r="M147" s="14"/>
      <c r="N147" s="68"/>
      <c r="O147" s="68"/>
      <c r="P147" s="77"/>
      <c r="Q147" s="77"/>
      <c r="R147" s="77"/>
      <c r="S147" s="14"/>
      <c r="T147" s="68"/>
      <c r="U147" s="77"/>
      <c r="V147" s="68"/>
      <c r="W147" s="77"/>
      <c r="X147" s="77"/>
      <c r="Y147" s="77"/>
      <c r="Z147" s="77"/>
      <c r="AA147" s="77"/>
      <c r="AB147" s="77"/>
      <c r="AC147" s="14"/>
      <c r="AD147" s="14"/>
      <c r="AE147" s="77"/>
      <c r="AF147" s="77"/>
      <c r="AG147" s="77"/>
      <c r="AH147" s="77"/>
      <c r="AI147" s="68"/>
      <c r="AJ147" s="68"/>
      <c r="AK147" s="68"/>
      <c r="AL147" s="68"/>
      <c r="AM147" s="14"/>
      <c r="AN147" s="14"/>
      <c r="AO147" s="14"/>
      <c r="AP147" s="14"/>
      <c r="AQ147" s="14"/>
      <c r="AR147" s="14"/>
      <c r="AS147" s="14"/>
    </row>
    <row r="148" spans="6:45">
      <c r="F148" s="469"/>
      <c r="G148" s="469"/>
      <c r="H148" s="14"/>
      <c r="I148" s="68"/>
      <c r="J148" s="68"/>
      <c r="K148" s="68"/>
      <c r="L148" s="68"/>
      <c r="M148" s="14"/>
      <c r="N148" s="68"/>
      <c r="O148" s="68"/>
      <c r="P148" s="77"/>
      <c r="Q148" s="77"/>
      <c r="R148" s="77"/>
      <c r="S148" s="14"/>
      <c r="T148" s="68"/>
      <c r="U148" s="77"/>
      <c r="V148" s="68"/>
      <c r="W148" s="77"/>
      <c r="X148" s="77"/>
      <c r="Y148" s="77"/>
      <c r="Z148" s="77"/>
      <c r="AA148" s="77"/>
      <c r="AB148" s="77"/>
      <c r="AC148" s="14"/>
      <c r="AD148" s="14"/>
      <c r="AE148" s="77"/>
      <c r="AF148" s="77"/>
      <c r="AG148" s="77"/>
      <c r="AH148" s="77"/>
      <c r="AI148" s="68"/>
      <c r="AJ148" s="68"/>
      <c r="AK148" s="68"/>
      <c r="AL148" s="68"/>
      <c r="AM148" s="14"/>
      <c r="AN148" s="14"/>
      <c r="AO148" s="14"/>
      <c r="AP148" s="14"/>
      <c r="AQ148" s="14"/>
      <c r="AR148" s="14"/>
      <c r="AS148" s="14"/>
    </row>
    <row r="149" spans="6:45">
      <c r="F149" s="469"/>
      <c r="G149" s="469"/>
      <c r="H149" s="14"/>
      <c r="I149" s="68"/>
      <c r="J149" s="68"/>
      <c r="K149" s="68"/>
      <c r="L149" s="68"/>
      <c r="M149" s="14"/>
      <c r="N149" s="68"/>
      <c r="O149" s="68"/>
      <c r="P149" s="77"/>
      <c r="Q149" s="77"/>
      <c r="R149" s="77"/>
      <c r="S149" s="14"/>
      <c r="T149" s="68"/>
      <c r="U149" s="77"/>
      <c r="V149" s="68"/>
      <c r="W149" s="77"/>
      <c r="X149" s="77"/>
      <c r="Y149" s="77"/>
      <c r="Z149" s="77"/>
      <c r="AA149" s="77"/>
      <c r="AB149" s="77"/>
      <c r="AC149" s="14"/>
      <c r="AD149" s="14"/>
      <c r="AE149" s="77"/>
      <c r="AF149" s="77"/>
      <c r="AG149" s="77"/>
      <c r="AH149" s="77"/>
      <c r="AI149" s="68"/>
      <c r="AJ149" s="68"/>
      <c r="AK149" s="68"/>
      <c r="AL149" s="68"/>
      <c r="AM149" s="14"/>
      <c r="AN149" s="14"/>
      <c r="AO149" s="14"/>
      <c r="AP149" s="14"/>
      <c r="AQ149" s="14"/>
      <c r="AR149" s="14"/>
      <c r="AS149" s="14"/>
    </row>
    <row r="150" spans="6:45">
      <c r="F150" s="469"/>
      <c r="G150" s="469"/>
      <c r="H150" s="14"/>
      <c r="I150" s="68"/>
      <c r="J150" s="68"/>
      <c r="K150" s="68"/>
      <c r="L150" s="68"/>
      <c r="M150" s="14"/>
      <c r="N150" s="68"/>
      <c r="O150" s="68"/>
      <c r="P150" s="77"/>
      <c r="Q150" s="77"/>
      <c r="R150" s="77"/>
      <c r="S150" s="14"/>
      <c r="T150" s="68"/>
      <c r="U150" s="77"/>
      <c r="V150" s="68"/>
      <c r="W150" s="77"/>
      <c r="X150" s="77"/>
      <c r="Y150" s="77"/>
      <c r="Z150" s="77"/>
      <c r="AA150" s="77"/>
      <c r="AB150" s="77"/>
      <c r="AC150" s="14"/>
      <c r="AD150" s="14"/>
      <c r="AE150" s="77"/>
      <c r="AF150" s="77"/>
      <c r="AG150" s="77"/>
      <c r="AH150" s="77"/>
      <c r="AI150" s="68"/>
      <c r="AJ150" s="68"/>
      <c r="AK150" s="68"/>
      <c r="AL150" s="68"/>
      <c r="AM150" s="14"/>
      <c r="AN150" s="14"/>
      <c r="AO150" s="14"/>
      <c r="AP150" s="14"/>
      <c r="AQ150" s="14"/>
      <c r="AR150" s="14"/>
      <c r="AS150" s="14"/>
    </row>
    <row r="151" spans="6:45">
      <c r="F151" s="469"/>
      <c r="G151" s="469"/>
      <c r="H151" s="14"/>
      <c r="I151" s="68"/>
      <c r="J151" s="68"/>
      <c r="K151" s="68"/>
      <c r="L151" s="68"/>
      <c r="M151" s="14"/>
      <c r="N151" s="68"/>
      <c r="O151" s="68"/>
      <c r="P151" s="77"/>
      <c r="Q151" s="77"/>
      <c r="R151" s="77"/>
      <c r="S151" s="14"/>
      <c r="T151" s="68"/>
      <c r="U151" s="77"/>
      <c r="V151" s="68"/>
      <c r="W151" s="77"/>
      <c r="X151" s="77"/>
      <c r="Y151" s="77"/>
      <c r="Z151" s="77"/>
      <c r="AA151" s="77"/>
      <c r="AB151" s="77"/>
      <c r="AC151" s="14"/>
      <c r="AD151" s="14"/>
      <c r="AE151" s="77"/>
      <c r="AF151" s="77"/>
      <c r="AG151" s="77"/>
      <c r="AH151" s="77"/>
      <c r="AI151" s="68"/>
      <c r="AJ151" s="68"/>
      <c r="AK151" s="68"/>
      <c r="AL151" s="68"/>
      <c r="AM151" s="14"/>
      <c r="AN151" s="14"/>
      <c r="AO151" s="14"/>
      <c r="AP151" s="14"/>
      <c r="AQ151" s="14"/>
      <c r="AR151" s="14"/>
      <c r="AS151" s="14"/>
    </row>
    <row r="152" spans="6:45">
      <c r="F152" s="469"/>
      <c r="G152" s="469"/>
      <c r="H152" s="14"/>
      <c r="I152" s="68"/>
      <c r="J152" s="68"/>
      <c r="K152" s="68"/>
      <c r="L152" s="68"/>
      <c r="M152" s="14"/>
      <c r="N152" s="68"/>
      <c r="O152" s="68"/>
      <c r="P152" s="77"/>
      <c r="Q152" s="77"/>
      <c r="R152" s="77"/>
      <c r="S152" s="14"/>
      <c r="T152" s="68"/>
      <c r="U152" s="77"/>
      <c r="V152" s="68"/>
      <c r="W152" s="77"/>
      <c r="X152" s="77"/>
      <c r="Y152" s="77"/>
      <c r="Z152" s="77"/>
      <c r="AA152" s="77"/>
      <c r="AB152" s="77"/>
      <c r="AC152" s="14"/>
      <c r="AD152" s="14"/>
      <c r="AE152" s="77"/>
      <c r="AF152" s="77"/>
      <c r="AG152" s="77"/>
      <c r="AH152" s="77"/>
      <c r="AI152" s="68"/>
      <c r="AJ152" s="68"/>
      <c r="AK152" s="68"/>
      <c r="AL152" s="68"/>
      <c r="AM152" s="14"/>
      <c r="AN152" s="14"/>
      <c r="AO152" s="14"/>
      <c r="AP152" s="14"/>
      <c r="AQ152" s="14"/>
      <c r="AR152" s="14"/>
      <c r="AS152" s="14"/>
    </row>
    <row r="153" spans="6:45">
      <c r="F153" s="469"/>
      <c r="G153" s="469"/>
      <c r="H153" s="14"/>
      <c r="I153" s="68"/>
      <c r="J153" s="68"/>
      <c r="K153" s="68"/>
      <c r="L153" s="68"/>
      <c r="M153" s="14"/>
      <c r="N153" s="68"/>
      <c r="O153" s="68"/>
      <c r="P153" s="77"/>
      <c r="Q153" s="77"/>
      <c r="R153" s="77"/>
      <c r="S153" s="14"/>
      <c r="T153" s="68"/>
      <c r="U153" s="77"/>
      <c r="V153" s="68"/>
      <c r="W153" s="77"/>
      <c r="X153" s="77"/>
      <c r="Y153" s="77"/>
      <c r="Z153" s="77"/>
      <c r="AA153" s="77"/>
      <c r="AB153" s="77"/>
      <c r="AC153" s="14"/>
      <c r="AD153" s="14"/>
      <c r="AE153" s="77"/>
      <c r="AF153" s="77"/>
      <c r="AG153" s="77"/>
      <c r="AH153" s="77"/>
      <c r="AI153" s="68"/>
      <c r="AJ153" s="68"/>
      <c r="AK153" s="68"/>
      <c r="AL153" s="68"/>
      <c r="AM153" s="14"/>
      <c r="AN153" s="14"/>
      <c r="AO153" s="14"/>
      <c r="AP153" s="14"/>
      <c r="AQ153" s="14"/>
      <c r="AR153" s="14"/>
      <c r="AS153" s="14"/>
    </row>
    <row r="154" spans="6:45">
      <c r="F154" s="469"/>
      <c r="G154" s="469"/>
      <c r="H154" s="14"/>
      <c r="I154" s="68"/>
      <c r="J154" s="68"/>
      <c r="K154" s="68"/>
      <c r="L154" s="68"/>
      <c r="M154" s="14"/>
      <c r="N154" s="68"/>
      <c r="O154" s="68"/>
      <c r="P154" s="77"/>
      <c r="Q154" s="77"/>
      <c r="R154" s="77"/>
      <c r="S154" s="14"/>
      <c r="T154" s="68"/>
      <c r="U154" s="77"/>
      <c r="V154" s="68"/>
      <c r="W154" s="77"/>
      <c r="X154" s="77"/>
      <c r="Y154" s="77"/>
      <c r="Z154" s="77"/>
      <c r="AA154" s="77"/>
      <c r="AB154" s="77"/>
      <c r="AC154" s="14"/>
      <c r="AD154" s="14"/>
      <c r="AE154" s="77"/>
      <c r="AF154" s="77"/>
      <c r="AG154" s="77"/>
      <c r="AH154" s="77"/>
      <c r="AI154" s="68"/>
      <c r="AJ154" s="68"/>
      <c r="AK154" s="68"/>
      <c r="AL154" s="68"/>
      <c r="AM154" s="14"/>
      <c r="AN154" s="14"/>
      <c r="AO154" s="14"/>
      <c r="AP154" s="14"/>
      <c r="AQ154" s="14"/>
      <c r="AR154" s="14"/>
      <c r="AS154" s="14"/>
    </row>
    <row r="155" spans="6:45">
      <c r="F155" s="469"/>
      <c r="G155" s="469"/>
      <c r="H155" s="14"/>
      <c r="I155" s="68"/>
      <c r="J155" s="68"/>
      <c r="K155" s="68"/>
      <c r="L155" s="68"/>
      <c r="M155" s="14"/>
      <c r="N155" s="68"/>
      <c r="O155" s="68"/>
      <c r="P155" s="77"/>
      <c r="Q155" s="77"/>
      <c r="R155" s="77"/>
      <c r="S155" s="14"/>
      <c r="T155" s="68"/>
      <c r="U155" s="77"/>
      <c r="V155" s="68"/>
      <c r="W155" s="77"/>
      <c r="X155" s="77"/>
      <c r="Y155" s="77"/>
      <c r="Z155" s="77"/>
      <c r="AA155" s="77"/>
      <c r="AB155" s="77"/>
      <c r="AC155" s="14"/>
      <c r="AD155" s="14"/>
      <c r="AE155" s="77"/>
      <c r="AF155" s="77"/>
      <c r="AG155" s="77"/>
      <c r="AH155" s="77"/>
      <c r="AI155" s="68"/>
      <c r="AJ155" s="68"/>
      <c r="AK155" s="68"/>
      <c r="AL155" s="68"/>
      <c r="AM155" s="14"/>
      <c r="AN155" s="14"/>
      <c r="AO155" s="14"/>
      <c r="AP155" s="14"/>
      <c r="AQ155" s="14"/>
      <c r="AR155" s="14"/>
      <c r="AS155" s="14"/>
    </row>
    <row r="156" spans="6:45">
      <c r="F156" s="469"/>
      <c r="G156" s="469"/>
      <c r="H156" s="14"/>
      <c r="I156" s="68"/>
      <c r="J156" s="68"/>
      <c r="K156" s="68"/>
      <c r="L156" s="68"/>
      <c r="M156" s="14"/>
      <c r="N156" s="68"/>
      <c r="O156" s="68"/>
      <c r="P156" s="77"/>
      <c r="Q156" s="77"/>
      <c r="R156" s="77"/>
      <c r="S156" s="14"/>
      <c r="T156" s="68"/>
      <c r="U156" s="77"/>
      <c r="V156" s="68"/>
      <c r="W156" s="77"/>
      <c r="X156" s="77"/>
      <c r="Y156" s="77"/>
      <c r="Z156" s="77"/>
      <c r="AA156" s="77"/>
      <c r="AB156" s="77"/>
      <c r="AC156" s="14"/>
      <c r="AD156" s="14"/>
      <c r="AE156" s="77"/>
      <c r="AF156" s="77"/>
      <c r="AG156" s="77"/>
      <c r="AH156" s="77"/>
      <c r="AI156" s="68"/>
      <c r="AJ156" s="68"/>
      <c r="AK156" s="68"/>
      <c r="AL156" s="68"/>
      <c r="AM156" s="14"/>
      <c r="AN156" s="14"/>
      <c r="AO156" s="14"/>
      <c r="AP156" s="14"/>
      <c r="AQ156" s="14"/>
      <c r="AR156" s="14"/>
      <c r="AS156" s="14"/>
    </row>
    <row r="157" spans="6:45">
      <c r="F157" s="469"/>
      <c r="G157" s="469"/>
      <c r="H157" s="14"/>
      <c r="I157" s="68"/>
      <c r="J157" s="68"/>
      <c r="K157" s="68"/>
      <c r="L157" s="68"/>
      <c r="M157" s="14"/>
      <c r="N157" s="68"/>
      <c r="O157" s="68"/>
      <c r="P157" s="77"/>
      <c r="Q157" s="77"/>
      <c r="R157" s="77"/>
      <c r="S157" s="14"/>
      <c r="T157" s="68"/>
      <c r="U157" s="77"/>
      <c r="V157" s="68"/>
      <c r="W157" s="77"/>
      <c r="X157" s="77"/>
      <c r="Y157" s="77"/>
      <c r="Z157" s="77"/>
      <c r="AA157" s="77"/>
      <c r="AB157" s="77"/>
      <c r="AC157" s="14"/>
      <c r="AD157" s="14"/>
      <c r="AE157" s="77"/>
      <c r="AF157" s="77"/>
      <c r="AG157" s="77"/>
      <c r="AH157" s="77"/>
      <c r="AI157" s="68"/>
      <c r="AJ157" s="68"/>
      <c r="AK157" s="68"/>
      <c r="AL157" s="68"/>
      <c r="AM157" s="14"/>
      <c r="AN157" s="14"/>
      <c r="AO157" s="14"/>
      <c r="AP157" s="14"/>
      <c r="AQ157" s="14"/>
      <c r="AR157" s="14"/>
      <c r="AS157" s="14"/>
    </row>
    <row r="158" spans="6:45">
      <c r="F158" s="469"/>
      <c r="G158" s="469"/>
      <c r="H158" s="14"/>
      <c r="I158" s="68"/>
      <c r="J158" s="68"/>
      <c r="K158" s="68"/>
      <c r="L158" s="68"/>
      <c r="M158" s="14"/>
      <c r="N158" s="68"/>
      <c r="O158" s="68"/>
      <c r="P158" s="77"/>
      <c r="Q158" s="77"/>
      <c r="R158" s="77"/>
      <c r="S158" s="14"/>
      <c r="T158" s="68"/>
      <c r="U158" s="77"/>
      <c r="V158" s="68"/>
      <c r="W158" s="77"/>
      <c r="X158" s="77"/>
      <c r="Y158" s="77"/>
      <c r="Z158" s="77"/>
      <c r="AA158" s="77"/>
      <c r="AB158" s="77"/>
      <c r="AC158" s="14"/>
      <c r="AD158" s="14"/>
      <c r="AE158" s="77"/>
      <c r="AF158" s="77"/>
      <c r="AG158" s="77"/>
      <c r="AH158" s="77"/>
      <c r="AI158" s="68"/>
      <c r="AJ158" s="68"/>
      <c r="AK158" s="68"/>
      <c r="AL158" s="68"/>
      <c r="AM158" s="14"/>
      <c r="AN158" s="14"/>
      <c r="AO158" s="14"/>
      <c r="AP158" s="14"/>
      <c r="AQ158" s="14"/>
      <c r="AR158" s="14"/>
      <c r="AS158" s="14"/>
    </row>
    <row r="159" spans="6:45">
      <c r="F159" s="469"/>
      <c r="G159" s="469"/>
      <c r="H159" s="14"/>
      <c r="I159" s="68"/>
      <c r="J159" s="68"/>
      <c r="K159" s="68"/>
      <c r="L159" s="68"/>
      <c r="M159" s="14"/>
      <c r="N159" s="68"/>
      <c r="O159" s="68"/>
      <c r="P159" s="77"/>
      <c r="Q159" s="77"/>
      <c r="R159" s="77"/>
      <c r="S159" s="14"/>
      <c r="T159" s="68"/>
      <c r="U159" s="77"/>
      <c r="V159" s="68"/>
      <c r="W159" s="77"/>
      <c r="X159" s="77"/>
      <c r="Y159" s="77"/>
      <c r="Z159" s="77"/>
      <c r="AA159" s="77"/>
      <c r="AB159" s="77"/>
      <c r="AC159" s="14"/>
      <c r="AD159" s="14"/>
      <c r="AE159" s="77"/>
      <c r="AF159" s="77"/>
      <c r="AG159" s="77"/>
      <c r="AH159" s="77"/>
      <c r="AI159" s="68"/>
      <c r="AJ159" s="68"/>
      <c r="AK159" s="68"/>
      <c r="AL159" s="68"/>
      <c r="AM159" s="14"/>
      <c r="AN159" s="14"/>
      <c r="AO159" s="14"/>
      <c r="AP159" s="14"/>
      <c r="AQ159" s="14"/>
      <c r="AR159" s="14"/>
      <c r="AS159" s="14"/>
    </row>
    <row r="160" spans="6:45">
      <c r="F160" s="469"/>
      <c r="G160" s="469"/>
      <c r="H160" s="14"/>
      <c r="I160" s="68"/>
      <c r="J160" s="68"/>
      <c r="K160" s="68"/>
      <c r="L160" s="68"/>
      <c r="M160" s="14"/>
      <c r="N160" s="68"/>
      <c r="O160" s="68"/>
      <c r="P160" s="77"/>
      <c r="Q160" s="77"/>
      <c r="R160" s="77"/>
      <c r="S160" s="14"/>
      <c r="T160" s="68"/>
      <c r="U160" s="77"/>
      <c r="V160" s="68"/>
      <c r="W160" s="77"/>
      <c r="X160" s="77"/>
      <c r="Y160" s="77"/>
      <c r="Z160" s="77"/>
      <c r="AA160" s="77"/>
      <c r="AB160" s="77"/>
      <c r="AC160" s="14"/>
      <c r="AD160" s="14"/>
      <c r="AE160" s="77"/>
      <c r="AF160" s="77"/>
      <c r="AG160" s="77"/>
      <c r="AH160" s="77"/>
      <c r="AI160" s="68"/>
      <c r="AJ160" s="68"/>
      <c r="AK160" s="68"/>
      <c r="AL160" s="68"/>
      <c r="AM160" s="14"/>
      <c r="AN160" s="14"/>
      <c r="AO160" s="14"/>
      <c r="AP160" s="14"/>
      <c r="AQ160" s="14"/>
      <c r="AR160" s="14"/>
      <c r="AS160" s="14"/>
    </row>
    <row r="161" spans="1:45">
      <c r="F161" s="469"/>
      <c r="G161" s="469"/>
      <c r="H161" s="14"/>
      <c r="I161" s="68"/>
      <c r="J161" s="68"/>
      <c r="K161" s="68"/>
      <c r="L161" s="68"/>
      <c r="M161" s="14"/>
      <c r="N161" s="68"/>
      <c r="O161" s="68"/>
      <c r="P161" s="77"/>
      <c r="Q161" s="77"/>
      <c r="R161" s="77"/>
      <c r="S161" s="14"/>
      <c r="T161" s="68"/>
      <c r="U161" s="77"/>
      <c r="V161" s="68"/>
      <c r="W161" s="77"/>
      <c r="X161" s="77"/>
      <c r="Y161" s="77"/>
      <c r="Z161" s="77"/>
      <c r="AA161" s="77"/>
      <c r="AB161" s="77"/>
      <c r="AC161" s="14"/>
      <c r="AD161" s="14"/>
      <c r="AE161" s="77"/>
      <c r="AF161" s="77"/>
      <c r="AG161" s="77"/>
      <c r="AH161" s="77"/>
      <c r="AI161" s="68"/>
      <c r="AJ161" s="68"/>
      <c r="AK161" s="68"/>
      <c r="AL161" s="68"/>
      <c r="AM161" s="14"/>
      <c r="AN161" s="14"/>
      <c r="AO161" s="14"/>
      <c r="AP161" s="14"/>
      <c r="AQ161" s="14"/>
      <c r="AR161" s="14"/>
      <c r="AS161" s="14"/>
    </row>
    <row r="162" spans="1:45">
      <c r="F162" s="469"/>
      <c r="G162" s="469"/>
      <c r="H162" s="14"/>
      <c r="I162" s="68"/>
      <c r="J162" s="68"/>
      <c r="K162" s="68"/>
      <c r="L162" s="68"/>
      <c r="M162" s="14"/>
      <c r="N162" s="68"/>
      <c r="O162" s="68"/>
      <c r="P162" s="77"/>
      <c r="Q162" s="77"/>
      <c r="R162" s="77"/>
      <c r="S162" s="14"/>
      <c r="T162" s="68"/>
      <c r="U162" s="77"/>
      <c r="V162" s="68"/>
      <c r="W162" s="77"/>
      <c r="X162" s="77"/>
      <c r="Y162" s="77"/>
      <c r="Z162" s="77"/>
      <c r="AA162" s="77"/>
      <c r="AB162" s="77"/>
      <c r="AC162" s="14"/>
      <c r="AD162" s="14"/>
      <c r="AE162" s="77"/>
      <c r="AF162" s="77"/>
      <c r="AG162" s="77"/>
      <c r="AH162" s="77"/>
      <c r="AI162" s="68"/>
      <c r="AJ162" s="68"/>
      <c r="AK162" s="68"/>
      <c r="AL162" s="68"/>
      <c r="AM162" s="14"/>
      <c r="AN162" s="14"/>
      <c r="AO162" s="14"/>
      <c r="AP162" s="14"/>
      <c r="AQ162" s="14"/>
      <c r="AR162" s="14"/>
      <c r="AS162" s="14"/>
    </row>
    <row r="163" spans="1:45">
      <c r="F163" s="469"/>
      <c r="G163" s="469"/>
      <c r="H163" s="14"/>
      <c r="I163" s="68"/>
      <c r="J163" s="68"/>
      <c r="K163" s="68"/>
      <c r="L163" s="68"/>
      <c r="M163" s="14"/>
      <c r="N163" s="68"/>
      <c r="O163" s="68"/>
      <c r="P163" s="77"/>
      <c r="Q163" s="77"/>
      <c r="R163" s="77"/>
      <c r="S163" s="14"/>
      <c r="T163" s="68"/>
      <c r="U163" s="77"/>
      <c r="V163" s="68"/>
      <c r="W163" s="77"/>
      <c r="X163" s="77"/>
      <c r="Y163" s="77"/>
      <c r="Z163" s="77"/>
      <c r="AA163" s="77"/>
      <c r="AB163" s="77"/>
      <c r="AC163" s="14"/>
      <c r="AD163" s="14"/>
      <c r="AE163" s="77"/>
      <c r="AF163" s="77"/>
      <c r="AG163" s="77"/>
      <c r="AH163" s="77"/>
      <c r="AI163" s="68"/>
      <c r="AJ163" s="68"/>
      <c r="AK163" s="68"/>
      <c r="AL163" s="68"/>
      <c r="AM163" s="14"/>
      <c r="AN163" s="14"/>
      <c r="AO163" s="14"/>
      <c r="AP163" s="14"/>
      <c r="AQ163" s="14"/>
      <c r="AR163" s="14"/>
      <c r="AS163" s="14"/>
    </row>
    <row r="164" spans="1:45">
      <c r="F164" s="469"/>
      <c r="G164" s="469"/>
      <c r="H164" s="14"/>
      <c r="I164" s="68"/>
      <c r="J164" s="68"/>
      <c r="K164" s="68"/>
      <c r="L164" s="68"/>
      <c r="M164" s="14"/>
      <c r="N164" s="68"/>
      <c r="O164" s="68"/>
      <c r="P164" s="77"/>
      <c r="Q164" s="77"/>
      <c r="R164" s="77"/>
      <c r="S164" s="14"/>
      <c r="T164" s="68"/>
      <c r="U164" s="77"/>
      <c r="V164" s="68"/>
      <c r="W164" s="77"/>
      <c r="X164" s="77"/>
      <c r="Y164" s="77"/>
      <c r="Z164" s="77"/>
      <c r="AA164" s="77"/>
      <c r="AB164" s="77"/>
      <c r="AC164" s="14"/>
      <c r="AD164" s="14"/>
      <c r="AE164" s="77"/>
      <c r="AF164" s="77"/>
      <c r="AG164" s="77"/>
      <c r="AH164" s="77"/>
      <c r="AI164" s="68"/>
      <c r="AJ164" s="68"/>
      <c r="AK164" s="68"/>
      <c r="AL164" s="68"/>
      <c r="AM164" s="14"/>
      <c r="AN164" s="14"/>
      <c r="AO164" s="14"/>
      <c r="AP164" s="14"/>
      <c r="AQ164" s="14"/>
      <c r="AR164" s="14"/>
      <c r="AS164" s="14"/>
    </row>
    <row r="165" spans="1:45">
      <c r="F165" s="469"/>
      <c r="G165" s="469"/>
      <c r="H165" s="14"/>
      <c r="I165" s="68"/>
      <c r="J165" s="68"/>
      <c r="K165" s="68"/>
      <c r="L165" s="68"/>
      <c r="M165" s="14"/>
      <c r="N165" s="68"/>
      <c r="O165" s="68"/>
      <c r="P165" s="77"/>
      <c r="Q165" s="77"/>
      <c r="R165" s="77"/>
      <c r="S165" s="14"/>
      <c r="T165" s="68"/>
      <c r="U165" s="77"/>
      <c r="V165" s="68"/>
      <c r="W165" s="77"/>
      <c r="X165" s="77"/>
      <c r="Y165" s="77"/>
      <c r="Z165" s="77"/>
      <c r="AA165" s="77"/>
      <c r="AB165" s="77"/>
      <c r="AC165" s="14"/>
      <c r="AD165" s="14"/>
      <c r="AE165" s="77"/>
      <c r="AF165" s="77"/>
      <c r="AG165" s="77"/>
      <c r="AH165" s="77"/>
      <c r="AI165" s="68"/>
      <c r="AJ165" s="68"/>
      <c r="AK165" s="68"/>
      <c r="AL165" s="68"/>
      <c r="AM165" s="14"/>
      <c r="AN165" s="14"/>
      <c r="AO165" s="14"/>
      <c r="AP165" s="14"/>
      <c r="AQ165" s="14"/>
      <c r="AR165" s="14"/>
      <c r="AS165" s="14"/>
    </row>
    <row r="166" spans="1:45">
      <c r="F166" s="469"/>
      <c r="G166" s="469"/>
      <c r="H166" s="14"/>
      <c r="I166" s="68"/>
      <c r="J166" s="68"/>
      <c r="K166" s="68"/>
      <c r="L166" s="68"/>
      <c r="M166" s="14"/>
      <c r="N166" s="68"/>
      <c r="O166" s="68"/>
      <c r="P166" s="77"/>
      <c r="Q166" s="77"/>
      <c r="R166" s="77"/>
      <c r="S166" s="14"/>
      <c r="T166" s="68"/>
      <c r="U166" s="77"/>
      <c r="V166" s="68"/>
      <c r="W166" s="77"/>
      <c r="X166" s="77"/>
      <c r="Y166" s="77"/>
      <c r="Z166" s="77"/>
      <c r="AA166" s="77"/>
      <c r="AB166" s="77"/>
      <c r="AC166" s="14"/>
      <c r="AD166" s="14"/>
      <c r="AE166" s="77"/>
      <c r="AF166" s="77"/>
      <c r="AG166" s="77"/>
      <c r="AH166" s="77"/>
      <c r="AI166" s="68"/>
      <c r="AJ166" s="68"/>
      <c r="AK166" s="68"/>
      <c r="AL166" s="68"/>
      <c r="AM166" s="14"/>
      <c r="AN166" s="14"/>
      <c r="AO166" s="14"/>
      <c r="AP166" s="14"/>
      <c r="AQ166" s="14"/>
      <c r="AR166" s="14"/>
      <c r="AS166" s="14"/>
    </row>
    <row r="167" spans="1:45">
      <c r="F167" s="469"/>
      <c r="G167" s="469"/>
      <c r="H167" s="14"/>
      <c r="I167" s="68"/>
      <c r="J167" s="68"/>
      <c r="K167" s="68"/>
      <c r="L167" s="68"/>
      <c r="M167" s="14"/>
      <c r="N167" s="68"/>
      <c r="O167" s="68"/>
      <c r="P167" s="77"/>
      <c r="Q167" s="77"/>
      <c r="R167" s="77"/>
      <c r="S167" s="14"/>
      <c r="T167" s="68"/>
      <c r="U167" s="77"/>
      <c r="V167" s="68"/>
      <c r="W167" s="77"/>
      <c r="X167" s="77"/>
      <c r="Y167" s="77"/>
      <c r="Z167" s="77"/>
      <c r="AA167" s="77"/>
      <c r="AB167" s="77"/>
      <c r="AC167" s="14"/>
      <c r="AD167" s="14"/>
      <c r="AE167" s="77"/>
      <c r="AF167" s="77"/>
      <c r="AG167" s="77"/>
      <c r="AH167" s="77"/>
      <c r="AI167" s="68"/>
      <c r="AJ167" s="68"/>
      <c r="AK167" s="68"/>
      <c r="AL167" s="68"/>
      <c r="AM167" s="14"/>
      <c r="AN167" s="14"/>
      <c r="AO167" s="14"/>
      <c r="AP167" s="14"/>
      <c r="AQ167" s="14"/>
      <c r="AR167" s="14"/>
      <c r="AS167" s="14"/>
    </row>
    <row r="168" spans="1:45">
      <c r="F168" s="469"/>
      <c r="G168" s="469"/>
      <c r="H168" s="14"/>
      <c r="I168" s="68"/>
      <c r="J168" s="68"/>
      <c r="K168" s="68"/>
      <c r="L168" s="68"/>
      <c r="M168" s="14"/>
      <c r="N168" s="68"/>
      <c r="O168" s="68"/>
      <c r="P168" s="77"/>
      <c r="Q168" s="77"/>
      <c r="R168" s="77"/>
      <c r="S168" s="14"/>
      <c r="T168" s="68"/>
      <c r="U168" s="77"/>
      <c r="V168" s="68"/>
      <c r="W168" s="77"/>
      <c r="X168" s="77"/>
      <c r="Y168" s="77"/>
      <c r="Z168" s="77"/>
      <c r="AA168" s="77"/>
      <c r="AB168" s="77"/>
      <c r="AC168" s="14"/>
      <c r="AD168" s="14"/>
      <c r="AE168" s="77"/>
      <c r="AF168" s="77"/>
      <c r="AG168" s="77"/>
      <c r="AH168" s="77"/>
      <c r="AI168" s="68"/>
      <c r="AJ168" s="68"/>
      <c r="AK168" s="68"/>
      <c r="AL168" s="68"/>
      <c r="AM168" s="14"/>
      <c r="AN168" s="14"/>
      <c r="AO168" s="14"/>
      <c r="AP168" s="14"/>
      <c r="AQ168" s="14"/>
      <c r="AR168" s="14"/>
      <c r="AS168" s="14"/>
    </row>
    <row r="169" spans="1:45">
      <c r="F169" s="469"/>
      <c r="G169" s="469"/>
      <c r="H169" s="14"/>
      <c r="I169" s="68"/>
      <c r="J169" s="68"/>
      <c r="K169" s="68"/>
      <c r="L169" s="68"/>
      <c r="M169" s="14"/>
      <c r="N169" s="68"/>
      <c r="O169" s="68"/>
      <c r="P169" s="77"/>
      <c r="Q169" s="77"/>
      <c r="R169" s="77"/>
      <c r="S169" s="14"/>
      <c r="T169" s="68"/>
      <c r="U169" s="77"/>
      <c r="V169" s="68"/>
      <c r="W169" s="77"/>
      <c r="X169" s="77"/>
      <c r="Y169" s="77"/>
      <c r="Z169" s="77"/>
      <c r="AA169" s="77"/>
      <c r="AB169" s="77"/>
      <c r="AC169" s="14"/>
      <c r="AD169" s="14"/>
      <c r="AE169" s="77"/>
      <c r="AF169" s="77"/>
      <c r="AG169" s="77"/>
      <c r="AH169" s="77"/>
      <c r="AI169" s="68"/>
      <c r="AJ169" s="68"/>
      <c r="AK169" s="68"/>
      <c r="AL169" s="68"/>
      <c r="AM169" s="14"/>
      <c r="AN169" s="14"/>
      <c r="AO169" s="14"/>
      <c r="AP169" s="14"/>
      <c r="AQ169" s="14"/>
      <c r="AR169" s="14"/>
      <c r="AS169" s="14"/>
    </row>
    <row r="170" spans="1:45">
      <c r="F170" s="469"/>
      <c r="G170" s="469"/>
      <c r="H170" s="14"/>
      <c r="I170" s="68"/>
      <c r="J170" s="68"/>
      <c r="K170" s="68"/>
      <c r="L170" s="68"/>
      <c r="M170" s="14"/>
      <c r="N170" s="68"/>
      <c r="O170" s="68"/>
      <c r="P170" s="77"/>
      <c r="Q170" s="77"/>
      <c r="R170" s="77"/>
      <c r="S170" s="14"/>
      <c r="T170" s="68"/>
      <c r="U170" s="77"/>
      <c r="V170" s="68"/>
      <c r="W170" s="77"/>
      <c r="X170" s="77"/>
      <c r="Y170" s="77"/>
      <c r="Z170" s="77"/>
      <c r="AA170" s="77"/>
      <c r="AB170" s="77"/>
      <c r="AC170" s="14"/>
      <c r="AD170" s="14"/>
      <c r="AE170" s="77"/>
      <c r="AF170" s="77"/>
      <c r="AG170" s="77"/>
      <c r="AH170" s="77"/>
      <c r="AI170" s="68"/>
      <c r="AJ170" s="68"/>
      <c r="AK170" s="68"/>
      <c r="AL170" s="68"/>
      <c r="AM170" s="14"/>
      <c r="AN170" s="14"/>
      <c r="AO170" s="14"/>
      <c r="AP170" s="14"/>
      <c r="AQ170" s="14"/>
      <c r="AR170" s="14"/>
      <c r="AS170" s="14"/>
    </row>
    <row r="171" spans="1:45">
      <c r="F171" s="469"/>
      <c r="G171" s="469"/>
      <c r="H171" s="14"/>
      <c r="I171" s="68"/>
      <c r="J171" s="68"/>
      <c r="K171" s="68"/>
      <c r="L171" s="68"/>
      <c r="M171" s="14"/>
      <c r="N171" s="68"/>
      <c r="O171" s="68"/>
      <c r="P171" s="77"/>
      <c r="Q171" s="77"/>
      <c r="R171" s="77"/>
      <c r="S171" s="14"/>
      <c r="T171" s="68"/>
      <c r="U171" s="77"/>
      <c r="V171" s="68"/>
      <c r="W171" s="77"/>
      <c r="X171" s="77"/>
      <c r="Y171" s="77"/>
      <c r="Z171" s="77"/>
      <c r="AA171" s="77"/>
      <c r="AB171" s="77"/>
      <c r="AC171" s="14"/>
      <c r="AD171" s="14"/>
      <c r="AE171" s="77"/>
      <c r="AF171" s="77"/>
      <c r="AG171" s="77"/>
      <c r="AH171" s="77"/>
      <c r="AI171" s="68"/>
      <c r="AJ171" s="68"/>
      <c r="AK171" s="68"/>
      <c r="AL171" s="68"/>
      <c r="AM171" s="14"/>
      <c r="AN171" s="14"/>
      <c r="AO171" s="14"/>
      <c r="AP171" s="14"/>
      <c r="AQ171" s="14"/>
      <c r="AR171" s="14"/>
      <c r="AS171" s="14"/>
    </row>
    <row r="172" spans="1:45">
      <c r="F172" s="469"/>
      <c r="G172" s="469"/>
      <c r="H172" s="14"/>
      <c r="I172" s="68"/>
      <c r="J172" s="68"/>
      <c r="K172" s="68"/>
      <c r="L172" s="68"/>
      <c r="M172" s="14"/>
      <c r="N172" s="68"/>
      <c r="O172" s="68"/>
      <c r="P172" s="77"/>
      <c r="Q172" s="77"/>
      <c r="R172" s="77"/>
      <c r="S172" s="14"/>
      <c r="T172" s="68"/>
      <c r="U172" s="77"/>
      <c r="V172" s="68"/>
      <c r="W172" s="77"/>
      <c r="X172" s="77"/>
      <c r="Y172" s="77"/>
      <c r="Z172" s="77"/>
      <c r="AA172" s="77"/>
      <c r="AB172" s="77"/>
      <c r="AC172" s="14"/>
      <c r="AD172" s="14"/>
      <c r="AE172" s="77"/>
      <c r="AF172" s="77"/>
      <c r="AG172" s="77"/>
      <c r="AH172" s="77"/>
      <c r="AI172" s="68"/>
      <c r="AJ172" s="68"/>
      <c r="AK172" s="68"/>
      <c r="AL172" s="68"/>
      <c r="AM172" s="14"/>
      <c r="AN172" s="14"/>
      <c r="AO172" s="14"/>
      <c r="AP172" s="14"/>
      <c r="AQ172" s="14"/>
      <c r="AR172" s="14"/>
      <c r="AS172" s="14"/>
    </row>
    <row r="173" spans="1:45">
      <c r="A173" s="30"/>
      <c r="B173" s="341"/>
      <c r="C173" s="341"/>
      <c r="D173" s="30"/>
      <c r="E173" s="30"/>
      <c r="F173" s="470"/>
      <c r="G173" s="470"/>
      <c r="H173" s="30"/>
      <c r="I173" s="71"/>
      <c r="J173" s="71"/>
      <c r="K173" s="71"/>
      <c r="L173" s="71"/>
      <c r="M173" s="30"/>
      <c r="N173" s="68"/>
      <c r="O173" s="68"/>
      <c r="P173" s="77"/>
      <c r="Q173" s="77"/>
      <c r="R173" s="77"/>
      <c r="S173" s="30"/>
      <c r="T173" s="68"/>
      <c r="U173" s="77"/>
      <c r="V173" s="68"/>
      <c r="W173" s="77"/>
      <c r="X173" s="77"/>
      <c r="Y173" s="77"/>
      <c r="Z173" s="77"/>
      <c r="AA173" s="77"/>
      <c r="AB173" s="77"/>
      <c r="AC173" s="14"/>
      <c r="AD173" s="14"/>
      <c r="AE173" s="77"/>
      <c r="AF173" s="77"/>
      <c r="AG173" s="77"/>
      <c r="AH173" s="77"/>
      <c r="AI173" s="68"/>
      <c r="AJ173" s="68"/>
      <c r="AK173" s="68"/>
      <c r="AL173" s="68"/>
      <c r="AM173" s="14"/>
      <c r="AN173" s="14"/>
      <c r="AO173" s="14"/>
      <c r="AP173" s="14"/>
      <c r="AQ173" s="14"/>
      <c r="AR173" s="14"/>
      <c r="AS173" s="14"/>
    </row>
    <row r="174" spans="1:45">
      <c r="A174" s="34"/>
      <c r="B174" s="342"/>
      <c r="C174" s="342"/>
      <c r="D174" s="34"/>
      <c r="E174" s="34"/>
      <c r="F174" s="455"/>
      <c r="G174" s="455"/>
      <c r="H174" s="34"/>
      <c r="I174" s="72"/>
      <c r="J174" s="72"/>
      <c r="K174" s="72"/>
      <c r="L174" s="72"/>
      <c r="M174" s="34"/>
      <c r="N174" s="71"/>
      <c r="O174" s="71"/>
      <c r="P174" s="78"/>
      <c r="Q174" s="78"/>
      <c r="R174" s="78"/>
      <c r="S174" s="34"/>
      <c r="T174" s="71"/>
      <c r="U174" s="78"/>
      <c r="V174" s="71"/>
      <c r="W174" s="78"/>
      <c r="X174" s="78"/>
      <c r="Y174" s="78"/>
      <c r="Z174" s="78"/>
      <c r="AA174" s="78"/>
      <c r="AB174" s="78"/>
      <c r="AC174" s="30"/>
      <c r="AD174" s="30"/>
      <c r="AE174" s="78"/>
    </row>
    <row r="175" spans="1:45">
      <c r="A175" s="34"/>
      <c r="B175" s="342"/>
      <c r="C175" s="342"/>
      <c r="D175" s="34"/>
      <c r="E175" s="34"/>
      <c r="F175" s="455"/>
      <c r="G175" s="455"/>
      <c r="H175" s="34"/>
      <c r="I175" s="72"/>
      <c r="J175" s="72"/>
      <c r="K175" s="72"/>
      <c r="L175" s="72"/>
      <c r="M175" s="34"/>
      <c r="N175" s="72"/>
      <c r="O175" s="72"/>
      <c r="P175" s="79"/>
      <c r="Q175" s="79"/>
      <c r="R175" s="79"/>
      <c r="S175" s="34"/>
      <c r="T175" s="72"/>
      <c r="U175" s="79"/>
      <c r="V175" s="72"/>
      <c r="W175" s="79"/>
      <c r="X175" s="79"/>
      <c r="Y175" s="79"/>
      <c r="Z175" s="79"/>
      <c r="AA175" s="79"/>
      <c r="AB175" s="79"/>
      <c r="AC175" s="34"/>
      <c r="AD175" s="34"/>
      <c r="AE175" s="79"/>
    </row>
    <row r="176" spans="1:45">
      <c r="A176" s="34"/>
      <c r="B176" s="342"/>
      <c r="C176" s="342"/>
      <c r="D176" s="34"/>
      <c r="E176" s="34"/>
      <c r="F176" s="455"/>
      <c r="G176" s="455"/>
      <c r="H176" s="34"/>
      <c r="I176" s="72"/>
      <c r="J176" s="72"/>
      <c r="K176" s="72"/>
      <c r="L176" s="72"/>
      <c r="M176" s="34"/>
      <c r="N176" s="72"/>
      <c r="O176" s="72"/>
      <c r="P176" s="79"/>
      <c r="Q176" s="79"/>
      <c r="R176" s="79"/>
      <c r="S176" s="34"/>
      <c r="T176" s="72"/>
      <c r="U176" s="79"/>
      <c r="V176" s="72"/>
      <c r="W176" s="79"/>
      <c r="X176" s="79"/>
      <c r="Y176" s="79"/>
      <c r="Z176" s="79"/>
      <c r="AA176" s="79"/>
      <c r="AB176" s="79"/>
      <c r="AC176" s="34"/>
      <c r="AD176" s="34"/>
      <c r="AE176" s="79"/>
    </row>
    <row r="177" spans="1:31">
      <c r="A177" s="34"/>
      <c r="B177" s="342"/>
      <c r="C177" s="342"/>
      <c r="D177" s="34"/>
      <c r="E177" s="34"/>
      <c r="F177" s="455"/>
      <c r="G177" s="455"/>
      <c r="H177" s="34"/>
      <c r="I177" s="72"/>
      <c r="J177" s="72"/>
      <c r="K177" s="72"/>
      <c r="L177" s="72"/>
      <c r="M177" s="34"/>
      <c r="N177" s="72"/>
      <c r="O177" s="72"/>
      <c r="P177" s="79"/>
      <c r="Q177" s="79"/>
      <c r="R177" s="79"/>
      <c r="S177" s="34"/>
      <c r="T177" s="72"/>
      <c r="U177" s="79"/>
      <c r="V177" s="72"/>
      <c r="W177" s="79"/>
      <c r="X177" s="79"/>
      <c r="Y177" s="79"/>
      <c r="Z177" s="79"/>
      <c r="AA177" s="79"/>
      <c r="AB177" s="79"/>
      <c r="AC177" s="34"/>
      <c r="AD177" s="34"/>
      <c r="AE177" s="79"/>
    </row>
    <row r="178" spans="1:31">
      <c r="A178" s="34"/>
      <c r="B178" s="342"/>
      <c r="C178" s="342"/>
      <c r="D178" s="34"/>
      <c r="E178" s="34"/>
      <c r="F178" s="455"/>
      <c r="G178" s="455"/>
      <c r="H178" s="34"/>
      <c r="I178" s="72"/>
      <c r="J178" s="72"/>
      <c r="K178" s="72"/>
      <c r="L178" s="72"/>
      <c r="M178" s="34"/>
      <c r="N178" s="72"/>
      <c r="O178" s="72"/>
      <c r="P178" s="79"/>
      <c r="Q178" s="79"/>
      <c r="R178" s="79"/>
      <c r="S178" s="34"/>
      <c r="T178" s="72"/>
      <c r="U178" s="79"/>
      <c r="V178" s="72"/>
      <c r="W178" s="79"/>
      <c r="X178" s="79"/>
      <c r="Y178" s="79"/>
      <c r="Z178" s="79"/>
      <c r="AA178" s="79"/>
      <c r="AB178" s="79"/>
      <c r="AC178" s="34"/>
      <c r="AD178" s="34"/>
      <c r="AE178" s="79"/>
    </row>
    <row r="179" spans="1:31">
      <c r="A179" s="34"/>
      <c r="B179" s="342"/>
      <c r="C179" s="342"/>
      <c r="D179" s="34"/>
      <c r="E179" s="34"/>
      <c r="F179" s="455"/>
      <c r="G179" s="455"/>
      <c r="H179" s="34"/>
      <c r="I179" s="72"/>
      <c r="J179" s="72"/>
      <c r="K179" s="72"/>
      <c r="L179" s="72"/>
      <c r="M179" s="34"/>
      <c r="N179" s="72"/>
      <c r="O179" s="72"/>
      <c r="P179" s="79"/>
      <c r="Q179" s="79"/>
      <c r="R179" s="79"/>
      <c r="S179" s="34"/>
      <c r="T179" s="72"/>
      <c r="U179" s="79"/>
      <c r="V179" s="72"/>
      <c r="W179" s="79"/>
      <c r="X179" s="79"/>
      <c r="Y179" s="79"/>
      <c r="Z179" s="79"/>
      <c r="AA179" s="79"/>
      <c r="AB179" s="79"/>
      <c r="AC179" s="34"/>
      <c r="AD179" s="34"/>
      <c r="AE179" s="79"/>
    </row>
    <row r="180" spans="1:31">
      <c r="A180" s="34"/>
      <c r="B180" s="342"/>
      <c r="C180" s="342"/>
      <c r="D180" s="34"/>
      <c r="E180" s="34"/>
      <c r="F180" s="455"/>
      <c r="G180" s="455"/>
      <c r="H180" s="34"/>
      <c r="I180" s="72"/>
      <c r="J180" s="72"/>
      <c r="K180" s="72"/>
      <c r="L180" s="72"/>
      <c r="M180" s="34"/>
      <c r="N180" s="72"/>
      <c r="O180" s="72"/>
      <c r="P180" s="79"/>
      <c r="Q180" s="79"/>
      <c r="R180" s="79"/>
      <c r="S180" s="34"/>
      <c r="T180" s="72"/>
      <c r="U180" s="79"/>
      <c r="V180" s="72"/>
      <c r="W180" s="79"/>
      <c r="X180" s="79"/>
      <c r="Y180" s="79"/>
      <c r="Z180" s="79"/>
      <c r="AA180" s="79"/>
      <c r="AB180" s="79"/>
      <c r="AC180" s="34"/>
      <c r="AD180" s="34"/>
      <c r="AE180" s="79"/>
    </row>
    <row r="181" spans="1:31">
      <c r="A181" s="34"/>
      <c r="B181" s="342"/>
      <c r="C181" s="342"/>
      <c r="D181" s="34"/>
      <c r="E181" s="34"/>
      <c r="F181" s="455"/>
      <c r="G181" s="455"/>
      <c r="H181" s="34"/>
      <c r="I181" s="72"/>
      <c r="J181" s="72"/>
      <c r="K181" s="72"/>
      <c r="L181" s="72"/>
      <c r="M181" s="34"/>
      <c r="N181" s="72"/>
      <c r="O181" s="72"/>
      <c r="P181" s="79"/>
      <c r="Q181" s="79"/>
      <c r="R181" s="79"/>
      <c r="S181" s="34"/>
      <c r="T181" s="72"/>
      <c r="U181" s="79"/>
      <c r="V181" s="72"/>
      <c r="W181" s="79"/>
      <c r="X181" s="79"/>
      <c r="Y181" s="79"/>
      <c r="Z181" s="79"/>
      <c r="AA181" s="79"/>
      <c r="AB181" s="79"/>
      <c r="AC181" s="34"/>
      <c r="AD181" s="34"/>
      <c r="AE181" s="79"/>
    </row>
    <row r="182" spans="1:31">
      <c r="A182" s="34"/>
      <c r="B182" s="342"/>
      <c r="C182" s="342"/>
      <c r="D182" s="34"/>
      <c r="E182" s="34"/>
      <c r="F182" s="455"/>
      <c r="G182" s="455"/>
      <c r="H182" s="34"/>
      <c r="I182" s="72"/>
      <c r="J182" s="72"/>
      <c r="K182" s="72"/>
      <c r="L182" s="72"/>
      <c r="M182" s="34"/>
      <c r="N182" s="72"/>
      <c r="O182" s="72"/>
      <c r="P182" s="79"/>
      <c r="Q182" s="79"/>
      <c r="R182" s="79"/>
      <c r="S182" s="34"/>
      <c r="T182" s="72"/>
      <c r="U182" s="79"/>
      <c r="V182" s="72"/>
      <c r="W182" s="79"/>
      <c r="X182" s="79"/>
      <c r="Y182" s="79"/>
      <c r="Z182" s="79"/>
      <c r="AA182" s="79"/>
      <c r="AB182" s="79"/>
      <c r="AC182" s="34"/>
      <c r="AD182" s="34"/>
      <c r="AE182" s="79"/>
    </row>
    <row r="183" spans="1:31">
      <c r="A183" s="34"/>
      <c r="B183" s="342"/>
      <c r="C183" s="342"/>
      <c r="D183" s="34"/>
      <c r="E183" s="34"/>
      <c r="F183" s="455"/>
      <c r="G183" s="455"/>
      <c r="H183" s="34"/>
      <c r="I183" s="72"/>
      <c r="J183" s="72"/>
      <c r="K183" s="72"/>
      <c r="L183" s="72"/>
      <c r="M183" s="34"/>
      <c r="N183" s="72"/>
      <c r="O183" s="72"/>
      <c r="P183" s="79"/>
      <c r="Q183" s="79"/>
      <c r="R183" s="79"/>
      <c r="S183" s="34"/>
      <c r="T183" s="72"/>
      <c r="U183" s="79"/>
      <c r="V183" s="72"/>
      <c r="W183" s="79"/>
      <c r="X183" s="79"/>
      <c r="Y183" s="79"/>
      <c r="Z183" s="79"/>
      <c r="AA183" s="79"/>
      <c r="AB183" s="79"/>
      <c r="AC183" s="34"/>
      <c r="AD183" s="34"/>
      <c r="AE183" s="79"/>
    </row>
    <row r="184" spans="1:31">
      <c r="A184" s="34"/>
      <c r="B184" s="342"/>
      <c r="C184" s="342"/>
      <c r="D184" s="34"/>
      <c r="E184" s="34"/>
      <c r="F184" s="455"/>
      <c r="G184" s="455"/>
      <c r="H184" s="34"/>
      <c r="I184" s="72"/>
      <c r="J184" s="72"/>
      <c r="K184" s="72"/>
      <c r="L184" s="72"/>
      <c r="M184" s="34"/>
      <c r="N184" s="72"/>
      <c r="O184" s="72"/>
      <c r="P184" s="79"/>
      <c r="Q184" s="79"/>
      <c r="R184" s="79"/>
      <c r="S184" s="34"/>
      <c r="T184" s="72"/>
      <c r="U184" s="79"/>
      <c r="V184" s="72"/>
      <c r="W184" s="79"/>
      <c r="X184" s="79"/>
      <c r="Y184" s="79"/>
      <c r="Z184" s="79"/>
      <c r="AA184" s="79"/>
      <c r="AB184" s="79"/>
      <c r="AC184" s="34"/>
      <c r="AD184" s="34"/>
      <c r="AE184" s="79"/>
    </row>
    <row r="185" spans="1:31">
      <c r="A185" s="34"/>
      <c r="B185" s="342"/>
      <c r="C185" s="342"/>
      <c r="D185" s="34"/>
      <c r="E185" s="34"/>
      <c r="F185" s="455"/>
      <c r="G185" s="455"/>
      <c r="H185" s="34"/>
      <c r="I185" s="72"/>
      <c r="J185" s="72"/>
      <c r="K185" s="72"/>
      <c r="L185" s="72"/>
      <c r="M185" s="34"/>
      <c r="N185" s="72"/>
      <c r="O185" s="72"/>
      <c r="P185" s="79"/>
      <c r="Q185" s="79"/>
      <c r="R185" s="79"/>
      <c r="S185" s="34"/>
      <c r="T185" s="72"/>
      <c r="U185" s="79"/>
      <c r="V185" s="72"/>
      <c r="W185" s="79"/>
      <c r="X185" s="79"/>
      <c r="Y185" s="79"/>
      <c r="Z185" s="79"/>
      <c r="AA185" s="79"/>
      <c r="AB185" s="79"/>
      <c r="AC185" s="34"/>
      <c r="AD185" s="34"/>
      <c r="AE185" s="79"/>
    </row>
    <row r="186" spans="1:31">
      <c r="A186" s="34"/>
      <c r="B186" s="342"/>
      <c r="C186" s="342"/>
      <c r="D186" s="34"/>
      <c r="E186" s="34"/>
      <c r="F186" s="455"/>
      <c r="G186" s="455"/>
      <c r="H186" s="34"/>
      <c r="I186" s="72"/>
      <c r="J186" s="72"/>
      <c r="K186" s="72"/>
      <c r="L186" s="72"/>
      <c r="M186" s="34"/>
      <c r="N186" s="72"/>
      <c r="O186" s="72"/>
      <c r="P186" s="79"/>
      <c r="Q186" s="79"/>
      <c r="R186" s="79"/>
      <c r="S186" s="34"/>
      <c r="T186" s="72"/>
      <c r="U186" s="79"/>
      <c r="V186" s="72"/>
      <c r="W186" s="79"/>
      <c r="X186" s="79"/>
      <c r="Y186" s="79"/>
      <c r="Z186" s="79"/>
      <c r="AA186" s="79"/>
      <c r="AB186" s="79"/>
      <c r="AC186" s="34"/>
      <c r="AD186" s="34"/>
      <c r="AE186" s="79"/>
    </row>
    <row r="187" spans="1:31">
      <c r="A187" s="34"/>
      <c r="B187" s="342"/>
      <c r="C187" s="342"/>
      <c r="D187" s="34"/>
      <c r="E187" s="34"/>
      <c r="F187" s="455"/>
      <c r="G187" s="455"/>
      <c r="H187" s="34"/>
      <c r="I187" s="72"/>
      <c r="J187" s="72"/>
      <c r="K187" s="72"/>
      <c r="L187" s="72"/>
      <c r="M187" s="34"/>
      <c r="N187" s="72"/>
      <c r="O187" s="72"/>
      <c r="P187" s="79"/>
      <c r="Q187" s="79"/>
      <c r="R187" s="79"/>
      <c r="S187" s="34"/>
      <c r="T187" s="72"/>
      <c r="U187" s="79"/>
      <c r="V187" s="72"/>
      <c r="W187" s="79"/>
      <c r="X187" s="79"/>
      <c r="Y187" s="79"/>
      <c r="Z187" s="79"/>
      <c r="AA187" s="79"/>
      <c r="AB187" s="79"/>
      <c r="AC187" s="34"/>
      <c r="AD187" s="34"/>
      <c r="AE187" s="79"/>
    </row>
    <row r="188" spans="1:31">
      <c r="A188" s="34"/>
      <c r="B188" s="342"/>
      <c r="C188" s="342"/>
      <c r="D188" s="34"/>
      <c r="E188" s="34"/>
      <c r="F188" s="455"/>
      <c r="G188" s="455"/>
      <c r="H188" s="34"/>
      <c r="I188" s="72"/>
      <c r="J188" s="72"/>
      <c r="K188" s="72"/>
      <c r="L188" s="72"/>
      <c r="M188" s="34"/>
      <c r="N188" s="72"/>
      <c r="O188" s="72"/>
      <c r="P188" s="79"/>
      <c r="Q188" s="79"/>
      <c r="R188" s="79"/>
      <c r="S188" s="34"/>
      <c r="T188" s="72"/>
      <c r="U188" s="79"/>
      <c r="V188" s="72"/>
      <c r="W188" s="79"/>
      <c r="X188" s="79"/>
      <c r="Y188" s="79"/>
      <c r="Z188" s="79"/>
      <c r="AA188" s="79"/>
      <c r="AB188" s="79"/>
      <c r="AC188" s="34"/>
      <c r="AD188" s="34"/>
      <c r="AE188" s="79"/>
    </row>
    <row r="189" spans="1:31">
      <c r="A189" s="34"/>
      <c r="B189" s="342"/>
      <c r="C189" s="342"/>
      <c r="D189" s="34"/>
      <c r="E189" s="34"/>
      <c r="F189" s="455"/>
      <c r="G189" s="455"/>
      <c r="H189" s="34"/>
      <c r="I189" s="72"/>
      <c r="J189" s="72"/>
      <c r="K189" s="72"/>
      <c r="L189" s="72"/>
      <c r="M189" s="34"/>
      <c r="N189" s="72"/>
      <c r="O189" s="72"/>
      <c r="P189" s="79"/>
      <c r="Q189" s="79"/>
      <c r="R189" s="79"/>
      <c r="S189" s="34"/>
      <c r="T189" s="72"/>
      <c r="U189" s="79"/>
      <c r="V189" s="72"/>
      <c r="W189" s="79"/>
      <c r="X189" s="79"/>
      <c r="Y189" s="79"/>
      <c r="Z189" s="79"/>
      <c r="AA189" s="79"/>
      <c r="AB189" s="79"/>
      <c r="AC189" s="34"/>
      <c r="AD189" s="34"/>
      <c r="AE189" s="79"/>
    </row>
    <row r="190" spans="1:31">
      <c r="A190" s="34"/>
      <c r="B190" s="342"/>
      <c r="C190" s="342"/>
      <c r="D190" s="34"/>
      <c r="E190" s="34"/>
      <c r="F190" s="455"/>
      <c r="G190" s="455"/>
      <c r="H190" s="34"/>
      <c r="I190" s="72"/>
      <c r="J190" s="72"/>
      <c r="K190" s="72"/>
      <c r="L190" s="72"/>
      <c r="M190" s="34"/>
      <c r="N190" s="72"/>
      <c r="O190" s="72"/>
      <c r="P190" s="79"/>
      <c r="Q190" s="79"/>
      <c r="R190" s="79"/>
      <c r="S190" s="34"/>
      <c r="T190" s="72"/>
      <c r="U190" s="79"/>
      <c r="V190" s="72"/>
      <c r="W190" s="79"/>
      <c r="X190" s="79"/>
      <c r="Y190" s="79"/>
      <c r="Z190" s="79"/>
      <c r="AA190" s="79"/>
      <c r="AB190" s="79"/>
      <c r="AC190" s="34"/>
      <c r="AD190" s="34"/>
      <c r="AE190" s="79"/>
    </row>
    <row r="191" spans="1:31">
      <c r="A191" s="34"/>
      <c r="B191" s="342"/>
      <c r="C191" s="342"/>
      <c r="D191" s="34"/>
      <c r="E191" s="34"/>
      <c r="F191" s="455"/>
      <c r="G191" s="455"/>
      <c r="H191" s="34"/>
      <c r="I191" s="72"/>
      <c r="J191" s="72"/>
      <c r="K191" s="72"/>
      <c r="L191" s="72"/>
      <c r="M191" s="34"/>
      <c r="N191" s="72"/>
      <c r="O191" s="72"/>
      <c r="P191" s="79"/>
      <c r="Q191" s="79"/>
      <c r="R191" s="79"/>
      <c r="S191" s="34"/>
      <c r="T191" s="72"/>
      <c r="U191" s="79"/>
      <c r="V191" s="72"/>
      <c r="W191" s="79"/>
      <c r="X191" s="79"/>
      <c r="Y191" s="79"/>
      <c r="Z191" s="79"/>
      <c r="AA191" s="79"/>
      <c r="AB191" s="79"/>
      <c r="AC191" s="34"/>
      <c r="AD191" s="34"/>
      <c r="AE191" s="79"/>
    </row>
    <row r="192" spans="1:31">
      <c r="A192" s="34"/>
      <c r="B192" s="342"/>
      <c r="C192" s="342"/>
      <c r="D192" s="34"/>
      <c r="E192" s="34"/>
      <c r="F192" s="455"/>
      <c r="G192" s="455"/>
      <c r="H192" s="34"/>
      <c r="I192" s="72"/>
      <c r="J192" s="72"/>
      <c r="K192" s="72"/>
      <c r="L192" s="72"/>
      <c r="M192" s="34"/>
      <c r="N192" s="72"/>
      <c r="O192" s="72"/>
      <c r="P192" s="79"/>
      <c r="Q192" s="79"/>
      <c r="R192" s="79"/>
      <c r="S192" s="34"/>
      <c r="T192" s="72"/>
      <c r="U192" s="79"/>
      <c r="V192" s="72"/>
      <c r="W192" s="79"/>
      <c r="X192" s="79"/>
      <c r="Y192" s="79"/>
      <c r="Z192" s="79"/>
      <c r="AA192" s="79"/>
      <c r="AB192" s="79"/>
      <c r="AC192" s="34"/>
      <c r="AD192" s="34"/>
      <c r="AE192" s="79"/>
    </row>
    <row r="193" spans="1:31">
      <c r="A193" s="34"/>
      <c r="B193" s="342"/>
      <c r="C193" s="342"/>
      <c r="D193" s="34"/>
      <c r="E193" s="34"/>
      <c r="F193" s="455"/>
      <c r="G193" s="455"/>
      <c r="H193" s="34"/>
      <c r="I193" s="72"/>
      <c r="J193" s="72"/>
      <c r="K193" s="72"/>
      <c r="L193" s="72"/>
      <c r="M193" s="34"/>
      <c r="N193" s="72"/>
      <c r="O193" s="72"/>
      <c r="P193" s="79"/>
      <c r="Q193" s="79"/>
      <c r="R193" s="79"/>
      <c r="S193" s="34"/>
      <c r="T193" s="72"/>
      <c r="U193" s="79"/>
      <c r="V193" s="72"/>
      <c r="W193" s="79"/>
      <c r="X193" s="79"/>
      <c r="Y193" s="79"/>
      <c r="Z193" s="79"/>
      <c r="AA193" s="79"/>
      <c r="AB193" s="79"/>
      <c r="AC193" s="34"/>
      <c r="AD193" s="34"/>
      <c r="AE193" s="79"/>
    </row>
    <row r="194" spans="1:31">
      <c r="A194" s="34"/>
      <c r="B194" s="342"/>
      <c r="C194" s="342"/>
      <c r="D194" s="34"/>
      <c r="E194" s="34"/>
      <c r="F194" s="455"/>
      <c r="G194" s="455"/>
      <c r="H194" s="34"/>
      <c r="I194" s="72"/>
      <c r="J194" s="72"/>
      <c r="K194" s="72"/>
      <c r="L194" s="72"/>
      <c r="M194" s="34"/>
      <c r="N194" s="72"/>
      <c r="O194" s="72"/>
      <c r="P194" s="79"/>
      <c r="Q194" s="79"/>
      <c r="R194" s="79"/>
      <c r="S194" s="34"/>
      <c r="T194" s="72"/>
      <c r="U194" s="79"/>
      <c r="V194" s="72"/>
      <c r="W194" s="79"/>
      <c r="X194" s="79"/>
      <c r="Y194" s="79"/>
      <c r="Z194" s="79"/>
      <c r="AA194" s="79"/>
      <c r="AB194" s="79"/>
      <c r="AC194" s="34"/>
      <c r="AD194" s="34"/>
      <c r="AE194" s="79"/>
    </row>
    <row r="195" spans="1:31">
      <c r="A195" s="34"/>
      <c r="B195" s="342"/>
      <c r="C195" s="342"/>
      <c r="D195" s="34"/>
      <c r="E195" s="34"/>
      <c r="F195" s="455"/>
      <c r="G195" s="455"/>
      <c r="H195" s="34"/>
      <c r="I195" s="72"/>
      <c r="J195" s="72"/>
      <c r="K195" s="72"/>
      <c r="L195" s="72"/>
      <c r="M195" s="34"/>
      <c r="N195" s="72"/>
      <c r="O195" s="72"/>
      <c r="P195" s="79"/>
      <c r="Q195" s="79"/>
      <c r="R195" s="79"/>
      <c r="S195" s="34"/>
      <c r="T195" s="72"/>
      <c r="U195" s="79"/>
      <c r="V195" s="72"/>
      <c r="W195" s="79"/>
      <c r="X195" s="79"/>
      <c r="Y195" s="79"/>
      <c r="Z195" s="79"/>
      <c r="AA195" s="79"/>
      <c r="AB195" s="79"/>
      <c r="AC195" s="34"/>
      <c r="AD195" s="34"/>
      <c r="AE195" s="79"/>
    </row>
    <row r="196" spans="1:31">
      <c r="A196" s="34"/>
      <c r="B196" s="342"/>
      <c r="C196" s="342"/>
      <c r="D196" s="34"/>
      <c r="E196" s="34"/>
      <c r="F196" s="455"/>
      <c r="G196" s="455"/>
      <c r="H196" s="34"/>
      <c r="I196" s="72"/>
      <c r="J196" s="72"/>
      <c r="K196" s="72"/>
      <c r="L196" s="72"/>
      <c r="M196" s="34"/>
      <c r="N196" s="72"/>
      <c r="O196" s="72"/>
      <c r="P196" s="79"/>
      <c r="Q196" s="79"/>
      <c r="R196" s="79"/>
      <c r="S196" s="34"/>
      <c r="T196" s="72"/>
      <c r="U196" s="79"/>
      <c r="V196" s="72"/>
      <c r="W196" s="79"/>
      <c r="X196" s="79"/>
      <c r="Y196" s="79"/>
      <c r="Z196" s="79"/>
      <c r="AA196" s="79"/>
      <c r="AB196" s="79"/>
      <c r="AC196" s="34"/>
      <c r="AD196" s="34"/>
      <c r="AE196" s="79"/>
    </row>
    <row r="197" spans="1:31">
      <c r="A197" s="34"/>
      <c r="B197" s="342"/>
      <c r="C197" s="342"/>
      <c r="D197" s="34"/>
      <c r="E197" s="34"/>
      <c r="F197" s="455"/>
      <c r="G197" s="455"/>
      <c r="H197" s="34"/>
      <c r="I197" s="72"/>
      <c r="J197" s="72"/>
      <c r="K197" s="72"/>
      <c r="L197" s="72"/>
      <c r="M197" s="34"/>
      <c r="N197" s="72"/>
      <c r="O197" s="72"/>
      <c r="P197" s="79"/>
      <c r="Q197" s="79"/>
      <c r="R197" s="79"/>
      <c r="S197" s="34"/>
      <c r="T197" s="72"/>
      <c r="U197" s="79"/>
      <c r="V197" s="72"/>
      <c r="W197" s="79"/>
      <c r="X197" s="79"/>
      <c r="Y197" s="79"/>
      <c r="Z197" s="79"/>
      <c r="AA197" s="79"/>
      <c r="AB197" s="79"/>
      <c r="AC197" s="34"/>
      <c r="AD197" s="34"/>
      <c r="AE197" s="79"/>
    </row>
    <row r="198" spans="1:31">
      <c r="A198" s="34"/>
      <c r="B198" s="342"/>
      <c r="C198" s="342"/>
      <c r="D198" s="34"/>
      <c r="E198" s="34"/>
      <c r="F198" s="455"/>
      <c r="G198" s="455"/>
      <c r="H198" s="34"/>
      <c r="I198" s="72"/>
      <c r="J198" s="72"/>
      <c r="K198" s="72"/>
      <c r="L198" s="72"/>
      <c r="M198" s="34"/>
      <c r="N198" s="72"/>
      <c r="O198" s="72"/>
      <c r="P198" s="79"/>
      <c r="Q198" s="79"/>
      <c r="R198" s="79"/>
      <c r="S198" s="34"/>
      <c r="T198" s="72"/>
      <c r="U198" s="79"/>
      <c r="V198" s="72"/>
      <c r="W198" s="79"/>
      <c r="X198" s="79"/>
      <c r="Y198" s="79"/>
      <c r="Z198" s="79"/>
      <c r="AA198" s="79"/>
      <c r="AB198" s="79"/>
      <c r="AC198" s="34"/>
      <c r="AD198" s="34"/>
      <c r="AE198" s="79"/>
    </row>
    <row r="199" spans="1:31">
      <c r="A199" s="34"/>
      <c r="B199" s="342"/>
      <c r="C199" s="342"/>
      <c r="D199" s="34"/>
      <c r="E199" s="34"/>
      <c r="F199" s="455"/>
      <c r="G199" s="455"/>
      <c r="H199" s="34"/>
      <c r="I199" s="72"/>
      <c r="J199" s="72"/>
      <c r="K199" s="72"/>
      <c r="L199" s="72"/>
      <c r="M199" s="34"/>
      <c r="N199" s="72"/>
      <c r="O199" s="72"/>
      <c r="P199" s="79"/>
      <c r="Q199" s="79"/>
      <c r="R199" s="79"/>
      <c r="S199" s="34"/>
      <c r="T199" s="72"/>
      <c r="U199" s="79"/>
      <c r="V199" s="72"/>
      <c r="W199" s="79"/>
      <c r="X199" s="79"/>
      <c r="Y199" s="79"/>
      <c r="Z199" s="79"/>
      <c r="AA199" s="79"/>
      <c r="AB199" s="79"/>
      <c r="AC199" s="34"/>
      <c r="AD199" s="34"/>
      <c r="AE199" s="79"/>
    </row>
    <row r="200" spans="1:31">
      <c r="A200" s="34"/>
      <c r="B200" s="342"/>
      <c r="C200" s="342"/>
      <c r="D200" s="34"/>
      <c r="E200" s="34"/>
      <c r="F200" s="455"/>
      <c r="G200" s="455"/>
      <c r="H200" s="34"/>
      <c r="I200" s="72"/>
      <c r="J200" s="72"/>
      <c r="K200" s="72"/>
      <c r="L200" s="72"/>
      <c r="M200" s="34"/>
      <c r="N200" s="72"/>
      <c r="O200" s="72"/>
      <c r="P200" s="79"/>
      <c r="Q200" s="79"/>
      <c r="R200" s="79"/>
      <c r="S200" s="34"/>
      <c r="T200" s="72"/>
      <c r="U200" s="79"/>
      <c r="V200" s="72"/>
      <c r="W200" s="79"/>
      <c r="X200" s="79"/>
      <c r="Y200" s="79"/>
      <c r="Z200" s="79"/>
      <c r="AA200" s="79"/>
      <c r="AB200" s="79"/>
      <c r="AC200" s="34"/>
      <c r="AD200" s="34"/>
      <c r="AE200" s="79"/>
    </row>
    <row r="201" spans="1:31">
      <c r="A201" s="34"/>
      <c r="B201" s="342"/>
      <c r="C201" s="342"/>
      <c r="D201" s="34"/>
      <c r="E201" s="34"/>
      <c r="F201" s="455"/>
      <c r="G201" s="455"/>
      <c r="H201" s="34"/>
      <c r="I201" s="72"/>
      <c r="J201" s="72"/>
      <c r="K201" s="72"/>
      <c r="L201" s="72"/>
      <c r="M201" s="34"/>
      <c r="N201" s="72"/>
      <c r="O201" s="72"/>
      <c r="P201" s="79"/>
      <c r="Q201" s="79"/>
      <c r="R201" s="79"/>
      <c r="S201" s="34"/>
      <c r="T201" s="72"/>
      <c r="U201" s="79"/>
      <c r="V201" s="72"/>
      <c r="W201" s="79"/>
      <c r="X201" s="79"/>
      <c r="Y201" s="79"/>
      <c r="Z201" s="79"/>
      <c r="AA201" s="79"/>
      <c r="AB201" s="79"/>
      <c r="AC201" s="34"/>
      <c r="AD201" s="34"/>
      <c r="AE201" s="79"/>
    </row>
    <row r="202" spans="1:31">
      <c r="A202" s="34"/>
      <c r="B202" s="342"/>
      <c r="C202" s="342"/>
      <c r="D202" s="34"/>
      <c r="E202" s="34"/>
      <c r="F202" s="455"/>
      <c r="G202" s="455"/>
      <c r="H202" s="34"/>
      <c r="I202" s="72"/>
      <c r="J202" s="72"/>
      <c r="K202" s="72"/>
      <c r="L202" s="72"/>
      <c r="M202" s="34"/>
      <c r="N202" s="72"/>
      <c r="O202" s="72"/>
      <c r="P202" s="79"/>
      <c r="Q202" s="79"/>
      <c r="R202" s="79"/>
      <c r="S202" s="34"/>
      <c r="T202" s="72"/>
      <c r="U202" s="79"/>
      <c r="V202" s="72"/>
      <c r="W202" s="79"/>
      <c r="X202" s="79"/>
      <c r="Y202" s="79"/>
      <c r="Z202" s="79"/>
      <c r="AA202" s="79"/>
      <c r="AB202" s="79"/>
      <c r="AC202" s="34"/>
      <c r="AD202" s="34"/>
      <c r="AE202" s="79"/>
    </row>
    <row r="203" spans="1:31">
      <c r="A203" s="34"/>
      <c r="B203" s="342"/>
      <c r="C203" s="342"/>
      <c r="D203" s="34"/>
      <c r="E203" s="34"/>
      <c r="F203" s="455"/>
      <c r="G203" s="455"/>
      <c r="H203" s="34"/>
      <c r="I203" s="72"/>
      <c r="J203" s="72"/>
      <c r="K203" s="72"/>
      <c r="L203" s="72"/>
      <c r="M203" s="34"/>
      <c r="N203" s="72"/>
      <c r="O203" s="72"/>
      <c r="P203" s="79"/>
      <c r="Q203" s="79"/>
      <c r="R203" s="79"/>
      <c r="S203" s="34"/>
      <c r="T203" s="72"/>
      <c r="U203" s="79"/>
      <c r="V203" s="72"/>
      <c r="W203" s="79"/>
      <c r="X203" s="79"/>
      <c r="Y203" s="79"/>
      <c r="Z203" s="79"/>
      <c r="AA203" s="79"/>
      <c r="AB203" s="79"/>
      <c r="AC203" s="34"/>
      <c r="AD203" s="34"/>
      <c r="AE203" s="79"/>
    </row>
    <row r="204" spans="1:31">
      <c r="A204" s="34"/>
      <c r="B204" s="342"/>
      <c r="C204" s="342"/>
      <c r="D204" s="34"/>
      <c r="E204" s="34"/>
      <c r="F204" s="455"/>
      <c r="G204" s="455"/>
      <c r="H204" s="34"/>
      <c r="I204" s="72"/>
      <c r="J204" s="72"/>
      <c r="K204" s="72"/>
      <c r="L204" s="72"/>
      <c r="M204" s="34"/>
      <c r="N204" s="72"/>
      <c r="O204" s="72"/>
      <c r="P204" s="79"/>
      <c r="Q204" s="79"/>
      <c r="R204" s="79"/>
      <c r="S204" s="34"/>
      <c r="T204" s="72"/>
      <c r="U204" s="79"/>
      <c r="V204" s="72"/>
      <c r="W204" s="79"/>
      <c r="X204" s="79"/>
      <c r="Y204" s="79"/>
      <c r="Z204" s="79"/>
      <c r="AA204" s="79"/>
      <c r="AB204" s="79"/>
      <c r="AC204" s="34"/>
      <c r="AD204" s="34"/>
      <c r="AE204" s="79"/>
    </row>
    <row r="205" spans="1:31">
      <c r="A205" s="34"/>
      <c r="B205" s="342"/>
      <c r="C205" s="342"/>
      <c r="D205" s="34"/>
      <c r="E205" s="34"/>
      <c r="F205" s="455"/>
      <c r="G205" s="455"/>
      <c r="H205" s="34"/>
      <c r="I205" s="72"/>
      <c r="J205" s="72"/>
      <c r="K205" s="72"/>
      <c r="L205" s="72"/>
      <c r="M205" s="34"/>
      <c r="N205" s="72"/>
      <c r="O205" s="72"/>
      <c r="P205" s="79"/>
      <c r="Q205" s="79"/>
      <c r="R205" s="79"/>
      <c r="S205" s="34"/>
      <c r="T205" s="72"/>
      <c r="U205" s="79"/>
      <c r="V205" s="72"/>
      <c r="W205" s="79"/>
      <c r="X205" s="79"/>
      <c r="Y205" s="79"/>
      <c r="Z205" s="79"/>
      <c r="AA205" s="79"/>
      <c r="AB205" s="79"/>
      <c r="AC205" s="34"/>
      <c r="AD205" s="34"/>
      <c r="AE205" s="79"/>
    </row>
    <row r="206" spans="1:31">
      <c r="A206" s="34"/>
      <c r="B206" s="342"/>
      <c r="C206" s="342"/>
      <c r="D206" s="34"/>
      <c r="E206" s="34"/>
      <c r="F206" s="455"/>
      <c r="G206" s="455"/>
      <c r="H206" s="34"/>
      <c r="I206" s="72"/>
      <c r="J206" s="72"/>
      <c r="K206" s="72"/>
      <c r="L206" s="72"/>
      <c r="M206" s="34"/>
      <c r="N206" s="72"/>
      <c r="O206" s="72"/>
      <c r="P206" s="79"/>
      <c r="Q206" s="79"/>
      <c r="R206" s="79"/>
      <c r="S206" s="34"/>
      <c r="T206" s="72"/>
      <c r="U206" s="79"/>
      <c r="V206" s="72"/>
      <c r="W206" s="79"/>
      <c r="X206" s="79"/>
      <c r="Y206" s="79"/>
      <c r="Z206" s="79"/>
      <c r="AA206" s="79"/>
      <c r="AB206" s="79"/>
      <c r="AC206" s="34"/>
      <c r="AD206" s="34"/>
      <c r="AE206" s="79"/>
    </row>
    <row r="207" spans="1:31">
      <c r="A207" s="34"/>
      <c r="B207" s="342"/>
      <c r="C207" s="342"/>
      <c r="D207" s="34"/>
      <c r="E207" s="34"/>
      <c r="F207" s="455"/>
      <c r="G207" s="455"/>
      <c r="H207" s="34"/>
      <c r="I207" s="72"/>
      <c r="J207" s="72"/>
      <c r="K207" s="72"/>
      <c r="L207" s="72"/>
      <c r="M207" s="34"/>
      <c r="N207" s="72"/>
      <c r="O207" s="72"/>
      <c r="P207" s="79"/>
      <c r="Q207" s="79"/>
      <c r="R207" s="79"/>
      <c r="S207" s="34"/>
      <c r="T207" s="72"/>
      <c r="U207" s="79"/>
      <c r="V207" s="72"/>
      <c r="W207" s="79"/>
      <c r="X207" s="79"/>
      <c r="Y207" s="79"/>
      <c r="Z207" s="79"/>
      <c r="AA207" s="79"/>
      <c r="AB207" s="79"/>
      <c r="AC207" s="34"/>
      <c r="AD207" s="34"/>
      <c r="AE207" s="79"/>
    </row>
    <row r="208" spans="1:31">
      <c r="N208" s="72"/>
      <c r="O208" s="72"/>
      <c r="P208" s="79"/>
      <c r="Q208" s="79"/>
      <c r="R208" s="79"/>
      <c r="S208" s="34"/>
      <c r="T208" s="72"/>
      <c r="U208" s="79"/>
      <c r="V208" s="72"/>
      <c r="W208" s="79"/>
      <c r="X208" s="79"/>
      <c r="Y208" s="79"/>
      <c r="Z208" s="79"/>
      <c r="AA208" s="79"/>
      <c r="AB208" s="79"/>
      <c r="AC208" s="34"/>
      <c r="AD208" s="34"/>
      <c r="AE208" s="79"/>
    </row>
    <row r="209" spans="14:27">
      <c r="N209" s="72"/>
      <c r="O209" s="72"/>
      <c r="P209" s="79"/>
      <c r="Q209" s="79"/>
      <c r="R209" s="79"/>
      <c r="S209" s="34"/>
      <c r="T209" s="72"/>
      <c r="U209" s="79"/>
      <c r="V209" s="72"/>
      <c r="W209" s="79"/>
      <c r="X209" s="79"/>
      <c r="Y209" s="79"/>
      <c r="Z209" s="79"/>
      <c r="AA209" s="79"/>
    </row>
    <row r="210" spans="14:27">
      <c r="N210" s="72"/>
      <c r="O210" s="72"/>
      <c r="P210" s="79"/>
      <c r="Q210" s="79"/>
      <c r="R210" s="79"/>
      <c r="S210" s="34"/>
      <c r="T210" s="72"/>
      <c r="U210" s="79"/>
      <c r="V210" s="72"/>
      <c r="W210" s="79"/>
      <c r="X210" s="79"/>
      <c r="Y210" s="79"/>
      <c r="Z210" s="79"/>
      <c r="AA210" s="79"/>
    </row>
    <row r="211" spans="14:27">
      <c r="N211" s="72"/>
      <c r="O211" s="72"/>
      <c r="P211" s="79"/>
      <c r="Q211" s="79"/>
      <c r="R211" s="79"/>
      <c r="S211" s="34"/>
      <c r="T211" s="72"/>
      <c r="U211" s="79"/>
      <c r="V211" s="72"/>
      <c r="W211" s="79"/>
      <c r="X211" s="79"/>
      <c r="Y211" s="79"/>
      <c r="Z211" s="79"/>
      <c r="AA211" s="79"/>
    </row>
    <row r="212" spans="14:27">
      <c r="N212" s="72"/>
      <c r="O212" s="72"/>
      <c r="P212" s="79"/>
      <c r="Q212" s="79"/>
      <c r="R212" s="79"/>
      <c r="S212" s="34"/>
      <c r="T212" s="72"/>
      <c r="U212" s="79"/>
      <c r="V212" s="72"/>
      <c r="W212" s="79"/>
      <c r="X212" s="79"/>
      <c r="Y212" s="79"/>
      <c r="Z212" s="79"/>
      <c r="AA212" s="79"/>
    </row>
    <row r="213" spans="14:27">
      <c r="N213" s="72"/>
      <c r="O213" s="72"/>
      <c r="P213" s="79"/>
      <c r="Q213" s="79"/>
      <c r="R213" s="79"/>
      <c r="S213" s="34"/>
      <c r="T213" s="72"/>
      <c r="U213" s="79"/>
      <c r="V213" s="72"/>
      <c r="W213" s="79"/>
      <c r="X213" s="79"/>
      <c r="Y213" s="79"/>
      <c r="Z213" s="79"/>
      <c r="AA213" s="79"/>
    </row>
    <row r="214" spans="14:27">
      <c r="N214" s="72"/>
      <c r="O214" s="72"/>
      <c r="P214" s="79"/>
      <c r="Q214" s="79"/>
      <c r="R214" s="79"/>
      <c r="S214" s="34"/>
      <c r="T214" s="72"/>
      <c r="U214" s="79"/>
      <c r="V214" s="72"/>
      <c r="W214" s="79"/>
      <c r="X214" s="79"/>
      <c r="Y214" s="79"/>
      <c r="Z214" s="79"/>
      <c r="AA214" s="79"/>
    </row>
    <row r="215" spans="14:27">
      <c r="N215" s="72"/>
      <c r="O215" s="72"/>
      <c r="P215" s="79"/>
      <c r="Q215" s="79"/>
      <c r="R215" s="79"/>
      <c r="S215" s="34"/>
      <c r="T215" s="72"/>
      <c r="U215" s="79"/>
      <c r="V215" s="72"/>
      <c r="W215" s="79"/>
      <c r="X215" s="79"/>
      <c r="Y215" s="79"/>
      <c r="Z215" s="79"/>
      <c r="AA215" s="79"/>
    </row>
    <row r="216" spans="14:27">
      <c r="N216" s="72"/>
      <c r="O216" s="72"/>
      <c r="P216" s="79"/>
      <c r="Q216" s="79"/>
      <c r="R216" s="79"/>
      <c r="S216" s="34"/>
      <c r="T216" s="72"/>
      <c r="U216" s="79"/>
      <c r="V216" s="72"/>
      <c r="W216" s="79"/>
      <c r="X216" s="79"/>
      <c r="Y216" s="79"/>
      <c r="Z216" s="79"/>
      <c r="AA216" s="79"/>
    </row>
    <row r="217" spans="14:27">
      <c r="N217" s="72"/>
      <c r="O217" s="72"/>
      <c r="P217" s="79"/>
      <c r="Q217" s="79"/>
      <c r="R217" s="79"/>
      <c r="S217" s="34"/>
      <c r="T217" s="72"/>
      <c r="U217" s="79"/>
      <c r="V217" s="72"/>
      <c r="W217" s="79"/>
      <c r="X217" s="79"/>
      <c r="Y217" s="79"/>
      <c r="Z217" s="79"/>
      <c r="AA217" s="79"/>
    </row>
    <row r="218" spans="14:27">
      <c r="N218" s="72"/>
      <c r="O218" s="72"/>
      <c r="P218" s="79"/>
      <c r="Q218" s="79"/>
      <c r="R218" s="79"/>
      <c r="S218" s="34"/>
      <c r="T218" s="72"/>
      <c r="U218" s="79"/>
      <c r="V218" s="72"/>
      <c r="W218" s="79"/>
      <c r="X218" s="79"/>
      <c r="Y218" s="79"/>
      <c r="Z218" s="79"/>
      <c r="AA218" s="79"/>
    </row>
    <row r="219" spans="14:27">
      <c r="N219" s="72"/>
      <c r="O219" s="72"/>
      <c r="P219" s="79"/>
      <c r="Q219" s="79"/>
      <c r="R219" s="79"/>
      <c r="S219" s="34"/>
      <c r="T219" s="72"/>
      <c r="U219" s="79"/>
      <c r="V219" s="72"/>
      <c r="W219" s="79"/>
      <c r="X219" s="79"/>
      <c r="Y219" s="79"/>
      <c r="Z219" s="79"/>
      <c r="AA219" s="79"/>
    </row>
    <row r="220" spans="14:27">
      <c r="N220" s="72"/>
      <c r="O220" s="72"/>
      <c r="P220" s="79"/>
      <c r="Q220" s="79"/>
      <c r="R220" s="79"/>
      <c r="S220" s="34"/>
      <c r="T220" s="72"/>
      <c r="U220" s="79"/>
      <c r="V220" s="72"/>
      <c r="W220" s="79"/>
      <c r="X220" s="79"/>
      <c r="Y220" s="79"/>
      <c r="Z220" s="79"/>
      <c r="AA220" s="79"/>
    </row>
    <row r="221" spans="14:27">
      <c r="N221" s="72"/>
      <c r="O221" s="72"/>
      <c r="P221" s="79"/>
      <c r="Q221" s="79"/>
      <c r="R221" s="79"/>
      <c r="S221" s="34"/>
      <c r="T221" s="72"/>
      <c r="U221" s="79"/>
      <c r="V221" s="72"/>
      <c r="W221" s="79"/>
      <c r="X221" s="79"/>
      <c r="Y221" s="79"/>
      <c r="Z221" s="79"/>
      <c r="AA221" s="79"/>
    </row>
    <row r="222" spans="14:27">
      <c r="N222" s="72"/>
      <c r="O222" s="72"/>
      <c r="P222" s="79"/>
      <c r="Q222" s="79"/>
      <c r="R222" s="79"/>
      <c r="S222" s="34"/>
      <c r="T222" s="72"/>
      <c r="U222" s="79"/>
      <c r="V222" s="72"/>
      <c r="W222" s="79"/>
      <c r="X222" s="79"/>
      <c r="Y222" s="79"/>
      <c r="Z222" s="79"/>
      <c r="AA222" s="79"/>
    </row>
    <row r="223" spans="14:27">
      <c r="N223" s="72"/>
      <c r="O223" s="72"/>
      <c r="P223" s="79"/>
      <c r="Q223" s="79"/>
      <c r="R223" s="79"/>
      <c r="S223" s="34"/>
      <c r="T223" s="72"/>
      <c r="U223" s="79"/>
      <c r="V223" s="72"/>
      <c r="W223" s="79"/>
      <c r="X223" s="79"/>
      <c r="Y223" s="79"/>
      <c r="Z223" s="79"/>
      <c r="AA223" s="79"/>
    </row>
    <row r="224" spans="14:27">
      <c r="N224" s="72"/>
      <c r="O224" s="72"/>
      <c r="P224" s="79"/>
      <c r="Q224" s="79"/>
      <c r="R224" s="79"/>
      <c r="S224" s="34"/>
      <c r="T224" s="72"/>
      <c r="U224" s="79"/>
      <c r="V224" s="72"/>
      <c r="W224" s="79"/>
      <c r="X224" s="79"/>
      <c r="Y224" s="79"/>
      <c r="Z224" s="79"/>
      <c r="AA224" s="79"/>
    </row>
    <row r="225" spans="14:27">
      <c r="N225" s="72"/>
      <c r="O225" s="72"/>
      <c r="P225" s="79"/>
      <c r="Q225" s="79"/>
      <c r="R225" s="79"/>
      <c r="S225" s="34"/>
      <c r="T225" s="72"/>
      <c r="U225" s="79"/>
      <c r="V225" s="72"/>
      <c r="W225" s="79"/>
      <c r="X225" s="79"/>
      <c r="Y225" s="79"/>
      <c r="Z225" s="79"/>
      <c r="AA225" s="79"/>
    </row>
    <row r="226" spans="14:27">
      <c r="N226" s="72"/>
      <c r="O226" s="72"/>
      <c r="P226" s="79"/>
      <c r="Q226" s="79"/>
      <c r="R226" s="79"/>
      <c r="S226" s="34"/>
      <c r="T226" s="72"/>
      <c r="U226" s="79"/>
      <c r="V226" s="72"/>
      <c r="W226" s="79"/>
      <c r="X226" s="79"/>
      <c r="Y226" s="79"/>
      <c r="Z226" s="79"/>
      <c r="AA226" s="79"/>
    </row>
    <row r="227" spans="14:27">
      <c r="N227" s="72"/>
      <c r="O227" s="72"/>
      <c r="P227" s="79"/>
      <c r="Q227" s="79"/>
      <c r="R227" s="79"/>
      <c r="S227" s="34"/>
      <c r="T227" s="72"/>
      <c r="U227" s="79"/>
      <c r="V227" s="72"/>
      <c r="W227" s="79"/>
      <c r="X227" s="79"/>
      <c r="Y227" s="79"/>
      <c r="Z227" s="79"/>
      <c r="AA227" s="79"/>
    </row>
    <row r="228" spans="14:27">
      <c r="N228" s="72"/>
      <c r="O228" s="72"/>
      <c r="P228" s="79"/>
      <c r="Q228" s="79"/>
      <c r="R228" s="79"/>
      <c r="S228" s="34"/>
      <c r="T228" s="72"/>
      <c r="U228" s="79"/>
      <c r="V228" s="72"/>
      <c r="W228" s="79"/>
      <c r="X228" s="79"/>
      <c r="Y228" s="79"/>
      <c r="Z228" s="79"/>
      <c r="AA228" s="79"/>
    </row>
    <row r="229" spans="14:27">
      <c r="N229" s="72"/>
      <c r="O229" s="72"/>
      <c r="P229" s="79"/>
      <c r="Q229" s="79"/>
      <c r="R229" s="79"/>
      <c r="S229" s="34"/>
      <c r="T229" s="72"/>
      <c r="U229" s="79"/>
      <c r="V229" s="72"/>
      <c r="W229" s="79"/>
      <c r="X229" s="79"/>
      <c r="Y229" s="79"/>
      <c r="Z229" s="79"/>
      <c r="AA229" s="79"/>
    </row>
    <row r="230" spans="14:27">
      <c r="N230" s="72"/>
      <c r="O230" s="72"/>
      <c r="P230" s="79"/>
      <c r="Q230" s="79"/>
      <c r="R230" s="79"/>
      <c r="S230" s="34"/>
      <c r="T230" s="72"/>
      <c r="U230" s="79"/>
      <c r="V230" s="72"/>
      <c r="W230" s="79"/>
      <c r="X230" s="79"/>
      <c r="Y230" s="79"/>
      <c r="Z230" s="79"/>
      <c r="AA230" s="79"/>
    </row>
    <row r="231" spans="14:27">
      <c r="N231" s="72"/>
      <c r="O231" s="72"/>
      <c r="P231" s="79"/>
      <c r="Q231" s="79"/>
      <c r="R231" s="79"/>
      <c r="T231" s="72"/>
      <c r="U231" s="79"/>
      <c r="V231" s="72"/>
      <c r="W231" s="79"/>
      <c r="X231" s="79"/>
      <c r="Y231" s="79"/>
      <c r="Z231" s="79"/>
      <c r="AA231" s="79"/>
    </row>
  </sheetData>
  <mergeCells count="1">
    <mergeCell ref="Y4:Z4"/>
  </mergeCells>
  <conditionalFormatting sqref="V10:V15">
    <cfRule type="cellIs" dxfId="291" priority="3" operator="lessThan">
      <formula>0</formula>
    </cfRule>
    <cfRule type="cellIs" dxfId="290" priority="10" operator="greaterThan">
      <formula>0</formula>
    </cfRule>
  </conditionalFormatting>
  <conditionalFormatting sqref="T10:T15">
    <cfRule type="cellIs" dxfId="289" priority="6" operator="lessThan">
      <formula>0</formula>
    </cfRule>
    <cfRule type="cellIs" dxfId="288" priority="7" operator="greaterThan">
      <formula>0</formula>
    </cfRule>
  </conditionalFormatting>
  <conditionalFormatting sqref="H10:H15">
    <cfRule type="cellIs" dxfId="287" priority="4" operator="lessThan">
      <formula>0</formula>
    </cfRule>
    <cfRule type="cellIs" dxfId="286" priority="5" operator="greaterThan">
      <formula>0</formula>
    </cfRule>
  </conditionalFormatting>
  <conditionalFormatting sqref="N10:N15">
    <cfRule type="cellIs" dxfId="285" priority="1" operator="lessThan">
      <formula>0</formula>
    </cfRule>
    <cfRule type="cellIs" dxfId="28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F2D27-3CA4-4341-90D1-632B2D458D8A}">
  <sheetPr>
    <tabColor theme="0"/>
  </sheetPr>
  <dimension ref="O1:AZ331"/>
  <sheetViews>
    <sheetView zoomScale="96" zoomScaleNormal="96" workbookViewId="0">
      <selection activeCell="A5" sqref="A5"/>
    </sheetView>
  </sheetViews>
  <sheetFormatPr baseColWidth="10" defaultRowHeight="15"/>
  <cols>
    <col min="26" max="26" width="2.453125" customWidth="1"/>
    <col min="27" max="27" width="5.6328125" style="314" customWidth="1"/>
    <col min="28" max="28" width="0.1796875" customWidth="1"/>
    <col min="29" max="29" width="7.453125" bestFit="1" customWidth="1"/>
    <col min="30" max="30" width="10.453125" customWidth="1"/>
    <col min="31" max="31" width="6.54296875" customWidth="1"/>
    <col min="32" max="32" width="7.453125" customWidth="1"/>
    <col min="33" max="33" width="5.1796875" customWidth="1"/>
    <col min="34" max="34" width="5.36328125" style="11" customWidth="1"/>
    <col min="35" max="35" width="7.6328125" style="11" customWidth="1"/>
    <col min="36" max="36" width="7" style="11" customWidth="1"/>
    <col min="44" max="44" width="14" customWidth="1"/>
    <col min="45" max="45" width="12.54296875" customWidth="1"/>
    <col min="46" max="46" width="10.90625" customWidth="1"/>
  </cols>
  <sheetData>
    <row r="1" spans="26:52" ht="15.6">
      <c r="Z1" s="43"/>
      <c r="AA1" s="337"/>
      <c r="AB1" s="43"/>
      <c r="AC1" s="43"/>
      <c r="AD1" s="43"/>
      <c r="AE1" s="49" t="s">
        <v>477</v>
      </c>
      <c r="AF1" s="74" t="s">
        <v>4</v>
      </c>
      <c r="AG1" s="50" t="s">
        <v>0</v>
      </c>
      <c r="AH1" s="75" t="s">
        <v>45</v>
      </c>
      <c r="AI1" s="74" t="s">
        <v>554</v>
      </c>
      <c r="AJ1" s="49" t="s">
        <v>404</v>
      </c>
      <c r="AK1" s="539"/>
      <c r="AL1" s="539"/>
      <c r="AM1" s="539"/>
      <c r="AN1" s="539"/>
      <c r="AO1" s="539"/>
      <c r="AP1" s="539"/>
      <c r="AQ1" s="539"/>
    </row>
    <row r="2" spans="26:52" s="196" customFormat="1" ht="15" customHeight="1">
      <c r="Z2" s="43"/>
      <c r="AA2" s="339" t="s">
        <v>90</v>
      </c>
      <c r="AB2" s="49"/>
      <c r="AC2" s="49" t="s">
        <v>422</v>
      </c>
      <c r="AD2" s="49" t="s">
        <v>574</v>
      </c>
      <c r="AE2" s="50" t="s">
        <v>478</v>
      </c>
      <c r="AF2" s="75" t="s">
        <v>10</v>
      </c>
      <c r="AG2" s="50"/>
      <c r="AH2" s="75"/>
      <c r="AI2" s="75" t="s">
        <v>485</v>
      </c>
      <c r="AJ2" s="50" t="s">
        <v>473</v>
      </c>
    </row>
    <row r="3" spans="26:52" ht="15.6">
      <c r="Z3" s="43"/>
      <c r="AA3" s="344">
        <f>+'Ark1'!C269</f>
        <v>2024</v>
      </c>
      <c r="AB3" s="62">
        <f>+'Ark1'!I269</f>
        <v>6</v>
      </c>
      <c r="AC3" s="62" t="s">
        <v>432</v>
      </c>
      <c r="AD3" s="62" t="s">
        <v>77</v>
      </c>
      <c r="AE3" s="62">
        <f>+'Ark1'!Q269</f>
        <v>2088</v>
      </c>
      <c r="AF3" s="98">
        <f>+'Ark1'!R269</f>
        <v>11540</v>
      </c>
      <c r="AG3" s="347">
        <f>+'Ark1'!S269</f>
        <v>4.2759909596662036</v>
      </c>
      <c r="AH3" s="296">
        <f>+'Ark1'!U269</f>
        <v>312.87949740034759</v>
      </c>
      <c r="AI3" s="98">
        <f>+'Ark1'!AG269</f>
        <v>2341.5392994647382</v>
      </c>
      <c r="AJ3" s="97">
        <f>+'Ark1'!AI269</f>
        <v>32.651646447140365</v>
      </c>
      <c r="AK3" s="539"/>
      <c r="AL3" s="539"/>
      <c r="AM3" s="539"/>
      <c r="AN3" s="539"/>
      <c r="AO3" s="539"/>
      <c r="AP3" s="539"/>
      <c r="AQ3" s="539"/>
    </row>
    <row r="4" spans="26:52" s="179" customFormat="1" ht="20.399999999999999">
      <c r="Z4" s="43"/>
      <c r="AA4" s="344">
        <f>+'Ark1'!C270</f>
        <v>2024</v>
      </c>
      <c r="AB4" s="62">
        <f>+'Ark1'!I270</f>
        <v>24</v>
      </c>
      <c r="AC4" s="62" t="s">
        <v>109</v>
      </c>
      <c r="AD4" s="62" t="s">
        <v>77</v>
      </c>
      <c r="AE4" s="62">
        <f>+'Ark1'!Q270</f>
        <v>2492</v>
      </c>
      <c r="AF4" s="98">
        <f>+'Ark1'!R270</f>
        <v>12804</v>
      </c>
      <c r="AG4" s="347">
        <f>+'Ark1'!S270</f>
        <v>3.8504042068911377</v>
      </c>
      <c r="AH4" s="296">
        <f>+'Ark1'!U270</f>
        <v>300.24362699156393</v>
      </c>
      <c r="AI4" s="98">
        <f>+'Ark1'!AG270</f>
        <v>2222.6802320547235</v>
      </c>
      <c r="AJ4" s="97">
        <f>+'Ark1'!AI270</f>
        <v>17.814745392064975</v>
      </c>
      <c r="AR4" s="204"/>
      <c r="AS4" s="204"/>
      <c r="AT4" s="204"/>
      <c r="AU4" s="204"/>
      <c r="AV4" s="204"/>
      <c r="AW4" s="204"/>
      <c r="AX4" s="174"/>
      <c r="AY4" s="176"/>
      <c r="AZ4" s="176"/>
    </row>
    <row r="5" spans="26:52" ht="15.6">
      <c r="Z5" s="43"/>
      <c r="AA5" s="344">
        <f>+'Ark1'!C271</f>
        <v>2024</v>
      </c>
      <c r="AB5" s="62">
        <f>+'Ark1'!I271</f>
        <v>49</v>
      </c>
      <c r="AC5" s="62" t="s">
        <v>110</v>
      </c>
      <c r="AD5" s="62" t="s">
        <v>77</v>
      </c>
      <c r="AE5" s="62">
        <f>+'Ark1'!Q271</f>
        <v>2348</v>
      </c>
      <c r="AF5" s="98">
        <f>+'Ark1'!R271</f>
        <v>14246</v>
      </c>
      <c r="AG5" s="347">
        <f>+'Ark1'!S271</f>
        <v>3.7342244108336256</v>
      </c>
      <c r="AH5" s="296">
        <f>+'Ark1'!U271</f>
        <v>299.75209883475947</v>
      </c>
      <c r="AI5" s="98">
        <f>+'Ark1'!AG271</f>
        <v>2197.7976738916996</v>
      </c>
      <c r="AJ5" s="97">
        <f>+'Ark1'!AI271</f>
        <v>15.569282605643689</v>
      </c>
      <c r="AK5" s="539"/>
      <c r="AL5" s="539"/>
      <c r="AM5" s="539"/>
      <c r="AN5" s="539"/>
      <c r="AO5" s="539"/>
      <c r="AP5" s="539"/>
      <c r="AQ5" s="539"/>
    </row>
    <row r="6" spans="26:52" ht="15.6">
      <c r="Z6" s="43"/>
      <c r="AA6" s="344">
        <f>+'Ark1'!C272</f>
        <v>2024</v>
      </c>
      <c r="AB6" s="62">
        <f>+'Ark1'!I272</f>
        <v>80</v>
      </c>
      <c r="AC6" s="62" t="s">
        <v>9</v>
      </c>
      <c r="AD6" s="62" t="s">
        <v>8</v>
      </c>
      <c r="AE6" s="62">
        <f>+'Ark1'!Q272</f>
        <v>1292</v>
      </c>
      <c r="AF6" s="98">
        <f>+'Ark1'!R272</f>
        <v>6766</v>
      </c>
      <c r="AG6" s="347">
        <f>+'Ark1'!S272</f>
        <v>4.233585297169113</v>
      </c>
      <c r="AH6" s="296">
        <f>+'Ark1'!U272</f>
        <v>304.17449009754517</v>
      </c>
      <c r="AI6" s="98">
        <f>+'Ark1'!AG272</f>
        <v>2384.7670479869266</v>
      </c>
      <c r="AJ6" s="97">
        <f>+'Ark1'!AI272</f>
        <v>44.91575524682235</v>
      </c>
      <c r="AK6" s="539"/>
      <c r="AL6" s="539"/>
      <c r="AM6" s="539"/>
      <c r="AN6" s="539"/>
      <c r="AO6" s="539"/>
      <c r="AP6" s="539"/>
      <c r="AQ6" s="539"/>
    </row>
    <row r="7" spans="26:52" ht="15.6">
      <c r="Z7" s="43"/>
      <c r="AA7" s="344">
        <f>+'Ark1'!C273</f>
        <v>2024</v>
      </c>
      <c r="AB7" s="62">
        <f>+'Ark1'!I273</f>
        <v>81</v>
      </c>
      <c r="AC7" s="62" t="s">
        <v>9</v>
      </c>
      <c r="AD7" s="62" t="s">
        <v>5</v>
      </c>
      <c r="AE7" s="62">
        <f>+'Ark1'!Q273</f>
        <v>235</v>
      </c>
      <c r="AF7" s="98">
        <f>+'Ark1'!R273</f>
        <v>1355</v>
      </c>
      <c r="AG7" s="347">
        <f>+'Ark1'!S273</f>
        <v>4.3952627683197631</v>
      </c>
      <c r="AH7" s="296">
        <f>+'Ark1'!U273</f>
        <v>303.91719557195552</v>
      </c>
      <c r="AI7" s="98">
        <f>+'Ark1'!AG273</f>
        <v>2361.210152284264</v>
      </c>
      <c r="AJ7" s="97">
        <f>+'Ark1'!AI273</f>
        <v>32.17712177121772</v>
      </c>
      <c r="AK7" s="539"/>
      <c r="AL7" s="539"/>
      <c r="AM7" s="539"/>
      <c r="AN7" s="539"/>
      <c r="AO7" s="539"/>
      <c r="AP7" s="539"/>
      <c r="AQ7" s="539"/>
    </row>
    <row r="8" spans="26:52" ht="15.6">
      <c r="Z8" s="43"/>
      <c r="AA8" s="344">
        <f>+'Ark1'!C274</f>
        <v>2024</v>
      </c>
      <c r="AB8" s="62">
        <f>+'Ark1'!I274</f>
        <v>83</v>
      </c>
      <c r="AC8" s="62" t="s">
        <v>9</v>
      </c>
      <c r="AD8" s="62" t="s">
        <v>433</v>
      </c>
      <c r="AE8" s="62">
        <f>+'Ark1'!Q274</f>
        <v>1390</v>
      </c>
      <c r="AF8" s="98">
        <f>+'Ark1'!R274</f>
        <v>6755</v>
      </c>
      <c r="AG8" s="347">
        <f>+'Ark1'!S274</f>
        <v>4.2105653657812745</v>
      </c>
      <c r="AH8" s="296">
        <f>+'Ark1'!U274</f>
        <v>302.40774241302694</v>
      </c>
      <c r="AI8" s="98">
        <f>+'Ark1'!AG274</f>
        <v>2376.8496445318406</v>
      </c>
      <c r="AJ8" s="97">
        <f>+'Ark1'!AI274</f>
        <v>39.037749814951887</v>
      </c>
      <c r="AK8" s="5"/>
    </row>
    <row r="9" spans="26:52" ht="15.6">
      <c r="Z9" s="43"/>
      <c r="AA9" s="43"/>
      <c r="AB9" s="43"/>
      <c r="AC9" s="43"/>
      <c r="AD9" s="43"/>
      <c r="AE9" s="43"/>
      <c r="AF9" s="43"/>
      <c r="AG9" s="43"/>
      <c r="AH9" s="43"/>
      <c r="AI9" s="43"/>
      <c r="AJ9" s="43"/>
      <c r="AK9" s="5"/>
    </row>
    <row r="10" spans="26:52" ht="15.6">
      <c r="Z10" s="43"/>
      <c r="AA10" s="314">
        <f>+'Ark1'!C275</f>
        <v>2023</v>
      </c>
      <c r="AB10">
        <f>+'Ark1'!I275</f>
        <v>6</v>
      </c>
      <c r="AC10" s="3" t="s">
        <v>432</v>
      </c>
      <c r="AD10" s="3" t="s">
        <v>77</v>
      </c>
      <c r="AE10">
        <f>+'Ark1'!Q275</f>
        <v>2168</v>
      </c>
      <c r="AF10" s="11">
        <f>+'Ark1'!R275</f>
        <v>12547</v>
      </c>
      <c r="AG10" s="1">
        <f>+'Ark1'!S275</f>
        <v>4.3362165625500557</v>
      </c>
      <c r="AH10" s="11">
        <f>+'Ark1'!U275</f>
        <v>313.40394516617442</v>
      </c>
      <c r="AI10" s="11">
        <f>+'Ark1'!AG275</f>
        <v>2347.9279783235738</v>
      </c>
      <c r="AJ10" s="67">
        <f>+'Ark1'!AI275</f>
        <v>32.493823224675218</v>
      </c>
      <c r="AK10" s="5"/>
    </row>
    <row r="11" spans="26:52" ht="15.6">
      <c r="Z11" s="43"/>
      <c r="AA11" s="314">
        <f>+'Ark1'!C276</f>
        <v>2023</v>
      </c>
      <c r="AB11">
        <f>+'Ark1'!I276</f>
        <v>24</v>
      </c>
      <c r="AC11" s="3" t="s">
        <v>109</v>
      </c>
      <c r="AD11" s="3" t="s">
        <v>77</v>
      </c>
      <c r="AE11">
        <f>+'Ark1'!Q276</f>
        <v>2477</v>
      </c>
      <c r="AF11" s="11">
        <f>+'Ark1'!R276</f>
        <v>12871</v>
      </c>
      <c r="AG11" s="1">
        <f>+'Ark1'!S276</f>
        <v>3.6444219225072119</v>
      </c>
      <c r="AH11" s="11">
        <f>+'Ark1'!U276</f>
        <v>293.68621630020982</v>
      </c>
      <c r="AI11" s="11">
        <f>+'Ark1'!AG276</f>
        <v>2196.3547868741548</v>
      </c>
      <c r="AJ11" s="67">
        <f>+'Ark1'!AI276</f>
        <v>16.26136275347681</v>
      </c>
      <c r="AK11" s="5"/>
      <c r="AM11" s="2"/>
      <c r="AN11" s="2"/>
      <c r="AO11" s="2"/>
    </row>
    <row r="12" spans="26:52" ht="15.6">
      <c r="Z12" s="43"/>
      <c r="AA12" s="314">
        <f>+'Ark1'!C277</f>
        <v>2023</v>
      </c>
      <c r="AB12">
        <f>+'Ark1'!I277</f>
        <v>49</v>
      </c>
      <c r="AC12" s="3" t="s">
        <v>110</v>
      </c>
      <c r="AD12" s="3" t="s">
        <v>77</v>
      </c>
      <c r="AE12">
        <f>+'Ark1'!Q277</f>
        <v>2515</v>
      </c>
      <c r="AF12" s="11">
        <f>+'Ark1'!R277</f>
        <v>15206</v>
      </c>
      <c r="AG12" s="1">
        <f>+'Ark1'!S277</f>
        <v>3.6074377435761935</v>
      </c>
      <c r="AH12" s="11">
        <f>+'Ark1'!U277</f>
        <v>293.92232671313974</v>
      </c>
      <c r="AI12" s="11">
        <f>+'Ark1'!AG277</f>
        <v>2171.5197490375022</v>
      </c>
      <c r="AJ12" s="67">
        <f>+'Ark1'!AI277</f>
        <v>15.079573852426671</v>
      </c>
      <c r="AK12" s="5"/>
      <c r="AM12" s="2"/>
      <c r="AN12" s="2"/>
      <c r="AO12" s="4"/>
      <c r="AP12" s="4"/>
      <c r="AQ12" s="4"/>
    </row>
    <row r="13" spans="26:52" ht="15.6">
      <c r="Z13" s="43"/>
      <c r="AA13" s="314">
        <f>+'Ark1'!C278</f>
        <v>2023</v>
      </c>
      <c r="AB13">
        <f>+'Ark1'!I278</f>
        <v>80</v>
      </c>
      <c r="AC13" s="3" t="s">
        <v>9</v>
      </c>
      <c r="AD13" s="3" t="s">
        <v>8</v>
      </c>
      <c r="AE13">
        <f>+'Ark1'!Q278</f>
        <v>1281</v>
      </c>
      <c r="AF13" s="11">
        <f>+'Ark1'!R278</f>
        <v>7346</v>
      </c>
      <c r="AG13" s="1">
        <f>+'Ark1'!S278</f>
        <v>4.1924709103353868</v>
      </c>
      <c r="AH13" s="11">
        <f>+'Ark1'!U278</f>
        <v>301.52258371902985</v>
      </c>
      <c r="AI13" s="11">
        <f>+'Ark1'!AG278</f>
        <v>2365.5392857142847</v>
      </c>
      <c r="AJ13" s="67">
        <f>+'Ark1'!AI278</f>
        <v>44.867955349850249</v>
      </c>
      <c r="AK13" s="5"/>
      <c r="AM13" s="1"/>
      <c r="AN13" s="1"/>
      <c r="AO13" s="11"/>
      <c r="AP13" s="11"/>
      <c r="AQ13" s="11"/>
    </row>
    <row r="14" spans="26:52" ht="15.6">
      <c r="Z14" s="43"/>
      <c r="AA14" s="314">
        <f>+'Ark1'!C279</f>
        <v>2023</v>
      </c>
      <c r="AB14">
        <f>+'Ark1'!I279</f>
        <v>81</v>
      </c>
      <c r="AC14" s="3" t="s">
        <v>9</v>
      </c>
      <c r="AD14" s="3" t="s">
        <v>5</v>
      </c>
      <c r="AE14">
        <f>+'Ark1'!Q279</f>
        <v>226</v>
      </c>
      <c r="AF14" s="11">
        <f>+'Ark1'!R279</f>
        <v>1323</v>
      </c>
      <c r="AG14" s="1">
        <f>+'Ark1'!S279</f>
        <v>4.3371298405466971</v>
      </c>
      <c r="AH14" s="11">
        <f>+'Ark1'!U279</f>
        <v>305.26054421768714</v>
      </c>
      <c r="AI14" s="11">
        <f>+'Ark1'!AG279</f>
        <v>2349.613023255813</v>
      </c>
      <c r="AJ14" s="67">
        <f>+'Ark1'!AI279</f>
        <v>32.955404383975811</v>
      </c>
      <c r="AK14" s="5"/>
      <c r="AM14" s="1"/>
      <c r="AN14" s="1"/>
      <c r="AO14" s="11"/>
      <c r="AP14" s="11"/>
      <c r="AQ14" s="11"/>
    </row>
    <row r="15" spans="26:52" ht="15.6">
      <c r="Z15" s="43"/>
      <c r="AA15" s="314">
        <f>+'Ark1'!C280</f>
        <v>2023</v>
      </c>
      <c r="AB15">
        <f>+'Ark1'!I280</f>
        <v>83</v>
      </c>
      <c r="AC15" s="3" t="s">
        <v>9</v>
      </c>
      <c r="AD15" s="3" t="s">
        <v>433</v>
      </c>
      <c r="AE15">
        <f>+'Ark1'!Q280</f>
        <v>1549</v>
      </c>
      <c r="AF15" s="11">
        <f>+'Ark1'!R280</f>
        <v>7771</v>
      </c>
      <c r="AG15" s="1">
        <f>+'Ark1'!S280</f>
        <v>4.0482269503546098</v>
      </c>
      <c r="AH15" s="11">
        <f>+'Ark1'!U280</f>
        <v>298.08807103332919</v>
      </c>
      <c r="AI15" s="11">
        <f>+'Ark1'!AG280</f>
        <v>2339.3055083082559</v>
      </c>
      <c r="AJ15" s="67">
        <f>+'Ark1'!AI280</f>
        <v>36.108608930639555</v>
      </c>
      <c r="AK15" s="5"/>
      <c r="AM15" s="1"/>
      <c r="AN15" s="1"/>
      <c r="AO15" s="11"/>
      <c r="AP15" s="11"/>
      <c r="AQ15" s="11"/>
    </row>
    <row r="16" spans="26:52" ht="15.6">
      <c r="Z16" s="43"/>
      <c r="AA16" s="43"/>
      <c r="AB16" s="43"/>
      <c r="AC16" s="43"/>
      <c r="AD16" s="43"/>
      <c r="AE16" s="43"/>
      <c r="AF16" s="43"/>
      <c r="AG16" s="43"/>
      <c r="AH16" s="43"/>
      <c r="AI16" s="43"/>
      <c r="AJ16" s="43"/>
      <c r="AK16" s="5"/>
      <c r="AM16" s="1"/>
      <c r="AN16" s="1"/>
      <c r="AO16" s="11"/>
      <c r="AP16" s="11"/>
      <c r="AQ16" s="11"/>
    </row>
    <row r="17" spans="26:43" ht="15.6">
      <c r="Z17" s="43"/>
      <c r="AA17" s="340">
        <f>+'Ark1'!C281</f>
        <v>2022</v>
      </c>
      <c r="AB17" s="51">
        <f>+'Ark1'!I281</f>
        <v>6</v>
      </c>
      <c r="AC17" s="52" t="s">
        <v>432</v>
      </c>
      <c r="AD17" s="52" t="s">
        <v>77</v>
      </c>
      <c r="AE17" s="51">
        <f>+'Ark1'!Q281</f>
        <v>2191</v>
      </c>
      <c r="AF17" s="76">
        <f>+'Ark1'!R281</f>
        <v>13641</v>
      </c>
      <c r="AG17" s="53">
        <f>+'Ark1'!S281</f>
        <v>4.1799675468358153</v>
      </c>
      <c r="AH17" s="76">
        <f>+'Ark1'!U281</f>
        <v>311.50071109156255</v>
      </c>
      <c r="AI17" s="76">
        <f>+'Ark1'!AG281</f>
        <v>2278.8063569682158</v>
      </c>
      <c r="AJ17" s="66">
        <f>+'Ark1'!AI281</f>
        <v>26.464335459277191</v>
      </c>
      <c r="AK17" s="5"/>
      <c r="AM17" s="1"/>
      <c r="AN17" s="1"/>
      <c r="AO17" s="11"/>
      <c r="AP17" s="11"/>
      <c r="AQ17" s="11"/>
    </row>
    <row r="18" spans="26:43" ht="15.6">
      <c r="Z18" s="43"/>
      <c r="AA18" s="340">
        <f>+'Ark1'!C282</f>
        <v>2022</v>
      </c>
      <c r="AB18" s="51">
        <f>+'Ark1'!I282</f>
        <v>24</v>
      </c>
      <c r="AC18" s="52" t="s">
        <v>109</v>
      </c>
      <c r="AD18" s="52" t="s">
        <v>77</v>
      </c>
      <c r="AE18" s="51">
        <f>+'Ark1'!Q282</f>
        <v>2592</v>
      </c>
      <c r="AF18" s="76">
        <f>+'Ark1'!R282</f>
        <v>14223</v>
      </c>
      <c r="AG18" s="53">
        <f>+'Ark1'!S282</f>
        <v>3.625017627979128</v>
      </c>
      <c r="AH18" s="76">
        <f>+'Ark1'!U282</f>
        <v>294.42144484285978</v>
      </c>
      <c r="AI18" s="76">
        <f>+'Ark1'!AG282</f>
        <v>2161.9924505045838</v>
      </c>
      <c r="AJ18" s="66">
        <f>+'Ark1'!AI282</f>
        <v>14.174224847078676</v>
      </c>
      <c r="AK18" s="5"/>
      <c r="AM18" s="1"/>
      <c r="AN18" s="1"/>
      <c r="AO18" s="11"/>
      <c r="AP18" s="11"/>
      <c r="AQ18" s="11"/>
    </row>
    <row r="19" spans="26:43" ht="15.6">
      <c r="Z19" s="43"/>
      <c r="AA19" s="340">
        <f>+'Ark1'!C283</f>
        <v>2022</v>
      </c>
      <c r="AB19" s="51">
        <f>+'Ark1'!I283</f>
        <v>49</v>
      </c>
      <c r="AC19" s="52" t="s">
        <v>110</v>
      </c>
      <c r="AD19" s="52" t="s">
        <v>77</v>
      </c>
      <c r="AE19" s="51">
        <f>+'Ark1'!Q283</f>
        <v>2605</v>
      </c>
      <c r="AF19" s="76">
        <f>+'Ark1'!R283</f>
        <v>17132</v>
      </c>
      <c r="AG19" s="53">
        <f>+'Ark1'!S283</f>
        <v>3.6321434851415511</v>
      </c>
      <c r="AH19" s="76">
        <f>+'Ark1'!U283</f>
        <v>295.10009689470002</v>
      </c>
      <c r="AI19" s="76">
        <f>+'Ark1'!AG283</f>
        <v>2155.9065038050776</v>
      </c>
      <c r="AJ19" s="66">
        <f>+'Ark1'!AI283</f>
        <v>14.049731496614521</v>
      </c>
      <c r="AK19" s="5"/>
      <c r="AM19" s="1"/>
      <c r="AN19" s="1"/>
      <c r="AO19" s="11"/>
      <c r="AP19" s="11"/>
      <c r="AQ19" s="11"/>
    </row>
    <row r="20" spans="26:43" ht="15.6">
      <c r="Z20" s="43"/>
      <c r="AA20" s="340">
        <f>+'Ark1'!C284</f>
        <v>2022</v>
      </c>
      <c r="AB20" s="51">
        <f>+'Ark1'!I284</f>
        <v>80</v>
      </c>
      <c r="AC20" s="52" t="s">
        <v>9</v>
      </c>
      <c r="AD20" s="52" t="s">
        <v>8</v>
      </c>
      <c r="AE20" s="51">
        <f>+'Ark1'!Q284</f>
        <v>1286</v>
      </c>
      <c r="AF20" s="76">
        <f>+'Ark1'!R284</f>
        <v>7766</v>
      </c>
      <c r="AG20" s="53">
        <f>+'Ark1'!S284</f>
        <v>4.1523760330578527</v>
      </c>
      <c r="AH20" s="76">
        <f>+'Ark1'!U284</f>
        <v>301.35130054081844</v>
      </c>
      <c r="AI20" s="76">
        <f>+'Ark1'!AG284</f>
        <v>2316.6082060574686</v>
      </c>
      <c r="AJ20" s="66">
        <f>+'Ark1'!AI284</f>
        <v>42.235385011588967</v>
      </c>
      <c r="AK20" s="5"/>
      <c r="AM20" s="1"/>
      <c r="AN20" s="1"/>
      <c r="AO20" s="11"/>
      <c r="AP20" s="11"/>
      <c r="AQ20" s="11"/>
    </row>
    <row r="21" spans="26:43" ht="15.6">
      <c r="Z21" s="43"/>
      <c r="AA21" s="340">
        <f>+'Ark1'!C285</f>
        <v>2022</v>
      </c>
      <c r="AB21" s="51">
        <f>+'Ark1'!I285</f>
        <v>81</v>
      </c>
      <c r="AC21" s="52" t="s">
        <v>9</v>
      </c>
      <c r="AD21" s="52" t="s">
        <v>5</v>
      </c>
      <c r="AE21" s="51">
        <f>+'Ark1'!Q285</f>
        <v>250</v>
      </c>
      <c r="AF21" s="76">
        <f>+'Ark1'!R285</f>
        <v>1541</v>
      </c>
      <c r="AG21" s="53">
        <f>+'Ark1'!S285</f>
        <v>4.2224396607958257</v>
      </c>
      <c r="AH21" s="76">
        <f>+'Ark1'!U285</f>
        <v>302.85963659961112</v>
      </c>
      <c r="AI21" s="76">
        <f>+'Ark1'!AG285</f>
        <v>2298.7878571428578</v>
      </c>
      <c r="AJ21" s="66">
        <f>+'Ark1'!AI285</f>
        <v>33.939000648929259</v>
      </c>
      <c r="AK21" s="5"/>
      <c r="AM21" s="1"/>
      <c r="AN21" s="1"/>
      <c r="AO21" s="11"/>
      <c r="AP21" s="11"/>
      <c r="AQ21" s="11"/>
    </row>
    <row r="22" spans="26:43" ht="15.6">
      <c r="Z22" s="43"/>
      <c r="AA22" s="340">
        <f>+'Ark1'!C286</f>
        <v>2022</v>
      </c>
      <c r="AB22" s="51">
        <f>+'Ark1'!I286</f>
        <v>83</v>
      </c>
      <c r="AC22" s="52" t="s">
        <v>9</v>
      </c>
      <c r="AD22" s="52" t="s">
        <v>433</v>
      </c>
      <c r="AE22" s="51">
        <f>+'Ark1'!Q286</f>
        <v>1461</v>
      </c>
      <c r="AF22" s="76">
        <f>+'Ark1'!R286</f>
        <v>7576</v>
      </c>
      <c r="AG22" s="53">
        <f>+'Ark1'!S286</f>
        <v>4.1899973537973008</v>
      </c>
      <c r="AH22" s="76">
        <f>+'Ark1'!U286</f>
        <v>302.3707629355859</v>
      </c>
      <c r="AI22" s="76">
        <f>+'Ark1'!AG286</f>
        <v>2314.6477792732162</v>
      </c>
      <c r="AJ22" s="66">
        <f>+'Ark1'!AI286</f>
        <v>36.536430834213313</v>
      </c>
      <c r="AK22" s="5"/>
      <c r="AM22" s="1"/>
      <c r="AN22" s="1"/>
      <c r="AO22" s="11"/>
      <c r="AP22" s="11"/>
      <c r="AQ22" s="11"/>
    </row>
    <row r="23" spans="26:43" ht="15.6">
      <c r="Z23" s="539"/>
      <c r="AA23" s="539"/>
      <c r="AB23" s="539"/>
      <c r="AC23" s="539"/>
      <c r="AD23" s="539"/>
      <c r="AE23" s="539"/>
      <c r="AF23" s="539"/>
      <c r="AG23" s="539"/>
      <c r="AH23" s="539"/>
      <c r="AI23" s="539"/>
      <c r="AJ23" s="539"/>
      <c r="AK23" s="5"/>
      <c r="AM23" s="1"/>
      <c r="AN23" s="1"/>
      <c r="AO23" s="11"/>
      <c r="AP23" s="11"/>
      <c r="AQ23" s="11"/>
    </row>
    <row r="24" spans="26:43" ht="15.6">
      <c r="Z24" s="539"/>
      <c r="AA24" s="539"/>
      <c r="AB24" s="539"/>
      <c r="AC24" s="539"/>
      <c r="AD24" s="539"/>
      <c r="AE24" s="539"/>
      <c r="AF24" s="539"/>
      <c r="AG24" s="539"/>
      <c r="AH24" s="539"/>
      <c r="AI24" s="539"/>
      <c r="AJ24" s="539"/>
      <c r="AK24" s="5"/>
      <c r="AM24" s="13"/>
      <c r="AN24" s="13"/>
      <c r="AO24" s="11"/>
      <c r="AP24" s="11"/>
      <c r="AQ24" s="11"/>
    </row>
    <row r="25" spans="26:43" ht="16.5" customHeight="1">
      <c r="Z25" s="539"/>
      <c r="AA25" s="539"/>
      <c r="AB25" s="539"/>
      <c r="AC25" s="539"/>
      <c r="AD25" s="539"/>
      <c r="AE25" s="539"/>
      <c r="AF25" s="539"/>
      <c r="AG25" s="539"/>
      <c r="AH25" s="539"/>
      <c r="AI25" s="539"/>
      <c r="AJ25" s="539"/>
      <c r="AK25" s="5"/>
      <c r="AM25" s="13"/>
      <c r="AN25" s="13"/>
      <c r="AO25" s="11"/>
      <c r="AP25" s="11"/>
      <c r="AQ25" s="11"/>
    </row>
    <row r="26" spans="26:43" ht="16.5" customHeight="1">
      <c r="Z26" s="539"/>
      <c r="AA26" s="539"/>
      <c r="AB26" s="539"/>
      <c r="AC26" s="539"/>
      <c r="AD26" s="539"/>
      <c r="AE26" s="539"/>
      <c r="AF26" s="539"/>
      <c r="AG26" s="539"/>
      <c r="AH26" s="539"/>
      <c r="AI26" s="539"/>
      <c r="AJ26" s="539"/>
      <c r="AK26" s="5"/>
      <c r="AM26" s="13"/>
      <c r="AN26" s="13"/>
      <c r="AO26" s="11"/>
      <c r="AP26" s="11"/>
      <c r="AQ26" s="11"/>
    </row>
    <row r="27" spans="26:43">
      <c r="Z27" s="539"/>
      <c r="AA27" s="539"/>
      <c r="AB27" s="539"/>
      <c r="AC27" s="539"/>
      <c r="AD27" s="539"/>
      <c r="AE27" s="539"/>
      <c r="AF27" s="539"/>
      <c r="AG27" s="539"/>
      <c r="AH27" s="539"/>
      <c r="AI27" s="539"/>
      <c r="AJ27" s="539"/>
      <c r="AM27" s="13"/>
      <c r="AN27" s="13"/>
      <c r="AO27" s="11"/>
      <c r="AP27" s="11"/>
      <c r="AQ27" s="11"/>
    </row>
    <row r="28" spans="26:43" ht="17.25" customHeight="1">
      <c r="Z28" s="539"/>
      <c r="AA28" s="539"/>
      <c r="AB28" s="539"/>
      <c r="AC28" s="539"/>
      <c r="AD28" s="539"/>
      <c r="AE28" s="539"/>
      <c r="AF28" s="539"/>
      <c r="AG28" s="539"/>
      <c r="AH28" s="539"/>
      <c r="AI28" s="539"/>
      <c r="AJ28" s="539"/>
      <c r="AK28" s="5"/>
      <c r="AM28" s="13"/>
      <c r="AN28" s="13"/>
      <c r="AO28" s="11"/>
      <c r="AP28" s="11"/>
      <c r="AQ28" s="11"/>
    </row>
    <row r="29" spans="26:43">
      <c r="Z29" s="539"/>
      <c r="AA29" s="539"/>
      <c r="AB29" s="539"/>
      <c r="AC29" s="539"/>
      <c r="AD29" s="539"/>
      <c r="AE29" s="539"/>
      <c r="AF29" s="539"/>
      <c r="AG29" s="539"/>
      <c r="AH29" s="539"/>
      <c r="AI29" s="539"/>
      <c r="AJ29" s="539"/>
      <c r="AM29" s="13"/>
      <c r="AN29" s="13"/>
      <c r="AO29" s="11"/>
      <c r="AP29" s="11"/>
      <c r="AQ29" s="11"/>
    </row>
    <row r="30" spans="26:43">
      <c r="Z30" s="539"/>
      <c r="AA30" s="539"/>
      <c r="AB30" s="539"/>
      <c r="AC30" s="539"/>
      <c r="AD30" s="539"/>
      <c r="AE30" s="539"/>
      <c r="AF30" s="539"/>
      <c r="AG30" s="539"/>
      <c r="AH30" s="539"/>
      <c r="AI30" s="539"/>
      <c r="AJ30" s="539"/>
      <c r="AK30" s="539"/>
      <c r="AL30" s="539"/>
      <c r="AM30" s="539"/>
      <c r="AN30" s="539"/>
      <c r="AO30" s="539"/>
      <c r="AP30" s="539"/>
      <c r="AQ30" s="11"/>
    </row>
    <row r="31" spans="26:43">
      <c r="Z31" s="539"/>
      <c r="AA31" s="539"/>
      <c r="AB31" s="539"/>
      <c r="AC31" s="539"/>
      <c r="AD31" s="539"/>
      <c r="AE31" s="539"/>
      <c r="AF31" s="539"/>
      <c r="AG31" s="539"/>
      <c r="AH31" s="539"/>
      <c r="AI31" s="539"/>
      <c r="AJ31" s="539"/>
      <c r="AK31" s="539"/>
      <c r="AL31" s="539"/>
      <c r="AM31" s="539"/>
      <c r="AN31" s="539"/>
      <c r="AO31" s="539"/>
      <c r="AP31" s="539"/>
      <c r="AQ31" s="11"/>
    </row>
    <row r="32" spans="26:43">
      <c r="Z32" s="539"/>
      <c r="AA32" s="539"/>
      <c r="AB32" s="539"/>
      <c r="AC32" s="539"/>
      <c r="AD32" s="539"/>
      <c r="AE32" s="539"/>
      <c r="AF32" s="539"/>
      <c r="AG32" s="539"/>
      <c r="AH32" s="539"/>
      <c r="AI32" s="539"/>
      <c r="AJ32" s="539"/>
      <c r="AK32" s="539"/>
      <c r="AL32" s="539"/>
      <c r="AM32" s="539"/>
      <c r="AN32" s="539"/>
      <c r="AO32" s="539"/>
      <c r="AP32" s="539"/>
    </row>
    <row r="33" spans="26:42">
      <c r="Z33" s="539"/>
      <c r="AA33" s="539"/>
      <c r="AB33" s="539"/>
      <c r="AC33" s="539"/>
      <c r="AD33" s="539"/>
      <c r="AE33" s="539"/>
      <c r="AF33" s="539"/>
      <c r="AG33" s="539"/>
      <c r="AH33" s="539"/>
      <c r="AI33" s="539"/>
      <c r="AJ33" s="539"/>
      <c r="AK33" s="539"/>
      <c r="AL33" s="539"/>
      <c r="AM33" s="539"/>
      <c r="AN33" s="539"/>
      <c r="AO33" s="539"/>
      <c r="AP33" s="539"/>
    </row>
    <row r="34" spans="26:42">
      <c r="Z34" s="539"/>
      <c r="AA34" s="539"/>
      <c r="AB34" s="539"/>
      <c r="AC34" s="539"/>
      <c r="AD34" s="539"/>
      <c r="AE34" s="539"/>
      <c r="AF34" s="539"/>
      <c r="AG34" s="539"/>
      <c r="AH34" s="539"/>
      <c r="AI34" s="539"/>
      <c r="AJ34" s="539"/>
      <c r="AK34" s="539"/>
      <c r="AL34" s="539"/>
      <c r="AM34" s="539"/>
      <c r="AN34" s="539"/>
      <c r="AO34" s="539"/>
      <c r="AP34" s="539"/>
    </row>
    <row r="35" spans="26:42">
      <c r="Z35" s="539"/>
      <c r="AA35" s="539"/>
      <c r="AB35" s="539"/>
      <c r="AC35" s="539"/>
      <c r="AD35" s="539"/>
      <c r="AE35" s="539"/>
      <c r="AF35" s="539"/>
      <c r="AG35" s="539"/>
      <c r="AH35" s="539"/>
      <c r="AI35" s="539"/>
      <c r="AJ35" s="539"/>
      <c r="AK35" s="539"/>
      <c r="AL35" s="539"/>
      <c r="AM35" s="539"/>
      <c r="AN35" s="539"/>
      <c r="AO35" s="539"/>
      <c r="AP35" s="539"/>
    </row>
    <row r="36" spans="26:42">
      <c r="Z36" s="539"/>
      <c r="AA36" s="539"/>
      <c r="AB36" s="539"/>
      <c r="AC36" s="539"/>
      <c r="AD36" s="539"/>
      <c r="AE36" s="539"/>
      <c r="AF36" s="539"/>
      <c r="AG36" s="539"/>
      <c r="AH36" s="539"/>
      <c r="AI36" s="539"/>
      <c r="AJ36" s="539"/>
      <c r="AK36" s="539"/>
      <c r="AL36" s="539"/>
      <c r="AM36" s="539"/>
      <c r="AN36" s="539"/>
      <c r="AO36" s="539"/>
      <c r="AP36" s="539"/>
    </row>
    <row r="37" spans="26:42">
      <c r="Z37" s="539"/>
      <c r="AA37" s="539"/>
      <c r="AB37" s="539"/>
      <c r="AC37" s="539"/>
      <c r="AD37" s="539"/>
      <c r="AE37" s="539"/>
      <c r="AF37" s="539"/>
      <c r="AG37" s="539"/>
      <c r="AH37" s="539"/>
      <c r="AI37" s="539"/>
      <c r="AJ37" s="539"/>
      <c r="AK37" s="539"/>
      <c r="AL37" s="539"/>
      <c r="AM37" s="539"/>
      <c r="AN37" s="539"/>
      <c r="AO37" s="539"/>
      <c r="AP37" s="539"/>
    </row>
    <row r="38" spans="26:42">
      <c r="Z38" s="539"/>
      <c r="AA38" s="539"/>
      <c r="AB38" s="539"/>
      <c r="AC38" s="539"/>
      <c r="AD38" s="539"/>
      <c r="AE38" s="539"/>
      <c r="AF38" s="539"/>
      <c r="AG38" s="539"/>
      <c r="AH38" s="539"/>
      <c r="AI38" s="539"/>
      <c r="AJ38" s="539"/>
      <c r="AK38" s="539"/>
      <c r="AL38" s="539"/>
      <c r="AM38" s="539"/>
      <c r="AN38" s="539"/>
      <c r="AO38" s="539"/>
      <c r="AP38" s="539"/>
    </row>
    <row r="39" spans="26:42">
      <c r="Z39" s="539"/>
      <c r="AA39" s="539"/>
      <c r="AB39" s="539"/>
      <c r="AC39" s="539"/>
      <c r="AD39" s="539"/>
      <c r="AE39" s="539"/>
      <c r="AF39" s="539"/>
      <c r="AG39" s="539"/>
      <c r="AH39" s="539"/>
      <c r="AI39" s="539"/>
      <c r="AJ39" s="539"/>
      <c r="AK39" s="539"/>
      <c r="AL39" s="539"/>
      <c r="AM39" s="539"/>
      <c r="AN39" s="539"/>
      <c r="AO39" s="539"/>
      <c r="AP39" s="539"/>
    </row>
    <row r="40" spans="26:42">
      <c r="Z40" s="539"/>
      <c r="AA40" s="539"/>
      <c r="AB40" s="539"/>
      <c r="AC40" s="539"/>
      <c r="AD40" s="539"/>
      <c r="AE40" s="539"/>
      <c r="AF40" s="539"/>
      <c r="AG40" s="539"/>
      <c r="AH40" s="539"/>
      <c r="AI40" s="539"/>
      <c r="AJ40" s="539"/>
      <c r="AK40" s="539"/>
      <c r="AL40" s="539"/>
      <c r="AM40" s="539"/>
      <c r="AN40" s="539"/>
      <c r="AO40" s="539"/>
      <c r="AP40" s="539"/>
    </row>
    <row r="41" spans="26:42">
      <c r="Z41" s="539"/>
      <c r="AA41" s="539"/>
      <c r="AB41" s="539"/>
      <c r="AC41" s="539"/>
      <c r="AD41" s="539"/>
      <c r="AE41" s="539"/>
      <c r="AF41" s="539"/>
      <c r="AG41" s="539"/>
      <c r="AH41" s="539"/>
      <c r="AI41" s="539"/>
      <c r="AJ41" s="539"/>
      <c r="AK41" s="539"/>
      <c r="AL41" s="539"/>
      <c r="AM41" s="539"/>
      <c r="AN41" s="539"/>
      <c r="AO41" s="539"/>
      <c r="AP41" s="539"/>
    </row>
    <row r="42" spans="26:42">
      <c r="Z42" s="539"/>
      <c r="AA42" s="539"/>
      <c r="AB42" s="539"/>
      <c r="AC42" s="539"/>
      <c r="AD42" s="539"/>
      <c r="AE42" s="539"/>
      <c r="AF42" s="539"/>
      <c r="AG42" s="539"/>
      <c r="AH42" s="539"/>
      <c r="AI42" s="539"/>
      <c r="AJ42" s="539"/>
      <c r="AK42" s="539"/>
      <c r="AL42" s="539"/>
      <c r="AM42" s="539"/>
      <c r="AN42" s="539"/>
      <c r="AO42" s="539"/>
      <c r="AP42" s="539"/>
    </row>
    <row r="43" spans="26:42">
      <c r="Z43" s="539"/>
      <c r="AA43" s="539"/>
      <c r="AB43" s="539"/>
      <c r="AC43" s="539"/>
      <c r="AD43" s="539"/>
      <c r="AE43" s="539"/>
      <c r="AF43" s="539"/>
      <c r="AG43" s="539"/>
      <c r="AH43" s="539"/>
      <c r="AI43" s="539"/>
      <c r="AJ43" s="539"/>
      <c r="AK43" s="539"/>
      <c r="AL43" s="539"/>
      <c r="AM43" s="539"/>
      <c r="AN43" s="539"/>
      <c r="AO43" s="539"/>
      <c r="AP43" s="539"/>
    </row>
    <row r="44" spans="26:42">
      <c r="Z44" s="539"/>
      <c r="AA44" s="539"/>
      <c r="AB44" s="539"/>
      <c r="AC44" s="539"/>
      <c r="AD44" s="539"/>
      <c r="AE44" s="539"/>
      <c r="AF44" s="539"/>
      <c r="AG44" s="539"/>
      <c r="AH44" s="539"/>
      <c r="AI44" s="539"/>
      <c r="AJ44" s="539"/>
      <c r="AK44" s="539"/>
      <c r="AL44" s="539"/>
      <c r="AM44" s="539"/>
      <c r="AN44" s="539"/>
      <c r="AO44" s="539"/>
      <c r="AP44" s="539"/>
    </row>
    <row r="45" spans="26:42">
      <c r="Z45" s="539"/>
      <c r="AA45" s="539"/>
      <c r="AB45" s="539"/>
      <c r="AC45" s="539"/>
      <c r="AD45" s="539"/>
      <c r="AE45" s="539"/>
      <c r="AF45" s="539"/>
      <c r="AG45" s="539"/>
      <c r="AH45" s="539"/>
      <c r="AI45" s="539"/>
      <c r="AJ45" s="539"/>
      <c r="AK45" s="539"/>
      <c r="AL45" s="539"/>
      <c r="AM45" s="539"/>
      <c r="AN45" s="539"/>
      <c r="AO45" s="539"/>
      <c r="AP45" s="539"/>
    </row>
    <row r="46" spans="26:42">
      <c r="Z46" s="539"/>
      <c r="AA46" s="539"/>
      <c r="AB46" s="539"/>
      <c r="AC46" s="539"/>
      <c r="AD46" s="539"/>
      <c r="AE46" s="539"/>
      <c r="AF46" s="539"/>
      <c r="AG46" s="539"/>
      <c r="AH46" s="539"/>
      <c r="AI46" s="539"/>
      <c r="AJ46" s="539"/>
      <c r="AK46" s="539"/>
      <c r="AL46" s="539"/>
      <c r="AM46" s="539"/>
      <c r="AN46" s="539"/>
      <c r="AO46" s="539"/>
      <c r="AP46" s="539"/>
    </row>
    <row r="47" spans="26:42">
      <c r="Z47" s="539"/>
      <c r="AA47" s="539"/>
      <c r="AB47" s="539"/>
      <c r="AC47" s="539"/>
      <c r="AD47" s="539"/>
      <c r="AE47" s="539"/>
      <c r="AF47" s="539"/>
      <c r="AG47" s="539"/>
      <c r="AH47" s="539"/>
      <c r="AI47" s="539"/>
      <c r="AJ47" s="539"/>
      <c r="AK47" s="539"/>
      <c r="AL47" s="539"/>
      <c r="AM47" s="539"/>
      <c r="AN47" s="539"/>
      <c r="AO47" s="539"/>
      <c r="AP47" s="539"/>
    </row>
    <row r="48" spans="26:42">
      <c r="Z48" s="539"/>
      <c r="AA48" s="539"/>
      <c r="AB48" s="539"/>
      <c r="AC48" s="539"/>
      <c r="AD48" s="539"/>
      <c r="AE48" s="539"/>
      <c r="AF48" s="539"/>
      <c r="AG48" s="539"/>
      <c r="AH48" s="539"/>
      <c r="AI48" s="539"/>
      <c r="AJ48" s="539"/>
      <c r="AK48" s="539"/>
      <c r="AL48" s="539"/>
      <c r="AM48" s="539"/>
      <c r="AN48" s="539"/>
      <c r="AO48" s="539"/>
      <c r="AP48" s="539"/>
    </row>
    <row r="49" spans="25:42">
      <c r="Z49" s="539"/>
      <c r="AA49" s="539"/>
      <c r="AB49" s="539"/>
      <c r="AC49" s="539"/>
      <c r="AD49" s="539"/>
      <c r="AE49" s="539"/>
      <c r="AF49" s="539"/>
      <c r="AG49" s="539"/>
      <c r="AH49" s="539"/>
      <c r="AI49" s="539"/>
      <c r="AJ49" s="539"/>
      <c r="AK49" s="539"/>
      <c r="AL49" s="539"/>
      <c r="AM49" s="539"/>
      <c r="AN49" s="539"/>
      <c r="AO49" s="539"/>
      <c r="AP49" s="539"/>
    </row>
    <row r="50" spans="25:42">
      <c r="Z50" s="539"/>
      <c r="AA50" s="539"/>
      <c r="AB50" s="539"/>
      <c r="AC50" s="539"/>
      <c r="AD50" s="539"/>
      <c r="AE50" s="539"/>
      <c r="AF50" s="539"/>
      <c r="AG50" s="539"/>
      <c r="AH50" s="539"/>
      <c r="AI50" s="539"/>
      <c r="AJ50" s="539"/>
      <c r="AK50" s="539"/>
      <c r="AL50" s="539"/>
      <c r="AM50" s="539"/>
      <c r="AN50" s="539"/>
      <c r="AO50" s="539"/>
      <c r="AP50" s="539"/>
    </row>
    <row r="51" spans="25:42">
      <c r="Z51" s="539"/>
      <c r="AA51" s="539"/>
      <c r="AB51" s="539"/>
      <c r="AC51" s="539"/>
      <c r="AD51" s="539"/>
      <c r="AE51" s="539"/>
      <c r="AF51" s="539"/>
      <c r="AG51" s="539"/>
      <c r="AH51" s="539"/>
      <c r="AI51" s="539"/>
      <c r="AJ51" s="539"/>
      <c r="AK51" s="539"/>
      <c r="AL51" s="539"/>
      <c r="AM51" s="539"/>
      <c r="AN51" s="539"/>
      <c r="AO51" s="539"/>
      <c r="AP51" s="539"/>
    </row>
    <row r="52" spans="25:42">
      <c r="Z52" s="539"/>
      <c r="AA52" s="539"/>
      <c r="AB52" s="539"/>
      <c r="AC52" s="539"/>
      <c r="AD52" s="539"/>
      <c r="AE52" s="539"/>
      <c r="AF52" s="539"/>
      <c r="AG52" s="539"/>
      <c r="AH52" s="539"/>
      <c r="AI52" s="539"/>
      <c r="AJ52" s="539"/>
      <c r="AK52" s="539"/>
      <c r="AL52" s="539"/>
      <c r="AM52" s="539"/>
      <c r="AN52" s="539"/>
      <c r="AO52" s="539"/>
      <c r="AP52" s="539"/>
    </row>
    <row r="53" spans="25:42">
      <c r="Z53" s="539"/>
      <c r="AA53" s="539"/>
      <c r="AB53" s="539"/>
      <c r="AC53" s="539"/>
      <c r="AD53" s="539"/>
      <c r="AE53" s="539"/>
      <c r="AF53" s="539"/>
      <c r="AG53" s="539"/>
      <c r="AH53" s="539"/>
      <c r="AI53" s="539"/>
      <c r="AJ53" s="539"/>
      <c r="AK53" s="539"/>
      <c r="AL53" s="539"/>
      <c r="AM53" s="539"/>
      <c r="AN53" s="539"/>
      <c r="AO53" s="539"/>
      <c r="AP53" s="539"/>
    </row>
    <row r="54" spans="25:42">
      <c r="Z54" s="539"/>
      <c r="AA54" s="539"/>
      <c r="AB54" s="539"/>
      <c r="AC54" s="539"/>
      <c r="AD54" s="539"/>
      <c r="AE54" s="539"/>
      <c r="AF54" s="539"/>
      <c r="AG54" s="539"/>
      <c r="AH54" s="539"/>
      <c r="AI54" s="539"/>
      <c r="AJ54" s="539"/>
      <c r="AK54" s="539"/>
      <c r="AL54" s="539"/>
      <c r="AM54" s="539"/>
      <c r="AN54" s="539"/>
      <c r="AO54" s="539"/>
      <c r="AP54" s="539"/>
    </row>
    <row r="55" spans="25:42">
      <c r="Z55" s="539"/>
      <c r="AA55" s="539"/>
      <c r="AB55" s="539"/>
      <c r="AC55" s="539"/>
      <c r="AD55" s="539"/>
      <c r="AE55" s="539"/>
      <c r="AF55" s="539"/>
      <c r="AG55" s="539"/>
      <c r="AH55" s="539"/>
      <c r="AI55" s="539"/>
      <c r="AJ55" s="539"/>
      <c r="AK55" s="539"/>
      <c r="AL55" s="539"/>
      <c r="AM55" s="539"/>
      <c r="AN55" s="539"/>
      <c r="AO55" s="539"/>
      <c r="AP55" s="539"/>
    </row>
    <row r="56" spans="25:42">
      <c r="Z56" s="539"/>
      <c r="AA56" s="539"/>
      <c r="AB56" s="539"/>
      <c r="AC56" s="539"/>
      <c r="AD56" s="539"/>
      <c r="AE56" s="539"/>
      <c r="AF56" s="539"/>
      <c r="AG56" s="539"/>
      <c r="AH56" s="539"/>
      <c r="AI56" s="539"/>
      <c r="AJ56" s="539"/>
      <c r="AK56" s="539"/>
      <c r="AL56" s="539"/>
      <c r="AM56" s="539"/>
      <c r="AN56" s="539"/>
      <c r="AO56" s="539"/>
      <c r="AP56" s="539"/>
    </row>
    <row r="57" spans="25:42">
      <c r="Z57" s="539"/>
      <c r="AA57" s="539"/>
      <c r="AB57" s="539"/>
      <c r="AC57" s="539"/>
      <c r="AD57" s="539"/>
      <c r="AE57" s="539"/>
      <c r="AF57" s="539"/>
      <c r="AG57" s="539"/>
      <c r="AH57" s="539"/>
      <c r="AI57" s="539"/>
      <c r="AJ57" s="539"/>
      <c r="AK57" s="539"/>
      <c r="AL57" s="539"/>
      <c r="AM57" s="539"/>
      <c r="AN57" s="539"/>
      <c r="AO57" s="539"/>
      <c r="AP57" s="539"/>
    </row>
    <row r="58" spans="25:42">
      <c r="Z58" s="539"/>
      <c r="AA58" s="539"/>
      <c r="AB58" s="539"/>
      <c r="AC58" s="539"/>
      <c r="AD58" s="539"/>
      <c r="AE58" s="539"/>
      <c r="AF58" s="539"/>
      <c r="AG58" s="539"/>
      <c r="AH58" s="539"/>
      <c r="AI58" s="539"/>
      <c r="AJ58" s="539"/>
      <c r="AK58" s="539"/>
      <c r="AL58" s="539"/>
      <c r="AM58" s="539"/>
      <c r="AN58" s="539"/>
      <c r="AO58" s="539"/>
      <c r="AP58" s="539"/>
    </row>
    <row r="59" spans="25:42">
      <c r="Z59" s="539"/>
      <c r="AA59" s="539"/>
      <c r="AB59" s="539"/>
      <c r="AC59" s="539"/>
      <c r="AD59" s="539"/>
      <c r="AE59" s="539"/>
      <c r="AF59" s="539"/>
      <c r="AG59" s="539"/>
      <c r="AH59" s="539"/>
      <c r="AI59" s="539"/>
      <c r="AJ59" s="539"/>
      <c r="AK59" s="539"/>
      <c r="AL59" s="539"/>
      <c r="AM59" s="539"/>
      <c r="AN59" s="539"/>
      <c r="AO59" s="539"/>
      <c r="AP59" s="539"/>
    </row>
    <row r="60" spans="25:42">
      <c r="Z60" s="539"/>
      <c r="AA60" s="539"/>
      <c r="AB60" s="539"/>
      <c r="AC60" s="539"/>
      <c r="AD60" s="539"/>
      <c r="AE60" s="539"/>
      <c r="AF60" s="539"/>
      <c r="AG60" s="539"/>
      <c r="AH60" s="539"/>
      <c r="AI60" s="539"/>
      <c r="AJ60" s="539"/>
      <c r="AK60" s="539"/>
      <c r="AL60" s="539"/>
      <c r="AM60" s="539"/>
      <c r="AN60" s="539"/>
      <c r="AO60" s="539"/>
      <c r="AP60" s="539"/>
    </row>
    <row r="61" spans="25:42">
      <c r="Y61" s="539"/>
      <c r="Z61" s="539"/>
      <c r="AA61" s="539"/>
      <c r="AB61" s="539"/>
      <c r="AC61" s="539"/>
      <c r="AD61" s="539"/>
      <c r="AE61" s="539"/>
      <c r="AF61" s="539"/>
      <c r="AG61" s="539"/>
      <c r="AH61" s="539"/>
      <c r="AI61" s="539"/>
      <c r="AJ61" s="539"/>
      <c r="AK61" s="539"/>
      <c r="AL61" s="539"/>
      <c r="AM61" s="539"/>
      <c r="AN61" s="539"/>
      <c r="AO61" s="539"/>
      <c r="AP61" s="539"/>
    </row>
    <row r="62" spans="25:42">
      <c r="Y62" s="539"/>
      <c r="Z62" s="539"/>
      <c r="AA62" s="539"/>
      <c r="AB62" s="539"/>
      <c r="AC62" s="539"/>
      <c r="AD62" s="539"/>
      <c r="AE62" s="539"/>
      <c r="AF62" s="539"/>
      <c r="AG62" s="539"/>
      <c r="AH62" s="539"/>
      <c r="AI62" s="539"/>
      <c r="AJ62" s="539"/>
      <c r="AK62" s="539"/>
      <c r="AL62" s="539"/>
      <c r="AM62" s="539"/>
      <c r="AN62" s="539"/>
      <c r="AO62" s="539"/>
      <c r="AP62" s="539"/>
    </row>
    <row r="63" spans="25:42">
      <c r="Y63" s="539"/>
      <c r="Z63" s="539"/>
      <c r="AA63" s="539"/>
      <c r="AB63" s="539"/>
      <c r="AC63" s="539"/>
      <c r="AD63" s="539"/>
      <c r="AE63" s="539"/>
      <c r="AF63" s="539"/>
      <c r="AG63" s="539"/>
      <c r="AH63" s="539"/>
      <c r="AI63" s="539"/>
      <c r="AJ63" s="539"/>
      <c r="AK63" s="539"/>
      <c r="AL63" s="539"/>
      <c r="AM63" s="539"/>
      <c r="AN63" s="539"/>
      <c r="AO63" s="539"/>
      <c r="AP63" s="539"/>
    </row>
    <row r="64" spans="25:42">
      <c r="Y64" s="539"/>
      <c r="Z64" s="539"/>
      <c r="AA64" s="539"/>
      <c r="AB64" s="539"/>
      <c r="AC64" s="539"/>
      <c r="AD64" s="539"/>
      <c r="AE64" s="539"/>
      <c r="AF64" s="539"/>
      <c r="AG64" s="539"/>
      <c r="AH64" s="539"/>
      <c r="AI64" s="539"/>
      <c r="AJ64" s="539"/>
      <c r="AK64" s="539"/>
      <c r="AL64" s="539"/>
      <c r="AM64" s="539"/>
      <c r="AN64" s="539"/>
      <c r="AO64" s="539"/>
      <c r="AP64" s="539"/>
    </row>
    <row r="65" spans="25:42">
      <c r="Y65" s="539"/>
      <c r="Z65" s="539"/>
      <c r="AA65" s="539"/>
      <c r="AB65" s="539"/>
      <c r="AC65" s="539"/>
      <c r="AD65" s="539"/>
      <c r="AE65" s="539"/>
      <c r="AF65" s="539"/>
      <c r="AG65" s="539"/>
      <c r="AH65" s="539"/>
      <c r="AI65" s="539"/>
      <c r="AJ65" s="539"/>
      <c r="AK65" s="539"/>
      <c r="AL65" s="539"/>
      <c r="AM65" s="539"/>
      <c r="AN65" s="539"/>
      <c r="AO65" s="539"/>
      <c r="AP65" s="539"/>
    </row>
    <row r="66" spans="25:42">
      <c r="Y66" s="539"/>
      <c r="Z66" s="539"/>
      <c r="AA66" s="539"/>
      <c r="AB66" s="539"/>
      <c r="AC66" s="539"/>
      <c r="AD66" s="539"/>
      <c r="AE66" s="539"/>
      <c r="AF66" s="539"/>
      <c r="AG66" s="539"/>
      <c r="AH66" s="539"/>
      <c r="AI66" s="539"/>
      <c r="AJ66" s="539"/>
      <c r="AK66" s="539"/>
      <c r="AL66" s="539"/>
      <c r="AM66" s="539"/>
      <c r="AN66" s="539"/>
      <c r="AO66" s="539"/>
      <c r="AP66" s="539"/>
    </row>
    <row r="67" spans="25:42">
      <c r="Y67" s="539"/>
      <c r="Z67" s="539"/>
      <c r="AA67" s="539"/>
      <c r="AB67" s="539"/>
      <c r="AC67" s="539"/>
      <c r="AD67" s="539"/>
      <c r="AE67" s="539"/>
      <c r="AF67" s="539"/>
      <c r="AG67" s="539"/>
      <c r="AH67" s="539"/>
      <c r="AI67" s="539"/>
      <c r="AJ67" s="539"/>
      <c r="AK67" s="539"/>
      <c r="AL67" s="539"/>
      <c r="AM67" s="539"/>
      <c r="AN67" s="539"/>
      <c r="AO67" s="539"/>
      <c r="AP67" s="539"/>
    </row>
    <row r="68" spans="25:42">
      <c r="Y68" s="539"/>
      <c r="Z68" s="539"/>
      <c r="AA68" s="539"/>
      <c r="AB68" s="539"/>
      <c r="AC68" s="539"/>
      <c r="AD68" s="539"/>
      <c r="AE68" s="539"/>
      <c r="AF68" s="539"/>
      <c r="AG68" s="539"/>
      <c r="AH68" s="539"/>
      <c r="AI68" s="539"/>
      <c r="AJ68" s="539"/>
      <c r="AK68" s="539"/>
      <c r="AL68" s="539"/>
      <c r="AM68" s="539"/>
      <c r="AN68" s="539"/>
      <c r="AO68" s="539"/>
      <c r="AP68" s="539"/>
    </row>
    <row r="69" spans="25:42">
      <c r="Y69" s="539"/>
      <c r="Z69" s="539"/>
      <c r="AA69" s="539"/>
      <c r="AB69" s="539"/>
      <c r="AC69" s="539"/>
      <c r="AD69" s="539"/>
      <c r="AE69" s="539"/>
      <c r="AF69" s="539"/>
      <c r="AG69" s="539"/>
      <c r="AH69" s="539"/>
      <c r="AI69" s="539"/>
      <c r="AJ69" s="539"/>
      <c r="AK69" s="539"/>
      <c r="AL69" s="539"/>
      <c r="AM69" s="539"/>
      <c r="AN69" s="539"/>
      <c r="AO69" s="539"/>
      <c r="AP69" s="539"/>
    </row>
    <row r="70" spans="25:42">
      <c r="Y70" s="539"/>
      <c r="Z70" s="539"/>
      <c r="AA70" s="539"/>
      <c r="AB70" s="539"/>
      <c r="AC70" s="539"/>
      <c r="AD70" s="539"/>
      <c r="AE70" s="539"/>
      <c r="AF70" s="539"/>
      <c r="AG70" s="539"/>
      <c r="AH70" s="539"/>
      <c r="AI70" s="539"/>
      <c r="AJ70" s="539"/>
      <c r="AK70" s="539"/>
      <c r="AL70" s="539"/>
      <c r="AM70" s="539"/>
      <c r="AN70" s="539"/>
      <c r="AO70" s="539"/>
      <c r="AP70" s="539"/>
    </row>
    <row r="71" spans="25:42">
      <c r="Y71" s="539"/>
      <c r="Z71" s="539"/>
      <c r="AA71" s="539"/>
      <c r="AB71" s="539"/>
      <c r="AC71" s="539"/>
      <c r="AD71" s="539"/>
      <c r="AE71" s="539"/>
      <c r="AF71" s="539"/>
      <c r="AG71" s="539"/>
      <c r="AH71" s="539"/>
      <c r="AI71" s="539"/>
      <c r="AJ71" s="539"/>
      <c r="AK71" s="539"/>
      <c r="AL71" s="539"/>
      <c r="AM71" s="539"/>
      <c r="AN71" s="539"/>
      <c r="AO71" s="539"/>
      <c r="AP71" s="539"/>
    </row>
    <row r="72" spans="25:42">
      <c r="Y72" s="539"/>
      <c r="Z72" s="539"/>
      <c r="AA72" s="539"/>
      <c r="AB72" s="539"/>
      <c r="AC72" s="539"/>
      <c r="AD72" s="539"/>
      <c r="AE72" s="539"/>
      <c r="AF72" s="539"/>
      <c r="AG72" s="539"/>
      <c r="AH72" s="539"/>
      <c r="AI72" s="539"/>
      <c r="AJ72" s="539"/>
      <c r="AK72" s="539"/>
      <c r="AL72" s="539"/>
      <c r="AM72" s="539"/>
      <c r="AN72" s="539"/>
      <c r="AO72" s="539"/>
      <c r="AP72" s="539"/>
    </row>
    <row r="73" spans="25:42">
      <c r="Y73" s="539"/>
      <c r="Z73" s="539"/>
      <c r="AA73" s="539"/>
      <c r="AB73" s="539"/>
      <c r="AC73" s="539"/>
      <c r="AD73" s="539"/>
      <c r="AE73" s="539"/>
      <c r="AF73" s="539"/>
      <c r="AG73" s="539"/>
      <c r="AH73" s="539"/>
      <c r="AI73" s="539"/>
      <c r="AJ73" s="539"/>
      <c r="AK73" s="539"/>
      <c r="AL73" s="539"/>
      <c r="AM73" s="539"/>
      <c r="AN73" s="539"/>
      <c r="AO73" s="539"/>
      <c r="AP73" s="539"/>
    </row>
    <row r="74" spans="25:42">
      <c r="Y74" s="539"/>
      <c r="Z74" s="539"/>
      <c r="AA74" s="539"/>
      <c r="AB74" s="539"/>
      <c r="AC74" s="539"/>
      <c r="AD74" s="539"/>
      <c r="AE74" s="539"/>
      <c r="AF74" s="539"/>
      <c r="AG74" s="539"/>
      <c r="AH74" s="539"/>
      <c r="AI74" s="539"/>
      <c r="AJ74" s="539"/>
      <c r="AK74" s="539"/>
      <c r="AL74" s="539"/>
      <c r="AM74" s="539"/>
      <c r="AN74" s="539"/>
      <c r="AO74" s="539"/>
      <c r="AP74" s="539"/>
    </row>
    <row r="75" spans="25:42">
      <c r="Y75" s="539"/>
      <c r="Z75" s="539"/>
      <c r="AA75" s="539"/>
      <c r="AB75" s="539"/>
      <c r="AC75" s="539"/>
      <c r="AD75" s="539"/>
      <c r="AE75" s="539"/>
      <c r="AF75" s="539"/>
      <c r="AG75" s="539"/>
      <c r="AH75" s="539"/>
      <c r="AI75" s="539"/>
      <c r="AJ75" s="539"/>
      <c r="AK75" s="539"/>
      <c r="AL75" s="539"/>
      <c r="AM75" s="539"/>
      <c r="AN75" s="539"/>
      <c r="AO75" s="539"/>
      <c r="AP75" s="539"/>
    </row>
    <row r="76" spans="25:42">
      <c r="Y76" s="539"/>
      <c r="Z76" s="539"/>
      <c r="AA76" s="539"/>
      <c r="AB76" s="539"/>
      <c r="AC76" s="539"/>
      <c r="AD76" s="539"/>
      <c r="AE76" s="539"/>
      <c r="AF76" s="539"/>
      <c r="AG76" s="539"/>
      <c r="AH76" s="539"/>
      <c r="AI76" s="539"/>
      <c r="AJ76" s="539"/>
      <c r="AK76" s="539"/>
      <c r="AL76" s="539"/>
      <c r="AM76" s="539"/>
      <c r="AN76" s="539"/>
      <c r="AO76" s="539"/>
      <c r="AP76" s="539"/>
    </row>
    <row r="77" spans="25:42">
      <c r="Y77" s="539"/>
      <c r="Z77" s="539"/>
      <c r="AA77" s="539"/>
      <c r="AB77" s="539"/>
      <c r="AC77" s="539"/>
      <c r="AD77" s="539"/>
      <c r="AE77" s="539"/>
      <c r="AF77" s="539"/>
      <c r="AG77" s="539"/>
      <c r="AH77" s="539"/>
      <c r="AI77" s="539"/>
      <c r="AJ77" s="539"/>
      <c r="AK77" s="539"/>
      <c r="AL77" s="539"/>
      <c r="AM77" s="539"/>
      <c r="AN77" s="539"/>
      <c r="AO77" s="539"/>
      <c r="AP77" s="539"/>
    </row>
    <row r="78" spans="25:42">
      <c r="Y78" s="539"/>
      <c r="Z78" s="539"/>
      <c r="AA78" s="539"/>
      <c r="AB78" s="539"/>
      <c r="AC78" s="539"/>
      <c r="AD78" s="539"/>
      <c r="AE78" s="539"/>
      <c r="AF78" s="539"/>
      <c r="AG78" s="539"/>
      <c r="AH78" s="539"/>
      <c r="AI78" s="539"/>
      <c r="AJ78" s="539"/>
      <c r="AK78" s="539"/>
      <c r="AL78" s="539"/>
      <c r="AM78" s="539"/>
      <c r="AN78" s="539"/>
      <c r="AO78" s="539"/>
      <c r="AP78" s="539"/>
    </row>
    <row r="79" spans="25:42">
      <c r="Y79" s="539"/>
      <c r="Z79" s="539"/>
      <c r="AA79" s="539"/>
      <c r="AB79" s="539"/>
      <c r="AC79" s="539"/>
      <c r="AD79" s="539"/>
      <c r="AE79" s="539"/>
      <c r="AF79" s="539"/>
      <c r="AG79" s="539"/>
      <c r="AH79" s="539"/>
      <c r="AI79" s="539"/>
      <c r="AJ79" s="539"/>
      <c r="AK79" s="539"/>
      <c r="AL79" s="539"/>
      <c r="AM79" s="539"/>
      <c r="AN79" s="539"/>
      <c r="AO79" s="539"/>
      <c r="AP79" s="539"/>
    </row>
    <row r="80" spans="25:42">
      <c r="Y80" s="539"/>
      <c r="Z80" s="539"/>
      <c r="AA80" s="539"/>
      <c r="AB80" s="539"/>
      <c r="AC80" s="539"/>
      <c r="AD80" s="539"/>
      <c r="AE80" s="539"/>
      <c r="AF80" s="539"/>
      <c r="AG80" s="539"/>
      <c r="AH80" s="539"/>
      <c r="AI80" s="539"/>
      <c r="AJ80" s="539"/>
      <c r="AK80" s="539"/>
      <c r="AL80" s="539"/>
      <c r="AM80" s="539"/>
      <c r="AN80" s="539"/>
      <c r="AO80" s="539"/>
      <c r="AP80" s="539"/>
    </row>
    <row r="81" spans="25:42">
      <c r="Y81" s="539"/>
      <c r="Z81" s="539"/>
      <c r="AA81" s="539"/>
      <c r="AB81" s="539"/>
      <c r="AC81" s="539"/>
      <c r="AD81" s="539"/>
      <c r="AE81" s="539"/>
      <c r="AF81" s="539"/>
      <c r="AG81" s="539"/>
      <c r="AH81" s="539"/>
      <c r="AI81" s="539"/>
      <c r="AJ81" s="539"/>
      <c r="AK81" s="539"/>
      <c r="AL81" s="539"/>
      <c r="AM81" s="539"/>
      <c r="AN81" s="539"/>
      <c r="AO81" s="539"/>
      <c r="AP81" s="539"/>
    </row>
    <row r="82" spans="25:42">
      <c r="Y82" s="539"/>
      <c r="Z82" s="539"/>
      <c r="AA82" s="539"/>
      <c r="AB82" s="539"/>
      <c r="AC82" s="539"/>
      <c r="AD82" s="539"/>
      <c r="AE82" s="539"/>
      <c r="AF82" s="539"/>
      <c r="AG82" s="539"/>
      <c r="AH82" s="539"/>
      <c r="AI82" s="539"/>
      <c r="AJ82" s="539"/>
      <c r="AK82" s="539"/>
      <c r="AL82" s="539"/>
      <c r="AM82" s="539"/>
      <c r="AN82" s="539"/>
      <c r="AO82" s="539"/>
      <c r="AP82" s="539"/>
    </row>
    <row r="83" spans="25:42">
      <c r="Y83" s="539"/>
      <c r="Z83" s="539"/>
      <c r="AA83" s="539"/>
      <c r="AB83" s="539"/>
      <c r="AC83" s="539"/>
      <c r="AD83" s="539"/>
      <c r="AE83" s="539"/>
      <c r="AF83" s="539"/>
      <c r="AG83" s="539"/>
      <c r="AH83" s="539"/>
      <c r="AI83" s="539"/>
      <c r="AJ83" s="539"/>
      <c r="AK83" s="539"/>
      <c r="AL83" s="539"/>
      <c r="AM83" s="539"/>
      <c r="AN83" s="539"/>
      <c r="AO83" s="539"/>
      <c r="AP83" s="539"/>
    </row>
    <row r="84" spans="25:42">
      <c r="Y84" s="539"/>
      <c r="Z84" s="539"/>
      <c r="AA84" s="539"/>
      <c r="AB84" s="539"/>
      <c r="AC84" s="539"/>
      <c r="AD84" s="539"/>
      <c r="AE84" s="539"/>
      <c r="AF84" s="539"/>
      <c r="AG84" s="539"/>
      <c r="AH84" s="539"/>
      <c r="AI84" s="539"/>
      <c r="AJ84" s="539"/>
      <c r="AK84" s="539"/>
      <c r="AL84" s="539"/>
      <c r="AM84" s="539"/>
      <c r="AN84" s="539"/>
      <c r="AO84" s="539"/>
      <c r="AP84" s="539"/>
    </row>
    <row r="85" spans="25:42">
      <c r="Y85" s="539"/>
      <c r="Z85" s="539"/>
      <c r="AA85" s="539"/>
      <c r="AB85" s="539"/>
      <c r="AC85" s="539"/>
      <c r="AD85" s="539"/>
      <c r="AE85" s="539"/>
      <c r="AF85" s="539"/>
      <c r="AG85" s="539"/>
      <c r="AH85" s="539"/>
      <c r="AI85" s="539"/>
      <c r="AJ85" s="539"/>
      <c r="AK85" s="539"/>
      <c r="AL85" s="539"/>
      <c r="AM85" s="539"/>
      <c r="AN85" s="539"/>
      <c r="AO85" s="539"/>
      <c r="AP85" s="539"/>
    </row>
    <row r="86" spans="25:42">
      <c r="Y86" s="539"/>
      <c r="Z86" s="539"/>
      <c r="AA86" s="539"/>
      <c r="AB86" s="539"/>
      <c r="AC86" s="539"/>
      <c r="AD86" s="539"/>
      <c r="AE86" s="539"/>
      <c r="AF86" s="539"/>
      <c r="AG86" s="539"/>
      <c r="AH86" s="539"/>
      <c r="AI86" s="539"/>
      <c r="AJ86" s="539"/>
      <c r="AK86" s="539"/>
      <c r="AL86" s="539"/>
      <c r="AM86" s="539"/>
      <c r="AN86" s="539"/>
      <c r="AO86" s="539"/>
      <c r="AP86" s="539"/>
    </row>
    <row r="87" spans="25:42">
      <c r="Y87" s="539"/>
      <c r="Z87" s="539"/>
      <c r="AA87" s="539"/>
      <c r="AB87" s="539"/>
      <c r="AC87" s="539"/>
      <c r="AD87" s="539"/>
      <c r="AE87" s="539"/>
      <c r="AF87" s="539"/>
      <c r="AG87" s="539"/>
      <c r="AH87" s="539"/>
      <c r="AI87" s="539"/>
      <c r="AJ87" s="539"/>
      <c r="AK87" s="539"/>
      <c r="AL87" s="539"/>
      <c r="AM87" s="539"/>
      <c r="AN87" s="539"/>
      <c r="AO87" s="539"/>
      <c r="AP87" s="539"/>
    </row>
    <row r="88" spans="25:42">
      <c r="Y88" s="539"/>
      <c r="Z88" s="539"/>
      <c r="AA88" s="539"/>
      <c r="AB88" s="539"/>
      <c r="AC88" s="539"/>
      <c r="AD88" s="539"/>
      <c r="AE88" s="539"/>
      <c r="AF88" s="539"/>
      <c r="AG88" s="539"/>
      <c r="AH88" s="539"/>
      <c r="AI88" s="539"/>
      <c r="AJ88" s="539"/>
      <c r="AK88" s="539"/>
      <c r="AL88" s="539"/>
      <c r="AM88" s="539"/>
      <c r="AN88" s="539"/>
      <c r="AO88" s="539"/>
      <c r="AP88" s="539"/>
    </row>
    <row r="89" spans="25:42">
      <c r="Y89" s="539"/>
      <c r="Z89" s="539"/>
      <c r="AA89" s="539"/>
      <c r="AB89" s="539"/>
      <c r="AC89" s="539"/>
      <c r="AD89" s="539"/>
      <c r="AE89" s="539"/>
      <c r="AF89" s="539"/>
      <c r="AG89" s="539"/>
      <c r="AH89" s="539"/>
      <c r="AI89" s="539"/>
      <c r="AJ89" s="539"/>
      <c r="AK89" s="539"/>
      <c r="AL89" s="539"/>
      <c r="AM89" s="539"/>
      <c r="AN89" s="539"/>
      <c r="AO89" s="539"/>
      <c r="AP89" s="539"/>
    </row>
    <row r="90" spans="25:42">
      <c r="Y90" s="539"/>
      <c r="Z90" s="539"/>
      <c r="AA90" s="539"/>
      <c r="AB90" s="539"/>
      <c r="AC90" s="539"/>
      <c r="AD90" s="539"/>
      <c r="AE90" s="539"/>
      <c r="AF90" s="539"/>
      <c r="AG90" s="539"/>
      <c r="AH90" s="539"/>
      <c r="AI90" s="539"/>
      <c r="AJ90" s="539"/>
      <c r="AK90" s="539"/>
      <c r="AL90" s="539"/>
      <c r="AM90" s="539"/>
      <c r="AN90" s="539"/>
      <c r="AO90" s="539"/>
      <c r="AP90" s="539"/>
    </row>
    <row r="91" spans="25:42">
      <c r="Y91" s="539"/>
      <c r="Z91" s="539"/>
      <c r="AA91" s="539"/>
      <c r="AB91" s="539"/>
      <c r="AC91" s="539"/>
      <c r="AD91" s="539"/>
      <c r="AE91" s="539"/>
      <c r="AF91" s="539"/>
      <c r="AG91" s="539"/>
      <c r="AH91" s="539"/>
      <c r="AI91" s="539"/>
      <c r="AJ91" s="539"/>
      <c r="AK91" s="539"/>
      <c r="AL91" s="539"/>
      <c r="AM91" s="539"/>
      <c r="AN91" s="539"/>
      <c r="AO91" s="539"/>
      <c r="AP91" s="539"/>
    </row>
    <row r="92" spans="25:42">
      <c r="Y92" s="539"/>
      <c r="Z92" s="539"/>
      <c r="AA92" s="539"/>
      <c r="AB92" s="539"/>
      <c r="AC92" s="539"/>
      <c r="AD92" s="539"/>
      <c r="AE92" s="539"/>
      <c r="AF92" s="539"/>
      <c r="AG92" s="539"/>
      <c r="AH92" s="539"/>
      <c r="AI92" s="539"/>
      <c r="AJ92" s="539"/>
      <c r="AK92" s="539"/>
      <c r="AL92" s="539"/>
      <c r="AM92" s="539"/>
      <c r="AN92" s="539"/>
      <c r="AO92" s="539"/>
      <c r="AP92" s="539"/>
    </row>
    <row r="93" spans="25:42">
      <c r="Y93" s="539"/>
      <c r="Z93" s="539"/>
      <c r="AA93" s="539"/>
      <c r="AB93" s="539"/>
      <c r="AC93" s="539"/>
      <c r="AD93" s="539"/>
      <c r="AE93" s="539"/>
      <c r="AF93" s="539"/>
      <c r="AG93" s="539"/>
      <c r="AH93" s="539"/>
      <c r="AI93" s="539"/>
      <c r="AJ93" s="539"/>
      <c r="AK93" s="539"/>
      <c r="AL93" s="539"/>
      <c r="AM93" s="539"/>
      <c r="AN93" s="539"/>
      <c r="AO93" s="539"/>
      <c r="AP93" s="539"/>
    </row>
    <row r="94" spans="25:42">
      <c r="Y94" s="539"/>
      <c r="Z94" s="539"/>
      <c r="AA94" s="539"/>
      <c r="AB94" s="539"/>
      <c r="AC94" s="539"/>
      <c r="AD94" s="539"/>
      <c r="AE94" s="539"/>
      <c r="AF94" s="539"/>
      <c r="AG94" s="539"/>
      <c r="AH94" s="539"/>
      <c r="AI94" s="539"/>
      <c r="AJ94" s="539"/>
      <c r="AK94" s="539"/>
      <c r="AL94" s="539"/>
      <c r="AM94" s="539"/>
      <c r="AN94" s="539"/>
      <c r="AO94" s="539"/>
      <c r="AP94" s="539"/>
    </row>
    <row r="95" spans="25:42">
      <c r="Y95" s="539"/>
      <c r="Z95" s="539"/>
      <c r="AA95" s="539"/>
      <c r="AB95" s="539"/>
      <c r="AC95" s="539"/>
      <c r="AD95" s="539"/>
      <c r="AE95" s="539"/>
      <c r="AF95" s="539"/>
      <c r="AG95" s="539"/>
      <c r="AH95" s="539"/>
      <c r="AI95" s="539"/>
      <c r="AJ95" s="539"/>
      <c r="AK95" s="539"/>
      <c r="AL95" s="539"/>
      <c r="AM95" s="539"/>
      <c r="AN95" s="539"/>
      <c r="AO95" s="539"/>
      <c r="AP95" s="539"/>
    </row>
    <row r="96" spans="25:42">
      <c r="Y96" s="539"/>
      <c r="Z96" s="539"/>
      <c r="AA96" s="539"/>
      <c r="AB96" s="539"/>
      <c r="AC96" s="539"/>
      <c r="AD96" s="539"/>
      <c r="AE96" s="539"/>
      <c r="AF96" s="539"/>
      <c r="AG96" s="539"/>
      <c r="AH96" s="539"/>
      <c r="AI96" s="539"/>
      <c r="AJ96" s="539"/>
      <c r="AK96" s="539"/>
      <c r="AL96" s="539"/>
      <c r="AM96" s="539"/>
      <c r="AN96" s="539"/>
      <c r="AO96" s="539"/>
      <c r="AP96" s="539"/>
    </row>
    <row r="97" spans="15:42">
      <c r="Y97" s="539"/>
      <c r="Z97" s="539"/>
      <c r="AA97" s="539"/>
      <c r="AB97" s="539"/>
      <c r="AC97" s="539"/>
      <c r="AD97" s="539"/>
      <c r="AE97" s="539"/>
      <c r="AF97" s="539"/>
      <c r="AG97" s="539"/>
      <c r="AH97" s="539"/>
      <c r="AI97" s="539"/>
      <c r="AJ97" s="539"/>
      <c r="AK97" s="539"/>
      <c r="AL97" s="539"/>
      <c r="AM97" s="539"/>
      <c r="AN97" s="539"/>
      <c r="AO97" s="539"/>
      <c r="AP97" s="539"/>
    </row>
    <row r="98" spans="15:42">
      <c r="Y98" s="539"/>
      <c r="Z98" s="539"/>
      <c r="AA98" s="539"/>
      <c r="AB98" s="539"/>
      <c r="AC98" s="539"/>
      <c r="AD98" s="539"/>
      <c r="AE98" s="539"/>
      <c r="AF98" s="539"/>
      <c r="AG98" s="539"/>
      <c r="AH98" s="539"/>
      <c r="AI98" s="539"/>
      <c r="AJ98" s="539"/>
      <c r="AK98" s="539"/>
      <c r="AL98" s="539"/>
      <c r="AM98" s="539"/>
      <c r="AN98" s="539"/>
      <c r="AO98" s="539"/>
      <c r="AP98" s="539"/>
    </row>
    <row r="99" spans="15:42">
      <c r="Y99" s="539"/>
      <c r="Z99" s="539"/>
      <c r="AA99" s="539"/>
      <c r="AB99" s="539"/>
      <c r="AC99" s="539"/>
      <c r="AD99" s="539"/>
      <c r="AE99" s="539"/>
      <c r="AF99" s="539"/>
      <c r="AG99" s="539"/>
      <c r="AH99" s="539"/>
      <c r="AI99" s="539"/>
      <c r="AJ99" s="539"/>
      <c r="AK99" s="539"/>
      <c r="AL99" s="539"/>
      <c r="AM99" s="539"/>
      <c r="AN99" s="539"/>
      <c r="AO99" s="539"/>
      <c r="AP99" s="539"/>
    </row>
    <row r="100" spans="15:42">
      <c r="Y100" s="539"/>
      <c r="Z100" s="539"/>
      <c r="AA100" s="539"/>
      <c r="AB100" s="539"/>
      <c r="AC100" s="539"/>
      <c r="AD100" s="539"/>
      <c r="AE100" s="539"/>
      <c r="AF100" s="539"/>
      <c r="AG100" s="539"/>
      <c r="AH100" s="539"/>
      <c r="AI100" s="539"/>
      <c r="AJ100" s="539"/>
      <c r="AK100" s="539"/>
      <c r="AL100" s="539"/>
      <c r="AM100" s="539"/>
      <c r="AN100" s="539"/>
      <c r="AO100" s="539"/>
      <c r="AP100" s="539"/>
    </row>
    <row r="101" spans="15:42">
      <c r="Y101" s="539"/>
      <c r="Z101" s="539"/>
      <c r="AA101" s="539"/>
      <c r="AB101" s="539"/>
      <c r="AC101" s="539"/>
      <c r="AD101" s="539"/>
      <c r="AE101" s="539"/>
      <c r="AF101" s="539"/>
      <c r="AG101" s="539"/>
      <c r="AH101" s="539"/>
      <c r="AI101" s="539"/>
      <c r="AJ101" s="539"/>
      <c r="AK101" s="539"/>
      <c r="AL101" s="539"/>
      <c r="AM101" s="539"/>
      <c r="AN101" s="539"/>
      <c r="AO101" s="539"/>
      <c r="AP101" s="539"/>
    </row>
    <row r="102" spans="15:42">
      <c r="Y102" s="539"/>
      <c r="Z102" s="539"/>
      <c r="AA102" s="539"/>
      <c r="AB102" s="539"/>
      <c r="AC102" s="539"/>
      <c r="AD102" s="539"/>
      <c r="AE102" s="539"/>
      <c r="AF102" s="539"/>
      <c r="AG102" s="539"/>
      <c r="AH102" s="539"/>
      <c r="AI102" s="539"/>
      <c r="AJ102" s="539"/>
      <c r="AK102" s="539"/>
      <c r="AL102" s="539"/>
      <c r="AM102" s="539"/>
      <c r="AN102" s="539"/>
      <c r="AO102" s="539"/>
      <c r="AP102" s="539"/>
    </row>
    <row r="103" spans="15:42">
      <c r="Y103" s="539"/>
      <c r="Z103" s="539"/>
      <c r="AA103" s="539"/>
      <c r="AB103" s="539"/>
      <c r="AC103" s="539"/>
      <c r="AD103" s="539"/>
      <c r="AE103" s="539"/>
      <c r="AF103" s="539"/>
      <c r="AG103" s="539"/>
      <c r="AH103" s="539"/>
      <c r="AI103" s="539"/>
      <c r="AJ103" s="539"/>
      <c r="AK103" s="539"/>
      <c r="AL103" s="539"/>
      <c r="AM103" s="539"/>
      <c r="AN103" s="539"/>
      <c r="AO103" s="539"/>
      <c r="AP103" s="539"/>
    </row>
    <row r="104" spans="15:42">
      <c r="Y104" s="539"/>
      <c r="Z104" s="539"/>
      <c r="AA104" s="539"/>
      <c r="AB104" s="539"/>
      <c r="AC104" s="539"/>
      <c r="AD104" s="539"/>
      <c r="AE104" s="539"/>
      <c r="AF104" s="539"/>
      <c r="AG104" s="539"/>
      <c r="AH104" s="539"/>
      <c r="AI104" s="539"/>
      <c r="AJ104" s="539"/>
      <c r="AK104" s="539"/>
      <c r="AL104" s="539"/>
      <c r="AM104" s="539"/>
      <c r="AN104" s="539"/>
      <c r="AO104" s="539"/>
      <c r="AP104" s="539"/>
    </row>
    <row r="105" spans="15:42">
      <c r="Y105" s="539"/>
      <c r="Z105" s="539"/>
      <c r="AA105" s="539"/>
      <c r="AB105" s="539"/>
      <c r="AC105" s="539"/>
      <c r="AD105" s="539"/>
      <c r="AE105" s="539"/>
      <c r="AF105" s="539"/>
      <c r="AG105" s="539"/>
      <c r="AH105" s="539"/>
      <c r="AI105" s="539"/>
      <c r="AJ105" s="539"/>
      <c r="AK105" s="539"/>
      <c r="AL105" s="539"/>
      <c r="AM105" s="539"/>
      <c r="AN105" s="539"/>
      <c r="AO105" s="539"/>
      <c r="AP105" s="539"/>
    </row>
    <row r="106" spans="15:42">
      <c r="Y106" s="539"/>
      <c r="Z106" s="539"/>
      <c r="AA106" s="539"/>
      <c r="AB106" s="539"/>
      <c r="AC106" s="539"/>
      <c r="AD106" s="539"/>
      <c r="AE106" s="539"/>
      <c r="AF106" s="539"/>
      <c r="AG106" s="539"/>
      <c r="AH106" s="539"/>
      <c r="AI106" s="539"/>
      <c r="AJ106" s="539"/>
      <c r="AK106" s="539"/>
      <c r="AL106" s="539"/>
      <c r="AM106" s="539"/>
      <c r="AN106" s="539"/>
      <c r="AO106" s="539"/>
      <c r="AP106" s="539"/>
    </row>
    <row r="107" spans="15:42">
      <c r="Y107" s="539"/>
      <c r="Z107" s="539"/>
      <c r="AA107" s="539"/>
      <c r="AB107" s="539"/>
      <c r="AC107" s="539"/>
      <c r="AD107" s="539"/>
      <c r="AE107" s="539"/>
      <c r="AF107" s="539"/>
      <c r="AG107" s="539"/>
      <c r="AH107" s="539"/>
      <c r="AI107" s="539"/>
      <c r="AJ107" s="539"/>
      <c r="AK107" s="539"/>
      <c r="AL107" s="539"/>
      <c r="AM107" s="539"/>
      <c r="AN107" s="539"/>
      <c r="AO107" s="539"/>
      <c r="AP107" s="539"/>
    </row>
    <row r="108" spans="15:42">
      <c r="P108" s="3" t="s">
        <v>0</v>
      </c>
      <c r="Y108" s="539"/>
      <c r="Z108" s="539"/>
      <c r="AA108" s="539"/>
      <c r="AB108" s="539"/>
      <c r="AC108" s="539"/>
      <c r="AD108" s="539"/>
      <c r="AE108" s="539"/>
      <c r="AF108" s="539"/>
      <c r="AG108" s="539"/>
      <c r="AH108" s="539"/>
      <c r="AI108" s="539"/>
      <c r="AJ108" s="539"/>
      <c r="AK108" s="539"/>
      <c r="AL108" s="539"/>
      <c r="AM108" s="539"/>
      <c r="AN108" s="539"/>
      <c r="AO108" s="539"/>
      <c r="AP108" s="539"/>
    </row>
    <row r="109" spans="15:42">
      <c r="O109">
        <v>2</v>
      </c>
      <c r="P109" s="3" t="s">
        <v>30</v>
      </c>
      <c r="Y109" s="539"/>
      <c r="Z109" s="539"/>
      <c r="AA109" s="539"/>
      <c r="AB109" s="539"/>
      <c r="AC109" s="539"/>
      <c r="AD109" s="539"/>
      <c r="AE109" s="539"/>
      <c r="AF109" s="539"/>
      <c r="AG109" s="539"/>
      <c r="AH109" s="539"/>
      <c r="AI109" s="539"/>
      <c r="AJ109" s="539"/>
      <c r="AK109" s="539"/>
      <c r="AL109" s="539"/>
      <c r="AM109" s="539"/>
      <c r="AN109" s="539"/>
      <c r="AO109" s="539"/>
      <c r="AP109" s="539"/>
    </row>
    <row r="110" spans="15:42">
      <c r="O110">
        <v>3</v>
      </c>
      <c r="P110" s="3" t="s">
        <v>31</v>
      </c>
      <c r="Y110" s="539"/>
      <c r="Z110" s="539"/>
      <c r="AA110" s="539"/>
      <c r="AB110" s="539"/>
      <c r="AC110" s="539"/>
      <c r="AD110" s="539"/>
      <c r="AE110" s="539"/>
      <c r="AF110" s="539"/>
      <c r="AG110" s="539"/>
      <c r="AH110" s="539"/>
      <c r="AI110" s="539"/>
      <c r="AJ110" s="539"/>
      <c r="AK110" s="539"/>
      <c r="AL110" s="539"/>
      <c r="AM110" s="539"/>
      <c r="AN110" s="539"/>
      <c r="AO110" s="539"/>
      <c r="AP110" s="539"/>
    </row>
    <row r="111" spans="15:42">
      <c r="O111">
        <v>4</v>
      </c>
      <c r="P111" s="3" t="s">
        <v>32</v>
      </c>
      <c r="Y111" s="539"/>
      <c r="Z111" s="539"/>
      <c r="AA111" s="539"/>
      <c r="AB111" s="539"/>
      <c r="AC111" s="539"/>
      <c r="AD111" s="539"/>
      <c r="AE111" s="539"/>
      <c r="AF111" s="539"/>
      <c r="AG111" s="539"/>
      <c r="AH111" s="539"/>
      <c r="AI111" s="539"/>
      <c r="AJ111" s="539"/>
      <c r="AK111" s="539"/>
      <c r="AL111" s="539"/>
      <c r="AM111" s="539"/>
      <c r="AN111" s="539"/>
      <c r="AO111" s="539"/>
      <c r="AP111" s="539"/>
    </row>
    <row r="112" spans="15:42">
      <c r="Y112" s="539"/>
      <c r="Z112" s="539"/>
      <c r="AA112" s="539"/>
      <c r="AB112" s="539"/>
      <c r="AC112" s="539"/>
      <c r="AD112" s="539"/>
      <c r="AE112" s="539"/>
      <c r="AF112" s="539"/>
      <c r="AG112" s="539"/>
      <c r="AH112" s="539"/>
      <c r="AI112" s="539"/>
      <c r="AJ112" s="539"/>
      <c r="AK112" s="539"/>
      <c r="AL112" s="539"/>
      <c r="AM112" s="539"/>
      <c r="AN112" s="539"/>
      <c r="AO112" s="539"/>
      <c r="AP112" s="539"/>
    </row>
    <row r="113" spans="25:45">
      <c r="Y113" s="539"/>
      <c r="Z113" s="539"/>
      <c r="AA113" s="539"/>
      <c r="AB113" s="539"/>
      <c r="AC113" s="539"/>
      <c r="AD113" s="539"/>
      <c r="AE113" s="539"/>
      <c r="AF113" s="539"/>
      <c r="AG113" s="539"/>
      <c r="AH113" s="539"/>
      <c r="AI113" s="539"/>
      <c r="AJ113" s="539"/>
      <c r="AK113" s="539"/>
      <c r="AL113" s="539"/>
      <c r="AM113" s="539"/>
      <c r="AN113" s="539"/>
      <c r="AO113" s="539"/>
      <c r="AP113" s="539"/>
    </row>
    <row r="114" spans="25:45">
      <c r="Y114" s="539"/>
      <c r="Z114" s="539"/>
      <c r="AA114" s="539"/>
      <c r="AB114" s="539"/>
      <c r="AC114" s="539"/>
      <c r="AD114" s="539"/>
      <c r="AE114" s="539"/>
      <c r="AF114" s="539"/>
      <c r="AG114" s="539"/>
      <c r="AH114" s="539"/>
      <c r="AI114" s="539"/>
      <c r="AJ114" s="539"/>
      <c r="AK114" s="539"/>
      <c r="AL114" s="539"/>
      <c r="AM114" s="539"/>
      <c r="AN114" s="539"/>
      <c r="AO114" s="539"/>
      <c r="AP114" s="539"/>
    </row>
    <row r="115" spans="25:45">
      <c r="Y115" s="539"/>
      <c r="Z115" s="539"/>
      <c r="AA115" s="539"/>
      <c r="AB115" s="539"/>
      <c r="AC115" s="539"/>
      <c r="AD115" s="539"/>
      <c r="AE115" s="539"/>
      <c r="AF115" s="539"/>
      <c r="AG115" s="539"/>
      <c r="AH115" s="539"/>
      <c r="AI115" s="539"/>
      <c r="AJ115" s="539"/>
      <c r="AK115" s="539"/>
      <c r="AL115" s="539"/>
      <c r="AM115" s="539"/>
      <c r="AN115" s="539"/>
      <c r="AO115" s="539"/>
      <c r="AP115" s="539"/>
    </row>
    <row r="116" spans="25:45">
      <c r="Y116" s="539"/>
      <c r="Z116" s="539"/>
      <c r="AA116" s="539"/>
      <c r="AB116" s="539"/>
      <c r="AC116" s="539"/>
      <c r="AD116" s="539"/>
      <c r="AE116" s="539"/>
      <c r="AF116" s="539"/>
      <c r="AG116" s="539"/>
      <c r="AH116" s="539"/>
      <c r="AI116" s="539"/>
      <c r="AJ116" s="539"/>
      <c r="AK116" s="539"/>
      <c r="AL116" s="539"/>
      <c r="AM116" s="539"/>
      <c r="AN116" s="539"/>
      <c r="AO116" s="539"/>
      <c r="AP116" s="539"/>
    </row>
    <row r="117" spans="25:45">
      <c r="Y117" s="539"/>
      <c r="Z117" s="539"/>
      <c r="AA117" s="539"/>
      <c r="AB117" s="539"/>
      <c r="AC117" s="539"/>
      <c r="AD117" s="539"/>
      <c r="AE117" s="539"/>
      <c r="AF117" s="539"/>
      <c r="AG117" s="539"/>
      <c r="AH117" s="539"/>
      <c r="AI117" s="539"/>
      <c r="AJ117" s="539"/>
      <c r="AK117" s="539"/>
      <c r="AL117" s="539"/>
      <c r="AM117" s="539"/>
      <c r="AN117" s="539"/>
      <c r="AO117" s="539"/>
      <c r="AP117" s="539"/>
    </row>
    <row r="118" spans="25:45">
      <c r="Y118" s="539"/>
      <c r="Z118" s="539"/>
      <c r="AA118" s="539"/>
      <c r="AB118" s="539"/>
      <c r="AC118" s="539"/>
      <c r="AD118" s="539"/>
      <c r="AE118" s="539"/>
      <c r="AF118" s="539"/>
      <c r="AG118" s="539"/>
      <c r="AH118" s="539"/>
      <c r="AI118" s="539"/>
      <c r="AJ118" s="539"/>
      <c r="AK118" s="539"/>
      <c r="AL118" s="539"/>
      <c r="AM118" s="539"/>
      <c r="AN118" s="539"/>
      <c r="AO118" s="539"/>
      <c r="AP118" s="539"/>
    </row>
    <row r="119" spans="25:45">
      <c r="Y119" s="539"/>
      <c r="Z119" s="539"/>
      <c r="AA119" s="539"/>
      <c r="AB119" s="539"/>
      <c r="AC119" s="539"/>
      <c r="AD119" s="539"/>
      <c r="AE119" s="539"/>
      <c r="AF119" s="539"/>
      <c r="AG119" s="539"/>
      <c r="AH119" s="539"/>
      <c r="AI119" s="539"/>
      <c r="AJ119" s="539"/>
      <c r="AK119" s="539"/>
      <c r="AL119" s="539"/>
      <c r="AM119" s="539"/>
      <c r="AN119" s="539"/>
      <c r="AO119" s="539"/>
      <c r="AP119" s="539"/>
    </row>
    <row r="120" spans="25:45">
      <c r="Y120" s="539"/>
      <c r="Z120" s="539"/>
      <c r="AA120" s="539"/>
      <c r="AB120" s="539"/>
      <c r="AC120" s="539"/>
      <c r="AD120" s="539"/>
      <c r="AE120" s="539"/>
      <c r="AF120" s="539"/>
      <c r="AG120" s="539"/>
      <c r="AH120" s="539"/>
      <c r="AI120" s="539"/>
      <c r="AJ120" s="539"/>
      <c r="AK120" s="539"/>
      <c r="AL120" s="539"/>
      <c r="AM120" s="539"/>
      <c r="AN120" s="539"/>
      <c r="AO120" s="539"/>
      <c r="AP120" s="539"/>
    </row>
    <row r="121" spans="25:45">
      <c r="Y121" s="539"/>
      <c r="Z121" s="539"/>
      <c r="AA121" s="539"/>
      <c r="AB121" s="539"/>
      <c r="AC121" s="539"/>
      <c r="AD121" s="539"/>
      <c r="AE121" s="539"/>
      <c r="AF121" s="539"/>
      <c r="AG121" s="539"/>
      <c r="AH121" s="539"/>
      <c r="AI121" s="539"/>
      <c r="AJ121" s="539"/>
      <c r="AK121" s="539"/>
      <c r="AL121" s="539"/>
      <c r="AM121" s="539"/>
      <c r="AN121" s="539"/>
      <c r="AO121" s="539"/>
      <c r="AP121" s="539"/>
    </row>
    <row r="122" spans="25:45">
      <c r="Y122" s="539"/>
      <c r="Z122" s="539"/>
      <c r="AA122" s="539"/>
      <c r="AB122" s="539"/>
      <c r="AC122" s="539"/>
      <c r="AD122" s="539"/>
      <c r="AE122" s="539"/>
      <c r="AF122" s="539"/>
      <c r="AG122" s="539"/>
      <c r="AH122" s="539"/>
      <c r="AI122" s="539"/>
      <c r="AJ122" s="539"/>
      <c r="AK122" s="539"/>
      <c r="AL122" s="539"/>
      <c r="AM122" s="539"/>
      <c r="AN122" s="539"/>
      <c r="AO122" s="539"/>
      <c r="AP122" s="539"/>
    </row>
    <row r="123" spans="25:45">
      <c r="Y123" s="539"/>
      <c r="Z123" s="539"/>
      <c r="AA123" s="539"/>
      <c r="AB123" s="539"/>
      <c r="AC123" s="539"/>
      <c r="AD123" s="539"/>
      <c r="AE123" s="539"/>
      <c r="AF123" s="539"/>
      <c r="AG123" s="539"/>
      <c r="AH123" s="539"/>
      <c r="AI123" s="539"/>
      <c r="AJ123" s="539"/>
      <c r="AK123" s="539"/>
      <c r="AL123" s="539"/>
      <c r="AM123" s="539"/>
      <c r="AN123" s="539"/>
      <c r="AO123" s="539"/>
      <c r="AP123" s="539"/>
    </row>
    <row r="124" spans="25:45">
      <c r="Y124" s="539"/>
      <c r="Z124" s="539"/>
      <c r="AA124" s="539"/>
      <c r="AB124" s="539"/>
      <c r="AC124" s="539"/>
      <c r="AD124" s="539"/>
      <c r="AE124" s="539"/>
      <c r="AF124" s="539"/>
      <c r="AG124" s="539"/>
      <c r="AH124" s="539"/>
      <c r="AI124" s="539"/>
      <c r="AJ124" s="539"/>
      <c r="AK124" s="539"/>
      <c r="AL124" s="539"/>
      <c r="AM124" s="539"/>
      <c r="AN124" s="539"/>
      <c r="AO124" s="539"/>
      <c r="AP124" s="539"/>
    </row>
    <row r="125" spans="25:45">
      <c r="Y125" s="539"/>
      <c r="Z125" s="539"/>
      <c r="AA125" s="539"/>
      <c r="AB125" s="539"/>
      <c r="AC125" s="539"/>
      <c r="AD125" s="539"/>
      <c r="AE125" s="539"/>
      <c r="AF125" s="539"/>
      <c r="AG125" s="539"/>
      <c r="AH125" s="539"/>
      <c r="AI125" s="539"/>
      <c r="AJ125" s="539"/>
      <c r="AK125" s="539"/>
      <c r="AL125" s="539"/>
      <c r="AM125" s="539"/>
      <c r="AN125" s="539"/>
      <c r="AO125" s="539"/>
      <c r="AP125" s="539"/>
    </row>
    <row r="126" spans="25:45">
      <c r="Y126" s="539"/>
      <c r="Z126" s="539"/>
      <c r="AA126" s="539"/>
      <c r="AB126" s="539"/>
      <c r="AC126" s="539"/>
      <c r="AD126" s="539"/>
      <c r="AE126" s="539"/>
      <c r="AF126" s="539"/>
      <c r="AG126" s="539"/>
      <c r="AH126" s="539"/>
      <c r="AI126" s="539"/>
      <c r="AJ126" s="539"/>
      <c r="AK126" s="539"/>
      <c r="AL126" s="539"/>
      <c r="AM126" s="539"/>
      <c r="AN126" s="539"/>
      <c r="AO126" s="539"/>
      <c r="AP126" s="539"/>
    </row>
    <row r="127" spans="25:45">
      <c r="Y127" s="539"/>
      <c r="Z127" s="539"/>
      <c r="AA127" s="539"/>
      <c r="AB127" s="539"/>
      <c r="AC127" s="539"/>
      <c r="AD127" s="539"/>
      <c r="AE127" s="539"/>
      <c r="AF127" s="539"/>
      <c r="AG127" s="539"/>
      <c r="AH127" s="539"/>
      <c r="AI127" s="539"/>
      <c r="AJ127" s="539"/>
      <c r="AK127" s="539"/>
      <c r="AL127" s="539"/>
      <c r="AM127" s="539"/>
      <c r="AN127" s="539"/>
      <c r="AO127" s="539"/>
      <c r="AP127" s="539"/>
    </row>
    <row r="128" spans="25:45">
      <c r="Y128" s="539"/>
      <c r="Z128" s="539"/>
      <c r="AA128" s="539"/>
      <c r="AB128" s="539"/>
      <c r="AC128" s="539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R128" s="13"/>
      <c r="AS128" s="13"/>
    </row>
    <row r="129" spans="15:45">
      <c r="Y129" s="539"/>
      <c r="Z129" s="539"/>
      <c r="AA129" s="539"/>
      <c r="AB129" s="539"/>
      <c r="AC129" s="539"/>
      <c r="AD129" s="539"/>
      <c r="AE129" s="539"/>
      <c r="AF129" s="539"/>
      <c r="AG129" s="539"/>
      <c r="AH129" s="539"/>
      <c r="AI129" s="539"/>
      <c r="AJ129" s="539"/>
      <c r="AK129" s="539"/>
      <c r="AL129" s="539"/>
      <c r="AM129" s="539"/>
      <c r="AN129" s="539"/>
      <c r="AO129" s="539"/>
      <c r="AP129" s="539"/>
      <c r="AR129" s="13"/>
      <c r="AS129" s="13"/>
    </row>
    <row r="130" spans="15:45">
      <c r="Y130" s="539"/>
      <c r="Z130" s="539"/>
      <c r="AA130" s="539"/>
      <c r="AB130" s="539"/>
      <c r="AC130" s="539"/>
      <c r="AD130" s="539"/>
      <c r="AE130" s="539"/>
      <c r="AF130" s="539"/>
      <c r="AG130" s="539"/>
      <c r="AH130" s="539"/>
      <c r="AI130" s="539"/>
      <c r="AJ130" s="539"/>
      <c r="AK130" s="539"/>
      <c r="AL130" s="539"/>
      <c r="AM130" s="539"/>
      <c r="AN130" s="539"/>
      <c r="AO130" s="539"/>
      <c r="AP130" s="539"/>
      <c r="AR130" s="13"/>
      <c r="AS130" s="13"/>
    </row>
    <row r="131" spans="15:45">
      <c r="Y131" s="539"/>
      <c r="Z131" s="539"/>
      <c r="AA131" s="539"/>
      <c r="AB131" s="539"/>
      <c r="AC131" s="539"/>
      <c r="AD131" s="539"/>
      <c r="AE131" s="539"/>
      <c r="AF131" s="539"/>
      <c r="AG131" s="539"/>
      <c r="AH131" s="539"/>
      <c r="AI131" s="539"/>
      <c r="AJ131" s="539"/>
      <c r="AK131" s="539"/>
      <c r="AL131" s="539"/>
      <c r="AM131" s="539"/>
      <c r="AN131" s="539"/>
      <c r="AO131" s="539"/>
      <c r="AP131" s="539"/>
      <c r="AR131" s="13"/>
      <c r="AS131" s="13"/>
    </row>
    <row r="132" spans="15:45">
      <c r="Y132" s="539"/>
      <c r="Z132" s="539"/>
      <c r="AA132" s="539"/>
      <c r="AB132" s="539"/>
      <c r="AC132" s="539"/>
      <c r="AD132" s="539"/>
      <c r="AE132" s="539"/>
      <c r="AF132" s="539"/>
      <c r="AG132" s="539"/>
      <c r="AH132" s="539"/>
      <c r="AI132" s="539"/>
      <c r="AJ132" s="539"/>
      <c r="AK132" s="539"/>
      <c r="AL132" s="539"/>
      <c r="AM132" s="539"/>
      <c r="AN132" s="539"/>
      <c r="AO132" s="539"/>
      <c r="AP132" s="539"/>
      <c r="AR132" s="13"/>
      <c r="AS132" s="13"/>
    </row>
    <row r="133" spans="15:45">
      <c r="Y133" s="539"/>
      <c r="Z133" s="539"/>
      <c r="AA133" s="539"/>
      <c r="AB133" s="539"/>
      <c r="AC133" s="539"/>
      <c r="AD133" s="539"/>
      <c r="AE133" s="539"/>
      <c r="AF133" s="539"/>
      <c r="AG133" s="539"/>
      <c r="AH133" s="539"/>
      <c r="AI133" s="539"/>
      <c r="AJ133" s="539"/>
      <c r="AK133" s="539"/>
      <c r="AL133" s="539"/>
      <c r="AM133" s="539"/>
      <c r="AN133" s="539"/>
      <c r="AO133" s="539"/>
      <c r="AP133" s="539"/>
      <c r="AR133" s="13"/>
      <c r="AS133" s="13"/>
    </row>
    <row r="134" spans="15:45">
      <c r="Y134" s="539"/>
      <c r="Z134" s="539"/>
      <c r="AA134" s="539"/>
      <c r="AB134" s="539"/>
      <c r="AC134" s="539"/>
      <c r="AD134" s="539"/>
      <c r="AE134" s="539"/>
      <c r="AF134" s="539"/>
      <c r="AG134" s="539"/>
      <c r="AH134" s="539"/>
      <c r="AI134" s="539"/>
      <c r="AJ134" s="539"/>
      <c r="AK134" s="539"/>
      <c r="AL134" s="539"/>
      <c r="AM134" s="539"/>
      <c r="AN134" s="539"/>
      <c r="AO134" s="539"/>
      <c r="AP134" s="539"/>
      <c r="AR134" s="13"/>
      <c r="AS134" s="13"/>
    </row>
    <row r="135" spans="15:45">
      <c r="Y135" s="539"/>
      <c r="AI135" s="16"/>
      <c r="AK135" s="539"/>
      <c r="AL135" s="539"/>
      <c r="AM135" s="539"/>
      <c r="AN135" s="539"/>
      <c r="AO135" s="539"/>
      <c r="AP135" s="539"/>
      <c r="AR135" s="13"/>
      <c r="AS135" s="13"/>
    </row>
    <row r="136" spans="15:45">
      <c r="Y136" s="539"/>
      <c r="AI136" s="16"/>
      <c r="AK136" s="539"/>
      <c r="AL136" s="539"/>
      <c r="AM136" s="539"/>
      <c r="AN136" s="539"/>
      <c r="AO136" s="539"/>
      <c r="AP136" s="539"/>
      <c r="AR136" s="13"/>
      <c r="AS136" s="13"/>
    </row>
    <row r="137" spans="15:45">
      <c r="Y137" s="539"/>
      <c r="AI137" s="16"/>
      <c r="AK137" s="539"/>
      <c r="AL137" s="539"/>
      <c r="AM137" s="539"/>
      <c r="AN137" s="539"/>
      <c r="AO137" s="539"/>
      <c r="AP137" s="539"/>
      <c r="AR137" s="13"/>
      <c r="AS137" s="13"/>
    </row>
    <row r="138" spans="15:45">
      <c r="Y138" s="539"/>
      <c r="AI138" s="16"/>
      <c r="AK138" s="539"/>
      <c r="AL138" s="539"/>
      <c r="AM138" s="539"/>
      <c r="AN138" s="539"/>
      <c r="AO138" s="539"/>
      <c r="AP138" s="539"/>
      <c r="AR138" s="13"/>
      <c r="AS138" s="13"/>
    </row>
    <row r="139" spans="15:45">
      <c r="Y139" s="539"/>
      <c r="AI139" s="16"/>
      <c r="AK139" s="539"/>
      <c r="AL139" s="539"/>
      <c r="AM139" s="539"/>
      <c r="AN139" s="539"/>
      <c r="AO139" s="539"/>
      <c r="AP139" s="539"/>
      <c r="AR139" s="13"/>
      <c r="AS139" s="13"/>
    </row>
    <row r="140" spans="15:45">
      <c r="Y140" s="539"/>
      <c r="AI140" s="16"/>
      <c r="AK140" s="539"/>
      <c r="AL140" s="539"/>
      <c r="AM140" s="539"/>
      <c r="AN140" s="539"/>
      <c r="AO140" s="539"/>
      <c r="AP140" s="539"/>
      <c r="AR140" s="13"/>
      <c r="AS140" s="13"/>
    </row>
    <row r="141" spans="15:45">
      <c r="Y141" s="539"/>
      <c r="AK141" s="539"/>
      <c r="AL141" s="539"/>
      <c r="AM141" s="539"/>
      <c r="AN141" s="539"/>
      <c r="AO141" s="539"/>
      <c r="AP141" s="539"/>
      <c r="AR141" s="13"/>
      <c r="AS141" s="13"/>
    </row>
    <row r="142" spans="15:45">
      <c r="P142" s="3" t="s">
        <v>3</v>
      </c>
      <c r="AK142" s="1"/>
      <c r="AL142" s="1"/>
      <c r="AM142" s="1"/>
      <c r="AN142" s="1"/>
      <c r="AO142" s="1"/>
      <c r="AP142" s="1"/>
      <c r="AR142" s="13"/>
      <c r="AS142" s="13"/>
    </row>
    <row r="143" spans="15:45">
      <c r="O143">
        <v>6</v>
      </c>
      <c r="P143" s="3" t="s">
        <v>98</v>
      </c>
      <c r="AI143" s="16"/>
      <c r="AK143" s="1"/>
      <c r="AL143" s="1"/>
      <c r="AM143" s="1"/>
      <c r="AN143" s="1"/>
      <c r="AO143" s="1"/>
      <c r="AP143" s="1"/>
      <c r="AR143" s="13"/>
      <c r="AS143" s="13"/>
    </row>
    <row r="144" spans="15:45">
      <c r="O144">
        <v>7</v>
      </c>
      <c r="P144" s="3" t="s">
        <v>99</v>
      </c>
      <c r="AI144" s="16"/>
      <c r="AK144" s="1"/>
      <c r="AL144" s="1"/>
      <c r="AM144" s="1"/>
      <c r="AN144" s="1"/>
      <c r="AO144" s="1"/>
      <c r="AP144" s="1"/>
      <c r="AR144" s="13"/>
      <c r="AS144" s="13"/>
    </row>
    <row r="145" spans="15:45">
      <c r="O145">
        <v>8</v>
      </c>
      <c r="P145" s="378" t="s">
        <v>100</v>
      </c>
      <c r="AI145" s="16"/>
      <c r="AK145" s="1"/>
      <c r="AL145" s="1"/>
      <c r="AM145" s="1"/>
      <c r="AN145" s="1"/>
      <c r="AO145" s="1"/>
      <c r="AP145" s="1"/>
      <c r="AR145" s="13"/>
      <c r="AS145" s="13"/>
    </row>
    <row r="146" spans="15:45">
      <c r="O146">
        <v>9</v>
      </c>
      <c r="P146" s="3" t="s">
        <v>101</v>
      </c>
      <c r="AI146" s="16"/>
      <c r="AK146" s="1"/>
      <c r="AL146" s="1"/>
      <c r="AM146" s="1"/>
      <c r="AN146" s="1"/>
      <c r="AO146" s="1"/>
      <c r="AP146" s="1"/>
      <c r="AR146" s="13"/>
      <c r="AS146" s="13"/>
    </row>
    <row r="147" spans="15:45">
      <c r="AI147" s="16"/>
      <c r="AK147" s="1"/>
      <c r="AL147" s="1"/>
      <c r="AM147" s="1"/>
      <c r="AN147" s="1"/>
      <c r="AO147" s="1"/>
      <c r="AP147" s="1"/>
      <c r="AR147" s="13"/>
      <c r="AS147" s="13"/>
    </row>
    <row r="148" spans="15:45">
      <c r="AI148" s="16"/>
      <c r="AR148" s="13"/>
      <c r="AS148" s="13"/>
    </row>
    <row r="149" spans="15:45">
      <c r="AI149" s="16"/>
      <c r="AR149" s="13"/>
      <c r="AS149" s="13"/>
    </row>
    <row r="150" spans="15:45">
      <c r="AI150" s="16"/>
      <c r="AK150" s="1"/>
      <c r="AL150" s="1"/>
      <c r="AM150" s="1"/>
      <c r="AN150" s="1"/>
      <c r="AO150" s="1"/>
      <c r="AP150" s="1"/>
      <c r="AR150" s="13"/>
      <c r="AS150" s="13"/>
    </row>
    <row r="151" spans="15:45">
      <c r="AI151" s="16"/>
      <c r="AK151" s="1"/>
      <c r="AL151" s="1"/>
      <c r="AM151" s="1"/>
      <c r="AN151" s="1"/>
      <c r="AO151" s="1"/>
      <c r="AP151" s="1"/>
      <c r="AR151" s="13"/>
      <c r="AS151" s="13"/>
    </row>
    <row r="152" spans="15:45">
      <c r="AI152" s="16"/>
      <c r="AK152" s="1"/>
      <c r="AL152" s="1"/>
      <c r="AM152" s="1"/>
      <c r="AN152" s="1"/>
      <c r="AO152" s="1"/>
      <c r="AP152" s="1"/>
      <c r="AR152" s="13"/>
      <c r="AS152" s="13"/>
    </row>
    <row r="153" spans="15:45">
      <c r="AI153" s="16"/>
      <c r="AK153" s="1"/>
      <c r="AL153" s="1"/>
      <c r="AM153" s="1"/>
      <c r="AN153" s="1"/>
      <c r="AO153" s="1"/>
      <c r="AP153" s="1"/>
    </row>
    <row r="154" spans="15:45">
      <c r="AI154" s="16"/>
      <c r="AK154" s="1"/>
      <c r="AL154" s="1"/>
      <c r="AM154" s="1"/>
      <c r="AN154" s="1"/>
      <c r="AO154" s="1"/>
      <c r="AP154" s="1"/>
    </row>
    <row r="155" spans="15:45">
      <c r="AI155" s="16"/>
      <c r="AK155" s="1"/>
      <c r="AL155" s="1"/>
      <c r="AM155" s="1"/>
      <c r="AN155" s="1"/>
      <c r="AO155" s="1"/>
      <c r="AP155" s="1"/>
    </row>
    <row r="156" spans="15:45">
      <c r="AI156" s="16"/>
      <c r="AK156" s="1"/>
      <c r="AL156" s="1"/>
      <c r="AM156" s="1"/>
      <c r="AN156" s="1"/>
      <c r="AO156" s="1"/>
      <c r="AP156" s="1"/>
    </row>
    <row r="157" spans="15:45">
      <c r="AI157" s="16"/>
      <c r="AK157" s="1"/>
      <c r="AL157" s="1"/>
      <c r="AM157" s="1"/>
      <c r="AN157" s="1"/>
      <c r="AO157" s="1"/>
      <c r="AP157" s="1"/>
    </row>
    <row r="158" spans="15:45">
      <c r="AI158" s="16"/>
      <c r="AK158" s="1"/>
      <c r="AL158" s="1"/>
      <c r="AM158" s="1"/>
      <c r="AN158" s="1"/>
      <c r="AO158" s="1"/>
      <c r="AP158" s="1"/>
    </row>
    <row r="159" spans="15:45">
      <c r="AI159" s="16"/>
      <c r="AK159" s="1"/>
      <c r="AL159" s="1"/>
      <c r="AM159" s="1"/>
      <c r="AN159" s="1"/>
      <c r="AO159" s="1"/>
      <c r="AP159" s="1"/>
    </row>
    <row r="160" spans="15:45">
      <c r="AI160" s="16"/>
      <c r="AK160" s="1"/>
      <c r="AL160" s="1"/>
      <c r="AM160" s="1"/>
      <c r="AN160" s="1"/>
      <c r="AO160" s="1"/>
      <c r="AP160" s="1"/>
    </row>
    <row r="161" spans="31:43">
      <c r="AI161" s="16"/>
      <c r="AK161" s="1"/>
      <c r="AL161" s="1"/>
      <c r="AM161" s="1"/>
      <c r="AN161" s="1"/>
      <c r="AO161" s="1"/>
      <c r="AP161" s="1"/>
    </row>
    <row r="162" spans="31:43">
      <c r="AI162" s="16"/>
      <c r="AK162" s="1"/>
      <c r="AL162" s="1"/>
      <c r="AM162" s="1"/>
      <c r="AN162" s="1"/>
      <c r="AO162" s="1"/>
      <c r="AP162" s="1"/>
    </row>
    <row r="163" spans="31:43">
      <c r="AI163" s="16"/>
      <c r="AK163" s="1"/>
      <c r="AL163" s="1"/>
      <c r="AM163" s="1"/>
      <c r="AN163" s="1"/>
      <c r="AO163" s="1"/>
      <c r="AP163" s="1"/>
    </row>
    <row r="164" spans="31:43">
      <c r="AI164" s="16"/>
      <c r="AK164" s="1"/>
      <c r="AL164" s="1"/>
      <c r="AM164" s="1"/>
      <c r="AN164" s="1"/>
      <c r="AO164" s="1"/>
      <c r="AP164" s="1"/>
    </row>
    <row r="165" spans="31:43">
      <c r="AI165" s="16"/>
      <c r="AK165" s="1"/>
      <c r="AL165" s="1"/>
      <c r="AM165" s="1"/>
      <c r="AN165" s="1"/>
      <c r="AO165" s="1"/>
      <c r="AP165" s="1"/>
    </row>
    <row r="166" spans="31:43">
      <c r="AI166" s="16"/>
      <c r="AK166" s="1"/>
      <c r="AL166" s="1"/>
      <c r="AM166" s="1"/>
      <c r="AN166" s="1"/>
      <c r="AO166" s="1"/>
      <c r="AP166" s="1"/>
    </row>
    <row r="167" spans="31:43">
      <c r="AE167" s="14"/>
      <c r="AF167" s="14"/>
      <c r="AG167" s="14"/>
      <c r="AI167" s="16"/>
      <c r="AK167" s="1"/>
      <c r="AL167" s="1"/>
      <c r="AM167" s="1"/>
      <c r="AN167" s="1"/>
      <c r="AO167" s="1"/>
      <c r="AP167" s="1"/>
    </row>
    <row r="168" spans="31:43">
      <c r="AE168" s="14"/>
      <c r="AF168" s="14"/>
      <c r="AG168" s="14"/>
      <c r="AI168" s="16"/>
      <c r="AK168" s="1"/>
      <c r="AL168" s="1"/>
      <c r="AM168" s="1"/>
      <c r="AN168" s="1"/>
      <c r="AO168" s="1"/>
      <c r="AP168" s="1"/>
    </row>
    <row r="169" spans="31:43">
      <c r="AE169" s="14"/>
      <c r="AF169" s="14"/>
      <c r="AG169" s="14"/>
      <c r="AI169" s="16"/>
      <c r="AK169" s="1"/>
      <c r="AL169" s="1"/>
      <c r="AM169" s="1"/>
      <c r="AN169" s="1"/>
      <c r="AO169" s="1"/>
      <c r="AP169" s="1"/>
    </row>
    <row r="170" spans="31:43">
      <c r="AE170" s="14"/>
      <c r="AF170" s="14"/>
      <c r="AG170" s="14"/>
      <c r="AI170" s="16"/>
      <c r="AK170" s="1"/>
      <c r="AL170" s="1"/>
      <c r="AM170" s="1"/>
      <c r="AN170" s="1"/>
      <c r="AO170" s="1"/>
      <c r="AP170" s="1"/>
    </row>
    <row r="171" spans="31:43">
      <c r="AE171" s="14"/>
      <c r="AF171" s="14"/>
      <c r="AG171" s="14"/>
      <c r="AI171" s="16"/>
      <c r="AK171" s="1"/>
      <c r="AL171" s="1"/>
      <c r="AM171" s="1"/>
      <c r="AN171" s="1"/>
      <c r="AO171" s="1"/>
      <c r="AP171" s="1"/>
    </row>
    <row r="172" spans="31:43">
      <c r="AE172" s="14"/>
      <c r="AF172" s="14"/>
      <c r="AG172" s="14"/>
      <c r="AI172" s="16"/>
      <c r="AK172" s="1"/>
      <c r="AL172" s="1"/>
      <c r="AM172" s="1"/>
      <c r="AN172" s="1"/>
      <c r="AO172" s="1"/>
      <c r="AP172" s="1"/>
    </row>
    <row r="173" spans="31:43">
      <c r="AE173" s="14"/>
      <c r="AF173" s="14"/>
      <c r="AG173" s="14"/>
      <c r="AI173" s="16"/>
      <c r="AK173" s="1"/>
      <c r="AL173" s="1"/>
      <c r="AM173" s="1"/>
      <c r="AN173" s="1"/>
      <c r="AO173" s="1"/>
      <c r="AP173" s="1"/>
    </row>
    <row r="174" spans="31:43">
      <c r="AE174" s="14"/>
      <c r="AF174" s="14"/>
      <c r="AG174" s="14"/>
      <c r="AI174" s="16"/>
      <c r="AK174" s="1"/>
      <c r="AL174" s="1"/>
      <c r="AM174" s="1"/>
      <c r="AN174" s="1"/>
      <c r="AO174" s="1"/>
      <c r="AP174" s="1"/>
    </row>
    <row r="175" spans="31:43">
      <c r="AE175" s="14"/>
      <c r="AF175" s="14"/>
      <c r="AG175" s="14"/>
      <c r="AI175" s="16"/>
      <c r="AK175" s="1"/>
      <c r="AL175" s="1"/>
      <c r="AM175" s="1"/>
      <c r="AN175" s="1"/>
      <c r="AO175" s="1"/>
      <c r="AP175" s="1"/>
      <c r="AQ175" s="14"/>
    </row>
    <row r="176" spans="31:43">
      <c r="AE176" s="14"/>
      <c r="AF176" s="14"/>
      <c r="AG176" s="14"/>
      <c r="AI176" s="16"/>
      <c r="AK176" s="1"/>
      <c r="AL176" s="1"/>
      <c r="AM176" s="1"/>
      <c r="AN176" s="1"/>
      <c r="AO176" s="1"/>
      <c r="AP176" s="1"/>
      <c r="AQ176" s="14"/>
    </row>
    <row r="177" spans="31:43">
      <c r="AE177" s="14"/>
      <c r="AF177" s="14"/>
      <c r="AG177" s="14"/>
      <c r="AI177" s="16"/>
      <c r="AK177" s="1"/>
      <c r="AL177" s="1"/>
      <c r="AM177" s="1"/>
      <c r="AN177" s="1"/>
      <c r="AO177" s="1"/>
      <c r="AP177" s="1"/>
      <c r="AQ177" s="14"/>
    </row>
    <row r="178" spans="31:43">
      <c r="AE178" s="14"/>
      <c r="AF178" s="14"/>
      <c r="AG178" s="14"/>
      <c r="AI178" s="16"/>
      <c r="AK178" s="1"/>
      <c r="AL178" s="1"/>
      <c r="AM178" s="1"/>
      <c r="AN178" s="1"/>
      <c r="AO178" s="1"/>
      <c r="AP178" s="1"/>
      <c r="AQ178" s="14"/>
    </row>
    <row r="179" spans="31:43">
      <c r="AE179" s="14"/>
      <c r="AF179" s="14"/>
      <c r="AG179" s="14"/>
      <c r="AI179" s="16"/>
      <c r="AK179" s="1"/>
      <c r="AL179" s="1"/>
      <c r="AM179" s="1"/>
      <c r="AN179" s="1"/>
      <c r="AO179" s="1"/>
      <c r="AP179" s="1"/>
      <c r="AQ179" s="14"/>
    </row>
    <row r="180" spans="31:43">
      <c r="AE180" s="14"/>
      <c r="AF180" s="14"/>
      <c r="AG180" s="14"/>
      <c r="AI180" s="16"/>
      <c r="AK180" s="1"/>
      <c r="AL180" s="1"/>
      <c r="AM180" s="1"/>
      <c r="AN180" s="1"/>
      <c r="AO180" s="1"/>
      <c r="AP180" s="1"/>
      <c r="AQ180" s="14"/>
    </row>
    <row r="181" spans="31:43">
      <c r="AE181" s="14"/>
      <c r="AF181" s="14"/>
      <c r="AG181" s="14"/>
      <c r="AI181" s="16"/>
      <c r="AK181" s="1"/>
      <c r="AL181" s="1"/>
      <c r="AM181" s="1"/>
      <c r="AN181" s="1"/>
      <c r="AO181" s="1"/>
      <c r="AP181" s="1"/>
      <c r="AQ181" s="14"/>
    </row>
    <row r="182" spans="31:43">
      <c r="AE182" s="14"/>
      <c r="AF182" s="14"/>
      <c r="AG182" s="14"/>
      <c r="AI182" s="16"/>
      <c r="AK182" s="1"/>
      <c r="AL182" s="1"/>
      <c r="AM182" s="1"/>
      <c r="AN182" s="1"/>
      <c r="AO182" s="1"/>
      <c r="AP182" s="1"/>
      <c r="AQ182" s="14"/>
    </row>
    <row r="183" spans="31:43">
      <c r="AE183" s="14"/>
      <c r="AF183" s="14"/>
      <c r="AG183" s="14"/>
      <c r="AI183" s="16"/>
      <c r="AK183" s="1"/>
      <c r="AL183" s="1"/>
      <c r="AM183" s="1"/>
      <c r="AN183" s="1"/>
      <c r="AO183" s="1"/>
      <c r="AP183" s="1"/>
      <c r="AQ183" s="14"/>
    </row>
    <row r="184" spans="31:43">
      <c r="AE184" s="14"/>
      <c r="AF184" s="14"/>
      <c r="AG184" s="14"/>
      <c r="AI184" s="16"/>
      <c r="AK184" s="1"/>
      <c r="AL184" s="1"/>
      <c r="AM184" s="1"/>
      <c r="AN184" s="1"/>
      <c r="AO184" s="1"/>
      <c r="AP184" s="1"/>
      <c r="AQ184" s="14"/>
    </row>
    <row r="185" spans="31:43">
      <c r="AE185" s="14"/>
      <c r="AF185" s="14"/>
      <c r="AG185" s="14"/>
      <c r="AI185" s="16"/>
      <c r="AK185" s="1"/>
      <c r="AL185" s="1"/>
      <c r="AM185" s="1"/>
      <c r="AN185" s="1"/>
      <c r="AO185" s="1"/>
      <c r="AP185" s="1"/>
      <c r="AQ185" s="14"/>
    </row>
    <row r="186" spans="31:43">
      <c r="AE186" s="14"/>
      <c r="AF186" s="14"/>
      <c r="AG186" s="14"/>
      <c r="AI186" s="16"/>
      <c r="AK186" s="1"/>
      <c r="AL186" s="1"/>
      <c r="AM186" s="1"/>
      <c r="AN186" s="1"/>
      <c r="AO186" s="1"/>
      <c r="AP186" s="1"/>
      <c r="AQ186" s="14"/>
    </row>
    <row r="187" spans="31:43">
      <c r="AE187" s="14"/>
      <c r="AF187" s="14"/>
      <c r="AG187" s="14"/>
      <c r="AI187" s="16"/>
      <c r="AK187" s="1"/>
      <c r="AL187" s="1"/>
      <c r="AM187" s="1"/>
      <c r="AN187" s="1"/>
      <c r="AO187" s="1"/>
      <c r="AP187" s="1"/>
      <c r="AQ187" s="14"/>
    </row>
    <row r="188" spans="31:43">
      <c r="AE188" s="14"/>
      <c r="AF188" s="14"/>
      <c r="AG188" s="14"/>
      <c r="AI188" s="16"/>
      <c r="AK188" s="1"/>
      <c r="AL188" s="1"/>
      <c r="AM188" s="1"/>
      <c r="AN188" s="1"/>
      <c r="AO188" s="1"/>
      <c r="AP188" s="1"/>
      <c r="AQ188" s="14"/>
    </row>
    <row r="189" spans="31:43">
      <c r="AE189" s="14"/>
      <c r="AF189" s="14"/>
      <c r="AG189" s="14"/>
      <c r="AI189" s="16"/>
      <c r="AK189" s="1"/>
      <c r="AL189" s="1"/>
      <c r="AM189" s="1"/>
      <c r="AN189" s="1"/>
      <c r="AO189" s="1"/>
      <c r="AP189" s="1"/>
      <c r="AQ189" s="14"/>
    </row>
    <row r="190" spans="31:43">
      <c r="AE190" s="14"/>
      <c r="AF190" s="14"/>
      <c r="AG190" s="14"/>
      <c r="AI190" s="16"/>
      <c r="AK190" s="1"/>
      <c r="AL190" s="1"/>
      <c r="AM190" s="1"/>
      <c r="AN190" s="1"/>
      <c r="AO190" s="1"/>
      <c r="AP190" s="1"/>
      <c r="AQ190" s="14"/>
    </row>
    <row r="191" spans="31:43">
      <c r="AE191" s="14"/>
      <c r="AF191" s="14"/>
      <c r="AG191" s="14"/>
      <c r="AI191" s="16"/>
      <c r="AK191" s="1"/>
      <c r="AL191" s="1"/>
      <c r="AM191" s="1"/>
      <c r="AN191" s="1"/>
      <c r="AO191" s="1"/>
      <c r="AP191" s="1"/>
      <c r="AQ191" s="14"/>
    </row>
    <row r="192" spans="31:43">
      <c r="AE192" s="14"/>
      <c r="AF192" s="14"/>
      <c r="AG192" s="14"/>
      <c r="AI192" s="16"/>
      <c r="AK192" s="1"/>
      <c r="AL192" s="1"/>
      <c r="AM192" s="1"/>
      <c r="AN192" s="1"/>
      <c r="AO192" s="1"/>
      <c r="AP192" s="1"/>
      <c r="AQ192" s="14"/>
    </row>
    <row r="193" spans="31:43">
      <c r="AE193" s="14"/>
      <c r="AF193" s="14"/>
      <c r="AG193" s="14"/>
      <c r="AI193" s="16"/>
      <c r="AK193" s="1"/>
      <c r="AL193" s="1"/>
      <c r="AM193" s="1"/>
      <c r="AN193" s="1"/>
      <c r="AO193" s="1"/>
      <c r="AP193" s="1"/>
      <c r="AQ193" s="14"/>
    </row>
    <row r="194" spans="31:43">
      <c r="AE194" s="14"/>
      <c r="AF194" s="14"/>
      <c r="AG194" s="14"/>
      <c r="AI194" s="16"/>
      <c r="AK194" s="1"/>
      <c r="AL194" s="1"/>
      <c r="AM194" s="1"/>
      <c r="AN194" s="1"/>
      <c r="AO194" s="1"/>
      <c r="AP194" s="1"/>
      <c r="AQ194" s="14"/>
    </row>
    <row r="195" spans="31:43">
      <c r="AE195" s="14"/>
      <c r="AF195" s="14"/>
      <c r="AG195" s="14"/>
      <c r="AI195" s="16"/>
      <c r="AK195" s="1"/>
      <c r="AL195" s="1"/>
      <c r="AM195" s="1"/>
      <c r="AN195" s="1"/>
      <c r="AO195" s="1"/>
      <c r="AP195" s="1"/>
      <c r="AQ195" s="14"/>
    </row>
    <row r="196" spans="31:43">
      <c r="AE196" s="14"/>
      <c r="AF196" s="14"/>
      <c r="AG196" s="14"/>
      <c r="AI196" s="16"/>
      <c r="AK196" s="1"/>
      <c r="AL196" s="1"/>
      <c r="AM196" s="1"/>
      <c r="AN196" s="1"/>
      <c r="AO196" s="1"/>
      <c r="AP196" s="1"/>
      <c r="AQ196" s="14"/>
    </row>
    <row r="197" spans="31:43">
      <c r="AE197" s="14"/>
      <c r="AF197" s="14"/>
      <c r="AG197" s="14"/>
      <c r="AI197" s="16"/>
      <c r="AK197" s="1"/>
      <c r="AL197" s="1"/>
      <c r="AM197" s="1"/>
      <c r="AN197" s="1"/>
      <c r="AO197" s="1"/>
      <c r="AP197" s="1"/>
      <c r="AQ197" s="14"/>
    </row>
    <row r="198" spans="31:43">
      <c r="AE198" s="14"/>
      <c r="AF198" s="14"/>
      <c r="AG198" s="14"/>
      <c r="AI198" s="16"/>
      <c r="AK198" s="1"/>
      <c r="AL198" s="1"/>
      <c r="AM198" s="1"/>
      <c r="AN198" s="1"/>
      <c r="AO198" s="1"/>
      <c r="AP198" s="1"/>
      <c r="AQ198" s="14"/>
    </row>
    <row r="199" spans="31:43">
      <c r="AE199" s="14"/>
      <c r="AF199" s="14"/>
      <c r="AG199" s="14"/>
      <c r="AI199" s="16"/>
      <c r="AK199" s="1"/>
      <c r="AL199" s="1"/>
      <c r="AM199" s="1"/>
      <c r="AN199" s="1"/>
      <c r="AO199" s="1"/>
      <c r="AP199" s="1"/>
      <c r="AQ199" s="14"/>
    </row>
    <row r="200" spans="31:43">
      <c r="AE200" s="14"/>
      <c r="AF200" s="14"/>
      <c r="AG200" s="14"/>
      <c r="AI200" s="16"/>
      <c r="AK200" s="1"/>
      <c r="AL200" s="1"/>
      <c r="AM200" s="1"/>
      <c r="AN200" s="1"/>
      <c r="AO200" s="1"/>
      <c r="AP200" s="1"/>
      <c r="AQ200" s="14"/>
    </row>
    <row r="201" spans="31:43">
      <c r="AE201" s="14"/>
      <c r="AF201" s="14"/>
      <c r="AG201" s="14"/>
      <c r="AI201" s="16"/>
      <c r="AK201" s="1"/>
      <c r="AL201" s="1"/>
      <c r="AM201" s="1"/>
      <c r="AN201" s="1"/>
      <c r="AO201" s="1"/>
      <c r="AP201" s="1"/>
      <c r="AQ201" s="14"/>
    </row>
    <row r="202" spans="31:43">
      <c r="AE202" s="14"/>
      <c r="AF202" s="14"/>
      <c r="AG202" s="14"/>
      <c r="AI202" s="16"/>
      <c r="AK202" s="1"/>
      <c r="AL202" s="1"/>
      <c r="AM202" s="1"/>
      <c r="AN202" s="1"/>
      <c r="AO202" s="1"/>
      <c r="AP202" s="1"/>
      <c r="AQ202" s="14"/>
    </row>
    <row r="203" spans="31:43">
      <c r="AE203" s="14"/>
      <c r="AF203" s="14"/>
      <c r="AG203" s="14"/>
      <c r="AI203" s="16"/>
      <c r="AK203" s="1"/>
      <c r="AL203" s="1"/>
      <c r="AM203" s="1"/>
      <c r="AN203" s="1"/>
      <c r="AO203" s="1"/>
      <c r="AP203" s="1"/>
      <c r="AQ203" s="14"/>
    </row>
    <row r="204" spans="31:43">
      <c r="AE204" s="14"/>
      <c r="AF204" s="14"/>
      <c r="AG204" s="14"/>
      <c r="AH204" s="77"/>
      <c r="AI204" s="77"/>
      <c r="AJ204" s="77"/>
      <c r="AK204" s="1"/>
      <c r="AL204" s="1"/>
      <c r="AM204" s="1"/>
      <c r="AN204" s="1"/>
      <c r="AO204" s="1"/>
      <c r="AP204" s="1"/>
      <c r="AQ204" s="14"/>
    </row>
    <row r="205" spans="31:43">
      <c r="AE205" s="14"/>
      <c r="AF205" s="14"/>
      <c r="AG205" s="14"/>
      <c r="AH205" s="77"/>
      <c r="AI205" s="77"/>
      <c r="AJ205" s="77"/>
      <c r="AK205" s="1"/>
      <c r="AL205" s="1"/>
      <c r="AM205" s="1"/>
      <c r="AN205" s="1"/>
      <c r="AO205" s="1"/>
      <c r="AP205" s="1"/>
      <c r="AQ205" s="14"/>
    </row>
    <row r="206" spans="31:43">
      <c r="AE206" s="14"/>
      <c r="AF206" s="14"/>
      <c r="AG206" s="14"/>
      <c r="AH206" s="77"/>
      <c r="AI206" s="77"/>
      <c r="AJ206" s="77"/>
      <c r="AK206" s="1"/>
      <c r="AL206" s="1"/>
      <c r="AM206" s="1"/>
      <c r="AN206" s="1"/>
      <c r="AO206" s="1"/>
      <c r="AP206" s="1"/>
      <c r="AQ206" s="14"/>
    </row>
    <row r="207" spans="31:43">
      <c r="AE207" s="14"/>
      <c r="AF207" s="14"/>
      <c r="AG207" s="14"/>
      <c r="AH207" s="77"/>
      <c r="AI207" s="77"/>
      <c r="AJ207" s="77"/>
      <c r="AK207" s="1"/>
      <c r="AL207" s="1"/>
      <c r="AM207" s="1"/>
      <c r="AN207" s="1"/>
      <c r="AO207" s="1"/>
      <c r="AP207" s="1"/>
      <c r="AQ207" s="14"/>
    </row>
    <row r="208" spans="31:43">
      <c r="AE208" s="14"/>
      <c r="AF208" s="14"/>
      <c r="AG208" s="14"/>
      <c r="AH208" s="77"/>
      <c r="AI208" s="77"/>
      <c r="AJ208" s="77"/>
      <c r="AK208" s="1"/>
      <c r="AL208" s="1"/>
      <c r="AM208" s="1"/>
      <c r="AN208" s="1"/>
      <c r="AO208" s="1"/>
      <c r="AP208" s="1"/>
      <c r="AQ208" s="14"/>
    </row>
    <row r="209" spans="31:43">
      <c r="AE209" s="14"/>
      <c r="AF209" s="14"/>
      <c r="AG209" s="14"/>
      <c r="AH209" s="77"/>
      <c r="AI209" s="77"/>
      <c r="AJ209" s="77"/>
      <c r="AK209" s="1"/>
      <c r="AL209" s="1"/>
      <c r="AM209" s="1"/>
      <c r="AN209" s="1"/>
      <c r="AO209" s="1"/>
      <c r="AP209" s="1"/>
      <c r="AQ209" s="14"/>
    </row>
    <row r="210" spans="31:43">
      <c r="AE210" s="14"/>
      <c r="AF210" s="14"/>
      <c r="AG210" s="14"/>
      <c r="AH210" s="77"/>
      <c r="AI210" s="77"/>
      <c r="AJ210" s="77"/>
      <c r="AK210" s="1"/>
      <c r="AL210" s="1"/>
      <c r="AM210" s="1"/>
      <c r="AN210" s="1"/>
      <c r="AO210" s="1"/>
      <c r="AP210" s="1"/>
      <c r="AQ210" s="14"/>
    </row>
    <row r="211" spans="31:43">
      <c r="AE211" s="14"/>
      <c r="AF211" s="14"/>
      <c r="AG211" s="14"/>
      <c r="AH211" s="77"/>
      <c r="AI211" s="77"/>
      <c r="AJ211" s="77"/>
      <c r="AK211" s="14"/>
      <c r="AL211" s="14"/>
      <c r="AM211" s="14"/>
      <c r="AN211" s="14"/>
      <c r="AO211" s="14"/>
      <c r="AP211" s="14"/>
      <c r="AQ211" s="14"/>
    </row>
    <row r="212" spans="31:43">
      <c r="AE212" s="14"/>
      <c r="AF212" s="14"/>
      <c r="AG212" s="14"/>
      <c r="AH212" s="77"/>
      <c r="AI212" s="77"/>
      <c r="AJ212" s="77"/>
      <c r="AK212" s="14"/>
      <c r="AL212" s="14"/>
      <c r="AM212" s="14"/>
      <c r="AN212" s="14"/>
      <c r="AO212" s="14"/>
      <c r="AP212" s="14"/>
      <c r="AQ212" s="14"/>
    </row>
    <row r="213" spans="31:43">
      <c r="AE213" s="14"/>
      <c r="AF213" s="14"/>
      <c r="AG213" s="14"/>
      <c r="AH213" s="77"/>
      <c r="AI213" s="77"/>
      <c r="AJ213" s="77"/>
      <c r="AK213" s="14"/>
      <c r="AL213" s="14"/>
      <c r="AM213" s="14"/>
      <c r="AN213" s="14"/>
      <c r="AO213" s="14"/>
      <c r="AP213" s="14"/>
      <c r="AQ213" s="14"/>
    </row>
    <row r="214" spans="31:43">
      <c r="AE214" s="14"/>
      <c r="AF214" s="14"/>
      <c r="AG214" s="14"/>
      <c r="AH214" s="77"/>
      <c r="AI214" s="77"/>
      <c r="AJ214" s="77"/>
      <c r="AK214" s="14"/>
      <c r="AL214" s="14"/>
      <c r="AM214" s="14"/>
      <c r="AN214" s="14"/>
      <c r="AO214" s="14"/>
      <c r="AP214" s="14"/>
      <c r="AQ214" s="14"/>
    </row>
    <row r="215" spans="31:43">
      <c r="AE215" s="14"/>
      <c r="AF215" s="14"/>
      <c r="AG215" s="14"/>
      <c r="AH215" s="77"/>
      <c r="AI215" s="77"/>
      <c r="AJ215" s="77"/>
      <c r="AK215" s="14"/>
      <c r="AL215" s="14"/>
      <c r="AM215" s="14"/>
      <c r="AN215" s="14"/>
      <c r="AO215" s="14"/>
      <c r="AP215" s="14"/>
      <c r="AQ215" s="14"/>
    </row>
    <row r="216" spans="31:43">
      <c r="AE216" s="14"/>
      <c r="AF216" s="14"/>
      <c r="AG216" s="14"/>
      <c r="AH216" s="77"/>
      <c r="AI216" s="77"/>
      <c r="AJ216" s="77"/>
      <c r="AK216" s="14"/>
      <c r="AL216" s="14"/>
      <c r="AM216" s="14"/>
      <c r="AN216" s="14"/>
      <c r="AO216" s="14"/>
      <c r="AP216" s="14"/>
      <c r="AQ216" s="14"/>
    </row>
    <row r="217" spans="31:43">
      <c r="AE217" s="14"/>
      <c r="AF217" s="14"/>
      <c r="AG217" s="14"/>
      <c r="AH217" s="77"/>
      <c r="AI217" s="77"/>
      <c r="AJ217" s="77"/>
      <c r="AK217" s="14"/>
      <c r="AL217" s="14"/>
      <c r="AM217" s="14"/>
      <c r="AN217" s="14"/>
      <c r="AO217" s="14"/>
      <c r="AP217" s="14"/>
      <c r="AQ217" s="14"/>
    </row>
    <row r="218" spans="31:43">
      <c r="AE218" s="14"/>
      <c r="AF218" s="14"/>
      <c r="AG218" s="14"/>
      <c r="AH218" s="77"/>
      <c r="AI218" s="77"/>
      <c r="AJ218" s="77"/>
      <c r="AK218" s="14"/>
      <c r="AL218" s="14"/>
      <c r="AM218" s="14"/>
      <c r="AN218" s="14"/>
      <c r="AO218" s="14"/>
      <c r="AP218" s="14"/>
      <c r="AQ218" s="14"/>
    </row>
    <row r="219" spans="31:43">
      <c r="AE219" s="14"/>
      <c r="AF219" s="14"/>
      <c r="AG219" s="14"/>
      <c r="AH219" s="77"/>
      <c r="AI219" s="77"/>
      <c r="AJ219" s="77"/>
      <c r="AK219" s="14"/>
      <c r="AL219" s="14"/>
      <c r="AM219" s="14"/>
      <c r="AN219" s="14"/>
      <c r="AO219" s="14"/>
      <c r="AP219" s="14"/>
      <c r="AQ219" s="14"/>
    </row>
    <row r="220" spans="31:43">
      <c r="AE220" s="14"/>
      <c r="AF220" s="14"/>
      <c r="AG220" s="14"/>
      <c r="AH220" s="77"/>
      <c r="AI220" s="77"/>
      <c r="AJ220" s="77"/>
      <c r="AK220" s="14"/>
      <c r="AL220" s="14"/>
      <c r="AM220" s="14"/>
      <c r="AN220" s="14"/>
      <c r="AO220" s="14"/>
      <c r="AP220" s="14"/>
      <c r="AQ220" s="14"/>
    </row>
    <row r="221" spans="31:43">
      <c r="AE221" s="14"/>
      <c r="AF221" s="14"/>
      <c r="AG221" s="14"/>
      <c r="AH221" s="77"/>
      <c r="AI221" s="77"/>
      <c r="AJ221" s="77"/>
      <c r="AK221" s="14"/>
      <c r="AL221" s="14"/>
      <c r="AM221" s="14"/>
      <c r="AN221" s="14"/>
      <c r="AO221" s="14"/>
      <c r="AP221" s="14"/>
      <c r="AQ221" s="14"/>
    </row>
    <row r="222" spans="31:43">
      <c r="AE222" s="14"/>
      <c r="AF222" s="14"/>
      <c r="AG222" s="14"/>
      <c r="AH222" s="77"/>
      <c r="AI222" s="77"/>
      <c r="AJ222" s="77"/>
      <c r="AK222" s="14"/>
      <c r="AL222" s="14"/>
      <c r="AM222" s="14"/>
      <c r="AN222" s="14"/>
      <c r="AO222" s="14"/>
      <c r="AP222" s="14"/>
      <c r="AQ222" s="14"/>
    </row>
    <row r="223" spans="31:43">
      <c r="AE223" s="14"/>
      <c r="AF223" s="14"/>
      <c r="AG223" s="14"/>
      <c r="AH223" s="77"/>
      <c r="AI223" s="77"/>
      <c r="AJ223" s="77"/>
      <c r="AK223" s="14"/>
      <c r="AL223" s="14"/>
      <c r="AM223" s="14"/>
      <c r="AN223" s="14"/>
      <c r="AO223" s="14"/>
      <c r="AP223" s="14"/>
      <c r="AQ223" s="14"/>
    </row>
    <row r="224" spans="31:43">
      <c r="AE224" s="14"/>
      <c r="AF224" s="14"/>
      <c r="AG224" s="14"/>
      <c r="AH224" s="77"/>
      <c r="AI224" s="77"/>
      <c r="AJ224" s="77"/>
      <c r="AK224" s="14"/>
      <c r="AL224" s="14"/>
      <c r="AM224" s="14"/>
      <c r="AN224" s="14"/>
      <c r="AO224" s="14"/>
      <c r="AP224" s="14"/>
      <c r="AQ224" s="14"/>
    </row>
    <row r="225" spans="31:43">
      <c r="AE225" s="14"/>
      <c r="AF225" s="14"/>
      <c r="AG225" s="14"/>
      <c r="AH225" s="77"/>
      <c r="AI225" s="77"/>
      <c r="AJ225" s="77"/>
      <c r="AK225" s="14"/>
      <c r="AL225" s="14"/>
      <c r="AM225" s="14"/>
      <c r="AN225" s="14"/>
      <c r="AO225" s="14"/>
      <c r="AP225" s="14"/>
      <c r="AQ225" s="14"/>
    </row>
    <row r="226" spans="31:43">
      <c r="AE226" s="14"/>
      <c r="AF226" s="14"/>
      <c r="AG226" s="14"/>
      <c r="AH226" s="77"/>
      <c r="AI226" s="77"/>
      <c r="AJ226" s="77"/>
      <c r="AK226" s="14"/>
      <c r="AL226" s="14"/>
      <c r="AM226" s="14"/>
      <c r="AN226" s="14"/>
      <c r="AO226" s="14"/>
      <c r="AP226" s="14"/>
      <c r="AQ226" s="14"/>
    </row>
    <row r="227" spans="31:43">
      <c r="AE227" s="14"/>
      <c r="AF227" s="14"/>
      <c r="AG227" s="14"/>
      <c r="AH227" s="77"/>
      <c r="AI227" s="77"/>
      <c r="AJ227" s="77"/>
      <c r="AK227" s="14"/>
      <c r="AL227" s="14"/>
      <c r="AM227" s="14"/>
      <c r="AN227" s="14"/>
      <c r="AO227" s="14"/>
      <c r="AP227" s="14"/>
      <c r="AQ227" s="14"/>
    </row>
    <row r="228" spans="31:43">
      <c r="AE228" s="14"/>
      <c r="AF228" s="14"/>
      <c r="AG228" s="14"/>
      <c r="AH228" s="77"/>
      <c r="AI228" s="77"/>
      <c r="AJ228" s="77"/>
      <c r="AK228" s="14"/>
      <c r="AL228" s="14"/>
      <c r="AM228" s="14"/>
      <c r="AN228" s="14"/>
      <c r="AO228" s="14"/>
      <c r="AP228" s="14"/>
      <c r="AQ228" s="14"/>
    </row>
    <row r="229" spans="31:43">
      <c r="AE229" s="14"/>
      <c r="AF229" s="14"/>
      <c r="AG229" s="14"/>
      <c r="AH229" s="77"/>
      <c r="AI229" s="77"/>
      <c r="AJ229" s="77"/>
      <c r="AK229" s="14"/>
      <c r="AL229" s="14"/>
      <c r="AM229" s="14"/>
      <c r="AN229" s="14"/>
      <c r="AO229" s="14"/>
      <c r="AP229" s="14"/>
      <c r="AQ229" s="14"/>
    </row>
    <row r="230" spans="31:43">
      <c r="AE230" s="14"/>
      <c r="AF230" s="14"/>
      <c r="AG230" s="14"/>
      <c r="AH230" s="77"/>
      <c r="AI230" s="77"/>
      <c r="AJ230" s="77"/>
      <c r="AK230" s="14"/>
      <c r="AL230" s="14"/>
      <c r="AM230" s="14"/>
      <c r="AN230" s="14"/>
      <c r="AO230" s="14"/>
      <c r="AP230" s="14"/>
      <c r="AQ230" s="14"/>
    </row>
    <row r="231" spans="31:43">
      <c r="AE231" s="14"/>
      <c r="AF231" s="14"/>
      <c r="AG231" s="14"/>
      <c r="AH231" s="77"/>
      <c r="AI231" s="77"/>
      <c r="AJ231" s="77"/>
      <c r="AK231" s="14"/>
      <c r="AL231" s="14"/>
      <c r="AM231" s="14"/>
      <c r="AN231" s="14"/>
      <c r="AO231" s="14"/>
      <c r="AP231" s="14"/>
      <c r="AQ231" s="14"/>
    </row>
    <row r="232" spans="31:43">
      <c r="AE232" s="14"/>
      <c r="AF232" s="14"/>
      <c r="AG232" s="14"/>
      <c r="AH232" s="77"/>
      <c r="AI232" s="77"/>
      <c r="AJ232" s="77"/>
      <c r="AK232" s="14"/>
      <c r="AL232" s="14"/>
      <c r="AM232" s="14"/>
      <c r="AN232" s="14"/>
      <c r="AO232" s="14"/>
      <c r="AP232" s="14"/>
      <c r="AQ232" s="14"/>
    </row>
    <row r="233" spans="31:43">
      <c r="AE233" s="14"/>
      <c r="AF233" s="14"/>
      <c r="AG233" s="14"/>
      <c r="AH233" s="77"/>
      <c r="AI233" s="77"/>
      <c r="AJ233" s="77"/>
      <c r="AK233" s="14"/>
      <c r="AL233" s="14"/>
      <c r="AM233" s="14"/>
      <c r="AN233" s="14"/>
      <c r="AO233" s="14"/>
      <c r="AP233" s="14"/>
      <c r="AQ233" s="14"/>
    </row>
    <row r="234" spans="31:43">
      <c r="AE234" s="14"/>
      <c r="AF234" s="14"/>
      <c r="AG234" s="14"/>
      <c r="AH234" s="77"/>
      <c r="AI234" s="77"/>
      <c r="AJ234" s="77"/>
      <c r="AK234" s="14"/>
      <c r="AL234" s="14"/>
      <c r="AM234" s="14"/>
      <c r="AN234" s="14"/>
      <c r="AO234" s="14"/>
      <c r="AP234" s="14"/>
      <c r="AQ234" s="14"/>
    </row>
    <row r="235" spans="31:43">
      <c r="AE235" s="14"/>
      <c r="AF235" s="14"/>
      <c r="AG235" s="14"/>
      <c r="AH235" s="77"/>
      <c r="AI235" s="77"/>
      <c r="AJ235" s="77"/>
      <c r="AK235" s="14"/>
      <c r="AL235" s="14"/>
      <c r="AM235" s="14"/>
      <c r="AN235" s="14"/>
      <c r="AO235" s="14"/>
      <c r="AP235" s="14"/>
      <c r="AQ235" s="14"/>
    </row>
    <row r="236" spans="31:43">
      <c r="AE236" s="14"/>
      <c r="AF236" s="14"/>
      <c r="AG236" s="14"/>
      <c r="AH236" s="77"/>
      <c r="AI236" s="77"/>
      <c r="AJ236" s="77"/>
      <c r="AK236" s="14"/>
      <c r="AL236" s="14"/>
      <c r="AM236" s="14"/>
      <c r="AN236" s="14"/>
      <c r="AO236" s="14"/>
      <c r="AP236" s="14"/>
      <c r="AQ236" s="14"/>
    </row>
    <row r="237" spans="31:43">
      <c r="AE237" s="14"/>
      <c r="AF237" s="14"/>
      <c r="AG237" s="14"/>
      <c r="AH237" s="77"/>
      <c r="AI237" s="77"/>
      <c r="AJ237" s="77"/>
      <c r="AK237" s="14"/>
      <c r="AL237" s="14"/>
      <c r="AM237" s="14"/>
      <c r="AN237" s="14"/>
      <c r="AO237" s="14"/>
      <c r="AP237" s="14"/>
      <c r="AQ237" s="14"/>
    </row>
    <row r="238" spans="31:43">
      <c r="AE238" s="14"/>
      <c r="AF238" s="14"/>
      <c r="AG238" s="14"/>
      <c r="AH238" s="77"/>
      <c r="AI238" s="77"/>
      <c r="AJ238" s="77"/>
      <c r="AK238" s="14"/>
      <c r="AL238" s="14"/>
      <c r="AM238" s="14"/>
      <c r="AN238" s="14"/>
      <c r="AO238" s="14"/>
      <c r="AP238" s="14"/>
      <c r="AQ238" s="14"/>
    </row>
    <row r="239" spans="31:43">
      <c r="AE239" s="14"/>
      <c r="AF239" s="14"/>
      <c r="AG239" s="14"/>
      <c r="AH239" s="77"/>
      <c r="AI239" s="77"/>
      <c r="AJ239" s="77"/>
      <c r="AK239" s="14"/>
      <c r="AL239" s="14"/>
      <c r="AM239" s="14"/>
      <c r="AN239" s="14"/>
      <c r="AO239" s="14"/>
      <c r="AP239" s="14"/>
      <c r="AQ239" s="14"/>
    </row>
    <row r="240" spans="31:43">
      <c r="AE240" s="14"/>
      <c r="AF240" s="14"/>
      <c r="AG240" s="14"/>
      <c r="AH240" s="77"/>
      <c r="AI240" s="77"/>
      <c r="AJ240" s="77"/>
      <c r="AK240" s="14"/>
      <c r="AL240" s="14"/>
      <c r="AM240" s="14"/>
      <c r="AN240" s="14"/>
      <c r="AO240" s="14"/>
      <c r="AP240" s="14"/>
      <c r="AQ240" s="14"/>
    </row>
    <row r="241" spans="31:43">
      <c r="AE241" s="14"/>
      <c r="AF241" s="14"/>
      <c r="AG241" s="14"/>
      <c r="AH241" s="77"/>
      <c r="AI241" s="77"/>
      <c r="AJ241" s="77"/>
      <c r="AK241" s="14"/>
      <c r="AL241" s="14"/>
      <c r="AM241" s="14"/>
      <c r="AN241" s="14"/>
      <c r="AO241" s="14"/>
      <c r="AP241" s="14"/>
      <c r="AQ241" s="14"/>
    </row>
    <row r="242" spans="31:43">
      <c r="AE242" s="14"/>
      <c r="AF242" s="14"/>
      <c r="AG242" s="14"/>
      <c r="AH242" s="77"/>
      <c r="AI242" s="77"/>
      <c r="AJ242" s="77"/>
      <c r="AK242" s="14"/>
      <c r="AL242" s="14"/>
      <c r="AM242" s="14"/>
      <c r="AN242" s="14"/>
      <c r="AO242" s="14"/>
      <c r="AP242" s="14"/>
      <c r="AQ242" s="14"/>
    </row>
    <row r="243" spans="31:43">
      <c r="AE243" s="14"/>
      <c r="AF243" s="14"/>
      <c r="AG243" s="14"/>
      <c r="AH243" s="77"/>
      <c r="AI243" s="77"/>
      <c r="AJ243" s="77"/>
      <c r="AK243" s="14"/>
      <c r="AL243" s="14"/>
      <c r="AM243" s="14"/>
      <c r="AN243" s="14"/>
      <c r="AO243" s="14"/>
      <c r="AP243" s="14"/>
      <c r="AQ243" s="14"/>
    </row>
    <row r="244" spans="31:43">
      <c r="AE244" s="14"/>
      <c r="AF244" s="14"/>
      <c r="AG244" s="14"/>
      <c r="AH244" s="77"/>
      <c r="AI244" s="77"/>
      <c r="AJ244" s="77"/>
      <c r="AK244" s="14"/>
      <c r="AL244" s="14"/>
      <c r="AM244" s="14"/>
      <c r="AN244" s="14"/>
      <c r="AO244" s="14"/>
      <c r="AP244" s="14"/>
      <c r="AQ244" s="14"/>
    </row>
    <row r="245" spans="31:43">
      <c r="AE245" s="14"/>
      <c r="AF245" s="14"/>
      <c r="AG245" s="14"/>
      <c r="AH245" s="77"/>
      <c r="AI245" s="77"/>
      <c r="AJ245" s="77"/>
      <c r="AK245" s="14"/>
      <c r="AL245" s="14"/>
      <c r="AM245" s="14"/>
      <c r="AN245" s="14"/>
      <c r="AO245" s="14"/>
      <c r="AP245" s="14"/>
      <c r="AQ245" s="14"/>
    </row>
    <row r="246" spans="31:43">
      <c r="AE246" s="14"/>
      <c r="AF246" s="14"/>
      <c r="AG246" s="14"/>
      <c r="AH246" s="77"/>
      <c r="AI246" s="77"/>
      <c r="AJ246" s="77"/>
      <c r="AK246" s="14"/>
      <c r="AL246" s="14"/>
      <c r="AM246" s="14"/>
      <c r="AN246" s="14"/>
      <c r="AO246" s="14"/>
      <c r="AP246" s="14"/>
      <c r="AQ246" s="14"/>
    </row>
    <row r="247" spans="31:43">
      <c r="AE247" s="14"/>
      <c r="AF247" s="14"/>
      <c r="AG247" s="14"/>
      <c r="AH247" s="77"/>
      <c r="AI247" s="77"/>
      <c r="AJ247" s="77"/>
      <c r="AK247" s="14"/>
      <c r="AL247" s="14"/>
      <c r="AM247" s="14"/>
      <c r="AN247" s="14"/>
      <c r="AO247" s="14"/>
      <c r="AP247" s="14"/>
      <c r="AQ247" s="14"/>
    </row>
    <row r="248" spans="31:43">
      <c r="AE248" s="14"/>
      <c r="AF248" s="14"/>
      <c r="AG248" s="14"/>
      <c r="AH248" s="77"/>
      <c r="AI248" s="77"/>
      <c r="AJ248" s="77"/>
      <c r="AK248" s="14"/>
      <c r="AL248" s="14"/>
      <c r="AM248" s="14"/>
      <c r="AN248" s="14"/>
      <c r="AO248" s="14"/>
      <c r="AP248" s="14"/>
      <c r="AQ248" s="14"/>
    </row>
    <row r="249" spans="31:43">
      <c r="AE249" s="14"/>
      <c r="AF249" s="14"/>
      <c r="AG249" s="14"/>
      <c r="AH249" s="77"/>
      <c r="AI249" s="77"/>
      <c r="AJ249" s="77"/>
      <c r="AK249" s="14"/>
      <c r="AL249" s="14"/>
      <c r="AM249" s="14"/>
      <c r="AN249" s="14"/>
      <c r="AO249" s="14"/>
      <c r="AP249" s="14"/>
      <c r="AQ249" s="14"/>
    </row>
    <row r="250" spans="31:43">
      <c r="AE250" s="14"/>
      <c r="AF250" s="14"/>
      <c r="AG250" s="14"/>
      <c r="AH250" s="77"/>
      <c r="AI250" s="77"/>
      <c r="AJ250" s="77"/>
      <c r="AK250" s="14"/>
      <c r="AL250" s="14"/>
      <c r="AM250" s="14"/>
      <c r="AN250" s="14"/>
      <c r="AO250" s="14"/>
      <c r="AP250" s="14"/>
      <c r="AQ250" s="14"/>
    </row>
    <row r="251" spans="31:43">
      <c r="AE251" s="14"/>
      <c r="AF251" s="14"/>
      <c r="AG251" s="14"/>
      <c r="AH251" s="77"/>
      <c r="AI251" s="77"/>
      <c r="AJ251" s="77"/>
      <c r="AK251" s="14"/>
      <c r="AL251" s="14"/>
      <c r="AM251" s="14"/>
      <c r="AN251" s="14"/>
      <c r="AO251" s="14"/>
      <c r="AP251" s="14"/>
      <c r="AQ251" s="14"/>
    </row>
    <row r="252" spans="31:43">
      <c r="AE252" s="14"/>
      <c r="AF252" s="14"/>
      <c r="AG252" s="14"/>
      <c r="AH252" s="77"/>
      <c r="AI252" s="77"/>
      <c r="AJ252" s="77"/>
      <c r="AK252" s="14"/>
      <c r="AL252" s="14"/>
      <c r="AM252" s="14"/>
      <c r="AN252" s="14"/>
      <c r="AO252" s="14"/>
      <c r="AP252" s="14"/>
      <c r="AQ252" s="14"/>
    </row>
    <row r="253" spans="31:43">
      <c r="AE253" s="14"/>
      <c r="AF253" s="14"/>
      <c r="AG253" s="14"/>
      <c r="AH253" s="77"/>
      <c r="AI253" s="77"/>
      <c r="AJ253" s="77"/>
      <c r="AK253" s="14"/>
      <c r="AL253" s="14"/>
      <c r="AM253" s="14"/>
      <c r="AN253" s="14"/>
      <c r="AO253" s="14"/>
      <c r="AP253" s="14"/>
      <c r="AQ253" s="14"/>
    </row>
    <row r="254" spans="31:43">
      <c r="AE254" s="14"/>
      <c r="AF254" s="14"/>
      <c r="AG254" s="14"/>
      <c r="AH254" s="77"/>
      <c r="AI254" s="77"/>
      <c r="AJ254" s="77"/>
      <c r="AK254" s="14"/>
      <c r="AL254" s="14"/>
      <c r="AM254" s="14"/>
      <c r="AN254" s="14"/>
      <c r="AO254" s="14"/>
      <c r="AP254" s="14"/>
      <c r="AQ254" s="14"/>
    </row>
    <row r="255" spans="31:43">
      <c r="AE255" s="14"/>
      <c r="AF255" s="14"/>
      <c r="AG255" s="14"/>
      <c r="AH255" s="77"/>
      <c r="AI255" s="77"/>
      <c r="AJ255" s="77"/>
      <c r="AK255" s="14"/>
      <c r="AL255" s="14"/>
      <c r="AM255" s="14"/>
      <c r="AN255" s="14"/>
      <c r="AO255" s="14"/>
      <c r="AP255" s="14"/>
      <c r="AQ255" s="14"/>
    </row>
    <row r="256" spans="31:43">
      <c r="AE256" s="14"/>
      <c r="AF256" s="14"/>
      <c r="AG256" s="14"/>
      <c r="AH256" s="77"/>
      <c r="AI256" s="77"/>
      <c r="AJ256" s="77"/>
      <c r="AK256" s="14"/>
      <c r="AL256" s="14"/>
      <c r="AM256" s="14"/>
      <c r="AN256" s="14"/>
      <c r="AO256" s="14"/>
      <c r="AP256" s="14"/>
      <c r="AQ256" s="14"/>
    </row>
    <row r="257" spans="31:43">
      <c r="AE257" s="14"/>
      <c r="AF257" s="14"/>
      <c r="AG257" s="14"/>
      <c r="AH257" s="77"/>
      <c r="AI257" s="77"/>
      <c r="AJ257" s="77"/>
      <c r="AK257" s="14"/>
      <c r="AL257" s="14"/>
      <c r="AM257" s="14"/>
      <c r="AN257" s="14"/>
      <c r="AO257" s="14"/>
      <c r="AP257" s="14"/>
      <c r="AQ257" s="14"/>
    </row>
    <row r="258" spans="31:43">
      <c r="AE258" s="14"/>
      <c r="AF258" s="14"/>
      <c r="AG258" s="14"/>
      <c r="AH258" s="77"/>
      <c r="AI258" s="77"/>
      <c r="AJ258" s="77"/>
      <c r="AK258" s="14"/>
      <c r="AL258" s="14"/>
      <c r="AM258" s="14"/>
      <c r="AN258" s="14"/>
      <c r="AO258" s="14"/>
      <c r="AP258" s="14"/>
      <c r="AQ258" s="14"/>
    </row>
    <row r="259" spans="31:43">
      <c r="AE259" s="14"/>
      <c r="AF259" s="14"/>
      <c r="AG259" s="14"/>
      <c r="AH259" s="77"/>
      <c r="AI259" s="77"/>
      <c r="AJ259" s="77"/>
      <c r="AK259" s="14"/>
      <c r="AL259" s="14"/>
      <c r="AM259" s="14"/>
      <c r="AN259" s="14"/>
      <c r="AO259" s="14"/>
      <c r="AP259" s="14"/>
      <c r="AQ259" s="14"/>
    </row>
    <row r="260" spans="31:43">
      <c r="AE260" s="14"/>
      <c r="AF260" s="14"/>
      <c r="AG260" s="14"/>
      <c r="AH260" s="77"/>
      <c r="AI260" s="77"/>
      <c r="AJ260" s="77"/>
      <c r="AK260" s="14"/>
      <c r="AL260" s="14"/>
      <c r="AM260" s="14"/>
      <c r="AN260" s="14"/>
      <c r="AO260" s="14"/>
      <c r="AP260" s="14"/>
      <c r="AQ260" s="14"/>
    </row>
    <row r="261" spans="31:43">
      <c r="AE261" s="14"/>
      <c r="AF261" s="14"/>
      <c r="AG261" s="14"/>
      <c r="AH261" s="77"/>
      <c r="AI261" s="77"/>
      <c r="AJ261" s="77"/>
      <c r="AK261" s="14"/>
      <c r="AL261" s="14"/>
      <c r="AM261" s="14"/>
      <c r="AN261" s="14"/>
      <c r="AO261" s="14"/>
      <c r="AP261" s="14"/>
      <c r="AQ261" s="14"/>
    </row>
    <row r="262" spans="31:43">
      <c r="AE262" s="14"/>
      <c r="AF262" s="14"/>
      <c r="AG262" s="14"/>
      <c r="AH262" s="77"/>
      <c r="AI262" s="77"/>
      <c r="AJ262" s="77"/>
      <c r="AK262" s="14"/>
      <c r="AL262" s="14"/>
      <c r="AM262" s="14"/>
      <c r="AN262" s="14"/>
      <c r="AO262" s="14"/>
      <c r="AP262" s="14"/>
      <c r="AQ262" s="14"/>
    </row>
    <row r="263" spans="31:43">
      <c r="AE263" s="14"/>
      <c r="AF263" s="14"/>
      <c r="AG263" s="14"/>
      <c r="AH263" s="77"/>
      <c r="AI263" s="77"/>
      <c r="AJ263" s="77"/>
      <c r="AK263" s="14"/>
      <c r="AL263" s="14"/>
      <c r="AM263" s="14"/>
      <c r="AN263" s="14"/>
      <c r="AO263" s="14"/>
      <c r="AP263" s="14"/>
      <c r="AQ263" s="14"/>
    </row>
    <row r="264" spans="31:43">
      <c r="AE264" s="14"/>
      <c r="AF264" s="14"/>
      <c r="AG264" s="14"/>
      <c r="AH264" s="77"/>
      <c r="AI264" s="77"/>
      <c r="AJ264" s="77"/>
      <c r="AK264" s="14"/>
      <c r="AL264" s="14"/>
      <c r="AM264" s="14"/>
      <c r="AN264" s="14"/>
      <c r="AO264" s="14"/>
      <c r="AP264" s="14"/>
      <c r="AQ264" s="14"/>
    </row>
    <row r="265" spans="31:43">
      <c r="AE265" s="14"/>
      <c r="AF265" s="14"/>
      <c r="AG265" s="14"/>
      <c r="AH265" s="77"/>
      <c r="AI265" s="77"/>
      <c r="AJ265" s="77"/>
      <c r="AK265" s="14"/>
      <c r="AL265" s="14"/>
      <c r="AM265" s="14"/>
      <c r="AN265" s="14"/>
      <c r="AO265" s="14"/>
      <c r="AP265" s="14"/>
      <c r="AQ265" s="14"/>
    </row>
    <row r="266" spans="31:43">
      <c r="AE266" s="14"/>
      <c r="AF266" s="14"/>
      <c r="AG266" s="14"/>
      <c r="AH266" s="77"/>
      <c r="AI266" s="77"/>
      <c r="AJ266" s="77"/>
      <c r="AK266" s="14"/>
      <c r="AL266" s="14"/>
      <c r="AM266" s="14"/>
      <c r="AN266" s="14"/>
      <c r="AO266" s="14"/>
      <c r="AP266" s="14"/>
      <c r="AQ266" s="14"/>
    </row>
    <row r="267" spans="31:43">
      <c r="AE267" s="14"/>
      <c r="AF267" s="14"/>
      <c r="AG267" s="14"/>
      <c r="AH267" s="77"/>
      <c r="AI267" s="77"/>
      <c r="AJ267" s="77"/>
      <c r="AK267" s="14"/>
      <c r="AL267" s="14"/>
      <c r="AM267" s="14"/>
      <c r="AN267" s="14"/>
      <c r="AO267" s="14"/>
      <c r="AP267" s="14"/>
      <c r="AQ267" s="14"/>
    </row>
    <row r="268" spans="31:43">
      <c r="AE268" s="14"/>
      <c r="AF268" s="14"/>
      <c r="AG268" s="14"/>
      <c r="AH268" s="77"/>
      <c r="AI268" s="77"/>
      <c r="AJ268" s="77"/>
      <c r="AK268" s="14"/>
      <c r="AL268" s="14"/>
      <c r="AM268" s="14"/>
      <c r="AN268" s="14"/>
      <c r="AO268" s="14"/>
      <c r="AP268" s="14"/>
      <c r="AQ268" s="14"/>
    </row>
    <row r="269" spans="31:43">
      <c r="AE269" s="14"/>
      <c r="AF269" s="14"/>
      <c r="AG269" s="14"/>
      <c r="AH269" s="77"/>
      <c r="AI269" s="77"/>
      <c r="AJ269" s="77"/>
      <c r="AK269" s="14"/>
      <c r="AL269" s="14"/>
      <c r="AM269" s="14"/>
      <c r="AN269" s="14"/>
      <c r="AO269" s="14"/>
      <c r="AP269" s="14"/>
      <c r="AQ269" s="14"/>
    </row>
    <row r="270" spans="31:43">
      <c r="AE270" s="14"/>
      <c r="AF270" s="14"/>
      <c r="AG270" s="14"/>
      <c r="AH270" s="77"/>
      <c r="AI270" s="77"/>
      <c r="AJ270" s="77"/>
      <c r="AK270" s="14"/>
      <c r="AL270" s="14"/>
      <c r="AM270" s="14"/>
      <c r="AN270" s="14"/>
      <c r="AO270" s="14"/>
      <c r="AP270" s="14"/>
      <c r="AQ270" s="14"/>
    </row>
    <row r="271" spans="31:43">
      <c r="AE271" s="14"/>
      <c r="AF271" s="14"/>
      <c r="AG271" s="14"/>
      <c r="AH271" s="77"/>
      <c r="AI271" s="77"/>
      <c r="AJ271" s="77"/>
      <c r="AK271" s="14"/>
      <c r="AL271" s="14"/>
      <c r="AM271" s="14"/>
      <c r="AN271" s="14"/>
      <c r="AO271" s="14"/>
      <c r="AP271" s="14"/>
      <c r="AQ271" s="14"/>
    </row>
    <row r="272" spans="31:43">
      <c r="AE272" s="14"/>
      <c r="AF272" s="14"/>
      <c r="AG272" s="14"/>
      <c r="AH272" s="77"/>
      <c r="AI272" s="77"/>
      <c r="AJ272" s="77"/>
      <c r="AK272" s="14"/>
      <c r="AL272" s="14"/>
      <c r="AM272" s="14"/>
      <c r="AN272" s="14"/>
      <c r="AO272" s="14"/>
      <c r="AP272" s="14"/>
      <c r="AQ272" s="14"/>
    </row>
    <row r="273" spans="26:43">
      <c r="Z273" s="30"/>
      <c r="AA273" s="341"/>
      <c r="AB273" s="30"/>
      <c r="AC273" s="30"/>
      <c r="AD273" s="30"/>
      <c r="AE273" s="30"/>
      <c r="AF273" s="30"/>
      <c r="AG273" s="30"/>
      <c r="AH273" s="77"/>
      <c r="AI273" s="77"/>
      <c r="AJ273" s="77"/>
      <c r="AK273" s="14"/>
      <c r="AL273" s="14"/>
      <c r="AM273" s="14"/>
      <c r="AN273" s="14"/>
      <c r="AO273" s="14"/>
      <c r="AP273" s="14"/>
      <c r="AQ273" s="14"/>
    </row>
    <row r="274" spans="26:43">
      <c r="Z274" s="34"/>
      <c r="AA274" s="342"/>
      <c r="AB274" s="34"/>
      <c r="AC274" s="34"/>
      <c r="AD274" s="34"/>
      <c r="AE274" s="34"/>
      <c r="AF274" s="34"/>
      <c r="AG274" s="34"/>
      <c r="AH274" s="78"/>
      <c r="AI274" s="78"/>
      <c r="AJ274" s="78"/>
      <c r="AK274" s="14"/>
      <c r="AL274" s="14"/>
      <c r="AM274" s="14"/>
      <c r="AN274" s="14"/>
      <c r="AO274" s="14"/>
      <c r="AP274" s="14"/>
      <c r="AQ274" s="14"/>
    </row>
    <row r="275" spans="26:43">
      <c r="Z275" s="34"/>
      <c r="AA275" s="342"/>
      <c r="AB275" s="34"/>
      <c r="AC275" s="34"/>
      <c r="AD275" s="34"/>
      <c r="AE275" s="34"/>
      <c r="AF275" s="34"/>
      <c r="AG275" s="34"/>
      <c r="AH275" s="79"/>
      <c r="AI275" s="79"/>
      <c r="AJ275" s="79"/>
      <c r="AK275" s="14"/>
      <c r="AL275" s="14"/>
      <c r="AM275" s="14"/>
      <c r="AN275" s="14"/>
      <c r="AO275" s="14"/>
      <c r="AP275" s="14"/>
      <c r="AQ275" s="14"/>
    </row>
    <row r="276" spans="26:43">
      <c r="Z276" s="34"/>
      <c r="AA276" s="342"/>
      <c r="AB276" s="34"/>
      <c r="AC276" s="34"/>
      <c r="AD276" s="34"/>
      <c r="AE276" s="34"/>
      <c r="AF276" s="34"/>
      <c r="AG276" s="34"/>
      <c r="AH276" s="79"/>
      <c r="AI276" s="79"/>
      <c r="AJ276" s="79"/>
      <c r="AK276" s="14"/>
      <c r="AL276" s="14"/>
      <c r="AM276" s="14"/>
      <c r="AN276" s="14"/>
      <c r="AO276" s="14"/>
      <c r="AP276" s="14"/>
      <c r="AQ276" s="14"/>
    </row>
    <row r="277" spans="26:43">
      <c r="Z277" s="34"/>
      <c r="AA277" s="342"/>
      <c r="AB277" s="34"/>
      <c r="AC277" s="34"/>
      <c r="AD277" s="34"/>
      <c r="AE277" s="34"/>
      <c r="AF277" s="34"/>
      <c r="AG277" s="34"/>
      <c r="AH277" s="79"/>
      <c r="AI277" s="79"/>
      <c r="AJ277" s="79"/>
      <c r="AK277" s="14"/>
      <c r="AL277" s="14"/>
      <c r="AM277" s="14"/>
      <c r="AN277" s="14"/>
      <c r="AO277" s="14"/>
      <c r="AP277" s="14"/>
      <c r="AQ277" s="14"/>
    </row>
    <row r="278" spans="26:43">
      <c r="Z278" s="34"/>
      <c r="AA278" s="342"/>
      <c r="AB278" s="34"/>
      <c r="AC278" s="34"/>
      <c r="AD278" s="34"/>
      <c r="AE278" s="34"/>
      <c r="AF278" s="34"/>
      <c r="AG278" s="34"/>
      <c r="AH278" s="79"/>
      <c r="AI278" s="79"/>
      <c r="AJ278" s="79"/>
      <c r="AK278" s="14"/>
      <c r="AL278" s="14"/>
      <c r="AM278" s="14"/>
      <c r="AN278" s="14"/>
      <c r="AO278" s="14"/>
      <c r="AP278" s="14"/>
      <c r="AQ278" s="14"/>
    </row>
    <row r="279" spans="26:43">
      <c r="Z279" s="34"/>
      <c r="AA279" s="342"/>
      <c r="AB279" s="34"/>
      <c r="AC279" s="34"/>
      <c r="AD279" s="34"/>
      <c r="AE279" s="34"/>
      <c r="AF279" s="34"/>
      <c r="AG279" s="34"/>
      <c r="AH279" s="79"/>
      <c r="AI279" s="79"/>
      <c r="AJ279" s="79"/>
      <c r="AK279" s="14"/>
      <c r="AL279" s="14"/>
      <c r="AM279" s="14"/>
      <c r="AN279" s="14"/>
      <c r="AO279" s="14"/>
      <c r="AP279" s="14"/>
      <c r="AQ279" s="14"/>
    </row>
    <row r="280" spans="26:43">
      <c r="Z280" s="34"/>
      <c r="AA280" s="342"/>
      <c r="AB280" s="34"/>
      <c r="AC280" s="34"/>
      <c r="AD280" s="34"/>
      <c r="AE280" s="34"/>
      <c r="AF280" s="34"/>
      <c r="AG280" s="34"/>
      <c r="AH280" s="79"/>
      <c r="AI280" s="79"/>
      <c r="AJ280" s="79"/>
      <c r="AK280" s="14"/>
      <c r="AL280" s="14"/>
      <c r="AM280" s="14"/>
      <c r="AN280" s="14"/>
      <c r="AO280" s="14"/>
      <c r="AP280" s="14"/>
      <c r="AQ280" s="14"/>
    </row>
    <row r="281" spans="26:43">
      <c r="Z281" s="34"/>
      <c r="AA281" s="342"/>
      <c r="AB281" s="34"/>
      <c r="AC281" s="34"/>
      <c r="AD281" s="34"/>
      <c r="AE281" s="34"/>
      <c r="AF281" s="34"/>
      <c r="AG281" s="34"/>
      <c r="AH281" s="79"/>
      <c r="AI281" s="79"/>
      <c r="AJ281" s="79"/>
    </row>
    <row r="282" spans="26:43">
      <c r="Z282" s="34"/>
      <c r="AA282" s="342"/>
      <c r="AB282" s="34"/>
      <c r="AC282" s="34"/>
      <c r="AD282" s="34"/>
      <c r="AE282" s="34"/>
      <c r="AF282" s="34"/>
      <c r="AG282" s="34"/>
      <c r="AH282" s="79"/>
      <c r="AI282" s="79"/>
      <c r="AJ282" s="79"/>
    </row>
    <row r="283" spans="26:43">
      <c r="Z283" s="34"/>
      <c r="AA283" s="342"/>
      <c r="AB283" s="34"/>
      <c r="AC283" s="34"/>
      <c r="AD283" s="34"/>
      <c r="AE283" s="34"/>
      <c r="AF283" s="34"/>
      <c r="AG283" s="34"/>
      <c r="AH283" s="79"/>
      <c r="AI283" s="79"/>
      <c r="AJ283" s="79"/>
    </row>
    <row r="284" spans="26:43">
      <c r="Z284" s="34"/>
      <c r="AA284" s="342"/>
      <c r="AB284" s="34"/>
      <c r="AC284" s="34"/>
      <c r="AD284" s="34"/>
      <c r="AE284" s="34"/>
      <c r="AF284" s="34"/>
      <c r="AG284" s="34"/>
      <c r="AH284" s="79"/>
      <c r="AI284" s="79"/>
      <c r="AJ284" s="79"/>
    </row>
    <row r="285" spans="26:43">
      <c r="Z285" s="34"/>
      <c r="AA285" s="342"/>
      <c r="AB285" s="34"/>
      <c r="AC285" s="34"/>
      <c r="AD285" s="34"/>
      <c r="AE285" s="34"/>
      <c r="AF285" s="34"/>
      <c r="AG285" s="34"/>
      <c r="AH285" s="79"/>
      <c r="AI285" s="79"/>
      <c r="AJ285" s="79"/>
    </row>
    <row r="286" spans="26:43">
      <c r="Z286" s="34"/>
      <c r="AA286" s="342"/>
      <c r="AB286" s="34"/>
      <c r="AC286" s="34"/>
      <c r="AD286" s="34"/>
      <c r="AE286" s="34"/>
      <c r="AF286" s="34"/>
      <c r="AG286" s="34"/>
      <c r="AH286" s="79"/>
      <c r="AI286" s="79"/>
      <c r="AJ286" s="79"/>
    </row>
    <row r="287" spans="26:43">
      <c r="Z287" s="34"/>
      <c r="AA287" s="342"/>
      <c r="AB287" s="34"/>
      <c r="AC287" s="34"/>
      <c r="AD287" s="34"/>
      <c r="AE287" s="34"/>
      <c r="AF287" s="34"/>
      <c r="AG287" s="34"/>
      <c r="AH287" s="79"/>
      <c r="AI287" s="79"/>
      <c r="AJ287" s="79"/>
    </row>
    <row r="288" spans="26:43">
      <c r="Z288" s="34"/>
      <c r="AA288" s="342"/>
      <c r="AB288" s="34"/>
      <c r="AC288" s="34"/>
      <c r="AD288" s="34"/>
      <c r="AE288" s="34"/>
      <c r="AF288" s="34"/>
      <c r="AG288" s="34"/>
      <c r="AH288" s="79"/>
      <c r="AI288" s="79"/>
      <c r="AJ288" s="79"/>
    </row>
    <row r="289" spans="26:36">
      <c r="Z289" s="34"/>
      <c r="AA289" s="342"/>
      <c r="AB289" s="34"/>
      <c r="AC289" s="34"/>
      <c r="AD289" s="34"/>
      <c r="AE289" s="34"/>
      <c r="AF289" s="34"/>
      <c r="AG289" s="34"/>
      <c r="AH289" s="79"/>
      <c r="AI289" s="79"/>
      <c r="AJ289" s="79"/>
    </row>
    <row r="290" spans="26:36">
      <c r="Z290" s="34"/>
      <c r="AA290" s="342"/>
      <c r="AB290" s="34"/>
      <c r="AC290" s="34"/>
      <c r="AD290" s="34"/>
      <c r="AE290" s="34"/>
      <c r="AF290" s="34"/>
      <c r="AG290" s="34"/>
      <c r="AH290" s="79"/>
      <c r="AI290" s="79"/>
      <c r="AJ290" s="79"/>
    </row>
    <row r="291" spans="26:36">
      <c r="Z291" s="34"/>
      <c r="AA291" s="342"/>
      <c r="AB291" s="34"/>
      <c r="AC291" s="34"/>
      <c r="AD291" s="34"/>
      <c r="AE291" s="34"/>
      <c r="AF291" s="34"/>
      <c r="AG291" s="34"/>
      <c r="AH291" s="79"/>
      <c r="AI291" s="79"/>
      <c r="AJ291" s="79"/>
    </row>
    <row r="292" spans="26:36">
      <c r="Z292" s="34"/>
      <c r="AA292" s="342"/>
      <c r="AB292" s="34"/>
      <c r="AC292" s="34"/>
      <c r="AD292" s="34"/>
      <c r="AE292" s="34"/>
      <c r="AF292" s="34"/>
      <c r="AG292" s="34"/>
      <c r="AH292" s="79"/>
      <c r="AI292" s="79"/>
      <c r="AJ292" s="79"/>
    </row>
    <row r="293" spans="26:36">
      <c r="Z293" s="34"/>
      <c r="AA293" s="342"/>
      <c r="AB293" s="34"/>
      <c r="AC293" s="34"/>
      <c r="AD293" s="34"/>
      <c r="AE293" s="34"/>
      <c r="AF293" s="34"/>
      <c r="AG293" s="34"/>
      <c r="AH293" s="79"/>
      <c r="AI293" s="79"/>
      <c r="AJ293" s="79"/>
    </row>
    <row r="294" spans="26:36">
      <c r="Z294" s="34"/>
      <c r="AA294" s="342"/>
      <c r="AB294" s="34"/>
      <c r="AC294" s="34"/>
      <c r="AD294" s="34"/>
      <c r="AE294" s="34"/>
      <c r="AF294" s="34"/>
      <c r="AG294" s="34"/>
      <c r="AH294" s="79"/>
      <c r="AI294" s="79"/>
      <c r="AJ294" s="79"/>
    </row>
    <row r="295" spans="26:36">
      <c r="Z295" s="34"/>
      <c r="AA295" s="342"/>
      <c r="AB295" s="34"/>
      <c r="AC295" s="34"/>
      <c r="AD295" s="34"/>
      <c r="AE295" s="34"/>
      <c r="AF295" s="34"/>
      <c r="AG295" s="34"/>
      <c r="AH295" s="79"/>
      <c r="AI295" s="79"/>
      <c r="AJ295" s="79"/>
    </row>
    <row r="296" spans="26:36">
      <c r="Z296" s="34"/>
      <c r="AA296" s="342"/>
      <c r="AB296" s="34"/>
      <c r="AC296" s="34"/>
      <c r="AD296" s="34"/>
      <c r="AE296" s="34"/>
      <c r="AF296" s="34"/>
      <c r="AG296" s="34"/>
      <c r="AH296" s="79"/>
      <c r="AI296" s="79"/>
      <c r="AJ296" s="79"/>
    </row>
    <row r="297" spans="26:36">
      <c r="Z297" s="34"/>
      <c r="AA297" s="342"/>
      <c r="AB297" s="34"/>
      <c r="AC297" s="34"/>
      <c r="AD297" s="34"/>
      <c r="AE297" s="34"/>
      <c r="AF297" s="34"/>
      <c r="AG297" s="34"/>
      <c r="AH297" s="79"/>
      <c r="AI297" s="79"/>
      <c r="AJ297" s="79"/>
    </row>
    <row r="298" spans="26:36">
      <c r="Z298" s="34"/>
      <c r="AA298" s="342"/>
      <c r="AB298" s="34"/>
      <c r="AC298" s="34"/>
      <c r="AD298" s="34"/>
      <c r="AE298" s="34"/>
      <c r="AF298" s="34"/>
      <c r="AG298" s="34"/>
      <c r="AH298" s="79"/>
      <c r="AI298" s="79"/>
      <c r="AJ298" s="79"/>
    </row>
    <row r="299" spans="26:36">
      <c r="Z299" s="34"/>
      <c r="AA299" s="342"/>
      <c r="AB299" s="34"/>
      <c r="AC299" s="34"/>
      <c r="AD299" s="34"/>
      <c r="AE299" s="34"/>
      <c r="AF299" s="34"/>
      <c r="AG299" s="34"/>
      <c r="AH299" s="79"/>
      <c r="AI299" s="79"/>
      <c r="AJ299" s="79"/>
    </row>
    <row r="300" spans="26:36">
      <c r="Z300" s="34"/>
      <c r="AA300" s="342"/>
      <c r="AB300" s="34"/>
      <c r="AC300" s="34"/>
      <c r="AD300" s="34"/>
      <c r="AE300" s="34"/>
      <c r="AF300" s="34"/>
      <c r="AG300" s="34"/>
      <c r="AH300" s="79"/>
      <c r="AI300" s="79"/>
      <c r="AJ300" s="79"/>
    </row>
    <row r="301" spans="26:36">
      <c r="Z301" s="34"/>
      <c r="AA301" s="342"/>
      <c r="AB301" s="34"/>
      <c r="AC301" s="34"/>
      <c r="AD301" s="34"/>
      <c r="AE301" s="34"/>
      <c r="AF301" s="34"/>
      <c r="AG301" s="34"/>
      <c r="AH301" s="79"/>
      <c r="AI301" s="79"/>
      <c r="AJ301" s="79"/>
    </row>
    <row r="302" spans="26:36">
      <c r="Z302" s="34"/>
      <c r="AA302" s="342"/>
      <c r="AB302" s="34"/>
      <c r="AC302" s="34"/>
      <c r="AD302" s="34"/>
      <c r="AE302" s="34"/>
      <c r="AF302" s="34"/>
      <c r="AG302" s="34"/>
      <c r="AH302" s="79"/>
      <c r="AI302" s="79"/>
      <c r="AJ302" s="79"/>
    </row>
    <row r="303" spans="26:36">
      <c r="Z303" s="34"/>
      <c r="AA303" s="342"/>
      <c r="AB303" s="34"/>
      <c r="AC303" s="34"/>
      <c r="AD303" s="34"/>
      <c r="AE303" s="34"/>
      <c r="AF303" s="34"/>
      <c r="AG303" s="34"/>
      <c r="AH303" s="79"/>
      <c r="AI303" s="79"/>
      <c r="AJ303" s="79"/>
    </row>
    <row r="304" spans="26:36">
      <c r="Z304" s="34"/>
      <c r="AA304" s="342"/>
      <c r="AB304" s="34"/>
      <c r="AC304" s="34"/>
      <c r="AD304" s="34"/>
      <c r="AE304" s="34"/>
      <c r="AF304" s="34"/>
      <c r="AG304" s="34"/>
      <c r="AH304" s="79"/>
      <c r="AI304" s="79"/>
      <c r="AJ304" s="79"/>
    </row>
    <row r="305" spans="26:36">
      <c r="Z305" s="34"/>
      <c r="AA305" s="342"/>
      <c r="AB305" s="34"/>
      <c r="AC305" s="34"/>
      <c r="AD305" s="34"/>
      <c r="AE305" s="34"/>
      <c r="AF305" s="34"/>
      <c r="AG305" s="34"/>
      <c r="AH305" s="79"/>
      <c r="AI305" s="79"/>
      <c r="AJ305" s="79"/>
    </row>
    <row r="306" spans="26:36">
      <c r="Z306" s="34"/>
      <c r="AA306" s="342"/>
      <c r="AB306" s="34"/>
      <c r="AC306" s="34"/>
      <c r="AD306" s="34"/>
      <c r="AE306" s="34"/>
      <c r="AF306" s="34"/>
      <c r="AG306" s="34"/>
      <c r="AH306" s="79"/>
      <c r="AI306" s="79"/>
      <c r="AJ306" s="79"/>
    </row>
    <row r="307" spans="26:36">
      <c r="Z307" s="34"/>
      <c r="AA307" s="342"/>
      <c r="AB307" s="34"/>
      <c r="AC307" s="34"/>
      <c r="AD307" s="34"/>
      <c r="AE307" s="34"/>
      <c r="AF307" s="34"/>
      <c r="AG307" s="34"/>
      <c r="AH307" s="79"/>
      <c r="AI307" s="79"/>
      <c r="AJ307" s="79"/>
    </row>
    <row r="308" spans="26:36">
      <c r="AH308" s="79"/>
      <c r="AI308" s="79"/>
      <c r="AJ308" s="79"/>
    </row>
    <row r="309" spans="26:36">
      <c r="AH309" s="79"/>
      <c r="AI309" s="79"/>
      <c r="AJ309" s="79"/>
    </row>
    <row r="310" spans="26:36">
      <c r="AH310" s="79"/>
      <c r="AI310" s="79"/>
      <c r="AJ310" s="79"/>
    </row>
    <row r="311" spans="26:36">
      <c r="AH311" s="79"/>
      <c r="AI311" s="79"/>
      <c r="AJ311" s="79"/>
    </row>
    <row r="312" spans="26:36">
      <c r="AH312" s="79"/>
      <c r="AI312" s="79"/>
      <c r="AJ312" s="79"/>
    </row>
    <row r="313" spans="26:36">
      <c r="AH313" s="79"/>
      <c r="AI313" s="79"/>
      <c r="AJ313" s="79"/>
    </row>
    <row r="314" spans="26:36">
      <c r="AH314" s="79"/>
      <c r="AI314" s="79"/>
      <c r="AJ314" s="79"/>
    </row>
    <row r="315" spans="26:36">
      <c r="AH315" s="79"/>
      <c r="AI315" s="79"/>
      <c r="AJ315" s="79"/>
    </row>
    <row r="316" spans="26:36">
      <c r="AH316" s="79"/>
      <c r="AI316" s="79"/>
      <c r="AJ316" s="79"/>
    </row>
    <row r="317" spans="26:36">
      <c r="AH317" s="79"/>
      <c r="AI317" s="79"/>
      <c r="AJ317" s="79"/>
    </row>
    <row r="318" spans="26:36">
      <c r="AH318" s="79"/>
      <c r="AI318" s="79"/>
      <c r="AJ318" s="79"/>
    </row>
    <row r="319" spans="26:36">
      <c r="AH319" s="79"/>
      <c r="AI319" s="79"/>
      <c r="AJ319" s="79"/>
    </row>
    <row r="320" spans="26:36">
      <c r="AH320" s="79"/>
      <c r="AI320" s="79"/>
      <c r="AJ320" s="79"/>
    </row>
    <row r="321" spans="34:36">
      <c r="AH321" s="79"/>
      <c r="AI321" s="79"/>
      <c r="AJ321" s="79"/>
    </row>
    <row r="322" spans="34:36">
      <c r="AH322" s="79"/>
      <c r="AI322" s="79"/>
      <c r="AJ322" s="79"/>
    </row>
    <row r="323" spans="34:36">
      <c r="AH323" s="79"/>
      <c r="AI323" s="79"/>
      <c r="AJ323" s="79"/>
    </row>
    <row r="324" spans="34:36">
      <c r="AH324" s="79"/>
      <c r="AI324" s="79"/>
      <c r="AJ324" s="79"/>
    </row>
    <row r="325" spans="34:36">
      <c r="AH325" s="79"/>
      <c r="AI325" s="79"/>
      <c r="AJ325" s="79"/>
    </row>
    <row r="326" spans="34:36">
      <c r="AH326" s="79"/>
      <c r="AI326" s="79"/>
      <c r="AJ326" s="79"/>
    </row>
    <row r="327" spans="34:36">
      <c r="AH327" s="79"/>
      <c r="AI327" s="79"/>
      <c r="AJ327" s="79"/>
    </row>
    <row r="328" spans="34:36">
      <c r="AH328" s="79"/>
      <c r="AI328" s="79"/>
      <c r="AJ328" s="79"/>
    </row>
    <row r="329" spans="34:36">
      <c r="AH329" s="79"/>
      <c r="AI329" s="79"/>
      <c r="AJ329" s="79"/>
    </row>
    <row r="330" spans="34:36">
      <c r="AH330" s="79"/>
      <c r="AI330" s="79"/>
      <c r="AJ330" s="79"/>
    </row>
    <row r="331" spans="34:36">
      <c r="AH331" s="79"/>
      <c r="AI331" s="79"/>
      <c r="AJ331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</sheetPr>
  <dimension ref="A1:BA325"/>
  <sheetViews>
    <sheetView zoomScale="78" zoomScaleNormal="78" workbookViewId="0">
      <pane xSplit="12" ySplit="9" topLeftCell="M10" activePane="bottomRight" state="frozen"/>
      <selection activeCell="E44" sqref="E44"/>
      <selection pane="topRight" activeCell="E44" sqref="E44"/>
      <selection pane="bottomLeft" activeCell="E44" sqref="E44"/>
      <selection pane="bottomRight" activeCell="E44" sqref="E44"/>
    </sheetView>
  </sheetViews>
  <sheetFormatPr baseColWidth="10" defaultRowHeight="15"/>
  <cols>
    <col min="1" max="1" width="3.08984375" customWidth="1"/>
    <col min="2" max="2" width="5.08984375" customWidth="1"/>
    <col min="3" max="3" width="3.36328125" customWidth="1"/>
    <col min="4" max="4" width="4.36328125" customWidth="1"/>
    <col min="5" max="5" width="11.36328125" customWidth="1"/>
    <col min="6" max="6" width="7.08984375" style="440" customWidth="1"/>
    <col min="7" max="7" width="6.90625" style="440" customWidth="1"/>
    <col min="8" max="8" width="5.54296875" customWidth="1"/>
    <col min="9" max="9" width="1.81640625" customWidth="1"/>
    <col min="10" max="10" width="4.54296875" style="67" customWidth="1"/>
    <col min="11" max="11" width="4.90625" customWidth="1"/>
    <col min="12" max="12" width="5.6328125" style="67" customWidth="1"/>
    <col min="13" max="13" width="5.90625" customWidth="1"/>
    <col min="14" max="14" width="5.7265625" customWidth="1"/>
    <col min="15" max="15" width="1.54296875" customWidth="1"/>
    <col min="16" max="16" width="6.453125" style="11" customWidth="1"/>
    <col min="17" max="17" width="7.54296875" style="11" customWidth="1"/>
    <col min="18" max="18" width="2.1796875" style="11" customWidth="1"/>
    <col min="19" max="19" width="6.1796875" customWidth="1"/>
    <col min="20" max="20" width="6" customWidth="1"/>
    <col min="21" max="21" width="5.08984375" style="11" customWidth="1"/>
    <col min="22" max="22" width="5.1796875" style="11" customWidth="1"/>
    <col min="23" max="23" width="5.36328125" style="11" customWidth="1"/>
    <col min="24" max="24" width="6" style="11" customWidth="1"/>
    <col min="25" max="25" width="5.90625" customWidth="1"/>
    <col min="26" max="27" width="5.1796875" style="11" customWidth="1"/>
    <col min="28" max="28" width="5.08984375" style="11" customWidth="1"/>
    <col min="29" max="29" width="6.81640625" style="11" customWidth="1"/>
    <col min="30" max="30" width="5.453125" customWidth="1"/>
    <col min="31" max="31" width="7.36328125" customWidth="1"/>
    <col min="32" max="32" width="7.54296875" style="11" customWidth="1"/>
    <col min="33" max="33" width="6.36328125" style="67" customWidth="1"/>
    <col min="34" max="34" width="7.54296875" style="67" customWidth="1"/>
    <col min="35" max="35" width="9" customWidth="1"/>
    <col min="36" max="36" width="7.36328125" customWidth="1"/>
    <col min="37" max="37" width="6.90625" style="67" customWidth="1"/>
    <col min="38" max="38" width="7.1796875" customWidth="1"/>
    <col min="39" max="39" width="6.90625" customWidth="1"/>
    <col min="40" max="42" width="11.54296875" style="67"/>
    <col min="43" max="43" width="9.08984375" customWidth="1"/>
    <col min="49" max="49" width="14" customWidth="1"/>
    <col min="50" max="50" width="12.54296875" customWidth="1"/>
    <col min="51" max="51" width="10.90625" customWidth="1"/>
  </cols>
  <sheetData>
    <row r="1" spans="1:49">
      <c r="A1" s="43"/>
      <c r="B1" s="43"/>
      <c r="C1" s="43"/>
      <c r="D1" s="43"/>
      <c r="E1" s="43"/>
      <c r="F1" s="463"/>
      <c r="G1" s="463"/>
      <c r="H1" s="43"/>
      <c r="I1" s="43"/>
      <c r="J1" s="64"/>
      <c r="K1" s="43"/>
      <c r="L1" s="64"/>
      <c r="M1" s="43"/>
      <c r="N1" s="43"/>
      <c r="O1" s="43"/>
      <c r="P1" s="73"/>
      <c r="Q1" s="73"/>
      <c r="R1" s="73"/>
      <c r="S1" s="43"/>
      <c r="T1" s="43"/>
      <c r="U1" s="73"/>
      <c r="V1" s="73"/>
      <c r="W1" s="73"/>
      <c r="X1" s="73"/>
      <c r="Y1" s="43"/>
      <c r="Z1" s="73"/>
      <c r="AA1" s="73"/>
      <c r="AB1" s="73"/>
      <c r="AC1" s="73"/>
      <c r="AD1" s="43"/>
      <c r="AE1" s="43"/>
      <c r="AF1" s="73"/>
      <c r="AG1" s="64"/>
      <c r="AH1" s="64"/>
      <c r="AI1" s="43"/>
      <c r="AJ1" s="4"/>
      <c r="AK1" s="4"/>
      <c r="AL1" s="4"/>
      <c r="AM1" s="4"/>
      <c r="AN1" s="4"/>
      <c r="AO1"/>
      <c r="AP1"/>
    </row>
    <row r="2" spans="1:49" s="181" customFormat="1" ht="31.8">
      <c r="A2" s="151"/>
      <c r="B2" s="151"/>
      <c r="C2" s="151"/>
      <c r="D2" s="151"/>
      <c r="E2" s="151" t="s">
        <v>42</v>
      </c>
      <c r="F2" s="464"/>
      <c r="G2" s="464"/>
      <c r="H2" s="151"/>
      <c r="I2" s="151"/>
      <c r="J2" s="180"/>
      <c r="K2" s="151"/>
      <c r="L2" s="180"/>
      <c r="M2" s="151"/>
      <c r="N2" s="151"/>
      <c r="O2" s="151"/>
      <c r="P2" s="182"/>
      <c r="Q2" s="182"/>
      <c r="R2" s="182"/>
      <c r="S2" s="151"/>
      <c r="T2" s="151" t="str">
        <f>+År!B2</f>
        <v>KU</v>
      </c>
      <c r="U2" s="182"/>
      <c r="V2" s="182"/>
      <c r="W2" s="182"/>
      <c r="X2" s="182"/>
      <c r="Y2" s="151"/>
      <c r="Z2" s="182"/>
      <c r="AA2" s="182"/>
      <c r="AB2" s="182"/>
      <c r="AC2" s="182"/>
      <c r="AD2" s="151"/>
      <c r="AE2" s="151"/>
      <c r="AF2" s="182"/>
      <c r="AG2" s="180"/>
      <c r="AH2" s="180"/>
      <c r="AI2" s="151"/>
      <c r="AJ2" s="4"/>
      <c r="AK2" s="4"/>
      <c r="AL2" s="4"/>
      <c r="AM2" s="4"/>
      <c r="AN2" s="4"/>
      <c r="AO2"/>
      <c r="AP2"/>
      <c r="AQ2"/>
      <c r="AR2"/>
      <c r="AS2"/>
      <c r="AT2"/>
      <c r="AU2"/>
    </row>
    <row r="3" spans="1:49">
      <c r="A3" s="43"/>
      <c r="B3" s="43"/>
      <c r="C3" s="43"/>
      <c r="D3" s="43"/>
      <c r="E3" s="43"/>
      <c r="F3" s="463"/>
      <c r="G3" s="463"/>
      <c r="H3" s="43"/>
      <c r="I3" s="43"/>
      <c r="J3" s="64"/>
      <c r="K3" s="43"/>
      <c r="L3" s="64"/>
      <c r="M3" s="43"/>
      <c r="N3" s="43"/>
      <c r="O3" s="43"/>
      <c r="P3" s="73"/>
      <c r="Q3" s="73"/>
      <c r="R3" s="73"/>
      <c r="S3" s="43"/>
      <c r="T3" s="43"/>
      <c r="U3" s="73"/>
      <c r="V3" s="73"/>
      <c r="W3" s="73"/>
      <c r="X3" s="73"/>
      <c r="Y3" s="43"/>
      <c r="Z3" s="73"/>
      <c r="AA3" s="73"/>
      <c r="AB3" s="73"/>
      <c r="AC3" s="73"/>
      <c r="AD3" s="43"/>
      <c r="AE3" s="43"/>
      <c r="AF3" s="73"/>
      <c r="AG3" s="64"/>
      <c r="AH3" s="64"/>
      <c r="AI3" s="43"/>
      <c r="AJ3" s="4"/>
      <c r="AK3" s="4"/>
      <c r="AL3" s="4"/>
      <c r="AM3" s="4"/>
      <c r="AN3" s="4"/>
      <c r="AO3"/>
      <c r="AP3"/>
    </row>
    <row r="4" spans="1:49" ht="30">
      <c r="A4" s="43"/>
      <c r="B4" s="43"/>
      <c r="C4" s="43"/>
      <c r="D4" s="43"/>
      <c r="E4" s="43"/>
      <c r="F4" s="465" t="s">
        <v>7</v>
      </c>
      <c r="G4" s="466">
        <f>+År!R2</f>
        <v>49</v>
      </c>
      <c r="H4" s="43"/>
      <c r="I4" s="43"/>
      <c r="J4" s="239"/>
      <c r="K4" s="144"/>
      <c r="L4" s="239"/>
      <c r="M4" s="144"/>
      <c r="N4" s="144"/>
      <c r="O4" s="144"/>
      <c r="P4" s="73"/>
      <c r="Q4" s="73"/>
      <c r="R4" s="73"/>
      <c r="S4" s="144"/>
      <c r="T4" s="139"/>
      <c r="U4" s="389"/>
      <c r="V4" s="145" t="s">
        <v>418</v>
      </c>
      <c r="W4" s="226"/>
      <c r="X4" s="226"/>
      <c r="Y4" s="73"/>
      <c r="Z4" s="552">
        <f>SUM(G10:G36)</f>
        <v>53443</v>
      </c>
      <c r="AA4" s="552"/>
      <c r="AB4" s="552"/>
      <c r="AC4" s="73"/>
      <c r="AD4" s="73"/>
      <c r="AE4" s="226"/>
      <c r="AF4" s="64"/>
      <c r="AG4" s="43"/>
      <c r="AH4" s="43"/>
      <c r="AI4" s="43"/>
      <c r="AJ4" s="4"/>
      <c r="AK4" s="4"/>
      <c r="AN4"/>
      <c r="AO4"/>
      <c r="AP4"/>
      <c r="AS4" s="2"/>
      <c r="AT4" s="5"/>
      <c r="AU4" s="5"/>
    </row>
    <row r="5" spans="1:49" ht="21">
      <c r="A5" s="49"/>
      <c r="B5" s="49"/>
      <c r="C5" s="43"/>
      <c r="D5" s="49"/>
      <c r="E5" s="46"/>
      <c r="F5" s="463"/>
      <c r="G5" s="463"/>
      <c r="H5" s="43"/>
      <c r="I5" s="43"/>
      <c r="J5" s="240"/>
      <c r="K5" s="43"/>
      <c r="L5" s="202"/>
      <c r="M5" s="43"/>
      <c r="N5" s="43"/>
      <c r="O5" s="43"/>
      <c r="P5" s="73"/>
      <c r="Q5" s="73"/>
      <c r="R5" s="73"/>
      <c r="S5" s="43"/>
      <c r="T5" s="43"/>
      <c r="U5" s="73"/>
      <c r="V5" s="73"/>
      <c r="W5" s="73"/>
      <c r="X5" s="73"/>
      <c r="Y5" s="43"/>
      <c r="Z5" s="73"/>
      <c r="AA5" s="73"/>
      <c r="AB5" s="73"/>
      <c r="AC5" s="73"/>
      <c r="AD5" s="43"/>
      <c r="AE5" s="43"/>
      <c r="AF5" s="73"/>
      <c r="AG5" s="64"/>
      <c r="AH5" s="64"/>
      <c r="AI5" s="43"/>
      <c r="AJ5" s="4"/>
      <c r="AK5" s="4"/>
      <c r="AL5" s="4"/>
      <c r="AM5" s="4"/>
      <c r="AN5" s="4"/>
      <c r="AO5"/>
      <c r="AP5"/>
      <c r="AV5" s="5"/>
      <c r="AW5" s="5"/>
    </row>
    <row r="6" spans="1:49" ht="15.75" customHeight="1">
      <c r="A6" s="49"/>
      <c r="B6" s="49"/>
      <c r="C6" s="43"/>
      <c r="D6" s="49"/>
      <c r="E6" s="46"/>
      <c r="F6" s="463"/>
      <c r="G6" s="463"/>
      <c r="H6" s="43"/>
      <c r="I6" s="43"/>
      <c r="J6" s="240"/>
      <c r="K6" s="43"/>
      <c r="L6" s="202"/>
      <c r="M6" s="43"/>
      <c r="N6" s="43"/>
      <c r="O6" s="43"/>
      <c r="P6" s="73"/>
      <c r="Q6" s="73"/>
      <c r="R6" s="73"/>
      <c r="S6" s="43"/>
      <c r="T6" s="43"/>
      <c r="U6" s="73"/>
      <c r="V6" s="73"/>
      <c r="W6" s="73"/>
      <c r="X6" s="73"/>
      <c r="Y6" s="49" t="s">
        <v>533</v>
      </c>
      <c r="Z6" s="73"/>
      <c r="AA6" s="170" t="s">
        <v>404</v>
      </c>
      <c r="AB6" s="73"/>
      <c r="AC6" s="73"/>
      <c r="AD6" s="43"/>
      <c r="AE6" s="43"/>
      <c r="AF6" s="74" t="s">
        <v>479</v>
      </c>
      <c r="AG6" s="65" t="s">
        <v>81</v>
      </c>
      <c r="AH6" s="65" t="s">
        <v>4</v>
      </c>
      <c r="AI6" s="43"/>
      <c r="AJ6" s="4"/>
      <c r="AK6" s="4"/>
      <c r="AL6" s="4"/>
      <c r="AM6" s="4"/>
      <c r="AN6" s="4"/>
      <c r="AO6"/>
      <c r="AP6"/>
      <c r="AV6" s="5"/>
      <c r="AW6" s="5"/>
    </row>
    <row r="7" spans="1:49" ht="18" customHeight="1">
      <c r="A7" s="49"/>
      <c r="B7" s="49"/>
      <c r="C7" s="43"/>
      <c r="D7" s="49"/>
      <c r="E7" s="46"/>
      <c r="F7" s="465" t="s">
        <v>4</v>
      </c>
      <c r="G7" s="463"/>
      <c r="H7" s="43"/>
      <c r="I7" s="43"/>
      <c r="J7" s="240"/>
      <c r="K7" s="43"/>
      <c r="L7" s="202"/>
      <c r="M7" s="49" t="s">
        <v>24</v>
      </c>
      <c r="N7" s="43"/>
      <c r="O7" s="43"/>
      <c r="P7" s="73"/>
      <c r="Q7" s="73"/>
      <c r="R7" s="73"/>
      <c r="S7" s="43"/>
      <c r="T7" s="43"/>
      <c r="U7" s="73"/>
      <c r="V7" s="73"/>
      <c r="W7" s="74" t="s">
        <v>404</v>
      </c>
      <c r="X7" s="74" t="s">
        <v>404</v>
      </c>
      <c r="Y7" s="49" t="s">
        <v>554</v>
      </c>
      <c r="Z7" s="73"/>
      <c r="AA7" s="281" t="s">
        <v>491</v>
      </c>
      <c r="AB7" s="170" t="s">
        <v>404</v>
      </c>
      <c r="AC7" s="74" t="s">
        <v>424</v>
      </c>
      <c r="AD7" s="43"/>
      <c r="AE7" s="43"/>
      <c r="AF7" s="74" t="s">
        <v>573</v>
      </c>
      <c r="AG7" s="65" t="s">
        <v>44</v>
      </c>
      <c r="AH7" s="65" t="s">
        <v>10</v>
      </c>
      <c r="AI7" s="43"/>
      <c r="AJ7" s="4"/>
      <c r="AK7" s="4"/>
      <c r="AL7" s="4"/>
      <c r="AM7" s="4"/>
      <c r="AN7" s="4"/>
      <c r="AO7"/>
      <c r="AP7"/>
      <c r="AV7" s="5"/>
      <c r="AW7" s="5"/>
    </row>
    <row r="8" spans="1:49" ht="15.6">
      <c r="A8" s="46"/>
      <c r="B8" s="46"/>
      <c r="C8" s="46"/>
      <c r="D8" s="46"/>
      <c r="E8" s="46"/>
      <c r="F8" s="465" t="s">
        <v>477</v>
      </c>
      <c r="G8" s="465" t="s">
        <v>4</v>
      </c>
      <c r="H8" s="121"/>
      <c r="I8" s="121"/>
      <c r="J8" s="65" t="s">
        <v>4</v>
      </c>
      <c r="K8" s="121"/>
      <c r="L8" s="65" t="s">
        <v>1</v>
      </c>
      <c r="M8" s="50" t="s">
        <v>0</v>
      </c>
      <c r="N8" s="121"/>
      <c r="O8" s="121"/>
      <c r="P8" s="411" t="s">
        <v>24</v>
      </c>
      <c r="Q8" s="411" t="s">
        <v>24</v>
      </c>
      <c r="R8" s="411"/>
      <c r="S8" s="121" t="s">
        <v>24</v>
      </c>
      <c r="T8" s="121"/>
      <c r="U8" s="74" t="s">
        <v>24</v>
      </c>
      <c r="V8" s="281"/>
      <c r="W8" s="74" t="s">
        <v>536</v>
      </c>
      <c r="X8" s="74" t="s">
        <v>489</v>
      </c>
      <c r="Y8" s="50" t="s">
        <v>485</v>
      </c>
      <c r="Z8" s="281"/>
      <c r="AA8" s="281" t="s">
        <v>472</v>
      </c>
      <c r="AB8" s="74" t="s">
        <v>562</v>
      </c>
      <c r="AC8" s="74" t="s">
        <v>417</v>
      </c>
      <c r="AD8" s="49" t="s">
        <v>541</v>
      </c>
      <c r="AE8" s="49" t="s">
        <v>415</v>
      </c>
      <c r="AF8" s="74" t="s">
        <v>71</v>
      </c>
      <c r="AG8" s="65" t="s">
        <v>537</v>
      </c>
      <c r="AH8" s="65" t="s">
        <v>71</v>
      </c>
      <c r="AI8" s="43"/>
      <c r="AJ8" s="4"/>
      <c r="AK8" s="4"/>
      <c r="AL8" s="4"/>
      <c r="AM8" s="4"/>
      <c r="AN8" s="4"/>
      <c r="AO8"/>
      <c r="AP8"/>
    </row>
    <row r="9" spans="1:49" ht="15.6">
      <c r="A9" s="43"/>
      <c r="B9" s="49" t="s">
        <v>90</v>
      </c>
      <c r="C9" s="49" t="s">
        <v>429</v>
      </c>
      <c r="D9" s="49" t="s">
        <v>434</v>
      </c>
      <c r="E9" s="46"/>
      <c r="F9" s="448" t="s">
        <v>478</v>
      </c>
      <c r="G9" s="448" t="s">
        <v>10</v>
      </c>
      <c r="H9" s="121" t="s">
        <v>535</v>
      </c>
      <c r="I9" s="122"/>
      <c r="J9" s="87" t="s">
        <v>404</v>
      </c>
      <c r="K9" s="121" t="s">
        <v>535</v>
      </c>
      <c r="L9" s="87" t="s">
        <v>404</v>
      </c>
      <c r="M9" s="50"/>
      <c r="N9" s="121" t="s">
        <v>535</v>
      </c>
      <c r="O9" s="121"/>
      <c r="P9" s="411" t="s">
        <v>711</v>
      </c>
      <c r="Q9" s="411" t="s">
        <v>712</v>
      </c>
      <c r="R9" s="411"/>
      <c r="S9" s="122" t="s">
        <v>534</v>
      </c>
      <c r="T9" s="121" t="s">
        <v>535</v>
      </c>
      <c r="U9" s="75" t="s">
        <v>45</v>
      </c>
      <c r="V9" s="281" t="s">
        <v>535</v>
      </c>
      <c r="W9" s="75" t="s">
        <v>552</v>
      </c>
      <c r="X9" s="75" t="s">
        <v>441</v>
      </c>
      <c r="Y9" s="50"/>
      <c r="Z9" s="281" t="s">
        <v>535</v>
      </c>
      <c r="AA9" s="281"/>
      <c r="AB9" s="75" t="s">
        <v>531</v>
      </c>
      <c r="AC9" s="75" t="s">
        <v>45</v>
      </c>
      <c r="AD9" s="50" t="s">
        <v>542</v>
      </c>
      <c r="AE9" s="50" t="s">
        <v>416</v>
      </c>
      <c r="AF9" s="75" t="s">
        <v>488</v>
      </c>
      <c r="AG9" s="87" t="s">
        <v>45</v>
      </c>
      <c r="AH9" s="87" t="s">
        <v>557</v>
      </c>
      <c r="AI9" s="43"/>
      <c r="AJ9" s="4"/>
      <c r="AK9" s="56"/>
      <c r="AL9" s="4"/>
      <c r="AM9" s="1"/>
      <c r="AN9" s="5"/>
      <c r="AO9"/>
      <c r="AP9"/>
    </row>
    <row r="10" spans="1:49" ht="15.6">
      <c r="A10" s="43">
        <v>1</v>
      </c>
      <c r="B10" s="51">
        <f>+'Ark1'!C287</f>
        <v>2024</v>
      </c>
      <c r="C10" s="61">
        <f>+'Ark1'!H287</f>
        <v>1</v>
      </c>
      <c r="D10" s="51">
        <f>+'Ark1'!J287</f>
        <v>103</v>
      </c>
      <c r="E10" s="61" t="str">
        <f>VLOOKUP(D10,RNR!$A$1:$B$30,2)</f>
        <v>Rudshøgda</v>
      </c>
      <c r="F10" s="467">
        <f>+'Ark1'!Q287</f>
        <v>1989</v>
      </c>
      <c r="G10" s="438">
        <f>+'Ark1'!R287</f>
        <v>10833</v>
      </c>
      <c r="H10" s="76">
        <f>+G10-G38</f>
        <v>-854</v>
      </c>
      <c r="I10" s="90"/>
      <c r="J10" s="69">
        <f>+'Ark1'!AE287</f>
        <v>20.261474581977328</v>
      </c>
      <c r="K10" s="66">
        <f>+J10-J38</f>
        <v>-0.21903852611183083</v>
      </c>
      <c r="L10" s="69">
        <f>+'Ark1'!AF287</f>
        <v>20.922048599105349</v>
      </c>
      <c r="M10" s="347">
        <f>+IF(G10=0,"",'Ark1'!S287)</f>
        <v>4.2926738908956192</v>
      </c>
      <c r="N10" s="53">
        <f>+IF(G10=0,"",M10-M38)</f>
        <v>-4.3870359555915783E-2</v>
      </c>
      <c r="O10" s="121"/>
      <c r="P10" s="423">
        <f>+IF(G10=0,"",'Ark1'!AR287)</f>
        <v>224.05410841798249</v>
      </c>
      <c r="Q10" s="426">
        <f>+IF(G10=0,"",'Ark1'!AS287)</f>
        <v>28.089793328331442</v>
      </c>
      <c r="R10" s="411"/>
      <c r="S10" s="347">
        <f>+IF(G10=0,"",'Ark1'!T287)</f>
        <v>7.9445213698883057</v>
      </c>
      <c r="T10" s="53">
        <f t="shared" ref="T10:T36" si="0">+IF(G10=0,"",S10-S38)</f>
        <v>-0.27495326004238851</v>
      </c>
      <c r="U10" s="296">
        <f>+IF(G10=0,"",'Ark1'!U287)</f>
        <v>313.60541862826602</v>
      </c>
      <c r="V10" s="76">
        <f t="shared" ref="V10:V36" si="1">+IF(G10=0,"",U10-U38)</f>
        <v>-0.27918819983278809</v>
      </c>
      <c r="W10" s="76">
        <f>+'Ark1'!W287</f>
        <v>74.466906674051515</v>
      </c>
      <c r="X10" s="76">
        <f>+'Ark1'!X287</f>
        <v>25.302316994369058</v>
      </c>
      <c r="Y10" s="76">
        <f>+'Ark1'!AG287</f>
        <v>2341.8408930906166</v>
      </c>
      <c r="Z10" s="379">
        <f t="shared" ref="Z10:Z36" si="2">+IF(G10=0,"",Y10-Y38)</f>
        <v>-2.1232713756226076</v>
      </c>
      <c r="AA10" s="76">
        <f>+'Ark1'!AH287</f>
        <v>91.77513154250903</v>
      </c>
      <c r="AB10" s="76">
        <f>+'Ark1'!AI287</f>
        <v>33.047170682174837</v>
      </c>
      <c r="AC10" s="76">
        <f>+'Ark1'!Y287</f>
        <v>63.188955256883794</v>
      </c>
      <c r="AD10" s="53">
        <f>+'Ark1'!Z287</f>
        <v>1.9018610099113589</v>
      </c>
      <c r="AE10" s="53">
        <f>+'Ark1'!AA287</f>
        <v>2.4046029843129619</v>
      </c>
      <c r="AF10" s="296">
        <f t="shared" ref="AF10:AF11" si="3">IF(Y10=0,"",1000*U10/Y10)</f>
        <v>133.91405861667613</v>
      </c>
      <c r="AG10" s="66">
        <f t="shared" ref="AG10:AG36" si="4">+IF(G10=0,"",U10/M10)</f>
        <v>73.0559615286396</v>
      </c>
      <c r="AH10" s="66">
        <f t="shared" ref="AH10:AH36" si="5">+G10/F10</f>
        <v>5.4464555052790349</v>
      </c>
      <c r="AI10" s="43"/>
      <c r="AJ10" s="4"/>
      <c r="AK10" s="56"/>
      <c r="AL10" s="4"/>
      <c r="AM10" s="1"/>
      <c r="AN10" s="5"/>
      <c r="AO10"/>
      <c r="AP10"/>
    </row>
    <row r="11" spans="1:49" ht="15.6">
      <c r="A11" s="43">
        <f>1+A10</f>
        <v>2</v>
      </c>
      <c r="B11" s="51">
        <f>+'Ark1'!C288</f>
        <v>2024</v>
      </c>
      <c r="C11" s="61">
        <f>+'Ark1'!H288</f>
        <v>2</v>
      </c>
      <c r="D11" s="51">
        <f>+'Ark1'!J288</f>
        <v>106</v>
      </c>
      <c r="E11" s="61" t="str">
        <f>VLOOKUP(D11,RNR!$A$1:$B$30,2)</f>
        <v>Furuseth</v>
      </c>
      <c r="F11" s="467">
        <f>+'Ark1'!Q288</f>
        <v>331</v>
      </c>
      <c r="G11" s="438">
        <f>+'Ark1'!R288</f>
        <v>1831</v>
      </c>
      <c r="H11" s="76">
        <f t="shared" ref="H11:H36" si="6">+G11-G39</f>
        <v>-384</v>
      </c>
      <c r="I11" s="90"/>
      <c r="J11" s="69">
        <f>+'Ark1'!AE288</f>
        <v>3.4246062918490252</v>
      </c>
      <c r="K11" s="66">
        <f t="shared" ref="K11:K36" si="7">+J11-J39</f>
        <v>-0.4570003252826158</v>
      </c>
      <c r="L11" s="69">
        <f>+'Ark1'!AF288</f>
        <v>3.6224006454456945</v>
      </c>
      <c r="M11" s="347">
        <f>+IF(G11=0,"",'Ark1'!S288)</f>
        <v>4.6507936507936511</v>
      </c>
      <c r="N11" s="53">
        <f t="shared" ref="N11:N36" si="8">+IF(G11=0,"",M11-M39)</f>
        <v>-0.22573280782236083</v>
      </c>
      <c r="O11" s="121"/>
      <c r="P11" s="423">
        <f>+IF(G11=0,"",'Ark1'!AR288)</f>
        <v>223.31164570803716</v>
      </c>
      <c r="Q11" s="426">
        <f>+IF(G11=0,"",'Ark1'!AS288)</f>
        <v>28.777386448815861</v>
      </c>
      <c r="R11" s="411"/>
      <c r="S11" s="347">
        <f>+IF(G11=0,"",'Ark1'!T288)</f>
        <v>8.1780447842708881</v>
      </c>
      <c r="T11" s="53">
        <f t="shared" si="0"/>
        <v>-0.24181977554852629</v>
      </c>
      <c r="U11" s="296">
        <f>+IF(G11=0,"",'Ark1'!U288)</f>
        <v>321.24489350081927</v>
      </c>
      <c r="V11" s="76">
        <f t="shared" si="1"/>
        <v>-0.71158505448516962</v>
      </c>
      <c r="W11" s="76">
        <f>+'Ark1'!W288</f>
        <v>78.317859093391604</v>
      </c>
      <c r="X11" s="76">
        <f>+'Ark1'!X288</f>
        <v>31.458219552157299</v>
      </c>
      <c r="Y11" s="76">
        <f>+'Ark1'!AG288</f>
        <v>2453.5992345544014</v>
      </c>
      <c r="Z11" s="379">
        <f t="shared" si="2"/>
        <v>-17.688095762340708</v>
      </c>
      <c r="AA11" s="76">
        <f>+'Ark1'!AH288</f>
        <v>99.836155106499206</v>
      </c>
      <c r="AB11" s="76">
        <f>+'Ark1'!AI288</f>
        <v>52.59421081376297</v>
      </c>
      <c r="AC11" s="76">
        <f>+'Ark1'!Y288</f>
        <v>66.167863543378417</v>
      </c>
      <c r="AD11" s="53">
        <f>+'Ark1'!Z288</f>
        <v>1.9444338381080275</v>
      </c>
      <c r="AE11" s="53">
        <f>+'Ark1'!AA288</f>
        <v>2.3092383740122528</v>
      </c>
      <c r="AF11" s="296">
        <f t="shared" si="3"/>
        <v>130.92802156793982</v>
      </c>
      <c r="AG11" s="66">
        <f t="shared" si="4"/>
        <v>69.073134097445774</v>
      </c>
      <c r="AH11" s="66">
        <f t="shared" si="5"/>
        <v>5.5317220543806647</v>
      </c>
      <c r="AI11" s="43"/>
      <c r="AJ11" s="4"/>
      <c r="AK11" s="56"/>
      <c r="AL11" s="4"/>
      <c r="AM11" s="1"/>
      <c r="AN11" s="5"/>
      <c r="AO11"/>
      <c r="AP11"/>
    </row>
    <row r="12" spans="1:49" ht="15.6">
      <c r="A12" s="43">
        <f t="shared" ref="A12:A36" si="9">1+A11</f>
        <v>3</v>
      </c>
      <c r="B12" s="51">
        <f>+'Ark1'!C289</f>
        <v>2024</v>
      </c>
      <c r="C12" s="61">
        <f>+'Ark1'!H289</f>
        <v>1</v>
      </c>
      <c r="D12" s="51">
        <f>+'Ark1'!J289</f>
        <v>110</v>
      </c>
      <c r="E12" s="61" t="str">
        <f>VLOOKUP(D12,RNR!$A$1:$B$30,2)</f>
        <v>Gol</v>
      </c>
      <c r="F12" s="467">
        <f>+'Ark1'!Q289</f>
        <v>231</v>
      </c>
      <c r="G12" s="438">
        <f>+'Ark1'!R289</f>
        <v>707</v>
      </c>
      <c r="H12" s="76">
        <f t="shared" si="6"/>
        <v>-153</v>
      </c>
      <c r="I12" s="90"/>
      <c r="J12" s="69">
        <f>+'Ark1'!AE289</f>
        <v>1.3223356899711971</v>
      </c>
      <c r="K12" s="66">
        <f t="shared" si="7"/>
        <v>-0.184744080111517</v>
      </c>
      <c r="L12" s="69">
        <f>+'Ark1'!AF289</f>
        <v>1.3138568931906602</v>
      </c>
      <c r="M12" s="347">
        <f>+IF(G12=0,"",'Ark1'!S289)</f>
        <v>4.0212164073550225</v>
      </c>
      <c r="N12" s="53">
        <f t="shared" si="8"/>
        <v>-0.31056473350644342</v>
      </c>
      <c r="O12" s="121"/>
      <c r="P12" s="423">
        <f>+IF(G12=0,"",'Ark1'!AR289)</f>
        <v>222.19971671388103</v>
      </c>
      <c r="Q12" s="426">
        <f>+IF(G12=0,"",'Ark1'!AS289)</f>
        <v>27.468916766630119</v>
      </c>
      <c r="R12" s="411"/>
      <c r="S12" s="347">
        <f>+IF(G12=0,"",'Ark1'!T289)</f>
        <v>8.1004243281471009</v>
      </c>
      <c r="T12" s="53">
        <f t="shared" si="0"/>
        <v>-0.40190125324824599</v>
      </c>
      <c r="U12" s="296">
        <f>+IF(G12=0,"",'Ark1'!U289)</f>
        <v>301.75657708627995</v>
      </c>
      <c r="V12" s="76">
        <f t="shared" si="1"/>
        <v>-5.1153996579061527</v>
      </c>
      <c r="W12" s="76">
        <f>+'Ark1'!W289</f>
        <v>72.135785007072144</v>
      </c>
      <c r="X12" s="76">
        <f>+'Ark1'!X289</f>
        <v>19.094766619519099</v>
      </c>
      <c r="Y12" s="76">
        <f>+'Ark1'!AG289</f>
        <v>2337.2917847025501</v>
      </c>
      <c r="Z12" s="379">
        <f t="shared" si="2"/>
        <v>-60.853973959337509</v>
      </c>
      <c r="AA12" s="76">
        <f>+'Ark1'!AH289</f>
        <v>99.858557284299863</v>
      </c>
      <c r="AB12" s="76">
        <f>+'Ark1'!AI289</f>
        <v>26.591230551626595</v>
      </c>
      <c r="AC12" s="76">
        <f>+'Ark1'!Y289</f>
        <v>63.56018917285931</v>
      </c>
      <c r="AD12" s="53">
        <f>+'Ark1'!Z289</f>
        <v>1.7626815730559644</v>
      </c>
      <c r="AE12" s="53">
        <f>+'Ark1'!AA289</f>
        <v>2.8333909874133578</v>
      </c>
      <c r="AF12" s="296">
        <f>IF(Y12=0,"",1000*U12/Y12)</f>
        <v>129.10522300264802</v>
      </c>
      <c r="AG12" s="66">
        <f t="shared" si="4"/>
        <v>75.041118536756898</v>
      </c>
      <c r="AH12" s="66">
        <f t="shared" si="5"/>
        <v>3.0606060606060606</v>
      </c>
      <c r="AI12" s="43"/>
      <c r="AJ12" s="4"/>
      <c r="AK12" s="56"/>
      <c r="AL12" s="4"/>
      <c r="AM12" s="1"/>
      <c r="AN12" s="5"/>
      <c r="AO12"/>
      <c r="AP12" s="2"/>
      <c r="AQ12" s="2"/>
      <c r="AR12" s="2"/>
    </row>
    <row r="13" spans="1:49" ht="15.6">
      <c r="A13" s="43">
        <f t="shared" si="9"/>
        <v>4</v>
      </c>
      <c r="B13" s="51">
        <f>+'Ark1'!C290</f>
        <v>2024</v>
      </c>
      <c r="C13" s="61">
        <f>+'Ark1'!H290</f>
        <v>1</v>
      </c>
      <c r="D13" s="51">
        <f>+'Ark1'!J290</f>
        <v>113</v>
      </c>
      <c r="E13" s="61" t="str">
        <f>VLOOKUP(D13,RNR!$A$1:$B$30,2)</f>
        <v>Egersund</v>
      </c>
      <c r="F13" s="467">
        <f>+'Ark1'!Q290</f>
        <v>907</v>
      </c>
      <c r="G13" s="438">
        <f>+'Ark1'!R290</f>
        <v>5111</v>
      </c>
      <c r="H13" s="76">
        <f t="shared" si="6"/>
        <v>-19</v>
      </c>
      <c r="I13" s="90"/>
      <c r="J13" s="69">
        <f>+'Ark1'!AE290</f>
        <v>9.5593461265103112</v>
      </c>
      <c r="K13" s="66">
        <f t="shared" si="7"/>
        <v>0.56944005613319248</v>
      </c>
      <c r="L13" s="69">
        <f>+'Ark1'!AF290</f>
        <v>9.6487456987720321</v>
      </c>
      <c r="M13" s="347">
        <f>+IF(G13=0,"",'Ark1'!S290)</f>
        <v>4.0602599448601806</v>
      </c>
      <c r="N13" s="53">
        <f t="shared" si="8"/>
        <v>0.23651190104171338</v>
      </c>
      <c r="O13" s="121"/>
      <c r="P13" s="423">
        <f>+IF(G13=0,"",'Ark1'!AR290)</f>
        <v>223.45800865800859</v>
      </c>
      <c r="Q13" s="426">
        <f>+IF(G13=0,"",'Ark1'!AS290)</f>
        <v>27.69134080842494</v>
      </c>
      <c r="R13" s="411"/>
      <c r="S13" s="347">
        <f>+IF(G13=0,"",'Ark1'!T290)</f>
        <v>8.2019174329876723</v>
      </c>
      <c r="T13" s="53">
        <f t="shared" si="0"/>
        <v>0.29860359283172677</v>
      </c>
      <c r="U13" s="296">
        <f>+IF(G13=0,"",'Ark1'!U290)</f>
        <v>306.54417922128698</v>
      </c>
      <c r="V13" s="76">
        <f t="shared" si="1"/>
        <v>6.9008478372709874</v>
      </c>
      <c r="W13" s="76">
        <f>+'Ark1'!W290</f>
        <v>76.971238505184886</v>
      </c>
      <c r="X13" s="76">
        <f>+'Ark1'!X290</f>
        <v>22.598317354725111</v>
      </c>
      <c r="Y13" s="76">
        <f>+'Ark1'!AG290</f>
        <v>2262.4922077922074</v>
      </c>
      <c r="Z13" s="379">
        <f t="shared" si="2"/>
        <v>43.346460565755024</v>
      </c>
      <c r="AA13" s="76">
        <f>+'Ark1'!AH290</f>
        <v>90.373703776169052</v>
      </c>
      <c r="AB13" s="76">
        <f>+'Ark1'!AI290</f>
        <v>22.774408139307379</v>
      </c>
      <c r="AC13" s="76">
        <f>+'Ark1'!Y290</f>
        <v>61.539790317143549</v>
      </c>
      <c r="AD13" s="53">
        <f>+'Ark1'!Z290</f>
        <v>1.8361535851406985</v>
      </c>
      <c r="AE13" s="53">
        <f>+'Ark1'!AA290</f>
        <v>2.5107719878918302</v>
      </c>
      <c r="AF13" s="296">
        <f>IF(Y13=0,"",1000*U13/Y13)</f>
        <v>135.48960662296375</v>
      </c>
      <c r="AG13" s="66">
        <f t="shared" si="4"/>
        <v>75.498658554937222</v>
      </c>
      <c r="AH13" s="66">
        <f t="shared" si="5"/>
        <v>5.6350606394707832</v>
      </c>
      <c r="AI13" s="43"/>
      <c r="AJ13" s="4"/>
      <c r="AK13" s="56"/>
      <c r="AL13" s="4"/>
      <c r="AM13" s="13"/>
      <c r="AN13" s="5"/>
      <c r="AO13"/>
      <c r="AP13" s="2"/>
      <c r="AQ13" s="2"/>
      <c r="AR13" s="4"/>
      <c r="AS13" s="4"/>
      <c r="AT13" s="4"/>
    </row>
    <row r="14" spans="1:49" ht="15.6">
      <c r="A14" s="43">
        <f t="shared" si="9"/>
        <v>5</v>
      </c>
      <c r="B14" s="51">
        <f>+'Ark1'!C291</f>
        <v>2024</v>
      </c>
      <c r="C14" s="61">
        <f>+'Ark1'!H291</f>
        <v>1</v>
      </c>
      <c r="D14" s="51">
        <f>+'Ark1'!J291</f>
        <v>116</v>
      </c>
      <c r="E14" s="61" t="str">
        <f>VLOOKUP(D14,RNR!$A$1:$B$30,2)</f>
        <v>Sandeid</v>
      </c>
      <c r="F14" s="467">
        <f>+'Ark1'!Q291</f>
        <v>535</v>
      </c>
      <c r="G14" s="438">
        <f>+'Ark1'!R291</f>
        <v>2166</v>
      </c>
      <c r="H14" s="76">
        <f t="shared" si="6"/>
        <v>62</v>
      </c>
      <c r="I14" s="90"/>
      <c r="J14" s="69">
        <f>+'Ark1'!AE291</f>
        <v>4.0511727078891262</v>
      </c>
      <c r="K14" s="66">
        <f t="shared" si="7"/>
        <v>0.3640845261983916</v>
      </c>
      <c r="L14" s="69">
        <f>+'Ark1'!AF291</f>
        <v>3.9643618968167824</v>
      </c>
      <c r="M14" s="347">
        <f>+IF(G14=0,"",'Ark1'!S291)</f>
        <v>3.8725081131200745</v>
      </c>
      <c r="N14" s="53">
        <f t="shared" si="8"/>
        <v>0.18784495019604153</v>
      </c>
      <c r="O14" s="121"/>
      <c r="P14" s="423">
        <f>+IF(G14=0,"",'Ark1'!AR291)</f>
        <v>222.05307656176603</v>
      </c>
      <c r="Q14" s="426">
        <f>+IF(G14=0,"",'Ark1'!AS291)</f>
        <v>27.147808402158031</v>
      </c>
      <c r="R14" s="411"/>
      <c r="S14" s="347">
        <f>+IF(G14=0,"",'Ark1'!T291)</f>
        <v>8.1260387811634374</v>
      </c>
      <c r="T14" s="53">
        <f t="shared" si="0"/>
        <v>0.3527498077794089</v>
      </c>
      <c r="U14" s="296">
        <f>+IF(G14=0,"",'Ark1'!U291)</f>
        <v>297.19598337950089</v>
      </c>
      <c r="V14" s="76">
        <f t="shared" si="1"/>
        <v>5.3796810981326644</v>
      </c>
      <c r="W14" s="76">
        <f>+'Ark1'!W291</f>
        <v>71.652816251154192</v>
      </c>
      <c r="X14" s="76">
        <f>+'Ark1'!X291</f>
        <v>17.266851338873501</v>
      </c>
      <c r="Y14" s="76">
        <f>+'Ark1'!AG291</f>
        <v>2229.8759981211838</v>
      </c>
      <c r="Z14" s="379">
        <f t="shared" si="2"/>
        <v>26.369650464933784</v>
      </c>
      <c r="AA14" s="76">
        <f>+'Ark1'!AH291</f>
        <v>98.24561403508774</v>
      </c>
      <c r="AB14" s="76">
        <f>+'Ark1'!AI291</f>
        <v>19.990766389658361</v>
      </c>
      <c r="AC14" s="76">
        <f>+'Ark1'!Y291</f>
        <v>60.316840775932008</v>
      </c>
      <c r="AD14" s="53">
        <f>+'Ark1'!Z291</f>
        <v>1.6667090750835964</v>
      </c>
      <c r="AE14" s="53">
        <f>+'Ark1'!AA291</f>
        <v>2.7774144672968326</v>
      </c>
      <c r="AF14" s="296">
        <f>IF(Y14=0,"",1000*U14/Y14)</f>
        <v>133.27915257615575</v>
      </c>
      <c r="AG14" s="66">
        <f t="shared" si="4"/>
        <v>76.745089925725296</v>
      </c>
      <c r="AH14" s="66">
        <f t="shared" si="5"/>
        <v>4.0485981308411212</v>
      </c>
      <c r="AI14" s="43"/>
      <c r="AJ14" s="4"/>
      <c r="AK14" s="56"/>
      <c r="AL14" s="4"/>
      <c r="AM14" s="13"/>
      <c r="AN14" s="5"/>
      <c r="AO14"/>
      <c r="AP14" s="1"/>
      <c r="AQ14" s="1"/>
      <c r="AR14" s="11"/>
      <c r="AS14" s="11"/>
      <c r="AT14" s="11"/>
    </row>
    <row r="15" spans="1:49" ht="15.6">
      <c r="A15" s="43">
        <f t="shared" si="9"/>
        <v>6</v>
      </c>
      <c r="B15" s="51">
        <f>+'Ark1'!C292</f>
        <v>2024</v>
      </c>
      <c r="C15" s="61">
        <f>+'Ark1'!H292</f>
        <v>2</v>
      </c>
      <c r="D15" s="51">
        <f>+'Ark1'!J292</f>
        <v>117</v>
      </c>
      <c r="E15" s="61" t="str">
        <f>VLOOKUP(D15,RNR!$A$1:$B$30,2)</f>
        <v>Jæren</v>
      </c>
      <c r="F15" s="467">
        <f>+'Ark1'!Q292</f>
        <v>494</v>
      </c>
      <c r="G15" s="438">
        <f>+'Ark1'!R292</f>
        <v>3083</v>
      </c>
      <c r="H15" s="76">
        <f t="shared" si="6"/>
        <v>-181</v>
      </c>
      <c r="I15" s="90"/>
      <c r="J15" s="69">
        <f>+'Ark1'!AE292</f>
        <v>5.7662813750794895</v>
      </c>
      <c r="K15" s="66">
        <f t="shared" si="7"/>
        <v>4.6387922114394797E-2</v>
      </c>
      <c r="L15" s="69">
        <f>+'Ark1'!AF292</f>
        <v>5.7655941412234668</v>
      </c>
      <c r="M15" s="347">
        <f>+IF(G15=0,"",'Ark1'!S292)</f>
        <v>4.0837679269882656</v>
      </c>
      <c r="N15" s="53">
        <f t="shared" si="8"/>
        <v>0.16019319663387277</v>
      </c>
      <c r="O15" s="121"/>
      <c r="P15" s="423">
        <f>+IF(G15=0,"",'Ark1'!AR292)</f>
        <v>223.12393998695373</v>
      </c>
      <c r="Q15" s="426">
        <f>+IF(G15=0,"",'Ark1'!AS292)</f>
        <v>27.355119269955448</v>
      </c>
      <c r="R15" s="411"/>
      <c r="S15" s="347">
        <f>+IF(G15=0,"",'Ark1'!T292)</f>
        <v>8.3048978267920877</v>
      </c>
      <c r="T15" s="53">
        <f t="shared" si="0"/>
        <v>0.39619684639992947</v>
      </c>
      <c r="U15" s="296">
        <f>+IF(G15=0,"",'Ark1'!U292)</f>
        <v>303.66772624067426</v>
      </c>
      <c r="V15" s="76">
        <f t="shared" si="1"/>
        <v>3.577131877929844</v>
      </c>
      <c r="W15" s="76">
        <f>+'Ark1'!W292</f>
        <v>76.516380149205318</v>
      </c>
      <c r="X15" s="76">
        <f>+'Ark1'!X292</f>
        <v>22.478105741161205</v>
      </c>
      <c r="Y15" s="76">
        <f>+'Ark1'!AG292</f>
        <v>2305.4664057403784</v>
      </c>
      <c r="Z15" s="379">
        <f t="shared" si="2"/>
        <v>56.838304003405483</v>
      </c>
      <c r="AA15" s="76">
        <f>+'Ark1'!AH292</f>
        <v>99.448589036652606</v>
      </c>
      <c r="AB15" s="76">
        <f>+'Ark1'!AI292</f>
        <v>41.420694129095033</v>
      </c>
      <c r="AC15" s="76">
        <f>+'Ark1'!Y292</f>
        <v>63.177458234092974</v>
      </c>
      <c r="AD15" s="53">
        <f>+'Ark1'!Z292</f>
        <v>1.9084898526985263</v>
      </c>
      <c r="AE15" s="53">
        <f>+'Ark1'!AA292</f>
        <v>2.4722525052725919</v>
      </c>
      <c r="AF15" s="296">
        <f t="shared" ref="AF15:AF16" si="10">IF(Y15=0,"",1000*U15/Y15)</f>
        <v>131.71639607698134</v>
      </c>
      <c r="AG15" s="66">
        <f t="shared" si="4"/>
        <v>74.359692242508473</v>
      </c>
      <c r="AH15" s="66">
        <f t="shared" si="5"/>
        <v>6.2408906882591095</v>
      </c>
      <c r="AI15" s="43"/>
      <c r="AJ15" s="4"/>
      <c r="AK15" s="56"/>
      <c r="AL15" s="4"/>
      <c r="AM15" s="13"/>
      <c r="AN15" s="5"/>
      <c r="AO15"/>
      <c r="AP15" s="1"/>
      <c r="AQ15" s="1"/>
      <c r="AR15" s="11"/>
      <c r="AS15" s="11"/>
      <c r="AT15" s="11"/>
    </row>
    <row r="16" spans="1:49" ht="15.6">
      <c r="A16" s="43">
        <f t="shared" si="9"/>
        <v>7</v>
      </c>
      <c r="B16" s="51">
        <f>+'Ark1'!C293</f>
        <v>2024</v>
      </c>
      <c r="C16" s="61">
        <f>+'Ark1'!H293</f>
        <v>1</v>
      </c>
      <c r="D16" s="51">
        <f>+'Ark1'!J293</f>
        <v>134</v>
      </c>
      <c r="E16" s="61" t="str">
        <f>VLOOKUP(D16,RNR!$A$1:$B$30,2)</f>
        <v>Førde</v>
      </c>
      <c r="F16" s="467">
        <f>+'Ark1'!Q293</f>
        <v>959</v>
      </c>
      <c r="G16" s="438">
        <f>+'Ark1'!R293</f>
        <v>4348</v>
      </c>
      <c r="H16" s="76">
        <f t="shared" si="6"/>
        <v>30</v>
      </c>
      <c r="I16" s="90"/>
      <c r="J16" s="69">
        <f>+'Ark1'!AE293</f>
        <v>8.1322709759473319</v>
      </c>
      <c r="K16" s="66">
        <f t="shared" si="7"/>
        <v>0.56532859546226355</v>
      </c>
      <c r="L16" s="69">
        <f>+'Ark1'!AF293</f>
        <v>7.8642712313986722</v>
      </c>
      <c r="M16" s="347">
        <f>+IF(G16=0,"",'Ark1'!S293)</f>
        <v>3.6062701705855225</v>
      </c>
      <c r="N16" s="53">
        <f t="shared" si="8"/>
        <v>0.16974197378812228</v>
      </c>
      <c r="O16" s="121"/>
      <c r="P16" s="423">
        <f>+IF(G16=0,"",'Ark1'!AR293)</f>
        <v>222.93564962074876</v>
      </c>
      <c r="Q16" s="426">
        <f>+IF(G16=0,"",'Ark1'!AS293)</f>
        <v>26.526748307253957</v>
      </c>
      <c r="R16" s="411"/>
      <c r="S16" s="347">
        <f>+IF(G16=0,"",'Ark1'!T293)</f>
        <v>7.6428242870285183</v>
      </c>
      <c r="T16" s="53">
        <f t="shared" si="0"/>
        <v>-0.13762962682048663</v>
      </c>
      <c r="U16" s="296">
        <f>+IF(G16=0,"",'Ark1'!U293)</f>
        <v>293.69533118675304</v>
      </c>
      <c r="V16" s="76">
        <f t="shared" si="1"/>
        <v>6.5257619417321848</v>
      </c>
      <c r="W16" s="76">
        <f>+'Ark1'!W293</f>
        <v>69.59521619135235</v>
      </c>
      <c r="X16" s="76">
        <f>+'Ark1'!X293</f>
        <v>14.581416743330267</v>
      </c>
      <c r="Y16" s="76">
        <f>+'Ark1'!AG293</f>
        <v>2179.6021531685838</v>
      </c>
      <c r="Z16" s="379">
        <f t="shared" si="2"/>
        <v>28.116160476743971</v>
      </c>
      <c r="AA16" s="76">
        <f>+'Ark1'!AH293</f>
        <v>93.974241030358812</v>
      </c>
      <c r="AB16" s="76">
        <f>+'Ark1'!AI293</f>
        <v>12.00551977920883</v>
      </c>
      <c r="AC16" s="76">
        <f>+'Ark1'!Y293</f>
        <v>53.778553219564394</v>
      </c>
      <c r="AD16" s="53">
        <f>+'Ark1'!Z293</f>
        <v>1.4316260919781538</v>
      </c>
      <c r="AE16" s="53">
        <f>+'Ark1'!AA293</f>
        <v>2.2524802907873123</v>
      </c>
      <c r="AF16" s="296">
        <f t="shared" si="10"/>
        <v>134.74722015657545</v>
      </c>
      <c r="AG16" s="66">
        <f t="shared" si="4"/>
        <v>81.440190915886916</v>
      </c>
      <c r="AH16" s="66">
        <f t="shared" si="5"/>
        <v>4.5338894681960378</v>
      </c>
      <c r="AI16" s="43"/>
      <c r="AJ16" s="4"/>
      <c r="AK16" s="56"/>
      <c r="AL16" s="4"/>
      <c r="AM16" s="13"/>
      <c r="AN16" s="5"/>
      <c r="AO16"/>
      <c r="AP16" s="1"/>
      <c r="AQ16" s="1"/>
      <c r="AR16" s="11"/>
      <c r="AS16" s="11"/>
      <c r="AT16" s="11"/>
    </row>
    <row r="17" spans="1:46" ht="15.6">
      <c r="A17" s="43">
        <f t="shared" si="9"/>
        <v>8</v>
      </c>
      <c r="B17" s="51">
        <f>+'Ark1'!C294</f>
        <v>2024</v>
      </c>
      <c r="C17" s="61">
        <f>+'Ark1'!H294</f>
        <v>2</v>
      </c>
      <c r="D17" s="51">
        <f>+'Ark1'!J294</f>
        <v>138</v>
      </c>
      <c r="E17" s="61" t="str">
        <f>VLOOKUP(D17,RNR!$A$1:$B$30,2)</f>
        <v>Ytre Nordmøre</v>
      </c>
      <c r="F17" s="467">
        <f>+'Ark1'!Q294</f>
        <v>63</v>
      </c>
      <c r="G17" s="438">
        <f>+'Ark1'!R294</f>
        <v>329</v>
      </c>
      <c r="H17" s="76">
        <f t="shared" si="6"/>
        <v>70</v>
      </c>
      <c r="I17" s="90"/>
      <c r="J17" s="69">
        <f>+'Ark1'!AE294</f>
        <v>0.61534433097669528</v>
      </c>
      <c r="K17" s="66">
        <f t="shared" si="7"/>
        <v>0.16146798161457537</v>
      </c>
      <c r="L17" s="69">
        <f>+'Ark1'!AF294</f>
        <v>0.59442472804208157</v>
      </c>
      <c r="M17" s="347">
        <f>+IF(G17=0,"",'Ark1'!S294)</f>
        <v>3.6432926829268286</v>
      </c>
      <c r="N17" s="53">
        <f t="shared" si="8"/>
        <v>0.37585082246171186</v>
      </c>
      <c r="O17" s="121"/>
      <c r="P17" s="423">
        <f>+IF(G17=0,"",'Ark1'!AR294)</f>
        <v>222.75949367088609</v>
      </c>
      <c r="Q17" s="426">
        <f>+IF(G17=0,"",'Ark1'!AS294)</f>
        <v>26.559355822308792</v>
      </c>
      <c r="R17" s="411"/>
      <c r="S17" s="347">
        <f>+IF(G17=0,"",'Ark1'!T294)</f>
        <v>8.2735562310030382</v>
      </c>
      <c r="T17" s="53">
        <f t="shared" si="0"/>
        <v>0.37008132752813605</v>
      </c>
      <c r="U17" s="296">
        <f>+IF(G17=0,"",'Ark1'!U294)</f>
        <v>293.37902735562307</v>
      </c>
      <c r="V17" s="76">
        <f t="shared" si="1"/>
        <v>7.9133902899861255</v>
      </c>
      <c r="W17" s="76">
        <f>+'Ark1'!W294</f>
        <v>69.6048632218845</v>
      </c>
      <c r="X17" s="76">
        <f>+'Ark1'!X294</f>
        <v>14.893617021276597</v>
      </c>
      <c r="Y17" s="76">
        <f>+'Ark1'!AG294</f>
        <v>2409.5822784810121</v>
      </c>
      <c r="Z17" s="379">
        <f t="shared" si="2"/>
        <v>168.17502041649595</v>
      </c>
      <c r="AA17" s="76">
        <f>+'Ark1'!AH294</f>
        <v>96.048632218844986</v>
      </c>
      <c r="AB17" s="76">
        <f>+'Ark1'!AI294</f>
        <v>19.756838905775076</v>
      </c>
      <c r="AC17" s="76">
        <f>+'Ark1'!Y294</f>
        <v>60.535214331246763</v>
      </c>
      <c r="AD17" s="53">
        <f>+'Ark1'!Z294</f>
        <v>1.4586412279936938</v>
      </c>
      <c r="AE17" s="53">
        <f>+'Ark1'!AA294</f>
        <v>2.6756699239014718</v>
      </c>
      <c r="AF17" s="296">
        <f t="shared" ref="AF17:AF35" si="11">IF(Y17=0,"",1000*U17/Y17)</f>
        <v>121.75513987452119</v>
      </c>
      <c r="AG17" s="66">
        <f t="shared" si="4"/>
        <v>80.52579160890744</v>
      </c>
      <c r="AH17" s="66">
        <f t="shared" si="5"/>
        <v>5.2222222222222223</v>
      </c>
      <c r="AI17" s="43"/>
      <c r="AJ17" s="4"/>
      <c r="AK17" s="56"/>
      <c r="AL17" s="4"/>
      <c r="AM17" s="5"/>
      <c r="AN17" s="5"/>
      <c r="AO17"/>
      <c r="AP17" s="1"/>
      <c r="AQ17" s="1"/>
      <c r="AR17" s="11"/>
      <c r="AS17" s="11"/>
      <c r="AT17" s="11"/>
    </row>
    <row r="18" spans="1:46" ht="15.6">
      <c r="A18" s="43">
        <f t="shared" si="9"/>
        <v>9</v>
      </c>
      <c r="B18" s="51">
        <f>+'Ark1'!C295</f>
        <v>2024</v>
      </c>
      <c r="C18" s="61">
        <f>+'Ark1'!H295</f>
        <v>2</v>
      </c>
      <c r="D18" s="51">
        <f>+'Ark1'!J295</f>
        <v>141</v>
      </c>
      <c r="E18" s="61" t="str">
        <f>VLOOKUP(D18,RNR!$A$1:$B$30,2)</f>
        <v>Ølen</v>
      </c>
      <c r="F18" s="467">
        <f>+'Ark1'!Q295</f>
        <v>406</v>
      </c>
      <c r="G18" s="438">
        <f>+'Ark1'!R295</f>
        <v>1780</v>
      </c>
      <c r="H18" s="76">
        <f t="shared" si="6"/>
        <v>-146</v>
      </c>
      <c r="I18" s="90"/>
      <c r="J18" s="69">
        <f>+'Ark1'!AE295</f>
        <v>3.3292185688100857</v>
      </c>
      <c r="K18" s="66">
        <f t="shared" si="7"/>
        <v>-4.5939148840270505E-2</v>
      </c>
      <c r="L18" s="69">
        <f>+'Ark1'!AF295</f>
        <v>3.2467421655298541</v>
      </c>
      <c r="M18" s="347">
        <f>+IF(G18=0,"",'Ark1'!S295)</f>
        <v>4.0646067415730327</v>
      </c>
      <c r="N18" s="53">
        <f t="shared" si="8"/>
        <v>0.14068229246495267</v>
      </c>
      <c r="O18" s="121"/>
      <c r="P18" s="423">
        <f>+IF(G18=0,"",'Ark1'!AR295)</f>
        <v>220.85393258426964</v>
      </c>
      <c r="Q18" s="426">
        <f>+IF(G18=0,"",'Ark1'!AS295)</f>
        <v>27.436310802841341</v>
      </c>
      <c r="R18" s="411"/>
      <c r="S18" s="347">
        <f>+IF(G18=0,"",'Ark1'!T295)</f>
        <v>7.9623595505617981</v>
      </c>
      <c r="T18" s="53">
        <f t="shared" si="0"/>
        <v>0.14304490881724785</v>
      </c>
      <c r="U18" s="296">
        <f>+IF(G18=0,"",'Ark1'!U295)</f>
        <v>296.18011235955123</v>
      </c>
      <c r="V18" s="76">
        <f t="shared" si="1"/>
        <v>9.1307873335899785</v>
      </c>
      <c r="W18" s="76">
        <f>+'Ark1'!W295</f>
        <v>76.348314606741553</v>
      </c>
      <c r="X18" s="76">
        <f>+'Ark1'!X295</f>
        <v>18.707865168539321</v>
      </c>
      <c r="Y18" s="76">
        <f>+'Ark1'!AG295</f>
        <v>2348.442696629214</v>
      </c>
      <c r="Z18" s="379">
        <f t="shared" si="2"/>
        <v>6.0619193182901654</v>
      </c>
      <c r="AA18" s="76">
        <f>+'Ark1'!AH295</f>
        <v>100</v>
      </c>
      <c r="AB18" s="76">
        <f>+'Ark1'!AI295</f>
        <v>37.86516853932585</v>
      </c>
      <c r="AC18" s="76">
        <f>+'Ark1'!Y295</f>
        <v>60.935700205523688</v>
      </c>
      <c r="AD18" s="53">
        <f>+'Ark1'!Z295</f>
        <v>1.7590169344508573</v>
      </c>
      <c r="AE18" s="53">
        <f>+'Ark1'!AA295</f>
        <v>2.3752561174602569</v>
      </c>
      <c r="AF18" s="296">
        <f t="shared" si="11"/>
        <v>126.11766630911067</v>
      </c>
      <c r="AG18" s="66">
        <f t="shared" si="4"/>
        <v>72.868085694540611</v>
      </c>
      <c r="AH18" s="66">
        <f t="shared" si="5"/>
        <v>4.3842364532019706</v>
      </c>
      <c r="AI18" s="43"/>
      <c r="AJ18" s="4"/>
      <c r="AK18" s="56"/>
      <c r="AL18" s="4"/>
      <c r="AM18" s="5"/>
      <c r="AN18" s="5"/>
      <c r="AO18"/>
      <c r="AP18" s="1"/>
      <c r="AQ18" s="1"/>
      <c r="AR18" s="11"/>
      <c r="AS18" s="11"/>
      <c r="AT18" s="11"/>
    </row>
    <row r="19" spans="1:46" ht="15.6">
      <c r="A19" s="43">
        <f t="shared" si="9"/>
        <v>10</v>
      </c>
      <c r="B19" s="51">
        <f>+'Ark1'!C296</f>
        <v>2024</v>
      </c>
      <c r="C19" s="61">
        <f>+'Ark1'!H296</f>
        <v>2</v>
      </c>
      <c r="D19" s="51">
        <f>+'Ark1'!J296</f>
        <v>143</v>
      </c>
      <c r="E19" s="61" t="str">
        <f>VLOOKUP(D19,RNR!$A$1:$B$30,2)</f>
        <v>Nordfjord</v>
      </c>
      <c r="F19" s="467">
        <f>+'Ark1'!Q296</f>
        <v>53</v>
      </c>
      <c r="G19" s="438">
        <f>+'Ark1'!R296</f>
        <v>106</v>
      </c>
      <c r="H19" s="76">
        <f t="shared" si="6"/>
        <v>-808</v>
      </c>
      <c r="I19" s="90"/>
      <c r="J19" s="69">
        <f>+'Ark1'!AE296</f>
        <v>0.19825683612015113</v>
      </c>
      <c r="K19" s="66">
        <f t="shared" si="7"/>
        <v>-1.4034535241770592</v>
      </c>
      <c r="L19" s="69">
        <f>+'Ark1'!AF296</f>
        <v>0.187997365830919</v>
      </c>
      <c r="M19" s="347">
        <f>+IF(G19=0,"",'Ark1'!S296)</f>
        <v>3.4571428571428555</v>
      </c>
      <c r="N19" s="53">
        <f t="shared" si="8"/>
        <v>0.35615493178610569</v>
      </c>
      <c r="O19" s="121"/>
      <c r="P19" s="423">
        <f>+IF(G19=0,"",'Ark1'!AR296)</f>
        <v>222.96190476190472</v>
      </c>
      <c r="Q19" s="426">
        <f>+IF(G19=0,"",'Ark1'!AS296)</f>
        <v>25.856568503586423</v>
      </c>
      <c r="R19" s="411"/>
      <c r="S19" s="347">
        <f>+IF(G19=0,"",'Ark1'!T296)</f>
        <v>7.4528301886792478</v>
      </c>
      <c r="T19" s="53">
        <f t="shared" si="0"/>
        <v>0.42000743156764919</v>
      </c>
      <c r="U19" s="296">
        <f>+IF(G19=0,"",'Ark1'!U296)</f>
        <v>287.98773584905661</v>
      </c>
      <c r="V19" s="76">
        <f t="shared" si="1"/>
        <v>5.7336877090129406</v>
      </c>
      <c r="W19" s="76">
        <f>+'Ark1'!W296</f>
        <v>69.811320754716988</v>
      </c>
      <c r="X19" s="76">
        <f>+'Ark1'!X296</f>
        <v>12.264150943396228</v>
      </c>
      <c r="Y19" s="76">
        <f>+'Ark1'!AG296</f>
        <v>2175.8285714285721</v>
      </c>
      <c r="Z19" s="379">
        <f t="shared" si="2"/>
        <v>2.2006899796147081</v>
      </c>
      <c r="AA19" s="76">
        <f>+'Ark1'!AH296</f>
        <v>99.056603773584939</v>
      </c>
      <c r="AB19" s="76">
        <f>+'Ark1'!AI296</f>
        <v>17.924528301886795</v>
      </c>
      <c r="AC19" s="76">
        <f>+'Ark1'!Y296</f>
        <v>55.201576923794704</v>
      </c>
      <c r="AD19" s="53">
        <f>+'Ark1'!Z296</f>
        <v>1.2442520907380952</v>
      </c>
      <c r="AE19" s="53">
        <f>+'Ark1'!AA296</f>
        <v>2.0379978867158952</v>
      </c>
      <c r="AF19" s="296">
        <f t="shared" si="11"/>
        <v>132.35773242005644</v>
      </c>
      <c r="AG19" s="66">
        <f t="shared" si="4"/>
        <v>83.302237642289143</v>
      </c>
      <c r="AH19" s="66">
        <f t="shared" si="5"/>
        <v>2</v>
      </c>
      <c r="AI19" s="43"/>
      <c r="AJ19" s="4"/>
      <c r="AK19" s="56"/>
      <c r="AL19" s="4"/>
      <c r="AM19" s="5"/>
      <c r="AN19" s="5"/>
      <c r="AO19"/>
      <c r="AP19" s="1"/>
      <c r="AQ19" s="1"/>
      <c r="AR19" s="11"/>
      <c r="AS19" s="11"/>
      <c r="AT19" s="11"/>
    </row>
    <row r="20" spans="1:46" ht="15.6">
      <c r="A20" s="43">
        <f t="shared" si="9"/>
        <v>11</v>
      </c>
      <c r="B20" s="51">
        <f>+'Ark1'!C297</f>
        <v>2024</v>
      </c>
      <c r="C20" s="61">
        <f>+'Ark1'!H297</f>
        <v>1</v>
      </c>
      <c r="D20" s="51">
        <f>+'Ark1'!J297</f>
        <v>147</v>
      </c>
      <c r="E20" s="61" t="str">
        <f>VLOOKUP(D20,RNR!$A$1:$B$30,2)</f>
        <v>Midt-Norge_K</v>
      </c>
      <c r="F20" s="467">
        <f>+'Ark1'!Q297</f>
        <v>0</v>
      </c>
      <c r="G20" s="438">
        <f>+'Ark1'!R297</f>
        <v>0</v>
      </c>
      <c r="H20" s="76">
        <f t="shared" si="6"/>
        <v>0</v>
      </c>
      <c r="I20" s="90"/>
      <c r="J20" s="69">
        <f>+'Ark1'!AE297</f>
        <v>0</v>
      </c>
      <c r="K20" s="66">
        <f t="shared" si="7"/>
        <v>0</v>
      </c>
      <c r="L20" s="69">
        <f>+'Ark1'!AF297</f>
        <v>0</v>
      </c>
      <c r="M20" s="347" t="str">
        <f>+IF(G20=0,"",'Ark1'!S297)</f>
        <v/>
      </c>
      <c r="N20" s="53" t="str">
        <f t="shared" si="8"/>
        <v/>
      </c>
      <c r="O20" s="121"/>
      <c r="P20" s="423" t="str">
        <f>+IF(G20=0,"",'Ark1'!AR297)</f>
        <v/>
      </c>
      <c r="Q20" s="426" t="str">
        <f>+IF(G20=0,"",'Ark1'!AS297)</f>
        <v/>
      </c>
      <c r="R20" s="411"/>
      <c r="S20" s="347" t="str">
        <f>+IF(G20=0,"",'Ark1'!T297)</f>
        <v/>
      </c>
      <c r="T20" s="53" t="str">
        <f t="shared" si="0"/>
        <v/>
      </c>
      <c r="U20" s="296" t="str">
        <f>+IF(G20=0,"",'Ark1'!U297)</f>
        <v/>
      </c>
      <c r="V20" s="76" t="str">
        <f t="shared" si="1"/>
        <v/>
      </c>
      <c r="W20" s="76">
        <f>+'Ark1'!W297</f>
        <v>0</v>
      </c>
      <c r="X20" s="76">
        <f>+'Ark1'!X297</f>
        <v>0</v>
      </c>
      <c r="Y20" s="76">
        <f>+'Ark1'!AG297</f>
        <v>0</v>
      </c>
      <c r="Z20" s="379" t="str">
        <f t="shared" si="2"/>
        <v/>
      </c>
      <c r="AA20" s="76">
        <f>+'Ark1'!AH297</f>
        <v>0</v>
      </c>
      <c r="AB20" s="76">
        <f>+'Ark1'!AI297</f>
        <v>0</v>
      </c>
      <c r="AC20" s="76">
        <f>+'Ark1'!Y297</f>
        <v>0</v>
      </c>
      <c r="AD20" s="53">
        <f>+'Ark1'!Z297</f>
        <v>0</v>
      </c>
      <c r="AE20" s="53">
        <f>+'Ark1'!AA297</f>
        <v>0</v>
      </c>
      <c r="AF20" s="296" t="str">
        <f t="shared" si="11"/>
        <v/>
      </c>
      <c r="AG20" s="66" t="str">
        <f t="shared" si="4"/>
        <v/>
      </c>
      <c r="AH20" s="66" t="e">
        <f t="shared" si="5"/>
        <v>#DIV/0!</v>
      </c>
      <c r="AI20" s="43"/>
      <c r="AJ20" s="4"/>
      <c r="AK20" s="56"/>
      <c r="AL20" s="4"/>
      <c r="AM20" s="5"/>
      <c r="AN20" s="5"/>
      <c r="AO20"/>
      <c r="AP20" s="1"/>
      <c r="AQ20" s="1"/>
      <c r="AR20" s="11"/>
      <c r="AS20" s="11"/>
      <c r="AT20" s="11"/>
    </row>
    <row r="21" spans="1:46" ht="15.6">
      <c r="A21" s="43">
        <f t="shared" si="9"/>
        <v>12</v>
      </c>
      <c r="B21" s="51">
        <f>+'Ark1'!C298</f>
        <v>2024</v>
      </c>
      <c r="C21" s="61">
        <f>+'Ark1'!H298</f>
        <v>2</v>
      </c>
      <c r="D21" s="51">
        <f>+'Ark1'!J298</f>
        <v>147</v>
      </c>
      <c r="E21" s="61" t="str">
        <f>VLOOKUP(D21,RNR!$A$1:$B$30,2)</f>
        <v>Midt-Norge_K</v>
      </c>
      <c r="F21" s="467">
        <f>+'Ark1'!Q298</f>
        <v>235</v>
      </c>
      <c r="G21" s="438">
        <f>+'Ark1'!R298</f>
        <v>1355</v>
      </c>
      <c r="H21" s="76">
        <f t="shared" si="6"/>
        <v>32</v>
      </c>
      <c r="I21" s="90"/>
      <c r="J21" s="69">
        <f>+'Ark1'!AE298</f>
        <v>2.5343208768189127</v>
      </c>
      <c r="K21" s="66">
        <f t="shared" si="7"/>
        <v>0.21587141656375985</v>
      </c>
      <c r="L21" s="69">
        <f>+'Ark1'!AF298</f>
        <v>2.536100581740766</v>
      </c>
      <c r="M21" s="347">
        <f>+IF(G21=0,"",'Ark1'!S298)</f>
        <v>4.3952627683197631</v>
      </c>
      <c r="N21" s="53">
        <f t="shared" si="8"/>
        <v>5.8132927773066001E-2</v>
      </c>
      <c r="O21" s="121"/>
      <c r="P21" s="423">
        <f>+IF(G21=0,"",'Ark1'!AR298)</f>
        <v>221.36243654822337</v>
      </c>
      <c r="Q21" s="426">
        <f>+IF(G21=0,"",'Ark1'!AS298)</f>
        <v>28.336503693988991</v>
      </c>
      <c r="R21" s="411"/>
      <c r="S21" s="347">
        <f>+IF(G21=0,"",'Ark1'!T298)</f>
        <v>7.7904059040590434</v>
      </c>
      <c r="T21" s="53">
        <f t="shared" si="0"/>
        <v>9.1993205646345722E-2</v>
      </c>
      <c r="U21" s="296">
        <f>+IF(G21=0,"",'Ark1'!U298)</f>
        <v>303.91719557195552</v>
      </c>
      <c r="V21" s="76">
        <f t="shared" si="1"/>
        <v>-1.3433486457316235</v>
      </c>
      <c r="W21" s="76">
        <f>+'Ark1'!W298</f>
        <v>69.446494464944621</v>
      </c>
      <c r="X21" s="76">
        <f>+'Ark1'!X298</f>
        <v>23.02583025830258</v>
      </c>
      <c r="Y21" s="76">
        <f>+'Ark1'!AG298</f>
        <v>2361.210152284264</v>
      </c>
      <c r="Z21" s="379">
        <f t="shared" si="2"/>
        <v>11.597129028451036</v>
      </c>
      <c r="AA21" s="76">
        <f>+'Ark1'!AH298</f>
        <v>72.619926199262011</v>
      </c>
      <c r="AB21" s="76">
        <f>+'Ark1'!AI298</f>
        <v>32.17712177121772</v>
      </c>
      <c r="AC21" s="76">
        <f>+'Ark1'!Y298</f>
        <v>63.897614420780315</v>
      </c>
      <c r="AD21" s="53">
        <f>+'Ark1'!Z298</f>
        <v>1.9980906647179857</v>
      </c>
      <c r="AE21" s="53">
        <f>+'Ark1'!AA298</f>
        <v>2.5807226421173382</v>
      </c>
      <c r="AF21" s="296">
        <f t="shared" si="11"/>
        <v>128.71247198303897</v>
      </c>
      <c r="AG21" s="66">
        <f t="shared" si="4"/>
        <v>69.146536075734574</v>
      </c>
      <c r="AH21" s="66">
        <f t="shared" si="5"/>
        <v>5.7659574468085104</v>
      </c>
      <c r="AI21" s="43"/>
      <c r="AJ21" s="4"/>
      <c r="AK21" s="56"/>
      <c r="AL21" s="4"/>
      <c r="AM21" s="5"/>
      <c r="AN21" s="5"/>
      <c r="AO21"/>
      <c r="AP21" s="1"/>
      <c r="AQ21" s="1"/>
      <c r="AR21" s="11"/>
      <c r="AS21" s="11"/>
      <c r="AT21" s="11"/>
    </row>
    <row r="22" spans="1:46" ht="15.6">
      <c r="A22" s="43">
        <f t="shared" si="9"/>
        <v>13</v>
      </c>
      <c r="B22" s="51">
        <f>+'Ark1'!C299</f>
        <v>2024</v>
      </c>
      <c r="C22" s="61">
        <f>+'Ark1'!H299</f>
        <v>1</v>
      </c>
      <c r="D22" s="51">
        <f>+'Ark1'!J299</f>
        <v>155</v>
      </c>
      <c r="E22" s="61" t="str">
        <f>VLOOKUP(D22,RNR!$A$1:$B$30,2)</f>
        <v>Målselv</v>
      </c>
      <c r="F22" s="467">
        <f>+'Ark1'!Q299</f>
        <v>259</v>
      </c>
      <c r="G22" s="438">
        <f>+'Ark1'!R299</f>
        <v>1404</v>
      </c>
      <c r="H22" s="76">
        <f t="shared" si="6"/>
        <v>-135</v>
      </c>
      <c r="I22" s="90"/>
      <c r="J22" s="69">
        <f>+'Ark1'!AE299</f>
        <v>2.6259679048367182</v>
      </c>
      <c r="K22" s="66">
        <f t="shared" si="7"/>
        <v>-7.1003916276418E-2</v>
      </c>
      <c r="L22" s="69">
        <f>+'Ark1'!AF299</f>
        <v>2.5785606785890351</v>
      </c>
      <c r="M22" s="347">
        <f>+IF(G22=0,"",'Ark1'!S299)</f>
        <v>3.6111111111111112</v>
      </c>
      <c r="N22" s="53">
        <f t="shared" si="8"/>
        <v>1.0199652777776791E-2</v>
      </c>
      <c r="O22" s="121"/>
      <c r="P22" s="423">
        <f>+IF(G22=0,"",'Ark1'!AR299)</f>
        <v>224.69918699186996</v>
      </c>
      <c r="Q22" s="426">
        <f>+IF(G22=0,"",'Ark1'!AS299)</f>
        <v>26.386305243211204</v>
      </c>
      <c r="R22" s="411"/>
      <c r="S22" s="347">
        <f>+IF(G22=0,"",'Ark1'!T299)</f>
        <v>8.1809116809116809</v>
      </c>
      <c r="T22" s="53">
        <f t="shared" si="0"/>
        <v>0.11008646973559344</v>
      </c>
      <c r="U22" s="296">
        <f>+IF(G22=0,"",'Ark1'!U299)</f>
        <v>298.22108262108299</v>
      </c>
      <c r="V22" s="76">
        <f t="shared" si="1"/>
        <v>5.3574049082824331</v>
      </c>
      <c r="W22" s="76">
        <f>+'Ark1'!W299</f>
        <v>75.712250712250707</v>
      </c>
      <c r="X22" s="76">
        <f>+'Ark1'!X299</f>
        <v>15.313390313390309</v>
      </c>
      <c r="Y22" s="76">
        <f>+'Ark1'!AG299</f>
        <v>2192.9068736141912</v>
      </c>
      <c r="Z22" s="379">
        <f t="shared" si="2"/>
        <v>-2.0869237669257927</v>
      </c>
      <c r="AA22" s="76">
        <f>+'Ark1'!AH299</f>
        <v>96.367521367521377</v>
      </c>
      <c r="AB22" s="76">
        <f>+'Ark1'!AI299</f>
        <v>14.672364672364669</v>
      </c>
      <c r="AC22" s="76">
        <f>+'Ark1'!Y299</f>
        <v>52.354790200585157</v>
      </c>
      <c r="AD22" s="53">
        <f>+'Ark1'!Z299</f>
        <v>1.50253031281591</v>
      </c>
      <c r="AE22" s="53">
        <f>+'Ark1'!AA299</f>
        <v>2.3192567506403039</v>
      </c>
      <c r="AF22" s="296">
        <f t="shared" si="11"/>
        <v>135.99350077715636</v>
      </c>
      <c r="AG22" s="66">
        <f t="shared" si="4"/>
        <v>82.584299802761436</v>
      </c>
      <c r="AH22" s="66">
        <f t="shared" si="5"/>
        <v>5.4208494208494207</v>
      </c>
      <c r="AI22" s="43"/>
      <c r="AJ22" s="4"/>
      <c r="AK22" s="56"/>
      <c r="AL22" s="4"/>
      <c r="AM22" s="5"/>
      <c r="AN22" s="5"/>
      <c r="AO22"/>
      <c r="AP22" s="1"/>
      <c r="AQ22" s="1"/>
      <c r="AR22" s="11"/>
      <c r="AS22" s="11"/>
      <c r="AT22" s="11"/>
    </row>
    <row r="23" spans="1:46" ht="15.6">
      <c r="A23" s="43">
        <f t="shared" si="9"/>
        <v>14</v>
      </c>
      <c r="B23" s="51">
        <f>+'Ark1'!C300</f>
        <v>2024</v>
      </c>
      <c r="C23" s="61">
        <f>+'Ark1'!H300</f>
        <v>2</v>
      </c>
      <c r="D23" s="51">
        <f>+'Ark1'!J300</f>
        <v>160</v>
      </c>
      <c r="E23" s="61" t="str">
        <f>VLOOKUP(D23,RNR!$A$1:$B$30,2)</f>
        <v>Oslo</v>
      </c>
      <c r="F23" s="467">
        <f>+'Ark1'!Q300</f>
        <v>394</v>
      </c>
      <c r="G23" s="438">
        <f>+'Ark1'!R300</f>
        <v>1903</v>
      </c>
      <c r="H23" s="76">
        <f t="shared" si="6"/>
        <v>-253</v>
      </c>
      <c r="I23" s="90"/>
      <c r="J23" s="69">
        <f>+'Ark1'!AE300</f>
        <v>3.5592713126098823</v>
      </c>
      <c r="K23" s="66">
        <f t="shared" si="7"/>
        <v>-0.21894262262073516</v>
      </c>
      <c r="L23" s="69">
        <f>+'Ark1'!AF300</f>
        <v>3.6620426324227928</v>
      </c>
      <c r="M23" s="347">
        <f>+IF(G23=0,"",'Ark1'!S300)</f>
        <v>4.6340179041600837</v>
      </c>
      <c r="N23" s="53">
        <f t="shared" si="8"/>
        <v>-0.20117243938680751</v>
      </c>
      <c r="O23" s="121"/>
      <c r="P23" s="423">
        <f>+IF(G23=0,"",'Ark1'!AR300)</f>
        <v>221.48275862068968</v>
      </c>
      <c r="Q23" s="426">
        <f>+IF(G23=0,"",'Ark1'!AS300)</f>
        <v>28.678467966103511</v>
      </c>
      <c r="R23" s="411"/>
      <c r="S23" s="347">
        <f>+IF(G23=0,"",'Ark1'!T300)</f>
        <v>7.9043615344193405</v>
      </c>
      <c r="T23" s="53">
        <f t="shared" si="0"/>
        <v>-0.25101879953241912</v>
      </c>
      <c r="U23" s="296">
        <f>+IF(G23=0,"",'Ark1'!U300)</f>
        <v>312.47314766158746</v>
      </c>
      <c r="V23" s="76">
        <f t="shared" si="1"/>
        <v>-4.146611151028992</v>
      </c>
      <c r="W23" s="76">
        <f>+'Ark1'!W300</f>
        <v>67.314766158696798</v>
      </c>
      <c r="X23" s="76">
        <f>+'Ark1'!X300</f>
        <v>27.693116132422496</v>
      </c>
      <c r="Y23" s="76">
        <f>+'Ark1'!AG300</f>
        <v>2548.0525198938994</v>
      </c>
      <c r="Z23" s="379">
        <f t="shared" si="2"/>
        <v>-13.125918767810163</v>
      </c>
      <c r="AA23" s="76">
        <f>+'Ark1'!AH300</f>
        <v>99.054125065685724</v>
      </c>
      <c r="AB23" s="76">
        <f>+'Ark1'!AI300</f>
        <v>57.172884918549649</v>
      </c>
      <c r="AC23" s="76">
        <f>+'Ark1'!Y300</f>
        <v>70.42635661950159</v>
      </c>
      <c r="AD23" s="53">
        <f>+'Ark1'!Z300</f>
        <v>2.0324154437049211</v>
      </c>
      <c r="AE23" s="53">
        <f>+'Ark1'!AA300</f>
        <v>2.5268493900241946</v>
      </c>
      <c r="AF23" s="296">
        <f t="shared" si="11"/>
        <v>122.63214561786144</v>
      </c>
      <c r="AG23" s="66">
        <f t="shared" si="4"/>
        <v>67.430284932881207</v>
      </c>
      <c r="AH23" s="66">
        <f t="shared" si="5"/>
        <v>4.8299492385786804</v>
      </c>
      <c r="AI23" s="43"/>
      <c r="AJ23" s="4"/>
      <c r="AK23" s="56"/>
      <c r="AL23" s="4"/>
      <c r="AM23" s="5"/>
      <c r="AN23" s="5"/>
      <c r="AO23"/>
      <c r="AP23" s="13"/>
      <c r="AQ23" s="13"/>
      <c r="AR23" s="11"/>
      <c r="AS23" s="11"/>
      <c r="AT23" s="11"/>
    </row>
    <row r="24" spans="1:46" ht="16.5" customHeight="1">
      <c r="A24" s="43">
        <f t="shared" si="9"/>
        <v>15</v>
      </c>
      <c r="B24" s="51">
        <f>+'Ark1'!C301</f>
        <v>2024</v>
      </c>
      <c r="C24" s="61">
        <f>+'Ark1'!H301</f>
        <v>1</v>
      </c>
      <c r="D24" s="51">
        <f>+'Ark1'!J301</f>
        <v>171</v>
      </c>
      <c r="E24" s="61" t="str">
        <f>VLOOKUP(D24,RNR!$A$1:$B$30,2)</f>
        <v>Prima Jæren</v>
      </c>
      <c r="F24" s="467">
        <f>+'Ark1'!Q301</f>
        <v>163</v>
      </c>
      <c r="G24" s="438">
        <f>+'Ark1'!R301</f>
        <v>1179</v>
      </c>
      <c r="H24" s="76">
        <f t="shared" si="6"/>
        <v>-140</v>
      </c>
      <c r="I24" s="90"/>
      <c r="J24" s="69">
        <f>+'Ark1'!AE301</f>
        <v>2.2051397149590395</v>
      </c>
      <c r="K24" s="66">
        <f t="shared" si="7"/>
        <v>-0.10630007194689028</v>
      </c>
      <c r="L24" s="69">
        <f>+'Ark1'!AF301</f>
        <v>2.1976964550671969</v>
      </c>
      <c r="M24" s="347">
        <f>+IF(G24=0,"",'Ark1'!S301)</f>
        <v>3.8039383561643825</v>
      </c>
      <c r="N24" s="53">
        <f t="shared" si="8"/>
        <v>0.23958192052081673</v>
      </c>
      <c r="O24" s="121"/>
      <c r="P24" s="423">
        <f>+IF(G24=0,"",'Ark1'!AR301)</f>
        <v>224.84431977559609</v>
      </c>
      <c r="Q24" s="426">
        <f>+IF(G24=0,"",'Ark1'!AS301)</f>
        <v>27.088989063452843</v>
      </c>
      <c r="R24" s="411"/>
      <c r="S24" s="347">
        <f>+IF(G24=0,"",'Ark1'!T301)</f>
        <v>8.1102629346904198</v>
      </c>
      <c r="T24" s="53">
        <f t="shared" si="0"/>
        <v>0.37788992483446915</v>
      </c>
      <c r="U24" s="296">
        <f>+IF(G24=0,"",'Ark1'!U301)</f>
        <v>302.67879558948243</v>
      </c>
      <c r="V24" s="76">
        <f t="shared" si="1"/>
        <v>7.84536116946731</v>
      </c>
      <c r="W24" s="76">
        <f>+'Ark1'!W301</f>
        <v>74.300254452926225</v>
      </c>
      <c r="X24" s="76">
        <f>+'Ark1'!X301</f>
        <v>20.441051738761665</v>
      </c>
      <c r="Y24" s="76">
        <f>+'Ark1'!AG301</f>
        <v>2190.1542776998594</v>
      </c>
      <c r="Z24" s="379">
        <f t="shared" si="2"/>
        <v>-66.507733473324606</v>
      </c>
      <c r="AA24" s="76">
        <f>+'Ark1'!AH301</f>
        <v>60.474978795589486</v>
      </c>
      <c r="AB24" s="76">
        <f>+'Ark1'!AI301</f>
        <v>13.74045801526718</v>
      </c>
      <c r="AC24" s="76">
        <f>+'Ark1'!Y301</f>
        <v>59.624134199512305</v>
      </c>
      <c r="AD24" s="53">
        <f>+'Ark1'!Z301</f>
        <v>1.8129054994019405</v>
      </c>
      <c r="AE24" s="53">
        <f>+'Ark1'!AA301</f>
        <v>2.6900479134203592</v>
      </c>
      <c r="AF24" s="296">
        <f t="shared" si="11"/>
        <v>138.19976002209364</v>
      </c>
      <c r="AG24" s="66">
        <f t="shared" si="4"/>
        <v>79.569847681412469</v>
      </c>
      <c r="AH24" s="66">
        <f t="shared" si="5"/>
        <v>7.2331288343558287</v>
      </c>
      <c r="AI24" s="43"/>
      <c r="AJ24" s="4"/>
      <c r="AK24" s="56"/>
      <c r="AL24" s="4"/>
      <c r="AM24" s="5"/>
      <c r="AN24" s="5"/>
      <c r="AO24"/>
      <c r="AP24" s="13"/>
      <c r="AQ24" s="13"/>
      <c r="AR24" s="11"/>
      <c r="AS24" s="11"/>
      <c r="AT24" s="11"/>
    </row>
    <row r="25" spans="1:46" ht="16.5" customHeight="1">
      <c r="A25" s="43">
        <f t="shared" si="9"/>
        <v>16</v>
      </c>
      <c r="B25" s="51">
        <f>+'Ark1'!C302</f>
        <v>2024</v>
      </c>
      <c r="C25" s="61">
        <f>+'Ark1'!H302</f>
        <v>2</v>
      </c>
      <c r="D25" s="51">
        <f>+'Ark1'!J302</f>
        <v>175</v>
      </c>
      <c r="E25" s="61" t="str">
        <f>VLOOKUP(D25,RNR!$A$1:$B$30,2)</f>
        <v>Ole Ringdal</v>
      </c>
      <c r="F25" s="467">
        <f>+'Ark1'!Q302</f>
        <v>97</v>
      </c>
      <c r="G25" s="438">
        <f>+'Ark1'!R302</f>
        <v>376</v>
      </c>
      <c r="H25" s="76">
        <f t="shared" si="6"/>
        <v>77</v>
      </c>
      <c r="I25" s="90"/>
      <c r="J25" s="69">
        <f>+'Ark1'!AE302</f>
        <v>0.70325066397336622</v>
      </c>
      <c r="K25" s="66">
        <f t="shared" si="7"/>
        <v>0.17927758111902714</v>
      </c>
      <c r="L25" s="69">
        <f>+'Ark1'!AF302</f>
        <v>0.67529204126173525</v>
      </c>
      <c r="M25" s="347">
        <f>+IF(G25=0,"",'Ark1'!S302)</f>
        <v>3.4680851063829778</v>
      </c>
      <c r="N25" s="53">
        <f t="shared" si="8"/>
        <v>0.10688109300505211</v>
      </c>
      <c r="O25" s="121"/>
      <c r="P25" s="423">
        <f>+IF(G25=0,"",'Ark1'!AR302)</f>
        <v>224.14171122994651</v>
      </c>
      <c r="Q25" s="426">
        <f>+IF(G25=0,"",'Ark1'!AS302)</f>
        <v>25.861231847697077</v>
      </c>
      <c r="R25" s="411"/>
      <c r="S25" s="347">
        <f>+IF(G25=0,"",'Ark1'!T302)</f>
        <v>7.3909574468085104</v>
      </c>
      <c r="T25" s="53">
        <f t="shared" si="0"/>
        <v>-0.2411495766028624</v>
      </c>
      <c r="U25" s="296">
        <f>+IF(G25=0,"",'Ark1'!U302)</f>
        <v>291.62978723404274</v>
      </c>
      <c r="V25" s="76">
        <f t="shared" si="1"/>
        <v>4.9816266989257656</v>
      </c>
      <c r="W25" s="76">
        <f>+'Ark1'!W302</f>
        <v>60.372340425531917</v>
      </c>
      <c r="X25" s="76">
        <f>+'Ark1'!X302</f>
        <v>12.234042553191484</v>
      </c>
      <c r="Y25" s="76">
        <f>+'Ark1'!AG302</f>
        <v>2205.5374331550802</v>
      </c>
      <c r="Z25" s="379">
        <f t="shared" si="2"/>
        <v>92.497299375816056</v>
      </c>
      <c r="AA25" s="76">
        <f>+'Ark1'!AH302</f>
        <v>99.202127659574501</v>
      </c>
      <c r="AB25" s="76">
        <f>+'Ark1'!AI302</f>
        <v>13.82978723404255</v>
      </c>
      <c r="AC25" s="76">
        <f>+'Ark1'!Y302</f>
        <v>50.625798296383117</v>
      </c>
      <c r="AD25" s="53">
        <f>+'Ark1'!Z302</f>
        <v>1.3872683065863751</v>
      </c>
      <c r="AE25" s="53">
        <f>+'Ark1'!AA302</f>
        <v>2.4372602202407423</v>
      </c>
      <c r="AF25" s="296">
        <f t="shared" si="11"/>
        <v>132.22617891225656</v>
      </c>
      <c r="AG25" s="66">
        <f t="shared" si="4"/>
        <v>84.089570552147308</v>
      </c>
      <c r="AH25" s="66">
        <f t="shared" si="5"/>
        <v>3.8762886597938144</v>
      </c>
      <c r="AI25" s="43"/>
      <c r="AJ25" s="4"/>
      <c r="AK25" s="55"/>
      <c r="AL25" s="4"/>
      <c r="AM25" s="5"/>
      <c r="AN25" s="5"/>
      <c r="AO25"/>
      <c r="AP25" s="13"/>
      <c r="AQ25" s="13"/>
      <c r="AR25" s="11"/>
      <c r="AS25" s="11"/>
      <c r="AT25" s="11"/>
    </row>
    <row r="26" spans="1:46" ht="15.6">
      <c r="A26" s="43">
        <f t="shared" si="9"/>
        <v>17</v>
      </c>
      <c r="B26" s="51">
        <f>+'Ark1'!C303</f>
        <v>2024</v>
      </c>
      <c r="C26" s="61">
        <f>+'Ark1'!H303</f>
        <v>2</v>
      </c>
      <c r="D26" s="51">
        <f>+'Ark1'!J303</f>
        <v>177</v>
      </c>
      <c r="E26" s="61" t="str">
        <f>VLOOKUP(D26,RNR!$A$1:$B$30,2)</f>
        <v>Slakthuset</v>
      </c>
      <c r="F26" s="467">
        <f>+'Ark1'!Q303</f>
        <v>397</v>
      </c>
      <c r="G26" s="438">
        <f>+'Ark1'!R303</f>
        <v>2061</v>
      </c>
      <c r="H26" s="76">
        <f t="shared" si="6"/>
        <v>82</v>
      </c>
      <c r="I26" s="90"/>
      <c r="J26" s="69">
        <f>+'Ark1'!AE303</f>
        <v>3.8547862192795423</v>
      </c>
      <c r="K26" s="66">
        <f t="shared" si="7"/>
        <v>0.38675032975199342</v>
      </c>
      <c r="L26" s="69">
        <f>+'Ark1'!AF303</f>
        <v>3.7882201763376808</v>
      </c>
      <c r="M26" s="347">
        <f>+IF(G26=0,"",'Ark1'!S303)</f>
        <v>4.1711229946524071</v>
      </c>
      <c r="N26" s="53">
        <f t="shared" si="8"/>
        <v>0.31441413389291251</v>
      </c>
      <c r="O26" s="121"/>
      <c r="P26" s="423">
        <f>+IF(G26=0,"",'Ark1'!AR303)</f>
        <v>220.15301391035553</v>
      </c>
      <c r="Q26" s="426">
        <f>+IF(G26=0,"",'Ark1'!AS303)</f>
        <v>27.868744340293524</v>
      </c>
      <c r="R26" s="411"/>
      <c r="S26" s="347">
        <f>+IF(G26=0,"",'Ark1'!T303)</f>
        <v>8.5681707908782112</v>
      </c>
      <c r="T26" s="53">
        <f t="shared" si="0"/>
        <v>0.63183931033247998</v>
      </c>
      <c r="U26" s="296">
        <f>+IF(G26=0,"",'Ark1'!U303)</f>
        <v>298.4594371664241</v>
      </c>
      <c r="V26" s="76">
        <f t="shared" si="1"/>
        <v>6.7509985610678314</v>
      </c>
      <c r="W26" s="76">
        <f>+'Ark1'!W303</f>
        <v>75.545851528384262</v>
      </c>
      <c r="X26" s="76">
        <f>+'Ark1'!X303</f>
        <v>19.553614750121305</v>
      </c>
      <c r="Y26" s="76">
        <f>+'Ark1'!AG303</f>
        <v>2363.6883049974244</v>
      </c>
      <c r="Z26" s="379">
        <f t="shared" si="2"/>
        <v>67.627440074840251</v>
      </c>
      <c r="AA26" s="76">
        <f>+'Ark1'!AH303</f>
        <v>94.12906356137799</v>
      </c>
      <c r="AB26" s="76">
        <f>+'Ark1'!AI303</f>
        <v>37.797185832120327</v>
      </c>
      <c r="AC26" s="76">
        <f>+'Ark1'!Y303</f>
        <v>65.099920619768284</v>
      </c>
      <c r="AD26" s="53">
        <f>+'Ark1'!Z303</f>
        <v>1.7857285928561892</v>
      </c>
      <c r="AE26" s="53">
        <f>+'Ark1'!AA303</f>
        <v>2.8354236662692887</v>
      </c>
      <c r="AF26" s="296">
        <f t="shared" si="11"/>
        <v>126.26852556464686</v>
      </c>
      <c r="AG26" s="66">
        <f t="shared" si="4"/>
        <v>71.55373685912987</v>
      </c>
      <c r="AH26" s="66">
        <f t="shared" si="5"/>
        <v>5.1914357682619645</v>
      </c>
      <c r="AI26" s="43"/>
      <c r="AJ26" s="2"/>
      <c r="AK26" s="55"/>
      <c r="AL26" s="4"/>
      <c r="AN26"/>
      <c r="AO26"/>
      <c r="AP26" s="13"/>
      <c r="AQ26" s="13"/>
      <c r="AR26" s="11"/>
      <c r="AS26" s="11"/>
      <c r="AT26" s="11"/>
    </row>
    <row r="27" spans="1:46" ht="17.25" customHeight="1">
      <c r="A27" s="43">
        <f t="shared" si="9"/>
        <v>18</v>
      </c>
      <c r="B27" s="51">
        <f>+'Ark1'!C304</f>
        <v>2024</v>
      </c>
      <c r="C27" s="61">
        <f>+'Ark1'!H304</f>
        <v>2</v>
      </c>
      <c r="D27" s="51">
        <f>+'Ark1'!J304</f>
        <v>178</v>
      </c>
      <c r="E27" s="61" t="str">
        <f>VLOOKUP(D27,RNR!$A$1:$B$30,2)</f>
        <v>Røros</v>
      </c>
      <c r="F27" s="467">
        <f>+'Ark1'!Q304</f>
        <v>213</v>
      </c>
      <c r="G27" s="438">
        <f>+'Ark1'!R304</f>
        <v>1069</v>
      </c>
      <c r="H27" s="76">
        <f t="shared" si="6"/>
        <v>101</v>
      </c>
      <c r="I27" s="90"/>
      <c r="J27" s="69">
        <f>+'Ark1'!AE304</f>
        <v>1.9994014887966185</v>
      </c>
      <c r="K27" s="66">
        <f t="shared" si="7"/>
        <v>0.30306053828491253</v>
      </c>
      <c r="L27" s="69">
        <f>+'Ark1'!AF304</f>
        <v>1.9390344915401552</v>
      </c>
      <c r="M27" s="347">
        <f>+IF(G27=0,"",'Ark1'!S304)</f>
        <v>4.0103383458646604</v>
      </c>
      <c r="N27" s="53">
        <f t="shared" si="8"/>
        <v>0.24015201046093226</v>
      </c>
      <c r="O27" s="121"/>
      <c r="P27" s="423">
        <f>+IF(G27=0,"",'Ark1'!AR304)</f>
        <v>220.35244360902249</v>
      </c>
      <c r="Q27" s="426">
        <f>+IF(G27=0,"",'Ark1'!AS304)</f>
        <v>27.464022934578225</v>
      </c>
      <c r="R27" s="411"/>
      <c r="S27" s="347">
        <f>+IF(G27=0,"",'Ark1'!T304)</f>
        <v>7.0776426566884956</v>
      </c>
      <c r="T27" s="53">
        <f t="shared" si="0"/>
        <v>-0.34487800446853001</v>
      </c>
      <c r="U27" s="296">
        <f>+IF(G27=0,"",'Ark1'!U304)</f>
        <v>294.53433115060807</v>
      </c>
      <c r="V27" s="76">
        <f t="shared" si="1"/>
        <v>3.5259633820130603</v>
      </c>
      <c r="W27" s="76">
        <f>+'Ark1'!W304</f>
        <v>56.033676333021504</v>
      </c>
      <c r="X27" s="76">
        <f>+'Ark1'!X304</f>
        <v>16.183348924228252</v>
      </c>
      <c r="Y27" s="76">
        <f>+'Ark1'!AG304</f>
        <v>2322.2330827067658</v>
      </c>
      <c r="Z27" s="379">
        <f t="shared" si="2"/>
        <v>41.570207836031386</v>
      </c>
      <c r="AA27" s="76">
        <f>+'Ark1'!AH304</f>
        <v>99.53227315247895</v>
      </c>
      <c r="AB27" s="76">
        <f>+'Ark1'!AI304</f>
        <v>29.747427502338631</v>
      </c>
      <c r="AC27" s="76">
        <f>+'Ark1'!Y304</f>
        <v>57.346407138050864</v>
      </c>
      <c r="AD27" s="53">
        <f>+'Ark1'!Z304</f>
        <v>1.5905686159169821</v>
      </c>
      <c r="AE27" s="53">
        <f>+'Ark1'!AA304</f>
        <v>2.3786852968272711</v>
      </c>
      <c r="AF27" s="296">
        <f t="shared" si="11"/>
        <v>126.83237240221492</v>
      </c>
      <c r="AG27" s="66">
        <f t="shared" si="4"/>
        <v>73.44376103685191</v>
      </c>
      <c r="AH27" s="66">
        <f t="shared" si="5"/>
        <v>5.018779342723005</v>
      </c>
      <c r="AI27" s="43"/>
      <c r="AJ27" s="2"/>
      <c r="AK27" s="55"/>
      <c r="AL27" s="4"/>
      <c r="AN27" s="5"/>
      <c r="AO27"/>
      <c r="AP27" s="13"/>
      <c r="AQ27" s="13"/>
      <c r="AR27" s="11"/>
      <c r="AS27" s="11"/>
      <c r="AT27" s="11"/>
    </row>
    <row r="28" spans="1:46" ht="15.6">
      <c r="A28" s="43">
        <f t="shared" si="9"/>
        <v>19</v>
      </c>
      <c r="B28" s="51">
        <f>+'Ark1'!C305</f>
        <v>2024</v>
      </c>
      <c r="C28" s="61">
        <f>+'Ark1'!H305</f>
        <v>2</v>
      </c>
      <c r="D28" s="51">
        <f>+'Ark1'!J305</f>
        <v>181</v>
      </c>
      <c r="E28" s="61" t="str">
        <f>VLOOKUP(D28,RNR!$A$1:$B$30,2)</f>
        <v>Horns</v>
      </c>
      <c r="F28" s="467">
        <f>+'Ark1'!Q305</f>
        <v>114</v>
      </c>
      <c r="G28" s="438">
        <f>+'Ark1'!R305</f>
        <v>564</v>
      </c>
      <c r="H28" s="76">
        <f t="shared" si="6"/>
        <v>-119</v>
      </c>
      <c r="I28" s="90"/>
      <c r="J28" s="69">
        <f>+'Ark1'!AE305</f>
        <v>1.0548759959600493</v>
      </c>
      <c r="K28" s="66">
        <f t="shared" si="7"/>
        <v>-0.14202572841959471</v>
      </c>
      <c r="L28" s="69">
        <f>+'Ark1'!AF305</f>
        <v>1.0134596831908711</v>
      </c>
      <c r="M28" s="347">
        <f>+IF(G28=0,"",'Ark1'!S305)</f>
        <v>3.971580817051509</v>
      </c>
      <c r="N28" s="53">
        <f t="shared" si="8"/>
        <v>4.4894600042709953E-2</v>
      </c>
      <c r="O28" s="121"/>
      <c r="P28" s="423">
        <f>+IF(G28=0,"",'Ark1'!AR305)</f>
        <v>220.11900532859684</v>
      </c>
      <c r="Q28" s="426">
        <f>+IF(G28=0,"",'Ark1'!AS305)</f>
        <v>27.346687997156568</v>
      </c>
      <c r="R28" s="411"/>
      <c r="S28" s="347">
        <f>+IF(G28=0,"",'Ark1'!T305)</f>
        <v>7.7553191489361692</v>
      </c>
      <c r="T28" s="53">
        <f t="shared" si="0"/>
        <v>-1.6276751503069065E-2</v>
      </c>
      <c r="U28" s="296">
        <f>+IF(G28=0,"",'Ark1'!U305)</f>
        <v>291.77996453900704</v>
      </c>
      <c r="V28" s="76">
        <f t="shared" si="1"/>
        <v>-2.9657162809050419</v>
      </c>
      <c r="W28" s="76">
        <f>+'Ark1'!W305</f>
        <v>70.212765957446777</v>
      </c>
      <c r="X28" s="76">
        <f>+'Ark1'!X305</f>
        <v>11.524822695035461</v>
      </c>
      <c r="Y28" s="76">
        <f>+'Ark1'!AG305</f>
        <v>2314.9857904085256</v>
      </c>
      <c r="Z28" s="379">
        <f t="shared" si="2"/>
        <v>-4.8529192688943112</v>
      </c>
      <c r="AA28" s="76">
        <f>+'Ark1'!AH305</f>
        <v>99.645390070922005</v>
      </c>
      <c r="AB28" s="76">
        <f>+'Ark1'!AI305</f>
        <v>29.964539007092199</v>
      </c>
      <c r="AC28" s="76">
        <f>+'Ark1'!Y305</f>
        <v>49.583514755004067</v>
      </c>
      <c r="AD28" s="53">
        <f>+'Ark1'!Z305</f>
        <v>1.509879896875961</v>
      </c>
      <c r="AE28" s="53">
        <f>+'Ark1'!AA305</f>
        <v>2.1272606008905934</v>
      </c>
      <c r="AF28" s="296">
        <f t="shared" si="11"/>
        <v>126.03963520981985</v>
      </c>
      <c r="AG28" s="66">
        <f t="shared" si="4"/>
        <v>73.466958870957512</v>
      </c>
      <c r="AH28" s="66">
        <f t="shared" si="5"/>
        <v>4.9473684210526319</v>
      </c>
      <c r="AI28" s="43"/>
      <c r="AJ28" s="14"/>
      <c r="AK28" s="13"/>
      <c r="AL28" s="4"/>
      <c r="AN28"/>
      <c r="AO28"/>
      <c r="AP28" s="13"/>
      <c r="AQ28" s="13"/>
      <c r="AR28" s="11"/>
      <c r="AS28" s="11"/>
      <c r="AT28" s="11"/>
    </row>
    <row r="29" spans="1:46" ht="15.6">
      <c r="A29" s="43">
        <f t="shared" si="9"/>
        <v>20</v>
      </c>
      <c r="B29" s="51">
        <f>+'Ark1'!C306</f>
        <v>2024</v>
      </c>
      <c r="C29" s="61">
        <f>+'Ark1'!H306</f>
        <v>1</v>
      </c>
      <c r="D29" s="51">
        <f>+'Ark1'!J306</f>
        <v>309</v>
      </c>
      <c r="E29" s="61" t="str">
        <f>VLOOKUP(D29,RNR!$A$1:$B$30,2)</f>
        <v>Malvik</v>
      </c>
      <c r="F29" s="467">
        <f>+'Ark1'!Q306</f>
        <v>1580</v>
      </c>
      <c r="G29" s="438">
        <f>+'Ark1'!R306</f>
        <v>9810</v>
      </c>
      <c r="H29" s="76">
        <f t="shared" si="6"/>
        <v>-375</v>
      </c>
      <c r="I29" s="90"/>
      <c r="J29" s="69">
        <f>+'Ark1'!AE306</f>
        <v>18.34810907866682</v>
      </c>
      <c r="K29" s="66">
        <f t="shared" si="7"/>
        <v>0.49972831321049327</v>
      </c>
      <c r="L29" s="69">
        <f>+'Ark1'!AF306</f>
        <v>18.177932587424756</v>
      </c>
      <c r="M29" s="347">
        <f>+IF(G29=0,"",'Ark1'!S306)</f>
        <v>3.7372777437155129</v>
      </c>
      <c r="N29" s="53">
        <f t="shared" si="8"/>
        <v>0.12294125082451712</v>
      </c>
      <c r="O29" s="121"/>
      <c r="P29" s="423">
        <f>+IF(G29=0,"",'Ark1'!AR306)</f>
        <v>224.76416675980775</v>
      </c>
      <c r="Q29" s="426">
        <f>+IF(G29=0,"",'Ark1'!AS306)</f>
        <v>26.626264122214625</v>
      </c>
      <c r="R29" s="411"/>
      <c r="S29" s="347">
        <f>+IF(G29=0,"",'Ark1'!T306)</f>
        <v>8.2722731906218119</v>
      </c>
      <c r="T29" s="53">
        <f t="shared" si="0"/>
        <v>0.13992169332186144</v>
      </c>
      <c r="U29" s="296">
        <f>+IF(G29=0,"",'Ark1'!U306)</f>
        <v>300.88710499490389</v>
      </c>
      <c r="V29" s="76">
        <f t="shared" si="1"/>
        <v>5.2694810381034927</v>
      </c>
      <c r="W29" s="76">
        <f>+'Ark1'!W306</f>
        <v>78.348623853211024</v>
      </c>
      <c r="X29" s="76">
        <f>+'Ark1'!X306</f>
        <v>16.921508664627929</v>
      </c>
      <c r="Y29" s="76">
        <f>+'Ark1'!AG306</f>
        <v>2186.080362132559</v>
      </c>
      <c r="Z29" s="379">
        <f t="shared" si="2"/>
        <v>28.97767822513697</v>
      </c>
      <c r="AA29" s="76">
        <f>+'Ark1'!AH306</f>
        <v>91.192660550458726</v>
      </c>
      <c r="AB29" s="76">
        <f>+'Ark1'!AI306</f>
        <v>14.485219164118243</v>
      </c>
      <c r="AC29" s="76">
        <f>+'Ark1'!Y306</f>
        <v>54.771064202564958</v>
      </c>
      <c r="AD29" s="53">
        <f>+'Ark1'!Z306</f>
        <v>1.531335195909385</v>
      </c>
      <c r="AE29" s="53">
        <f>+'Ark1'!AA306</f>
        <v>2.3076294659399599</v>
      </c>
      <c r="AF29" s="296">
        <f t="shared" si="11"/>
        <v>137.63771460870879</v>
      </c>
      <c r="AG29" s="66">
        <f t="shared" si="4"/>
        <v>80.50969867060752</v>
      </c>
      <c r="AH29" s="66">
        <f t="shared" si="5"/>
        <v>6.2088607594936711</v>
      </c>
      <c r="AI29" s="43"/>
      <c r="AJ29" s="2"/>
      <c r="AK29" s="5"/>
      <c r="AL29" s="4"/>
      <c r="AN29"/>
      <c r="AO29"/>
      <c r="AP29" s="13"/>
      <c r="AQ29" s="13"/>
      <c r="AR29" s="11"/>
      <c r="AS29" s="11"/>
      <c r="AT29" s="11"/>
    </row>
    <row r="30" spans="1:46" ht="17.399999999999999" customHeight="1">
      <c r="A30" s="43">
        <f t="shared" si="9"/>
        <v>21</v>
      </c>
      <c r="B30" s="51">
        <f>+'Ark1'!C307</f>
        <v>2024</v>
      </c>
      <c r="C30" s="61">
        <f>+'Ark1'!H307</f>
        <v>1</v>
      </c>
      <c r="D30" s="51">
        <f>+'Ark1'!J307</f>
        <v>420</v>
      </c>
      <c r="E30" s="61" t="str">
        <f>VLOOKUP(D30,RNR!$A$1:$B$30,2)</f>
        <v>Skodje</v>
      </c>
      <c r="F30" s="467">
        <f>+'Ark1'!Q307</f>
        <v>0</v>
      </c>
      <c r="G30" s="438">
        <f>+'Ark1'!R307</f>
        <v>0</v>
      </c>
      <c r="H30" s="76">
        <f t="shared" si="6"/>
        <v>0</v>
      </c>
      <c r="I30" s="90"/>
      <c r="J30" s="69">
        <f>+'Ark1'!AE307</f>
        <v>0</v>
      </c>
      <c r="K30" s="66">
        <f t="shared" si="7"/>
        <v>0</v>
      </c>
      <c r="L30" s="69">
        <f>+'Ark1'!AF307</f>
        <v>0</v>
      </c>
      <c r="M30" s="347" t="str">
        <f>+IF(G30=0,"",'Ark1'!S307)</f>
        <v/>
      </c>
      <c r="N30" s="53" t="str">
        <f t="shared" si="8"/>
        <v/>
      </c>
      <c r="O30" s="121"/>
      <c r="P30" s="423" t="str">
        <f>+IF(G30=0,"",'Ark1'!AR307)</f>
        <v/>
      </c>
      <c r="Q30" s="426" t="str">
        <f>+IF(G30=0,"",'Ark1'!AS307)</f>
        <v/>
      </c>
      <c r="R30" s="411"/>
      <c r="S30" s="347" t="str">
        <f>+IF(G30=0,"",'Ark1'!T307)</f>
        <v/>
      </c>
      <c r="T30" s="53" t="str">
        <f t="shared" si="0"/>
        <v/>
      </c>
      <c r="U30" s="296" t="str">
        <f>+IF(G30=0,"",'Ark1'!U307)</f>
        <v/>
      </c>
      <c r="V30" s="76" t="str">
        <f t="shared" si="1"/>
        <v/>
      </c>
      <c r="W30" s="76">
        <f>+'Ark1'!W307</f>
        <v>0</v>
      </c>
      <c r="X30" s="76">
        <f>+'Ark1'!X307</f>
        <v>0</v>
      </c>
      <c r="Y30" s="76">
        <f>+'Ark1'!AG307</f>
        <v>0</v>
      </c>
      <c r="Z30" s="379" t="str">
        <f t="shared" si="2"/>
        <v/>
      </c>
      <c r="AA30" s="76">
        <f>+'Ark1'!AH307</f>
        <v>0</v>
      </c>
      <c r="AB30" s="76">
        <f>+'Ark1'!AI307</f>
        <v>0</v>
      </c>
      <c r="AC30" s="76">
        <f>+'Ark1'!Y307</f>
        <v>0</v>
      </c>
      <c r="AD30" s="53">
        <f>+'Ark1'!Z307</f>
        <v>0</v>
      </c>
      <c r="AE30" s="53">
        <f>+'Ark1'!AA307</f>
        <v>0</v>
      </c>
      <c r="AF30" s="296" t="str">
        <f t="shared" si="11"/>
        <v/>
      </c>
      <c r="AG30" s="66" t="str">
        <f t="shared" si="4"/>
        <v/>
      </c>
      <c r="AH30" s="66" t="e">
        <f t="shared" si="5"/>
        <v>#DIV/0!</v>
      </c>
      <c r="AI30" s="43"/>
      <c r="AJ30" s="4"/>
      <c r="AK30" s="4"/>
      <c r="AL30" s="4"/>
      <c r="AN30"/>
      <c r="AO30"/>
      <c r="AP30" s="54"/>
      <c r="AQ30" s="54"/>
      <c r="AR30" s="11"/>
      <c r="AS30" s="11"/>
      <c r="AT30" s="11"/>
    </row>
    <row r="31" spans="1:46" ht="15.6">
      <c r="A31" s="43">
        <f t="shared" si="9"/>
        <v>22</v>
      </c>
      <c r="B31" s="51">
        <f>+'Ark1'!C308</f>
        <v>2024</v>
      </c>
      <c r="C31" s="61">
        <f>+'Ark1'!H308</f>
        <v>2</v>
      </c>
      <c r="D31" s="51">
        <f>+'Ark1'!J308</f>
        <v>470</v>
      </c>
      <c r="E31" s="61" t="str">
        <f>VLOOKUP(D31,RNR!$A$1:$B$30,2)</f>
        <v>Jens Eide</v>
      </c>
      <c r="F31" s="467">
        <f>+'Ark1'!Q308</f>
        <v>142</v>
      </c>
      <c r="G31" s="438">
        <f>+'Ark1'!R308</f>
        <v>419</v>
      </c>
      <c r="H31" s="76">
        <f t="shared" si="6"/>
        <v>-35</v>
      </c>
      <c r="I31" s="90"/>
      <c r="J31" s="69">
        <f>+'Ark1'!AE308</f>
        <v>0.78367560692776739</v>
      </c>
      <c r="K31" s="66">
        <f t="shared" si="7"/>
        <v>-1.1922318208921423E-2</v>
      </c>
      <c r="L31" s="69">
        <f>+'Ark1'!AF308</f>
        <v>0.75944673876729285</v>
      </c>
      <c r="M31" s="347">
        <f>+IF(G31=0,"",'Ark1'!S308)</f>
        <v>4.613365155131266</v>
      </c>
      <c r="N31" s="53">
        <f t="shared" si="8"/>
        <v>0.19393910656614555</v>
      </c>
      <c r="O31" s="121"/>
      <c r="P31" s="423">
        <f>+IF(G31=0,"",'Ark1'!AR308)</f>
        <v>215.58711217183767</v>
      </c>
      <c r="Q31" s="426">
        <f>+IF(G31=0,"",'Ark1'!AS308)</f>
        <v>29.108642454549525</v>
      </c>
      <c r="R31" s="411"/>
      <c r="S31" s="347">
        <f>+IF(G31=0,"",'Ark1'!T308)</f>
        <v>9.3818615751790002</v>
      </c>
      <c r="T31" s="53">
        <f t="shared" si="0"/>
        <v>-1.6816838917918631E-2</v>
      </c>
      <c r="U31" s="296">
        <f>+IF(G31=0,"",'Ark1'!U308)</f>
        <v>294.3143198090691</v>
      </c>
      <c r="V31" s="76">
        <f t="shared" si="1"/>
        <v>18.131940954443508</v>
      </c>
      <c r="W31" s="76">
        <f>+'Ark1'!W308</f>
        <v>73.747016706443901</v>
      </c>
      <c r="X31" s="76">
        <f>+'Ark1'!X308</f>
        <v>24.582338902147967</v>
      </c>
      <c r="Y31" s="76">
        <f>+'Ark1'!AG308</f>
        <v>2503.2147971360391</v>
      </c>
      <c r="Z31" s="379">
        <f t="shared" si="2"/>
        <v>-61.621847455572151</v>
      </c>
      <c r="AA31" s="76">
        <f>+'Ark1'!AH308</f>
        <v>99.761336515513122</v>
      </c>
      <c r="AB31" s="76">
        <f>+'Ark1'!AI308</f>
        <v>64.916467780429599</v>
      </c>
      <c r="AC31" s="76">
        <f>+'Ark1'!Y308</f>
        <v>76.359166293532823</v>
      </c>
      <c r="AD31" s="53">
        <f>+'Ark1'!Z308</f>
        <v>1.9017421702050448</v>
      </c>
      <c r="AE31" s="53">
        <f>+'Ark1'!AA308</f>
        <v>3.7131329038623808</v>
      </c>
      <c r="AF31" s="296">
        <f t="shared" si="11"/>
        <v>117.57453661020141</v>
      </c>
      <c r="AG31" s="66">
        <f t="shared" si="4"/>
        <v>63.796016554578337</v>
      </c>
      <c r="AH31" s="66">
        <f t="shared" si="5"/>
        <v>2.9507042253521125</v>
      </c>
      <c r="AI31" s="43"/>
      <c r="AJ31" s="4"/>
      <c r="AK31" s="16"/>
      <c r="AL31" s="4"/>
      <c r="AM31" s="1"/>
      <c r="AN31" s="19"/>
      <c r="AO31"/>
      <c r="AP31" s="1"/>
      <c r="AQ31" s="5"/>
    </row>
    <row r="32" spans="1:46" ht="15.6">
      <c r="A32" s="43">
        <f t="shared" si="9"/>
        <v>23</v>
      </c>
      <c r="B32" s="51">
        <f>+'Ark1'!C309</f>
        <v>2024</v>
      </c>
      <c r="C32" s="61">
        <f>+'Ark1'!H309</f>
        <v>2</v>
      </c>
      <c r="D32" s="51">
        <f>+'Ark1'!J309</f>
        <v>629</v>
      </c>
      <c r="E32" s="61" t="str">
        <f>VLOOKUP(D32,RNR!$A$1:$B$30,2)</f>
        <v>Bø Gårdsslakteri</v>
      </c>
      <c r="F32" s="467">
        <f>+'Ark1'!Q309</f>
        <v>0</v>
      </c>
      <c r="G32" s="438">
        <f>+'Ark1'!R309</f>
        <v>0</v>
      </c>
      <c r="H32" s="76">
        <f t="shared" si="6"/>
        <v>0</v>
      </c>
      <c r="I32" s="90"/>
      <c r="J32" s="69">
        <f>+'Ark1'!AE309</f>
        <v>0</v>
      </c>
      <c r="K32" s="66">
        <f t="shared" si="7"/>
        <v>0</v>
      </c>
      <c r="L32" s="69">
        <f>+'Ark1'!AF309</f>
        <v>0</v>
      </c>
      <c r="M32" s="347" t="str">
        <f>+IF(G32=0,"",'Ark1'!S309)</f>
        <v/>
      </c>
      <c r="N32" s="53" t="str">
        <f t="shared" si="8"/>
        <v/>
      </c>
      <c r="O32" s="121"/>
      <c r="P32" s="423" t="str">
        <f>+IF(G32=0,"",'Ark1'!AR309)</f>
        <v/>
      </c>
      <c r="Q32" s="426" t="str">
        <f>+IF(G32=0,"",'Ark1'!AS309)</f>
        <v/>
      </c>
      <c r="R32" s="411"/>
      <c r="S32" s="347" t="str">
        <f>+IF(G32=0,"",'Ark1'!T309)</f>
        <v/>
      </c>
      <c r="T32" s="53" t="str">
        <f t="shared" si="0"/>
        <v/>
      </c>
      <c r="U32" s="296" t="str">
        <f>+IF(G32=0,"",'Ark1'!U309)</f>
        <v/>
      </c>
      <c r="V32" s="76" t="str">
        <f t="shared" si="1"/>
        <v/>
      </c>
      <c r="W32" s="76">
        <f>+'Ark1'!W309</f>
        <v>0</v>
      </c>
      <c r="X32" s="76">
        <f>+'Ark1'!X309</f>
        <v>0</v>
      </c>
      <c r="Y32" s="76">
        <f>+'Ark1'!AG309</f>
        <v>0</v>
      </c>
      <c r="Z32" s="379" t="str">
        <f t="shared" si="2"/>
        <v/>
      </c>
      <c r="AA32" s="76">
        <f>+'Ark1'!AH309</f>
        <v>0</v>
      </c>
      <c r="AB32" s="76">
        <f>+'Ark1'!AI309</f>
        <v>0</v>
      </c>
      <c r="AC32" s="76">
        <f>+'Ark1'!Y309</f>
        <v>0</v>
      </c>
      <c r="AD32" s="53">
        <f>+'Ark1'!Z309</f>
        <v>0</v>
      </c>
      <c r="AE32" s="53">
        <f>+'Ark1'!AA309</f>
        <v>0</v>
      </c>
      <c r="AF32" s="296" t="str">
        <f t="shared" si="11"/>
        <v/>
      </c>
      <c r="AG32" s="66" t="str">
        <f t="shared" si="4"/>
        <v/>
      </c>
      <c r="AH32" s="66" t="e">
        <f t="shared" si="5"/>
        <v>#DIV/0!</v>
      </c>
      <c r="AI32" s="43"/>
      <c r="AJ32" s="4"/>
      <c r="AK32" s="16"/>
      <c r="AL32" s="4"/>
      <c r="AM32" s="1"/>
      <c r="AN32" s="19"/>
      <c r="AO32"/>
      <c r="AP32"/>
    </row>
    <row r="33" spans="1:42" ht="15.6">
      <c r="A33" s="43">
        <f t="shared" si="9"/>
        <v>24</v>
      </c>
      <c r="B33" s="51">
        <f>+'Ark1'!C310</f>
        <v>2024</v>
      </c>
      <c r="C33" s="61">
        <f>+'Ark1'!H310</f>
        <v>1</v>
      </c>
      <c r="D33" s="51">
        <f>+'Ark1'!J310</f>
        <v>643</v>
      </c>
      <c r="E33" s="61" t="str">
        <f>VLOOKUP(D33,RNR!$A$1:$B$30,2)</f>
        <v>Bjerka</v>
      </c>
      <c r="F33" s="467">
        <f>+'Ark1'!Q310</f>
        <v>451</v>
      </c>
      <c r="G33" s="438">
        <f>+'Ark1'!R310</f>
        <v>2647</v>
      </c>
      <c r="H33" s="76">
        <f t="shared" si="6"/>
        <v>-381</v>
      </c>
      <c r="I33" s="90"/>
      <c r="J33" s="69">
        <f>+'Ark1'!AE310</f>
        <v>4.9508098604720763</v>
      </c>
      <c r="K33" s="66">
        <f t="shared" si="7"/>
        <v>-0.3555128648889232</v>
      </c>
      <c r="L33" s="69">
        <f>+'Ark1'!AF310</f>
        <v>4.8663233339269558</v>
      </c>
      <c r="M33" s="347">
        <f>+IF(G33=0,"",'Ark1'!S310)</f>
        <v>3.8439984854221887</v>
      </c>
      <c r="N33" s="53">
        <f t="shared" si="8"/>
        <v>0.21130490501186383</v>
      </c>
      <c r="O33" s="121"/>
      <c r="P33" s="423">
        <f>+IF(G33=0,"",'Ark1'!AR310)</f>
        <v>223.00773096250484</v>
      </c>
      <c r="Q33" s="426">
        <f>+IF(G33=0,"",'Ark1'!AS310)</f>
        <v>26.938924902682221</v>
      </c>
      <c r="R33" s="411"/>
      <c r="S33" s="347">
        <f>+IF(G33=0,"",'Ark1'!T310)</f>
        <v>7.9758216849263297</v>
      </c>
      <c r="T33" s="53">
        <f t="shared" si="0"/>
        <v>0.120471618876131</v>
      </c>
      <c r="U33" s="296">
        <f>+IF(G33=0,"",'Ark1'!U310)</f>
        <v>298.52115602569006</v>
      </c>
      <c r="V33" s="76">
        <f t="shared" si="1"/>
        <v>8.4486659332196723</v>
      </c>
      <c r="W33" s="76">
        <f>+'Ark1'!W310</f>
        <v>70.154892330940683</v>
      </c>
      <c r="X33" s="76">
        <f>+'Ark1'!X310</f>
        <v>16.849263316962599</v>
      </c>
      <c r="Y33" s="76">
        <f>+'Ark1'!AG310</f>
        <v>2251.4839582528025</v>
      </c>
      <c r="Z33" s="379">
        <f t="shared" si="2"/>
        <v>29.747187560808015</v>
      </c>
      <c r="AA33" s="76">
        <f>+'Ark1'!AH310</f>
        <v>97.733282961843599</v>
      </c>
      <c r="AB33" s="76">
        <f>+'Ark1'!AI310</f>
        <v>22.062712504722324</v>
      </c>
      <c r="AC33" s="76">
        <f>+'Ark1'!Y310</f>
        <v>55.782569673992782</v>
      </c>
      <c r="AD33" s="53">
        <f>+'Ark1'!Z310</f>
        <v>1.6580639947695561</v>
      </c>
      <c r="AE33" s="53">
        <f>+'Ark1'!AA310</f>
        <v>2.5445373675281298</v>
      </c>
      <c r="AF33" s="296">
        <f t="shared" si="11"/>
        <v>132.58862224243808</v>
      </c>
      <c r="AG33" s="66">
        <f t="shared" si="4"/>
        <v>77.659020199354558</v>
      </c>
      <c r="AH33" s="66">
        <f t="shared" si="5"/>
        <v>5.8691796008869179</v>
      </c>
      <c r="AI33" s="43"/>
      <c r="AJ33" s="4"/>
      <c r="AK33" s="16"/>
      <c r="AL33" s="4"/>
      <c r="AM33" s="13"/>
      <c r="AN33" s="19"/>
      <c r="AO33"/>
      <c r="AP33"/>
    </row>
    <row r="34" spans="1:42" ht="15.6">
      <c r="A34" s="43">
        <f t="shared" si="9"/>
        <v>25</v>
      </c>
      <c r="B34" s="51">
        <f>+'Ark1'!C311</f>
        <v>2024</v>
      </c>
      <c r="C34" s="61">
        <f>+'Ark1'!H311</f>
        <v>1</v>
      </c>
      <c r="D34" s="51">
        <f>+'Ark1'!J311</f>
        <v>704</v>
      </c>
      <c r="E34" s="61" t="str">
        <f>VLOOKUP(D34,RNR!$A$1:$B$30,2)</f>
        <v>Øre Vilt K</v>
      </c>
      <c r="F34" s="467">
        <f>+'Ark1'!Q311</f>
        <v>0</v>
      </c>
      <c r="G34" s="438">
        <f>+'Ark1'!R311</f>
        <v>0</v>
      </c>
      <c r="H34" s="76">
        <f t="shared" si="6"/>
        <v>0</v>
      </c>
      <c r="I34" s="90"/>
      <c r="J34" s="69">
        <f>+'Ark1'!AE311</f>
        <v>0</v>
      </c>
      <c r="K34" s="66">
        <f t="shared" si="7"/>
        <v>0</v>
      </c>
      <c r="L34" s="69">
        <f>+'Ark1'!AF311</f>
        <v>0</v>
      </c>
      <c r="M34" s="347" t="str">
        <f>+IF(G34=0,"",'Ark1'!S311)</f>
        <v/>
      </c>
      <c r="N34" s="53" t="str">
        <f t="shared" si="8"/>
        <v/>
      </c>
      <c r="O34" s="121"/>
      <c r="P34" s="423" t="str">
        <f>+IF(G34=0,"",'Ark1'!AR311)</f>
        <v/>
      </c>
      <c r="Q34" s="426" t="str">
        <f>+IF(G34=0,"",'Ark1'!AS311)</f>
        <v/>
      </c>
      <c r="R34" s="411"/>
      <c r="S34" s="347" t="str">
        <f>+IF(G34=0,"",'Ark1'!T311)</f>
        <v/>
      </c>
      <c r="T34" s="53" t="str">
        <f t="shared" si="0"/>
        <v/>
      </c>
      <c r="U34" s="296" t="str">
        <f>+IF(G34=0,"",'Ark1'!U311)</f>
        <v/>
      </c>
      <c r="V34" s="76" t="str">
        <f t="shared" si="1"/>
        <v/>
      </c>
      <c r="W34" s="76">
        <f>+'Ark1'!W311</f>
        <v>0</v>
      </c>
      <c r="X34" s="76">
        <f>+'Ark1'!X311</f>
        <v>0</v>
      </c>
      <c r="Y34" s="76">
        <f>+'Ark1'!AG311</f>
        <v>0</v>
      </c>
      <c r="Z34" s="379" t="str">
        <f t="shared" si="2"/>
        <v/>
      </c>
      <c r="AA34" s="76">
        <f>+'Ark1'!AH311</f>
        <v>0</v>
      </c>
      <c r="AB34" s="76">
        <f>+'Ark1'!AI311</f>
        <v>0</v>
      </c>
      <c r="AC34" s="76">
        <f>+'Ark1'!Y311</f>
        <v>0</v>
      </c>
      <c r="AD34" s="53">
        <f>+'Ark1'!Z311</f>
        <v>0</v>
      </c>
      <c r="AE34" s="53">
        <f>+'Ark1'!AA311</f>
        <v>0</v>
      </c>
      <c r="AF34" s="296" t="str">
        <f t="shared" si="11"/>
        <v/>
      </c>
      <c r="AG34" s="66" t="str">
        <f t="shared" si="4"/>
        <v/>
      </c>
      <c r="AH34" s="66" t="e">
        <f t="shared" si="5"/>
        <v>#DIV/0!</v>
      </c>
      <c r="AI34" s="43"/>
      <c r="AJ34" s="4"/>
      <c r="AK34" s="16"/>
      <c r="AL34" s="4"/>
      <c r="AM34" s="13"/>
      <c r="AN34" s="19"/>
      <c r="AO34"/>
      <c r="AP34"/>
    </row>
    <row r="35" spans="1:42" ht="15.6">
      <c r="A35" s="43">
        <f t="shared" si="9"/>
        <v>26</v>
      </c>
      <c r="B35" s="51">
        <f>+'Ark1'!C312</f>
        <v>2024</v>
      </c>
      <c r="C35" s="61">
        <f>+'Ark1'!H312</f>
        <v>2</v>
      </c>
      <c r="D35" s="51">
        <f>+'Ark1'!J312</f>
        <v>704</v>
      </c>
      <c r="E35" s="61" t="str">
        <f>VLOOKUP(D35,RNR!$A$1:$B$30,2)</f>
        <v>Øre Vilt K</v>
      </c>
      <c r="F35" s="467">
        <f>+'Ark1'!Q312</f>
        <v>0</v>
      </c>
      <c r="G35" s="438">
        <f>+'Ark1'!R312</f>
        <v>0</v>
      </c>
      <c r="H35" s="76">
        <f t="shared" si="6"/>
        <v>0</v>
      </c>
      <c r="I35" s="90"/>
      <c r="J35" s="69">
        <f>+'Ark1'!AE312</f>
        <v>0</v>
      </c>
      <c r="K35" s="66">
        <f t="shared" si="7"/>
        <v>0</v>
      </c>
      <c r="L35" s="69">
        <f>+'Ark1'!AF312</f>
        <v>0</v>
      </c>
      <c r="M35" s="347" t="str">
        <f>+IF(G35=0,"",'Ark1'!S312)</f>
        <v/>
      </c>
      <c r="N35" s="53" t="str">
        <f t="shared" si="8"/>
        <v/>
      </c>
      <c r="O35" s="121"/>
      <c r="P35" s="423" t="str">
        <f>+IF(G35=0,"",'Ark1'!AR312)</f>
        <v/>
      </c>
      <c r="Q35" s="426" t="str">
        <f>+IF(G35=0,"",'Ark1'!AS312)</f>
        <v/>
      </c>
      <c r="R35" s="411"/>
      <c r="S35" s="347" t="str">
        <f>+IF(G35=0,"",'Ark1'!T312)</f>
        <v/>
      </c>
      <c r="T35" s="53" t="str">
        <f t="shared" si="0"/>
        <v/>
      </c>
      <c r="U35" s="296" t="str">
        <f>+IF(G35=0,"",'Ark1'!U312)</f>
        <v/>
      </c>
      <c r="V35" s="76" t="str">
        <f t="shared" si="1"/>
        <v/>
      </c>
      <c r="W35" s="76">
        <f>+'Ark1'!W312</f>
        <v>0</v>
      </c>
      <c r="X35" s="76">
        <f>+'Ark1'!X312</f>
        <v>0</v>
      </c>
      <c r="Y35" s="76">
        <f>+'Ark1'!AG312</f>
        <v>0</v>
      </c>
      <c r="Z35" s="379" t="str">
        <f t="shared" si="2"/>
        <v/>
      </c>
      <c r="AA35" s="76">
        <f>+'Ark1'!AH312</f>
        <v>0</v>
      </c>
      <c r="AB35" s="76">
        <f>+'Ark1'!AI312</f>
        <v>0</v>
      </c>
      <c r="AC35" s="76">
        <f>+'Ark1'!Y312</f>
        <v>0</v>
      </c>
      <c r="AD35" s="53">
        <f>+'Ark1'!Z312</f>
        <v>0</v>
      </c>
      <c r="AE35" s="53">
        <f>+'Ark1'!AA312</f>
        <v>0</v>
      </c>
      <c r="AF35" s="296" t="str">
        <f t="shared" si="11"/>
        <v/>
      </c>
      <c r="AG35" s="66" t="str">
        <f t="shared" si="4"/>
        <v/>
      </c>
      <c r="AH35" s="66" t="e">
        <f t="shared" si="5"/>
        <v>#DIV/0!</v>
      </c>
      <c r="AI35" s="43"/>
      <c r="AJ35" s="4"/>
      <c r="AK35" s="16"/>
      <c r="AL35" s="4"/>
      <c r="AM35" s="13"/>
      <c r="AN35" s="19"/>
      <c r="AO35"/>
      <c r="AP35"/>
    </row>
    <row r="36" spans="1:42" ht="15.6">
      <c r="A36" s="43">
        <f t="shared" si="9"/>
        <v>27</v>
      </c>
      <c r="B36" s="51">
        <f>+'Ark1'!C313</f>
        <v>2024</v>
      </c>
      <c r="C36" s="61">
        <f>+'Ark1'!H313</f>
        <v>1</v>
      </c>
      <c r="D36" s="51">
        <f>+'Ark1'!J313</f>
        <v>802</v>
      </c>
      <c r="E36" s="61" t="str">
        <f>VLOOKUP(D36,RNR!$A$1:$B$30,2)</f>
        <v>Karasjok</v>
      </c>
      <c r="F36" s="467">
        <f>+'Ark1'!Q313</f>
        <v>78</v>
      </c>
      <c r="G36" s="438">
        <f>+'Ark1'!R313</f>
        <v>362</v>
      </c>
      <c r="H36" s="76">
        <f t="shared" si="6"/>
        <v>-76</v>
      </c>
      <c r="I36" s="90"/>
      <c r="J36" s="69">
        <f>+'Ark1'!AE313</f>
        <v>0.67706579882542162</v>
      </c>
      <c r="K36" s="66">
        <f t="shared" si="7"/>
        <v>-9.049343291437939E-2</v>
      </c>
      <c r="L36" s="69">
        <f>+'Ark1'!AF313</f>
        <v>0.63577199173099019</v>
      </c>
      <c r="M36" s="347">
        <f>+IF(G36=0,"",'Ark1'!S313)</f>
        <v>3.2576177285318551</v>
      </c>
      <c r="N36" s="53">
        <f t="shared" si="8"/>
        <v>-1.0116825243889682E-2</v>
      </c>
      <c r="O36" s="121"/>
      <c r="P36" s="423">
        <f>+IF(G36=0,"",'Ark1'!AR313)</f>
        <v>223.94067796610176</v>
      </c>
      <c r="Q36" s="426">
        <f>+IF(G36=0,"",'Ark1'!AS313)</f>
        <v>25.39091161442364</v>
      </c>
      <c r="R36" s="411"/>
      <c r="S36" s="347">
        <f>+IF(G36=0,"",'Ark1'!T313)</f>
        <v>7.765193370165747</v>
      </c>
      <c r="T36" s="53">
        <f t="shared" si="0"/>
        <v>0.34510204596483351</v>
      </c>
      <c r="U36" s="296">
        <f>+IF(G36=0,"",'Ark1'!U313)</f>
        <v>285.18121546961322</v>
      </c>
      <c r="V36" s="76">
        <f t="shared" si="1"/>
        <v>0.17619263856300904</v>
      </c>
      <c r="W36" s="76">
        <f>+'Ark1'!W313</f>
        <v>74.585635359116012</v>
      </c>
      <c r="X36" s="76">
        <f>+'Ark1'!X313</f>
        <v>7.458563535911602</v>
      </c>
      <c r="Y36" s="76">
        <f>+'Ark1'!AG313</f>
        <v>2120.2994350282497</v>
      </c>
      <c r="Z36" s="379">
        <f t="shared" si="2"/>
        <v>65.337170877306107</v>
      </c>
      <c r="AA36" s="76">
        <f>+'Ark1'!AH313</f>
        <v>97.790055248618785</v>
      </c>
      <c r="AB36" s="76">
        <f>+'Ark1'!AI313</f>
        <v>1.9337016574585633</v>
      </c>
      <c r="AC36" s="76">
        <f>+'Ark1'!Y313</f>
        <v>46.76740294941645</v>
      </c>
      <c r="AD36" s="53">
        <f>+'Ark1'!Z313</f>
        <v>1.2241012916928129</v>
      </c>
      <c r="AE36" s="53">
        <f>+'Ark1'!AA313</f>
        <v>2.0938224294153716</v>
      </c>
      <c r="AF36" s="296">
        <f t="shared" ref="AF36" si="12">IF(Y36=0,"",1000*U36/Y36)</f>
        <v>134.50044402139531</v>
      </c>
      <c r="AG36" s="66">
        <f t="shared" si="4"/>
        <v>87.542873116097283</v>
      </c>
      <c r="AH36" s="66">
        <f t="shared" si="5"/>
        <v>4.6410256410256414</v>
      </c>
      <c r="AI36" s="43"/>
      <c r="AJ36" s="4"/>
      <c r="AK36" s="16"/>
      <c r="AL36" s="4"/>
      <c r="AM36" s="13"/>
      <c r="AN36" s="19"/>
      <c r="AO36"/>
      <c r="AP36"/>
    </row>
    <row r="37" spans="1:42" ht="15.6">
      <c r="A37" s="43"/>
      <c r="B37" s="43"/>
      <c r="C37" s="43"/>
      <c r="D37" s="43"/>
      <c r="E37" s="43"/>
      <c r="F37" s="463"/>
      <c r="G37" s="463"/>
      <c r="H37" s="43"/>
      <c r="I37" s="43"/>
      <c r="J37" s="43"/>
      <c r="K37" s="43"/>
      <c r="L37" s="43"/>
      <c r="M37" s="43"/>
      <c r="N37" s="43"/>
      <c r="O37" s="121"/>
      <c r="P37" s="43"/>
      <c r="Q37" s="43"/>
      <c r="R37" s="411"/>
      <c r="S37" s="43"/>
      <c r="T37" s="43"/>
      <c r="U37" s="7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"/>
      <c r="AK37" s="16"/>
      <c r="AL37" s="4"/>
      <c r="AM37" s="5"/>
      <c r="AN37" s="19"/>
      <c r="AO37"/>
      <c r="AP37"/>
    </row>
    <row r="38" spans="1:42" ht="15.6">
      <c r="A38" s="43">
        <v>1</v>
      </c>
      <c r="B38" s="80">
        <f>+'Ark1'!C314</f>
        <v>2023</v>
      </c>
      <c r="C38" s="81">
        <f>+'Ark1'!H314</f>
        <v>1</v>
      </c>
      <c r="D38" s="80">
        <f>+'Ark1'!J314</f>
        <v>103</v>
      </c>
      <c r="E38" s="81" t="str">
        <f>VLOOKUP(D38,RNR!$A$1:$B$30,2)</f>
        <v>Rudshøgda</v>
      </c>
      <c r="F38" s="468">
        <f>+'Ark1'!Q314</f>
        <v>2073</v>
      </c>
      <c r="G38" s="468">
        <f>+'Ark1'!R314</f>
        <v>11687</v>
      </c>
      <c r="H38" s="80"/>
      <c r="I38" s="80"/>
      <c r="J38" s="241">
        <f>+'Ark1'!AE314</f>
        <v>20.480513108089159</v>
      </c>
      <c r="K38" s="80"/>
      <c r="L38" s="241">
        <f>+'Ark1'!AF314</f>
        <v>21.43116623224789</v>
      </c>
      <c r="M38" s="82">
        <f>+'Ark1'!S314</f>
        <v>4.336544250451535</v>
      </c>
      <c r="N38" s="80"/>
      <c r="O38" s="121"/>
      <c r="P38" s="423">
        <f>+IF(G38=0,"",'Ark1'!AR314)</f>
        <v>223.82365145228212</v>
      </c>
      <c r="Q38" s="426">
        <f>+IF(G38=0,"",'Ark1'!AS314)</f>
        <v>28.221833332535113</v>
      </c>
      <c r="R38" s="411"/>
      <c r="S38" s="82">
        <f>+'Ark1'!T314</f>
        <v>8.2194746299306942</v>
      </c>
      <c r="T38" s="80"/>
      <c r="U38" s="100">
        <f>+'Ark1'!U314</f>
        <v>313.88460682809881</v>
      </c>
      <c r="V38" s="100"/>
      <c r="W38" s="100">
        <f>+'Ark1'!W314</f>
        <v>78.275006417386848</v>
      </c>
      <c r="X38" s="100">
        <f>+'Ark1'!X314</f>
        <v>26.071703602293127</v>
      </c>
      <c r="Y38" s="100">
        <f>+'Ark1'!AG314</f>
        <v>2343.9641644662393</v>
      </c>
      <c r="Z38" s="100"/>
      <c r="AA38" s="100">
        <f>+'Ark1'!AH314</f>
        <v>90.707623855566013</v>
      </c>
      <c r="AB38" s="100">
        <f>+'Ark1'!AI314</f>
        <v>32.446307863438008</v>
      </c>
      <c r="AC38" s="100">
        <f>+'Ark1'!Y314</f>
        <v>64.981193414921862</v>
      </c>
      <c r="AD38" s="82">
        <f>+'Ark1'!Z314</f>
        <v>1.9681681209153687</v>
      </c>
      <c r="AE38" s="82">
        <f>+'Ark1'!AA314</f>
        <v>2.3898341423727762</v>
      </c>
      <c r="AF38" s="100">
        <f t="shared" ref="AF38:AF45" si="13">1000*U38/Y38</f>
        <v>133.91186247063453</v>
      </c>
      <c r="AG38" s="99">
        <f t="shared" ref="AG38:AG64" si="14">+U38/M38</f>
        <v>72.381276126818292</v>
      </c>
      <c r="AH38" s="99">
        <f t="shared" ref="AH38:AH45" si="15">+G38/F38</f>
        <v>5.6377231066087798</v>
      </c>
      <c r="AI38" s="43"/>
      <c r="AJ38" s="4"/>
      <c r="AK38" s="16"/>
      <c r="AL38" s="4"/>
      <c r="AM38" s="5"/>
      <c r="AN38" s="19"/>
      <c r="AO38"/>
      <c r="AP38"/>
    </row>
    <row r="39" spans="1:42" ht="15.6">
      <c r="A39" s="43">
        <f>1+A38</f>
        <v>2</v>
      </c>
      <c r="B39" s="80">
        <f>+'Ark1'!C315</f>
        <v>2023</v>
      </c>
      <c r="C39" s="81">
        <f>+'Ark1'!H315</f>
        <v>2</v>
      </c>
      <c r="D39" s="80">
        <f>+'Ark1'!J315</f>
        <v>106</v>
      </c>
      <c r="E39" s="81" t="str">
        <f>VLOOKUP(D39,RNR!$A$1:$B$30,2)</f>
        <v>Furuseth</v>
      </c>
      <c r="F39" s="468">
        <f>+'Ark1'!Q315</f>
        <v>366</v>
      </c>
      <c r="G39" s="468">
        <f>+'Ark1'!R315</f>
        <v>2215</v>
      </c>
      <c r="H39" s="80"/>
      <c r="I39" s="80"/>
      <c r="J39" s="241">
        <f>+'Ark1'!AE315</f>
        <v>3.881606617131641</v>
      </c>
      <c r="K39" s="80"/>
      <c r="L39" s="241">
        <f>+'Ark1'!AF315</f>
        <v>4.1662338387735476</v>
      </c>
      <c r="M39" s="82">
        <f>+'Ark1'!S315</f>
        <v>4.876526458616012</v>
      </c>
      <c r="N39" s="80"/>
      <c r="O39" s="121"/>
      <c r="P39" s="423">
        <f>+IF(G39=0,"",'Ark1'!AR315)</f>
        <v>221.6628959276018</v>
      </c>
      <c r="Q39" s="426">
        <f>+IF(G39=0,"",'Ark1'!AS315)</f>
        <v>29.518405105609375</v>
      </c>
      <c r="R39" s="411"/>
      <c r="S39" s="82">
        <f>+'Ark1'!T315</f>
        <v>8.4198645598194144</v>
      </c>
      <c r="T39" s="80"/>
      <c r="U39" s="100">
        <f>+'Ark1'!U315</f>
        <v>321.95647855530444</v>
      </c>
      <c r="V39" s="100"/>
      <c r="W39" s="100">
        <f>+'Ark1'!W315</f>
        <v>74.537246049661405</v>
      </c>
      <c r="X39" s="100">
        <f>+'Ark1'!X315</f>
        <v>32.279909706546277</v>
      </c>
      <c r="Y39" s="100">
        <f>+'Ark1'!AG315</f>
        <v>2471.2873303167421</v>
      </c>
      <c r="Z39" s="100"/>
      <c r="AA39" s="100">
        <f>+'Ark1'!AH315</f>
        <v>99.77426636568849</v>
      </c>
      <c r="AB39" s="100">
        <f>+'Ark1'!AI315</f>
        <v>57.516930022573362</v>
      </c>
      <c r="AC39" s="100">
        <f>+'Ark1'!Y315</f>
        <v>68.426840088407815</v>
      </c>
      <c r="AD39" s="82">
        <f>+'Ark1'!Z315</f>
        <v>2.0375891656868745</v>
      </c>
      <c r="AE39" s="82">
        <f>+'Ark1'!AA315</f>
        <v>2.7258089245521928</v>
      </c>
      <c r="AF39" s="100">
        <f t="shared" si="13"/>
        <v>130.27885289001975</v>
      </c>
      <c r="AG39" s="99">
        <f t="shared" si="14"/>
        <v>66.021681885158415</v>
      </c>
      <c r="AH39" s="99">
        <f t="shared" si="15"/>
        <v>6.0519125683060109</v>
      </c>
      <c r="AI39" s="43"/>
      <c r="AJ39" s="4"/>
      <c r="AK39" s="16"/>
      <c r="AL39" s="4"/>
      <c r="AM39" s="5"/>
      <c r="AN39" s="19"/>
      <c r="AO39"/>
      <c r="AP39"/>
    </row>
    <row r="40" spans="1:42" ht="15.6">
      <c r="A40" s="43">
        <f t="shared" ref="A40:A64" si="16">1+A39</f>
        <v>3</v>
      </c>
      <c r="B40" s="80">
        <f>+'Ark1'!C316</f>
        <v>2023</v>
      </c>
      <c r="C40" s="81">
        <f>+'Ark1'!H316</f>
        <v>1</v>
      </c>
      <c r="D40" s="80">
        <f>+'Ark1'!J316</f>
        <v>110</v>
      </c>
      <c r="E40" s="81" t="str">
        <f>VLOOKUP(D40,RNR!$A$1:$B$30,2)</f>
        <v>Gol</v>
      </c>
      <c r="F40" s="468">
        <f>+'Ark1'!Q316</f>
        <v>275</v>
      </c>
      <c r="G40" s="468">
        <f>+'Ark1'!R316</f>
        <v>860</v>
      </c>
      <c r="H40" s="80"/>
      <c r="I40" s="80"/>
      <c r="J40" s="241">
        <f>+'Ark1'!AE316</f>
        <v>1.5070797700827141</v>
      </c>
      <c r="K40" s="80"/>
      <c r="L40" s="241">
        <f>+'Ark1'!AF316</f>
        <v>1.5418013619991311</v>
      </c>
      <c r="M40" s="82">
        <f>+'Ark1'!S316</f>
        <v>4.3317811408614659</v>
      </c>
      <c r="N40" s="80"/>
      <c r="O40" s="121"/>
      <c r="P40" s="423">
        <f>+IF(G40=0,"",'Ark1'!AR316)</f>
        <v>220.56750298685785</v>
      </c>
      <c r="Q40" s="426">
        <f>+IF(G40=0,"",'Ark1'!AS316)</f>
        <v>28.691763891916313</v>
      </c>
      <c r="R40" s="411"/>
      <c r="S40" s="82">
        <f>+'Ark1'!T316</f>
        <v>8.5023255813953469</v>
      </c>
      <c r="T40" s="80"/>
      <c r="U40" s="100">
        <f>+'Ark1'!U316</f>
        <v>306.8719767441861</v>
      </c>
      <c r="V40" s="100"/>
      <c r="W40" s="100">
        <f>+'Ark1'!W316</f>
        <v>79.302325581395323</v>
      </c>
      <c r="X40" s="100">
        <f>+'Ark1'!X316</f>
        <v>24.06976744186046</v>
      </c>
      <c r="Y40" s="100">
        <f>+'Ark1'!AG316</f>
        <v>2398.1457586618876</v>
      </c>
      <c r="Z40" s="100"/>
      <c r="AA40" s="100">
        <f>+'Ark1'!AH316</f>
        <v>97.209302325581376</v>
      </c>
      <c r="AB40" s="100">
        <f>+'Ark1'!AI316</f>
        <v>33.13953488372092</v>
      </c>
      <c r="AC40" s="100">
        <f>+'Ark1'!Y316</f>
        <v>67.529558856461776</v>
      </c>
      <c r="AD40" s="82">
        <f>+'Ark1'!Z316</f>
        <v>1.8694850823845388</v>
      </c>
      <c r="AE40" s="82">
        <f>+'Ark1'!AA316</f>
        <v>2.8491115197788055</v>
      </c>
      <c r="AF40" s="100">
        <f t="shared" si="13"/>
        <v>127.96218730066427</v>
      </c>
      <c r="AG40" s="99">
        <f t="shared" si="14"/>
        <v>70.841985494022012</v>
      </c>
      <c r="AH40" s="99">
        <f t="shared" si="15"/>
        <v>3.1272727272727274</v>
      </c>
      <c r="AI40" s="43"/>
      <c r="AJ40" s="4"/>
      <c r="AK40" s="16"/>
      <c r="AL40" s="4"/>
      <c r="AM40" s="5"/>
      <c r="AN40" s="19"/>
      <c r="AO40"/>
      <c r="AP40"/>
    </row>
    <row r="41" spans="1:42" ht="15.6">
      <c r="A41" s="43"/>
      <c r="B41" s="80">
        <f>+'Ark1'!C317</f>
        <v>2023</v>
      </c>
      <c r="C41" s="81">
        <f>+'Ark1'!H317</f>
        <v>1</v>
      </c>
      <c r="D41" s="80">
        <f>+'Ark1'!J317</f>
        <v>113</v>
      </c>
      <c r="E41" s="81" t="str">
        <f>VLOOKUP(D41,RNR!$A$1:$B$30,2)</f>
        <v>Egersund</v>
      </c>
      <c r="F41" s="468">
        <f>+'Ark1'!Q317</f>
        <v>929</v>
      </c>
      <c r="G41" s="468">
        <f>+'Ark1'!R317</f>
        <v>5130</v>
      </c>
      <c r="H41" s="80"/>
      <c r="I41" s="80"/>
      <c r="J41" s="241">
        <f>+'Ark1'!AE317</f>
        <v>8.9899060703771188</v>
      </c>
      <c r="K41" s="80"/>
      <c r="L41" s="241">
        <f>+'Ark1'!AF317</f>
        <v>8.9803802235028005</v>
      </c>
      <c r="M41" s="82">
        <f>+'Ark1'!S317</f>
        <v>3.8237480438184672</v>
      </c>
      <c r="N41" s="80"/>
      <c r="O41" s="121"/>
      <c r="P41" s="423">
        <f>+IF(G41=0,"",'Ark1'!AR317)</f>
        <v>223.62432020883185</v>
      </c>
      <c r="Q41" s="426">
        <f>+IF(G41=0,"",'Ark1'!AS317)</f>
        <v>26.967005869216848</v>
      </c>
      <c r="R41" s="411"/>
      <c r="S41" s="82">
        <f>+'Ark1'!T317</f>
        <v>7.9033138401559455</v>
      </c>
      <c r="T41" s="80"/>
      <c r="U41" s="100">
        <f>+'Ark1'!U317</f>
        <v>299.64333138401599</v>
      </c>
      <c r="V41" s="100"/>
      <c r="W41" s="100">
        <f>+'Ark1'!W317</f>
        <v>74.26900584795321</v>
      </c>
      <c r="X41" s="100">
        <f>+'Ark1'!X317</f>
        <v>18.771929824561404</v>
      </c>
      <c r="Y41" s="100">
        <f>+'Ark1'!AG317</f>
        <v>2219.1457472264524</v>
      </c>
      <c r="Z41" s="100"/>
      <c r="AA41" s="100">
        <f>+'Ark1'!AH317</f>
        <v>89.590643274853804</v>
      </c>
      <c r="AB41" s="100">
        <f>+'Ark1'!AI317</f>
        <v>19.356725146198823</v>
      </c>
      <c r="AC41" s="100">
        <f>+'Ark1'!Y317</f>
        <v>60.02258351460015</v>
      </c>
      <c r="AD41" s="82">
        <f>+'Ark1'!Z317</f>
        <v>1.8159472315259737</v>
      </c>
      <c r="AE41" s="82">
        <f>+'Ark1'!AA317</f>
        <v>2.4016743535968046</v>
      </c>
      <c r="AF41" s="100">
        <f t="shared" si="13"/>
        <v>135.02643157103051</v>
      </c>
      <c r="AG41" s="99">
        <f t="shared" si="14"/>
        <v>78.363775005632036</v>
      </c>
      <c r="AH41" s="99">
        <f t="shared" si="15"/>
        <v>5.5220667384284177</v>
      </c>
      <c r="AI41" s="43"/>
      <c r="AJ41" s="4"/>
      <c r="AK41" s="16"/>
      <c r="AL41" s="4"/>
      <c r="AM41" s="5"/>
      <c r="AN41" s="19"/>
      <c r="AO41"/>
      <c r="AP41"/>
    </row>
    <row r="42" spans="1:42" ht="15.6">
      <c r="A42" s="43"/>
      <c r="B42" s="80">
        <f>+'Ark1'!C318</f>
        <v>2023</v>
      </c>
      <c r="C42" s="81">
        <f>+'Ark1'!H318</f>
        <v>1</v>
      </c>
      <c r="D42" s="80">
        <f>+'Ark1'!J318</f>
        <v>116</v>
      </c>
      <c r="E42" s="81" t="str">
        <f>VLOOKUP(D42,RNR!$A$1:$B$30,2)</f>
        <v>Sandeid</v>
      </c>
      <c r="F42" s="468">
        <f>+'Ark1'!Q318</f>
        <v>498</v>
      </c>
      <c r="G42" s="468">
        <f>+'Ark1'!R318</f>
        <v>2104</v>
      </c>
      <c r="H42" s="80"/>
      <c r="I42" s="80"/>
      <c r="J42" s="241">
        <f>+'Ark1'!AE318</f>
        <v>3.6870881816907346</v>
      </c>
      <c r="K42" s="80"/>
      <c r="L42" s="241">
        <f>+'Ark1'!AF318</f>
        <v>3.5869723452673368</v>
      </c>
      <c r="M42" s="82">
        <f>+'Ark1'!S318</f>
        <v>3.684663162924033</v>
      </c>
      <c r="N42" s="80"/>
      <c r="O42" s="121"/>
      <c r="P42" s="423">
        <f>+IF(G42=0,"",'Ark1'!AR318)</f>
        <v>222.63134765625</v>
      </c>
      <c r="Q42" s="426">
        <f>+IF(G42=0,"",'Ark1'!AS318)</f>
        <v>26.472298623163031</v>
      </c>
      <c r="R42" s="411"/>
      <c r="S42" s="82">
        <f>+'Ark1'!T318</f>
        <v>7.7732889733840285</v>
      </c>
      <c r="T42" s="80"/>
      <c r="U42" s="100">
        <f>+'Ark1'!U318</f>
        <v>291.81630228136822</v>
      </c>
      <c r="V42" s="100"/>
      <c r="W42" s="100">
        <f>+'Ark1'!W318</f>
        <v>69.20152091254748</v>
      </c>
      <c r="X42" s="100">
        <f>+'Ark1'!X318</f>
        <v>13.97338403041825</v>
      </c>
      <c r="Y42" s="100">
        <f>+'Ark1'!AG318</f>
        <v>2203.50634765625</v>
      </c>
      <c r="Z42" s="100"/>
      <c r="AA42" s="100">
        <f>+'Ark1'!AH318</f>
        <v>97.338403041825089</v>
      </c>
      <c r="AB42" s="100">
        <f>+'Ark1'!AI318</f>
        <v>18.441064638783264</v>
      </c>
      <c r="AC42" s="100">
        <f>+'Ark1'!Y318</f>
        <v>56.732436566402598</v>
      </c>
      <c r="AD42" s="82">
        <f>+'Ark1'!Z318</f>
        <v>1.5914059711915995</v>
      </c>
      <c r="AE42" s="82">
        <f>+'Ark1'!AA318</f>
        <v>2.4658175323421982</v>
      </c>
      <c r="AF42" s="100">
        <f t="shared" si="13"/>
        <v>132.43270326484759</v>
      </c>
      <c r="AG42" s="99">
        <f t="shared" si="14"/>
        <v>79.197551954733356</v>
      </c>
      <c r="AH42" s="99">
        <f t="shared" si="15"/>
        <v>4.2248995983935744</v>
      </c>
      <c r="AI42" s="43"/>
      <c r="AJ42" s="4"/>
      <c r="AK42" s="16"/>
      <c r="AL42" s="4"/>
      <c r="AM42" s="5"/>
      <c r="AN42" s="19"/>
      <c r="AO42"/>
      <c r="AP42"/>
    </row>
    <row r="43" spans="1:42" ht="15.6">
      <c r="A43" s="43"/>
      <c r="B43" s="80">
        <f>+'Ark1'!C319</f>
        <v>2023</v>
      </c>
      <c r="C43" s="81">
        <f>+'Ark1'!H319</f>
        <v>2</v>
      </c>
      <c r="D43" s="80">
        <f>+'Ark1'!J319</f>
        <v>117</v>
      </c>
      <c r="E43" s="81" t="str">
        <f>VLOOKUP(D43,RNR!$A$1:$B$30,2)</f>
        <v>Jæren</v>
      </c>
      <c r="F43" s="468">
        <f>+'Ark1'!Q319</f>
        <v>500</v>
      </c>
      <c r="G43" s="468">
        <f>+'Ark1'!R319</f>
        <v>3264</v>
      </c>
      <c r="H43" s="80"/>
      <c r="I43" s="80"/>
      <c r="J43" s="241">
        <f>+'Ark1'!AE319</f>
        <v>5.7198934529650947</v>
      </c>
      <c r="K43" s="80"/>
      <c r="L43" s="241">
        <f>+'Ark1'!AF319</f>
        <v>5.7223613223008636</v>
      </c>
      <c r="M43" s="82">
        <f>+'Ark1'!S319</f>
        <v>3.9235747303543929</v>
      </c>
      <c r="N43" s="80"/>
      <c r="O43" s="121"/>
      <c r="P43" s="423">
        <f>+IF(G43=0,"",'Ark1'!AR319)</f>
        <v>223.46091811414396</v>
      </c>
      <c r="Q43" s="426">
        <f>+IF(G43=0,"",'Ark1'!AS319)</f>
        <v>26.937589942458366</v>
      </c>
      <c r="R43" s="411"/>
      <c r="S43" s="82">
        <f>+'Ark1'!T319</f>
        <v>7.9087009803921582</v>
      </c>
      <c r="T43" s="80"/>
      <c r="U43" s="100">
        <f>+'Ark1'!U319</f>
        <v>300.09059436274441</v>
      </c>
      <c r="V43" s="100"/>
      <c r="W43" s="100">
        <f>+'Ark1'!W319</f>
        <v>71.354166666666686</v>
      </c>
      <c r="X43" s="100">
        <f>+'Ark1'!X319</f>
        <v>19.515931372549016</v>
      </c>
      <c r="Y43" s="100">
        <f>+'Ark1'!AG319</f>
        <v>2248.6281017369729</v>
      </c>
      <c r="Z43" s="100"/>
      <c r="AA43" s="100">
        <f>+'Ark1'!AH319</f>
        <v>98.621323529411754</v>
      </c>
      <c r="AB43" s="100">
        <f>+'Ark1'!AI319</f>
        <v>38.020833333333343</v>
      </c>
      <c r="AC43" s="100">
        <f>+'Ark1'!Y319</f>
        <v>61.192028040631953</v>
      </c>
      <c r="AD43" s="82">
        <f>+'Ark1'!Z319</f>
        <v>1.9286088052167965</v>
      </c>
      <c r="AE43" s="82">
        <f>+'Ark1'!AA319</f>
        <v>2.3324223247052287</v>
      </c>
      <c r="AF43" s="100">
        <f t="shared" si="13"/>
        <v>133.45496933482988</v>
      </c>
      <c r="AG43" s="99">
        <f t="shared" si="14"/>
        <v>76.483975707438361</v>
      </c>
      <c r="AH43" s="99">
        <f t="shared" si="15"/>
        <v>6.5279999999999996</v>
      </c>
      <c r="AI43" s="43"/>
      <c r="AJ43" s="4"/>
      <c r="AK43" s="16"/>
      <c r="AL43" s="4"/>
      <c r="AM43" s="5"/>
      <c r="AN43" s="19"/>
      <c r="AO43"/>
      <c r="AP43"/>
    </row>
    <row r="44" spans="1:42" ht="15.6">
      <c r="A44" s="43"/>
      <c r="B44" s="80">
        <f>+'Ark1'!C320</f>
        <v>2023</v>
      </c>
      <c r="C44" s="81">
        <f>+'Ark1'!H320</f>
        <v>1</v>
      </c>
      <c r="D44" s="80">
        <f>+'Ark1'!J320</f>
        <v>134</v>
      </c>
      <c r="E44" s="81" t="str">
        <f>VLOOKUP(D44,RNR!$A$1:$B$30,2)</f>
        <v>Førde</v>
      </c>
      <c r="F44" s="468">
        <f>+'Ark1'!Q320</f>
        <v>962</v>
      </c>
      <c r="G44" s="468">
        <f>+'Ark1'!R320</f>
        <v>4318</v>
      </c>
      <c r="H44" s="80"/>
      <c r="I44" s="80"/>
      <c r="J44" s="241">
        <f>+'Ark1'!AE320</f>
        <v>7.5669423804850684</v>
      </c>
      <c r="K44" s="80"/>
      <c r="L44" s="241">
        <f>+'Ark1'!AF320</f>
        <v>7.2442561405861268</v>
      </c>
      <c r="M44" s="82">
        <f>+'Ark1'!S320</f>
        <v>3.4365281967974002</v>
      </c>
      <c r="N44" s="80"/>
      <c r="O44" s="121"/>
      <c r="P44" s="423">
        <f>+IF(G44=0,"",'Ark1'!AR320)</f>
        <v>222.68989037758828</v>
      </c>
      <c r="Q44" s="426">
        <f>+IF(G44=0,"",'Ark1'!AS320)</f>
        <v>25.976372808568222</v>
      </c>
      <c r="R44" s="411"/>
      <c r="S44" s="82">
        <f>+'Ark1'!T320</f>
        <v>7.780453913849005</v>
      </c>
      <c r="T44" s="80"/>
      <c r="U44" s="100">
        <f>+'Ark1'!U320</f>
        <v>287.16956924502085</v>
      </c>
      <c r="V44" s="100"/>
      <c r="W44" s="100">
        <f>+'Ark1'!W320</f>
        <v>69.661880500231561</v>
      </c>
      <c r="X44" s="100">
        <f>+'Ark1'!X320</f>
        <v>10.629921259842519</v>
      </c>
      <c r="Y44" s="100">
        <f>+'Ark1'!AG320</f>
        <v>2151.4859926918398</v>
      </c>
      <c r="Z44" s="100"/>
      <c r="AA44" s="100">
        <f>+'Ark1'!AH320</f>
        <v>95.044001852709599</v>
      </c>
      <c r="AB44" s="100">
        <f>+'Ark1'!AI320</f>
        <v>10.236220472440944</v>
      </c>
      <c r="AC44" s="100">
        <f>+'Ark1'!Y320</f>
        <v>52.497345841285878</v>
      </c>
      <c r="AD44" s="82">
        <f>+'Ark1'!Z320</f>
        <v>1.4205533995431496</v>
      </c>
      <c r="AE44" s="82">
        <f>+'Ark1'!AA320</f>
        <v>2.3828683711993941</v>
      </c>
      <c r="AF44" s="100">
        <f t="shared" si="13"/>
        <v>133.47498901711538</v>
      </c>
      <c r="AG44" s="99">
        <f t="shared" si="14"/>
        <v>83.563862363370816</v>
      </c>
      <c r="AH44" s="99">
        <f t="shared" si="15"/>
        <v>4.4885654885654889</v>
      </c>
      <c r="AI44" s="43"/>
      <c r="AJ44" s="4"/>
      <c r="AK44" s="16"/>
      <c r="AL44" s="4"/>
      <c r="AM44" s="5"/>
      <c r="AN44" s="19"/>
      <c r="AO44"/>
      <c r="AP44"/>
    </row>
    <row r="45" spans="1:42" ht="15.6">
      <c r="A45" s="43"/>
      <c r="B45" s="80">
        <f>+'Ark1'!C321</f>
        <v>2023</v>
      </c>
      <c r="C45" s="81">
        <f>+'Ark1'!H321</f>
        <v>2</v>
      </c>
      <c r="D45" s="80">
        <f>+'Ark1'!J321</f>
        <v>138</v>
      </c>
      <c r="E45" s="81" t="str">
        <f>VLOOKUP(D45,RNR!$A$1:$B$30,2)</f>
        <v>Ytre Nordmøre</v>
      </c>
      <c r="F45" s="468">
        <f>+'Ark1'!Q321</f>
        <v>58</v>
      </c>
      <c r="G45" s="468">
        <f>+'Ark1'!R321</f>
        <v>259</v>
      </c>
      <c r="H45" s="80"/>
      <c r="I45" s="80"/>
      <c r="J45" s="241">
        <f>+'Ark1'!AE321</f>
        <v>0.4538763493621199</v>
      </c>
      <c r="K45" s="80"/>
      <c r="L45" s="241">
        <f>+'Ark1'!AF321</f>
        <v>0.43194290468157054</v>
      </c>
      <c r="M45" s="82">
        <f>+'Ark1'!S321</f>
        <v>3.2674418604651168</v>
      </c>
      <c r="N45" s="80"/>
      <c r="O45" s="121"/>
      <c r="P45" s="423">
        <f>+IF(G45=0,"",'Ark1'!AR321)</f>
        <v>223.40725806451607</v>
      </c>
      <c r="Q45" s="426">
        <f>+IF(G45=0,"",'Ark1'!AS321)</f>
        <v>25.549130894845906</v>
      </c>
      <c r="R45" s="411"/>
      <c r="S45" s="82">
        <f>+'Ark1'!T321</f>
        <v>7.9034749034749021</v>
      </c>
      <c r="T45" s="80"/>
      <c r="U45" s="100">
        <f>+'Ark1'!U321</f>
        <v>285.46563706563694</v>
      </c>
      <c r="V45" s="100"/>
      <c r="W45" s="100">
        <f>+'Ark1'!W321</f>
        <v>69.884169884169879</v>
      </c>
      <c r="X45" s="100">
        <f>+'Ark1'!X321</f>
        <v>10.038610038610038</v>
      </c>
      <c r="Y45" s="100">
        <f>+'Ark1'!AG321</f>
        <v>2241.4072580645161</v>
      </c>
      <c r="Z45" s="100"/>
      <c r="AA45" s="100">
        <f>+'Ark1'!AH321</f>
        <v>95.366795366795358</v>
      </c>
      <c r="AB45" s="100">
        <f>+'Ark1'!AI321</f>
        <v>9.2664092664092639</v>
      </c>
      <c r="AC45" s="100">
        <f>+'Ark1'!Y321</f>
        <v>51.791520905662253</v>
      </c>
      <c r="AD45" s="82">
        <f>+'Ark1'!Z321</f>
        <v>1.3836752795413556</v>
      </c>
      <c r="AE45" s="82">
        <f>+'Ark1'!AA321</f>
        <v>2.3876992306749019</v>
      </c>
      <c r="AF45" s="100">
        <f t="shared" si="13"/>
        <v>127.36000387191579</v>
      </c>
      <c r="AG45" s="99">
        <f t="shared" si="14"/>
        <v>87.366707429340835</v>
      </c>
      <c r="AH45" s="99">
        <f t="shared" si="15"/>
        <v>4.4655172413793105</v>
      </c>
      <c r="AI45" s="43"/>
      <c r="AJ45" s="4"/>
      <c r="AK45" s="16"/>
      <c r="AL45" s="4"/>
      <c r="AM45" s="5"/>
      <c r="AN45" s="19"/>
      <c r="AO45"/>
      <c r="AP45"/>
    </row>
    <row r="46" spans="1:42" ht="15.6">
      <c r="A46" s="43">
        <f>1+A40</f>
        <v>4</v>
      </c>
      <c r="B46" s="80">
        <f>+'Ark1'!C322</f>
        <v>2023</v>
      </c>
      <c r="C46" s="81">
        <f>+'Ark1'!H322</f>
        <v>2</v>
      </c>
      <c r="D46" s="80">
        <f>+'Ark1'!J322</f>
        <v>141</v>
      </c>
      <c r="E46" s="81" t="str">
        <f>VLOOKUP(D46,RNR!$A$1:$B$30,2)</f>
        <v>Ølen</v>
      </c>
      <c r="F46" s="468">
        <f>+'Ark1'!Q322</f>
        <v>412</v>
      </c>
      <c r="G46" s="468">
        <f>+'Ark1'!R322</f>
        <v>1926</v>
      </c>
      <c r="H46" s="80"/>
      <c r="I46" s="80"/>
      <c r="J46" s="241">
        <f>+'Ark1'!AE322</f>
        <v>3.3751577176503562</v>
      </c>
      <c r="K46" s="80"/>
      <c r="L46" s="241">
        <f>+'Ark1'!AF322</f>
        <v>3.2298738152329842</v>
      </c>
      <c r="M46" s="82">
        <f>+'Ark1'!S322</f>
        <v>3.92392444910808</v>
      </c>
      <c r="N46" s="80"/>
      <c r="O46" s="121"/>
      <c r="P46" s="423">
        <f>+IF(G46=0,"",'Ark1'!AR322)</f>
        <v>220.15913865546219</v>
      </c>
      <c r="Q46" s="426">
        <f>+IF(G46=0,"",'Ark1'!AS322)</f>
        <v>27.110220711775632</v>
      </c>
      <c r="R46" s="411"/>
      <c r="S46" s="82">
        <f>+'Ark1'!T322</f>
        <v>7.8193146417445503</v>
      </c>
      <c r="T46" s="80"/>
      <c r="U46" s="100">
        <f>+'Ark1'!U322</f>
        <v>287.04932502596125</v>
      </c>
      <c r="V46" s="100"/>
      <c r="W46" s="100">
        <f>+'Ark1'!W322</f>
        <v>71.235721703011436</v>
      </c>
      <c r="X46" s="100">
        <f>+'Ark1'!X322</f>
        <v>15.732087227414324</v>
      </c>
      <c r="Y46" s="100">
        <f>+'Ark1'!AG322</f>
        <v>2342.3807773109238</v>
      </c>
      <c r="Z46" s="100"/>
      <c r="AA46" s="100">
        <f>+'Ark1'!AH322</f>
        <v>98.857736240913823</v>
      </c>
      <c r="AB46" s="100">
        <f>+'Ark1'!AI322</f>
        <v>35.773624091381102</v>
      </c>
      <c r="AC46" s="100">
        <f>+'Ark1'!Y322</f>
        <v>68.053577383291142</v>
      </c>
      <c r="AD46" s="82">
        <f>+'Ark1'!Z322</f>
        <v>1.7517274345397651</v>
      </c>
      <c r="AE46" s="82">
        <f>+'Ark1'!AA322</f>
        <v>2.6216133269015276</v>
      </c>
      <c r="AF46" s="100">
        <f t="shared" ref="AF46:AF64" si="17">1000*U46/Y46</f>
        <v>122.54597023951705</v>
      </c>
      <c r="AG46" s="99">
        <f t="shared" si="14"/>
        <v>73.153631969445399</v>
      </c>
      <c r="AH46" s="99">
        <f t="shared" ref="AH46:AH64" si="18">+G46/F46</f>
        <v>4.674757281553398</v>
      </c>
      <c r="AI46" s="43"/>
      <c r="AJ46" s="4"/>
      <c r="AK46" s="19"/>
      <c r="AL46" s="4"/>
      <c r="AM46" s="5"/>
      <c r="AN46" s="19"/>
      <c r="AO46"/>
      <c r="AP46"/>
    </row>
    <row r="47" spans="1:42" ht="15.6">
      <c r="A47" s="43">
        <f t="shared" si="16"/>
        <v>5</v>
      </c>
      <c r="B47" s="80">
        <f>+'Ark1'!C323</f>
        <v>2023</v>
      </c>
      <c r="C47" s="81">
        <f>+'Ark1'!H323</f>
        <v>2</v>
      </c>
      <c r="D47" s="80">
        <f>+'Ark1'!J323</f>
        <v>143</v>
      </c>
      <c r="E47" s="81" t="str">
        <f>VLOOKUP(D47,RNR!$A$1:$B$30,2)</f>
        <v>Nordfjord</v>
      </c>
      <c r="F47" s="468">
        <f>+'Ark1'!Q323</f>
        <v>222</v>
      </c>
      <c r="G47" s="468">
        <f>+'Ark1'!R323</f>
        <v>914</v>
      </c>
      <c r="H47" s="80"/>
      <c r="I47" s="80"/>
      <c r="J47" s="241">
        <f>+'Ark1'!AE323</f>
        <v>1.6017103602972103</v>
      </c>
      <c r="K47" s="80"/>
      <c r="L47" s="241">
        <f>+'Ark1'!AF323</f>
        <v>1.5071591620049414</v>
      </c>
      <c r="M47" s="82">
        <f>+'Ark1'!S323</f>
        <v>3.1009879253567498</v>
      </c>
      <c r="N47" s="80"/>
      <c r="O47" s="121"/>
      <c r="P47" s="423">
        <f>+IF(G47=0,"",'Ark1'!AR323)</f>
        <v>225.00219538968167</v>
      </c>
      <c r="Q47" s="426">
        <f>+IF(G47=0,"",'Ark1'!AS323)</f>
        <v>24.725965957010391</v>
      </c>
      <c r="R47" s="411"/>
      <c r="S47" s="82">
        <f>+'Ark1'!T323</f>
        <v>7.0328227571115987</v>
      </c>
      <c r="T47" s="80"/>
      <c r="U47" s="100">
        <f>+'Ark1'!U323</f>
        <v>282.25404814004366</v>
      </c>
      <c r="V47" s="100"/>
      <c r="W47" s="100">
        <f>+'Ark1'!W323</f>
        <v>60.065645514223206</v>
      </c>
      <c r="X47" s="100">
        <f>+'Ark1'!X323</f>
        <v>9.7374179431072232</v>
      </c>
      <c r="Y47" s="100">
        <f>+'Ark1'!AG323</f>
        <v>2173.6278814489574</v>
      </c>
      <c r="Z47" s="100"/>
      <c r="AA47" s="100">
        <f>+'Ark1'!AH323</f>
        <v>99.671772428884012</v>
      </c>
      <c r="AB47" s="100">
        <f>+'Ark1'!AI323</f>
        <v>15.75492341356674</v>
      </c>
      <c r="AC47" s="100">
        <f>+'Ark1'!Y323</f>
        <v>52.069925527545159</v>
      </c>
      <c r="AD47" s="82">
        <f>+'Ark1'!Z323</f>
        <v>1.3757276700064571</v>
      </c>
      <c r="AE47" s="82">
        <f>+'Ark1'!AA323</f>
        <v>2.1444078506324535</v>
      </c>
      <c r="AF47" s="100">
        <f t="shared" si="17"/>
        <v>129.85389566860493</v>
      </c>
      <c r="AG47" s="99">
        <f t="shared" si="14"/>
        <v>91.020685966576949</v>
      </c>
      <c r="AH47" s="99">
        <f t="shared" si="18"/>
        <v>4.1171171171171173</v>
      </c>
      <c r="AI47" s="43"/>
      <c r="AJ47" s="13"/>
      <c r="AK47" s="13"/>
      <c r="AL47" s="4"/>
      <c r="AM47" s="5"/>
      <c r="AN47" s="19"/>
      <c r="AO47"/>
      <c r="AP47"/>
    </row>
    <row r="48" spans="1:42" ht="15.6">
      <c r="A48" s="43">
        <f t="shared" si="16"/>
        <v>6</v>
      </c>
      <c r="B48" s="80">
        <f>+'Ark1'!C324</f>
        <v>2023</v>
      </c>
      <c r="C48" s="81">
        <f>+'Ark1'!H324</f>
        <v>1</v>
      </c>
      <c r="D48" s="80">
        <f>+'Ark1'!J324</f>
        <v>147</v>
      </c>
      <c r="E48" s="81" t="str">
        <f>VLOOKUP(D48,RNR!$A$1:$B$30,2)</f>
        <v>Midt-Norge_K</v>
      </c>
      <c r="F48" s="468">
        <f>+'Ark1'!Q324</f>
        <v>0</v>
      </c>
      <c r="G48" s="468">
        <f>+'Ark1'!R324</f>
        <v>0</v>
      </c>
      <c r="H48" s="80"/>
      <c r="I48" s="80"/>
      <c r="J48" s="241">
        <f>+'Ark1'!AE324</f>
        <v>0</v>
      </c>
      <c r="K48" s="80"/>
      <c r="L48" s="241">
        <f>+'Ark1'!AF324</f>
        <v>0</v>
      </c>
      <c r="M48" s="82">
        <f>+'Ark1'!S324</f>
        <v>0</v>
      </c>
      <c r="N48" s="80"/>
      <c r="O48" s="121"/>
      <c r="P48" s="423" t="str">
        <f>+IF(G48=0,"",'Ark1'!AR324)</f>
        <v/>
      </c>
      <c r="Q48" s="426" t="str">
        <f>+IF(G48=0,"",'Ark1'!AS324)</f>
        <v/>
      </c>
      <c r="R48" s="411"/>
      <c r="S48" s="82">
        <f>+'Ark1'!T324</f>
        <v>0</v>
      </c>
      <c r="T48" s="80"/>
      <c r="U48" s="100">
        <f>+'Ark1'!U324</f>
        <v>0</v>
      </c>
      <c r="V48" s="100"/>
      <c r="W48" s="100">
        <f>+'Ark1'!W324</f>
        <v>0</v>
      </c>
      <c r="X48" s="100">
        <f>+'Ark1'!X324</f>
        <v>0</v>
      </c>
      <c r="Y48" s="100">
        <f>+'Ark1'!AG324</f>
        <v>0</v>
      </c>
      <c r="Z48" s="100"/>
      <c r="AA48" s="100">
        <f>+'Ark1'!AH324</f>
        <v>0</v>
      </c>
      <c r="AB48" s="100">
        <f>+'Ark1'!AI324</f>
        <v>0</v>
      </c>
      <c r="AC48" s="100">
        <f>+'Ark1'!Y324</f>
        <v>0</v>
      </c>
      <c r="AD48" s="82">
        <f>+'Ark1'!Z324</f>
        <v>0</v>
      </c>
      <c r="AE48" s="82">
        <f>+'Ark1'!AA324</f>
        <v>0</v>
      </c>
      <c r="AF48" s="100" t="e">
        <f t="shared" si="17"/>
        <v>#DIV/0!</v>
      </c>
      <c r="AG48" s="99" t="e">
        <f t="shared" si="14"/>
        <v>#DIV/0!</v>
      </c>
      <c r="AH48" s="99" t="e">
        <f t="shared" si="18"/>
        <v>#DIV/0!</v>
      </c>
      <c r="AI48" s="43"/>
      <c r="AJ48" s="13"/>
      <c r="AK48" s="13"/>
      <c r="AL48" s="4"/>
      <c r="AM48" s="5"/>
      <c r="AN48" s="19"/>
      <c r="AO48"/>
      <c r="AP48"/>
    </row>
    <row r="49" spans="1:42" ht="15.6">
      <c r="A49" s="43">
        <f t="shared" si="16"/>
        <v>7</v>
      </c>
      <c r="B49" s="80">
        <f>+'Ark1'!C325</f>
        <v>2023</v>
      </c>
      <c r="C49" s="81">
        <f>+'Ark1'!H325</f>
        <v>2</v>
      </c>
      <c r="D49" s="80">
        <f>+'Ark1'!J325</f>
        <v>147</v>
      </c>
      <c r="E49" s="81" t="str">
        <f>VLOOKUP(D49,RNR!$A$1:$B$30,2)</f>
        <v>Midt-Norge_K</v>
      </c>
      <c r="F49" s="468">
        <f>+'Ark1'!Q325</f>
        <v>226</v>
      </c>
      <c r="G49" s="468">
        <f>+'Ark1'!R325</f>
        <v>1323</v>
      </c>
      <c r="H49" s="80"/>
      <c r="I49" s="80"/>
      <c r="J49" s="241">
        <f>+'Ark1'!AE325</f>
        <v>2.3184494602551529</v>
      </c>
      <c r="K49" s="80"/>
      <c r="L49" s="241">
        <f>+'Ark1'!AF325</f>
        <v>2.3594091601586764</v>
      </c>
      <c r="M49" s="82">
        <f>+'Ark1'!S325</f>
        <v>4.3371298405466971</v>
      </c>
      <c r="N49" s="80"/>
      <c r="O49" s="121"/>
      <c r="P49" s="423">
        <f>+IF(G49=0,"",'Ark1'!AR325)</f>
        <v>222.30697674418607</v>
      </c>
      <c r="Q49" s="426">
        <f>+IF(G49=0,"",'Ark1'!AS325)</f>
        <v>27.873045673399361</v>
      </c>
      <c r="R49" s="411"/>
      <c r="S49" s="82">
        <f>+'Ark1'!T325</f>
        <v>7.6984126984126977</v>
      </c>
      <c r="T49" s="80"/>
      <c r="U49" s="100">
        <f>+'Ark1'!U325</f>
        <v>305.26054421768714</v>
      </c>
      <c r="V49" s="100"/>
      <c r="W49" s="100">
        <f>+'Ark1'!W325</f>
        <v>67.876039304610742</v>
      </c>
      <c r="X49" s="100">
        <f>+'Ark1'!X325</f>
        <v>24.338624338624346</v>
      </c>
      <c r="Y49" s="100">
        <f>+'Ark1'!AG325</f>
        <v>2349.613023255813</v>
      </c>
      <c r="Z49" s="100"/>
      <c r="AA49" s="100">
        <f>+'Ark1'!AH325</f>
        <v>81.254724111866949</v>
      </c>
      <c r="AB49" s="100">
        <f>+'Ark1'!AI325</f>
        <v>32.955404383975811</v>
      </c>
      <c r="AC49" s="100">
        <f>+'Ark1'!Y325</f>
        <v>64.481009763432724</v>
      </c>
      <c r="AD49" s="82">
        <f>+'Ark1'!Z325</f>
        <v>2.0291619565380814</v>
      </c>
      <c r="AE49" s="82">
        <f>+'Ark1'!AA325</f>
        <v>2.5911452606237289</v>
      </c>
      <c r="AF49" s="100">
        <f t="shared" si="17"/>
        <v>129.91949789020728</v>
      </c>
      <c r="AG49" s="99">
        <f t="shared" si="14"/>
        <v>70.383077159435217</v>
      </c>
      <c r="AH49" s="99">
        <f t="shared" si="18"/>
        <v>5.8539823008849554</v>
      </c>
      <c r="AI49" s="43"/>
      <c r="AJ49" s="13"/>
      <c r="AK49" s="13"/>
      <c r="AL49" s="4"/>
      <c r="AN49" s="19"/>
      <c r="AO49"/>
      <c r="AP49"/>
    </row>
    <row r="50" spans="1:42" ht="15.6">
      <c r="A50" s="43">
        <f t="shared" si="16"/>
        <v>8</v>
      </c>
      <c r="B50" s="80">
        <f>+'Ark1'!C326</f>
        <v>2023</v>
      </c>
      <c r="C50" s="81">
        <f>+'Ark1'!H326</f>
        <v>1</v>
      </c>
      <c r="D50" s="80">
        <f>+'Ark1'!J326</f>
        <v>155</v>
      </c>
      <c r="E50" s="81" t="str">
        <f>VLOOKUP(D50,RNR!$A$1:$B$30,2)</f>
        <v>Målselv</v>
      </c>
      <c r="F50" s="468">
        <f>+'Ark1'!Q326</f>
        <v>273</v>
      </c>
      <c r="G50" s="468">
        <f>+'Ark1'!R326</f>
        <v>1539</v>
      </c>
      <c r="H50" s="80"/>
      <c r="I50" s="80"/>
      <c r="J50" s="241">
        <f>+'Ark1'!AE326</f>
        <v>2.6969718211131362</v>
      </c>
      <c r="K50" s="80"/>
      <c r="L50" s="241">
        <f>+'Ark1'!AF326</f>
        <v>2.6331577285900782</v>
      </c>
      <c r="M50" s="82">
        <f>+'Ark1'!S326</f>
        <v>3.6009114583333344</v>
      </c>
      <c r="N50" s="80"/>
      <c r="O50" s="121"/>
      <c r="P50" s="423">
        <f>+IF(G50=0,"",'Ark1'!AR326)</f>
        <v>223.46864231564436</v>
      </c>
      <c r="Q50" s="426">
        <f>+IF(G50=0,"",'Ark1'!AS326)</f>
        <v>26.256554778478975</v>
      </c>
      <c r="R50" s="411"/>
      <c r="S50" s="82">
        <f>+'Ark1'!T326</f>
        <v>8.0708252111760874</v>
      </c>
      <c r="T50" s="80"/>
      <c r="U50" s="100">
        <f>+'Ark1'!U326</f>
        <v>292.86367771280055</v>
      </c>
      <c r="V50" s="100"/>
      <c r="W50" s="100">
        <f>+'Ark1'!W326</f>
        <v>73.099415204678365</v>
      </c>
      <c r="X50" s="100">
        <f>+'Ark1'!X326</f>
        <v>12.15074723846654</v>
      </c>
      <c r="Y50" s="100">
        <f>+'Ark1'!AG326</f>
        <v>2194.993797381117</v>
      </c>
      <c r="Z50" s="100"/>
      <c r="AA50" s="100">
        <f>+'Ark1'!AH326</f>
        <v>94.282001299545158</v>
      </c>
      <c r="AB50" s="100">
        <f>+'Ark1'!AI326</f>
        <v>16.439246263807664</v>
      </c>
      <c r="AC50" s="100">
        <f>+'Ark1'!Y326</f>
        <v>52.042713998230816</v>
      </c>
      <c r="AD50" s="82">
        <f>+'Ark1'!Z326</f>
        <v>1.4765789082310028</v>
      </c>
      <c r="AE50" s="82">
        <f>+'Ark1'!AA326</f>
        <v>2.364629995904648</v>
      </c>
      <c r="AF50" s="100">
        <f t="shared" si="17"/>
        <v>133.42346482355487</v>
      </c>
      <c r="AG50" s="99">
        <f t="shared" si="14"/>
        <v>81.330430115144011</v>
      </c>
      <c r="AH50" s="99">
        <f t="shared" si="18"/>
        <v>5.6373626373626378</v>
      </c>
      <c r="AI50" s="43"/>
      <c r="AJ50" s="13"/>
      <c r="AK50" s="13"/>
      <c r="AL50" s="4"/>
      <c r="AN50"/>
      <c r="AO50"/>
      <c r="AP50"/>
    </row>
    <row r="51" spans="1:42" ht="15.6">
      <c r="A51" s="43">
        <f t="shared" si="16"/>
        <v>9</v>
      </c>
      <c r="B51" s="80">
        <f>+'Ark1'!C327</f>
        <v>2023</v>
      </c>
      <c r="C51" s="81">
        <f>+'Ark1'!H327</f>
        <v>2</v>
      </c>
      <c r="D51" s="80">
        <f>+'Ark1'!J327</f>
        <v>160</v>
      </c>
      <c r="E51" s="81" t="str">
        <f>VLOOKUP(D51,RNR!$A$1:$B$30,2)</f>
        <v>Oslo</v>
      </c>
      <c r="F51" s="468">
        <f>+'Ark1'!Q327</f>
        <v>375</v>
      </c>
      <c r="G51" s="468">
        <f>+'Ark1'!R327</f>
        <v>2156</v>
      </c>
      <c r="H51" s="80"/>
      <c r="I51" s="80"/>
      <c r="J51" s="241">
        <f>+'Ark1'!AE327</f>
        <v>3.7782139352306174</v>
      </c>
      <c r="K51" s="80"/>
      <c r="L51" s="241">
        <f>+'Ark1'!AF327</f>
        <v>3.9880400686160873</v>
      </c>
      <c r="M51" s="82">
        <f>+'Ark1'!S327</f>
        <v>4.8351903435468913</v>
      </c>
      <c r="N51" s="80"/>
      <c r="O51" s="121"/>
      <c r="P51" s="423">
        <f>+IF(G51=0,"",'Ark1'!AR327)</f>
        <v>221.03345724907072</v>
      </c>
      <c r="Q51" s="426">
        <f>+IF(G51=0,"",'Ark1'!AS327)</f>
        <v>29.174543617172493</v>
      </c>
      <c r="R51" s="411"/>
      <c r="S51" s="82">
        <f>+'Ark1'!T327</f>
        <v>8.1553803339517597</v>
      </c>
      <c r="T51" s="80"/>
      <c r="U51" s="100">
        <f>+'Ark1'!U327</f>
        <v>316.61975881261645</v>
      </c>
      <c r="V51" s="100"/>
      <c r="W51" s="100">
        <f>+'Ark1'!W327</f>
        <v>72.448979591836732</v>
      </c>
      <c r="X51" s="100">
        <f>+'Ark1'!X327</f>
        <v>30.519480519480524</v>
      </c>
      <c r="Y51" s="100">
        <f>+'Ark1'!AG327</f>
        <v>2561.1784386617096</v>
      </c>
      <c r="Z51" s="100"/>
      <c r="AA51" s="100">
        <f>+'Ark1'!AH327</f>
        <v>99.814471243042647</v>
      </c>
      <c r="AB51" s="100">
        <f>+'Ark1'!AI327</f>
        <v>63.358070500927639</v>
      </c>
      <c r="AC51" s="100">
        <f>+'Ark1'!Y327</f>
        <v>74.029480784167902</v>
      </c>
      <c r="AD51" s="82">
        <f>+'Ark1'!Z327</f>
        <v>2.1010791511877622</v>
      </c>
      <c r="AE51" s="82">
        <f>+'Ark1'!AA327</f>
        <v>2.5190321554236874</v>
      </c>
      <c r="AF51" s="100">
        <f t="shared" si="17"/>
        <v>123.62268635138891</v>
      </c>
      <c r="AG51" s="99">
        <f t="shared" si="14"/>
        <v>65.482377386689933</v>
      </c>
      <c r="AH51" s="99">
        <f t="shared" si="18"/>
        <v>5.7493333333333334</v>
      </c>
      <c r="AI51" s="43"/>
      <c r="AJ51" s="2"/>
      <c r="AK51" s="5"/>
      <c r="AL51" s="4"/>
      <c r="AN51"/>
      <c r="AO51"/>
      <c r="AP51"/>
    </row>
    <row r="52" spans="1:42" ht="15.6">
      <c r="A52" s="43">
        <f t="shared" si="16"/>
        <v>10</v>
      </c>
      <c r="B52" s="80">
        <f>+'Ark1'!C328</f>
        <v>2023</v>
      </c>
      <c r="C52" s="81">
        <f>+'Ark1'!H328</f>
        <v>1</v>
      </c>
      <c r="D52" s="80">
        <f>+'Ark1'!J328</f>
        <v>171</v>
      </c>
      <c r="E52" s="81" t="str">
        <f>VLOOKUP(D52,RNR!$A$1:$B$30,2)</f>
        <v>Prima Jæren</v>
      </c>
      <c r="F52" s="468">
        <f>+'Ark1'!Q328</f>
        <v>165</v>
      </c>
      <c r="G52" s="468">
        <f>+'Ark1'!R328</f>
        <v>1319</v>
      </c>
      <c r="H52" s="80"/>
      <c r="I52" s="80"/>
      <c r="J52" s="241">
        <f>+'Ark1'!AE328</f>
        <v>2.3114397869059298</v>
      </c>
      <c r="K52" s="80"/>
      <c r="L52" s="241">
        <f>+'Ark1'!AF328</f>
        <v>2.2719264612712156</v>
      </c>
      <c r="M52" s="82">
        <f>+'Ark1'!S328</f>
        <v>3.5643564356435657</v>
      </c>
      <c r="N52" s="80"/>
      <c r="O52" s="121"/>
      <c r="P52" s="423">
        <f>+IF(G52=0,"",'Ark1'!AR328)</f>
        <v>224.59310986964613</v>
      </c>
      <c r="Q52" s="426">
        <f>+IF(G52=0,"",'Ark1'!AS328)</f>
        <v>26.328446944947618</v>
      </c>
      <c r="R52" s="411"/>
      <c r="S52" s="82">
        <f>+'Ark1'!T328</f>
        <v>7.7323730098559507</v>
      </c>
      <c r="T52" s="80"/>
      <c r="U52" s="100">
        <f>+'Ark1'!U328</f>
        <v>294.83343442001512</v>
      </c>
      <c r="V52" s="100"/>
      <c r="W52" s="100">
        <f>+'Ark1'!W328</f>
        <v>69.370735405610318</v>
      </c>
      <c r="X52" s="100">
        <f>+'Ark1'!X328</f>
        <v>17.058377558756636</v>
      </c>
      <c r="Y52" s="100">
        <f>+'Ark1'!AG328</f>
        <v>2256.6620111731841</v>
      </c>
      <c r="Z52" s="100"/>
      <c r="AA52" s="100">
        <f>+'Ark1'!AH328</f>
        <v>81.425322213798353</v>
      </c>
      <c r="AB52" s="100">
        <f>+'Ark1'!AI328</f>
        <v>20.470053070507966</v>
      </c>
      <c r="AC52" s="100">
        <f>+'Ark1'!Y328</f>
        <v>57.933776181952048</v>
      </c>
      <c r="AD52" s="82">
        <f>+'Ark1'!Z328</f>
        <v>1.8393772350657476</v>
      </c>
      <c r="AE52" s="82">
        <f>+'Ark1'!AA328</f>
        <v>2.6613978314686122</v>
      </c>
      <c r="AF52" s="100">
        <f t="shared" si="17"/>
        <v>130.65024047032119</v>
      </c>
      <c r="AG52" s="99">
        <f t="shared" si="14"/>
        <v>82.717157990059761</v>
      </c>
      <c r="AH52" s="99">
        <f t="shared" si="18"/>
        <v>7.9939393939393941</v>
      </c>
      <c r="AI52" s="43"/>
      <c r="AJ52" s="4"/>
      <c r="AK52" s="4"/>
      <c r="AL52" s="4"/>
      <c r="AN52"/>
      <c r="AO52"/>
      <c r="AP52"/>
    </row>
    <row r="53" spans="1:42" ht="15.6">
      <c r="A53" s="43">
        <f t="shared" si="16"/>
        <v>11</v>
      </c>
      <c r="B53" s="80">
        <f>+'Ark1'!C329</f>
        <v>2023</v>
      </c>
      <c r="C53" s="81">
        <f>+'Ark1'!H329</f>
        <v>2</v>
      </c>
      <c r="D53" s="80">
        <f>+'Ark1'!J329</f>
        <v>175</v>
      </c>
      <c r="E53" s="81" t="str">
        <f>VLOOKUP(D53,RNR!$A$1:$B$30,2)</f>
        <v>Ole Ringdal</v>
      </c>
      <c r="F53" s="468">
        <f>+'Ark1'!Q329</f>
        <v>69</v>
      </c>
      <c r="G53" s="468">
        <f>+'Ark1'!R329</f>
        <v>299</v>
      </c>
      <c r="H53" s="80"/>
      <c r="I53" s="80"/>
      <c r="J53" s="241">
        <f>+'Ark1'!AE329</f>
        <v>0.52397308285433908</v>
      </c>
      <c r="K53" s="80"/>
      <c r="L53" s="241">
        <f>+'Ark1'!AF329</f>
        <v>0.50071786914378369</v>
      </c>
      <c r="M53" s="82">
        <f>+'Ark1'!S329</f>
        <v>3.3612040133779257</v>
      </c>
      <c r="N53" s="80"/>
      <c r="O53" s="121"/>
      <c r="P53" s="423">
        <f>+IF(G53=0,"",'Ark1'!AR329)</f>
        <v>223.24080267558537</v>
      </c>
      <c r="Q53" s="426">
        <f>+IF(G53=0,"",'Ark1'!AS329)</f>
        <v>25.747377122706112</v>
      </c>
      <c r="R53" s="411"/>
      <c r="S53" s="82">
        <f>+'Ark1'!T329</f>
        <v>7.6321070234113728</v>
      </c>
      <c r="T53" s="80"/>
      <c r="U53" s="100">
        <f>+'Ark1'!U329</f>
        <v>286.64816053511697</v>
      </c>
      <c r="V53" s="100"/>
      <c r="W53" s="100">
        <f>+'Ark1'!W329</f>
        <v>68.227424749163887</v>
      </c>
      <c r="X53" s="100">
        <f>+'Ark1'!X329</f>
        <v>10.03344481605351</v>
      </c>
      <c r="Y53" s="100">
        <f>+'Ark1'!AG329</f>
        <v>2113.0401337792641</v>
      </c>
      <c r="Z53" s="100"/>
      <c r="AA53" s="100">
        <f>+'Ark1'!AH329</f>
        <v>100</v>
      </c>
      <c r="AB53" s="100">
        <f>+'Ark1'!AI329</f>
        <v>9.3645484949832785</v>
      </c>
      <c r="AC53" s="100">
        <f>+'Ark1'!Y329</f>
        <v>49.361797425857553</v>
      </c>
      <c r="AD53" s="82">
        <f>+'Ark1'!Z329</f>
        <v>1.3525523581198122</v>
      </c>
      <c r="AE53" s="82">
        <f>+'Ark1'!AA329</f>
        <v>2.3186980060791655</v>
      </c>
      <c r="AF53" s="100">
        <f t="shared" si="17"/>
        <v>135.6567515934656</v>
      </c>
      <c r="AG53" s="99">
        <f t="shared" si="14"/>
        <v>85.281393034825868</v>
      </c>
      <c r="AH53" s="99">
        <f t="shared" si="18"/>
        <v>4.333333333333333</v>
      </c>
      <c r="AI53" s="43"/>
      <c r="AJ53" s="4"/>
      <c r="AK53" s="13"/>
      <c r="AL53" s="4"/>
      <c r="AM53" s="4"/>
      <c r="AN53" s="4"/>
      <c r="AO53"/>
      <c r="AP53"/>
    </row>
    <row r="54" spans="1:42" ht="15.6">
      <c r="A54" s="43">
        <f t="shared" si="16"/>
        <v>12</v>
      </c>
      <c r="B54" s="80">
        <f>+'Ark1'!C330</f>
        <v>2023</v>
      </c>
      <c r="C54" s="81">
        <f>+'Ark1'!H330</f>
        <v>2</v>
      </c>
      <c r="D54" s="80">
        <f>+'Ark1'!J330</f>
        <v>177</v>
      </c>
      <c r="E54" s="81" t="str">
        <f>VLOOKUP(D54,RNR!$A$1:$B$30,2)</f>
        <v>Slakthuset</v>
      </c>
      <c r="F54" s="468">
        <f>+'Ark1'!Q330</f>
        <v>399</v>
      </c>
      <c r="G54" s="468">
        <f>+'Ark1'!R330</f>
        <v>1979</v>
      </c>
      <c r="H54" s="80"/>
      <c r="I54" s="80"/>
      <c r="J54" s="241">
        <f>+'Ark1'!AE330</f>
        <v>3.4680358895275489</v>
      </c>
      <c r="K54" s="80"/>
      <c r="L54" s="241">
        <f>+'Ark1'!AF330</f>
        <v>3.3726209212683571</v>
      </c>
      <c r="M54" s="82">
        <f>+'Ark1'!S330</f>
        <v>3.8567088607594946</v>
      </c>
      <c r="N54" s="80"/>
      <c r="O54" s="121"/>
      <c r="P54" s="423">
        <f>+IF(G54=0,"",'Ark1'!AR330)</f>
        <v>220.78857447944472</v>
      </c>
      <c r="Q54" s="426">
        <f>+IF(G54=0,"",'Ark1'!AS330)</f>
        <v>27.054246564894768</v>
      </c>
      <c r="R54" s="411"/>
      <c r="S54" s="82">
        <f>+'Ark1'!T330</f>
        <v>7.9363314805457312</v>
      </c>
      <c r="T54" s="80"/>
      <c r="U54" s="100">
        <f>+'Ark1'!U330</f>
        <v>291.70843860535626</v>
      </c>
      <c r="V54" s="100"/>
      <c r="W54" s="100">
        <f>+'Ark1'!W330</f>
        <v>67.508842849924221</v>
      </c>
      <c r="X54" s="100">
        <f>+'Ark1'!X330</f>
        <v>16.57402728650834</v>
      </c>
      <c r="Y54" s="100">
        <f>+'Ark1'!AG330</f>
        <v>2296.0608649225842</v>
      </c>
      <c r="Z54" s="100"/>
      <c r="AA54" s="100">
        <f>+'Ark1'!AH330</f>
        <v>94.643759474482053</v>
      </c>
      <c r="AB54" s="100">
        <f>+'Ark1'!AI330</f>
        <v>32.592218292066697</v>
      </c>
      <c r="AC54" s="100">
        <f>+'Ark1'!Y330</f>
        <v>62.395232732549182</v>
      </c>
      <c r="AD54" s="82">
        <f>+'Ark1'!Z330</f>
        <v>1.7378687723642177</v>
      </c>
      <c r="AE54" s="82">
        <f>+'Ark1'!AA330</f>
        <v>2.8767839131476833</v>
      </c>
      <c r="AF54" s="100">
        <f t="shared" si="17"/>
        <v>127.0473457658936</v>
      </c>
      <c r="AG54" s="99">
        <f t="shared" si="14"/>
        <v>75.63662416247584</v>
      </c>
      <c r="AH54" s="99">
        <f t="shared" si="18"/>
        <v>4.9598997493734336</v>
      </c>
      <c r="AI54" s="43"/>
      <c r="AJ54" s="4"/>
      <c r="AK54" s="13"/>
      <c r="AL54" s="4"/>
      <c r="AM54" s="1"/>
      <c r="AN54" s="5"/>
      <c r="AO54"/>
      <c r="AP54"/>
    </row>
    <row r="55" spans="1:42" ht="15.6">
      <c r="A55" s="43">
        <f t="shared" si="16"/>
        <v>13</v>
      </c>
      <c r="B55" s="80">
        <f>+'Ark1'!C331</f>
        <v>2023</v>
      </c>
      <c r="C55" s="81">
        <f>+'Ark1'!H331</f>
        <v>2</v>
      </c>
      <c r="D55" s="80">
        <f>+'Ark1'!J331</f>
        <v>178</v>
      </c>
      <c r="E55" s="81" t="str">
        <f>VLOOKUP(D55,RNR!$A$1:$B$30,2)</f>
        <v>Røros</v>
      </c>
      <c r="F55" s="468">
        <f>+'Ark1'!Q331</f>
        <v>205</v>
      </c>
      <c r="G55" s="468">
        <f>+'Ark1'!R331</f>
        <v>968</v>
      </c>
      <c r="H55" s="80"/>
      <c r="I55" s="80"/>
      <c r="J55" s="241">
        <f>+'Ark1'!AE331</f>
        <v>1.696340950511706</v>
      </c>
      <c r="K55" s="80"/>
      <c r="L55" s="241">
        <f>+'Ark1'!AF331</f>
        <v>1.6457110197451612</v>
      </c>
      <c r="M55" s="82">
        <f>+'Ark1'!S331</f>
        <v>3.7701863354037282</v>
      </c>
      <c r="N55" s="80"/>
      <c r="O55" s="121"/>
      <c r="P55" s="423">
        <f>+IF(G55=0,"",'Ark1'!AR331)</f>
        <v>221.07032057911073</v>
      </c>
      <c r="Q55" s="426">
        <f>+IF(G55=0,"",'Ark1'!AS331)</f>
        <v>26.85381097343955</v>
      </c>
      <c r="R55" s="411"/>
      <c r="S55" s="82">
        <f>+'Ark1'!T331</f>
        <v>7.4225206611570256</v>
      </c>
      <c r="T55" s="80"/>
      <c r="U55" s="100">
        <f>+'Ark1'!U331</f>
        <v>291.00836776859501</v>
      </c>
      <c r="V55" s="100"/>
      <c r="W55" s="100">
        <f>+'Ark1'!W331</f>
        <v>65.805785123966956</v>
      </c>
      <c r="X55" s="100">
        <f>+'Ark1'!X331</f>
        <v>14.566115702479339</v>
      </c>
      <c r="Y55" s="100">
        <f>+'Ark1'!AG331</f>
        <v>2280.6628748707344</v>
      </c>
      <c r="Z55" s="100"/>
      <c r="AA55" s="100">
        <f>+'Ark1'!AH331</f>
        <v>99.896694214876021</v>
      </c>
      <c r="AB55" s="100">
        <f>+'Ark1'!AI331</f>
        <v>20.971074380165295</v>
      </c>
      <c r="AC55" s="100">
        <f>+'Ark1'!Y331</f>
        <v>58.055422030055155</v>
      </c>
      <c r="AD55" s="82">
        <f>+'Ark1'!Z331</f>
        <v>1.605952498079281</v>
      </c>
      <c r="AE55" s="82">
        <f>+'Ark1'!AA331</f>
        <v>2.4176924166390448</v>
      </c>
      <c r="AF55" s="100">
        <f t="shared" si="17"/>
        <v>127.59815182464837</v>
      </c>
      <c r="AG55" s="99">
        <f t="shared" si="14"/>
        <v>77.186733460862897</v>
      </c>
      <c r="AH55" s="99">
        <f t="shared" si="18"/>
        <v>4.7219512195121949</v>
      </c>
      <c r="AI55" s="43"/>
      <c r="AJ55" s="4"/>
      <c r="AK55" s="13"/>
      <c r="AL55" s="4"/>
      <c r="AM55" s="1"/>
      <c r="AN55" s="5"/>
      <c r="AO55"/>
      <c r="AP55"/>
    </row>
    <row r="56" spans="1:42" ht="15.6">
      <c r="A56" s="43">
        <f t="shared" si="16"/>
        <v>14</v>
      </c>
      <c r="B56" s="80">
        <f>+'Ark1'!C332</f>
        <v>2023</v>
      </c>
      <c r="C56" s="81">
        <f>+'Ark1'!H332</f>
        <v>2</v>
      </c>
      <c r="D56" s="80">
        <f>+'Ark1'!J332</f>
        <v>181</v>
      </c>
      <c r="E56" s="81" t="str">
        <f>VLOOKUP(D56,RNR!$A$1:$B$30,2)</f>
        <v>Horns</v>
      </c>
      <c r="F56" s="468">
        <f>+'Ark1'!Q332</f>
        <v>119</v>
      </c>
      <c r="G56" s="468">
        <f>+'Ark1'!R332</f>
        <v>683</v>
      </c>
      <c r="H56" s="80"/>
      <c r="I56" s="80"/>
      <c r="J56" s="241">
        <f>+'Ark1'!AE332</f>
        <v>1.196901724379644</v>
      </c>
      <c r="K56" s="80"/>
      <c r="L56" s="241">
        <f>+'Ark1'!AF332</f>
        <v>1.1760909178693773</v>
      </c>
      <c r="M56" s="82">
        <f>+'Ark1'!S332</f>
        <v>3.9266862170087991</v>
      </c>
      <c r="N56" s="80"/>
      <c r="O56" s="121"/>
      <c r="P56" s="423">
        <f>+IF(G56=0,"",'Ark1'!AR332)</f>
        <v>221.26539589442817</v>
      </c>
      <c r="Q56" s="426">
        <f>+IF(G56=0,"",'Ark1'!AS332)</f>
        <v>27.170533583311844</v>
      </c>
      <c r="R56" s="411"/>
      <c r="S56" s="82">
        <f>+'Ark1'!T332</f>
        <v>7.7715959004392383</v>
      </c>
      <c r="T56" s="80"/>
      <c r="U56" s="100">
        <f>+'Ark1'!U332</f>
        <v>294.74568081991208</v>
      </c>
      <c r="V56" s="100"/>
      <c r="W56" s="100">
        <f>+'Ark1'!W332</f>
        <v>69.546120058565137</v>
      </c>
      <c r="X56" s="100">
        <f>+'Ark1'!X332</f>
        <v>15.959004392386529</v>
      </c>
      <c r="Y56" s="100">
        <f>+'Ark1'!AG332</f>
        <v>2319.83870967742</v>
      </c>
      <c r="Z56" s="100"/>
      <c r="AA56" s="100">
        <f>+'Ark1'!AH332</f>
        <v>99.853587115666173</v>
      </c>
      <c r="AB56" s="100">
        <f>+'Ark1'!AI332</f>
        <v>30.746705710102489</v>
      </c>
      <c r="AC56" s="100">
        <f>+'Ark1'!Y332</f>
        <v>59.363880677356143</v>
      </c>
      <c r="AD56" s="82">
        <f>+'Ark1'!Z332</f>
        <v>1.6814009036615745</v>
      </c>
      <c r="AE56" s="82">
        <f>+'Ark1'!AA332</f>
        <v>2.2606082962146226</v>
      </c>
      <c r="AF56" s="100">
        <f t="shared" si="17"/>
        <v>127.05438511322076</v>
      </c>
      <c r="AG56" s="99">
        <f t="shared" si="14"/>
        <v>75.062193547117246</v>
      </c>
      <c r="AH56" s="99">
        <f t="shared" si="18"/>
        <v>5.7394957983193278</v>
      </c>
      <c r="AI56" s="43"/>
      <c r="AJ56" s="4"/>
      <c r="AK56" s="13"/>
      <c r="AL56" s="4"/>
      <c r="AM56" s="1"/>
      <c r="AN56" s="5"/>
      <c r="AO56"/>
      <c r="AP56"/>
    </row>
    <row r="57" spans="1:42" ht="15.6">
      <c r="A57" s="43">
        <f t="shared" si="16"/>
        <v>15</v>
      </c>
      <c r="B57" s="80">
        <f>+'Ark1'!C333</f>
        <v>2023</v>
      </c>
      <c r="C57" s="81">
        <f>+'Ark1'!H333</f>
        <v>1</v>
      </c>
      <c r="D57" s="80">
        <f>+'Ark1'!J333</f>
        <v>309</v>
      </c>
      <c r="E57" s="81" t="str">
        <f>VLOOKUP(D57,RNR!$A$1:$B$30,2)</f>
        <v>Malvik</v>
      </c>
      <c r="F57" s="468">
        <f>+'Ark1'!Q333</f>
        <v>1735</v>
      </c>
      <c r="G57" s="468">
        <f>+'Ark1'!R333</f>
        <v>10185</v>
      </c>
      <c r="H57" s="80"/>
      <c r="I57" s="80"/>
      <c r="J57" s="241">
        <f>+'Ark1'!AE333</f>
        <v>17.848380765456326</v>
      </c>
      <c r="K57" s="80"/>
      <c r="L57" s="241">
        <f>+'Ark1'!AF333</f>
        <v>17.58992947477989</v>
      </c>
      <c r="M57" s="82">
        <f>+'Ark1'!S333</f>
        <v>3.6143364928909958</v>
      </c>
      <c r="N57" s="80"/>
      <c r="O57" s="121"/>
      <c r="P57" s="423">
        <f>+IF(G57=0,"",'Ark1'!AR333)</f>
        <v>224.54612626317504</v>
      </c>
      <c r="Q57" s="426">
        <f>+IF(G57=0,"",'Ark1'!AS333)</f>
        <v>26.308804618296879</v>
      </c>
      <c r="R57" s="411"/>
      <c r="S57" s="82">
        <f>+'Ark1'!T333</f>
        <v>8.1323514972999504</v>
      </c>
      <c r="T57" s="80"/>
      <c r="U57" s="100">
        <f>+'Ark1'!U333</f>
        <v>295.6176239568004</v>
      </c>
      <c r="V57" s="100"/>
      <c r="W57" s="100">
        <f>+'Ark1'!W333</f>
        <v>75.149729995090823</v>
      </c>
      <c r="X57" s="100">
        <f>+'Ark1'!X333</f>
        <v>14.56062837506137</v>
      </c>
      <c r="Y57" s="100">
        <f>+'Ark1'!AG333</f>
        <v>2157.102683907422</v>
      </c>
      <c r="Z57" s="100"/>
      <c r="AA57" s="100">
        <f>+'Ark1'!AH333</f>
        <v>90.348551791850753</v>
      </c>
      <c r="AB57" s="100">
        <f>+'Ark1'!AI333</f>
        <v>13.775159548355424</v>
      </c>
      <c r="AC57" s="100">
        <f>+'Ark1'!Y333</f>
        <v>54.326657353589439</v>
      </c>
      <c r="AD57" s="82">
        <f>+'Ark1'!Z333</f>
        <v>1.5407087011572349</v>
      </c>
      <c r="AE57" s="82">
        <f>+'Ark1'!AA333</f>
        <v>2.4554466958888486</v>
      </c>
      <c r="AF57" s="100">
        <f t="shared" si="17"/>
        <v>137.04383484485416</v>
      </c>
      <c r="AG57" s="99">
        <f t="shared" si="14"/>
        <v>81.790288352578102</v>
      </c>
      <c r="AH57" s="99">
        <f t="shared" si="18"/>
        <v>5.8703170028818441</v>
      </c>
      <c r="AI57" s="43"/>
      <c r="AJ57" s="4"/>
      <c r="AK57" s="13"/>
      <c r="AL57" s="4"/>
      <c r="AM57" s="1"/>
      <c r="AN57" s="5"/>
      <c r="AO57"/>
      <c r="AP57"/>
    </row>
    <row r="58" spans="1:42" ht="15.6">
      <c r="A58" s="43">
        <f t="shared" si="16"/>
        <v>16</v>
      </c>
      <c r="B58" s="80">
        <f>+'Ark1'!C334</f>
        <v>2023</v>
      </c>
      <c r="C58" s="81">
        <f>+'Ark1'!H334</f>
        <v>1</v>
      </c>
      <c r="D58" s="80">
        <f>+'Ark1'!J334</f>
        <v>420</v>
      </c>
      <c r="E58" s="81" t="str">
        <f>VLOOKUP(D58,RNR!$A$1:$B$30,2)</f>
        <v>Skodje</v>
      </c>
      <c r="F58" s="468">
        <f>+'Ark1'!Q334</f>
        <v>0</v>
      </c>
      <c r="G58" s="468">
        <f>+'Ark1'!R334</f>
        <v>0</v>
      </c>
      <c r="H58" s="80"/>
      <c r="I58" s="80"/>
      <c r="J58" s="241">
        <f>+'Ark1'!AE334</f>
        <v>0</v>
      </c>
      <c r="K58" s="80"/>
      <c r="L58" s="241">
        <f>+'Ark1'!AF334</f>
        <v>0</v>
      </c>
      <c r="M58" s="82">
        <f>+'Ark1'!S334</f>
        <v>0</v>
      </c>
      <c r="N58" s="80"/>
      <c r="O58" s="121"/>
      <c r="P58" s="423" t="str">
        <f>+IF(G58=0,"",'Ark1'!AR334)</f>
        <v/>
      </c>
      <c r="Q58" s="426" t="str">
        <f>+IF(G58=0,"",'Ark1'!AS334)</f>
        <v/>
      </c>
      <c r="R58" s="411"/>
      <c r="S58" s="82">
        <f>+'Ark1'!T334</f>
        <v>0</v>
      </c>
      <c r="T58" s="80"/>
      <c r="U58" s="100">
        <f>+'Ark1'!U334</f>
        <v>0</v>
      </c>
      <c r="V58" s="100"/>
      <c r="W58" s="100">
        <f>+'Ark1'!W334</f>
        <v>0</v>
      </c>
      <c r="X58" s="100">
        <f>+'Ark1'!X334</f>
        <v>0</v>
      </c>
      <c r="Y58" s="100">
        <f>+'Ark1'!AG334</f>
        <v>0</v>
      </c>
      <c r="Z58" s="100"/>
      <c r="AA58" s="100">
        <f>+'Ark1'!AH334</f>
        <v>0</v>
      </c>
      <c r="AB58" s="100">
        <f>+'Ark1'!AI334</f>
        <v>0</v>
      </c>
      <c r="AC58" s="100">
        <f>+'Ark1'!Y334</f>
        <v>0</v>
      </c>
      <c r="AD58" s="82">
        <f>+'Ark1'!Z334</f>
        <v>0</v>
      </c>
      <c r="AE58" s="82">
        <f>+'Ark1'!AA334</f>
        <v>0</v>
      </c>
      <c r="AF58" s="100" t="e">
        <f t="shared" si="17"/>
        <v>#DIV/0!</v>
      </c>
      <c r="AG58" s="99" t="e">
        <f t="shared" si="14"/>
        <v>#DIV/0!</v>
      </c>
      <c r="AH58" s="99" t="e">
        <f t="shared" si="18"/>
        <v>#DIV/0!</v>
      </c>
      <c r="AI58" s="43"/>
      <c r="AJ58" s="4"/>
      <c r="AK58" s="13"/>
      <c r="AL58" s="4"/>
      <c r="AM58" s="13"/>
      <c r="AN58" s="5"/>
      <c r="AO58"/>
      <c r="AP58"/>
    </row>
    <row r="59" spans="1:42" ht="15.6">
      <c r="A59" s="43">
        <f t="shared" si="16"/>
        <v>17</v>
      </c>
      <c r="B59" s="80">
        <f>+'Ark1'!C335</f>
        <v>2023</v>
      </c>
      <c r="C59" s="81">
        <f>+'Ark1'!H335</f>
        <v>2</v>
      </c>
      <c r="D59" s="80">
        <f>+'Ark1'!J335</f>
        <v>470</v>
      </c>
      <c r="E59" s="81" t="str">
        <f>VLOOKUP(D59,RNR!$A$1:$B$30,2)</f>
        <v>Jens Eide</v>
      </c>
      <c r="F59" s="468">
        <f>+'Ark1'!Q335</f>
        <v>122</v>
      </c>
      <c r="G59" s="468">
        <f>+'Ark1'!R335</f>
        <v>454</v>
      </c>
      <c r="H59" s="80"/>
      <c r="I59" s="80"/>
      <c r="J59" s="241">
        <f>+'Ark1'!AE335</f>
        <v>0.79559792513668881</v>
      </c>
      <c r="K59" s="80"/>
      <c r="L59" s="241">
        <f>+'Ark1'!AF335</f>
        <v>0.73252855999988142</v>
      </c>
      <c r="M59" s="82">
        <f>+'Ark1'!S335</f>
        <v>4.4194260485651204</v>
      </c>
      <c r="N59" s="80"/>
      <c r="O59" s="121"/>
      <c r="P59" s="423">
        <f>+IF(G59=0,"",'Ark1'!AR335)</f>
        <v>211.72185430463577</v>
      </c>
      <c r="Q59" s="426">
        <f>+IF(G59=0,"",'Ark1'!AS335)</f>
        <v>28.766044467788944</v>
      </c>
      <c r="R59" s="411"/>
      <c r="S59" s="82">
        <f>+'Ark1'!T335</f>
        <v>9.3986784140969188</v>
      </c>
      <c r="T59" s="80"/>
      <c r="U59" s="100">
        <f>+'Ark1'!U335</f>
        <v>276.1823788546256</v>
      </c>
      <c r="V59" s="100"/>
      <c r="W59" s="100">
        <f>+'Ark1'!W335</f>
        <v>76.431718061674019</v>
      </c>
      <c r="X59" s="100">
        <f>+'Ark1'!X335</f>
        <v>17.400881057268723</v>
      </c>
      <c r="Y59" s="100">
        <f>+'Ark1'!AG335</f>
        <v>2564.8366445916113</v>
      </c>
      <c r="Z59" s="100"/>
      <c r="AA59" s="100">
        <f>+'Ark1'!AH335</f>
        <v>99.779735682819364</v>
      </c>
      <c r="AB59" s="100">
        <f>+'Ark1'!AI335</f>
        <v>61.233480176211437</v>
      </c>
      <c r="AC59" s="100">
        <f>+'Ark1'!Y335</f>
        <v>75.799542311317808</v>
      </c>
      <c r="AD59" s="82">
        <f>+'Ark1'!Z335</f>
        <v>1.8229917586003703</v>
      </c>
      <c r="AE59" s="82">
        <f>+'Ark1'!AA335</f>
        <v>3.55474467538179</v>
      </c>
      <c r="AF59" s="100">
        <f t="shared" si="17"/>
        <v>107.68029981051718</v>
      </c>
      <c r="AG59" s="99">
        <f t="shared" si="14"/>
        <v>62.49281599457813</v>
      </c>
      <c r="AH59" s="99">
        <f t="shared" si="18"/>
        <v>3.721311475409836</v>
      </c>
      <c r="AI59" s="43"/>
      <c r="AJ59" s="4"/>
      <c r="AK59" s="13"/>
      <c r="AL59" s="4"/>
      <c r="AM59" s="13"/>
      <c r="AN59" s="5"/>
      <c r="AO59"/>
      <c r="AP59"/>
    </row>
    <row r="60" spans="1:42" ht="15.6">
      <c r="A60" s="43">
        <f t="shared" si="16"/>
        <v>18</v>
      </c>
      <c r="B60" s="80">
        <f>+'Ark1'!C336</f>
        <v>2023</v>
      </c>
      <c r="C60" s="81">
        <f>+'Ark1'!H336</f>
        <v>2</v>
      </c>
      <c r="D60" s="80">
        <f>+'Ark1'!J336</f>
        <v>629</v>
      </c>
      <c r="E60" s="81" t="str">
        <f>VLOOKUP(D60,RNR!$A$1:$B$30,2)</f>
        <v>Bø Gårdsslakteri</v>
      </c>
      <c r="F60" s="468">
        <f>+'Ark1'!Q336</f>
        <v>0</v>
      </c>
      <c r="G60" s="468">
        <f>+'Ark1'!R336</f>
        <v>0</v>
      </c>
      <c r="H60" s="80"/>
      <c r="I60" s="80"/>
      <c r="J60" s="241">
        <f>+'Ark1'!AE336</f>
        <v>0</v>
      </c>
      <c r="K60" s="80"/>
      <c r="L60" s="241">
        <f>+'Ark1'!AF336</f>
        <v>0</v>
      </c>
      <c r="M60" s="82">
        <f>+'Ark1'!S336</f>
        <v>0</v>
      </c>
      <c r="N60" s="80"/>
      <c r="O60" s="121"/>
      <c r="P60" s="423" t="str">
        <f>+IF(G60=0,"",'Ark1'!AR336)</f>
        <v/>
      </c>
      <c r="Q60" s="426" t="str">
        <f>+IF(G60=0,"",'Ark1'!AS336)</f>
        <v/>
      </c>
      <c r="R60" s="411"/>
      <c r="S60" s="82">
        <f>+'Ark1'!T336</f>
        <v>0</v>
      </c>
      <c r="T60" s="80"/>
      <c r="U60" s="100">
        <f>+'Ark1'!U336</f>
        <v>0</v>
      </c>
      <c r="V60" s="100"/>
      <c r="W60" s="100">
        <f>+'Ark1'!W336</f>
        <v>0</v>
      </c>
      <c r="X60" s="100">
        <f>+'Ark1'!X336</f>
        <v>0</v>
      </c>
      <c r="Y60" s="100">
        <f>+'Ark1'!AG336</f>
        <v>0</v>
      </c>
      <c r="Z60" s="100"/>
      <c r="AA60" s="100">
        <f>+'Ark1'!AH336</f>
        <v>0</v>
      </c>
      <c r="AB60" s="100">
        <f>+'Ark1'!AI336</f>
        <v>0</v>
      </c>
      <c r="AC60" s="100">
        <f>+'Ark1'!Y336</f>
        <v>0</v>
      </c>
      <c r="AD60" s="82">
        <f>+'Ark1'!Z336</f>
        <v>0</v>
      </c>
      <c r="AE60" s="82">
        <f>+'Ark1'!AA336</f>
        <v>0</v>
      </c>
      <c r="AF60" s="100" t="e">
        <f t="shared" si="17"/>
        <v>#DIV/0!</v>
      </c>
      <c r="AG60" s="99" t="e">
        <f t="shared" si="14"/>
        <v>#DIV/0!</v>
      </c>
      <c r="AH60" s="99" t="e">
        <f t="shared" si="18"/>
        <v>#DIV/0!</v>
      </c>
      <c r="AI60" s="43"/>
      <c r="AJ60" s="4"/>
      <c r="AK60" s="13"/>
      <c r="AL60" s="4"/>
      <c r="AM60" s="13"/>
      <c r="AN60" s="5"/>
      <c r="AO60"/>
      <c r="AP60"/>
    </row>
    <row r="61" spans="1:42" ht="15.6">
      <c r="A61" s="43">
        <f t="shared" si="16"/>
        <v>19</v>
      </c>
      <c r="B61" s="80">
        <f>+'Ark1'!C337</f>
        <v>2023</v>
      </c>
      <c r="C61" s="81">
        <f>+'Ark1'!H337</f>
        <v>1</v>
      </c>
      <c r="D61" s="80">
        <f>+'Ark1'!J337</f>
        <v>643</v>
      </c>
      <c r="E61" s="81" t="str">
        <f>VLOOKUP(D61,RNR!$A$1:$B$30,2)</f>
        <v>Bjerka</v>
      </c>
      <c r="F61" s="468">
        <f>+'Ark1'!Q337</f>
        <v>521</v>
      </c>
      <c r="G61" s="468">
        <f>+'Ark1'!R337</f>
        <v>3028</v>
      </c>
      <c r="H61" s="80"/>
      <c r="I61" s="80"/>
      <c r="J61" s="241">
        <f>+'Ark1'!AE337</f>
        <v>5.3063227253609995</v>
      </c>
      <c r="K61" s="80"/>
      <c r="L61" s="241">
        <f>+'Ark1'!AF337</f>
        <v>5.1313915749187</v>
      </c>
      <c r="M61" s="82">
        <f>+'Ark1'!S337</f>
        <v>3.6326935804103249</v>
      </c>
      <c r="N61" s="80"/>
      <c r="O61" s="121"/>
      <c r="P61" s="423">
        <f>+IF(G61=0,"",'Ark1'!AR337)</f>
        <v>222.47795115332423</v>
      </c>
      <c r="Q61" s="426">
        <f>+IF(G61=0,"",'Ark1'!AS337)</f>
        <v>26.385330259383004</v>
      </c>
      <c r="R61" s="411"/>
      <c r="S61" s="82">
        <f>+'Ark1'!T337</f>
        <v>7.8553500660501987</v>
      </c>
      <c r="T61" s="80"/>
      <c r="U61" s="100">
        <f>+'Ark1'!U337</f>
        <v>290.07249009247039</v>
      </c>
      <c r="V61" s="100"/>
      <c r="W61" s="100">
        <f>+'Ark1'!W337</f>
        <v>68.626155878467671</v>
      </c>
      <c r="X61" s="100">
        <f>+'Ark1'!X337</f>
        <v>12.912813738441216</v>
      </c>
      <c r="Y61" s="100">
        <f>+'Ark1'!AG337</f>
        <v>2221.7367706919945</v>
      </c>
      <c r="Z61" s="100"/>
      <c r="AA61" s="100">
        <f>+'Ark1'!AH337</f>
        <v>97.291941875825628</v>
      </c>
      <c r="AB61" s="100">
        <f>+'Ark1'!AI337</f>
        <v>20.805812417437252</v>
      </c>
      <c r="AC61" s="100">
        <f>+'Ark1'!Y337</f>
        <v>54.187417921862966</v>
      </c>
      <c r="AD61" s="82">
        <f>+'Ark1'!Z337</f>
        <v>1.6477348346514438</v>
      </c>
      <c r="AE61" s="82">
        <f>+'Ark1'!AA337</f>
        <v>2.5468297780583797</v>
      </c>
      <c r="AF61" s="100">
        <f t="shared" si="17"/>
        <v>130.56114203939777</v>
      </c>
      <c r="AG61" s="99">
        <f t="shared" si="14"/>
        <v>79.850525146606429</v>
      </c>
      <c r="AH61" s="99">
        <f t="shared" si="18"/>
        <v>5.8119001919385793</v>
      </c>
      <c r="AI61" s="43"/>
      <c r="AJ61" s="4"/>
      <c r="AK61" s="13"/>
      <c r="AL61" s="4"/>
      <c r="AM61" s="13"/>
      <c r="AN61" s="5"/>
      <c r="AO61"/>
      <c r="AP61"/>
    </row>
    <row r="62" spans="1:42" ht="15.6">
      <c r="A62" s="43">
        <f t="shared" si="16"/>
        <v>20</v>
      </c>
      <c r="B62" s="80">
        <f>+'Ark1'!C338</f>
        <v>2023</v>
      </c>
      <c r="C62" s="81">
        <f>+'Ark1'!H338</f>
        <v>1</v>
      </c>
      <c r="D62" s="80">
        <f>+'Ark1'!J338</f>
        <v>704</v>
      </c>
      <c r="E62" s="81" t="str">
        <f>VLOOKUP(D62,RNR!$A$1:$B$30,2)</f>
        <v>Øre Vilt K</v>
      </c>
      <c r="F62" s="468">
        <f>+'Ark1'!Q338</f>
        <v>0</v>
      </c>
      <c r="G62" s="468">
        <f>+'Ark1'!R338</f>
        <v>0</v>
      </c>
      <c r="H62" s="80"/>
      <c r="I62" s="80"/>
      <c r="J62" s="241">
        <f>+'Ark1'!AE338</f>
        <v>0</v>
      </c>
      <c r="K62" s="80"/>
      <c r="L62" s="241">
        <f>+'Ark1'!AF338</f>
        <v>0</v>
      </c>
      <c r="M62" s="82">
        <f>+'Ark1'!S338</f>
        <v>0</v>
      </c>
      <c r="N62" s="80"/>
      <c r="O62" s="121"/>
      <c r="P62" s="423" t="str">
        <f>+IF(G62=0,"",'Ark1'!AR338)</f>
        <v/>
      </c>
      <c r="Q62" s="426" t="str">
        <f>+IF(G62=0,"",'Ark1'!AS338)</f>
        <v/>
      </c>
      <c r="R62" s="411"/>
      <c r="S62" s="82">
        <f>+'Ark1'!T338</f>
        <v>0</v>
      </c>
      <c r="T62" s="80"/>
      <c r="U62" s="100">
        <f>+'Ark1'!U338</f>
        <v>0</v>
      </c>
      <c r="V62" s="100"/>
      <c r="W62" s="100">
        <f>+'Ark1'!W338</f>
        <v>0</v>
      </c>
      <c r="X62" s="100">
        <f>+'Ark1'!X338</f>
        <v>0</v>
      </c>
      <c r="Y62" s="100">
        <f>+'Ark1'!AG338</f>
        <v>0</v>
      </c>
      <c r="Z62" s="100"/>
      <c r="AA62" s="100">
        <f>+'Ark1'!AH338</f>
        <v>0</v>
      </c>
      <c r="AB62" s="100">
        <f>+'Ark1'!AI338</f>
        <v>0</v>
      </c>
      <c r="AC62" s="100">
        <f>+'Ark1'!Y338</f>
        <v>0</v>
      </c>
      <c r="AD62" s="82">
        <f>+'Ark1'!Z338</f>
        <v>0</v>
      </c>
      <c r="AE62" s="82">
        <f>+'Ark1'!AA338</f>
        <v>0</v>
      </c>
      <c r="AF62" s="100" t="e">
        <f t="shared" si="17"/>
        <v>#DIV/0!</v>
      </c>
      <c r="AG62" s="99" t="e">
        <f t="shared" si="14"/>
        <v>#DIV/0!</v>
      </c>
      <c r="AH62" s="99" t="e">
        <f t="shared" si="18"/>
        <v>#DIV/0!</v>
      </c>
      <c r="AI62" s="43"/>
      <c r="AJ62" s="4"/>
      <c r="AK62" s="13"/>
      <c r="AL62" s="4"/>
      <c r="AM62" s="5"/>
      <c r="AN62" s="5"/>
      <c r="AO62"/>
      <c r="AP62"/>
    </row>
    <row r="63" spans="1:42" ht="15.6">
      <c r="A63" s="43">
        <f t="shared" si="16"/>
        <v>21</v>
      </c>
      <c r="B63" s="80">
        <f>+'Ark1'!C339</f>
        <v>2023</v>
      </c>
      <c r="C63" s="81">
        <f>+'Ark1'!H339</f>
        <v>2</v>
      </c>
      <c r="D63" s="80">
        <f>+'Ark1'!J339</f>
        <v>704</v>
      </c>
      <c r="E63" s="81" t="str">
        <f>VLOOKUP(D63,RNR!$A$1:$B$30,2)</f>
        <v>Øre Vilt K</v>
      </c>
      <c r="F63" s="468">
        <f>+'Ark1'!Q339</f>
        <v>0</v>
      </c>
      <c r="G63" s="468">
        <f>+'Ark1'!R339</f>
        <v>0</v>
      </c>
      <c r="H63" s="80"/>
      <c r="I63" s="80"/>
      <c r="J63" s="241">
        <f>+'Ark1'!AE339</f>
        <v>0</v>
      </c>
      <c r="K63" s="80"/>
      <c r="L63" s="241">
        <f>+'Ark1'!AF339</f>
        <v>0</v>
      </c>
      <c r="M63" s="82">
        <f>+'Ark1'!S339</f>
        <v>0</v>
      </c>
      <c r="N63" s="80"/>
      <c r="O63" s="121"/>
      <c r="P63" s="423" t="str">
        <f>+IF(G63=0,"",'Ark1'!AR339)</f>
        <v/>
      </c>
      <c r="Q63" s="426" t="str">
        <f>+IF(G63=0,"",'Ark1'!AS339)</f>
        <v/>
      </c>
      <c r="R63" s="411"/>
      <c r="S63" s="82">
        <f>+'Ark1'!T339</f>
        <v>0</v>
      </c>
      <c r="T63" s="80"/>
      <c r="U63" s="100">
        <f>+'Ark1'!U339</f>
        <v>0</v>
      </c>
      <c r="V63" s="100"/>
      <c r="W63" s="100">
        <f>+'Ark1'!W339</f>
        <v>0</v>
      </c>
      <c r="X63" s="100">
        <f>+'Ark1'!X339</f>
        <v>0</v>
      </c>
      <c r="Y63" s="100">
        <f>+'Ark1'!AG339</f>
        <v>0</v>
      </c>
      <c r="Z63" s="100"/>
      <c r="AA63" s="100">
        <f>+'Ark1'!AH339</f>
        <v>0</v>
      </c>
      <c r="AB63" s="100">
        <f>+'Ark1'!AI339</f>
        <v>0</v>
      </c>
      <c r="AC63" s="100">
        <f>+'Ark1'!Y339</f>
        <v>0</v>
      </c>
      <c r="AD63" s="82">
        <f>+'Ark1'!Z339</f>
        <v>0</v>
      </c>
      <c r="AE63" s="82">
        <f>+'Ark1'!AA339</f>
        <v>0</v>
      </c>
      <c r="AF63" s="100" t="e">
        <f t="shared" si="17"/>
        <v>#DIV/0!</v>
      </c>
      <c r="AG63" s="99" t="e">
        <f t="shared" si="14"/>
        <v>#DIV/0!</v>
      </c>
      <c r="AH63" s="99" t="e">
        <f t="shared" si="18"/>
        <v>#DIV/0!</v>
      </c>
      <c r="AI63" s="43"/>
      <c r="AJ63" s="1"/>
      <c r="AK63"/>
      <c r="AL63" s="4"/>
      <c r="AM63" s="5"/>
      <c r="AN63" s="5"/>
      <c r="AO63"/>
      <c r="AP63"/>
    </row>
    <row r="64" spans="1:42" ht="15.6">
      <c r="A64" s="43">
        <f t="shared" si="16"/>
        <v>22</v>
      </c>
      <c r="B64" s="80">
        <f>+'Ark1'!C340</f>
        <v>2023</v>
      </c>
      <c r="C64" s="81">
        <f>+'Ark1'!H340</f>
        <v>1</v>
      </c>
      <c r="D64" s="80">
        <f>+'Ark1'!J340</f>
        <v>802</v>
      </c>
      <c r="E64" s="81" t="str">
        <f>VLOOKUP(D64,RNR!$A$1:$B$30,2)</f>
        <v>Karasjok</v>
      </c>
      <c r="F64" s="468">
        <f>+'Ark1'!Q340</f>
        <v>85</v>
      </c>
      <c r="G64" s="468">
        <f>+'Ark1'!R340</f>
        <v>438</v>
      </c>
      <c r="H64" s="80"/>
      <c r="I64" s="80"/>
      <c r="J64" s="241">
        <f>+'Ark1'!AE340</f>
        <v>0.76755923173980101</v>
      </c>
      <c r="K64" s="80"/>
      <c r="L64" s="241">
        <f>+'Ark1'!AF340</f>
        <v>0.72928850331627548</v>
      </c>
      <c r="M64" s="82">
        <f>+'Ark1'!S340</f>
        <v>3.2677345537757447</v>
      </c>
      <c r="N64" s="80"/>
      <c r="O64" s="121"/>
      <c r="P64" s="423">
        <f>+IF(G64=0,"",'Ark1'!AR340)</f>
        <v>223.30660377358495</v>
      </c>
      <c r="Q64" s="426">
        <f>+IF(G64=0,"",'Ark1'!AS340)</f>
        <v>25.567885001619121</v>
      </c>
      <c r="R64" s="411"/>
      <c r="S64" s="82">
        <f>+'Ark1'!T340</f>
        <v>7.4200913242009134</v>
      </c>
      <c r="T64" s="80"/>
      <c r="U64" s="100">
        <f>+'Ark1'!U340</f>
        <v>285.00502283105021</v>
      </c>
      <c r="V64" s="100"/>
      <c r="W64" s="100">
        <f>+'Ark1'!W340</f>
        <v>69.406392694063953</v>
      </c>
      <c r="X64" s="100">
        <f>+'Ark1'!X340</f>
        <v>8.9041095890410951</v>
      </c>
      <c r="Y64" s="100">
        <f>+'Ark1'!AG340</f>
        <v>2054.9622641509436</v>
      </c>
      <c r="Z64" s="100"/>
      <c r="AA64" s="100">
        <f>+'Ark1'!AH340</f>
        <v>96.803652968036516</v>
      </c>
      <c r="AB64" s="100">
        <f>+'Ark1'!AI340</f>
        <v>1.5981735159817347</v>
      </c>
      <c r="AC64" s="100">
        <f>+'Ark1'!Y340</f>
        <v>47.214437680184943</v>
      </c>
      <c r="AD64" s="82">
        <f>+'Ark1'!Z340</f>
        <v>1.224742045428695</v>
      </c>
      <c r="AE64" s="82">
        <f>+'Ark1'!AA340</f>
        <v>1.8706475793396005</v>
      </c>
      <c r="AF64" s="100">
        <f t="shared" si="17"/>
        <v>138.69112236414074</v>
      </c>
      <c r="AG64" s="99">
        <f t="shared" si="14"/>
        <v>87.21792365347963</v>
      </c>
      <c r="AH64" s="99">
        <f t="shared" si="18"/>
        <v>5.1529411764705886</v>
      </c>
      <c r="AI64" s="43"/>
      <c r="AJ64" s="1"/>
      <c r="AK64"/>
      <c r="AL64" s="4"/>
      <c r="AM64" s="13"/>
      <c r="AN64" s="13"/>
      <c r="AO64" s="5"/>
      <c r="AP64" s="5"/>
    </row>
    <row r="65" spans="1:53" ht="15.6">
      <c r="A65" s="43"/>
      <c r="B65" s="43"/>
      <c r="C65" s="43"/>
      <c r="D65" s="43"/>
      <c r="E65" s="43"/>
      <c r="F65" s="463"/>
      <c r="G65" s="463"/>
      <c r="H65" s="43"/>
      <c r="I65" s="43"/>
      <c r="J65" s="43"/>
      <c r="K65" s="43"/>
      <c r="L65" s="43"/>
      <c r="M65" s="43"/>
      <c r="N65" s="43"/>
      <c r="O65" s="121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1"/>
      <c r="AK65"/>
      <c r="AL65" s="4"/>
      <c r="AM65" s="13"/>
      <c r="AN65"/>
      <c r="AO65"/>
      <c r="AP65"/>
    </row>
    <row r="66" spans="1:53" ht="15.6">
      <c r="A66" s="43"/>
      <c r="B66" s="43"/>
      <c r="C66" s="43"/>
      <c r="D66" s="43"/>
      <c r="E66" s="43"/>
      <c r="F66" s="463"/>
      <c r="G66" s="463"/>
      <c r="H66" s="43"/>
      <c r="I66" s="43"/>
      <c r="J66" s="64"/>
      <c r="K66" s="43"/>
      <c r="L66" s="64"/>
      <c r="M66" s="43"/>
      <c r="N66" s="43"/>
      <c r="O66" s="121"/>
      <c r="P66" s="73"/>
      <c r="Q66" s="73"/>
      <c r="R66" s="73"/>
      <c r="S66" s="43"/>
      <c r="T66" s="43"/>
      <c r="U66" s="73"/>
      <c r="V66" s="73"/>
      <c r="W66" s="73"/>
      <c r="X66" s="73"/>
      <c r="Y66" s="43"/>
      <c r="Z66" s="73"/>
      <c r="AA66" s="73"/>
      <c r="AB66" s="73"/>
      <c r="AC66" s="73"/>
      <c r="AD66" s="43"/>
      <c r="AE66" s="43"/>
      <c r="AF66" s="73"/>
      <c r="AG66" s="64"/>
      <c r="AH66" s="64"/>
      <c r="AI66" s="43"/>
      <c r="AJ66" s="1"/>
      <c r="AK66"/>
      <c r="AL66" s="4"/>
      <c r="AM66" s="5"/>
      <c r="AN66" s="5"/>
      <c r="AO66"/>
      <c r="AP66" s="2"/>
    </row>
    <row r="67" spans="1:53">
      <c r="X67" s="16"/>
      <c r="Y67" s="3"/>
      <c r="AB67" s="16"/>
      <c r="AE67" s="58"/>
      <c r="AI67" s="1"/>
      <c r="AJ67" s="1"/>
      <c r="AL67" s="1"/>
      <c r="AM67" s="1"/>
      <c r="AQ67" s="1"/>
      <c r="AR67" s="1"/>
      <c r="AS67" s="1"/>
      <c r="AT67" s="1"/>
      <c r="AU67" s="1"/>
      <c r="AW67" s="4"/>
      <c r="AX67" s="4"/>
      <c r="AY67" s="4"/>
      <c r="AZ67" s="4"/>
      <c r="BA67" s="4"/>
    </row>
    <row r="68" spans="1:53" ht="15.6">
      <c r="X68" s="16"/>
      <c r="Y68" s="3"/>
      <c r="AB68" s="16"/>
      <c r="AE68" s="58"/>
      <c r="AI68" s="1"/>
      <c r="AJ68" s="1"/>
      <c r="AL68" s="1"/>
      <c r="AM68" s="1"/>
      <c r="AQ68" s="1"/>
      <c r="AR68" s="1"/>
      <c r="AS68" s="1"/>
      <c r="AT68" s="1"/>
      <c r="AU68" s="1"/>
      <c r="AW68" s="4"/>
      <c r="AX68" s="13"/>
      <c r="AY68" s="13"/>
      <c r="AZ68" s="1"/>
      <c r="BA68" s="5"/>
    </row>
    <row r="69" spans="1:53" ht="15.6">
      <c r="X69" s="16"/>
      <c r="Y69" s="3"/>
      <c r="AB69" s="16"/>
      <c r="AE69" s="58"/>
      <c r="AI69" s="1"/>
      <c r="AJ69" s="1"/>
      <c r="AL69" s="1"/>
      <c r="AM69" s="1"/>
      <c r="AQ69" s="1"/>
      <c r="AR69" s="1"/>
      <c r="AS69" s="1"/>
      <c r="AT69" s="1"/>
      <c r="AU69" s="1"/>
      <c r="AW69" s="4"/>
      <c r="AX69" s="13"/>
      <c r="AY69" s="13"/>
      <c r="AZ69" s="1"/>
      <c r="BA69" s="5"/>
    </row>
    <row r="70" spans="1:53" ht="15.6">
      <c r="X70" s="16"/>
      <c r="Y70" s="3"/>
      <c r="AB70" s="16"/>
      <c r="AE70" s="58"/>
      <c r="AI70" s="1"/>
      <c r="AJ70" s="1"/>
      <c r="AL70" s="1"/>
      <c r="AM70" s="1"/>
      <c r="AQ70" s="1"/>
      <c r="AR70" s="1"/>
      <c r="AS70" s="1"/>
      <c r="AT70" s="1"/>
      <c r="AU70" s="1"/>
      <c r="AW70" s="4"/>
      <c r="AX70" s="13"/>
      <c r="AY70" s="13"/>
      <c r="AZ70" s="1"/>
      <c r="BA70" s="5"/>
    </row>
    <row r="71" spans="1:53" ht="15.6">
      <c r="X71" s="16"/>
      <c r="Y71" s="3"/>
      <c r="AB71" s="16"/>
      <c r="AE71" s="58"/>
      <c r="AI71" s="1"/>
      <c r="AJ71" s="1"/>
      <c r="AL71" s="1"/>
      <c r="AM71" s="1"/>
      <c r="AQ71" s="1"/>
      <c r="AR71" s="1"/>
      <c r="AS71" s="1"/>
      <c r="AT71" s="1"/>
      <c r="AU71" s="1"/>
      <c r="AW71" s="4"/>
      <c r="AX71" s="13"/>
      <c r="AY71" s="13"/>
      <c r="AZ71" s="1"/>
      <c r="BA71" s="5"/>
    </row>
    <row r="72" spans="1:53" ht="15.6">
      <c r="X72" s="16"/>
      <c r="Y72" s="3"/>
      <c r="AB72" s="16"/>
      <c r="AE72" s="58"/>
      <c r="AI72" s="1"/>
      <c r="AJ72" s="1"/>
      <c r="AL72" s="1"/>
      <c r="AM72" s="1"/>
      <c r="AQ72" s="1"/>
      <c r="AR72" s="1"/>
      <c r="AS72" s="1"/>
      <c r="AT72" s="1"/>
      <c r="AU72" s="1"/>
      <c r="AW72" s="4"/>
      <c r="AX72" s="13"/>
      <c r="AY72" s="13"/>
      <c r="AZ72" s="13"/>
      <c r="BA72" s="5"/>
    </row>
    <row r="73" spans="1:53" ht="15.6">
      <c r="X73" s="16"/>
      <c r="Y73" s="3"/>
      <c r="AB73" s="16"/>
      <c r="AE73" s="58"/>
      <c r="AI73" s="1"/>
      <c r="AJ73" s="1"/>
      <c r="AL73" s="1"/>
      <c r="AM73" s="1"/>
      <c r="AQ73" s="1"/>
      <c r="AR73" s="1"/>
      <c r="AS73" s="1"/>
      <c r="AT73" s="1"/>
      <c r="AU73" s="1"/>
      <c r="AW73" s="4"/>
      <c r="AX73" s="13"/>
      <c r="AY73" s="13"/>
      <c r="AZ73" s="13"/>
      <c r="BA73" s="5"/>
    </row>
    <row r="74" spans="1:53" ht="15.6">
      <c r="X74" s="16"/>
      <c r="Y74" s="3"/>
      <c r="AB74" s="16"/>
      <c r="AE74" s="58"/>
      <c r="AI74" s="1"/>
      <c r="AJ74" s="1"/>
      <c r="AL74" s="1"/>
      <c r="AM74" s="1"/>
      <c r="AQ74" s="1"/>
      <c r="AR74" s="1"/>
      <c r="AS74" s="1"/>
      <c r="AT74" s="1"/>
      <c r="AU74" s="1"/>
      <c r="AW74" s="4"/>
      <c r="AX74" s="13"/>
      <c r="AY74" s="13"/>
      <c r="AZ74" s="13"/>
      <c r="BA74" s="5"/>
    </row>
    <row r="75" spans="1:53" ht="15.6">
      <c r="X75" s="16"/>
      <c r="Y75" s="3"/>
      <c r="AB75" s="16"/>
      <c r="AE75" s="58"/>
      <c r="AI75" s="1"/>
      <c r="AJ75" s="1"/>
      <c r="AL75" s="1"/>
      <c r="AM75" s="1"/>
      <c r="AQ75" s="1"/>
      <c r="AR75" s="1"/>
      <c r="AS75" s="1"/>
      <c r="AT75" s="1"/>
      <c r="AU75" s="1"/>
      <c r="AW75" s="4"/>
      <c r="AX75" s="13"/>
      <c r="AY75" s="13"/>
      <c r="AZ75" s="13"/>
      <c r="BA75" s="5"/>
    </row>
    <row r="76" spans="1:53" ht="15.6">
      <c r="X76" s="16"/>
      <c r="Y76" s="3"/>
      <c r="AB76" s="16"/>
      <c r="AE76" s="58"/>
      <c r="AI76" s="1"/>
      <c r="AJ76" s="1"/>
      <c r="AL76" s="1"/>
      <c r="AM76" s="1"/>
      <c r="AQ76" s="1"/>
      <c r="AR76" s="1"/>
      <c r="AS76" s="1"/>
      <c r="AT76" s="1"/>
      <c r="AU76" s="1"/>
      <c r="AW76" s="4"/>
      <c r="AX76" s="13"/>
      <c r="AY76" s="13"/>
      <c r="AZ76" s="5"/>
      <c r="BA76" s="5"/>
    </row>
    <row r="77" spans="1:53" ht="15.6">
      <c r="X77" s="16"/>
      <c r="Y77" s="3"/>
      <c r="AB77" s="16"/>
      <c r="AE77" s="58"/>
      <c r="AI77" s="1"/>
      <c r="AJ77" s="1"/>
      <c r="AL77" s="1"/>
      <c r="AM77" s="1"/>
      <c r="AQ77" s="1"/>
      <c r="AR77" s="1"/>
      <c r="AS77" s="1"/>
      <c r="AT77" s="1"/>
      <c r="AU77" s="1"/>
      <c r="AW77" s="4"/>
      <c r="AX77" s="13"/>
      <c r="AY77" s="13"/>
      <c r="AZ77" s="5"/>
      <c r="BA77" s="5"/>
    </row>
    <row r="78" spans="1:53" ht="15.6">
      <c r="X78" s="16"/>
      <c r="Y78" s="3"/>
      <c r="AB78" s="16"/>
      <c r="AE78" s="58"/>
      <c r="AI78" s="1"/>
      <c r="AJ78" s="1"/>
      <c r="AL78" s="1"/>
      <c r="AM78" s="1"/>
      <c r="AQ78" s="1"/>
      <c r="AR78" s="1"/>
      <c r="AS78" s="1"/>
      <c r="AT78" s="1"/>
      <c r="AU78" s="1"/>
      <c r="AW78" s="4"/>
      <c r="AX78" s="13"/>
      <c r="AY78" s="13"/>
      <c r="AZ78" s="5"/>
      <c r="BA78" s="5"/>
    </row>
    <row r="79" spans="1:53" ht="15.6">
      <c r="X79" s="16"/>
      <c r="Y79" s="3"/>
      <c r="AB79" s="16"/>
      <c r="AE79" s="58"/>
      <c r="AI79" s="1"/>
      <c r="AJ79" s="1"/>
      <c r="AL79" s="1"/>
      <c r="AM79" s="1"/>
      <c r="AQ79" s="1"/>
      <c r="AR79" s="1"/>
      <c r="AS79" s="1"/>
      <c r="AT79" s="1"/>
      <c r="AU79" s="1"/>
      <c r="AW79" s="4"/>
      <c r="AX79" s="13"/>
      <c r="AY79" s="13"/>
      <c r="AZ79" s="5"/>
      <c r="BA79" s="5"/>
    </row>
    <row r="80" spans="1:53" ht="15.6">
      <c r="X80" s="16"/>
      <c r="Y80" s="3"/>
      <c r="AB80" s="16"/>
      <c r="AE80" s="58"/>
      <c r="AI80" s="1"/>
      <c r="AJ80" s="1"/>
      <c r="AL80" s="1"/>
      <c r="AM80" s="1"/>
      <c r="AQ80" s="1"/>
      <c r="AR80" s="1"/>
      <c r="AS80" s="1"/>
      <c r="AT80" s="1"/>
      <c r="AU80" s="1"/>
      <c r="AW80" s="4"/>
      <c r="AX80" s="13"/>
      <c r="AY80" s="13"/>
      <c r="AZ80" s="5"/>
      <c r="BA80" s="5"/>
    </row>
    <row r="81" spans="24:53" ht="15.6">
      <c r="X81" s="16"/>
      <c r="Y81" s="3"/>
      <c r="AB81" s="16"/>
      <c r="AE81" s="58"/>
      <c r="AI81" s="1"/>
      <c r="AJ81" s="1"/>
      <c r="AL81" s="1"/>
      <c r="AM81" s="1"/>
      <c r="AQ81" s="1"/>
      <c r="AR81" s="1"/>
      <c r="AS81" s="1"/>
      <c r="AT81" s="1"/>
      <c r="AU81" s="1"/>
      <c r="AW81" s="4"/>
      <c r="AX81" s="13"/>
      <c r="AY81" s="13"/>
      <c r="AZ81" s="5"/>
      <c r="BA81" s="5"/>
    </row>
    <row r="82" spans="24:53" ht="15.6">
      <c r="X82" s="16"/>
      <c r="Y82" s="3"/>
      <c r="AB82" s="16"/>
      <c r="AE82" s="58"/>
      <c r="AI82" s="1"/>
      <c r="AJ82" s="1"/>
      <c r="AL82" s="1"/>
      <c r="AM82" s="1"/>
      <c r="AQ82" s="1"/>
      <c r="AR82" s="1"/>
      <c r="AS82" s="1"/>
      <c r="AT82" s="1"/>
      <c r="AU82" s="1"/>
      <c r="AW82" s="4"/>
      <c r="AX82" s="13"/>
      <c r="AY82" s="13"/>
      <c r="AZ82" s="5"/>
      <c r="BA82" s="5"/>
    </row>
    <row r="83" spans="24:53" ht="15.6">
      <c r="X83" s="16"/>
      <c r="Y83" s="3"/>
      <c r="AB83" s="16"/>
      <c r="AE83" s="58"/>
      <c r="AI83" s="1"/>
      <c r="AJ83" s="1"/>
      <c r="AL83" s="1"/>
      <c r="AM83" s="1"/>
      <c r="AQ83" s="1"/>
      <c r="AR83" s="1"/>
      <c r="AS83" s="1"/>
      <c r="AT83" s="1"/>
      <c r="AU83" s="1"/>
      <c r="AW83" s="13"/>
      <c r="AX83" s="13"/>
      <c r="AY83" s="13"/>
      <c r="AZ83" s="5"/>
      <c r="BA83" s="5"/>
    </row>
    <row r="84" spans="24:53" ht="15.6">
      <c r="X84" s="16"/>
      <c r="Y84" s="3"/>
      <c r="AB84" s="16"/>
      <c r="AE84" s="58"/>
      <c r="AI84" s="1"/>
      <c r="AJ84" s="1"/>
      <c r="AL84" s="1"/>
      <c r="AM84" s="1"/>
      <c r="AQ84" s="1"/>
      <c r="AR84" s="1"/>
      <c r="AS84" s="1"/>
      <c r="AT84" s="1"/>
      <c r="AU84" s="1"/>
      <c r="AW84" s="5"/>
      <c r="AX84" s="5"/>
      <c r="AY84" s="5"/>
      <c r="AZ84" s="5"/>
      <c r="BA84" s="5"/>
    </row>
    <row r="85" spans="24:53">
      <c r="X85" s="16"/>
      <c r="Y85" s="3"/>
      <c r="AB85" s="16"/>
      <c r="AE85" s="58"/>
      <c r="AI85" s="1"/>
      <c r="AJ85" s="1"/>
      <c r="AL85" s="1"/>
      <c r="AM85" s="1"/>
      <c r="AQ85" s="1"/>
      <c r="AR85" s="1"/>
      <c r="AS85" s="1"/>
      <c r="AT85" s="1"/>
      <c r="AU85" s="1"/>
      <c r="AW85" s="13"/>
      <c r="AX85" s="13"/>
    </row>
    <row r="86" spans="24:53" ht="15.6">
      <c r="X86" s="16"/>
      <c r="Y86" s="3"/>
      <c r="AB86" s="16"/>
      <c r="AE86" s="58"/>
      <c r="AI86" s="1"/>
      <c r="AJ86" s="1"/>
      <c r="AL86" s="1"/>
      <c r="AM86" s="1"/>
      <c r="AQ86" s="1"/>
      <c r="AR86" s="1"/>
      <c r="AS86" s="1"/>
      <c r="AT86" s="1"/>
      <c r="AU86" s="1"/>
      <c r="AW86" s="13"/>
      <c r="AX86" s="5"/>
      <c r="AY86" s="5"/>
      <c r="BA86" s="5"/>
    </row>
    <row r="87" spans="24:53">
      <c r="X87" s="16"/>
      <c r="Y87" s="3"/>
      <c r="AB87" s="16"/>
      <c r="AE87" s="58"/>
      <c r="AI87" s="1"/>
      <c r="AJ87" s="1"/>
      <c r="AL87" s="1"/>
      <c r="AM87" s="1"/>
      <c r="AQ87" s="1"/>
      <c r="AR87" s="1"/>
      <c r="AS87" s="1"/>
      <c r="AT87" s="1"/>
      <c r="AU87" s="1"/>
      <c r="AW87" s="13"/>
      <c r="AX87" s="13"/>
    </row>
    <row r="88" spans="24:53">
      <c r="X88" s="16"/>
      <c r="Y88" s="3"/>
      <c r="AB88" s="16"/>
      <c r="AE88" s="58"/>
      <c r="AI88" s="1"/>
      <c r="AJ88" s="1"/>
      <c r="AL88" s="1"/>
      <c r="AM88" s="1"/>
      <c r="AQ88" s="1"/>
      <c r="AR88" s="1"/>
      <c r="AS88" s="1"/>
      <c r="AT88" s="1"/>
      <c r="AU88" s="1"/>
      <c r="AW88" s="13"/>
      <c r="AX88" s="13"/>
    </row>
    <row r="89" spans="24:53">
      <c r="X89" s="16"/>
      <c r="Y89" s="3"/>
      <c r="AB89" s="16"/>
      <c r="AE89" s="58"/>
      <c r="AI89" s="1"/>
      <c r="AJ89" s="1"/>
      <c r="AL89" s="1"/>
      <c r="AM89" s="1"/>
      <c r="AQ89" s="1"/>
      <c r="AR89" s="1"/>
      <c r="AS89" s="1"/>
      <c r="AT89" s="1"/>
      <c r="AU89" s="1"/>
      <c r="AW89" s="13"/>
      <c r="AX89" s="13"/>
    </row>
    <row r="90" spans="24:53">
      <c r="X90" s="16"/>
      <c r="Y90" s="3"/>
      <c r="AB90" s="16"/>
      <c r="AE90" s="58"/>
      <c r="AI90" s="1"/>
      <c r="AJ90" s="1"/>
      <c r="AL90" s="1"/>
      <c r="AM90" s="1"/>
      <c r="AQ90" s="1"/>
      <c r="AR90" s="1"/>
      <c r="AS90" s="1"/>
      <c r="AT90" s="1"/>
      <c r="AU90" s="1"/>
      <c r="AW90" s="13"/>
      <c r="AX90" s="13"/>
    </row>
    <row r="91" spans="24:53">
      <c r="X91" s="16"/>
      <c r="Y91" s="3"/>
      <c r="AB91" s="16"/>
      <c r="AE91" s="58"/>
      <c r="AI91" s="1"/>
      <c r="AJ91" s="1"/>
      <c r="AL91" s="1"/>
      <c r="AM91" s="1"/>
      <c r="AQ91" s="1"/>
      <c r="AR91" s="1"/>
      <c r="AS91" s="1"/>
      <c r="AT91" s="1"/>
      <c r="AU91" s="1"/>
      <c r="AW91" s="13"/>
      <c r="AX91" s="13"/>
    </row>
    <row r="92" spans="24:53">
      <c r="X92" s="16"/>
      <c r="Y92" s="3"/>
      <c r="AB92" s="16"/>
      <c r="AE92" s="58"/>
      <c r="AI92" s="1"/>
      <c r="AJ92" s="1"/>
      <c r="AL92" s="1"/>
      <c r="AM92" s="1"/>
      <c r="AQ92" s="1"/>
      <c r="AR92" s="1"/>
      <c r="AS92" s="1"/>
      <c r="AT92" s="1"/>
      <c r="AU92" s="1"/>
      <c r="AW92" s="13"/>
      <c r="AX92" s="13"/>
    </row>
    <row r="93" spans="24:53">
      <c r="X93" s="16"/>
      <c r="Y93" s="3"/>
      <c r="AB93" s="16"/>
      <c r="AE93" s="58"/>
      <c r="AI93" s="1"/>
      <c r="AJ93" s="1"/>
      <c r="AL93" s="1"/>
      <c r="AM93" s="1"/>
      <c r="AQ93" s="1"/>
      <c r="AR93" s="1"/>
      <c r="AS93" s="1"/>
      <c r="AT93" s="1"/>
      <c r="AU93" s="1"/>
      <c r="AW93" s="13"/>
      <c r="AX93" s="13"/>
    </row>
    <row r="94" spans="24:53">
      <c r="X94" s="16"/>
      <c r="Y94" s="3"/>
      <c r="AB94" s="16"/>
      <c r="AE94" s="58"/>
      <c r="AI94" s="1"/>
      <c r="AJ94" s="1"/>
      <c r="AL94" s="1"/>
      <c r="AM94" s="1"/>
      <c r="AQ94" s="1"/>
      <c r="AR94" s="1"/>
      <c r="AS94" s="1"/>
      <c r="AT94" s="1"/>
      <c r="AU94" s="1"/>
      <c r="AW94" s="13"/>
      <c r="AX94" s="13"/>
    </row>
    <row r="95" spans="24:53">
      <c r="X95" s="16"/>
      <c r="Y95" s="3"/>
      <c r="AB95" s="16"/>
      <c r="AE95" s="58"/>
      <c r="AI95" s="1"/>
      <c r="AJ95" s="1"/>
      <c r="AL95" s="1"/>
      <c r="AM95" s="1"/>
      <c r="AQ95" s="1"/>
      <c r="AR95" s="1"/>
      <c r="AS95" s="1"/>
      <c r="AT95" s="1"/>
      <c r="AU95" s="1"/>
      <c r="AW95" s="13"/>
      <c r="AX95" s="13"/>
    </row>
    <row r="96" spans="24:53">
      <c r="X96" s="16"/>
      <c r="Y96" s="3"/>
      <c r="AB96" s="16"/>
      <c r="AE96" s="58"/>
      <c r="AI96" s="1"/>
      <c r="AJ96" s="1"/>
      <c r="AL96" s="1"/>
      <c r="AM96" s="1"/>
      <c r="AQ96" s="1"/>
      <c r="AR96" s="1"/>
      <c r="AS96" s="1"/>
      <c r="AT96" s="1"/>
      <c r="AU96" s="1"/>
      <c r="AW96" s="13"/>
      <c r="AX96" s="13"/>
    </row>
    <row r="97" spans="24:50">
      <c r="X97" s="16"/>
      <c r="Y97" s="3"/>
      <c r="AB97" s="16"/>
      <c r="AE97" s="58"/>
      <c r="AI97" s="1"/>
      <c r="AJ97" s="1"/>
      <c r="AL97" s="1"/>
      <c r="AM97" s="1"/>
      <c r="AQ97" s="1"/>
      <c r="AR97" s="1"/>
      <c r="AS97" s="1"/>
      <c r="AT97" s="1"/>
      <c r="AU97" s="1"/>
      <c r="AW97" s="13"/>
      <c r="AX97" s="13"/>
    </row>
    <row r="98" spans="24:50">
      <c r="X98" s="16"/>
      <c r="Y98" s="3"/>
      <c r="AB98" s="16"/>
      <c r="AE98" s="58"/>
      <c r="AI98" s="1"/>
      <c r="AJ98" s="1"/>
      <c r="AL98" s="1"/>
      <c r="AM98" s="1"/>
      <c r="AQ98" s="1"/>
      <c r="AR98" s="1"/>
      <c r="AS98" s="1"/>
      <c r="AT98" s="1"/>
      <c r="AU98" s="1"/>
      <c r="AW98" s="13"/>
      <c r="AX98" s="13"/>
    </row>
    <row r="99" spans="24:50">
      <c r="X99" s="16"/>
      <c r="AU99" s="1"/>
      <c r="AW99" s="13"/>
      <c r="AX99" s="13"/>
    </row>
    <row r="100" spans="24:50">
      <c r="X100" s="16"/>
      <c r="AU100" s="1"/>
      <c r="AW100" s="13"/>
      <c r="AX100" s="13"/>
    </row>
    <row r="101" spans="24:50">
      <c r="Y101" s="3"/>
      <c r="AB101" s="16"/>
      <c r="AE101" s="58"/>
      <c r="AI101" s="1"/>
      <c r="AJ101" s="1"/>
      <c r="AL101" s="1"/>
      <c r="AM101" s="1"/>
      <c r="AQ101" s="1"/>
      <c r="AR101" s="1"/>
      <c r="AS101" s="1"/>
      <c r="AT101" s="1"/>
      <c r="AW101" s="13"/>
      <c r="AX101" s="13"/>
    </row>
    <row r="102" spans="24:50">
      <c r="Y102" s="3"/>
      <c r="AB102" s="16"/>
      <c r="AE102" s="58"/>
      <c r="AI102" s="1"/>
      <c r="AJ102" s="1"/>
      <c r="AL102" s="1"/>
      <c r="AM102" s="1"/>
      <c r="AQ102" s="1"/>
      <c r="AR102" s="1"/>
      <c r="AS102" s="1"/>
      <c r="AT102" s="1"/>
      <c r="AW102" s="13"/>
      <c r="AX102" s="13"/>
    </row>
    <row r="103" spans="24:50">
      <c r="X103" s="16"/>
      <c r="Y103" s="3"/>
      <c r="AB103" s="16"/>
      <c r="AE103" s="58"/>
      <c r="AI103" s="1"/>
      <c r="AJ103" s="1"/>
      <c r="AL103" s="1"/>
      <c r="AM103" s="1"/>
      <c r="AQ103" s="1"/>
      <c r="AR103" s="1"/>
      <c r="AS103" s="1"/>
      <c r="AT103" s="1"/>
      <c r="AU103" s="1"/>
      <c r="AW103" s="13"/>
      <c r="AX103" s="13"/>
    </row>
    <row r="104" spans="24:50">
      <c r="X104" s="16"/>
      <c r="Y104" s="3"/>
      <c r="AB104" s="16"/>
      <c r="AE104" s="58"/>
      <c r="AI104" s="1"/>
      <c r="AJ104" s="1"/>
      <c r="AL104" s="1"/>
      <c r="AM104" s="1"/>
      <c r="AQ104" s="1"/>
      <c r="AR104" s="1"/>
      <c r="AS104" s="1"/>
      <c r="AT104" s="1"/>
      <c r="AU104" s="1"/>
      <c r="AW104" s="13"/>
      <c r="AX104" s="13"/>
    </row>
    <row r="105" spans="24:50">
      <c r="X105" s="16"/>
      <c r="Y105" s="3"/>
      <c r="AB105" s="16"/>
      <c r="AE105" s="58"/>
      <c r="AI105" s="1"/>
      <c r="AJ105" s="1"/>
      <c r="AL105" s="1"/>
      <c r="AM105" s="1"/>
      <c r="AQ105" s="1"/>
      <c r="AR105" s="1"/>
      <c r="AS105" s="1"/>
      <c r="AT105" s="1"/>
      <c r="AU105" s="1"/>
      <c r="AW105" s="13"/>
      <c r="AX105" s="13"/>
    </row>
    <row r="106" spans="24:50">
      <c r="X106" s="16"/>
      <c r="Y106" s="3"/>
      <c r="AB106" s="16"/>
      <c r="AE106" s="58"/>
      <c r="AI106" s="1"/>
      <c r="AJ106" s="1"/>
      <c r="AL106" s="1"/>
      <c r="AM106" s="1"/>
      <c r="AQ106" s="1"/>
      <c r="AR106" s="1"/>
      <c r="AS106" s="1"/>
      <c r="AT106" s="1"/>
      <c r="AU106" s="1"/>
      <c r="AW106" s="13"/>
      <c r="AX106" s="13"/>
    </row>
    <row r="107" spans="24:50">
      <c r="X107" s="16"/>
      <c r="Y107" s="3"/>
      <c r="AB107" s="16"/>
      <c r="AE107" s="58"/>
      <c r="AI107" s="1"/>
      <c r="AJ107" s="1"/>
      <c r="AL107" s="1"/>
      <c r="AM107" s="1"/>
      <c r="AQ107" s="1"/>
      <c r="AR107" s="1"/>
      <c r="AS107" s="1"/>
      <c r="AT107" s="1"/>
      <c r="AU107" s="1"/>
      <c r="AW107" s="13"/>
      <c r="AX107" s="13"/>
    </row>
    <row r="108" spans="24:50">
      <c r="X108" s="16"/>
      <c r="Y108" s="3"/>
      <c r="AB108" s="16"/>
      <c r="AE108" s="58"/>
      <c r="AI108" s="1"/>
      <c r="AJ108" s="1"/>
      <c r="AL108" s="1"/>
      <c r="AM108" s="1"/>
      <c r="AQ108" s="1"/>
      <c r="AR108" s="1"/>
      <c r="AS108" s="1"/>
      <c r="AT108" s="1"/>
      <c r="AU108" s="1"/>
      <c r="AW108" s="13"/>
      <c r="AX108" s="13"/>
    </row>
    <row r="109" spans="24:50">
      <c r="X109" s="16"/>
      <c r="Y109" s="3"/>
      <c r="AB109" s="16"/>
      <c r="AE109" s="58"/>
      <c r="AI109" s="1"/>
      <c r="AJ109" s="1"/>
      <c r="AL109" s="1"/>
      <c r="AM109" s="1"/>
      <c r="AQ109" s="1"/>
      <c r="AR109" s="1"/>
      <c r="AS109" s="1"/>
      <c r="AT109" s="1"/>
      <c r="AU109" s="1"/>
      <c r="AW109" s="13"/>
      <c r="AX109" s="13"/>
    </row>
    <row r="110" spans="24:50">
      <c r="X110" s="16"/>
      <c r="Y110" s="3"/>
      <c r="AB110" s="16"/>
      <c r="AE110" s="58"/>
      <c r="AI110" s="1"/>
      <c r="AJ110" s="1"/>
      <c r="AL110" s="1"/>
      <c r="AM110" s="1"/>
      <c r="AQ110" s="1"/>
      <c r="AR110" s="1"/>
      <c r="AS110" s="1"/>
      <c r="AT110" s="1"/>
      <c r="AU110" s="1"/>
      <c r="AW110" s="13"/>
      <c r="AX110" s="13"/>
    </row>
    <row r="111" spans="24:50">
      <c r="X111" s="16"/>
      <c r="Y111" s="3"/>
      <c r="AB111" s="16"/>
      <c r="AE111" s="58"/>
      <c r="AI111" s="1"/>
      <c r="AJ111" s="1"/>
      <c r="AL111" s="1"/>
      <c r="AM111" s="1"/>
      <c r="AQ111" s="1"/>
      <c r="AR111" s="1"/>
      <c r="AS111" s="1"/>
      <c r="AT111" s="1"/>
      <c r="AU111" s="1"/>
      <c r="AW111" s="13"/>
      <c r="AX111" s="13"/>
    </row>
    <row r="112" spans="24:50">
      <c r="X112" s="16"/>
      <c r="Y112" s="3"/>
      <c r="AB112" s="16"/>
      <c r="AE112" s="58"/>
      <c r="AI112" s="1"/>
      <c r="AJ112" s="1"/>
      <c r="AL112" s="1"/>
      <c r="AM112" s="1"/>
      <c r="AQ112" s="1"/>
      <c r="AR112" s="1"/>
      <c r="AS112" s="1"/>
      <c r="AT112" s="1"/>
      <c r="AU112" s="1"/>
      <c r="AW112" s="13"/>
      <c r="AX112" s="13"/>
    </row>
    <row r="113" spans="24:50">
      <c r="X113" s="16"/>
      <c r="Y113" s="3"/>
      <c r="AB113" s="16"/>
      <c r="AE113" s="58"/>
      <c r="AI113" s="1"/>
      <c r="AJ113" s="1"/>
      <c r="AL113" s="1"/>
      <c r="AM113" s="1"/>
      <c r="AQ113" s="1"/>
      <c r="AR113" s="1"/>
      <c r="AS113" s="1"/>
      <c r="AT113" s="1"/>
      <c r="AU113" s="1"/>
      <c r="AW113" s="13"/>
      <c r="AX113" s="13"/>
    </row>
    <row r="114" spans="24:50">
      <c r="X114" s="16"/>
      <c r="Y114" s="3"/>
      <c r="AB114" s="16"/>
      <c r="AE114" s="58"/>
      <c r="AI114" s="1"/>
      <c r="AJ114" s="1"/>
      <c r="AL114" s="1"/>
      <c r="AM114" s="1"/>
      <c r="AQ114" s="1"/>
      <c r="AR114" s="1"/>
      <c r="AS114" s="1"/>
      <c r="AT114" s="1"/>
      <c r="AU114" s="1"/>
      <c r="AW114" s="13"/>
      <c r="AX114" s="13"/>
    </row>
    <row r="115" spans="24:50">
      <c r="X115" s="16"/>
      <c r="Y115" s="3"/>
      <c r="AB115" s="16"/>
      <c r="AE115" s="58"/>
      <c r="AI115" s="1"/>
      <c r="AJ115" s="1"/>
      <c r="AL115" s="1"/>
      <c r="AM115" s="1"/>
      <c r="AQ115" s="1"/>
      <c r="AR115" s="1"/>
      <c r="AS115" s="1"/>
      <c r="AT115" s="1"/>
      <c r="AU115" s="1"/>
      <c r="AW115" s="13"/>
      <c r="AX115" s="13"/>
    </row>
    <row r="116" spans="24:50">
      <c r="X116" s="16"/>
      <c r="Y116" s="3"/>
      <c r="AB116" s="16"/>
      <c r="AE116" s="58"/>
      <c r="AI116" s="1"/>
      <c r="AJ116" s="1"/>
      <c r="AL116" s="1"/>
      <c r="AM116" s="1"/>
      <c r="AQ116" s="1"/>
      <c r="AR116" s="1"/>
      <c r="AS116" s="1"/>
      <c r="AT116" s="1"/>
      <c r="AU116" s="1"/>
      <c r="AW116" s="13"/>
      <c r="AX116" s="13"/>
    </row>
    <row r="117" spans="24:50">
      <c r="X117" s="16"/>
      <c r="Y117" s="3"/>
      <c r="AB117" s="16"/>
      <c r="AE117" s="58"/>
      <c r="AI117" s="1"/>
      <c r="AJ117" s="1"/>
      <c r="AL117" s="1"/>
      <c r="AM117" s="1"/>
      <c r="AQ117" s="1"/>
      <c r="AR117" s="1"/>
      <c r="AS117" s="1"/>
      <c r="AT117" s="1"/>
      <c r="AU117" s="1"/>
      <c r="AW117" s="13"/>
      <c r="AX117" s="13"/>
    </row>
    <row r="118" spans="24:50">
      <c r="X118" s="16"/>
      <c r="Y118" s="3"/>
      <c r="AB118" s="16"/>
      <c r="AE118" s="58"/>
      <c r="AI118" s="1"/>
      <c r="AJ118" s="1"/>
      <c r="AL118" s="1"/>
      <c r="AM118" s="1"/>
      <c r="AQ118" s="1"/>
      <c r="AR118" s="1"/>
      <c r="AS118" s="1"/>
      <c r="AT118" s="1"/>
      <c r="AU118" s="1"/>
      <c r="AW118" s="13"/>
      <c r="AX118" s="13"/>
    </row>
    <row r="119" spans="24:50">
      <c r="X119" s="16"/>
      <c r="Y119" s="3"/>
      <c r="AB119" s="16"/>
      <c r="AE119" s="58"/>
      <c r="AI119" s="1"/>
      <c r="AJ119" s="1"/>
      <c r="AL119" s="1"/>
      <c r="AM119" s="1"/>
      <c r="AQ119" s="1"/>
      <c r="AR119" s="1"/>
      <c r="AS119" s="1"/>
      <c r="AT119" s="1"/>
      <c r="AU119" s="1"/>
      <c r="AW119" s="13"/>
      <c r="AX119" s="13"/>
    </row>
    <row r="120" spans="24:50">
      <c r="X120" s="16"/>
      <c r="Y120" s="3"/>
      <c r="AB120" s="16"/>
      <c r="AE120" s="58"/>
      <c r="AI120" s="1"/>
      <c r="AJ120" s="1"/>
      <c r="AL120" s="1"/>
      <c r="AM120" s="1"/>
      <c r="AQ120" s="1"/>
      <c r="AR120" s="1"/>
      <c r="AS120" s="1"/>
      <c r="AT120" s="1"/>
      <c r="AU120" s="1"/>
      <c r="AW120" s="13"/>
      <c r="AX120" s="13"/>
    </row>
    <row r="121" spans="24:50">
      <c r="X121" s="16"/>
      <c r="Y121" s="3"/>
      <c r="AB121" s="16"/>
      <c r="AE121" s="58"/>
      <c r="AI121" s="1"/>
      <c r="AJ121" s="1"/>
      <c r="AL121" s="1"/>
      <c r="AM121" s="1"/>
      <c r="AQ121" s="1"/>
      <c r="AR121" s="1"/>
      <c r="AS121" s="1"/>
      <c r="AT121" s="1"/>
      <c r="AU121" s="1"/>
      <c r="AW121" s="13"/>
      <c r="AX121" s="13"/>
    </row>
    <row r="122" spans="24:50">
      <c r="X122" s="16"/>
      <c r="Y122" s="3"/>
      <c r="AB122" s="16"/>
      <c r="AE122" s="58"/>
      <c r="AI122" s="1"/>
      <c r="AJ122" s="1"/>
      <c r="AL122" s="1"/>
      <c r="AM122" s="1"/>
      <c r="AQ122" s="1"/>
      <c r="AR122" s="1"/>
      <c r="AS122" s="1"/>
      <c r="AT122" s="1"/>
      <c r="AU122" s="1"/>
      <c r="AW122" s="13"/>
      <c r="AX122" s="13"/>
    </row>
    <row r="123" spans="24:50">
      <c r="X123" s="16"/>
      <c r="Y123" s="3"/>
      <c r="AB123" s="16"/>
      <c r="AE123" s="58"/>
      <c r="AI123" s="1"/>
      <c r="AJ123" s="1"/>
      <c r="AL123" s="1"/>
      <c r="AM123" s="1"/>
      <c r="AQ123" s="1"/>
      <c r="AR123" s="1"/>
      <c r="AS123" s="1"/>
      <c r="AT123" s="1"/>
      <c r="AU123" s="1"/>
      <c r="AW123" s="13"/>
      <c r="AX123" s="13"/>
    </row>
    <row r="124" spans="24:50">
      <c r="X124" s="16"/>
      <c r="Y124" s="3"/>
      <c r="AB124" s="16"/>
      <c r="AE124" s="58"/>
      <c r="AI124" s="1"/>
      <c r="AJ124" s="1"/>
      <c r="AL124" s="1"/>
      <c r="AM124" s="1"/>
      <c r="AQ124" s="1"/>
      <c r="AR124" s="1"/>
      <c r="AS124" s="1"/>
      <c r="AT124" s="1"/>
      <c r="AU124" s="1"/>
      <c r="AW124" s="13"/>
      <c r="AX124" s="13"/>
    </row>
    <row r="125" spans="24:50">
      <c r="X125" s="16"/>
      <c r="Y125" s="3"/>
      <c r="AB125" s="16"/>
      <c r="AE125" s="58"/>
      <c r="AI125" s="1"/>
      <c r="AJ125" s="1"/>
      <c r="AL125" s="1"/>
      <c r="AM125" s="1"/>
      <c r="AQ125" s="1"/>
      <c r="AR125" s="1"/>
      <c r="AS125" s="1"/>
      <c r="AT125" s="1"/>
      <c r="AU125" s="1"/>
      <c r="AW125" s="13"/>
      <c r="AX125" s="13"/>
    </row>
    <row r="126" spans="24:50">
      <c r="X126" s="16"/>
      <c r="Y126" s="3"/>
      <c r="AB126" s="16"/>
      <c r="AE126" s="58"/>
      <c r="AI126" s="1"/>
      <c r="AJ126" s="1"/>
      <c r="AL126" s="1"/>
      <c r="AM126" s="1"/>
      <c r="AQ126" s="1"/>
      <c r="AR126" s="1"/>
      <c r="AS126" s="1"/>
      <c r="AT126" s="1"/>
      <c r="AU126" s="1"/>
      <c r="AW126" s="13"/>
      <c r="AX126" s="13"/>
    </row>
    <row r="127" spans="24:50">
      <c r="X127" s="16"/>
      <c r="Y127" s="3"/>
      <c r="AB127" s="16"/>
      <c r="AE127" s="58"/>
      <c r="AI127" s="1"/>
      <c r="AJ127" s="1"/>
      <c r="AL127" s="1"/>
      <c r="AM127" s="1"/>
      <c r="AQ127" s="1"/>
      <c r="AR127" s="1"/>
      <c r="AS127" s="1"/>
      <c r="AT127" s="1"/>
      <c r="AU127" s="1"/>
      <c r="AW127" s="13"/>
      <c r="AX127" s="13"/>
    </row>
    <row r="128" spans="24:50">
      <c r="X128" s="16"/>
      <c r="Y128" s="3"/>
      <c r="AB128" s="16"/>
      <c r="AE128" s="58"/>
      <c r="AI128" s="1"/>
      <c r="AJ128" s="1"/>
      <c r="AL128" s="1"/>
      <c r="AM128" s="1"/>
      <c r="AQ128" s="1"/>
      <c r="AR128" s="1"/>
      <c r="AS128" s="1"/>
      <c r="AT128" s="1"/>
      <c r="AU128" s="1"/>
      <c r="AW128" s="13"/>
      <c r="AX128" s="13"/>
    </row>
    <row r="129" spans="24:50">
      <c r="X129" s="16"/>
      <c r="Y129" s="3"/>
      <c r="AB129" s="16"/>
      <c r="AE129" s="58"/>
      <c r="AI129" s="1"/>
      <c r="AJ129" s="1"/>
      <c r="AL129" s="1"/>
      <c r="AM129" s="1"/>
      <c r="AQ129" s="1"/>
      <c r="AR129" s="1"/>
      <c r="AS129" s="1"/>
      <c r="AT129" s="1"/>
      <c r="AU129" s="1"/>
      <c r="AW129" s="13"/>
      <c r="AX129" s="13"/>
    </row>
    <row r="130" spans="24:50">
      <c r="X130" s="16"/>
      <c r="Y130" s="3"/>
      <c r="AB130" s="16"/>
      <c r="AE130" s="58"/>
      <c r="AI130" s="1"/>
      <c r="AJ130" s="1"/>
      <c r="AL130" s="1"/>
      <c r="AM130" s="1"/>
      <c r="AQ130" s="1"/>
      <c r="AR130" s="1"/>
      <c r="AS130" s="1"/>
      <c r="AT130" s="1"/>
      <c r="AU130" s="1"/>
      <c r="AW130" s="13"/>
      <c r="AX130" s="13"/>
    </row>
    <row r="131" spans="24:50">
      <c r="X131" s="16"/>
      <c r="Y131" s="3"/>
      <c r="AB131" s="16"/>
      <c r="AE131" s="58"/>
      <c r="AI131" s="1"/>
      <c r="AJ131" s="1"/>
      <c r="AL131" s="1"/>
      <c r="AM131" s="1"/>
      <c r="AQ131" s="1"/>
      <c r="AR131" s="1"/>
      <c r="AS131" s="1"/>
      <c r="AT131" s="1"/>
      <c r="AU131" s="1"/>
      <c r="AW131" s="13"/>
      <c r="AX131" s="13"/>
    </row>
    <row r="132" spans="24:50">
      <c r="X132" s="16"/>
      <c r="Y132" s="3"/>
      <c r="AB132" s="16"/>
      <c r="AE132" s="58"/>
      <c r="AI132" s="1"/>
      <c r="AJ132" s="1"/>
      <c r="AL132" s="1"/>
      <c r="AM132" s="1"/>
      <c r="AQ132" s="1"/>
      <c r="AR132" s="1"/>
      <c r="AS132" s="1"/>
      <c r="AT132" s="1"/>
      <c r="AU132" s="1"/>
      <c r="AW132" s="13"/>
      <c r="AX132" s="13"/>
    </row>
    <row r="133" spans="24:50">
      <c r="X133" s="16"/>
      <c r="AU133" s="1"/>
      <c r="AW133" s="13"/>
      <c r="AX133" s="13"/>
    </row>
    <row r="134" spans="24:50">
      <c r="X134" s="16"/>
      <c r="AU134" s="1"/>
      <c r="AW134" s="13"/>
      <c r="AX134" s="13"/>
    </row>
    <row r="135" spans="24:50">
      <c r="Y135" s="3"/>
      <c r="AB135" s="16"/>
      <c r="AE135" s="58"/>
      <c r="AI135" s="1"/>
      <c r="AJ135" s="1"/>
      <c r="AL135" s="1"/>
      <c r="AM135" s="1"/>
      <c r="AQ135" s="1"/>
      <c r="AR135" s="1"/>
      <c r="AS135" s="1"/>
      <c r="AT135" s="1"/>
      <c r="AW135" s="13"/>
      <c r="AX135" s="13"/>
    </row>
    <row r="136" spans="24:50">
      <c r="Y136" s="3"/>
      <c r="AB136" s="16"/>
      <c r="AE136" s="58"/>
      <c r="AI136" s="1"/>
      <c r="AJ136" s="1"/>
      <c r="AL136" s="1"/>
      <c r="AM136" s="1"/>
      <c r="AQ136" s="1"/>
      <c r="AR136" s="1"/>
      <c r="AS136" s="1"/>
      <c r="AT136" s="1"/>
      <c r="AW136" s="13"/>
      <c r="AX136" s="13"/>
    </row>
    <row r="137" spans="24:50">
      <c r="X137" s="16"/>
      <c r="Y137" s="3"/>
      <c r="AB137" s="16"/>
      <c r="AE137" s="58"/>
      <c r="AI137" s="1"/>
      <c r="AJ137" s="1"/>
      <c r="AL137" s="1"/>
      <c r="AM137" s="1"/>
      <c r="AQ137" s="1"/>
      <c r="AR137" s="1"/>
      <c r="AS137" s="1"/>
      <c r="AT137" s="1"/>
      <c r="AU137" s="1"/>
      <c r="AW137" s="13"/>
      <c r="AX137" s="13"/>
    </row>
    <row r="138" spans="24:50">
      <c r="X138" s="16"/>
      <c r="Y138" s="3"/>
      <c r="AB138" s="16"/>
      <c r="AE138" s="58"/>
      <c r="AI138" s="1"/>
      <c r="AJ138" s="1"/>
      <c r="AL138" s="1"/>
      <c r="AM138" s="1"/>
      <c r="AQ138" s="1"/>
      <c r="AR138" s="1"/>
      <c r="AS138" s="1"/>
      <c r="AT138" s="1"/>
      <c r="AU138" s="1"/>
      <c r="AW138" s="13"/>
      <c r="AX138" s="13"/>
    </row>
    <row r="139" spans="24:50">
      <c r="X139" s="16"/>
      <c r="Y139" s="3"/>
      <c r="AB139" s="16"/>
      <c r="AE139" s="58"/>
      <c r="AI139" s="1"/>
      <c r="AJ139" s="1"/>
      <c r="AL139" s="1"/>
      <c r="AM139" s="1"/>
      <c r="AQ139" s="1"/>
      <c r="AR139" s="1"/>
      <c r="AS139" s="1"/>
      <c r="AT139" s="1"/>
      <c r="AU139" s="1"/>
      <c r="AW139" s="13"/>
      <c r="AX139" s="13"/>
    </row>
    <row r="140" spans="24:50">
      <c r="X140" s="16"/>
      <c r="Y140" s="3"/>
      <c r="AB140" s="16"/>
      <c r="AE140" s="58"/>
      <c r="AI140" s="1"/>
      <c r="AJ140" s="1"/>
      <c r="AL140" s="1"/>
      <c r="AM140" s="1"/>
      <c r="AQ140" s="1"/>
      <c r="AR140" s="1"/>
      <c r="AS140" s="1"/>
      <c r="AT140" s="1"/>
      <c r="AU140" s="1"/>
      <c r="AX140" s="13"/>
    </row>
    <row r="141" spans="24:50">
      <c r="X141" s="16"/>
      <c r="Y141" s="3"/>
      <c r="AB141" s="16"/>
      <c r="AE141" s="58"/>
      <c r="AI141" s="1"/>
      <c r="AJ141" s="1"/>
      <c r="AL141" s="1"/>
      <c r="AM141" s="1"/>
      <c r="AQ141" s="1"/>
      <c r="AR141" s="1"/>
      <c r="AS141" s="1"/>
      <c r="AT141" s="1"/>
      <c r="AU141" s="1"/>
      <c r="AX141" s="13"/>
    </row>
    <row r="142" spans="24:50">
      <c r="X142" s="16"/>
      <c r="Y142" s="3"/>
      <c r="AB142" s="16"/>
      <c r="AE142" s="58"/>
      <c r="AI142" s="1"/>
      <c r="AJ142" s="1"/>
      <c r="AL142" s="1"/>
      <c r="AM142" s="1"/>
      <c r="AQ142" s="1"/>
      <c r="AR142" s="1"/>
      <c r="AS142" s="1"/>
      <c r="AT142" s="1"/>
      <c r="AU142" s="1"/>
    </row>
    <row r="143" spans="24:50">
      <c r="X143" s="16"/>
      <c r="Y143" s="3"/>
      <c r="AB143" s="16"/>
      <c r="AE143" s="58"/>
      <c r="AI143" s="1"/>
      <c r="AJ143" s="1"/>
      <c r="AL143" s="1"/>
      <c r="AM143" s="1"/>
      <c r="AQ143" s="1"/>
      <c r="AR143" s="1"/>
      <c r="AS143" s="1"/>
      <c r="AT143" s="1"/>
      <c r="AU143" s="1"/>
    </row>
    <row r="144" spans="24:50">
      <c r="X144" s="16"/>
      <c r="Y144" s="3"/>
      <c r="AB144" s="16"/>
      <c r="AE144" s="58"/>
      <c r="AI144" s="1"/>
      <c r="AJ144" s="1"/>
      <c r="AL144" s="1"/>
      <c r="AM144" s="1"/>
      <c r="AQ144" s="1"/>
      <c r="AR144" s="1"/>
      <c r="AS144" s="1"/>
      <c r="AT144" s="1"/>
      <c r="AU144" s="1"/>
    </row>
    <row r="145" spans="24:47">
      <c r="X145" s="16"/>
      <c r="Y145" s="3"/>
      <c r="AB145" s="16"/>
      <c r="AE145" s="58"/>
      <c r="AI145" s="1"/>
      <c r="AJ145" s="1"/>
      <c r="AL145" s="1"/>
      <c r="AM145" s="1"/>
      <c r="AQ145" s="1"/>
      <c r="AR145" s="1"/>
      <c r="AS145" s="1"/>
      <c r="AT145" s="1"/>
      <c r="AU145" s="1"/>
    </row>
    <row r="146" spans="24:47">
      <c r="X146" s="16"/>
      <c r="Y146" s="3"/>
      <c r="AB146" s="16"/>
      <c r="AE146" s="58"/>
      <c r="AI146" s="1"/>
      <c r="AJ146" s="1"/>
      <c r="AL146" s="1"/>
      <c r="AM146" s="1"/>
      <c r="AQ146" s="1"/>
      <c r="AR146" s="1"/>
      <c r="AS146" s="1"/>
      <c r="AT146" s="1"/>
      <c r="AU146" s="1"/>
    </row>
    <row r="147" spans="24:47">
      <c r="X147" s="16"/>
      <c r="Y147" s="3"/>
      <c r="AB147" s="16"/>
      <c r="AE147" s="58"/>
      <c r="AI147" s="1"/>
      <c r="AJ147" s="1"/>
      <c r="AL147" s="1"/>
      <c r="AM147" s="1"/>
      <c r="AQ147" s="1"/>
      <c r="AR147" s="1"/>
      <c r="AS147" s="1"/>
      <c r="AT147" s="1"/>
      <c r="AU147" s="1"/>
    </row>
    <row r="148" spans="24:47">
      <c r="X148" s="16"/>
      <c r="Y148" s="3"/>
      <c r="AB148" s="16"/>
      <c r="AE148" s="58"/>
      <c r="AI148" s="1"/>
      <c r="AJ148" s="1"/>
      <c r="AL148" s="1"/>
      <c r="AM148" s="1"/>
      <c r="AQ148" s="1"/>
      <c r="AR148" s="1"/>
      <c r="AS148" s="1"/>
      <c r="AT148" s="1"/>
      <c r="AU148" s="1"/>
    </row>
    <row r="149" spans="24:47">
      <c r="X149" s="16"/>
      <c r="Y149" s="3"/>
      <c r="AB149" s="16"/>
      <c r="AE149" s="58"/>
      <c r="AI149" s="1"/>
      <c r="AJ149" s="1"/>
      <c r="AL149" s="1"/>
      <c r="AM149" s="1"/>
      <c r="AQ149" s="1"/>
      <c r="AR149" s="1"/>
      <c r="AS149" s="1"/>
      <c r="AT149" s="1"/>
      <c r="AU149" s="1"/>
    </row>
    <row r="150" spans="24:47">
      <c r="X150" s="16"/>
      <c r="Y150" s="3"/>
      <c r="AB150" s="16"/>
      <c r="AE150" s="58"/>
      <c r="AI150" s="1"/>
      <c r="AJ150" s="1"/>
      <c r="AL150" s="1"/>
      <c r="AM150" s="1"/>
      <c r="AQ150" s="1"/>
      <c r="AR150" s="1"/>
      <c r="AS150" s="1"/>
      <c r="AT150" s="1"/>
      <c r="AU150" s="1"/>
    </row>
    <row r="151" spans="24:47">
      <c r="X151" s="16"/>
      <c r="Y151" s="3"/>
      <c r="AB151" s="16"/>
      <c r="AE151" s="58"/>
      <c r="AI151" s="1"/>
      <c r="AJ151" s="1"/>
      <c r="AL151" s="1"/>
      <c r="AM151" s="1"/>
      <c r="AQ151" s="1"/>
      <c r="AR151" s="1"/>
      <c r="AS151" s="1"/>
      <c r="AT151" s="1"/>
      <c r="AU151" s="1"/>
    </row>
    <row r="152" spans="24:47">
      <c r="X152" s="16"/>
      <c r="Y152" s="3"/>
      <c r="AB152" s="16"/>
      <c r="AE152" s="58"/>
      <c r="AI152" s="1"/>
      <c r="AJ152" s="1"/>
      <c r="AL152" s="1"/>
      <c r="AM152" s="1"/>
      <c r="AQ152" s="1"/>
      <c r="AR152" s="1"/>
      <c r="AS152" s="1"/>
      <c r="AT152" s="1"/>
      <c r="AU152" s="1"/>
    </row>
    <row r="153" spans="24:47">
      <c r="X153" s="16"/>
      <c r="Y153" s="3"/>
      <c r="AB153" s="16"/>
      <c r="AE153" s="58"/>
      <c r="AI153" s="1"/>
      <c r="AJ153" s="1"/>
      <c r="AL153" s="1"/>
      <c r="AM153" s="1"/>
      <c r="AQ153" s="1"/>
      <c r="AR153" s="1"/>
      <c r="AS153" s="1"/>
      <c r="AT153" s="1"/>
      <c r="AU153" s="1"/>
    </row>
    <row r="154" spans="24:47">
      <c r="X154" s="16"/>
      <c r="Y154" s="3"/>
      <c r="AB154" s="16"/>
      <c r="AE154" s="58"/>
      <c r="AI154" s="1"/>
      <c r="AJ154" s="1"/>
      <c r="AL154" s="1"/>
      <c r="AM154" s="1"/>
      <c r="AQ154" s="1"/>
      <c r="AR154" s="1"/>
      <c r="AS154" s="1"/>
      <c r="AT154" s="1"/>
      <c r="AU154" s="1"/>
    </row>
    <row r="155" spans="24:47">
      <c r="X155" s="16"/>
      <c r="Y155" s="3"/>
      <c r="AB155" s="16"/>
      <c r="AE155" s="58"/>
      <c r="AI155" s="1"/>
      <c r="AJ155" s="1"/>
      <c r="AL155" s="1"/>
      <c r="AM155" s="1"/>
      <c r="AQ155" s="1"/>
      <c r="AR155" s="1"/>
      <c r="AS155" s="1"/>
      <c r="AT155" s="1"/>
      <c r="AU155" s="1"/>
    </row>
    <row r="156" spans="24:47">
      <c r="X156" s="16"/>
      <c r="Y156" s="3"/>
      <c r="AB156" s="16"/>
      <c r="AE156" s="58"/>
      <c r="AI156" s="1"/>
      <c r="AJ156" s="1"/>
      <c r="AL156" s="1"/>
      <c r="AM156" s="1"/>
      <c r="AQ156" s="1"/>
      <c r="AR156" s="1"/>
      <c r="AS156" s="1"/>
      <c r="AT156" s="1"/>
      <c r="AU156" s="1"/>
    </row>
    <row r="157" spans="24:47">
      <c r="X157" s="16"/>
      <c r="Y157" s="3"/>
      <c r="AB157" s="16"/>
      <c r="AE157" s="58"/>
      <c r="AI157" s="1"/>
      <c r="AJ157" s="1"/>
      <c r="AL157" s="1"/>
      <c r="AM157" s="1"/>
      <c r="AQ157" s="1"/>
      <c r="AR157" s="1"/>
      <c r="AS157" s="1"/>
      <c r="AT157" s="1"/>
      <c r="AU157" s="1"/>
    </row>
    <row r="158" spans="24:47">
      <c r="X158" s="16"/>
      <c r="Y158" s="3"/>
      <c r="AB158" s="16"/>
      <c r="AE158" s="58"/>
      <c r="AI158" s="1"/>
      <c r="AJ158" s="1"/>
      <c r="AL158" s="1"/>
      <c r="AM158" s="1"/>
      <c r="AQ158" s="1"/>
      <c r="AR158" s="1"/>
      <c r="AS158" s="1"/>
      <c r="AT158" s="1"/>
      <c r="AU158" s="1"/>
    </row>
    <row r="159" spans="24:47">
      <c r="X159" s="16"/>
      <c r="Y159" s="3"/>
      <c r="AB159" s="16"/>
      <c r="AE159" s="58"/>
      <c r="AI159" s="1"/>
      <c r="AJ159" s="1"/>
      <c r="AL159" s="1"/>
      <c r="AM159" s="1"/>
      <c r="AQ159" s="1"/>
      <c r="AR159" s="1"/>
      <c r="AS159" s="1"/>
      <c r="AT159" s="1"/>
      <c r="AU159" s="1"/>
    </row>
    <row r="160" spans="24:47">
      <c r="X160" s="16"/>
      <c r="Y160" s="3"/>
      <c r="AB160" s="16"/>
      <c r="AE160" s="58"/>
      <c r="AI160" s="1"/>
      <c r="AJ160" s="1"/>
      <c r="AL160" s="1"/>
      <c r="AM160" s="1"/>
      <c r="AQ160" s="1"/>
      <c r="AR160" s="1"/>
      <c r="AS160" s="1"/>
      <c r="AT160" s="1"/>
      <c r="AU160" s="1"/>
    </row>
    <row r="161" spans="7:48">
      <c r="U161" s="77"/>
      <c r="X161" s="16"/>
      <c r="Y161" s="3"/>
      <c r="AB161" s="16"/>
      <c r="AE161" s="58"/>
      <c r="AI161" s="1"/>
      <c r="AJ161" s="1"/>
      <c r="AL161" s="1"/>
      <c r="AM161" s="1"/>
      <c r="AQ161" s="1"/>
      <c r="AR161" s="1"/>
      <c r="AS161" s="1"/>
      <c r="AT161" s="1"/>
      <c r="AU161" s="1"/>
    </row>
    <row r="162" spans="7:48">
      <c r="U162" s="77"/>
      <c r="X162" s="16"/>
      <c r="Y162" s="3"/>
      <c r="AB162" s="16"/>
      <c r="AE162" s="58"/>
      <c r="AI162" s="1"/>
      <c r="AJ162" s="1"/>
      <c r="AL162" s="1"/>
      <c r="AM162" s="1"/>
      <c r="AQ162" s="1"/>
      <c r="AR162" s="1"/>
      <c r="AS162" s="1"/>
      <c r="AT162" s="1"/>
      <c r="AU162" s="1"/>
      <c r="AV162" s="14"/>
    </row>
    <row r="163" spans="7:48">
      <c r="G163" s="469"/>
      <c r="H163" s="14"/>
      <c r="I163" s="14"/>
      <c r="J163" s="68"/>
      <c r="K163" s="14"/>
      <c r="L163" s="68"/>
      <c r="M163" s="14"/>
      <c r="N163" s="14"/>
      <c r="O163" s="14"/>
      <c r="P163" s="77"/>
      <c r="Q163" s="77"/>
      <c r="R163" s="77"/>
      <c r="S163" s="14"/>
      <c r="T163" s="14"/>
      <c r="U163" s="77"/>
      <c r="V163" s="77"/>
      <c r="X163" s="16"/>
      <c r="Y163" s="3"/>
      <c r="Z163" s="77"/>
      <c r="AA163" s="77"/>
      <c r="AB163" s="16"/>
      <c r="AE163" s="58"/>
      <c r="AI163" s="1"/>
      <c r="AJ163" s="1"/>
      <c r="AL163" s="1"/>
      <c r="AM163" s="1"/>
      <c r="AQ163" s="1"/>
      <c r="AR163" s="1"/>
      <c r="AS163" s="1"/>
      <c r="AT163" s="1"/>
      <c r="AU163" s="1"/>
      <c r="AV163" s="14"/>
    </row>
    <row r="164" spans="7:48">
      <c r="G164" s="469"/>
      <c r="H164" s="14"/>
      <c r="I164" s="14"/>
      <c r="J164" s="68"/>
      <c r="K164" s="14"/>
      <c r="L164" s="68"/>
      <c r="M164" s="14"/>
      <c r="N164" s="14"/>
      <c r="O164" s="14"/>
      <c r="P164" s="77"/>
      <c r="Q164" s="77"/>
      <c r="R164" s="77"/>
      <c r="S164" s="14"/>
      <c r="T164" s="14"/>
      <c r="U164" s="77"/>
      <c r="V164" s="77"/>
      <c r="X164" s="16"/>
      <c r="Y164" s="3"/>
      <c r="Z164" s="77"/>
      <c r="AA164" s="77"/>
      <c r="AB164" s="16"/>
      <c r="AE164" s="58"/>
      <c r="AI164" s="1"/>
      <c r="AJ164" s="1"/>
      <c r="AL164" s="1"/>
      <c r="AM164" s="1"/>
      <c r="AQ164" s="1"/>
      <c r="AR164" s="1"/>
      <c r="AS164" s="1"/>
      <c r="AT164" s="1"/>
      <c r="AU164" s="1"/>
      <c r="AV164" s="14"/>
    </row>
    <row r="165" spans="7:48">
      <c r="G165" s="469"/>
      <c r="H165" s="14"/>
      <c r="I165" s="14"/>
      <c r="J165" s="68"/>
      <c r="K165" s="14"/>
      <c r="L165" s="68"/>
      <c r="M165" s="14"/>
      <c r="N165" s="14"/>
      <c r="O165" s="14"/>
      <c r="P165" s="77"/>
      <c r="Q165" s="77"/>
      <c r="R165" s="77"/>
      <c r="S165" s="14"/>
      <c r="T165" s="14"/>
      <c r="U165" s="77"/>
      <c r="V165" s="77"/>
      <c r="X165" s="16"/>
      <c r="Y165" s="3"/>
      <c r="Z165" s="77"/>
      <c r="AA165" s="77"/>
      <c r="AB165" s="16"/>
      <c r="AE165" s="58"/>
      <c r="AI165" s="1"/>
      <c r="AJ165" s="1"/>
      <c r="AL165" s="1"/>
      <c r="AM165" s="1"/>
      <c r="AQ165" s="1"/>
      <c r="AR165" s="1"/>
      <c r="AS165" s="1"/>
      <c r="AT165" s="1"/>
      <c r="AU165" s="1"/>
      <c r="AV165" s="14"/>
    </row>
    <row r="166" spans="7:48">
      <c r="G166" s="469"/>
      <c r="H166" s="14"/>
      <c r="I166" s="14"/>
      <c r="J166" s="68"/>
      <c r="K166" s="14"/>
      <c r="L166" s="68"/>
      <c r="M166" s="14"/>
      <c r="N166" s="14"/>
      <c r="O166" s="14"/>
      <c r="P166" s="77"/>
      <c r="Q166" s="77"/>
      <c r="R166" s="77"/>
      <c r="S166" s="14"/>
      <c r="T166" s="14"/>
      <c r="U166" s="77"/>
      <c r="V166" s="77"/>
      <c r="X166" s="16"/>
      <c r="Y166" s="3"/>
      <c r="Z166" s="77"/>
      <c r="AA166" s="77"/>
      <c r="AB166" s="16"/>
      <c r="AE166" s="58"/>
      <c r="AI166" s="1"/>
      <c r="AJ166" s="1"/>
      <c r="AL166" s="1"/>
      <c r="AM166" s="1"/>
      <c r="AQ166" s="1"/>
      <c r="AR166" s="1"/>
      <c r="AS166" s="1"/>
      <c r="AT166" s="1"/>
      <c r="AU166" s="1"/>
      <c r="AV166" s="14"/>
    </row>
    <row r="167" spans="7:48">
      <c r="G167" s="469"/>
      <c r="H167" s="14"/>
      <c r="I167" s="14"/>
      <c r="J167" s="68"/>
      <c r="K167" s="14"/>
      <c r="L167" s="68"/>
      <c r="M167" s="14"/>
      <c r="N167" s="14"/>
      <c r="O167" s="14"/>
      <c r="P167" s="77"/>
      <c r="Q167" s="77"/>
      <c r="R167" s="77"/>
      <c r="S167" s="14"/>
      <c r="T167" s="14"/>
      <c r="U167" s="77"/>
      <c r="V167" s="77"/>
      <c r="X167" s="16"/>
      <c r="Y167" s="3"/>
      <c r="Z167" s="77"/>
      <c r="AA167" s="77"/>
      <c r="AB167" s="16"/>
      <c r="AE167" s="58"/>
      <c r="AI167" s="1"/>
      <c r="AJ167" s="1"/>
      <c r="AL167" s="1"/>
      <c r="AM167" s="1"/>
      <c r="AQ167" s="1"/>
      <c r="AR167" s="1"/>
      <c r="AS167" s="1"/>
      <c r="AT167" s="1"/>
      <c r="AU167" s="1"/>
      <c r="AV167" s="14"/>
    </row>
    <row r="168" spans="7:48">
      <c r="G168" s="469"/>
      <c r="H168" s="14"/>
      <c r="I168" s="14"/>
      <c r="J168" s="68"/>
      <c r="K168" s="14"/>
      <c r="L168" s="68"/>
      <c r="M168" s="14"/>
      <c r="N168" s="14"/>
      <c r="O168" s="14"/>
      <c r="P168" s="77"/>
      <c r="Q168" s="77"/>
      <c r="R168" s="77"/>
      <c r="S168" s="14"/>
      <c r="T168" s="14"/>
      <c r="U168" s="77"/>
      <c r="V168" s="77"/>
      <c r="X168" s="16"/>
      <c r="Y168" s="3"/>
      <c r="Z168" s="77"/>
      <c r="AA168" s="77"/>
      <c r="AB168" s="16"/>
      <c r="AE168" s="58"/>
      <c r="AI168" s="1"/>
      <c r="AJ168" s="1"/>
      <c r="AL168" s="1"/>
      <c r="AM168" s="1"/>
      <c r="AQ168" s="1"/>
      <c r="AR168" s="1"/>
      <c r="AS168" s="1"/>
      <c r="AT168" s="1"/>
      <c r="AU168" s="1"/>
      <c r="AV168" s="14"/>
    </row>
    <row r="169" spans="7:48">
      <c r="G169" s="469"/>
      <c r="H169" s="14"/>
      <c r="I169" s="14"/>
      <c r="J169" s="68"/>
      <c r="K169" s="14"/>
      <c r="L169" s="68"/>
      <c r="M169" s="14"/>
      <c r="N169" s="14"/>
      <c r="O169" s="14"/>
      <c r="P169" s="77"/>
      <c r="Q169" s="77"/>
      <c r="R169" s="77"/>
      <c r="S169" s="14"/>
      <c r="T169" s="14"/>
      <c r="U169" s="77"/>
      <c r="V169" s="77"/>
      <c r="X169" s="16"/>
      <c r="Y169" s="3"/>
      <c r="Z169" s="77"/>
      <c r="AA169" s="77"/>
      <c r="AB169" s="16"/>
      <c r="AE169" s="58"/>
      <c r="AI169" s="1"/>
      <c r="AJ169" s="1"/>
      <c r="AL169" s="1"/>
      <c r="AM169" s="1"/>
      <c r="AQ169" s="1"/>
      <c r="AR169" s="1"/>
      <c r="AS169" s="1"/>
      <c r="AT169" s="1"/>
      <c r="AU169" s="1"/>
      <c r="AV169" s="14"/>
    </row>
    <row r="170" spans="7:48">
      <c r="G170" s="469"/>
      <c r="H170" s="14"/>
      <c r="I170" s="14"/>
      <c r="J170" s="68"/>
      <c r="K170" s="14"/>
      <c r="L170" s="68"/>
      <c r="M170" s="14"/>
      <c r="N170" s="14"/>
      <c r="O170" s="14"/>
      <c r="P170" s="77"/>
      <c r="Q170" s="77"/>
      <c r="R170" s="77"/>
      <c r="S170" s="14"/>
      <c r="T170" s="14"/>
      <c r="U170" s="77"/>
      <c r="V170" s="77"/>
      <c r="X170" s="16"/>
      <c r="Y170" s="3"/>
      <c r="Z170" s="77"/>
      <c r="AA170" s="77"/>
      <c r="AB170" s="16"/>
      <c r="AE170" s="58"/>
      <c r="AI170" s="1"/>
      <c r="AJ170" s="1"/>
      <c r="AL170" s="1"/>
      <c r="AM170" s="1"/>
      <c r="AQ170" s="1"/>
      <c r="AR170" s="1"/>
      <c r="AS170" s="1"/>
      <c r="AT170" s="1"/>
      <c r="AU170" s="1"/>
      <c r="AV170" s="14"/>
    </row>
    <row r="171" spans="7:48">
      <c r="G171" s="469"/>
      <c r="H171" s="14"/>
      <c r="I171" s="14"/>
      <c r="J171" s="68"/>
      <c r="K171" s="14"/>
      <c r="L171" s="68"/>
      <c r="M171" s="14"/>
      <c r="N171" s="14"/>
      <c r="O171" s="14"/>
      <c r="P171" s="77"/>
      <c r="Q171" s="77"/>
      <c r="R171" s="77"/>
      <c r="S171" s="14"/>
      <c r="T171" s="14"/>
      <c r="U171" s="77"/>
      <c r="V171" s="77"/>
      <c r="X171" s="16"/>
      <c r="Y171" s="3"/>
      <c r="Z171" s="77"/>
      <c r="AA171" s="77"/>
      <c r="AB171" s="16"/>
      <c r="AE171" s="58"/>
      <c r="AI171" s="1"/>
      <c r="AJ171" s="1"/>
      <c r="AL171" s="1"/>
      <c r="AM171" s="1"/>
      <c r="AQ171" s="1"/>
      <c r="AR171" s="1"/>
      <c r="AS171" s="1"/>
      <c r="AT171" s="1"/>
      <c r="AU171" s="1"/>
      <c r="AV171" s="14"/>
    </row>
    <row r="172" spans="7:48">
      <c r="G172" s="469"/>
      <c r="H172" s="14"/>
      <c r="I172" s="14"/>
      <c r="J172" s="68"/>
      <c r="K172" s="14"/>
      <c r="L172" s="68"/>
      <c r="M172" s="14"/>
      <c r="N172" s="14"/>
      <c r="O172" s="14"/>
      <c r="P172" s="77"/>
      <c r="Q172" s="77"/>
      <c r="R172" s="77"/>
      <c r="S172" s="14"/>
      <c r="T172" s="14"/>
      <c r="U172" s="77"/>
      <c r="V172" s="77"/>
      <c r="X172" s="16"/>
      <c r="Y172" s="3"/>
      <c r="Z172" s="77"/>
      <c r="AA172" s="77"/>
      <c r="AB172" s="16"/>
      <c r="AE172" s="58"/>
      <c r="AI172" s="1"/>
      <c r="AJ172" s="1"/>
      <c r="AL172" s="1"/>
      <c r="AM172" s="1"/>
      <c r="AQ172" s="1"/>
      <c r="AR172" s="1"/>
      <c r="AS172" s="1"/>
      <c r="AT172" s="1"/>
      <c r="AU172" s="1"/>
      <c r="AV172" s="14"/>
    </row>
    <row r="173" spans="7:48">
      <c r="G173" s="469"/>
      <c r="H173" s="14"/>
      <c r="I173" s="14"/>
      <c r="J173" s="68"/>
      <c r="K173" s="14"/>
      <c r="L173" s="68"/>
      <c r="M173" s="14"/>
      <c r="N173" s="14"/>
      <c r="O173" s="14"/>
      <c r="P173" s="77"/>
      <c r="Q173" s="77"/>
      <c r="R173" s="77"/>
      <c r="S173" s="14"/>
      <c r="T173" s="14"/>
      <c r="U173" s="77"/>
      <c r="V173" s="77"/>
      <c r="X173" s="16"/>
      <c r="Y173" s="3"/>
      <c r="Z173" s="77"/>
      <c r="AA173" s="77"/>
      <c r="AB173" s="16"/>
      <c r="AE173" s="58"/>
      <c r="AI173" s="1"/>
      <c r="AJ173" s="1"/>
      <c r="AL173" s="1"/>
      <c r="AM173" s="1"/>
      <c r="AQ173" s="1"/>
      <c r="AR173" s="1"/>
      <c r="AS173" s="1"/>
      <c r="AT173" s="1"/>
      <c r="AU173" s="1"/>
      <c r="AV173" s="14"/>
    </row>
    <row r="174" spans="7:48">
      <c r="G174" s="469"/>
      <c r="H174" s="14"/>
      <c r="I174" s="14"/>
      <c r="J174" s="68"/>
      <c r="K174" s="14"/>
      <c r="L174" s="68"/>
      <c r="M174" s="14"/>
      <c r="N174" s="14"/>
      <c r="O174" s="14"/>
      <c r="P174" s="77"/>
      <c r="Q174" s="77"/>
      <c r="R174" s="77"/>
      <c r="S174" s="14"/>
      <c r="T174" s="14"/>
      <c r="U174" s="77"/>
      <c r="V174" s="77"/>
      <c r="X174" s="16"/>
      <c r="Y174" s="3"/>
      <c r="Z174" s="77"/>
      <c r="AA174" s="77"/>
      <c r="AB174" s="16"/>
      <c r="AE174" s="58"/>
      <c r="AI174" s="1"/>
      <c r="AJ174" s="1"/>
      <c r="AL174" s="1"/>
      <c r="AM174" s="1"/>
      <c r="AQ174" s="1"/>
      <c r="AR174" s="1"/>
      <c r="AS174" s="1"/>
      <c r="AT174" s="1"/>
      <c r="AU174" s="1"/>
      <c r="AV174" s="14"/>
    </row>
    <row r="175" spans="7:48">
      <c r="G175" s="469"/>
      <c r="H175" s="14"/>
      <c r="I175" s="14"/>
      <c r="J175" s="68"/>
      <c r="K175" s="14"/>
      <c r="L175" s="68"/>
      <c r="M175" s="14"/>
      <c r="N175" s="14"/>
      <c r="O175" s="14"/>
      <c r="P175" s="77"/>
      <c r="Q175" s="77"/>
      <c r="R175" s="77"/>
      <c r="S175" s="14"/>
      <c r="T175" s="14"/>
      <c r="U175" s="77"/>
      <c r="V175" s="77"/>
      <c r="X175" s="16"/>
      <c r="Y175" s="3"/>
      <c r="Z175" s="77"/>
      <c r="AA175" s="77"/>
      <c r="AB175" s="16"/>
      <c r="AE175" s="58"/>
      <c r="AI175" s="1"/>
      <c r="AJ175" s="1"/>
      <c r="AL175" s="1"/>
      <c r="AM175" s="1"/>
      <c r="AQ175" s="1"/>
      <c r="AR175" s="1"/>
      <c r="AS175" s="1"/>
      <c r="AT175" s="1"/>
      <c r="AU175" s="1"/>
      <c r="AV175" s="14"/>
    </row>
    <row r="176" spans="7:48">
      <c r="G176" s="469"/>
      <c r="H176" s="14"/>
      <c r="I176" s="14"/>
      <c r="J176" s="68"/>
      <c r="K176" s="14"/>
      <c r="L176" s="68"/>
      <c r="M176" s="14"/>
      <c r="N176" s="14"/>
      <c r="O176" s="14"/>
      <c r="P176" s="77"/>
      <c r="Q176" s="77"/>
      <c r="R176" s="77"/>
      <c r="S176" s="14"/>
      <c r="T176" s="14"/>
      <c r="U176" s="77"/>
      <c r="V176" s="77"/>
      <c r="X176" s="16"/>
      <c r="Y176" s="3"/>
      <c r="Z176" s="77"/>
      <c r="AA176" s="77"/>
      <c r="AB176" s="16"/>
      <c r="AE176" s="58"/>
      <c r="AI176" s="1"/>
      <c r="AJ176" s="1"/>
      <c r="AL176" s="1"/>
      <c r="AM176" s="1"/>
      <c r="AQ176" s="1"/>
      <c r="AR176" s="1"/>
      <c r="AS176" s="1"/>
      <c r="AT176" s="1"/>
      <c r="AU176" s="1"/>
      <c r="AV176" s="14"/>
    </row>
    <row r="177" spans="7:48">
      <c r="G177" s="469"/>
      <c r="H177" s="14"/>
      <c r="I177" s="14"/>
      <c r="J177" s="68"/>
      <c r="K177" s="14"/>
      <c r="L177" s="68"/>
      <c r="M177" s="14"/>
      <c r="N177" s="14"/>
      <c r="O177" s="14"/>
      <c r="P177" s="77"/>
      <c r="Q177" s="77"/>
      <c r="R177" s="77"/>
      <c r="S177" s="14"/>
      <c r="T177" s="14"/>
      <c r="U177" s="77"/>
      <c r="V177" s="77"/>
      <c r="X177" s="16"/>
      <c r="Y177" s="3"/>
      <c r="Z177" s="77"/>
      <c r="AA177" s="77"/>
      <c r="AB177" s="16"/>
      <c r="AE177" s="58"/>
      <c r="AI177" s="1"/>
      <c r="AJ177" s="1"/>
      <c r="AL177" s="1"/>
      <c r="AM177" s="1"/>
      <c r="AQ177" s="1"/>
      <c r="AR177" s="1"/>
      <c r="AS177" s="1"/>
      <c r="AT177" s="1"/>
      <c r="AU177" s="1"/>
      <c r="AV177" s="14"/>
    </row>
    <row r="178" spans="7:48">
      <c r="G178" s="469"/>
      <c r="H178" s="14"/>
      <c r="I178" s="14"/>
      <c r="J178" s="68"/>
      <c r="K178" s="14"/>
      <c r="L178" s="68"/>
      <c r="M178" s="14"/>
      <c r="N178" s="14"/>
      <c r="O178" s="14"/>
      <c r="P178" s="77"/>
      <c r="Q178" s="77"/>
      <c r="R178" s="77"/>
      <c r="S178" s="14"/>
      <c r="T178" s="14"/>
      <c r="U178" s="77"/>
      <c r="V178" s="77"/>
      <c r="X178" s="16"/>
      <c r="Y178" s="3"/>
      <c r="Z178" s="77"/>
      <c r="AA178" s="77"/>
      <c r="AB178" s="16"/>
      <c r="AE178" s="58"/>
      <c r="AI178" s="1"/>
      <c r="AJ178" s="1"/>
      <c r="AL178" s="1"/>
      <c r="AM178" s="1"/>
      <c r="AQ178" s="1"/>
      <c r="AR178" s="1"/>
      <c r="AS178" s="1"/>
      <c r="AT178" s="1"/>
      <c r="AU178" s="1"/>
      <c r="AV178" s="14"/>
    </row>
    <row r="179" spans="7:48">
      <c r="G179" s="469"/>
      <c r="H179" s="14"/>
      <c r="I179" s="14"/>
      <c r="J179" s="68"/>
      <c r="K179" s="14"/>
      <c r="L179" s="68"/>
      <c r="M179" s="14"/>
      <c r="N179" s="14"/>
      <c r="O179" s="14"/>
      <c r="P179" s="77"/>
      <c r="Q179" s="77"/>
      <c r="R179" s="77"/>
      <c r="S179" s="14"/>
      <c r="T179" s="14"/>
      <c r="U179" s="77"/>
      <c r="V179" s="77"/>
      <c r="X179" s="16"/>
      <c r="Y179" s="3"/>
      <c r="Z179" s="77"/>
      <c r="AA179" s="77"/>
      <c r="AB179" s="16"/>
      <c r="AE179" s="58"/>
      <c r="AI179" s="1"/>
      <c r="AJ179" s="1"/>
      <c r="AL179" s="1"/>
      <c r="AM179" s="1"/>
      <c r="AQ179" s="1"/>
      <c r="AR179" s="1"/>
      <c r="AS179" s="1"/>
      <c r="AT179" s="1"/>
      <c r="AU179" s="1"/>
      <c r="AV179" s="14"/>
    </row>
    <row r="180" spans="7:48">
      <c r="G180" s="469"/>
      <c r="H180" s="14"/>
      <c r="I180" s="14"/>
      <c r="J180" s="68"/>
      <c r="K180" s="14"/>
      <c r="L180" s="68"/>
      <c r="M180" s="14"/>
      <c r="N180" s="14"/>
      <c r="O180" s="14"/>
      <c r="P180" s="77"/>
      <c r="Q180" s="77"/>
      <c r="R180" s="77"/>
      <c r="S180" s="14"/>
      <c r="T180" s="14"/>
      <c r="U180" s="77"/>
      <c r="V180" s="77"/>
      <c r="X180" s="16"/>
      <c r="Y180" s="3"/>
      <c r="Z180" s="77"/>
      <c r="AA180" s="77"/>
      <c r="AB180" s="16"/>
      <c r="AE180" s="58"/>
      <c r="AI180" s="1"/>
      <c r="AJ180" s="1"/>
      <c r="AL180" s="1"/>
      <c r="AM180" s="1"/>
      <c r="AQ180" s="1"/>
      <c r="AR180" s="1"/>
      <c r="AS180" s="1"/>
      <c r="AT180" s="1"/>
      <c r="AU180" s="1"/>
      <c r="AV180" s="14"/>
    </row>
    <row r="181" spans="7:48">
      <c r="G181" s="469"/>
      <c r="H181" s="14"/>
      <c r="I181" s="14"/>
      <c r="J181" s="68"/>
      <c r="K181" s="14"/>
      <c r="L181" s="68"/>
      <c r="M181" s="14"/>
      <c r="N181" s="14"/>
      <c r="O181" s="14"/>
      <c r="P181" s="77"/>
      <c r="Q181" s="77"/>
      <c r="R181" s="77"/>
      <c r="S181" s="14"/>
      <c r="T181" s="14"/>
      <c r="U181" s="77"/>
      <c r="V181" s="77"/>
      <c r="X181" s="16"/>
      <c r="Y181" s="3"/>
      <c r="Z181" s="77"/>
      <c r="AA181" s="77"/>
      <c r="AB181" s="16"/>
      <c r="AE181" s="58"/>
      <c r="AI181" s="1"/>
      <c r="AJ181" s="1"/>
      <c r="AL181" s="1"/>
      <c r="AM181" s="1"/>
      <c r="AQ181" s="1"/>
      <c r="AR181" s="1"/>
      <c r="AS181" s="1"/>
      <c r="AT181" s="1"/>
      <c r="AU181" s="1"/>
      <c r="AV181" s="14"/>
    </row>
    <row r="182" spans="7:48">
      <c r="G182" s="469"/>
      <c r="H182" s="14"/>
      <c r="I182" s="14"/>
      <c r="J182" s="68"/>
      <c r="K182" s="14"/>
      <c r="L182" s="68"/>
      <c r="M182" s="14"/>
      <c r="N182" s="14"/>
      <c r="O182" s="14"/>
      <c r="P182" s="77"/>
      <c r="Q182" s="77"/>
      <c r="R182" s="77"/>
      <c r="S182" s="14"/>
      <c r="T182" s="14"/>
      <c r="U182" s="77"/>
      <c r="V182" s="77"/>
      <c r="X182" s="16"/>
      <c r="Y182" s="3"/>
      <c r="Z182" s="77"/>
      <c r="AA182" s="77"/>
      <c r="AB182" s="16"/>
      <c r="AE182" s="58"/>
      <c r="AI182" s="1"/>
      <c r="AJ182" s="1"/>
      <c r="AL182" s="1"/>
      <c r="AM182" s="1"/>
      <c r="AQ182" s="1"/>
      <c r="AR182" s="1"/>
      <c r="AS182" s="1"/>
      <c r="AT182" s="1"/>
      <c r="AU182" s="1"/>
      <c r="AV182" s="14"/>
    </row>
    <row r="183" spans="7:48">
      <c r="G183" s="469"/>
      <c r="H183" s="14"/>
      <c r="I183" s="14"/>
      <c r="J183" s="68"/>
      <c r="K183" s="14"/>
      <c r="L183" s="68"/>
      <c r="M183" s="14"/>
      <c r="N183" s="14"/>
      <c r="O183" s="14"/>
      <c r="P183" s="77"/>
      <c r="Q183" s="77"/>
      <c r="R183" s="77"/>
      <c r="S183" s="14"/>
      <c r="T183" s="14"/>
      <c r="U183" s="77"/>
      <c r="V183" s="77"/>
      <c r="X183" s="16"/>
      <c r="Y183" s="3"/>
      <c r="Z183" s="77"/>
      <c r="AA183" s="77"/>
      <c r="AB183" s="16"/>
      <c r="AE183" s="58"/>
      <c r="AI183" s="1"/>
      <c r="AJ183" s="1"/>
      <c r="AL183" s="1"/>
      <c r="AM183" s="1"/>
      <c r="AQ183" s="1"/>
      <c r="AR183" s="1"/>
      <c r="AS183" s="1"/>
      <c r="AT183" s="1"/>
      <c r="AU183" s="1"/>
      <c r="AV183" s="14"/>
    </row>
    <row r="184" spans="7:48">
      <c r="G184" s="469"/>
      <c r="H184" s="14"/>
      <c r="I184" s="14"/>
      <c r="J184" s="68"/>
      <c r="K184" s="14"/>
      <c r="L184" s="68"/>
      <c r="M184" s="14"/>
      <c r="N184" s="14"/>
      <c r="O184" s="14"/>
      <c r="P184" s="77"/>
      <c r="Q184" s="77"/>
      <c r="R184" s="77"/>
      <c r="S184" s="14"/>
      <c r="T184" s="14"/>
      <c r="U184" s="77"/>
      <c r="V184" s="77"/>
      <c r="X184" s="16"/>
      <c r="Y184" s="3"/>
      <c r="Z184" s="77"/>
      <c r="AA184" s="77"/>
      <c r="AB184" s="16"/>
      <c r="AE184" s="58"/>
      <c r="AI184" s="1"/>
      <c r="AJ184" s="1"/>
      <c r="AL184" s="1"/>
      <c r="AM184" s="1"/>
      <c r="AQ184" s="1"/>
      <c r="AR184" s="1"/>
      <c r="AS184" s="1"/>
      <c r="AT184" s="1"/>
      <c r="AU184" s="1"/>
      <c r="AV184" s="14"/>
    </row>
    <row r="185" spans="7:48">
      <c r="G185" s="469"/>
      <c r="H185" s="14"/>
      <c r="I185" s="14"/>
      <c r="J185" s="68"/>
      <c r="K185" s="14"/>
      <c r="L185" s="68"/>
      <c r="M185" s="14"/>
      <c r="N185" s="14"/>
      <c r="O185" s="14"/>
      <c r="P185" s="77"/>
      <c r="Q185" s="77"/>
      <c r="R185" s="77"/>
      <c r="S185" s="14"/>
      <c r="T185" s="14"/>
      <c r="U185" s="77"/>
      <c r="V185" s="77"/>
      <c r="X185" s="16"/>
      <c r="Y185" s="3"/>
      <c r="Z185" s="77"/>
      <c r="AA185" s="77"/>
      <c r="AB185" s="16"/>
      <c r="AE185" s="58"/>
      <c r="AI185" s="1"/>
      <c r="AJ185" s="1"/>
      <c r="AL185" s="1"/>
      <c r="AM185" s="1"/>
      <c r="AQ185" s="1"/>
      <c r="AR185" s="1"/>
      <c r="AS185" s="1"/>
      <c r="AT185" s="1"/>
      <c r="AU185" s="1"/>
      <c r="AV185" s="14"/>
    </row>
    <row r="186" spans="7:48">
      <c r="G186" s="469"/>
      <c r="H186" s="14"/>
      <c r="I186" s="14"/>
      <c r="J186" s="68"/>
      <c r="K186" s="14"/>
      <c r="L186" s="68"/>
      <c r="M186" s="14"/>
      <c r="N186" s="14"/>
      <c r="O186" s="14"/>
      <c r="P186" s="77"/>
      <c r="Q186" s="77"/>
      <c r="R186" s="77"/>
      <c r="S186" s="14"/>
      <c r="T186" s="14"/>
      <c r="U186" s="77"/>
      <c r="V186" s="77"/>
      <c r="X186" s="16"/>
      <c r="Y186" s="3"/>
      <c r="Z186" s="77"/>
      <c r="AA186" s="77"/>
      <c r="AB186" s="16"/>
      <c r="AE186" s="58"/>
      <c r="AI186" s="1"/>
      <c r="AJ186" s="1"/>
      <c r="AL186" s="1"/>
      <c r="AM186" s="1"/>
      <c r="AQ186" s="1"/>
      <c r="AR186" s="1"/>
      <c r="AS186" s="1"/>
      <c r="AT186" s="1"/>
      <c r="AU186" s="1"/>
      <c r="AV186" s="14"/>
    </row>
    <row r="187" spans="7:48">
      <c r="G187" s="469"/>
      <c r="H187" s="14"/>
      <c r="I187" s="14"/>
      <c r="J187" s="68"/>
      <c r="K187" s="14"/>
      <c r="L187" s="68"/>
      <c r="M187" s="14"/>
      <c r="N187" s="14"/>
      <c r="O187" s="14"/>
      <c r="P187" s="77"/>
      <c r="Q187" s="77"/>
      <c r="R187" s="77"/>
      <c r="S187" s="14"/>
      <c r="T187" s="14"/>
      <c r="U187" s="77"/>
      <c r="V187" s="77"/>
      <c r="X187" s="16"/>
      <c r="Y187" s="3"/>
      <c r="Z187" s="77"/>
      <c r="AA187" s="77"/>
      <c r="AB187" s="16"/>
      <c r="AE187" s="58"/>
      <c r="AI187" s="1"/>
      <c r="AJ187" s="1"/>
      <c r="AL187" s="1"/>
      <c r="AM187" s="1"/>
      <c r="AQ187" s="1"/>
      <c r="AR187" s="1"/>
      <c r="AS187" s="1"/>
      <c r="AT187" s="1"/>
      <c r="AU187" s="1"/>
      <c r="AV187" s="14"/>
    </row>
    <row r="188" spans="7:48">
      <c r="G188" s="469"/>
      <c r="H188" s="14"/>
      <c r="I188" s="14"/>
      <c r="J188" s="68"/>
      <c r="K188" s="14"/>
      <c r="L188" s="68"/>
      <c r="M188" s="14"/>
      <c r="N188" s="14"/>
      <c r="O188" s="14"/>
      <c r="P188" s="77"/>
      <c r="Q188" s="77"/>
      <c r="R188" s="77"/>
      <c r="S188" s="14"/>
      <c r="T188" s="14"/>
      <c r="U188" s="77"/>
      <c r="V188" s="77"/>
      <c r="X188" s="16"/>
      <c r="Y188" s="3"/>
      <c r="Z188" s="77"/>
      <c r="AA188" s="77"/>
      <c r="AB188" s="16"/>
      <c r="AE188" s="58"/>
      <c r="AI188" s="1"/>
      <c r="AJ188" s="1"/>
      <c r="AL188" s="1"/>
      <c r="AM188" s="1"/>
      <c r="AQ188" s="1"/>
      <c r="AR188" s="1"/>
      <c r="AS188" s="1"/>
      <c r="AT188" s="1"/>
      <c r="AU188" s="1"/>
      <c r="AV188" s="14"/>
    </row>
    <row r="189" spans="7:48">
      <c r="G189" s="469"/>
      <c r="H189" s="14"/>
      <c r="I189" s="14"/>
      <c r="J189" s="68"/>
      <c r="K189" s="14"/>
      <c r="L189" s="68"/>
      <c r="M189" s="14"/>
      <c r="N189" s="14"/>
      <c r="O189" s="14"/>
      <c r="P189" s="77"/>
      <c r="Q189" s="77"/>
      <c r="R189" s="77"/>
      <c r="S189" s="14"/>
      <c r="T189" s="14"/>
      <c r="U189" s="77"/>
      <c r="V189" s="77"/>
      <c r="X189" s="16"/>
      <c r="Y189" s="3"/>
      <c r="Z189" s="77"/>
      <c r="AA189" s="77"/>
      <c r="AB189" s="16"/>
      <c r="AE189" s="58"/>
      <c r="AI189" s="1"/>
      <c r="AJ189" s="1"/>
      <c r="AL189" s="1"/>
      <c r="AM189" s="1"/>
      <c r="AQ189" s="1"/>
      <c r="AR189" s="1"/>
      <c r="AS189" s="1"/>
      <c r="AT189" s="1"/>
      <c r="AU189" s="1"/>
      <c r="AV189" s="14"/>
    </row>
    <row r="190" spans="7:48">
      <c r="G190" s="469"/>
      <c r="H190" s="14"/>
      <c r="I190" s="14"/>
      <c r="J190" s="68"/>
      <c r="K190" s="14"/>
      <c r="L190" s="68"/>
      <c r="M190" s="14"/>
      <c r="N190" s="14"/>
      <c r="O190" s="14"/>
      <c r="P190" s="77"/>
      <c r="Q190" s="77"/>
      <c r="R190" s="77"/>
      <c r="S190" s="14"/>
      <c r="T190" s="14"/>
      <c r="U190" s="77"/>
      <c r="V190" s="77"/>
      <c r="X190" s="16"/>
      <c r="Y190" s="3"/>
      <c r="Z190" s="77"/>
      <c r="AA190" s="77"/>
      <c r="AB190" s="16"/>
      <c r="AE190" s="58"/>
      <c r="AI190" s="1"/>
      <c r="AJ190" s="1"/>
      <c r="AL190" s="1"/>
      <c r="AM190" s="1"/>
      <c r="AQ190" s="1"/>
      <c r="AR190" s="1"/>
      <c r="AS190" s="1"/>
      <c r="AT190" s="1"/>
      <c r="AU190" s="1"/>
      <c r="AV190" s="14"/>
    </row>
    <row r="191" spans="7:48">
      <c r="G191" s="469"/>
      <c r="H191" s="14"/>
      <c r="I191" s="14"/>
      <c r="J191" s="68"/>
      <c r="K191" s="14"/>
      <c r="L191" s="68"/>
      <c r="M191" s="14"/>
      <c r="N191" s="14"/>
      <c r="O191" s="14"/>
      <c r="P191" s="77"/>
      <c r="Q191" s="77"/>
      <c r="R191" s="77"/>
      <c r="S191" s="14"/>
      <c r="T191" s="14"/>
      <c r="U191" s="77"/>
      <c r="V191" s="77"/>
      <c r="X191" s="16"/>
      <c r="Y191" s="3"/>
      <c r="Z191" s="77"/>
      <c r="AA191" s="77"/>
      <c r="AB191" s="16"/>
      <c r="AE191" s="58"/>
      <c r="AI191" s="1"/>
      <c r="AJ191" s="1"/>
      <c r="AL191" s="1"/>
      <c r="AM191" s="1"/>
      <c r="AQ191" s="1"/>
      <c r="AR191" s="1"/>
      <c r="AS191" s="1"/>
      <c r="AT191" s="1"/>
      <c r="AU191" s="1"/>
      <c r="AV191" s="14"/>
    </row>
    <row r="192" spans="7:48">
      <c r="G192" s="469"/>
      <c r="H192" s="14"/>
      <c r="I192" s="14"/>
      <c r="J192" s="68"/>
      <c r="K192" s="14"/>
      <c r="L192" s="68"/>
      <c r="M192" s="14"/>
      <c r="N192" s="14"/>
      <c r="O192" s="14"/>
      <c r="P192" s="77"/>
      <c r="Q192" s="77"/>
      <c r="R192" s="77"/>
      <c r="S192" s="14"/>
      <c r="T192" s="14"/>
      <c r="U192" s="77"/>
      <c r="V192" s="77"/>
      <c r="X192" s="16"/>
      <c r="Y192" s="3"/>
      <c r="Z192" s="77"/>
      <c r="AA192" s="77"/>
      <c r="AB192" s="16"/>
      <c r="AE192" s="58"/>
      <c r="AI192" s="1"/>
      <c r="AJ192" s="1"/>
      <c r="AL192" s="1"/>
      <c r="AM192" s="1"/>
      <c r="AQ192" s="1"/>
      <c r="AR192" s="1"/>
      <c r="AS192" s="1"/>
      <c r="AT192" s="1"/>
      <c r="AU192" s="1"/>
      <c r="AV192" s="14"/>
    </row>
    <row r="193" spans="7:48">
      <c r="G193" s="469"/>
      <c r="H193" s="14"/>
      <c r="I193" s="14"/>
      <c r="J193" s="68"/>
      <c r="K193" s="14"/>
      <c r="L193" s="68"/>
      <c r="M193" s="14"/>
      <c r="N193" s="14"/>
      <c r="O193" s="14"/>
      <c r="P193" s="77"/>
      <c r="Q193" s="77"/>
      <c r="R193" s="77"/>
      <c r="S193" s="14"/>
      <c r="T193" s="14"/>
      <c r="U193" s="77"/>
      <c r="V193" s="77"/>
      <c r="X193" s="16"/>
      <c r="Y193" s="3"/>
      <c r="Z193" s="77"/>
      <c r="AA193" s="77"/>
      <c r="AB193" s="16"/>
      <c r="AE193" s="58"/>
      <c r="AI193" s="1"/>
      <c r="AJ193" s="1"/>
      <c r="AL193" s="1"/>
      <c r="AM193" s="1"/>
      <c r="AQ193" s="1"/>
      <c r="AR193" s="1"/>
      <c r="AS193" s="1"/>
      <c r="AT193" s="1"/>
      <c r="AU193" s="1"/>
      <c r="AV193" s="14"/>
    </row>
    <row r="194" spans="7:48">
      <c r="G194" s="469"/>
      <c r="H194" s="14"/>
      <c r="I194" s="14"/>
      <c r="J194" s="68"/>
      <c r="K194" s="14"/>
      <c r="L194" s="68"/>
      <c r="M194" s="14"/>
      <c r="N194" s="14"/>
      <c r="O194" s="14"/>
      <c r="P194" s="77"/>
      <c r="Q194" s="77"/>
      <c r="R194" s="77"/>
      <c r="S194" s="14"/>
      <c r="T194" s="14"/>
      <c r="U194" s="77"/>
      <c r="V194" s="77"/>
      <c r="X194" s="16"/>
      <c r="Y194" s="3"/>
      <c r="Z194" s="77"/>
      <c r="AA194" s="77"/>
      <c r="AB194" s="16"/>
      <c r="AE194" s="58"/>
      <c r="AI194" s="1"/>
      <c r="AJ194" s="1"/>
      <c r="AL194" s="1"/>
      <c r="AM194" s="1"/>
      <c r="AQ194" s="1"/>
      <c r="AR194" s="1"/>
      <c r="AS194" s="1"/>
      <c r="AT194" s="1"/>
      <c r="AU194" s="1"/>
      <c r="AV194" s="14"/>
    </row>
    <row r="195" spans="7:48">
      <c r="G195" s="469"/>
      <c r="H195" s="14"/>
      <c r="I195" s="14"/>
      <c r="J195" s="68"/>
      <c r="K195" s="14"/>
      <c r="L195" s="68"/>
      <c r="M195" s="14"/>
      <c r="N195" s="14"/>
      <c r="O195" s="14"/>
      <c r="P195" s="77"/>
      <c r="Q195" s="77"/>
      <c r="R195" s="77"/>
      <c r="S195" s="14"/>
      <c r="T195" s="14"/>
      <c r="U195" s="77"/>
      <c r="V195" s="77"/>
      <c r="X195" s="16"/>
      <c r="Y195" s="3"/>
      <c r="Z195" s="77"/>
      <c r="AA195" s="77"/>
      <c r="AB195" s="16"/>
      <c r="AE195" s="58"/>
      <c r="AI195" s="1"/>
      <c r="AJ195" s="1"/>
      <c r="AL195" s="1"/>
      <c r="AM195" s="1"/>
      <c r="AQ195" s="1"/>
      <c r="AR195" s="1"/>
      <c r="AS195" s="1"/>
      <c r="AT195" s="1"/>
      <c r="AU195" s="1"/>
      <c r="AV195" s="14"/>
    </row>
    <row r="196" spans="7:48">
      <c r="G196" s="469"/>
      <c r="H196" s="14"/>
      <c r="I196" s="14"/>
      <c r="J196" s="68"/>
      <c r="K196" s="14"/>
      <c r="L196" s="68"/>
      <c r="M196" s="14"/>
      <c r="N196" s="14"/>
      <c r="O196" s="14"/>
      <c r="P196" s="77"/>
      <c r="Q196" s="77"/>
      <c r="R196" s="77"/>
      <c r="S196" s="14"/>
      <c r="T196" s="14"/>
      <c r="U196" s="77"/>
      <c r="V196" s="77"/>
      <c r="W196" s="77"/>
      <c r="X196" s="16"/>
      <c r="Y196" s="14"/>
      <c r="Z196" s="77"/>
      <c r="AA196" s="77"/>
      <c r="AB196" s="77"/>
      <c r="AC196" s="77"/>
      <c r="AD196" s="14"/>
      <c r="AE196" s="14"/>
      <c r="AF196" s="77"/>
      <c r="AG196" s="68"/>
      <c r="AH196" s="68"/>
      <c r="AI196" s="14"/>
      <c r="AJ196" s="14"/>
      <c r="AK196" s="68"/>
      <c r="AL196" s="14"/>
      <c r="AM196" s="14"/>
      <c r="AN196" s="68"/>
      <c r="AO196" s="68"/>
      <c r="AP196" s="68"/>
      <c r="AQ196" s="14"/>
      <c r="AR196" s="14"/>
      <c r="AS196" s="14"/>
      <c r="AT196" s="14"/>
      <c r="AU196" s="1"/>
      <c r="AV196" s="14"/>
    </row>
    <row r="197" spans="7:48">
      <c r="G197" s="469"/>
      <c r="H197" s="14"/>
      <c r="I197" s="14"/>
      <c r="J197" s="68"/>
      <c r="K197" s="14"/>
      <c r="L197" s="68"/>
      <c r="M197" s="14"/>
      <c r="N197" s="14"/>
      <c r="O197" s="14"/>
      <c r="P197" s="77"/>
      <c r="Q197" s="77"/>
      <c r="R197" s="77"/>
      <c r="S197" s="14"/>
      <c r="T197" s="14"/>
      <c r="U197" s="77"/>
      <c r="V197" s="77"/>
      <c r="W197" s="77"/>
      <c r="X197" s="16"/>
      <c r="Y197" s="14"/>
      <c r="Z197" s="77"/>
      <c r="AA197" s="77"/>
      <c r="AB197" s="77"/>
      <c r="AC197" s="77"/>
      <c r="AD197" s="14"/>
      <c r="AE197" s="14"/>
      <c r="AF197" s="77"/>
      <c r="AG197" s="68"/>
      <c r="AH197" s="68"/>
      <c r="AI197" s="14"/>
      <c r="AJ197" s="14"/>
      <c r="AK197" s="68"/>
      <c r="AL197" s="14"/>
      <c r="AM197" s="14"/>
      <c r="AN197" s="68"/>
      <c r="AO197" s="68"/>
      <c r="AP197" s="68"/>
      <c r="AQ197" s="14"/>
      <c r="AR197" s="14"/>
      <c r="AS197" s="14"/>
      <c r="AT197" s="14"/>
      <c r="AU197" s="1"/>
      <c r="AV197" s="14"/>
    </row>
    <row r="198" spans="7:48">
      <c r="G198" s="469"/>
      <c r="H198" s="14"/>
      <c r="I198" s="14"/>
      <c r="J198" s="68"/>
      <c r="K198" s="14"/>
      <c r="L198" s="68"/>
      <c r="M198" s="14"/>
      <c r="N198" s="14"/>
      <c r="O198" s="14"/>
      <c r="P198" s="77"/>
      <c r="Q198" s="77"/>
      <c r="R198" s="77"/>
      <c r="S198" s="14"/>
      <c r="T198" s="14"/>
      <c r="U198" s="77"/>
      <c r="V198" s="77"/>
      <c r="W198" s="77"/>
      <c r="X198" s="77"/>
      <c r="Y198" s="14"/>
      <c r="Z198" s="77"/>
      <c r="AA198" s="77"/>
      <c r="AB198" s="77"/>
      <c r="AC198" s="77"/>
      <c r="AD198" s="14"/>
      <c r="AE198" s="14"/>
      <c r="AF198" s="77"/>
      <c r="AG198" s="68"/>
      <c r="AH198" s="68"/>
      <c r="AI198" s="14"/>
      <c r="AJ198" s="14"/>
      <c r="AK198" s="68"/>
      <c r="AL198" s="14"/>
      <c r="AM198" s="14"/>
      <c r="AN198" s="68"/>
      <c r="AO198" s="68"/>
      <c r="AP198" s="68"/>
      <c r="AQ198" s="14"/>
      <c r="AR198" s="14"/>
      <c r="AS198" s="14"/>
      <c r="AT198" s="14"/>
      <c r="AU198" s="14"/>
      <c r="AV198" s="14"/>
    </row>
    <row r="199" spans="7:48">
      <c r="G199" s="469"/>
      <c r="H199" s="14"/>
      <c r="I199" s="14"/>
      <c r="J199" s="68"/>
      <c r="K199" s="14"/>
      <c r="L199" s="68"/>
      <c r="M199" s="14"/>
      <c r="N199" s="14"/>
      <c r="O199" s="14"/>
      <c r="P199" s="77"/>
      <c r="Q199" s="77"/>
      <c r="R199" s="77"/>
      <c r="S199" s="14"/>
      <c r="T199" s="14"/>
      <c r="U199" s="77"/>
      <c r="V199" s="77"/>
      <c r="W199" s="77"/>
      <c r="X199" s="77"/>
      <c r="Y199" s="14"/>
      <c r="Z199" s="77"/>
      <c r="AA199" s="77"/>
      <c r="AB199" s="77"/>
      <c r="AC199" s="77"/>
      <c r="AD199" s="14"/>
      <c r="AE199" s="14"/>
      <c r="AF199" s="77"/>
      <c r="AG199" s="68"/>
      <c r="AH199" s="68"/>
      <c r="AI199" s="14"/>
      <c r="AJ199" s="14"/>
      <c r="AK199" s="68"/>
      <c r="AL199" s="14"/>
      <c r="AM199" s="14"/>
      <c r="AN199" s="68"/>
      <c r="AO199" s="68"/>
      <c r="AP199" s="68"/>
      <c r="AQ199" s="14"/>
      <c r="AR199" s="14"/>
      <c r="AS199" s="14"/>
      <c r="AT199" s="14"/>
      <c r="AU199" s="14"/>
      <c r="AV199" s="14"/>
    </row>
    <row r="200" spans="7:48">
      <c r="G200" s="469"/>
      <c r="H200" s="14"/>
      <c r="I200" s="14"/>
      <c r="J200" s="68"/>
      <c r="K200" s="14"/>
      <c r="L200" s="68"/>
      <c r="M200" s="14"/>
      <c r="N200" s="14"/>
      <c r="O200" s="14"/>
      <c r="P200" s="77"/>
      <c r="Q200" s="77"/>
      <c r="R200" s="77"/>
      <c r="S200" s="14"/>
      <c r="T200" s="14"/>
      <c r="U200" s="77"/>
      <c r="V200" s="77"/>
      <c r="W200" s="77"/>
      <c r="X200" s="77"/>
      <c r="Y200" s="14"/>
      <c r="Z200" s="77"/>
      <c r="AA200" s="77"/>
      <c r="AB200" s="77"/>
      <c r="AC200" s="77"/>
      <c r="AD200" s="14"/>
      <c r="AE200" s="14"/>
      <c r="AF200" s="77"/>
      <c r="AG200" s="68"/>
      <c r="AH200" s="68"/>
      <c r="AI200" s="14"/>
      <c r="AJ200" s="14"/>
      <c r="AK200" s="68"/>
      <c r="AL200" s="14"/>
      <c r="AM200" s="14"/>
      <c r="AN200" s="68"/>
      <c r="AO200" s="68"/>
      <c r="AP200" s="68"/>
      <c r="AQ200" s="14"/>
      <c r="AR200" s="14"/>
      <c r="AS200" s="14"/>
      <c r="AT200" s="14"/>
      <c r="AU200" s="14"/>
      <c r="AV200" s="14"/>
    </row>
    <row r="201" spans="7:48">
      <c r="G201" s="469"/>
      <c r="H201" s="14"/>
      <c r="I201" s="14"/>
      <c r="J201" s="68"/>
      <c r="K201" s="14"/>
      <c r="L201" s="68"/>
      <c r="M201" s="14"/>
      <c r="N201" s="14"/>
      <c r="O201" s="14"/>
      <c r="P201" s="77"/>
      <c r="Q201" s="77"/>
      <c r="R201" s="77"/>
      <c r="S201" s="14"/>
      <c r="T201" s="14"/>
      <c r="U201" s="77"/>
      <c r="V201" s="77"/>
      <c r="W201" s="77"/>
      <c r="X201" s="77"/>
      <c r="Y201" s="14"/>
      <c r="Z201" s="77"/>
      <c r="AA201" s="77"/>
      <c r="AB201" s="77"/>
      <c r="AC201" s="77"/>
      <c r="AD201" s="14"/>
      <c r="AE201" s="14"/>
      <c r="AF201" s="77"/>
      <c r="AG201" s="68"/>
      <c r="AH201" s="68"/>
      <c r="AI201" s="14"/>
      <c r="AJ201" s="14"/>
      <c r="AK201" s="68"/>
      <c r="AL201" s="14"/>
      <c r="AM201" s="14"/>
      <c r="AN201" s="68"/>
      <c r="AO201" s="68"/>
      <c r="AP201" s="68"/>
      <c r="AQ201" s="14"/>
      <c r="AR201" s="14"/>
      <c r="AS201" s="14"/>
      <c r="AT201" s="14"/>
      <c r="AU201" s="14"/>
      <c r="AV201" s="14"/>
    </row>
    <row r="202" spans="7:48">
      <c r="G202" s="469"/>
      <c r="H202" s="14"/>
      <c r="I202" s="14"/>
      <c r="J202" s="68"/>
      <c r="K202" s="14"/>
      <c r="L202" s="68"/>
      <c r="M202" s="14"/>
      <c r="N202" s="14"/>
      <c r="O202" s="14"/>
      <c r="P202" s="77"/>
      <c r="Q202" s="77"/>
      <c r="R202" s="77"/>
      <c r="S202" s="14"/>
      <c r="T202" s="14"/>
      <c r="U202" s="77"/>
      <c r="V202" s="77"/>
      <c r="W202" s="77"/>
      <c r="X202" s="77"/>
      <c r="Y202" s="14"/>
      <c r="Z202" s="77"/>
      <c r="AA202" s="77"/>
      <c r="AB202" s="77"/>
      <c r="AC202" s="77"/>
      <c r="AD202" s="14"/>
      <c r="AE202" s="14"/>
      <c r="AF202" s="77"/>
      <c r="AG202" s="68"/>
      <c r="AH202" s="68"/>
      <c r="AI202" s="14"/>
      <c r="AJ202" s="14"/>
      <c r="AK202" s="68"/>
      <c r="AL202" s="14"/>
      <c r="AM202" s="14"/>
      <c r="AN202" s="68"/>
      <c r="AO202" s="68"/>
      <c r="AP202" s="68"/>
      <c r="AQ202" s="14"/>
      <c r="AR202" s="14"/>
      <c r="AS202" s="14"/>
      <c r="AT202" s="14"/>
      <c r="AU202" s="14"/>
      <c r="AV202" s="14"/>
    </row>
    <row r="203" spans="7:48">
      <c r="G203" s="469"/>
      <c r="H203" s="14"/>
      <c r="I203" s="14"/>
      <c r="J203" s="68"/>
      <c r="K203" s="14"/>
      <c r="L203" s="68"/>
      <c r="M203" s="14"/>
      <c r="N203" s="14"/>
      <c r="O203" s="14"/>
      <c r="P203" s="77"/>
      <c r="Q203" s="77"/>
      <c r="R203" s="77"/>
      <c r="S203" s="14"/>
      <c r="T203" s="14"/>
      <c r="U203" s="77"/>
      <c r="V203" s="77"/>
      <c r="W203" s="77"/>
      <c r="X203" s="77"/>
      <c r="Y203" s="14"/>
      <c r="Z203" s="77"/>
      <c r="AA203" s="77"/>
      <c r="AB203" s="77"/>
      <c r="AC203" s="77"/>
      <c r="AD203" s="14"/>
      <c r="AE203" s="14"/>
      <c r="AF203" s="77"/>
      <c r="AG203" s="68"/>
      <c r="AH203" s="68"/>
      <c r="AI203" s="14"/>
      <c r="AJ203" s="14"/>
      <c r="AK203" s="68"/>
      <c r="AL203" s="14"/>
      <c r="AM203" s="14"/>
      <c r="AN203" s="68"/>
      <c r="AO203" s="68"/>
      <c r="AP203" s="68"/>
      <c r="AQ203" s="14"/>
      <c r="AR203" s="14"/>
      <c r="AS203" s="14"/>
      <c r="AT203" s="14"/>
      <c r="AU203" s="14"/>
      <c r="AV203" s="14"/>
    </row>
    <row r="204" spans="7:48">
      <c r="G204" s="469"/>
      <c r="H204" s="14"/>
      <c r="I204" s="14"/>
      <c r="J204" s="68"/>
      <c r="K204" s="14"/>
      <c r="L204" s="68"/>
      <c r="M204" s="14"/>
      <c r="N204" s="14"/>
      <c r="O204" s="14"/>
      <c r="P204" s="77"/>
      <c r="Q204" s="77"/>
      <c r="R204" s="77"/>
      <c r="S204" s="14"/>
      <c r="T204" s="14"/>
      <c r="U204" s="77"/>
      <c r="V204" s="77"/>
      <c r="W204" s="77"/>
      <c r="X204" s="77"/>
      <c r="Y204" s="14"/>
      <c r="Z204" s="77"/>
      <c r="AA204" s="77"/>
      <c r="AB204" s="77"/>
      <c r="AC204" s="77"/>
      <c r="AD204" s="14"/>
      <c r="AE204" s="14"/>
      <c r="AF204" s="77"/>
      <c r="AG204" s="68"/>
      <c r="AH204" s="68"/>
      <c r="AI204" s="14"/>
      <c r="AJ204" s="14"/>
      <c r="AK204" s="68"/>
      <c r="AL204" s="14"/>
      <c r="AM204" s="14"/>
      <c r="AN204" s="68"/>
      <c r="AO204" s="68"/>
      <c r="AP204" s="68"/>
      <c r="AQ204" s="14"/>
      <c r="AR204" s="14"/>
      <c r="AS204" s="14"/>
      <c r="AT204" s="14"/>
      <c r="AU204" s="14"/>
      <c r="AV204" s="14"/>
    </row>
    <row r="205" spans="7:48">
      <c r="G205" s="469"/>
      <c r="H205" s="14"/>
      <c r="I205" s="14"/>
      <c r="J205" s="68"/>
      <c r="K205" s="14"/>
      <c r="L205" s="68"/>
      <c r="M205" s="14"/>
      <c r="N205" s="14"/>
      <c r="O205" s="14"/>
      <c r="P205" s="77"/>
      <c r="Q205" s="77"/>
      <c r="R205" s="77"/>
      <c r="S205" s="14"/>
      <c r="T205" s="14"/>
      <c r="U205" s="77"/>
      <c r="V205" s="77"/>
      <c r="W205" s="77"/>
      <c r="X205" s="77"/>
      <c r="Y205" s="14"/>
      <c r="Z205" s="77"/>
      <c r="AA205" s="77"/>
      <c r="AB205" s="77"/>
      <c r="AC205" s="77"/>
      <c r="AD205" s="14"/>
      <c r="AE205" s="14"/>
      <c r="AF205" s="77"/>
      <c r="AG205" s="68"/>
      <c r="AH205" s="68"/>
      <c r="AI205" s="14"/>
      <c r="AJ205" s="14"/>
      <c r="AK205" s="68"/>
      <c r="AL205" s="14"/>
      <c r="AM205" s="14"/>
      <c r="AN205" s="68"/>
      <c r="AO205" s="68"/>
      <c r="AP205" s="68"/>
      <c r="AQ205" s="14"/>
      <c r="AR205" s="14"/>
      <c r="AS205" s="14"/>
      <c r="AT205" s="14"/>
      <c r="AU205" s="14"/>
      <c r="AV205" s="14"/>
    </row>
    <row r="206" spans="7:48">
      <c r="G206" s="469"/>
      <c r="H206" s="14"/>
      <c r="I206" s="14"/>
      <c r="J206" s="68"/>
      <c r="K206" s="14"/>
      <c r="L206" s="68"/>
      <c r="M206" s="14"/>
      <c r="N206" s="14"/>
      <c r="O206" s="14"/>
      <c r="P206" s="77"/>
      <c r="Q206" s="77"/>
      <c r="R206" s="77"/>
      <c r="S206" s="14"/>
      <c r="T206" s="14"/>
      <c r="U206" s="77"/>
      <c r="V206" s="77"/>
      <c r="W206" s="77"/>
      <c r="X206" s="77"/>
      <c r="Y206" s="14"/>
      <c r="Z206" s="77"/>
      <c r="AA206" s="77"/>
      <c r="AB206" s="77"/>
      <c r="AC206" s="77"/>
      <c r="AD206" s="14"/>
      <c r="AE206" s="14"/>
      <c r="AF206" s="77"/>
      <c r="AG206" s="68"/>
      <c r="AH206" s="68"/>
      <c r="AI206" s="14"/>
      <c r="AJ206" s="14"/>
      <c r="AK206" s="68"/>
      <c r="AL206" s="14"/>
      <c r="AM206" s="14"/>
      <c r="AN206" s="68"/>
      <c r="AO206" s="68"/>
      <c r="AP206" s="68"/>
      <c r="AQ206" s="14"/>
      <c r="AR206" s="14"/>
      <c r="AS206" s="14"/>
      <c r="AT206" s="14"/>
      <c r="AU206" s="14"/>
      <c r="AV206" s="14"/>
    </row>
    <row r="207" spans="7:48">
      <c r="G207" s="469"/>
      <c r="H207" s="14"/>
      <c r="I207" s="14"/>
      <c r="J207" s="68"/>
      <c r="K207" s="14"/>
      <c r="L207" s="68"/>
      <c r="M207" s="14"/>
      <c r="N207" s="14"/>
      <c r="O207" s="14"/>
      <c r="P207" s="77"/>
      <c r="Q207" s="77"/>
      <c r="R207" s="77"/>
      <c r="S207" s="14"/>
      <c r="T207" s="14"/>
      <c r="U207" s="77"/>
      <c r="V207" s="77"/>
      <c r="W207" s="77"/>
      <c r="X207" s="77"/>
      <c r="Y207" s="14"/>
      <c r="Z207" s="77"/>
      <c r="AA207" s="77"/>
      <c r="AB207" s="77"/>
      <c r="AC207" s="77"/>
      <c r="AD207" s="14"/>
      <c r="AE207" s="14"/>
      <c r="AF207" s="77"/>
      <c r="AG207" s="68"/>
      <c r="AH207" s="68"/>
      <c r="AI207" s="14"/>
      <c r="AJ207" s="14"/>
      <c r="AK207" s="68"/>
      <c r="AL207" s="14"/>
      <c r="AM207" s="14"/>
      <c r="AN207" s="68"/>
      <c r="AO207" s="68"/>
      <c r="AP207" s="68"/>
      <c r="AQ207" s="14"/>
      <c r="AR207" s="14"/>
      <c r="AS207" s="14"/>
      <c r="AT207" s="14"/>
      <c r="AU207" s="14"/>
      <c r="AV207" s="14"/>
    </row>
    <row r="208" spans="7:48">
      <c r="G208" s="469"/>
      <c r="H208" s="14"/>
      <c r="I208" s="14"/>
      <c r="J208" s="68"/>
      <c r="K208" s="14"/>
      <c r="L208" s="68"/>
      <c r="M208" s="14"/>
      <c r="N208" s="14"/>
      <c r="O208" s="14"/>
      <c r="P208" s="77"/>
      <c r="Q208" s="77"/>
      <c r="R208" s="77"/>
      <c r="S208" s="14"/>
      <c r="T208" s="14"/>
      <c r="U208" s="77"/>
      <c r="V208" s="77"/>
      <c r="W208" s="77"/>
      <c r="X208" s="77"/>
      <c r="Y208" s="14"/>
      <c r="Z208" s="77"/>
      <c r="AA208" s="77"/>
      <c r="AB208" s="77"/>
      <c r="AC208" s="77"/>
      <c r="AD208" s="14"/>
      <c r="AE208" s="14"/>
      <c r="AF208" s="77"/>
      <c r="AG208" s="68"/>
      <c r="AH208" s="68"/>
      <c r="AI208" s="14"/>
      <c r="AJ208" s="14"/>
      <c r="AK208" s="68"/>
      <c r="AL208" s="14"/>
      <c r="AM208" s="14"/>
      <c r="AN208" s="68"/>
      <c r="AO208" s="68"/>
      <c r="AP208" s="68"/>
      <c r="AQ208" s="14"/>
      <c r="AR208" s="14"/>
      <c r="AS208" s="14"/>
      <c r="AT208" s="14"/>
      <c r="AU208" s="14"/>
      <c r="AV208" s="14"/>
    </row>
    <row r="209" spans="7:48">
      <c r="G209" s="469"/>
      <c r="H209" s="14"/>
      <c r="I209" s="14"/>
      <c r="J209" s="68"/>
      <c r="K209" s="14"/>
      <c r="L209" s="68"/>
      <c r="M209" s="14"/>
      <c r="N209" s="14"/>
      <c r="O209" s="14"/>
      <c r="P209" s="77"/>
      <c r="Q209" s="77"/>
      <c r="R209" s="77"/>
      <c r="S209" s="14"/>
      <c r="T209" s="14"/>
      <c r="U209" s="77"/>
      <c r="V209" s="77"/>
      <c r="W209" s="77"/>
      <c r="X209" s="77"/>
      <c r="Y209" s="14"/>
      <c r="Z209" s="77"/>
      <c r="AA209" s="77"/>
      <c r="AB209" s="77"/>
      <c r="AC209" s="77"/>
      <c r="AD209" s="14"/>
      <c r="AE209" s="14"/>
      <c r="AF209" s="77"/>
      <c r="AG209" s="68"/>
      <c r="AH209" s="68"/>
      <c r="AI209" s="14"/>
      <c r="AJ209" s="14"/>
      <c r="AK209" s="68"/>
      <c r="AL209" s="14"/>
      <c r="AM209" s="14"/>
      <c r="AN209" s="68"/>
      <c r="AO209" s="68"/>
      <c r="AP209" s="68"/>
      <c r="AQ209" s="14"/>
      <c r="AR209" s="14"/>
      <c r="AS209" s="14"/>
      <c r="AT209" s="14"/>
      <c r="AU209" s="14"/>
      <c r="AV209" s="14"/>
    </row>
    <row r="210" spans="7:48">
      <c r="G210" s="469"/>
      <c r="H210" s="14"/>
      <c r="I210" s="14"/>
      <c r="J210" s="68"/>
      <c r="K210" s="14"/>
      <c r="L210" s="68"/>
      <c r="M210" s="14"/>
      <c r="N210" s="14"/>
      <c r="O210" s="14"/>
      <c r="P210" s="77"/>
      <c r="Q210" s="77"/>
      <c r="R210" s="77"/>
      <c r="S210" s="14"/>
      <c r="T210" s="14"/>
      <c r="U210" s="77"/>
      <c r="V210" s="77"/>
      <c r="W210" s="77"/>
      <c r="X210" s="77"/>
      <c r="Y210" s="14"/>
      <c r="Z210" s="77"/>
      <c r="AA210" s="77"/>
      <c r="AB210" s="77"/>
      <c r="AC210" s="77"/>
      <c r="AD210" s="14"/>
      <c r="AE210" s="14"/>
      <c r="AF210" s="77"/>
      <c r="AG210" s="68"/>
      <c r="AH210" s="68"/>
      <c r="AI210" s="14"/>
      <c r="AJ210" s="14"/>
      <c r="AK210" s="68"/>
      <c r="AL210" s="14"/>
      <c r="AM210" s="14"/>
      <c r="AN210" s="68"/>
      <c r="AO210" s="68"/>
      <c r="AP210" s="68"/>
      <c r="AQ210" s="14"/>
      <c r="AR210" s="14"/>
      <c r="AS210" s="14"/>
      <c r="AT210" s="14"/>
      <c r="AU210" s="14"/>
      <c r="AV210" s="14"/>
    </row>
    <row r="211" spans="7:48">
      <c r="G211" s="469"/>
      <c r="H211" s="14"/>
      <c r="I211" s="14"/>
      <c r="J211" s="68"/>
      <c r="K211" s="14"/>
      <c r="L211" s="68"/>
      <c r="M211" s="14"/>
      <c r="N211" s="14"/>
      <c r="O211" s="14"/>
      <c r="P211" s="77"/>
      <c r="Q211" s="77"/>
      <c r="R211" s="77"/>
      <c r="S211" s="14"/>
      <c r="T211" s="14"/>
      <c r="U211" s="77"/>
      <c r="V211" s="77"/>
      <c r="W211" s="77"/>
      <c r="X211" s="77"/>
      <c r="Y211" s="14"/>
      <c r="Z211" s="77"/>
      <c r="AA211" s="77"/>
      <c r="AB211" s="77"/>
      <c r="AC211" s="77"/>
      <c r="AD211" s="14"/>
      <c r="AE211" s="14"/>
      <c r="AF211" s="77"/>
      <c r="AG211" s="68"/>
      <c r="AH211" s="68"/>
      <c r="AI211" s="14"/>
      <c r="AJ211" s="14"/>
      <c r="AK211" s="68"/>
      <c r="AL211" s="14"/>
      <c r="AM211" s="14"/>
      <c r="AN211" s="68"/>
      <c r="AO211" s="68"/>
      <c r="AP211" s="68"/>
      <c r="AQ211" s="14"/>
      <c r="AR211" s="14"/>
      <c r="AS211" s="14"/>
      <c r="AT211" s="14"/>
      <c r="AU211" s="14"/>
      <c r="AV211" s="14"/>
    </row>
    <row r="212" spans="7:48">
      <c r="G212" s="469"/>
      <c r="H212" s="14"/>
      <c r="I212" s="14"/>
      <c r="J212" s="68"/>
      <c r="K212" s="14"/>
      <c r="L212" s="68"/>
      <c r="M212" s="14"/>
      <c r="N212" s="14"/>
      <c r="O212" s="14"/>
      <c r="P212" s="77"/>
      <c r="Q212" s="77"/>
      <c r="R212" s="77"/>
      <c r="S212" s="14"/>
      <c r="T212" s="14"/>
      <c r="U212" s="77"/>
      <c r="V212" s="77"/>
      <c r="W212" s="77"/>
      <c r="X212" s="77"/>
      <c r="Y212" s="14"/>
      <c r="Z212" s="77"/>
      <c r="AA212" s="77"/>
      <c r="AB212" s="77"/>
      <c r="AC212" s="77"/>
      <c r="AD212" s="14"/>
      <c r="AE212" s="14"/>
      <c r="AF212" s="77"/>
      <c r="AG212" s="68"/>
      <c r="AH212" s="68"/>
      <c r="AI212" s="14"/>
      <c r="AJ212" s="14"/>
      <c r="AK212" s="68"/>
      <c r="AL212" s="14"/>
      <c r="AM212" s="14"/>
      <c r="AN212" s="68"/>
      <c r="AO212" s="68"/>
      <c r="AP212" s="68"/>
      <c r="AQ212" s="14"/>
      <c r="AR212" s="14"/>
      <c r="AS212" s="14"/>
      <c r="AT212" s="14"/>
      <c r="AU212" s="14"/>
      <c r="AV212" s="14"/>
    </row>
    <row r="213" spans="7:48">
      <c r="G213" s="469"/>
      <c r="H213" s="14"/>
      <c r="I213" s="14"/>
      <c r="J213" s="68"/>
      <c r="K213" s="14"/>
      <c r="L213" s="68"/>
      <c r="M213" s="14"/>
      <c r="N213" s="14"/>
      <c r="O213" s="14"/>
      <c r="P213" s="77"/>
      <c r="Q213" s="77"/>
      <c r="R213" s="77"/>
      <c r="S213" s="14"/>
      <c r="T213" s="14"/>
      <c r="U213" s="77"/>
      <c r="V213" s="77"/>
      <c r="W213" s="77"/>
      <c r="X213" s="77"/>
      <c r="Y213" s="14"/>
      <c r="Z213" s="77"/>
      <c r="AA213" s="77"/>
      <c r="AB213" s="77"/>
      <c r="AC213" s="77"/>
      <c r="AD213" s="14"/>
      <c r="AE213" s="14"/>
      <c r="AF213" s="77"/>
      <c r="AG213" s="68"/>
      <c r="AH213" s="68"/>
      <c r="AI213" s="14"/>
      <c r="AJ213" s="14"/>
      <c r="AK213" s="68"/>
      <c r="AL213" s="14"/>
      <c r="AM213" s="14"/>
      <c r="AN213" s="68"/>
      <c r="AO213" s="68"/>
      <c r="AP213" s="68"/>
      <c r="AQ213" s="14"/>
      <c r="AR213" s="14"/>
      <c r="AS213" s="14"/>
      <c r="AT213" s="14"/>
      <c r="AU213" s="14"/>
      <c r="AV213" s="14"/>
    </row>
    <row r="214" spans="7:48">
      <c r="G214" s="469"/>
      <c r="H214" s="14"/>
      <c r="I214" s="14"/>
      <c r="J214" s="68"/>
      <c r="K214" s="14"/>
      <c r="L214" s="68"/>
      <c r="M214" s="14"/>
      <c r="N214" s="14"/>
      <c r="O214" s="14"/>
      <c r="P214" s="77"/>
      <c r="Q214" s="77"/>
      <c r="R214" s="77"/>
      <c r="S214" s="14"/>
      <c r="T214" s="14"/>
      <c r="U214" s="77"/>
      <c r="V214" s="77"/>
      <c r="W214" s="77"/>
      <c r="X214" s="77"/>
      <c r="Y214" s="14"/>
      <c r="Z214" s="77"/>
      <c r="AA214" s="77"/>
      <c r="AB214" s="77"/>
      <c r="AC214" s="77"/>
      <c r="AD214" s="14"/>
      <c r="AE214" s="14"/>
      <c r="AF214" s="77"/>
      <c r="AG214" s="68"/>
      <c r="AH214" s="68"/>
      <c r="AI214" s="14"/>
      <c r="AJ214" s="14"/>
      <c r="AK214" s="68"/>
      <c r="AL214" s="14"/>
      <c r="AM214" s="14"/>
      <c r="AN214" s="68"/>
      <c r="AO214" s="68"/>
      <c r="AP214" s="68"/>
      <c r="AQ214" s="14"/>
      <c r="AR214" s="14"/>
      <c r="AS214" s="14"/>
      <c r="AT214" s="14"/>
      <c r="AU214" s="14"/>
      <c r="AV214" s="14"/>
    </row>
    <row r="215" spans="7:48">
      <c r="G215" s="469"/>
      <c r="H215" s="14"/>
      <c r="I215" s="14"/>
      <c r="J215" s="68"/>
      <c r="K215" s="14"/>
      <c r="L215" s="68"/>
      <c r="M215" s="14"/>
      <c r="N215" s="14"/>
      <c r="O215" s="14"/>
      <c r="P215" s="77"/>
      <c r="Q215" s="77"/>
      <c r="R215" s="77"/>
      <c r="S215" s="14"/>
      <c r="T215" s="14"/>
      <c r="U215" s="77"/>
      <c r="V215" s="77"/>
      <c r="W215" s="77"/>
      <c r="X215" s="77"/>
      <c r="Y215" s="14"/>
      <c r="Z215" s="77"/>
      <c r="AA215" s="77"/>
      <c r="AB215" s="77"/>
      <c r="AC215" s="77"/>
      <c r="AD215" s="14"/>
      <c r="AE215" s="14"/>
      <c r="AF215" s="77"/>
      <c r="AG215" s="68"/>
      <c r="AH215" s="68"/>
      <c r="AI215" s="14"/>
      <c r="AJ215" s="14"/>
      <c r="AK215" s="68"/>
      <c r="AL215" s="14"/>
      <c r="AM215" s="14"/>
      <c r="AN215" s="68"/>
      <c r="AO215" s="68"/>
      <c r="AP215" s="68"/>
      <c r="AQ215" s="14"/>
      <c r="AR215" s="14"/>
      <c r="AS215" s="14"/>
      <c r="AT215" s="14"/>
      <c r="AU215" s="14"/>
      <c r="AV215" s="14"/>
    </row>
    <row r="216" spans="7:48">
      <c r="G216" s="469"/>
      <c r="H216" s="14"/>
      <c r="I216" s="14"/>
      <c r="J216" s="68"/>
      <c r="K216" s="14"/>
      <c r="L216" s="68"/>
      <c r="M216" s="14"/>
      <c r="N216" s="14"/>
      <c r="O216" s="14"/>
      <c r="P216" s="77"/>
      <c r="Q216" s="77"/>
      <c r="R216" s="77"/>
      <c r="S216" s="14"/>
      <c r="T216" s="14"/>
      <c r="U216" s="77"/>
      <c r="V216" s="77"/>
      <c r="W216" s="77"/>
      <c r="X216" s="77"/>
      <c r="Y216" s="14"/>
      <c r="Z216" s="77"/>
      <c r="AA216" s="77"/>
      <c r="AB216" s="77"/>
      <c r="AC216" s="77"/>
      <c r="AD216" s="14"/>
      <c r="AE216" s="14"/>
      <c r="AF216" s="77"/>
      <c r="AG216" s="68"/>
      <c r="AH216" s="68"/>
      <c r="AI216" s="14"/>
      <c r="AJ216" s="14"/>
      <c r="AK216" s="68"/>
      <c r="AL216" s="14"/>
      <c r="AM216" s="14"/>
      <c r="AN216" s="68"/>
      <c r="AO216" s="68"/>
      <c r="AP216" s="68"/>
      <c r="AQ216" s="14"/>
      <c r="AR216" s="14"/>
      <c r="AS216" s="14"/>
      <c r="AT216" s="14"/>
      <c r="AU216" s="14"/>
      <c r="AV216" s="14"/>
    </row>
    <row r="217" spans="7:48">
      <c r="G217" s="469"/>
      <c r="H217" s="14"/>
      <c r="I217" s="14"/>
      <c r="J217" s="68"/>
      <c r="K217" s="14"/>
      <c r="L217" s="68"/>
      <c r="M217" s="14"/>
      <c r="N217" s="14"/>
      <c r="O217" s="14"/>
      <c r="P217" s="77"/>
      <c r="Q217" s="77"/>
      <c r="R217" s="77"/>
      <c r="S217" s="14"/>
      <c r="T217" s="14"/>
      <c r="U217" s="77"/>
      <c r="V217" s="77"/>
      <c r="W217" s="77"/>
      <c r="X217" s="77"/>
      <c r="Y217" s="14"/>
      <c r="Z217" s="77"/>
      <c r="AA217" s="77"/>
      <c r="AB217" s="77"/>
      <c r="AC217" s="77"/>
      <c r="AD217" s="14"/>
      <c r="AE217" s="14"/>
      <c r="AF217" s="77"/>
      <c r="AG217" s="68"/>
      <c r="AH217" s="68"/>
      <c r="AI217" s="14"/>
      <c r="AJ217" s="14"/>
      <c r="AK217" s="68"/>
      <c r="AL217" s="14"/>
      <c r="AM217" s="14"/>
      <c r="AN217" s="68"/>
      <c r="AO217" s="68"/>
      <c r="AP217" s="68"/>
      <c r="AQ217" s="14"/>
      <c r="AR217" s="14"/>
      <c r="AS217" s="14"/>
      <c r="AT217" s="14"/>
      <c r="AU217" s="14"/>
      <c r="AV217" s="14"/>
    </row>
    <row r="218" spans="7:48">
      <c r="G218" s="469"/>
      <c r="H218" s="14"/>
      <c r="I218" s="14"/>
      <c r="J218" s="68"/>
      <c r="K218" s="14"/>
      <c r="L218" s="68"/>
      <c r="M218" s="14"/>
      <c r="N218" s="14"/>
      <c r="O218" s="14"/>
      <c r="P218" s="77"/>
      <c r="Q218" s="77"/>
      <c r="R218" s="77"/>
      <c r="S218" s="14"/>
      <c r="T218" s="14"/>
      <c r="U218" s="77"/>
      <c r="V218" s="77"/>
      <c r="W218" s="77"/>
      <c r="X218" s="77"/>
      <c r="Y218" s="14"/>
      <c r="Z218" s="77"/>
      <c r="AA218" s="77"/>
      <c r="AB218" s="77"/>
      <c r="AC218" s="77"/>
      <c r="AD218" s="14"/>
      <c r="AE218" s="14"/>
      <c r="AF218" s="77"/>
      <c r="AG218" s="68"/>
      <c r="AH218" s="68"/>
      <c r="AI218" s="14"/>
      <c r="AJ218" s="14"/>
      <c r="AK218" s="68"/>
      <c r="AL218" s="14"/>
      <c r="AM218" s="14"/>
      <c r="AN218" s="68"/>
      <c r="AO218" s="68"/>
      <c r="AP218" s="68"/>
      <c r="AQ218" s="14"/>
      <c r="AR218" s="14"/>
      <c r="AS218" s="14"/>
      <c r="AT218" s="14"/>
      <c r="AU218" s="14"/>
      <c r="AV218" s="14"/>
    </row>
    <row r="219" spans="7:48">
      <c r="G219" s="469"/>
      <c r="H219" s="14"/>
      <c r="I219" s="14"/>
      <c r="J219" s="68"/>
      <c r="K219" s="14"/>
      <c r="L219" s="68"/>
      <c r="M219" s="14"/>
      <c r="N219" s="14"/>
      <c r="O219" s="14"/>
      <c r="P219" s="77"/>
      <c r="Q219" s="77"/>
      <c r="R219" s="77"/>
      <c r="S219" s="14"/>
      <c r="T219" s="14"/>
      <c r="U219" s="77"/>
      <c r="V219" s="77"/>
      <c r="W219" s="77"/>
      <c r="X219" s="77"/>
      <c r="Y219" s="14"/>
      <c r="Z219" s="77"/>
      <c r="AA219" s="77"/>
      <c r="AB219" s="77"/>
      <c r="AC219" s="77"/>
      <c r="AD219" s="14"/>
      <c r="AE219" s="14"/>
      <c r="AF219" s="77"/>
      <c r="AG219" s="68"/>
      <c r="AH219" s="68"/>
      <c r="AI219" s="14"/>
      <c r="AJ219" s="14"/>
      <c r="AK219" s="68"/>
      <c r="AL219" s="14"/>
      <c r="AM219" s="14"/>
      <c r="AN219" s="68"/>
      <c r="AO219" s="68"/>
      <c r="AP219" s="68"/>
      <c r="AQ219" s="14"/>
      <c r="AR219" s="14"/>
      <c r="AS219" s="14"/>
      <c r="AT219" s="14"/>
      <c r="AU219" s="14"/>
      <c r="AV219" s="14"/>
    </row>
    <row r="220" spans="7:48">
      <c r="G220" s="469"/>
      <c r="H220" s="14"/>
      <c r="I220" s="14"/>
      <c r="J220" s="68"/>
      <c r="K220" s="14"/>
      <c r="L220" s="68"/>
      <c r="M220" s="14"/>
      <c r="N220" s="14"/>
      <c r="O220" s="14"/>
      <c r="P220" s="77"/>
      <c r="Q220" s="77"/>
      <c r="R220" s="77"/>
      <c r="S220" s="14"/>
      <c r="T220" s="14"/>
      <c r="U220" s="77"/>
      <c r="V220" s="77"/>
      <c r="W220" s="77"/>
      <c r="X220" s="77"/>
      <c r="Y220" s="14"/>
      <c r="Z220" s="77"/>
      <c r="AA220" s="77"/>
      <c r="AB220" s="77"/>
      <c r="AC220" s="77"/>
      <c r="AD220" s="14"/>
      <c r="AE220" s="14"/>
      <c r="AF220" s="77"/>
      <c r="AG220" s="68"/>
      <c r="AH220" s="68"/>
      <c r="AI220" s="14"/>
      <c r="AJ220" s="14"/>
      <c r="AK220" s="68"/>
      <c r="AL220" s="14"/>
      <c r="AM220" s="14"/>
      <c r="AN220" s="68"/>
      <c r="AO220" s="68"/>
      <c r="AP220" s="68"/>
      <c r="AQ220" s="14"/>
      <c r="AR220" s="14"/>
      <c r="AS220" s="14"/>
      <c r="AT220" s="14"/>
      <c r="AU220" s="14"/>
      <c r="AV220" s="14"/>
    </row>
    <row r="221" spans="7:48">
      <c r="G221" s="469"/>
      <c r="H221" s="14"/>
      <c r="I221" s="14"/>
      <c r="J221" s="68"/>
      <c r="K221" s="14"/>
      <c r="L221" s="68"/>
      <c r="M221" s="14"/>
      <c r="N221" s="14"/>
      <c r="O221" s="14"/>
      <c r="P221" s="77"/>
      <c r="Q221" s="77"/>
      <c r="R221" s="77"/>
      <c r="S221" s="14"/>
      <c r="T221" s="14"/>
      <c r="U221" s="77"/>
      <c r="V221" s="77"/>
      <c r="W221" s="77"/>
      <c r="X221" s="77"/>
      <c r="Y221" s="14"/>
      <c r="Z221" s="77"/>
      <c r="AA221" s="77"/>
      <c r="AB221" s="77"/>
      <c r="AC221" s="77"/>
      <c r="AD221" s="14"/>
      <c r="AE221" s="14"/>
      <c r="AF221" s="77"/>
      <c r="AG221" s="68"/>
      <c r="AH221" s="68"/>
      <c r="AI221" s="14"/>
      <c r="AJ221" s="14"/>
      <c r="AK221" s="68"/>
      <c r="AL221" s="14"/>
      <c r="AM221" s="14"/>
      <c r="AN221" s="68"/>
      <c r="AO221" s="68"/>
      <c r="AP221" s="68"/>
      <c r="AQ221" s="14"/>
      <c r="AR221" s="14"/>
      <c r="AS221" s="14"/>
      <c r="AT221" s="14"/>
      <c r="AU221" s="14"/>
      <c r="AV221" s="14"/>
    </row>
    <row r="222" spans="7:48">
      <c r="G222" s="469"/>
      <c r="H222" s="14"/>
      <c r="I222" s="14"/>
      <c r="J222" s="68"/>
      <c r="K222" s="14"/>
      <c r="L222" s="68"/>
      <c r="M222" s="14"/>
      <c r="N222" s="14"/>
      <c r="O222" s="14"/>
      <c r="P222" s="77"/>
      <c r="Q222" s="77"/>
      <c r="R222" s="77"/>
      <c r="S222" s="14"/>
      <c r="T222" s="14"/>
      <c r="U222" s="77"/>
      <c r="V222" s="77"/>
      <c r="W222" s="77"/>
      <c r="X222" s="77"/>
      <c r="Y222" s="14"/>
      <c r="Z222" s="77"/>
      <c r="AA222" s="77"/>
      <c r="AB222" s="77"/>
      <c r="AC222" s="77"/>
      <c r="AD222" s="14"/>
      <c r="AE222" s="14"/>
      <c r="AF222" s="77"/>
      <c r="AG222" s="68"/>
      <c r="AH222" s="68"/>
      <c r="AI222" s="14"/>
      <c r="AJ222" s="14"/>
      <c r="AK222" s="68"/>
      <c r="AL222" s="14"/>
      <c r="AM222" s="14"/>
      <c r="AN222" s="68"/>
      <c r="AO222" s="68"/>
      <c r="AP222" s="68"/>
      <c r="AQ222" s="14"/>
      <c r="AR222" s="14"/>
      <c r="AS222" s="14"/>
      <c r="AT222" s="14"/>
      <c r="AU222" s="14"/>
      <c r="AV222" s="14"/>
    </row>
    <row r="223" spans="7:48">
      <c r="G223" s="469"/>
      <c r="H223" s="14"/>
      <c r="I223" s="14"/>
      <c r="J223" s="68"/>
      <c r="K223" s="14"/>
      <c r="L223" s="68"/>
      <c r="M223" s="14"/>
      <c r="N223" s="14"/>
      <c r="O223" s="14"/>
      <c r="P223" s="77"/>
      <c r="Q223" s="77"/>
      <c r="R223" s="77"/>
      <c r="S223" s="14"/>
      <c r="T223" s="14"/>
      <c r="U223" s="77"/>
      <c r="V223" s="77"/>
      <c r="W223" s="77"/>
      <c r="X223" s="77"/>
      <c r="Y223" s="14"/>
      <c r="Z223" s="77"/>
      <c r="AA223" s="77"/>
      <c r="AB223" s="77"/>
      <c r="AC223" s="77"/>
      <c r="AD223" s="14"/>
      <c r="AE223" s="14"/>
      <c r="AF223" s="77"/>
      <c r="AG223" s="68"/>
      <c r="AH223" s="68"/>
      <c r="AI223" s="14"/>
      <c r="AJ223" s="14"/>
      <c r="AK223" s="68"/>
      <c r="AL223" s="14"/>
      <c r="AM223" s="14"/>
      <c r="AN223" s="68"/>
      <c r="AO223" s="68"/>
      <c r="AP223" s="68"/>
      <c r="AQ223" s="14"/>
      <c r="AR223" s="14"/>
      <c r="AS223" s="14"/>
      <c r="AT223" s="14"/>
      <c r="AU223" s="14"/>
      <c r="AV223" s="14"/>
    </row>
    <row r="224" spans="7:48">
      <c r="G224" s="469"/>
      <c r="H224" s="14"/>
      <c r="I224" s="14"/>
      <c r="J224" s="68"/>
      <c r="K224" s="14"/>
      <c r="L224" s="68"/>
      <c r="M224" s="14"/>
      <c r="N224" s="14"/>
      <c r="O224" s="14"/>
      <c r="P224" s="77"/>
      <c r="Q224" s="77"/>
      <c r="R224" s="77"/>
      <c r="S224" s="14"/>
      <c r="T224" s="14"/>
      <c r="U224" s="77"/>
      <c r="V224" s="77"/>
      <c r="W224" s="77"/>
      <c r="X224" s="77"/>
      <c r="Y224" s="14"/>
      <c r="Z224" s="77"/>
      <c r="AA224" s="77"/>
      <c r="AB224" s="77"/>
      <c r="AC224" s="77"/>
      <c r="AD224" s="14"/>
      <c r="AE224" s="14"/>
      <c r="AF224" s="77"/>
      <c r="AG224" s="68"/>
      <c r="AH224" s="68"/>
      <c r="AI224" s="14"/>
      <c r="AJ224" s="14"/>
      <c r="AK224" s="68"/>
      <c r="AL224" s="14"/>
      <c r="AM224" s="14"/>
      <c r="AN224" s="68"/>
      <c r="AO224" s="68"/>
      <c r="AP224" s="68"/>
      <c r="AQ224" s="14"/>
      <c r="AR224" s="14"/>
      <c r="AS224" s="14"/>
      <c r="AT224" s="14"/>
      <c r="AU224" s="14"/>
      <c r="AV224" s="14"/>
    </row>
    <row r="225" spans="7:48">
      <c r="G225" s="469"/>
      <c r="H225" s="14"/>
      <c r="I225" s="14"/>
      <c r="J225" s="68"/>
      <c r="K225" s="14"/>
      <c r="L225" s="68"/>
      <c r="M225" s="14"/>
      <c r="N225" s="14"/>
      <c r="O225" s="14"/>
      <c r="P225" s="77"/>
      <c r="Q225" s="77"/>
      <c r="R225" s="77"/>
      <c r="S225" s="14"/>
      <c r="T225" s="14"/>
      <c r="U225" s="77"/>
      <c r="V225" s="77"/>
      <c r="W225" s="77"/>
      <c r="X225" s="77"/>
      <c r="Y225" s="14"/>
      <c r="Z225" s="77"/>
      <c r="AA225" s="77"/>
      <c r="AB225" s="77"/>
      <c r="AC225" s="77"/>
      <c r="AD225" s="14"/>
      <c r="AE225" s="14"/>
      <c r="AF225" s="77"/>
      <c r="AG225" s="68"/>
      <c r="AH225" s="68"/>
      <c r="AI225" s="14"/>
      <c r="AJ225" s="14"/>
      <c r="AK225" s="68"/>
      <c r="AL225" s="14"/>
      <c r="AM225" s="14"/>
      <c r="AN225" s="68"/>
      <c r="AO225" s="68"/>
      <c r="AP225" s="68"/>
      <c r="AQ225" s="14"/>
      <c r="AR225" s="14"/>
      <c r="AS225" s="14"/>
      <c r="AT225" s="14"/>
      <c r="AU225" s="14"/>
      <c r="AV225" s="14"/>
    </row>
    <row r="226" spans="7:48">
      <c r="G226" s="469"/>
      <c r="H226" s="14"/>
      <c r="I226" s="14"/>
      <c r="J226" s="68"/>
      <c r="K226" s="14"/>
      <c r="L226" s="68"/>
      <c r="M226" s="14"/>
      <c r="N226" s="14"/>
      <c r="O226" s="14"/>
      <c r="P226" s="77"/>
      <c r="Q226" s="77"/>
      <c r="R226" s="77"/>
      <c r="S226" s="14"/>
      <c r="T226" s="14"/>
      <c r="U226" s="77"/>
      <c r="V226" s="77"/>
      <c r="W226" s="77"/>
      <c r="X226" s="77"/>
      <c r="Y226" s="14"/>
      <c r="Z226" s="77"/>
      <c r="AA226" s="77"/>
      <c r="AB226" s="77"/>
      <c r="AC226" s="77"/>
      <c r="AD226" s="14"/>
      <c r="AE226" s="14"/>
      <c r="AF226" s="77"/>
      <c r="AG226" s="68"/>
      <c r="AH226" s="68"/>
      <c r="AI226" s="14"/>
      <c r="AJ226" s="14"/>
      <c r="AK226" s="68"/>
      <c r="AL226" s="14"/>
      <c r="AM226" s="14"/>
      <c r="AN226" s="68"/>
      <c r="AO226" s="68"/>
      <c r="AP226" s="68"/>
      <c r="AQ226" s="14"/>
      <c r="AR226" s="14"/>
      <c r="AS226" s="14"/>
      <c r="AT226" s="14"/>
      <c r="AU226" s="14"/>
      <c r="AV226" s="14"/>
    </row>
    <row r="227" spans="7:48">
      <c r="G227" s="469"/>
      <c r="H227" s="14"/>
      <c r="I227" s="14"/>
      <c r="J227" s="68"/>
      <c r="K227" s="14"/>
      <c r="L227" s="68"/>
      <c r="M227" s="14"/>
      <c r="N227" s="14"/>
      <c r="O227" s="14"/>
      <c r="P227" s="77"/>
      <c r="Q227" s="77"/>
      <c r="R227" s="77"/>
      <c r="S227" s="14"/>
      <c r="T227" s="14"/>
      <c r="U227" s="77"/>
      <c r="V227" s="77"/>
      <c r="W227" s="77"/>
      <c r="X227" s="77"/>
      <c r="Y227" s="14"/>
      <c r="Z227" s="77"/>
      <c r="AA227" s="77"/>
      <c r="AB227" s="77"/>
      <c r="AC227" s="77"/>
      <c r="AD227" s="14"/>
      <c r="AE227" s="14"/>
      <c r="AF227" s="77"/>
      <c r="AG227" s="68"/>
      <c r="AH227" s="68"/>
      <c r="AI227" s="14"/>
      <c r="AJ227" s="14"/>
      <c r="AK227" s="68"/>
      <c r="AL227" s="14"/>
      <c r="AM227" s="14"/>
      <c r="AN227" s="68"/>
      <c r="AO227" s="68"/>
      <c r="AP227" s="68"/>
      <c r="AQ227" s="14"/>
      <c r="AR227" s="14"/>
      <c r="AS227" s="14"/>
      <c r="AT227" s="14"/>
      <c r="AU227" s="14"/>
      <c r="AV227" s="14"/>
    </row>
    <row r="228" spans="7:48">
      <c r="G228" s="469"/>
      <c r="H228" s="14"/>
      <c r="I228" s="14"/>
      <c r="J228" s="68"/>
      <c r="K228" s="14"/>
      <c r="L228" s="68"/>
      <c r="M228" s="14"/>
      <c r="N228" s="14"/>
      <c r="O228" s="14"/>
      <c r="P228" s="77"/>
      <c r="Q228" s="77"/>
      <c r="R228" s="77"/>
      <c r="S228" s="14"/>
      <c r="T228" s="14"/>
      <c r="U228" s="77"/>
      <c r="V228" s="77"/>
      <c r="W228" s="77"/>
      <c r="X228" s="77"/>
      <c r="Y228" s="14"/>
      <c r="Z228" s="77"/>
      <c r="AA228" s="77"/>
      <c r="AB228" s="77"/>
      <c r="AC228" s="77"/>
      <c r="AD228" s="14"/>
      <c r="AE228" s="14"/>
      <c r="AF228" s="77"/>
      <c r="AG228" s="68"/>
      <c r="AH228" s="68"/>
      <c r="AI228" s="14"/>
      <c r="AJ228" s="14"/>
      <c r="AK228" s="68"/>
      <c r="AL228" s="14"/>
      <c r="AM228" s="14"/>
      <c r="AN228" s="68"/>
      <c r="AO228" s="68"/>
      <c r="AP228" s="68"/>
      <c r="AQ228" s="14"/>
      <c r="AR228" s="14"/>
      <c r="AS228" s="14"/>
      <c r="AT228" s="14"/>
      <c r="AU228" s="14"/>
      <c r="AV228" s="14"/>
    </row>
    <row r="229" spans="7:48">
      <c r="G229" s="469"/>
      <c r="H229" s="14"/>
      <c r="I229" s="14"/>
      <c r="J229" s="68"/>
      <c r="K229" s="14"/>
      <c r="L229" s="68"/>
      <c r="M229" s="14"/>
      <c r="N229" s="14"/>
      <c r="O229" s="14"/>
      <c r="P229" s="77"/>
      <c r="Q229" s="77"/>
      <c r="R229" s="77"/>
      <c r="S229" s="14"/>
      <c r="T229" s="14"/>
      <c r="U229" s="77"/>
      <c r="V229" s="77"/>
      <c r="W229" s="77"/>
      <c r="X229" s="77"/>
      <c r="Y229" s="14"/>
      <c r="Z229" s="77"/>
      <c r="AA229" s="77"/>
      <c r="AB229" s="77"/>
      <c r="AC229" s="77"/>
      <c r="AD229" s="14"/>
      <c r="AE229" s="14"/>
      <c r="AF229" s="77"/>
      <c r="AG229" s="68"/>
      <c r="AH229" s="68"/>
      <c r="AI229" s="14"/>
      <c r="AJ229" s="14"/>
      <c r="AK229" s="68"/>
      <c r="AL229" s="14"/>
      <c r="AM229" s="14"/>
      <c r="AN229" s="68"/>
      <c r="AO229" s="68"/>
      <c r="AP229" s="68"/>
      <c r="AQ229" s="14"/>
      <c r="AR229" s="14"/>
      <c r="AS229" s="14"/>
      <c r="AT229" s="14"/>
      <c r="AU229" s="14"/>
      <c r="AV229" s="14"/>
    </row>
    <row r="230" spans="7:48">
      <c r="G230" s="469"/>
      <c r="H230" s="14"/>
      <c r="I230" s="14"/>
      <c r="J230" s="68"/>
      <c r="K230" s="14"/>
      <c r="L230" s="68"/>
      <c r="M230" s="14"/>
      <c r="N230" s="14"/>
      <c r="O230" s="14"/>
      <c r="P230" s="77"/>
      <c r="Q230" s="77"/>
      <c r="R230" s="77"/>
      <c r="S230" s="14"/>
      <c r="T230" s="14"/>
      <c r="U230" s="77"/>
      <c r="V230" s="77"/>
      <c r="W230" s="77"/>
      <c r="X230" s="77"/>
      <c r="Y230" s="14"/>
      <c r="Z230" s="77"/>
      <c r="AA230" s="77"/>
      <c r="AB230" s="77"/>
      <c r="AC230" s="77"/>
      <c r="AD230" s="14"/>
      <c r="AE230" s="14"/>
      <c r="AF230" s="77"/>
      <c r="AG230" s="68"/>
      <c r="AH230" s="68"/>
      <c r="AI230" s="14"/>
      <c r="AJ230" s="14"/>
      <c r="AK230" s="68"/>
      <c r="AL230" s="14"/>
      <c r="AM230" s="14"/>
      <c r="AN230" s="68"/>
      <c r="AO230" s="68"/>
      <c r="AP230" s="68"/>
      <c r="AQ230" s="14"/>
      <c r="AR230" s="14"/>
      <c r="AS230" s="14"/>
      <c r="AT230" s="14"/>
      <c r="AU230" s="14"/>
      <c r="AV230" s="14"/>
    </row>
    <row r="231" spans="7:48">
      <c r="G231" s="469"/>
      <c r="H231" s="14"/>
      <c r="I231" s="14"/>
      <c r="J231" s="68"/>
      <c r="K231" s="14"/>
      <c r="L231" s="68"/>
      <c r="M231" s="14"/>
      <c r="N231" s="14"/>
      <c r="O231" s="14"/>
      <c r="P231" s="77"/>
      <c r="Q231" s="77"/>
      <c r="R231" s="77"/>
      <c r="S231" s="14"/>
      <c r="T231" s="14"/>
      <c r="U231" s="77"/>
      <c r="V231" s="77"/>
      <c r="W231" s="77"/>
      <c r="X231" s="77"/>
      <c r="Y231" s="14"/>
      <c r="Z231" s="77"/>
      <c r="AA231" s="77"/>
      <c r="AB231" s="77"/>
      <c r="AC231" s="77"/>
      <c r="AD231" s="14"/>
      <c r="AE231" s="14"/>
      <c r="AF231" s="77"/>
      <c r="AG231" s="68"/>
      <c r="AH231" s="68"/>
      <c r="AI231" s="14"/>
      <c r="AJ231" s="14"/>
      <c r="AK231" s="68"/>
      <c r="AL231" s="14"/>
      <c r="AM231" s="14"/>
      <c r="AN231" s="68"/>
      <c r="AO231" s="68"/>
      <c r="AP231" s="68"/>
      <c r="AQ231" s="14"/>
      <c r="AR231" s="14"/>
      <c r="AS231" s="14"/>
      <c r="AT231" s="14"/>
      <c r="AU231" s="14"/>
      <c r="AV231" s="14"/>
    </row>
    <row r="232" spans="7:48">
      <c r="G232" s="469"/>
      <c r="H232" s="14"/>
      <c r="I232" s="14"/>
      <c r="J232" s="68"/>
      <c r="K232" s="14"/>
      <c r="L232" s="68"/>
      <c r="M232" s="14"/>
      <c r="N232" s="14"/>
      <c r="O232" s="14"/>
      <c r="P232" s="77"/>
      <c r="Q232" s="77"/>
      <c r="R232" s="77"/>
      <c r="S232" s="14"/>
      <c r="T232" s="14"/>
      <c r="U232" s="77"/>
      <c r="V232" s="77"/>
      <c r="W232" s="77"/>
      <c r="X232" s="77"/>
      <c r="Y232" s="14"/>
      <c r="Z232" s="77"/>
      <c r="AA232" s="77"/>
      <c r="AB232" s="77"/>
      <c r="AC232" s="77"/>
      <c r="AD232" s="14"/>
      <c r="AE232" s="14"/>
      <c r="AF232" s="77"/>
      <c r="AG232" s="68"/>
      <c r="AH232" s="68"/>
      <c r="AI232" s="14"/>
      <c r="AJ232" s="14"/>
      <c r="AK232" s="68"/>
      <c r="AL232" s="14"/>
      <c r="AM232" s="14"/>
      <c r="AN232" s="68"/>
      <c r="AO232" s="68"/>
      <c r="AP232" s="68"/>
      <c r="AQ232" s="14"/>
      <c r="AR232" s="14"/>
      <c r="AS232" s="14"/>
      <c r="AT232" s="14"/>
      <c r="AU232" s="14"/>
      <c r="AV232" s="14"/>
    </row>
    <row r="233" spans="7:48">
      <c r="G233" s="469"/>
      <c r="H233" s="14"/>
      <c r="I233" s="14"/>
      <c r="J233" s="68"/>
      <c r="K233" s="14"/>
      <c r="L233" s="68"/>
      <c r="M233" s="14"/>
      <c r="N233" s="14"/>
      <c r="O233" s="14"/>
      <c r="P233" s="77"/>
      <c r="Q233" s="77"/>
      <c r="R233" s="77"/>
      <c r="S233" s="14"/>
      <c r="T233" s="14"/>
      <c r="U233" s="77"/>
      <c r="V233" s="77"/>
      <c r="W233" s="77"/>
      <c r="X233" s="77"/>
      <c r="Y233" s="14"/>
      <c r="Z233" s="77"/>
      <c r="AA233" s="77"/>
      <c r="AB233" s="77"/>
      <c r="AC233" s="77"/>
      <c r="AD233" s="14"/>
      <c r="AE233" s="14"/>
      <c r="AF233" s="77"/>
      <c r="AG233" s="68"/>
      <c r="AH233" s="68"/>
      <c r="AI233" s="14"/>
      <c r="AJ233" s="14"/>
      <c r="AK233" s="68"/>
      <c r="AL233" s="14"/>
      <c r="AM233" s="14"/>
      <c r="AN233" s="68"/>
      <c r="AO233" s="68"/>
      <c r="AP233" s="68"/>
      <c r="AQ233" s="14"/>
      <c r="AR233" s="14"/>
      <c r="AS233" s="14"/>
      <c r="AT233" s="14"/>
      <c r="AU233" s="14"/>
      <c r="AV233" s="14"/>
    </row>
    <row r="234" spans="7:48">
      <c r="G234" s="469"/>
      <c r="H234" s="14"/>
      <c r="I234" s="14"/>
      <c r="J234" s="68"/>
      <c r="K234" s="14"/>
      <c r="L234" s="68"/>
      <c r="M234" s="14"/>
      <c r="N234" s="14"/>
      <c r="O234" s="14"/>
      <c r="P234" s="77"/>
      <c r="Q234" s="77"/>
      <c r="R234" s="77"/>
      <c r="S234" s="14"/>
      <c r="T234" s="14"/>
      <c r="U234" s="77"/>
      <c r="V234" s="77"/>
      <c r="W234" s="77"/>
      <c r="X234" s="77"/>
      <c r="Y234" s="14"/>
      <c r="Z234" s="77"/>
      <c r="AA234" s="77"/>
      <c r="AB234" s="77"/>
      <c r="AC234" s="77"/>
      <c r="AD234" s="14"/>
      <c r="AE234" s="14"/>
      <c r="AF234" s="77"/>
      <c r="AG234" s="68"/>
      <c r="AH234" s="68"/>
      <c r="AI234" s="14"/>
      <c r="AJ234" s="14"/>
      <c r="AK234" s="68"/>
      <c r="AL234" s="14"/>
      <c r="AM234" s="14"/>
      <c r="AN234" s="68"/>
      <c r="AO234" s="68"/>
      <c r="AP234" s="68"/>
      <c r="AQ234" s="14"/>
      <c r="AR234" s="14"/>
      <c r="AS234" s="14"/>
      <c r="AT234" s="14"/>
      <c r="AU234" s="14"/>
      <c r="AV234" s="14"/>
    </row>
    <row r="235" spans="7:48">
      <c r="G235" s="469"/>
      <c r="H235" s="14"/>
      <c r="I235" s="14"/>
      <c r="J235" s="68"/>
      <c r="K235" s="14"/>
      <c r="L235" s="68"/>
      <c r="M235" s="14"/>
      <c r="N235" s="14"/>
      <c r="O235" s="14"/>
      <c r="P235" s="77"/>
      <c r="Q235" s="77"/>
      <c r="R235" s="77"/>
      <c r="S235" s="14"/>
      <c r="T235" s="14"/>
      <c r="U235" s="77"/>
      <c r="V235" s="77"/>
      <c r="W235" s="77"/>
      <c r="X235" s="77"/>
      <c r="Y235" s="14"/>
      <c r="Z235" s="77"/>
      <c r="AA235" s="77"/>
      <c r="AB235" s="77"/>
      <c r="AC235" s="77"/>
      <c r="AD235" s="14"/>
      <c r="AE235" s="14"/>
      <c r="AF235" s="77"/>
      <c r="AG235" s="68"/>
      <c r="AH235" s="68"/>
      <c r="AI235" s="14"/>
      <c r="AJ235" s="14"/>
      <c r="AK235" s="68"/>
      <c r="AL235" s="14"/>
      <c r="AM235" s="14"/>
      <c r="AN235" s="68"/>
      <c r="AO235" s="68"/>
      <c r="AP235" s="68"/>
      <c r="AQ235" s="14"/>
      <c r="AR235" s="14"/>
      <c r="AS235" s="14"/>
      <c r="AT235" s="14"/>
      <c r="AU235" s="14"/>
      <c r="AV235" s="14"/>
    </row>
    <row r="236" spans="7:48">
      <c r="G236" s="469"/>
      <c r="H236" s="14"/>
      <c r="I236" s="14"/>
      <c r="J236" s="68"/>
      <c r="K236" s="14"/>
      <c r="L236" s="68"/>
      <c r="M236" s="14"/>
      <c r="N236" s="14"/>
      <c r="O236" s="14"/>
      <c r="P236" s="77"/>
      <c r="Q236" s="77"/>
      <c r="R236" s="77"/>
      <c r="S236" s="14"/>
      <c r="T236" s="14"/>
      <c r="U236" s="77"/>
      <c r="V236" s="77"/>
      <c r="W236" s="77"/>
      <c r="X236" s="77"/>
      <c r="Y236" s="14"/>
      <c r="Z236" s="77"/>
      <c r="AA236" s="77"/>
      <c r="AB236" s="77"/>
      <c r="AC236" s="77"/>
      <c r="AD236" s="14"/>
      <c r="AE236" s="14"/>
      <c r="AF236" s="77"/>
      <c r="AG236" s="68"/>
      <c r="AH236" s="68"/>
      <c r="AI236" s="14"/>
      <c r="AJ236" s="14"/>
      <c r="AK236" s="68"/>
      <c r="AL236" s="14"/>
      <c r="AM236" s="14"/>
      <c r="AN236" s="68"/>
      <c r="AO236" s="68"/>
      <c r="AP236" s="68"/>
      <c r="AQ236" s="14"/>
      <c r="AR236" s="14"/>
      <c r="AS236" s="14"/>
      <c r="AT236" s="14"/>
      <c r="AU236" s="14"/>
      <c r="AV236" s="14"/>
    </row>
    <row r="237" spans="7:48">
      <c r="G237" s="469"/>
      <c r="H237" s="14"/>
      <c r="I237" s="14"/>
      <c r="J237" s="68"/>
      <c r="K237" s="14"/>
      <c r="L237" s="68"/>
      <c r="M237" s="14"/>
      <c r="N237" s="14"/>
      <c r="O237" s="14"/>
      <c r="P237" s="77"/>
      <c r="Q237" s="77"/>
      <c r="R237" s="77"/>
      <c r="S237" s="14"/>
      <c r="T237" s="14"/>
      <c r="U237" s="77"/>
      <c r="V237" s="77"/>
      <c r="W237" s="77"/>
      <c r="X237" s="77"/>
      <c r="Y237" s="14"/>
      <c r="Z237" s="77"/>
      <c r="AA237" s="77"/>
      <c r="AB237" s="77"/>
      <c r="AC237" s="77"/>
      <c r="AD237" s="14"/>
      <c r="AE237" s="14"/>
      <c r="AF237" s="77"/>
      <c r="AG237" s="68"/>
      <c r="AH237" s="68"/>
      <c r="AI237" s="14"/>
      <c r="AJ237" s="14"/>
      <c r="AK237" s="68"/>
      <c r="AL237" s="14"/>
      <c r="AM237" s="14"/>
      <c r="AN237" s="68"/>
      <c r="AO237" s="68"/>
      <c r="AP237" s="68"/>
      <c r="AQ237" s="14"/>
      <c r="AR237" s="14"/>
      <c r="AS237" s="14"/>
      <c r="AT237" s="14"/>
      <c r="AU237" s="14"/>
      <c r="AV237" s="14"/>
    </row>
    <row r="238" spans="7:48">
      <c r="G238" s="469"/>
      <c r="H238" s="14"/>
      <c r="I238" s="14"/>
      <c r="J238" s="68"/>
      <c r="K238" s="14"/>
      <c r="L238" s="68"/>
      <c r="M238" s="14"/>
      <c r="N238" s="14"/>
      <c r="O238" s="14"/>
      <c r="P238" s="77"/>
      <c r="Q238" s="77"/>
      <c r="R238" s="77"/>
      <c r="S238" s="14"/>
      <c r="T238" s="14"/>
      <c r="U238" s="77"/>
      <c r="V238" s="77"/>
      <c r="W238" s="77"/>
      <c r="X238" s="77"/>
      <c r="Y238" s="14"/>
      <c r="Z238" s="77"/>
      <c r="AA238" s="77"/>
      <c r="AB238" s="77"/>
      <c r="AC238" s="77"/>
      <c r="AD238" s="14"/>
      <c r="AE238" s="14"/>
      <c r="AF238" s="77"/>
      <c r="AG238" s="68"/>
      <c r="AH238" s="68"/>
      <c r="AI238" s="14"/>
      <c r="AJ238" s="14"/>
      <c r="AK238" s="68"/>
      <c r="AL238" s="14"/>
      <c r="AM238" s="14"/>
      <c r="AN238" s="68"/>
      <c r="AO238" s="68"/>
      <c r="AP238" s="68"/>
      <c r="AQ238" s="14"/>
      <c r="AR238" s="14"/>
      <c r="AS238" s="14"/>
      <c r="AT238" s="14"/>
      <c r="AU238" s="14"/>
      <c r="AV238" s="14"/>
    </row>
    <row r="239" spans="7:48">
      <c r="G239" s="469"/>
      <c r="H239" s="14"/>
      <c r="I239" s="14"/>
      <c r="J239" s="68"/>
      <c r="K239" s="14"/>
      <c r="L239" s="68"/>
      <c r="M239" s="14"/>
      <c r="N239" s="14"/>
      <c r="O239" s="14"/>
      <c r="P239" s="77"/>
      <c r="Q239" s="77"/>
      <c r="R239" s="77"/>
      <c r="S239" s="14"/>
      <c r="T239" s="14"/>
      <c r="U239" s="77"/>
      <c r="V239" s="77"/>
      <c r="W239" s="77"/>
      <c r="X239" s="77"/>
      <c r="Y239" s="14"/>
      <c r="Z239" s="77"/>
      <c r="AA239" s="77"/>
      <c r="AB239" s="77"/>
      <c r="AC239" s="77"/>
      <c r="AD239" s="14"/>
      <c r="AE239" s="14"/>
      <c r="AF239" s="77"/>
      <c r="AG239" s="68"/>
      <c r="AH239" s="68"/>
      <c r="AI239" s="14"/>
      <c r="AJ239" s="14"/>
      <c r="AK239" s="68"/>
      <c r="AL239" s="14"/>
      <c r="AM239" s="14"/>
      <c r="AN239" s="68"/>
      <c r="AO239" s="68"/>
      <c r="AP239" s="68"/>
      <c r="AQ239" s="14"/>
      <c r="AR239" s="14"/>
      <c r="AS239" s="14"/>
      <c r="AT239" s="14"/>
      <c r="AU239" s="14"/>
      <c r="AV239" s="14"/>
    </row>
    <row r="240" spans="7:48">
      <c r="G240" s="469"/>
      <c r="H240" s="14"/>
      <c r="I240" s="14"/>
      <c r="J240" s="68"/>
      <c r="K240" s="14"/>
      <c r="L240" s="68"/>
      <c r="M240" s="14"/>
      <c r="N240" s="14"/>
      <c r="O240" s="14"/>
      <c r="P240" s="77"/>
      <c r="Q240" s="77"/>
      <c r="R240" s="77"/>
      <c r="S240" s="14"/>
      <c r="T240" s="14"/>
      <c r="U240" s="77"/>
      <c r="V240" s="77"/>
      <c r="W240" s="77"/>
      <c r="X240" s="77"/>
      <c r="Y240" s="14"/>
      <c r="Z240" s="77"/>
      <c r="AA240" s="77"/>
      <c r="AB240" s="77"/>
      <c r="AC240" s="77"/>
      <c r="AD240" s="14"/>
      <c r="AE240" s="14"/>
      <c r="AF240" s="77"/>
      <c r="AG240" s="68"/>
      <c r="AH240" s="68"/>
      <c r="AI240" s="14"/>
      <c r="AJ240" s="14"/>
      <c r="AK240" s="68"/>
      <c r="AL240" s="14"/>
      <c r="AM240" s="14"/>
      <c r="AN240" s="68"/>
      <c r="AO240" s="68"/>
      <c r="AP240" s="68"/>
      <c r="AQ240" s="14"/>
      <c r="AR240" s="14"/>
      <c r="AS240" s="14"/>
      <c r="AT240" s="14"/>
      <c r="AU240" s="14"/>
      <c r="AV240" s="14"/>
    </row>
    <row r="241" spans="7:48">
      <c r="G241" s="469"/>
      <c r="H241" s="14"/>
      <c r="I241" s="14"/>
      <c r="J241" s="68"/>
      <c r="K241" s="14"/>
      <c r="L241" s="68"/>
      <c r="M241" s="14"/>
      <c r="N241" s="14"/>
      <c r="O241" s="14"/>
      <c r="P241" s="77"/>
      <c r="Q241" s="77"/>
      <c r="R241" s="77"/>
      <c r="S241" s="14"/>
      <c r="T241" s="14"/>
      <c r="U241" s="77"/>
      <c r="V241" s="77"/>
      <c r="W241" s="77"/>
      <c r="X241" s="77"/>
      <c r="Y241" s="14"/>
      <c r="Z241" s="77"/>
      <c r="AA241" s="77"/>
      <c r="AB241" s="77"/>
      <c r="AC241" s="77"/>
      <c r="AD241" s="14"/>
      <c r="AE241" s="14"/>
      <c r="AF241" s="77"/>
      <c r="AG241" s="68"/>
      <c r="AH241" s="68"/>
      <c r="AI241" s="14"/>
      <c r="AJ241" s="14"/>
      <c r="AK241" s="68"/>
      <c r="AL241" s="14"/>
      <c r="AM241" s="14"/>
      <c r="AN241" s="68"/>
      <c r="AO241" s="68"/>
      <c r="AP241" s="68"/>
      <c r="AQ241" s="14"/>
      <c r="AR241" s="14"/>
      <c r="AS241" s="14"/>
      <c r="AT241" s="14"/>
      <c r="AU241" s="14"/>
      <c r="AV241" s="14"/>
    </row>
    <row r="242" spans="7:48">
      <c r="G242" s="469"/>
      <c r="H242" s="14"/>
      <c r="I242" s="14"/>
      <c r="J242" s="68"/>
      <c r="K242" s="14"/>
      <c r="L242" s="68"/>
      <c r="M242" s="14"/>
      <c r="N242" s="14"/>
      <c r="O242" s="14"/>
      <c r="P242" s="77"/>
      <c r="Q242" s="77"/>
      <c r="R242" s="77"/>
      <c r="S242" s="14"/>
      <c r="T242" s="14"/>
      <c r="U242" s="77"/>
      <c r="V242" s="77"/>
      <c r="W242" s="77"/>
      <c r="X242" s="77"/>
      <c r="Y242" s="14"/>
      <c r="Z242" s="77"/>
      <c r="AA242" s="77"/>
      <c r="AB242" s="77"/>
      <c r="AC242" s="77"/>
      <c r="AD242" s="14"/>
      <c r="AE242" s="14"/>
      <c r="AF242" s="77"/>
      <c r="AG242" s="68"/>
      <c r="AH242" s="68"/>
      <c r="AI242" s="14"/>
      <c r="AJ242" s="14"/>
      <c r="AK242" s="68"/>
      <c r="AL242" s="14"/>
      <c r="AM242" s="14"/>
      <c r="AN242" s="68"/>
      <c r="AO242" s="68"/>
      <c r="AP242" s="68"/>
      <c r="AQ242" s="14"/>
      <c r="AR242" s="14"/>
      <c r="AS242" s="14"/>
      <c r="AT242" s="14"/>
      <c r="AU242" s="14"/>
      <c r="AV242" s="14"/>
    </row>
    <row r="243" spans="7:48">
      <c r="G243" s="469"/>
      <c r="H243" s="14"/>
      <c r="I243" s="14"/>
      <c r="J243" s="68"/>
      <c r="K243" s="14"/>
      <c r="L243" s="68"/>
      <c r="M243" s="14"/>
      <c r="N243" s="14"/>
      <c r="O243" s="14"/>
      <c r="P243" s="77"/>
      <c r="Q243" s="77"/>
      <c r="R243" s="77"/>
      <c r="S243" s="14"/>
      <c r="T243" s="14"/>
      <c r="U243" s="77"/>
      <c r="V243" s="77"/>
      <c r="W243" s="77"/>
      <c r="X243" s="77"/>
      <c r="Y243" s="14"/>
      <c r="Z243" s="77"/>
      <c r="AA243" s="77"/>
      <c r="AB243" s="77"/>
      <c r="AC243" s="77"/>
      <c r="AD243" s="14"/>
      <c r="AE243" s="14"/>
      <c r="AF243" s="77"/>
      <c r="AG243" s="68"/>
      <c r="AH243" s="68"/>
      <c r="AI243" s="14"/>
      <c r="AJ243" s="14"/>
      <c r="AK243" s="68"/>
      <c r="AL243" s="14"/>
      <c r="AM243" s="14"/>
      <c r="AN243" s="68"/>
      <c r="AO243" s="68"/>
      <c r="AP243" s="68"/>
      <c r="AQ243" s="14"/>
      <c r="AR243" s="14"/>
      <c r="AS243" s="14"/>
      <c r="AT243" s="14"/>
      <c r="AU243" s="14"/>
      <c r="AV243" s="14"/>
    </row>
    <row r="244" spans="7:48">
      <c r="G244" s="469"/>
      <c r="H244" s="14"/>
      <c r="I244" s="14"/>
      <c r="J244" s="68"/>
      <c r="K244" s="14"/>
      <c r="L244" s="68"/>
      <c r="M244" s="14"/>
      <c r="N244" s="14"/>
      <c r="O244" s="14"/>
      <c r="P244" s="77"/>
      <c r="Q244" s="77"/>
      <c r="R244" s="77"/>
      <c r="S244" s="14"/>
      <c r="T244" s="14"/>
      <c r="U244" s="77"/>
      <c r="V244" s="77"/>
      <c r="W244" s="77"/>
      <c r="X244" s="77"/>
      <c r="Y244" s="14"/>
      <c r="Z244" s="77"/>
      <c r="AA244" s="77"/>
      <c r="AB244" s="77"/>
      <c r="AC244" s="77"/>
      <c r="AD244" s="14"/>
      <c r="AE244" s="14"/>
      <c r="AF244" s="77"/>
      <c r="AG244" s="68"/>
      <c r="AH244" s="68"/>
      <c r="AI244" s="14"/>
      <c r="AJ244" s="14"/>
      <c r="AK244" s="68"/>
      <c r="AL244" s="14"/>
      <c r="AM244" s="14"/>
      <c r="AN244" s="68"/>
      <c r="AO244" s="68"/>
      <c r="AP244" s="68"/>
      <c r="AQ244" s="14"/>
      <c r="AR244" s="14"/>
      <c r="AS244" s="14"/>
      <c r="AT244" s="14"/>
      <c r="AU244" s="14"/>
      <c r="AV244" s="14"/>
    </row>
    <row r="245" spans="7:48">
      <c r="G245" s="469"/>
      <c r="H245" s="14"/>
      <c r="I245" s="14"/>
      <c r="J245" s="68"/>
      <c r="K245" s="14"/>
      <c r="L245" s="68"/>
      <c r="M245" s="14"/>
      <c r="N245" s="14"/>
      <c r="O245" s="14"/>
      <c r="P245" s="77"/>
      <c r="Q245" s="77"/>
      <c r="R245" s="77"/>
      <c r="S245" s="14"/>
      <c r="T245" s="14"/>
      <c r="U245" s="77"/>
      <c r="V245" s="77"/>
      <c r="W245" s="77"/>
      <c r="X245" s="77"/>
      <c r="Y245" s="14"/>
      <c r="Z245" s="77"/>
      <c r="AA245" s="77"/>
      <c r="AB245" s="77"/>
      <c r="AC245" s="77"/>
      <c r="AD245" s="14"/>
      <c r="AE245" s="14"/>
      <c r="AF245" s="77"/>
      <c r="AG245" s="68"/>
      <c r="AH245" s="68"/>
      <c r="AI245" s="14"/>
      <c r="AJ245" s="14"/>
      <c r="AK245" s="68"/>
      <c r="AL245" s="14"/>
      <c r="AM245" s="14"/>
      <c r="AN245" s="68"/>
      <c r="AO245" s="68"/>
      <c r="AP245" s="68"/>
      <c r="AQ245" s="14"/>
      <c r="AR245" s="14"/>
      <c r="AS245" s="14"/>
      <c r="AT245" s="14"/>
      <c r="AU245" s="14"/>
      <c r="AV245" s="14"/>
    </row>
    <row r="246" spans="7:48">
      <c r="G246" s="469"/>
      <c r="H246" s="14"/>
      <c r="I246" s="14"/>
      <c r="J246" s="68"/>
      <c r="K246" s="14"/>
      <c r="L246" s="68"/>
      <c r="M246" s="14"/>
      <c r="N246" s="14"/>
      <c r="O246" s="14"/>
      <c r="P246" s="77"/>
      <c r="Q246" s="77"/>
      <c r="R246" s="77"/>
      <c r="S246" s="14"/>
      <c r="T246" s="14"/>
      <c r="U246" s="77"/>
      <c r="V246" s="77"/>
      <c r="W246" s="77"/>
      <c r="X246" s="77"/>
      <c r="Y246" s="14"/>
      <c r="Z246" s="77"/>
      <c r="AA246" s="77"/>
      <c r="AB246" s="77"/>
      <c r="AC246" s="77"/>
      <c r="AD246" s="14"/>
      <c r="AE246" s="14"/>
      <c r="AF246" s="77"/>
      <c r="AG246" s="68"/>
      <c r="AH246" s="68"/>
      <c r="AI246" s="14"/>
      <c r="AJ246" s="14"/>
      <c r="AK246" s="68"/>
      <c r="AL246" s="14"/>
      <c r="AM246" s="14"/>
      <c r="AN246" s="68"/>
      <c r="AO246" s="68"/>
      <c r="AP246" s="68"/>
      <c r="AQ246" s="14"/>
      <c r="AR246" s="14"/>
      <c r="AS246" s="14"/>
      <c r="AT246" s="14"/>
      <c r="AU246" s="14"/>
      <c r="AV246" s="14"/>
    </row>
    <row r="247" spans="7:48">
      <c r="G247" s="469"/>
      <c r="H247" s="14"/>
      <c r="I247" s="14"/>
      <c r="J247" s="68"/>
      <c r="K247" s="14"/>
      <c r="L247" s="68"/>
      <c r="M247" s="14"/>
      <c r="N247" s="14"/>
      <c r="O247" s="14"/>
      <c r="P247" s="77"/>
      <c r="Q247" s="77"/>
      <c r="R247" s="77"/>
      <c r="S247" s="14"/>
      <c r="T247" s="14"/>
      <c r="U247" s="77"/>
      <c r="V247" s="77"/>
      <c r="W247" s="77"/>
      <c r="X247" s="77"/>
      <c r="Y247" s="14"/>
      <c r="Z247" s="77"/>
      <c r="AA247" s="77"/>
      <c r="AB247" s="77"/>
      <c r="AC247" s="77"/>
      <c r="AD247" s="14"/>
      <c r="AE247" s="14"/>
      <c r="AF247" s="77"/>
      <c r="AG247" s="68"/>
      <c r="AH247" s="68"/>
      <c r="AI247" s="14"/>
      <c r="AJ247" s="14"/>
      <c r="AK247" s="68"/>
      <c r="AL247" s="14"/>
      <c r="AM247" s="14"/>
      <c r="AN247" s="68"/>
      <c r="AO247" s="68"/>
      <c r="AP247" s="68"/>
      <c r="AQ247" s="14"/>
      <c r="AR247" s="14"/>
      <c r="AS247" s="14"/>
      <c r="AT247" s="14"/>
      <c r="AU247" s="14"/>
      <c r="AV247" s="14"/>
    </row>
    <row r="248" spans="7:48">
      <c r="G248" s="469"/>
      <c r="H248" s="14"/>
      <c r="I248" s="14"/>
      <c r="J248" s="68"/>
      <c r="K248" s="14"/>
      <c r="L248" s="68"/>
      <c r="M248" s="14"/>
      <c r="N248" s="14"/>
      <c r="O248" s="14"/>
      <c r="P248" s="77"/>
      <c r="Q248" s="77"/>
      <c r="R248" s="77"/>
      <c r="S248" s="14"/>
      <c r="T248" s="14"/>
      <c r="U248" s="77"/>
      <c r="V248" s="77"/>
      <c r="W248" s="77"/>
      <c r="X248" s="77"/>
      <c r="Y248" s="14"/>
      <c r="Z248" s="77"/>
      <c r="AA248" s="77"/>
      <c r="AB248" s="77"/>
      <c r="AC248" s="77"/>
      <c r="AD248" s="14"/>
      <c r="AE248" s="14"/>
      <c r="AF248" s="77"/>
      <c r="AG248" s="68"/>
      <c r="AH248" s="68"/>
      <c r="AI248" s="14"/>
      <c r="AJ248" s="14"/>
      <c r="AK248" s="68"/>
      <c r="AL248" s="14"/>
      <c r="AM248" s="14"/>
      <c r="AN248" s="68"/>
      <c r="AO248" s="68"/>
      <c r="AP248" s="68"/>
      <c r="AQ248" s="14"/>
      <c r="AR248" s="14"/>
      <c r="AS248" s="14"/>
      <c r="AT248" s="14"/>
      <c r="AU248" s="14"/>
      <c r="AV248" s="14"/>
    </row>
    <row r="249" spans="7:48">
      <c r="G249" s="469"/>
      <c r="H249" s="14"/>
      <c r="I249" s="14"/>
      <c r="J249" s="68"/>
      <c r="K249" s="14"/>
      <c r="L249" s="68"/>
      <c r="M249" s="14"/>
      <c r="N249" s="14"/>
      <c r="O249" s="14"/>
      <c r="P249" s="77"/>
      <c r="Q249" s="77"/>
      <c r="R249" s="77"/>
      <c r="S249" s="14"/>
      <c r="T249" s="14"/>
      <c r="U249" s="77"/>
      <c r="V249" s="77"/>
      <c r="W249" s="77"/>
      <c r="X249" s="77"/>
      <c r="Y249" s="14"/>
      <c r="Z249" s="77"/>
      <c r="AA249" s="77"/>
      <c r="AB249" s="77"/>
      <c r="AC249" s="77"/>
      <c r="AD249" s="14"/>
      <c r="AE249" s="14"/>
      <c r="AF249" s="77"/>
      <c r="AG249" s="68"/>
      <c r="AH249" s="68"/>
      <c r="AI249" s="14"/>
      <c r="AJ249" s="14"/>
      <c r="AK249" s="68"/>
      <c r="AL249" s="14"/>
      <c r="AM249" s="14"/>
      <c r="AN249" s="68"/>
      <c r="AO249" s="68"/>
      <c r="AP249" s="68"/>
      <c r="AQ249" s="14"/>
      <c r="AR249" s="14"/>
      <c r="AS249" s="14"/>
      <c r="AT249" s="14"/>
      <c r="AU249" s="14"/>
      <c r="AV249" s="14"/>
    </row>
    <row r="250" spans="7:48">
      <c r="G250" s="469"/>
      <c r="H250" s="14"/>
      <c r="I250" s="14"/>
      <c r="J250" s="68"/>
      <c r="K250" s="14"/>
      <c r="L250" s="68"/>
      <c r="M250" s="14"/>
      <c r="N250" s="14"/>
      <c r="O250" s="14"/>
      <c r="P250" s="77"/>
      <c r="Q250" s="77"/>
      <c r="R250" s="77"/>
      <c r="S250" s="14"/>
      <c r="T250" s="14"/>
      <c r="U250" s="77"/>
      <c r="V250" s="77"/>
      <c r="W250" s="77"/>
      <c r="X250" s="77"/>
      <c r="Y250" s="14"/>
      <c r="Z250" s="77"/>
      <c r="AA250" s="77"/>
      <c r="AB250" s="77"/>
      <c r="AC250" s="77"/>
      <c r="AD250" s="14"/>
      <c r="AE250" s="14"/>
      <c r="AF250" s="77"/>
      <c r="AG250" s="68"/>
      <c r="AH250" s="68"/>
      <c r="AI250" s="14"/>
      <c r="AJ250" s="14"/>
      <c r="AK250" s="68"/>
      <c r="AL250" s="14"/>
      <c r="AM250" s="14"/>
      <c r="AN250" s="68"/>
      <c r="AO250" s="68"/>
      <c r="AP250" s="68"/>
      <c r="AQ250" s="14"/>
      <c r="AR250" s="14"/>
      <c r="AS250" s="14"/>
      <c r="AT250" s="14"/>
      <c r="AU250" s="14"/>
      <c r="AV250" s="14"/>
    </row>
    <row r="251" spans="7:48">
      <c r="G251" s="469"/>
      <c r="H251" s="14"/>
      <c r="I251" s="14"/>
      <c r="J251" s="68"/>
      <c r="K251" s="14"/>
      <c r="L251" s="68"/>
      <c r="M251" s="14"/>
      <c r="N251" s="14"/>
      <c r="O251" s="14"/>
      <c r="P251" s="77"/>
      <c r="Q251" s="77"/>
      <c r="R251" s="77"/>
      <c r="S251" s="14"/>
      <c r="T251" s="14"/>
      <c r="U251" s="77"/>
      <c r="V251" s="77"/>
      <c r="W251" s="77"/>
      <c r="X251" s="77"/>
      <c r="Y251" s="14"/>
      <c r="Z251" s="77"/>
      <c r="AA251" s="77"/>
      <c r="AB251" s="77"/>
      <c r="AC251" s="77"/>
      <c r="AD251" s="14"/>
      <c r="AE251" s="14"/>
      <c r="AF251" s="77"/>
      <c r="AG251" s="68"/>
      <c r="AH251" s="68"/>
      <c r="AI251" s="14"/>
      <c r="AJ251" s="14"/>
      <c r="AK251" s="68"/>
      <c r="AL251" s="14"/>
      <c r="AM251" s="14"/>
      <c r="AN251" s="68"/>
      <c r="AO251" s="68"/>
      <c r="AP251" s="68"/>
      <c r="AQ251" s="14"/>
      <c r="AR251" s="14"/>
      <c r="AS251" s="14"/>
      <c r="AT251" s="14"/>
      <c r="AU251" s="14"/>
      <c r="AV251" s="14"/>
    </row>
    <row r="252" spans="7:48">
      <c r="G252" s="469"/>
      <c r="H252" s="14"/>
      <c r="I252" s="14"/>
      <c r="J252" s="68"/>
      <c r="K252" s="14"/>
      <c r="L252" s="68"/>
      <c r="M252" s="14"/>
      <c r="N252" s="14"/>
      <c r="O252" s="14"/>
      <c r="P252" s="77"/>
      <c r="Q252" s="77"/>
      <c r="R252" s="77"/>
      <c r="S252" s="14"/>
      <c r="T252" s="14"/>
      <c r="U252" s="77"/>
      <c r="V252" s="77"/>
      <c r="W252" s="77"/>
      <c r="X252" s="77"/>
      <c r="Y252" s="14"/>
      <c r="Z252" s="77"/>
      <c r="AA252" s="77"/>
      <c r="AB252" s="77"/>
      <c r="AC252" s="77"/>
      <c r="AD252" s="14"/>
      <c r="AE252" s="14"/>
      <c r="AF252" s="77"/>
      <c r="AG252" s="68"/>
      <c r="AH252" s="68"/>
      <c r="AI252" s="14"/>
      <c r="AJ252" s="14"/>
      <c r="AK252" s="68"/>
      <c r="AL252" s="14"/>
      <c r="AM252" s="14"/>
      <c r="AN252" s="68"/>
      <c r="AO252" s="68"/>
      <c r="AP252" s="68"/>
      <c r="AQ252" s="14"/>
      <c r="AR252" s="14"/>
      <c r="AS252" s="14"/>
      <c r="AT252" s="14"/>
      <c r="AU252" s="14"/>
      <c r="AV252" s="14"/>
    </row>
    <row r="253" spans="7:48">
      <c r="G253" s="469"/>
      <c r="H253" s="14"/>
      <c r="I253" s="14"/>
      <c r="J253" s="68"/>
      <c r="K253" s="14"/>
      <c r="L253" s="68"/>
      <c r="M253" s="14"/>
      <c r="N253" s="14"/>
      <c r="O253" s="14"/>
      <c r="P253" s="77"/>
      <c r="Q253" s="77"/>
      <c r="R253" s="77"/>
      <c r="S253" s="14"/>
      <c r="T253" s="14"/>
      <c r="U253" s="77"/>
      <c r="V253" s="77"/>
      <c r="W253" s="77"/>
      <c r="X253" s="77"/>
      <c r="Y253" s="14"/>
      <c r="Z253" s="77"/>
      <c r="AA253" s="77"/>
      <c r="AB253" s="77"/>
      <c r="AC253" s="77"/>
      <c r="AD253" s="14"/>
      <c r="AE253" s="14"/>
      <c r="AF253" s="77"/>
      <c r="AG253" s="68"/>
      <c r="AH253" s="68"/>
      <c r="AI253" s="14"/>
      <c r="AJ253" s="14"/>
      <c r="AK253" s="68"/>
      <c r="AL253" s="14"/>
      <c r="AM253" s="14"/>
      <c r="AN253" s="68"/>
      <c r="AO253" s="68"/>
      <c r="AP253" s="68"/>
      <c r="AQ253" s="14"/>
      <c r="AR253" s="14"/>
      <c r="AS253" s="14"/>
      <c r="AT253" s="14"/>
      <c r="AU253" s="14"/>
      <c r="AV253" s="14"/>
    </row>
    <row r="254" spans="7:48">
      <c r="G254" s="469"/>
      <c r="H254" s="14"/>
      <c r="I254" s="14"/>
      <c r="J254" s="68"/>
      <c r="K254" s="14"/>
      <c r="L254" s="68"/>
      <c r="M254" s="14"/>
      <c r="N254" s="14"/>
      <c r="O254" s="14"/>
      <c r="P254" s="77"/>
      <c r="Q254" s="77"/>
      <c r="R254" s="77"/>
      <c r="S254" s="14"/>
      <c r="T254" s="14"/>
      <c r="U254" s="77"/>
      <c r="V254" s="77"/>
      <c r="W254" s="77"/>
      <c r="X254" s="77"/>
      <c r="Y254" s="14"/>
      <c r="Z254" s="77"/>
      <c r="AA254" s="77"/>
      <c r="AB254" s="77"/>
      <c r="AC254" s="77"/>
      <c r="AD254" s="14"/>
      <c r="AE254" s="14"/>
      <c r="AF254" s="77"/>
      <c r="AG254" s="68"/>
      <c r="AH254" s="68"/>
      <c r="AI254" s="14"/>
      <c r="AJ254" s="14"/>
      <c r="AK254" s="68"/>
      <c r="AL254" s="14"/>
      <c r="AM254" s="14"/>
      <c r="AN254" s="68"/>
      <c r="AO254" s="68"/>
      <c r="AP254" s="68"/>
      <c r="AQ254" s="14"/>
      <c r="AR254" s="14"/>
      <c r="AS254" s="14"/>
      <c r="AT254" s="14"/>
      <c r="AU254" s="14"/>
      <c r="AV254" s="14"/>
    </row>
    <row r="255" spans="7:48">
      <c r="G255" s="469"/>
      <c r="H255" s="14"/>
      <c r="I255" s="14"/>
      <c r="J255" s="68"/>
      <c r="K255" s="14"/>
      <c r="L255" s="68"/>
      <c r="M255" s="14"/>
      <c r="N255" s="14"/>
      <c r="O255" s="14"/>
      <c r="P255" s="77"/>
      <c r="Q255" s="77"/>
      <c r="R255" s="77"/>
      <c r="S255" s="14"/>
      <c r="T255" s="14"/>
      <c r="U255" s="77"/>
      <c r="V255" s="77"/>
      <c r="W255" s="77"/>
      <c r="X255" s="77"/>
      <c r="Y255" s="14"/>
      <c r="Z255" s="77"/>
      <c r="AA255" s="77"/>
      <c r="AB255" s="77"/>
      <c r="AC255" s="77"/>
      <c r="AD255" s="14"/>
      <c r="AE255" s="14"/>
      <c r="AF255" s="77"/>
      <c r="AG255" s="68"/>
      <c r="AH255" s="68"/>
      <c r="AI255" s="14"/>
      <c r="AJ255" s="14"/>
      <c r="AK255" s="68"/>
      <c r="AL255" s="14"/>
      <c r="AM255" s="14"/>
      <c r="AN255" s="68"/>
      <c r="AO255" s="68"/>
      <c r="AP255" s="68"/>
      <c r="AQ255" s="14"/>
      <c r="AR255" s="14"/>
      <c r="AS255" s="14"/>
      <c r="AT255" s="14"/>
      <c r="AU255" s="14"/>
      <c r="AV255" s="14"/>
    </row>
    <row r="256" spans="7:48">
      <c r="G256" s="469"/>
      <c r="H256" s="14"/>
      <c r="I256" s="14"/>
      <c r="J256" s="68"/>
      <c r="K256" s="14"/>
      <c r="L256" s="68"/>
      <c r="M256" s="14"/>
      <c r="N256" s="14"/>
      <c r="O256" s="14"/>
      <c r="P256" s="77"/>
      <c r="Q256" s="77"/>
      <c r="R256" s="77"/>
      <c r="S256" s="14"/>
      <c r="T256" s="14"/>
      <c r="U256" s="77"/>
      <c r="V256" s="77"/>
      <c r="W256" s="77"/>
      <c r="X256" s="77"/>
      <c r="Y256" s="14"/>
      <c r="Z256" s="77"/>
      <c r="AA256" s="77"/>
      <c r="AB256" s="77"/>
      <c r="AC256" s="77"/>
      <c r="AD256" s="14"/>
      <c r="AE256" s="14"/>
      <c r="AF256" s="77"/>
      <c r="AG256" s="68"/>
      <c r="AH256" s="68"/>
      <c r="AI256" s="14"/>
      <c r="AJ256" s="14"/>
      <c r="AK256" s="68"/>
      <c r="AL256" s="14"/>
      <c r="AM256" s="14"/>
      <c r="AN256" s="68"/>
      <c r="AO256" s="68"/>
      <c r="AP256" s="68"/>
      <c r="AQ256" s="14"/>
      <c r="AR256" s="14"/>
      <c r="AS256" s="14"/>
      <c r="AT256" s="14"/>
      <c r="AU256" s="14"/>
      <c r="AV256" s="14"/>
    </row>
    <row r="257" spans="1:48">
      <c r="G257" s="469"/>
      <c r="H257" s="14"/>
      <c r="I257" s="14"/>
      <c r="J257" s="68"/>
      <c r="K257" s="14"/>
      <c r="L257" s="68"/>
      <c r="M257" s="14"/>
      <c r="N257" s="14"/>
      <c r="O257" s="14"/>
      <c r="P257" s="77"/>
      <c r="Q257" s="77"/>
      <c r="R257" s="77"/>
      <c r="S257" s="14"/>
      <c r="T257" s="14"/>
      <c r="U257" s="77"/>
      <c r="V257" s="77"/>
      <c r="W257" s="77"/>
      <c r="X257" s="77"/>
      <c r="Y257" s="14"/>
      <c r="Z257" s="77"/>
      <c r="AA257" s="77"/>
      <c r="AB257" s="77"/>
      <c r="AC257" s="77"/>
      <c r="AD257" s="14"/>
      <c r="AE257" s="14"/>
      <c r="AF257" s="77"/>
      <c r="AG257" s="68"/>
      <c r="AH257" s="68"/>
      <c r="AI257" s="14"/>
      <c r="AJ257" s="14"/>
      <c r="AK257" s="68"/>
      <c r="AL257" s="14"/>
      <c r="AM257" s="14"/>
      <c r="AN257" s="68"/>
      <c r="AO257" s="68"/>
      <c r="AP257" s="68"/>
      <c r="AQ257" s="14"/>
      <c r="AR257" s="14"/>
      <c r="AS257" s="14"/>
      <c r="AT257" s="14"/>
      <c r="AU257" s="14"/>
      <c r="AV257" s="14"/>
    </row>
    <row r="258" spans="1:48">
      <c r="G258" s="469"/>
      <c r="H258" s="14"/>
      <c r="I258" s="14"/>
      <c r="J258" s="68"/>
      <c r="K258" s="14"/>
      <c r="L258" s="68"/>
      <c r="M258" s="14"/>
      <c r="N258" s="14"/>
      <c r="O258" s="14"/>
      <c r="P258" s="77"/>
      <c r="Q258" s="77"/>
      <c r="R258" s="77"/>
      <c r="S258" s="14"/>
      <c r="T258" s="14"/>
      <c r="U258" s="77"/>
      <c r="V258" s="77"/>
      <c r="W258" s="77"/>
      <c r="X258" s="77"/>
      <c r="Y258" s="14"/>
      <c r="Z258" s="77"/>
      <c r="AA258" s="77"/>
      <c r="AB258" s="77"/>
      <c r="AC258" s="77"/>
      <c r="AD258" s="14"/>
      <c r="AE258" s="14"/>
      <c r="AF258" s="77"/>
      <c r="AG258" s="68"/>
      <c r="AH258" s="68"/>
      <c r="AI258" s="14"/>
      <c r="AJ258" s="14"/>
      <c r="AK258" s="68"/>
      <c r="AL258" s="14"/>
      <c r="AM258" s="14"/>
      <c r="AN258" s="68"/>
      <c r="AO258" s="68"/>
      <c r="AP258" s="68"/>
      <c r="AQ258" s="14"/>
      <c r="AR258" s="14"/>
      <c r="AS258" s="14"/>
      <c r="AT258" s="14"/>
      <c r="AU258" s="14"/>
      <c r="AV258" s="14"/>
    </row>
    <row r="259" spans="1:48">
      <c r="G259" s="469"/>
      <c r="H259" s="14"/>
      <c r="I259" s="14"/>
      <c r="J259" s="68"/>
      <c r="K259" s="14"/>
      <c r="L259" s="68"/>
      <c r="M259" s="14"/>
      <c r="N259" s="14"/>
      <c r="O259" s="14"/>
      <c r="P259" s="77"/>
      <c r="Q259" s="77"/>
      <c r="R259" s="77"/>
      <c r="S259" s="14"/>
      <c r="T259" s="14"/>
      <c r="U259" s="77"/>
      <c r="V259" s="77"/>
      <c r="W259" s="77"/>
      <c r="X259" s="77"/>
      <c r="Y259" s="14"/>
      <c r="Z259" s="77"/>
      <c r="AA259" s="77"/>
      <c r="AB259" s="77"/>
      <c r="AC259" s="77"/>
      <c r="AD259" s="14"/>
      <c r="AE259" s="14"/>
      <c r="AF259" s="77"/>
      <c r="AG259" s="68"/>
      <c r="AH259" s="68"/>
      <c r="AI259" s="14"/>
      <c r="AJ259" s="14"/>
      <c r="AK259" s="68"/>
      <c r="AL259" s="14"/>
      <c r="AM259" s="14"/>
      <c r="AN259" s="68"/>
      <c r="AO259" s="68"/>
      <c r="AP259" s="68"/>
      <c r="AQ259" s="14"/>
      <c r="AR259" s="14"/>
      <c r="AS259" s="14"/>
      <c r="AT259" s="14"/>
      <c r="AU259" s="14"/>
      <c r="AV259" s="14"/>
    </row>
    <row r="260" spans="1:48">
      <c r="G260" s="469"/>
      <c r="H260" s="14"/>
      <c r="I260" s="14"/>
      <c r="J260" s="68"/>
      <c r="K260" s="14"/>
      <c r="L260" s="68"/>
      <c r="M260" s="14"/>
      <c r="N260" s="14"/>
      <c r="O260" s="14"/>
      <c r="P260" s="77"/>
      <c r="Q260" s="77"/>
      <c r="R260" s="77"/>
      <c r="S260" s="14"/>
      <c r="T260" s="14"/>
      <c r="U260" s="77"/>
      <c r="V260" s="77"/>
      <c r="W260" s="77"/>
      <c r="X260" s="77"/>
      <c r="Y260" s="14"/>
      <c r="Z260" s="77"/>
      <c r="AA260" s="77"/>
      <c r="AB260" s="77"/>
      <c r="AC260" s="77"/>
      <c r="AD260" s="14"/>
      <c r="AE260" s="14"/>
      <c r="AF260" s="77"/>
      <c r="AG260" s="68"/>
      <c r="AH260" s="68"/>
      <c r="AI260" s="14"/>
      <c r="AJ260" s="14"/>
      <c r="AK260" s="68"/>
      <c r="AL260" s="14"/>
      <c r="AM260" s="14"/>
      <c r="AN260" s="68"/>
      <c r="AO260" s="68"/>
      <c r="AP260" s="68"/>
      <c r="AQ260" s="14"/>
      <c r="AR260" s="14"/>
      <c r="AS260" s="14"/>
      <c r="AT260" s="14"/>
      <c r="AU260" s="14"/>
      <c r="AV260" s="14"/>
    </row>
    <row r="261" spans="1:48">
      <c r="G261" s="469"/>
      <c r="H261" s="14"/>
      <c r="I261" s="14"/>
      <c r="J261" s="68"/>
      <c r="K261" s="14"/>
      <c r="L261" s="68"/>
      <c r="M261" s="14"/>
      <c r="N261" s="14"/>
      <c r="O261" s="14"/>
      <c r="P261" s="77"/>
      <c r="Q261" s="77"/>
      <c r="R261" s="77"/>
      <c r="S261" s="14"/>
      <c r="T261" s="14"/>
      <c r="U261" s="77"/>
      <c r="V261" s="77"/>
      <c r="W261" s="77"/>
      <c r="X261" s="77"/>
      <c r="Y261" s="14"/>
      <c r="Z261" s="77"/>
      <c r="AA261" s="77"/>
      <c r="AB261" s="77"/>
      <c r="AC261" s="77"/>
      <c r="AD261" s="14"/>
      <c r="AE261" s="14"/>
      <c r="AF261" s="77"/>
      <c r="AG261" s="68"/>
      <c r="AH261" s="68"/>
      <c r="AI261" s="14"/>
      <c r="AJ261" s="14"/>
      <c r="AK261" s="68"/>
      <c r="AL261" s="14"/>
      <c r="AM261" s="14"/>
      <c r="AN261" s="68"/>
      <c r="AO261" s="68"/>
      <c r="AP261" s="68"/>
      <c r="AQ261" s="14"/>
      <c r="AR261" s="14"/>
      <c r="AS261" s="14"/>
      <c r="AT261" s="14"/>
      <c r="AU261" s="14"/>
      <c r="AV261" s="14"/>
    </row>
    <row r="262" spans="1:48">
      <c r="G262" s="469"/>
      <c r="H262" s="14"/>
      <c r="I262" s="14"/>
      <c r="J262" s="68"/>
      <c r="K262" s="14"/>
      <c r="L262" s="68"/>
      <c r="M262" s="14"/>
      <c r="N262" s="14"/>
      <c r="O262" s="14"/>
      <c r="P262" s="77"/>
      <c r="Q262" s="77"/>
      <c r="R262" s="77"/>
      <c r="S262" s="14"/>
      <c r="T262" s="14"/>
      <c r="U262" s="77"/>
      <c r="V262" s="77"/>
      <c r="W262" s="77"/>
      <c r="X262" s="77"/>
      <c r="Y262" s="14"/>
      <c r="Z262" s="77"/>
      <c r="AA262" s="77"/>
      <c r="AB262" s="77"/>
      <c r="AC262" s="77"/>
      <c r="AD262" s="14"/>
      <c r="AE262" s="14"/>
      <c r="AF262" s="77"/>
      <c r="AG262" s="68"/>
      <c r="AH262" s="68"/>
      <c r="AI262" s="14"/>
      <c r="AJ262" s="14"/>
      <c r="AK262" s="68"/>
      <c r="AL262" s="14"/>
      <c r="AM262" s="14"/>
      <c r="AN262" s="68"/>
      <c r="AO262" s="68"/>
      <c r="AP262" s="68"/>
      <c r="AQ262" s="14"/>
      <c r="AR262" s="14"/>
      <c r="AS262" s="14"/>
      <c r="AT262" s="14"/>
      <c r="AU262" s="14"/>
      <c r="AV262" s="14"/>
    </row>
    <row r="263" spans="1:48">
      <c r="G263" s="469"/>
      <c r="H263" s="14"/>
      <c r="I263" s="14"/>
      <c r="J263" s="68"/>
      <c r="K263" s="14"/>
      <c r="L263" s="68"/>
      <c r="M263" s="14"/>
      <c r="N263" s="14"/>
      <c r="O263" s="14"/>
      <c r="P263" s="77"/>
      <c r="Q263" s="77"/>
      <c r="R263" s="77"/>
      <c r="S263" s="14"/>
      <c r="T263" s="14"/>
      <c r="U263" s="77"/>
      <c r="V263" s="77"/>
      <c r="W263" s="77"/>
      <c r="X263" s="77"/>
      <c r="Y263" s="14"/>
      <c r="Z263" s="77"/>
      <c r="AA263" s="77"/>
      <c r="AB263" s="77"/>
      <c r="AC263" s="77"/>
      <c r="AD263" s="14"/>
      <c r="AE263" s="14"/>
      <c r="AF263" s="77"/>
      <c r="AG263" s="68"/>
      <c r="AH263" s="68"/>
      <c r="AI263" s="14"/>
      <c r="AJ263" s="14"/>
      <c r="AK263" s="68"/>
      <c r="AL263" s="14"/>
      <c r="AM263" s="14"/>
      <c r="AN263" s="68"/>
      <c r="AO263" s="68"/>
      <c r="AP263" s="68"/>
      <c r="AQ263" s="14"/>
      <c r="AR263" s="14"/>
      <c r="AS263" s="14"/>
      <c r="AT263" s="14"/>
      <c r="AU263" s="14"/>
      <c r="AV263" s="14"/>
    </row>
    <row r="264" spans="1:48">
      <c r="G264" s="469"/>
      <c r="H264" s="14"/>
      <c r="I264" s="14"/>
      <c r="J264" s="68"/>
      <c r="K264" s="14"/>
      <c r="L264" s="68"/>
      <c r="M264" s="14"/>
      <c r="N264" s="14"/>
      <c r="O264" s="14"/>
      <c r="P264" s="77"/>
      <c r="Q264" s="77"/>
      <c r="R264" s="77"/>
      <c r="S264" s="14"/>
      <c r="T264" s="14"/>
      <c r="U264" s="77"/>
      <c r="V264" s="77"/>
      <c r="W264" s="77"/>
      <c r="X264" s="77"/>
      <c r="Y264" s="14"/>
      <c r="Z264" s="77"/>
      <c r="AA264" s="77"/>
      <c r="AB264" s="77"/>
      <c r="AC264" s="77"/>
      <c r="AD264" s="14"/>
      <c r="AE264" s="14"/>
      <c r="AF264" s="77"/>
      <c r="AG264" s="68"/>
      <c r="AH264" s="68"/>
      <c r="AI264" s="14"/>
      <c r="AJ264" s="14"/>
      <c r="AK264" s="68"/>
      <c r="AL264" s="14"/>
      <c r="AM264" s="14"/>
      <c r="AN264" s="68"/>
      <c r="AO264" s="68"/>
      <c r="AP264" s="68"/>
      <c r="AQ264" s="14"/>
      <c r="AR264" s="14"/>
      <c r="AS264" s="14"/>
      <c r="AT264" s="14"/>
      <c r="AU264" s="14"/>
      <c r="AV264" s="14"/>
    </row>
    <row r="265" spans="1:48">
      <c r="G265" s="469"/>
      <c r="H265" s="14"/>
      <c r="I265" s="14"/>
      <c r="J265" s="68"/>
      <c r="K265" s="14"/>
      <c r="L265" s="68"/>
      <c r="M265" s="14"/>
      <c r="N265" s="14"/>
      <c r="O265" s="14"/>
      <c r="P265" s="77"/>
      <c r="Q265" s="77"/>
      <c r="R265" s="77"/>
      <c r="S265" s="14"/>
      <c r="T265" s="14"/>
      <c r="U265" s="77"/>
      <c r="V265" s="77"/>
      <c r="W265" s="77"/>
      <c r="X265" s="77"/>
      <c r="Y265" s="14"/>
      <c r="Z265" s="77"/>
      <c r="AA265" s="77"/>
      <c r="AB265" s="77"/>
      <c r="AC265" s="77"/>
      <c r="AD265" s="14"/>
      <c r="AE265" s="14"/>
      <c r="AF265" s="77"/>
      <c r="AG265" s="68"/>
      <c r="AH265" s="68"/>
      <c r="AI265" s="14"/>
      <c r="AJ265" s="14"/>
      <c r="AK265" s="68"/>
      <c r="AL265" s="14"/>
      <c r="AM265" s="14"/>
      <c r="AN265" s="68"/>
      <c r="AO265" s="68"/>
      <c r="AP265" s="68"/>
      <c r="AQ265" s="14"/>
      <c r="AR265" s="14"/>
      <c r="AS265" s="14"/>
      <c r="AT265" s="14"/>
      <c r="AU265" s="14"/>
      <c r="AV265" s="14"/>
    </row>
    <row r="266" spans="1:48">
      <c r="G266" s="469"/>
      <c r="H266" s="14"/>
      <c r="I266" s="14"/>
      <c r="J266" s="68"/>
      <c r="K266" s="14"/>
      <c r="L266" s="68"/>
      <c r="M266" s="14"/>
      <c r="N266" s="14"/>
      <c r="O266" s="14"/>
      <c r="P266" s="77"/>
      <c r="Q266" s="77"/>
      <c r="R266" s="77"/>
      <c r="S266" s="14"/>
      <c r="T266" s="14"/>
      <c r="U266" s="77"/>
      <c r="V266" s="77"/>
      <c r="W266" s="78"/>
      <c r="X266" s="77"/>
      <c r="Y266" s="30"/>
      <c r="Z266" s="77"/>
      <c r="AA266" s="77"/>
      <c r="AB266" s="78"/>
      <c r="AC266" s="78"/>
      <c r="AD266" s="30"/>
      <c r="AE266" s="30"/>
      <c r="AU266" s="14"/>
      <c r="AV266" s="14"/>
    </row>
    <row r="267" spans="1:48">
      <c r="G267" s="469"/>
      <c r="H267" s="14"/>
      <c r="I267" s="14"/>
      <c r="J267" s="68"/>
      <c r="K267" s="14"/>
      <c r="L267" s="68"/>
      <c r="M267" s="14"/>
      <c r="N267" s="14"/>
      <c r="O267" s="14"/>
      <c r="P267" s="77"/>
      <c r="Q267" s="77"/>
      <c r="R267" s="77"/>
      <c r="S267" s="14"/>
      <c r="T267" s="14"/>
      <c r="U267" s="78"/>
      <c r="V267" s="77"/>
      <c r="W267" s="79"/>
      <c r="X267" s="77"/>
      <c r="Y267" s="34"/>
      <c r="Z267" s="77"/>
      <c r="AA267" s="77"/>
      <c r="AB267" s="79"/>
      <c r="AC267" s="79"/>
      <c r="AD267" s="34"/>
      <c r="AE267" s="34"/>
      <c r="AU267" s="14"/>
      <c r="AV267" s="14"/>
    </row>
    <row r="268" spans="1:48">
      <c r="G268" s="469"/>
      <c r="H268" s="14"/>
      <c r="I268" s="14"/>
      <c r="J268" s="68"/>
      <c r="K268" s="14"/>
      <c r="L268" s="68"/>
      <c r="M268" s="14"/>
      <c r="N268" s="14"/>
      <c r="O268" s="14"/>
      <c r="P268" s="77"/>
      <c r="Q268" s="77"/>
      <c r="R268" s="77"/>
      <c r="S268" s="14"/>
      <c r="T268" s="14"/>
      <c r="U268" s="79"/>
      <c r="V268" s="77"/>
      <c r="W268" s="79"/>
      <c r="X268" s="78"/>
      <c r="Y268" s="34"/>
      <c r="Z268" s="77"/>
      <c r="AA268" s="77"/>
      <c r="AB268" s="79"/>
      <c r="AC268" s="79"/>
      <c r="AD268" s="34"/>
      <c r="AE268" s="34"/>
    </row>
    <row r="269" spans="1:48">
      <c r="A269" s="30"/>
      <c r="B269" s="30"/>
      <c r="C269" s="30"/>
      <c r="D269" s="30"/>
      <c r="E269" s="30"/>
      <c r="F269" s="470"/>
      <c r="G269" s="470"/>
      <c r="H269" s="30"/>
      <c r="I269" s="30"/>
      <c r="J269" s="71"/>
      <c r="K269" s="30"/>
      <c r="L269" s="71"/>
      <c r="M269" s="30"/>
      <c r="N269" s="30"/>
      <c r="O269" s="30"/>
      <c r="P269" s="78"/>
      <c r="Q269" s="78"/>
      <c r="R269" s="78"/>
      <c r="S269" s="30"/>
      <c r="T269" s="30"/>
      <c r="U269" s="79"/>
      <c r="V269" s="78"/>
      <c r="W269" s="79"/>
      <c r="X269" s="79"/>
      <c r="Y269" s="34"/>
      <c r="Z269" s="78"/>
      <c r="AA269" s="78"/>
      <c r="AB269" s="79"/>
      <c r="AC269" s="79"/>
      <c r="AD269" s="34"/>
      <c r="AE269" s="34"/>
    </row>
    <row r="270" spans="1:48">
      <c r="A270" s="34"/>
      <c r="B270" s="34"/>
      <c r="C270" s="34"/>
      <c r="D270" s="34"/>
      <c r="E270" s="34"/>
      <c r="F270" s="455"/>
      <c r="G270" s="455"/>
      <c r="H270" s="34"/>
      <c r="I270" s="34"/>
      <c r="J270" s="72"/>
      <c r="K270" s="34"/>
      <c r="L270" s="72"/>
      <c r="M270" s="34"/>
      <c r="N270" s="34"/>
      <c r="O270" s="34"/>
      <c r="P270" s="79"/>
      <c r="Q270" s="79"/>
      <c r="R270" s="79"/>
      <c r="S270" s="34"/>
      <c r="T270" s="34"/>
      <c r="U270" s="79"/>
      <c r="V270" s="79"/>
      <c r="W270" s="79"/>
      <c r="X270" s="79"/>
      <c r="Y270" s="34"/>
      <c r="Z270" s="79"/>
      <c r="AA270" s="79"/>
      <c r="AB270" s="79"/>
      <c r="AC270" s="79"/>
      <c r="AD270" s="34"/>
      <c r="AE270" s="34"/>
    </row>
    <row r="271" spans="1:48">
      <c r="A271" s="34"/>
      <c r="B271" s="34"/>
      <c r="C271" s="34"/>
      <c r="D271" s="34"/>
      <c r="E271" s="34"/>
      <c r="F271" s="455"/>
      <c r="G271" s="455"/>
      <c r="H271" s="34"/>
      <c r="I271" s="34"/>
      <c r="J271" s="72"/>
      <c r="K271" s="34"/>
      <c r="L271" s="72"/>
      <c r="M271" s="34"/>
      <c r="N271" s="34"/>
      <c r="O271" s="34"/>
      <c r="P271" s="79"/>
      <c r="Q271" s="79"/>
      <c r="R271" s="79"/>
      <c r="S271" s="34"/>
      <c r="T271" s="34"/>
      <c r="U271" s="79"/>
      <c r="V271" s="79"/>
      <c r="W271" s="79"/>
      <c r="X271" s="79"/>
      <c r="Y271" s="34"/>
      <c r="Z271" s="79"/>
      <c r="AA271" s="79"/>
      <c r="AB271" s="79"/>
      <c r="AC271" s="79"/>
      <c r="AD271" s="34"/>
      <c r="AE271" s="34"/>
    </row>
    <row r="272" spans="1:48">
      <c r="A272" s="34"/>
      <c r="B272" s="34"/>
      <c r="C272" s="34"/>
      <c r="D272" s="34"/>
      <c r="E272" s="34"/>
      <c r="F272" s="455"/>
      <c r="G272" s="455"/>
      <c r="H272" s="34"/>
      <c r="I272" s="34"/>
      <c r="J272" s="72"/>
      <c r="K272" s="34"/>
      <c r="L272" s="72"/>
      <c r="M272" s="34"/>
      <c r="N272" s="34"/>
      <c r="O272" s="34"/>
      <c r="P272" s="79"/>
      <c r="Q272" s="79"/>
      <c r="R272" s="79"/>
      <c r="S272" s="34"/>
      <c r="T272" s="34"/>
      <c r="U272" s="79"/>
      <c r="V272" s="79"/>
      <c r="W272" s="79"/>
      <c r="X272" s="79"/>
      <c r="Y272" s="34"/>
      <c r="Z272" s="79"/>
      <c r="AA272" s="79"/>
      <c r="AB272" s="79"/>
      <c r="AC272" s="79"/>
      <c r="AD272" s="34"/>
      <c r="AE272" s="34"/>
    </row>
    <row r="273" spans="1:31">
      <c r="A273" s="34"/>
      <c r="B273" s="34"/>
      <c r="C273" s="34"/>
      <c r="D273" s="34"/>
      <c r="E273" s="34"/>
      <c r="F273" s="455"/>
      <c r="G273" s="455"/>
      <c r="H273" s="34"/>
      <c r="I273" s="34"/>
      <c r="J273" s="72"/>
      <c r="K273" s="34"/>
      <c r="L273" s="72"/>
      <c r="M273" s="34"/>
      <c r="N273" s="34"/>
      <c r="O273" s="34"/>
      <c r="P273" s="79"/>
      <c r="Q273" s="79"/>
      <c r="R273" s="79"/>
      <c r="S273" s="34"/>
      <c r="T273" s="34"/>
      <c r="U273" s="79"/>
      <c r="V273" s="79"/>
      <c r="W273" s="79"/>
      <c r="X273" s="79"/>
      <c r="Y273" s="34"/>
      <c r="Z273" s="79"/>
      <c r="AA273" s="79"/>
      <c r="AB273" s="79"/>
      <c r="AC273" s="79"/>
      <c r="AD273" s="34"/>
      <c r="AE273" s="34"/>
    </row>
    <row r="274" spans="1:31">
      <c r="A274" s="34"/>
      <c r="B274" s="34"/>
      <c r="C274" s="34"/>
      <c r="D274" s="34"/>
      <c r="E274" s="34"/>
      <c r="F274" s="455"/>
      <c r="G274" s="455"/>
      <c r="H274" s="34"/>
      <c r="I274" s="34"/>
      <c r="J274" s="72"/>
      <c r="K274" s="34"/>
      <c r="L274" s="72"/>
      <c r="M274" s="34"/>
      <c r="N274" s="34"/>
      <c r="O274" s="34"/>
      <c r="P274" s="79"/>
      <c r="Q274" s="79"/>
      <c r="R274" s="79"/>
      <c r="S274" s="34"/>
      <c r="T274" s="34"/>
      <c r="U274" s="79"/>
      <c r="V274" s="79"/>
      <c r="W274" s="79"/>
      <c r="X274" s="79"/>
      <c r="Y274" s="34"/>
      <c r="Z274" s="79"/>
      <c r="AA274" s="79"/>
      <c r="AB274" s="79"/>
      <c r="AC274" s="79"/>
      <c r="AD274" s="34"/>
      <c r="AE274" s="34"/>
    </row>
    <row r="275" spans="1:31">
      <c r="A275" s="34"/>
      <c r="B275" s="34"/>
      <c r="C275" s="34"/>
      <c r="D275" s="34"/>
      <c r="E275" s="34"/>
      <c r="F275" s="455"/>
      <c r="G275" s="455"/>
      <c r="H275" s="34"/>
      <c r="I275" s="34"/>
      <c r="J275" s="72"/>
      <c r="K275" s="34"/>
      <c r="L275" s="72"/>
      <c r="M275" s="34"/>
      <c r="N275" s="34"/>
      <c r="O275" s="34"/>
      <c r="P275" s="79"/>
      <c r="Q275" s="79"/>
      <c r="R275" s="79"/>
      <c r="S275" s="34"/>
      <c r="T275" s="34"/>
      <c r="U275" s="79"/>
      <c r="V275" s="79"/>
      <c r="W275" s="79"/>
      <c r="X275" s="79"/>
      <c r="Y275" s="34"/>
      <c r="Z275" s="79"/>
      <c r="AA275" s="79"/>
      <c r="AB275" s="79"/>
      <c r="AC275" s="79"/>
      <c r="AD275" s="34"/>
      <c r="AE275" s="34"/>
    </row>
    <row r="276" spans="1:31">
      <c r="A276" s="34"/>
      <c r="B276" s="34"/>
      <c r="C276" s="34"/>
      <c r="D276" s="34"/>
      <c r="E276" s="34"/>
      <c r="F276" s="455"/>
      <c r="G276" s="455"/>
      <c r="H276" s="34"/>
      <c r="I276" s="34"/>
      <c r="J276" s="72"/>
      <c r="K276" s="34"/>
      <c r="L276" s="72"/>
      <c r="M276" s="34"/>
      <c r="N276" s="34"/>
      <c r="O276" s="34"/>
      <c r="P276" s="79"/>
      <c r="Q276" s="79"/>
      <c r="R276" s="79"/>
      <c r="S276" s="34"/>
      <c r="T276" s="34"/>
      <c r="U276" s="79"/>
      <c r="V276" s="79"/>
      <c r="W276" s="79"/>
      <c r="X276" s="79"/>
      <c r="Y276" s="34"/>
      <c r="Z276" s="79"/>
      <c r="AA276" s="79"/>
      <c r="AB276" s="79"/>
      <c r="AC276" s="79"/>
      <c r="AD276" s="34"/>
      <c r="AE276" s="34"/>
    </row>
    <row r="277" spans="1:31">
      <c r="A277" s="34"/>
      <c r="B277" s="34"/>
      <c r="C277" s="34"/>
      <c r="D277" s="34"/>
      <c r="E277" s="34"/>
      <c r="F277" s="455"/>
      <c r="G277" s="455"/>
      <c r="H277" s="34"/>
      <c r="I277" s="34"/>
      <c r="J277" s="72"/>
      <c r="K277" s="34"/>
      <c r="L277" s="72"/>
      <c r="M277" s="34"/>
      <c r="N277" s="34"/>
      <c r="O277" s="34"/>
      <c r="P277" s="79"/>
      <c r="Q277" s="79"/>
      <c r="R277" s="79"/>
      <c r="S277" s="34"/>
      <c r="T277" s="34"/>
      <c r="U277" s="79"/>
      <c r="V277" s="79"/>
      <c r="W277" s="79"/>
      <c r="X277" s="79"/>
      <c r="Y277" s="34"/>
      <c r="Z277" s="79"/>
      <c r="AA277" s="79"/>
      <c r="AB277" s="79"/>
      <c r="AC277" s="79"/>
      <c r="AD277" s="34"/>
      <c r="AE277" s="34"/>
    </row>
    <row r="278" spans="1:31">
      <c r="A278" s="34"/>
      <c r="B278" s="34"/>
      <c r="C278" s="34"/>
      <c r="D278" s="34"/>
      <c r="E278" s="34"/>
      <c r="F278" s="455"/>
      <c r="G278" s="455"/>
      <c r="H278" s="34"/>
      <c r="I278" s="34"/>
      <c r="J278" s="72"/>
      <c r="K278" s="34"/>
      <c r="L278" s="72"/>
      <c r="M278" s="34"/>
      <c r="N278" s="34"/>
      <c r="O278" s="34"/>
      <c r="P278" s="79"/>
      <c r="Q278" s="79"/>
      <c r="R278" s="79"/>
      <c r="S278" s="34"/>
      <c r="T278" s="34"/>
      <c r="U278" s="79"/>
      <c r="V278" s="79"/>
      <c r="W278" s="79"/>
      <c r="X278" s="79"/>
      <c r="Y278" s="34"/>
      <c r="Z278" s="79"/>
      <c r="AA278" s="79"/>
      <c r="AB278" s="79"/>
      <c r="AC278" s="79"/>
      <c r="AD278" s="34"/>
      <c r="AE278" s="34"/>
    </row>
    <row r="279" spans="1:31">
      <c r="A279" s="34"/>
      <c r="B279" s="34"/>
      <c r="C279" s="34"/>
      <c r="D279" s="34"/>
      <c r="E279" s="34"/>
      <c r="F279" s="455"/>
      <c r="G279" s="455"/>
      <c r="H279" s="34"/>
      <c r="I279" s="34"/>
      <c r="J279" s="72"/>
      <c r="K279" s="34"/>
      <c r="L279" s="72"/>
      <c r="M279" s="34"/>
      <c r="N279" s="34"/>
      <c r="O279" s="34"/>
      <c r="P279" s="79"/>
      <c r="Q279" s="79"/>
      <c r="R279" s="79"/>
      <c r="S279" s="34"/>
      <c r="T279" s="34"/>
      <c r="U279" s="79"/>
      <c r="V279" s="79"/>
      <c r="W279" s="79"/>
      <c r="X279" s="79"/>
      <c r="Y279" s="34"/>
      <c r="Z279" s="79"/>
      <c r="AA279" s="79"/>
      <c r="AB279" s="79"/>
      <c r="AC279" s="79"/>
      <c r="AD279" s="34"/>
      <c r="AE279" s="34"/>
    </row>
    <row r="280" spans="1:31">
      <c r="A280" s="34"/>
      <c r="B280" s="34"/>
      <c r="C280" s="34"/>
      <c r="D280" s="34"/>
      <c r="E280" s="34"/>
      <c r="F280" s="455"/>
      <c r="G280" s="455"/>
      <c r="H280" s="34"/>
      <c r="I280" s="34"/>
      <c r="J280" s="72"/>
      <c r="K280" s="34"/>
      <c r="L280" s="72"/>
      <c r="M280" s="34"/>
      <c r="N280" s="34"/>
      <c r="O280" s="34"/>
      <c r="P280" s="79"/>
      <c r="Q280" s="79"/>
      <c r="R280" s="79"/>
      <c r="S280" s="34"/>
      <c r="T280" s="34"/>
      <c r="U280" s="79"/>
      <c r="V280" s="79"/>
      <c r="W280" s="79"/>
      <c r="X280" s="79"/>
      <c r="Y280" s="34"/>
      <c r="Z280" s="79"/>
      <c r="AA280" s="79"/>
      <c r="AB280" s="79"/>
      <c r="AC280" s="79"/>
      <c r="AD280" s="34"/>
      <c r="AE280" s="34"/>
    </row>
    <row r="281" spans="1:31">
      <c r="A281" s="34"/>
      <c r="B281" s="34"/>
      <c r="C281" s="34"/>
      <c r="D281" s="34"/>
      <c r="E281" s="34"/>
      <c r="F281" s="455"/>
      <c r="G281" s="455"/>
      <c r="H281" s="34"/>
      <c r="I281" s="34"/>
      <c r="J281" s="72"/>
      <c r="K281" s="34"/>
      <c r="L281" s="72"/>
      <c r="M281" s="34"/>
      <c r="N281" s="34"/>
      <c r="O281" s="34"/>
      <c r="P281" s="79"/>
      <c r="Q281" s="79"/>
      <c r="R281" s="79"/>
      <c r="S281" s="34"/>
      <c r="T281" s="34"/>
      <c r="U281" s="79"/>
      <c r="V281" s="79"/>
      <c r="W281" s="79"/>
      <c r="X281" s="79"/>
      <c r="Y281" s="34"/>
      <c r="Z281" s="79"/>
      <c r="AA281" s="79"/>
      <c r="AB281" s="79"/>
      <c r="AC281" s="79"/>
      <c r="AD281" s="34"/>
      <c r="AE281" s="34"/>
    </row>
    <row r="282" spans="1:31">
      <c r="A282" s="34"/>
      <c r="B282" s="34"/>
      <c r="C282" s="34"/>
      <c r="D282" s="34"/>
      <c r="E282" s="34"/>
      <c r="F282" s="455"/>
      <c r="G282" s="455"/>
      <c r="H282" s="34"/>
      <c r="I282" s="34"/>
      <c r="J282" s="72"/>
      <c r="K282" s="34"/>
      <c r="L282" s="72"/>
      <c r="M282" s="34"/>
      <c r="N282" s="34"/>
      <c r="O282" s="34"/>
      <c r="P282" s="79"/>
      <c r="Q282" s="79"/>
      <c r="R282" s="79"/>
      <c r="S282" s="34"/>
      <c r="T282" s="34"/>
      <c r="U282" s="79"/>
      <c r="V282" s="79"/>
      <c r="W282" s="79"/>
      <c r="X282" s="79"/>
      <c r="Y282" s="34"/>
      <c r="Z282" s="79"/>
      <c r="AA282" s="79"/>
      <c r="AB282" s="79"/>
      <c r="AC282" s="79"/>
      <c r="AD282" s="34"/>
      <c r="AE282" s="34"/>
    </row>
    <row r="283" spans="1:31">
      <c r="A283" s="34"/>
      <c r="B283" s="34"/>
      <c r="C283" s="34"/>
      <c r="D283" s="34"/>
      <c r="E283" s="34"/>
      <c r="F283" s="455"/>
      <c r="G283" s="455"/>
      <c r="H283" s="34"/>
      <c r="I283" s="34"/>
      <c r="J283" s="72"/>
      <c r="K283" s="34"/>
      <c r="L283" s="72"/>
      <c r="M283" s="34"/>
      <c r="N283" s="34"/>
      <c r="O283" s="34"/>
      <c r="P283" s="79"/>
      <c r="Q283" s="79"/>
      <c r="R283" s="79"/>
      <c r="S283" s="34"/>
      <c r="T283" s="34"/>
      <c r="U283" s="79"/>
      <c r="V283" s="79"/>
      <c r="W283" s="79"/>
      <c r="X283" s="79"/>
      <c r="Y283" s="34"/>
      <c r="Z283" s="79"/>
      <c r="AA283" s="79"/>
      <c r="AB283" s="79"/>
      <c r="AC283" s="79"/>
      <c r="AD283" s="34"/>
      <c r="AE283" s="34"/>
    </row>
    <row r="284" spans="1:31">
      <c r="A284" s="34"/>
      <c r="B284" s="34"/>
      <c r="C284" s="34"/>
      <c r="D284" s="34"/>
      <c r="E284" s="34"/>
      <c r="F284" s="455"/>
      <c r="G284" s="455"/>
      <c r="H284" s="34"/>
      <c r="I284" s="34"/>
      <c r="J284" s="72"/>
      <c r="K284" s="34"/>
      <c r="L284" s="72"/>
      <c r="M284" s="34"/>
      <c r="N284" s="34"/>
      <c r="O284" s="34"/>
      <c r="P284" s="79"/>
      <c r="Q284" s="79"/>
      <c r="R284" s="79"/>
      <c r="S284" s="34"/>
      <c r="T284" s="34"/>
      <c r="U284" s="79"/>
      <c r="V284" s="79"/>
      <c r="W284" s="79"/>
      <c r="X284" s="79"/>
      <c r="Y284" s="34"/>
      <c r="Z284" s="79"/>
      <c r="AA284" s="79"/>
      <c r="AB284" s="79"/>
      <c r="AC284" s="79"/>
      <c r="AD284" s="34"/>
      <c r="AE284" s="34"/>
    </row>
    <row r="285" spans="1:31">
      <c r="A285" s="34"/>
      <c r="B285" s="34"/>
      <c r="C285" s="34"/>
      <c r="D285" s="34"/>
      <c r="E285" s="34"/>
      <c r="F285" s="455"/>
      <c r="G285" s="455"/>
      <c r="H285" s="34"/>
      <c r="I285" s="34"/>
      <c r="J285" s="72"/>
      <c r="K285" s="34"/>
      <c r="L285" s="72"/>
      <c r="M285" s="34"/>
      <c r="N285" s="34"/>
      <c r="O285" s="34"/>
      <c r="P285" s="79"/>
      <c r="Q285" s="79"/>
      <c r="R285" s="79"/>
      <c r="S285" s="34"/>
      <c r="T285" s="34"/>
      <c r="U285" s="79"/>
      <c r="V285" s="79"/>
      <c r="W285" s="79"/>
      <c r="X285" s="79"/>
      <c r="Y285" s="34"/>
      <c r="Z285" s="79"/>
      <c r="AA285" s="79"/>
      <c r="AB285" s="79"/>
      <c r="AC285" s="79"/>
      <c r="AD285" s="34"/>
      <c r="AE285" s="34"/>
    </row>
    <row r="286" spans="1:31">
      <c r="A286" s="34"/>
      <c r="B286" s="34"/>
      <c r="C286" s="34"/>
      <c r="D286" s="34"/>
      <c r="E286" s="34"/>
      <c r="F286" s="455"/>
      <c r="G286" s="455"/>
      <c r="H286" s="34"/>
      <c r="I286" s="34"/>
      <c r="J286" s="72"/>
      <c r="K286" s="34"/>
      <c r="L286" s="72"/>
      <c r="M286" s="34"/>
      <c r="N286" s="34"/>
      <c r="O286" s="34"/>
      <c r="P286" s="79"/>
      <c r="Q286" s="79"/>
      <c r="R286" s="79"/>
      <c r="S286" s="34"/>
      <c r="T286" s="34"/>
      <c r="U286" s="79"/>
      <c r="V286" s="79"/>
      <c r="W286" s="79"/>
      <c r="X286" s="79"/>
      <c r="Y286" s="34"/>
      <c r="Z286" s="79"/>
      <c r="AA286" s="79"/>
      <c r="AB286" s="79"/>
      <c r="AC286" s="79"/>
      <c r="AD286" s="34"/>
      <c r="AE286" s="34"/>
    </row>
    <row r="287" spans="1:31">
      <c r="A287" s="34"/>
      <c r="B287" s="34"/>
      <c r="C287" s="34"/>
      <c r="D287" s="34"/>
      <c r="E287" s="34"/>
      <c r="F287" s="455"/>
      <c r="G287" s="455"/>
      <c r="H287" s="34"/>
      <c r="I287" s="34"/>
      <c r="J287" s="72"/>
      <c r="K287" s="34"/>
      <c r="L287" s="72"/>
      <c r="M287" s="34"/>
      <c r="N287" s="34"/>
      <c r="O287" s="34"/>
      <c r="P287" s="79"/>
      <c r="Q287" s="79"/>
      <c r="R287" s="79"/>
      <c r="S287" s="34"/>
      <c r="T287" s="34"/>
      <c r="U287" s="79"/>
      <c r="V287" s="79"/>
      <c r="W287" s="79"/>
      <c r="X287" s="79"/>
      <c r="Y287" s="34"/>
      <c r="Z287" s="79"/>
      <c r="AA287" s="79"/>
      <c r="AB287" s="79"/>
      <c r="AC287" s="79"/>
      <c r="AD287" s="34"/>
      <c r="AE287" s="34"/>
    </row>
    <row r="288" spans="1:31">
      <c r="A288" s="34"/>
      <c r="B288" s="34"/>
      <c r="C288" s="34"/>
      <c r="D288" s="34"/>
      <c r="E288" s="34"/>
      <c r="F288" s="455"/>
      <c r="G288" s="455"/>
      <c r="H288" s="34"/>
      <c r="I288" s="34"/>
      <c r="J288" s="72"/>
      <c r="K288" s="34"/>
      <c r="L288" s="72"/>
      <c r="M288" s="34"/>
      <c r="N288" s="34"/>
      <c r="O288" s="34"/>
      <c r="P288" s="79"/>
      <c r="Q288" s="79"/>
      <c r="R288" s="79"/>
      <c r="S288" s="34"/>
      <c r="T288" s="34"/>
      <c r="U288" s="79"/>
      <c r="V288" s="79"/>
      <c r="W288" s="79"/>
      <c r="X288" s="79"/>
      <c r="Y288" s="34"/>
      <c r="Z288" s="79"/>
      <c r="AA288" s="79"/>
      <c r="AB288" s="79"/>
      <c r="AC288" s="79"/>
      <c r="AD288" s="34"/>
      <c r="AE288" s="34"/>
    </row>
    <row r="289" spans="1:31">
      <c r="A289" s="34"/>
      <c r="B289" s="34"/>
      <c r="C289" s="34"/>
      <c r="D289" s="34"/>
      <c r="E289" s="34"/>
      <c r="F289" s="455"/>
      <c r="G289" s="455"/>
      <c r="H289" s="34"/>
      <c r="I289" s="34"/>
      <c r="J289" s="72"/>
      <c r="K289" s="34"/>
      <c r="L289" s="72"/>
      <c r="M289" s="34"/>
      <c r="N289" s="34"/>
      <c r="O289" s="34"/>
      <c r="P289" s="79"/>
      <c r="Q289" s="79"/>
      <c r="R289" s="79"/>
      <c r="S289" s="34"/>
      <c r="T289" s="34"/>
      <c r="U289" s="79"/>
      <c r="V289" s="79"/>
      <c r="W289" s="79"/>
      <c r="X289" s="79"/>
      <c r="Y289" s="34"/>
      <c r="Z289" s="79"/>
      <c r="AA289" s="79"/>
      <c r="AB289" s="79"/>
      <c r="AC289" s="79"/>
      <c r="AD289" s="34"/>
      <c r="AE289" s="34"/>
    </row>
    <row r="290" spans="1:31">
      <c r="A290" s="34"/>
      <c r="B290" s="34"/>
      <c r="C290" s="34"/>
      <c r="D290" s="34"/>
      <c r="E290" s="34"/>
      <c r="F290" s="455"/>
      <c r="G290" s="455"/>
      <c r="H290" s="34"/>
      <c r="I290" s="34"/>
      <c r="J290" s="72"/>
      <c r="K290" s="34"/>
      <c r="L290" s="72"/>
      <c r="M290" s="34"/>
      <c r="N290" s="34"/>
      <c r="O290" s="34"/>
      <c r="P290" s="79"/>
      <c r="Q290" s="79"/>
      <c r="R290" s="79"/>
      <c r="S290" s="34"/>
      <c r="T290" s="34"/>
      <c r="U290" s="79"/>
      <c r="V290" s="79"/>
      <c r="W290" s="79"/>
      <c r="X290" s="79"/>
      <c r="Y290" s="34"/>
      <c r="Z290" s="79"/>
      <c r="AA290" s="79"/>
      <c r="AB290" s="79"/>
      <c r="AC290" s="79"/>
      <c r="AD290" s="34"/>
      <c r="AE290" s="34"/>
    </row>
    <row r="291" spans="1:31">
      <c r="A291" s="34"/>
      <c r="B291" s="34"/>
      <c r="C291" s="34"/>
      <c r="D291" s="34"/>
      <c r="E291" s="34"/>
      <c r="F291" s="455"/>
      <c r="G291" s="455"/>
      <c r="H291" s="34"/>
      <c r="I291" s="34"/>
      <c r="J291" s="72"/>
      <c r="K291" s="34"/>
      <c r="L291" s="72"/>
      <c r="M291" s="34"/>
      <c r="N291" s="34"/>
      <c r="O291" s="34"/>
      <c r="P291" s="79"/>
      <c r="Q291" s="79"/>
      <c r="R291" s="79"/>
      <c r="S291" s="34"/>
      <c r="T291" s="34"/>
      <c r="U291" s="79"/>
      <c r="V291" s="79"/>
      <c r="W291" s="79"/>
      <c r="X291" s="79"/>
      <c r="Y291" s="34"/>
      <c r="Z291" s="79"/>
      <c r="AA291" s="79"/>
      <c r="AB291" s="79"/>
      <c r="AC291" s="79"/>
      <c r="AD291" s="34"/>
      <c r="AE291" s="34"/>
    </row>
    <row r="292" spans="1:31">
      <c r="A292" s="34"/>
      <c r="B292" s="34"/>
      <c r="C292" s="34"/>
      <c r="D292" s="34"/>
      <c r="E292" s="34"/>
      <c r="F292" s="455"/>
      <c r="G292" s="455"/>
      <c r="H292" s="34"/>
      <c r="I292" s="34"/>
      <c r="J292" s="72"/>
      <c r="K292" s="34"/>
      <c r="L292" s="72"/>
      <c r="M292" s="34"/>
      <c r="N292" s="34"/>
      <c r="O292" s="34"/>
      <c r="P292" s="79"/>
      <c r="Q292" s="79"/>
      <c r="R292" s="79"/>
      <c r="S292" s="34"/>
      <c r="T292" s="34"/>
      <c r="U292" s="79"/>
      <c r="V292" s="79"/>
      <c r="W292" s="79"/>
      <c r="X292" s="79"/>
      <c r="Y292" s="34"/>
      <c r="Z292" s="79"/>
      <c r="AA292" s="79"/>
      <c r="AB292" s="79"/>
      <c r="AC292" s="79"/>
      <c r="AD292" s="34"/>
      <c r="AE292" s="34"/>
    </row>
    <row r="293" spans="1:31">
      <c r="A293" s="34"/>
      <c r="B293" s="34"/>
      <c r="C293" s="34"/>
      <c r="D293" s="34"/>
      <c r="E293" s="34"/>
      <c r="F293" s="455"/>
      <c r="G293" s="455"/>
      <c r="H293" s="34"/>
      <c r="I293" s="34"/>
      <c r="J293" s="72"/>
      <c r="K293" s="34"/>
      <c r="L293" s="72"/>
      <c r="M293" s="34"/>
      <c r="N293" s="34"/>
      <c r="O293" s="34"/>
      <c r="P293" s="79"/>
      <c r="Q293" s="79"/>
      <c r="R293" s="79"/>
      <c r="S293" s="34"/>
      <c r="T293" s="34"/>
      <c r="U293" s="79"/>
      <c r="V293" s="79"/>
      <c r="W293" s="79"/>
      <c r="X293" s="79"/>
      <c r="Y293" s="34"/>
      <c r="Z293" s="79"/>
      <c r="AA293" s="79"/>
      <c r="AB293" s="79"/>
      <c r="AC293" s="79"/>
      <c r="AD293" s="34"/>
      <c r="AE293" s="34"/>
    </row>
    <row r="294" spans="1:31">
      <c r="A294" s="34"/>
      <c r="B294" s="34"/>
      <c r="C294" s="34"/>
      <c r="D294" s="34"/>
      <c r="E294" s="34"/>
      <c r="F294" s="455"/>
      <c r="G294" s="455"/>
      <c r="H294" s="34"/>
      <c r="I294" s="34"/>
      <c r="J294" s="72"/>
      <c r="K294" s="34"/>
      <c r="L294" s="72"/>
      <c r="M294" s="34"/>
      <c r="N294" s="34"/>
      <c r="O294" s="34"/>
      <c r="P294" s="79"/>
      <c r="Q294" s="79"/>
      <c r="R294" s="79"/>
      <c r="S294" s="34"/>
      <c r="T294" s="34"/>
      <c r="U294" s="79"/>
      <c r="V294" s="79"/>
      <c r="W294" s="79"/>
      <c r="X294" s="79"/>
      <c r="Y294" s="34"/>
      <c r="Z294" s="79"/>
      <c r="AA294" s="79"/>
      <c r="AB294" s="79"/>
      <c r="AC294" s="79"/>
      <c r="AD294" s="34"/>
      <c r="AE294" s="34"/>
    </row>
    <row r="295" spans="1:31">
      <c r="A295" s="34"/>
      <c r="B295" s="34"/>
      <c r="C295" s="34"/>
      <c r="D295" s="34"/>
      <c r="E295" s="34"/>
      <c r="F295" s="455"/>
      <c r="G295" s="455"/>
      <c r="H295" s="34"/>
      <c r="I295" s="34"/>
      <c r="J295" s="72"/>
      <c r="K295" s="34"/>
      <c r="L295" s="72"/>
      <c r="M295" s="34"/>
      <c r="N295" s="34"/>
      <c r="O295" s="34"/>
      <c r="P295" s="79"/>
      <c r="Q295" s="79"/>
      <c r="R295" s="79"/>
      <c r="S295" s="34"/>
      <c r="T295" s="34"/>
      <c r="U295" s="79"/>
      <c r="V295" s="79"/>
      <c r="W295" s="79"/>
      <c r="X295" s="79"/>
      <c r="Y295" s="34"/>
      <c r="Z295" s="79"/>
      <c r="AA295" s="79"/>
      <c r="AB295" s="79"/>
      <c r="AC295" s="79"/>
      <c r="AD295" s="34"/>
      <c r="AE295" s="34"/>
    </row>
    <row r="296" spans="1:31">
      <c r="A296" s="34"/>
      <c r="B296" s="34"/>
      <c r="C296" s="34"/>
      <c r="D296" s="34"/>
      <c r="E296" s="34"/>
      <c r="F296" s="455"/>
      <c r="G296" s="455"/>
      <c r="H296" s="34"/>
      <c r="I296" s="34"/>
      <c r="J296" s="72"/>
      <c r="K296" s="34"/>
      <c r="L296" s="72"/>
      <c r="M296" s="34"/>
      <c r="N296" s="34"/>
      <c r="O296" s="34"/>
      <c r="P296" s="79"/>
      <c r="Q296" s="79"/>
      <c r="R296" s="79"/>
      <c r="S296" s="34"/>
      <c r="T296" s="34"/>
      <c r="U296" s="79"/>
      <c r="V296" s="79"/>
      <c r="W296" s="79"/>
      <c r="X296" s="79"/>
      <c r="Y296" s="34"/>
      <c r="Z296" s="79"/>
      <c r="AA296" s="79"/>
      <c r="AB296" s="79"/>
      <c r="AC296" s="79"/>
      <c r="AD296" s="34"/>
      <c r="AE296" s="34"/>
    </row>
    <row r="297" spans="1:31">
      <c r="A297" s="34"/>
      <c r="B297" s="34"/>
      <c r="C297" s="34"/>
      <c r="D297" s="34"/>
      <c r="E297" s="34"/>
      <c r="F297" s="455"/>
      <c r="G297" s="455"/>
      <c r="H297" s="34"/>
      <c r="I297" s="34"/>
      <c r="J297" s="72"/>
      <c r="K297" s="34"/>
      <c r="L297" s="72"/>
      <c r="M297" s="34"/>
      <c r="N297" s="34"/>
      <c r="O297" s="34"/>
      <c r="P297" s="79"/>
      <c r="Q297" s="79"/>
      <c r="R297" s="79"/>
      <c r="S297" s="34"/>
      <c r="T297" s="34"/>
      <c r="U297" s="79"/>
      <c r="V297" s="79"/>
      <c r="W297" s="79"/>
      <c r="X297" s="79"/>
      <c r="Y297" s="34"/>
      <c r="Z297" s="79"/>
      <c r="AA297" s="79"/>
      <c r="AB297" s="79"/>
      <c r="AC297" s="79"/>
      <c r="AD297" s="34"/>
      <c r="AE297" s="34"/>
    </row>
    <row r="298" spans="1:31">
      <c r="A298" s="34"/>
      <c r="B298" s="34"/>
      <c r="C298" s="34"/>
      <c r="D298" s="34"/>
      <c r="E298" s="34"/>
      <c r="F298" s="455"/>
      <c r="G298" s="455"/>
      <c r="H298" s="34"/>
      <c r="I298" s="34"/>
      <c r="J298" s="72"/>
      <c r="K298" s="34"/>
      <c r="L298" s="72"/>
      <c r="M298" s="34"/>
      <c r="N298" s="34"/>
      <c r="O298" s="34"/>
      <c r="P298" s="79"/>
      <c r="Q298" s="79"/>
      <c r="R298" s="79"/>
      <c r="S298" s="34"/>
      <c r="T298" s="34"/>
      <c r="U298" s="79"/>
      <c r="V298" s="79"/>
      <c r="W298" s="79"/>
      <c r="X298" s="79"/>
      <c r="Y298" s="34"/>
      <c r="Z298" s="79"/>
      <c r="AA298" s="79"/>
      <c r="AB298" s="79"/>
      <c r="AC298" s="79"/>
      <c r="AD298" s="34"/>
      <c r="AE298" s="34"/>
    </row>
    <row r="299" spans="1:31">
      <c r="A299" s="34"/>
      <c r="B299" s="34"/>
      <c r="C299" s="34"/>
      <c r="D299" s="34"/>
      <c r="E299" s="34"/>
      <c r="F299" s="455"/>
      <c r="G299" s="455"/>
      <c r="H299" s="34"/>
      <c r="I299" s="34"/>
      <c r="J299" s="72"/>
      <c r="K299" s="34"/>
      <c r="L299" s="72"/>
      <c r="M299" s="34"/>
      <c r="N299" s="34"/>
      <c r="O299" s="34"/>
      <c r="P299" s="79"/>
      <c r="Q299" s="79"/>
      <c r="R299" s="79"/>
      <c r="S299" s="34"/>
      <c r="T299" s="34"/>
      <c r="U299" s="79"/>
      <c r="V299" s="79"/>
      <c r="W299" s="79"/>
      <c r="X299" s="79"/>
      <c r="Y299" s="34"/>
      <c r="Z299" s="79"/>
      <c r="AA299" s="79"/>
      <c r="AB299" s="79"/>
      <c r="AC299" s="79"/>
      <c r="AD299" s="34"/>
      <c r="AE299" s="34"/>
    </row>
    <row r="300" spans="1:31">
      <c r="A300" s="34"/>
      <c r="B300" s="34"/>
      <c r="C300" s="34"/>
      <c r="D300" s="34"/>
      <c r="E300" s="34"/>
      <c r="F300" s="455"/>
      <c r="G300" s="455"/>
      <c r="H300" s="34"/>
      <c r="I300" s="34"/>
      <c r="J300" s="72"/>
      <c r="K300" s="34"/>
      <c r="L300" s="72"/>
      <c r="M300" s="34"/>
      <c r="N300" s="34"/>
      <c r="O300" s="34"/>
      <c r="P300" s="79"/>
      <c r="Q300" s="79"/>
      <c r="R300" s="79"/>
      <c r="S300" s="34"/>
      <c r="T300" s="34"/>
      <c r="U300" s="79"/>
      <c r="V300" s="79"/>
      <c r="W300" s="79"/>
      <c r="X300" s="79"/>
      <c r="Y300" s="34"/>
      <c r="Z300" s="79"/>
      <c r="AA300" s="79"/>
      <c r="AB300" s="79"/>
      <c r="AC300" s="79"/>
      <c r="AD300" s="34"/>
      <c r="AE300" s="34"/>
    </row>
    <row r="301" spans="1:31">
      <c r="A301" s="34"/>
      <c r="B301" s="34"/>
      <c r="C301" s="34"/>
      <c r="D301" s="34"/>
      <c r="E301" s="34"/>
      <c r="F301" s="455"/>
      <c r="G301" s="455"/>
      <c r="H301" s="34"/>
      <c r="I301" s="34"/>
      <c r="J301" s="72"/>
      <c r="K301" s="34"/>
      <c r="L301" s="72"/>
      <c r="M301" s="34"/>
      <c r="N301" s="34"/>
      <c r="O301" s="34"/>
      <c r="P301" s="79"/>
      <c r="Q301" s="79"/>
      <c r="R301" s="79"/>
      <c r="S301" s="34"/>
      <c r="T301" s="34"/>
      <c r="U301" s="79"/>
      <c r="V301" s="79"/>
      <c r="W301" s="79"/>
      <c r="X301" s="79"/>
      <c r="Y301" s="34"/>
      <c r="Z301" s="79"/>
      <c r="AA301" s="79"/>
      <c r="AB301" s="79"/>
      <c r="AC301" s="79"/>
      <c r="AD301" s="34"/>
    </row>
    <row r="302" spans="1:31">
      <c r="A302" s="34"/>
      <c r="B302" s="34"/>
      <c r="C302" s="34"/>
      <c r="D302" s="34"/>
      <c r="E302" s="34"/>
      <c r="F302" s="455"/>
      <c r="G302" s="455"/>
      <c r="H302" s="34"/>
      <c r="I302" s="34"/>
      <c r="J302" s="72"/>
      <c r="K302" s="34"/>
      <c r="L302" s="72"/>
      <c r="M302" s="34"/>
      <c r="N302" s="34"/>
      <c r="O302" s="34"/>
      <c r="P302" s="79"/>
      <c r="Q302" s="79"/>
      <c r="R302" s="79"/>
      <c r="S302" s="34"/>
      <c r="T302" s="34"/>
      <c r="U302" s="79"/>
      <c r="V302" s="79"/>
      <c r="W302" s="79"/>
      <c r="X302" s="79"/>
      <c r="Y302" s="34"/>
      <c r="Z302" s="79"/>
      <c r="AA302" s="79"/>
      <c r="AB302" s="79"/>
      <c r="AC302" s="79"/>
      <c r="AD302" s="34"/>
    </row>
    <row r="303" spans="1:31">
      <c r="A303" s="34"/>
      <c r="B303" s="34"/>
      <c r="C303" s="34"/>
      <c r="D303" s="34"/>
      <c r="E303" s="34"/>
      <c r="F303" s="455"/>
      <c r="G303" s="455"/>
      <c r="H303" s="34"/>
      <c r="I303" s="34"/>
      <c r="J303" s="72"/>
      <c r="K303" s="34"/>
      <c r="L303" s="72"/>
      <c r="M303" s="34"/>
      <c r="N303" s="34"/>
      <c r="O303" s="34"/>
      <c r="P303" s="79"/>
      <c r="Q303" s="79"/>
      <c r="R303" s="79"/>
      <c r="S303" s="34"/>
      <c r="T303" s="34"/>
      <c r="U303" s="79"/>
      <c r="V303" s="79"/>
      <c r="W303" s="79"/>
      <c r="X303" s="79"/>
      <c r="Y303" s="34"/>
      <c r="Z303" s="79"/>
      <c r="AA303" s="79"/>
      <c r="AB303" s="79"/>
      <c r="AC303" s="79"/>
      <c r="AD303" s="34"/>
    </row>
    <row r="304" spans="1:31">
      <c r="U304" s="79"/>
      <c r="W304" s="79"/>
      <c r="X304" s="79"/>
      <c r="Y304" s="34"/>
      <c r="AB304" s="79"/>
      <c r="AC304" s="79"/>
      <c r="AD304" s="34"/>
    </row>
    <row r="305" spans="21:30">
      <c r="U305" s="79"/>
      <c r="W305" s="79"/>
      <c r="X305" s="79"/>
      <c r="Y305" s="34"/>
      <c r="AB305" s="79"/>
      <c r="AC305" s="79"/>
      <c r="AD305" s="34"/>
    </row>
    <row r="306" spans="21:30">
      <c r="U306" s="79"/>
      <c r="W306" s="79"/>
      <c r="X306" s="79"/>
      <c r="Y306" s="34"/>
      <c r="AB306" s="79"/>
      <c r="AC306" s="79"/>
      <c r="AD306" s="34"/>
    </row>
    <row r="307" spans="21:30">
      <c r="U307" s="79"/>
      <c r="W307" s="79"/>
      <c r="X307" s="79"/>
      <c r="Y307" s="34"/>
      <c r="AB307" s="79"/>
      <c r="AC307" s="79"/>
      <c r="AD307" s="34"/>
    </row>
    <row r="308" spans="21:30">
      <c r="U308" s="79"/>
      <c r="W308" s="79"/>
      <c r="X308" s="79"/>
      <c r="Y308" s="34"/>
      <c r="AB308" s="79"/>
      <c r="AC308" s="79"/>
      <c r="AD308" s="34"/>
    </row>
    <row r="309" spans="21:30">
      <c r="U309" s="79"/>
      <c r="W309" s="79"/>
      <c r="X309" s="79"/>
      <c r="Y309" s="34"/>
      <c r="AB309" s="79"/>
      <c r="AC309" s="79"/>
      <c r="AD309" s="34"/>
    </row>
    <row r="310" spans="21:30">
      <c r="U310" s="79"/>
      <c r="W310" s="79"/>
      <c r="X310" s="79"/>
      <c r="Y310" s="34"/>
      <c r="AB310" s="79"/>
      <c r="AC310" s="79"/>
      <c r="AD310" s="34"/>
    </row>
    <row r="311" spans="21:30">
      <c r="U311" s="79"/>
      <c r="W311" s="79"/>
      <c r="X311" s="79"/>
      <c r="Y311" s="34"/>
      <c r="AB311" s="79"/>
      <c r="AC311" s="79"/>
      <c r="AD311" s="34"/>
    </row>
    <row r="312" spans="21:30">
      <c r="U312" s="79"/>
      <c r="W312" s="79"/>
      <c r="X312" s="79"/>
      <c r="Y312" s="34"/>
      <c r="AB312" s="79"/>
      <c r="AC312" s="79"/>
      <c r="AD312" s="34"/>
    </row>
    <row r="313" spans="21:30">
      <c r="U313" s="79"/>
      <c r="W313" s="79"/>
      <c r="X313" s="79"/>
      <c r="Y313" s="34"/>
      <c r="AB313" s="79"/>
      <c r="AC313" s="79"/>
      <c r="AD313" s="34"/>
    </row>
    <row r="314" spans="21:30">
      <c r="U314" s="79"/>
      <c r="W314" s="79"/>
      <c r="X314" s="79"/>
      <c r="Y314" s="34"/>
      <c r="AB314" s="79"/>
      <c r="AC314" s="79"/>
      <c r="AD314" s="34"/>
    </row>
    <row r="315" spans="21:30">
      <c r="U315" s="79"/>
      <c r="W315" s="79"/>
      <c r="X315" s="79"/>
      <c r="Y315" s="34"/>
      <c r="AB315" s="79"/>
      <c r="AC315" s="79"/>
      <c r="AD315" s="34"/>
    </row>
    <row r="316" spans="21:30">
      <c r="U316" s="79"/>
      <c r="W316" s="79"/>
      <c r="X316" s="79"/>
      <c r="Y316" s="34"/>
      <c r="AB316" s="79"/>
      <c r="AC316" s="79"/>
      <c r="AD316" s="34"/>
    </row>
    <row r="317" spans="21:30">
      <c r="U317" s="79"/>
      <c r="W317" s="79"/>
      <c r="X317" s="79"/>
      <c r="Y317" s="34"/>
      <c r="AB317" s="79"/>
      <c r="AC317" s="79"/>
      <c r="AD317" s="34"/>
    </row>
    <row r="318" spans="21:30">
      <c r="U318" s="79"/>
      <c r="W318" s="79"/>
      <c r="X318" s="79"/>
      <c r="Y318" s="34"/>
      <c r="AB318" s="79"/>
      <c r="AC318" s="79"/>
      <c r="AD318" s="34"/>
    </row>
    <row r="319" spans="21:30">
      <c r="U319" s="79"/>
      <c r="W319" s="79"/>
      <c r="X319" s="79"/>
      <c r="Y319" s="34"/>
      <c r="AB319" s="79"/>
      <c r="AC319" s="79"/>
      <c r="AD319" s="34"/>
    </row>
    <row r="320" spans="21:30">
      <c r="U320" s="79"/>
      <c r="W320" s="79"/>
      <c r="X320" s="79"/>
      <c r="Y320" s="34"/>
      <c r="AB320" s="79"/>
      <c r="AC320" s="79"/>
      <c r="AD320" s="34"/>
    </row>
    <row r="321" spans="21:30">
      <c r="U321" s="79"/>
      <c r="W321" s="79"/>
      <c r="X321" s="79"/>
      <c r="Y321" s="34"/>
      <c r="AB321" s="79"/>
      <c r="AC321" s="79"/>
      <c r="AD321" s="34"/>
    </row>
    <row r="322" spans="21:30">
      <c r="U322" s="79"/>
      <c r="W322" s="79"/>
      <c r="X322" s="79"/>
      <c r="Y322" s="34"/>
      <c r="AB322" s="79"/>
      <c r="AC322" s="79"/>
      <c r="AD322" s="34"/>
    </row>
    <row r="323" spans="21:30">
      <c r="U323" s="79"/>
      <c r="W323" s="79"/>
      <c r="X323" s="79"/>
      <c r="Y323" s="34"/>
      <c r="AB323" s="79"/>
      <c r="AC323" s="79"/>
      <c r="AD323" s="34"/>
    </row>
    <row r="324" spans="21:30">
      <c r="U324" s="79"/>
      <c r="X324" s="79"/>
    </row>
    <row r="325" spans="21:30">
      <c r="X325" s="79"/>
    </row>
  </sheetData>
  <mergeCells count="1">
    <mergeCell ref="Z4:AB4"/>
  </mergeCells>
  <conditionalFormatting sqref="AK26:AK27 AX86:AY86">
    <cfRule type="cellIs" dxfId="283" priority="40" stopIfTrue="1" operator="lessThan">
      <formula>0</formula>
    </cfRule>
  </conditionalFormatting>
  <conditionalFormatting sqref="T10:T36">
    <cfRule type="cellIs" dxfId="282" priority="11" operator="lessThan">
      <formula>0</formula>
    </cfRule>
    <cfRule type="cellIs" dxfId="281" priority="12" operator="greaterThan">
      <formula>0</formula>
    </cfRule>
  </conditionalFormatting>
  <conditionalFormatting sqref="H10:H36">
    <cfRule type="cellIs" dxfId="280" priority="7" operator="lessThan">
      <formula>0</formula>
    </cfRule>
    <cfRule type="cellIs" dxfId="279" priority="8" operator="greaterThan">
      <formula>0</formula>
    </cfRule>
  </conditionalFormatting>
  <conditionalFormatting sqref="K10:K36">
    <cfRule type="cellIs" dxfId="278" priority="4" operator="lessThan">
      <formula>0</formula>
    </cfRule>
    <cfRule type="cellIs" dxfId="277" priority="5" operator="greaterThan">
      <formula>0</formula>
    </cfRule>
  </conditionalFormatting>
  <conditionalFormatting sqref="V10:V36">
    <cfRule type="cellIs" dxfId="276" priority="9" operator="lessThan">
      <formula>0</formula>
    </cfRule>
    <cfRule type="cellIs" dxfId="275" priority="10" operator="greaterThan">
      <formula>0</formula>
    </cfRule>
  </conditionalFormatting>
  <conditionalFormatting sqref="Z10:Z36">
    <cfRule type="cellIs" dxfId="274" priority="3" operator="lessThan">
      <formula>0</formula>
    </cfRule>
  </conditionalFormatting>
  <conditionalFormatting sqref="N10:N36">
    <cfRule type="cellIs" dxfId="273" priority="1" operator="lessThan">
      <formula>0</formula>
    </cfRule>
    <cfRule type="cellIs" dxfId="27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4590C-2A6D-4484-9978-2A43259DDF87}">
  <sheetPr>
    <tabColor theme="0"/>
  </sheetPr>
  <dimension ref="O1:CL328"/>
  <sheetViews>
    <sheetView zoomScale="95" zoomScaleNormal="95" workbookViewId="0">
      <selection activeCell="E44" sqref="E44"/>
    </sheetView>
  </sheetViews>
  <sheetFormatPr baseColWidth="10" defaultRowHeight="15"/>
  <cols>
    <col min="12" max="12" width="8.453125" customWidth="1"/>
    <col min="37" max="37" width="3.08984375" customWidth="1"/>
    <col min="38" max="38" width="5.08984375" customWidth="1"/>
    <col min="39" max="39" width="3.36328125" customWidth="1"/>
    <col min="40" max="40" width="4.36328125" customWidth="1"/>
    <col min="41" max="41" width="11.36328125" customWidth="1"/>
    <col min="42" max="42" width="7.08984375" customWidth="1"/>
    <col min="43" max="43" width="6.90625" customWidth="1"/>
    <col min="44" max="44" width="4.81640625" customWidth="1"/>
    <col min="45" max="45" width="1.81640625" customWidth="1"/>
    <col min="46" max="46" width="6.54296875" customWidth="1"/>
    <col min="47" max="47" width="4.54296875" style="67" customWidth="1"/>
    <col min="48" max="48" width="4.90625" customWidth="1"/>
    <col min="49" max="49" width="5.6328125" style="67" customWidth="1"/>
    <col min="50" max="50" width="5.90625" customWidth="1"/>
    <col min="51" max="51" width="5.08984375" customWidth="1"/>
    <col min="52" max="52" width="6.1796875" customWidth="1"/>
    <col min="53" max="53" width="6" customWidth="1"/>
    <col min="54" max="54" width="5.1796875" customWidth="1"/>
    <col min="55" max="55" width="5.1796875" style="11" customWidth="1"/>
    <col min="56" max="56" width="5.36328125" style="11" customWidth="1"/>
    <col min="57" max="57" width="6" style="11" customWidth="1"/>
    <col min="58" max="58" width="5.90625" customWidth="1"/>
    <col min="59" max="59" width="5.1796875" style="11" customWidth="1"/>
    <col min="60" max="60" width="5.08984375" style="11" customWidth="1"/>
    <col min="61" max="61" width="5.1796875" customWidth="1"/>
    <col min="62" max="62" width="6.81640625" style="11" customWidth="1"/>
    <col min="63" max="63" width="5.453125" customWidth="1"/>
    <col min="64" max="64" width="7" customWidth="1"/>
    <col min="65" max="65" width="4.81640625" style="11" customWidth="1"/>
    <col min="66" max="66" width="5.08984375" style="11" customWidth="1"/>
    <col min="67" max="67" width="4.54296875" style="11" customWidth="1"/>
    <col min="68" max="68" width="7.54296875" style="11" customWidth="1"/>
    <col min="69" max="69" width="6.36328125" style="67" customWidth="1"/>
    <col min="70" max="70" width="5.1796875" style="11" customWidth="1"/>
    <col min="71" max="71" width="7.54296875" style="67" customWidth="1"/>
    <col min="72" max="72" width="9" customWidth="1"/>
    <col min="73" max="73" width="7.36328125" customWidth="1"/>
    <col min="74" max="74" width="6.90625" style="67" customWidth="1"/>
    <col min="75" max="75" width="7.1796875" customWidth="1"/>
    <col min="76" max="76" width="6.90625" customWidth="1"/>
    <col min="77" max="79" width="10.90625" style="67"/>
    <col min="80" max="80" width="9.08984375" customWidth="1"/>
    <col min="86" max="86" width="14" customWidth="1"/>
    <col min="87" max="87" width="12.54296875" customWidth="1"/>
    <col min="88" max="88" width="10.90625" customWidth="1"/>
  </cols>
  <sheetData>
    <row r="1" spans="37:87"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/>
      <c r="CA1"/>
    </row>
    <row r="2" spans="37:87" s="181" customFormat="1" ht="15" customHeight="1"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/>
      <c r="CA2"/>
      <c r="CB2"/>
      <c r="CC2"/>
      <c r="CD2"/>
      <c r="CE2"/>
      <c r="CF2"/>
    </row>
    <row r="3" spans="37:87"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/>
      <c r="CA3"/>
    </row>
    <row r="4" spans="37:87" ht="15.6"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/>
      <c r="CA4"/>
      <c r="CG4" s="2"/>
      <c r="CH4" s="5"/>
      <c r="CI4" s="5"/>
    </row>
    <row r="5" spans="37:87" ht="15.6"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W5" s="1"/>
      <c r="BX5" s="1"/>
      <c r="BZ5"/>
      <c r="CA5"/>
      <c r="CG5" s="5"/>
      <c r="CH5" s="5"/>
    </row>
    <row r="6" spans="37:87" ht="15.75" customHeight="1">
      <c r="BE6" s="16"/>
      <c r="BF6" s="3"/>
      <c r="BH6" s="16"/>
      <c r="BL6" s="58"/>
      <c r="BM6" s="200"/>
      <c r="BT6" s="1"/>
      <c r="BU6" s="1"/>
      <c r="BW6" s="1"/>
      <c r="BX6" s="1"/>
      <c r="BZ6"/>
      <c r="CA6"/>
      <c r="CG6" s="5"/>
      <c r="CH6" s="5"/>
    </row>
    <row r="7" spans="37:87" ht="18" customHeight="1">
      <c r="BE7" s="16"/>
      <c r="BF7" s="3"/>
      <c r="BH7" s="16"/>
      <c r="BL7" s="58"/>
      <c r="BM7" s="200"/>
      <c r="BT7" s="1"/>
      <c r="BU7" s="1"/>
      <c r="BW7" s="1"/>
      <c r="BX7" s="1"/>
      <c r="BZ7"/>
      <c r="CA7"/>
      <c r="CG7" s="5"/>
      <c r="CH7" s="5"/>
    </row>
    <row r="8" spans="37:87">
      <c r="BE8" s="16"/>
      <c r="BF8" s="3"/>
      <c r="BH8" s="16"/>
      <c r="BL8" s="58"/>
      <c r="BM8" s="200"/>
      <c r="BT8" s="1"/>
      <c r="BU8" s="1"/>
      <c r="BW8" s="1"/>
      <c r="BX8" s="1"/>
      <c r="BZ8"/>
      <c r="CA8"/>
    </row>
    <row r="9" spans="37:87">
      <c r="BE9" s="16"/>
      <c r="BF9" s="3"/>
      <c r="BH9" s="16"/>
      <c r="BL9" s="58"/>
      <c r="BM9" s="200"/>
      <c r="BT9" s="1"/>
      <c r="BU9" s="1"/>
      <c r="BW9" s="1"/>
      <c r="BX9" s="1"/>
      <c r="BZ9"/>
      <c r="CA9"/>
    </row>
    <row r="10" spans="37:87">
      <c r="BE10" s="16"/>
      <c r="BF10" s="3"/>
      <c r="BH10" s="16"/>
      <c r="BL10" s="58"/>
      <c r="BM10" s="200"/>
      <c r="BT10" s="1"/>
      <c r="BU10" s="1"/>
      <c r="BW10" s="1"/>
      <c r="BX10" s="1"/>
      <c r="BZ10"/>
      <c r="CA10"/>
    </row>
    <row r="11" spans="37:87">
      <c r="BE11" s="16"/>
      <c r="BF11" s="3"/>
      <c r="BH11" s="16"/>
      <c r="BL11" s="58"/>
      <c r="BM11" s="200"/>
      <c r="BT11" s="1"/>
      <c r="BU11" s="1"/>
      <c r="BW11" s="1"/>
      <c r="BX11" s="1"/>
      <c r="BZ11"/>
      <c r="CA11"/>
    </row>
    <row r="12" spans="37:87" ht="15.6">
      <c r="BE12" s="16"/>
      <c r="BF12" s="3"/>
      <c r="BH12" s="16"/>
      <c r="BL12" s="58"/>
      <c r="BM12" s="200"/>
      <c r="BT12" s="1"/>
      <c r="BU12" s="1"/>
      <c r="BW12" s="1"/>
      <c r="BX12" s="1"/>
      <c r="BZ12"/>
      <c r="CA12" s="2"/>
      <c r="CB12" s="2"/>
      <c r="CC12" s="2"/>
    </row>
    <row r="13" spans="37:87" ht="15.6">
      <c r="BE13" s="16"/>
      <c r="BF13" s="3"/>
      <c r="BH13" s="16"/>
      <c r="BL13" s="58"/>
      <c r="BM13" s="200"/>
      <c r="BT13" s="1"/>
      <c r="BU13" s="1"/>
      <c r="BW13" s="1"/>
      <c r="BX13" s="1"/>
      <c r="BZ13"/>
      <c r="CA13" s="2"/>
      <c r="CB13" s="2"/>
      <c r="CC13" s="4"/>
      <c r="CD13" s="4"/>
      <c r="CE13" s="4"/>
    </row>
    <row r="14" spans="37:87">
      <c r="BE14" s="16"/>
      <c r="BF14" s="3"/>
      <c r="BH14" s="16"/>
      <c r="BL14" s="58"/>
      <c r="BM14" s="200"/>
      <c r="BT14" s="1"/>
      <c r="BU14" s="1"/>
      <c r="BW14" s="1"/>
      <c r="BX14" s="1"/>
      <c r="BZ14"/>
      <c r="CA14" s="1"/>
      <c r="CB14" s="1"/>
      <c r="CC14" s="11"/>
      <c r="CD14" s="11"/>
      <c r="CE14" s="11"/>
    </row>
    <row r="15" spans="37:87">
      <c r="BE15" s="16"/>
      <c r="BF15" s="3"/>
      <c r="BH15" s="16"/>
      <c r="BL15" s="58"/>
      <c r="BM15" s="200"/>
      <c r="BT15" s="1"/>
      <c r="BU15" s="1"/>
      <c r="BW15" s="1"/>
      <c r="BX15" s="1"/>
      <c r="BZ15"/>
      <c r="CA15" s="1"/>
      <c r="CB15" s="1"/>
      <c r="CC15" s="11"/>
      <c r="CD15" s="11"/>
      <c r="CE15" s="11"/>
    </row>
    <row r="16" spans="37:87">
      <c r="BE16" s="16"/>
      <c r="BF16" s="3"/>
      <c r="BH16" s="16"/>
      <c r="BL16" s="58"/>
      <c r="BM16" s="200"/>
      <c r="BT16" s="1"/>
      <c r="BU16" s="1"/>
      <c r="BW16" s="1"/>
      <c r="BX16" s="1"/>
      <c r="BZ16"/>
      <c r="CA16" s="1"/>
      <c r="CB16" s="1"/>
      <c r="CC16" s="11"/>
      <c r="CD16" s="11"/>
      <c r="CE16" s="11"/>
    </row>
    <row r="17" spans="57:83">
      <c r="BE17" s="16"/>
      <c r="BF17" s="3"/>
      <c r="BH17" s="16"/>
      <c r="BL17" s="58"/>
      <c r="BM17" s="200"/>
      <c r="BT17" s="1"/>
      <c r="BU17" s="1"/>
      <c r="BW17" s="1"/>
      <c r="BX17" s="1"/>
      <c r="BZ17"/>
      <c r="CA17" s="1"/>
      <c r="CB17" s="1"/>
      <c r="CC17" s="11"/>
      <c r="CD17" s="11"/>
      <c r="CE17" s="11"/>
    </row>
    <row r="18" spans="57:83">
      <c r="BE18" s="16"/>
      <c r="BF18" s="3"/>
      <c r="BH18" s="16"/>
      <c r="BL18" s="58"/>
      <c r="BM18" s="200"/>
      <c r="BT18" s="1"/>
      <c r="BU18" s="1"/>
      <c r="BW18" s="1"/>
      <c r="BX18" s="1"/>
      <c r="BZ18"/>
      <c r="CA18" s="1"/>
      <c r="CB18" s="1"/>
      <c r="CC18" s="11"/>
      <c r="CD18" s="11"/>
      <c r="CE18" s="11"/>
    </row>
    <row r="19" spans="57:83">
      <c r="BE19" s="16"/>
      <c r="BF19" s="3"/>
      <c r="BH19" s="16"/>
      <c r="BL19" s="58"/>
      <c r="BM19" s="200"/>
      <c r="BT19" s="1"/>
      <c r="BU19" s="1"/>
      <c r="BW19" s="1"/>
      <c r="BX19" s="1"/>
      <c r="BZ19"/>
      <c r="CA19" s="1"/>
      <c r="CB19" s="1"/>
      <c r="CC19" s="11"/>
      <c r="CD19" s="11"/>
      <c r="CE19" s="11"/>
    </row>
    <row r="20" spans="57:83">
      <c r="BE20" s="16"/>
      <c r="BF20" s="3"/>
      <c r="BH20" s="16"/>
      <c r="BL20" s="58"/>
      <c r="BM20" s="200"/>
      <c r="BT20" s="1"/>
      <c r="BU20" s="1"/>
      <c r="BW20" s="1"/>
      <c r="BX20" s="1"/>
      <c r="BZ20"/>
      <c r="CA20" s="1"/>
      <c r="CB20" s="1"/>
      <c r="CC20" s="11"/>
      <c r="CD20" s="11"/>
      <c r="CE20" s="11"/>
    </row>
    <row r="21" spans="57:83">
      <c r="BE21" s="16"/>
      <c r="BF21" s="3"/>
      <c r="BH21" s="16"/>
      <c r="BL21" s="58"/>
      <c r="BM21" s="200"/>
      <c r="BT21" s="1"/>
      <c r="BU21" s="1"/>
      <c r="BW21" s="1"/>
      <c r="BX21" s="1"/>
      <c r="BZ21"/>
      <c r="CA21" s="1"/>
      <c r="CB21" s="1"/>
      <c r="CC21" s="11"/>
      <c r="CD21" s="11"/>
      <c r="CE21" s="11"/>
    </row>
    <row r="22" spans="57:83">
      <c r="BE22" s="16"/>
      <c r="BF22" s="3"/>
      <c r="BH22" s="16"/>
      <c r="BL22" s="58"/>
      <c r="BM22" s="200"/>
      <c r="BT22" s="1"/>
      <c r="BU22" s="1"/>
      <c r="BW22" s="1"/>
      <c r="BX22" s="1"/>
      <c r="BZ22"/>
      <c r="CA22" s="1"/>
      <c r="CB22" s="1"/>
      <c r="CC22" s="11"/>
      <c r="CD22" s="11"/>
      <c r="CE22" s="11"/>
    </row>
    <row r="23" spans="57:83">
      <c r="BE23" s="16"/>
      <c r="BF23" s="3"/>
      <c r="BH23" s="16"/>
      <c r="BL23" s="58"/>
      <c r="BM23" s="200"/>
      <c r="BT23" s="1"/>
      <c r="BU23" s="1"/>
      <c r="BW23" s="1"/>
      <c r="BX23" s="1"/>
      <c r="BZ23"/>
      <c r="CA23" s="13"/>
      <c r="CB23" s="13"/>
      <c r="CC23" s="11"/>
      <c r="CD23" s="11"/>
      <c r="CE23" s="11"/>
    </row>
    <row r="24" spans="57:83" ht="16.5" customHeight="1">
      <c r="BE24" s="16"/>
      <c r="BF24" s="3"/>
      <c r="BH24" s="16"/>
      <c r="BL24" s="58"/>
      <c r="BM24" s="200"/>
      <c r="BT24" s="1"/>
      <c r="BU24" s="1"/>
      <c r="BW24" s="1"/>
      <c r="BX24" s="1"/>
      <c r="BZ24"/>
      <c r="CA24" s="13"/>
      <c r="CB24" s="13"/>
      <c r="CC24" s="11"/>
      <c r="CD24" s="11"/>
      <c r="CE24" s="11"/>
    </row>
    <row r="25" spans="57:83" ht="16.5" customHeight="1">
      <c r="BE25" s="16"/>
      <c r="BF25" s="3"/>
      <c r="BH25" s="16"/>
      <c r="BL25" s="58"/>
      <c r="BM25" s="200"/>
      <c r="BT25" s="1"/>
      <c r="BU25" s="1"/>
      <c r="BW25" s="1"/>
      <c r="BX25" s="1"/>
      <c r="BZ25"/>
      <c r="CA25" s="13"/>
      <c r="CB25" s="13"/>
      <c r="CC25" s="11"/>
      <c r="CD25" s="11"/>
      <c r="CE25" s="11"/>
    </row>
    <row r="26" spans="57:83">
      <c r="BE26" s="16"/>
      <c r="BF26" s="3"/>
      <c r="BH26" s="16"/>
      <c r="BL26" s="58"/>
      <c r="BM26" s="200"/>
      <c r="BT26" s="1"/>
      <c r="BU26" s="1"/>
      <c r="BW26" s="1"/>
      <c r="BX26" s="1"/>
      <c r="BZ26"/>
      <c r="CA26" s="13"/>
      <c r="CB26" s="13"/>
      <c r="CC26" s="11"/>
      <c r="CD26" s="11"/>
      <c r="CE26" s="11"/>
    </row>
    <row r="27" spans="57:83" ht="17.25" customHeight="1">
      <c r="BE27" s="16"/>
      <c r="BF27" s="3"/>
      <c r="BH27" s="16"/>
      <c r="BL27" s="58"/>
      <c r="BM27" s="200"/>
      <c r="BT27" s="1"/>
      <c r="BU27" s="1"/>
      <c r="BW27" s="1"/>
      <c r="BX27" s="1"/>
      <c r="BZ27"/>
      <c r="CA27" s="13"/>
      <c r="CB27" s="13"/>
      <c r="CC27" s="11"/>
      <c r="CD27" s="11"/>
      <c r="CE27" s="11"/>
    </row>
    <row r="28" spans="57:83">
      <c r="BE28" s="16"/>
      <c r="BF28" s="3"/>
      <c r="BH28" s="16"/>
      <c r="BL28" s="58"/>
      <c r="BM28" s="200"/>
      <c r="BT28" s="1"/>
      <c r="BU28" s="1"/>
      <c r="BW28" s="1"/>
      <c r="BX28" s="1"/>
      <c r="BZ28"/>
      <c r="CA28" s="13"/>
      <c r="CB28" s="13"/>
      <c r="CC28" s="11"/>
      <c r="CD28" s="11"/>
      <c r="CE28" s="11"/>
    </row>
    <row r="29" spans="57:83">
      <c r="BE29" s="16"/>
      <c r="BF29" s="3"/>
      <c r="BH29" s="16"/>
      <c r="BL29" s="58"/>
      <c r="BM29" s="200"/>
      <c r="BT29" s="1"/>
      <c r="BU29" s="1"/>
      <c r="BW29" s="1"/>
      <c r="BX29" s="1"/>
      <c r="BZ29"/>
      <c r="CA29" s="13"/>
      <c r="CB29" s="13"/>
      <c r="CC29" s="11"/>
      <c r="CD29" s="11"/>
      <c r="CE29" s="11"/>
    </row>
    <row r="30" spans="57:83" ht="17.399999999999999" customHeight="1">
      <c r="BE30" s="16"/>
      <c r="BF30" s="3"/>
      <c r="BH30" s="16"/>
      <c r="BL30" s="58"/>
      <c r="BM30" s="200"/>
      <c r="BT30" s="1"/>
      <c r="BU30" s="1"/>
      <c r="BW30" s="1"/>
      <c r="BX30" s="1"/>
      <c r="BZ30"/>
      <c r="CA30" s="54"/>
      <c r="CB30" s="54"/>
      <c r="CC30" s="11"/>
      <c r="CD30" s="11"/>
      <c r="CE30" s="11"/>
    </row>
    <row r="31" spans="57:83" ht="15.6">
      <c r="BE31" s="16"/>
      <c r="BF31" s="3"/>
      <c r="BH31" s="16"/>
      <c r="BL31" s="58"/>
      <c r="BM31" s="200"/>
      <c r="BT31" s="1"/>
      <c r="BU31" s="1"/>
      <c r="BW31" s="1"/>
      <c r="BX31" s="1"/>
      <c r="BZ31"/>
      <c r="CA31" s="1"/>
      <c r="CB31" s="5"/>
    </row>
    <row r="32" spans="57:83">
      <c r="BE32" s="16"/>
      <c r="BF32" s="3"/>
      <c r="BH32" s="16"/>
      <c r="BL32" s="58"/>
      <c r="BM32" s="200"/>
      <c r="BT32" s="1"/>
      <c r="BU32" s="1"/>
      <c r="BW32" s="1"/>
      <c r="BX32" s="1"/>
      <c r="BZ32"/>
      <c r="CA32"/>
    </row>
    <row r="33" spans="57:79">
      <c r="BE33" s="16"/>
      <c r="BF33" s="3"/>
      <c r="BH33" s="16"/>
      <c r="BL33" s="58"/>
      <c r="BM33" s="200"/>
      <c r="BT33" s="1"/>
      <c r="BU33" s="1"/>
      <c r="BW33" s="1"/>
      <c r="BX33" s="1"/>
      <c r="BZ33"/>
      <c r="CA33"/>
    </row>
    <row r="34" spans="57:79">
      <c r="BE34" s="16"/>
      <c r="BF34" s="3"/>
      <c r="BH34" s="16"/>
      <c r="BL34" s="58"/>
      <c r="BM34" s="200"/>
      <c r="BT34" s="1"/>
      <c r="BU34" s="1"/>
      <c r="BW34" s="1"/>
      <c r="BX34" s="1"/>
      <c r="BZ34"/>
      <c r="CA34"/>
    </row>
    <row r="35" spans="57:79">
      <c r="BE35" s="16"/>
      <c r="BF35" s="3"/>
      <c r="BH35" s="16"/>
      <c r="BL35" s="58"/>
      <c r="BM35" s="200"/>
      <c r="BT35" s="1"/>
      <c r="BU35" s="1"/>
      <c r="BW35" s="1"/>
      <c r="BX35" s="1"/>
      <c r="BZ35"/>
      <c r="CA35"/>
    </row>
    <row r="36" spans="57:79">
      <c r="BE36" s="16"/>
      <c r="BF36" s="3"/>
      <c r="BH36" s="16"/>
      <c r="BL36" s="58"/>
      <c r="BM36" s="200"/>
      <c r="BT36" s="1"/>
      <c r="BU36" s="1"/>
      <c r="BW36" s="1"/>
      <c r="BX36" s="1"/>
      <c r="BZ36"/>
      <c r="CA36"/>
    </row>
    <row r="37" spans="57:79">
      <c r="BE37" s="16"/>
      <c r="BF37" s="3"/>
      <c r="BH37" s="16"/>
      <c r="BL37" s="58"/>
      <c r="BM37" s="200"/>
      <c r="BT37" s="1"/>
      <c r="BU37" s="1"/>
      <c r="BW37" s="1"/>
      <c r="BX37" s="1"/>
      <c r="BZ37"/>
      <c r="CA37"/>
    </row>
    <row r="38" spans="57:79">
      <c r="BE38" s="16"/>
      <c r="BF38" s="3"/>
      <c r="BH38" s="16"/>
      <c r="BL38" s="58"/>
      <c r="BM38" s="200"/>
      <c r="BT38" s="1"/>
      <c r="BU38" s="1"/>
      <c r="BW38" s="1"/>
      <c r="BX38" s="1"/>
      <c r="BZ38"/>
      <c r="CA38"/>
    </row>
    <row r="39" spans="57:79">
      <c r="BE39" s="16"/>
      <c r="BF39" s="3"/>
      <c r="BH39" s="16"/>
      <c r="BL39" s="58"/>
      <c r="BM39" s="200"/>
      <c r="BT39" s="1"/>
      <c r="BU39" s="1"/>
      <c r="BW39" s="1"/>
      <c r="BX39" s="1"/>
      <c r="BZ39"/>
      <c r="CA39"/>
    </row>
    <row r="40" spans="57:79">
      <c r="BE40" s="16"/>
      <c r="BF40" s="3"/>
      <c r="BH40" s="16"/>
      <c r="BL40" s="58"/>
      <c r="BM40" s="200"/>
      <c r="BT40" s="1"/>
      <c r="BU40" s="1"/>
      <c r="BW40" s="1"/>
      <c r="BX40" s="1"/>
      <c r="BZ40"/>
      <c r="CA40"/>
    </row>
    <row r="41" spans="57:79">
      <c r="BE41" s="16"/>
      <c r="BF41" s="3"/>
      <c r="BH41" s="16"/>
      <c r="BL41" s="58"/>
      <c r="BM41" s="200"/>
      <c r="BT41" s="1"/>
      <c r="BU41" s="1"/>
      <c r="BW41" s="1"/>
      <c r="BX41" s="1"/>
      <c r="BZ41"/>
      <c r="CA41"/>
    </row>
    <row r="42" spans="57:79">
      <c r="BE42" s="16"/>
      <c r="BF42" s="3"/>
      <c r="BH42" s="16"/>
      <c r="BL42" s="58"/>
      <c r="BM42" s="200"/>
      <c r="BT42" s="1"/>
      <c r="BU42" s="1"/>
      <c r="BW42" s="1"/>
      <c r="BX42" s="1"/>
      <c r="BZ42"/>
      <c r="CA42"/>
    </row>
    <row r="43" spans="57:79">
      <c r="BE43" s="16"/>
      <c r="BF43" s="3"/>
      <c r="BH43" s="16"/>
      <c r="BL43" s="58"/>
      <c r="BM43" s="200"/>
      <c r="BT43" s="1"/>
      <c r="BU43" s="1"/>
      <c r="BW43" s="1"/>
      <c r="BX43" s="1"/>
      <c r="BZ43"/>
      <c r="CA43"/>
    </row>
    <row r="44" spans="57:79">
      <c r="BE44" s="16"/>
      <c r="BF44" s="3"/>
      <c r="BH44" s="16"/>
      <c r="BL44" s="58"/>
      <c r="BM44" s="200"/>
      <c r="BT44" s="1"/>
      <c r="BU44" s="1"/>
      <c r="BW44" s="1"/>
      <c r="BX44" s="1"/>
      <c r="BZ44"/>
      <c r="CA44"/>
    </row>
    <row r="45" spans="57:79">
      <c r="BE45" s="16"/>
      <c r="BF45" s="3"/>
      <c r="BH45" s="16"/>
      <c r="BL45" s="58"/>
      <c r="BM45" s="200"/>
      <c r="BT45" s="1"/>
      <c r="BU45" s="1"/>
      <c r="BW45" s="1"/>
      <c r="BX45" s="1"/>
      <c r="BZ45"/>
      <c r="CA45"/>
    </row>
    <row r="46" spans="57:79">
      <c r="BE46" s="16"/>
      <c r="BF46" s="3"/>
      <c r="BH46" s="16"/>
      <c r="BL46" s="58"/>
      <c r="BM46" s="200"/>
      <c r="BT46" s="1"/>
      <c r="BU46" s="1"/>
      <c r="BW46" s="1"/>
      <c r="BX46" s="1"/>
      <c r="BZ46"/>
      <c r="CA46"/>
    </row>
    <row r="47" spans="57:79">
      <c r="BE47" s="16"/>
      <c r="BF47" s="3"/>
      <c r="BH47" s="16"/>
      <c r="BL47" s="58"/>
      <c r="BM47" s="200"/>
      <c r="BT47" s="1"/>
      <c r="BU47" s="1"/>
      <c r="BW47" s="1"/>
      <c r="BX47" s="1"/>
      <c r="BZ47"/>
      <c r="CA47"/>
    </row>
    <row r="48" spans="57:79">
      <c r="BE48" s="16"/>
      <c r="BF48" s="3"/>
      <c r="BH48" s="16"/>
      <c r="BL48" s="58"/>
      <c r="BM48" s="200"/>
      <c r="BT48" s="1"/>
      <c r="BU48" s="1"/>
      <c r="BW48" s="1"/>
      <c r="BX48" s="1"/>
      <c r="BZ48"/>
      <c r="CA48"/>
    </row>
    <row r="49" spans="57:79">
      <c r="BE49" s="16"/>
      <c r="BF49" s="3"/>
      <c r="BH49" s="16"/>
      <c r="BL49" s="58"/>
      <c r="BM49" s="200"/>
      <c r="BT49" s="1"/>
      <c r="BU49" s="1"/>
      <c r="BW49" s="1"/>
      <c r="BX49" s="1"/>
      <c r="BZ49"/>
      <c r="CA49"/>
    </row>
    <row r="50" spans="57:79">
      <c r="BE50" s="16"/>
      <c r="BF50" s="3"/>
      <c r="BH50" s="16"/>
      <c r="BL50" s="58"/>
      <c r="BM50" s="200"/>
      <c r="BT50" s="1"/>
      <c r="BU50" s="1"/>
      <c r="BW50" s="1"/>
      <c r="BX50" s="1"/>
      <c r="BZ50"/>
      <c r="CA50"/>
    </row>
    <row r="51" spans="57:79">
      <c r="BE51" s="16"/>
      <c r="BF51" s="3"/>
      <c r="BH51" s="16"/>
      <c r="BL51" s="58"/>
      <c r="BM51" s="200"/>
      <c r="BT51" s="1"/>
      <c r="BU51" s="1"/>
      <c r="BW51" s="1"/>
      <c r="BX51" s="1"/>
      <c r="BZ51"/>
      <c r="CA51"/>
    </row>
    <row r="52" spans="57:79">
      <c r="BE52" s="16"/>
      <c r="BF52" s="3"/>
      <c r="BH52" s="16"/>
      <c r="BL52" s="58"/>
      <c r="BM52" s="200"/>
      <c r="BT52" s="1"/>
      <c r="BU52" s="1"/>
      <c r="BW52" s="1"/>
      <c r="BX52" s="1"/>
      <c r="BZ52"/>
      <c r="CA52"/>
    </row>
    <row r="53" spans="57:79">
      <c r="BE53" s="16"/>
      <c r="BF53" s="3"/>
      <c r="BH53" s="16"/>
      <c r="BL53" s="58"/>
      <c r="BM53" s="200"/>
      <c r="BT53" s="1"/>
      <c r="BU53" s="1"/>
      <c r="BW53" s="1"/>
      <c r="BX53" s="1"/>
      <c r="BZ53"/>
      <c r="CA53"/>
    </row>
    <row r="54" spans="57:79">
      <c r="BE54" s="16"/>
      <c r="BF54" s="3"/>
      <c r="BH54" s="16"/>
      <c r="BL54" s="58"/>
      <c r="BM54" s="200"/>
      <c r="BT54" s="1"/>
      <c r="BU54" s="1"/>
      <c r="BW54" s="1"/>
      <c r="BX54" s="1"/>
      <c r="BZ54"/>
      <c r="CA54"/>
    </row>
    <row r="55" spans="57:79">
      <c r="BE55" s="16"/>
      <c r="BF55" s="3"/>
      <c r="BH55" s="16"/>
      <c r="BL55" s="58"/>
      <c r="BM55" s="200"/>
      <c r="BT55" s="1"/>
      <c r="BU55" s="1"/>
      <c r="BW55" s="1"/>
      <c r="BX55" s="1"/>
      <c r="BZ55"/>
      <c r="CA55"/>
    </row>
    <row r="56" spans="57:79">
      <c r="BE56" s="16"/>
      <c r="BF56" s="3"/>
      <c r="BH56" s="16"/>
      <c r="BL56" s="58"/>
      <c r="BM56" s="200"/>
      <c r="BT56" s="1"/>
      <c r="BU56" s="1"/>
      <c r="BW56" s="1"/>
      <c r="BX56" s="1"/>
      <c r="BZ56"/>
      <c r="CA56"/>
    </row>
    <row r="57" spans="57:79">
      <c r="BE57" s="16"/>
      <c r="BF57" s="3"/>
      <c r="BH57" s="16"/>
      <c r="BL57" s="58"/>
      <c r="BM57" s="200"/>
      <c r="BT57" s="1"/>
      <c r="BU57" s="1"/>
      <c r="BW57" s="1"/>
      <c r="BX57" s="1"/>
      <c r="BZ57"/>
      <c r="CA57"/>
    </row>
    <row r="58" spans="57:79">
      <c r="BE58" s="16"/>
      <c r="BF58" s="3"/>
      <c r="BH58" s="16"/>
      <c r="BL58" s="58"/>
      <c r="BM58" s="200"/>
      <c r="BT58" s="1"/>
      <c r="BU58" s="1"/>
      <c r="BW58" s="1"/>
      <c r="BX58" s="1"/>
      <c r="BZ58"/>
      <c r="CA58"/>
    </row>
    <row r="59" spans="57:79">
      <c r="BE59" s="16"/>
      <c r="BF59" s="3"/>
      <c r="BH59" s="16"/>
      <c r="BL59" s="58"/>
      <c r="BM59" s="200"/>
      <c r="BT59" s="1"/>
      <c r="BU59" s="1"/>
      <c r="BW59" s="1"/>
      <c r="BX59" s="1"/>
      <c r="BZ59"/>
      <c r="CA59"/>
    </row>
    <row r="60" spans="57:79">
      <c r="BE60" s="16"/>
      <c r="BF60" s="3"/>
      <c r="BH60" s="16"/>
      <c r="BL60" s="58"/>
      <c r="BM60" s="200"/>
      <c r="BT60" s="1"/>
      <c r="BU60" s="1"/>
      <c r="BW60" s="1"/>
      <c r="BX60" s="1"/>
      <c r="BZ60"/>
      <c r="CA60"/>
    </row>
    <row r="61" spans="57:79" ht="15.6">
      <c r="BE61" s="16"/>
      <c r="BF61" s="3"/>
      <c r="BH61" s="16"/>
      <c r="BL61" s="58"/>
      <c r="BM61" s="200"/>
      <c r="BT61" s="1"/>
      <c r="BU61" s="1"/>
      <c r="BW61" s="1"/>
      <c r="BX61" s="1"/>
      <c r="BZ61" s="5"/>
      <c r="CA61" s="5"/>
    </row>
    <row r="62" spans="57:79" ht="15.6">
      <c r="BE62" s="16"/>
      <c r="BF62" s="3"/>
      <c r="BH62" s="16"/>
      <c r="BL62" s="58"/>
      <c r="BM62" s="200"/>
      <c r="BT62" s="1"/>
      <c r="BU62" s="1"/>
      <c r="BW62" s="1"/>
      <c r="BX62" s="1"/>
      <c r="BZ62" s="5"/>
      <c r="CA62" s="5"/>
    </row>
    <row r="63" spans="57:79" ht="15.6">
      <c r="BE63" s="16"/>
      <c r="BF63" s="3"/>
      <c r="BH63" s="16"/>
      <c r="BL63" s="58"/>
      <c r="BM63" s="200"/>
      <c r="BT63" s="1"/>
      <c r="BU63" s="1"/>
      <c r="BW63" s="1"/>
      <c r="BX63" s="1"/>
      <c r="BZ63" s="5"/>
      <c r="CA63" s="5"/>
    </row>
    <row r="64" spans="57:79">
      <c r="BE64" s="16"/>
      <c r="BF64" s="3"/>
      <c r="BH64" s="16"/>
      <c r="BL64" s="58"/>
      <c r="BM64" s="200"/>
      <c r="BT64" s="1"/>
      <c r="BU64" s="1"/>
      <c r="BW64" s="1"/>
      <c r="BX64" s="1"/>
      <c r="BZ64"/>
      <c r="CA64"/>
    </row>
    <row r="65" spans="57:90" ht="15.6">
      <c r="BE65" s="16"/>
      <c r="BF65" s="3"/>
      <c r="BH65" s="16"/>
      <c r="BL65" s="58"/>
      <c r="BM65" s="200"/>
      <c r="BT65" s="1"/>
      <c r="BU65" s="1"/>
      <c r="BW65" s="1"/>
      <c r="BX65" s="1"/>
      <c r="BZ65"/>
      <c r="CA65" s="5"/>
    </row>
    <row r="66" spans="57:90" ht="15.6">
      <c r="BE66" s="16"/>
      <c r="BF66" s="3"/>
      <c r="BH66" s="16"/>
      <c r="BL66" s="58"/>
      <c r="BM66" s="200"/>
      <c r="BT66" s="1"/>
      <c r="BU66" s="1"/>
      <c r="BW66" s="1"/>
      <c r="BX66" s="1"/>
      <c r="BZ66"/>
      <c r="CA66" s="5"/>
    </row>
    <row r="67" spans="57:90">
      <c r="BE67" s="16"/>
      <c r="BF67" s="3"/>
      <c r="BH67" s="16"/>
      <c r="BL67" s="58"/>
      <c r="BM67" s="200"/>
      <c r="BT67" s="1"/>
      <c r="BU67" s="1"/>
      <c r="BW67" s="1"/>
      <c r="BX67" s="1"/>
      <c r="BZ67"/>
      <c r="CA67"/>
    </row>
    <row r="68" spans="57:90">
      <c r="BE68" s="16"/>
      <c r="BF68" s="3"/>
      <c r="BH68" s="16"/>
      <c r="BL68" s="58"/>
      <c r="BM68" s="200"/>
      <c r="BT68" s="1"/>
      <c r="BU68" s="1"/>
      <c r="BW68" s="1"/>
      <c r="BX68" s="1"/>
      <c r="BZ68"/>
      <c r="CA68"/>
    </row>
    <row r="69" spans="57:90" ht="15.6">
      <c r="BE69" s="16"/>
      <c r="BF69" s="3"/>
      <c r="BH69" s="16"/>
      <c r="BL69" s="58"/>
      <c r="BM69" s="200"/>
      <c r="BT69" s="1"/>
      <c r="BU69" s="1"/>
      <c r="BW69" s="1"/>
      <c r="BX69" s="1"/>
      <c r="BZ69"/>
      <c r="CA69" s="2"/>
    </row>
    <row r="70" spans="57:90">
      <c r="BE70" s="16"/>
      <c r="BF70" s="3"/>
      <c r="BH70" s="16"/>
      <c r="BL70" s="58"/>
      <c r="BM70" s="200"/>
      <c r="BT70" s="1"/>
      <c r="BU70" s="1"/>
      <c r="BW70" s="1"/>
      <c r="BX70" s="1"/>
      <c r="CB70" s="1"/>
      <c r="CC70" s="1"/>
      <c r="CD70" s="1"/>
      <c r="CE70" s="1"/>
      <c r="CF70" s="1"/>
      <c r="CH70" s="4"/>
      <c r="CI70" s="4"/>
      <c r="CJ70" s="4"/>
      <c r="CK70" s="4"/>
      <c r="CL70" s="4"/>
    </row>
    <row r="71" spans="57:90" ht="15.6">
      <c r="BE71" s="16"/>
      <c r="BF71" s="3"/>
      <c r="BH71" s="16"/>
      <c r="BL71" s="58"/>
      <c r="BM71" s="200"/>
      <c r="BT71" s="1"/>
      <c r="BU71" s="1"/>
      <c r="BW71" s="1"/>
      <c r="BX71" s="1"/>
      <c r="CB71" s="1"/>
      <c r="CC71" s="1"/>
      <c r="CD71" s="1"/>
      <c r="CE71" s="1"/>
      <c r="CF71" s="1"/>
      <c r="CH71" s="4"/>
      <c r="CI71" s="13"/>
      <c r="CJ71" s="13"/>
      <c r="CK71" s="1"/>
      <c r="CL71" s="5"/>
    </row>
    <row r="72" spans="57:90" ht="15.6">
      <c r="BE72" s="16"/>
      <c r="BF72" s="3"/>
      <c r="BH72" s="16"/>
      <c r="BL72" s="58"/>
      <c r="BM72" s="200"/>
      <c r="BT72" s="1"/>
      <c r="BU72" s="1"/>
      <c r="BW72" s="1"/>
      <c r="BX72" s="1"/>
      <c r="CB72" s="1"/>
      <c r="CC72" s="1"/>
      <c r="CD72" s="1"/>
      <c r="CE72" s="1"/>
      <c r="CF72" s="1"/>
      <c r="CH72" s="4"/>
      <c r="CI72" s="13"/>
      <c r="CJ72" s="13"/>
      <c r="CK72" s="1"/>
      <c r="CL72" s="5"/>
    </row>
    <row r="73" spans="57:90" ht="15.6">
      <c r="BE73" s="16"/>
      <c r="BF73" s="3"/>
      <c r="BH73" s="16"/>
      <c r="BL73" s="58"/>
      <c r="BM73" s="200"/>
      <c r="BT73" s="1"/>
      <c r="BU73" s="1"/>
      <c r="BW73" s="1"/>
      <c r="BX73" s="1"/>
      <c r="CB73" s="1"/>
      <c r="CC73" s="1"/>
      <c r="CD73" s="1"/>
      <c r="CE73" s="1"/>
      <c r="CF73" s="1"/>
      <c r="CH73" s="4"/>
      <c r="CI73" s="13"/>
      <c r="CJ73" s="13"/>
      <c r="CK73" s="1"/>
      <c r="CL73" s="5"/>
    </row>
    <row r="74" spans="57:90" ht="15.6">
      <c r="BE74" s="16"/>
      <c r="BF74" s="3"/>
      <c r="BH74" s="16"/>
      <c r="BL74" s="58"/>
      <c r="BM74" s="200"/>
      <c r="BT74" s="1"/>
      <c r="BU74" s="1"/>
      <c r="BW74" s="1"/>
      <c r="BX74" s="1"/>
      <c r="CB74" s="1"/>
      <c r="CC74" s="1"/>
      <c r="CD74" s="1"/>
      <c r="CE74" s="1"/>
      <c r="CF74" s="1"/>
      <c r="CH74" s="4"/>
      <c r="CI74" s="13"/>
      <c r="CJ74" s="13"/>
      <c r="CK74" s="1"/>
      <c r="CL74" s="5"/>
    </row>
    <row r="75" spans="57:90" ht="15.6">
      <c r="BE75" s="16"/>
      <c r="BF75" s="3"/>
      <c r="BH75" s="16"/>
      <c r="BL75" s="58"/>
      <c r="BM75" s="200"/>
      <c r="BT75" s="1"/>
      <c r="BU75" s="1"/>
      <c r="BW75" s="1"/>
      <c r="BX75" s="1"/>
      <c r="CB75" s="1"/>
      <c r="CC75" s="1"/>
      <c r="CD75" s="1"/>
      <c r="CE75" s="1"/>
      <c r="CF75" s="1"/>
      <c r="CH75" s="4"/>
      <c r="CI75" s="13"/>
      <c r="CJ75" s="13"/>
      <c r="CK75" s="13"/>
      <c r="CL75" s="5"/>
    </row>
    <row r="76" spans="57:90" ht="15.6">
      <c r="BE76" s="16"/>
      <c r="BF76" s="3"/>
      <c r="BH76" s="16"/>
      <c r="BL76" s="58"/>
      <c r="BM76" s="200"/>
      <c r="BT76" s="1"/>
      <c r="BU76" s="1"/>
      <c r="BW76" s="1"/>
      <c r="BX76" s="1"/>
      <c r="CB76" s="1"/>
      <c r="CC76" s="1"/>
      <c r="CD76" s="1"/>
      <c r="CE76" s="1"/>
      <c r="CF76" s="1"/>
      <c r="CH76" s="4"/>
      <c r="CI76" s="13"/>
      <c r="CJ76" s="13"/>
      <c r="CK76" s="13"/>
      <c r="CL76" s="5"/>
    </row>
    <row r="77" spans="57:90" ht="15.6">
      <c r="BE77" s="16"/>
      <c r="BF77" s="3"/>
      <c r="BH77" s="16"/>
      <c r="BL77" s="58"/>
      <c r="BM77" s="200"/>
      <c r="BT77" s="1"/>
      <c r="BU77" s="1"/>
      <c r="BW77" s="1"/>
      <c r="BX77" s="1"/>
      <c r="CB77" s="1"/>
      <c r="CC77" s="1"/>
      <c r="CD77" s="1"/>
      <c r="CE77" s="1"/>
      <c r="CF77" s="1"/>
      <c r="CH77" s="4"/>
      <c r="CI77" s="13"/>
      <c r="CJ77" s="13"/>
      <c r="CK77" s="13"/>
      <c r="CL77" s="5"/>
    </row>
    <row r="78" spans="57:90" ht="15.6">
      <c r="BE78" s="16"/>
      <c r="BF78" s="3"/>
      <c r="BH78" s="16"/>
      <c r="BL78" s="58"/>
      <c r="BM78" s="200"/>
      <c r="BT78" s="1"/>
      <c r="BU78" s="1"/>
      <c r="BW78" s="1"/>
      <c r="BX78" s="1"/>
      <c r="CB78" s="1"/>
      <c r="CC78" s="1"/>
      <c r="CD78" s="1"/>
      <c r="CE78" s="1"/>
      <c r="CF78" s="1"/>
      <c r="CH78" s="4"/>
      <c r="CI78" s="13"/>
      <c r="CJ78" s="13"/>
      <c r="CK78" s="13"/>
      <c r="CL78" s="5"/>
    </row>
    <row r="79" spans="57:90" ht="15.6">
      <c r="BE79" s="16"/>
      <c r="BF79" s="3"/>
      <c r="BH79" s="16"/>
      <c r="BL79" s="58"/>
      <c r="BM79" s="200"/>
      <c r="BT79" s="1"/>
      <c r="BU79" s="1"/>
      <c r="BW79" s="1"/>
      <c r="BX79" s="1"/>
      <c r="CB79" s="1"/>
      <c r="CC79" s="1"/>
      <c r="CD79" s="1"/>
      <c r="CE79" s="1"/>
      <c r="CF79" s="1"/>
      <c r="CH79" s="4"/>
      <c r="CI79" s="13"/>
      <c r="CJ79" s="13"/>
      <c r="CK79" s="5"/>
      <c r="CL79" s="5"/>
    </row>
    <row r="80" spans="57:90" ht="15.6">
      <c r="BE80" s="16"/>
      <c r="BF80" s="3"/>
      <c r="BH80" s="16"/>
      <c r="BL80" s="58"/>
      <c r="BM80" s="200"/>
      <c r="BT80" s="1"/>
      <c r="BU80" s="1"/>
      <c r="BW80" s="1"/>
      <c r="BX80" s="1"/>
      <c r="CB80" s="1"/>
      <c r="CC80" s="1"/>
      <c r="CD80" s="1"/>
      <c r="CE80" s="1"/>
      <c r="CF80" s="1"/>
      <c r="CH80" s="4"/>
      <c r="CI80" s="13"/>
      <c r="CJ80" s="13"/>
      <c r="CK80" s="5"/>
      <c r="CL80" s="5"/>
    </row>
    <row r="81" spans="57:90" ht="15.6">
      <c r="BE81" s="16"/>
      <c r="BF81" s="3"/>
      <c r="BH81" s="16"/>
      <c r="BL81" s="58"/>
      <c r="BM81" s="200"/>
      <c r="BT81" s="1"/>
      <c r="BU81" s="1"/>
      <c r="BW81" s="1"/>
      <c r="BX81" s="1"/>
      <c r="CB81" s="1"/>
      <c r="CC81" s="1"/>
      <c r="CD81" s="1"/>
      <c r="CE81" s="1"/>
      <c r="CF81" s="1"/>
      <c r="CH81" s="4"/>
      <c r="CI81" s="13"/>
      <c r="CJ81" s="13"/>
      <c r="CK81" s="5"/>
      <c r="CL81" s="5"/>
    </row>
    <row r="82" spans="57:90" ht="15.6">
      <c r="BE82" s="16"/>
      <c r="BF82" s="3"/>
      <c r="BH82" s="16"/>
      <c r="BL82" s="58"/>
      <c r="BM82" s="200"/>
      <c r="BT82" s="1"/>
      <c r="BU82" s="1"/>
      <c r="BW82" s="1"/>
      <c r="BX82" s="1"/>
      <c r="CB82" s="1"/>
      <c r="CC82" s="1"/>
      <c r="CD82" s="1"/>
      <c r="CE82" s="1"/>
      <c r="CF82" s="1"/>
      <c r="CH82" s="4"/>
      <c r="CI82" s="13"/>
      <c r="CJ82" s="13"/>
      <c r="CK82" s="5"/>
      <c r="CL82" s="5"/>
    </row>
    <row r="83" spans="57:90" ht="15.6">
      <c r="BE83" s="16"/>
      <c r="BF83" s="3"/>
      <c r="BH83" s="16"/>
      <c r="BL83" s="58"/>
      <c r="BM83" s="200"/>
      <c r="BT83" s="1"/>
      <c r="BU83" s="1"/>
      <c r="BW83" s="1"/>
      <c r="BX83" s="1"/>
      <c r="CB83" s="1"/>
      <c r="CC83" s="1"/>
      <c r="CD83" s="1"/>
      <c r="CE83" s="1"/>
      <c r="CF83" s="1"/>
      <c r="CH83" s="4"/>
      <c r="CI83" s="13"/>
      <c r="CJ83" s="13"/>
      <c r="CK83" s="5"/>
      <c r="CL83" s="5"/>
    </row>
    <row r="84" spans="57:90" ht="15.6">
      <c r="BE84" s="16"/>
      <c r="BF84" s="3"/>
      <c r="BH84" s="16"/>
      <c r="BL84" s="58"/>
      <c r="BM84" s="200"/>
      <c r="BT84" s="1"/>
      <c r="BU84" s="1"/>
      <c r="BW84" s="1"/>
      <c r="BX84" s="1"/>
      <c r="CB84" s="1"/>
      <c r="CC84" s="1"/>
      <c r="CD84" s="1"/>
      <c r="CE84" s="1"/>
      <c r="CF84" s="1"/>
      <c r="CH84" s="4"/>
      <c r="CI84" s="13"/>
      <c r="CJ84" s="13"/>
      <c r="CK84" s="5"/>
      <c r="CL84" s="5"/>
    </row>
    <row r="85" spans="57:90" ht="15.6">
      <c r="BE85" s="16"/>
      <c r="BF85" s="3"/>
      <c r="BH85" s="16"/>
      <c r="BL85" s="58"/>
      <c r="BM85" s="200"/>
      <c r="BT85" s="1"/>
      <c r="BU85" s="1"/>
      <c r="BW85" s="1"/>
      <c r="BX85" s="1"/>
      <c r="CB85" s="1"/>
      <c r="CC85" s="1"/>
      <c r="CD85" s="1"/>
      <c r="CE85" s="1"/>
      <c r="CF85" s="1"/>
      <c r="CH85" s="4"/>
      <c r="CI85" s="13"/>
      <c r="CJ85" s="13"/>
      <c r="CK85" s="5"/>
      <c r="CL85" s="5"/>
    </row>
    <row r="86" spans="57:90" ht="15.6">
      <c r="BE86" s="16"/>
      <c r="BF86" s="3"/>
      <c r="BH86" s="16"/>
      <c r="BL86" s="58"/>
      <c r="BM86" s="200"/>
      <c r="BT86" s="1"/>
      <c r="BU86" s="1"/>
      <c r="BW86" s="1"/>
      <c r="BX86" s="1"/>
      <c r="CB86" s="1"/>
      <c r="CC86" s="1"/>
      <c r="CD86" s="1"/>
      <c r="CE86" s="1"/>
      <c r="CF86" s="1"/>
      <c r="CH86" s="13"/>
      <c r="CI86" s="13"/>
      <c r="CJ86" s="13"/>
      <c r="CK86" s="5"/>
      <c r="CL86" s="5"/>
    </row>
    <row r="87" spans="57:90" ht="15.6">
      <c r="BE87" s="16"/>
      <c r="BF87" s="3"/>
      <c r="BH87" s="16"/>
      <c r="BL87" s="58"/>
      <c r="BM87" s="200"/>
      <c r="BT87" s="1"/>
      <c r="BU87" s="1"/>
      <c r="BW87" s="1"/>
      <c r="BX87" s="1"/>
      <c r="CB87" s="1"/>
      <c r="CC87" s="1"/>
      <c r="CD87" s="1"/>
      <c r="CE87" s="1"/>
      <c r="CF87" s="1"/>
      <c r="CH87" s="5"/>
      <c r="CI87" s="5"/>
      <c r="CJ87" s="5"/>
      <c r="CK87" s="5"/>
      <c r="CL87" s="5"/>
    </row>
    <row r="88" spans="57:90">
      <c r="BE88" s="16"/>
      <c r="BF88" s="3"/>
      <c r="BH88" s="16"/>
      <c r="BL88" s="58"/>
      <c r="BM88" s="200"/>
      <c r="BT88" s="1"/>
      <c r="BU88" s="1"/>
      <c r="BW88" s="1"/>
      <c r="BX88" s="1"/>
      <c r="CB88" s="1"/>
      <c r="CC88" s="1"/>
      <c r="CD88" s="1"/>
      <c r="CE88" s="1"/>
      <c r="CF88" s="1"/>
      <c r="CH88" s="13"/>
      <c r="CI88" s="13"/>
    </row>
    <row r="89" spans="57:90" ht="15.6">
      <c r="BE89" s="16"/>
      <c r="BF89" s="3"/>
      <c r="BH89" s="16"/>
      <c r="BL89" s="58"/>
      <c r="BM89" s="200"/>
      <c r="BT89" s="1"/>
      <c r="BU89" s="1"/>
      <c r="BW89" s="1"/>
      <c r="BX89" s="1"/>
      <c r="CB89" s="1"/>
      <c r="CC89" s="1"/>
      <c r="CD89" s="1"/>
      <c r="CE89" s="1"/>
      <c r="CF89" s="1"/>
      <c r="CH89" s="13"/>
      <c r="CI89" s="5"/>
      <c r="CJ89" s="5"/>
      <c r="CL89" s="5"/>
    </row>
    <row r="90" spans="57:90">
      <c r="BE90" s="16"/>
      <c r="BF90" s="3"/>
      <c r="BH90" s="16"/>
      <c r="BL90" s="58"/>
      <c r="BM90" s="200"/>
      <c r="BT90" s="1"/>
      <c r="BU90" s="1"/>
      <c r="BW90" s="1"/>
      <c r="BX90" s="1"/>
      <c r="CB90" s="1"/>
      <c r="CC90" s="1"/>
      <c r="CD90" s="1"/>
      <c r="CE90" s="1"/>
      <c r="CF90" s="1"/>
      <c r="CH90" s="13"/>
      <c r="CI90" s="13"/>
    </row>
    <row r="91" spans="57:90">
      <c r="BE91" s="16"/>
      <c r="BF91" s="3"/>
      <c r="BH91" s="16"/>
      <c r="BL91" s="58"/>
      <c r="BM91" s="200"/>
      <c r="BT91" s="1"/>
      <c r="BU91" s="1"/>
      <c r="BW91" s="1"/>
      <c r="BX91" s="1"/>
      <c r="CB91" s="1"/>
      <c r="CC91" s="1"/>
      <c r="CD91" s="1"/>
      <c r="CE91" s="1"/>
      <c r="CF91" s="1"/>
      <c r="CH91" s="13"/>
      <c r="CI91" s="13"/>
    </row>
    <row r="92" spans="57:90">
      <c r="BE92" s="16"/>
      <c r="BF92" s="3"/>
      <c r="BH92" s="16"/>
      <c r="BL92" s="58"/>
      <c r="BM92" s="200"/>
      <c r="BT92" s="1"/>
      <c r="BU92" s="1"/>
      <c r="BW92" s="1"/>
      <c r="BX92" s="1"/>
      <c r="CB92" s="1"/>
      <c r="CC92" s="1"/>
      <c r="CD92" s="1"/>
      <c r="CE92" s="1"/>
      <c r="CF92" s="1"/>
      <c r="CH92" s="13"/>
      <c r="CI92" s="13"/>
    </row>
    <row r="93" spans="57:90">
      <c r="BE93" s="16"/>
      <c r="BF93" s="3"/>
      <c r="BH93" s="16"/>
      <c r="BL93" s="58"/>
      <c r="BM93" s="200"/>
      <c r="BT93" s="1"/>
      <c r="BU93" s="1"/>
      <c r="BW93" s="1"/>
      <c r="BX93" s="1"/>
      <c r="CB93" s="1"/>
      <c r="CC93" s="1"/>
      <c r="CD93" s="1"/>
      <c r="CE93" s="1"/>
      <c r="CF93" s="1"/>
      <c r="CH93" s="13"/>
      <c r="CI93" s="13"/>
    </row>
    <row r="94" spans="57:90">
      <c r="BE94" s="16"/>
      <c r="BF94" s="3"/>
      <c r="BH94" s="16"/>
      <c r="BL94" s="58"/>
      <c r="BM94" s="200"/>
      <c r="BT94" s="1"/>
      <c r="BU94" s="1"/>
      <c r="BW94" s="1"/>
      <c r="BX94" s="1"/>
      <c r="CB94" s="1"/>
      <c r="CC94" s="1"/>
      <c r="CD94" s="1"/>
      <c r="CE94" s="1"/>
      <c r="CF94" s="1"/>
      <c r="CH94" s="13"/>
      <c r="CI94" s="13"/>
    </row>
    <row r="95" spans="57:90">
      <c r="BE95" s="16"/>
      <c r="BF95" s="3"/>
      <c r="BH95" s="16"/>
      <c r="BL95" s="58"/>
      <c r="BM95" s="200"/>
      <c r="BT95" s="1"/>
      <c r="BU95" s="1"/>
      <c r="BW95" s="1"/>
      <c r="BX95" s="1"/>
      <c r="CB95" s="1"/>
      <c r="CC95" s="1"/>
      <c r="CD95" s="1"/>
      <c r="CE95" s="1"/>
      <c r="CF95" s="1"/>
      <c r="CH95" s="13"/>
      <c r="CI95" s="13"/>
    </row>
    <row r="96" spans="57:90">
      <c r="BE96" s="16"/>
      <c r="BF96" s="3"/>
      <c r="BH96" s="16"/>
      <c r="BL96" s="58"/>
      <c r="BM96" s="200"/>
      <c r="BT96" s="1"/>
      <c r="BU96" s="1"/>
      <c r="BW96" s="1"/>
      <c r="BX96" s="1"/>
      <c r="CB96" s="1"/>
      <c r="CC96" s="1"/>
      <c r="CD96" s="1"/>
      <c r="CE96" s="1"/>
      <c r="CF96" s="1"/>
      <c r="CH96" s="13"/>
      <c r="CI96" s="13"/>
    </row>
    <row r="97" spans="15:87">
      <c r="BE97" s="16"/>
      <c r="BF97" s="3"/>
      <c r="BH97" s="16"/>
      <c r="BL97" s="58"/>
      <c r="BM97" s="200"/>
      <c r="BT97" s="1"/>
      <c r="BU97" s="1"/>
      <c r="BW97" s="1"/>
      <c r="BX97" s="1"/>
      <c r="CB97" s="1"/>
      <c r="CC97" s="1"/>
      <c r="CD97" s="1"/>
      <c r="CE97" s="1"/>
      <c r="CF97" s="1"/>
      <c r="CH97" s="13"/>
      <c r="CI97" s="13"/>
    </row>
    <row r="98" spans="15:87">
      <c r="BE98" s="16"/>
      <c r="BF98" s="3"/>
      <c r="BH98" s="16"/>
      <c r="BL98" s="58"/>
      <c r="BM98" s="200"/>
      <c r="BT98" s="1"/>
      <c r="BU98" s="1"/>
      <c r="BW98" s="1"/>
      <c r="BX98" s="1"/>
      <c r="CB98" s="1"/>
      <c r="CC98" s="1"/>
      <c r="CD98" s="1"/>
      <c r="CE98" s="1"/>
      <c r="CF98" s="1"/>
      <c r="CH98" s="13"/>
      <c r="CI98" s="13"/>
    </row>
    <row r="99" spans="15:87">
      <c r="BE99" s="16"/>
      <c r="BF99" s="3"/>
      <c r="BH99" s="16"/>
      <c r="BL99" s="58"/>
      <c r="BM99" s="200"/>
      <c r="BT99" s="1"/>
      <c r="BU99" s="1"/>
      <c r="BW99" s="1"/>
      <c r="BX99" s="1"/>
      <c r="CB99" s="1"/>
      <c r="CC99" s="1"/>
      <c r="CD99" s="1"/>
      <c r="CE99" s="1"/>
      <c r="CF99" s="1"/>
      <c r="CH99" s="13"/>
      <c r="CI99" s="13"/>
    </row>
    <row r="100" spans="15:87">
      <c r="BE100" s="16"/>
      <c r="BF100" s="3"/>
      <c r="BH100" s="16"/>
      <c r="BL100" s="58"/>
      <c r="BM100" s="200"/>
      <c r="BT100" s="1"/>
      <c r="BU100" s="1"/>
      <c r="BW100" s="1"/>
      <c r="BX100" s="1"/>
      <c r="CB100" s="1"/>
      <c r="CC100" s="1"/>
      <c r="CD100" s="1"/>
      <c r="CE100" s="1"/>
      <c r="CF100" s="1"/>
      <c r="CH100" s="13"/>
      <c r="CI100" s="13"/>
    </row>
    <row r="101" spans="15:87">
      <c r="BE101" s="16"/>
      <c r="BF101" s="3"/>
      <c r="BH101" s="16"/>
      <c r="BL101" s="58"/>
      <c r="BM101" s="200"/>
      <c r="BT101" s="1"/>
      <c r="BU101" s="1"/>
      <c r="BW101" s="1"/>
      <c r="BX101" s="1"/>
      <c r="CB101" s="1"/>
      <c r="CC101" s="1"/>
      <c r="CD101" s="1"/>
      <c r="CE101" s="1"/>
      <c r="CF101" s="1"/>
      <c r="CH101" s="13"/>
      <c r="CI101" s="13"/>
    </row>
    <row r="102" spans="15:87">
      <c r="BE102" s="16"/>
      <c r="CF102" s="1"/>
      <c r="CH102" s="13"/>
      <c r="CI102" s="13"/>
    </row>
    <row r="103" spans="15:87">
      <c r="BE103" s="16"/>
      <c r="CF103" s="1"/>
      <c r="CH103" s="13"/>
      <c r="CI103" s="13"/>
    </row>
    <row r="104" spans="15:87">
      <c r="BF104" s="3"/>
      <c r="BH104" s="16"/>
      <c r="BL104" s="58"/>
      <c r="BM104" s="200"/>
      <c r="BT104" s="1"/>
      <c r="BU104" s="1"/>
      <c r="BW104" s="1"/>
      <c r="BX104" s="1"/>
      <c r="CB104" s="1"/>
      <c r="CC104" s="1"/>
      <c r="CD104" s="1"/>
      <c r="CE104" s="1"/>
      <c r="CH104" s="13"/>
      <c r="CI104" s="13"/>
    </row>
    <row r="105" spans="15:87">
      <c r="BF105" s="3"/>
      <c r="BH105" s="16"/>
      <c r="BL105" s="58"/>
      <c r="BM105" s="200"/>
      <c r="BT105" s="1"/>
      <c r="BU105" s="1"/>
      <c r="BW105" s="1"/>
      <c r="BX105" s="1"/>
      <c r="CB105" s="1"/>
      <c r="CC105" s="1"/>
      <c r="CD105" s="1"/>
      <c r="CE105" s="1"/>
      <c r="CH105" s="13"/>
      <c r="CI105" s="13"/>
    </row>
    <row r="106" spans="15:87">
      <c r="BE106" s="16"/>
      <c r="BF106" s="3"/>
      <c r="BH106" s="16"/>
      <c r="BL106" s="58"/>
      <c r="BM106" s="200"/>
      <c r="BT106" s="1"/>
      <c r="BU106" s="1"/>
      <c r="BW106" s="1"/>
      <c r="BX106" s="1"/>
      <c r="CB106" s="1"/>
      <c r="CC106" s="1"/>
      <c r="CD106" s="1"/>
      <c r="CE106" s="1"/>
      <c r="CF106" s="1"/>
      <c r="CH106" s="13"/>
      <c r="CI106" s="13"/>
    </row>
    <row r="107" spans="15:87">
      <c r="O107" t="s">
        <v>649</v>
      </c>
      <c r="P107" t="s">
        <v>0</v>
      </c>
      <c r="BE107" s="16"/>
      <c r="BF107" s="3"/>
      <c r="BH107" s="16"/>
      <c r="BL107" s="58"/>
      <c r="BM107" s="200"/>
      <c r="BT107" s="1"/>
      <c r="BU107" s="1"/>
      <c r="BW107" s="1"/>
      <c r="BX107" s="1"/>
      <c r="CB107" s="1"/>
      <c r="CC107" s="1"/>
      <c r="CD107" s="1"/>
      <c r="CE107" s="1"/>
      <c r="CF107" s="1"/>
      <c r="CH107" s="13"/>
      <c r="CI107" s="13"/>
    </row>
    <row r="108" spans="15:87">
      <c r="O108">
        <v>2</v>
      </c>
      <c r="P108" t="s">
        <v>30</v>
      </c>
      <c r="BE108" s="16"/>
      <c r="BF108" s="3"/>
      <c r="BH108" s="16"/>
      <c r="BL108" s="58"/>
      <c r="BM108" s="200"/>
      <c r="BT108" s="1"/>
      <c r="BU108" s="1"/>
      <c r="BW108" s="1"/>
      <c r="BX108" s="1"/>
      <c r="CB108" s="1"/>
      <c r="CC108" s="1"/>
      <c r="CD108" s="1"/>
      <c r="CE108" s="1"/>
      <c r="CF108" s="1"/>
      <c r="CH108" s="13"/>
      <c r="CI108" s="13"/>
    </row>
    <row r="109" spans="15:87">
      <c r="O109">
        <f>1+O108</f>
        <v>3</v>
      </c>
      <c r="P109" t="s">
        <v>31</v>
      </c>
      <c r="BE109" s="16"/>
      <c r="BF109" s="3"/>
      <c r="BH109" s="16"/>
      <c r="BL109" s="58"/>
      <c r="BM109" s="200"/>
      <c r="BT109" s="1"/>
      <c r="BU109" s="1"/>
      <c r="BW109" s="1"/>
      <c r="BX109" s="1"/>
      <c r="CB109" s="1"/>
      <c r="CC109" s="1"/>
      <c r="CD109" s="1"/>
      <c r="CE109" s="1"/>
      <c r="CF109" s="1"/>
      <c r="CH109" s="13"/>
      <c r="CI109" s="13"/>
    </row>
    <row r="110" spans="15:87">
      <c r="O110">
        <f t="shared" ref="O110:O113" si="0">1+O109</f>
        <v>4</v>
      </c>
      <c r="P110" t="s">
        <v>32</v>
      </c>
      <c r="BE110" s="16"/>
      <c r="BF110" s="3"/>
      <c r="BH110" s="16"/>
      <c r="BL110" s="58"/>
      <c r="BM110" s="200"/>
      <c r="BT110" s="1"/>
      <c r="BU110" s="1"/>
      <c r="BW110" s="1"/>
      <c r="BX110" s="1"/>
      <c r="CB110" s="1"/>
      <c r="CC110" s="1"/>
      <c r="CD110" s="1"/>
      <c r="CE110" s="1"/>
      <c r="CF110" s="1"/>
      <c r="CH110" s="13"/>
      <c r="CI110" s="13"/>
    </row>
    <row r="111" spans="15:87">
      <c r="O111">
        <f t="shared" si="0"/>
        <v>5</v>
      </c>
      <c r="P111" t="s">
        <v>402</v>
      </c>
      <c r="BE111" s="16"/>
      <c r="BF111" s="3"/>
      <c r="BH111" s="16"/>
      <c r="BL111" s="58"/>
      <c r="BM111" s="200"/>
      <c r="BT111" s="1"/>
      <c r="BU111" s="1"/>
      <c r="BW111" s="1"/>
      <c r="BX111" s="1"/>
      <c r="CB111" s="1"/>
      <c r="CC111" s="1"/>
      <c r="CD111" s="1"/>
      <c r="CE111" s="1"/>
      <c r="CF111" s="1"/>
      <c r="CH111" s="13"/>
      <c r="CI111" s="13"/>
    </row>
    <row r="112" spans="15:87">
      <c r="O112">
        <f t="shared" si="0"/>
        <v>6</v>
      </c>
      <c r="P112" t="s">
        <v>33</v>
      </c>
      <c r="BE112" s="16"/>
      <c r="BF112" s="3"/>
      <c r="BH112" s="16"/>
      <c r="BL112" s="58"/>
      <c r="BM112" s="200"/>
      <c r="BT112" s="1"/>
      <c r="BU112" s="1"/>
      <c r="BW112" s="1"/>
      <c r="BX112" s="1"/>
      <c r="CB112" s="1"/>
      <c r="CC112" s="1"/>
      <c r="CD112" s="1"/>
      <c r="CE112" s="1"/>
      <c r="CF112" s="1"/>
      <c r="CH112" s="13"/>
      <c r="CI112" s="13"/>
    </row>
    <row r="113" spans="15:87">
      <c r="O113">
        <f t="shared" si="0"/>
        <v>7</v>
      </c>
      <c r="P113" t="s">
        <v>34</v>
      </c>
      <c r="BE113" s="16"/>
      <c r="BF113" s="3"/>
      <c r="BH113" s="16"/>
      <c r="BL113" s="58"/>
      <c r="BM113" s="200"/>
      <c r="BT113" s="1"/>
      <c r="BU113" s="1"/>
      <c r="BW113" s="1"/>
      <c r="BX113" s="1"/>
      <c r="CB113" s="1"/>
      <c r="CC113" s="1"/>
      <c r="CD113" s="1"/>
      <c r="CE113" s="1"/>
      <c r="CF113" s="1"/>
      <c r="CH113" s="13"/>
      <c r="CI113" s="13"/>
    </row>
    <row r="114" spans="15:87">
      <c r="O114">
        <f>1+O113</f>
        <v>8</v>
      </c>
      <c r="P114" t="s">
        <v>35</v>
      </c>
      <c r="BE114" s="16"/>
      <c r="BF114" s="3"/>
      <c r="BH114" s="16"/>
      <c r="BL114" s="58"/>
      <c r="BM114" s="200"/>
      <c r="BT114" s="1"/>
      <c r="BU114" s="1"/>
      <c r="BW114" s="1"/>
      <c r="BX114" s="1"/>
      <c r="CB114" s="1"/>
      <c r="CC114" s="1"/>
      <c r="CD114" s="1"/>
      <c r="CE114" s="1"/>
      <c r="CF114" s="1"/>
      <c r="CH114" s="13"/>
      <c r="CI114" s="13"/>
    </row>
    <row r="115" spans="15:87">
      <c r="BE115" s="16"/>
      <c r="BF115" s="3"/>
      <c r="BH115" s="16"/>
      <c r="BL115" s="58"/>
      <c r="BM115" s="200"/>
      <c r="BT115" s="1"/>
      <c r="BU115" s="1"/>
      <c r="BW115" s="1"/>
      <c r="BX115" s="1"/>
      <c r="CB115" s="1"/>
      <c r="CC115" s="1"/>
      <c r="CD115" s="1"/>
      <c r="CE115" s="1"/>
      <c r="CF115" s="1"/>
      <c r="CH115" s="13"/>
      <c r="CI115" s="13"/>
    </row>
    <row r="116" spans="15:87">
      <c r="BE116" s="16"/>
      <c r="BF116" s="3"/>
      <c r="BH116" s="16"/>
      <c r="BL116" s="58"/>
      <c r="BM116" s="200"/>
      <c r="BT116" s="1"/>
      <c r="BU116" s="1"/>
      <c r="BW116" s="1"/>
      <c r="BX116" s="1"/>
      <c r="CB116" s="1"/>
      <c r="CC116" s="1"/>
      <c r="CD116" s="1"/>
      <c r="CE116" s="1"/>
      <c r="CF116" s="1"/>
      <c r="CH116" s="13"/>
      <c r="CI116" s="13"/>
    </row>
    <row r="117" spans="15:87">
      <c r="BE117" s="16"/>
      <c r="BF117" s="3"/>
      <c r="BH117" s="16"/>
      <c r="BL117" s="58"/>
      <c r="BM117" s="200"/>
      <c r="BT117" s="1"/>
      <c r="BU117" s="1"/>
      <c r="BW117" s="1"/>
      <c r="BX117" s="1"/>
      <c r="CB117" s="1"/>
      <c r="CC117" s="1"/>
      <c r="CD117" s="1"/>
      <c r="CE117" s="1"/>
      <c r="CF117" s="1"/>
      <c r="CH117" s="13"/>
      <c r="CI117" s="13"/>
    </row>
    <row r="118" spans="15:87">
      <c r="BE118" s="16"/>
      <c r="BF118" s="3"/>
      <c r="BH118" s="16"/>
      <c r="BL118" s="58"/>
      <c r="BM118" s="200"/>
      <c r="BT118" s="1"/>
      <c r="BU118" s="1"/>
      <c r="BW118" s="1"/>
      <c r="BX118" s="1"/>
      <c r="CB118" s="1"/>
      <c r="CC118" s="1"/>
      <c r="CD118" s="1"/>
      <c r="CE118" s="1"/>
      <c r="CF118" s="1"/>
      <c r="CH118" s="13"/>
      <c r="CI118" s="13"/>
    </row>
    <row r="119" spans="15:87">
      <c r="BE119" s="16"/>
      <c r="BF119" s="3"/>
      <c r="BH119" s="16"/>
      <c r="BL119" s="58"/>
      <c r="BM119" s="200"/>
      <c r="BT119" s="1"/>
      <c r="BU119" s="1"/>
      <c r="BW119" s="1"/>
      <c r="BX119" s="1"/>
      <c r="CB119" s="1"/>
      <c r="CC119" s="1"/>
      <c r="CD119" s="1"/>
      <c r="CE119" s="1"/>
      <c r="CF119" s="1"/>
      <c r="CH119" s="13"/>
      <c r="CI119" s="13"/>
    </row>
    <row r="120" spans="15:87">
      <c r="BE120" s="16"/>
      <c r="BF120" s="3"/>
      <c r="BH120" s="16"/>
      <c r="BL120" s="58"/>
      <c r="BM120" s="200"/>
      <c r="BT120" s="1"/>
      <c r="BU120" s="1"/>
      <c r="BW120" s="1"/>
      <c r="BX120" s="1"/>
      <c r="CB120" s="1"/>
      <c r="CC120" s="1"/>
      <c r="CD120" s="1"/>
      <c r="CE120" s="1"/>
      <c r="CF120" s="1"/>
      <c r="CH120" s="13"/>
      <c r="CI120" s="13"/>
    </row>
    <row r="121" spans="15:87">
      <c r="BE121" s="16"/>
      <c r="BF121" s="3"/>
      <c r="BH121" s="16"/>
      <c r="BL121" s="58"/>
      <c r="BM121" s="200"/>
      <c r="BT121" s="1"/>
      <c r="BU121" s="1"/>
      <c r="BW121" s="1"/>
      <c r="BX121" s="1"/>
      <c r="CB121" s="1"/>
      <c r="CC121" s="1"/>
      <c r="CD121" s="1"/>
      <c r="CE121" s="1"/>
      <c r="CF121" s="1"/>
      <c r="CH121" s="13"/>
      <c r="CI121" s="13"/>
    </row>
    <row r="122" spans="15:87">
      <c r="BE122" s="16"/>
      <c r="BF122" s="3"/>
      <c r="BH122" s="16"/>
      <c r="BL122" s="58"/>
      <c r="BM122" s="200"/>
      <c r="BT122" s="1"/>
      <c r="BU122" s="1"/>
      <c r="BW122" s="1"/>
      <c r="BX122" s="1"/>
      <c r="CB122" s="1"/>
      <c r="CC122" s="1"/>
      <c r="CD122" s="1"/>
      <c r="CE122" s="1"/>
      <c r="CF122" s="1"/>
      <c r="CH122" s="13"/>
      <c r="CI122" s="13"/>
    </row>
    <row r="123" spans="15:87">
      <c r="BE123" s="16"/>
      <c r="BF123" s="3"/>
      <c r="BH123" s="16"/>
      <c r="BL123" s="58"/>
      <c r="BM123" s="200"/>
      <c r="BT123" s="1"/>
      <c r="BU123" s="1"/>
      <c r="BW123" s="1"/>
      <c r="BX123" s="1"/>
      <c r="CB123" s="1"/>
      <c r="CC123" s="1"/>
      <c r="CD123" s="1"/>
      <c r="CE123" s="1"/>
      <c r="CF123" s="1"/>
      <c r="CH123" s="13"/>
      <c r="CI123" s="13"/>
    </row>
    <row r="124" spans="15:87">
      <c r="BE124" s="16"/>
      <c r="BF124" s="3"/>
      <c r="BH124" s="16"/>
      <c r="BL124" s="58"/>
      <c r="BM124" s="200"/>
      <c r="BT124" s="1"/>
      <c r="BU124" s="1"/>
      <c r="BW124" s="1"/>
      <c r="BX124" s="1"/>
      <c r="CB124" s="1"/>
      <c r="CC124" s="1"/>
      <c r="CD124" s="1"/>
      <c r="CE124" s="1"/>
      <c r="CF124" s="1"/>
      <c r="CH124" s="13"/>
      <c r="CI124" s="13"/>
    </row>
    <row r="125" spans="15:87">
      <c r="BE125" s="16"/>
      <c r="BF125" s="3"/>
      <c r="BH125" s="16"/>
      <c r="BL125" s="58"/>
      <c r="BM125" s="200"/>
      <c r="BT125" s="1"/>
      <c r="BU125" s="1"/>
      <c r="BW125" s="1"/>
      <c r="BX125" s="1"/>
      <c r="CB125" s="1"/>
      <c r="CC125" s="1"/>
      <c r="CD125" s="1"/>
      <c r="CE125" s="1"/>
      <c r="CF125" s="1"/>
      <c r="CH125" s="13"/>
      <c r="CI125" s="13"/>
    </row>
    <row r="126" spans="15:87">
      <c r="BE126" s="16"/>
      <c r="BF126" s="3"/>
      <c r="BH126" s="16"/>
      <c r="BL126" s="58"/>
      <c r="BM126" s="200"/>
      <c r="BT126" s="1"/>
      <c r="BU126" s="1"/>
      <c r="BW126" s="1"/>
      <c r="BX126" s="1"/>
      <c r="CB126" s="1"/>
      <c r="CC126" s="1"/>
      <c r="CD126" s="1"/>
      <c r="CE126" s="1"/>
      <c r="CF126" s="1"/>
      <c r="CH126" s="13"/>
      <c r="CI126" s="13"/>
    </row>
    <row r="127" spans="15:87">
      <c r="BE127" s="16"/>
      <c r="BF127" s="3"/>
      <c r="BH127" s="16"/>
      <c r="BL127" s="58"/>
      <c r="BM127" s="200"/>
      <c r="BT127" s="1"/>
      <c r="BU127" s="1"/>
      <c r="BW127" s="1"/>
      <c r="BX127" s="1"/>
      <c r="CB127" s="1"/>
      <c r="CC127" s="1"/>
      <c r="CD127" s="1"/>
      <c r="CE127" s="1"/>
      <c r="CF127" s="1"/>
      <c r="CH127" s="13"/>
      <c r="CI127" s="13"/>
    </row>
    <row r="128" spans="15:87">
      <c r="BE128" s="16"/>
      <c r="BF128" s="3"/>
      <c r="BH128" s="16"/>
      <c r="BL128" s="58"/>
      <c r="BM128" s="200"/>
      <c r="BT128" s="1"/>
      <c r="BU128" s="1"/>
      <c r="BW128" s="1"/>
      <c r="BX128" s="1"/>
      <c r="CB128" s="1"/>
      <c r="CC128" s="1"/>
      <c r="CD128" s="1"/>
      <c r="CE128" s="1"/>
      <c r="CF128" s="1"/>
      <c r="CH128" s="13"/>
      <c r="CI128" s="13"/>
    </row>
    <row r="129" spans="15:87">
      <c r="BE129" s="16"/>
      <c r="BF129" s="3"/>
      <c r="BH129" s="16"/>
      <c r="BL129" s="58"/>
      <c r="BM129" s="200"/>
      <c r="BT129" s="1"/>
      <c r="BU129" s="1"/>
      <c r="BW129" s="1"/>
      <c r="BX129" s="1"/>
      <c r="CB129" s="1"/>
      <c r="CC129" s="1"/>
      <c r="CD129" s="1"/>
      <c r="CE129" s="1"/>
      <c r="CF129" s="1"/>
      <c r="CH129" s="13"/>
      <c r="CI129" s="13"/>
    </row>
    <row r="130" spans="15:87">
      <c r="BE130" s="16"/>
      <c r="BF130" s="3"/>
      <c r="BH130" s="16"/>
      <c r="BL130" s="58"/>
      <c r="BM130" s="200"/>
      <c r="BT130" s="1"/>
      <c r="BU130" s="1"/>
      <c r="BW130" s="1"/>
      <c r="BX130" s="1"/>
      <c r="CB130" s="1"/>
      <c r="CC130" s="1"/>
      <c r="CD130" s="1"/>
      <c r="CE130" s="1"/>
      <c r="CF130" s="1"/>
      <c r="CH130" s="13"/>
      <c r="CI130" s="13"/>
    </row>
    <row r="131" spans="15:87">
      <c r="BE131" s="16"/>
      <c r="BF131" s="3"/>
      <c r="BH131" s="16"/>
      <c r="BL131" s="58"/>
      <c r="BM131" s="200"/>
      <c r="BT131" s="1"/>
      <c r="BU131" s="1"/>
      <c r="BW131" s="1"/>
      <c r="BX131" s="1"/>
      <c r="CB131" s="1"/>
      <c r="CC131" s="1"/>
      <c r="CD131" s="1"/>
      <c r="CE131" s="1"/>
      <c r="CF131" s="1"/>
      <c r="CH131" s="13"/>
      <c r="CI131" s="13"/>
    </row>
    <row r="132" spans="15:87">
      <c r="BE132" s="16"/>
      <c r="BF132" s="3"/>
      <c r="BH132" s="16"/>
      <c r="BL132" s="58"/>
      <c r="BM132" s="200"/>
      <c r="BT132" s="1"/>
      <c r="BU132" s="1"/>
      <c r="BW132" s="1"/>
      <c r="BX132" s="1"/>
      <c r="CB132" s="1"/>
      <c r="CC132" s="1"/>
      <c r="CD132" s="1"/>
      <c r="CE132" s="1"/>
      <c r="CF132" s="1"/>
      <c r="CH132" s="13"/>
      <c r="CI132" s="13"/>
    </row>
    <row r="133" spans="15:87">
      <c r="BE133" s="16"/>
      <c r="BF133" s="3"/>
      <c r="BH133" s="16"/>
      <c r="BL133" s="58"/>
      <c r="BM133" s="200"/>
      <c r="BT133" s="1"/>
      <c r="BU133" s="1"/>
      <c r="BW133" s="1"/>
      <c r="BX133" s="1"/>
      <c r="CB133" s="1"/>
      <c r="CC133" s="1"/>
      <c r="CD133" s="1"/>
      <c r="CE133" s="1"/>
      <c r="CF133" s="1"/>
      <c r="CH133" s="13"/>
      <c r="CI133" s="13"/>
    </row>
    <row r="134" spans="15:87">
      <c r="BE134" s="16"/>
      <c r="BF134" s="3"/>
      <c r="BH134" s="16"/>
      <c r="BL134" s="58"/>
      <c r="BM134" s="200"/>
      <c r="BT134" s="1"/>
      <c r="BU134" s="1"/>
      <c r="BW134" s="1"/>
      <c r="BX134" s="1"/>
      <c r="CB134" s="1"/>
      <c r="CC134" s="1"/>
      <c r="CD134" s="1"/>
      <c r="CE134" s="1"/>
      <c r="CF134" s="1"/>
      <c r="CH134" s="13"/>
      <c r="CI134" s="13"/>
    </row>
    <row r="135" spans="15:87">
      <c r="BE135" s="16"/>
      <c r="BF135" s="3"/>
      <c r="BH135" s="16"/>
      <c r="BL135" s="58"/>
      <c r="BM135" s="200"/>
      <c r="BT135" s="1"/>
      <c r="BU135" s="1"/>
      <c r="BW135" s="1"/>
      <c r="BX135" s="1"/>
      <c r="CB135" s="1"/>
      <c r="CC135" s="1"/>
      <c r="CD135" s="1"/>
      <c r="CE135" s="1"/>
      <c r="CF135" s="1"/>
      <c r="CH135" s="13"/>
      <c r="CI135" s="13"/>
    </row>
    <row r="136" spans="15:87">
      <c r="BE136" s="16"/>
      <c r="CF136" s="1"/>
      <c r="CH136" s="13"/>
      <c r="CI136" s="13"/>
    </row>
    <row r="137" spans="15:87">
      <c r="BE137" s="16"/>
      <c r="CF137" s="1"/>
      <c r="CH137" s="13"/>
      <c r="CI137" s="13"/>
    </row>
    <row r="138" spans="15:87">
      <c r="BF138" s="3"/>
      <c r="BH138" s="16"/>
      <c r="BL138" s="58"/>
      <c r="BM138" s="200"/>
      <c r="BT138" s="1"/>
      <c r="BU138" s="1"/>
      <c r="BW138" s="1"/>
      <c r="BX138" s="1"/>
      <c r="CB138" s="1"/>
      <c r="CC138" s="1"/>
      <c r="CD138" s="1"/>
      <c r="CE138" s="1"/>
      <c r="CH138" s="13"/>
      <c r="CI138" s="13"/>
    </row>
    <row r="139" spans="15:87">
      <c r="BF139" s="3"/>
      <c r="BH139" s="16"/>
      <c r="BL139" s="58"/>
      <c r="BM139" s="200"/>
      <c r="BT139" s="1"/>
      <c r="BU139" s="1"/>
      <c r="BW139" s="1"/>
      <c r="BX139" s="1"/>
      <c r="CB139" s="1"/>
      <c r="CC139" s="1"/>
      <c r="CD139" s="1"/>
      <c r="CE139" s="1"/>
      <c r="CH139" s="13"/>
      <c r="CI139" s="13"/>
    </row>
    <row r="140" spans="15:87">
      <c r="O140" t="s">
        <v>649</v>
      </c>
      <c r="P140" t="s">
        <v>3</v>
      </c>
      <c r="BE140" s="16"/>
      <c r="BF140" s="3"/>
      <c r="BH140" s="16"/>
      <c r="BL140" s="58"/>
      <c r="BM140" s="200"/>
      <c r="BT140" s="1"/>
      <c r="BU140" s="1"/>
      <c r="BW140" s="1"/>
      <c r="BX140" s="1"/>
      <c r="CB140" s="1"/>
      <c r="CC140" s="1"/>
      <c r="CD140" s="1"/>
      <c r="CE140" s="1"/>
      <c r="CF140" s="1"/>
      <c r="CH140" s="13"/>
      <c r="CI140" s="13"/>
    </row>
    <row r="141" spans="15:87">
      <c r="O141">
        <v>2</v>
      </c>
      <c r="P141" s="22" t="s">
        <v>94</v>
      </c>
      <c r="BE141" s="16"/>
      <c r="BF141" s="3"/>
      <c r="BH141" s="16"/>
      <c r="BL141" s="58"/>
      <c r="BM141" s="200"/>
      <c r="BT141" s="1"/>
      <c r="BU141" s="1"/>
      <c r="BW141" s="1"/>
      <c r="BX141" s="1"/>
      <c r="CB141" s="1"/>
      <c r="CC141" s="1"/>
      <c r="CD141" s="1"/>
      <c r="CE141" s="1"/>
      <c r="CF141" s="1"/>
      <c r="CH141" s="13"/>
      <c r="CI141" s="13"/>
    </row>
    <row r="142" spans="15:87">
      <c r="O142">
        <f>1+O141</f>
        <v>3</v>
      </c>
      <c r="P142" t="s">
        <v>95</v>
      </c>
      <c r="BE142" s="16"/>
      <c r="BF142" s="3"/>
      <c r="BH142" s="16"/>
      <c r="BL142" s="58"/>
      <c r="BM142" s="200"/>
      <c r="BT142" s="1"/>
      <c r="BU142" s="1"/>
      <c r="BW142" s="1"/>
      <c r="BX142" s="1"/>
      <c r="CB142" s="1"/>
      <c r="CC142" s="1"/>
      <c r="CD142" s="1"/>
      <c r="CE142" s="1"/>
      <c r="CF142" s="1"/>
      <c r="CH142" s="13"/>
      <c r="CI142" s="13"/>
    </row>
    <row r="143" spans="15:87">
      <c r="O143">
        <f t="shared" ref="O143:O146" si="1">1+O142</f>
        <v>4</v>
      </c>
      <c r="P143" t="s">
        <v>96</v>
      </c>
      <c r="BE143" s="16"/>
      <c r="BF143" s="3"/>
      <c r="BH143" s="16"/>
      <c r="BL143" s="58"/>
      <c r="BM143" s="200"/>
      <c r="BT143" s="1"/>
      <c r="BU143" s="1"/>
      <c r="BW143" s="1"/>
      <c r="BX143" s="1"/>
      <c r="CB143" s="1"/>
      <c r="CC143" s="1"/>
      <c r="CD143" s="1"/>
      <c r="CE143" s="1"/>
      <c r="CF143" s="1"/>
      <c r="CI143" s="13"/>
    </row>
    <row r="144" spans="15:87">
      <c r="O144">
        <f t="shared" si="1"/>
        <v>5</v>
      </c>
      <c r="P144" s="22" t="s">
        <v>97</v>
      </c>
      <c r="BE144" s="16"/>
      <c r="BF144" s="3"/>
      <c r="BH144" s="16"/>
      <c r="BL144" s="58"/>
      <c r="BM144" s="200"/>
      <c r="BT144" s="1"/>
      <c r="BU144" s="1"/>
      <c r="BW144" s="1"/>
      <c r="BX144" s="1"/>
      <c r="CB144" s="1"/>
      <c r="CC144" s="1"/>
      <c r="CD144" s="1"/>
      <c r="CE144" s="1"/>
      <c r="CF144" s="1"/>
      <c r="CI144" s="13"/>
    </row>
    <row r="145" spans="15:84">
      <c r="O145">
        <f t="shared" si="1"/>
        <v>6</v>
      </c>
      <c r="P145" t="s">
        <v>98</v>
      </c>
      <c r="BE145" s="16"/>
      <c r="BF145" s="3"/>
      <c r="BH145" s="16"/>
      <c r="BL145" s="58"/>
      <c r="BM145" s="200"/>
      <c r="BT145" s="1"/>
      <c r="BU145" s="1"/>
      <c r="BW145" s="1"/>
      <c r="BX145" s="1"/>
      <c r="CB145" s="1"/>
      <c r="CC145" s="1"/>
      <c r="CD145" s="1"/>
      <c r="CE145" s="1"/>
      <c r="CF145" s="1"/>
    </row>
    <row r="146" spans="15:84">
      <c r="O146">
        <f t="shared" si="1"/>
        <v>7</v>
      </c>
      <c r="P146" t="s">
        <v>99</v>
      </c>
      <c r="BE146" s="16"/>
      <c r="BF146" s="3"/>
      <c r="BH146" s="16"/>
      <c r="BL146" s="58"/>
      <c r="BM146" s="200"/>
      <c r="BT146" s="1"/>
      <c r="BU146" s="1"/>
      <c r="BW146" s="1"/>
      <c r="BX146" s="1"/>
      <c r="CB146" s="1"/>
      <c r="CC146" s="1"/>
      <c r="CD146" s="1"/>
      <c r="CE146" s="1"/>
      <c r="CF146" s="1"/>
    </row>
    <row r="147" spans="15:84">
      <c r="O147">
        <f>1+O146</f>
        <v>8</v>
      </c>
      <c r="P147" s="22" t="s">
        <v>100</v>
      </c>
      <c r="BE147" s="16"/>
      <c r="BF147" s="3"/>
      <c r="BH147" s="16"/>
      <c r="BL147" s="58"/>
      <c r="BM147" s="200"/>
      <c r="BT147" s="1"/>
      <c r="BU147" s="1"/>
      <c r="BW147" s="1"/>
      <c r="BX147" s="1"/>
      <c r="CB147" s="1"/>
      <c r="CC147" s="1"/>
      <c r="CD147" s="1"/>
      <c r="CE147" s="1"/>
      <c r="CF147" s="1"/>
    </row>
    <row r="148" spans="15:84">
      <c r="O148">
        <v>9</v>
      </c>
      <c r="P148" t="s">
        <v>101</v>
      </c>
      <c r="BE148" s="16"/>
      <c r="BF148" s="3"/>
      <c r="BH148" s="16"/>
      <c r="BL148" s="58"/>
      <c r="BM148" s="200"/>
      <c r="BT148" s="1"/>
      <c r="BU148" s="1"/>
      <c r="BW148" s="1"/>
      <c r="BX148" s="1"/>
      <c r="CB148" s="1"/>
      <c r="CC148" s="1"/>
      <c r="CD148" s="1"/>
      <c r="CE148" s="1"/>
      <c r="CF148" s="1"/>
    </row>
    <row r="149" spans="15:84">
      <c r="BE149" s="16"/>
      <c r="BF149" s="3"/>
      <c r="BH149" s="16"/>
      <c r="BL149" s="58"/>
      <c r="BM149" s="200"/>
      <c r="BT149" s="1"/>
      <c r="BU149" s="1"/>
      <c r="BW149" s="1"/>
      <c r="BX149" s="1"/>
      <c r="CB149" s="1"/>
      <c r="CC149" s="1"/>
      <c r="CD149" s="1"/>
      <c r="CE149" s="1"/>
      <c r="CF149" s="1"/>
    </row>
    <row r="150" spans="15:84">
      <c r="BE150" s="16"/>
      <c r="BF150" s="3"/>
      <c r="BH150" s="16"/>
      <c r="BL150" s="58"/>
      <c r="BM150" s="200"/>
      <c r="BT150" s="1"/>
      <c r="BU150" s="1"/>
      <c r="BW150" s="1"/>
      <c r="BX150" s="1"/>
      <c r="CB150" s="1"/>
      <c r="CC150" s="1"/>
      <c r="CD150" s="1"/>
      <c r="CE150" s="1"/>
      <c r="CF150" s="1"/>
    </row>
    <row r="151" spans="15:84">
      <c r="BE151" s="16"/>
      <c r="BF151" s="3"/>
      <c r="BH151" s="16"/>
      <c r="BL151" s="58"/>
      <c r="BM151" s="200"/>
      <c r="BT151" s="1"/>
      <c r="BU151" s="1"/>
      <c r="BW151" s="1"/>
      <c r="BX151" s="1"/>
      <c r="CB151" s="1"/>
      <c r="CC151" s="1"/>
      <c r="CD151" s="1"/>
      <c r="CE151" s="1"/>
      <c r="CF151" s="1"/>
    </row>
    <row r="152" spans="15:84">
      <c r="BE152" s="16"/>
      <c r="BF152" s="3"/>
      <c r="BH152" s="16"/>
      <c r="BL152" s="58"/>
      <c r="BM152" s="200"/>
      <c r="BT152" s="1"/>
      <c r="BU152" s="1"/>
      <c r="BW152" s="1"/>
      <c r="BX152" s="1"/>
      <c r="CB152" s="1"/>
      <c r="CC152" s="1"/>
      <c r="CD152" s="1"/>
      <c r="CE152" s="1"/>
      <c r="CF152" s="1"/>
    </row>
    <row r="153" spans="15:84">
      <c r="BE153" s="16"/>
      <c r="BF153" s="3"/>
      <c r="BH153" s="16"/>
      <c r="BL153" s="58"/>
      <c r="BM153" s="200"/>
      <c r="BT153" s="1"/>
      <c r="BU153" s="1"/>
      <c r="BW153" s="1"/>
      <c r="BX153" s="1"/>
      <c r="CB153" s="1"/>
      <c r="CC153" s="1"/>
      <c r="CD153" s="1"/>
      <c r="CE153" s="1"/>
      <c r="CF153" s="1"/>
    </row>
    <row r="154" spans="15:84">
      <c r="BE154" s="16"/>
      <c r="BF154" s="3"/>
      <c r="BH154" s="16"/>
      <c r="BL154" s="58"/>
      <c r="BM154" s="200"/>
      <c r="BT154" s="1"/>
      <c r="BU154" s="1"/>
      <c r="BW154" s="1"/>
      <c r="BX154" s="1"/>
      <c r="CB154" s="1"/>
      <c r="CC154" s="1"/>
      <c r="CD154" s="1"/>
      <c r="CE154" s="1"/>
      <c r="CF154" s="1"/>
    </row>
    <row r="155" spans="15:84">
      <c r="BE155" s="16"/>
      <c r="BF155" s="3"/>
      <c r="BH155" s="16"/>
      <c r="BL155" s="58"/>
      <c r="BM155" s="200"/>
      <c r="BT155" s="1"/>
      <c r="BU155" s="1"/>
      <c r="BW155" s="1"/>
      <c r="BX155" s="1"/>
      <c r="CB155" s="1"/>
      <c r="CC155" s="1"/>
      <c r="CD155" s="1"/>
      <c r="CE155" s="1"/>
      <c r="CF155" s="1"/>
    </row>
    <row r="156" spans="15:84">
      <c r="BE156" s="16"/>
      <c r="BF156" s="3"/>
      <c r="BH156" s="16"/>
      <c r="BL156" s="58"/>
      <c r="BM156" s="200"/>
      <c r="BT156" s="1"/>
      <c r="BU156" s="1"/>
      <c r="BW156" s="1"/>
      <c r="BX156" s="1"/>
      <c r="CB156" s="1"/>
      <c r="CC156" s="1"/>
      <c r="CD156" s="1"/>
      <c r="CE156" s="1"/>
      <c r="CF156" s="1"/>
    </row>
    <row r="157" spans="15:84">
      <c r="BE157" s="16"/>
      <c r="BF157" s="3"/>
      <c r="BH157" s="16"/>
      <c r="BL157" s="58"/>
      <c r="BM157" s="200"/>
      <c r="BT157" s="1"/>
      <c r="BU157" s="1"/>
      <c r="BW157" s="1"/>
      <c r="BX157" s="1"/>
      <c r="CB157" s="1"/>
      <c r="CC157" s="1"/>
      <c r="CD157" s="1"/>
      <c r="CE157" s="1"/>
      <c r="CF157" s="1"/>
    </row>
    <row r="158" spans="15:84">
      <c r="BE158" s="16"/>
      <c r="BF158" s="3"/>
      <c r="BH158" s="16"/>
      <c r="BL158" s="58"/>
      <c r="BM158" s="200"/>
      <c r="BT158" s="1"/>
      <c r="BU158" s="1"/>
      <c r="BW158" s="1"/>
      <c r="BX158" s="1"/>
      <c r="CB158" s="1"/>
      <c r="CC158" s="1"/>
      <c r="CD158" s="1"/>
      <c r="CE158" s="1"/>
      <c r="CF158" s="1"/>
    </row>
    <row r="159" spans="15:84">
      <c r="BE159" s="16"/>
      <c r="BF159" s="3"/>
      <c r="BH159" s="16"/>
      <c r="BL159" s="58"/>
      <c r="BM159" s="200"/>
      <c r="BT159" s="1"/>
      <c r="BU159" s="1"/>
      <c r="BW159" s="1"/>
      <c r="BX159" s="1"/>
      <c r="CB159" s="1"/>
      <c r="CC159" s="1"/>
      <c r="CD159" s="1"/>
      <c r="CE159" s="1"/>
      <c r="CF159" s="1"/>
    </row>
    <row r="160" spans="15:84">
      <c r="BE160" s="16"/>
      <c r="BF160" s="3"/>
      <c r="BH160" s="16"/>
      <c r="BL160" s="58"/>
      <c r="BM160" s="200"/>
      <c r="BT160" s="1"/>
      <c r="BU160" s="1"/>
      <c r="BW160" s="1"/>
      <c r="BX160" s="1"/>
      <c r="CB160" s="1"/>
      <c r="CC160" s="1"/>
      <c r="CD160" s="1"/>
      <c r="CE160" s="1"/>
      <c r="CF160" s="1"/>
    </row>
    <row r="161" spans="43:85">
      <c r="BE161" s="16"/>
      <c r="BF161" s="3"/>
      <c r="BH161" s="16"/>
      <c r="BL161" s="58"/>
      <c r="BM161" s="200"/>
      <c r="BT161" s="1"/>
      <c r="BU161" s="1"/>
      <c r="BW161" s="1"/>
      <c r="BX161" s="1"/>
      <c r="CB161" s="1"/>
      <c r="CC161" s="1"/>
      <c r="CD161" s="1"/>
      <c r="CE161" s="1"/>
      <c r="CF161" s="1"/>
    </row>
    <row r="162" spans="43:85">
      <c r="BE162" s="16"/>
      <c r="BF162" s="3"/>
      <c r="BH162" s="16"/>
      <c r="BL162" s="58"/>
      <c r="BM162" s="200"/>
      <c r="BT162" s="1"/>
      <c r="BU162" s="1"/>
      <c r="BW162" s="1"/>
      <c r="BX162" s="1"/>
      <c r="CB162" s="1"/>
      <c r="CC162" s="1"/>
      <c r="CD162" s="1"/>
      <c r="CE162" s="1"/>
      <c r="CF162" s="1"/>
    </row>
    <row r="163" spans="43:85">
      <c r="BE163" s="16"/>
      <c r="BF163" s="3"/>
      <c r="BH163" s="16"/>
      <c r="BL163" s="58"/>
      <c r="BM163" s="200"/>
      <c r="BT163" s="1"/>
      <c r="BU163" s="1"/>
      <c r="BW163" s="1"/>
      <c r="BX163" s="1"/>
      <c r="CB163" s="1"/>
      <c r="CC163" s="1"/>
      <c r="CD163" s="1"/>
      <c r="CE163" s="1"/>
      <c r="CF163" s="1"/>
    </row>
    <row r="164" spans="43:85">
      <c r="BB164" s="14"/>
      <c r="BE164" s="16"/>
      <c r="BF164" s="3"/>
      <c r="BH164" s="16"/>
      <c r="BL164" s="58"/>
      <c r="BM164" s="200"/>
      <c r="BT164" s="1"/>
      <c r="BU164" s="1"/>
      <c r="BW164" s="1"/>
      <c r="BX164" s="1"/>
      <c r="CB164" s="1"/>
      <c r="CC164" s="1"/>
      <c r="CD164" s="1"/>
      <c r="CE164" s="1"/>
      <c r="CF164" s="1"/>
    </row>
    <row r="165" spans="43:85">
      <c r="BB165" s="14"/>
      <c r="BE165" s="16"/>
      <c r="BF165" s="3"/>
      <c r="BH165" s="16"/>
      <c r="BL165" s="58"/>
      <c r="BM165" s="200"/>
      <c r="BT165" s="1"/>
      <c r="BU165" s="1"/>
      <c r="BW165" s="1"/>
      <c r="BX165" s="1"/>
      <c r="CB165" s="1"/>
      <c r="CC165" s="1"/>
      <c r="CD165" s="1"/>
      <c r="CE165" s="1"/>
      <c r="CF165" s="1"/>
      <c r="CG165" s="14"/>
    </row>
    <row r="166" spans="43:85">
      <c r="AQ166" s="14"/>
      <c r="AR166" s="14"/>
      <c r="AS166" s="14"/>
      <c r="AT166" s="14"/>
      <c r="AU166" s="68"/>
      <c r="AV166" s="14"/>
      <c r="AW166" s="68"/>
      <c r="AX166" s="14"/>
      <c r="AY166" s="14"/>
      <c r="AZ166" s="14"/>
      <c r="BA166" s="14"/>
      <c r="BB166" s="14"/>
      <c r="BC166" s="77"/>
      <c r="BE166" s="16"/>
      <c r="BF166" s="3"/>
      <c r="BG166" s="77"/>
      <c r="BH166" s="16"/>
      <c r="BI166" s="14"/>
      <c r="BL166" s="58"/>
      <c r="BM166" s="200"/>
      <c r="BR166" s="77"/>
      <c r="BT166" s="1"/>
      <c r="BU166" s="1"/>
      <c r="BW166" s="1"/>
      <c r="BX166" s="1"/>
      <c r="CB166" s="1"/>
      <c r="CC166" s="1"/>
      <c r="CD166" s="1"/>
      <c r="CE166" s="1"/>
      <c r="CF166" s="1"/>
      <c r="CG166" s="14"/>
    </row>
    <row r="167" spans="43:85">
      <c r="AQ167" s="14"/>
      <c r="AR167" s="14"/>
      <c r="AS167" s="14"/>
      <c r="AT167" s="14"/>
      <c r="AU167" s="68"/>
      <c r="AV167" s="14"/>
      <c r="AW167" s="68"/>
      <c r="AX167" s="14"/>
      <c r="AY167" s="14"/>
      <c r="AZ167" s="14"/>
      <c r="BA167" s="14"/>
      <c r="BB167" s="14"/>
      <c r="BC167" s="77"/>
      <c r="BE167" s="16"/>
      <c r="BF167" s="3"/>
      <c r="BG167" s="77"/>
      <c r="BH167" s="16"/>
      <c r="BI167" s="14"/>
      <c r="BL167" s="58"/>
      <c r="BM167" s="200"/>
      <c r="BR167" s="77"/>
      <c r="BT167" s="1"/>
      <c r="BU167" s="1"/>
      <c r="BW167" s="1"/>
      <c r="BX167" s="1"/>
      <c r="CB167" s="1"/>
      <c r="CC167" s="1"/>
      <c r="CD167" s="1"/>
      <c r="CE167" s="1"/>
      <c r="CF167" s="1"/>
      <c r="CG167" s="14"/>
    </row>
    <row r="168" spans="43:85">
      <c r="AQ168" s="14"/>
      <c r="AR168" s="14"/>
      <c r="AS168" s="14"/>
      <c r="AT168" s="14"/>
      <c r="AU168" s="68"/>
      <c r="AV168" s="14"/>
      <c r="AW168" s="68"/>
      <c r="AX168" s="14"/>
      <c r="AY168" s="14"/>
      <c r="AZ168" s="14"/>
      <c r="BA168" s="14"/>
      <c r="BB168" s="14"/>
      <c r="BC168" s="77"/>
      <c r="BE168" s="16"/>
      <c r="BF168" s="3"/>
      <c r="BG168" s="77"/>
      <c r="BH168" s="16"/>
      <c r="BI168" s="14"/>
      <c r="BL168" s="58"/>
      <c r="BM168" s="200"/>
      <c r="BR168" s="77"/>
      <c r="BT168" s="1"/>
      <c r="BU168" s="1"/>
      <c r="BW168" s="1"/>
      <c r="BX168" s="1"/>
      <c r="CB168" s="1"/>
      <c r="CC168" s="1"/>
      <c r="CD168" s="1"/>
      <c r="CE168" s="1"/>
      <c r="CF168" s="1"/>
      <c r="CG168" s="14"/>
    </row>
    <row r="169" spans="43:85">
      <c r="AQ169" s="14"/>
      <c r="AR169" s="14"/>
      <c r="AS169" s="14"/>
      <c r="AT169" s="14"/>
      <c r="AU169" s="68"/>
      <c r="AV169" s="14"/>
      <c r="AW169" s="68"/>
      <c r="AX169" s="14"/>
      <c r="AY169" s="14"/>
      <c r="AZ169" s="14"/>
      <c r="BA169" s="14"/>
      <c r="BB169" s="14"/>
      <c r="BC169" s="77"/>
      <c r="BE169" s="16"/>
      <c r="BF169" s="3"/>
      <c r="BG169" s="77"/>
      <c r="BH169" s="16"/>
      <c r="BI169" s="14"/>
      <c r="BL169" s="58"/>
      <c r="BM169" s="200"/>
      <c r="BR169" s="77"/>
      <c r="BT169" s="1"/>
      <c r="BU169" s="1"/>
      <c r="BW169" s="1"/>
      <c r="BX169" s="1"/>
      <c r="CB169" s="1"/>
      <c r="CC169" s="1"/>
      <c r="CD169" s="1"/>
      <c r="CE169" s="1"/>
      <c r="CF169" s="1"/>
      <c r="CG169" s="14"/>
    </row>
    <row r="170" spans="43:85">
      <c r="AQ170" s="14"/>
      <c r="AR170" s="14"/>
      <c r="AS170" s="14"/>
      <c r="AT170" s="14"/>
      <c r="AU170" s="68"/>
      <c r="AV170" s="14"/>
      <c r="AW170" s="68"/>
      <c r="AX170" s="14"/>
      <c r="AY170" s="14"/>
      <c r="AZ170" s="14"/>
      <c r="BA170" s="14"/>
      <c r="BB170" s="14"/>
      <c r="BC170" s="77"/>
      <c r="BE170" s="16"/>
      <c r="BF170" s="3"/>
      <c r="BG170" s="77"/>
      <c r="BH170" s="16"/>
      <c r="BI170" s="14"/>
      <c r="BL170" s="58"/>
      <c r="BM170" s="200"/>
      <c r="BR170" s="77"/>
      <c r="BT170" s="1"/>
      <c r="BU170" s="1"/>
      <c r="BW170" s="1"/>
      <c r="BX170" s="1"/>
      <c r="CB170" s="1"/>
      <c r="CC170" s="1"/>
      <c r="CD170" s="1"/>
      <c r="CE170" s="1"/>
      <c r="CF170" s="1"/>
      <c r="CG170" s="14"/>
    </row>
    <row r="171" spans="43:85">
      <c r="AQ171" s="14"/>
      <c r="AR171" s="14"/>
      <c r="AS171" s="14"/>
      <c r="AT171" s="14"/>
      <c r="AU171" s="68"/>
      <c r="AV171" s="14"/>
      <c r="AW171" s="68"/>
      <c r="AX171" s="14"/>
      <c r="AY171" s="14"/>
      <c r="AZ171" s="14"/>
      <c r="BA171" s="14"/>
      <c r="BB171" s="14"/>
      <c r="BC171" s="77"/>
      <c r="BE171" s="16"/>
      <c r="BF171" s="3"/>
      <c r="BG171" s="77"/>
      <c r="BH171" s="16"/>
      <c r="BI171" s="14"/>
      <c r="BL171" s="58"/>
      <c r="BM171" s="200"/>
      <c r="BR171" s="77"/>
      <c r="BT171" s="1"/>
      <c r="BU171" s="1"/>
      <c r="BW171" s="1"/>
      <c r="BX171" s="1"/>
      <c r="CB171" s="1"/>
      <c r="CC171" s="1"/>
      <c r="CD171" s="1"/>
      <c r="CE171" s="1"/>
      <c r="CF171" s="1"/>
      <c r="CG171" s="14"/>
    </row>
    <row r="172" spans="43:85">
      <c r="AQ172" s="14"/>
      <c r="AR172" s="14"/>
      <c r="AS172" s="14"/>
      <c r="AT172" s="14"/>
      <c r="AU172" s="68"/>
      <c r="AV172" s="14"/>
      <c r="AW172" s="68"/>
      <c r="AX172" s="14"/>
      <c r="AY172" s="14"/>
      <c r="AZ172" s="14"/>
      <c r="BA172" s="14"/>
      <c r="BB172" s="14"/>
      <c r="BC172" s="77"/>
      <c r="BE172" s="16"/>
      <c r="BF172" s="3"/>
      <c r="BG172" s="77"/>
      <c r="BH172" s="16"/>
      <c r="BI172" s="14"/>
      <c r="BL172" s="58"/>
      <c r="BM172" s="200"/>
      <c r="BR172" s="77"/>
      <c r="BT172" s="1"/>
      <c r="BU172" s="1"/>
      <c r="BW172" s="1"/>
      <c r="BX172" s="1"/>
      <c r="CB172" s="1"/>
      <c r="CC172" s="1"/>
      <c r="CD172" s="1"/>
      <c r="CE172" s="1"/>
      <c r="CF172" s="1"/>
      <c r="CG172" s="14"/>
    </row>
    <row r="173" spans="43:85">
      <c r="AQ173" s="14"/>
      <c r="AR173" s="14"/>
      <c r="AS173" s="14"/>
      <c r="AT173" s="14"/>
      <c r="AU173" s="68"/>
      <c r="AV173" s="14"/>
      <c r="AW173" s="68"/>
      <c r="AX173" s="14"/>
      <c r="AY173" s="14"/>
      <c r="AZ173" s="14"/>
      <c r="BA173" s="14"/>
      <c r="BB173" s="14"/>
      <c r="BC173" s="77"/>
      <c r="BE173" s="16"/>
      <c r="BF173" s="3"/>
      <c r="BG173" s="77"/>
      <c r="BH173" s="16"/>
      <c r="BI173" s="14"/>
      <c r="BL173" s="58"/>
      <c r="BM173" s="200"/>
      <c r="BR173" s="77"/>
      <c r="BT173" s="1"/>
      <c r="BU173" s="1"/>
      <c r="BW173" s="1"/>
      <c r="BX173" s="1"/>
      <c r="CB173" s="1"/>
      <c r="CC173" s="1"/>
      <c r="CD173" s="1"/>
      <c r="CE173" s="1"/>
      <c r="CF173" s="1"/>
      <c r="CG173" s="14"/>
    </row>
    <row r="174" spans="43:85">
      <c r="AQ174" s="14"/>
      <c r="AR174" s="14"/>
      <c r="AS174" s="14"/>
      <c r="AT174" s="14"/>
      <c r="AU174" s="68"/>
      <c r="AV174" s="14"/>
      <c r="AW174" s="68"/>
      <c r="AX174" s="14"/>
      <c r="AY174" s="14"/>
      <c r="AZ174" s="14"/>
      <c r="BA174" s="14"/>
      <c r="BB174" s="14"/>
      <c r="BC174" s="77"/>
      <c r="BE174" s="16"/>
      <c r="BF174" s="3"/>
      <c r="BG174" s="77"/>
      <c r="BH174" s="16"/>
      <c r="BI174" s="14"/>
      <c r="BL174" s="58"/>
      <c r="BM174" s="200"/>
      <c r="BR174" s="77"/>
      <c r="BT174" s="1"/>
      <c r="BU174" s="1"/>
      <c r="BW174" s="1"/>
      <c r="BX174" s="1"/>
      <c r="CB174" s="1"/>
      <c r="CC174" s="1"/>
      <c r="CD174" s="1"/>
      <c r="CE174" s="1"/>
      <c r="CF174" s="1"/>
      <c r="CG174" s="14"/>
    </row>
    <row r="175" spans="43:85">
      <c r="AQ175" s="14"/>
      <c r="AR175" s="14"/>
      <c r="AS175" s="14"/>
      <c r="AT175" s="14"/>
      <c r="AU175" s="68"/>
      <c r="AV175" s="14"/>
      <c r="AW175" s="68"/>
      <c r="AX175" s="14"/>
      <c r="AY175" s="14"/>
      <c r="AZ175" s="14"/>
      <c r="BA175" s="14"/>
      <c r="BB175" s="14"/>
      <c r="BC175" s="77"/>
      <c r="BE175" s="16"/>
      <c r="BF175" s="3"/>
      <c r="BG175" s="77"/>
      <c r="BH175" s="16"/>
      <c r="BI175" s="14"/>
      <c r="BL175" s="58"/>
      <c r="BM175" s="200"/>
      <c r="BR175" s="77"/>
      <c r="BT175" s="1"/>
      <c r="BU175" s="1"/>
      <c r="BW175" s="1"/>
      <c r="BX175" s="1"/>
      <c r="CB175" s="1"/>
      <c r="CC175" s="1"/>
      <c r="CD175" s="1"/>
      <c r="CE175" s="1"/>
      <c r="CF175" s="1"/>
      <c r="CG175" s="14"/>
    </row>
    <row r="176" spans="43:85">
      <c r="AQ176" s="14"/>
      <c r="AR176" s="14"/>
      <c r="AS176" s="14"/>
      <c r="AT176" s="14"/>
      <c r="AU176" s="68"/>
      <c r="AV176" s="14"/>
      <c r="AW176" s="68"/>
      <c r="AX176" s="14"/>
      <c r="AY176" s="14"/>
      <c r="AZ176" s="14"/>
      <c r="BA176" s="14"/>
      <c r="BB176" s="14"/>
      <c r="BC176" s="77"/>
      <c r="BE176" s="16"/>
      <c r="BF176" s="3"/>
      <c r="BG176" s="77"/>
      <c r="BH176" s="16"/>
      <c r="BI176" s="14"/>
      <c r="BL176" s="58"/>
      <c r="BM176" s="200"/>
      <c r="BR176" s="77"/>
      <c r="BT176" s="1"/>
      <c r="BU176" s="1"/>
      <c r="BW176" s="1"/>
      <c r="BX176" s="1"/>
      <c r="CB176" s="1"/>
      <c r="CC176" s="1"/>
      <c r="CD176" s="1"/>
      <c r="CE176" s="1"/>
      <c r="CF176" s="1"/>
      <c r="CG176" s="14"/>
    </row>
    <row r="177" spans="43:85">
      <c r="AQ177" s="14"/>
      <c r="AR177" s="14"/>
      <c r="AS177" s="14"/>
      <c r="AT177" s="14"/>
      <c r="AU177" s="68"/>
      <c r="AV177" s="14"/>
      <c r="AW177" s="68"/>
      <c r="AX177" s="14"/>
      <c r="AY177" s="14"/>
      <c r="AZ177" s="14"/>
      <c r="BA177" s="14"/>
      <c r="BB177" s="14"/>
      <c r="BC177" s="77"/>
      <c r="BE177" s="16"/>
      <c r="BF177" s="3"/>
      <c r="BG177" s="77"/>
      <c r="BH177" s="16"/>
      <c r="BI177" s="14"/>
      <c r="BL177" s="58"/>
      <c r="BM177" s="200"/>
      <c r="BR177" s="77"/>
      <c r="BT177" s="1"/>
      <c r="BU177" s="1"/>
      <c r="BW177" s="1"/>
      <c r="BX177" s="1"/>
      <c r="CB177" s="1"/>
      <c r="CC177" s="1"/>
      <c r="CD177" s="1"/>
      <c r="CE177" s="1"/>
      <c r="CF177" s="1"/>
      <c r="CG177" s="14"/>
    </row>
    <row r="178" spans="43:85">
      <c r="AQ178" s="14"/>
      <c r="AR178" s="14"/>
      <c r="AS178" s="14"/>
      <c r="AT178" s="14"/>
      <c r="AU178" s="68"/>
      <c r="AV178" s="14"/>
      <c r="AW178" s="68"/>
      <c r="AX178" s="14"/>
      <c r="AY178" s="14"/>
      <c r="AZ178" s="14"/>
      <c r="BA178" s="14"/>
      <c r="BB178" s="14"/>
      <c r="BC178" s="77"/>
      <c r="BE178" s="16"/>
      <c r="BF178" s="3"/>
      <c r="BG178" s="77"/>
      <c r="BH178" s="16"/>
      <c r="BI178" s="14"/>
      <c r="BL178" s="58"/>
      <c r="BM178" s="200"/>
      <c r="BR178" s="77"/>
      <c r="BT178" s="1"/>
      <c r="BU178" s="1"/>
      <c r="BW178" s="1"/>
      <c r="BX178" s="1"/>
      <c r="CB178" s="1"/>
      <c r="CC178" s="1"/>
      <c r="CD178" s="1"/>
      <c r="CE178" s="1"/>
      <c r="CF178" s="1"/>
      <c r="CG178" s="14"/>
    </row>
    <row r="179" spans="43:85">
      <c r="AQ179" s="14"/>
      <c r="AR179" s="14"/>
      <c r="AS179" s="14"/>
      <c r="AT179" s="14"/>
      <c r="AU179" s="68"/>
      <c r="AV179" s="14"/>
      <c r="AW179" s="68"/>
      <c r="AX179" s="14"/>
      <c r="AY179" s="14"/>
      <c r="AZ179" s="14"/>
      <c r="BA179" s="14"/>
      <c r="BB179" s="14"/>
      <c r="BC179" s="77"/>
      <c r="BE179" s="16"/>
      <c r="BF179" s="3"/>
      <c r="BG179" s="77"/>
      <c r="BH179" s="16"/>
      <c r="BI179" s="14"/>
      <c r="BL179" s="58"/>
      <c r="BM179" s="200"/>
      <c r="BR179" s="77"/>
      <c r="BT179" s="1"/>
      <c r="BU179" s="1"/>
      <c r="BW179" s="1"/>
      <c r="BX179" s="1"/>
      <c r="CB179" s="1"/>
      <c r="CC179" s="1"/>
      <c r="CD179" s="1"/>
      <c r="CE179" s="1"/>
      <c r="CF179" s="1"/>
      <c r="CG179" s="14"/>
    </row>
    <row r="180" spans="43:85">
      <c r="AQ180" s="14"/>
      <c r="AR180" s="14"/>
      <c r="AS180" s="14"/>
      <c r="AT180" s="14"/>
      <c r="AU180" s="68"/>
      <c r="AV180" s="14"/>
      <c r="AW180" s="68"/>
      <c r="AX180" s="14"/>
      <c r="AY180" s="14"/>
      <c r="AZ180" s="14"/>
      <c r="BA180" s="14"/>
      <c r="BB180" s="14"/>
      <c r="BC180" s="77"/>
      <c r="BE180" s="16"/>
      <c r="BF180" s="3"/>
      <c r="BG180" s="77"/>
      <c r="BH180" s="16"/>
      <c r="BI180" s="14"/>
      <c r="BL180" s="58"/>
      <c r="BM180" s="200"/>
      <c r="BR180" s="77"/>
      <c r="BT180" s="1"/>
      <c r="BU180" s="1"/>
      <c r="BW180" s="1"/>
      <c r="BX180" s="1"/>
      <c r="CB180" s="1"/>
      <c r="CC180" s="1"/>
      <c r="CD180" s="1"/>
      <c r="CE180" s="1"/>
      <c r="CF180" s="1"/>
      <c r="CG180" s="14"/>
    </row>
    <row r="181" spans="43:85">
      <c r="AQ181" s="14"/>
      <c r="AR181" s="14"/>
      <c r="AS181" s="14"/>
      <c r="AT181" s="14"/>
      <c r="AU181" s="68"/>
      <c r="AV181" s="14"/>
      <c r="AW181" s="68"/>
      <c r="AX181" s="14"/>
      <c r="AY181" s="14"/>
      <c r="AZ181" s="14"/>
      <c r="BA181" s="14"/>
      <c r="BB181" s="14"/>
      <c r="BC181" s="77"/>
      <c r="BE181" s="16"/>
      <c r="BF181" s="3"/>
      <c r="BG181" s="77"/>
      <c r="BH181" s="16"/>
      <c r="BI181" s="14"/>
      <c r="BL181" s="58"/>
      <c r="BM181" s="200"/>
      <c r="BR181" s="77"/>
      <c r="BT181" s="1"/>
      <c r="BU181" s="1"/>
      <c r="BW181" s="1"/>
      <c r="BX181" s="1"/>
      <c r="CB181" s="1"/>
      <c r="CC181" s="1"/>
      <c r="CD181" s="1"/>
      <c r="CE181" s="1"/>
      <c r="CF181" s="1"/>
      <c r="CG181" s="14"/>
    </row>
    <row r="182" spans="43:85">
      <c r="AQ182" s="14"/>
      <c r="AR182" s="14"/>
      <c r="AS182" s="14"/>
      <c r="AT182" s="14"/>
      <c r="AU182" s="68"/>
      <c r="AV182" s="14"/>
      <c r="AW182" s="68"/>
      <c r="AX182" s="14"/>
      <c r="AY182" s="14"/>
      <c r="AZ182" s="14"/>
      <c r="BA182" s="14"/>
      <c r="BB182" s="14"/>
      <c r="BC182" s="77"/>
      <c r="BE182" s="16"/>
      <c r="BF182" s="3"/>
      <c r="BG182" s="77"/>
      <c r="BH182" s="16"/>
      <c r="BI182" s="14"/>
      <c r="BL182" s="58"/>
      <c r="BM182" s="200"/>
      <c r="BR182" s="77"/>
      <c r="BT182" s="1"/>
      <c r="BU182" s="1"/>
      <c r="BW182" s="1"/>
      <c r="BX182" s="1"/>
      <c r="CB182" s="1"/>
      <c r="CC182" s="1"/>
      <c r="CD182" s="1"/>
      <c r="CE182" s="1"/>
      <c r="CF182" s="1"/>
      <c r="CG182" s="14"/>
    </row>
    <row r="183" spans="43:85">
      <c r="AQ183" s="14"/>
      <c r="AR183" s="14"/>
      <c r="AS183" s="14"/>
      <c r="AT183" s="14"/>
      <c r="AU183" s="68"/>
      <c r="AV183" s="14"/>
      <c r="AW183" s="68"/>
      <c r="AX183" s="14"/>
      <c r="AY183" s="14"/>
      <c r="AZ183" s="14"/>
      <c r="BA183" s="14"/>
      <c r="BB183" s="14"/>
      <c r="BC183" s="77"/>
      <c r="BE183" s="16"/>
      <c r="BF183" s="3"/>
      <c r="BG183" s="77"/>
      <c r="BH183" s="16"/>
      <c r="BI183" s="14"/>
      <c r="BL183" s="58"/>
      <c r="BM183" s="200"/>
      <c r="BR183" s="77"/>
      <c r="BT183" s="1"/>
      <c r="BU183" s="1"/>
      <c r="BW183" s="1"/>
      <c r="BX183" s="1"/>
      <c r="CB183" s="1"/>
      <c r="CC183" s="1"/>
      <c r="CD183" s="1"/>
      <c r="CE183" s="1"/>
      <c r="CF183" s="1"/>
      <c r="CG183" s="14"/>
    </row>
    <row r="184" spans="43:85">
      <c r="AQ184" s="14"/>
      <c r="AR184" s="14"/>
      <c r="AS184" s="14"/>
      <c r="AT184" s="14"/>
      <c r="AU184" s="68"/>
      <c r="AV184" s="14"/>
      <c r="AW184" s="68"/>
      <c r="AX184" s="14"/>
      <c r="AY184" s="14"/>
      <c r="AZ184" s="14"/>
      <c r="BA184" s="14"/>
      <c r="BB184" s="14"/>
      <c r="BC184" s="77"/>
      <c r="BE184" s="16"/>
      <c r="BF184" s="3"/>
      <c r="BG184" s="77"/>
      <c r="BH184" s="16"/>
      <c r="BI184" s="14"/>
      <c r="BL184" s="58"/>
      <c r="BM184" s="200"/>
      <c r="BR184" s="77"/>
      <c r="BT184" s="1"/>
      <c r="BU184" s="1"/>
      <c r="BW184" s="1"/>
      <c r="BX184" s="1"/>
      <c r="CB184" s="1"/>
      <c r="CC184" s="1"/>
      <c r="CD184" s="1"/>
      <c r="CE184" s="1"/>
      <c r="CF184" s="1"/>
      <c r="CG184" s="14"/>
    </row>
    <row r="185" spans="43:85">
      <c r="AQ185" s="14"/>
      <c r="AR185" s="14"/>
      <c r="AS185" s="14"/>
      <c r="AT185" s="14"/>
      <c r="AU185" s="68"/>
      <c r="AV185" s="14"/>
      <c r="AW185" s="68"/>
      <c r="AX185" s="14"/>
      <c r="AY185" s="14"/>
      <c r="AZ185" s="14"/>
      <c r="BA185" s="14"/>
      <c r="BB185" s="14"/>
      <c r="BC185" s="77"/>
      <c r="BE185" s="16"/>
      <c r="BF185" s="3"/>
      <c r="BG185" s="77"/>
      <c r="BH185" s="16"/>
      <c r="BI185" s="14"/>
      <c r="BL185" s="58"/>
      <c r="BM185" s="200"/>
      <c r="BR185" s="77"/>
      <c r="BT185" s="1"/>
      <c r="BU185" s="1"/>
      <c r="BW185" s="1"/>
      <c r="BX185" s="1"/>
      <c r="CB185" s="1"/>
      <c r="CC185" s="1"/>
      <c r="CD185" s="1"/>
      <c r="CE185" s="1"/>
      <c r="CF185" s="1"/>
      <c r="CG185" s="14"/>
    </row>
    <row r="186" spans="43:85">
      <c r="AQ186" s="14"/>
      <c r="AR186" s="14"/>
      <c r="AS186" s="14"/>
      <c r="AT186" s="14"/>
      <c r="AU186" s="68"/>
      <c r="AV186" s="14"/>
      <c r="AW186" s="68"/>
      <c r="AX186" s="14"/>
      <c r="AY186" s="14"/>
      <c r="AZ186" s="14"/>
      <c r="BA186" s="14"/>
      <c r="BB186" s="14"/>
      <c r="BC186" s="77"/>
      <c r="BE186" s="16"/>
      <c r="BF186" s="3"/>
      <c r="BG186" s="77"/>
      <c r="BH186" s="16"/>
      <c r="BI186" s="14"/>
      <c r="BL186" s="58"/>
      <c r="BM186" s="200"/>
      <c r="BR186" s="77"/>
      <c r="BT186" s="1"/>
      <c r="BU186" s="1"/>
      <c r="BW186" s="1"/>
      <c r="BX186" s="1"/>
      <c r="CB186" s="1"/>
      <c r="CC186" s="1"/>
      <c r="CD186" s="1"/>
      <c r="CE186" s="1"/>
      <c r="CF186" s="1"/>
      <c r="CG186" s="14"/>
    </row>
    <row r="187" spans="43:85">
      <c r="AQ187" s="14"/>
      <c r="AR187" s="14"/>
      <c r="AS187" s="14"/>
      <c r="AT187" s="14"/>
      <c r="AU187" s="68"/>
      <c r="AV187" s="14"/>
      <c r="AW187" s="68"/>
      <c r="AX187" s="14"/>
      <c r="AY187" s="14"/>
      <c r="AZ187" s="14"/>
      <c r="BA187" s="14"/>
      <c r="BB187" s="14"/>
      <c r="BC187" s="77"/>
      <c r="BE187" s="16"/>
      <c r="BF187" s="3"/>
      <c r="BG187" s="77"/>
      <c r="BH187" s="16"/>
      <c r="BI187" s="14"/>
      <c r="BL187" s="58"/>
      <c r="BM187" s="200"/>
      <c r="BR187" s="77"/>
      <c r="BT187" s="1"/>
      <c r="BU187" s="1"/>
      <c r="BW187" s="1"/>
      <c r="BX187" s="1"/>
      <c r="CB187" s="1"/>
      <c r="CC187" s="1"/>
      <c r="CD187" s="1"/>
      <c r="CE187" s="1"/>
      <c r="CF187" s="1"/>
      <c r="CG187" s="14"/>
    </row>
    <row r="188" spans="43:85">
      <c r="AQ188" s="14"/>
      <c r="AR188" s="14"/>
      <c r="AS188" s="14"/>
      <c r="AT188" s="14"/>
      <c r="AU188" s="68"/>
      <c r="AV188" s="14"/>
      <c r="AW188" s="68"/>
      <c r="AX188" s="14"/>
      <c r="AY188" s="14"/>
      <c r="AZ188" s="14"/>
      <c r="BA188" s="14"/>
      <c r="BB188" s="14"/>
      <c r="BC188" s="77"/>
      <c r="BE188" s="16"/>
      <c r="BF188" s="3"/>
      <c r="BG188" s="77"/>
      <c r="BH188" s="16"/>
      <c r="BI188" s="14"/>
      <c r="BL188" s="58"/>
      <c r="BM188" s="200"/>
      <c r="BR188" s="77"/>
      <c r="BT188" s="1"/>
      <c r="BU188" s="1"/>
      <c r="BW188" s="1"/>
      <c r="BX188" s="1"/>
      <c r="CB188" s="1"/>
      <c r="CC188" s="1"/>
      <c r="CD188" s="1"/>
      <c r="CE188" s="1"/>
      <c r="CF188" s="1"/>
      <c r="CG188" s="14"/>
    </row>
    <row r="189" spans="43:85">
      <c r="AQ189" s="14"/>
      <c r="AR189" s="14"/>
      <c r="AS189" s="14"/>
      <c r="AT189" s="14"/>
      <c r="AU189" s="68"/>
      <c r="AV189" s="14"/>
      <c r="AW189" s="68"/>
      <c r="AX189" s="14"/>
      <c r="AY189" s="14"/>
      <c r="AZ189" s="14"/>
      <c r="BA189" s="14"/>
      <c r="BB189" s="14"/>
      <c r="BC189" s="77"/>
      <c r="BE189" s="16"/>
      <c r="BF189" s="3"/>
      <c r="BG189" s="77"/>
      <c r="BH189" s="16"/>
      <c r="BI189" s="14"/>
      <c r="BL189" s="58"/>
      <c r="BM189" s="200"/>
      <c r="BR189" s="77"/>
      <c r="BT189" s="1"/>
      <c r="BU189" s="1"/>
      <c r="BW189" s="1"/>
      <c r="BX189" s="1"/>
      <c r="CB189" s="1"/>
      <c r="CC189" s="1"/>
      <c r="CD189" s="1"/>
      <c r="CE189" s="1"/>
      <c r="CF189" s="1"/>
      <c r="CG189" s="14"/>
    </row>
    <row r="190" spans="43:85">
      <c r="AQ190" s="14"/>
      <c r="AR190" s="14"/>
      <c r="AS190" s="14"/>
      <c r="AT190" s="14"/>
      <c r="AU190" s="68"/>
      <c r="AV190" s="14"/>
      <c r="AW190" s="68"/>
      <c r="AX190" s="14"/>
      <c r="AY190" s="14"/>
      <c r="AZ190" s="14"/>
      <c r="BA190" s="14"/>
      <c r="BB190" s="14"/>
      <c r="BC190" s="77"/>
      <c r="BE190" s="16"/>
      <c r="BF190" s="3"/>
      <c r="BG190" s="77"/>
      <c r="BH190" s="16"/>
      <c r="BI190" s="14"/>
      <c r="BL190" s="58"/>
      <c r="BM190" s="200"/>
      <c r="BR190" s="77"/>
      <c r="BT190" s="1"/>
      <c r="BU190" s="1"/>
      <c r="BW190" s="1"/>
      <c r="BX190" s="1"/>
      <c r="CB190" s="1"/>
      <c r="CC190" s="1"/>
      <c r="CD190" s="1"/>
      <c r="CE190" s="1"/>
      <c r="CF190" s="1"/>
      <c r="CG190" s="14"/>
    </row>
    <row r="191" spans="43:85">
      <c r="AQ191" s="14"/>
      <c r="AR191" s="14"/>
      <c r="AS191" s="14"/>
      <c r="AT191" s="14"/>
      <c r="AU191" s="68"/>
      <c r="AV191" s="14"/>
      <c r="AW191" s="68"/>
      <c r="AX191" s="14"/>
      <c r="AY191" s="14"/>
      <c r="AZ191" s="14"/>
      <c r="BA191" s="14"/>
      <c r="BB191" s="14"/>
      <c r="BC191" s="77"/>
      <c r="BE191" s="16"/>
      <c r="BF191" s="3"/>
      <c r="BG191" s="77"/>
      <c r="BH191" s="16"/>
      <c r="BI191" s="14"/>
      <c r="BL191" s="58"/>
      <c r="BM191" s="200"/>
      <c r="BR191" s="77"/>
      <c r="BT191" s="1"/>
      <c r="BU191" s="1"/>
      <c r="BW191" s="1"/>
      <c r="BX191" s="1"/>
      <c r="CB191" s="1"/>
      <c r="CC191" s="1"/>
      <c r="CD191" s="1"/>
      <c r="CE191" s="1"/>
      <c r="CF191" s="1"/>
      <c r="CG191" s="14"/>
    </row>
    <row r="192" spans="43:85">
      <c r="AQ192" s="14"/>
      <c r="AR192" s="14"/>
      <c r="AS192" s="14"/>
      <c r="AT192" s="14"/>
      <c r="AU192" s="68"/>
      <c r="AV192" s="14"/>
      <c r="AW192" s="68"/>
      <c r="AX192" s="14"/>
      <c r="AY192" s="14"/>
      <c r="AZ192" s="14"/>
      <c r="BA192" s="14"/>
      <c r="BB192" s="14"/>
      <c r="BC192" s="77"/>
      <c r="BE192" s="16"/>
      <c r="BF192" s="3"/>
      <c r="BG192" s="77"/>
      <c r="BH192" s="16"/>
      <c r="BI192" s="14"/>
      <c r="BL192" s="58"/>
      <c r="BM192" s="200"/>
      <c r="BR192" s="77"/>
      <c r="BT192" s="1"/>
      <c r="BU192" s="1"/>
      <c r="BW192" s="1"/>
      <c r="BX192" s="1"/>
      <c r="CB192" s="1"/>
      <c r="CC192" s="1"/>
      <c r="CD192" s="1"/>
      <c r="CE192" s="1"/>
      <c r="CF192" s="1"/>
      <c r="CG192" s="14"/>
    </row>
    <row r="193" spans="43:85">
      <c r="AQ193" s="14"/>
      <c r="AR193" s="14"/>
      <c r="AS193" s="14"/>
      <c r="AT193" s="14"/>
      <c r="AU193" s="68"/>
      <c r="AV193" s="14"/>
      <c r="AW193" s="68"/>
      <c r="AX193" s="14"/>
      <c r="AY193" s="14"/>
      <c r="AZ193" s="14"/>
      <c r="BA193" s="14"/>
      <c r="BB193" s="14"/>
      <c r="BC193" s="77"/>
      <c r="BE193" s="16"/>
      <c r="BF193" s="3"/>
      <c r="BG193" s="77"/>
      <c r="BH193" s="16"/>
      <c r="BI193" s="14"/>
      <c r="BL193" s="58"/>
      <c r="BM193" s="200"/>
      <c r="BR193" s="77"/>
      <c r="BT193" s="1"/>
      <c r="BU193" s="1"/>
      <c r="BW193" s="1"/>
      <c r="BX193" s="1"/>
      <c r="CB193" s="1"/>
      <c r="CC193" s="1"/>
      <c r="CD193" s="1"/>
      <c r="CE193" s="1"/>
      <c r="CF193" s="1"/>
      <c r="CG193" s="14"/>
    </row>
    <row r="194" spans="43:85">
      <c r="AQ194" s="14"/>
      <c r="AR194" s="14"/>
      <c r="AS194" s="14"/>
      <c r="AT194" s="14"/>
      <c r="AU194" s="68"/>
      <c r="AV194" s="14"/>
      <c r="AW194" s="68"/>
      <c r="AX194" s="14"/>
      <c r="AY194" s="14"/>
      <c r="AZ194" s="14"/>
      <c r="BA194" s="14"/>
      <c r="BB194" s="14"/>
      <c r="BC194" s="77"/>
      <c r="BE194" s="16"/>
      <c r="BF194" s="3"/>
      <c r="BG194" s="77"/>
      <c r="BH194" s="16"/>
      <c r="BI194" s="14"/>
      <c r="BL194" s="58"/>
      <c r="BM194" s="200"/>
      <c r="BR194" s="77"/>
      <c r="BT194" s="1"/>
      <c r="BU194" s="1"/>
      <c r="BW194" s="1"/>
      <c r="BX194" s="1"/>
      <c r="CB194" s="1"/>
      <c r="CC194" s="1"/>
      <c r="CD194" s="1"/>
      <c r="CE194" s="1"/>
      <c r="CF194" s="1"/>
      <c r="CG194" s="14"/>
    </row>
    <row r="195" spans="43:85">
      <c r="AQ195" s="14"/>
      <c r="AR195" s="14"/>
      <c r="AS195" s="14"/>
      <c r="AT195" s="14"/>
      <c r="AU195" s="68"/>
      <c r="AV195" s="14"/>
      <c r="AW195" s="68"/>
      <c r="AX195" s="14"/>
      <c r="AY195" s="14"/>
      <c r="AZ195" s="14"/>
      <c r="BA195" s="14"/>
      <c r="BB195" s="14"/>
      <c r="BC195" s="77"/>
      <c r="BE195" s="16"/>
      <c r="BF195" s="3"/>
      <c r="BG195" s="77"/>
      <c r="BH195" s="16"/>
      <c r="BI195" s="14"/>
      <c r="BL195" s="58"/>
      <c r="BM195" s="200"/>
      <c r="BR195" s="77"/>
      <c r="BT195" s="1"/>
      <c r="BU195" s="1"/>
      <c r="BW195" s="1"/>
      <c r="BX195" s="1"/>
      <c r="CB195" s="1"/>
      <c r="CC195" s="1"/>
      <c r="CD195" s="1"/>
      <c r="CE195" s="1"/>
      <c r="CF195" s="1"/>
      <c r="CG195" s="14"/>
    </row>
    <row r="196" spans="43:85">
      <c r="AQ196" s="14"/>
      <c r="AR196" s="14"/>
      <c r="AS196" s="14"/>
      <c r="AT196" s="14"/>
      <c r="AU196" s="68"/>
      <c r="AV196" s="14"/>
      <c r="AW196" s="68"/>
      <c r="AX196" s="14"/>
      <c r="AY196" s="14"/>
      <c r="AZ196" s="14"/>
      <c r="BA196" s="14"/>
      <c r="BB196" s="14"/>
      <c r="BC196" s="77"/>
      <c r="BE196" s="16"/>
      <c r="BF196" s="3"/>
      <c r="BG196" s="77"/>
      <c r="BH196" s="16"/>
      <c r="BI196" s="14"/>
      <c r="BL196" s="58"/>
      <c r="BM196" s="200"/>
      <c r="BR196" s="77"/>
      <c r="BT196" s="1"/>
      <c r="BU196" s="1"/>
      <c r="BW196" s="1"/>
      <c r="BX196" s="1"/>
      <c r="CB196" s="1"/>
      <c r="CC196" s="1"/>
      <c r="CD196" s="1"/>
      <c r="CE196" s="1"/>
      <c r="CF196" s="1"/>
      <c r="CG196" s="14"/>
    </row>
    <row r="197" spans="43:85">
      <c r="AQ197" s="14"/>
      <c r="AR197" s="14"/>
      <c r="AS197" s="14"/>
      <c r="AT197" s="14"/>
      <c r="AU197" s="68"/>
      <c r="AV197" s="14"/>
      <c r="AW197" s="68"/>
      <c r="AX197" s="14"/>
      <c r="AY197" s="14"/>
      <c r="AZ197" s="14"/>
      <c r="BA197" s="14"/>
      <c r="BB197" s="14"/>
      <c r="BC197" s="77"/>
      <c r="BE197" s="16"/>
      <c r="BF197" s="3"/>
      <c r="BG197" s="77"/>
      <c r="BH197" s="16"/>
      <c r="BI197" s="14"/>
      <c r="BL197" s="58"/>
      <c r="BM197" s="200"/>
      <c r="BR197" s="77"/>
      <c r="BT197" s="1"/>
      <c r="BU197" s="1"/>
      <c r="BW197" s="1"/>
      <c r="BX197" s="1"/>
      <c r="CB197" s="1"/>
      <c r="CC197" s="1"/>
      <c r="CD197" s="1"/>
      <c r="CE197" s="1"/>
      <c r="CF197" s="1"/>
      <c r="CG197" s="14"/>
    </row>
    <row r="198" spans="43:85">
      <c r="AQ198" s="14"/>
      <c r="AR198" s="14"/>
      <c r="AS198" s="14"/>
      <c r="AT198" s="14"/>
      <c r="AU198" s="68"/>
      <c r="AV198" s="14"/>
      <c r="AW198" s="68"/>
      <c r="AX198" s="14"/>
      <c r="AY198" s="14"/>
      <c r="AZ198" s="14"/>
      <c r="BA198" s="14"/>
      <c r="BB198" s="14"/>
      <c r="BC198" s="77"/>
      <c r="BE198" s="16"/>
      <c r="BF198" s="3"/>
      <c r="BG198" s="77"/>
      <c r="BH198" s="16"/>
      <c r="BI198" s="14"/>
      <c r="BL198" s="58"/>
      <c r="BM198" s="200"/>
      <c r="BR198" s="77"/>
      <c r="BT198" s="1"/>
      <c r="BU198" s="1"/>
      <c r="BW198" s="1"/>
      <c r="BX198" s="1"/>
      <c r="CB198" s="1"/>
      <c r="CC198" s="1"/>
      <c r="CD198" s="1"/>
      <c r="CE198" s="1"/>
      <c r="CF198" s="1"/>
      <c r="CG198" s="14"/>
    </row>
    <row r="199" spans="43:85">
      <c r="AQ199" s="14"/>
      <c r="AR199" s="14"/>
      <c r="AS199" s="14"/>
      <c r="AT199" s="14"/>
      <c r="AU199" s="68"/>
      <c r="AV199" s="14"/>
      <c r="AW199" s="68"/>
      <c r="AX199" s="14"/>
      <c r="AY199" s="14"/>
      <c r="AZ199" s="14"/>
      <c r="BA199" s="14"/>
      <c r="BB199" s="14"/>
      <c r="BC199" s="77"/>
      <c r="BD199" s="77"/>
      <c r="BE199" s="16"/>
      <c r="BF199" s="14"/>
      <c r="BG199" s="77"/>
      <c r="BH199" s="77"/>
      <c r="BI199" s="14"/>
      <c r="BJ199" s="77"/>
      <c r="BK199" s="14"/>
      <c r="BL199" s="14"/>
      <c r="BM199" s="77"/>
      <c r="BN199" s="77"/>
      <c r="BO199" s="77"/>
      <c r="BP199" s="77"/>
      <c r="BQ199" s="68"/>
      <c r="BR199" s="77"/>
      <c r="BS199" s="68"/>
      <c r="BT199" s="14"/>
      <c r="BU199" s="14"/>
      <c r="BV199" s="68"/>
      <c r="BW199" s="14"/>
      <c r="BX199" s="14"/>
      <c r="BY199" s="68"/>
      <c r="BZ199" s="68"/>
      <c r="CA199" s="68"/>
      <c r="CB199" s="14"/>
      <c r="CC199" s="14"/>
      <c r="CD199" s="14"/>
      <c r="CE199" s="14"/>
      <c r="CF199" s="1"/>
      <c r="CG199" s="14"/>
    </row>
    <row r="200" spans="43:85">
      <c r="AQ200" s="14"/>
      <c r="AR200" s="14"/>
      <c r="AS200" s="14"/>
      <c r="AT200" s="14"/>
      <c r="AU200" s="68"/>
      <c r="AV200" s="14"/>
      <c r="AW200" s="68"/>
      <c r="AX200" s="14"/>
      <c r="AY200" s="14"/>
      <c r="AZ200" s="14"/>
      <c r="BA200" s="14"/>
      <c r="BB200" s="14"/>
      <c r="BC200" s="77"/>
      <c r="BD200" s="77"/>
      <c r="BE200" s="16"/>
      <c r="BF200" s="14"/>
      <c r="BG200" s="77"/>
      <c r="BH200" s="77"/>
      <c r="BI200" s="14"/>
      <c r="BJ200" s="77"/>
      <c r="BK200" s="14"/>
      <c r="BL200" s="14"/>
      <c r="BM200" s="77"/>
      <c r="BN200" s="77"/>
      <c r="BO200" s="77"/>
      <c r="BP200" s="77"/>
      <c r="BQ200" s="68"/>
      <c r="BR200" s="77"/>
      <c r="BS200" s="68"/>
      <c r="BT200" s="14"/>
      <c r="BU200" s="14"/>
      <c r="BV200" s="68"/>
      <c r="BW200" s="14"/>
      <c r="BX200" s="14"/>
      <c r="BY200" s="68"/>
      <c r="BZ200" s="68"/>
      <c r="CA200" s="68"/>
      <c r="CB200" s="14"/>
      <c r="CC200" s="14"/>
      <c r="CD200" s="14"/>
      <c r="CE200" s="14"/>
      <c r="CF200" s="1"/>
      <c r="CG200" s="14"/>
    </row>
    <row r="201" spans="43:85">
      <c r="AQ201" s="14"/>
      <c r="AR201" s="14"/>
      <c r="AS201" s="14"/>
      <c r="AT201" s="14"/>
      <c r="AU201" s="68"/>
      <c r="AV201" s="14"/>
      <c r="AW201" s="68"/>
      <c r="AX201" s="14"/>
      <c r="AY201" s="14"/>
      <c r="AZ201" s="14"/>
      <c r="BA201" s="14"/>
      <c r="BB201" s="14"/>
      <c r="BC201" s="77"/>
      <c r="BD201" s="77"/>
      <c r="BE201" s="77"/>
      <c r="BF201" s="14"/>
      <c r="BG201" s="77"/>
      <c r="BH201" s="77"/>
      <c r="BI201" s="14"/>
      <c r="BJ201" s="77"/>
      <c r="BK201" s="14"/>
      <c r="BL201" s="14"/>
      <c r="BM201" s="77"/>
      <c r="BN201" s="77"/>
      <c r="BO201" s="77"/>
      <c r="BP201" s="77"/>
      <c r="BQ201" s="68"/>
      <c r="BR201" s="77"/>
      <c r="BS201" s="68"/>
      <c r="BT201" s="14"/>
      <c r="BU201" s="14"/>
      <c r="BV201" s="68"/>
      <c r="BW201" s="14"/>
      <c r="BX201" s="14"/>
      <c r="BY201" s="68"/>
      <c r="BZ201" s="68"/>
      <c r="CA201" s="68"/>
      <c r="CB201" s="14"/>
      <c r="CC201" s="14"/>
      <c r="CD201" s="14"/>
      <c r="CE201" s="14"/>
      <c r="CF201" s="14"/>
      <c r="CG201" s="14"/>
    </row>
    <row r="202" spans="43:85">
      <c r="AQ202" s="14"/>
      <c r="AR202" s="14"/>
      <c r="AS202" s="14"/>
      <c r="AT202" s="14"/>
      <c r="AU202" s="68"/>
      <c r="AV202" s="14"/>
      <c r="AW202" s="68"/>
      <c r="AX202" s="14"/>
      <c r="AY202" s="14"/>
      <c r="AZ202" s="14"/>
      <c r="BA202" s="14"/>
      <c r="BB202" s="14"/>
      <c r="BC202" s="77"/>
      <c r="BD202" s="77"/>
      <c r="BE202" s="77"/>
      <c r="BF202" s="14"/>
      <c r="BG202" s="77"/>
      <c r="BH202" s="77"/>
      <c r="BI202" s="14"/>
      <c r="BJ202" s="77"/>
      <c r="BK202" s="14"/>
      <c r="BL202" s="14"/>
      <c r="BM202" s="77"/>
      <c r="BN202" s="77"/>
      <c r="BO202" s="77"/>
      <c r="BP202" s="77"/>
      <c r="BQ202" s="68"/>
      <c r="BR202" s="77"/>
      <c r="BS202" s="68"/>
      <c r="BT202" s="14"/>
      <c r="BU202" s="14"/>
      <c r="BV202" s="68"/>
      <c r="BW202" s="14"/>
      <c r="BX202" s="14"/>
      <c r="BY202" s="68"/>
      <c r="BZ202" s="68"/>
      <c r="CA202" s="68"/>
      <c r="CB202" s="14"/>
      <c r="CC202" s="14"/>
      <c r="CD202" s="14"/>
      <c r="CE202" s="14"/>
      <c r="CF202" s="14"/>
      <c r="CG202" s="14"/>
    </row>
    <row r="203" spans="43:85">
      <c r="AQ203" s="14"/>
      <c r="AR203" s="14"/>
      <c r="AS203" s="14"/>
      <c r="AT203" s="14"/>
      <c r="AU203" s="68"/>
      <c r="AV203" s="14"/>
      <c r="AW203" s="68"/>
      <c r="AX203" s="14"/>
      <c r="AY203" s="14"/>
      <c r="AZ203" s="14"/>
      <c r="BA203" s="14"/>
      <c r="BB203" s="14"/>
      <c r="BC203" s="77"/>
      <c r="BD203" s="77"/>
      <c r="BE203" s="77"/>
      <c r="BF203" s="14"/>
      <c r="BG203" s="77"/>
      <c r="BH203" s="77"/>
      <c r="BI203" s="14"/>
      <c r="BJ203" s="77"/>
      <c r="BK203" s="14"/>
      <c r="BL203" s="14"/>
      <c r="BM203" s="77"/>
      <c r="BN203" s="77"/>
      <c r="BO203" s="77"/>
      <c r="BP203" s="77"/>
      <c r="BQ203" s="68"/>
      <c r="BR203" s="77"/>
      <c r="BS203" s="68"/>
      <c r="BT203" s="14"/>
      <c r="BU203" s="14"/>
      <c r="BV203" s="68"/>
      <c r="BW203" s="14"/>
      <c r="BX203" s="14"/>
      <c r="BY203" s="68"/>
      <c r="BZ203" s="68"/>
      <c r="CA203" s="68"/>
      <c r="CB203" s="14"/>
      <c r="CC203" s="14"/>
      <c r="CD203" s="14"/>
      <c r="CE203" s="14"/>
      <c r="CF203" s="14"/>
      <c r="CG203" s="14"/>
    </row>
    <row r="204" spans="43:85">
      <c r="AQ204" s="14"/>
      <c r="AR204" s="14"/>
      <c r="AS204" s="14"/>
      <c r="AT204" s="14"/>
      <c r="AU204" s="68"/>
      <c r="AV204" s="14"/>
      <c r="AW204" s="68"/>
      <c r="AX204" s="14"/>
      <c r="AY204" s="14"/>
      <c r="AZ204" s="14"/>
      <c r="BA204" s="14"/>
      <c r="BB204" s="14"/>
      <c r="BC204" s="77"/>
      <c r="BD204" s="77"/>
      <c r="BE204" s="77"/>
      <c r="BF204" s="14"/>
      <c r="BG204" s="77"/>
      <c r="BH204" s="77"/>
      <c r="BI204" s="14"/>
      <c r="BJ204" s="77"/>
      <c r="BK204" s="14"/>
      <c r="BL204" s="14"/>
      <c r="BM204" s="77"/>
      <c r="BN204" s="77"/>
      <c r="BO204" s="77"/>
      <c r="BP204" s="77"/>
      <c r="BQ204" s="68"/>
      <c r="BR204" s="77"/>
      <c r="BS204" s="68"/>
      <c r="BT204" s="14"/>
      <c r="BU204" s="14"/>
      <c r="BV204" s="68"/>
      <c r="BW204" s="14"/>
      <c r="BX204" s="14"/>
      <c r="BY204" s="68"/>
      <c r="BZ204" s="68"/>
      <c r="CA204" s="68"/>
      <c r="CB204" s="14"/>
      <c r="CC204" s="14"/>
      <c r="CD204" s="14"/>
      <c r="CE204" s="14"/>
      <c r="CF204" s="14"/>
      <c r="CG204" s="14"/>
    </row>
    <row r="205" spans="43:85">
      <c r="AQ205" s="14"/>
      <c r="AR205" s="14"/>
      <c r="AS205" s="14"/>
      <c r="AT205" s="14"/>
      <c r="AU205" s="68"/>
      <c r="AV205" s="14"/>
      <c r="AW205" s="68"/>
      <c r="AX205" s="14"/>
      <c r="AY205" s="14"/>
      <c r="AZ205" s="14"/>
      <c r="BA205" s="14"/>
      <c r="BB205" s="14"/>
      <c r="BC205" s="77"/>
      <c r="BD205" s="77"/>
      <c r="BE205" s="77"/>
      <c r="BF205" s="14"/>
      <c r="BG205" s="77"/>
      <c r="BH205" s="77"/>
      <c r="BI205" s="14"/>
      <c r="BJ205" s="77"/>
      <c r="BK205" s="14"/>
      <c r="BL205" s="14"/>
      <c r="BM205" s="77"/>
      <c r="BN205" s="77"/>
      <c r="BO205" s="77"/>
      <c r="BP205" s="77"/>
      <c r="BQ205" s="68"/>
      <c r="BR205" s="77"/>
      <c r="BS205" s="68"/>
      <c r="BT205" s="14"/>
      <c r="BU205" s="14"/>
      <c r="BV205" s="68"/>
      <c r="BW205" s="14"/>
      <c r="BX205" s="14"/>
      <c r="BY205" s="68"/>
      <c r="BZ205" s="68"/>
      <c r="CA205" s="68"/>
      <c r="CB205" s="14"/>
      <c r="CC205" s="14"/>
      <c r="CD205" s="14"/>
      <c r="CE205" s="14"/>
      <c r="CF205" s="14"/>
      <c r="CG205" s="14"/>
    </row>
    <row r="206" spans="43:85">
      <c r="AQ206" s="14"/>
      <c r="AR206" s="14"/>
      <c r="AS206" s="14"/>
      <c r="AT206" s="14"/>
      <c r="AU206" s="68"/>
      <c r="AV206" s="14"/>
      <c r="AW206" s="68"/>
      <c r="AX206" s="14"/>
      <c r="AY206" s="14"/>
      <c r="AZ206" s="14"/>
      <c r="BA206" s="14"/>
      <c r="BB206" s="14"/>
      <c r="BC206" s="77"/>
      <c r="BD206" s="77"/>
      <c r="BE206" s="77"/>
      <c r="BF206" s="14"/>
      <c r="BG206" s="77"/>
      <c r="BH206" s="77"/>
      <c r="BI206" s="14"/>
      <c r="BJ206" s="77"/>
      <c r="BK206" s="14"/>
      <c r="BL206" s="14"/>
      <c r="BM206" s="77"/>
      <c r="BN206" s="77"/>
      <c r="BO206" s="77"/>
      <c r="BP206" s="77"/>
      <c r="BQ206" s="68"/>
      <c r="BR206" s="77"/>
      <c r="BS206" s="68"/>
      <c r="BT206" s="14"/>
      <c r="BU206" s="14"/>
      <c r="BV206" s="68"/>
      <c r="BW206" s="14"/>
      <c r="BX206" s="14"/>
      <c r="BY206" s="68"/>
      <c r="BZ206" s="68"/>
      <c r="CA206" s="68"/>
      <c r="CB206" s="14"/>
      <c r="CC206" s="14"/>
      <c r="CD206" s="14"/>
      <c r="CE206" s="14"/>
      <c r="CF206" s="14"/>
      <c r="CG206" s="14"/>
    </row>
    <row r="207" spans="43:85">
      <c r="AQ207" s="14"/>
      <c r="AR207" s="14"/>
      <c r="AS207" s="14"/>
      <c r="AT207" s="14"/>
      <c r="AU207" s="68"/>
      <c r="AV207" s="14"/>
      <c r="AW207" s="68"/>
      <c r="AX207" s="14"/>
      <c r="AY207" s="14"/>
      <c r="AZ207" s="14"/>
      <c r="BA207" s="14"/>
      <c r="BB207" s="14"/>
      <c r="BC207" s="77"/>
      <c r="BD207" s="77"/>
      <c r="BE207" s="77"/>
      <c r="BF207" s="14"/>
      <c r="BG207" s="77"/>
      <c r="BH207" s="77"/>
      <c r="BI207" s="14"/>
      <c r="BJ207" s="77"/>
      <c r="BK207" s="14"/>
      <c r="BL207" s="14"/>
      <c r="BM207" s="77"/>
      <c r="BN207" s="77"/>
      <c r="BO207" s="77"/>
      <c r="BP207" s="77"/>
      <c r="BQ207" s="68"/>
      <c r="BR207" s="77"/>
      <c r="BS207" s="68"/>
      <c r="BT207" s="14"/>
      <c r="BU207" s="14"/>
      <c r="BV207" s="68"/>
      <c r="BW207" s="14"/>
      <c r="BX207" s="14"/>
      <c r="BY207" s="68"/>
      <c r="BZ207" s="68"/>
      <c r="CA207" s="68"/>
      <c r="CB207" s="14"/>
      <c r="CC207" s="14"/>
      <c r="CD207" s="14"/>
      <c r="CE207" s="14"/>
      <c r="CF207" s="14"/>
      <c r="CG207" s="14"/>
    </row>
    <row r="208" spans="43:85">
      <c r="AQ208" s="14"/>
      <c r="AR208" s="14"/>
      <c r="AS208" s="14"/>
      <c r="AT208" s="14"/>
      <c r="AU208" s="68"/>
      <c r="AV208" s="14"/>
      <c r="AW208" s="68"/>
      <c r="AX208" s="14"/>
      <c r="AY208" s="14"/>
      <c r="AZ208" s="14"/>
      <c r="BA208" s="14"/>
      <c r="BB208" s="14"/>
      <c r="BC208" s="77"/>
      <c r="BD208" s="77"/>
      <c r="BE208" s="77"/>
      <c r="BF208" s="14"/>
      <c r="BG208" s="77"/>
      <c r="BH208" s="77"/>
      <c r="BI208" s="14"/>
      <c r="BJ208" s="77"/>
      <c r="BK208" s="14"/>
      <c r="BL208" s="14"/>
      <c r="BM208" s="77"/>
      <c r="BN208" s="77"/>
      <c r="BO208" s="77"/>
      <c r="BP208" s="77"/>
      <c r="BQ208" s="68"/>
      <c r="BR208" s="77"/>
      <c r="BS208" s="68"/>
      <c r="BT208" s="14"/>
      <c r="BU208" s="14"/>
      <c r="BV208" s="68"/>
      <c r="BW208" s="14"/>
      <c r="BX208" s="14"/>
      <c r="BY208" s="68"/>
      <c r="BZ208" s="68"/>
      <c r="CA208" s="68"/>
      <c r="CB208" s="14"/>
      <c r="CC208" s="14"/>
      <c r="CD208" s="14"/>
      <c r="CE208" s="14"/>
      <c r="CF208" s="14"/>
      <c r="CG208" s="14"/>
    </row>
    <row r="209" spans="43:85">
      <c r="AQ209" s="14"/>
      <c r="AR209" s="14"/>
      <c r="AS209" s="14"/>
      <c r="AT209" s="14"/>
      <c r="AU209" s="68"/>
      <c r="AV209" s="14"/>
      <c r="AW209" s="68"/>
      <c r="AX209" s="14"/>
      <c r="AY209" s="14"/>
      <c r="AZ209" s="14"/>
      <c r="BA209" s="14"/>
      <c r="BB209" s="14"/>
      <c r="BC209" s="77"/>
      <c r="BD209" s="77"/>
      <c r="BE209" s="77"/>
      <c r="BF209" s="14"/>
      <c r="BG209" s="77"/>
      <c r="BH209" s="77"/>
      <c r="BI209" s="14"/>
      <c r="BJ209" s="77"/>
      <c r="BK209" s="14"/>
      <c r="BL209" s="14"/>
      <c r="BM209" s="77"/>
      <c r="BN209" s="77"/>
      <c r="BO209" s="77"/>
      <c r="BP209" s="77"/>
      <c r="BQ209" s="68"/>
      <c r="BR209" s="77"/>
      <c r="BS209" s="68"/>
      <c r="BT209" s="14"/>
      <c r="BU209" s="14"/>
      <c r="BV209" s="68"/>
      <c r="BW209" s="14"/>
      <c r="BX209" s="14"/>
      <c r="BY209" s="68"/>
      <c r="BZ209" s="68"/>
      <c r="CA209" s="68"/>
      <c r="CB209" s="14"/>
      <c r="CC209" s="14"/>
      <c r="CD209" s="14"/>
      <c r="CE209" s="14"/>
      <c r="CF209" s="14"/>
      <c r="CG209" s="14"/>
    </row>
    <row r="210" spans="43:85">
      <c r="AQ210" s="14"/>
      <c r="AR210" s="14"/>
      <c r="AS210" s="14"/>
      <c r="AT210" s="14"/>
      <c r="AU210" s="68"/>
      <c r="AV210" s="14"/>
      <c r="AW210" s="68"/>
      <c r="AX210" s="14"/>
      <c r="AY210" s="14"/>
      <c r="AZ210" s="14"/>
      <c r="BA210" s="14"/>
      <c r="BB210" s="14"/>
      <c r="BC210" s="77"/>
      <c r="BD210" s="77"/>
      <c r="BE210" s="77"/>
      <c r="BF210" s="14"/>
      <c r="BG210" s="77"/>
      <c r="BH210" s="77"/>
      <c r="BI210" s="14"/>
      <c r="BJ210" s="77"/>
      <c r="BK210" s="14"/>
      <c r="BL210" s="14"/>
      <c r="BM210" s="77"/>
      <c r="BN210" s="77"/>
      <c r="BO210" s="77"/>
      <c r="BP210" s="77"/>
      <c r="BQ210" s="68"/>
      <c r="BR210" s="77"/>
      <c r="BS210" s="68"/>
      <c r="BT210" s="14"/>
      <c r="BU210" s="14"/>
      <c r="BV210" s="68"/>
      <c r="BW210" s="14"/>
      <c r="BX210" s="14"/>
      <c r="BY210" s="68"/>
      <c r="BZ210" s="68"/>
      <c r="CA210" s="68"/>
      <c r="CB210" s="14"/>
      <c r="CC210" s="14"/>
      <c r="CD210" s="14"/>
      <c r="CE210" s="14"/>
      <c r="CF210" s="14"/>
      <c r="CG210" s="14"/>
    </row>
    <row r="211" spans="43:85">
      <c r="AQ211" s="14"/>
      <c r="AR211" s="14"/>
      <c r="AS211" s="14"/>
      <c r="AT211" s="14"/>
      <c r="AU211" s="68"/>
      <c r="AV211" s="14"/>
      <c r="AW211" s="68"/>
      <c r="AX211" s="14"/>
      <c r="AY211" s="14"/>
      <c r="AZ211" s="14"/>
      <c r="BA211" s="14"/>
      <c r="BB211" s="14"/>
      <c r="BC211" s="77"/>
      <c r="BD211" s="77"/>
      <c r="BE211" s="77"/>
      <c r="BF211" s="14"/>
      <c r="BG211" s="77"/>
      <c r="BH211" s="77"/>
      <c r="BI211" s="14"/>
      <c r="BJ211" s="77"/>
      <c r="BK211" s="14"/>
      <c r="BL211" s="14"/>
      <c r="BM211" s="77"/>
      <c r="BN211" s="77"/>
      <c r="BO211" s="77"/>
      <c r="BP211" s="77"/>
      <c r="BQ211" s="68"/>
      <c r="BR211" s="77"/>
      <c r="BS211" s="68"/>
      <c r="BT211" s="14"/>
      <c r="BU211" s="14"/>
      <c r="BV211" s="68"/>
      <c r="BW211" s="14"/>
      <c r="BX211" s="14"/>
      <c r="BY211" s="68"/>
      <c r="BZ211" s="68"/>
      <c r="CA211" s="68"/>
      <c r="CB211" s="14"/>
      <c r="CC211" s="14"/>
      <c r="CD211" s="14"/>
      <c r="CE211" s="14"/>
      <c r="CF211" s="14"/>
      <c r="CG211" s="14"/>
    </row>
    <row r="212" spans="43:85">
      <c r="AQ212" s="14"/>
      <c r="AR212" s="14"/>
      <c r="AS212" s="14"/>
      <c r="AT212" s="14"/>
      <c r="AU212" s="68"/>
      <c r="AV212" s="14"/>
      <c r="AW212" s="68"/>
      <c r="AX212" s="14"/>
      <c r="AY212" s="14"/>
      <c r="AZ212" s="14"/>
      <c r="BA212" s="14"/>
      <c r="BB212" s="14"/>
      <c r="BC212" s="77"/>
      <c r="BD212" s="77"/>
      <c r="BE212" s="77"/>
      <c r="BF212" s="14"/>
      <c r="BG212" s="77"/>
      <c r="BH212" s="77"/>
      <c r="BI212" s="14"/>
      <c r="BJ212" s="77"/>
      <c r="BK212" s="14"/>
      <c r="BL212" s="14"/>
      <c r="BM212" s="77"/>
      <c r="BN212" s="77"/>
      <c r="BO212" s="77"/>
      <c r="BP212" s="77"/>
      <c r="BQ212" s="68"/>
      <c r="BR212" s="77"/>
      <c r="BS212" s="68"/>
      <c r="BT212" s="14"/>
      <c r="BU212" s="14"/>
      <c r="BV212" s="68"/>
      <c r="BW212" s="14"/>
      <c r="BX212" s="14"/>
      <c r="BY212" s="68"/>
      <c r="BZ212" s="68"/>
      <c r="CA212" s="68"/>
      <c r="CB212" s="14"/>
      <c r="CC212" s="14"/>
      <c r="CD212" s="14"/>
      <c r="CE212" s="14"/>
      <c r="CF212" s="14"/>
      <c r="CG212" s="14"/>
    </row>
    <row r="213" spans="43:85">
      <c r="AQ213" s="14"/>
      <c r="AR213" s="14"/>
      <c r="AS213" s="14"/>
      <c r="AT213" s="14"/>
      <c r="AU213" s="68"/>
      <c r="AV213" s="14"/>
      <c r="AW213" s="68"/>
      <c r="AX213" s="14"/>
      <c r="AY213" s="14"/>
      <c r="AZ213" s="14"/>
      <c r="BA213" s="14"/>
      <c r="BB213" s="14"/>
      <c r="BC213" s="77"/>
      <c r="BD213" s="77"/>
      <c r="BE213" s="77"/>
      <c r="BF213" s="14"/>
      <c r="BG213" s="77"/>
      <c r="BH213" s="77"/>
      <c r="BI213" s="14"/>
      <c r="BJ213" s="77"/>
      <c r="BK213" s="14"/>
      <c r="BL213" s="14"/>
      <c r="BM213" s="77"/>
      <c r="BN213" s="77"/>
      <c r="BO213" s="77"/>
      <c r="BP213" s="77"/>
      <c r="BQ213" s="68"/>
      <c r="BR213" s="77"/>
      <c r="BS213" s="68"/>
      <c r="BT213" s="14"/>
      <c r="BU213" s="14"/>
      <c r="BV213" s="68"/>
      <c r="BW213" s="14"/>
      <c r="BX213" s="14"/>
      <c r="BY213" s="68"/>
      <c r="BZ213" s="68"/>
      <c r="CA213" s="68"/>
      <c r="CB213" s="14"/>
      <c r="CC213" s="14"/>
      <c r="CD213" s="14"/>
      <c r="CE213" s="14"/>
      <c r="CF213" s="14"/>
      <c r="CG213" s="14"/>
    </row>
    <row r="214" spans="43:85">
      <c r="AQ214" s="14"/>
      <c r="AR214" s="14"/>
      <c r="AS214" s="14"/>
      <c r="AT214" s="14"/>
      <c r="AU214" s="68"/>
      <c r="AV214" s="14"/>
      <c r="AW214" s="68"/>
      <c r="AX214" s="14"/>
      <c r="AY214" s="14"/>
      <c r="AZ214" s="14"/>
      <c r="BA214" s="14"/>
      <c r="BB214" s="14"/>
      <c r="BC214" s="77"/>
      <c r="BD214" s="77"/>
      <c r="BE214" s="77"/>
      <c r="BF214" s="14"/>
      <c r="BG214" s="77"/>
      <c r="BH214" s="77"/>
      <c r="BI214" s="14"/>
      <c r="BJ214" s="77"/>
      <c r="BK214" s="14"/>
      <c r="BL214" s="14"/>
      <c r="BM214" s="77"/>
      <c r="BN214" s="77"/>
      <c r="BO214" s="77"/>
      <c r="BP214" s="77"/>
      <c r="BQ214" s="68"/>
      <c r="BR214" s="77"/>
      <c r="BS214" s="68"/>
      <c r="BT214" s="14"/>
      <c r="BU214" s="14"/>
      <c r="BV214" s="68"/>
      <c r="BW214" s="14"/>
      <c r="BX214" s="14"/>
      <c r="BY214" s="68"/>
      <c r="BZ214" s="68"/>
      <c r="CA214" s="68"/>
      <c r="CB214" s="14"/>
      <c r="CC214" s="14"/>
      <c r="CD214" s="14"/>
      <c r="CE214" s="14"/>
      <c r="CF214" s="14"/>
      <c r="CG214" s="14"/>
    </row>
    <row r="215" spans="43:85">
      <c r="AQ215" s="14"/>
      <c r="AR215" s="14"/>
      <c r="AS215" s="14"/>
      <c r="AT215" s="14"/>
      <c r="AU215" s="68"/>
      <c r="AV215" s="14"/>
      <c r="AW215" s="68"/>
      <c r="AX215" s="14"/>
      <c r="AY215" s="14"/>
      <c r="AZ215" s="14"/>
      <c r="BA215" s="14"/>
      <c r="BB215" s="14"/>
      <c r="BC215" s="77"/>
      <c r="BD215" s="77"/>
      <c r="BE215" s="77"/>
      <c r="BF215" s="14"/>
      <c r="BG215" s="77"/>
      <c r="BH215" s="77"/>
      <c r="BI215" s="14"/>
      <c r="BJ215" s="77"/>
      <c r="BK215" s="14"/>
      <c r="BL215" s="14"/>
      <c r="BM215" s="77"/>
      <c r="BN215" s="77"/>
      <c r="BO215" s="77"/>
      <c r="BP215" s="77"/>
      <c r="BQ215" s="68"/>
      <c r="BR215" s="77"/>
      <c r="BS215" s="68"/>
      <c r="BT215" s="14"/>
      <c r="BU215" s="14"/>
      <c r="BV215" s="68"/>
      <c r="BW215" s="14"/>
      <c r="BX215" s="14"/>
      <c r="BY215" s="68"/>
      <c r="BZ215" s="68"/>
      <c r="CA215" s="68"/>
      <c r="CB215" s="14"/>
      <c r="CC215" s="14"/>
      <c r="CD215" s="14"/>
      <c r="CE215" s="14"/>
      <c r="CF215" s="14"/>
      <c r="CG215" s="14"/>
    </row>
    <row r="216" spans="43:85">
      <c r="AQ216" s="14"/>
      <c r="AR216" s="14"/>
      <c r="AS216" s="14"/>
      <c r="AT216" s="14"/>
      <c r="AU216" s="68"/>
      <c r="AV216" s="14"/>
      <c r="AW216" s="68"/>
      <c r="AX216" s="14"/>
      <c r="AY216" s="14"/>
      <c r="AZ216" s="14"/>
      <c r="BA216" s="14"/>
      <c r="BB216" s="14"/>
      <c r="BC216" s="77"/>
      <c r="BD216" s="77"/>
      <c r="BE216" s="77"/>
      <c r="BF216" s="14"/>
      <c r="BG216" s="77"/>
      <c r="BH216" s="77"/>
      <c r="BI216" s="14"/>
      <c r="BJ216" s="77"/>
      <c r="BK216" s="14"/>
      <c r="BL216" s="14"/>
      <c r="BM216" s="77"/>
      <c r="BN216" s="77"/>
      <c r="BO216" s="77"/>
      <c r="BP216" s="77"/>
      <c r="BQ216" s="68"/>
      <c r="BR216" s="77"/>
      <c r="BS216" s="68"/>
      <c r="BT216" s="14"/>
      <c r="BU216" s="14"/>
      <c r="BV216" s="68"/>
      <c r="BW216" s="14"/>
      <c r="BX216" s="14"/>
      <c r="BY216" s="68"/>
      <c r="BZ216" s="68"/>
      <c r="CA216" s="68"/>
      <c r="CB216" s="14"/>
      <c r="CC216" s="14"/>
      <c r="CD216" s="14"/>
      <c r="CE216" s="14"/>
      <c r="CF216" s="14"/>
      <c r="CG216" s="14"/>
    </row>
    <row r="217" spans="43:85">
      <c r="AQ217" s="14"/>
      <c r="AR217" s="14"/>
      <c r="AS217" s="14"/>
      <c r="AT217" s="14"/>
      <c r="AU217" s="68"/>
      <c r="AV217" s="14"/>
      <c r="AW217" s="68"/>
      <c r="AX217" s="14"/>
      <c r="AY217" s="14"/>
      <c r="AZ217" s="14"/>
      <c r="BA217" s="14"/>
      <c r="BB217" s="14"/>
      <c r="BC217" s="77"/>
      <c r="BD217" s="77"/>
      <c r="BE217" s="77"/>
      <c r="BF217" s="14"/>
      <c r="BG217" s="77"/>
      <c r="BH217" s="77"/>
      <c r="BI217" s="14"/>
      <c r="BJ217" s="77"/>
      <c r="BK217" s="14"/>
      <c r="BL217" s="14"/>
      <c r="BM217" s="77"/>
      <c r="BN217" s="77"/>
      <c r="BO217" s="77"/>
      <c r="BP217" s="77"/>
      <c r="BQ217" s="68"/>
      <c r="BR217" s="77"/>
      <c r="BS217" s="68"/>
      <c r="BT217" s="14"/>
      <c r="BU217" s="14"/>
      <c r="BV217" s="68"/>
      <c r="BW217" s="14"/>
      <c r="BX217" s="14"/>
      <c r="BY217" s="68"/>
      <c r="BZ217" s="68"/>
      <c r="CA217" s="68"/>
      <c r="CB217" s="14"/>
      <c r="CC217" s="14"/>
      <c r="CD217" s="14"/>
      <c r="CE217" s="14"/>
      <c r="CF217" s="14"/>
      <c r="CG217" s="14"/>
    </row>
    <row r="218" spans="43:85">
      <c r="AQ218" s="14"/>
      <c r="AR218" s="14"/>
      <c r="AS218" s="14"/>
      <c r="AT218" s="14"/>
      <c r="AU218" s="68"/>
      <c r="AV218" s="14"/>
      <c r="AW218" s="68"/>
      <c r="AX218" s="14"/>
      <c r="AY218" s="14"/>
      <c r="AZ218" s="14"/>
      <c r="BA218" s="14"/>
      <c r="BB218" s="14"/>
      <c r="BC218" s="77"/>
      <c r="BD218" s="77"/>
      <c r="BE218" s="77"/>
      <c r="BF218" s="14"/>
      <c r="BG218" s="77"/>
      <c r="BH218" s="77"/>
      <c r="BI218" s="14"/>
      <c r="BJ218" s="77"/>
      <c r="BK218" s="14"/>
      <c r="BL218" s="14"/>
      <c r="BM218" s="77"/>
      <c r="BN218" s="77"/>
      <c r="BO218" s="77"/>
      <c r="BP218" s="77"/>
      <c r="BQ218" s="68"/>
      <c r="BR218" s="77"/>
      <c r="BS218" s="68"/>
      <c r="BT218" s="14"/>
      <c r="BU218" s="14"/>
      <c r="BV218" s="68"/>
      <c r="BW218" s="14"/>
      <c r="BX218" s="14"/>
      <c r="BY218" s="68"/>
      <c r="BZ218" s="68"/>
      <c r="CA218" s="68"/>
      <c r="CB218" s="14"/>
      <c r="CC218" s="14"/>
      <c r="CD218" s="14"/>
      <c r="CE218" s="14"/>
      <c r="CF218" s="14"/>
      <c r="CG218" s="14"/>
    </row>
    <row r="219" spans="43:85">
      <c r="AQ219" s="14"/>
      <c r="AR219" s="14"/>
      <c r="AS219" s="14"/>
      <c r="AT219" s="14"/>
      <c r="AU219" s="68"/>
      <c r="AV219" s="14"/>
      <c r="AW219" s="68"/>
      <c r="AX219" s="14"/>
      <c r="AY219" s="14"/>
      <c r="AZ219" s="14"/>
      <c r="BA219" s="14"/>
      <c r="BB219" s="14"/>
      <c r="BC219" s="77"/>
      <c r="BD219" s="77"/>
      <c r="BE219" s="77"/>
      <c r="BF219" s="14"/>
      <c r="BG219" s="77"/>
      <c r="BH219" s="77"/>
      <c r="BI219" s="14"/>
      <c r="BJ219" s="77"/>
      <c r="BK219" s="14"/>
      <c r="BL219" s="14"/>
      <c r="BM219" s="77"/>
      <c r="BN219" s="77"/>
      <c r="BO219" s="77"/>
      <c r="BP219" s="77"/>
      <c r="BQ219" s="68"/>
      <c r="BR219" s="77"/>
      <c r="BS219" s="68"/>
      <c r="BT219" s="14"/>
      <c r="BU219" s="14"/>
      <c r="BV219" s="68"/>
      <c r="BW219" s="14"/>
      <c r="BX219" s="14"/>
      <c r="BY219" s="68"/>
      <c r="BZ219" s="68"/>
      <c r="CA219" s="68"/>
      <c r="CB219" s="14"/>
      <c r="CC219" s="14"/>
      <c r="CD219" s="14"/>
      <c r="CE219" s="14"/>
      <c r="CF219" s="14"/>
      <c r="CG219" s="14"/>
    </row>
    <row r="220" spans="43:85">
      <c r="AQ220" s="14"/>
      <c r="AR220" s="14"/>
      <c r="AS220" s="14"/>
      <c r="AT220" s="14"/>
      <c r="AU220" s="68"/>
      <c r="AV220" s="14"/>
      <c r="AW220" s="68"/>
      <c r="AX220" s="14"/>
      <c r="AY220" s="14"/>
      <c r="AZ220" s="14"/>
      <c r="BA220" s="14"/>
      <c r="BB220" s="14"/>
      <c r="BC220" s="77"/>
      <c r="BD220" s="77"/>
      <c r="BE220" s="77"/>
      <c r="BF220" s="14"/>
      <c r="BG220" s="77"/>
      <c r="BH220" s="77"/>
      <c r="BI220" s="14"/>
      <c r="BJ220" s="77"/>
      <c r="BK220" s="14"/>
      <c r="BL220" s="14"/>
      <c r="BM220" s="77"/>
      <c r="BN220" s="77"/>
      <c r="BO220" s="77"/>
      <c r="BP220" s="77"/>
      <c r="BQ220" s="68"/>
      <c r="BR220" s="77"/>
      <c r="BS220" s="68"/>
      <c r="BT220" s="14"/>
      <c r="BU220" s="14"/>
      <c r="BV220" s="68"/>
      <c r="BW220" s="14"/>
      <c r="BX220" s="14"/>
      <c r="BY220" s="68"/>
      <c r="BZ220" s="68"/>
      <c r="CA220" s="68"/>
      <c r="CB220" s="14"/>
      <c r="CC220" s="14"/>
      <c r="CD220" s="14"/>
      <c r="CE220" s="14"/>
      <c r="CF220" s="14"/>
      <c r="CG220" s="14"/>
    </row>
    <row r="221" spans="43:85">
      <c r="AQ221" s="14"/>
      <c r="AR221" s="14"/>
      <c r="AS221" s="14"/>
      <c r="AT221" s="14"/>
      <c r="AU221" s="68"/>
      <c r="AV221" s="14"/>
      <c r="AW221" s="68"/>
      <c r="AX221" s="14"/>
      <c r="AY221" s="14"/>
      <c r="AZ221" s="14"/>
      <c r="BA221" s="14"/>
      <c r="BB221" s="14"/>
      <c r="BC221" s="77"/>
      <c r="BD221" s="77"/>
      <c r="BE221" s="77"/>
      <c r="BF221" s="14"/>
      <c r="BG221" s="77"/>
      <c r="BH221" s="77"/>
      <c r="BI221" s="14"/>
      <c r="BJ221" s="77"/>
      <c r="BK221" s="14"/>
      <c r="BL221" s="14"/>
      <c r="BM221" s="77"/>
      <c r="BN221" s="77"/>
      <c r="BO221" s="77"/>
      <c r="BP221" s="77"/>
      <c r="BQ221" s="68"/>
      <c r="BR221" s="77"/>
      <c r="BS221" s="68"/>
      <c r="BT221" s="14"/>
      <c r="BU221" s="14"/>
      <c r="BV221" s="68"/>
      <c r="BW221" s="14"/>
      <c r="BX221" s="14"/>
      <c r="BY221" s="68"/>
      <c r="BZ221" s="68"/>
      <c r="CA221" s="68"/>
      <c r="CB221" s="14"/>
      <c r="CC221" s="14"/>
      <c r="CD221" s="14"/>
      <c r="CE221" s="14"/>
      <c r="CF221" s="14"/>
      <c r="CG221" s="14"/>
    </row>
    <row r="222" spans="43:85">
      <c r="AQ222" s="14"/>
      <c r="AR222" s="14"/>
      <c r="AS222" s="14"/>
      <c r="AT222" s="14"/>
      <c r="AU222" s="68"/>
      <c r="AV222" s="14"/>
      <c r="AW222" s="68"/>
      <c r="AX222" s="14"/>
      <c r="AY222" s="14"/>
      <c r="AZ222" s="14"/>
      <c r="BA222" s="14"/>
      <c r="BB222" s="14"/>
      <c r="BC222" s="77"/>
      <c r="BD222" s="77"/>
      <c r="BE222" s="77"/>
      <c r="BF222" s="14"/>
      <c r="BG222" s="77"/>
      <c r="BH222" s="77"/>
      <c r="BI222" s="14"/>
      <c r="BJ222" s="77"/>
      <c r="BK222" s="14"/>
      <c r="BL222" s="14"/>
      <c r="BM222" s="77"/>
      <c r="BN222" s="77"/>
      <c r="BO222" s="77"/>
      <c r="BP222" s="77"/>
      <c r="BQ222" s="68"/>
      <c r="BR222" s="77"/>
      <c r="BS222" s="68"/>
      <c r="BT222" s="14"/>
      <c r="BU222" s="14"/>
      <c r="BV222" s="68"/>
      <c r="BW222" s="14"/>
      <c r="BX222" s="14"/>
      <c r="BY222" s="68"/>
      <c r="BZ222" s="68"/>
      <c r="CA222" s="68"/>
      <c r="CB222" s="14"/>
      <c r="CC222" s="14"/>
      <c r="CD222" s="14"/>
      <c r="CE222" s="14"/>
      <c r="CF222" s="14"/>
      <c r="CG222" s="14"/>
    </row>
    <row r="223" spans="43:85">
      <c r="AQ223" s="14"/>
      <c r="AR223" s="14"/>
      <c r="AS223" s="14"/>
      <c r="AT223" s="14"/>
      <c r="AU223" s="68"/>
      <c r="AV223" s="14"/>
      <c r="AW223" s="68"/>
      <c r="AX223" s="14"/>
      <c r="AY223" s="14"/>
      <c r="AZ223" s="14"/>
      <c r="BA223" s="14"/>
      <c r="BB223" s="14"/>
      <c r="BC223" s="77"/>
      <c r="BD223" s="77"/>
      <c r="BE223" s="77"/>
      <c r="BF223" s="14"/>
      <c r="BG223" s="77"/>
      <c r="BH223" s="77"/>
      <c r="BI223" s="14"/>
      <c r="BJ223" s="77"/>
      <c r="BK223" s="14"/>
      <c r="BL223" s="14"/>
      <c r="BM223" s="77"/>
      <c r="BN223" s="77"/>
      <c r="BO223" s="77"/>
      <c r="BP223" s="77"/>
      <c r="BQ223" s="68"/>
      <c r="BR223" s="77"/>
      <c r="BS223" s="68"/>
      <c r="BT223" s="14"/>
      <c r="BU223" s="14"/>
      <c r="BV223" s="68"/>
      <c r="BW223" s="14"/>
      <c r="BX223" s="14"/>
      <c r="BY223" s="68"/>
      <c r="BZ223" s="68"/>
      <c r="CA223" s="68"/>
      <c r="CB223" s="14"/>
      <c r="CC223" s="14"/>
      <c r="CD223" s="14"/>
      <c r="CE223" s="14"/>
      <c r="CF223" s="14"/>
      <c r="CG223" s="14"/>
    </row>
    <row r="224" spans="43:85">
      <c r="AQ224" s="14"/>
      <c r="AR224" s="14"/>
      <c r="AS224" s="14"/>
      <c r="AT224" s="14"/>
      <c r="AU224" s="68"/>
      <c r="AV224" s="14"/>
      <c r="AW224" s="68"/>
      <c r="AX224" s="14"/>
      <c r="AY224" s="14"/>
      <c r="AZ224" s="14"/>
      <c r="BA224" s="14"/>
      <c r="BB224" s="14"/>
      <c r="BC224" s="77"/>
      <c r="BD224" s="77"/>
      <c r="BE224" s="77"/>
      <c r="BF224" s="14"/>
      <c r="BG224" s="77"/>
      <c r="BH224" s="77"/>
      <c r="BI224" s="14"/>
      <c r="BJ224" s="77"/>
      <c r="BK224" s="14"/>
      <c r="BL224" s="14"/>
      <c r="BM224" s="77"/>
      <c r="BN224" s="77"/>
      <c r="BO224" s="77"/>
      <c r="BP224" s="77"/>
      <c r="BQ224" s="68"/>
      <c r="BR224" s="77"/>
      <c r="BS224" s="68"/>
      <c r="BT224" s="14"/>
      <c r="BU224" s="14"/>
      <c r="BV224" s="68"/>
      <c r="BW224" s="14"/>
      <c r="BX224" s="14"/>
      <c r="BY224" s="68"/>
      <c r="BZ224" s="68"/>
      <c r="CA224" s="68"/>
      <c r="CB224" s="14"/>
      <c r="CC224" s="14"/>
      <c r="CD224" s="14"/>
      <c r="CE224" s="14"/>
      <c r="CF224" s="14"/>
      <c r="CG224" s="14"/>
    </row>
    <row r="225" spans="43:85">
      <c r="AQ225" s="14"/>
      <c r="AR225" s="14"/>
      <c r="AS225" s="14"/>
      <c r="AT225" s="14"/>
      <c r="AU225" s="68"/>
      <c r="AV225" s="14"/>
      <c r="AW225" s="68"/>
      <c r="AX225" s="14"/>
      <c r="AY225" s="14"/>
      <c r="AZ225" s="14"/>
      <c r="BA225" s="14"/>
      <c r="BB225" s="14"/>
      <c r="BC225" s="77"/>
      <c r="BD225" s="77"/>
      <c r="BE225" s="77"/>
      <c r="BF225" s="14"/>
      <c r="BG225" s="77"/>
      <c r="BH225" s="77"/>
      <c r="BI225" s="14"/>
      <c r="BJ225" s="77"/>
      <c r="BK225" s="14"/>
      <c r="BL225" s="14"/>
      <c r="BM225" s="77"/>
      <c r="BN225" s="77"/>
      <c r="BO225" s="77"/>
      <c r="BP225" s="77"/>
      <c r="BQ225" s="68"/>
      <c r="BR225" s="77"/>
      <c r="BS225" s="68"/>
      <c r="BT225" s="14"/>
      <c r="BU225" s="14"/>
      <c r="BV225" s="68"/>
      <c r="BW225" s="14"/>
      <c r="BX225" s="14"/>
      <c r="BY225" s="68"/>
      <c r="BZ225" s="68"/>
      <c r="CA225" s="68"/>
      <c r="CB225" s="14"/>
      <c r="CC225" s="14"/>
      <c r="CD225" s="14"/>
      <c r="CE225" s="14"/>
      <c r="CF225" s="14"/>
      <c r="CG225" s="14"/>
    </row>
    <row r="226" spans="43:85">
      <c r="AQ226" s="14"/>
      <c r="AR226" s="14"/>
      <c r="AS226" s="14"/>
      <c r="AT226" s="14"/>
      <c r="AU226" s="68"/>
      <c r="AV226" s="14"/>
      <c r="AW226" s="68"/>
      <c r="AX226" s="14"/>
      <c r="AY226" s="14"/>
      <c r="AZ226" s="14"/>
      <c r="BA226" s="14"/>
      <c r="BB226" s="14"/>
      <c r="BC226" s="77"/>
      <c r="BD226" s="77"/>
      <c r="BE226" s="77"/>
      <c r="BF226" s="14"/>
      <c r="BG226" s="77"/>
      <c r="BH226" s="77"/>
      <c r="BI226" s="14"/>
      <c r="BJ226" s="77"/>
      <c r="BK226" s="14"/>
      <c r="BL226" s="14"/>
      <c r="BM226" s="77"/>
      <c r="BN226" s="77"/>
      <c r="BO226" s="77"/>
      <c r="BP226" s="77"/>
      <c r="BQ226" s="68"/>
      <c r="BR226" s="77"/>
      <c r="BS226" s="68"/>
      <c r="BT226" s="14"/>
      <c r="BU226" s="14"/>
      <c r="BV226" s="68"/>
      <c r="BW226" s="14"/>
      <c r="BX226" s="14"/>
      <c r="BY226" s="68"/>
      <c r="BZ226" s="68"/>
      <c r="CA226" s="68"/>
      <c r="CB226" s="14"/>
      <c r="CC226" s="14"/>
      <c r="CD226" s="14"/>
      <c r="CE226" s="14"/>
      <c r="CF226" s="14"/>
      <c r="CG226" s="14"/>
    </row>
    <row r="227" spans="43:85">
      <c r="AQ227" s="14"/>
      <c r="AR227" s="14"/>
      <c r="AS227" s="14"/>
      <c r="AT227" s="14"/>
      <c r="AU227" s="68"/>
      <c r="AV227" s="14"/>
      <c r="AW227" s="68"/>
      <c r="AX227" s="14"/>
      <c r="AY227" s="14"/>
      <c r="AZ227" s="14"/>
      <c r="BA227" s="14"/>
      <c r="BB227" s="14"/>
      <c r="BC227" s="77"/>
      <c r="BD227" s="77"/>
      <c r="BE227" s="77"/>
      <c r="BF227" s="14"/>
      <c r="BG227" s="77"/>
      <c r="BH227" s="77"/>
      <c r="BI227" s="14"/>
      <c r="BJ227" s="77"/>
      <c r="BK227" s="14"/>
      <c r="BL227" s="14"/>
      <c r="BM227" s="77"/>
      <c r="BN227" s="77"/>
      <c r="BO227" s="77"/>
      <c r="BP227" s="77"/>
      <c r="BQ227" s="68"/>
      <c r="BR227" s="77"/>
      <c r="BS227" s="68"/>
      <c r="BT227" s="14"/>
      <c r="BU227" s="14"/>
      <c r="BV227" s="68"/>
      <c r="BW227" s="14"/>
      <c r="BX227" s="14"/>
      <c r="BY227" s="68"/>
      <c r="BZ227" s="68"/>
      <c r="CA227" s="68"/>
      <c r="CB227" s="14"/>
      <c r="CC227" s="14"/>
      <c r="CD227" s="14"/>
      <c r="CE227" s="14"/>
      <c r="CF227" s="14"/>
      <c r="CG227" s="14"/>
    </row>
    <row r="228" spans="43:85">
      <c r="AQ228" s="14"/>
      <c r="AR228" s="14"/>
      <c r="AS228" s="14"/>
      <c r="AT228" s="14"/>
      <c r="AU228" s="68"/>
      <c r="AV228" s="14"/>
      <c r="AW228" s="68"/>
      <c r="AX228" s="14"/>
      <c r="AY228" s="14"/>
      <c r="AZ228" s="14"/>
      <c r="BA228" s="14"/>
      <c r="BB228" s="14"/>
      <c r="BC228" s="77"/>
      <c r="BD228" s="77"/>
      <c r="BE228" s="77"/>
      <c r="BF228" s="14"/>
      <c r="BG228" s="77"/>
      <c r="BH228" s="77"/>
      <c r="BI228" s="14"/>
      <c r="BJ228" s="77"/>
      <c r="BK228" s="14"/>
      <c r="BL228" s="14"/>
      <c r="BM228" s="77"/>
      <c r="BN228" s="77"/>
      <c r="BO228" s="77"/>
      <c r="BP228" s="77"/>
      <c r="BQ228" s="68"/>
      <c r="BR228" s="77"/>
      <c r="BS228" s="68"/>
      <c r="BT228" s="14"/>
      <c r="BU228" s="14"/>
      <c r="BV228" s="68"/>
      <c r="BW228" s="14"/>
      <c r="BX228" s="14"/>
      <c r="BY228" s="68"/>
      <c r="BZ228" s="68"/>
      <c r="CA228" s="68"/>
      <c r="CB228" s="14"/>
      <c r="CC228" s="14"/>
      <c r="CD228" s="14"/>
      <c r="CE228" s="14"/>
      <c r="CF228" s="14"/>
      <c r="CG228" s="14"/>
    </row>
    <row r="229" spans="43:85">
      <c r="AQ229" s="14"/>
      <c r="AR229" s="14"/>
      <c r="AS229" s="14"/>
      <c r="AT229" s="14"/>
      <c r="AU229" s="68"/>
      <c r="AV229" s="14"/>
      <c r="AW229" s="68"/>
      <c r="AX229" s="14"/>
      <c r="AY229" s="14"/>
      <c r="AZ229" s="14"/>
      <c r="BA229" s="14"/>
      <c r="BB229" s="14"/>
      <c r="BC229" s="77"/>
      <c r="BD229" s="77"/>
      <c r="BE229" s="77"/>
      <c r="BF229" s="14"/>
      <c r="BG229" s="77"/>
      <c r="BH229" s="77"/>
      <c r="BI229" s="14"/>
      <c r="BJ229" s="77"/>
      <c r="BK229" s="14"/>
      <c r="BL229" s="14"/>
      <c r="BM229" s="77"/>
      <c r="BN229" s="77"/>
      <c r="BO229" s="77"/>
      <c r="BP229" s="77"/>
      <c r="BQ229" s="68"/>
      <c r="BR229" s="77"/>
      <c r="BS229" s="68"/>
      <c r="BT229" s="14"/>
      <c r="BU229" s="14"/>
      <c r="BV229" s="68"/>
      <c r="BW229" s="14"/>
      <c r="BX229" s="14"/>
      <c r="BY229" s="68"/>
      <c r="BZ229" s="68"/>
      <c r="CA229" s="68"/>
      <c r="CB229" s="14"/>
      <c r="CC229" s="14"/>
      <c r="CD229" s="14"/>
      <c r="CE229" s="14"/>
      <c r="CF229" s="14"/>
      <c r="CG229" s="14"/>
    </row>
    <row r="230" spans="43:85">
      <c r="AQ230" s="14"/>
      <c r="AR230" s="14"/>
      <c r="AS230" s="14"/>
      <c r="AT230" s="14"/>
      <c r="AU230" s="68"/>
      <c r="AV230" s="14"/>
      <c r="AW230" s="68"/>
      <c r="AX230" s="14"/>
      <c r="AY230" s="14"/>
      <c r="AZ230" s="14"/>
      <c r="BA230" s="14"/>
      <c r="BB230" s="14"/>
      <c r="BC230" s="77"/>
      <c r="BD230" s="77"/>
      <c r="BE230" s="77"/>
      <c r="BF230" s="14"/>
      <c r="BG230" s="77"/>
      <c r="BH230" s="77"/>
      <c r="BI230" s="14"/>
      <c r="BJ230" s="77"/>
      <c r="BK230" s="14"/>
      <c r="BL230" s="14"/>
      <c r="BM230" s="77"/>
      <c r="BN230" s="77"/>
      <c r="BO230" s="77"/>
      <c r="BP230" s="77"/>
      <c r="BQ230" s="68"/>
      <c r="BR230" s="77"/>
      <c r="BS230" s="68"/>
      <c r="BT230" s="14"/>
      <c r="BU230" s="14"/>
      <c r="BV230" s="68"/>
      <c r="BW230" s="14"/>
      <c r="BX230" s="14"/>
      <c r="BY230" s="68"/>
      <c r="BZ230" s="68"/>
      <c r="CA230" s="68"/>
      <c r="CB230" s="14"/>
      <c r="CC230" s="14"/>
      <c r="CD230" s="14"/>
      <c r="CE230" s="14"/>
      <c r="CF230" s="14"/>
      <c r="CG230" s="14"/>
    </row>
    <row r="231" spans="43:85">
      <c r="AQ231" s="14"/>
      <c r="AR231" s="14"/>
      <c r="AS231" s="14"/>
      <c r="AT231" s="14"/>
      <c r="AU231" s="68"/>
      <c r="AV231" s="14"/>
      <c r="AW231" s="68"/>
      <c r="AX231" s="14"/>
      <c r="AY231" s="14"/>
      <c r="AZ231" s="14"/>
      <c r="BA231" s="14"/>
      <c r="BB231" s="14"/>
      <c r="BC231" s="77"/>
      <c r="BD231" s="77"/>
      <c r="BE231" s="77"/>
      <c r="BF231" s="14"/>
      <c r="BG231" s="77"/>
      <c r="BH231" s="77"/>
      <c r="BI231" s="14"/>
      <c r="BJ231" s="77"/>
      <c r="BK231" s="14"/>
      <c r="BL231" s="14"/>
      <c r="BM231" s="77"/>
      <c r="BN231" s="77"/>
      <c r="BO231" s="77"/>
      <c r="BP231" s="77"/>
      <c r="BQ231" s="68"/>
      <c r="BR231" s="77"/>
      <c r="BS231" s="68"/>
      <c r="BT231" s="14"/>
      <c r="BU231" s="14"/>
      <c r="BV231" s="68"/>
      <c r="BW231" s="14"/>
      <c r="BX231" s="14"/>
      <c r="BY231" s="68"/>
      <c r="BZ231" s="68"/>
      <c r="CA231" s="68"/>
      <c r="CB231" s="14"/>
      <c r="CC231" s="14"/>
      <c r="CD231" s="14"/>
      <c r="CE231" s="14"/>
      <c r="CF231" s="14"/>
      <c r="CG231" s="14"/>
    </row>
    <row r="232" spans="43:85">
      <c r="AQ232" s="14"/>
      <c r="AR232" s="14"/>
      <c r="AS232" s="14"/>
      <c r="AT232" s="14"/>
      <c r="AU232" s="68"/>
      <c r="AV232" s="14"/>
      <c r="AW232" s="68"/>
      <c r="AX232" s="14"/>
      <c r="AY232" s="14"/>
      <c r="AZ232" s="14"/>
      <c r="BA232" s="14"/>
      <c r="BB232" s="14"/>
      <c r="BC232" s="77"/>
      <c r="BD232" s="77"/>
      <c r="BE232" s="77"/>
      <c r="BF232" s="14"/>
      <c r="BG232" s="77"/>
      <c r="BH232" s="77"/>
      <c r="BI232" s="14"/>
      <c r="BJ232" s="77"/>
      <c r="BK232" s="14"/>
      <c r="BL232" s="14"/>
      <c r="BM232" s="77"/>
      <c r="BN232" s="77"/>
      <c r="BO232" s="77"/>
      <c r="BP232" s="77"/>
      <c r="BQ232" s="68"/>
      <c r="BR232" s="77"/>
      <c r="BS232" s="68"/>
      <c r="BT232" s="14"/>
      <c r="BU232" s="14"/>
      <c r="BV232" s="68"/>
      <c r="BW232" s="14"/>
      <c r="BX232" s="14"/>
      <c r="BY232" s="68"/>
      <c r="BZ232" s="68"/>
      <c r="CA232" s="68"/>
      <c r="CB232" s="14"/>
      <c r="CC232" s="14"/>
      <c r="CD232" s="14"/>
      <c r="CE232" s="14"/>
      <c r="CF232" s="14"/>
      <c r="CG232" s="14"/>
    </row>
    <row r="233" spans="43:85">
      <c r="AQ233" s="14"/>
      <c r="AR233" s="14"/>
      <c r="AS233" s="14"/>
      <c r="AT233" s="14"/>
      <c r="AU233" s="68"/>
      <c r="AV233" s="14"/>
      <c r="AW233" s="68"/>
      <c r="AX233" s="14"/>
      <c r="AY233" s="14"/>
      <c r="AZ233" s="14"/>
      <c r="BA233" s="14"/>
      <c r="BB233" s="14"/>
      <c r="BC233" s="77"/>
      <c r="BD233" s="77"/>
      <c r="BE233" s="77"/>
      <c r="BF233" s="14"/>
      <c r="BG233" s="77"/>
      <c r="BH233" s="77"/>
      <c r="BI233" s="14"/>
      <c r="BJ233" s="77"/>
      <c r="BK233" s="14"/>
      <c r="BL233" s="14"/>
      <c r="BM233" s="77"/>
      <c r="BN233" s="77"/>
      <c r="BO233" s="77"/>
      <c r="BP233" s="77"/>
      <c r="BQ233" s="68"/>
      <c r="BR233" s="77"/>
      <c r="BS233" s="68"/>
      <c r="BT233" s="14"/>
      <c r="BU233" s="14"/>
      <c r="BV233" s="68"/>
      <c r="BW233" s="14"/>
      <c r="BX233" s="14"/>
      <c r="BY233" s="68"/>
      <c r="BZ233" s="68"/>
      <c r="CA233" s="68"/>
      <c r="CB233" s="14"/>
      <c r="CC233" s="14"/>
      <c r="CD233" s="14"/>
      <c r="CE233" s="14"/>
      <c r="CF233" s="14"/>
      <c r="CG233" s="14"/>
    </row>
    <row r="234" spans="43:85">
      <c r="AQ234" s="14"/>
      <c r="AR234" s="14"/>
      <c r="AS234" s="14"/>
      <c r="AT234" s="14"/>
      <c r="AU234" s="68"/>
      <c r="AV234" s="14"/>
      <c r="AW234" s="68"/>
      <c r="AX234" s="14"/>
      <c r="AY234" s="14"/>
      <c r="AZ234" s="14"/>
      <c r="BA234" s="14"/>
      <c r="BB234" s="14"/>
      <c r="BC234" s="77"/>
      <c r="BD234" s="77"/>
      <c r="BE234" s="77"/>
      <c r="BF234" s="14"/>
      <c r="BG234" s="77"/>
      <c r="BH234" s="77"/>
      <c r="BI234" s="14"/>
      <c r="BJ234" s="77"/>
      <c r="BK234" s="14"/>
      <c r="BL234" s="14"/>
      <c r="BM234" s="77"/>
      <c r="BN234" s="77"/>
      <c r="BO234" s="77"/>
      <c r="BP234" s="77"/>
      <c r="BQ234" s="68"/>
      <c r="BR234" s="77"/>
      <c r="BS234" s="68"/>
      <c r="BT234" s="14"/>
      <c r="BU234" s="14"/>
      <c r="BV234" s="68"/>
      <c r="BW234" s="14"/>
      <c r="BX234" s="14"/>
      <c r="BY234" s="68"/>
      <c r="BZ234" s="68"/>
      <c r="CA234" s="68"/>
      <c r="CB234" s="14"/>
      <c r="CC234" s="14"/>
      <c r="CD234" s="14"/>
      <c r="CE234" s="14"/>
      <c r="CF234" s="14"/>
      <c r="CG234" s="14"/>
    </row>
    <row r="235" spans="43:85">
      <c r="AQ235" s="14"/>
      <c r="AR235" s="14"/>
      <c r="AS235" s="14"/>
      <c r="AT235" s="14"/>
      <c r="AU235" s="68"/>
      <c r="AV235" s="14"/>
      <c r="AW235" s="68"/>
      <c r="AX235" s="14"/>
      <c r="AY235" s="14"/>
      <c r="AZ235" s="14"/>
      <c r="BA235" s="14"/>
      <c r="BB235" s="14"/>
      <c r="BC235" s="77"/>
      <c r="BD235" s="77"/>
      <c r="BE235" s="77"/>
      <c r="BF235" s="14"/>
      <c r="BG235" s="77"/>
      <c r="BH235" s="77"/>
      <c r="BI235" s="14"/>
      <c r="BJ235" s="77"/>
      <c r="BK235" s="14"/>
      <c r="BL235" s="14"/>
      <c r="BM235" s="77"/>
      <c r="BN235" s="77"/>
      <c r="BO235" s="77"/>
      <c r="BP235" s="77"/>
      <c r="BQ235" s="68"/>
      <c r="BR235" s="77"/>
      <c r="BS235" s="68"/>
      <c r="BT235" s="14"/>
      <c r="BU235" s="14"/>
      <c r="BV235" s="68"/>
      <c r="BW235" s="14"/>
      <c r="BX235" s="14"/>
      <c r="BY235" s="68"/>
      <c r="BZ235" s="68"/>
      <c r="CA235" s="68"/>
      <c r="CB235" s="14"/>
      <c r="CC235" s="14"/>
      <c r="CD235" s="14"/>
      <c r="CE235" s="14"/>
      <c r="CF235" s="14"/>
      <c r="CG235" s="14"/>
    </row>
    <row r="236" spans="43:85">
      <c r="AQ236" s="14"/>
      <c r="AR236" s="14"/>
      <c r="AS236" s="14"/>
      <c r="AT236" s="14"/>
      <c r="AU236" s="68"/>
      <c r="AV236" s="14"/>
      <c r="AW236" s="68"/>
      <c r="AX236" s="14"/>
      <c r="AY236" s="14"/>
      <c r="AZ236" s="14"/>
      <c r="BA236" s="14"/>
      <c r="BB236" s="14"/>
      <c r="BC236" s="77"/>
      <c r="BD236" s="77"/>
      <c r="BE236" s="77"/>
      <c r="BF236" s="14"/>
      <c r="BG236" s="77"/>
      <c r="BH236" s="77"/>
      <c r="BI236" s="14"/>
      <c r="BJ236" s="77"/>
      <c r="BK236" s="14"/>
      <c r="BL236" s="14"/>
      <c r="BM236" s="77"/>
      <c r="BN236" s="77"/>
      <c r="BO236" s="77"/>
      <c r="BP236" s="77"/>
      <c r="BQ236" s="68"/>
      <c r="BR236" s="77"/>
      <c r="BS236" s="68"/>
      <c r="BT236" s="14"/>
      <c r="BU236" s="14"/>
      <c r="BV236" s="68"/>
      <c r="BW236" s="14"/>
      <c r="BX236" s="14"/>
      <c r="BY236" s="68"/>
      <c r="BZ236" s="68"/>
      <c r="CA236" s="68"/>
      <c r="CB236" s="14"/>
      <c r="CC236" s="14"/>
      <c r="CD236" s="14"/>
      <c r="CE236" s="14"/>
      <c r="CF236" s="14"/>
      <c r="CG236" s="14"/>
    </row>
    <row r="237" spans="43:85">
      <c r="AQ237" s="14"/>
      <c r="AR237" s="14"/>
      <c r="AS237" s="14"/>
      <c r="AT237" s="14"/>
      <c r="AU237" s="68"/>
      <c r="AV237" s="14"/>
      <c r="AW237" s="68"/>
      <c r="AX237" s="14"/>
      <c r="AY237" s="14"/>
      <c r="AZ237" s="14"/>
      <c r="BA237" s="14"/>
      <c r="BB237" s="14"/>
      <c r="BC237" s="77"/>
      <c r="BD237" s="77"/>
      <c r="BE237" s="77"/>
      <c r="BF237" s="14"/>
      <c r="BG237" s="77"/>
      <c r="BH237" s="77"/>
      <c r="BI237" s="14"/>
      <c r="BJ237" s="77"/>
      <c r="BK237" s="14"/>
      <c r="BL237" s="14"/>
      <c r="BM237" s="77"/>
      <c r="BN237" s="77"/>
      <c r="BO237" s="77"/>
      <c r="BP237" s="77"/>
      <c r="BQ237" s="68"/>
      <c r="BR237" s="77"/>
      <c r="BS237" s="68"/>
      <c r="BT237" s="14"/>
      <c r="BU237" s="14"/>
      <c r="BV237" s="68"/>
      <c r="BW237" s="14"/>
      <c r="BX237" s="14"/>
      <c r="BY237" s="68"/>
      <c r="BZ237" s="68"/>
      <c r="CA237" s="68"/>
      <c r="CB237" s="14"/>
      <c r="CC237" s="14"/>
      <c r="CD237" s="14"/>
      <c r="CE237" s="14"/>
      <c r="CF237" s="14"/>
      <c r="CG237" s="14"/>
    </row>
    <row r="238" spans="43:85">
      <c r="AQ238" s="14"/>
      <c r="AR238" s="14"/>
      <c r="AS238" s="14"/>
      <c r="AT238" s="14"/>
      <c r="AU238" s="68"/>
      <c r="AV238" s="14"/>
      <c r="AW238" s="68"/>
      <c r="AX238" s="14"/>
      <c r="AY238" s="14"/>
      <c r="AZ238" s="14"/>
      <c r="BA238" s="14"/>
      <c r="BB238" s="14"/>
      <c r="BC238" s="77"/>
      <c r="BD238" s="77"/>
      <c r="BE238" s="77"/>
      <c r="BF238" s="14"/>
      <c r="BG238" s="77"/>
      <c r="BH238" s="77"/>
      <c r="BI238" s="14"/>
      <c r="BJ238" s="77"/>
      <c r="BK238" s="14"/>
      <c r="BL238" s="14"/>
      <c r="BM238" s="77"/>
      <c r="BN238" s="77"/>
      <c r="BO238" s="77"/>
      <c r="BP238" s="77"/>
      <c r="BQ238" s="68"/>
      <c r="BR238" s="77"/>
      <c r="BS238" s="68"/>
      <c r="BT238" s="14"/>
      <c r="BU238" s="14"/>
      <c r="BV238" s="68"/>
      <c r="BW238" s="14"/>
      <c r="BX238" s="14"/>
      <c r="BY238" s="68"/>
      <c r="BZ238" s="68"/>
      <c r="CA238" s="68"/>
      <c r="CB238" s="14"/>
      <c r="CC238" s="14"/>
      <c r="CD238" s="14"/>
      <c r="CE238" s="14"/>
      <c r="CF238" s="14"/>
      <c r="CG238" s="14"/>
    </row>
    <row r="239" spans="43:85">
      <c r="AQ239" s="14"/>
      <c r="AR239" s="14"/>
      <c r="AS239" s="14"/>
      <c r="AT239" s="14"/>
      <c r="AU239" s="68"/>
      <c r="AV239" s="14"/>
      <c r="AW239" s="68"/>
      <c r="AX239" s="14"/>
      <c r="AY239" s="14"/>
      <c r="AZ239" s="14"/>
      <c r="BA239" s="14"/>
      <c r="BB239" s="14"/>
      <c r="BC239" s="77"/>
      <c r="BD239" s="77"/>
      <c r="BE239" s="77"/>
      <c r="BF239" s="14"/>
      <c r="BG239" s="77"/>
      <c r="BH239" s="77"/>
      <c r="BI239" s="14"/>
      <c r="BJ239" s="77"/>
      <c r="BK239" s="14"/>
      <c r="BL239" s="14"/>
      <c r="BM239" s="77"/>
      <c r="BN239" s="77"/>
      <c r="BO239" s="77"/>
      <c r="BP239" s="77"/>
      <c r="BQ239" s="68"/>
      <c r="BR239" s="77"/>
      <c r="BS239" s="68"/>
      <c r="BT239" s="14"/>
      <c r="BU239" s="14"/>
      <c r="BV239" s="68"/>
      <c r="BW239" s="14"/>
      <c r="BX239" s="14"/>
      <c r="BY239" s="68"/>
      <c r="BZ239" s="68"/>
      <c r="CA239" s="68"/>
      <c r="CB239" s="14"/>
      <c r="CC239" s="14"/>
      <c r="CD239" s="14"/>
      <c r="CE239" s="14"/>
      <c r="CF239" s="14"/>
      <c r="CG239" s="14"/>
    </row>
    <row r="240" spans="43:85">
      <c r="AQ240" s="14"/>
      <c r="AR240" s="14"/>
      <c r="AS240" s="14"/>
      <c r="AT240" s="14"/>
      <c r="AU240" s="68"/>
      <c r="AV240" s="14"/>
      <c r="AW240" s="68"/>
      <c r="AX240" s="14"/>
      <c r="AY240" s="14"/>
      <c r="AZ240" s="14"/>
      <c r="BA240" s="14"/>
      <c r="BB240" s="14"/>
      <c r="BC240" s="77"/>
      <c r="BD240" s="77"/>
      <c r="BE240" s="77"/>
      <c r="BF240" s="14"/>
      <c r="BG240" s="77"/>
      <c r="BH240" s="77"/>
      <c r="BI240" s="14"/>
      <c r="BJ240" s="77"/>
      <c r="BK240" s="14"/>
      <c r="BL240" s="14"/>
      <c r="BM240" s="77"/>
      <c r="BN240" s="77"/>
      <c r="BO240" s="77"/>
      <c r="BP240" s="77"/>
      <c r="BQ240" s="68"/>
      <c r="BR240" s="77"/>
      <c r="BS240" s="68"/>
      <c r="BT240" s="14"/>
      <c r="BU240" s="14"/>
      <c r="BV240" s="68"/>
      <c r="BW240" s="14"/>
      <c r="BX240" s="14"/>
      <c r="BY240" s="68"/>
      <c r="BZ240" s="68"/>
      <c r="CA240" s="68"/>
      <c r="CB240" s="14"/>
      <c r="CC240" s="14"/>
      <c r="CD240" s="14"/>
      <c r="CE240" s="14"/>
      <c r="CF240" s="14"/>
      <c r="CG240" s="14"/>
    </row>
    <row r="241" spans="43:85">
      <c r="AQ241" s="14"/>
      <c r="AR241" s="14"/>
      <c r="AS241" s="14"/>
      <c r="AT241" s="14"/>
      <c r="AU241" s="68"/>
      <c r="AV241" s="14"/>
      <c r="AW241" s="68"/>
      <c r="AX241" s="14"/>
      <c r="AY241" s="14"/>
      <c r="AZ241" s="14"/>
      <c r="BA241" s="14"/>
      <c r="BB241" s="14"/>
      <c r="BC241" s="77"/>
      <c r="BD241" s="77"/>
      <c r="BE241" s="77"/>
      <c r="BF241" s="14"/>
      <c r="BG241" s="77"/>
      <c r="BH241" s="77"/>
      <c r="BI241" s="14"/>
      <c r="BJ241" s="77"/>
      <c r="BK241" s="14"/>
      <c r="BL241" s="14"/>
      <c r="BM241" s="77"/>
      <c r="BN241" s="77"/>
      <c r="BO241" s="77"/>
      <c r="BP241" s="77"/>
      <c r="BQ241" s="68"/>
      <c r="BR241" s="77"/>
      <c r="BS241" s="68"/>
      <c r="BT241" s="14"/>
      <c r="BU241" s="14"/>
      <c r="BV241" s="68"/>
      <c r="BW241" s="14"/>
      <c r="BX241" s="14"/>
      <c r="BY241" s="68"/>
      <c r="BZ241" s="68"/>
      <c r="CA241" s="68"/>
      <c r="CB241" s="14"/>
      <c r="CC241" s="14"/>
      <c r="CD241" s="14"/>
      <c r="CE241" s="14"/>
      <c r="CF241" s="14"/>
      <c r="CG241" s="14"/>
    </row>
    <row r="242" spans="43:85">
      <c r="AQ242" s="14"/>
      <c r="AR242" s="14"/>
      <c r="AS242" s="14"/>
      <c r="AT242" s="14"/>
      <c r="AU242" s="68"/>
      <c r="AV242" s="14"/>
      <c r="AW242" s="68"/>
      <c r="AX242" s="14"/>
      <c r="AY242" s="14"/>
      <c r="AZ242" s="14"/>
      <c r="BA242" s="14"/>
      <c r="BB242" s="14"/>
      <c r="BC242" s="77"/>
      <c r="BD242" s="77"/>
      <c r="BE242" s="77"/>
      <c r="BF242" s="14"/>
      <c r="BG242" s="77"/>
      <c r="BH242" s="77"/>
      <c r="BI242" s="14"/>
      <c r="BJ242" s="77"/>
      <c r="BK242" s="14"/>
      <c r="BL242" s="14"/>
      <c r="BM242" s="77"/>
      <c r="BN242" s="77"/>
      <c r="BO242" s="77"/>
      <c r="BP242" s="77"/>
      <c r="BQ242" s="68"/>
      <c r="BR242" s="77"/>
      <c r="BS242" s="68"/>
      <c r="BT242" s="14"/>
      <c r="BU242" s="14"/>
      <c r="BV242" s="68"/>
      <c r="BW242" s="14"/>
      <c r="BX242" s="14"/>
      <c r="BY242" s="68"/>
      <c r="BZ242" s="68"/>
      <c r="CA242" s="68"/>
      <c r="CB242" s="14"/>
      <c r="CC242" s="14"/>
      <c r="CD242" s="14"/>
      <c r="CE242" s="14"/>
      <c r="CF242" s="14"/>
      <c r="CG242" s="14"/>
    </row>
    <row r="243" spans="43:85">
      <c r="AQ243" s="14"/>
      <c r="AR243" s="14"/>
      <c r="AS243" s="14"/>
      <c r="AT243" s="14"/>
      <c r="AU243" s="68"/>
      <c r="AV243" s="14"/>
      <c r="AW243" s="68"/>
      <c r="AX243" s="14"/>
      <c r="AY243" s="14"/>
      <c r="AZ243" s="14"/>
      <c r="BA243" s="14"/>
      <c r="BB243" s="14"/>
      <c r="BC243" s="77"/>
      <c r="BD243" s="77"/>
      <c r="BE243" s="77"/>
      <c r="BF243" s="14"/>
      <c r="BG243" s="77"/>
      <c r="BH243" s="77"/>
      <c r="BI243" s="14"/>
      <c r="BJ243" s="77"/>
      <c r="BK243" s="14"/>
      <c r="BL243" s="14"/>
      <c r="BM243" s="77"/>
      <c r="BN243" s="77"/>
      <c r="BO243" s="77"/>
      <c r="BP243" s="77"/>
      <c r="BQ243" s="68"/>
      <c r="BR243" s="77"/>
      <c r="BS243" s="68"/>
      <c r="BT243" s="14"/>
      <c r="BU243" s="14"/>
      <c r="BV243" s="68"/>
      <c r="BW243" s="14"/>
      <c r="BX243" s="14"/>
      <c r="BY243" s="68"/>
      <c r="BZ243" s="68"/>
      <c r="CA243" s="68"/>
      <c r="CB243" s="14"/>
      <c r="CC243" s="14"/>
      <c r="CD243" s="14"/>
      <c r="CE243" s="14"/>
      <c r="CF243" s="14"/>
      <c r="CG243" s="14"/>
    </row>
    <row r="244" spans="43:85">
      <c r="AQ244" s="14"/>
      <c r="AR244" s="14"/>
      <c r="AS244" s="14"/>
      <c r="AT244" s="14"/>
      <c r="AU244" s="68"/>
      <c r="AV244" s="14"/>
      <c r="AW244" s="68"/>
      <c r="AX244" s="14"/>
      <c r="AY244" s="14"/>
      <c r="AZ244" s="14"/>
      <c r="BA244" s="14"/>
      <c r="BB244" s="14"/>
      <c r="BC244" s="77"/>
      <c r="BD244" s="77"/>
      <c r="BE244" s="77"/>
      <c r="BF244" s="14"/>
      <c r="BG244" s="77"/>
      <c r="BH244" s="77"/>
      <c r="BI244" s="14"/>
      <c r="BJ244" s="77"/>
      <c r="BK244" s="14"/>
      <c r="BL244" s="14"/>
      <c r="BM244" s="77"/>
      <c r="BN244" s="77"/>
      <c r="BO244" s="77"/>
      <c r="BP244" s="77"/>
      <c r="BQ244" s="68"/>
      <c r="BR244" s="77"/>
      <c r="BS244" s="68"/>
      <c r="BT244" s="14"/>
      <c r="BU244" s="14"/>
      <c r="BV244" s="68"/>
      <c r="BW244" s="14"/>
      <c r="BX244" s="14"/>
      <c r="BY244" s="68"/>
      <c r="BZ244" s="68"/>
      <c r="CA244" s="68"/>
      <c r="CB244" s="14"/>
      <c r="CC244" s="14"/>
      <c r="CD244" s="14"/>
      <c r="CE244" s="14"/>
      <c r="CF244" s="14"/>
      <c r="CG244" s="14"/>
    </row>
    <row r="245" spans="43:85">
      <c r="AQ245" s="14"/>
      <c r="AR245" s="14"/>
      <c r="AS245" s="14"/>
      <c r="AT245" s="14"/>
      <c r="AU245" s="68"/>
      <c r="AV245" s="14"/>
      <c r="AW245" s="68"/>
      <c r="AX245" s="14"/>
      <c r="AY245" s="14"/>
      <c r="AZ245" s="14"/>
      <c r="BA245" s="14"/>
      <c r="BB245" s="14"/>
      <c r="BC245" s="77"/>
      <c r="BD245" s="77"/>
      <c r="BE245" s="77"/>
      <c r="BF245" s="14"/>
      <c r="BG245" s="77"/>
      <c r="BH245" s="77"/>
      <c r="BI245" s="14"/>
      <c r="BJ245" s="77"/>
      <c r="BK245" s="14"/>
      <c r="BL245" s="14"/>
      <c r="BM245" s="77"/>
      <c r="BN245" s="77"/>
      <c r="BO245" s="77"/>
      <c r="BP245" s="77"/>
      <c r="BQ245" s="68"/>
      <c r="BR245" s="77"/>
      <c r="BS245" s="68"/>
      <c r="BT245" s="14"/>
      <c r="BU245" s="14"/>
      <c r="BV245" s="68"/>
      <c r="BW245" s="14"/>
      <c r="BX245" s="14"/>
      <c r="BY245" s="68"/>
      <c r="BZ245" s="68"/>
      <c r="CA245" s="68"/>
      <c r="CB245" s="14"/>
      <c r="CC245" s="14"/>
      <c r="CD245" s="14"/>
      <c r="CE245" s="14"/>
      <c r="CF245" s="14"/>
      <c r="CG245" s="14"/>
    </row>
    <row r="246" spans="43:85">
      <c r="AQ246" s="14"/>
      <c r="AR246" s="14"/>
      <c r="AS246" s="14"/>
      <c r="AT246" s="14"/>
      <c r="AU246" s="68"/>
      <c r="AV246" s="14"/>
      <c r="AW246" s="68"/>
      <c r="AX246" s="14"/>
      <c r="AY246" s="14"/>
      <c r="AZ246" s="14"/>
      <c r="BA246" s="14"/>
      <c r="BB246" s="14"/>
      <c r="BC246" s="77"/>
      <c r="BD246" s="77"/>
      <c r="BE246" s="77"/>
      <c r="BF246" s="14"/>
      <c r="BG246" s="77"/>
      <c r="BH246" s="77"/>
      <c r="BI246" s="14"/>
      <c r="BJ246" s="77"/>
      <c r="BK246" s="14"/>
      <c r="BL246" s="14"/>
      <c r="BM246" s="77"/>
      <c r="BN246" s="77"/>
      <c r="BO246" s="77"/>
      <c r="BP246" s="77"/>
      <c r="BQ246" s="68"/>
      <c r="BR246" s="77"/>
      <c r="BS246" s="68"/>
      <c r="BT246" s="14"/>
      <c r="BU246" s="14"/>
      <c r="BV246" s="68"/>
      <c r="BW246" s="14"/>
      <c r="BX246" s="14"/>
      <c r="BY246" s="68"/>
      <c r="BZ246" s="68"/>
      <c r="CA246" s="68"/>
      <c r="CB246" s="14"/>
      <c r="CC246" s="14"/>
      <c r="CD246" s="14"/>
      <c r="CE246" s="14"/>
      <c r="CF246" s="14"/>
      <c r="CG246" s="14"/>
    </row>
    <row r="247" spans="43:85">
      <c r="AQ247" s="14"/>
      <c r="AR247" s="14"/>
      <c r="AS247" s="14"/>
      <c r="AT247" s="14"/>
      <c r="AU247" s="68"/>
      <c r="AV247" s="14"/>
      <c r="AW247" s="68"/>
      <c r="AX247" s="14"/>
      <c r="AY247" s="14"/>
      <c r="AZ247" s="14"/>
      <c r="BA247" s="14"/>
      <c r="BB247" s="14"/>
      <c r="BC247" s="77"/>
      <c r="BD247" s="77"/>
      <c r="BE247" s="77"/>
      <c r="BF247" s="14"/>
      <c r="BG247" s="77"/>
      <c r="BH247" s="77"/>
      <c r="BI247" s="14"/>
      <c r="BJ247" s="77"/>
      <c r="BK247" s="14"/>
      <c r="BL247" s="14"/>
      <c r="BM247" s="77"/>
      <c r="BN247" s="77"/>
      <c r="BO247" s="77"/>
      <c r="BP247" s="77"/>
      <c r="BQ247" s="68"/>
      <c r="BR247" s="77"/>
      <c r="BS247" s="68"/>
      <c r="BT247" s="14"/>
      <c r="BU247" s="14"/>
      <c r="BV247" s="68"/>
      <c r="BW247" s="14"/>
      <c r="BX247" s="14"/>
      <c r="BY247" s="68"/>
      <c r="BZ247" s="68"/>
      <c r="CA247" s="68"/>
      <c r="CB247" s="14"/>
      <c r="CC247" s="14"/>
      <c r="CD247" s="14"/>
      <c r="CE247" s="14"/>
      <c r="CF247" s="14"/>
      <c r="CG247" s="14"/>
    </row>
    <row r="248" spans="43:85">
      <c r="AQ248" s="14"/>
      <c r="AR248" s="14"/>
      <c r="AS248" s="14"/>
      <c r="AT248" s="14"/>
      <c r="AU248" s="68"/>
      <c r="AV248" s="14"/>
      <c r="AW248" s="68"/>
      <c r="AX248" s="14"/>
      <c r="AY248" s="14"/>
      <c r="AZ248" s="14"/>
      <c r="BA248" s="14"/>
      <c r="BB248" s="14"/>
      <c r="BC248" s="77"/>
      <c r="BD248" s="77"/>
      <c r="BE248" s="77"/>
      <c r="BF248" s="14"/>
      <c r="BG248" s="77"/>
      <c r="BH248" s="77"/>
      <c r="BI248" s="14"/>
      <c r="BJ248" s="77"/>
      <c r="BK248" s="14"/>
      <c r="BL248" s="14"/>
      <c r="BM248" s="77"/>
      <c r="BN248" s="77"/>
      <c r="BO248" s="77"/>
      <c r="BP248" s="77"/>
      <c r="BQ248" s="68"/>
      <c r="BR248" s="77"/>
      <c r="BS248" s="68"/>
      <c r="BT248" s="14"/>
      <c r="BU248" s="14"/>
      <c r="BV248" s="68"/>
      <c r="BW248" s="14"/>
      <c r="BX248" s="14"/>
      <c r="BY248" s="68"/>
      <c r="BZ248" s="68"/>
      <c r="CA248" s="68"/>
      <c r="CB248" s="14"/>
      <c r="CC248" s="14"/>
      <c r="CD248" s="14"/>
      <c r="CE248" s="14"/>
      <c r="CF248" s="14"/>
      <c r="CG248" s="14"/>
    </row>
    <row r="249" spans="43:85">
      <c r="AQ249" s="14"/>
      <c r="AR249" s="14"/>
      <c r="AS249" s="14"/>
      <c r="AT249" s="14"/>
      <c r="AU249" s="68"/>
      <c r="AV249" s="14"/>
      <c r="AW249" s="68"/>
      <c r="AX249" s="14"/>
      <c r="AY249" s="14"/>
      <c r="AZ249" s="14"/>
      <c r="BA249" s="14"/>
      <c r="BB249" s="14"/>
      <c r="BC249" s="77"/>
      <c r="BD249" s="77"/>
      <c r="BE249" s="77"/>
      <c r="BF249" s="14"/>
      <c r="BG249" s="77"/>
      <c r="BH249" s="77"/>
      <c r="BI249" s="14"/>
      <c r="BJ249" s="77"/>
      <c r="BK249" s="14"/>
      <c r="BL249" s="14"/>
      <c r="BM249" s="77"/>
      <c r="BN249" s="77"/>
      <c r="BO249" s="77"/>
      <c r="BP249" s="77"/>
      <c r="BQ249" s="68"/>
      <c r="BR249" s="77"/>
      <c r="BS249" s="68"/>
      <c r="BT249" s="14"/>
      <c r="BU249" s="14"/>
      <c r="BV249" s="68"/>
      <c r="BW249" s="14"/>
      <c r="BX249" s="14"/>
      <c r="BY249" s="68"/>
      <c r="BZ249" s="68"/>
      <c r="CA249" s="68"/>
      <c r="CB249" s="14"/>
      <c r="CC249" s="14"/>
      <c r="CD249" s="14"/>
      <c r="CE249" s="14"/>
      <c r="CF249" s="14"/>
      <c r="CG249" s="14"/>
    </row>
    <row r="250" spans="43:85">
      <c r="AQ250" s="14"/>
      <c r="AR250" s="14"/>
      <c r="AS250" s="14"/>
      <c r="AT250" s="14"/>
      <c r="AU250" s="68"/>
      <c r="AV250" s="14"/>
      <c r="AW250" s="68"/>
      <c r="AX250" s="14"/>
      <c r="AY250" s="14"/>
      <c r="AZ250" s="14"/>
      <c r="BA250" s="14"/>
      <c r="BB250" s="14"/>
      <c r="BC250" s="77"/>
      <c r="BD250" s="77"/>
      <c r="BE250" s="77"/>
      <c r="BF250" s="14"/>
      <c r="BG250" s="77"/>
      <c r="BH250" s="77"/>
      <c r="BI250" s="14"/>
      <c r="BJ250" s="77"/>
      <c r="BK250" s="14"/>
      <c r="BL250" s="14"/>
      <c r="BM250" s="77"/>
      <c r="BN250" s="77"/>
      <c r="BO250" s="77"/>
      <c r="BP250" s="77"/>
      <c r="BQ250" s="68"/>
      <c r="BR250" s="77"/>
      <c r="BS250" s="68"/>
      <c r="BT250" s="14"/>
      <c r="BU250" s="14"/>
      <c r="BV250" s="68"/>
      <c r="BW250" s="14"/>
      <c r="BX250" s="14"/>
      <c r="BY250" s="68"/>
      <c r="BZ250" s="68"/>
      <c r="CA250" s="68"/>
      <c r="CB250" s="14"/>
      <c r="CC250" s="14"/>
      <c r="CD250" s="14"/>
      <c r="CE250" s="14"/>
      <c r="CF250" s="14"/>
      <c r="CG250" s="14"/>
    </row>
    <row r="251" spans="43:85">
      <c r="AQ251" s="14"/>
      <c r="AR251" s="14"/>
      <c r="AS251" s="14"/>
      <c r="AT251" s="14"/>
      <c r="AU251" s="68"/>
      <c r="AV251" s="14"/>
      <c r="AW251" s="68"/>
      <c r="AX251" s="14"/>
      <c r="AY251" s="14"/>
      <c r="AZ251" s="14"/>
      <c r="BA251" s="14"/>
      <c r="BB251" s="14"/>
      <c r="BC251" s="77"/>
      <c r="BD251" s="77"/>
      <c r="BE251" s="77"/>
      <c r="BF251" s="14"/>
      <c r="BG251" s="77"/>
      <c r="BH251" s="77"/>
      <c r="BI251" s="14"/>
      <c r="BJ251" s="77"/>
      <c r="BK251" s="14"/>
      <c r="BL251" s="14"/>
      <c r="BM251" s="77"/>
      <c r="BN251" s="77"/>
      <c r="BO251" s="77"/>
      <c r="BP251" s="77"/>
      <c r="BQ251" s="68"/>
      <c r="BR251" s="77"/>
      <c r="BS251" s="68"/>
      <c r="BT251" s="14"/>
      <c r="BU251" s="14"/>
      <c r="BV251" s="68"/>
      <c r="BW251" s="14"/>
      <c r="BX251" s="14"/>
      <c r="BY251" s="68"/>
      <c r="BZ251" s="68"/>
      <c r="CA251" s="68"/>
      <c r="CB251" s="14"/>
      <c r="CC251" s="14"/>
      <c r="CD251" s="14"/>
      <c r="CE251" s="14"/>
      <c r="CF251" s="14"/>
      <c r="CG251" s="14"/>
    </row>
    <row r="252" spans="43:85">
      <c r="AQ252" s="14"/>
      <c r="AR252" s="14"/>
      <c r="AS252" s="14"/>
      <c r="AT252" s="14"/>
      <c r="AU252" s="68"/>
      <c r="AV252" s="14"/>
      <c r="AW252" s="68"/>
      <c r="AX252" s="14"/>
      <c r="AY252" s="14"/>
      <c r="AZ252" s="14"/>
      <c r="BA252" s="14"/>
      <c r="BB252" s="14"/>
      <c r="BC252" s="77"/>
      <c r="BD252" s="77"/>
      <c r="BE252" s="77"/>
      <c r="BF252" s="14"/>
      <c r="BG252" s="77"/>
      <c r="BH252" s="77"/>
      <c r="BI252" s="14"/>
      <c r="BJ252" s="77"/>
      <c r="BK252" s="14"/>
      <c r="BL252" s="14"/>
      <c r="BM252" s="77"/>
      <c r="BN252" s="77"/>
      <c r="BO252" s="77"/>
      <c r="BP252" s="77"/>
      <c r="BQ252" s="68"/>
      <c r="BR252" s="77"/>
      <c r="BS252" s="68"/>
      <c r="BT252" s="14"/>
      <c r="BU252" s="14"/>
      <c r="BV252" s="68"/>
      <c r="BW252" s="14"/>
      <c r="BX252" s="14"/>
      <c r="BY252" s="68"/>
      <c r="BZ252" s="68"/>
      <c r="CA252" s="68"/>
      <c r="CB252" s="14"/>
      <c r="CC252" s="14"/>
      <c r="CD252" s="14"/>
      <c r="CE252" s="14"/>
      <c r="CF252" s="14"/>
      <c r="CG252" s="14"/>
    </row>
    <row r="253" spans="43:85">
      <c r="AQ253" s="14"/>
      <c r="AR253" s="14"/>
      <c r="AS253" s="14"/>
      <c r="AT253" s="14"/>
      <c r="AU253" s="68"/>
      <c r="AV253" s="14"/>
      <c r="AW253" s="68"/>
      <c r="AX253" s="14"/>
      <c r="AY253" s="14"/>
      <c r="AZ253" s="14"/>
      <c r="BA253" s="14"/>
      <c r="BB253" s="14"/>
      <c r="BC253" s="77"/>
      <c r="BD253" s="77"/>
      <c r="BE253" s="77"/>
      <c r="BF253" s="14"/>
      <c r="BG253" s="77"/>
      <c r="BH253" s="77"/>
      <c r="BI253" s="14"/>
      <c r="BJ253" s="77"/>
      <c r="BK253" s="14"/>
      <c r="BL253" s="14"/>
      <c r="BM253" s="77"/>
      <c r="BN253" s="77"/>
      <c r="BO253" s="77"/>
      <c r="BP253" s="77"/>
      <c r="BQ253" s="68"/>
      <c r="BR253" s="77"/>
      <c r="BS253" s="68"/>
      <c r="BT253" s="14"/>
      <c r="BU253" s="14"/>
      <c r="BV253" s="68"/>
      <c r="BW253" s="14"/>
      <c r="BX253" s="14"/>
      <c r="BY253" s="68"/>
      <c r="BZ253" s="68"/>
      <c r="CA253" s="68"/>
      <c r="CB253" s="14"/>
      <c r="CC253" s="14"/>
      <c r="CD253" s="14"/>
      <c r="CE253" s="14"/>
      <c r="CF253" s="14"/>
      <c r="CG253" s="14"/>
    </row>
    <row r="254" spans="43:85">
      <c r="AQ254" s="14"/>
      <c r="AR254" s="14"/>
      <c r="AS254" s="14"/>
      <c r="AT254" s="14"/>
      <c r="AU254" s="68"/>
      <c r="AV254" s="14"/>
      <c r="AW254" s="68"/>
      <c r="AX254" s="14"/>
      <c r="AY254" s="14"/>
      <c r="AZ254" s="14"/>
      <c r="BA254" s="14"/>
      <c r="BB254" s="14"/>
      <c r="BC254" s="77"/>
      <c r="BD254" s="77"/>
      <c r="BE254" s="77"/>
      <c r="BF254" s="14"/>
      <c r="BG254" s="77"/>
      <c r="BH254" s="77"/>
      <c r="BI254" s="14"/>
      <c r="BJ254" s="77"/>
      <c r="BK254" s="14"/>
      <c r="BL254" s="14"/>
      <c r="BM254" s="77"/>
      <c r="BN254" s="77"/>
      <c r="BO254" s="77"/>
      <c r="BP254" s="77"/>
      <c r="BQ254" s="68"/>
      <c r="BR254" s="77"/>
      <c r="BS254" s="68"/>
      <c r="BT254" s="14"/>
      <c r="BU254" s="14"/>
      <c r="BV254" s="68"/>
      <c r="BW254" s="14"/>
      <c r="BX254" s="14"/>
      <c r="BY254" s="68"/>
      <c r="BZ254" s="68"/>
      <c r="CA254" s="68"/>
      <c r="CB254" s="14"/>
      <c r="CC254" s="14"/>
      <c r="CD254" s="14"/>
      <c r="CE254" s="14"/>
      <c r="CF254" s="14"/>
      <c r="CG254" s="14"/>
    </row>
    <row r="255" spans="43:85">
      <c r="AQ255" s="14"/>
      <c r="AR255" s="14"/>
      <c r="AS255" s="14"/>
      <c r="AT255" s="14"/>
      <c r="AU255" s="68"/>
      <c r="AV255" s="14"/>
      <c r="AW255" s="68"/>
      <c r="AX255" s="14"/>
      <c r="AY255" s="14"/>
      <c r="AZ255" s="14"/>
      <c r="BA255" s="14"/>
      <c r="BB255" s="14"/>
      <c r="BC255" s="77"/>
      <c r="BD255" s="77"/>
      <c r="BE255" s="77"/>
      <c r="BF255" s="14"/>
      <c r="BG255" s="77"/>
      <c r="BH255" s="77"/>
      <c r="BI255" s="14"/>
      <c r="BJ255" s="77"/>
      <c r="BK255" s="14"/>
      <c r="BL255" s="14"/>
      <c r="BM255" s="77"/>
      <c r="BN255" s="77"/>
      <c r="BO255" s="77"/>
      <c r="BP255" s="77"/>
      <c r="BQ255" s="68"/>
      <c r="BR255" s="77"/>
      <c r="BS255" s="68"/>
      <c r="BT255" s="14"/>
      <c r="BU255" s="14"/>
      <c r="BV255" s="68"/>
      <c r="BW255" s="14"/>
      <c r="BX255" s="14"/>
      <c r="BY255" s="68"/>
      <c r="BZ255" s="68"/>
      <c r="CA255" s="68"/>
      <c r="CB255" s="14"/>
      <c r="CC255" s="14"/>
      <c r="CD255" s="14"/>
      <c r="CE255" s="14"/>
      <c r="CF255" s="14"/>
      <c r="CG255" s="14"/>
    </row>
    <row r="256" spans="43:85">
      <c r="AQ256" s="14"/>
      <c r="AR256" s="14"/>
      <c r="AS256" s="14"/>
      <c r="AT256" s="14"/>
      <c r="AU256" s="68"/>
      <c r="AV256" s="14"/>
      <c r="AW256" s="68"/>
      <c r="AX256" s="14"/>
      <c r="AY256" s="14"/>
      <c r="AZ256" s="14"/>
      <c r="BA256" s="14"/>
      <c r="BB256" s="14"/>
      <c r="BC256" s="77"/>
      <c r="BD256" s="77"/>
      <c r="BE256" s="77"/>
      <c r="BF256" s="14"/>
      <c r="BG256" s="77"/>
      <c r="BH256" s="77"/>
      <c r="BI256" s="14"/>
      <c r="BJ256" s="77"/>
      <c r="BK256" s="14"/>
      <c r="BL256" s="14"/>
      <c r="BM256" s="77"/>
      <c r="BN256" s="77"/>
      <c r="BO256" s="77"/>
      <c r="BP256" s="77"/>
      <c r="BQ256" s="68"/>
      <c r="BR256" s="77"/>
      <c r="BS256" s="68"/>
      <c r="BT256" s="14"/>
      <c r="BU256" s="14"/>
      <c r="BV256" s="68"/>
      <c r="BW256" s="14"/>
      <c r="BX256" s="14"/>
      <c r="BY256" s="68"/>
      <c r="BZ256" s="68"/>
      <c r="CA256" s="68"/>
      <c r="CB256" s="14"/>
      <c r="CC256" s="14"/>
      <c r="CD256" s="14"/>
      <c r="CE256" s="14"/>
      <c r="CF256" s="14"/>
      <c r="CG256" s="14"/>
    </row>
    <row r="257" spans="37:85">
      <c r="AQ257" s="14"/>
      <c r="AR257" s="14"/>
      <c r="AS257" s="14"/>
      <c r="AT257" s="14"/>
      <c r="AU257" s="68"/>
      <c r="AV257" s="14"/>
      <c r="AW257" s="68"/>
      <c r="AX257" s="14"/>
      <c r="AY257" s="14"/>
      <c r="AZ257" s="14"/>
      <c r="BA257" s="14"/>
      <c r="BB257" s="14"/>
      <c r="BC257" s="77"/>
      <c r="BD257" s="77"/>
      <c r="BE257" s="77"/>
      <c r="BF257" s="14"/>
      <c r="BG257" s="77"/>
      <c r="BH257" s="77"/>
      <c r="BI257" s="14"/>
      <c r="BJ257" s="77"/>
      <c r="BK257" s="14"/>
      <c r="BL257" s="14"/>
      <c r="BM257" s="77"/>
      <c r="BN257" s="77"/>
      <c r="BO257" s="77"/>
      <c r="BP257" s="77"/>
      <c r="BQ257" s="68"/>
      <c r="BR257" s="77"/>
      <c r="BS257" s="68"/>
      <c r="BT257" s="14"/>
      <c r="BU257" s="14"/>
      <c r="BV257" s="68"/>
      <c r="BW257" s="14"/>
      <c r="BX257" s="14"/>
      <c r="BY257" s="68"/>
      <c r="BZ257" s="68"/>
      <c r="CA257" s="68"/>
      <c r="CB257" s="14"/>
      <c r="CC257" s="14"/>
      <c r="CD257" s="14"/>
      <c r="CE257" s="14"/>
      <c r="CF257" s="14"/>
      <c r="CG257" s="14"/>
    </row>
    <row r="258" spans="37:85">
      <c r="AQ258" s="14"/>
      <c r="AR258" s="14"/>
      <c r="AS258" s="14"/>
      <c r="AT258" s="14"/>
      <c r="AU258" s="68"/>
      <c r="AV258" s="14"/>
      <c r="AW258" s="68"/>
      <c r="AX258" s="14"/>
      <c r="AY258" s="14"/>
      <c r="AZ258" s="14"/>
      <c r="BA258" s="14"/>
      <c r="BB258" s="14"/>
      <c r="BC258" s="77"/>
      <c r="BD258" s="77"/>
      <c r="BE258" s="77"/>
      <c r="BF258" s="14"/>
      <c r="BG258" s="77"/>
      <c r="BH258" s="77"/>
      <c r="BI258" s="14"/>
      <c r="BJ258" s="77"/>
      <c r="BK258" s="14"/>
      <c r="BL258" s="14"/>
      <c r="BM258" s="77"/>
      <c r="BN258" s="77"/>
      <c r="BO258" s="77"/>
      <c r="BP258" s="77"/>
      <c r="BQ258" s="68"/>
      <c r="BR258" s="77"/>
      <c r="BS258" s="68"/>
      <c r="BT258" s="14"/>
      <c r="BU258" s="14"/>
      <c r="BV258" s="68"/>
      <c r="BW258" s="14"/>
      <c r="BX258" s="14"/>
      <c r="BY258" s="68"/>
      <c r="BZ258" s="68"/>
      <c r="CA258" s="68"/>
      <c r="CB258" s="14"/>
      <c r="CC258" s="14"/>
      <c r="CD258" s="14"/>
      <c r="CE258" s="14"/>
      <c r="CF258" s="14"/>
      <c r="CG258" s="14"/>
    </row>
    <row r="259" spans="37:85">
      <c r="AQ259" s="14"/>
      <c r="AR259" s="14"/>
      <c r="AS259" s="14"/>
      <c r="AT259" s="14"/>
      <c r="AU259" s="68"/>
      <c r="AV259" s="14"/>
      <c r="AW259" s="68"/>
      <c r="AX259" s="14"/>
      <c r="AY259" s="14"/>
      <c r="AZ259" s="14"/>
      <c r="BA259" s="14"/>
      <c r="BB259" s="14"/>
      <c r="BC259" s="77"/>
      <c r="BD259" s="77"/>
      <c r="BE259" s="77"/>
      <c r="BF259" s="14"/>
      <c r="BG259" s="77"/>
      <c r="BH259" s="77"/>
      <c r="BI259" s="14"/>
      <c r="BJ259" s="77"/>
      <c r="BK259" s="14"/>
      <c r="BL259" s="14"/>
      <c r="BM259" s="77"/>
      <c r="BN259" s="77"/>
      <c r="BO259" s="77"/>
      <c r="BP259" s="77"/>
      <c r="BQ259" s="68"/>
      <c r="BR259" s="77"/>
      <c r="BS259" s="68"/>
      <c r="BT259" s="14"/>
      <c r="BU259" s="14"/>
      <c r="BV259" s="68"/>
      <c r="BW259" s="14"/>
      <c r="BX259" s="14"/>
      <c r="BY259" s="68"/>
      <c r="BZ259" s="68"/>
      <c r="CA259" s="68"/>
      <c r="CB259" s="14"/>
      <c r="CC259" s="14"/>
      <c r="CD259" s="14"/>
      <c r="CE259" s="14"/>
      <c r="CF259" s="14"/>
      <c r="CG259" s="14"/>
    </row>
    <row r="260" spans="37:85">
      <c r="AQ260" s="14"/>
      <c r="AR260" s="14"/>
      <c r="AS260" s="14"/>
      <c r="AT260" s="14"/>
      <c r="AU260" s="68"/>
      <c r="AV260" s="14"/>
      <c r="AW260" s="68"/>
      <c r="AX260" s="14"/>
      <c r="AY260" s="14"/>
      <c r="AZ260" s="14"/>
      <c r="BA260" s="14"/>
      <c r="BB260" s="14"/>
      <c r="BC260" s="77"/>
      <c r="BD260" s="77"/>
      <c r="BE260" s="77"/>
      <c r="BF260" s="14"/>
      <c r="BG260" s="77"/>
      <c r="BH260" s="77"/>
      <c r="BI260" s="14"/>
      <c r="BJ260" s="77"/>
      <c r="BK260" s="14"/>
      <c r="BL260" s="14"/>
      <c r="BM260" s="77"/>
      <c r="BN260" s="77"/>
      <c r="BO260" s="77"/>
      <c r="BP260" s="77"/>
      <c r="BQ260" s="68"/>
      <c r="BR260" s="77"/>
      <c r="BS260" s="68"/>
      <c r="BT260" s="14"/>
      <c r="BU260" s="14"/>
      <c r="BV260" s="68"/>
      <c r="BW260" s="14"/>
      <c r="BX260" s="14"/>
      <c r="BY260" s="68"/>
      <c r="BZ260" s="68"/>
      <c r="CA260" s="68"/>
      <c r="CB260" s="14"/>
      <c r="CC260" s="14"/>
      <c r="CD260" s="14"/>
      <c r="CE260" s="14"/>
      <c r="CF260" s="14"/>
      <c r="CG260" s="14"/>
    </row>
    <row r="261" spans="37:85">
      <c r="AQ261" s="14"/>
      <c r="AR261" s="14"/>
      <c r="AS261" s="14"/>
      <c r="AT261" s="14"/>
      <c r="AU261" s="68"/>
      <c r="AV261" s="14"/>
      <c r="AW261" s="68"/>
      <c r="AX261" s="14"/>
      <c r="AY261" s="14"/>
      <c r="AZ261" s="14"/>
      <c r="BA261" s="14"/>
      <c r="BB261" s="14"/>
      <c r="BC261" s="77"/>
      <c r="BD261" s="77"/>
      <c r="BE261" s="77"/>
      <c r="BF261" s="14"/>
      <c r="BG261" s="77"/>
      <c r="BH261" s="77"/>
      <c r="BI261" s="14"/>
      <c r="BJ261" s="77"/>
      <c r="BK261" s="14"/>
      <c r="BL261" s="14"/>
      <c r="BM261" s="77"/>
      <c r="BN261" s="77"/>
      <c r="BO261" s="77"/>
      <c r="BP261" s="77"/>
      <c r="BQ261" s="68"/>
      <c r="BR261" s="77"/>
      <c r="BS261" s="68"/>
      <c r="BT261" s="14"/>
      <c r="BU261" s="14"/>
      <c r="BV261" s="68"/>
      <c r="BW261" s="14"/>
      <c r="BX261" s="14"/>
      <c r="BY261" s="68"/>
      <c r="BZ261" s="68"/>
      <c r="CA261" s="68"/>
      <c r="CB261" s="14"/>
      <c r="CC261" s="14"/>
      <c r="CD261" s="14"/>
      <c r="CE261" s="14"/>
      <c r="CF261" s="14"/>
      <c r="CG261" s="14"/>
    </row>
    <row r="262" spans="37:85">
      <c r="AQ262" s="14"/>
      <c r="AR262" s="14"/>
      <c r="AS262" s="14"/>
      <c r="AT262" s="14"/>
      <c r="AU262" s="68"/>
      <c r="AV262" s="14"/>
      <c r="AW262" s="68"/>
      <c r="AX262" s="14"/>
      <c r="AY262" s="14"/>
      <c r="AZ262" s="14"/>
      <c r="BA262" s="14"/>
      <c r="BB262" s="14"/>
      <c r="BC262" s="77"/>
      <c r="BD262" s="77"/>
      <c r="BE262" s="77"/>
      <c r="BF262" s="14"/>
      <c r="BG262" s="77"/>
      <c r="BH262" s="77"/>
      <c r="BI262" s="14"/>
      <c r="BJ262" s="77"/>
      <c r="BK262" s="14"/>
      <c r="BL262" s="14"/>
      <c r="BM262" s="77"/>
      <c r="BN262" s="77"/>
      <c r="BO262" s="77"/>
      <c r="BP262" s="77"/>
      <c r="BQ262" s="68"/>
      <c r="BR262" s="77"/>
      <c r="BS262" s="68"/>
      <c r="BT262" s="14"/>
      <c r="BU262" s="14"/>
      <c r="BV262" s="68"/>
      <c r="BW262" s="14"/>
      <c r="BX262" s="14"/>
      <c r="BY262" s="68"/>
      <c r="BZ262" s="68"/>
      <c r="CA262" s="68"/>
      <c r="CB262" s="14"/>
      <c r="CC262" s="14"/>
      <c r="CD262" s="14"/>
      <c r="CE262" s="14"/>
      <c r="CF262" s="14"/>
      <c r="CG262" s="14"/>
    </row>
    <row r="263" spans="37:85">
      <c r="AQ263" s="14"/>
      <c r="AR263" s="14"/>
      <c r="AS263" s="14"/>
      <c r="AT263" s="14"/>
      <c r="AU263" s="68"/>
      <c r="AV263" s="14"/>
      <c r="AW263" s="68"/>
      <c r="AX263" s="14"/>
      <c r="AY263" s="14"/>
      <c r="AZ263" s="14"/>
      <c r="BA263" s="14"/>
      <c r="BB263" s="14"/>
      <c r="BC263" s="77"/>
      <c r="BD263" s="77"/>
      <c r="BE263" s="77"/>
      <c r="BF263" s="14"/>
      <c r="BG263" s="77"/>
      <c r="BH263" s="77"/>
      <c r="BI263" s="14"/>
      <c r="BJ263" s="77"/>
      <c r="BK263" s="14"/>
      <c r="BL263" s="14"/>
      <c r="BM263" s="77"/>
      <c r="BN263" s="77"/>
      <c r="BO263" s="77"/>
      <c r="BP263" s="77"/>
      <c r="BQ263" s="68"/>
      <c r="BR263" s="77"/>
      <c r="BS263" s="68"/>
      <c r="BT263" s="14"/>
      <c r="BU263" s="14"/>
      <c r="BV263" s="68"/>
      <c r="BW263" s="14"/>
      <c r="BX263" s="14"/>
      <c r="BY263" s="68"/>
      <c r="BZ263" s="68"/>
      <c r="CA263" s="68"/>
      <c r="CB263" s="14"/>
      <c r="CC263" s="14"/>
      <c r="CD263" s="14"/>
      <c r="CE263" s="14"/>
      <c r="CF263" s="14"/>
      <c r="CG263" s="14"/>
    </row>
    <row r="264" spans="37:85">
      <c r="AQ264" s="14"/>
      <c r="AR264" s="14"/>
      <c r="AS264" s="14"/>
      <c r="AT264" s="14"/>
      <c r="AU264" s="68"/>
      <c r="AV264" s="14"/>
      <c r="AW264" s="68"/>
      <c r="AX264" s="14"/>
      <c r="AY264" s="14"/>
      <c r="AZ264" s="14"/>
      <c r="BA264" s="14"/>
      <c r="BB264" s="14"/>
      <c r="BC264" s="77"/>
      <c r="BD264" s="77"/>
      <c r="BE264" s="77"/>
      <c r="BF264" s="14"/>
      <c r="BG264" s="77"/>
      <c r="BH264" s="77"/>
      <c r="BI264" s="14"/>
      <c r="BJ264" s="77"/>
      <c r="BK264" s="14"/>
      <c r="BL264" s="14"/>
      <c r="BM264" s="77"/>
      <c r="BN264" s="77"/>
      <c r="BO264" s="77"/>
      <c r="BP264" s="77"/>
      <c r="BQ264" s="68"/>
      <c r="BR264" s="77"/>
      <c r="BS264" s="68"/>
      <c r="BT264" s="14"/>
      <c r="BU264" s="14"/>
      <c r="BV264" s="68"/>
      <c r="BW264" s="14"/>
      <c r="BX264" s="14"/>
      <c r="BY264" s="68"/>
      <c r="BZ264" s="68"/>
      <c r="CA264" s="68"/>
      <c r="CB264" s="14"/>
      <c r="CC264" s="14"/>
      <c r="CD264" s="14"/>
      <c r="CE264" s="14"/>
      <c r="CF264" s="14"/>
      <c r="CG264" s="14"/>
    </row>
    <row r="265" spans="37:85">
      <c r="AQ265" s="14"/>
      <c r="AR265" s="14"/>
      <c r="AS265" s="14"/>
      <c r="AT265" s="14"/>
      <c r="AU265" s="68"/>
      <c r="AV265" s="14"/>
      <c r="AW265" s="68"/>
      <c r="AX265" s="14"/>
      <c r="AY265" s="14"/>
      <c r="AZ265" s="14"/>
      <c r="BA265" s="14"/>
      <c r="BB265" s="14"/>
      <c r="BC265" s="77"/>
      <c r="BD265" s="77"/>
      <c r="BE265" s="77"/>
      <c r="BF265" s="14"/>
      <c r="BG265" s="77"/>
      <c r="BH265" s="77"/>
      <c r="BI265" s="14"/>
      <c r="BJ265" s="77"/>
      <c r="BK265" s="14"/>
      <c r="BL265" s="14"/>
      <c r="BM265" s="77"/>
      <c r="BN265" s="77"/>
      <c r="BO265" s="77"/>
      <c r="BP265" s="77"/>
      <c r="BQ265" s="68"/>
      <c r="BR265" s="77"/>
      <c r="BS265" s="68"/>
      <c r="BT265" s="14"/>
      <c r="BU265" s="14"/>
      <c r="BV265" s="68"/>
      <c r="BW265" s="14"/>
      <c r="BX265" s="14"/>
      <c r="BY265" s="68"/>
      <c r="BZ265" s="68"/>
      <c r="CA265" s="68"/>
      <c r="CB265" s="14"/>
      <c r="CC265" s="14"/>
      <c r="CD265" s="14"/>
      <c r="CE265" s="14"/>
      <c r="CF265" s="14"/>
      <c r="CG265" s="14"/>
    </row>
    <row r="266" spans="37:85">
      <c r="AQ266" s="14"/>
      <c r="AR266" s="14"/>
      <c r="AS266" s="14"/>
      <c r="AT266" s="14"/>
      <c r="AU266" s="68"/>
      <c r="AV266" s="14"/>
      <c r="AW266" s="68"/>
      <c r="AX266" s="14"/>
      <c r="AY266" s="14"/>
      <c r="AZ266" s="14"/>
      <c r="BA266" s="14"/>
      <c r="BB266" s="14"/>
      <c r="BC266" s="77"/>
      <c r="BD266" s="77"/>
      <c r="BE266" s="77"/>
      <c r="BF266" s="14"/>
      <c r="BG266" s="77"/>
      <c r="BH266" s="77"/>
      <c r="BI266" s="14"/>
      <c r="BJ266" s="77"/>
      <c r="BK266" s="14"/>
      <c r="BL266" s="14"/>
      <c r="BM266" s="77"/>
      <c r="BN266" s="77"/>
      <c r="BO266" s="77"/>
      <c r="BP266" s="77"/>
      <c r="BQ266" s="68"/>
      <c r="BR266" s="77"/>
      <c r="BS266" s="68"/>
      <c r="BT266" s="14"/>
      <c r="BU266" s="14"/>
      <c r="BV266" s="68"/>
      <c r="BW266" s="14"/>
      <c r="BX266" s="14"/>
      <c r="BY266" s="68"/>
      <c r="BZ266" s="68"/>
      <c r="CA266" s="68"/>
      <c r="CB266" s="14"/>
      <c r="CC266" s="14"/>
      <c r="CD266" s="14"/>
      <c r="CE266" s="14"/>
      <c r="CF266" s="14"/>
      <c r="CG266" s="14"/>
    </row>
    <row r="267" spans="37:85">
      <c r="AQ267" s="14"/>
      <c r="AR267" s="14"/>
      <c r="AS267" s="14"/>
      <c r="AT267" s="14"/>
      <c r="AU267" s="68"/>
      <c r="AV267" s="14"/>
      <c r="AW267" s="68"/>
      <c r="AX267" s="14"/>
      <c r="AY267" s="14"/>
      <c r="AZ267" s="14"/>
      <c r="BA267" s="14"/>
      <c r="BB267" s="14"/>
      <c r="BC267" s="77"/>
      <c r="BD267" s="77"/>
      <c r="BE267" s="77"/>
      <c r="BF267" s="14"/>
      <c r="BG267" s="77"/>
      <c r="BH267" s="77"/>
      <c r="BI267" s="14"/>
      <c r="BJ267" s="77"/>
      <c r="BK267" s="14"/>
      <c r="BL267" s="14"/>
      <c r="BM267" s="77"/>
      <c r="BN267" s="77"/>
      <c r="BO267" s="77"/>
      <c r="BP267" s="77"/>
      <c r="BQ267" s="68"/>
      <c r="BR267" s="77"/>
      <c r="BS267" s="68"/>
      <c r="BT267" s="14"/>
      <c r="BU267" s="14"/>
      <c r="BV267" s="68"/>
      <c r="BW267" s="14"/>
      <c r="BX267" s="14"/>
      <c r="BY267" s="68"/>
      <c r="BZ267" s="68"/>
      <c r="CA267" s="68"/>
      <c r="CB267" s="14"/>
      <c r="CC267" s="14"/>
      <c r="CD267" s="14"/>
      <c r="CE267" s="14"/>
      <c r="CF267" s="14"/>
      <c r="CG267" s="14"/>
    </row>
    <row r="268" spans="37:85">
      <c r="AQ268" s="14"/>
      <c r="AR268" s="14"/>
      <c r="AS268" s="14"/>
      <c r="AT268" s="14"/>
      <c r="AU268" s="68"/>
      <c r="AV268" s="14"/>
      <c r="AW268" s="68"/>
      <c r="AX268" s="14"/>
      <c r="AY268" s="14"/>
      <c r="AZ268" s="14"/>
      <c r="BA268" s="14"/>
      <c r="BB268" s="14"/>
      <c r="BC268" s="77"/>
      <c r="BD268" s="77"/>
      <c r="BE268" s="77"/>
      <c r="BF268" s="14"/>
      <c r="BG268" s="77"/>
      <c r="BH268" s="77"/>
      <c r="BI268" s="14"/>
      <c r="BJ268" s="77"/>
      <c r="BK268" s="14"/>
      <c r="BL268" s="14"/>
      <c r="BM268" s="77"/>
      <c r="BN268" s="77"/>
      <c r="BO268" s="77"/>
      <c r="BP268" s="77"/>
      <c r="BQ268" s="68"/>
      <c r="BR268" s="77"/>
      <c r="BS268" s="68"/>
      <c r="BT268" s="14"/>
      <c r="BU268" s="14"/>
      <c r="BV268" s="68"/>
      <c r="BW268" s="14"/>
      <c r="BX268" s="14"/>
      <c r="BY268" s="68"/>
      <c r="BZ268" s="68"/>
      <c r="CA268" s="68"/>
      <c r="CB268" s="14"/>
      <c r="CC268" s="14"/>
      <c r="CD268" s="14"/>
      <c r="CE268" s="14"/>
      <c r="CF268" s="14"/>
      <c r="CG268" s="14"/>
    </row>
    <row r="269" spans="37:85">
      <c r="AQ269" s="14"/>
      <c r="AR269" s="14"/>
      <c r="AS269" s="14"/>
      <c r="AT269" s="14"/>
      <c r="AU269" s="68"/>
      <c r="AV269" s="14"/>
      <c r="AW269" s="68"/>
      <c r="AX269" s="14"/>
      <c r="AY269" s="14"/>
      <c r="AZ269" s="14"/>
      <c r="BA269" s="14"/>
      <c r="BB269" s="14"/>
      <c r="BC269" s="77"/>
      <c r="BD269" s="78"/>
      <c r="BE269" s="77"/>
      <c r="BF269" s="30"/>
      <c r="BG269" s="77"/>
      <c r="BH269" s="78"/>
      <c r="BI269" s="14"/>
      <c r="BJ269" s="78"/>
      <c r="BK269" s="30"/>
      <c r="BL269" s="30"/>
      <c r="BM269" s="78"/>
      <c r="BN269" s="78"/>
      <c r="BO269" s="78"/>
      <c r="BR269" s="77"/>
      <c r="CF269" s="14"/>
      <c r="CG269" s="14"/>
    </row>
    <row r="270" spans="37:85">
      <c r="AQ270" s="14"/>
      <c r="AR270" s="14"/>
      <c r="AS270" s="14"/>
      <c r="AT270" s="14"/>
      <c r="AU270" s="68"/>
      <c r="AV270" s="14"/>
      <c r="AW270" s="68"/>
      <c r="AX270" s="14"/>
      <c r="AY270" s="14"/>
      <c r="AZ270" s="14"/>
      <c r="BA270" s="14"/>
      <c r="BB270" s="30"/>
      <c r="BC270" s="77"/>
      <c r="BD270" s="79"/>
      <c r="BE270" s="77"/>
      <c r="BF270" s="34"/>
      <c r="BG270" s="77"/>
      <c r="BH270" s="79"/>
      <c r="BI270" s="14"/>
      <c r="BJ270" s="79"/>
      <c r="BK270" s="34"/>
      <c r="BL270" s="34"/>
      <c r="BM270" s="79"/>
      <c r="BN270" s="79"/>
      <c r="BO270" s="79"/>
      <c r="BR270" s="77"/>
      <c r="CF270" s="14"/>
      <c r="CG270" s="14"/>
    </row>
    <row r="271" spans="37:85">
      <c r="AQ271" s="14"/>
      <c r="AR271" s="14"/>
      <c r="AS271" s="14"/>
      <c r="AT271" s="14"/>
      <c r="AU271" s="68"/>
      <c r="AV271" s="14"/>
      <c r="AW271" s="68"/>
      <c r="AX271" s="14"/>
      <c r="AY271" s="14"/>
      <c r="AZ271" s="14"/>
      <c r="BA271" s="14"/>
      <c r="BB271" s="34"/>
      <c r="BC271" s="77"/>
      <c r="BD271" s="79"/>
      <c r="BE271" s="78"/>
      <c r="BF271" s="34"/>
      <c r="BG271" s="77"/>
      <c r="BH271" s="79"/>
      <c r="BI271" s="14"/>
      <c r="BJ271" s="79"/>
      <c r="BK271" s="34"/>
      <c r="BL271" s="34"/>
      <c r="BM271" s="79"/>
      <c r="BN271" s="79"/>
      <c r="BO271" s="79"/>
      <c r="BR271" s="77"/>
    </row>
    <row r="272" spans="37:85"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71"/>
      <c r="AV272" s="30"/>
      <c r="AW272" s="71"/>
      <c r="AX272" s="30"/>
      <c r="AY272" s="30"/>
      <c r="AZ272" s="30"/>
      <c r="BA272" s="30"/>
      <c r="BB272" s="34"/>
      <c r="BC272" s="78"/>
      <c r="BD272" s="79"/>
      <c r="BE272" s="79"/>
      <c r="BF272" s="34"/>
      <c r="BG272" s="78"/>
      <c r="BH272" s="79"/>
      <c r="BI272" s="30"/>
      <c r="BJ272" s="79"/>
      <c r="BK272" s="34"/>
      <c r="BL272" s="34"/>
      <c r="BM272" s="79"/>
      <c r="BN272" s="79"/>
      <c r="BO272" s="79"/>
      <c r="BR272" s="78"/>
    </row>
    <row r="273" spans="37:70"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72"/>
      <c r="AV273" s="34"/>
      <c r="AW273" s="72"/>
      <c r="AX273" s="34"/>
      <c r="AY273" s="34"/>
      <c r="AZ273" s="34"/>
      <c r="BA273" s="34"/>
      <c r="BB273" s="34"/>
      <c r="BC273" s="79"/>
      <c r="BD273" s="79"/>
      <c r="BE273" s="79"/>
      <c r="BF273" s="34"/>
      <c r="BG273" s="79"/>
      <c r="BH273" s="79"/>
      <c r="BI273" s="34"/>
      <c r="BJ273" s="79"/>
      <c r="BK273" s="34"/>
      <c r="BL273" s="34"/>
      <c r="BM273" s="79"/>
      <c r="BN273" s="79"/>
      <c r="BO273" s="79"/>
      <c r="BR273" s="79"/>
    </row>
    <row r="274" spans="37:70"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72"/>
      <c r="AV274" s="34"/>
      <c r="AW274" s="72"/>
      <c r="AX274" s="34"/>
      <c r="AY274" s="34"/>
      <c r="AZ274" s="34"/>
      <c r="BA274" s="34"/>
      <c r="BB274" s="34"/>
      <c r="BC274" s="79"/>
      <c r="BD274" s="79"/>
      <c r="BE274" s="79"/>
      <c r="BF274" s="34"/>
      <c r="BG274" s="79"/>
      <c r="BH274" s="79"/>
      <c r="BI274" s="34"/>
      <c r="BJ274" s="79"/>
      <c r="BK274" s="34"/>
      <c r="BL274" s="34"/>
      <c r="BM274" s="79"/>
      <c r="BN274" s="79"/>
      <c r="BO274" s="79"/>
      <c r="BR274" s="79"/>
    </row>
    <row r="275" spans="37:70"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72"/>
      <c r="AV275" s="34"/>
      <c r="AW275" s="72"/>
      <c r="AX275" s="34"/>
      <c r="AY275" s="34"/>
      <c r="AZ275" s="34"/>
      <c r="BA275" s="34"/>
      <c r="BB275" s="34"/>
      <c r="BC275" s="79"/>
      <c r="BD275" s="79"/>
      <c r="BE275" s="79"/>
      <c r="BF275" s="34"/>
      <c r="BG275" s="79"/>
      <c r="BH275" s="79"/>
      <c r="BI275" s="34"/>
      <c r="BJ275" s="79"/>
      <c r="BK275" s="34"/>
      <c r="BL275" s="34"/>
      <c r="BM275" s="79"/>
      <c r="BN275" s="79"/>
      <c r="BO275" s="79"/>
      <c r="BR275" s="79"/>
    </row>
    <row r="276" spans="37:70"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72"/>
      <c r="AV276" s="34"/>
      <c r="AW276" s="72"/>
      <c r="AX276" s="34"/>
      <c r="AY276" s="34"/>
      <c r="AZ276" s="34"/>
      <c r="BA276" s="34"/>
      <c r="BB276" s="34"/>
      <c r="BC276" s="79"/>
      <c r="BD276" s="79"/>
      <c r="BE276" s="79"/>
      <c r="BF276" s="34"/>
      <c r="BG276" s="79"/>
      <c r="BH276" s="79"/>
      <c r="BI276" s="34"/>
      <c r="BJ276" s="79"/>
      <c r="BK276" s="34"/>
      <c r="BL276" s="34"/>
      <c r="BM276" s="79"/>
      <c r="BN276" s="79"/>
      <c r="BO276" s="79"/>
      <c r="BR276" s="79"/>
    </row>
    <row r="277" spans="37:70"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72"/>
      <c r="AV277" s="34"/>
      <c r="AW277" s="72"/>
      <c r="AX277" s="34"/>
      <c r="AY277" s="34"/>
      <c r="AZ277" s="34"/>
      <c r="BA277" s="34"/>
      <c r="BB277" s="34"/>
      <c r="BC277" s="79"/>
      <c r="BD277" s="79"/>
      <c r="BE277" s="79"/>
      <c r="BF277" s="34"/>
      <c r="BG277" s="79"/>
      <c r="BH277" s="79"/>
      <c r="BI277" s="34"/>
      <c r="BJ277" s="79"/>
      <c r="BK277" s="34"/>
      <c r="BL277" s="34"/>
      <c r="BM277" s="79"/>
      <c r="BN277" s="79"/>
      <c r="BO277" s="79"/>
      <c r="BR277" s="79"/>
    </row>
    <row r="278" spans="37:70"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72"/>
      <c r="AV278" s="34"/>
      <c r="AW278" s="72"/>
      <c r="AX278" s="34"/>
      <c r="AY278" s="34"/>
      <c r="AZ278" s="34"/>
      <c r="BA278" s="34"/>
      <c r="BB278" s="34"/>
      <c r="BC278" s="79"/>
      <c r="BD278" s="79"/>
      <c r="BE278" s="79"/>
      <c r="BF278" s="34"/>
      <c r="BG278" s="79"/>
      <c r="BH278" s="79"/>
      <c r="BI278" s="34"/>
      <c r="BJ278" s="79"/>
      <c r="BK278" s="34"/>
      <c r="BL278" s="34"/>
      <c r="BM278" s="79"/>
      <c r="BN278" s="79"/>
      <c r="BO278" s="79"/>
      <c r="BR278" s="79"/>
    </row>
    <row r="279" spans="37:70"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72"/>
      <c r="AV279" s="34"/>
      <c r="AW279" s="72"/>
      <c r="AX279" s="34"/>
      <c r="AY279" s="34"/>
      <c r="AZ279" s="34"/>
      <c r="BA279" s="34"/>
      <c r="BB279" s="34"/>
      <c r="BC279" s="79"/>
      <c r="BD279" s="79"/>
      <c r="BE279" s="79"/>
      <c r="BF279" s="34"/>
      <c r="BG279" s="79"/>
      <c r="BH279" s="79"/>
      <c r="BI279" s="34"/>
      <c r="BJ279" s="79"/>
      <c r="BK279" s="34"/>
      <c r="BL279" s="34"/>
      <c r="BM279" s="79"/>
      <c r="BN279" s="79"/>
      <c r="BO279" s="79"/>
      <c r="BR279" s="79"/>
    </row>
    <row r="280" spans="37:70"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72"/>
      <c r="AV280" s="34"/>
      <c r="AW280" s="72"/>
      <c r="AX280" s="34"/>
      <c r="AY280" s="34"/>
      <c r="AZ280" s="34"/>
      <c r="BA280" s="34"/>
      <c r="BB280" s="34"/>
      <c r="BC280" s="79"/>
      <c r="BD280" s="79"/>
      <c r="BE280" s="79"/>
      <c r="BF280" s="34"/>
      <c r="BG280" s="79"/>
      <c r="BH280" s="79"/>
      <c r="BI280" s="34"/>
      <c r="BJ280" s="79"/>
      <c r="BK280" s="34"/>
      <c r="BL280" s="34"/>
      <c r="BM280" s="79"/>
      <c r="BN280" s="79"/>
      <c r="BO280" s="79"/>
      <c r="BR280" s="79"/>
    </row>
    <row r="281" spans="37:70"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72"/>
      <c r="AV281" s="34"/>
      <c r="AW281" s="72"/>
      <c r="AX281" s="34"/>
      <c r="AY281" s="34"/>
      <c r="AZ281" s="34"/>
      <c r="BA281" s="34"/>
      <c r="BB281" s="34"/>
      <c r="BC281" s="79"/>
      <c r="BD281" s="79"/>
      <c r="BE281" s="79"/>
      <c r="BF281" s="34"/>
      <c r="BG281" s="79"/>
      <c r="BH281" s="79"/>
      <c r="BI281" s="34"/>
      <c r="BJ281" s="79"/>
      <c r="BK281" s="34"/>
      <c r="BL281" s="34"/>
      <c r="BM281" s="79"/>
      <c r="BN281" s="79"/>
      <c r="BO281" s="79"/>
      <c r="BR281" s="79"/>
    </row>
    <row r="282" spans="37:70"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72"/>
      <c r="AV282" s="34"/>
      <c r="AW282" s="72"/>
      <c r="AX282" s="34"/>
      <c r="AY282" s="34"/>
      <c r="AZ282" s="34"/>
      <c r="BA282" s="34"/>
      <c r="BB282" s="34"/>
      <c r="BC282" s="79"/>
      <c r="BD282" s="79"/>
      <c r="BE282" s="79"/>
      <c r="BF282" s="34"/>
      <c r="BG282" s="79"/>
      <c r="BH282" s="79"/>
      <c r="BI282" s="34"/>
      <c r="BJ282" s="79"/>
      <c r="BK282" s="34"/>
      <c r="BL282" s="34"/>
      <c r="BM282" s="79"/>
      <c r="BN282" s="79"/>
      <c r="BO282" s="79"/>
      <c r="BR282" s="79"/>
    </row>
    <row r="283" spans="37:70"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72"/>
      <c r="AV283" s="34"/>
      <c r="AW283" s="72"/>
      <c r="AX283" s="34"/>
      <c r="AY283" s="34"/>
      <c r="AZ283" s="34"/>
      <c r="BA283" s="34"/>
      <c r="BB283" s="34"/>
      <c r="BC283" s="79"/>
      <c r="BD283" s="79"/>
      <c r="BE283" s="79"/>
      <c r="BF283" s="34"/>
      <c r="BG283" s="79"/>
      <c r="BH283" s="79"/>
      <c r="BI283" s="34"/>
      <c r="BJ283" s="79"/>
      <c r="BK283" s="34"/>
      <c r="BL283" s="34"/>
      <c r="BM283" s="79"/>
      <c r="BN283" s="79"/>
      <c r="BO283" s="79"/>
      <c r="BR283" s="79"/>
    </row>
    <row r="284" spans="37:70"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72"/>
      <c r="AV284" s="34"/>
      <c r="AW284" s="72"/>
      <c r="AX284" s="34"/>
      <c r="AY284" s="34"/>
      <c r="AZ284" s="34"/>
      <c r="BA284" s="34"/>
      <c r="BB284" s="34"/>
      <c r="BC284" s="79"/>
      <c r="BD284" s="79"/>
      <c r="BE284" s="79"/>
      <c r="BF284" s="34"/>
      <c r="BG284" s="79"/>
      <c r="BH284" s="79"/>
      <c r="BI284" s="34"/>
      <c r="BJ284" s="79"/>
      <c r="BK284" s="34"/>
      <c r="BL284" s="34"/>
      <c r="BM284" s="79"/>
      <c r="BN284" s="79"/>
      <c r="BO284" s="79"/>
      <c r="BR284" s="79"/>
    </row>
    <row r="285" spans="37:70"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72"/>
      <c r="AV285" s="34"/>
      <c r="AW285" s="72"/>
      <c r="AX285" s="34"/>
      <c r="AY285" s="34"/>
      <c r="AZ285" s="34"/>
      <c r="BA285" s="34"/>
      <c r="BB285" s="34"/>
      <c r="BC285" s="79"/>
      <c r="BD285" s="79"/>
      <c r="BE285" s="79"/>
      <c r="BF285" s="34"/>
      <c r="BG285" s="79"/>
      <c r="BH285" s="79"/>
      <c r="BI285" s="34"/>
      <c r="BJ285" s="79"/>
      <c r="BK285" s="34"/>
      <c r="BL285" s="34"/>
      <c r="BM285" s="79"/>
      <c r="BN285" s="79"/>
      <c r="BO285" s="79"/>
      <c r="BR285" s="79"/>
    </row>
    <row r="286" spans="37:70"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72"/>
      <c r="AV286" s="34"/>
      <c r="AW286" s="72"/>
      <c r="AX286" s="34"/>
      <c r="AY286" s="34"/>
      <c r="AZ286" s="34"/>
      <c r="BA286" s="34"/>
      <c r="BB286" s="34"/>
      <c r="BC286" s="79"/>
      <c r="BD286" s="79"/>
      <c r="BE286" s="79"/>
      <c r="BF286" s="34"/>
      <c r="BG286" s="79"/>
      <c r="BH286" s="79"/>
      <c r="BI286" s="34"/>
      <c r="BJ286" s="79"/>
      <c r="BK286" s="34"/>
      <c r="BL286" s="34"/>
      <c r="BM286" s="79"/>
      <c r="BN286" s="79"/>
      <c r="BO286" s="79"/>
      <c r="BR286" s="79"/>
    </row>
    <row r="287" spans="37:70"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72"/>
      <c r="AV287" s="34"/>
      <c r="AW287" s="72"/>
      <c r="AX287" s="34"/>
      <c r="AY287" s="34"/>
      <c r="AZ287" s="34"/>
      <c r="BA287" s="34"/>
      <c r="BB287" s="34"/>
      <c r="BC287" s="79"/>
      <c r="BD287" s="79"/>
      <c r="BE287" s="79"/>
      <c r="BF287" s="34"/>
      <c r="BG287" s="79"/>
      <c r="BH287" s="79"/>
      <c r="BI287" s="34"/>
      <c r="BJ287" s="79"/>
      <c r="BK287" s="34"/>
      <c r="BL287" s="34"/>
      <c r="BM287" s="79"/>
      <c r="BN287" s="79"/>
      <c r="BO287" s="79"/>
      <c r="BR287" s="79"/>
    </row>
    <row r="288" spans="37:70"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72"/>
      <c r="AV288" s="34"/>
      <c r="AW288" s="72"/>
      <c r="AX288" s="34"/>
      <c r="AY288" s="34"/>
      <c r="AZ288" s="34"/>
      <c r="BA288" s="34"/>
      <c r="BB288" s="34"/>
      <c r="BC288" s="79"/>
      <c r="BD288" s="79"/>
      <c r="BE288" s="79"/>
      <c r="BF288" s="34"/>
      <c r="BG288" s="79"/>
      <c r="BH288" s="79"/>
      <c r="BI288" s="34"/>
      <c r="BJ288" s="79"/>
      <c r="BK288" s="34"/>
      <c r="BL288" s="34"/>
      <c r="BM288" s="79"/>
      <c r="BN288" s="79"/>
      <c r="BO288" s="79"/>
      <c r="BR288" s="79"/>
    </row>
    <row r="289" spans="37:70"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72"/>
      <c r="AV289" s="34"/>
      <c r="AW289" s="72"/>
      <c r="AX289" s="34"/>
      <c r="AY289" s="34"/>
      <c r="AZ289" s="34"/>
      <c r="BA289" s="34"/>
      <c r="BB289" s="34"/>
      <c r="BC289" s="79"/>
      <c r="BD289" s="79"/>
      <c r="BE289" s="79"/>
      <c r="BF289" s="34"/>
      <c r="BG289" s="79"/>
      <c r="BH289" s="79"/>
      <c r="BI289" s="34"/>
      <c r="BJ289" s="79"/>
      <c r="BK289" s="34"/>
      <c r="BL289" s="34"/>
      <c r="BM289" s="79"/>
      <c r="BN289" s="79"/>
      <c r="BO289" s="79"/>
      <c r="BR289" s="79"/>
    </row>
    <row r="290" spans="37:70"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72"/>
      <c r="AV290" s="34"/>
      <c r="AW290" s="72"/>
      <c r="AX290" s="34"/>
      <c r="AY290" s="34"/>
      <c r="AZ290" s="34"/>
      <c r="BA290" s="34"/>
      <c r="BB290" s="34"/>
      <c r="BC290" s="79"/>
      <c r="BD290" s="79"/>
      <c r="BE290" s="79"/>
      <c r="BF290" s="34"/>
      <c r="BG290" s="79"/>
      <c r="BH290" s="79"/>
      <c r="BI290" s="34"/>
      <c r="BJ290" s="79"/>
      <c r="BK290" s="34"/>
      <c r="BL290" s="34"/>
      <c r="BM290" s="79"/>
      <c r="BN290" s="79"/>
      <c r="BO290" s="79"/>
      <c r="BR290" s="79"/>
    </row>
    <row r="291" spans="37:70"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72"/>
      <c r="AV291" s="34"/>
      <c r="AW291" s="72"/>
      <c r="AX291" s="34"/>
      <c r="AY291" s="34"/>
      <c r="AZ291" s="34"/>
      <c r="BA291" s="34"/>
      <c r="BB291" s="34"/>
      <c r="BC291" s="79"/>
      <c r="BD291" s="79"/>
      <c r="BE291" s="79"/>
      <c r="BF291" s="34"/>
      <c r="BG291" s="79"/>
      <c r="BH291" s="79"/>
      <c r="BI291" s="34"/>
      <c r="BJ291" s="79"/>
      <c r="BK291" s="34"/>
      <c r="BL291" s="34"/>
      <c r="BM291" s="79"/>
      <c r="BN291" s="79"/>
      <c r="BO291" s="79"/>
      <c r="BR291" s="79"/>
    </row>
    <row r="292" spans="37:70"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72"/>
      <c r="AV292" s="34"/>
      <c r="AW292" s="72"/>
      <c r="AX292" s="34"/>
      <c r="AY292" s="34"/>
      <c r="AZ292" s="34"/>
      <c r="BA292" s="34"/>
      <c r="BB292" s="34"/>
      <c r="BC292" s="79"/>
      <c r="BD292" s="79"/>
      <c r="BE292" s="79"/>
      <c r="BF292" s="34"/>
      <c r="BG292" s="79"/>
      <c r="BH292" s="79"/>
      <c r="BI292" s="34"/>
      <c r="BJ292" s="79"/>
      <c r="BK292" s="34"/>
      <c r="BL292" s="34"/>
      <c r="BM292" s="79"/>
      <c r="BN292" s="79"/>
      <c r="BO292" s="79"/>
      <c r="BR292" s="79"/>
    </row>
    <row r="293" spans="37:70"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72"/>
      <c r="AV293" s="34"/>
      <c r="AW293" s="72"/>
      <c r="AX293" s="34"/>
      <c r="AY293" s="34"/>
      <c r="AZ293" s="34"/>
      <c r="BA293" s="34"/>
      <c r="BB293" s="34"/>
      <c r="BC293" s="79"/>
      <c r="BD293" s="79"/>
      <c r="BE293" s="79"/>
      <c r="BF293" s="34"/>
      <c r="BG293" s="79"/>
      <c r="BH293" s="79"/>
      <c r="BI293" s="34"/>
      <c r="BJ293" s="79"/>
      <c r="BK293" s="34"/>
      <c r="BL293" s="34"/>
      <c r="BM293" s="79"/>
      <c r="BN293" s="79"/>
      <c r="BO293" s="79"/>
      <c r="BR293" s="79"/>
    </row>
    <row r="294" spans="37:70"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72"/>
      <c r="AV294" s="34"/>
      <c r="AW294" s="72"/>
      <c r="AX294" s="34"/>
      <c r="AY294" s="34"/>
      <c r="AZ294" s="34"/>
      <c r="BA294" s="34"/>
      <c r="BB294" s="34"/>
      <c r="BC294" s="79"/>
      <c r="BD294" s="79"/>
      <c r="BE294" s="79"/>
      <c r="BF294" s="34"/>
      <c r="BG294" s="79"/>
      <c r="BH294" s="79"/>
      <c r="BI294" s="34"/>
      <c r="BJ294" s="79"/>
      <c r="BK294" s="34"/>
      <c r="BL294" s="34"/>
      <c r="BM294" s="79"/>
      <c r="BN294" s="79"/>
      <c r="BO294" s="79"/>
      <c r="BR294" s="79"/>
    </row>
    <row r="295" spans="37:70"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72"/>
      <c r="AV295" s="34"/>
      <c r="AW295" s="72"/>
      <c r="AX295" s="34"/>
      <c r="AY295" s="34"/>
      <c r="AZ295" s="34"/>
      <c r="BA295" s="34"/>
      <c r="BB295" s="34"/>
      <c r="BC295" s="79"/>
      <c r="BD295" s="79"/>
      <c r="BE295" s="79"/>
      <c r="BF295" s="34"/>
      <c r="BG295" s="79"/>
      <c r="BH295" s="79"/>
      <c r="BI295" s="34"/>
      <c r="BJ295" s="79"/>
      <c r="BK295" s="34"/>
      <c r="BL295" s="34"/>
      <c r="BM295" s="79"/>
      <c r="BN295" s="79"/>
      <c r="BO295" s="79"/>
      <c r="BR295" s="79"/>
    </row>
    <row r="296" spans="37:70"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72"/>
      <c r="AV296" s="34"/>
      <c r="AW296" s="72"/>
      <c r="AX296" s="34"/>
      <c r="AY296" s="34"/>
      <c r="AZ296" s="34"/>
      <c r="BA296" s="34"/>
      <c r="BB296" s="34"/>
      <c r="BC296" s="79"/>
      <c r="BD296" s="79"/>
      <c r="BE296" s="79"/>
      <c r="BF296" s="34"/>
      <c r="BG296" s="79"/>
      <c r="BH296" s="79"/>
      <c r="BI296" s="34"/>
      <c r="BJ296" s="79"/>
      <c r="BK296" s="34"/>
      <c r="BL296" s="34"/>
      <c r="BM296" s="79"/>
      <c r="BN296" s="79"/>
      <c r="BO296" s="79"/>
      <c r="BR296" s="79"/>
    </row>
    <row r="297" spans="37:70"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72"/>
      <c r="AV297" s="34"/>
      <c r="AW297" s="72"/>
      <c r="AX297" s="34"/>
      <c r="AY297" s="34"/>
      <c r="AZ297" s="34"/>
      <c r="BA297" s="34"/>
      <c r="BB297" s="34"/>
      <c r="BC297" s="79"/>
      <c r="BD297" s="79"/>
      <c r="BE297" s="79"/>
      <c r="BF297" s="34"/>
      <c r="BG297" s="79"/>
      <c r="BH297" s="79"/>
      <c r="BI297" s="34"/>
      <c r="BJ297" s="79"/>
      <c r="BK297" s="34"/>
      <c r="BL297" s="34"/>
      <c r="BM297" s="79"/>
      <c r="BN297" s="79"/>
      <c r="BO297" s="79"/>
      <c r="BR297" s="79"/>
    </row>
    <row r="298" spans="37:70"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72"/>
      <c r="AV298" s="34"/>
      <c r="AW298" s="72"/>
      <c r="AX298" s="34"/>
      <c r="AY298" s="34"/>
      <c r="AZ298" s="34"/>
      <c r="BA298" s="34"/>
      <c r="BB298" s="34"/>
      <c r="BC298" s="79"/>
      <c r="BD298" s="79"/>
      <c r="BE298" s="79"/>
      <c r="BF298" s="34"/>
      <c r="BG298" s="79"/>
      <c r="BH298" s="79"/>
      <c r="BI298" s="34"/>
      <c r="BJ298" s="79"/>
      <c r="BK298" s="34"/>
      <c r="BL298" s="34"/>
      <c r="BM298" s="79"/>
      <c r="BN298" s="79"/>
      <c r="BO298" s="79"/>
      <c r="BR298" s="79"/>
    </row>
    <row r="299" spans="37:70"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72"/>
      <c r="AV299" s="34"/>
      <c r="AW299" s="72"/>
      <c r="AX299" s="34"/>
      <c r="AY299" s="34"/>
      <c r="AZ299" s="34"/>
      <c r="BA299" s="34"/>
      <c r="BB299" s="34"/>
      <c r="BC299" s="79"/>
      <c r="BD299" s="79"/>
      <c r="BE299" s="79"/>
      <c r="BF299" s="34"/>
      <c r="BG299" s="79"/>
      <c r="BH299" s="79"/>
      <c r="BI299" s="34"/>
      <c r="BJ299" s="79"/>
      <c r="BK299" s="34"/>
      <c r="BL299" s="34"/>
      <c r="BM299" s="79"/>
      <c r="BN299" s="79"/>
      <c r="BO299" s="79"/>
      <c r="BR299" s="79"/>
    </row>
    <row r="300" spans="37:70"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72"/>
      <c r="AV300" s="34"/>
      <c r="AW300" s="72"/>
      <c r="AX300" s="34"/>
      <c r="AY300" s="34"/>
      <c r="AZ300" s="34"/>
      <c r="BA300" s="34"/>
      <c r="BB300" s="34"/>
      <c r="BC300" s="79"/>
      <c r="BD300" s="79"/>
      <c r="BE300" s="79"/>
      <c r="BF300" s="34"/>
      <c r="BG300" s="79"/>
      <c r="BH300" s="79"/>
      <c r="BI300" s="34"/>
      <c r="BJ300" s="79"/>
      <c r="BK300" s="34"/>
      <c r="BL300" s="34"/>
      <c r="BM300" s="79"/>
      <c r="BN300" s="79"/>
      <c r="BO300" s="79"/>
      <c r="BR300" s="79"/>
    </row>
    <row r="301" spans="37:70"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72"/>
      <c r="AV301" s="34"/>
      <c r="AW301" s="72"/>
      <c r="AX301" s="34"/>
      <c r="AY301" s="34"/>
      <c r="AZ301" s="34"/>
      <c r="BA301" s="34"/>
      <c r="BB301" s="34"/>
      <c r="BC301" s="79"/>
      <c r="BD301" s="79"/>
      <c r="BE301" s="79"/>
      <c r="BF301" s="34"/>
      <c r="BG301" s="79"/>
      <c r="BH301" s="79"/>
      <c r="BI301" s="34"/>
      <c r="BJ301" s="79"/>
      <c r="BK301" s="34"/>
      <c r="BL301" s="34"/>
      <c r="BM301" s="79"/>
      <c r="BN301" s="79"/>
      <c r="BO301" s="79"/>
      <c r="BR301" s="79"/>
    </row>
    <row r="302" spans="37:70"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72"/>
      <c r="AV302" s="34"/>
      <c r="AW302" s="72"/>
      <c r="AX302" s="34"/>
      <c r="AY302" s="34"/>
      <c r="AZ302" s="34"/>
      <c r="BA302" s="34"/>
      <c r="BB302" s="34"/>
      <c r="BC302" s="79"/>
      <c r="BD302" s="79"/>
      <c r="BE302" s="79"/>
      <c r="BF302" s="34"/>
      <c r="BG302" s="79"/>
      <c r="BH302" s="79"/>
      <c r="BI302" s="34"/>
      <c r="BJ302" s="79"/>
      <c r="BK302" s="34"/>
      <c r="BL302" s="34"/>
      <c r="BM302" s="79"/>
      <c r="BN302" s="79"/>
      <c r="BO302" s="79"/>
      <c r="BR302" s="79"/>
    </row>
    <row r="303" spans="37:70"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72"/>
      <c r="AV303" s="34"/>
      <c r="AW303" s="72"/>
      <c r="AX303" s="34"/>
      <c r="AY303" s="34"/>
      <c r="AZ303" s="34"/>
      <c r="BA303" s="34"/>
      <c r="BB303" s="34"/>
      <c r="BC303" s="79"/>
      <c r="BD303" s="79"/>
      <c r="BE303" s="79"/>
      <c r="BF303" s="34"/>
      <c r="BG303" s="79"/>
      <c r="BH303" s="79"/>
      <c r="BI303" s="34"/>
      <c r="BJ303" s="79"/>
      <c r="BK303" s="34"/>
      <c r="BL303" s="34"/>
      <c r="BM303" s="79"/>
      <c r="BN303" s="79"/>
      <c r="BO303" s="79"/>
      <c r="BR303" s="79"/>
    </row>
    <row r="304" spans="37:70"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72"/>
      <c r="AV304" s="34"/>
      <c r="AW304" s="72"/>
      <c r="AX304" s="34"/>
      <c r="AY304" s="34"/>
      <c r="AZ304" s="34"/>
      <c r="BA304" s="34"/>
      <c r="BB304" s="34"/>
      <c r="BC304" s="79"/>
      <c r="BD304" s="79"/>
      <c r="BE304" s="79"/>
      <c r="BF304" s="34"/>
      <c r="BG304" s="79"/>
      <c r="BH304" s="79"/>
      <c r="BI304" s="34"/>
      <c r="BJ304" s="79"/>
      <c r="BK304" s="34"/>
      <c r="BR304" s="79"/>
    </row>
    <row r="305" spans="37:70"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72"/>
      <c r="AV305" s="34"/>
      <c r="AW305" s="72"/>
      <c r="AX305" s="34"/>
      <c r="AY305" s="34"/>
      <c r="AZ305" s="34"/>
      <c r="BA305" s="34"/>
      <c r="BB305" s="34"/>
      <c r="BC305" s="79"/>
      <c r="BD305" s="79"/>
      <c r="BE305" s="79"/>
      <c r="BF305" s="34"/>
      <c r="BG305" s="79"/>
      <c r="BH305" s="79"/>
      <c r="BI305" s="34"/>
      <c r="BJ305" s="79"/>
      <c r="BK305" s="34"/>
      <c r="BR305" s="79"/>
    </row>
    <row r="306" spans="37:70"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72"/>
      <c r="AV306" s="34"/>
      <c r="AW306" s="72"/>
      <c r="AX306" s="34"/>
      <c r="AY306" s="34"/>
      <c r="AZ306" s="34"/>
      <c r="BA306" s="34"/>
      <c r="BB306" s="34"/>
      <c r="BC306" s="79"/>
      <c r="BD306" s="79"/>
      <c r="BE306" s="79"/>
      <c r="BF306" s="34"/>
      <c r="BG306" s="79"/>
      <c r="BH306" s="79"/>
      <c r="BI306" s="34"/>
      <c r="BJ306" s="79"/>
      <c r="BK306" s="34"/>
      <c r="BR306" s="79"/>
    </row>
    <row r="307" spans="37:70">
      <c r="BB307" s="34"/>
      <c r="BD307" s="79"/>
      <c r="BE307" s="79"/>
      <c r="BF307" s="34"/>
      <c r="BH307" s="79"/>
      <c r="BJ307" s="79"/>
      <c r="BK307" s="34"/>
    </row>
    <row r="308" spans="37:70">
      <c r="BB308" s="34"/>
      <c r="BD308" s="79"/>
      <c r="BE308" s="79"/>
      <c r="BF308" s="34"/>
      <c r="BH308" s="79"/>
      <c r="BJ308" s="79"/>
      <c r="BK308" s="34"/>
    </row>
    <row r="309" spans="37:70">
      <c r="BB309" s="34"/>
      <c r="BD309" s="79"/>
      <c r="BE309" s="79"/>
      <c r="BF309" s="34"/>
      <c r="BH309" s="79"/>
      <c r="BJ309" s="79"/>
      <c r="BK309" s="34"/>
    </row>
    <row r="310" spans="37:70">
      <c r="BB310" s="34"/>
      <c r="BD310" s="79"/>
      <c r="BE310" s="79"/>
      <c r="BF310" s="34"/>
      <c r="BH310" s="79"/>
      <c r="BJ310" s="79"/>
      <c r="BK310" s="34"/>
    </row>
    <row r="311" spans="37:70">
      <c r="BB311" s="34"/>
      <c r="BD311" s="79"/>
      <c r="BE311" s="79"/>
      <c r="BF311" s="34"/>
      <c r="BH311" s="79"/>
      <c r="BJ311" s="79"/>
      <c r="BK311" s="34"/>
    </row>
    <row r="312" spans="37:70">
      <c r="BB312" s="34"/>
      <c r="BD312" s="79"/>
      <c r="BE312" s="79"/>
      <c r="BF312" s="34"/>
      <c r="BH312" s="79"/>
      <c r="BJ312" s="79"/>
      <c r="BK312" s="34"/>
    </row>
    <row r="313" spans="37:70">
      <c r="BB313" s="34"/>
      <c r="BD313" s="79"/>
      <c r="BE313" s="79"/>
      <c r="BF313" s="34"/>
      <c r="BH313" s="79"/>
      <c r="BJ313" s="79"/>
      <c r="BK313" s="34"/>
    </row>
    <row r="314" spans="37:70">
      <c r="BB314" s="34"/>
      <c r="BD314" s="79"/>
      <c r="BE314" s="79"/>
      <c r="BF314" s="34"/>
      <c r="BH314" s="79"/>
      <c r="BJ314" s="79"/>
      <c r="BK314" s="34"/>
    </row>
    <row r="315" spans="37:70">
      <c r="BB315" s="34"/>
      <c r="BD315" s="79"/>
      <c r="BE315" s="79"/>
      <c r="BF315" s="34"/>
      <c r="BH315" s="79"/>
      <c r="BJ315" s="79"/>
      <c r="BK315" s="34"/>
    </row>
    <row r="316" spans="37:70">
      <c r="BB316" s="34"/>
      <c r="BD316" s="79"/>
      <c r="BE316" s="79"/>
      <c r="BF316" s="34"/>
      <c r="BH316" s="79"/>
      <c r="BJ316" s="79"/>
      <c r="BK316" s="34"/>
    </row>
    <row r="317" spans="37:70">
      <c r="BB317" s="34"/>
      <c r="BD317" s="79"/>
      <c r="BE317" s="79"/>
      <c r="BF317" s="34"/>
      <c r="BH317" s="79"/>
      <c r="BJ317" s="79"/>
      <c r="BK317" s="34"/>
    </row>
    <row r="318" spans="37:70">
      <c r="BB318" s="34"/>
      <c r="BD318" s="79"/>
      <c r="BE318" s="79"/>
      <c r="BF318" s="34"/>
      <c r="BH318" s="79"/>
      <c r="BJ318" s="79"/>
      <c r="BK318" s="34"/>
    </row>
    <row r="319" spans="37:70">
      <c r="BB319" s="34"/>
      <c r="BD319" s="79"/>
      <c r="BE319" s="79"/>
      <c r="BF319" s="34"/>
      <c r="BH319" s="79"/>
      <c r="BJ319" s="79"/>
      <c r="BK319" s="34"/>
    </row>
    <row r="320" spans="37:70">
      <c r="BB320" s="34"/>
      <c r="BD320" s="79"/>
      <c r="BE320" s="79"/>
      <c r="BF320" s="34"/>
      <c r="BH320" s="79"/>
      <c r="BJ320" s="79"/>
      <c r="BK320" s="34"/>
    </row>
    <row r="321" spans="54:63">
      <c r="BB321" s="34"/>
      <c r="BD321" s="79"/>
      <c r="BE321" s="79"/>
      <c r="BF321" s="34"/>
      <c r="BH321" s="79"/>
      <c r="BJ321" s="79"/>
      <c r="BK321" s="34"/>
    </row>
    <row r="322" spans="54:63">
      <c r="BB322" s="34"/>
      <c r="BD322" s="79"/>
      <c r="BE322" s="79"/>
      <c r="BF322" s="34"/>
      <c r="BH322" s="79"/>
      <c r="BJ322" s="79"/>
      <c r="BK322" s="34"/>
    </row>
    <row r="323" spans="54:63">
      <c r="BB323" s="34"/>
      <c r="BD323" s="79"/>
      <c r="BE323" s="79"/>
      <c r="BF323" s="34"/>
      <c r="BH323" s="79"/>
      <c r="BJ323" s="79"/>
      <c r="BK323" s="34"/>
    </row>
    <row r="324" spans="54:63">
      <c r="BB324" s="34"/>
      <c r="BD324" s="79"/>
      <c r="BE324" s="79"/>
      <c r="BF324" s="34"/>
      <c r="BH324" s="79"/>
      <c r="BJ324" s="79"/>
      <c r="BK324" s="34"/>
    </row>
    <row r="325" spans="54:63">
      <c r="BB325" s="34"/>
      <c r="BD325" s="79"/>
      <c r="BE325" s="79"/>
      <c r="BF325" s="34"/>
      <c r="BH325" s="79"/>
      <c r="BJ325" s="79"/>
      <c r="BK325" s="34"/>
    </row>
    <row r="326" spans="54:63">
      <c r="BB326" s="34"/>
      <c r="BD326" s="79"/>
      <c r="BE326" s="79"/>
      <c r="BF326" s="34"/>
      <c r="BH326" s="79"/>
      <c r="BJ326" s="79"/>
      <c r="BK326" s="34"/>
    </row>
    <row r="327" spans="54:63">
      <c r="BB327" s="34"/>
      <c r="BE327" s="79"/>
    </row>
    <row r="328" spans="54:63">
      <c r="BE328" s="79"/>
    </row>
  </sheetData>
  <conditionalFormatting sqref="CI89:CJ89">
    <cfRule type="cellIs" dxfId="271" priority="8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Y83"/>
  <sheetViews>
    <sheetView zoomScale="98" zoomScaleNormal="98" workbookViewId="0">
      <pane xSplit="10" ySplit="10" topLeftCell="K40" activePane="bottomRight" state="frozen"/>
      <selection activeCell="E44" sqref="E44"/>
      <selection pane="topRight" activeCell="E44" sqref="E44"/>
      <selection pane="bottomLeft" activeCell="E44" sqref="E44"/>
      <selection pane="bottomRight" activeCell="E77" sqref="E77"/>
    </sheetView>
  </sheetViews>
  <sheetFormatPr baseColWidth="10" defaultRowHeight="15.6"/>
  <cols>
    <col min="1" max="1" width="1.81640625" customWidth="1"/>
    <col min="2" max="2" width="5.81640625" customWidth="1"/>
    <col min="3" max="3" width="3.6328125" customWidth="1"/>
    <col min="4" max="4" width="8" customWidth="1"/>
    <col min="5" max="5" width="6.81640625" style="440" customWidth="1"/>
    <col min="6" max="6" width="6.453125" style="440" customWidth="1"/>
    <col min="7" max="7" width="6.1796875" style="67" customWidth="1"/>
    <col min="8" max="8" width="5.453125" style="67" customWidth="1"/>
    <col min="9" max="9" width="5" style="67" customWidth="1"/>
    <col min="10" max="10" width="5.54296875" style="67" customWidth="1"/>
    <col min="11" max="11" width="1.26953125" style="67" customWidth="1"/>
    <col min="12" max="12" width="6.36328125" style="11" customWidth="1"/>
    <col min="13" max="13" width="5" style="11" customWidth="1"/>
    <col min="14" max="14" width="1.36328125" style="531" customWidth="1"/>
    <col min="15" max="15" width="6.6328125" style="19" customWidth="1"/>
    <col min="16" max="16" width="6.1796875" style="19" customWidth="1"/>
    <col min="17" max="17" width="0.6328125" style="11" customWidth="1"/>
    <col min="18" max="18" width="6.6328125" customWidth="1"/>
    <col min="19" max="19" width="5" style="67" customWidth="1"/>
    <col min="20" max="20" width="4.90625" style="11" customWidth="1"/>
    <col min="21" max="21" width="3.453125" style="11" customWidth="1"/>
    <col min="22" max="22" width="6.08984375" style="11" customWidth="1"/>
    <col min="23" max="23" width="7.6328125" style="11" customWidth="1"/>
    <col min="24" max="24" width="5.6328125" style="11" customWidth="1"/>
    <col min="25" max="25" width="5.1796875" style="11" customWidth="1"/>
    <col min="26" max="26" width="6.08984375" style="11" customWidth="1"/>
    <col min="27" max="27" width="6.90625" style="67" customWidth="1"/>
    <col min="28" max="28" width="2.453125" style="67" customWidth="1"/>
    <col min="29" max="29" width="7.453125" style="11" customWidth="1"/>
    <col min="30" max="30" width="5.26953125" style="11" customWidth="1"/>
    <col min="31" max="31" width="6.81640625" style="11" customWidth="1"/>
    <col min="32" max="32" width="8.54296875" style="67" customWidth="1"/>
    <col min="33" max="33" width="8.08984375" style="67" customWidth="1"/>
    <col min="34" max="36" width="10.1796875" style="67" customWidth="1"/>
    <col min="37" max="39" width="11.54296875" style="67"/>
    <col min="40" max="40" width="10.08984375" style="67" customWidth="1"/>
    <col min="44" max="44" width="14" customWidth="1"/>
    <col min="45" max="45" width="12.54296875" customWidth="1"/>
    <col min="46" max="46" width="10.90625" customWidth="1"/>
  </cols>
  <sheetData>
    <row r="1" spans="1:51">
      <c r="A1" s="43"/>
      <c r="B1" s="43"/>
      <c r="C1" s="43"/>
      <c r="D1" s="43"/>
      <c r="E1" s="463"/>
      <c r="F1" s="463"/>
      <c r="G1" s="64"/>
      <c r="H1" s="64"/>
      <c r="I1" s="64"/>
      <c r="J1" s="64"/>
      <c r="K1" s="64"/>
      <c r="L1" s="73"/>
      <c r="M1" s="73"/>
      <c r="N1" s="73"/>
      <c r="O1" s="74"/>
      <c r="P1" s="74"/>
      <c r="Q1" s="73"/>
      <c r="R1" s="43"/>
      <c r="S1" s="64"/>
      <c r="T1" s="73"/>
      <c r="U1" s="73"/>
      <c r="V1" s="73"/>
      <c r="W1" s="73"/>
      <c r="X1" s="73"/>
      <c r="Y1" s="73"/>
      <c r="Z1" s="73"/>
      <c r="AA1" s="43"/>
      <c r="AB1" s="43"/>
      <c r="AC1" s="73"/>
      <c r="AD1" s="73"/>
      <c r="AE1" s="73"/>
      <c r="AF1" s="43"/>
    </row>
    <row r="2" spans="1:51" s="196" customFormat="1" ht="31.8">
      <c r="A2" s="195"/>
      <c r="B2" s="195"/>
      <c r="C2" s="151" t="s">
        <v>28</v>
      </c>
      <c r="D2" s="195"/>
      <c r="E2" s="471"/>
      <c r="F2" s="471"/>
      <c r="G2" s="198"/>
      <c r="H2" s="198"/>
      <c r="I2" s="198"/>
      <c r="J2" s="198"/>
      <c r="K2" s="198"/>
      <c r="L2" s="199"/>
      <c r="M2" s="199"/>
      <c r="N2" s="199"/>
      <c r="O2" s="182"/>
      <c r="P2" s="182"/>
      <c r="Q2" s="199"/>
      <c r="R2" s="195"/>
      <c r="S2" s="198"/>
      <c r="T2" s="199"/>
      <c r="U2" s="199"/>
      <c r="V2" s="182" t="str">
        <f>+År!B2</f>
        <v>KU</v>
      </c>
      <c r="W2" s="199"/>
      <c r="X2" s="199"/>
      <c r="Y2" s="199"/>
      <c r="Z2" s="199"/>
      <c r="AA2" s="195"/>
      <c r="AB2" s="195"/>
      <c r="AC2" s="199"/>
      <c r="AD2" s="199"/>
      <c r="AE2" s="199"/>
      <c r="AF2" s="195"/>
      <c r="AG2" s="67"/>
      <c r="AH2" s="205"/>
      <c r="AI2" s="205"/>
      <c r="AJ2" s="205"/>
      <c r="AK2" s="205"/>
      <c r="AL2" s="205"/>
      <c r="AM2" s="205"/>
      <c r="AN2" s="205"/>
    </row>
    <row r="3" spans="1:51" ht="21">
      <c r="A3" s="43"/>
      <c r="B3" s="43"/>
      <c r="C3" s="60"/>
      <c r="D3" s="43"/>
      <c r="E3" s="463"/>
      <c r="F3" s="463"/>
      <c r="G3" s="64"/>
      <c r="H3" s="64"/>
      <c r="I3" s="64"/>
      <c r="J3" s="64"/>
      <c r="K3" s="64"/>
      <c r="L3" s="73"/>
      <c r="M3" s="73"/>
      <c r="N3" s="73"/>
      <c r="O3" s="74"/>
      <c r="P3" s="74"/>
      <c r="Q3" s="73"/>
      <c r="R3" s="43"/>
      <c r="S3" s="64"/>
      <c r="T3" s="73"/>
      <c r="U3" s="73"/>
      <c r="V3" s="73"/>
      <c r="W3" s="73"/>
      <c r="X3" s="73"/>
      <c r="Y3" s="73"/>
      <c r="Z3" s="73"/>
      <c r="AA3" s="43"/>
      <c r="AB3" s="43"/>
      <c r="AC3" s="73"/>
      <c r="AD3" s="73"/>
      <c r="AE3" s="73"/>
      <c r="AF3" s="43"/>
    </row>
    <row r="4" spans="1:51" ht="16.2">
      <c r="A4" s="43"/>
      <c r="B4" s="43"/>
      <c r="C4" s="43"/>
      <c r="D4" s="43"/>
      <c r="E4" s="463"/>
      <c r="F4" s="463"/>
      <c r="G4" s="64"/>
      <c r="H4" s="64"/>
      <c r="I4" s="64"/>
      <c r="J4" s="64"/>
      <c r="K4" s="64"/>
      <c r="L4" s="73"/>
      <c r="M4" s="73"/>
      <c r="N4" s="73"/>
      <c r="O4" s="74"/>
      <c r="P4" s="74"/>
      <c r="Q4" s="43"/>
      <c r="R4" s="64"/>
      <c r="S4" s="73"/>
      <c r="T4" s="73"/>
      <c r="U4" s="73"/>
      <c r="V4" s="73"/>
      <c r="W4" s="73"/>
      <c r="X4" s="73"/>
      <c r="Y4" s="226" t="s">
        <v>616</v>
      </c>
      <c r="Z4" s="43"/>
      <c r="AA4" s="43"/>
      <c r="AB4" s="73"/>
      <c r="AC4" s="280">
        <f>+H15</f>
        <v>13.819997755582984</v>
      </c>
      <c r="AD4" s="95" t="s">
        <v>404</v>
      </c>
      <c r="AE4" s="64"/>
      <c r="AF4" s="43"/>
      <c r="AO4" s="67"/>
    </row>
    <row r="5" spans="1:51" s="179" customFormat="1" ht="19.8">
      <c r="A5" s="177"/>
      <c r="B5" s="177"/>
      <c r="C5" s="177"/>
      <c r="D5" s="177"/>
      <c r="E5" s="476"/>
      <c r="F5" s="472" t="s">
        <v>7</v>
      </c>
      <c r="G5" s="64"/>
      <c r="H5" s="174">
        <f>+År!R2</f>
        <v>49</v>
      </c>
      <c r="I5" s="178"/>
      <c r="J5" s="64"/>
      <c r="K5" s="64"/>
      <c r="L5" s="183"/>
      <c r="M5" s="183"/>
      <c r="N5" s="183"/>
      <c r="O5" s="153"/>
      <c r="P5" s="173" t="s">
        <v>423</v>
      </c>
      <c r="Q5" s="73"/>
      <c r="R5" s="183"/>
      <c r="S5" s="183"/>
      <c r="T5" s="183"/>
      <c r="U5" s="183"/>
      <c r="V5" s="553">
        <f>SUM(F11:F26)</f>
        <v>53466</v>
      </c>
      <c r="W5" s="546"/>
      <c r="X5" s="183"/>
      <c r="Y5" s="226" t="s">
        <v>617</v>
      </c>
      <c r="Z5" s="64"/>
      <c r="AA5" s="64"/>
      <c r="AB5" s="64"/>
      <c r="AC5" s="43"/>
      <c r="AD5" s="43"/>
      <c r="AE5" s="55">
        <f>SUM(H16:H26)</f>
        <v>19.249616578760335</v>
      </c>
      <c r="AF5" s="43"/>
      <c r="AG5" s="67"/>
      <c r="AH5" s="67"/>
      <c r="AI5" s="67"/>
      <c r="AJ5" s="67"/>
      <c r="AK5" s="206"/>
      <c r="AL5" s="206"/>
      <c r="AM5" s="206"/>
      <c r="AN5" s="206"/>
      <c r="AO5" s="206"/>
      <c r="AP5" s="206"/>
      <c r="AQ5" s="206"/>
      <c r="AR5" s="206"/>
      <c r="AS5" s="206"/>
      <c r="AW5" s="174"/>
      <c r="AX5" s="176"/>
      <c r="AY5" s="176"/>
    </row>
    <row r="6" spans="1:51" ht="19.8">
      <c r="A6" s="49"/>
      <c r="B6" s="49"/>
      <c r="C6" s="49"/>
      <c r="D6" s="49"/>
      <c r="E6" s="465"/>
      <c r="F6" s="465"/>
      <c r="G6" s="173"/>
      <c r="H6" s="65"/>
      <c r="I6" s="173"/>
      <c r="J6" s="65"/>
      <c r="K6" s="65"/>
      <c r="L6" s="73"/>
      <c r="M6" s="175"/>
      <c r="N6" s="175"/>
      <c r="O6" s="175"/>
      <c r="P6" s="175"/>
      <c r="Q6" s="175"/>
      <c r="R6" s="43"/>
      <c r="S6" s="173"/>
      <c r="T6" s="73"/>
      <c r="U6" s="175"/>
      <c r="V6" s="73"/>
      <c r="W6" s="73"/>
      <c r="X6" s="73"/>
      <c r="Y6" s="73"/>
      <c r="Z6" s="73"/>
      <c r="AA6" s="43"/>
      <c r="AB6" s="43"/>
      <c r="AC6" s="73"/>
      <c r="AD6" s="73"/>
      <c r="AE6" s="73"/>
      <c r="AF6" s="43"/>
      <c r="AR6" s="2"/>
      <c r="AS6" s="5"/>
      <c r="AT6" s="5"/>
    </row>
    <row r="7" spans="1:51" ht="19.8">
      <c r="A7" s="49"/>
      <c r="B7" s="49"/>
      <c r="C7" s="49"/>
      <c r="D7" s="49"/>
      <c r="E7" s="465"/>
      <c r="F7" s="465"/>
      <c r="G7" s="173"/>
      <c r="H7" s="65"/>
      <c r="I7" s="173"/>
      <c r="J7" s="65"/>
      <c r="K7" s="65"/>
      <c r="L7" s="73"/>
      <c r="M7" s="175"/>
      <c r="N7" s="175"/>
      <c r="O7" s="175"/>
      <c r="P7" s="175"/>
      <c r="Q7" s="175"/>
      <c r="R7" s="43"/>
      <c r="S7" s="173"/>
      <c r="T7" s="73"/>
      <c r="U7" s="175"/>
      <c r="V7" s="73"/>
      <c r="W7" s="73"/>
      <c r="X7" s="73"/>
      <c r="Y7" s="73"/>
      <c r="Z7" s="73"/>
      <c r="AA7" s="43"/>
      <c r="AB7" s="43"/>
      <c r="AC7" s="74" t="s">
        <v>479</v>
      </c>
      <c r="AD7" s="73"/>
      <c r="AE7" s="74" t="s">
        <v>4</v>
      </c>
      <c r="AF7" s="43"/>
      <c r="AH7"/>
      <c r="AR7" s="2"/>
      <c r="AS7" s="5"/>
      <c r="AT7" s="5"/>
    </row>
    <row r="8" spans="1:51">
      <c r="A8" s="43"/>
      <c r="B8" s="43"/>
      <c r="C8" s="43"/>
      <c r="D8" s="43"/>
      <c r="E8" s="465" t="s">
        <v>4</v>
      </c>
      <c r="F8" s="463"/>
      <c r="G8" s="64"/>
      <c r="H8" s="64"/>
      <c r="I8" s="64"/>
      <c r="J8" s="64"/>
      <c r="K8" s="64"/>
      <c r="L8" s="73"/>
      <c r="M8" s="73"/>
      <c r="N8" s="73"/>
      <c r="O8" s="420"/>
      <c r="P8" s="420"/>
      <c r="Q8" s="422"/>
      <c r="R8" s="49" t="s">
        <v>24</v>
      </c>
      <c r="S8" s="64"/>
      <c r="T8" s="170" t="s">
        <v>404</v>
      </c>
      <c r="U8" s="73"/>
      <c r="V8" s="74" t="s">
        <v>404</v>
      </c>
      <c r="W8" s="74" t="s">
        <v>533</v>
      </c>
      <c r="X8" s="422" t="s">
        <v>404</v>
      </c>
      <c r="Y8" s="422" t="s">
        <v>404</v>
      </c>
      <c r="Z8" s="74" t="s">
        <v>424</v>
      </c>
      <c r="AA8" s="64"/>
      <c r="AB8" s="64"/>
      <c r="AC8" s="74" t="s">
        <v>476</v>
      </c>
      <c r="AD8" s="73"/>
      <c r="AE8" s="74" t="s">
        <v>10</v>
      </c>
      <c r="AF8" s="43"/>
      <c r="AG8" s="4"/>
      <c r="AH8"/>
      <c r="AI8" s="4"/>
      <c r="AJ8" s="4"/>
      <c r="AK8" s="4"/>
      <c r="AL8"/>
      <c r="AM8"/>
      <c r="AN8"/>
    </row>
    <row r="9" spans="1:51">
      <c r="A9" s="43"/>
      <c r="B9" s="43"/>
      <c r="C9" s="43"/>
      <c r="D9" s="43"/>
      <c r="E9" s="465" t="s">
        <v>477</v>
      </c>
      <c r="F9" s="465" t="s">
        <v>4</v>
      </c>
      <c r="G9" s="65"/>
      <c r="H9" s="65" t="s">
        <v>4</v>
      </c>
      <c r="I9" s="65"/>
      <c r="J9" s="65" t="s">
        <v>1</v>
      </c>
      <c r="K9" s="65"/>
      <c r="L9" s="74" t="s">
        <v>24</v>
      </c>
      <c r="M9" s="74"/>
      <c r="N9" s="74"/>
      <c r="O9" s="433" t="s">
        <v>24</v>
      </c>
      <c r="P9" s="433" t="s">
        <v>24</v>
      </c>
      <c r="Q9" s="433"/>
      <c r="R9" s="49" t="s">
        <v>483</v>
      </c>
      <c r="S9" s="65"/>
      <c r="T9" s="74" t="s">
        <v>575</v>
      </c>
      <c r="U9" s="74"/>
      <c r="V9" s="74" t="s">
        <v>489</v>
      </c>
      <c r="W9" s="74" t="s">
        <v>554</v>
      </c>
      <c r="X9" s="420" t="s">
        <v>491</v>
      </c>
      <c r="Y9" s="420" t="s">
        <v>545</v>
      </c>
      <c r="Z9" s="74" t="s">
        <v>417</v>
      </c>
      <c r="AA9" s="65" t="s">
        <v>415</v>
      </c>
      <c r="AB9" s="65"/>
      <c r="AC9" s="74" t="s">
        <v>71</v>
      </c>
      <c r="AD9" s="73"/>
      <c r="AE9" s="74" t="s">
        <v>71</v>
      </c>
      <c r="AF9" s="43"/>
      <c r="AG9" s="4"/>
      <c r="AH9"/>
      <c r="AI9" s="56"/>
      <c r="AJ9" s="1"/>
      <c r="AK9" s="5"/>
      <c r="AL9"/>
      <c r="AM9"/>
      <c r="AN9"/>
    </row>
    <row r="10" spans="1:51">
      <c r="A10" s="43"/>
      <c r="B10" s="49" t="s">
        <v>90</v>
      </c>
      <c r="C10" s="49" t="s">
        <v>0</v>
      </c>
      <c r="D10" s="46"/>
      <c r="E10" s="448" t="s">
        <v>478</v>
      </c>
      <c r="F10" s="448" t="s">
        <v>10</v>
      </c>
      <c r="G10" s="191" t="s">
        <v>535</v>
      </c>
      <c r="H10" s="87" t="s">
        <v>404</v>
      </c>
      <c r="I10" s="191" t="s">
        <v>535</v>
      </c>
      <c r="J10" s="87" t="s">
        <v>404</v>
      </c>
      <c r="K10" s="87"/>
      <c r="L10" s="75" t="s">
        <v>45</v>
      </c>
      <c r="M10" s="243" t="s">
        <v>535</v>
      </c>
      <c r="N10" s="243"/>
      <c r="O10" s="433" t="s">
        <v>711</v>
      </c>
      <c r="P10" s="433" t="s">
        <v>712</v>
      </c>
      <c r="Q10" s="433"/>
      <c r="R10" s="50" t="s">
        <v>416</v>
      </c>
      <c r="S10" s="191" t="s">
        <v>535</v>
      </c>
      <c r="T10" s="75" t="s">
        <v>552</v>
      </c>
      <c r="U10" s="243" t="s">
        <v>535</v>
      </c>
      <c r="V10" s="75" t="s">
        <v>441</v>
      </c>
      <c r="W10" s="75" t="s">
        <v>485</v>
      </c>
      <c r="X10" s="419" t="s">
        <v>472</v>
      </c>
      <c r="Y10" s="419" t="s">
        <v>531</v>
      </c>
      <c r="Z10" s="75" t="s">
        <v>45</v>
      </c>
      <c r="AA10" s="87" t="s">
        <v>416</v>
      </c>
      <c r="AB10" s="87"/>
      <c r="AC10" s="75" t="s">
        <v>488</v>
      </c>
      <c r="AD10" s="73"/>
      <c r="AE10" s="75" t="s">
        <v>557</v>
      </c>
      <c r="AF10" s="43"/>
      <c r="AG10" s="4"/>
      <c r="AH10"/>
      <c r="AI10" s="56"/>
      <c r="AJ10" s="1"/>
      <c r="AK10" s="5"/>
      <c r="AL10"/>
      <c r="AM10"/>
      <c r="AN10"/>
    </row>
    <row r="11" spans="1:51">
      <c r="A11" s="43"/>
      <c r="B11" s="51">
        <f>+'Ark1'!C386</f>
        <v>2024</v>
      </c>
      <c r="C11" s="51">
        <f>+'Ark1'!L386</f>
        <v>1</v>
      </c>
      <c r="D11" s="52" t="str">
        <f>VLOOKUP(C11,RNR!$K$30:$L$45,2)</f>
        <v>P-</v>
      </c>
      <c r="E11" s="467">
        <f>+'Ark1'!Q386</f>
        <v>1426</v>
      </c>
      <c r="F11" s="478">
        <f>+'Ark1'!R386</f>
        <v>2004</v>
      </c>
      <c r="G11" s="396">
        <f t="shared" ref="G11:G24" si="0">+F11-F28</f>
        <v>-662</v>
      </c>
      <c r="H11" s="69">
        <f>+'Ark1'!AE386</f>
        <v>3.7481764111771958</v>
      </c>
      <c r="I11" s="69">
        <f t="shared" ref="I11:I24" si="1">+H11-H28</f>
        <v>-0.92377087607921959</v>
      </c>
      <c r="J11" s="69">
        <f>+'Ark1'!AF386</f>
        <v>2.6271404340452089</v>
      </c>
      <c r="K11" s="87"/>
      <c r="L11" s="296">
        <f>+'Ark1'!U386</f>
        <v>212.86961077844285</v>
      </c>
      <c r="M11" s="242">
        <f t="shared" ref="M11:M24" si="2">+IF(F11=0,"",L11-L28)</f>
        <v>0.5835267574377383</v>
      </c>
      <c r="N11" s="243"/>
      <c r="O11" s="502">
        <f>+IF(F11=0,"",'Ark1'!AR386)</f>
        <v>222.75452488687779</v>
      </c>
      <c r="P11" s="495">
        <f>+IF(F11=0,"",'Ark1'!AS386)</f>
        <v>19.156626120068783</v>
      </c>
      <c r="Q11" s="433"/>
      <c r="R11" s="347">
        <f>+IF(F11=0,"",'Ark1'!T386)</f>
        <v>4.3173652694610789</v>
      </c>
      <c r="S11" s="57">
        <f t="shared" ref="S11:S24" si="3">+IF(F11=0,"",R11-R28)</f>
        <v>-4.0900943798822809E-3</v>
      </c>
      <c r="T11" s="76">
        <f>+'Ark1'!W386</f>
        <v>6.2874251497005949</v>
      </c>
      <c r="U11" s="242">
        <f t="shared" ref="U11:U24" si="4">+T11-T28</f>
        <v>1.0361123214935422</v>
      </c>
      <c r="V11" s="76">
        <f>+'Ark1'!X386</f>
        <v>0</v>
      </c>
      <c r="W11" s="296">
        <f>+'Ark1'!AG386</f>
        <v>2174.7884615384605</v>
      </c>
      <c r="X11" s="76">
        <f>+'Ark1'!AH386</f>
        <v>88.223552894211593</v>
      </c>
      <c r="Y11" s="296">
        <f>+'Ark1'!AI386</f>
        <v>5.2395209580838316</v>
      </c>
      <c r="Z11" s="76">
        <f>+'Ark1'!Y386</f>
        <v>30.351427336545175</v>
      </c>
      <c r="AA11" s="66">
        <f>+'Ark1'!AA386</f>
        <v>1.294112973250908</v>
      </c>
      <c r="AB11" s="87"/>
      <c r="AC11" s="296">
        <f t="shared" ref="AC11:AC24" si="5">+IF(F11=0,"",1000*L11/W11)</f>
        <v>97.880605191300944</v>
      </c>
      <c r="AD11" s="73"/>
      <c r="AE11" s="76">
        <f t="shared" ref="AE11:AE24" si="6">+IF(F11=0,"",F11/E11)</f>
        <v>1.4053295932678822</v>
      </c>
      <c r="AF11" s="43"/>
      <c r="AG11" s="4"/>
      <c r="AH11"/>
      <c r="AI11" s="56"/>
      <c r="AJ11" s="1"/>
      <c r="AK11" s="5"/>
      <c r="AL11"/>
      <c r="AM11"/>
      <c r="AN11"/>
    </row>
    <row r="12" spans="1:51">
      <c r="A12" s="43"/>
      <c r="B12" s="51">
        <f>+'Ark1'!C387</f>
        <v>2024</v>
      </c>
      <c r="C12" s="51">
        <f>+'Ark1'!L387</f>
        <v>2</v>
      </c>
      <c r="D12" s="52" t="str">
        <f>VLOOKUP(C12,RNR!$K$30:$L$45,2)</f>
        <v>P</v>
      </c>
      <c r="E12" s="467">
        <f>+'Ark1'!Q387</f>
        <v>4060</v>
      </c>
      <c r="F12" s="478">
        <f>+'Ark1'!R387</f>
        <v>8236</v>
      </c>
      <c r="G12" s="396">
        <f t="shared" si="0"/>
        <v>-1594</v>
      </c>
      <c r="H12" s="69">
        <f>+'Ark1'!AE387</f>
        <v>15.404182097033628</v>
      </c>
      <c r="I12" s="69">
        <f t="shared" si="1"/>
        <v>-1.8220901586792611</v>
      </c>
      <c r="J12" s="69">
        <f>+'Ark1'!AF387</f>
        <v>12.495460986332724</v>
      </c>
      <c r="K12" s="87"/>
      <c r="L12" s="296">
        <f>+'Ark1'!U387</f>
        <v>246.35650801359969</v>
      </c>
      <c r="M12" s="242">
        <f t="shared" si="2"/>
        <v>0.48312042458672977</v>
      </c>
      <c r="N12" s="243"/>
      <c r="O12" s="502">
        <f>+IF(F12=0,"",'Ark1'!AR387)</f>
        <v>223.84042268592833</v>
      </c>
      <c r="P12" s="495">
        <f>+IF(F12=0,"",'Ark1'!AS387)</f>
        <v>21.910507827706216</v>
      </c>
      <c r="Q12" s="433"/>
      <c r="R12" s="347">
        <f>+IF(F12=0,"",'Ark1'!T387)</f>
        <v>5.8250364254492499</v>
      </c>
      <c r="S12" s="57">
        <f t="shared" si="3"/>
        <v>-2.389541585288768E-2</v>
      </c>
      <c r="T12" s="76">
        <f>+'Ark1'!W387</f>
        <v>32.212238950947061</v>
      </c>
      <c r="U12" s="242">
        <f t="shared" si="4"/>
        <v>0.44214739448725382</v>
      </c>
      <c r="V12" s="76">
        <f>+'Ark1'!X387</f>
        <v>3.6425449247207399E-2</v>
      </c>
      <c r="W12" s="296">
        <f>+'Ark1'!AG387</f>
        <v>2153.2875869448903</v>
      </c>
      <c r="X12" s="76">
        <f>+'Ark1'!AH387</f>
        <v>90.76007770762503</v>
      </c>
      <c r="Y12" s="296">
        <f>+'Ark1'!AI387</f>
        <v>5.670228266148615</v>
      </c>
      <c r="Z12" s="76">
        <f>+'Ark1'!Y387</f>
        <v>28.162401225457526</v>
      </c>
      <c r="AA12" s="66">
        <f>+'Ark1'!AA387</f>
        <v>1.4268158547529881</v>
      </c>
      <c r="AB12" s="87"/>
      <c r="AC12" s="296">
        <f t="shared" si="5"/>
        <v>114.40947763189087</v>
      </c>
      <c r="AD12" s="73"/>
      <c r="AE12" s="76">
        <f t="shared" si="6"/>
        <v>2.0285714285714285</v>
      </c>
      <c r="AF12" s="43"/>
      <c r="AG12" s="4"/>
      <c r="AH12"/>
      <c r="AI12" s="56"/>
      <c r="AJ12" s="1"/>
      <c r="AK12" s="5"/>
      <c r="AL12"/>
      <c r="AM12"/>
      <c r="AN12"/>
    </row>
    <row r="13" spans="1:51">
      <c r="A13" s="43"/>
      <c r="B13" s="51">
        <f>+'Ark1'!C388</f>
        <v>2024</v>
      </c>
      <c r="C13" s="51">
        <f>+'Ark1'!L388</f>
        <v>3</v>
      </c>
      <c r="D13" s="52" t="str">
        <f>VLOOKUP(C13,RNR!$K$30:$L$45,2)</f>
        <v>P+</v>
      </c>
      <c r="E13" s="467">
        <f>+'Ark1'!Q388</f>
        <v>5376</v>
      </c>
      <c r="F13" s="478">
        <f>+'Ark1'!R388</f>
        <v>13512</v>
      </c>
      <c r="G13" s="396">
        <f t="shared" si="0"/>
        <v>-1297</v>
      </c>
      <c r="H13" s="69">
        <f>+'Ark1'!AE388</f>
        <v>25.272135562787568</v>
      </c>
      <c r="I13" s="69">
        <f t="shared" si="1"/>
        <v>-0.679427594369308</v>
      </c>
      <c r="J13" s="69">
        <f>+'Ark1'!AF388</f>
        <v>23.075848805178328</v>
      </c>
      <c r="K13" s="87"/>
      <c r="L13" s="296">
        <f>+'Ark1'!U388</f>
        <v>277.31039076376459</v>
      </c>
      <c r="M13" s="242">
        <f t="shared" si="2"/>
        <v>0.6792880559509058</v>
      </c>
      <c r="N13" s="243"/>
      <c r="O13" s="502">
        <f>+IF(F13=0,"",'Ark1'!AR388)</f>
        <v>224.28159961913829</v>
      </c>
      <c r="P13" s="495">
        <f>+IF(F13=0,"",'Ark1'!AS388)</f>
        <v>24.531745139487299</v>
      </c>
      <c r="Q13" s="433"/>
      <c r="R13" s="347">
        <f>+IF(F13=0,"",'Ark1'!T388)</f>
        <v>7.32082593250444</v>
      </c>
      <c r="S13" s="57">
        <f t="shared" si="3"/>
        <v>-2.4909768758305972E-2</v>
      </c>
      <c r="T13" s="76">
        <f>+'Ark1'!W388</f>
        <v>75.296033155713445</v>
      </c>
      <c r="U13" s="242">
        <f t="shared" si="4"/>
        <v>-2.2041356605469389</v>
      </c>
      <c r="V13" s="76">
        <f>+'Ark1'!X388</f>
        <v>0.82889283599763186</v>
      </c>
      <c r="W13" s="296">
        <f>+'Ark1'!AG388</f>
        <v>2172.6831706736498</v>
      </c>
      <c r="X13" s="76">
        <f>+'Ark1'!AH388</f>
        <v>93.2578448786264</v>
      </c>
      <c r="Y13" s="296">
        <f>+'Ark1'!AI388</f>
        <v>8.1335109532267609</v>
      </c>
      <c r="Z13" s="76">
        <f>+'Ark1'!Y388</f>
        <v>31.575860472214476</v>
      </c>
      <c r="AA13" s="66">
        <f>+'Ark1'!AA388</f>
        <v>1.4764837993035251</v>
      </c>
      <c r="AB13" s="87"/>
      <c r="AC13" s="296">
        <f t="shared" si="5"/>
        <v>127.63498815972477</v>
      </c>
      <c r="AD13" s="73"/>
      <c r="AE13" s="76">
        <f t="shared" si="6"/>
        <v>2.5133928571428572</v>
      </c>
      <c r="AF13" s="43"/>
      <c r="AG13" s="4"/>
      <c r="AH13"/>
      <c r="AI13" s="56"/>
      <c r="AJ13" s="1"/>
      <c r="AK13" s="5"/>
      <c r="AL13"/>
      <c r="AM13"/>
      <c r="AN13"/>
    </row>
    <row r="14" spans="1:51">
      <c r="A14" s="43"/>
      <c r="B14" s="51">
        <f>+'Ark1'!C389</f>
        <v>2024</v>
      </c>
      <c r="C14" s="51">
        <f>+'Ark1'!L389</f>
        <v>4</v>
      </c>
      <c r="D14" s="52" t="str">
        <f>VLOOKUP(C14,RNR!$K$30:$L$45,2)</f>
        <v>O-</v>
      </c>
      <c r="E14" s="467">
        <f>+'Ark1'!Q389</f>
        <v>5390</v>
      </c>
      <c r="F14" s="478">
        <f>+'Ark1'!R389</f>
        <v>12033</v>
      </c>
      <c r="G14" s="396">
        <f t="shared" si="0"/>
        <v>58</v>
      </c>
      <c r="H14" s="69">
        <f>+'Ark1'!AE389</f>
        <v>22.50589159465828</v>
      </c>
      <c r="I14" s="69">
        <f t="shared" si="1"/>
        <v>1.5206820054251402</v>
      </c>
      <c r="J14" s="69">
        <f>+'Ark1'!AF389</f>
        <v>22.814369963471488</v>
      </c>
      <c r="K14" s="87"/>
      <c r="L14" s="296">
        <f>+'Ark1'!U389</f>
        <v>307.86665835618624</v>
      </c>
      <c r="M14" s="242">
        <f t="shared" si="2"/>
        <v>1.6936404021151361</v>
      </c>
      <c r="N14" s="243"/>
      <c r="O14" s="502">
        <f>+IF(F14=0,"",'Ark1'!AR389)</f>
        <v>224.09794405717815</v>
      </c>
      <c r="P14" s="495">
        <f>+IF(F14=0,"",'Ark1'!AS389)</f>
        <v>27.306096674233537</v>
      </c>
      <c r="Q14" s="433"/>
      <c r="R14" s="347">
        <f>+IF(F14=0,"",'Ark1'!T389)</f>
        <v>8.5056926784675486</v>
      </c>
      <c r="S14" s="57">
        <f t="shared" si="3"/>
        <v>-9.3138219235996189E-2</v>
      </c>
      <c r="T14" s="76">
        <f>+'Ark1'!W389</f>
        <v>89.678384442782317</v>
      </c>
      <c r="U14" s="242">
        <f t="shared" si="4"/>
        <v>-1.3362293359233206</v>
      </c>
      <c r="V14" s="76">
        <f>+'Ark1'!X389</f>
        <v>9.5404304828388611</v>
      </c>
      <c r="W14" s="296">
        <f>+'Ark1'!AG389</f>
        <v>2232.7726109591454</v>
      </c>
      <c r="X14" s="76">
        <f>+'Ark1'!AH389</f>
        <v>94.166043380703059</v>
      </c>
      <c r="Y14" s="296">
        <f>+'Ark1'!AI389</f>
        <v>16.355023684866612</v>
      </c>
      <c r="Z14" s="76">
        <f>+'Ark1'!Y389</f>
        <v>36.451386946864815</v>
      </c>
      <c r="AA14" s="66">
        <f>+'Ark1'!AA389</f>
        <v>1.6598929929075812</v>
      </c>
      <c r="AB14" s="87"/>
      <c r="AC14" s="296">
        <f t="shared" si="5"/>
        <v>137.88536138659194</v>
      </c>
      <c r="AD14" s="73"/>
      <c r="AE14" s="76">
        <f t="shared" si="6"/>
        <v>2.2324675324675325</v>
      </c>
      <c r="AF14" s="43"/>
      <c r="AG14" s="4"/>
      <c r="AH14"/>
      <c r="AI14" s="56"/>
      <c r="AJ14" s="1"/>
      <c r="AK14" s="5"/>
      <c r="AL14"/>
      <c r="AM14" s="2"/>
      <c r="AN14" s="2"/>
      <c r="AO14" s="2"/>
    </row>
    <row r="15" spans="1:51">
      <c r="A15" s="43"/>
      <c r="B15" s="51">
        <f>+'Ark1'!C390</f>
        <v>2024</v>
      </c>
      <c r="C15" s="51">
        <f>+'Ark1'!L390</f>
        <v>5</v>
      </c>
      <c r="D15" s="52" t="str">
        <f>VLOOKUP(C15,RNR!$K$30:$L$45,2)</f>
        <v>O</v>
      </c>
      <c r="E15" s="467">
        <f>+'Ark1'!Q390</f>
        <v>4151</v>
      </c>
      <c r="F15" s="478">
        <f>+'Ark1'!R390</f>
        <v>7389</v>
      </c>
      <c r="G15" s="396">
        <f t="shared" si="0"/>
        <v>393</v>
      </c>
      <c r="H15" s="69">
        <f>+'Ark1'!AE390</f>
        <v>13.819997755582984</v>
      </c>
      <c r="I15" s="69">
        <f t="shared" si="1"/>
        <v>1.5600790677938328</v>
      </c>
      <c r="J15" s="69">
        <f>+'Ark1'!AF390</f>
        <v>15.081163627372751</v>
      </c>
      <c r="K15" s="87"/>
      <c r="L15" s="296">
        <f>+'Ark1'!U390</f>
        <v>331.41890648260937</v>
      </c>
      <c r="M15" s="242">
        <f t="shared" si="2"/>
        <v>2.5125885866702902</v>
      </c>
      <c r="N15" s="243"/>
      <c r="O15" s="502">
        <f>+IF(F15=0,"",'Ark1'!AR390)</f>
        <v>222.38078138465957</v>
      </c>
      <c r="P15" s="495">
        <f>+IF(F15=0,"",'Ark1'!AS390)</f>
        <v>30.060604030310422</v>
      </c>
      <c r="Q15" s="433"/>
      <c r="R15" s="347">
        <f>+IF(F15=0,"",'Ark1'!T390)</f>
        <v>9.2879956692380627</v>
      </c>
      <c r="S15" s="57">
        <f t="shared" si="3"/>
        <v>-5.4199871070688133E-2</v>
      </c>
      <c r="T15" s="76">
        <f>+'Ark1'!W390</f>
        <v>88.144539179861951</v>
      </c>
      <c r="U15" s="242">
        <f t="shared" si="4"/>
        <v>-0.49182445650170337</v>
      </c>
      <c r="V15" s="76">
        <f>+'Ark1'!X390</f>
        <v>34.361889294897814</v>
      </c>
      <c r="W15" s="296">
        <f>+'Ark1'!AG390</f>
        <v>2361.8724504452744</v>
      </c>
      <c r="X15" s="76">
        <f>+'Ark1'!AH390</f>
        <v>94.153471376370277</v>
      </c>
      <c r="Y15" s="296">
        <f>+'Ark1'!AI390</f>
        <v>35.891189606171338</v>
      </c>
      <c r="Z15" s="76">
        <f>+'Ark1'!Y390</f>
        <v>41.318200883970867</v>
      </c>
      <c r="AA15" s="66">
        <f>+'Ark1'!AA390</f>
        <v>2.1401416815453445</v>
      </c>
      <c r="AB15" s="87"/>
      <c r="AC15" s="296">
        <f t="shared" si="5"/>
        <v>140.32040825072002</v>
      </c>
      <c r="AD15" s="73"/>
      <c r="AE15" s="76">
        <f t="shared" si="6"/>
        <v>1.7800529992772827</v>
      </c>
      <c r="AF15" s="43"/>
      <c r="AG15" s="4"/>
      <c r="AH15"/>
      <c r="AI15" s="56"/>
      <c r="AJ15" s="13"/>
      <c r="AK15" s="5"/>
      <c r="AL15"/>
      <c r="AM15" s="2"/>
      <c r="AN15" s="2"/>
      <c r="AO15" s="4"/>
      <c r="AP15" s="4"/>
      <c r="AQ15" s="4"/>
    </row>
    <row r="16" spans="1:51">
      <c r="A16" s="43"/>
      <c r="B16" s="51">
        <f>+'Ark1'!C391</f>
        <v>2024</v>
      </c>
      <c r="C16" s="51">
        <f>+'Ark1'!L391</f>
        <v>6</v>
      </c>
      <c r="D16" s="52" t="str">
        <f>VLOOKUP(C16,RNR!$K$30:$L$45,2)</f>
        <v>O+</v>
      </c>
      <c r="E16" s="467">
        <f>+'Ark1'!Q391</f>
        <v>2583</v>
      </c>
      <c r="F16" s="478">
        <f>+'Ark1'!R391</f>
        <v>4465</v>
      </c>
      <c r="G16" s="396">
        <f t="shared" si="0"/>
        <v>-25</v>
      </c>
      <c r="H16" s="69">
        <f>+'Ark1'!AE391</f>
        <v>8.3511016346837241</v>
      </c>
      <c r="I16" s="69">
        <f t="shared" si="1"/>
        <v>0.48274330018211309</v>
      </c>
      <c r="J16" s="69">
        <f>+'Ark1'!AF391</f>
        <v>9.6508882259228184</v>
      </c>
      <c r="K16" s="87"/>
      <c r="L16" s="296">
        <f>+'Ark1'!U391</f>
        <v>350.97316909294568</v>
      </c>
      <c r="M16" s="242">
        <f t="shared" si="2"/>
        <v>0.56646530675374152</v>
      </c>
      <c r="N16" s="243"/>
      <c r="O16" s="502">
        <f>+IF(F16=0,"",'Ark1'!AR391)</f>
        <v>220.82658137882024</v>
      </c>
      <c r="P16" s="495">
        <f>+IF(F16=0,"",'Ark1'!AS391)</f>
        <v>32.5758247279824</v>
      </c>
      <c r="Q16" s="433"/>
      <c r="R16" s="347">
        <f>+IF(F16=0,"",'Ark1'!T391)</f>
        <v>9.617021276595743</v>
      </c>
      <c r="S16" s="57">
        <f t="shared" si="3"/>
        <v>-5.402549400558776E-2</v>
      </c>
      <c r="T16" s="76">
        <f>+'Ark1'!W391</f>
        <v>87.2340425531915</v>
      </c>
      <c r="U16" s="242">
        <f t="shared" si="4"/>
        <v>-0.89513339335637454</v>
      </c>
      <c r="V16" s="76">
        <f>+'Ark1'!X391</f>
        <v>50.750279955207183</v>
      </c>
      <c r="W16" s="296">
        <f>+'Ark1'!AG391</f>
        <v>2538.7967306325513</v>
      </c>
      <c r="X16" s="76">
        <f>+'Ark1'!AH391</f>
        <v>94.535274356103031</v>
      </c>
      <c r="Y16" s="296">
        <f>+'Ark1'!AI391</f>
        <v>68.10750279955208</v>
      </c>
      <c r="Z16" s="76">
        <f>+'Ark1'!Y391</f>
        <v>41.65211521969281</v>
      </c>
      <c r="AA16" s="66">
        <f>+'Ark1'!AA391</f>
        <v>2.5648632061115202</v>
      </c>
      <c r="AB16" s="87"/>
      <c r="AC16" s="296">
        <f t="shared" si="5"/>
        <v>138.24390304989063</v>
      </c>
      <c r="AD16" s="73"/>
      <c r="AE16" s="76">
        <f t="shared" si="6"/>
        <v>1.7286101432442895</v>
      </c>
      <c r="AF16" s="43"/>
      <c r="AG16" s="4"/>
      <c r="AH16"/>
      <c r="AI16" s="56"/>
      <c r="AJ16" s="1"/>
      <c r="AK16" s="5"/>
      <c r="AL16"/>
      <c r="AM16"/>
      <c r="AN16"/>
    </row>
    <row r="17" spans="1:43">
      <c r="A17" s="43"/>
      <c r="B17" s="51">
        <f>+'Ark1'!C392</f>
        <v>2024</v>
      </c>
      <c r="C17" s="51">
        <f>+'Ark1'!L392</f>
        <v>7</v>
      </c>
      <c r="D17" s="52" t="str">
        <f>VLOOKUP(C17,RNR!$K$30:$L$45,2)</f>
        <v>R-</v>
      </c>
      <c r="E17" s="467">
        <f>+'Ark1'!Q392</f>
        <v>1707</v>
      </c>
      <c r="F17" s="478">
        <f>+'Ark1'!R392</f>
        <v>3098</v>
      </c>
      <c r="G17" s="396">
        <f t="shared" si="0"/>
        <v>-153</v>
      </c>
      <c r="H17" s="69">
        <f>+'Ark1'!AE392</f>
        <v>5.7943365877380018</v>
      </c>
      <c r="I17" s="69">
        <f t="shared" si="1"/>
        <v>9.7224573157880911E-2</v>
      </c>
      <c r="J17" s="69">
        <f>+'Ark1'!AF392</f>
        <v>7.2344680160818884</v>
      </c>
      <c r="K17" s="87"/>
      <c r="L17" s="296">
        <f>+'Ark1'!U392</f>
        <v>379.18686249193058</v>
      </c>
      <c r="M17" s="242">
        <f t="shared" si="2"/>
        <v>0.66726852084468646</v>
      </c>
      <c r="N17" s="243"/>
      <c r="O17" s="502">
        <f>+IF(F17=0,"",'Ark1'!AR392)</f>
        <v>220.834527465029</v>
      </c>
      <c r="P17" s="495">
        <f>+IF(F17=0,"",'Ark1'!AS392)</f>
        <v>35.185652000964879</v>
      </c>
      <c r="Q17" s="433"/>
      <c r="R17" s="347">
        <f>+IF(F17=0,"",'Ark1'!T392)</f>
        <v>10.063266623628149</v>
      </c>
      <c r="S17" s="57">
        <f t="shared" si="3"/>
        <v>-0.23264232746382341</v>
      </c>
      <c r="T17" s="76">
        <f>+'Ark1'!W392</f>
        <v>92.834086507424146</v>
      </c>
      <c r="U17" s="242">
        <f t="shared" si="4"/>
        <v>-1.2907981434524913</v>
      </c>
      <c r="V17" s="76">
        <f>+'Ark1'!X392</f>
        <v>76.46868947708198</v>
      </c>
      <c r="W17" s="296">
        <f>+'Ark1'!AG392</f>
        <v>2604.1279426816791</v>
      </c>
      <c r="X17" s="76">
        <f>+'Ark1'!AH392</f>
        <v>94.577146546158815</v>
      </c>
      <c r="Y17" s="296">
        <f>+'Ark1'!AI392</f>
        <v>86.281471917366019</v>
      </c>
      <c r="Z17" s="76">
        <f>+'Ark1'!Y392</f>
        <v>40.374763989869678</v>
      </c>
      <c r="AA17" s="66">
        <f>+'Ark1'!AA392</f>
        <v>2.5872508435829502</v>
      </c>
      <c r="AB17" s="87"/>
      <c r="AC17" s="296">
        <f t="shared" si="5"/>
        <v>145.60992041790831</v>
      </c>
      <c r="AD17" s="73"/>
      <c r="AE17" s="76">
        <f t="shared" si="6"/>
        <v>1.814879906268307</v>
      </c>
      <c r="AF17" s="43"/>
      <c r="AG17" s="4"/>
      <c r="AH17"/>
      <c r="AI17" s="56"/>
      <c r="AJ17" s="1"/>
      <c r="AK17" s="5"/>
      <c r="AL17"/>
      <c r="AM17"/>
      <c r="AN17"/>
    </row>
    <row r="18" spans="1:43">
      <c r="A18" s="43"/>
      <c r="B18" s="51">
        <f>+'Ark1'!C393</f>
        <v>2024</v>
      </c>
      <c r="C18" s="51">
        <f>+'Ark1'!L393</f>
        <v>8</v>
      </c>
      <c r="D18" s="52" t="str">
        <f>VLOOKUP(C18,RNR!$K$30:$L$45,2)</f>
        <v>R</v>
      </c>
      <c r="E18" s="467">
        <f>+'Ark1'!Q393</f>
        <v>1025</v>
      </c>
      <c r="F18" s="478">
        <f>+'Ark1'!R393</f>
        <v>1705</v>
      </c>
      <c r="G18" s="396">
        <f t="shared" si="0"/>
        <v>-96</v>
      </c>
      <c r="H18" s="69">
        <f>+'Ark1'!AE393</f>
        <v>3.1889425055175242</v>
      </c>
      <c r="I18" s="69">
        <f t="shared" si="1"/>
        <v>3.283708003035235E-2</v>
      </c>
      <c r="J18" s="69">
        <f>+'Ark1'!AF393</f>
        <v>4.3130777437007746</v>
      </c>
      <c r="K18" s="87"/>
      <c r="L18" s="296">
        <f>+'Ark1'!U393</f>
        <v>410.76269794721344</v>
      </c>
      <c r="M18" s="242">
        <f t="shared" si="2"/>
        <v>-1.2028212088104056</v>
      </c>
      <c r="N18" s="243"/>
      <c r="O18" s="502">
        <f>+IF(F18=0,"",'Ark1'!AR393)</f>
        <v>220.60505237215037</v>
      </c>
      <c r="P18" s="495">
        <f>+IF(F18=0,"",'Ark1'!AS393)</f>
        <v>38.293410264230779</v>
      </c>
      <c r="Q18" s="433"/>
      <c r="R18" s="347">
        <f>+IF(F18=0,"",'Ark1'!T393)</f>
        <v>11.039882697947217</v>
      </c>
      <c r="S18" s="57">
        <f t="shared" si="3"/>
        <v>-0.10392629705556189</v>
      </c>
      <c r="T18" s="76">
        <f>+'Ark1'!W393</f>
        <v>97.88856304985336</v>
      </c>
      <c r="U18" s="242">
        <f t="shared" si="4"/>
        <v>-0.94541807174574899</v>
      </c>
      <c r="V18" s="76">
        <f>+'Ark1'!X393</f>
        <v>94.545454545454561</v>
      </c>
      <c r="W18" s="296">
        <f>+'Ark1'!AG393</f>
        <v>2587.5169439309921</v>
      </c>
      <c r="X18" s="76">
        <f>+'Ark1'!AH393</f>
        <v>95.190615835777123</v>
      </c>
      <c r="Y18" s="296">
        <f>+'Ark1'!AI393</f>
        <v>91.671554252199371</v>
      </c>
      <c r="Z18" s="76">
        <f>+'Ark1'!Y393</f>
        <v>38.887218743152623</v>
      </c>
      <c r="AA18" s="66">
        <f>+'Ark1'!AA393</f>
        <v>2.4166198706340776</v>
      </c>
      <c r="AB18" s="87"/>
      <c r="AC18" s="296">
        <f t="shared" si="5"/>
        <v>158.74782923089847</v>
      </c>
      <c r="AD18" s="73"/>
      <c r="AE18" s="76">
        <f t="shared" si="6"/>
        <v>1.6634146341463414</v>
      </c>
      <c r="AF18" s="43"/>
      <c r="AG18" s="4"/>
      <c r="AH18"/>
      <c r="AI18" s="56"/>
      <c r="AJ18" s="1"/>
      <c r="AK18" s="5"/>
      <c r="AL18"/>
      <c r="AM18" s="2"/>
      <c r="AN18" s="2"/>
      <c r="AO18" s="2"/>
    </row>
    <row r="19" spans="1:43">
      <c r="A19" s="43"/>
      <c r="B19" s="51">
        <f>+'Ark1'!C394</f>
        <v>2024</v>
      </c>
      <c r="C19" s="51">
        <f>+'Ark1'!L394</f>
        <v>9</v>
      </c>
      <c r="D19" s="52" t="str">
        <f>VLOOKUP(C19,RNR!$K$30:$L$45,2)</f>
        <v>R+</v>
      </c>
      <c r="E19" s="467">
        <f>+'Ark1'!Q394</f>
        <v>443</v>
      </c>
      <c r="F19" s="478">
        <f>+'Ark1'!R394</f>
        <v>631</v>
      </c>
      <c r="G19" s="396">
        <f t="shared" si="0"/>
        <v>-75</v>
      </c>
      <c r="H19" s="69">
        <f>+'Ark1'!AE394</f>
        <v>1.1801892791680697</v>
      </c>
      <c r="I19" s="69">
        <f t="shared" si="1"/>
        <v>-5.7018066969600545E-2</v>
      </c>
      <c r="J19" s="69">
        <f>+'Ark1'!AF394</f>
        <v>1.7362814630096703</v>
      </c>
      <c r="K19" s="87"/>
      <c r="L19" s="296">
        <f>+'Ark1'!U394</f>
        <v>446.80586370839927</v>
      </c>
      <c r="M19" s="242">
        <f t="shared" si="2"/>
        <v>0.11266257525414858</v>
      </c>
      <c r="N19" s="243"/>
      <c r="O19" s="502">
        <f>+IF(F19=0,"",'Ark1'!AR394)</f>
        <v>220.81395348837205</v>
      </c>
      <c r="P19" s="495">
        <f>+IF(F19=0,"",'Ark1'!AS394)</f>
        <v>41.46124720946333</v>
      </c>
      <c r="Q19" s="433"/>
      <c r="R19" s="347">
        <f>+IF(F19=0,"",'Ark1'!T394)</f>
        <v>12.110935023771789</v>
      </c>
      <c r="S19" s="57">
        <f t="shared" si="3"/>
        <v>-7.0368092375520774E-2</v>
      </c>
      <c r="T19" s="76">
        <f>+'Ark1'!W394</f>
        <v>100</v>
      </c>
      <c r="U19" s="242">
        <f t="shared" si="4"/>
        <v>0.14164305949007883</v>
      </c>
      <c r="V19" s="76">
        <f>+'Ark1'!X394</f>
        <v>99.524564183835182</v>
      </c>
      <c r="W19" s="296">
        <f>+'Ark1'!AG394</f>
        <v>2560.7059800664456</v>
      </c>
      <c r="X19" s="76">
        <f>+'Ark1'!AH394</f>
        <v>95.404120443740098</v>
      </c>
      <c r="Y19" s="296">
        <f>+'Ark1'!AI394</f>
        <v>93.81933438985736</v>
      </c>
      <c r="Z19" s="76">
        <f>+'Ark1'!Y394</f>
        <v>40.795299135367259</v>
      </c>
      <c r="AA19" s="66">
        <f>+'Ark1'!AA394</f>
        <v>2.1118616584799756</v>
      </c>
      <c r="AB19" s="87"/>
      <c r="AC19" s="296">
        <f t="shared" si="5"/>
        <v>174.485422061929</v>
      </c>
      <c r="AD19" s="73"/>
      <c r="AE19" s="76">
        <f t="shared" si="6"/>
        <v>1.4243792325056432</v>
      </c>
      <c r="AF19" s="43"/>
      <c r="AG19" s="4"/>
      <c r="AH19"/>
      <c r="AI19" s="56"/>
      <c r="AJ19" s="1"/>
      <c r="AK19" s="5"/>
      <c r="AL19"/>
      <c r="AM19" s="2"/>
      <c r="AN19" s="2"/>
      <c r="AO19" s="2"/>
    </row>
    <row r="20" spans="1:43">
      <c r="A20" s="43"/>
      <c r="B20" s="51">
        <f>+'Ark1'!C395</f>
        <v>2024</v>
      </c>
      <c r="C20" s="51">
        <f>+'Ark1'!L395</f>
        <v>10</v>
      </c>
      <c r="D20" s="52" t="str">
        <f>VLOOKUP(C20,RNR!$K$30:$L$45,2)</f>
        <v>U-</v>
      </c>
      <c r="E20" s="467">
        <f>+'Ark1'!Q395</f>
        <v>129</v>
      </c>
      <c r="F20" s="478">
        <f>+'Ark1'!R395</f>
        <v>159</v>
      </c>
      <c r="G20" s="396">
        <f t="shared" si="0"/>
        <v>-72</v>
      </c>
      <c r="H20" s="69">
        <f>+'Ark1'!AE395</f>
        <v>0.29738525418022665</v>
      </c>
      <c r="I20" s="69">
        <f t="shared" si="1"/>
        <v>-0.10742338173733967</v>
      </c>
      <c r="J20" s="69">
        <f>+'Ark1'!AF395</f>
        <v>0.4775150458953768</v>
      </c>
      <c r="K20" s="87"/>
      <c r="L20" s="296">
        <f>+'Ark1'!U395</f>
        <v>487.66100628930786</v>
      </c>
      <c r="M20" s="242">
        <f t="shared" si="2"/>
        <v>-1.5463530180514908</v>
      </c>
      <c r="N20" s="243"/>
      <c r="O20" s="502">
        <f>+IF(F20=0,"",'Ark1'!AR395)</f>
        <v>222.70588235294119</v>
      </c>
      <c r="P20" s="495">
        <f>+IF(F20=0,"",'Ark1'!AS395)</f>
        <v>44.36862489808405</v>
      </c>
      <c r="Q20" s="433"/>
      <c r="R20" s="347">
        <f>+IF(F20=0,"",'Ark1'!T395)</f>
        <v>12.893081761006288</v>
      </c>
      <c r="S20" s="57">
        <f t="shared" si="3"/>
        <v>1.4293882218410658E-2</v>
      </c>
      <c r="T20" s="76">
        <f>+'Ark1'!W395</f>
        <v>100</v>
      </c>
      <c r="U20" s="242">
        <f t="shared" si="4"/>
        <v>0</v>
      </c>
      <c r="V20" s="76">
        <f>+'Ark1'!X395</f>
        <v>100</v>
      </c>
      <c r="W20" s="296">
        <f>+'Ark1'!AG395</f>
        <v>2599.5555555555557</v>
      </c>
      <c r="X20" s="76">
        <f>+'Ark1'!AH395</f>
        <v>96.226415094339615</v>
      </c>
      <c r="Y20" s="296">
        <f>+'Ark1'!AI395</f>
        <v>93.710691823899381</v>
      </c>
      <c r="Z20" s="76">
        <f>+'Ark1'!Y395</f>
        <v>41.598915854208379</v>
      </c>
      <c r="AA20" s="66">
        <f>+'Ark1'!AA395</f>
        <v>2.0081318799827805</v>
      </c>
      <c r="AB20" s="87"/>
      <c r="AC20" s="296">
        <f t="shared" si="5"/>
        <v>187.59399284509192</v>
      </c>
      <c r="AD20" s="73"/>
      <c r="AE20" s="76">
        <f t="shared" si="6"/>
        <v>1.2325581395348837</v>
      </c>
      <c r="AF20" s="43"/>
      <c r="AG20" s="4"/>
      <c r="AH20"/>
      <c r="AI20" s="56"/>
      <c r="AJ20" s="1"/>
      <c r="AK20" s="5"/>
      <c r="AL20"/>
      <c r="AM20" s="2"/>
      <c r="AN20" s="2"/>
      <c r="AO20" s="2"/>
    </row>
    <row r="21" spans="1:43">
      <c r="A21" s="43"/>
      <c r="B21" s="51">
        <f>+'Ark1'!C396</f>
        <v>2024</v>
      </c>
      <c r="C21" s="51">
        <f>+'Ark1'!L396</f>
        <v>11</v>
      </c>
      <c r="D21" s="52" t="str">
        <f>VLOOKUP(C21,RNR!$K$30:$L$45,2)</f>
        <v>U</v>
      </c>
      <c r="E21" s="467">
        <f>+'Ark1'!Q396</f>
        <v>43</v>
      </c>
      <c r="F21" s="478">
        <f>+'Ark1'!R396</f>
        <v>49</v>
      </c>
      <c r="G21" s="396">
        <f t="shared" si="0"/>
        <v>-10</v>
      </c>
      <c r="H21" s="69">
        <f>+'Ark1'!AE396</f>
        <v>9.1647028017805693E-2</v>
      </c>
      <c r="I21" s="69">
        <f t="shared" si="1"/>
        <v>-1.1745653883217702E-2</v>
      </c>
      <c r="J21" s="69">
        <f>+'Ark1'!AF396</f>
        <v>0.15715704543572179</v>
      </c>
      <c r="K21" s="87"/>
      <c r="L21" s="296">
        <f>+'Ark1'!U396</f>
        <v>520.79387755102039</v>
      </c>
      <c r="M21" s="242">
        <f t="shared" si="2"/>
        <v>7.9379453476306026</v>
      </c>
      <c r="N21" s="243"/>
      <c r="O21" s="502">
        <f>+IF(F21=0,"",'Ark1'!AR396)</f>
        <v>225.44444444444443</v>
      </c>
      <c r="P21" s="495">
        <f>+IF(F21=0,"",'Ark1'!AS396)</f>
        <v>46.089396702333993</v>
      </c>
      <c r="Q21" s="433"/>
      <c r="R21" s="347">
        <f>+IF(F21=0,"",'Ark1'!T396)</f>
        <v>12.877551020408164</v>
      </c>
      <c r="S21" s="57">
        <f t="shared" si="3"/>
        <v>4.7042545831892824E-2</v>
      </c>
      <c r="T21" s="76">
        <f>+'Ark1'!W396</f>
        <v>97.959183673469383</v>
      </c>
      <c r="U21" s="242">
        <f t="shared" si="4"/>
        <v>-2.0408163265306172</v>
      </c>
      <c r="V21" s="76">
        <f>+'Ark1'!X396</f>
        <v>97.959183673469383</v>
      </c>
      <c r="W21" s="296">
        <f>+'Ark1'!AG396</f>
        <v>2609.2888888888888</v>
      </c>
      <c r="X21" s="76">
        <f>+'Ark1'!AH396</f>
        <v>91.836734693877574</v>
      </c>
      <c r="Y21" s="296">
        <f>+'Ark1'!AI396</f>
        <v>89.7959183673469</v>
      </c>
      <c r="Z21" s="76">
        <f>+'Ark1'!Y396</f>
        <v>58.934998465667199</v>
      </c>
      <c r="AA21" s="66">
        <f>+'Ark1'!AA396</f>
        <v>2.4212718285655326</v>
      </c>
      <c r="AB21" s="87"/>
      <c r="AC21" s="296">
        <f t="shared" si="5"/>
        <v>199.59226430186104</v>
      </c>
      <c r="AD21" s="73"/>
      <c r="AE21" s="76">
        <f t="shared" si="6"/>
        <v>1.1395348837209303</v>
      </c>
      <c r="AF21" s="43"/>
      <c r="AG21" s="4"/>
      <c r="AH21"/>
      <c r="AI21" s="56"/>
      <c r="AJ21" s="1"/>
      <c r="AK21" s="5"/>
      <c r="AL21"/>
      <c r="AM21" s="2"/>
      <c r="AN21" s="2"/>
      <c r="AO21" s="2"/>
    </row>
    <row r="22" spans="1:43">
      <c r="A22" s="43"/>
      <c r="B22" s="51">
        <f>+'Ark1'!C397</f>
        <v>2024</v>
      </c>
      <c r="C22" s="51">
        <f>+'Ark1'!L397</f>
        <v>12</v>
      </c>
      <c r="D22" s="52" t="str">
        <f>VLOOKUP(C22,RNR!$K$30:$L$45,2)</f>
        <v>U+</v>
      </c>
      <c r="E22" s="467">
        <f>+'Ark1'!Q397</f>
        <v>11</v>
      </c>
      <c r="F22" s="478">
        <f>+'Ark1'!R397</f>
        <v>13</v>
      </c>
      <c r="G22" s="396">
        <f t="shared" si="0"/>
        <v>1</v>
      </c>
      <c r="H22" s="69">
        <f>+'Ark1'!AE397</f>
        <v>2.4314517637377023E-2</v>
      </c>
      <c r="I22" s="57">
        <f t="shared" si="1"/>
        <v>3.2854975897112469E-3</v>
      </c>
      <c r="J22" s="69">
        <f>+'Ark1'!AF397</f>
        <v>4.4191239079000591E-2</v>
      </c>
      <c r="K22" s="87"/>
      <c r="L22" s="296">
        <f>+'Ark1'!U397</f>
        <v>551.97692307692307</v>
      </c>
      <c r="M22" s="242">
        <f t="shared" si="2"/>
        <v>-4.6730769230769056</v>
      </c>
      <c r="N22" s="243"/>
      <c r="O22" s="502">
        <f>+IF(F22=0,"",'Ark1'!AR397)</f>
        <v>224.61538461538473</v>
      </c>
      <c r="P22" s="495">
        <f>+IF(F22=0,"",'Ark1'!AS397)</f>
        <v>48.752643060399407</v>
      </c>
      <c r="Q22" s="433"/>
      <c r="R22" s="347">
        <f>+IF(F22=0,"",'Ark1'!T397)</f>
        <v>13.846153846153852</v>
      </c>
      <c r="S22" s="57">
        <f t="shared" si="3"/>
        <v>-0.23717948717948545</v>
      </c>
      <c r="T22" s="76">
        <f>+'Ark1'!W397</f>
        <v>100</v>
      </c>
      <c r="U22" s="242">
        <f t="shared" si="4"/>
        <v>0</v>
      </c>
      <c r="V22" s="76">
        <f>+'Ark1'!X397</f>
        <v>100</v>
      </c>
      <c r="W22" s="296">
        <f>+'Ark1'!AG397</f>
        <v>2522.6923076923081</v>
      </c>
      <c r="X22" s="76">
        <f>+'Ark1'!AH397</f>
        <v>100</v>
      </c>
      <c r="Y22" s="296">
        <f>+'Ark1'!AI397</f>
        <v>100</v>
      </c>
      <c r="Z22" s="76">
        <f>+'Ark1'!Y397</f>
        <v>31.137539892107529</v>
      </c>
      <c r="AA22" s="66">
        <f>+'Ark1'!AA397</f>
        <v>1.4595127662315579</v>
      </c>
      <c r="AB22" s="87"/>
      <c r="AC22" s="296">
        <f t="shared" si="5"/>
        <v>218.80469583778014</v>
      </c>
      <c r="AD22" s="73"/>
      <c r="AE22" s="76">
        <f t="shared" si="6"/>
        <v>1.1818181818181819</v>
      </c>
      <c r="AF22" s="43"/>
      <c r="AG22" s="4"/>
      <c r="AH22"/>
      <c r="AI22" s="56"/>
      <c r="AJ22" s="13"/>
      <c r="AK22" s="5"/>
      <c r="AL22"/>
      <c r="AM22" s="2"/>
      <c r="AN22" s="2"/>
      <c r="AO22" s="4"/>
      <c r="AP22" s="4"/>
      <c r="AQ22" s="4"/>
    </row>
    <row r="23" spans="1:43">
      <c r="A23" s="43"/>
      <c r="B23" s="51">
        <f>+'Ark1'!C398</f>
        <v>2024</v>
      </c>
      <c r="C23" s="51">
        <f>+'Ark1'!L398</f>
        <v>13</v>
      </c>
      <c r="D23" s="52" t="str">
        <f>VLOOKUP(C23,RNR!$K$30:$L$45,2)</f>
        <v>E-</v>
      </c>
      <c r="E23" s="467">
        <f>+'Ark1'!Q398</f>
        <v>3</v>
      </c>
      <c r="F23" s="478">
        <f>+'Ark1'!R398</f>
        <v>3</v>
      </c>
      <c r="G23" s="396">
        <f t="shared" si="0"/>
        <v>0</v>
      </c>
      <c r="H23" s="69">
        <f>+'Ark1'!AE398</f>
        <v>5.6110425317023888E-3</v>
      </c>
      <c r="I23" s="397">
        <f t="shared" si="1"/>
        <v>3.5378751978594469E-4</v>
      </c>
      <c r="J23" s="69">
        <f>+'Ark1'!AF398</f>
        <v>1.1283524707073164E-2</v>
      </c>
      <c r="K23" s="87"/>
      <c r="L23" s="296">
        <f>+'Ark1'!U398</f>
        <v>610.73333333333323</v>
      </c>
      <c r="M23" s="242">
        <f t="shared" si="2"/>
        <v>86.233333333333235</v>
      </c>
      <c r="N23" s="243"/>
      <c r="O23" s="502">
        <f>+IF(F23=0,"",'Ark1'!AR398)</f>
        <v>228</v>
      </c>
      <c r="P23" s="495">
        <f>+IF(F23=0,"",'Ark1'!AS398)</f>
        <v>51.510948874312099</v>
      </c>
      <c r="Q23" s="433"/>
      <c r="R23" s="347">
        <f>+IF(F23=0,"",'Ark1'!T398)</f>
        <v>15</v>
      </c>
      <c r="S23" s="57">
        <f t="shared" si="3"/>
        <v>1.3333333333333375</v>
      </c>
      <c r="T23" s="76">
        <f>+'Ark1'!W398</f>
        <v>100</v>
      </c>
      <c r="U23" s="242">
        <f t="shared" si="4"/>
        <v>0</v>
      </c>
      <c r="V23" s="76">
        <f>+'Ark1'!X398</f>
        <v>100</v>
      </c>
      <c r="W23" s="296">
        <f>+'Ark1'!AG398</f>
        <v>2562.6666666666661</v>
      </c>
      <c r="X23" s="76">
        <f>+'Ark1'!AH398</f>
        <v>100</v>
      </c>
      <c r="Y23" s="296">
        <f>+'Ark1'!AI398</f>
        <v>100</v>
      </c>
      <c r="Z23" s="76">
        <f>+'Ark1'!Y398</f>
        <v>23.394063824447095</v>
      </c>
      <c r="AA23" s="66">
        <f>+'Ark1'!AA398</f>
        <v>0</v>
      </c>
      <c r="AB23" s="87"/>
      <c r="AC23" s="296">
        <f t="shared" si="5"/>
        <v>238.31945889698233</v>
      </c>
      <c r="AD23" s="73"/>
      <c r="AE23" s="76">
        <f t="shared" si="6"/>
        <v>1</v>
      </c>
      <c r="AF23" s="43"/>
      <c r="AG23" s="4"/>
      <c r="AH23"/>
      <c r="AI23" s="56"/>
      <c r="AJ23" s="13"/>
      <c r="AK23" s="5"/>
      <c r="AL23"/>
      <c r="AM23" s="1"/>
      <c r="AN23" s="1"/>
      <c r="AO23" s="11"/>
      <c r="AP23" s="11"/>
      <c r="AQ23" s="11"/>
    </row>
    <row r="24" spans="1:43">
      <c r="A24" s="43"/>
      <c r="B24" s="51">
        <f>+'Ark1'!C400</f>
        <v>2024</v>
      </c>
      <c r="C24" s="51">
        <f>+'Ark1'!L400</f>
        <v>15</v>
      </c>
      <c r="D24" s="52" t="str">
        <f>VLOOKUP(C24,RNR!$K$30:$L$45,2)</f>
        <v>E+</v>
      </c>
      <c r="E24" s="467">
        <f>+'Ark1'!Q400</f>
        <v>0</v>
      </c>
      <c r="F24" s="478">
        <f>+'Ark1'!R400</f>
        <v>0</v>
      </c>
      <c r="G24" s="396">
        <f t="shared" si="0"/>
        <v>0</v>
      </c>
      <c r="H24" s="69">
        <f>+'Ark1'!AE400</f>
        <v>0</v>
      </c>
      <c r="I24" s="397">
        <f t="shared" si="1"/>
        <v>0</v>
      </c>
      <c r="J24" s="69">
        <f>+'Ark1'!AF400</f>
        <v>0</v>
      </c>
      <c r="K24" s="87"/>
      <c r="L24" s="296">
        <f>+'Ark1'!U400</f>
        <v>0</v>
      </c>
      <c r="M24" s="242" t="str">
        <f t="shared" si="2"/>
        <v/>
      </c>
      <c r="N24" s="243"/>
      <c r="O24" s="502" t="str">
        <f>+IF(F24=0,"",'Ark1'!AR400)</f>
        <v/>
      </c>
      <c r="P24" s="495" t="str">
        <f>+IF(F24=0,"",'Ark1'!AS400)</f>
        <v/>
      </c>
      <c r="Q24" s="433"/>
      <c r="R24" s="347" t="str">
        <f>+IF(F24=0,"",'Ark1'!T400)</f>
        <v/>
      </c>
      <c r="S24" s="57" t="str">
        <f t="shared" si="3"/>
        <v/>
      </c>
      <c r="T24" s="76">
        <f>+'Ark1'!W400</f>
        <v>0</v>
      </c>
      <c r="U24" s="242">
        <f t="shared" si="4"/>
        <v>0</v>
      </c>
      <c r="V24" s="76">
        <f>+'Ark1'!X400</f>
        <v>0</v>
      </c>
      <c r="W24" s="296">
        <f>+'Ark1'!AG400</f>
        <v>0</v>
      </c>
      <c r="X24" s="76">
        <f>+'Ark1'!AH400</f>
        <v>0</v>
      </c>
      <c r="Y24" s="296">
        <f>+'Ark1'!AI400</f>
        <v>0</v>
      </c>
      <c r="Z24" s="76">
        <f>+'Ark1'!Y400</f>
        <v>0</v>
      </c>
      <c r="AA24" s="66">
        <f>+'Ark1'!AA400</f>
        <v>0</v>
      </c>
      <c r="AB24" s="87"/>
      <c r="AC24" s="296" t="str">
        <f t="shared" si="5"/>
        <v/>
      </c>
      <c r="AD24" s="73"/>
      <c r="AE24" s="76" t="str">
        <f t="shared" si="6"/>
        <v/>
      </c>
      <c r="AF24" s="43"/>
      <c r="AG24" s="4"/>
      <c r="AH24"/>
      <c r="AI24" s="56"/>
      <c r="AJ24" s="13"/>
      <c r="AK24" s="5"/>
      <c r="AL24"/>
      <c r="AM24" s="1"/>
      <c r="AN24" s="1"/>
      <c r="AO24" s="11"/>
      <c r="AP24" s="11"/>
      <c r="AQ24" s="11"/>
    </row>
    <row r="25" spans="1:43" s="530" customFormat="1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2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43"/>
      <c r="AB25" s="43"/>
      <c r="AC25" s="43"/>
      <c r="AD25" s="73"/>
      <c r="AE25" s="43"/>
      <c r="AF25" s="43"/>
      <c r="AG25" s="4"/>
      <c r="AI25" s="56"/>
      <c r="AJ25" s="13"/>
      <c r="AK25" s="5"/>
      <c r="AM25" s="1"/>
      <c r="AN25" s="1"/>
      <c r="AO25" s="531"/>
      <c r="AP25" s="531"/>
      <c r="AQ25" s="531"/>
    </row>
    <row r="26" spans="1:43">
      <c r="A26" s="43"/>
      <c r="B26" s="51">
        <f>+'Ark1'!C401</f>
        <v>2024</v>
      </c>
      <c r="C26" s="51">
        <f>+'Ark1'!L401</f>
        <v>99</v>
      </c>
      <c r="D26" s="52" t="str">
        <f>VLOOKUP(C26,RNR!$K$30:$L$45,2)</f>
        <v>Kasserte</v>
      </c>
      <c r="E26" s="467">
        <f>+'Ark1'!Q401</f>
        <v>167</v>
      </c>
      <c r="F26" s="478">
        <f>+'Ark1'!R401</f>
        <v>169</v>
      </c>
      <c r="G26" s="396">
        <f t="shared" ref="G26" si="7">+F26-F43</f>
        <v>-66</v>
      </c>
      <c r="H26" s="69">
        <f>+'Ark1'!AE401</f>
        <v>0.31608872928590132</v>
      </c>
      <c r="I26" s="397">
        <f t="shared" ref="I26" si="8">+H26-H43</f>
        <v>-9.572957998088677E-2</v>
      </c>
      <c r="J26" s="69">
        <f>+'Ark1'!AF401</f>
        <v>0.28115387976717798</v>
      </c>
      <c r="K26" s="87"/>
      <c r="L26" s="296">
        <f>+'Ark1'!U401</f>
        <v>270.13786982248536</v>
      </c>
      <c r="M26" s="242">
        <f>+IF(F26=0,"",L26-L43)</f>
        <v>26.365103865038634</v>
      </c>
      <c r="N26" s="243"/>
      <c r="O26" s="502">
        <f>+IF(F26=0,"",'Ark1'!AR401)</f>
        <v>220.78787878787881</v>
      </c>
      <c r="P26" s="495">
        <f>+IF(F26=0,"",'Ark1'!AS401)</f>
        <v>23.498715477402143</v>
      </c>
      <c r="Q26" s="433"/>
      <c r="R26" s="347">
        <f>+IF(F26=0,"",'Ark1'!T401)</f>
        <v>6.0828402366863896</v>
      </c>
      <c r="S26" s="57">
        <f t="shared" ref="S26" si="9">+IF(F26=0,"",R26-R43)</f>
        <v>0.29560619413319777</v>
      </c>
      <c r="T26" s="76">
        <f>+'Ark1'!W401</f>
        <v>42.603550295858</v>
      </c>
      <c r="U26" s="242">
        <f t="shared" ref="U26" si="10">+T26-T43</f>
        <v>6.0078056150069301</v>
      </c>
      <c r="V26" s="76">
        <f>+'Ark1'!X401</f>
        <v>12.426035502958579</v>
      </c>
      <c r="W26" s="296">
        <f>+'Ark1'!AG401</f>
        <v>2377.6060606060605</v>
      </c>
      <c r="X26" s="76">
        <f>+'Ark1'!AH401</f>
        <v>19.526627218934919</v>
      </c>
      <c r="Y26" s="296">
        <f>+'Ark1'!AI401</f>
        <v>5.9171597633136104</v>
      </c>
      <c r="Z26" s="76">
        <f>+'Ark1'!Y401</f>
        <v>68.122157836946002</v>
      </c>
      <c r="AA26" s="66">
        <f>+'Ark1'!AA401</f>
        <v>2.9740895247290231</v>
      </c>
      <c r="AB26" s="87"/>
      <c r="AC26" s="296">
        <f>+IF(F26=0,"",1000*L26/W26)</f>
        <v>113.61758968330786</v>
      </c>
      <c r="AD26" s="73"/>
      <c r="AE26" s="76">
        <f>+IF(F26=0,"",F26/E26)</f>
        <v>1.0119760479041917</v>
      </c>
      <c r="AF26" s="43"/>
      <c r="AG26" s="4"/>
      <c r="AH26"/>
      <c r="AI26" s="56"/>
      <c r="AJ26" s="13"/>
      <c r="AK26" s="5"/>
      <c r="AL26"/>
      <c r="AM26" s="1"/>
      <c r="AN26" s="1"/>
      <c r="AO26" s="11"/>
      <c r="AP26" s="11"/>
      <c r="AQ26" s="11"/>
    </row>
    <row r="27" spans="1:43">
      <c r="A27" s="43"/>
      <c r="B27" s="43"/>
      <c r="C27" s="43"/>
      <c r="D27" s="43"/>
      <c r="E27" s="463"/>
      <c r="F27" s="463"/>
      <c r="G27" s="43"/>
      <c r="H27" s="43"/>
      <c r="I27" s="43"/>
      <c r="J27" s="43"/>
      <c r="K27" s="87"/>
      <c r="L27" s="43"/>
      <c r="M27" s="43"/>
      <c r="N27" s="243"/>
      <c r="O27" s="49"/>
      <c r="P27" s="49"/>
      <c r="Q27" s="43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87"/>
      <c r="AC27" s="43"/>
      <c r="AD27" s="73"/>
      <c r="AE27" s="43"/>
      <c r="AF27" s="43"/>
      <c r="AG27" s="4"/>
      <c r="AH27"/>
      <c r="AI27" s="56"/>
      <c r="AJ27" s="13"/>
      <c r="AK27" s="5"/>
      <c r="AL27"/>
      <c r="AM27" s="1"/>
      <c r="AN27" s="1"/>
      <c r="AO27" s="11"/>
      <c r="AP27" s="11"/>
      <c r="AQ27" s="11"/>
    </row>
    <row r="28" spans="1:43">
      <c r="A28" s="43"/>
      <c r="B28">
        <f>+'Ark1'!C402</f>
        <v>2023</v>
      </c>
      <c r="C28">
        <f>+'Ark1'!L402</f>
        <v>1</v>
      </c>
      <c r="D28" s="3" t="str">
        <f t="shared" ref="D28:D41" si="11">+D11</f>
        <v>P-</v>
      </c>
      <c r="E28" s="440">
        <f>+'Ark1'!Q402</f>
        <v>1760</v>
      </c>
      <c r="F28" s="440">
        <f>+'Ark1'!R402</f>
        <v>2666</v>
      </c>
      <c r="G28" s="70"/>
      <c r="H28" s="70">
        <f>+'Ark1'!AE402</f>
        <v>4.6719472872564154</v>
      </c>
      <c r="I28" s="69">
        <f>+H28-H45</f>
        <v>0.39747614195671499</v>
      </c>
      <c r="J28" s="70">
        <f>+'Ark1'!AF402</f>
        <v>3.3063925502219096</v>
      </c>
      <c r="K28" s="87"/>
      <c r="L28" s="11">
        <f>+'Ark1'!U402</f>
        <v>212.28608402100511</v>
      </c>
      <c r="M28" s="242">
        <f t="shared" ref="M28:M41" si="12">+L28-L45</f>
        <v>-3.1206191926061706</v>
      </c>
      <c r="N28" s="243"/>
      <c r="O28" s="502">
        <f>+IF(F28=0,"",'Ark1'!AR402)</f>
        <v>222.58978723404252</v>
      </c>
      <c r="P28" s="495">
        <f>+IF(F28=0,"",'Ark1'!AS402)</f>
        <v>19.125464406327367</v>
      </c>
      <c r="Q28" s="433"/>
      <c r="R28" s="1">
        <f>+'Ark1'!T402</f>
        <v>4.3214553638409612</v>
      </c>
      <c r="S28" s="57">
        <f>+R28-R45</f>
        <v>8.402625230977101E-2</v>
      </c>
      <c r="T28" s="11">
        <f>+'Ark1'!W402</f>
        <v>5.2513128282070527</v>
      </c>
      <c r="U28" s="200"/>
      <c r="V28" s="11">
        <f>+'Ark1'!X402</f>
        <v>3.7509377344336091E-2</v>
      </c>
      <c r="W28" s="11">
        <f>+'Ark1'!AG402</f>
        <v>2139.3157446808505</v>
      </c>
      <c r="X28" s="11">
        <f>+'Ark1'!AH402</f>
        <v>88.147036759189803</v>
      </c>
      <c r="Y28" s="11">
        <f>+'Ark1'!AI402</f>
        <v>4.5011252813203315</v>
      </c>
      <c r="Z28" s="11">
        <f>+'Ark1'!Y402</f>
        <v>28.83204938799836</v>
      </c>
      <c r="AA28" s="67">
        <f>+'Ark1'!AA402</f>
        <v>1.2601445446908028</v>
      </c>
      <c r="AB28" s="87"/>
      <c r="AC28" s="11">
        <f t="shared" ref="AC28:AC41" si="13">1000*L28/W28</f>
        <v>99.230833292761361</v>
      </c>
      <c r="AD28" s="73"/>
      <c r="AE28" s="11">
        <f t="shared" ref="AE28:AE41" si="14">+F28/E28</f>
        <v>1.5147727272727274</v>
      </c>
      <c r="AF28" s="43"/>
      <c r="AG28" s="4"/>
      <c r="AH28"/>
      <c r="AI28" s="56"/>
      <c r="AJ28" s="5"/>
      <c r="AK28" s="5"/>
      <c r="AL28"/>
      <c r="AM28" s="1"/>
      <c r="AN28" s="1"/>
      <c r="AO28" s="11"/>
      <c r="AP28" s="11"/>
      <c r="AQ28" s="11"/>
    </row>
    <row r="29" spans="1:43">
      <c r="A29" s="43"/>
      <c r="B29">
        <f>+'Ark1'!C403</f>
        <v>2023</v>
      </c>
      <c r="C29">
        <f>+'Ark1'!L403</f>
        <v>2</v>
      </c>
      <c r="D29" s="3" t="str">
        <f t="shared" si="11"/>
        <v>P</v>
      </c>
      <c r="E29" s="440">
        <f>+'Ark1'!Q403</f>
        <v>4571</v>
      </c>
      <c r="F29" s="440">
        <f>+'Ark1'!R403</f>
        <v>9830</v>
      </c>
      <c r="G29" s="70"/>
      <c r="H29" s="70">
        <f>+'Ark1'!AE403</f>
        <v>17.226272255712889</v>
      </c>
      <c r="I29" s="69">
        <f t="shared" ref="I29" si="15">+H29-H46</f>
        <v>-0.44692866867179859</v>
      </c>
      <c r="J29" s="70">
        <f>+'Ark1'!AF403</f>
        <v>14.120100426637697</v>
      </c>
      <c r="K29" s="87"/>
      <c r="L29" s="11">
        <f>+'Ark1'!U403</f>
        <v>245.87338758901296</v>
      </c>
      <c r="M29" s="242">
        <f t="shared" si="12"/>
        <v>-0.42118903863800483</v>
      </c>
      <c r="N29" s="243"/>
      <c r="O29" s="502">
        <f>+IF(F29=0,"",'Ark1'!AR403)</f>
        <v>223.82663427561835</v>
      </c>
      <c r="P29" s="495">
        <f>+IF(F29=0,"",'Ark1'!AS403)</f>
        <v>21.885331264637966</v>
      </c>
      <c r="Q29" s="433"/>
      <c r="R29" s="1">
        <f>+'Ark1'!T403</f>
        <v>5.8489318413021376</v>
      </c>
      <c r="S29" s="57">
        <f t="shared" ref="S29" si="16">+R29-R46</f>
        <v>0.1113678325237899</v>
      </c>
      <c r="T29" s="11">
        <f>+'Ark1'!W403</f>
        <v>31.770091556459807</v>
      </c>
      <c r="U29" s="200"/>
      <c r="V29" s="11">
        <f>+'Ark1'!X403</f>
        <v>1.0172939979654117E-2</v>
      </c>
      <c r="W29" s="11">
        <f>+'Ark1'!AG403</f>
        <v>2136.0666961130737</v>
      </c>
      <c r="X29" s="11">
        <f>+'Ark1'!AH403</f>
        <v>92.115971515768038</v>
      </c>
      <c r="Y29" s="11">
        <f>+'Ark1'!AI403</f>
        <v>4.8728382502543246</v>
      </c>
      <c r="Z29" s="11">
        <f>+'Ark1'!Y403</f>
        <v>27.276022877753793</v>
      </c>
      <c r="AA29" s="67">
        <f>+'Ark1'!AA403</f>
        <v>1.3946804832977795</v>
      </c>
      <c r="AB29" s="87"/>
      <c r="AC29" s="11">
        <f t="shared" si="13"/>
        <v>115.10566970423734</v>
      </c>
      <c r="AD29" s="73"/>
      <c r="AE29" s="11">
        <f t="shared" si="14"/>
        <v>2.1505141106978778</v>
      </c>
      <c r="AF29" s="43"/>
      <c r="AG29" s="4"/>
      <c r="AH29"/>
      <c r="AI29" s="56"/>
      <c r="AJ29" s="5"/>
      <c r="AK29" s="5"/>
      <c r="AL29"/>
      <c r="AM29" s="1"/>
      <c r="AN29" s="1"/>
      <c r="AO29" s="11"/>
      <c r="AP29" s="11"/>
      <c r="AQ29" s="11"/>
    </row>
    <row r="30" spans="1:43">
      <c r="A30" s="43"/>
      <c r="B30">
        <f>+'Ark1'!C404</f>
        <v>2023</v>
      </c>
      <c r="C30">
        <f>+'Ark1'!L404</f>
        <v>3</v>
      </c>
      <c r="D30" s="3" t="str">
        <f t="shared" si="11"/>
        <v>P+</v>
      </c>
      <c r="E30" s="440">
        <f>+'Ark1'!Q404</f>
        <v>5686</v>
      </c>
      <c r="F30" s="440">
        <f>+'Ark1'!R404</f>
        <v>14809</v>
      </c>
      <c r="G30" s="70"/>
      <c r="H30" s="70">
        <f>+'Ark1'!AE404</f>
        <v>25.951563157156876</v>
      </c>
      <c r="I30" s="69">
        <f t="shared" ref="I30:I41" si="17">+H30-H47</f>
        <v>-0.56955062942660817</v>
      </c>
      <c r="J30" s="70">
        <f>+'Ark1'!AF404</f>
        <v>23.933129123259565</v>
      </c>
      <c r="K30" s="87"/>
      <c r="L30" s="11">
        <f>+'Ark1'!U404</f>
        <v>276.63110270781368</v>
      </c>
      <c r="M30" s="242">
        <f t="shared" si="12"/>
        <v>-0.58135296216494226</v>
      </c>
      <c r="N30" s="243"/>
      <c r="O30" s="502">
        <f>+IF(F30=0,"",'Ark1'!AR404)</f>
        <v>224.14204463642912</v>
      </c>
      <c r="P30" s="495">
        <f>+IF(F30=0,"",'Ark1'!AS404)</f>
        <v>24.533959328948981</v>
      </c>
      <c r="Q30" s="433"/>
      <c r="R30" s="1">
        <f>+'Ark1'!T404</f>
        <v>7.345735701262746</v>
      </c>
      <c r="S30" s="57">
        <f t="shared" ref="S30:S41" si="18">+R30-R47</f>
        <v>5.9829906369075481E-2</v>
      </c>
      <c r="T30" s="11">
        <f>+'Ark1'!W404</f>
        <v>77.500168816260384</v>
      </c>
      <c r="U30" s="200"/>
      <c r="V30" s="11">
        <f>+'Ark1'!X404</f>
        <v>0.65500709028293613</v>
      </c>
      <c r="W30" s="11">
        <f>+'Ark1'!AG404</f>
        <v>2151.5793376529878</v>
      </c>
      <c r="X30" s="11">
        <f>+'Ark1'!AH404</f>
        <v>93.774056317104481</v>
      </c>
      <c r="Y30" s="11">
        <f>+'Ark1'!AI404</f>
        <v>7.7385373759200498</v>
      </c>
      <c r="Z30" s="11">
        <f>+'Ark1'!Y404</f>
        <v>30.7816747768094</v>
      </c>
      <c r="AA30" s="67">
        <f>+'Ark1'!AA404</f>
        <v>1.4239169747275731</v>
      </c>
      <c r="AB30" s="87"/>
      <c r="AC30" s="11">
        <f t="shared" si="13"/>
        <v>128.57118390510843</v>
      </c>
      <c r="AD30" s="73"/>
      <c r="AE30" s="11">
        <f t="shared" si="14"/>
        <v>2.6044671122054166</v>
      </c>
      <c r="AF30" s="43"/>
      <c r="AG30" s="4"/>
      <c r="AH30"/>
      <c r="AI30" s="56"/>
      <c r="AJ30" s="5"/>
      <c r="AK30" s="5"/>
      <c r="AL30"/>
      <c r="AM30" s="1"/>
      <c r="AN30" s="1"/>
      <c r="AO30" s="11"/>
      <c r="AP30" s="11"/>
      <c r="AQ30" s="11"/>
    </row>
    <row r="31" spans="1:43">
      <c r="A31" s="43"/>
      <c r="B31">
        <f>+'Ark1'!C405</f>
        <v>2023</v>
      </c>
      <c r="C31">
        <f>+'Ark1'!L405</f>
        <v>4</v>
      </c>
      <c r="D31" s="3" t="str">
        <f t="shared" si="11"/>
        <v>O-</v>
      </c>
      <c r="E31" s="440">
        <f>+'Ark1'!Q405</f>
        <v>5489</v>
      </c>
      <c r="F31" s="440">
        <f>+'Ark1'!R405</f>
        <v>11975</v>
      </c>
      <c r="G31" s="70"/>
      <c r="H31" s="70">
        <f>+'Ark1'!AE405</f>
        <v>20.98520958923314</v>
      </c>
      <c r="I31" s="69">
        <f t="shared" si="17"/>
        <v>-0.33381625152058803</v>
      </c>
      <c r="J31" s="70">
        <f>+'Ark1'!AF405</f>
        <v>21.419788585670464</v>
      </c>
      <c r="K31" s="87"/>
      <c r="L31" s="11">
        <f>+'Ark1'!U405</f>
        <v>306.1730179540711</v>
      </c>
      <c r="M31" s="242">
        <f t="shared" si="12"/>
        <v>-1.0320707360460233</v>
      </c>
      <c r="N31" s="243"/>
      <c r="O31" s="502">
        <f>+IF(F31=0,"",'Ark1'!AR405)</f>
        <v>223.69879197015464</v>
      </c>
      <c r="P31" s="495">
        <f>+IF(F31=0,"",'Ark1'!AS405)</f>
        <v>27.297060439985355</v>
      </c>
      <c r="Q31" s="433"/>
      <c r="R31" s="1">
        <f>+'Ark1'!T405</f>
        <v>8.5988308977035448</v>
      </c>
      <c r="S31" s="57">
        <f t="shared" si="18"/>
        <v>1.8933990487051133E-2</v>
      </c>
      <c r="T31" s="11">
        <f>+'Ark1'!W405</f>
        <v>91.014613778705638</v>
      </c>
      <c r="U31" s="200"/>
      <c r="V31" s="11">
        <f>+'Ark1'!X405</f>
        <v>8.1336116910229617</v>
      </c>
      <c r="W31" s="11">
        <f>+'Ark1'!AG405</f>
        <v>2218.7289038905674</v>
      </c>
      <c r="X31" s="11">
        <f>+'Ark1'!AH405</f>
        <v>93.962421711899779</v>
      </c>
      <c r="Y31" s="11">
        <f>+'Ark1'!AI405</f>
        <v>16.434237995824631</v>
      </c>
      <c r="Z31" s="11">
        <f>+'Ark1'!Y405</f>
        <v>35.402179985401226</v>
      </c>
      <c r="AA31" s="67">
        <f>+'Ark1'!AA405</f>
        <v>1.626984957774366</v>
      </c>
      <c r="AB31" s="87"/>
      <c r="AC31" s="11">
        <f t="shared" si="13"/>
        <v>137.9947849497039</v>
      </c>
      <c r="AD31" s="73"/>
      <c r="AE31" s="11">
        <f t="shared" si="14"/>
        <v>2.1816359992712697</v>
      </c>
      <c r="AF31" s="43"/>
      <c r="AG31" s="4"/>
      <c r="AH31"/>
      <c r="AI31" s="56"/>
      <c r="AJ31" s="5"/>
      <c r="AK31" s="5"/>
      <c r="AL31"/>
      <c r="AM31" s="1"/>
      <c r="AN31" s="1"/>
      <c r="AO31" s="11"/>
      <c r="AP31" s="11"/>
      <c r="AQ31" s="11"/>
    </row>
    <row r="32" spans="1:43">
      <c r="A32" s="43"/>
      <c r="B32">
        <f>+'Ark1'!C406</f>
        <v>2023</v>
      </c>
      <c r="C32">
        <f>+'Ark1'!L406</f>
        <v>5</v>
      </c>
      <c r="D32" s="3" t="str">
        <f t="shared" si="11"/>
        <v>O</v>
      </c>
      <c r="E32" s="440">
        <f>+'Ark1'!Q406</f>
        <v>3994</v>
      </c>
      <c r="F32" s="440">
        <f>+'Ark1'!R406</f>
        <v>6996</v>
      </c>
      <c r="G32" s="70"/>
      <c r="H32" s="70">
        <f>+'Ark1'!AE406</f>
        <v>12.259918687789151</v>
      </c>
      <c r="I32" s="69">
        <f t="shared" si="17"/>
        <v>-0.19018554789662723</v>
      </c>
      <c r="J32" s="70">
        <f>+'Ark1'!AF406</f>
        <v>13.442955453656484</v>
      </c>
      <c r="K32" s="87"/>
      <c r="L32" s="11">
        <f>+'Ark1'!U406</f>
        <v>328.90631789593908</v>
      </c>
      <c r="M32" s="242">
        <f t="shared" si="12"/>
        <v>-2.3847127374974093</v>
      </c>
      <c r="N32" s="243"/>
      <c r="O32" s="502">
        <f>+IF(F32=0,"",'Ark1'!AR406)</f>
        <v>221.88136103583255</v>
      </c>
      <c r="P32" s="495">
        <f>+IF(F32=0,"",'Ark1'!AS406)</f>
        <v>30.043225971534355</v>
      </c>
      <c r="Q32" s="433"/>
      <c r="R32" s="1">
        <f>+'Ark1'!T406</f>
        <v>9.3421955403087509</v>
      </c>
      <c r="S32" s="57">
        <f t="shared" si="18"/>
        <v>-0.14599241400069829</v>
      </c>
      <c r="T32" s="11">
        <f>+'Ark1'!W406</f>
        <v>88.636363636363654</v>
      </c>
      <c r="U32" s="200"/>
      <c r="V32" s="11">
        <f>+'Ark1'!X406</f>
        <v>30.817610062893078</v>
      </c>
      <c r="W32" s="11">
        <f>+'Ark1'!AG406</f>
        <v>2359.9149352604632</v>
      </c>
      <c r="X32" s="11">
        <f>+'Ark1'!AH406</f>
        <v>94.911377930245862</v>
      </c>
      <c r="Y32" s="11">
        <f>+'Ark1'!AI406</f>
        <v>38.922241280731846</v>
      </c>
      <c r="Z32" s="11">
        <f>+'Ark1'!Y406</f>
        <v>40.807838426782837</v>
      </c>
      <c r="AA32" s="67">
        <f>+'Ark1'!AA406</f>
        <v>2.1105382307091434</v>
      </c>
      <c r="AB32" s="87"/>
      <c r="AC32" s="11">
        <f t="shared" si="13"/>
        <v>139.37210743557492</v>
      </c>
      <c r="AD32" s="73"/>
      <c r="AE32" s="11">
        <f t="shared" si="14"/>
        <v>1.7516274411617425</v>
      </c>
      <c r="AF32" s="43"/>
      <c r="AG32" s="4"/>
      <c r="AH32"/>
      <c r="AI32" s="56"/>
      <c r="AJ32" s="5"/>
      <c r="AK32" s="5"/>
      <c r="AL32"/>
      <c r="AM32" s="1"/>
      <c r="AN32" s="1"/>
      <c r="AO32" s="11"/>
      <c r="AP32" s="11"/>
      <c r="AQ32" s="11"/>
    </row>
    <row r="33" spans="1:43">
      <c r="A33" s="43"/>
      <c r="B33">
        <f>+'Ark1'!C407</f>
        <v>2023</v>
      </c>
      <c r="C33">
        <f>+'Ark1'!L407</f>
        <v>6</v>
      </c>
      <c r="D33" s="3" t="str">
        <f t="shared" si="11"/>
        <v>O+</v>
      </c>
      <c r="E33" s="440">
        <f>+'Ark1'!Q407</f>
        <v>2520</v>
      </c>
      <c r="F33" s="440">
        <f>+'Ark1'!R407</f>
        <v>4490</v>
      </c>
      <c r="G33" s="70"/>
      <c r="H33" s="70">
        <f>+'Ark1'!AE407</f>
        <v>7.868358334501611</v>
      </c>
      <c r="I33" s="69">
        <f t="shared" si="17"/>
        <v>0.71407335898487467</v>
      </c>
      <c r="J33" s="70">
        <f>+'Ark1'!AF407</f>
        <v>9.1916079080352127</v>
      </c>
      <c r="K33" s="87"/>
      <c r="L33" s="11">
        <f>+'Ark1'!U407</f>
        <v>350.40670378619194</v>
      </c>
      <c r="M33" s="242">
        <f t="shared" si="12"/>
        <v>-1.3643872461095725</v>
      </c>
      <c r="N33" s="243"/>
      <c r="O33" s="502">
        <f>+IF(F33=0,"",'Ark1'!AR407)</f>
        <v>220.72400844872095</v>
      </c>
      <c r="P33" s="495">
        <f>+IF(F33=0,"",'Ark1'!AS407)</f>
        <v>32.521129724044997</v>
      </c>
      <c r="Q33" s="433"/>
      <c r="R33" s="1">
        <f>+'Ark1'!T407</f>
        <v>9.6710467706013308</v>
      </c>
      <c r="S33" s="57">
        <f t="shared" si="18"/>
        <v>-0.19184006020959998</v>
      </c>
      <c r="T33" s="11">
        <f>+'Ark1'!W407</f>
        <v>88.129175946547875</v>
      </c>
      <c r="U33" s="200"/>
      <c r="V33" s="11">
        <f>+'Ark1'!X407</f>
        <v>50.267260579064597</v>
      </c>
      <c r="W33" s="11">
        <f>+'Ark1'!AG407</f>
        <v>2543.9784088242191</v>
      </c>
      <c r="X33" s="11">
        <f>+'Ark1'!AH407</f>
        <v>94.877505567928736</v>
      </c>
      <c r="Y33" s="11">
        <f>+'Ark1'!AI407</f>
        <v>69.576837416481041</v>
      </c>
      <c r="Z33" s="11">
        <f>+'Ark1'!Y407</f>
        <v>41.727242142232569</v>
      </c>
      <c r="AA33" s="67">
        <f>+'Ark1'!AA407</f>
        <v>2.5056344559344144</v>
      </c>
      <c r="AB33" s="87"/>
      <c r="AC33" s="11">
        <f t="shared" si="13"/>
        <v>137.73965320253782</v>
      </c>
      <c r="AD33" s="73"/>
      <c r="AE33" s="11">
        <f t="shared" si="14"/>
        <v>1.7817460317460319</v>
      </c>
      <c r="AF33" s="43"/>
      <c r="AG33" s="4"/>
      <c r="AH33"/>
      <c r="AI33" s="56"/>
      <c r="AJ33" s="5"/>
      <c r="AK33" s="5"/>
      <c r="AL33"/>
      <c r="AM33" s="1"/>
      <c r="AN33" s="1"/>
      <c r="AO33" s="11"/>
      <c r="AP33" s="11"/>
      <c r="AQ33" s="11"/>
    </row>
    <row r="34" spans="1:43">
      <c r="A34" s="43"/>
      <c r="B34">
        <f>+'Ark1'!C408</f>
        <v>2023</v>
      </c>
      <c r="C34">
        <f>+'Ark1'!L408</f>
        <v>7</v>
      </c>
      <c r="D34" s="3" t="str">
        <f t="shared" si="11"/>
        <v>R-</v>
      </c>
      <c r="E34" s="440">
        <f>+'Ark1'!Q408</f>
        <v>1782</v>
      </c>
      <c r="F34" s="440">
        <f>+'Ark1'!R408</f>
        <v>3251</v>
      </c>
      <c r="G34" s="70"/>
      <c r="H34" s="70">
        <f>+'Ark1'!AE408</f>
        <v>5.6971120145801208</v>
      </c>
      <c r="I34" s="69">
        <f t="shared" si="17"/>
        <v>0.3786679543981526</v>
      </c>
      <c r="J34" s="70">
        <f>+'Ark1'!AF408</f>
        <v>7.1891588189433486</v>
      </c>
      <c r="K34" s="87"/>
      <c r="L34" s="11">
        <f>+'Ark1'!U408</f>
        <v>378.5195939710859</v>
      </c>
      <c r="M34" s="242">
        <f t="shared" si="12"/>
        <v>-0.57517661536172682</v>
      </c>
      <c r="N34" s="243"/>
      <c r="O34" s="502">
        <f>+IF(F34=0,"",'Ark1'!AR408)</f>
        <v>220.49774339136036</v>
      </c>
      <c r="P34" s="495">
        <f>+IF(F34=0,"",'Ark1'!AS408)</f>
        <v>35.277442966793593</v>
      </c>
      <c r="Q34" s="433"/>
      <c r="R34" s="1">
        <f>+'Ark1'!T408</f>
        <v>10.295908951091972</v>
      </c>
      <c r="S34" s="57">
        <f t="shared" si="18"/>
        <v>-0.15197922879255898</v>
      </c>
      <c r="T34" s="11">
        <f>+'Ark1'!W408</f>
        <v>94.124884650876638</v>
      </c>
      <c r="U34" s="200"/>
      <c r="V34" s="11">
        <f>+'Ark1'!X408</f>
        <v>77.51461088895725</v>
      </c>
      <c r="W34" s="11">
        <f>+'Ark1'!AG408</f>
        <v>2605.2027724048999</v>
      </c>
      <c r="X34" s="11">
        <f>+'Ark1'!AH408</f>
        <v>95.386035066133502</v>
      </c>
      <c r="Y34" s="11">
        <f>+'Ark1'!AI408</f>
        <v>87.265456782528418</v>
      </c>
      <c r="Z34" s="11">
        <f>+'Ark1'!Y408</f>
        <v>38.329885515252592</v>
      </c>
      <c r="AA34" s="67">
        <f>+'Ark1'!AA408</f>
        <v>2.5374061352342525</v>
      </c>
      <c r="AB34" s="87"/>
      <c r="AC34" s="11">
        <f t="shared" si="13"/>
        <v>145.29371685785097</v>
      </c>
      <c r="AD34" s="73"/>
      <c r="AE34" s="11">
        <f t="shared" si="14"/>
        <v>1.824354657687991</v>
      </c>
      <c r="AF34" s="43"/>
      <c r="AG34" s="4"/>
      <c r="AH34"/>
      <c r="AI34" s="56"/>
      <c r="AJ34" s="5"/>
      <c r="AK34" s="5"/>
      <c r="AL34"/>
      <c r="AM34" s="13"/>
      <c r="AN34" s="13"/>
      <c r="AO34" s="11"/>
      <c r="AP34" s="11"/>
      <c r="AQ34" s="11"/>
    </row>
    <row r="35" spans="1:43" ht="16.5" customHeight="1">
      <c r="A35" s="43"/>
      <c r="B35">
        <f>+'Ark1'!C409</f>
        <v>2023</v>
      </c>
      <c r="C35">
        <f>+'Ark1'!L409</f>
        <v>8</v>
      </c>
      <c r="D35" s="3" t="str">
        <f t="shared" si="11"/>
        <v>R</v>
      </c>
      <c r="E35" s="440">
        <f>+'Ark1'!Q409</f>
        <v>1059</v>
      </c>
      <c r="F35" s="440">
        <f>+'Ark1'!R409</f>
        <v>1801</v>
      </c>
      <c r="G35" s="70"/>
      <c r="H35" s="70">
        <f>+'Ark1'!AE409</f>
        <v>3.1561054254871719</v>
      </c>
      <c r="I35" s="69">
        <f t="shared" si="17"/>
        <v>-4.9023477476888289E-3</v>
      </c>
      <c r="J35" s="70">
        <f>+'Ark1'!AF409</f>
        <v>4.3345830010739155</v>
      </c>
      <c r="K35" s="87"/>
      <c r="L35" s="11">
        <f>+'Ark1'!U409</f>
        <v>411.96551915602384</v>
      </c>
      <c r="M35" s="242">
        <f t="shared" si="12"/>
        <v>0.36838214170938954</v>
      </c>
      <c r="N35" s="243"/>
      <c r="O35" s="502">
        <f>+IF(F35=0,"",'Ark1'!AR409)</f>
        <v>220.81871005229516</v>
      </c>
      <c r="P35" s="495">
        <f>+IF(F35=0,"",'Ark1'!AS409)</f>
        <v>38.243564742712032</v>
      </c>
      <c r="Q35" s="433"/>
      <c r="R35" s="1">
        <f>+'Ark1'!T409</f>
        <v>11.143808995002779</v>
      </c>
      <c r="S35" s="57">
        <f t="shared" si="18"/>
        <v>-0.11743844876000153</v>
      </c>
      <c r="T35" s="11">
        <f>+'Ark1'!W409</f>
        <v>98.833981121599109</v>
      </c>
      <c r="U35" s="200"/>
      <c r="V35" s="11">
        <f>+'Ark1'!X409</f>
        <v>94.947251526929435</v>
      </c>
      <c r="W35" s="11">
        <f>+'Ark1'!AG409</f>
        <v>2599.5711795467755</v>
      </c>
      <c r="X35" s="11">
        <f>+'Ark1'!AH409</f>
        <v>95.558023320377586</v>
      </c>
      <c r="Y35" s="11">
        <f>+'Ark1'!AI409</f>
        <v>92.059966685174885</v>
      </c>
      <c r="Z35" s="11">
        <f>+'Ark1'!Y409</f>
        <v>38.397264217079709</v>
      </c>
      <c r="AA35" s="67">
        <f>+'Ark1'!AA409</f>
        <v>2.3520937629204486</v>
      </c>
      <c r="AB35" s="87"/>
      <c r="AC35" s="11">
        <f t="shared" si="13"/>
        <v>158.4744139330889</v>
      </c>
      <c r="AD35" s="73"/>
      <c r="AE35" s="11">
        <f t="shared" si="14"/>
        <v>1.7006610009442871</v>
      </c>
      <c r="AF35" s="43"/>
      <c r="AG35" s="4"/>
      <c r="AH35"/>
      <c r="AI35" s="56"/>
      <c r="AJ35" s="5"/>
      <c r="AK35" s="5"/>
      <c r="AL35"/>
      <c r="AM35" s="13"/>
      <c r="AN35" s="13"/>
      <c r="AO35" s="11"/>
      <c r="AP35" s="11"/>
      <c r="AQ35" s="11"/>
    </row>
    <row r="36" spans="1:43" ht="16.5" customHeight="1">
      <c r="A36" s="43"/>
      <c r="B36">
        <f>+'Ark1'!C410</f>
        <v>2023</v>
      </c>
      <c r="C36">
        <f>+'Ark1'!L410</f>
        <v>9</v>
      </c>
      <c r="D36" s="3" t="str">
        <f t="shared" si="11"/>
        <v>R+</v>
      </c>
      <c r="E36" s="440">
        <f>+'Ark1'!Q410</f>
        <v>464</v>
      </c>
      <c r="F36" s="440">
        <f>+'Ark1'!R410</f>
        <v>706</v>
      </c>
      <c r="G36" s="70"/>
      <c r="H36" s="70">
        <f>+'Ark1'!AE410</f>
        <v>1.2372073461376702</v>
      </c>
      <c r="I36" s="69">
        <f t="shared" si="17"/>
        <v>-1.0388768860956077E-2</v>
      </c>
      <c r="J36" s="70">
        <f>+'Ark1'!AF410</f>
        <v>1.8424121385647203</v>
      </c>
      <c r="K36" s="87"/>
      <c r="L36" s="11">
        <f>+'Ark1'!U410</f>
        <v>446.69320113314512</v>
      </c>
      <c r="M36" s="242">
        <f t="shared" si="12"/>
        <v>-1.1960605248854108</v>
      </c>
      <c r="N36" s="243"/>
      <c r="O36" s="502">
        <f>+IF(F36=0,"",'Ark1'!AR410)</f>
        <v>221.07658321060393</v>
      </c>
      <c r="P36" s="495">
        <f>+IF(F36=0,"",'Ark1'!AS410)</f>
        <v>41.315444873775625</v>
      </c>
      <c r="Q36" s="433"/>
      <c r="R36" s="1">
        <f>+'Ark1'!T410</f>
        <v>12.18130311614731</v>
      </c>
      <c r="S36" s="57">
        <f t="shared" si="18"/>
        <v>0.13337565500741455</v>
      </c>
      <c r="T36" s="11">
        <f>+'Ark1'!W410</f>
        <v>99.858356940509921</v>
      </c>
      <c r="U36" s="200"/>
      <c r="V36" s="11">
        <f>+'Ark1'!X410</f>
        <v>98.866855524079327</v>
      </c>
      <c r="W36" s="11">
        <f>+'Ark1'!AG410</f>
        <v>2582.5434462444782</v>
      </c>
      <c r="X36" s="11">
        <f>+'Ark1'!AH410</f>
        <v>96.175637393767687</v>
      </c>
      <c r="Y36" s="11">
        <f>+'Ark1'!AI410</f>
        <v>93.909348441926383</v>
      </c>
      <c r="Z36" s="11">
        <f>+'Ark1'!Y410</f>
        <v>39.004967856855011</v>
      </c>
      <c r="AA36" s="67">
        <f>+'Ark1'!AA410</f>
        <v>2.0554609089805753</v>
      </c>
      <c r="AB36" s="87"/>
      <c r="AC36" s="11">
        <f t="shared" si="13"/>
        <v>172.96638388900064</v>
      </c>
      <c r="AD36" s="73"/>
      <c r="AE36" s="11">
        <f t="shared" si="14"/>
        <v>1.521551724137931</v>
      </c>
      <c r="AF36" s="43"/>
      <c r="AG36" s="4"/>
      <c r="AH36"/>
      <c r="AI36" s="5"/>
      <c r="AJ36" s="5"/>
      <c r="AK36" s="5"/>
      <c r="AL36"/>
      <c r="AM36" s="13"/>
      <c r="AN36" s="13"/>
      <c r="AO36" s="11"/>
      <c r="AP36" s="11"/>
      <c r="AQ36" s="11"/>
    </row>
    <row r="37" spans="1:43">
      <c r="A37" s="43"/>
      <c r="B37">
        <f>+'Ark1'!C411</f>
        <v>2023</v>
      </c>
      <c r="C37">
        <f>+'Ark1'!L411</f>
        <v>10</v>
      </c>
      <c r="D37" s="3" t="str">
        <f t="shared" si="11"/>
        <v>U-</v>
      </c>
      <c r="E37" s="440">
        <f>+'Ark1'!Q411</f>
        <v>185</v>
      </c>
      <c r="F37" s="440">
        <f>+'Ark1'!R411</f>
        <v>231</v>
      </c>
      <c r="G37" s="70"/>
      <c r="H37" s="70">
        <f>+'Ark1'!AE411</f>
        <v>0.40480863591756633</v>
      </c>
      <c r="I37" s="69">
        <f t="shared" si="17"/>
        <v>3.4731549991807942E-2</v>
      </c>
      <c r="J37" s="70">
        <f>+'Ark1'!AF411</f>
        <v>0.66020332066095155</v>
      </c>
      <c r="K37" s="87"/>
      <c r="L37" s="11">
        <f>+'Ark1'!U411</f>
        <v>489.20735930735935</v>
      </c>
      <c r="M37" s="242">
        <f t="shared" si="12"/>
        <v>8.0034291763552687</v>
      </c>
      <c r="N37" s="243"/>
      <c r="O37" s="502">
        <f>+IF(F37=0,"",'Ark1'!AR411)</f>
        <v>223.53456221198155</v>
      </c>
      <c r="P37" s="495">
        <f>+IF(F37=0,"",'Ark1'!AS411)</f>
        <v>43.984888851318047</v>
      </c>
      <c r="Q37" s="433"/>
      <c r="R37" s="1">
        <f>+'Ark1'!T411</f>
        <v>12.878787878787877</v>
      </c>
      <c r="S37" s="57">
        <f t="shared" si="18"/>
        <v>7.9661241233292657E-2</v>
      </c>
      <c r="T37" s="11">
        <f>+'Ark1'!W411</f>
        <v>100</v>
      </c>
      <c r="U37" s="200"/>
      <c r="V37" s="11">
        <f>+'Ark1'!X411</f>
        <v>99.567099567099604</v>
      </c>
      <c r="W37" s="11">
        <f>+'Ark1'!AG411</f>
        <v>2623.3041474654378</v>
      </c>
      <c r="X37" s="11">
        <f>+'Ark1'!AH411</f>
        <v>93.506493506493527</v>
      </c>
      <c r="Y37" s="11">
        <f>+'Ark1'!AI411</f>
        <v>90.476190476190439</v>
      </c>
      <c r="Z37" s="11">
        <f>+'Ark1'!Y411</f>
        <v>39.070042414088206</v>
      </c>
      <c r="AA37" s="67">
        <f>+'Ark1'!AA411</f>
        <v>1.8523485275613465</v>
      </c>
      <c r="AB37" s="87"/>
      <c r="AC37" s="11">
        <f t="shared" si="13"/>
        <v>186.48518502134709</v>
      </c>
      <c r="AD37" s="73"/>
      <c r="AE37" s="11">
        <f t="shared" si="14"/>
        <v>1.2486486486486486</v>
      </c>
      <c r="AF37" s="43"/>
      <c r="AG37"/>
      <c r="AH37"/>
      <c r="AI37"/>
      <c r="AJ37"/>
      <c r="AK37"/>
      <c r="AL37"/>
      <c r="AM37" s="13"/>
      <c r="AN37" s="13"/>
      <c r="AO37" s="11"/>
      <c r="AP37" s="11"/>
      <c r="AQ37" s="11"/>
    </row>
    <row r="38" spans="1:43" ht="17.25" customHeight="1">
      <c r="A38" s="43"/>
      <c r="B38">
        <f>+'Ark1'!C412</f>
        <v>2023</v>
      </c>
      <c r="C38">
        <f>+'Ark1'!L412</f>
        <v>11</v>
      </c>
      <c r="D38" s="3" t="str">
        <f t="shared" si="11"/>
        <v>U</v>
      </c>
      <c r="E38" s="440">
        <f>+'Ark1'!Q412</f>
        <v>49</v>
      </c>
      <c r="F38" s="440">
        <f>+'Ark1'!R412</f>
        <v>59</v>
      </c>
      <c r="G38" s="70"/>
      <c r="H38" s="70">
        <f>+'Ark1'!AE412</f>
        <v>0.10339268190102339</v>
      </c>
      <c r="I38" s="69">
        <f t="shared" si="17"/>
        <v>8.0453104179677437E-3</v>
      </c>
      <c r="J38" s="70">
        <f>+'Ark1'!AF412</f>
        <v>0.17677471179387619</v>
      </c>
      <c r="K38" s="87"/>
      <c r="L38" s="11">
        <f>+'Ark1'!U412</f>
        <v>512.85593220338978</v>
      </c>
      <c r="M38" s="242">
        <f t="shared" si="12"/>
        <v>-16.790169491525376</v>
      </c>
      <c r="N38" s="243"/>
      <c r="O38" s="502">
        <f>+IF(F38=0,"",'Ark1'!AR412)</f>
        <v>223.55357142857139</v>
      </c>
      <c r="P38" s="495">
        <f>+IF(F38=0,"",'Ark1'!AS412)</f>
        <v>46.171409759719843</v>
      </c>
      <c r="Q38" s="433"/>
      <c r="R38" s="1">
        <f>+'Ark1'!T412</f>
        <v>12.830508474576272</v>
      </c>
      <c r="S38" s="57">
        <f t="shared" si="18"/>
        <v>-0.72881355932202752</v>
      </c>
      <c r="T38" s="11">
        <f>+'Ark1'!W412</f>
        <v>100</v>
      </c>
      <c r="U38" s="200"/>
      <c r="V38" s="11">
        <f>+'Ark1'!X412</f>
        <v>98.305084745762727</v>
      </c>
      <c r="W38" s="11">
        <f>+'Ark1'!AG412</f>
        <v>2513.5892857142858</v>
      </c>
      <c r="X38" s="11">
        <f>+'Ark1'!AH412</f>
        <v>94.915254237288124</v>
      </c>
      <c r="Y38" s="11">
        <f>+'Ark1'!AI412</f>
        <v>89.830508474576263</v>
      </c>
      <c r="Z38" s="11">
        <f>+'Ark1'!Y412</f>
        <v>44.676123647102429</v>
      </c>
      <c r="AA38" s="67">
        <f>+'Ark1'!AA412</f>
        <v>1.6687815749352637</v>
      </c>
      <c r="AB38" s="87"/>
      <c r="AC38" s="11">
        <f t="shared" si="13"/>
        <v>204.03330612449346</v>
      </c>
      <c r="AD38" s="73"/>
      <c r="AE38" s="11">
        <f t="shared" si="14"/>
        <v>1.2040816326530612</v>
      </c>
      <c r="AF38" s="43"/>
      <c r="AG38" s="2"/>
      <c r="AH38"/>
      <c r="AI38"/>
      <c r="AJ38"/>
      <c r="AK38" s="5"/>
      <c r="AL38"/>
      <c r="AM38" s="13"/>
      <c r="AN38" s="13"/>
      <c r="AO38" s="11"/>
      <c r="AP38" s="11"/>
      <c r="AQ38" s="11"/>
    </row>
    <row r="39" spans="1:43">
      <c r="A39" s="43"/>
      <c r="B39">
        <f>+'Ark1'!C413</f>
        <v>2023</v>
      </c>
      <c r="C39">
        <f>+'Ark1'!L413</f>
        <v>12</v>
      </c>
      <c r="D39" s="3" t="str">
        <f t="shared" si="11"/>
        <v>U+</v>
      </c>
      <c r="E39" s="440">
        <f>+'Ark1'!Q413</f>
        <v>12</v>
      </c>
      <c r="F39" s="440">
        <f>+'Ark1'!R413</f>
        <v>12</v>
      </c>
      <c r="G39" s="70"/>
      <c r="H39" s="70">
        <f>+'Ark1'!AE413</f>
        <v>2.1029020047665777E-2</v>
      </c>
      <c r="I39" s="69">
        <f t="shared" si="17"/>
        <v>6.4845057536403409E-3</v>
      </c>
      <c r="J39" s="70">
        <f>+'Ark1'!AF413</f>
        <v>3.9024397106291936E-2</v>
      </c>
      <c r="K39" s="87"/>
      <c r="L39" s="11">
        <f>+'Ark1'!U413</f>
        <v>556.65</v>
      </c>
      <c r="M39" s="242">
        <f t="shared" si="12"/>
        <v>10.405555555555566</v>
      </c>
      <c r="N39" s="243"/>
      <c r="O39" s="502">
        <f>+IF(F39=0,"",'Ark1'!AR413)</f>
        <v>226.5</v>
      </c>
      <c r="P39" s="495">
        <f>+IF(F39=0,"",'Ark1'!AS413)</f>
        <v>48.043436737783885</v>
      </c>
      <c r="Q39" s="433"/>
      <c r="R39" s="1">
        <f>+'Ark1'!T413</f>
        <v>14.083333333333337</v>
      </c>
      <c r="S39" s="57">
        <f t="shared" si="18"/>
        <v>-0.36111111111110716</v>
      </c>
      <c r="T39" s="11">
        <f>+'Ark1'!W413</f>
        <v>100</v>
      </c>
      <c r="U39" s="200"/>
      <c r="V39" s="11">
        <f>+'Ark1'!X413</f>
        <v>100</v>
      </c>
      <c r="W39" s="11">
        <f>+'Ark1'!AG413</f>
        <v>2465.4166666666661</v>
      </c>
      <c r="X39" s="11">
        <f>+'Ark1'!AH413</f>
        <v>100</v>
      </c>
      <c r="Y39" s="11">
        <f>+'Ark1'!AI413</f>
        <v>83.333333333333314</v>
      </c>
      <c r="Z39" s="11">
        <f>+'Ark1'!Y413</f>
        <v>33.201819729245855</v>
      </c>
      <c r="AA39" s="67">
        <f>+'Ark1'!AA413</f>
        <v>1.1873172373979122</v>
      </c>
      <c r="AB39" s="87"/>
      <c r="AC39" s="11">
        <f t="shared" si="13"/>
        <v>225.78333615007611</v>
      </c>
      <c r="AD39" s="73"/>
      <c r="AE39" s="11">
        <f t="shared" si="14"/>
        <v>1</v>
      </c>
      <c r="AF39" s="43"/>
      <c r="AG39" s="2"/>
      <c r="AH39"/>
      <c r="AI39" s="5"/>
      <c r="AJ39"/>
      <c r="AK39"/>
      <c r="AL39"/>
      <c r="AM39" s="13"/>
      <c r="AN39" s="13"/>
      <c r="AO39" s="11"/>
      <c r="AP39" s="11"/>
      <c r="AQ39" s="11"/>
    </row>
    <row r="40" spans="1:43">
      <c r="A40" s="43"/>
      <c r="B40">
        <f>+'Ark1'!C414</f>
        <v>2023</v>
      </c>
      <c r="C40">
        <f>+'Ark1'!L414</f>
        <v>13</v>
      </c>
      <c r="D40" s="3" t="str">
        <f t="shared" si="11"/>
        <v>E-</v>
      </c>
      <c r="E40" s="440">
        <f>+'Ark1'!Q414</f>
        <v>3</v>
      </c>
      <c r="F40" s="440">
        <f>+'Ark1'!R414</f>
        <v>3</v>
      </c>
      <c r="G40" s="70"/>
      <c r="H40" s="70">
        <f>+'Ark1'!AE414</f>
        <v>5.2572550119164441E-3</v>
      </c>
      <c r="I40" s="69">
        <f t="shared" si="17"/>
        <v>4.0908358057463196E-4</v>
      </c>
      <c r="J40" s="70">
        <f>+'Ark1'!AF414</f>
        <v>9.1926238580122693E-3</v>
      </c>
      <c r="K40" s="87"/>
      <c r="L40" s="11">
        <f>+'Ark1'!U414</f>
        <v>524.5</v>
      </c>
      <c r="M40" s="242">
        <f t="shared" si="12"/>
        <v>-66.633333333333326</v>
      </c>
      <c r="N40" s="243"/>
      <c r="O40" s="502">
        <f>+IF(F40=0,"",'Ark1'!AR414)</f>
        <v>228</v>
      </c>
      <c r="P40" s="495">
        <f>+IF(F40=0,"",'Ark1'!AS414)</f>
        <v>48.766692045595683</v>
      </c>
      <c r="Q40" s="433"/>
      <c r="R40" s="1">
        <f>+'Ark1'!T414</f>
        <v>13.666666666666663</v>
      </c>
      <c r="S40" s="57">
        <f t="shared" si="18"/>
        <v>1.3333333333333268</v>
      </c>
      <c r="T40" s="11">
        <f>+'Ark1'!W414</f>
        <v>100</v>
      </c>
      <c r="U40" s="200"/>
      <c r="V40" s="11">
        <f>+'Ark1'!X414</f>
        <v>100</v>
      </c>
      <c r="W40" s="11">
        <f>+'Ark1'!AG414</f>
        <v>4144</v>
      </c>
      <c r="X40" s="11">
        <f>+'Ark1'!AH414</f>
        <v>33.333333333333343</v>
      </c>
      <c r="Y40" s="11">
        <f>+'Ark1'!AI414</f>
        <v>33.333333333333343</v>
      </c>
      <c r="Z40" s="11">
        <f>+'Ark1'!Y414</f>
        <v>48.106201956366334</v>
      </c>
      <c r="AA40" s="67">
        <f>+'Ark1'!AA414</f>
        <v>1.2472191289246577</v>
      </c>
      <c r="AB40" s="87"/>
      <c r="AC40" s="11">
        <f t="shared" si="13"/>
        <v>126.56853281853282</v>
      </c>
      <c r="AD40" s="73"/>
      <c r="AE40" s="11">
        <f t="shared" si="14"/>
        <v>1</v>
      </c>
      <c r="AF40" s="43"/>
      <c r="AG40" s="14"/>
      <c r="AH40"/>
      <c r="AI40" s="4"/>
      <c r="AJ40"/>
      <c r="AK40"/>
      <c r="AL40"/>
      <c r="AM40" s="13"/>
      <c r="AN40" s="13"/>
      <c r="AO40" s="11"/>
      <c r="AP40" s="11"/>
      <c r="AQ40" s="11"/>
    </row>
    <row r="41" spans="1:43" ht="15" customHeight="1">
      <c r="A41" s="43"/>
      <c r="B41">
        <f>+'Ark1'!C415</f>
        <v>2023</v>
      </c>
      <c r="C41">
        <f>+'Ark1'!L415</f>
        <v>14</v>
      </c>
      <c r="D41" s="3" t="str">
        <f t="shared" si="11"/>
        <v>E+</v>
      </c>
      <c r="E41" s="440">
        <f>+'Ark1'!Q415</f>
        <v>0</v>
      </c>
      <c r="F41" s="440">
        <f>+'Ark1'!R415</f>
        <v>0</v>
      </c>
      <c r="G41" s="70"/>
      <c r="H41" s="70">
        <f>+'Ark1'!AE415</f>
        <v>0</v>
      </c>
      <c r="I41" s="69">
        <f t="shared" si="17"/>
        <v>-3.2321142875612074E-3</v>
      </c>
      <c r="J41" s="70">
        <f>+'Ark1'!AF415</f>
        <v>0</v>
      </c>
      <c r="K41" s="87"/>
      <c r="L41" s="11">
        <f>+'Ark1'!U415</f>
        <v>0</v>
      </c>
      <c r="M41" s="242">
        <f t="shared" si="12"/>
        <v>-590.70000000000005</v>
      </c>
      <c r="N41" s="243"/>
      <c r="O41" s="502" t="str">
        <f>+IF(F41=0,"",'Ark1'!AR415)</f>
        <v/>
      </c>
      <c r="P41" s="495" t="str">
        <f>+IF(F41=0,"",'Ark1'!AS415)</f>
        <v/>
      </c>
      <c r="Q41" s="433"/>
      <c r="R41" s="1">
        <f>+'Ark1'!T415</f>
        <v>0</v>
      </c>
      <c r="S41" s="57">
        <f t="shared" si="18"/>
        <v>-15</v>
      </c>
      <c r="T41" s="11">
        <f>+'Ark1'!W415</f>
        <v>0</v>
      </c>
      <c r="U41" s="200"/>
      <c r="V41" s="11">
        <f>+'Ark1'!X415</f>
        <v>0</v>
      </c>
      <c r="W41" s="11">
        <f>+'Ark1'!AG415</f>
        <v>0</v>
      </c>
      <c r="X41" s="11">
        <f>+'Ark1'!AH415</f>
        <v>0</v>
      </c>
      <c r="Y41" s="11">
        <f>+'Ark1'!AI415</f>
        <v>0</v>
      </c>
      <c r="Z41" s="11">
        <f>+'Ark1'!Y415</f>
        <v>0</v>
      </c>
      <c r="AA41" s="67">
        <f>+'Ark1'!AA415</f>
        <v>0</v>
      </c>
      <c r="AB41" s="87"/>
      <c r="AC41" s="11" t="e">
        <f t="shared" si="13"/>
        <v>#DIV/0!</v>
      </c>
      <c r="AD41" s="73"/>
      <c r="AE41" s="11" t="e">
        <f t="shared" si="14"/>
        <v>#DIV/0!</v>
      </c>
      <c r="AF41" s="43"/>
      <c r="AG41" s="2"/>
      <c r="AH41"/>
      <c r="AI41" s="13"/>
      <c r="AJ41"/>
      <c r="AK41"/>
      <c r="AL41"/>
      <c r="AM41" s="54"/>
      <c r="AN41" s="54"/>
      <c r="AO41" s="11"/>
      <c r="AP41" s="11"/>
      <c r="AQ41" s="11"/>
    </row>
    <row r="42" spans="1:43" s="530" customFormat="1" ht="1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73"/>
      <c r="AE42" s="43"/>
      <c r="AF42" s="43"/>
      <c r="AG42" s="532"/>
      <c r="AI42" s="13"/>
      <c r="AM42" s="54"/>
      <c r="AN42" s="54"/>
      <c r="AO42" s="531"/>
      <c r="AP42" s="531"/>
      <c r="AQ42" s="531"/>
    </row>
    <row r="43" spans="1:43" ht="15" customHeight="1">
      <c r="A43" s="43"/>
      <c r="B43">
        <f>+'Ark1'!C417</f>
        <v>2023</v>
      </c>
      <c r="C43">
        <f>+'Ark1'!L417</f>
        <v>99</v>
      </c>
      <c r="D43" s="3" t="str">
        <f t="shared" ref="D43" si="19">+D26</f>
        <v>Kasserte</v>
      </c>
      <c r="E43" s="440">
        <f>+'Ark1'!Q417</f>
        <v>211</v>
      </c>
      <c r="F43" s="440">
        <f>+'Ark1'!R417</f>
        <v>235</v>
      </c>
      <c r="G43" s="70"/>
      <c r="H43" s="70">
        <f>+'Ark1'!AE417</f>
        <v>0.41181830926678809</v>
      </c>
      <c r="I43" s="69">
        <f t="shared" ref="I43" si="20">+H43-H59</f>
        <v>0.41181830926678809</v>
      </c>
      <c r="J43" s="70">
        <f>+'Ark1'!AF417</f>
        <v>0.33467694051757574</v>
      </c>
      <c r="K43" s="87"/>
      <c r="L43" s="11">
        <f>+'Ark1'!U417</f>
        <v>243.77276595744672</v>
      </c>
      <c r="M43" s="242">
        <f t="shared" ref="M43" si="21">+L43-L59</f>
        <v>243.77276595744672</v>
      </c>
      <c r="N43" s="243"/>
      <c r="O43" s="502">
        <f>+IF(F43=0,"",'Ark1'!AR417)</f>
        <v>225.20454545454544</v>
      </c>
      <c r="P43" s="495">
        <f>+IF(F43=0,"",'Ark1'!AS417)</f>
        <v>23.227322135692702</v>
      </c>
      <c r="Q43" s="433"/>
      <c r="R43" s="1">
        <f>+'Ark1'!T417</f>
        <v>5.7872340425531918</v>
      </c>
      <c r="S43" s="57">
        <f t="shared" ref="S43" si="22">+R43-R59</f>
        <v>5.7872340425531918</v>
      </c>
      <c r="T43" s="11">
        <f>+'Ark1'!W417</f>
        <v>36.59574468085107</v>
      </c>
      <c r="U43" s="200"/>
      <c r="V43" s="11">
        <f>+'Ark1'!X417</f>
        <v>7.6595744680851068</v>
      </c>
      <c r="W43" s="11">
        <f>+'Ark1'!AG417</f>
        <v>2588.8636363636369</v>
      </c>
      <c r="X43" s="11">
        <f>+'Ark1'!AH417</f>
        <v>18.723404255319153</v>
      </c>
      <c r="Y43" s="11">
        <f>+'Ark1'!AI417</f>
        <v>4.255319148936171</v>
      </c>
      <c r="Z43" s="11">
        <f>+'Ark1'!Y417</f>
        <v>89.260144919627777</v>
      </c>
      <c r="AA43" s="67">
        <f>+'Ark1'!AA417</f>
        <v>2.7423872983516113</v>
      </c>
      <c r="AB43" s="87"/>
      <c r="AC43" s="11">
        <f>1000*L43/W43</f>
        <v>94.162072707643347</v>
      </c>
      <c r="AD43" s="73"/>
      <c r="AE43" s="11">
        <f>+F43/E43</f>
        <v>1.113744075829384</v>
      </c>
      <c r="AF43" s="43"/>
      <c r="AG43" s="4"/>
      <c r="AH43"/>
      <c r="AI43" s="13"/>
      <c r="AJ43" s="4"/>
      <c r="AK43" s="4"/>
      <c r="AL43"/>
      <c r="AM43"/>
      <c r="AN43"/>
    </row>
    <row r="44" spans="1:43">
      <c r="A44" s="43"/>
      <c r="B44" s="43"/>
      <c r="C44" s="43"/>
      <c r="D44" s="43"/>
      <c r="E44" s="463"/>
      <c r="F44" s="463"/>
      <c r="G44" s="43"/>
      <c r="H44" s="43"/>
      <c r="I44" s="43"/>
      <c r="J44" s="43"/>
      <c r="K44" s="87"/>
      <c r="L44" s="43"/>
      <c r="M44" s="43"/>
      <c r="N44" s="243"/>
      <c r="O44" s="49"/>
      <c r="P44" s="49"/>
      <c r="Q44" s="43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87"/>
      <c r="AC44" s="43"/>
      <c r="AD44" s="73"/>
      <c r="AE44" s="43"/>
      <c r="AF44" s="43"/>
      <c r="AG44" s="4"/>
      <c r="AH44"/>
      <c r="AI44" s="13"/>
      <c r="AJ44" s="4"/>
      <c r="AK44" s="4"/>
      <c r="AL44"/>
      <c r="AM44"/>
      <c r="AN44"/>
    </row>
    <row r="45" spans="1:43">
      <c r="A45" s="43"/>
      <c r="B45" s="51">
        <f>+'Ark1'!C418</f>
        <v>2022</v>
      </c>
      <c r="C45" s="51">
        <f>+'Ark1'!L418</f>
        <v>1</v>
      </c>
      <c r="D45" s="52" t="str">
        <f t="shared" ref="D45:D58" si="23">+D28</f>
        <v>P-</v>
      </c>
      <c r="E45" s="467">
        <f>+'Ark1'!Q418</f>
        <v>1802</v>
      </c>
      <c r="F45" s="467">
        <f>+'Ark1'!R418</f>
        <v>2645</v>
      </c>
      <c r="G45" s="69"/>
      <c r="H45" s="69">
        <f>+'Ark1'!AE418</f>
        <v>4.2744711452997004</v>
      </c>
      <c r="I45" s="69"/>
      <c r="J45" s="69">
        <f>+'Ark1'!AF418</f>
        <v>3.0647983220291897</v>
      </c>
      <c r="K45" s="87"/>
      <c r="L45" s="76">
        <f>+'Ark1'!U418</f>
        <v>215.40670321361128</v>
      </c>
      <c r="M45" s="242"/>
      <c r="N45" s="242"/>
      <c r="O45" s="502">
        <f>+IF(F45=0,"",'Ark1'!AR418)</f>
        <v>223.48130640309421</v>
      </c>
      <c r="P45" s="495">
        <f>+IF(F45=0,"",'Ark1'!AS418)</f>
        <v>19.220696556455565</v>
      </c>
      <c r="Q45" s="43"/>
      <c r="R45" s="53">
        <f>+'Ark1'!T418</f>
        <v>4.2374291115311902</v>
      </c>
      <c r="S45" s="69"/>
      <c r="T45" s="76">
        <f>+'Ark1'!W418</f>
        <v>5.255198487712665</v>
      </c>
      <c r="U45" s="242"/>
      <c r="V45" s="76">
        <f>+'Ark1'!X418</f>
        <v>0</v>
      </c>
      <c r="W45" s="76">
        <f>+'Ark1'!AG418</f>
        <v>2091.9475719810912</v>
      </c>
      <c r="X45" s="76">
        <f>+'Ark1'!AH418</f>
        <v>87.750472589792054</v>
      </c>
      <c r="Y45" s="76">
        <f>+'Ark1'!AI418</f>
        <v>5.103969754253308</v>
      </c>
      <c r="Z45" s="76">
        <f>+'Ark1'!Y418</f>
        <v>27.464310534555409</v>
      </c>
      <c r="AA45" s="66">
        <f>+'Ark1'!AA418</f>
        <v>1.265642318895571</v>
      </c>
      <c r="AB45" s="87"/>
      <c r="AC45" s="76">
        <f t="shared" ref="AC45:AC59" si="24">1000*L45/W45</f>
        <v>102.96945587867644</v>
      </c>
      <c r="AD45" s="73"/>
      <c r="AE45" s="76">
        <f t="shared" ref="AE45:AE59" si="25">+F45/E45</f>
        <v>1.4678135405105439</v>
      </c>
      <c r="AF45" s="43"/>
      <c r="AG45" s="4"/>
      <c r="AH45"/>
      <c r="AI45" s="13"/>
      <c r="AJ45" s="1"/>
      <c r="AK45" s="19"/>
      <c r="AL45"/>
      <c r="AM45" s="1"/>
      <c r="AN45" s="5"/>
    </row>
    <row r="46" spans="1:43">
      <c r="A46" s="43"/>
      <c r="B46" s="51">
        <f>+'Ark1'!C419</f>
        <v>2022</v>
      </c>
      <c r="C46" s="51">
        <f>+'Ark1'!L419</f>
        <v>2</v>
      </c>
      <c r="D46" s="52" t="str">
        <f t="shared" si="23"/>
        <v>P</v>
      </c>
      <c r="E46" s="467">
        <f>+'Ark1'!Q419</f>
        <v>4733</v>
      </c>
      <c r="F46" s="467">
        <f>+'Ark1'!R419</f>
        <v>10936</v>
      </c>
      <c r="G46" s="69"/>
      <c r="H46" s="69">
        <f>+'Ark1'!AE419</f>
        <v>17.673200924384687</v>
      </c>
      <c r="I46" s="69"/>
      <c r="J46" s="69">
        <f>+'Ark1'!AF419</f>
        <v>14.488731399739212</v>
      </c>
      <c r="K46" s="87"/>
      <c r="L46" s="76">
        <f>+'Ark1'!U419</f>
        <v>246.29457662765097</v>
      </c>
      <c r="M46" s="242"/>
      <c r="N46" s="242"/>
      <c r="O46" s="502">
        <f>+IF(F46=0,"",'Ark1'!AR419)</f>
        <v>223.89287488820435</v>
      </c>
      <c r="P46" s="495">
        <f>+IF(F46=0,"",'Ark1'!AS419)</f>
        <v>21.913967918491764</v>
      </c>
      <c r="Q46" s="43"/>
      <c r="R46" s="53">
        <f>+'Ark1'!T419</f>
        <v>5.7375640087783477</v>
      </c>
      <c r="S46" s="69"/>
      <c r="T46" s="76">
        <f>+'Ark1'!W419</f>
        <v>29.3891733723482</v>
      </c>
      <c r="U46" s="242"/>
      <c r="V46" s="76">
        <f>+'Ark1'!X419</f>
        <v>1.8288222384784201E-2</v>
      </c>
      <c r="W46" s="76">
        <f>+'Ark1'!AG419</f>
        <v>2101.2079896651094</v>
      </c>
      <c r="X46" s="76">
        <f>+'Ark1'!AH419</f>
        <v>91.706291148500384</v>
      </c>
      <c r="Y46" s="76">
        <f>+'Ark1'!AI419</f>
        <v>4.471470373079736</v>
      </c>
      <c r="Z46" s="76">
        <f>+'Ark1'!Y419</f>
        <v>25.876005716144206</v>
      </c>
      <c r="AA46" s="66">
        <f>+'Ark1'!AA419</f>
        <v>1.4168881819254124</v>
      </c>
      <c r="AB46" s="87"/>
      <c r="AC46" s="76">
        <f t="shared" si="24"/>
        <v>117.21570536522917</v>
      </c>
      <c r="AD46" s="73"/>
      <c r="AE46" s="76">
        <f t="shared" si="25"/>
        <v>2.3105852524825692</v>
      </c>
      <c r="AF46" s="43"/>
      <c r="AG46" s="4"/>
      <c r="AH46"/>
      <c r="AI46" s="13"/>
      <c r="AJ46" s="1"/>
      <c r="AK46" s="19"/>
      <c r="AL46"/>
      <c r="AM46"/>
      <c r="AN46"/>
    </row>
    <row r="47" spans="1:43">
      <c r="A47" s="43"/>
      <c r="B47" s="51">
        <f>+'Ark1'!C420</f>
        <v>2022</v>
      </c>
      <c r="C47" s="51">
        <f>+'Ark1'!L420</f>
        <v>3</v>
      </c>
      <c r="D47" s="52" t="str">
        <f t="shared" si="23"/>
        <v>P+</v>
      </c>
      <c r="E47" s="467">
        <f>+'Ark1'!Q420</f>
        <v>5944</v>
      </c>
      <c r="F47" s="467">
        <f>+'Ark1'!R420</f>
        <v>16411</v>
      </c>
      <c r="G47" s="69"/>
      <c r="H47" s="69">
        <f>+'Ark1'!AE420</f>
        <v>26.521113786583484</v>
      </c>
      <c r="I47" s="69"/>
      <c r="J47" s="69">
        <f>+'Ark1'!AF420</f>
        <v>24.471736989751655</v>
      </c>
      <c r="K47" s="87"/>
      <c r="L47" s="76">
        <f>+'Ark1'!U420</f>
        <v>277.21245566997862</v>
      </c>
      <c r="M47" s="242"/>
      <c r="N47" s="242"/>
      <c r="O47" s="502">
        <f>+IF(F47=0,"",'Ark1'!AR420)</f>
        <v>224.22281115037299</v>
      </c>
      <c r="P47" s="495">
        <f>+IF(F47=0,"",'Ark1'!AS420)</f>
        <v>24.560168773640672</v>
      </c>
      <c r="Q47" s="43"/>
      <c r="R47" s="53">
        <f>+'Ark1'!T420</f>
        <v>7.2859057948936705</v>
      </c>
      <c r="S47" s="69"/>
      <c r="T47" s="76">
        <f>+'Ark1'!W420</f>
        <v>75.150813478764249</v>
      </c>
      <c r="U47" s="242"/>
      <c r="V47" s="76">
        <f>+'Ark1'!X420</f>
        <v>0.62762781061483153</v>
      </c>
      <c r="W47" s="76">
        <f>+'Ark1'!AG420</f>
        <v>2121.1908781573097</v>
      </c>
      <c r="X47" s="76">
        <f>+'Ark1'!AH420</f>
        <v>92.736579123758432</v>
      </c>
      <c r="Y47" s="76">
        <f>+'Ark1'!AI420</f>
        <v>6.7271951739686804</v>
      </c>
      <c r="Z47" s="76">
        <f>+'Ark1'!Y420</f>
        <v>28.810318236556839</v>
      </c>
      <c r="AA47" s="66">
        <f>+'Ark1'!AA420</f>
        <v>1.4348426339976339</v>
      </c>
      <c r="AB47" s="87"/>
      <c r="AC47" s="76">
        <f t="shared" si="24"/>
        <v>130.68718073632044</v>
      </c>
      <c r="AD47" s="73"/>
      <c r="AE47" s="76">
        <f t="shared" si="25"/>
        <v>2.7609353970390309</v>
      </c>
      <c r="AF47" s="43"/>
      <c r="AG47" s="4"/>
      <c r="AH47"/>
      <c r="AI47" s="13"/>
      <c r="AJ47" s="1"/>
      <c r="AK47" s="19"/>
      <c r="AL47"/>
      <c r="AM47"/>
      <c r="AN47"/>
    </row>
    <row r="48" spans="1:43">
      <c r="A48" s="43"/>
      <c r="B48" s="51">
        <f>+'Ark1'!C421</f>
        <v>2022</v>
      </c>
      <c r="C48" s="51">
        <f>+'Ark1'!L421</f>
        <v>4</v>
      </c>
      <c r="D48" s="52" t="str">
        <f t="shared" si="23"/>
        <v>O-</v>
      </c>
      <c r="E48" s="467">
        <f>+'Ark1'!Q421</f>
        <v>5758</v>
      </c>
      <c r="F48" s="467">
        <f>+'Ark1'!R421</f>
        <v>13192</v>
      </c>
      <c r="G48" s="69"/>
      <c r="H48" s="69">
        <f>+'Ark1'!AE421</f>
        <v>21.319025840753728</v>
      </c>
      <c r="I48" s="69"/>
      <c r="J48" s="69">
        <f>+'Ark1'!AF421</f>
        <v>21.799978175221327</v>
      </c>
      <c r="K48" s="87"/>
      <c r="L48" s="76">
        <f>+'Ark1'!U421</f>
        <v>307.20508869011712</v>
      </c>
      <c r="M48" s="242"/>
      <c r="N48" s="242"/>
      <c r="O48" s="502">
        <f>+IF(F48=0,"",'Ark1'!AR421)</f>
        <v>223.79234751658305</v>
      </c>
      <c r="P48" s="495">
        <f>+IF(F48=0,"",'Ark1'!AS421)</f>
        <v>27.356427744116793</v>
      </c>
      <c r="Q48" s="43"/>
      <c r="R48" s="53">
        <f>+'Ark1'!T421</f>
        <v>8.5798969072164937</v>
      </c>
      <c r="S48" s="69"/>
      <c r="T48" s="76">
        <f>+'Ark1'!W421</f>
        <v>91.669193450576103</v>
      </c>
      <c r="U48" s="242"/>
      <c r="V48" s="76">
        <f>+'Ark1'!X421</f>
        <v>7.830503335354762</v>
      </c>
      <c r="W48" s="76">
        <f>+'Ark1'!AG421</f>
        <v>2179.7368548778513</v>
      </c>
      <c r="X48" s="76">
        <f>+'Ark1'!AH421</f>
        <v>93.35203153426319</v>
      </c>
      <c r="Y48" s="76">
        <f>+'Ark1'!AI421</f>
        <v>13.424802910855064</v>
      </c>
      <c r="Z48" s="76">
        <f>+'Ark1'!Y421</f>
        <v>33.254260427638677</v>
      </c>
      <c r="AA48" s="66">
        <f>+'Ark1'!AA421</f>
        <v>1.5391049005084372</v>
      </c>
      <c r="AB48" s="87"/>
      <c r="AC48" s="76">
        <f t="shared" si="24"/>
        <v>140.93677775950269</v>
      </c>
      <c r="AD48" s="73"/>
      <c r="AE48" s="76">
        <f t="shared" si="25"/>
        <v>2.2910732893365751</v>
      </c>
      <c r="AF48" s="43"/>
      <c r="AG48" s="4"/>
      <c r="AH48"/>
      <c r="AI48" s="5"/>
      <c r="AJ48" s="1"/>
      <c r="AK48" s="19"/>
      <c r="AL48"/>
      <c r="AM48"/>
      <c r="AN48"/>
    </row>
    <row r="49" spans="1:40">
      <c r="A49" s="43"/>
      <c r="B49" s="51">
        <f>+'Ark1'!C422</f>
        <v>2022</v>
      </c>
      <c r="C49" s="51">
        <f>+'Ark1'!L422</f>
        <v>5</v>
      </c>
      <c r="D49" s="52" t="str">
        <f t="shared" si="23"/>
        <v>O</v>
      </c>
      <c r="E49" s="467">
        <f>+'Ark1'!Q422</f>
        <v>4289</v>
      </c>
      <c r="F49" s="467">
        <f>+'Ark1'!R422</f>
        <v>7704</v>
      </c>
      <c r="G49" s="69"/>
      <c r="H49" s="69">
        <f>+'Ark1'!AE422</f>
        <v>12.450104235685778</v>
      </c>
      <c r="I49" s="69"/>
      <c r="J49" s="69">
        <f>+'Ark1'!AF422</f>
        <v>13.729128281506444</v>
      </c>
      <c r="K49" s="87"/>
      <c r="L49" s="76">
        <f>+'Ark1'!U422</f>
        <v>331.29103063343649</v>
      </c>
      <c r="M49" s="242"/>
      <c r="N49" s="242"/>
      <c r="O49" s="502">
        <f>+IF(F49=0,"",'Ark1'!AR422)</f>
        <v>222.12996539792388</v>
      </c>
      <c r="P49" s="495">
        <f>+IF(F49=0,"",'Ark1'!AS422)</f>
        <v>30.171826104219097</v>
      </c>
      <c r="Q49" s="43"/>
      <c r="R49" s="53">
        <f>+'Ark1'!T422</f>
        <v>9.4881879543094492</v>
      </c>
      <c r="S49" s="69"/>
      <c r="T49" s="76">
        <f>+'Ark1'!W422</f>
        <v>91.121495327102821</v>
      </c>
      <c r="U49" s="242"/>
      <c r="V49" s="76">
        <f>+'Ark1'!X422</f>
        <v>32.73624091381101</v>
      </c>
      <c r="W49" s="76">
        <f>+'Ark1'!AG422</f>
        <v>2319.3004844290658</v>
      </c>
      <c r="X49" s="76">
        <f>+'Ark1'!AH422</f>
        <v>93.483904465212831</v>
      </c>
      <c r="Y49" s="76">
        <f>+'Ark1'!AI422</f>
        <v>33.268431983385241</v>
      </c>
      <c r="Z49" s="76">
        <f>+'Ark1'!Y422</f>
        <v>39.828575798769627</v>
      </c>
      <c r="AA49" s="66">
        <f>+'Ark1'!AA422</f>
        <v>1.9610341323138587</v>
      </c>
      <c r="AB49" s="87"/>
      <c r="AC49" s="76">
        <f t="shared" si="24"/>
        <v>142.84092676115199</v>
      </c>
      <c r="AD49" s="73"/>
      <c r="AE49" s="76">
        <f t="shared" si="25"/>
        <v>1.796222895779902</v>
      </c>
      <c r="AF49" s="43"/>
      <c r="AG49" s="4"/>
      <c r="AH49"/>
      <c r="AI49"/>
      <c r="AJ49" s="13"/>
      <c r="AK49" s="19"/>
      <c r="AL49"/>
      <c r="AM49"/>
      <c r="AN49"/>
    </row>
    <row r="50" spans="1:40">
      <c r="A50" s="43"/>
      <c r="B50" s="51">
        <f>+'Ark1'!C423</f>
        <v>2022</v>
      </c>
      <c r="C50" s="51">
        <f>+'Ark1'!L423</f>
        <v>6</v>
      </c>
      <c r="D50" s="52" t="str">
        <f t="shared" si="23"/>
        <v>O+</v>
      </c>
      <c r="E50" s="467">
        <f>+'Ark1'!Q423</f>
        <v>2580</v>
      </c>
      <c r="F50" s="467">
        <f>+'Ark1'!R423</f>
        <v>4427</v>
      </c>
      <c r="G50" s="69"/>
      <c r="H50" s="69">
        <f>+'Ark1'!AE423</f>
        <v>7.1542849755167364</v>
      </c>
      <c r="I50" s="69"/>
      <c r="J50" s="69">
        <f>+'Ark1'!AF423</f>
        <v>8.3769645702564937</v>
      </c>
      <c r="K50" s="87"/>
      <c r="L50" s="76">
        <f>+'Ark1'!U423</f>
        <v>351.77109103230151</v>
      </c>
      <c r="M50" s="242"/>
      <c r="N50" s="242"/>
      <c r="O50" s="502">
        <f>+IF(F50=0,"",'Ark1'!AR423)</f>
        <v>220.682285441071</v>
      </c>
      <c r="P50" s="495">
        <f>+IF(F50=0,"",'Ark1'!AS423)</f>
        <v>32.672992506212609</v>
      </c>
      <c r="Q50" s="43"/>
      <c r="R50" s="53">
        <f>+'Ark1'!T423</f>
        <v>9.8628868308109308</v>
      </c>
      <c r="S50" s="69"/>
      <c r="T50" s="76">
        <f>+'Ark1'!W423</f>
        <v>89.857691438897703</v>
      </c>
      <c r="U50" s="242"/>
      <c r="V50" s="76">
        <f>+'Ark1'!X423</f>
        <v>51.569911904224085</v>
      </c>
      <c r="W50" s="76">
        <f>+'Ark1'!AG423</f>
        <v>2534.0939517092997</v>
      </c>
      <c r="X50" s="76">
        <f>+'Ark1'!AH423</f>
        <v>94.104359611475004</v>
      </c>
      <c r="Y50" s="76">
        <f>+'Ark1'!AI423</f>
        <v>67.15608764400271</v>
      </c>
      <c r="Z50" s="76">
        <f>+'Ark1'!Y423</f>
        <v>40.800021950391091</v>
      </c>
      <c r="AA50" s="66">
        <f>+'Ark1'!AA423</f>
        <v>2.442553085667742</v>
      </c>
      <c r="AB50" s="87"/>
      <c r="AC50" s="76">
        <f t="shared" si="24"/>
        <v>138.81533113443743</v>
      </c>
      <c r="AD50" s="73"/>
      <c r="AE50" s="76">
        <f t="shared" si="25"/>
        <v>1.7158914728682171</v>
      </c>
      <c r="AF50" s="43"/>
      <c r="AG50" s="4"/>
      <c r="AH50"/>
      <c r="AI50" s="5"/>
      <c r="AJ50" s="13"/>
      <c r="AK50" s="19"/>
      <c r="AL50"/>
      <c r="AM50"/>
      <c r="AN50"/>
    </row>
    <row r="51" spans="1:40">
      <c r="A51" s="43"/>
      <c r="B51" s="51">
        <f>+'Ark1'!C424</f>
        <v>2022</v>
      </c>
      <c r="C51" s="51">
        <f>+'Ark1'!L424</f>
        <v>7</v>
      </c>
      <c r="D51" s="52" t="str">
        <f t="shared" si="23"/>
        <v>R-</v>
      </c>
      <c r="E51" s="467">
        <f>+'Ark1'!Q424</f>
        <v>1832</v>
      </c>
      <c r="F51" s="467">
        <f>+'Ark1'!R424</f>
        <v>3291</v>
      </c>
      <c r="G51" s="69"/>
      <c r="H51" s="69">
        <f>+'Ark1'!AE424</f>
        <v>5.3184440601819682</v>
      </c>
      <c r="I51" s="69"/>
      <c r="J51" s="69">
        <f>+'Ark1'!AF424</f>
        <v>6.711084186296886</v>
      </c>
      <c r="K51" s="87"/>
      <c r="L51" s="76">
        <f>+'Ark1'!U424</f>
        <v>379.09477058644762</v>
      </c>
      <c r="M51" s="242"/>
      <c r="N51" s="242"/>
      <c r="O51" s="502">
        <f>+IF(F51=0,"",'Ark1'!AR424)</f>
        <v>220.49028497409327</v>
      </c>
      <c r="P51" s="495">
        <f>+IF(F51=0,"",'Ark1'!AS424)</f>
        <v>35.331633351052744</v>
      </c>
      <c r="Q51" s="43"/>
      <c r="R51" s="53">
        <f>+'Ark1'!T424</f>
        <v>10.447888179884531</v>
      </c>
      <c r="S51" s="69"/>
      <c r="T51" s="76">
        <f>+'Ark1'!W424</f>
        <v>94.652081434214494</v>
      </c>
      <c r="U51" s="242"/>
      <c r="V51" s="76">
        <f>+'Ark1'!X424</f>
        <v>77.453661501063493</v>
      </c>
      <c r="W51" s="76">
        <f>+'Ark1'!AG424</f>
        <v>2553.8970207253878</v>
      </c>
      <c r="X51" s="76">
        <f>+'Ark1'!AH424</f>
        <v>93.406259495594043</v>
      </c>
      <c r="Y51" s="76">
        <f>+'Ark1'!AI424</f>
        <v>84.351261014889104</v>
      </c>
      <c r="Z51" s="76">
        <f>+'Ark1'!Y424</f>
        <v>38.86480481603671</v>
      </c>
      <c r="AA51" s="66">
        <f>+'Ark1'!AA424</f>
        <v>2.5373426682495595</v>
      </c>
      <c r="AB51" s="87"/>
      <c r="AC51" s="76">
        <f t="shared" si="24"/>
        <v>148.43776687549158</v>
      </c>
      <c r="AD51" s="73"/>
      <c r="AE51" s="76">
        <f t="shared" si="25"/>
        <v>1.7963973799126638</v>
      </c>
      <c r="AF51" s="43"/>
      <c r="AG51" s="4"/>
      <c r="AH51"/>
      <c r="AI51"/>
      <c r="AJ51" s="13"/>
      <c r="AK51" s="19"/>
      <c r="AL51"/>
      <c r="AM51"/>
      <c r="AN51"/>
    </row>
    <row r="52" spans="1:40">
      <c r="A52" s="43"/>
      <c r="B52" s="51">
        <f>+'Ark1'!C425</f>
        <v>2022</v>
      </c>
      <c r="C52" s="51">
        <f>+'Ark1'!L425</f>
        <v>8</v>
      </c>
      <c r="D52" s="52" t="str">
        <f t="shared" si="23"/>
        <v>R</v>
      </c>
      <c r="E52" s="467">
        <f>+'Ark1'!Q425</f>
        <v>1147</v>
      </c>
      <c r="F52" s="467">
        <f>+'Ark1'!R425</f>
        <v>1956</v>
      </c>
      <c r="G52" s="69"/>
      <c r="H52" s="69">
        <f>+'Ark1'!AE425</f>
        <v>3.1610077732348607</v>
      </c>
      <c r="I52" s="69"/>
      <c r="J52" s="69">
        <f>+'Ark1'!AF425</f>
        <v>4.3307010634151126</v>
      </c>
      <c r="K52" s="87"/>
      <c r="L52" s="76">
        <f>+'Ark1'!U425</f>
        <v>411.59713701431446</v>
      </c>
      <c r="M52" s="242"/>
      <c r="N52" s="242"/>
      <c r="O52" s="502">
        <f>+IF(F52=0,"",'Ark1'!AR425)</f>
        <v>220.72222222222223</v>
      </c>
      <c r="P52" s="495">
        <f>+IF(F52=0,"",'Ark1'!AS425)</f>
        <v>38.284699233984774</v>
      </c>
      <c r="Q52" s="43"/>
      <c r="R52" s="53">
        <f>+'Ark1'!T425</f>
        <v>11.26124744376278</v>
      </c>
      <c r="S52" s="69"/>
      <c r="T52" s="76">
        <f>+'Ark1'!W425</f>
        <v>98.619631901840492</v>
      </c>
      <c r="U52" s="242"/>
      <c r="V52" s="76">
        <f>+'Ark1'!X425</f>
        <v>95.143149284253568</v>
      </c>
      <c r="W52" s="76">
        <f>+'Ark1'!AG425</f>
        <v>2572.4358144552311</v>
      </c>
      <c r="X52" s="76">
        <f>+'Ark1'!AH425</f>
        <v>94.427402862985701</v>
      </c>
      <c r="Y52" s="76">
        <f>+'Ark1'!AI425</f>
        <v>91.411042944785294</v>
      </c>
      <c r="Z52" s="76">
        <f>+'Ark1'!Y425</f>
        <v>37.974812523299619</v>
      </c>
      <c r="AA52" s="66">
        <f>+'Ark1'!AA425</f>
        <v>2.3853573594385455</v>
      </c>
      <c r="AB52" s="87"/>
      <c r="AC52" s="76">
        <f t="shared" si="24"/>
        <v>160.00287925608711</v>
      </c>
      <c r="AD52" s="73"/>
      <c r="AE52" s="76">
        <f t="shared" si="25"/>
        <v>1.7053182214472538</v>
      </c>
      <c r="AF52" s="43"/>
      <c r="AG52" s="4"/>
      <c r="AH52"/>
      <c r="AI52"/>
      <c r="AJ52" s="13"/>
      <c r="AK52" s="19"/>
      <c r="AL52"/>
      <c r="AM52"/>
      <c r="AN52"/>
    </row>
    <row r="53" spans="1:40">
      <c r="A53" s="43"/>
      <c r="B53" s="51">
        <f>+'Ark1'!C426</f>
        <v>2022</v>
      </c>
      <c r="C53" s="51">
        <f>+'Ark1'!L426</f>
        <v>9</v>
      </c>
      <c r="D53" s="52" t="str">
        <f t="shared" si="23"/>
        <v>R+</v>
      </c>
      <c r="E53" s="467">
        <f>+'Ark1'!Q426</f>
        <v>525</v>
      </c>
      <c r="F53" s="467">
        <f>+'Ark1'!R426</f>
        <v>772</v>
      </c>
      <c r="G53" s="69"/>
      <c r="H53" s="69">
        <f>+'Ark1'!AE426</f>
        <v>1.2475961149986263</v>
      </c>
      <c r="I53" s="69"/>
      <c r="J53" s="69">
        <f>+'Ark1'!AF426</f>
        <v>1.8599658114613964</v>
      </c>
      <c r="K53" s="87"/>
      <c r="L53" s="76">
        <f>+'Ark1'!U426</f>
        <v>447.88926165803053</v>
      </c>
      <c r="M53" s="242"/>
      <c r="N53" s="242"/>
      <c r="O53" s="502">
        <f>+IF(F53=0,"",'Ark1'!AR426)</f>
        <v>221.427408412483</v>
      </c>
      <c r="P53" s="495">
        <f>+IF(F53=0,"",'Ark1'!AS426)</f>
        <v>41.301230027350869</v>
      </c>
      <c r="Q53" s="43"/>
      <c r="R53" s="53">
        <f>+'Ark1'!T426</f>
        <v>12.047927461139896</v>
      </c>
      <c r="S53" s="69"/>
      <c r="T53" s="76">
        <f>+'Ark1'!W426</f>
        <v>99.481865284974106</v>
      </c>
      <c r="U53" s="242"/>
      <c r="V53" s="76">
        <f>+'Ark1'!X426</f>
        <v>98.963730569948183</v>
      </c>
      <c r="W53" s="76">
        <f>+'Ark1'!AG426</f>
        <v>2524.9470827679779</v>
      </c>
      <c r="X53" s="76">
        <f>+'Ark1'!AH426</f>
        <v>94.818652849740928</v>
      </c>
      <c r="Y53" s="76">
        <f>+'Ark1'!AI426</f>
        <v>94.041450777202058</v>
      </c>
      <c r="Z53" s="76">
        <f>+'Ark1'!Y426</f>
        <v>39.896431276498383</v>
      </c>
      <c r="AA53" s="66">
        <f>+'Ark1'!AA426</f>
        <v>2.1723732527220738</v>
      </c>
      <c r="AB53" s="87"/>
      <c r="AC53" s="76">
        <f t="shared" si="24"/>
        <v>177.38560333194434</v>
      </c>
      <c r="AD53" s="73"/>
      <c r="AE53" s="76">
        <f t="shared" si="25"/>
        <v>1.4704761904761905</v>
      </c>
      <c r="AF53" s="43"/>
      <c r="AG53" s="4"/>
      <c r="AH53"/>
      <c r="AI53" s="5"/>
      <c r="AJ53" s="5"/>
      <c r="AK53" s="19"/>
      <c r="AL53"/>
      <c r="AM53"/>
      <c r="AN53"/>
    </row>
    <row r="54" spans="1:40">
      <c r="A54" s="43"/>
      <c r="B54" s="51">
        <f>+'Ark1'!C427</f>
        <v>2022</v>
      </c>
      <c r="C54" s="51">
        <f>+'Ark1'!L427</f>
        <v>10</v>
      </c>
      <c r="D54" s="52" t="str">
        <f t="shared" si="23"/>
        <v>U-</v>
      </c>
      <c r="E54" s="467">
        <f>+'Ark1'!Q427</f>
        <v>182</v>
      </c>
      <c r="F54" s="467">
        <f>+'Ark1'!R427</f>
        <v>229</v>
      </c>
      <c r="G54" s="69"/>
      <c r="H54" s="69">
        <f>+'Ark1'!AE427</f>
        <v>0.37007708592575839</v>
      </c>
      <c r="I54" s="69"/>
      <c r="J54" s="69">
        <f>+'Ark1'!AF427</f>
        <v>0.59276378014439857</v>
      </c>
      <c r="K54" s="87"/>
      <c r="L54" s="76">
        <f>+'Ark1'!U427</f>
        <v>481.20393013100409</v>
      </c>
      <c r="M54" s="242"/>
      <c r="N54" s="242"/>
      <c r="O54" s="502">
        <f>+IF(F54=0,"",'Ark1'!AR427)</f>
        <v>221.73684210526321</v>
      </c>
      <c r="P54" s="495">
        <f>+IF(F54=0,"",'Ark1'!AS427)</f>
        <v>44.267297324021179</v>
      </c>
      <c r="Q54" s="43"/>
      <c r="R54" s="53">
        <f>+'Ark1'!T427</f>
        <v>12.799126637554584</v>
      </c>
      <c r="S54" s="69"/>
      <c r="T54" s="76">
        <f>+'Ark1'!W427</f>
        <v>100</v>
      </c>
      <c r="U54" s="242"/>
      <c r="V54" s="76">
        <f>+'Ark1'!X427</f>
        <v>99.563318777292608</v>
      </c>
      <c r="W54" s="76">
        <f>+'Ark1'!AG427</f>
        <v>2535.325358851675</v>
      </c>
      <c r="X54" s="76">
        <f>+'Ark1'!AH427</f>
        <v>91.266375545851545</v>
      </c>
      <c r="Y54" s="76">
        <f>+'Ark1'!AI427</f>
        <v>89.519650655021863</v>
      </c>
      <c r="Z54" s="76">
        <f>+'Ark1'!Y427</f>
        <v>37.283677455978179</v>
      </c>
      <c r="AA54" s="66">
        <f>+'Ark1'!AA427</f>
        <v>1.9206528926855275</v>
      </c>
      <c r="AB54" s="87"/>
      <c r="AC54" s="76">
        <f t="shared" si="24"/>
        <v>189.79967539509636</v>
      </c>
      <c r="AD54" s="73"/>
      <c r="AE54" s="76">
        <f t="shared" si="25"/>
        <v>1.2582417582417582</v>
      </c>
      <c r="AF54" s="43"/>
      <c r="AG54" s="4"/>
      <c r="AH54"/>
      <c r="AI54" s="4"/>
      <c r="AJ54" s="5"/>
      <c r="AK54" s="19"/>
      <c r="AL54"/>
      <c r="AM54"/>
      <c r="AN54"/>
    </row>
    <row r="55" spans="1:40">
      <c r="A55" s="43"/>
      <c r="B55" s="51">
        <f>+'Ark1'!C428</f>
        <v>2022</v>
      </c>
      <c r="C55" s="51">
        <f>+'Ark1'!L428</f>
        <v>11</v>
      </c>
      <c r="D55" s="52" t="str">
        <f t="shared" si="23"/>
        <v>U</v>
      </c>
      <c r="E55" s="467">
        <f>+'Ark1'!Q428</f>
        <v>53</v>
      </c>
      <c r="F55" s="467">
        <f>+'Ark1'!R428</f>
        <v>59</v>
      </c>
      <c r="G55" s="69"/>
      <c r="H55" s="69">
        <f>+'Ark1'!AE428</f>
        <v>9.5347371483055651E-2</v>
      </c>
      <c r="I55" s="69"/>
      <c r="J55" s="69">
        <f>+'Ark1'!AF428</f>
        <v>0.16809500277584277</v>
      </c>
      <c r="K55" s="87"/>
      <c r="L55" s="76">
        <f>+'Ark1'!U428</f>
        <v>529.64610169491516</v>
      </c>
      <c r="M55" s="242"/>
      <c r="N55" s="242"/>
      <c r="O55" s="502">
        <f>+IF(F55=0,"",'Ark1'!AR428)</f>
        <v>226.78431372549019</v>
      </c>
      <c r="P55" s="495">
        <f>+IF(F55=0,"",'Ark1'!AS428)</f>
        <v>45.959185101253055</v>
      </c>
      <c r="Q55" s="43"/>
      <c r="R55" s="53">
        <f>+'Ark1'!T428</f>
        <v>13.559322033898299</v>
      </c>
      <c r="S55" s="69"/>
      <c r="T55" s="76">
        <f>+'Ark1'!W428</f>
        <v>100</v>
      </c>
      <c r="U55" s="242"/>
      <c r="V55" s="76">
        <f>+'Ark1'!X428</f>
        <v>100</v>
      </c>
      <c r="W55" s="76">
        <f>+'Ark1'!AG428</f>
        <v>2488.8431372549021</v>
      </c>
      <c r="X55" s="76">
        <f>+'Ark1'!AH428</f>
        <v>86.440677966101674</v>
      </c>
      <c r="Y55" s="76">
        <f>+'Ark1'!AI428</f>
        <v>81.355932203389827</v>
      </c>
      <c r="Z55" s="76">
        <f>+'Ark1'!Y428</f>
        <v>33.378584681074315</v>
      </c>
      <c r="AA55" s="66">
        <f>+'Ark1'!AA428</f>
        <v>1.5652062888969798</v>
      </c>
      <c r="AB55" s="87"/>
      <c r="AC55" s="76">
        <f t="shared" si="24"/>
        <v>212.80814920264297</v>
      </c>
      <c r="AD55" s="73"/>
      <c r="AE55" s="76">
        <f t="shared" si="25"/>
        <v>1.1132075471698113</v>
      </c>
      <c r="AF55" s="43"/>
      <c r="AG55" s="4"/>
      <c r="AH55"/>
      <c r="AI55" s="13"/>
      <c r="AJ55" s="5"/>
      <c r="AK55" s="19"/>
      <c r="AL55"/>
      <c r="AM55"/>
      <c r="AN55"/>
    </row>
    <row r="56" spans="1:40">
      <c r="A56" s="43"/>
      <c r="B56" s="51">
        <f>+'Ark1'!C429</f>
        <v>2022</v>
      </c>
      <c r="C56" s="51">
        <f>+'Ark1'!L429</f>
        <v>12</v>
      </c>
      <c r="D56" s="52" t="str">
        <f t="shared" si="23"/>
        <v>U+</v>
      </c>
      <c r="E56" s="467">
        <f>+'Ark1'!Q429</f>
        <v>9</v>
      </c>
      <c r="F56" s="467">
        <f>+'Ark1'!R429</f>
        <v>9</v>
      </c>
      <c r="G56" s="69"/>
      <c r="H56" s="69">
        <f>+'Ark1'!AE429</f>
        <v>1.4544514294025436E-2</v>
      </c>
      <c r="I56" s="69"/>
      <c r="J56" s="69">
        <f>+'Ark1'!AF429</f>
        <v>2.6445181581004472E-2</v>
      </c>
      <c r="K56" s="87"/>
      <c r="L56" s="76">
        <f>+'Ark1'!U429</f>
        <v>546.24444444444441</v>
      </c>
      <c r="M56" s="242"/>
      <c r="N56" s="242"/>
      <c r="O56" s="502">
        <f>+IF(F56=0,"",'Ark1'!AR429)</f>
        <v>223.75</v>
      </c>
      <c r="P56" s="495">
        <f>+IF(F56=0,"",'Ark1'!AS429)</f>
        <v>48.670157789327881</v>
      </c>
      <c r="Q56" s="43"/>
      <c r="R56" s="53">
        <f>+'Ark1'!T429</f>
        <v>14.444444444444445</v>
      </c>
      <c r="S56" s="69"/>
      <c r="T56" s="76">
        <f>+'Ark1'!W429</f>
        <v>100</v>
      </c>
      <c r="U56" s="242"/>
      <c r="V56" s="76">
        <f>+'Ark1'!X429</f>
        <v>100</v>
      </c>
      <c r="W56" s="76">
        <f>+'Ark1'!AG429</f>
        <v>2564.25</v>
      </c>
      <c r="X56" s="76">
        <f>+'Ark1'!AH429</f>
        <v>88.8888888888889</v>
      </c>
      <c r="Y56" s="76">
        <f>+'Ark1'!AI429</f>
        <v>88.8888888888889</v>
      </c>
      <c r="Z56" s="76">
        <f>+'Ark1'!Y429</f>
        <v>25.967291867145157</v>
      </c>
      <c r="AA56" s="66">
        <f>+'Ark1'!AA429</f>
        <v>0.83147941928309499</v>
      </c>
      <c r="AB56" s="87"/>
      <c r="AC56" s="76">
        <f t="shared" si="24"/>
        <v>213.02308450597423</v>
      </c>
      <c r="AD56" s="73"/>
      <c r="AE56" s="76">
        <f t="shared" si="25"/>
        <v>1</v>
      </c>
      <c r="AF56" s="43"/>
      <c r="AG56" s="4"/>
      <c r="AH56"/>
      <c r="AI56" s="13"/>
      <c r="AJ56" s="5"/>
      <c r="AK56" s="19"/>
      <c r="AL56"/>
      <c r="AM56"/>
      <c r="AN56"/>
    </row>
    <row r="57" spans="1:40">
      <c r="A57" s="43"/>
      <c r="B57" s="51">
        <f>+'Ark1'!C430</f>
        <v>2022</v>
      </c>
      <c r="C57" s="51">
        <f>+'Ark1'!L430</f>
        <v>13</v>
      </c>
      <c r="D57" s="52" t="str">
        <f t="shared" si="23"/>
        <v>E-</v>
      </c>
      <c r="E57" s="467">
        <f>+'Ark1'!Q430</f>
        <v>3</v>
      </c>
      <c r="F57" s="467">
        <f>+'Ark1'!R430</f>
        <v>3</v>
      </c>
      <c r="G57" s="69"/>
      <c r="H57" s="69">
        <f>+'Ark1'!AE430</f>
        <v>4.8481714313418122E-3</v>
      </c>
      <c r="I57" s="69"/>
      <c r="J57" s="69">
        <f>+'Ark1'!AF430</f>
        <v>9.5394583246721735E-3</v>
      </c>
      <c r="K57" s="87"/>
      <c r="L57" s="76">
        <f>+'Ark1'!U430</f>
        <v>591.13333333333333</v>
      </c>
      <c r="M57" s="242"/>
      <c r="N57" s="242"/>
      <c r="O57" s="502">
        <f>+IF(F57=0,"",'Ark1'!AR430)</f>
        <v>230</v>
      </c>
      <c r="P57" s="495">
        <f>+IF(F57=0,"",'Ark1'!AS430)</f>
        <v>48.593534963776563</v>
      </c>
      <c r="Q57" s="43"/>
      <c r="R57" s="53">
        <f>+'Ark1'!T430</f>
        <v>12.333333333333336</v>
      </c>
      <c r="S57" s="69"/>
      <c r="T57" s="76">
        <f>+'Ark1'!W430</f>
        <v>100</v>
      </c>
      <c r="U57" s="242"/>
      <c r="V57" s="76">
        <f>+'Ark1'!X430</f>
        <v>100</v>
      </c>
      <c r="W57" s="76">
        <f>+'Ark1'!AG430</f>
        <v>2264.6666666666661</v>
      </c>
      <c r="X57" s="76">
        <f>+'Ark1'!AH430</f>
        <v>100</v>
      </c>
      <c r="Y57" s="76">
        <f>+'Ark1'!AI430</f>
        <v>100</v>
      </c>
      <c r="Z57" s="76">
        <f>+'Ark1'!Y430</f>
        <v>18.709771659634409</v>
      </c>
      <c r="AA57" s="66">
        <f>+'Ark1'!AA430</f>
        <v>0.47140452079101841</v>
      </c>
      <c r="AB57" s="87"/>
      <c r="AC57" s="76">
        <f t="shared" si="24"/>
        <v>261.02443332352084</v>
      </c>
      <c r="AD57" s="73"/>
      <c r="AE57" s="76">
        <f t="shared" si="25"/>
        <v>1</v>
      </c>
      <c r="AF57" s="43"/>
      <c r="AG57" s="4"/>
      <c r="AH57"/>
      <c r="AI57" s="13"/>
      <c r="AJ57" s="5"/>
      <c r="AK57" s="19"/>
      <c r="AL57"/>
      <c r="AM57"/>
      <c r="AN57"/>
    </row>
    <row r="58" spans="1:40">
      <c r="A58" s="43"/>
      <c r="B58" s="51">
        <f>+'Ark1'!C431</f>
        <v>2022</v>
      </c>
      <c r="C58" s="51">
        <f>+'Ark1'!L431</f>
        <v>14</v>
      </c>
      <c r="D58" s="52" t="str">
        <f t="shared" si="23"/>
        <v>E+</v>
      </c>
      <c r="E58" s="467">
        <f>+'Ark1'!Q431</f>
        <v>2</v>
      </c>
      <c r="F58" s="467">
        <f>+'Ark1'!R431</f>
        <v>2</v>
      </c>
      <c r="G58" s="69"/>
      <c r="H58" s="69">
        <f>+'Ark1'!AE431</f>
        <v>3.2321142875612074E-3</v>
      </c>
      <c r="I58" s="69"/>
      <c r="J58" s="69">
        <f>+'Ark1'!AF431</f>
        <v>6.3549769170901677E-3</v>
      </c>
      <c r="K58" s="87"/>
      <c r="L58" s="76">
        <f>+'Ark1'!U431</f>
        <v>590.70000000000005</v>
      </c>
      <c r="M58" s="242"/>
      <c r="N58" s="242"/>
      <c r="O58" s="502">
        <f>+IF(F58=0,"",'Ark1'!AR431)</f>
        <v>222.5</v>
      </c>
      <c r="P58" s="495">
        <f>+IF(F58=0,"",'Ark1'!AS431)</f>
        <v>53.66242725180588</v>
      </c>
      <c r="Q58" s="43"/>
      <c r="R58" s="53">
        <f>+'Ark1'!T431</f>
        <v>15</v>
      </c>
      <c r="S58" s="69"/>
      <c r="T58" s="76">
        <f>+'Ark1'!W431</f>
        <v>100</v>
      </c>
      <c r="U58" s="242"/>
      <c r="V58" s="76">
        <f>+'Ark1'!X431</f>
        <v>100</v>
      </c>
      <c r="W58" s="76">
        <f>+'Ark1'!AG431</f>
        <v>2385.5</v>
      </c>
      <c r="X58" s="76">
        <f>+'Ark1'!AH431</f>
        <v>100</v>
      </c>
      <c r="Y58" s="76">
        <f>+'Ark1'!AI431</f>
        <v>100</v>
      </c>
      <c r="Z58" s="76">
        <f>+'Ark1'!Y431</f>
        <v>4.6999999999903412</v>
      </c>
      <c r="AA58" s="66">
        <f>+'Ark1'!AA431</f>
        <v>0</v>
      </c>
      <c r="AB58" s="87"/>
      <c r="AC58" s="76">
        <f t="shared" si="24"/>
        <v>247.62104380632991</v>
      </c>
      <c r="AD58" s="73"/>
      <c r="AE58" s="76">
        <f t="shared" si="25"/>
        <v>1</v>
      </c>
      <c r="AF58" s="43"/>
      <c r="AG58" s="4"/>
      <c r="AH58"/>
      <c r="AI58" s="13"/>
      <c r="AJ58" s="5"/>
      <c r="AK58" s="19"/>
      <c r="AL58"/>
      <c r="AM58"/>
      <c r="AN58"/>
    </row>
    <row r="59" spans="1:40">
      <c r="A59" s="43"/>
      <c r="B59" s="51">
        <f>+'Ark1'!C432</f>
        <v>2022</v>
      </c>
      <c r="C59" s="51">
        <f>+'Ark1'!L432</f>
        <v>15</v>
      </c>
      <c r="D59" s="52" t="str">
        <f t="shared" ref="D59" si="26">+D43</f>
        <v>Kasserte</v>
      </c>
      <c r="E59" s="467">
        <f>+'Ark1'!Q432</f>
        <v>0</v>
      </c>
      <c r="F59" s="467">
        <f>+'Ark1'!R432</f>
        <v>0</v>
      </c>
      <c r="G59" s="69"/>
      <c r="H59" s="69">
        <f>+'Ark1'!AE432</f>
        <v>0</v>
      </c>
      <c r="I59" s="69"/>
      <c r="J59" s="69">
        <f>+'Ark1'!AF432</f>
        <v>0</v>
      </c>
      <c r="K59" s="87"/>
      <c r="L59" s="76">
        <f>+'Ark1'!U432</f>
        <v>0</v>
      </c>
      <c r="M59" s="242"/>
      <c r="N59" s="242"/>
      <c r="O59" s="502" t="str">
        <f>+IF(F59=0,"",'Ark1'!AR432)</f>
        <v/>
      </c>
      <c r="P59" s="495" t="str">
        <f>+IF(F59=0,"",'Ark1'!AS432)</f>
        <v/>
      </c>
      <c r="Q59" s="43"/>
      <c r="R59" s="53">
        <f>+'Ark1'!T432</f>
        <v>0</v>
      </c>
      <c r="S59" s="69"/>
      <c r="T59" s="76">
        <f>+'Ark1'!W432</f>
        <v>0</v>
      </c>
      <c r="U59" s="242"/>
      <c r="V59" s="76">
        <f>+'Ark1'!X432</f>
        <v>0</v>
      </c>
      <c r="W59" s="76">
        <f>+'Ark1'!AG432</f>
        <v>0</v>
      </c>
      <c r="X59" s="76">
        <f>+'Ark1'!AH432</f>
        <v>0</v>
      </c>
      <c r="Y59" s="76">
        <f>+'Ark1'!AI432</f>
        <v>0</v>
      </c>
      <c r="Z59" s="76">
        <f>+'Ark1'!Y432</f>
        <v>0</v>
      </c>
      <c r="AA59" s="66">
        <f>+'Ark1'!AA432</f>
        <v>0</v>
      </c>
      <c r="AB59" s="87"/>
      <c r="AC59" s="76" t="e">
        <f t="shared" si="24"/>
        <v>#DIV/0!</v>
      </c>
      <c r="AD59" s="73"/>
      <c r="AE59" s="76" t="e">
        <f t="shared" si="25"/>
        <v>#DIV/0!</v>
      </c>
      <c r="AF59" s="43"/>
      <c r="AG59" s="4"/>
      <c r="AH59"/>
      <c r="AI59" s="13"/>
      <c r="AJ59" s="5"/>
      <c r="AK59" s="19"/>
      <c r="AL59"/>
      <c r="AM59"/>
      <c r="AN59"/>
    </row>
    <row r="60" spans="1:40">
      <c r="A60" s="43"/>
      <c r="B60" s="43"/>
      <c r="C60" s="43"/>
      <c r="D60" s="43"/>
      <c r="E60" s="463"/>
      <c r="F60" s="46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73"/>
      <c r="AE60" s="43"/>
      <c r="AF60" s="43"/>
      <c r="AG60" s="4"/>
      <c r="AH60"/>
      <c r="AI60" s="13"/>
      <c r="AJ60" s="5"/>
      <c r="AK60" s="19"/>
      <c r="AL60"/>
      <c r="AM60"/>
      <c r="AN60"/>
    </row>
    <row r="61" spans="1:40">
      <c r="A61" s="43"/>
      <c r="B61">
        <f>+'Ark1'!C433</f>
        <v>2021</v>
      </c>
      <c r="C61">
        <f>+'Ark1'!L433</f>
        <v>1</v>
      </c>
      <c r="D61" s="3" t="str">
        <f t="shared" ref="D61:D75" si="27">+D45</f>
        <v>P-</v>
      </c>
      <c r="E61" s="440">
        <f>+'Ark1'!Q433</f>
        <v>1575</v>
      </c>
      <c r="F61" s="440">
        <f>+'Ark1'!R433</f>
        <v>2259.9300000000003</v>
      </c>
      <c r="G61" s="70"/>
      <c r="H61" s="70">
        <f>+'Ark1'!AE433</f>
        <v>3.9285346129395697</v>
      </c>
      <c r="I61" s="70"/>
      <c r="J61" s="70">
        <f>+'Ark1'!AF433</f>
        <v>2.7877229554067577</v>
      </c>
      <c r="K61" s="87"/>
      <c r="L61" s="11">
        <f>+'Ark1'!U433</f>
        <v>214.43187620855497</v>
      </c>
      <c r="M61" s="200"/>
      <c r="N61" s="200"/>
      <c r="O61" s="502">
        <f>+IF(F61=0,"",'Ark1'!AR433)</f>
        <v>223.22167707404097</v>
      </c>
      <c r="P61" s="495">
        <f>+IF(F61=0,"",'Ark1'!AS433)</f>
        <v>19.193444799125203</v>
      </c>
      <c r="Q61" s="43"/>
      <c r="R61" s="1">
        <f>+'Ark1'!T433</f>
        <v>4.2257946042576524</v>
      </c>
      <c r="S61" s="70"/>
      <c r="T61" s="11">
        <f>+'Ark1'!W433</f>
        <v>6.06213466788794</v>
      </c>
      <c r="U61" s="200"/>
      <c r="V61" s="11">
        <f>+'Ark1'!X433</f>
        <v>0</v>
      </c>
      <c r="W61" s="11">
        <f>+'Ark1'!AG433</f>
        <v>2121.0670291059087</v>
      </c>
      <c r="X61" s="11">
        <f>+'Ark1'!AH433</f>
        <v>97.746390374923124</v>
      </c>
      <c r="Y61" s="11">
        <f>+'Ark1'!AI433</f>
        <v>10.752545432823139</v>
      </c>
      <c r="Z61" s="11">
        <f>+'Ark1'!Y433</f>
        <v>27.956737797075434</v>
      </c>
      <c r="AA61" s="67">
        <f>+'Ark1'!AA433</f>
        <v>1.3038543282714368</v>
      </c>
      <c r="AB61" s="87"/>
      <c r="AC61" s="11">
        <f t="shared" ref="AC61:AC75" si="28">1000*L61/W61</f>
        <v>101.09622810880438</v>
      </c>
      <c r="AD61" s="73"/>
      <c r="AE61" s="11">
        <f t="shared" ref="AE61:AE75" si="29">+F61/E61</f>
        <v>1.4348761904761906</v>
      </c>
      <c r="AF61" s="43"/>
      <c r="AG61" s="4"/>
      <c r="AH61"/>
      <c r="AI61" s="5"/>
      <c r="AJ61" s="5"/>
      <c r="AK61" s="19"/>
      <c r="AL61"/>
      <c r="AM61"/>
      <c r="AN61"/>
    </row>
    <row r="62" spans="1:40">
      <c r="A62" s="43"/>
      <c r="B62">
        <f>+'Ark1'!C434</f>
        <v>2021</v>
      </c>
      <c r="C62">
        <f>+'Ark1'!L434</f>
        <v>2</v>
      </c>
      <c r="D62" s="3" t="str">
        <f t="shared" si="27"/>
        <v>P</v>
      </c>
      <c r="E62" s="440">
        <f>+'Ark1'!Q434</f>
        <v>4503</v>
      </c>
      <c r="F62" s="440">
        <f>+'Ark1'!R434</f>
        <v>9256.9599999999991</v>
      </c>
      <c r="G62" s="70"/>
      <c r="H62" s="70">
        <f>+'Ark1'!AE434</f>
        <v>16.091776192447139</v>
      </c>
      <c r="I62" s="70"/>
      <c r="J62" s="70">
        <f>+'Ark1'!AF434</f>
        <v>13.08651363064307</v>
      </c>
      <c r="K62" s="87"/>
      <c r="L62" s="11">
        <f>+'Ark1'!U434</f>
        <v>245.74817218611679</v>
      </c>
      <c r="M62" s="200"/>
      <c r="N62" s="200"/>
      <c r="O62" s="502">
        <f>+IF(F62=0,"",'Ark1'!AR434)</f>
        <v>223.37517599913355</v>
      </c>
      <c r="P62" s="495">
        <f>+IF(F62=0,"",'Ark1'!AS434)</f>
        <v>22.013162373715645</v>
      </c>
      <c r="Q62" s="43"/>
      <c r="R62" s="1">
        <f>+'Ark1'!T434</f>
        <v>5.8175686186393811</v>
      </c>
      <c r="S62" s="70"/>
      <c r="T62" s="11">
        <f>+'Ark1'!W434</f>
        <v>32.310823423672559</v>
      </c>
      <c r="U62" s="200"/>
      <c r="V62" s="11">
        <f>+'Ark1'!X434</f>
        <v>0</v>
      </c>
      <c r="W62" s="11">
        <f>+'Ark1'!AG434</f>
        <v>2115.0705508135447</v>
      </c>
      <c r="X62" s="11">
        <f>+'Ark1'!AH434</f>
        <v>98.682504839601776</v>
      </c>
      <c r="Y62" s="11">
        <f>+'Ark1'!AI434</f>
        <v>8.134419939159292</v>
      </c>
      <c r="Z62" s="11">
        <f>+'Ark1'!Y434</f>
        <v>25.636254732640943</v>
      </c>
      <c r="AA62" s="67">
        <f>+'Ark1'!AA434</f>
        <v>1.4653306173785388</v>
      </c>
      <c r="AB62" s="87"/>
      <c r="AC62" s="11">
        <f t="shared" si="28"/>
        <v>116.18911345136537</v>
      </c>
      <c r="AD62" s="73"/>
      <c r="AE62" s="11">
        <f t="shared" si="29"/>
        <v>2.0557317343992891</v>
      </c>
      <c r="AF62" s="43"/>
      <c r="AG62" s="4"/>
      <c r="AH62"/>
      <c r="AI62"/>
      <c r="AJ62" s="5"/>
      <c r="AK62" s="19"/>
      <c r="AL62"/>
      <c r="AM62"/>
      <c r="AN62"/>
    </row>
    <row r="63" spans="1:40">
      <c r="A63" s="43"/>
      <c r="B63">
        <f>+'Ark1'!C435</f>
        <v>2021</v>
      </c>
      <c r="C63">
        <f>+'Ark1'!L435</f>
        <v>3</v>
      </c>
      <c r="D63" s="3" t="str">
        <f t="shared" si="27"/>
        <v>P+</v>
      </c>
      <c r="E63" s="440">
        <f>+'Ark1'!Q435</f>
        <v>5934</v>
      </c>
      <c r="F63" s="440">
        <f>+'Ark1'!R435</f>
        <v>15043.64</v>
      </c>
      <c r="G63" s="70"/>
      <c r="H63" s="70">
        <f>+'Ark1'!AE435</f>
        <v>26.15101372370038</v>
      </c>
      <c r="I63" s="70"/>
      <c r="J63" s="70">
        <f>+'Ark1'!AF435</f>
        <v>23.946800621037458</v>
      </c>
      <c r="K63" s="87"/>
      <c r="L63" s="11">
        <f>+'Ark1'!U435</f>
        <v>276.71282482165094</v>
      </c>
      <c r="M63" s="200"/>
      <c r="N63" s="200"/>
      <c r="O63" s="502">
        <f>+IF(F63=0,"",'Ark1'!AR435)</f>
        <v>223.60400238552776</v>
      </c>
      <c r="P63" s="495">
        <f>+IF(F63=0,"",'Ark1'!AS435)</f>
        <v>24.70343558160204</v>
      </c>
      <c r="Q63" s="43"/>
      <c r="R63" s="1">
        <f>+'Ark1'!T435</f>
        <v>7.3955505449479011</v>
      </c>
      <c r="S63" s="70"/>
      <c r="T63" s="11">
        <f>+'Ark1'!W435</f>
        <v>78.272279847164654</v>
      </c>
      <c r="U63" s="200"/>
      <c r="V63" s="11">
        <f>+'Ark1'!X435</f>
        <v>0.3722503330311015</v>
      </c>
      <c r="W63" s="11">
        <f>+'Ark1'!AG435</f>
        <v>2136.0340017483263</v>
      </c>
      <c r="X63" s="11">
        <f>+'Ark1'!AH435</f>
        <v>98.852405401884141</v>
      </c>
      <c r="Y63" s="11">
        <f>+'Ark1'!AI435</f>
        <v>9.2597270341486499</v>
      </c>
      <c r="Z63" s="11">
        <f>+'Ark1'!Y435</f>
        <v>27.817493176546265</v>
      </c>
      <c r="AA63" s="67">
        <f>+'Ark1'!AA435</f>
        <v>1.4616603228664538</v>
      </c>
      <c r="AB63" s="87"/>
      <c r="AC63" s="11">
        <f t="shared" si="28"/>
        <v>129.54514047770951</v>
      </c>
      <c r="AD63" s="73"/>
      <c r="AE63" s="11">
        <f t="shared" si="29"/>
        <v>2.535160094371419</v>
      </c>
      <c r="AF63" s="43"/>
      <c r="AG63" s="13"/>
      <c r="AH63"/>
      <c r="AI63" s="5"/>
      <c r="AJ63"/>
      <c r="AK63"/>
      <c r="AL63"/>
      <c r="AM63"/>
      <c r="AN63"/>
    </row>
    <row r="64" spans="1:40">
      <c r="A64" s="43"/>
      <c r="B64">
        <f>+'Ark1'!C436</f>
        <v>2021</v>
      </c>
      <c r="C64">
        <f>+'Ark1'!L436</f>
        <v>4</v>
      </c>
      <c r="D64" s="3" t="str">
        <f t="shared" si="27"/>
        <v>O-</v>
      </c>
      <c r="E64" s="440">
        <f>+'Ark1'!Q436</f>
        <v>5824</v>
      </c>
      <c r="F64" s="440">
        <f>+'Ark1'!R436</f>
        <v>12895.749999999998</v>
      </c>
      <c r="G64" s="70"/>
      <c r="H64" s="70">
        <f>+'Ark1'!AE436</f>
        <v>22.417243115855548</v>
      </c>
      <c r="I64" s="70"/>
      <c r="J64" s="70">
        <f>+'Ark1'!AF436</f>
        <v>22.723244349083647</v>
      </c>
      <c r="K64" s="87"/>
      <c r="L64" s="11">
        <f>+'Ark1'!U436</f>
        <v>306.3080813446299</v>
      </c>
      <c r="M64" s="200"/>
      <c r="N64" s="200"/>
      <c r="O64" s="502">
        <f>+IF(F64=0,"",'Ark1'!AR436)</f>
        <v>223.14957892296997</v>
      </c>
      <c r="P64" s="495">
        <f>+IF(F64=0,"",'Ark1'!AS436)</f>
        <v>27.497330986245434</v>
      </c>
      <c r="Q64" s="43"/>
      <c r="R64" s="1">
        <f>+'Ark1'!T436</f>
        <v>8.6909253048484985</v>
      </c>
      <c r="S64" s="70"/>
      <c r="T64" s="11">
        <f>+'Ark1'!W436</f>
        <v>92.673942965705777</v>
      </c>
      <c r="U64" s="200"/>
      <c r="V64" s="11">
        <f>+'Ark1'!X436</f>
        <v>6.676618265707698</v>
      </c>
      <c r="W64" s="11">
        <f>+'Ark1'!AG436</f>
        <v>2189.9673814841431</v>
      </c>
      <c r="X64" s="11">
        <f>+'Ark1'!AH436</f>
        <v>99.102417463117675</v>
      </c>
      <c r="Y64" s="11">
        <f>+'Ark1'!AI436</f>
        <v>14.942674912277306</v>
      </c>
      <c r="Z64" s="11">
        <f>+'Ark1'!Y436</f>
        <v>32.227246217859047</v>
      </c>
      <c r="AA64" s="67">
        <f>+'Ark1'!AA436</f>
        <v>1.5594935367656719</v>
      </c>
      <c r="AB64" s="87"/>
      <c r="AC64" s="11">
        <f t="shared" si="28"/>
        <v>139.86878705793535</v>
      </c>
      <c r="AD64" s="73"/>
      <c r="AE64" s="11">
        <f t="shared" si="29"/>
        <v>2.2142427884615383</v>
      </c>
      <c r="AF64" s="43"/>
      <c r="AG64" s="5"/>
      <c r="AH64"/>
      <c r="AI64"/>
      <c r="AJ64"/>
      <c r="AK64" s="19"/>
      <c r="AL64"/>
      <c r="AM64"/>
      <c r="AN64"/>
    </row>
    <row r="65" spans="1:42">
      <c r="A65" s="43"/>
      <c r="B65">
        <f>+'Ark1'!C437</f>
        <v>2021</v>
      </c>
      <c r="C65">
        <f>+'Ark1'!L437</f>
        <v>5</v>
      </c>
      <c r="D65" s="3" t="str">
        <f t="shared" si="27"/>
        <v>O</v>
      </c>
      <c r="E65" s="440">
        <f>+'Ark1'!Q437</f>
        <v>4318</v>
      </c>
      <c r="F65" s="440">
        <f>+'Ark1'!R437</f>
        <v>7574.47</v>
      </c>
      <c r="G65" s="70"/>
      <c r="H65" s="70">
        <f>+'Ark1'!AE437</f>
        <v>13.167030646821971</v>
      </c>
      <c r="I65" s="70"/>
      <c r="J65" s="70">
        <f>+'Ark1'!AF437</f>
        <v>14.490983303570044</v>
      </c>
      <c r="K65" s="87"/>
      <c r="L65" s="11">
        <f>+'Ark1'!U437</f>
        <v>332.56789980025098</v>
      </c>
      <c r="M65" s="200"/>
      <c r="N65" s="200"/>
      <c r="O65" s="502">
        <f>+IF(F65=0,"",'Ark1'!AR437)</f>
        <v>221.98325045799527</v>
      </c>
      <c r="P65" s="495">
        <f>+IF(F65=0,"",'Ark1'!AS437)</f>
        <v>30.284936670728555</v>
      </c>
      <c r="Q65" s="43"/>
      <c r="R65" s="1">
        <f>+'Ark1'!T437</f>
        <v>9.6410705963585599</v>
      </c>
      <c r="S65" s="70"/>
      <c r="T65" s="11">
        <f>+'Ark1'!W437</f>
        <v>92.164864340343328</v>
      </c>
      <c r="U65" s="200"/>
      <c r="V65" s="11">
        <f>+'Ark1'!X437</f>
        <v>32.979205145706565</v>
      </c>
      <c r="W65" s="11">
        <f>+'Ark1'!AG437</f>
        <v>2312.6178350691443</v>
      </c>
      <c r="X65" s="11">
        <f>+'Ark1'!AH437</f>
        <v>98.924413193266389</v>
      </c>
      <c r="Y65" s="11">
        <f>+'Ark1'!AI437</f>
        <v>33.026865246017223</v>
      </c>
      <c r="Z65" s="11">
        <f>+'Ark1'!Y437</f>
        <v>38.109804504954646</v>
      </c>
      <c r="AA65" s="67">
        <f>+'Ark1'!AA437</f>
        <v>1.9516403144161805</v>
      </c>
      <c r="AB65" s="87"/>
      <c r="AC65" s="11">
        <f t="shared" si="28"/>
        <v>143.80581813263913</v>
      </c>
      <c r="AD65" s="73"/>
      <c r="AE65" s="11">
        <f t="shared" si="29"/>
        <v>1.7541616489115333</v>
      </c>
      <c r="AF65" s="43"/>
      <c r="AG65" s="13"/>
      <c r="AH65"/>
      <c r="AI65"/>
      <c r="AJ65"/>
      <c r="AK65"/>
      <c r="AL65"/>
      <c r="AM65"/>
      <c r="AN65"/>
    </row>
    <row r="66" spans="1:42">
      <c r="A66" s="43"/>
      <c r="B66">
        <f>+'Ark1'!C438</f>
        <v>2021</v>
      </c>
      <c r="C66">
        <f>+'Ark1'!L438</f>
        <v>6</v>
      </c>
      <c r="D66" s="3" t="str">
        <f t="shared" si="27"/>
        <v>O+</v>
      </c>
      <c r="E66" s="440">
        <f>+'Ark1'!Q438</f>
        <v>2665</v>
      </c>
      <c r="F66" s="440">
        <f>+'Ark1'!R438</f>
        <v>4436.71</v>
      </c>
      <c r="G66" s="70"/>
      <c r="H66" s="70">
        <f>+'Ark1'!AE438</f>
        <v>7.7125259643330191</v>
      </c>
      <c r="I66" s="70"/>
      <c r="J66" s="70">
        <f>+'Ark1'!AF438</f>
        <v>8.9899475775277438</v>
      </c>
      <c r="K66" s="87"/>
      <c r="L66" s="11">
        <f>+'Ark1'!U438</f>
        <v>352.2336461026299</v>
      </c>
      <c r="M66" s="200"/>
      <c r="N66" s="200"/>
      <c r="O66" s="502">
        <f>+IF(F66=0,"",'Ark1'!AR438)</f>
        <v>220.27319587628864</v>
      </c>
      <c r="P66" s="495">
        <f>+IF(F66=0,"",'Ark1'!AS438)</f>
        <v>32.840086875969575</v>
      </c>
      <c r="Q66" s="43"/>
      <c r="R66" s="1">
        <f>+'Ark1'!T438</f>
        <v>10.139720648859178</v>
      </c>
      <c r="S66" s="70"/>
      <c r="T66" s="11">
        <f>+'Ark1'!W438</f>
        <v>91.035925268949285</v>
      </c>
      <c r="U66" s="200"/>
      <c r="V66" s="11">
        <f>+'Ark1'!X438</f>
        <v>51.817675710154589</v>
      </c>
      <c r="W66" s="11">
        <f>+'Ark1'!AG438</f>
        <v>2510.8878095965606</v>
      </c>
      <c r="X66" s="11">
        <f>+'Ark1'!AH438</f>
        <v>99.037349747898759</v>
      </c>
      <c r="Y66" s="11">
        <f>+'Ark1'!AI438</f>
        <v>67.593103899060353</v>
      </c>
      <c r="Z66" s="11">
        <f>+'Ark1'!Y438</f>
        <v>40.307376018726785</v>
      </c>
      <c r="AA66" s="67">
        <f>+'Ark1'!AA438</f>
        <v>2.4998391097253361</v>
      </c>
      <c r="AB66" s="87"/>
      <c r="AC66" s="11">
        <f t="shared" si="28"/>
        <v>140.28251073441047</v>
      </c>
      <c r="AD66" s="73"/>
      <c r="AE66" s="11">
        <f t="shared" si="29"/>
        <v>1.6648067542213885</v>
      </c>
      <c r="AF66" s="43"/>
      <c r="AG66" s="13"/>
      <c r="AH66"/>
      <c r="AI66" s="5"/>
      <c r="AJ66"/>
      <c r="AK66"/>
      <c r="AL66"/>
      <c r="AM66"/>
      <c r="AN66"/>
    </row>
    <row r="67" spans="1:42">
      <c r="A67" s="43"/>
      <c r="B67">
        <f>+'Ark1'!C439</f>
        <v>2021</v>
      </c>
      <c r="C67">
        <f>+'Ark1'!L439</f>
        <v>7</v>
      </c>
      <c r="D67" s="3" t="str">
        <f t="shared" si="27"/>
        <v>R-</v>
      </c>
      <c r="E67" s="440">
        <f>+'Ark1'!Q439</f>
        <v>1740</v>
      </c>
      <c r="F67" s="440">
        <f>+'Ark1'!R439</f>
        <v>3138.57</v>
      </c>
      <c r="G67" s="70"/>
      <c r="H67" s="70">
        <f>+'Ark1'!AE439</f>
        <v>5.4559127407192882</v>
      </c>
      <c r="I67" s="70"/>
      <c r="J67" s="70">
        <f>+'Ark1'!AF439</f>
        <v>6.8140384818345883</v>
      </c>
      <c r="K67" s="87"/>
      <c r="L67" s="11">
        <f>+'Ark1'!U439</f>
        <v>377.40485635177879</v>
      </c>
      <c r="M67" s="200"/>
      <c r="N67" s="200"/>
      <c r="O67" s="502">
        <f>+IF(F67=0,"",'Ark1'!AR439)</f>
        <v>220.08291298865075</v>
      </c>
      <c r="P67" s="495">
        <f>+IF(F67=0,"",'Ark1'!AS439)</f>
        <v>35.394688544389723</v>
      </c>
      <c r="Q67" s="43"/>
      <c r="R67" s="1">
        <f>+'Ark1'!T439</f>
        <v>10.552576491841828</v>
      </c>
      <c r="S67" s="70"/>
      <c r="T67" s="11">
        <f>+'Ark1'!W439</f>
        <v>94.820252535390324</v>
      </c>
      <c r="U67" s="200"/>
      <c r="V67" s="11">
        <f>+'Ark1'!X439</f>
        <v>76.467945593056697</v>
      </c>
      <c r="W67" s="11">
        <f>+'Ark1'!AG439</f>
        <v>2573.2486995340996</v>
      </c>
      <c r="X67" s="11">
        <f>+'Ark1'!AH439</f>
        <v>98.707373103037369</v>
      </c>
      <c r="Y67" s="11">
        <f>+'Ark1'!AI439</f>
        <v>88.784701313018346</v>
      </c>
      <c r="Z67" s="11">
        <f>+'Ark1'!Y439</f>
        <v>38.541428150994491</v>
      </c>
      <c r="AA67" s="67">
        <f>+'Ark1'!AA439</f>
        <v>2.5995660566790035</v>
      </c>
      <c r="AB67" s="87"/>
      <c r="AC67" s="11">
        <f t="shared" si="28"/>
        <v>146.66474189615249</v>
      </c>
      <c r="AD67" s="73"/>
      <c r="AE67" s="11">
        <f t="shared" si="29"/>
        <v>1.8037758620689657</v>
      </c>
      <c r="AF67" s="43"/>
      <c r="AG67" s="2"/>
      <c r="AH67"/>
      <c r="AI67" s="4"/>
      <c r="AJ67"/>
      <c r="AK67"/>
      <c r="AL67"/>
      <c r="AM67"/>
      <c r="AN67"/>
    </row>
    <row r="68" spans="1:42">
      <c r="A68" s="43"/>
      <c r="B68">
        <f>+'Ark1'!C440</f>
        <v>2021</v>
      </c>
      <c r="C68">
        <f>+'Ark1'!L440</f>
        <v>8</v>
      </c>
      <c r="D68" s="3" t="str">
        <f t="shared" si="27"/>
        <v>R</v>
      </c>
      <c r="E68" s="440">
        <f>+'Ark1'!Q440</f>
        <v>1088</v>
      </c>
      <c r="F68" s="440">
        <f>+'Ark1'!R440</f>
        <v>1856</v>
      </c>
      <c r="G68" s="70"/>
      <c r="H68" s="70">
        <f>+'Ark1'!AE440</f>
        <v>3.2263655253108889</v>
      </c>
      <c r="I68" s="70"/>
      <c r="J68" s="70">
        <f>+'Ark1'!AF440</f>
        <v>4.3693424387373794</v>
      </c>
      <c r="K68" s="87"/>
      <c r="L68" s="11">
        <f>+'Ark1'!U440</f>
        <v>409.23505926724096</v>
      </c>
      <c r="M68" s="200"/>
      <c r="N68" s="200"/>
      <c r="O68" s="502">
        <f>+IF(F68=0,"",'Ark1'!AR440)</f>
        <v>220.08100999473965</v>
      </c>
      <c r="P68" s="495">
        <f>+IF(F68=0,"",'Ark1'!AS440)</f>
        <v>38.365507315635149</v>
      </c>
      <c r="Q68" s="43"/>
      <c r="R68" s="1">
        <f>+'Ark1'!T440</f>
        <v>11.276939655172416</v>
      </c>
      <c r="S68" s="70"/>
      <c r="T68" s="11">
        <f>+'Ark1'!W440</f>
        <v>98.599137931034491</v>
      </c>
      <c r="U68" s="200"/>
      <c r="V68" s="11">
        <f>+'Ark1'!X440</f>
        <v>94.504310344827559</v>
      </c>
      <c r="W68" s="11">
        <f>+'Ark1'!AG440</f>
        <v>2575.9212513484358</v>
      </c>
      <c r="X68" s="11">
        <f>+'Ark1'!AH440</f>
        <v>99.568965517241381</v>
      </c>
      <c r="Y68" s="11">
        <f>+'Ark1'!AI440</f>
        <v>96.659482758620669</v>
      </c>
      <c r="Z68" s="11">
        <f>+'Ark1'!Y440</f>
        <v>37.454306796768094</v>
      </c>
      <c r="AA68" s="67">
        <f>+'Ark1'!AA440</f>
        <v>2.3773415201133905</v>
      </c>
      <c r="AB68" s="87"/>
      <c r="AC68" s="11">
        <f t="shared" si="28"/>
        <v>158.86939829896423</v>
      </c>
      <c r="AD68" s="73"/>
      <c r="AE68" s="11">
        <f t="shared" si="29"/>
        <v>1.7058823529411764</v>
      </c>
      <c r="AF68" s="43"/>
      <c r="AG68" s="4"/>
      <c r="AH68"/>
      <c r="AI68" s="13"/>
      <c r="AJ68" s="4"/>
      <c r="AK68" s="4"/>
      <c r="AL68"/>
      <c r="AM68"/>
      <c r="AN68"/>
    </row>
    <row r="69" spans="1:42">
      <c r="A69" s="43"/>
      <c r="B69">
        <f>+'Ark1'!C441</f>
        <v>2021</v>
      </c>
      <c r="C69">
        <f>+'Ark1'!L441</f>
        <v>9</v>
      </c>
      <c r="D69" s="3" t="str">
        <f t="shared" si="27"/>
        <v>R+</v>
      </c>
      <c r="E69" s="440">
        <f>+'Ark1'!Q441</f>
        <v>503</v>
      </c>
      <c r="F69" s="440">
        <f>+'Ark1'!R441</f>
        <v>770</v>
      </c>
      <c r="G69" s="70"/>
      <c r="H69" s="70">
        <f>+'Ark1'!AE441</f>
        <v>1.3385244905654017</v>
      </c>
      <c r="I69" s="70"/>
      <c r="J69" s="70">
        <f>+'Ark1'!AF441</f>
        <v>1.9574100668794827</v>
      </c>
      <c r="K69" s="87"/>
      <c r="L69" s="11">
        <f>+'Ark1'!U441</f>
        <v>441.90184415584378</v>
      </c>
      <c r="M69" s="200"/>
      <c r="N69" s="200"/>
      <c r="O69" s="502">
        <f>+IF(F69=0,"",'Ark1'!AR441)</f>
        <v>220.10451612903236</v>
      </c>
      <c r="P69" s="495">
        <f>+IF(F69=0,"",'Ark1'!AS441)</f>
        <v>41.42484391037631</v>
      </c>
      <c r="Q69" s="43"/>
      <c r="R69" s="1">
        <f>+'Ark1'!T441</f>
        <v>12.094805194805195</v>
      </c>
      <c r="S69" s="70"/>
      <c r="T69" s="11">
        <f>+'Ark1'!W441</f>
        <v>99.610389610389603</v>
      </c>
      <c r="U69" s="200"/>
      <c r="V69" s="11">
        <f>+'Ark1'!X441</f>
        <v>99.48051948051949</v>
      </c>
      <c r="W69" s="11">
        <f>+'Ark1'!AG441</f>
        <v>2565.3537859007834</v>
      </c>
      <c r="X69" s="11">
        <f>+'Ark1'!AH441</f>
        <v>99.090909090909108</v>
      </c>
      <c r="Y69" s="11">
        <f>+'Ark1'!AI441</f>
        <v>98.05194805194806</v>
      </c>
      <c r="Z69" s="11">
        <f>+'Ark1'!Y441</f>
        <v>38.730430262103589</v>
      </c>
      <c r="AA69" s="67">
        <f>+'Ark1'!AA441</f>
        <v>2.2050942262104152</v>
      </c>
      <c r="AB69" s="87"/>
      <c r="AC69" s="11">
        <f t="shared" si="28"/>
        <v>172.25766152978269</v>
      </c>
      <c r="AD69" s="73"/>
      <c r="AE69" s="11">
        <f t="shared" si="29"/>
        <v>1.5308151093439364</v>
      </c>
      <c r="AF69" s="43"/>
      <c r="AG69" s="4"/>
      <c r="AH69"/>
      <c r="AI69" s="13"/>
      <c r="AJ69" s="1"/>
      <c r="AK69" s="5"/>
      <c r="AL69"/>
      <c r="AM69"/>
      <c r="AN69"/>
    </row>
    <row r="70" spans="1:42">
      <c r="A70" s="43"/>
      <c r="B70">
        <f>+'Ark1'!C442</f>
        <v>2021</v>
      </c>
      <c r="C70">
        <f>+'Ark1'!L442</f>
        <v>10</v>
      </c>
      <c r="D70" s="3" t="str">
        <f t="shared" si="27"/>
        <v>U-</v>
      </c>
      <c r="E70" s="440">
        <f>+'Ark1'!Q442</f>
        <v>166</v>
      </c>
      <c r="F70" s="440">
        <f>+'Ark1'!R442</f>
        <v>222</v>
      </c>
      <c r="G70" s="70"/>
      <c r="H70" s="70">
        <f>+'Ark1'!AE442</f>
        <v>0.38591225572145343</v>
      </c>
      <c r="I70" s="70"/>
      <c r="J70" s="70">
        <f>+'Ark1'!AF442</f>
        <v>0.61582987501101005</v>
      </c>
      <c r="K70" s="87"/>
      <c r="L70" s="11">
        <f>+'Ark1'!U442</f>
        <v>482.21698198198158</v>
      </c>
      <c r="M70" s="200"/>
      <c r="N70" s="200"/>
      <c r="O70" s="502">
        <f>+IF(F70=0,"",'Ark1'!AR442)</f>
        <v>222.07142857142861</v>
      </c>
      <c r="P70" s="495">
        <f>+IF(F70=0,"",'Ark1'!AS442)</f>
        <v>44.078050407345856</v>
      </c>
      <c r="Q70" s="43"/>
      <c r="R70" s="1">
        <f>+'Ark1'!T442</f>
        <v>12.756756756756758</v>
      </c>
      <c r="S70" s="70"/>
      <c r="T70" s="11">
        <f>+'Ark1'!W442</f>
        <v>100</v>
      </c>
      <c r="U70" s="200"/>
      <c r="V70" s="11">
        <f>+'Ark1'!X442</f>
        <v>100</v>
      </c>
      <c r="W70" s="11">
        <f>+'Ark1'!AG442</f>
        <v>2491.4886877828044</v>
      </c>
      <c r="X70" s="11">
        <f>+'Ark1'!AH442</f>
        <v>99.099099099099107</v>
      </c>
      <c r="Y70" s="11">
        <f>+'Ark1'!AI442</f>
        <v>98.648648648648646</v>
      </c>
      <c r="Z70" s="11">
        <f>+'Ark1'!Y442</f>
        <v>41.994884087710794</v>
      </c>
      <c r="AA70" s="67">
        <f>+'Ark1'!AA442</f>
        <v>1.7717310526190799</v>
      </c>
      <c r="AB70" s="87"/>
      <c r="AC70" s="11">
        <f t="shared" si="28"/>
        <v>193.54572402699139</v>
      </c>
      <c r="AD70" s="73"/>
      <c r="AE70" s="11">
        <f t="shared" si="29"/>
        <v>1.3373493975903614</v>
      </c>
      <c r="AF70" s="43"/>
      <c r="AG70" s="4"/>
      <c r="AH70"/>
      <c r="AI70" s="13"/>
      <c r="AJ70" s="1"/>
      <c r="AK70" s="5"/>
      <c r="AL70"/>
      <c r="AM70"/>
      <c r="AN70"/>
    </row>
    <row r="71" spans="1:42">
      <c r="A71" s="43"/>
      <c r="B71">
        <f>+'Ark1'!C443</f>
        <v>2021</v>
      </c>
      <c r="C71">
        <f>+'Ark1'!L443</f>
        <v>11</v>
      </c>
      <c r="D71" s="3" t="str">
        <f t="shared" si="27"/>
        <v>U</v>
      </c>
      <c r="E71" s="440">
        <f>+'Ark1'!Q443</f>
        <v>47</v>
      </c>
      <c r="F71" s="440">
        <f>+'Ark1'!R443</f>
        <v>53</v>
      </c>
      <c r="G71" s="70"/>
      <c r="H71" s="70">
        <f>+'Ark1'!AE443</f>
        <v>9.2132205194761382E-2</v>
      </c>
      <c r="I71" s="70"/>
      <c r="J71" s="70">
        <f>+'Ark1'!AF443</f>
        <v>0.1582959612425463</v>
      </c>
      <c r="K71" s="87"/>
      <c r="L71" s="11">
        <f>+'Ark1'!U443</f>
        <v>519.1928301886793</v>
      </c>
      <c r="M71" s="200"/>
      <c r="N71" s="200"/>
      <c r="O71" s="502">
        <f>+IF(F71=0,"",'Ark1'!AR443)</f>
        <v>223.18181818181819</v>
      </c>
      <c r="P71" s="495">
        <f>+IF(F71=0,"",'Ark1'!AS443)</f>
        <v>46.830384110086257</v>
      </c>
      <c r="Q71" s="43"/>
      <c r="R71" s="1">
        <f>+'Ark1'!T443</f>
        <v>13.320754716981128</v>
      </c>
      <c r="S71" s="70"/>
      <c r="T71" s="11">
        <f>+'Ark1'!W443</f>
        <v>100</v>
      </c>
      <c r="U71" s="200"/>
      <c r="V71" s="11">
        <f>+'Ark1'!X443</f>
        <v>100</v>
      </c>
      <c r="W71" s="11">
        <f>+'Ark1'!AG443</f>
        <v>2475.8301886792456</v>
      </c>
      <c r="X71" s="11">
        <f>+'Ark1'!AH443</f>
        <v>100</v>
      </c>
      <c r="Y71" s="11">
        <f>+'Ark1'!AI443</f>
        <v>100</v>
      </c>
      <c r="Z71" s="11">
        <f>+'Ark1'!Y443</f>
        <v>37.781527350957035</v>
      </c>
      <c r="AA71" s="67">
        <f>+'Ark1'!AA443</f>
        <v>1.4636937625071349</v>
      </c>
      <c r="AB71" s="87"/>
      <c r="AC71" s="11">
        <f t="shared" si="28"/>
        <v>209.70453973890974</v>
      </c>
      <c r="AD71" s="73"/>
      <c r="AE71" s="11">
        <f t="shared" si="29"/>
        <v>1.1276595744680851</v>
      </c>
      <c r="AF71" s="43"/>
      <c r="AG71" s="4"/>
      <c r="AH71"/>
      <c r="AI71" s="13"/>
      <c r="AJ71" s="1"/>
      <c r="AK71" s="5"/>
      <c r="AL71"/>
      <c r="AM71"/>
      <c r="AN71"/>
    </row>
    <row r="72" spans="1:42">
      <c r="A72" s="43"/>
      <c r="B72">
        <f>+'Ark1'!C444</f>
        <v>2021</v>
      </c>
      <c r="C72">
        <f>+'Ark1'!L444</f>
        <v>12</v>
      </c>
      <c r="D72" s="3" t="str">
        <f t="shared" si="27"/>
        <v>U+</v>
      </c>
      <c r="E72" s="440">
        <f>+'Ark1'!Q444</f>
        <v>13</v>
      </c>
      <c r="F72" s="440">
        <f>+'Ark1'!R444</f>
        <v>13</v>
      </c>
      <c r="G72" s="70"/>
      <c r="H72" s="70">
        <f>+'Ark1'!AE444</f>
        <v>2.2598465425130155E-2</v>
      </c>
      <c r="I72" s="70"/>
      <c r="J72" s="70">
        <f>+'Ark1'!AF444</f>
        <v>4.1019421015540944E-2</v>
      </c>
      <c r="K72" s="87"/>
      <c r="L72" s="11">
        <f>+'Ark1'!U444</f>
        <v>548.50538461538451</v>
      </c>
      <c r="M72" s="200"/>
      <c r="N72" s="200"/>
      <c r="O72" s="502">
        <f>+IF(F72=0,"",'Ark1'!AR444)</f>
        <v>225.30769230769235</v>
      </c>
      <c r="P72" s="495">
        <f>+IF(F72=0,"",'Ark1'!AS444)</f>
        <v>47.978325572912411</v>
      </c>
      <c r="Q72" s="43"/>
      <c r="R72" s="1">
        <f>+'Ark1'!T444</f>
        <v>13.846153846153852</v>
      </c>
      <c r="S72" s="70"/>
      <c r="T72" s="11">
        <f>+'Ark1'!W444</f>
        <v>100</v>
      </c>
      <c r="U72" s="200"/>
      <c r="V72" s="11">
        <f>+'Ark1'!X444</f>
        <v>100</v>
      </c>
      <c r="W72" s="11">
        <f>+'Ark1'!AG444</f>
        <v>2863.461538461539</v>
      </c>
      <c r="X72" s="11">
        <f>+'Ark1'!AH444</f>
        <v>100</v>
      </c>
      <c r="Y72" s="11">
        <f>+'Ark1'!AI444</f>
        <v>100</v>
      </c>
      <c r="Z72" s="11">
        <f>+'Ark1'!Y444</f>
        <v>46.507274305355985</v>
      </c>
      <c r="AA72" s="67">
        <f>+'Ark1'!AA444</f>
        <v>1.2917581249035877</v>
      </c>
      <c r="AB72" s="87"/>
      <c r="AC72" s="11">
        <f t="shared" si="28"/>
        <v>191.5532572196104</v>
      </c>
      <c r="AD72" s="73"/>
      <c r="AE72" s="11">
        <f t="shared" si="29"/>
        <v>1</v>
      </c>
      <c r="AF72" s="43"/>
      <c r="AG72" s="4"/>
      <c r="AH72"/>
      <c r="AI72" s="13"/>
      <c r="AJ72" s="1"/>
      <c r="AK72" s="5"/>
      <c r="AL72"/>
      <c r="AM72"/>
      <c r="AN72"/>
    </row>
    <row r="73" spans="1:42">
      <c r="A73" s="43"/>
      <c r="B73">
        <f>+'Ark1'!C445</f>
        <v>2021</v>
      </c>
      <c r="C73">
        <f>+'Ark1'!L445</f>
        <v>13</v>
      </c>
      <c r="D73" s="3" t="str">
        <f t="shared" si="27"/>
        <v>E-</v>
      </c>
      <c r="E73" s="440">
        <f>+'Ark1'!Q445</f>
        <v>5</v>
      </c>
      <c r="F73" s="440">
        <f>+'Ark1'!R445</f>
        <v>5</v>
      </c>
      <c r="G73" s="70"/>
      <c r="H73" s="70">
        <f>+'Ark1'!AE445</f>
        <v>8.6917174712039056E-3</v>
      </c>
      <c r="I73" s="70"/>
      <c r="J73" s="70">
        <f>+'Ark1'!AF445</f>
        <v>1.7261295338133146E-2</v>
      </c>
      <c r="K73" s="87"/>
      <c r="L73" s="11">
        <f>+'Ark1'!U445</f>
        <v>600.12</v>
      </c>
      <c r="M73" s="200"/>
      <c r="N73" s="200"/>
      <c r="O73" s="502">
        <f>+IF(F73=0,"",'Ark1'!AR445)</f>
        <v>231</v>
      </c>
      <c r="P73" s="495">
        <f>+IF(F73=0,"",'Ark1'!AS445)</f>
        <v>48.718038994125607</v>
      </c>
      <c r="Q73" s="43"/>
      <c r="R73" s="1">
        <f>+'Ark1'!T445</f>
        <v>14.8</v>
      </c>
      <c r="S73" s="70"/>
      <c r="T73" s="11">
        <f>+'Ark1'!W445</f>
        <v>100</v>
      </c>
      <c r="U73" s="200"/>
      <c r="V73" s="11">
        <f>+'Ark1'!X445</f>
        <v>100</v>
      </c>
      <c r="W73" s="11">
        <f>+'Ark1'!AG445</f>
        <v>2919.2</v>
      </c>
      <c r="X73" s="11">
        <f>+'Ark1'!AH445</f>
        <v>100</v>
      </c>
      <c r="Y73" s="11">
        <f>+'Ark1'!AI445</f>
        <v>100</v>
      </c>
      <c r="Z73" s="11">
        <f>+'Ark1'!Y445</f>
        <v>26.575557943344208</v>
      </c>
      <c r="AA73" s="67">
        <f>+'Ark1'!AA445</f>
        <v>0.3999999999999887</v>
      </c>
      <c r="AB73" s="87"/>
      <c r="AC73" s="11">
        <f t="shared" si="28"/>
        <v>205.57687037544534</v>
      </c>
      <c r="AD73" s="73"/>
      <c r="AE73" s="11">
        <f t="shared" si="29"/>
        <v>1</v>
      </c>
      <c r="AF73" s="43"/>
      <c r="AG73" s="4"/>
      <c r="AH73"/>
      <c r="AI73" s="5"/>
      <c r="AJ73" s="13"/>
      <c r="AK73" s="5"/>
      <c r="AL73"/>
      <c r="AM73"/>
      <c r="AN73"/>
    </row>
    <row r="74" spans="1:42">
      <c r="A74" s="43"/>
      <c r="B74">
        <f>+'Ark1'!C446</f>
        <v>2021</v>
      </c>
      <c r="C74">
        <f>+'Ark1'!L446</f>
        <v>14</v>
      </c>
      <c r="D74" s="3" t="str">
        <f t="shared" si="27"/>
        <v>E+</v>
      </c>
      <c r="E74" s="440">
        <f>+'Ark1'!Q446</f>
        <v>1</v>
      </c>
      <c r="F74" s="440">
        <f>+'Ark1'!R446</f>
        <v>1</v>
      </c>
      <c r="G74" s="70"/>
      <c r="H74" s="70">
        <f>+'Ark1'!AE446</f>
        <v>1.7383434942407812E-3</v>
      </c>
      <c r="I74" s="70"/>
      <c r="J74" s="70">
        <f>+'Ark1'!AF446</f>
        <v>1.5900226726188102E-3</v>
      </c>
      <c r="K74" s="87"/>
      <c r="L74" s="11">
        <f>+'Ark1'!U446</f>
        <v>276.40000000000003</v>
      </c>
      <c r="M74" s="200"/>
      <c r="N74" s="200"/>
      <c r="O74" s="502">
        <f>+IF(F74=0,"",'Ark1'!AR446)</f>
        <v>0</v>
      </c>
      <c r="P74" s="495">
        <f>+IF(F74=0,"",'Ark1'!AS446)</f>
        <v>0</v>
      </c>
      <c r="Q74" s="43"/>
      <c r="R74" s="1">
        <f>+'Ark1'!T446</f>
        <v>8</v>
      </c>
      <c r="S74" s="70"/>
      <c r="T74" s="11">
        <f>+'Ark1'!W446</f>
        <v>100</v>
      </c>
      <c r="U74" s="200"/>
      <c r="V74" s="11">
        <f>+'Ark1'!X446</f>
        <v>0</v>
      </c>
      <c r="W74" s="11">
        <f>+'Ark1'!AG446</f>
        <v>2169</v>
      </c>
      <c r="X74" s="11">
        <f>+'Ark1'!AH446</f>
        <v>0</v>
      </c>
      <c r="Y74" s="11">
        <f>+'Ark1'!AI446</f>
        <v>0</v>
      </c>
      <c r="Z74" s="11">
        <f>+'Ark1'!Y446</f>
        <v>0</v>
      </c>
      <c r="AA74" s="67">
        <f>+'Ark1'!AA446</f>
        <v>0</v>
      </c>
      <c r="AB74" s="87"/>
      <c r="AC74" s="11">
        <f t="shared" si="28"/>
        <v>127.43199631166439</v>
      </c>
      <c r="AD74" s="73"/>
      <c r="AE74" s="11">
        <f t="shared" si="29"/>
        <v>1</v>
      </c>
      <c r="AF74" s="43"/>
      <c r="AG74" s="4"/>
      <c r="AH74"/>
      <c r="AI74"/>
      <c r="AJ74" s="13"/>
      <c r="AK74" s="5"/>
      <c r="AL74"/>
      <c r="AM74"/>
      <c r="AN74"/>
    </row>
    <row r="75" spans="1:42">
      <c r="A75" s="43"/>
      <c r="B75">
        <f>+'Ark1'!C447</f>
        <v>2021</v>
      </c>
      <c r="C75">
        <f>+'Ark1'!L447</f>
        <v>15</v>
      </c>
      <c r="D75" s="3" t="str">
        <f t="shared" si="27"/>
        <v>Kasserte</v>
      </c>
      <c r="E75" s="440">
        <f>+'Ark1'!Q447</f>
        <v>0</v>
      </c>
      <c r="F75" s="440">
        <f>+'Ark1'!R447</f>
        <v>0</v>
      </c>
      <c r="G75" s="70"/>
      <c r="H75" s="70">
        <f>+'Ark1'!AE447</f>
        <v>0</v>
      </c>
      <c r="I75" s="70"/>
      <c r="J75" s="70">
        <f>+'Ark1'!AF447</f>
        <v>0</v>
      </c>
      <c r="K75" s="87"/>
      <c r="L75" s="11">
        <f>+'Ark1'!U447</f>
        <v>0</v>
      </c>
      <c r="M75" s="200"/>
      <c r="N75" s="200"/>
      <c r="O75" s="502" t="str">
        <f>+IF(F75=0,"",'Ark1'!AR447)</f>
        <v/>
      </c>
      <c r="P75" s="495" t="str">
        <f>+IF(F75=0,"",'Ark1'!AS447)</f>
        <v/>
      </c>
      <c r="Q75" s="43"/>
      <c r="R75" s="1">
        <f>+'Ark1'!T447</f>
        <v>0</v>
      </c>
      <c r="S75" s="70"/>
      <c r="T75" s="11">
        <f>+'Ark1'!W447</f>
        <v>0</v>
      </c>
      <c r="U75" s="200"/>
      <c r="V75" s="11">
        <f>+'Ark1'!X447</f>
        <v>0</v>
      </c>
      <c r="W75" s="11">
        <f>+'Ark1'!AG447</f>
        <v>0</v>
      </c>
      <c r="X75" s="11">
        <f>+'Ark1'!AH447</f>
        <v>0</v>
      </c>
      <c r="Y75" s="11">
        <f>+'Ark1'!AI447</f>
        <v>0</v>
      </c>
      <c r="Z75" s="11">
        <f>+'Ark1'!Y447</f>
        <v>0</v>
      </c>
      <c r="AA75" s="67">
        <f>+'Ark1'!AA447</f>
        <v>0</v>
      </c>
      <c r="AB75" s="87"/>
      <c r="AC75" s="11" t="e">
        <f t="shared" si="28"/>
        <v>#DIV/0!</v>
      </c>
      <c r="AD75" s="73"/>
      <c r="AE75" s="11" t="e">
        <f t="shared" si="29"/>
        <v>#DIV/0!</v>
      </c>
      <c r="AF75" s="43"/>
      <c r="AG75" s="4"/>
      <c r="AH75"/>
      <c r="AI75" s="5"/>
      <c r="AJ75" s="13"/>
      <c r="AK75" s="5"/>
      <c r="AL75"/>
      <c r="AM75"/>
      <c r="AN75"/>
    </row>
    <row r="76" spans="1:42">
      <c r="A76" s="43"/>
      <c r="B76" s="43"/>
      <c r="C76" s="43"/>
      <c r="D76" s="43"/>
      <c r="E76" s="463"/>
      <c r="F76" s="46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73"/>
      <c r="AE76" s="43"/>
      <c r="AF76" s="43"/>
      <c r="AG76" s="4"/>
      <c r="AH76"/>
      <c r="AI76" s="5"/>
      <c r="AJ76" s="13"/>
      <c r="AK76" s="5"/>
      <c r="AL76"/>
      <c r="AM76"/>
      <c r="AN76"/>
    </row>
    <row r="77" spans="1:42">
      <c r="A77" s="43"/>
      <c r="B77" s="43"/>
      <c r="C77" s="43"/>
      <c r="D77" s="43"/>
      <c r="E77" s="463"/>
      <c r="F77" s="463"/>
      <c r="G77" s="43"/>
      <c r="H77" s="43"/>
      <c r="I77" s="43"/>
      <c r="J77" s="43"/>
      <c r="K77" s="43"/>
      <c r="L77" s="73"/>
      <c r="M77" s="43"/>
      <c r="N77" s="43"/>
      <c r="O77" s="49"/>
      <c r="P77" s="49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87"/>
      <c r="AC77" s="43"/>
      <c r="AD77" s="73"/>
      <c r="AE77" s="43"/>
      <c r="AF77" s="43"/>
      <c r="AO77" s="1"/>
      <c r="AP77" s="1"/>
    </row>
    <row r="78" spans="1:42">
      <c r="A78" s="43"/>
      <c r="B78" s="43"/>
      <c r="C78" s="43"/>
      <c r="D78" s="43"/>
      <c r="E78" s="463"/>
      <c r="F78" s="463"/>
      <c r="G78" s="43"/>
      <c r="H78" s="43"/>
      <c r="I78" s="43"/>
      <c r="J78" s="43"/>
      <c r="K78" s="43"/>
      <c r="L78" s="73"/>
      <c r="M78" s="43"/>
      <c r="N78" s="43"/>
      <c r="O78" s="49"/>
      <c r="P78" s="49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87"/>
      <c r="AC78" s="43"/>
      <c r="AD78" s="73"/>
      <c r="AE78" s="43"/>
      <c r="AF78" s="43"/>
      <c r="AO78" s="1"/>
      <c r="AP78" s="1"/>
    </row>
    <row r="79" spans="1:42">
      <c r="W79" s="16"/>
      <c r="Z79" s="200"/>
      <c r="AO79" s="1"/>
      <c r="AP79" s="1"/>
    </row>
    <row r="80" spans="1:42">
      <c r="W80" s="16"/>
      <c r="Z80" s="200"/>
      <c r="AO80" s="1"/>
      <c r="AP80" s="1"/>
    </row>
    <row r="81" spans="20:42">
      <c r="W81" s="16"/>
      <c r="Z81" s="200"/>
      <c r="AO81" s="1"/>
      <c r="AP81" s="1"/>
    </row>
    <row r="82" spans="20:42">
      <c r="T82" s="79"/>
      <c r="V82" s="79"/>
      <c r="W82" s="79"/>
      <c r="X82" s="79"/>
      <c r="Y82" s="79"/>
    </row>
    <row r="83" spans="20:42">
      <c r="T83" s="79"/>
      <c r="V83" s="79"/>
      <c r="W83" s="79"/>
      <c r="X83" s="79"/>
      <c r="Y83" s="79"/>
    </row>
  </sheetData>
  <mergeCells count="1">
    <mergeCell ref="V5:W5"/>
  </mergeCells>
  <conditionalFormatting sqref="AI43:AI44 AI56 AI69">
    <cfRule type="cellIs" dxfId="270" priority="25" stopIfTrue="1" operator="greaterThan">
      <formula>0</formula>
    </cfRule>
  </conditionalFormatting>
  <conditionalFormatting sqref="AI43:AI44 AI56 AI69">
    <cfRule type="cellIs" dxfId="269" priority="23" operator="lessThan">
      <formula>0</formula>
    </cfRule>
  </conditionalFormatting>
  <conditionalFormatting sqref="I11:I24 I26">
    <cfRule type="cellIs" dxfId="268" priority="21" operator="lessThan">
      <formula>0</formula>
    </cfRule>
    <cfRule type="cellIs" dxfId="267" priority="22" operator="greaterThan">
      <formula>0</formula>
    </cfRule>
  </conditionalFormatting>
  <conditionalFormatting sqref="G11:G24 G26">
    <cfRule type="cellIs" dxfId="266" priority="19" operator="lessThan">
      <formula>0</formula>
    </cfRule>
    <cfRule type="cellIs" dxfId="265" priority="20" operator="greaterThan">
      <formula>0</formula>
    </cfRule>
  </conditionalFormatting>
  <conditionalFormatting sqref="M11:M24 M26">
    <cfRule type="cellIs" dxfId="264" priority="17" operator="lessThan">
      <formula>0</formula>
    </cfRule>
    <cfRule type="cellIs" dxfId="263" priority="18" operator="greaterThan">
      <formula>0</formula>
    </cfRule>
  </conditionalFormatting>
  <conditionalFormatting sqref="S11:S24 S26">
    <cfRule type="cellIs" dxfId="262" priority="13" operator="lessThan">
      <formula>0</formula>
    </cfRule>
    <cfRule type="cellIs" dxfId="261" priority="14" operator="greaterThan">
      <formula>0</formula>
    </cfRule>
  </conditionalFormatting>
  <conditionalFormatting sqref="U11:U24 U26">
    <cfRule type="cellIs" dxfId="260" priority="9" operator="lessThan">
      <formula>0</formula>
    </cfRule>
    <cfRule type="cellIs" dxfId="259" priority="10" operator="greaterThan">
      <formula>0</formula>
    </cfRule>
  </conditionalFormatting>
  <conditionalFormatting sqref="M28:M41 M43">
    <cfRule type="cellIs" dxfId="258" priority="5" operator="lessThan">
      <formula>0</formula>
    </cfRule>
    <cfRule type="cellIs" dxfId="257" priority="6" operator="greaterThan">
      <formula>0</formula>
    </cfRule>
  </conditionalFormatting>
  <conditionalFormatting sqref="S28:S41 S43">
    <cfRule type="cellIs" dxfId="256" priority="3" operator="lessThan">
      <formula>0</formula>
    </cfRule>
    <cfRule type="cellIs" dxfId="255" priority="4" operator="greaterThan">
      <formula>0</formula>
    </cfRule>
  </conditionalFormatting>
  <conditionalFormatting sqref="I28:I41 I43">
    <cfRule type="cellIs" dxfId="254" priority="1" operator="lessThan">
      <formula>0</formula>
    </cfRule>
    <cfRule type="cellIs" dxfId="25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91464-36C9-4329-A2ED-C0DB1DA5F43E}">
  <dimension ref="A1:P45"/>
  <sheetViews>
    <sheetView topLeftCell="A15" workbookViewId="0">
      <selection activeCell="E44" sqref="E44"/>
    </sheetView>
  </sheetViews>
  <sheetFormatPr baseColWidth="10" defaultRowHeight="15"/>
  <cols>
    <col min="12" max="12" width="14" customWidth="1"/>
  </cols>
  <sheetData>
    <row r="1" spans="1:16">
      <c r="A1">
        <v>101</v>
      </c>
      <c r="B1" s="3" t="s">
        <v>84</v>
      </c>
      <c r="E1" s="304">
        <v>0</v>
      </c>
      <c r="F1" s="4" t="s">
        <v>525</v>
      </c>
      <c r="H1" s="3" t="s">
        <v>885</v>
      </c>
      <c r="K1" s="3" t="s">
        <v>887</v>
      </c>
      <c r="O1" s="3" t="s">
        <v>888</v>
      </c>
    </row>
    <row r="2" spans="1:16">
      <c r="A2">
        <v>103</v>
      </c>
      <c r="B2" s="3" t="s">
        <v>54</v>
      </c>
      <c r="E2" s="304">
        <v>1</v>
      </c>
      <c r="F2" s="4" t="s">
        <v>503</v>
      </c>
      <c r="H2" s="303">
        <v>50</v>
      </c>
      <c r="I2" s="303" t="s">
        <v>886</v>
      </c>
      <c r="K2">
        <v>1500</v>
      </c>
      <c r="L2" t="s">
        <v>761</v>
      </c>
      <c r="M2" t="s">
        <v>820</v>
      </c>
      <c r="O2">
        <v>0</v>
      </c>
      <c r="P2" t="s">
        <v>510</v>
      </c>
    </row>
    <row r="3" spans="1:16">
      <c r="A3" s="11">
        <v>106</v>
      </c>
      <c r="B3" t="s">
        <v>55</v>
      </c>
      <c r="E3" s="304">
        <v>2</v>
      </c>
      <c r="F3" s="4" t="s">
        <v>504</v>
      </c>
      <c r="H3" s="303">
        <v>75</v>
      </c>
      <c r="I3" s="303" t="s">
        <v>717</v>
      </c>
      <c r="K3">
        <v>1550</v>
      </c>
      <c r="L3" t="s">
        <v>762</v>
      </c>
      <c r="M3" t="s">
        <v>821</v>
      </c>
      <c r="O3">
        <v>1</v>
      </c>
      <c r="P3" t="s">
        <v>503</v>
      </c>
    </row>
    <row r="4" spans="1:16">
      <c r="A4" s="11">
        <v>109</v>
      </c>
      <c r="B4" t="s">
        <v>89</v>
      </c>
      <c r="E4" s="304">
        <v>3</v>
      </c>
      <c r="F4" s="4" t="s">
        <v>505</v>
      </c>
      <c r="H4" s="303">
        <v>100</v>
      </c>
      <c r="I4" s="303" t="s">
        <v>718</v>
      </c>
      <c r="K4">
        <v>1600</v>
      </c>
      <c r="L4" t="s">
        <v>763</v>
      </c>
      <c r="M4" t="s">
        <v>822</v>
      </c>
      <c r="O4">
        <v>2</v>
      </c>
      <c r="P4" t="s">
        <v>497</v>
      </c>
    </row>
    <row r="5" spans="1:16">
      <c r="A5" s="11">
        <v>110</v>
      </c>
      <c r="B5" t="s">
        <v>49</v>
      </c>
      <c r="E5" s="304">
        <v>4</v>
      </c>
      <c r="F5" s="4" t="s">
        <v>111</v>
      </c>
      <c r="H5" s="303">
        <v>125</v>
      </c>
      <c r="I5" s="303" t="s">
        <v>725</v>
      </c>
      <c r="K5">
        <v>1650</v>
      </c>
      <c r="L5" t="s">
        <v>764</v>
      </c>
      <c r="M5" t="s">
        <v>823</v>
      </c>
      <c r="O5">
        <v>3</v>
      </c>
      <c r="P5" t="s">
        <v>498</v>
      </c>
    </row>
    <row r="6" spans="1:16">
      <c r="A6" s="11">
        <v>111</v>
      </c>
      <c r="B6" t="s">
        <v>56</v>
      </c>
      <c r="E6" s="304">
        <v>5</v>
      </c>
      <c r="F6" s="4" t="s">
        <v>506</v>
      </c>
      <c r="H6" s="303">
        <v>150</v>
      </c>
      <c r="I6" s="303" t="s">
        <v>719</v>
      </c>
      <c r="K6">
        <v>1700</v>
      </c>
      <c r="L6" t="s">
        <v>765</v>
      </c>
      <c r="M6" t="s">
        <v>824</v>
      </c>
      <c r="O6">
        <v>4</v>
      </c>
      <c r="P6" t="s">
        <v>499</v>
      </c>
    </row>
    <row r="7" spans="1:16">
      <c r="A7" s="11">
        <v>113</v>
      </c>
      <c r="B7" t="s">
        <v>447</v>
      </c>
      <c r="E7" s="304">
        <v>6</v>
      </c>
      <c r="F7" s="4" t="s">
        <v>507</v>
      </c>
      <c r="H7" s="303">
        <v>175</v>
      </c>
      <c r="I7" s="303" t="s">
        <v>719</v>
      </c>
      <c r="K7">
        <v>1750</v>
      </c>
      <c r="L7" t="s">
        <v>770</v>
      </c>
      <c r="M7" t="s">
        <v>825</v>
      </c>
      <c r="O7">
        <v>5</v>
      </c>
      <c r="P7" t="s">
        <v>500</v>
      </c>
    </row>
    <row r="8" spans="1:16">
      <c r="A8" s="11">
        <v>116</v>
      </c>
      <c r="B8" t="s">
        <v>57</v>
      </c>
      <c r="E8" s="304">
        <v>7</v>
      </c>
      <c r="F8" s="4" t="s">
        <v>508</v>
      </c>
      <c r="H8" s="303">
        <v>200</v>
      </c>
      <c r="I8" s="303" t="s">
        <v>720</v>
      </c>
      <c r="K8">
        <v>1800</v>
      </c>
      <c r="L8" t="s">
        <v>766</v>
      </c>
      <c r="M8" t="s">
        <v>826</v>
      </c>
      <c r="O8">
        <v>6</v>
      </c>
      <c r="P8" t="s">
        <v>501</v>
      </c>
    </row>
    <row r="9" spans="1:16">
      <c r="A9" s="11">
        <v>117</v>
      </c>
      <c r="B9" t="s">
        <v>58</v>
      </c>
      <c r="E9" s="304">
        <v>8</v>
      </c>
      <c r="F9" s="4" t="s">
        <v>509</v>
      </c>
      <c r="H9" s="303">
        <v>225</v>
      </c>
      <c r="I9" s="303" t="s">
        <v>721</v>
      </c>
      <c r="K9">
        <v>1850</v>
      </c>
      <c r="L9" t="s">
        <v>767</v>
      </c>
      <c r="M9" t="s">
        <v>827</v>
      </c>
      <c r="O9">
        <v>9</v>
      </c>
      <c r="P9" t="s">
        <v>502</v>
      </c>
    </row>
    <row r="10" spans="1:16">
      <c r="A10" s="11">
        <v>134</v>
      </c>
      <c r="B10" t="s">
        <v>51</v>
      </c>
      <c r="E10" s="304">
        <v>9</v>
      </c>
      <c r="F10" s="4" t="s">
        <v>510</v>
      </c>
      <c r="H10" s="303">
        <v>250</v>
      </c>
      <c r="I10" s="303" t="s">
        <v>722</v>
      </c>
      <c r="K10">
        <v>1900</v>
      </c>
      <c r="L10" t="s">
        <v>768</v>
      </c>
      <c r="M10" t="s">
        <v>828</v>
      </c>
    </row>
    <row r="11" spans="1:16">
      <c r="A11" s="11">
        <v>138</v>
      </c>
      <c r="B11" t="s">
        <v>448</v>
      </c>
      <c r="E11" s="304">
        <v>10</v>
      </c>
      <c r="F11" s="4" t="s">
        <v>511</v>
      </c>
      <c r="H11" s="303">
        <v>275</v>
      </c>
      <c r="I11" s="303" t="s">
        <v>723</v>
      </c>
      <c r="K11">
        <v>1950</v>
      </c>
      <c r="L11" t="s">
        <v>769</v>
      </c>
      <c r="M11" t="s">
        <v>829</v>
      </c>
    </row>
    <row r="12" spans="1:16">
      <c r="A12" s="11">
        <v>141</v>
      </c>
      <c r="B12" t="s">
        <v>50</v>
      </c>
      <c r="E12" s="304">
        <v>11</v>
      </c>
      <c r="F12" s="4" t="s">
        <v>512</v>
      </c>
      <c r="H12" s="303">
        <v>300</v>
      </c>
      <c r="I12" s="303" t="s">
        <v>724</v>
      </c>
      <c r="K12">
        <v>2000</v>
      </c>
      <c r="L12" t="s">
        <v>771</v>
      </c>
      <c r="M12" t="s">
        <v>830</v>
      </c>
    </row>
    <row r="13" spans="1:16">
      <c r="A13" s="11">
        <v>142</v>
      </c>
      <c r="B13" t="s">
        <v>59</v>
      </c>
      <c r="E13" s="304">
        <v>12</v>
      </c>
      <c r="F13" s="4" t="s">
        <v>513</v>
      </c>
      <c r="H13" s="303">
        <v>325</v>
      </c>
      <c r="I13" s="303" t="s">
        <v>726</v>
      </c>
      <c r="K13">
        <v>2050</v>
      </c>
      <c r="L13" t="s">
        <v>772</v>
      </c>
      <c r="M13" t="s">
        <v>831</v>
      </c>
    </row>
    <row r="14" spans="1:16">
      <c r="A14" s="11">
        <v>147</v>
      </c>
      <c r="B14" t="s">
        <v>449</v>
      </c>
      <c r="E14" s="304">
        <v>13</v>
      </c>
      <c r="F14" s="4" t="s">
        <v>605</v>
      </c>
      <c r="H14" s="303">
        <v>350</v>
      </c>
      <c r="I14" s="303" t="s">
        <v>851</v>
      </c>
      <c r="K14">
        <v>2100</v>
      </c>
      <c r="L14" t="s">
        <v>773</v>
      </c>
      <c r="M14" t="s">
        <v>832</v>
      </c>
    </row>
    <row r="15" spans="1:16">
      <c r="A15" s="11">
        <v>147</v>
      </c>
      <c r="B15" t="s">
        <v>450</v>
      </c>
      <c r="E15" s="304">
        <v>14</v>
      </c>
      <c r="F15" s="4" t="s">
        <v>606</v>
      </c>
      <c r="H15" s="303">
        <v>375</v>
      </c>
      <c r="I15" s="303" t="s">
        <v>852</v>
      </c>
      <c r="K15">
        <v>2150</v>
      </c>
      <c r="L15" t="s">
        <v>774</v>
      </c>
      <c r="M15" t="s">
        <v>833</v>
      </c>
    </row>
    <row r="16" spans="1:16">
      <c r="A16" s="11">
        <v>155</v>
      </c>
      <c r="B16" t="s">
        <v>53</v>
      </c>
      <c r="E16" s="304">
        <v>15</v>
      </c>
      <c r="F16" s="4" t="s">
        <v>607</v>
      </c>
      <c r="H16" s="303">
        <v>400</v>
      </c>
      <c r="I16" s="303" t="s">
        <v>853</v>
      </c>
      <c r="K16">
        <v>2200</v>
      </c>
      <c r="L16" t="s">
        <v>775</v>
      </c>
      <c r="M16" t="s">
        <v>834</v>
      </c>
    </row>
    <row r="17" spans="1:13">
      <c r="A17" s="11">
        <v>160</v>
      </c>
      <c r="B17" t="s">
        <v>47</v>
      </c>
      <c r="E17" s="304">
        <v>16</v>
      </c>
      <c r="F17" s="4" t="s">
        <v>608</v>
      </c>
      <c r="H17" s="303">
        <v>425</v>
      </c>
      <c r="I17" s="303" t="s">
        <v>854</v>
      </c>
      <c r="K17">
        <v>2250</v>
      </c>
      <c r="L17" t="s">
        <v>776</v>
      </c>
      <c r="M17" t="s">
        <v>835</v>
      </c>
    </row>
    <row r="18" spans="1:13">
      <c r="A18" s="11">
        <v>171</v>
      </c>
      <c r="B18" t="s">
        <v>88</v>
      </c>
      <c r="E18" s="304">
        <v>17</v>
      </c>
      <c r="F18" s="4" t="s">
        <v>609</v>
      </c>
      <c r="H18" s="303">
        <v>450</v>
      </c>
      <c r="I18" s="303" t="s">
        <v>855</v>
      </c>
      <c r="K18">
        <v>2300</v>
      </c>
      <c r="L18" t="s">
        <v>777</v>
      </c>
      <c r="M18" t="s">
        <v>836</v>
      </c>
    </row>
    <row r="19" spans="1:13">
      <c r="A19" s="11">
        <v>175</v>
      </c>
      <c r="B19" t="s">
        <v>60</v>
      </c>
      <c r="E19" s="304">
        <v>21</v>
      </c>
      <c r="F19" s="4" t="s">
        <v>514</v>
      </c>
      <c r="H19" s="303">
        <v>475</v>
      </c>
      <c r="I19" s="303" t="s">
        <v>856</v>
      </c>
      <c r="K19">
        <v>2350</v>
      </c>
      <c r="L19" t="s">
        <v>778</v>
      </c>
      <c r="M19" t="s">
        <v>837</v>
      </c>
    </row>
    <row r="20" spans="1:13">
      <c r="A20" s="11">
        <v>177</v>
      </c>
      <c r="B20" t="s">
        <v>85</v>
      </c>
      <c r="E20" s="304">
        <v>22</v>
      </c>
      <c r="F20" s="4" t="s">
        <v>515</v>
      </c>
      <c r="H20" s="303">
        <v>500</v>
      </c>
      <c r="I20" s="303" t="s">
        <v>857</v>
      </c>
      <c r="K20">
        <v>2400</v>
      </c>
      <c r="L20" t="s">
        <v>779</v>
      </c>
      <c r="M20" t="s">
        <v>838</v>
      </c>
    </row>
    <row r="21" spans="1:13">
      <c r="A21" s="11">
        <v>178</v>
      </c>
      <c r="B21" t="s">
        <v>52</v>
      </c>
      <c r="E21" s="304">
        <v>23</v>
      </c>
      <c r="F21" s="4" t="s">
        <v>516</v>
      </c>
      <c r="H21" s="303">
        <v>525</v>
      </c>
      <c r="I21" s="303" t="s">
        <v>858</v>
      </c>
      <c r="K21">
        <v>2450</v>
      </c>
      <c r="L21" t="s">
        <v>780</v>
      </c>
      <c r="M21" t="s">
        <v>839</v>
      </c>
    </row>
    <row r="22" spans="1:13">
      <c r="A22" s="11">
        <v>181</v>
      </c>
      <c r="B22" t="s">
        <v>61</v>
      </c>
      <c r="E22" s="304">
        <v>24</v>
      </c>
      <c r="F22" s="4" t="s">
        <v>517</v>
      </c>
      <c r="H22" s="303">
        <v>550</v>
      </c>
      <c r="I22" s="303" t="s">
        <v>859</v>
      </c>
      <c r="K22">
        <v>2500</v>
      </c>
      <c r="L22" t="s">
        <v>781</v>
      </c>
      <c r="M22" t="s">
        <v>840</v>
      </c>
    </row>
    <row r="23" spans="1:13">
      <c r="A23" s="11">
        <v>309</v>
      </c>
      <c r="B23" t="s">
        <v>86</v>
      </c>
      <c r="E23" s="304">
        <v>25</v>
      </c>
      <c r="F23" s="4" t="s">
        <v>518</v>
      </c>
      <c r="H23" s="303">
        <v>575</v>
      </c>
      <c r="I23" s="303" t="s">
        <v>875</v>
      </c>
      <c r="K23">
        <v>2550</v>
      </c>
      <c r="L23" t="s">
        <v>782</v>
      </c>
      <c r="M23" t="s">
        <v>841</v>
      </c>
    </row>
    <row r="24" spans="1:13">
      <c r="A24" s="11">
        <v>420</v>
      </c>
      <c r="B24" t="s">
        <v>755</v>
      </c>
      <c r="E24" s="304">
        <v>26</v>
      </c>
      <c r="F24" s="4" t="s">
        <v>519</v>
      </c>
      <c r="K24">
        <v>2600</v>
      </c>
      <c r="L24" t="s">
        <v>783</v>
      </c>
      <c r="M24" t="s">
        <v>842</v>
      </c>
    </row>
    <row r="25" spans="1:13">
      <c r="A25" s="11">
        <v>470</v>
      </c>
      <c r="B25" s="3" t="s">
        <v>62</v>
      </c>
      <c r="E25" s="304">
        <v>27</v>
      </c>
      <c r="F25" s="4" t="s">
        <v>520</v>
      </c>
      <c r="K25">
        <v>2650</v>
      </c>
      <c r="L25" t="s">
        <v>784</v>
      </c>
      <c r="M25" t="s">
        <v>843</v>
      </c>
    </row>
    <row r="26" spans="1:13">
      <c r="A26" s="11">
        <v>629</v>
      </c>
      <c r="B26" s="3" t="s">
        <v>880</v>
      </c>
      <c r="E26" s="304">
        <v>28</v>
      </c>
      <c r="F26" s="4" t="s">
        <v>521</v>
      </c>
      <c r="K26">
        <v>2700</v>
      </c>
      <c r="L26" t="s">
        <v>785</v>
      </c>
      <c r="M26" t="s">
        <v>844</v>
      </c>
    </row>
    <row r="27" spans="1:13">
      <c r="A27" s="11">
        <v>643</v>
      </c>
      <c r="B27" s="3" t="s">
        <v>82</v>
      </c>
      <c r="E27" s="304">
        <v>29</v>
      </c>
      <c r="F27" s="4" t="s">
        <v>610</v>
      </c>
      <c r="H27" s="3" t="s">
        <v>891</v>
      </c>
      <c r="K27">
        <v>2750</v>
      </c>
      <c r="L27" t="s">
        <v>786</v>
      </c>
      <c r="M27" t="s">
        <v>845</v>
      </c>
    </row>
    <row r="28" spans="1:13">
      <c r="A28" s="11">
        <v>704</v>
      </c>
      <c r="B28" s="3" t="s">
        <v>876</v>
      </c>
      <c r="E28" s="304">
        <v>30</v>
      </c>
      <c r="F28" s="4" t="s">
        <v>522</v>
      </c>
      <c r="H28" s="3" t="s">
        <v>890</v>
      </c>
    </row>
    <row r="29" spans="1:13">
      <c r="A29" s="11">
        <v>704</v>
      </c>
      <c r="B29" s="3" t="s">
        <v>877</v>
      </c>
      <c r="E29" s="304">
        <v>31</v>
      </c>
      <c r="F29" s="4" t="s">
        <v>523</v>
      </c>
      <c r="H29" s="3" t="s">
        <v>892</v>
      </c>
      <c r="K29" s="3" t="s">
        <v>896</v>
      </c>
      <c r="L29" s="529"/>
    </row>
    <row r="30" spans="1:13">
      <c r="A30" s="11">
        <v>802</v>
      </c>
      <c r="B30" s="3" t="s">
        <v>80</v>
      </c>
      <c r="E30" s="304">
        <v>32</v>
      </c>
      <c r="F30" s="4" t="s">
        <v>524</v>
      </c>
      <c r="H30" s="3" t="s">
        <v>893</v>
      </c>
      <c r="K30" s="529">
        <v>1</v>
      </c>
      <c r="L30" s="3" t="s">
        <v>29</v>
      </c>
    </row>
    <row r="31" spans="1:13">
      <c r="E31" s="304">
        <v>33</v>
      </c>
      <c r="F31" s="4" t="s">
        <v>611</v>
      </c>
      <c r="H31" s="3" t="s">
        <v>894</v>
      </c>
      <c r="K31" s="529">
        <v>2</v>
      </c>
      <c r="L31" s="3" t="s">
        <v>30</v>
      </c>
    </row>
    <row r="32" spans="1:13">
      <c r="A32" s="51">
        <v>1</v>
      </c>
      <c r="B32" s="61" t="s">
        <v>898</v>
      </c>
      <c r="E32" s="304">
        <v>34</v>
      </c>
      <c r="F32" s="4" t="s">
        <v>612</v>
      </c>
      <c r="K32" s="529">
        <v>3</v>
      </c>
      <c r="L32" s="3" t="s">
        <v>31</v>
      </c>
    </row>
    <row r="33" spans="1:12">
      <c r="A33" s="51">
        <v>2</v>
      </c>
      <c r="B33" s="61" t="s">
        <v>899</v>
      </c>
      <c r="E33" s="304">
        <v>39</v>
      </c>
      <c r="F33" s="4" t="s">
        <v>613</v>
      </c>
      <c r="K33" s="529">
        <v>4</v>
      </c>
      <c r="L33" s="3" t="s">
        <v>32</v>
      </c>
    </row>
    <row r="34" spans="1:12">
      <c r="A34" s="51">
        <v>3</v>
      </c>
      <c r="B34" s="61" t="s">
        <v>900</v>
      </c>
      <c r="E34" s="304">
        <v>40</v>
      </c>
      <c r="F34" s="4" t="s">
        <v>614</v>
      </c>
      <c r="K34" s="529">
        <v>5</v>
      </c>
      <c r="L34" s="3" t="s">
        <v>402</v>
      </c>
    </row>
    <row r="35" spans="1:12">
      <c r="A35" s="51">
        <v>4</v>
      </c>
      <c r="B35" s="61" t="s">
        <v>682</v>
      </c>
      <c r="E35" s="304">
        <v>42</v>
      </c>
      <c r="F35" s="4" t="s">
        <v>881</v>
      </c>
      <c r="K35" s="529">
        <v>6</v>
      </c>
      <c r="L35" s="3" t="s">
        <v>33</v>
      </c>
    </row>
    <row r="36" spans="1:12">
      <c r="A36" s="51">
        <v>7</v>
      </c>
      <c r="B36" s="61" t="s">
        <v>901</v>
      </c>
      <c r="E36" s="304">
        <v>90</v>
      </c>
      <c r="F36" s="4" t="s">
        <v>882</v>
      </c>
      <c r="K36" s="529">
        <v>7</v>
      </c>
      <c r="L36" s="3" t="s">
        <v>34</v>
      </c>
    </row>
    <row r="37" spans="1:12">
      <c r="A37" s="51">
        <v>8</v>
      </c>
      <c r="B37" s="61" t="s">
        <v>111</v>
      </c>
      <c r="E37">
        <v>91</v>
      </c>
      <c r="F37" t="s">
        <v>882</v>
      </c>
      <c r="K37" s="529">
        <v>8</v>
      </c>
      <c r="L37" s="3" t="s">
        <v>35</v>
      </c>
    </row>
    <row r="38" spans="1:12">
      <c r="A38" s="51">
        <v>9</v>
      </c>
      <c r="B38" s="61" t="s">
        <v>684</v>
      </c>
      <c r="E38">
        <v>96</v>
      </c>
      <c r="F38" t="s">
        <v>883</v>
      </c>
      <c r="K38" s="529">
        <v>9</v>
      </c>
      <c r="L38" s="3" t="s">
        <v>36</v>
      </c>
    </row>
    <row r="39" spans="1:12">
      <c r="A39" s="51">
        <v>11</v>
      </c>
      <c r="B39" s="61" t="s">
        <v>112</v>
      </c>
      <c r="E39">
        <v>97</v>
      </c>
      <c r="F39" t="s">
        <v>884</v>
      </c>
      <c r="K39" s="529">
        <v>10</v>
      </c>
      <c r="L39" s="3" t="s">
        <v>37</v>
      </c>
    </row>
    <row r="40" spans="1:12">
      <c r="A40" s="51">
        <v>14</v>
      </c>
      <c r="B40" s="61" t="s">
        <v>685</v>
      </c>
      <c r="E40">
        <v>98</v>
      </c>
      <c r="F40" t="s">
        <v>501</v>
      </c>
      <c r="K40" s="529">
        <v>11</v>
      </c>
      <c r="L40" s="3" t="s">
        <v>38</v>
      </c>
    </row>
    <row r="41" spans="1:12">
      <c r="A41" s="51">
        <v>15</v>
      </c>
      <c r="B41" s="61" t="s">
        <v>676</v>
      </c>
      <c r="E41">
        <v>99</v>
      </c>
      <c r="F41" t="s">
        <v>502</v>
      </c>
      <c r="K41" s="529">
        <v>12</v>
      </c>
      <c r="L41" s="3" t="s">
        <v>39</v>
      </c>
    </row>
    <row r="42" spans="1:12">
      <c r="A42" s="51">
        <v>16</v>
      </c>
      <c r="B42" s="61" t="s">
        <v>644</v>
      </c>
      <c r="K42" s="529">
        <v>13</v>
      </c>
      <c r="L42" s="3" t="s">
        <v>40</v>
      </c>
    </row>
    <row r="43" spans="1:12">
      <c r="A43" s="51">
        <v>18</v>
      </c>
      <c r="B43" s="61" t="s">
        <v>113</v>
      </c>
      <c r="K43" s="529">
        <v>14</v>
      </c>
      <c r="L43" s="3" t="s">
        <v>403</v>
      </c>
    </row>
    <row r="44" spans="1:12">
      <c r="A44" s="51">
        <v>55</v>
      </c>
      <c r="B44" s="61" t="s">
        <v>902</v>
      </c>
      <c r="K44" s="529">
        <v>15</v>
      </c>
      <c r="L44" s="3" t="s">
        <v>41</v>
      </c>
    </row>
    <row r="45" spans="1:12">
      <c r="A45" s="51">
        <v>56</v>
      </c>
      <c r="B45" s="61" t="s">
        <v>903</v>
      </c>
      <c r="K45" s="529">
        <v>99</v>
      </c>
      <c r="L45" s="3" t="s">
        <v>897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  <pageSetUpPr fitToPage="1"/>
  </sheetPr>
  <dimension ref="A1:AT143"/>
  <sheetViews>
    <sheetView tabSelected="1" zoomScaleNormal="100" workbookViewId="0">
      <pane xSplit="1" ySplit="7" topLeftCell="B22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RowHeight="15"/>
  <cols>
    <col min="1" max="1" width="5.81640625" customWidth="1"/>
    <col min="2" max="2" width="7.54296875" customWidth="1"/>
    <col min="3" max="3" width="4.1796875" customWidth="1"/>
    <col min="4" max="4" width="1.1796875" customWidth="1"/>
    <col min="5" max="5" width="6.6328125" customWidth="1"/>
    <col min="6" max="6" width="5.54296875" customWidth="1"/>
    <col min="7" max="7" width="3.54296875" customWidth="1"/>
    <col min="8" max="8" width="1.54296875" style="535" customWidth="1"/>
    <col min="9" max="9" width="6.6328125" customWidth="1"/>
    <col min="10" max="10" width="1.36328125" customWidth="1"/>
    <col min="11" max="11" width="6.36328125" customWidth="1"/>
    <col min="12" max="12" width="1.26953125" customWidth="1"/>
    <col min="13" max="13" width="6.81640625" customWidth="1"/>
    <col min="14" max="14" width="5.1796875" style="32" customWidth="1"/>
    <col min="15" max="15" width="1.26953125" customWidth="1"/>
    <col min="16" max="16" width="7.1796875" customWidth="1"/>
    <col min="17" max="17" width="4.90625" customWidth="1"/>
    <col min="18" max="18" width="4.90625" style="11" customWidth="1"/>
    <col min="19" max="19" width="3" customWidth="1"/>
    <col min="20" max="20" width="5.90625" customWidth="1"/>
    <col min="21" max="21" width="4.54296875" customWidth="1"/>
    <col min="22" max="22" width="5.08984375" customWidth="1"/>
    <col min="23" max="23" width="1.453125" customWidth="1"/>
    <col min="24" max="24" width="5.36328125" customWidth="1"/>
    <col min="25" max="25" width="6.36328125" customWidth="1"/>
    <col min="26" max="26" width="6.81640625" customWidth="1"/>
    <col min="27" max="27" width="7.1796875" style="440" customWidth="1"/>
    <col min="28" max="28" width="1" customWidth="1"/>
    <col min="29" max="29" width="6" customWidth="1"/>
    <col min="30" max="30" width="2.36328125" customWidth="1"/>
    <col min="31" max="31" width="7.08984375" style="11" customWidth="1"/>
    <col min="32" max="32" width="5" customWidth="1"/>
    <col min="33" max="33" width="6.1796875" customWidth="1"/>
    <col min="34" max="34" width="5.90625" customWidth="1"/>
    <col min="35" max="35" width="7.08984375" customWidth="1"/>
    <col min="36" max="36" width="8.08984375" customWidth="1"/>
    <col min="37" max="37" width="6.90625" customWidth="1"/>
    <col min="38" max="38" width="8.54296875" customWidth="1"/>
    <col min="39" max="39" width="9.6328125" customWidth="1"/>
    <col min="40" max="40" width="9.54296875" customWidth="1"/>
    <col min="41" max="41" width="8.08984375" customWidth="1"/>
    <col min="42" max="42" width="7.6328125" customWidth="1"/>
    <col min="43" max="43" width="7" customWidth="1"/>
    <col min="44" max="44" width="6.6328125" customWidth="1"/>
    <col min="45" max="45" width="7.6328125" customWidth="1"/>
    <col min="46" max="46" width="8.453125" customWidth="1"/>
    <col min="47" max="47" width="9.453125" customWidth="1"/>
    <col min="48" max="48" width="8.81640625" customWidth="1"/>
    <col min="49" max="49" width="8.36328125" customWidth="1"/>
    <col min="50" max="50" width="7.54296875" customWidth="1"/>
    <col min="51" max="51" width="8.08984375" customWidth="1"/>
    <col min="52" max="52" width="11.08984375" customWidth="1"/>
  </cols>
  <sheetData>
    <row r="1" spans="1:46" ht="15.75" customHeight="1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409"/>
      <c r="O1" s="25"/>
      <c r="P1" s="25"/>
      <c r="Q1" s="25"/>
      <c r="R1" s="156"/>
      <c r="S1" s="25"/>
      <c r="T1" s="25"/>
      <c r="U1" s="25"/>
      <c r="V1" s="25"/>
      <c r="W1" s="25"/>
      <c r="X1" s="25"/>
      <c r="Y1" s="25"/>
      <c r="Z1" s="25"/>
      <c r="AA1" s="456"/>
      <c r="AB1" s="25"/>
      <c r="AC1" s="25"/>
      <c r="AD1" s="25"/>
      <c r="AE1" s="156"/>
      <c r="AF1" s="25"/>
      <c r="AG1" s="25"/>
      <c r="AH1" s="25"/>
    </row>
    <row r="2" spans="1:46" s="172" customFormat="1" ht="29.4">
      <c r="A2" s="236"/>
      <c r="B2" s="138" t="s">
        <v>860</v>
      </c>
      <c r="C2" s="442" t="s">
        <v>874</v>
      </c>
      <c r="D2" s="236"/>
      <c r="E2" s="236"/>
      <c r="F2" s="236"/>
      <c r="G2" s="545">
        <v>2024</v>
      </c>
      <c r="H2" s="546"/>
      <c r="I2" s="546"/>
      <c r="J2" s="146"/>
      <c r="K2" s="146"/>
      <c r="L2" s="146"/>
      <c r="M2" s="146"/>
      <c r="N2" s="496"/>
      <c r="O2" s="236"/>
      <c r="P2" s="237" t="s">
        <v>91</v>
      </c>
      <c r="Q2" s="238"/>
      <c r="R2" s="542">
        <v>49</v>
      </c>
      <c r="S2" s="543"/>
      <c r="T2" s="146"/>
      <c r="U2" s="236"/>
      <c r="V2" s="236" t="s">
        <v>599</v>
      </c>
      <c r="W2" s="236"/>
      <c r="X2" s="236"/>
      <c r="Y2" s="236"/>
      <c r="Z2" s="236"/>
      <c r="AA2" s="544">
        <v>45641</v>
      </c>
      <c r="AB2" s="543"/>
      <c r="AC2" s="543"/>
      <c r="AD2" s="543"/>
      <c r="AE2" s="543"/>
      <c r="AF2" s="543"/>
      <c r="AG2" s="146"/>
      <c r="AH2" s="146"/>
      <c r="AI2"/>
      <c r="AJ2"/>
    </row>
    <row r="3" spans="1:46" ht="18.75" customHeight="1">
      <c r="A3" s="25"/>
      <c r="B3" s="138"/>
      <c r="C3" s="25"/>
      <c r="D3" s="25"/>
      <c r="E3" s="25"/>
      <c r="F3" s="25"/>
      <c r="G3" s="140"/>
      <c r="H3" s="140"/>
      <c r="I3" s="26"/>
      <c r="J3" s="26"/>
      <c r="K3" s="26"/>
      <c r="L3" s="26"/>
      <c r="M3" s="140"/>
      <c r="N3" s="409"/>
      <c r="O3" s="140"/>
      <c r="P3" s="140"/>
      <c r="Q3" s="140"/>
      <c r="R3" s="227"/>
      <c r="S3" s="140"/>
      <c r="T3" s="140"/>
      <c r="U3" s="26"/>
      <c r="V3" s="140"/>
      <c r="W3" s="140"/>
      <c r="X3" s="140"/>
      <c r="Y3" s="140"/>
      <c r="Z3" s="140"/>
      <c r="AA3" s="457"/>
      <c r="AB3" s="140"/>
      <c r="AC3" s="140"/>
      <c r="AD3" s="140"/>
      <c r="AE3" s="128"/>
      <c r="AF3" s="26"/>
      <c r="AG3" s="26"/>
      <c r="AH3" s="25"/>
    </row>
    <row r="4" spans="1:46" ht="17.25" customHeight="1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25"/>
      <c r="N4" s="409"/>
      <c r="O4" s="12"/>
      <c r="P4" s="6"/>
      <c r="Q4" s="12"/>
      <c r="R4" s="157"/>
      <c r="S4" s="12"/>
      <c r="T4" s="6"/>
      <c r="U4" s="12"/>
      <c r="V4" s="6"/>
      <c r="W4" s="6"/>
      <c r="X4" s="7"/>
      <c r="Y4" s="409" t="s">
        <v>474</v>
      </c>
      <c r="Z4" s="6"/>
      <c r="AA4" s="458"/>
      <c r="AB4" s="6"/>
      <c r="AC4" s="8"/>
      <c r="AD4" s="8"/>
      <c r="AE4" s="158" t="s">
        <v>76</v>
      </c>
      <c r="AF4" s="6"/>
      <c r="AG4" s="12"/>
      <c r="AH4" s="6"/>
    </row>
    <row r="5" spans="1:46" ht="17.399999999999999">
      <c r="A5" s="12"/>
      <c r="B5" s="12"/>
      <c r="C5" s="12"/>
      <c r="D5" s="12"/>
      <c r="E5" s="12"/>
      <c r="F5" s="7"/>
      <c r="G5" s="12"/>
      <c r="H5" s="12"/>
      <c r="I5" s="12"/>
      <c r="J5" s="12"/>
      <c r="K5" s="12"/>
      <c r="L5" s="12"/>
      <c r="M5" s="6"/>
      <c r="N5" s="409"/>
      <c r="O5" s="12"/>
      <c r="P5" s="8" t="s">
        <v>24</v>
      </c>
      <c r="Q5" s="12"/>
      <c r="R5" s="228" t="s">
        <v>404</v>
      </c>
      <c r="S5" s="12"/>
      <c r="T5" s="8" t="s">
        <v>533</v>
      </c>
      <c r="U5" s="12"/>
      <c r="V5" s="8" t="s">
        <v>404</v>
      </c>
      <c r="W5" s="8"/>
      <c r="X5" s="8" t="s">
        <v>404</v>
      </c>
      <c r="Y5" s="409" t="s">
        <v>476</v>
      </c>
      <c r="Z5" s="8" t="s">
        <v>74</v>
      </c>
      <c r="AA5" s="459" t="s">
        <v>4</v>
      </c>
      <c r="AB5" s="8"/>
      <c r="AC5" s="8" t="s">
        <v>558</v>
      </c>
      <c r="AD5" s="8"/>
      <c r="AE5" s="158" t="s">
        <v>45</v>
      </c>
      <c r="AF5" s="8" t="s">
        <v>460</v>
      </c>
      <c r="AG5" s="12"/>
      <c r="AH5" s="6"/>
    </row>
    <row r="6" spans="1:46" ht="17.399999999999999">
      <c r="A6" s="6"/>
      <c r="B6" s="8" t="s">
        <v>4</v>
      </c>
      <c r="C6" s="126"/>
      <c r="D6" s="126"/>
      <c r="E6" s="126" t="s">
        <v>4</v>
      </c>
      <c r="F6" s="8" t="s">
        <v>24</v>
      </c>
      <c r="G6" s="12"/>
      <c r="H6" s="12"/>
      <c r="I6" s="8" t="s">
        <v>24</v>
      </c>
      <c r="J6" s="8"/>
      <c r="K6" s="12"/>
      <c r="L6" s="12"/>
      <c r="M6" s="8" t="s">
        <v>24</v>
      </c>
      <c r="N6" s="410"/>
      <c r="O6" s="126"/>
      <c r="P6" s="8" t="s">
        <v>415</v>
      </c>
      <c r="Q6" s="12"/>
      <c r="R6" s="158" t="s">
        <v>575</v>
      </c>
      <c r="S6" s="126"/>
      <c r="T6" s="8" t="s">
        <v>559</v>
      </c>
      <c r="U6" s="12"/>
      <c r="V6" s="8" t="s">
        <v>491</v>
      </c>
      <c r="W6" s="8"/>
      <c r="X6" s="8" t="s">
        <v>545</v>
      </c>
      <c r="Y6" s="409" t="s">
        <v>475</v>
      </c>
      <c r="Z6" s="8" t="s">
        <v>459</v>
      </c>
      <c r="AA6" s="459" t="s">
        <v>73</v>
      </c>
      <c r="AB6" s="8"/>
      <c r="AC6" s="8" t="s">
        <v>71</v>
      </c>
      <c r="AD6" s="8"/>
      <c r="AE6" s="158" t="s">
        <v>537</v>
      </c>
      <c r="AF6" s="8" t="s">
        <v>604</v>
      </c>
      <c r="AG6" s="126"/>
      <c r="AH6" s="6"/>
    </row>
    <row r="7" spans="1:46" ht="15.6">
      <c r="A7" s="7" t="s">
        <v>90</v>
      </c>
      <c r="B7" s="8" t="s">
        <v>10</v>
      </c>
      <c r="C7" s="126" t="s">
        <v>550</v>
      </c>
      <c r="D7" s="8"/>
      <c r="E7" s="126" t="s">
        <v>535</v>
      </c>
      <c r="F7" s="8" t="s">
        <v>1</v>
      </c>
      <c r="G7" s="126" t="s">
        <v>535</v>
      </c>
      <c r="H7" s="126"/>
      <c r="I7" s="410" t="s">
        <v>711</v>
      </c>
      <c r="J7" s="410"/>
      <c r="K7" s="410" t="s">
        <v>712</v>
      </c>
      <c r="L7" s="410"/>
      <c r="M7" s="8" t="s">
        <v>0</v>
      </c>
      <c r="N7" s="410" t="s">
        <v>535</v>
      </c>
      <c r="O7" s="126"/>
      <c r="P7" s="8" t="s">
        <v>416</v>
      </c>
      <c r="Q7" s="126" t="s">
        <v>535</v>
      </c>
      <c r="R7" s="158" t="s">
        <v>552</v>
      </c>
      <c r="S7" s="126" t="s">
        <v>535</v>
      </c>
      <c r="T7" s="8" t="s">
        <v>471</v>
      </c>
      <c r="U7" s="126" t="s">
        <v>535</v>
      </c>
      <c r="V7" s="8" t="s">
        <v>472</v>
      </c>
      <c r="W7" s="8"/>
      <c r="X7" s="8" t="s">
        <v>531</v>
      </c>
      <c r="Y7" s="8"/>
      <c r="Z7" s="8" t="s">
        <v>441</v>
      </c>
      <c r="AA7" s="459" t="s">
        <v>72</v>
      </c>
      <c r="AB7" s="8"/>
      <c r="AC7" s="8" t="s">
        <v>557</v>
      </c>
      <c r="AD7" s="8"/>
      <c r="AE7" s="158" t="s">
        <v>44</v>
      </c>
      <c r="AF7" s="8" t="s">
        <v>568</v>
      </c>
      <c r="AG7" s="126" t="s">
        <v>550</v>
      </c>
      <c r="AH7" s="6"/>
    </row>
    <row r="8" spans="1:46" ht="15.6">
      <c r="A8" s="7">
        <f>+'Ark1'!C2</f>
        <v>1996</v>
      </c>
      <c r="B8" s="436">
        <f>+'Ark1'!R2</f>
        <v>77408.75</v>
      </c>
      <c r="C8" s="17"/>
      <c r="D8" s="137"/>
      <c r="E8" s="436"/>
      <c r="F8" s="335">
        <f>+'Ark1'!U2</f>
        <v>246.71637508679763</v>
      </c>
      <c r="G8" s="17"/>
      <c r="H8" s="126"/>
      <c r="I8" s="17"/>
      <c r="J8" s="410"/>
      <c r="K8" s="17"/>
      <c r="L8" s="410"/>
      <c r="M8" s="10">
        <f>+'Ark1'!S2</f>
        <v>2.9680753144831806</v>
      </c>
      <c r="N8" s="497"/>
      <c r="O8" s="126"/>
      <c r="P8" s="9">
        <f>+'Ark1'!T2</f>
        <v>6.6043567426163055</v>
      </c>
      <c r="Q8" s="133"/>
      <c r="R8" s="229">
        <f>+'Ark1'!W2</f>
        <v>47.85117961470764</v>
      </c>
      <c r="S8" s="17"/>
      <c r="T8" s="88"/>
      <c r="U8" s="17"/>
      <c r="V8" s="18"/>
      <c r="W8" s="8"/>
      <c r="X8" s="101"/>
      <c r="Y8" s="89"/>
      <c r="Z8" s="101">
        <f>+'Ark1'!X2</f>
        <v>1.3719379269139471</v>
      </c>
      <c r="AA8" s="460">
        <f>+'Ark1'!Q2</f>
        <v>24606</v>
      </c>
      <c r="AB8" s="8"/>
      <c r="AC8" s="88">
        <f t="shared" ref="AC8:AC35" si="0">+B8/AA8</f>
        <v>3.1459298545070307</v>
      </c>
      <c r="AD8" s="8"/>
      <c r="AE8" s="101">
        <f>+'Ark1'!AB2</f>
        <v>73.373629917391398</v>
      </c>
      <c r="AF8" s="102">
        <f t="shared" ref="AF8:AF35" si="1">+B8*F8/1000000</f>
        <v>19.098006200000146</v>
      </c>
      <c r="AG8" s="17"/>
      <c r="AH8" s="6"/>
      <c r="AP8" s="440">
        <f>+B35</f>
        <v>53466</v>
      </c>
      <c r="AQ8" s="11">
        <f>+F35</f>
        <v>303.70392211873076</v>
      </c>
      <c r="AR8" s="1">
        <f>+M35</f>
        <v>4.0191380377882435</v>
      </c>
      <c r="AS8" s="1">
        <f>+P35</f>
        <v>8.061927206074893</v>
      </c>
      <c r="AT8" s="11">
        <f>+R35</f>
        <v>74.108779411214599</v>
      </c>
    </row>
    <row r="9" spans="1:46" ht="15.6">
      <c r="A9" s="7">
        <f>+'Ark1'!C3</f>
        <v>1997</v>
      </c>
      <c r="B9" s="436">
        <f>+'Ark1'!R3</f>
        <v>86153.25</v>
      </c>
      <c r="C9" s="17">
        <f t="shared" ref="C9:C26" si="2">100*B9/B8</f>
        <v>111.29652655546046</v>
      </c>
      <c r="D9" s="137"/>
      <c r="E9" s="437">
        <f t="shared" ref="E9:E26" si="3">+B9-B8</f>
        <v>8744.5</v>
      </c>
      <c r="F9" s="335">
        <f>+'Ark1'!U3</f>
        <v>248.24487178370904</v>
      </c>
      <c r="G9" s="37">
        <f t="shared" ref="G9:G26" si="4">+F9-F8</f>
        <v>1.528496696911418</v>
      </c>
      <c r="H9" s="126"/>
      <c r="I9" s="17"/>
      <c r="J9" s="410"/>
      <c r="K9" s="17"/>
      <c r="L9" s="410"/>
      <c r="M9" s="10">
        <f>+'Ark1'!S3</f>
        <v>2.7029276318653102</v>
      </c>
      <c r="N9" s="498">
        <f t="shared" ref="N9:N27" si="5">+M9-M8</f>
        <v>-0.26514768261787047</v>
      </c>
      <c r="O9" s="126"/>
      <c r="P9" s="9">
        <f>+'Ark1'!T3</f>
        <v>6.744922565312395</v>
      </c>
      <c r="Q9" s="132">
        <f t="shared" ref="Q9:Q27" si="6">+P9-P8</f>
        <v>0.14056582269608953</v>
      </c>
      <c r="R9" s="229">
        <f>+'Ark1'!W3</f>
        <v>49.257572987670223</v>
      </c>
      <c r="S9" s="37">
        <f t="shared" ref="S9:S27" si="7">+R9-R8</f>
        <v>1.406393372962583</v>
      </c>
      <c r="T9" s="88"/>
      <c r="U9" s="17"/>
      <c r="V9" s="18"/>
      <c r="W9" s="8"/>
      <c r="X9" s="101"/>
      <c r="Y9" s="89"/>
      <c r="Z9" s="101">
        <f>+'Ark1'!X3</f>
        <v>1.5100997350651302</v>
      </c>
      <c r="AA9" s="460">
        <f>+'Ark1'!Q3</f>
        <v>24675</v>
      </c>
      <c r="AB9" s="8"/>
      <c r="AC9" s="88">
        <f t="shared" si="0"/>
        <v>3.4915197568389056</v>
      </c>
      <c r="AD9" s="8"/>
      <c r="AE9" s="101">
        <f>+'Ark1'!AB3</f>
        <v>75.308496922137792</v>
      </c>
      <c r="AF9" s="102">
        <f t="shared" si="1"/>
        <v>21.387102499999834</v>
      </c>
      <c r="AG9" s="17">
        <f t="shared" ref="AG9:AG26" si="8">100*AF9/AF8</f>
        <v>111.98604857505842</v>
      </c>
      <c r="AH9" s="6"/>
      <c r="AP9">
        <f>+AP8</f>
        <v>53466</v>
      </c>
      <c r="AQ9" s="11">
        <f>+AQ8</f>
        <v>303.70392211873076</v>
      </c>
      <c r="AR9" s="11">
        <f t="shared" ref="AR9:AT9" si="9">+AR8</f>
        <v>4.0191380377882435</v>
      </c>
      <c r="AS9" s="11">
        <f t="shared" si="9"/>
        <v>8.061927206074893</v>
      </c>
      <c r="AT9" s="11">
        <f t="shared" si="9"/>
        <v>74.108779411214599</v>
      </c>
    </row>
    <row r="10" spans="1:46" ht="15.6">
      <c r="A10" s="7">
        <f>+'Ark1'!C4</f>
        <v>1998</v>
      </c>
      <c r="B10" s="436">
        <f>+'Ark1'!R4</f>
        <v>82199.25</v>
      </c>
      <c r="C10" s="17">
        <f t="shared" si="2"/>
        <v>95.410503956612203</v>
      </c>
      <c r="D10" s="137"/>
      <c r="E10" s="437">
        <f t="shared" si="3"/>
        <v>-3954</v>
      </c>
      <c r="F10" s="335">
        <f>+'Ark1'!U4</f>
        <v>250.48794119167576</v>
      </c>
      <c r="G10" s="37">
        <f t="shared" si="4"/>
        <v>2.2430694079667148</v>
      </c>
      <c r="H10" s="126"/>
      <c r="I10" s="17"/>
      <c r="J10" s="410"/>
      <c r="K10" s="17"/>
      <c r="L10" s="410"/>
      <c r="M10" s="10">
        <f>+'Ark1'!S4</f>
        <v>2.7392220731940986</v>
      </c>
      <c r="N10" s="498">
        <f t="shared" si="5"/>
        <v>3.6294441328788452E-2</v>
      </c>
      <c r="O10" s="126"/>
      <c r="P10" s="9">
        <f>+'Ark1'!T4</f>
        <v>7.2085207590093612</v>
      </c>
      <c r="Q10" s="132">
        <f t="shared" si="6"/>
        <v>0.4635981936969662</v>
      </c>
      <c r="R10" s="229">
        <f>+'Ark1'!W4</f>
        <v>56.690298269144797</v>
      </c>
      <c r="S10" s="37">
        <f t="shared" si="7"/>
        <v>7.4327252814745748</v>
      </c>
      <c r="T10" s="88"/>
      <c r="U10" s="17"/>
      <c r="V10" s="18"/>
      <c r="W10" s="8"/>
      <c r="X10" s="101"/>
      <c r="Y10" s="89"/>
      <c r="Z10" s="101">
        <f>+'Ark1'!X4</f>
        <v>1.6910129958606677</v>
      </c>
      <c r="AA10" s="460">
        <f>+'Ark1'!Q4</f>
        <v>24178</v>
      </c>
      <c r="AB10" s="8"/>
      <c r="AC10" s="88">
        <f t="shared" si="0"/>
        <v>3.3997539085118702</v>
      </c>
      <c r="AD10" s="8"/>
      <c r="AE10" s="101">
        <f>+'Ark1'!AB4</f>
        <v>74.906986212714557</v>
      </c>
      <c r="AF10" s="102">
        <f t="shared" si="1"/>
        <v>20.589920899999854</v>
      </c>
      <c r="AG10" s="17">
        <f t="shared" si="8"/>
        <v>96.272605884785051</v>
      </c>
      <c r="AH10" s="6"/>
      <c r="AP10">
        <f t="shared" ref="AP10:AQ32" si="10">+AP9</f>
        <v>53466</v>
      </c>
      <c r="AQ10" s="11">
        <f t="shared" si="10"/>
        <v>303.70392211873076</v>
      </c>
      <c r="AR10" s="11">
        <f t="shared" ref="AR10:AR35" si="11">+AR9</f>
        <v>4.0191380377882435</v>
      </c>
      <c r="AS10" s="11">
        <f t="shared" ref="AS10:AS35" si="12">+AS9</f>
        <v>8.061927206074893</v>
      </c>
      <c r="AT10" s="11">
        <f t="shared" ref="AT10:AT35" si="13">+AT9</f>
        <v>74.108779411214599</v>
      </c>
    </row>
    <row r="11" spans="1:46" ht="15.6">
      <c r="A11" s="7">
        <f>+'Ark1'!C5</f>
        <v>1999</v>
      </c>
      <c r="B11" s="436">
        <f>+'Ark1'!R5</f>
        <v>82715.25</v>
      </c>
      <c r="C11" s="17">
        <f t="shared" si="2"/>
        <v>100.62774295385907</v>
      </c>
      <c r="D11" s="137"/>
      <c r="E11" s="437">
        <f t="shared" si="3"/>
        <v>516</v>
      </c>
      <c r="F11" s="335">
        <f>+'Ark1'!U5</f>
        <v>249.88865293884879</v>
      </c>
      <c r="G11" s="37">
        <f t="shared" si="4"/>
        <v>-0.59928825282696607</v>
      </c>
      <c r="H11" s="126"/>
      <c r="I11" s="17"/>
      <c r="J11" s="410"/>
      <c r="K11" s="17"/>
      <c r="L11" s="410"/>
      <c r="M11" s="10">
        <f>+'Ark1'!S5</f>
        <v>2.7012431202226912</v>
      </c>
      <c r="N11" s="498">
        <f t="shared" si="5"/>
        <v>-3.7978952971407409E-2</v>
      </c>
      <c r="O11" s="126"/>
      <c r="P11" s="9">
        <f>+'Ark1'!T5</f>
        <v>6.9990116695530764</v>
      </c>
      <c r="Q11" s="132">
        <f t="shared" si="6"/>
        <v>-0.20950908945628477</v>
      </c>
      <c r="R11" s="229">
        <f>+'Ark1'!W5</f>
        <v>54.095224278473438</v>
      </c>
      <c r="S11" s="37">
        <f t="shared" si="7"/>
        <v>-2.5950739906713594</v>
      </c>
      <c r="T11" s="88"/>
      <c r="U11" s="17"/>
      <c r="V11" s="18"/>
      <c r="W11" s="8"/>
      <c r="X11" s="101"/>
      <c r="Y11" s="89"/>
      <c r="Z11" s="101">
        <f>+'Ark1'!X5</f>
        <v>1.8799435412454175</v>
      </c>
      <c r="AA11" s="460">
        <f>+'Ark1'!Q5</f>
        <v>25397</v>
      </c>
      <c r="AB11" s="8"/>
      <c r="AC11" s="88">
        <f t="shared" si="0"/>
        <v>3.2568905776272787</v>
      </c>
      <c r="AD11" s="8"/>
      <c r="AE11" s="101">
        <f>+'Ark1'!AB5</f>
        <v>75.121030411479509</v>
      </c>
      <c r="AF11" s="102">
        <f t="shared" si="1"/>
        <v>20.669602400000112</v>
      </c>
      <c r="AG11" s="17">
        <f t="shared" si="8"/>
        <v>100.38699274459213</v>
      </c>
      <c r="AH11" s="6"/>
      <c r="AP11">
        <f t="shared" si="10"/>
        <v>53466</v>
      </c>
      <c r="AQ11" s="11">
        <f t="shared" si="10"/>
        <v>303.70392211873076</v>
      </c>
      <c r="AR11" s="11">
        <f t="shared" si="11"/>
        <v>4.0191380377882435</v>
      </c>
      <c r="AS11" s="11">
        <f t="shared" si="12"/>
        <v>8.061927206074893</v>
      </c>
      <c r="AT11" s="11">
        <f t="shared" si="13"/>
        <v>74.108779411214599</v>
      </c>
    </row>
    <row r="12" spans="1:46" ht="15.6">
      <c r="A12" s="7">
        <f>+'Ark1'!C6</f>
        <v>2000</v>
      </c>
      <c r="B12" s="436">
        <f>+'Ark1'!R6</f>
        <v>85486</v>
      </c>
      <c r="C12" s="17">
        <f t="shared" si="2"/>
        <v>103.34974505910337</v>
      </c>
      <c r="D12" s="137"/>
      <c r="E12" s="437">
        <f t="shared" si="3"/>
        <v>2770.75</v>
      </c>
      <c r="F12" s="335">
        <f>+'Ark1'!U6</f>
        <v>249.6426572772132</v>
      </c>
      <c r="G12" s="37">
        <f t="shared" si="4"/>
        <v>-0.24599566163558961</v>
      </c>
      <c r="H12" s="126"/>
      <c r="I12" s="17"/>
      <c r="J12" s="410"/>
      <c r="K12" s="17"/>
      <c r="L12" s="410"/>
      <c r="M12" s="10">
        <f>+'Ark1'!S6</f>
        <v>2.7072971012797407</v>
      </c>
      <c r="N12" s="498">
        <f t="shared" si="5"/>
        <v>6.0539810570494623E-3</v>
      </c>
      <c r="O12" s="126"/>
      <c r="P12" s="9">
        <f>+'Ark1'!T6</f>
        <v>7.007194160447324</v>
      </c>
      <c r="Q12" s="132">
        <f t="shared" si="6"/>
        <v>8.1824908942476071E-3</v>
      </c>
      <c r="R12" s="229">
        <f>+'Ark1'!W6</f>
        <v>54.924783005404386</v>
      </c>
      <c r="S12" s="37">
        <f t="shared" si="7"/>
        <v>0.8295587269309479</v>
      </c>
      <c r="T12" s="88"/>
      <c r="U12" s="17"/>
      <c r="V12" s="18"/>
      <c r="W12" s="8"/>
      <c r="X12" s="101"/>
      <c r="Y12" s="89"/>
      <c r="Z12" s="101">
        <f>+'Ark1'!X6</f>
        <v>1.8353882507077184</v>
      </c>
      <c r="AA12" s="460">
        <f>+'Ark1'!Q6</f>
        <v>22898</v>
      </c>
      <c r="AB12" s="8"/>
      <c r="AC12" s="88">
        <f t="shared" si="0"/>
        <v>3.7333391562581886</v>
      </c>
      <c r="AD12" s="8"/>
      <c r="AE12" s="101">
        <f>+'Ark1'!AB6</f>
        <v>74.974938101850398</v>
      </c>
      <c r="AF12" s="102">
        <f t="shared" si="1"/>
        <v>21.340952199999847</v>
      </c>
      <c r="AG12" s="17">
        <f t="shared" si="8"/>
        <v>103.24800538978791</v>
      </c>
      <c r="AH12" s="6"/>
      <c r="AP12">
        <f t="shared" si="10"/>
        <v>53466</v>
      </c>
      <c r="AQ12" s="11">
        <f t="shared" si="10"/>
        <v>303.70392211873076</v>
      </c>
      <c r="AR12" s="11">
        <f t="shared" si="11"/>
        <v>4.0191380377882435</v>
      </c>
      <c r="AS12" s="11">
        <f t="shared" si="12"/>
        <v>8.061927206074893</v>
      </c>
      <c r="AT12" s="11">
        <f t="shared" si="13"/>
        <v>74.108779411214599</v>
      </c>
    </row>
    <row r="13" spans="1:46" ht="15.6">
      <c r="A13" s="7">
        <f>+'Ark1'!C7</f>
        <v>2001</v>
      </c>
      <c r="B13" s="436">
        <f>+'Ark1'!R7</f>
        <v>78681.5</v>
      </c>
      <c r="C13" s="17">
        <f t="shared" si="2"/>
        <v>92.040217111573824</v>
      </c>
      <c r="D13" s="137"/>
      <c r="E13" s="437">
        <f t="shared" si="3"/>
        <v>-6804.5</v>
      </c>
      <c r="F13" s="335">
        <f>+'Ark1'!U7</f>
        <v>251.72065097894969</v>
      </c>
      <c r="G13" s="37">
        <f t="shared" si="4"/>
        <v>2.0779937017364887</v>
      </c>
      <c r="H13" s="126"/>
      <c r="I13" s="17"/>
      <c r="J13" s="410"/>
      <c r="K13" s="17"/>
      <c r="L13" s="410"/>
      <c r="M13" s="10">
        <f>+'Ark1'!S7</f>
        <v>2.6869848693784442</v>
      </c>
      <c r="N13" s="498">
        <f t="shared" si="5"/>
        <v>-2.0312231901296496E-2</v>
      </c>
      <c r="O13" s="126"/>
      <c r="P13" s="9">
        <f>+'Ark1'!T7</f>
        <v>6.9754262437803023</v>
      </c>
      <c r="Q13" s="132">
        <f t="shared" si="6"/>
        <v>-3.1767916667021723E-2</v>
      </c>
      <c r="R13" s="229">
        <f>+'Ark1'!W7</f>
        <v>55.072666382821879</v>
      </c>
      <c r="S13" s="37">
        <f t="shared" si="7"/>
        <v>0.14788337741749302</v>
      </c>
      <c r="T13" s="88"/>
      <c r="U13" s="17"/>
      <c r="V13" s="18"/>
      <c r="W13" s="8"/>
      <c r="X13" s="101"/>
      <c r="Y13" s="89"/>
      <c r="Z13" s="101">
        <f>+'Ark1'!X7</f>
        <v>2.3652319795631755</v>
      </c>
      <c r="AA13" s="460">
        <f>+'Ark1'!Q7</f>
        <v>21482</v>
      </c>
      <c r="AB13" s="8"/>
      <c r="AC13" s="88">
        <f t="shared" si="0"/>
        <v>3.6626710734568477</v>
      </c>
      <c r="AD13" s="8"/>
      <c r="AE13" s="101">
        <f>+'Ark1'!AB7</f>
        <v>75.093281104360258</v>
      </c>
      <c r="AF13" s="102">
        <f t="shared" si="1"/>
        <v>19.805758400000229</v>
      </c>
      <c r="AG13" s="17">
        <f t="shared" si="8"/>
        <v>92.806348162854562</v>
      </c>
      <c r="AH13" s="6"/>
      <c r="AP13">
        <f t="shared" si="10"/>
        <v>53466</v>
      </c>
      <c r="AQ13" s="11">
        <f t="shared" si="10"/>
        <v>303.70392211873076</v>
      </c>
      <c r="AR13" s="11">
        <f t="shared" si="11"/>
        <v>4.0191380377882435</v>
      </c>
      <c r="AS13" s="11">
        <f t="shared" si="12"/>
        <v>8.061927206074893</v>
      </c>
      <c r="AT13" s="11">
        <f t="shared" si="13"/>
        <v>74.108779411214599</v>
      </c>
    </row>
    <row r="14" spans="1:46" ht="15.6">
      <c r="A14" s="7">
        <f>+'Ark1'!C8</f>
        <v>2002</v>
      </c>
      <c r="B14" s="436">
        <f>+'Ark1'!R8</f>
        <v>79278.25</v>
      </c>
      <c r="C14" s="17">
        <f t="shared" si="2"/>
        <v>100.75843749801415</v>
      </c>
      <c r="D14" s="137"/>
      <c r="E14" s="437">
        <f t="shared" si="3"/>
        <v>596.75</v>
      </c>
      <c r="F14" s="335">
        <f>+'Ark1'!U8</f>
        <v>252.43195580124259</v>
      </c>
      <c r="G14" s="37">
        <f t="shared" si="4"/>
        <v>0.71130482229290237</v>
      </c>
      <c r="H14" s="126"/>
      <c r="I14" s="17"/>
      <c r="J14" s="410"/>
      <c r="K14" s="17"/>
      <c r="L14" s="410"/>
      <c r="M14" s="10">
        <f>+'Ark1'!S8</f>
        <v>2.5602860809869039</v>
      </c>
      <c r="N14" s="498">
        <f t="shared" si="5"/>
        <v>-0.12669878839154025</v>
      </c>
      <c r="O14" s="126"/>
      <c r="P14" s="9">
        <f>+'Ark1'!T8</f>
        <v>6.9951720680009961</v>
      </c>
      <c r="Q14" s="132">
        <f t="shared" si="6"/>
        <v>1.9745824220693819E-2</v>
      </c>
      <c r="R14" s="229">
        <f>+'Ark1'!W8</f>
        <v>55.023918918492782</v>
      </c>
      <c r="S14" s="37">
        <f t="shared" si="7"/>
        <v>-4.8747464329096601E-2</v>
      </c>
      <c r="T14" s="88"/>
      <c r="U14" s="17"/>
      <c r="V14" s="18"/>
      <c r="W14" s="8"/>
      <c r="X14" s="101"/>
      <c r="Y14" s="89"/>
      <c r="Z14" s="101">
        <f>+'Ark1'!X8</f>
        <v>2.5063620854395743</v>
      </c>
      <c r="AA14" s="460">
        <f>+'Ark1'!Q8</f>
        <v>20482</v>
      </c>
      <c r="AB14" s="8"/>
      <c r="AC14" s="88">
        <f t="shared" si="0"/>
        <v>3.870630309540084</v>
      </c>
      <c r="AD14" s="8"/>
      <c r="AE14" s="101">
        <f>+'Ark1'!AB8</f>
        <v>76.216893054491393</v>
      </c>
      <c r="AF14" s="102">
        <f t="shared" si="1"/>
        <v>20.012363699999863</v>
      </c>
      <c r="AG14" s="17">
        <f t="shared" si="8"/>
        <v>101.04315773133752</v>
      </c>
      <c r="AH14" s="6"/>
      <c r="AP14">
        <f t="shared" si="10"/>
        <v>53466</v>
      </c>
      <c r="AQ14" s="11">
        <f t="shared" si="10"/>
        <v>303.70392211873076</v>
      </c>
      <c r="AR14" s="11">
        <f t="shared" si="11"/>
        <v>4.0191380377882435</v>
      </c>
      <c r="AS14" s="11">
        <f t="shared" si="12"/>
        <v>8.061927206074893</v>
      </c>
      <c r="AT14" s="11">
        <f t="shared" si="13"/>
        <v>74.108779411214599</v>
      </c>
    </row>
    <row r="15" spans="1:46" ht="15.6">
      <c r="A15" s="7">
        <f>+'Ark1'!C9</f>
        <v>2003</v>
      </c>
      <c r="B15" s="436">
        <f>+'Ark1'!R9</f>
        <v>80032</v>
      </c>
      <c r="C15" s="17">
        <f t="shared" si="2"/>
        <v>100.95076518465027</v>
      </c>
      <c r="D15" s="137"/>
      <c r="E15" s="437">
        <f t="shared" si="3"/>
        <v>753.75</v>
      </c>
      <c r="F15" s="335">
        <f>+'Ark1'!U9</f>
        <v>255.32801629348396</v>
      </c>
      <c r="G15" s="37">
        <f t="shared" si="4"/>
        <v>2.8960604922413609</v>
      </c>
      <c r="H15" s="126"/>
      <c r="I15" s="17"/>
      <c r="J15" s="410"/>
      <c r="K15" s="17"/>
      <c r="L15" s="410"/>
      <c r="M15" s="10">
        <f>+'Ark1'!S9</f>
        <v>2.707254598160735</v>
      </c>
      <c r="N15" s="498">
        <f t="shared" si="5"/>
        <v>0.14696851717383108</v>
      </c>
      <c r="O15" s="126"/>
      <c r="P15" s="9">
        <f>+'Ark1'!T9</f>
        <v>7.1923855457816881</v>
      </c>
      <c r="Q15" s="132">
        <f t="shared" si="6"/>
        <v>0.19721347778069198</v>
      </c>
      <c r="R15" s="229">
        <f>+'Ark1'!W9</f>
        <v>57.403288684526174</v>
      </c>
      <c r="S15" s="37">
        <f t="shared" si="7"/>
        <v>2.3793697660333919</v>
      </c>
      <c r="T15" s="88"/>
      <c r="U15" s="17"/>
      <c r="V15" s="18"/>
      <c r="W15" s="8"/>
      <c r="X15" s="101"/>
      <c r="Y15" s="89"/>
      <c r="Z15" s="101">
        <f>+'Ark1'!X9</f>
        <v>2.9013394642143129</v>
      </c>
      <c r="AA15" s="460">
        <f>+'Ark1'!Q9</f>
        <v>19620</v>
      </c>
      <c r="AB15" s="8"/>
      <c r="AC15" s="88">
        <f t="shared" si="0"/>
        <v>4.0791029561671763</v>
      </c>
      <c r="AD15" s="8"/>
      <c r="AE15" s="101">
        <f>+'Ark1'!AB9</f>
        <v>75.829527791646228</v>
      </c>
      <c r="AF15" s="102">
        <f t="shared" si="1"/>
        <v>20.43441180000011</v>
      </c>
      <c r="AG15" s="17">
        <f t="shared" si="8"/>
        <v>102.10893678691363</v>
      </c>
      <c r="AH15" s="6"/>
      <c r="AP15">
        <f t="shared" si="10"/>
        <v>53466</v>
      </c>
      <c r="AQ15" s="11">
        <f t="shared" si="10"/>
        <v>303.70392211873076</v>
      </c>
      <c r="AR15" s="11">
        <f t="shared" si="11"/>
        <v>4.0191380377882435</v>
      </c>
      <c r="AS15" s="11">
        <f t="shared" si="12"/>
        <v>8.061927206074893</v>
      </c>
      <c r="AT15" s="11">
        <f t="shared" si="13"/>
        <v>74.108779411214599</v>
      </c>
    </row>
    <row r="16" spans="1:46" ht="15.6">
      <c r="A16" s="7">
        <f>+'Ark1'!C10</f>
        <v>2004</v>
      </c>
      <c r="B16" s="436">
        <f>+'Ark1'!R10</f>
        <v>81073</v>
      </c>
      <c r="C16" s="17">
        <f t="shared" si="2"/>
        <v>101.30072970811675</v>
      </c>
      <c r="D16" s="137"/>
      <c r="E16" s="437">
        <f t="shared" si="3"/>
        <v>1041</v>
      </c>
      <c r="F16" s="335">
        <f>+'Ark1'!U10</f>
        <v>258.54235688823422</v>
      </c>
      <c r="G16" s="37">
        <f t="shared" si="4"/>
        <v>3.2143405947502686</v>
      </c>
      <c r="H16" s="126"/>
      <c r="I16" s="17"/>
      <c r="J16" s="410"/>
      <c r="K16" s="17"/>
      <c r="L16" s="410"/>
      <c r="M16" s="10">
        <f>+'Ark1'!S10</f>
        <v>3.100193652634045</v>
      </c>
      <c r="N16" s="498">
        <f t="shared" si="5"/>
        <v>0.39293905447331001</v>
      </c>
      <c r="O16" s="126"/>
      <c r="P16" s="9">
        <f>+'Ark1'!T10</f>
        <v>7.1907663463791884</v>
      </c>
      <c r="Q16" s="132">
        <f t="shared" si="6"/>
        <v>-1.6191994024996603E-3</v>
      </c>
      <c r="R16" s="229">
        <f>+'Ark1'!W10</f>
        <v>57.682582364042283</v>
      </c>
      <c r="S16" s="37">
        <f t="shared" si="7"/>
        <v>0.27929367951610828</v>
      </c>
      <c r="T16" s="88"/>
      <c r="U16" s="17"/>
      <c r="V16" s="18"/>
      <c r="W16" s="8"/>
      <c r="X16" s="101"/>
      <c r="Y16" s="89"/>
      <c r="Z16" s="101">
        <f>+'Ark1'!X10</f>
        <v>3.5548209638227277</v>
      </c>
      <c r="AA16" s="460">
        <f>+'Ark1'!Q10</f>
        <v>18829</v>
      </c>
      <c r="AB16" s="8"/>
      <c r="AC16" s="88">
        <f t="shared" si="0"/>
        <v>4.3057517658930378</v>
      </c>
      <c r="AD16" s="8"/>
      <c r="AE16" s="101">
        <f>+'Ark1'!AB10</f>
        <v>77.859086347545755</v>
      </c>
      <c r="AF16" s="102">
        <f t="shared" si="1"/>
        <v>20.960804499999814</v>
      </c>
      <c r="AG16" s="17">
        <f t="shared" si="8"/>
        <v>102.57601102078064</v>
      </c>
      <c r="AH16" s="6"/>
      <c r="AP16">
        <f t="shared" si="10"/>
        <v>53466</v>
      </c>
      <c r="AQ16" s="11">
        <f t="shared" si="10"/>
        <v>303.70392211873076</v>
      </c>
      <c r="AR16" s="11">
        <f t="shared" si="11"/>
        <v>4.0191380377882435</v>
      </c>
      <c r="AS16" s="11">
        <f t="shared" si="12"/>
        <v>8.061927206074893</v>
      </c>
      <c r="AT16" s="11">
        <f t="shared" si="13"/>
        <v>74.108779411214599</v>
      </c>
    </row>
    <row r="17" spans="1:46" ht="15.6">
      <c r="A17" s="7">
        <f>+'Ark1'!C11</f>
        <v>2005</v>
      </c>
      <c r="B17" s="436">
        <f>+'Ark1'!R11</f>
        <v>79620.5</v>
      </c>
      <c r="C17" s="17">
        <f t="shared" si="2"/>
        <v>98.208404771008844</v>
      </c>
      <c r="D17" s="137"/>
      <c r="E17" s="437">
        <f t="shared" si="3"/>
        <v>-1452.5</v>
      </c>
      <c r="F17" s="335">
        <f>+'Ark1'!U11</f>
        <v>263.2244497334238</v>
      </c>
      <c r="G17" s="37">
        <f t="shared" si="4"/>
        <v>4.6820928451895725</v>
      </c>
      <c r="H17" s="126"/>
      <c r="I17" s="17"/>
      <c r="J17" s="410"/>
      <c r="K17" s="17"/>
      <c r="L17" s="410"/>
      <c r="M17" s="10">
        <f>+'Ark1'!S11</f>
        <v>3.2559956292663319</v>
      </c>
      <c r="N17" s="498">
        <f t="shared" si="5"/>
        <v>0.1558019766322869</v>
      </c>
      <c r="O17" s="126"/>
      <c r="P17" s="9">
        <f>+'Ark1'!T11</f>
        <v>7.2955206259694387</v>
      </c>
      <c r="Q17" s="132">
        <f t="shared" si="6"/>
        <v>0.1047542795902503</v>
      </c>
      <c r="R17" s="229">
        <f>+'Ark1'!W11</f>
        <v>59.0953334882348</v>
      </c>
      <c r="S17" s="37">
        <f t="shared" si="7"/>
        <v>1.4127511241925177</v>
      </c>
      <c r="T17" s="88"/>
      <c r="U17" s="17"/>
      <c r="V17" s="18"/>
      <c r="W17" s="8"/>
      <c r="X17" s="101"/>
      <c r="Y17" s="89"/>
      <c r="Z17" s="101">
        <f>+'Ark1'!X11</f>
        <v>4.5666631081191404</v>
      </c>
      <c r="AA17" s="460">
        <f>+'Ark1'!Q11</f>
        <v>18125</v>
      </c>
      <c r="AB17" s="8"/>
      <c r="AC17" s="88">
        <f t="shared" si="0"/>
        <v>4.3928551724137934</v>
      </c>
      <c r="AD17" s="8"/>
      <c r="AE17" s="101">
        <f>+'Ark1'!AB11</f>
        <v>78.929961191025981</v>
      </c>
      <c r="AF17" s="102">
        <f t="shared" si="1"/>
        <v>20.958062300000069</v>
      </c>
      <c r="AG17" s="17">
        <f t="shared" si="8"/>
        <v>99.986917486875356</v>
      </c>
      <c r="AH17" s="6"/>
      <c r="AP17">
        <f t="shared" si="10"/>
        <v>53466</v>
      </c>
      <c r="AQ17" s="11">
        <f t="shared" si="10"/>
        <v>303.70392211873076</v>
      </c>
      <c r="AR17" s="11">
        <f t="shared" si="11"/>
        <v>4.0191380377882435</v>
      </c>
      <c r="AS17" s="11">
        <f t="shared" si="12"/>
        <v>8.061927206074893</v>
      </c>
      <c r="AT17" s="11">
        <f t="shared" si="13"/>
        <v>74.108779411214599</v>
      </c>
    </row>
    <row r="18" spans="1:46" ht="15.6">
      <c r="A18" s="7">
        <f>+'Ark1'!C12</f>
        <v>2006</v>
      </c>
      <c r="B18" s="436">
        <f>+'Ark1'!R12</f>
        <v>82818</v>
      </c>
      <c r="C18" s="17">
        <f t="shared" si="2"/>
        <v>104.0159255468127</v>
      </c>
      <c r="D18" s="137"/>
      <c r="E18" s="437">
        <f t="shared" si="3"/>
        <v>3197.5</v>
      </c>
      <c r="F18" s="335">
        <f>+'Ark1'!U12</f>
        <v>264.7717018039562</v>
      </c>
      <c r="G18" s="37">
        <f t="shared" si="4"/>
        <v>1.5472520705324087</v>
      </c>
      <c r="H18" s="126"/>
      <c r="I18" s="17"/>
      <c r="J18" s="410"/>
      <c r="K18" s="17"/>
      <c r="L18" s="410"/>
      <c r="M18" s="10">
        <f>+'Ark1'!S12</f>
        <v>3.1141780772295879</v>
      </c>
      <c r="N18" s="498">
        <f t="shared" si="5"/>
        <v>-0.14181755203674395</v>
      </c>
      <c r="O18" s="126"/>
      <c r="P18" s="9">
        <f>+'Ark1'!T12</f>
        <v>7.2799753676736945</v>
      </c>
      <c r="Q18" s="132">
        <f t="shared" si="6"/>
        <v>-1.5545258295744269E-2</v>
      </c>
      <c r="R18" s="229">
        <f>+'Ark1'!W12</f>
        <v>58.76379531019829</v>
      </c>
      <c r="S18" s="37">
        <f t="shared" si="7"/>
        <v>-0.33153817803651009</v>
      </c>
      <c r="T18" s="88"/>
      <c r="U18" s="17"/>
      <c r="V18" s="18"/>
      <c r="W18" s="8"/>
      <c r="X18" s="101"/>
      <c r="Y18" s="89"/>
      <c r="Z18" s="101">
        <f>+'Ark1'!X12</f>
        <v>5.0701538312927159</v>
      </c>
      <c r="AA18" s="460">
        <f>+'Ark1'!Q12</f>
        <v>17430</v>
      </c>
      <c r="AB18" s="8"/>
      <c r="AC18" s="88">
        <f t="shared" si="0"/>
        <v>4.7514629948364888</v>
      </c>
      <c r="AD18" s="8"/>
      <c r="AE18" s="101">
        <f>+'Ark1'!AB12</f>
        <v>78.734867327252644</v>
      </c>
      <c r="AF18" s="102">
        <f t="shared" si="1"/>
        <v>21.927862800000046</v>
      </c>
      <c r="AG18" s="17">
        <f t="shared" si="8"/>
        <v>104.62733856841324</v>
      </c>
      <c r="AH18" s="6"/>
      <c r="AP18">
        <f t="shared" si="10"/>
        <v>53466</v>
      </c>
      <c r="AQ18" s="11">
        <f t="shared" si="10"/>
        <v>303.70392211873076</v>
      </c>
      <c r="AR18" s="11">
        <f t="shared" si="11"/>
        <v>4.0191380377882435</v>
      </c>
      <c r="AS18" s="11">
        <f t="shared" si="12"/>
        <v>8.061927206074893</v>
      </c>
      <c r="AT18" s="11">
        <f t="shared" si="13"/>
        <v>74.108779411214599</v>
      </c>
    </row>
    <row r="19" spans="1:46" ht="15.6">
      <c r="A19" s="7">
        <f>+'Ark1'!C13</f>
        <v>2007</v>
      </c>
      <c r="B19" s="436">
        <f>+'Ark1'!R13</f>
        <v>78060</v>
      </c>
      <c r="C19" s="17">
        <f t="shared" si="2"/>
        <v>94.254872129247261</v>
      </c>
      <c r="D19" s="137"/>
      <c r="E19" s="437">
        <f t="shared" si="3"/>
        <v>-4758</v>
      </c>
      <c r="F19" s="335">
        <f>+'Ark1'!U13</f>
        <v>269.27707788880542</v>
      </c>
      <c r="G19" s="37">
        <f t="shared" si="4"/>
        <v>4.5053760848492175</v>
      </c>
      <c r="H19" s="126"/>
      <c r="I19" s="17"/>
      <c r="J19" s="410"/>
      <c r="K19" s="17"/>
      <c r="L19" s="410"/>
      <c r="M19" s="10">
        <f>+'Ark1'!S13</f>
        <v>3.2716115808352546</v>
      </c>
      <c r="N19" s="498">
        <f t="shared" si="5"/>
        <v>0.15743350360566666</v>
      </c>
      <c r="O19" s="126"/>
      <c r="P19" s="9">
        <f>+'Ark1'!T13</f>
        <v>7.5021778119395313</v>
      </c>
      <c r="Q19" s="132">
        <f t="shared" si="6"/>
        <v>0.2222024442658368</v>
      </c>
      <c r="R19" s="229">
        <f>+'Ark1'!W13</f>
        <v>61.87548039969252</v>
      </c>
      <c r="S19" s="37">
        <f t="shared" si="7"/>
        <v>3.1116850894942303</v>
      </c>
      <c r="T19" s="88"/>
      <c r="U19" s="17"/>
      <c r="V19" s="18"/>
      <c r="W19" s="8"/>
      <c r="X19" s="101"/>
      <c r="Y19" s="89"/>
      <c r="Z19" s="101">
        <f>+'Ark1'!X13</f>
        <v>5.8467845247245709</v>
      </c>
      <c r="AA19" s="460">
        <f>+'Ark1'!Q13</f>
        <v>16416</v>
      </c>
      <c r="AB19" s="8"/>
      <c r="AC19" s="88">
        <f t="shared" si="0"/>
        <v>4.7551169590643276</v>
      </c>
      <c r="AD19" s="8"/>
      <c r="AE19" s="101">
        <f>+'Ark1'!AB13</f>
        <v>77.384916957579378</v>
      </c>
      <c r="AF19" s="102">
        <f t="shared" si="1"/>
        <v>21.019768700000153</v>
      </c>
      <c r="AG19" s="17">
        <f t="shared" si="8"/>
        <v>95.858720440371002</v>
      </c>
      <c r="AH19" s="6"/>
      <c r="AP19">
        <f t="shared" si="10"/>
        <v>53466</v>
      </c>
      <c r="AQ19" s="11">
        <f t="shared" si="10"/>
        <v>303.70392211873076</v>
      </c>
      <c r="AR19" s="11">
        <f t="shared" si="11"/>
        <v>4.0191380377882435</v>
      </c>
      <c r="AS19" s="11">
        <f t="shared" si="12"/>
        <v>8.061927206074893</v>
      </c>
      <c r="AT19" s="11">
        <f t="shared" si="13"/>
        <v>74.108779411214599</v>
      </c>
    </row>
    <row r="20" spans="1:46" ht="15.6">
      <c r="A20" s="7">
        <f>+'Ark1'!C14</f>
        <v>2008</v>
      </c>
      <c r="B20" s="436">
        <f>+'Ark1'!R14</f>
        <v>87570</v>
      </c>
      <c r="C20" s="17">
        <f t="shared" si="2"/>
        <v>112.18293620292083</v>
      </c>
      <c r="D20" s="137"/>
      <c r="E20" s="437">
        <f t="shared" si="3"/>
        <v>9510</v>
      </c>
      <c r="F20" s="335">
        <f>+'Ark1'!U14</f>
        <v>271.81285714285849</v>
      </c>
      <c r="G20" s="37">
        <f t="shared" si="4"/>
        <v>2.5357792540530681</v>
      </c>
      <c r="H20" s="126"/>
      <c r="I20" s="17"/>
      <c r="J20" s="410"/>
      <c r="K20" s="17"/>
      <c r="L20" s="410"/>
      <c r="M20" s="10">
        <f>+'Ark1'!S14</f>
        <v>3.2416010049103576</v>
      </c>
      <c r="N20" s="498">
        <f t="shared" si="5"/>
        <v>-3.0010575924896976E-2</v>
      </c>
      <c r="O20" s="126"/>
      <c r="P20" s="9">
        <f>+'Ark1'!T14</f>
        <v>7.5501199040767375</v>
      </c>
      <c r="Q20" s="132">
        <f t="shared" si="6"/>
        <v>4.7942092137206238E-2</v>
      </c>
      <c r="R20" s="229">
        <f>+'Ark1'!W14</f>
        <v>63.374443302500865</v>
      </c>
      <c r="S20" s="37">
        <f t="shared" si="7"/>
        <v>1.4989629028083442</v>
      </c>
      <c r="T20" s="88"/>
      <c r="U20" s="17"/>
      <c r="V20" s="18"/>
      <c r="W20" s="8"/>
      <c r="X20" s="101"/>
      <c r="Y20" s="89"/>
      <c r="Z20" s="101">
        <f>+'Ark1'!X14</f>
        <v>6.2635605801073426</v>
      </c>
      <c r="AA20" s="460">
        <f>+'Ark1'!Q14</f>
        <v>15544</v>
      </c>
      <c r="AB20" s="8"/>
      <c r="AC20" s="88">
        <f t="shared" si="0"/>
        <v>5.6336850231600621</v>
      </c>
      <c r="AD20" s="8"/>
      <c r="AE20" s="101">
        <f>+'Ark1'!AB14</f>
        <v>77.133675688155648</v>
      </c>
      <c r="AF20" s="102">
        <f t="shared" si="1"/>
        <v>23.802651900000118</v>
      </c>
      <c r="AG20" s="17">
        <f t="shared" si="8"/>
        <v>113.23936166814217</v>
      </c>
      <c r="AH20" s="6"/>
      <c r="AP20">
        <f t="shared" si="10"/>
        <v>53466</v>
      </c>
      <c r="AQ20" s="11">
        <f t="shared" si="10"/>
        <v>303.70392211873076</v>
      </c>
      <c r="AR20" s="11">
        <f t="shared" si="11"/>
        <v>4.0191380377882435</v>
      </c>
      <c r="AS20" s="11">
        <f t="shared" si="12"/>
        <v>8.061927206074893</v>
      </c>
      <c r="AT20" s="11">
        <f t="shared" si="13"/>
        <v>74.108779411214599</v>
      </c>
    </row>
    <row r="21" spans="1:46" ht="15.6">
      <c r="A21" s="7">
        <f>+'Ark1'!C15</f>
        <v>2009</v>
      </c>
      <c r="B21" s="436">
        <f>+'Ark1'!R15</f>
        <v>81543.3</v>
      </c>
      <c r="C21" s="17">
        <f t="shared" si="2"/>
        <v>93.117848578280231</v>
      </c>
      <c r="D21" s="137"/>
      <c r="E21" s="437">
        <f t="shared" si="3"/>
        <v>-6026.6999999999971</v>
      </c>
      <c r="F21" s="335">
        <f>+'Ark1'!U15</f>
        <v>274.25994042428886</v>
      </c>
      <c r="G21" s="37">
        <f t="shared" si="4"/>
        <v>2.4470832814303662</v>
      </c>
      <c r="H21" s="126"/>
      <c r="I21" s="17"/>
      <c r="J21" s="410"/>
      <c r="K21" s="17"/>
      <c r="L21" s="410"/>
      <c r="M21" s="10">
        <f>+'Ark1'!S15</f>
        <v>3.3077518324620172</v>
      </c>
      <c r="N21" s="498">
        <f t="shared" si="5"/>
        <v>6.6150827551659575E-2</v>
      </c>
      <c r="O21" s="126"/>
      <c r="P21" s="9">
        <f>+'Ark1'!T15</f>
        <v>7.5118985863952048</v>
      </c>
      <c r="Q21" s="132">
        <f t="shared" si="6"/>
        <v>-3.8221317681532696E-2</v>
      </c>
      <c r="R21" s="229">
        <f>+'Ark1'!W15</f>
        <v>62.527516055886871</v>
      </c>
      <c r="S21" s="37">
        <f t="shared" si="7"/>
        <v>-0.8469272466139941</v>
      </c>
      <c r="T21" s="88"/>
      <c r="U21" s="17"/>
      <c r="V21" s="18"/>
      <c r="W21" s="8"/>
      <c r="X21" s="101"/>
      <c r="Y21" s="89"/>
      <c r="Z21" s="101">
        <f>+'Ark1'!X15</f>
        <v>7.530968209527944</v>
      </c>
      <c r="AA21" s="460">
        <f>+'Ark1'!Q15</f>
        <v>14610</v>
      </c>
      <c r="AB21" s="8"/>
      <c r="AC21" s="88">
        <f t="shared" si="0"/>
        <v>5.5813347022587267</v>
      </c>
      <c r="AD21" s="8"/>
      <c r="AE21" s="101">
        <f>+'Ark1'!AB15</f>
        <v>77.971207805150101</v>
      </c>
      <c r="AF21" s="102">
        <f t="shared" si="1"/>
        <v>22.364060599999917</v>
      </c>
      <c r="AG21" s="17">
        <f t="shared" si="8"/>
        <v>93.956172169201892</v>
      </c>
      <c r="AH21" s="6"/>
      <c r="AP21">
        <f t="shared" si="10"/>
        <v>53466</v>
      </c>
      <c r="AQ21" s="11">
        <f t="shared" si="10"/>
        <v>303.70392211873076</v>
      </c>
      <c r="AR21" s="11">
        <f t="shared" si="11"/>
        <v>4.0191380377882435</v>
      </c>
      <c r="AS21" s="11">
        <f t="shared" si="12"/>
        <v>8.061927206074893</v>
      </c>
      <c r="AT21" s="11">
        <f t="shared" si="13"/>
        <v>74.108779411214599</v>
      </c>
    </row>
    <row r="22" spans="1:46" ht="15.6">
      <c r="A22" s="7">
        <f>+'Ark1'!C16</f>
        <v>2010</v>
      </c>
      <c r="B22" s="436">
        <f>+'Ark1'!R16</f>
        <v>81177.5</v>
      </c>
      <c r="C22" s="17">
        <f t="shared" si="2"/>
        <v>99.551403978009219</v>
      </c>
      <c r="D22" s="137"/>
      <c r="E22" s="437">
        <f t="shared" si="3"/>
        <v>-365.80000000000291</v>
      </c>
      <c r="F22" s="335">
        <f>+'Ark1'!U16</f>
        <v>276.51254621046343</v>
      </c>
      <c r="G22" s="37">
        <f t="shared" si="4"/>
        <v>2.2526057861745699</v>
      </c>
      <c r="H22" s="126"/>
      <c r="I22" s="17"/>
      <c r="J22" s="410"/>
      <c r="K22" s="17"/>
      <c r="L22" s="410"/>
      <c r="M22" s="10">
        <f>+'Ark1'!S16</f>
        <v>3.4013119398848199</v>
      </c>
      <c r="N22" s="498">
        <f t="shared" si="5"/>
        <v>9.3560107422802741E-2</v>
      </c>
      <c r="O22" s="126"/>
      <c r="P22" s="9">
        <f>+'Ark1'!T16</f>
        <v>7.6170244217917524</v>
      </c>
      <c r="Q22" s="132">
        <f t="shared" si="6"/>
        <v>0.10512583539654763</v>
      </c>
      <c r="R22" s="229">
        <f>+'Ark1'!W16</f>
        <v>64.937944627513772</v>
      </c>
      <c r="S22" s="37">
        <f t="shared" si="7"/>
        <v>2.4104285716269018</v>
      </c>
      <c r="T22" s="88"/>
      <c r="U22" s="17"/>
      <c r="V22" s="18"/>
      <c r="W22" s="8"/>
      <c r="X22" s="101"/>
      <c r="Y22" s="89"/>
      <c r="Z22" s="101">
        <f>+'Ark1'!X16</f>
        <v>8.3089526038619113</v>
      </c>
      <c r="AA22" s="460">
        <f>+'Ark1'!Q16</f>
        <v>14035</v>
      </c>
      <c r="AB22" s="8"/>
      <c r="AC22" s="88">
        <f t="shared" si="0"/>
        <v>5.7839330245814038</v>
      </c>
      <c r="AD22" s="8"/>
      <c r="AE22" s="101">
        <f>+'Ark1'!AB16</f>
        <v>78.457550629665249</v>
      </c>
      <c r="AF22" s="102">
        <f t="shared" si="1"/>
        <v>22.446597219999894</v>
      </c>
      <c r="AG22" s="17">
        <f t="shared" si="8"/>
        <v>100.36905918596902</v>
      </c>
      <c r="AH22" s="6"/>
      <c r="AP22">
        <f t="shared" si="10"/>
        <v>53466</v>
      </c>
      <c r="AQ22" s="11">
        <f t="shared" si="10"/>
        <v>303.70392211873076</v>
      </c>
      <c r="AR22" s="11">
        <f t="shared" si="11"/>
        <v>4.0191380377882435</v>
      </c>
      <c r="AS22" s="11">
        <f t="shared" si="12"/>
        <v>8.061927206074893</v>
      </c>
      <c r="AT22" s="11">
        <f t="shared" si="13"/>
        <v>74.108779411214599</v>
      </c>
    </row>
    <row r="23" spans="1:46" ht="15.6">
      <c r="A23" s="7">
        <f>+'Ark1'!C17</f>
        <v>2011</v>
      </c>
      <c r="B23" s="436">
        <f>+'Ark1'!R17</f>
        <v>68125</v>
      </c>
      <c r="C23" s="17">
        <f t="shared" si="2"/>
        <v>83.921037233223487</v>
      </c>
      <c r="D23" s="137"/>
      <c r="E23" s="437">
        <f t="shared" si="3"/>
        <v>-13052.5</v>
      </c>
      <c r="F23" s="335">
        <f>+'Ark1'!U17</f>
        <v>277.82531963302688</v>
      </c>
      <c r="G23" s="37">
        <f t="shared" si="4"/>
        <v>1.3127734225634526</v>
      </c>
      <c r="H23" s="126"/>
      <c r="I23" s="17"/>
      <c r="J23" s="410"/>
      <c r="K23" s="17"/>
      <c r="L23" s="410"/>
      <c r="M23" s="10">
        <f>+'Ark1'!S17</f>
        <v>3.4534311926605512</v>
      </c>
      <c r="N23" s="498">
        <f t="shared" si="5"/>
        <v>5.2119252775731262E-2</v>
      </c>
      <c r="O23" s="126"/>
      <c r="P23" s="9">
        <f>+'Ark1'!T17</f>
        <v>7.5504733944954099</v>
      </c>
      <c r="Q23" s="132">
        <f t="shared" si="6"/>
        <v>-6.6551027296342546E-2</v>
      </c>
      <c r="R23" s="229">
        <f>+'Ark1'!W17</f>
        <v>63.448073394495381</v>
      </c>
      <c r="S23" s="37">
        <f t="shared" si="7"/>
        <v>-1.4898712330183912</v>
      </c>
      <c r="T23" s="439">
        <f>+'Ark1'!AG17</f>
        <v>2046.7231516782535</v>
      </c>
      <c r="U23" s="17"/>
      <c r="V23" s="102">
        <f>+'Ark1'!AH17</f>
        <v>99.908990825688122</v>
      </c>
      <c r="W23" s="8"/>
      <c r="X23" s="101">
        <f>+'Ark1'!AI17</f>
        <v>16.98201834862385</v>
      </c>
      <c r="Y23" s="89">
        <f t="shared" ref="Y23:Y35" si="14">1000*F23/T23</f>
        <v>135.74152391114461</v>
      </c>
      <c r="Z23" s="101">
        <f>+'Ark1'!X17</f>
        <v>8.7280733944954108</v>
      </c>
      <c r="AA23" s="460">
        <f>+'Ark1'!Q17</f>
        <v>13193</v>
      </c>
      <c r="AB23" s="8"/>
      <c r="AC23" s="88">
        <f t="shared" si="0"/>
        <v>5.1637231865383155</v>
      </c>
      <c r="AD23" s="8"/>
      <c r="AE23" s="101">
        <f>+'Ark1'!AB17</f>
        <v>77.91770991047936</v>
      </c>
      <c r="AF23" s="102">
        <f t="shared" si="1"/>
        <v>18.926849899999958</v>
      </c>
      <c r="AG23" s="17">
        <f t="shared" si="8"/>
        <v>84.319461495643338</v>
      </c>
      <c r="AH23" s="6"/>
      <c r="AP23">
        <f t="shared" si="10"/>
        <v>53466</v>
      </c>
      <c r="AQ23" s="11">
        <f t="shared" si="10"/>
        <v>303.70392211873076</v>
      </c>
      <c r="AR23" s="11">
        <f t="shared" si="11"/>
        <v>4.0191380377882435</v>
      </c>
      <c r="AS23" s="11">
        <f t="shared" si="12"/>
        <v>8.061927206074893</v>
      </c>
      <c r="AT23" s="11">
        <f t="shared" si="13"/>
        <v>74.108779411214599</v>
      </c>
    </row>
    <row r="24" spans="1:46" ht="15.6">
      <c r="A24" s="7">
        <f>+'Ark1'!C18</f>
        <v>2012</v>
      </c>
      <c r="B24" s="436">
        <f>+'Ark1'!R18</f>
        <v>58025</v>
      </c>
      <c r="C24" s="17">
        <f t="shared" si="2"/>
        <v>85.174311926605498</v>
      </c>
      <c r="D24" s="137"/>
      <c r="E24" s="437">
        <f t="shared" si="3"/>
        <v>-10100</v>
      </c>
      <c r="F24" s="335">
        <f>+'Ark1'!U18</f>
        <v>280.30367065919654</v>
      </c>
      <c r="G24" s="37">
        <f t="shared" si="4"/>
        <v>2.478351026169662</v>
      </c>
      <c r="H24" s="126"/>
      <c r="I24" s="17"/>
      <c r="J24" s="410"/>
      <c r="K24" s="17"/>
      <c r="L24" s="410"/>
      <c r="M24" s="10">
        <f>+'Ark1'!S18</f>
        <v>3.5807324429125376</v>
      </c>
      <c r="N24" s="498">
        <f t="shared" si="5"/>
        <v>0.12730125025198635</v>
      </c>
      <c r="O24" s="126"/>
      <c r="P24" s="9">
        <f>+'Ark1'!T18</f>
        <v>7.6110297285652733</v>
      </c>
      <c r="Q24" s="132">
        <f t="shared" si="6"/>
        <v>6.0556334069863382E-2</v>
      </c>
      <c r="R24" s="229">
        <f>+'Ark1'!W18</f>
        <v>65.370099095217583</v>
      </c>
      <c r="S24" s="37">
        <f t="shared" si="7"/>
        <v>1.9220257007222017</v>
      </c>
      <c r="T24" s="439">
        <f>+'Ark1'!AG18</f>
        <v>2149.7324211527289</v>
      </c>
      <c r="U24" s="17">
        <f t="shared" ref="U24:U27" si="15">+T24-T23</f>
        <v>103.00926947447533</v>
      </c>
      <c r="V24" s="102">
        <f>+'Ark1'!AH18</f>
        <v>100</v>
      </c>
      <c r="W24" s="8"/>
      <c r="X24" s="101">
        <f>+'Ark1'!AI18</f>
        <v>18.690219732873757</v>
      </c>
      <c r="Y24" s="89">
        <f t="shared" si="14"/>
        <v>130.39002803376442</v>
      </c>
      <c r="Z24" s="101">
        <f>+'Ark1'!X18</f>
        <v>8.9668246445497619</v>
      </c>
      <c r="AA24" s="460">
        <f>+'Ark1'!Q18</f>
        <v>16215</v>
      </c>
      <c r="AB24" s="8"/>
      <c r="AC24" s="88">
        <f t="shared" si="0"/>
        <v>3.5784767190872651</v>
      </c>
      <c r="AD24" s="8"/>
      <c r="AE24" s="101">
        <f>+'Ark1'!AB18</f>
        <v>76.698062307811369</v>
      </c>
      <c r="AF24" s="102">
        <f t="shared" si="1"/>
        <v>16.264620489999878</v>
      </c>
      <c r="AG24" s="17">
        <f t="shared" si="8"/>
        <v>85.934112522337443</v>
      </c>
      <c r="AH24" s="6"/>
      <c r="AP24">
        <f t="shared" si="10"/>
        <v>53466</v>
      </c>
      <c r="AQ24" s="11">
        <f t="shared" si="10"/>
        <v>303.70392211873076</v>
      </c>
      <c r="AR24" s="11">
        <f t="shared" si="11"/>
        <v>4.0191380377882435</v>
      </c>
      <c r="AS24" s="11">
        <f t="shared" si="12"/>
        <v>8.061927206074893</v>
      </c>
      <c r="AT24" s="11">
        <f t="shared" si="13"/>
        <v>74.108779411214599</v>
      </c>
    </row>
    <row r="25" spans="1:46" ht="15.6">
      <c r="A25" s="7">
        <f>+'Ark1'!C19</f>
        <v>2013</v>
      </c>
      <c r="B25" s="436">
        <f>+'Ark1'!R19</f>
        <v>63640</v>
      </c>
      <c r="C25" s="17">
        <f t="shared" si="2"/>
        <v>109.67686342093926</v>
      </c>
      <c r="D25" s="137"/>
      <c r="E25" s="437">
        <f t="shared" si="3"/>
        <v>5615</v>
      </c>
      <c r="F25" s="335">
        <f>+'Ark1'!U19</f>
        <v>283.54437460716326</v>
      </c>
      <c r="G25" s="37">
        <f t="shared" si="4"/>
        <v>3.2407039479667219</v>
      </c>
      <c r="H25" s="126"/>
      <c r="I25" s="17"/>
      <c r="J25" s="410"/>
      <c r="K25" s="17"/>
      <c r="L25" s="410"/>
      <c r="M25" s="10">
        <f>+'Ark1'!S19</f>
        <v>3.631505342551856</v>
      </c>
      <c r="N25" s="498">
        <f t="shared" si="5"/>
        <v>5.0772899639318414E-2</v>
      </c>
      <c r="O25" s="126"/>
      <c r="P25" s="9">
        <f>+'Ark1'!T19</f>
        <v>7.9855593966059102</v>
      </c>
      <c r="Q25" s="132">
        <f t="shared" si="6"/>
        <v>0.37452966804063692</v>
      </c>
      <c r="R25" s="229">
        <f>+'Ark1'!W19</f>
        <v>70.708673790069113</v>
      </c>
      <c r="S25" s="37">
        <f t="shared" si="7"/>
        <v>5.3385746948515305</v>
      </c>
      <c r="T25" s="439">
        <f>+'Ark1'!AG19</f>
        <v>2165.7634654430926</v>
      </c>
      <c r="U25" s="17">
        <f t="shared" si="15"/>
        <v>16.031044290363752</v>
      </c>
      <c r="V25" s="102">
        <f>+'Ark1'!AH19</f>
        <v>99.899434318038942</v>
      </c>
      <c r="W25" s="8"/>
      <c r="X25" s="101">
        <f>+'Ark1'!AI19</f>
        <v>17.842551854179764</v>
      </c>
      <c r="Y25" s="89">
        <f t="shared" si="14"/>
        <v>130.92121052524683</v>
      </c>
      <c r="Z25" s="101">
        <f>+'Ark1'!X19</f>
        <v>9.921433060967944</v>
      </c>
      <c r="AA25" s="460">
        <f>+'Ark1'!Q19</f>
        <v>12157</v>
      </c>
      <c r="AB25" s="8"/>
      <c r="AC25" s="88">
        <f t="shared" si="0"/>
        <v>5.2348441227276465</v>
      </c>
      <c r="AD25" s="8"/>
      <c r="AE25" s="101">
        <f>+'Ark1'!AB19</f>
        <v>76.952082829407217</v>
      </c>
      <c r="AF25" s="102">
        <f t="shared" si="1"/>
        <v>18.044763999999869</v>
      </c>
      <c r="AG25" s="17">
        <f t="shared" si="8"/>
        <v>110.94488193619084</v>
      </c>
      <c r="AH25" s="6"/>
      <c r="AP25">
        <f t="shared" si="10"/>
        <v>53466</v>
      </c>
      <c r="AQ25" s="11">
        <f t="shared" si="10"/>
        <v>303.70392211873076</v>
      </c>
      <c r="AR25" s="11">
        <f t="shared" si="11"/>
        <v>4.0191380377882435</v>
      </c>
      <c r="AS25" s="11">
        <f t="shared" si="12"/>
        <v>8.061927206074893</v>
      </c>
      <c r="AT25" s="11">
        <f t="shared" si="13"/>
        <v>74.108779411214599</v>
      </c>
    </row>
    <row r="26" spans="1:46" ht="15.6">
      <c r="A26" s="7">
        <f>+'Ark1'!C20</f>
        <v>2014</v>
      </c>
      <c r="B26" s="436">
        <f>+'Ark1'!R20</f>
        <v>57574</v>
      </c>
      <c r="C26" s="17">
        <f t="shared" si="2"/>
        <v>90.468258956631047</v>
      </c>
      <c r="D26" s="137"/>
      <c r="E26" s="437">
        <f t="shared" si="3"/>
        <v>-6066</v>
      </c>
      <c r="F26" s="335">
        <f>+'Ark1'!U20</f>
        <v>284.40526626602446</v>
      </c>
      <c r="G26" s="37">
        <f t="shared" si="4"/>
        <v>0.8608916588611919</v>
      </c>
      <c r="H26" s="126"/>
      <c r="I26" s="17"/>
      <c r="J26" s="410"/>
      <c r="K26" s="17"/>
      <c r="L26" s="410"/>
      <c r="M26" s="10">
        <f>+'Ark1'!S20</f>
        <v>3.7124222739430999</v>
      </c>
      <c r="N26" s="498">
        <f t="shared" si="5"/>
        <v>8.0916931391243896E-2</v>
      </c>
      <c r="O26" s="126"/>
      <c r="P26" s="9">
        <f>+'Ark1'!T20</f>
        <v>7.8736929864174803</v>
      </c>
      <c r="Q26" s="132">
        <f t="shared" si="6"/>
        <v>-0.11186641018842991</v>
      </c>
      <c r="R26" s="229">
        <f>+'Ark1'!W20</f>
        <v>69.696390731927622</v>
      </c>
      <c r="S26" s="37">
        <f t="shared" si="7"/>
        <v>-1.0122830581414917</v>
      </c>
      <c r="T26" s="439">
        <f>+'Ark1'!AG20</f>
        <v>2172.07621961943</v>
      </c>
      <c r="U26" s="17">
        <f t="shared" si="15"/>
        <v>6.3127541763374211</v>
      </c>
      <c r="V26" s="102">
        <f>+'Ark1'!AH20</f>
        <v>99.876680446034683</v>
      </c>
      <c r="W26" s="8"/>
      <c r="X26" s="101">
        <f>+'Ark1'!AI20</f>
        <v>16.530899364296388</v>
      </c>
      <c r="Y26" s="89">
        <f t="shared" si="14"/>
        <v>130.93705630452286</v>
      </c>
      <c r="Z26" s="101">
        <f>+'Ark1'!X20</f>
        <v>10.351894952582763</v>
      </c>
      <c r="AA26" s="460">
        <f>+'Ark1'!Q20</f>
        <v>11631</v>
      </c>
      <c r="AB26" s="8"/>
      <c r="AC26" s="88">
        <f t="shared" si="0"/>
        <v>4.9500472874215458</v>
      </c>
      <c r="AD26" s="8"/>
      <c r="AE26" s="101">
        <f>+'Ark1'!AB20</f>
        <v>77.685821352442147</v>
      </c>
      <c r="AF26" s="102">
        <f t="shared" si="1"/>
        <v>16.374348800000092</v>
      </c>
      <c r="AG26" s="17">
        <f t="shared" si="8"/>
        <v>90.742936843065451</v>
      </c>
      <c r="AH26" s="6"/>
      <c r="AP26">
        <f t="shared" si="10"/>
        <v>53466</v>
      </c>
      <c r="AQ26" s="11">
        <f t="shared" si="10"/>
        <v>303.70392211873076</v>
      </c>
      <c r="AR26" s="11">
        <f t="shared" si="11"/>
        <v>4.0191380377882435</v>
      </c>
      <c r="AS26" s="11">
        <f t="shared" si="12"/>
        <v>8.061927206074893</v>
      </c>
      <c r="AT26" s="11">
        <f t="shared" si="13"/>
        <v>74.108779411214599</v>
      </c>
    </row>
    <row r="27" spans="1:46" ht="15.6">
      <c r="A27" s="7">
        <f>+'Ark1'!C21</f>
        <v>2015</v>
      </c>
      <c r="B27" s="436">
        <f>+'Ark1'!R21</f>
        <v>58450.1</v>
      </c>
      <c r="C27" s="37">
        <f>100*B27/B26</f>
        <v>101.52169382012714</v>
      </c>
      <c r="D27" s="137"/>
      <c r="E27" s="437">
        <f>+B27-B26</f>
        <v>876.09999999999854</v>
      </c>
      <c r="F27" s="335">
        <f>+'Ark1'!U21</f>
        <v>288.33399942857307</v>
      </c>
      <c r="G27" s="37">
        <f>+F27-F26</f>
        <v>3.9287331625486104</v>
      </c>
      <c r="H27" s="126"/>
      <c r="I27" s="17"/>
      <c r="J27" s="410"/>
      <c r="K27" s="17"/>
      <c r="L27" s="410"/>
      <c r="M27" s="10">
        <f>+'Ark1'!S21</f>
        <v>3.8368950609152095</v>
      </c>
      <c r="N27" s="498">
        <f t="shared" si="5"/>
        <v>0.12447278697210962</v>
      </c>
      <c r="O27" s="126"/>
      <c r="P27" s="9">
        <f>+'Ark1'!T21</f>
        <v>8.0499776732631751</v>
      </c>
      <c r="Q27" s="132">
        <f t="shared" si="6"/>
        <v>0.17628468684569487</v>
      </c>
      <c r="R27" s="229">
        <f>+'Ark1'!W21</f>
        <v>72.034094039188972</v>
      </c>
      <c r="S27" s="37">
        <f t="shared" si="7"/>
        <v>2.33770330726135</v>
      </c>
      <c r="T27" s="439">
        <f>+'Ark1'!AG21</f>
        <v>2177.8103424159581</v>
      </c>
      <c r="U27" s="17">
        <f t="shared" si="15"/>
        <v>5.7341227965280268</v>
      </c>
      <c r="V27" s="102">
        <f>+'Ark1'!AH21</f>
        <v>99.95380675139991</v>
      </c>
      <c r="W27" s="8"/>
      <c r="X27" s="101">
        <f>+'Ark1'!AI21</f>
        <v>16.043086324916477</v>
      </c>
      <c r="Y27" s="89">
        <f t="shared" si="14"/>
        <v>132.39628530219449</v>
      </c>
      <c r="Z27" s="101">
        <f>+'Ark1'!X21</f>
        <v>11.928123305178264</v>
      </c>
      <c r="AA27" s="460">
        <f>+'Ark1'!Q21</f>
        <v>11170</v>
      </c>
      <c r="AB27" s="8"/>
      <c r="AC27" s="88">
        <f t="shared" si="0"/>
        <v>5.2327752909579228</v>
      </c>
      <c r="AD27" s="8"/>
      <c r="AE27" s="101">
        <f>+'Ark1'!AB21</f>
        <v>78.243435623897085</v>
      </c>
      <c r="AF27" s="102">
        <f t="shared" si="1"/>
        <v>16.853151100000037</v>
      </c>
      <c r="AG27" s="17">
        <f>100*AF27/AF26</f>
        <v>102.92409979687217</v>
      </c>
      <c r="AH27" s="6"/>
      <c r="AP27">
        <f t="shared" si="10"/>
        <v>53466</v>
      </c>
      <c r="AQ27" s="11">
        <f t="shared" si="10"/>
        <v>303.70392211873076</v>
      </c>
      <c r="AR27" s="11">
        <f t="shared" si="11"/>
        <v>4.0191380377882435</v>
      </c>
      <c r="AS27" s="11">
        <f t="shared" si="12"/>
        <v>8.061927206074893</v>
      </c>
      <c r="AT27" s="11">
        <f t="shared" si="13"/>
        <v>74.108779411214599</v>
      </c>
    </row>
    <row r="28" spans="1:46" ht="15.6">
      <c r="A28" s="7">
        <f>+'Ark1'!C22</f>
        <v>2016</v>
      </c>
      <c r="B28" s="436">
        <f>+'Ark1'!R22</f>
        <v>59708</v>
      </c>
      <c r="C28" s="37">
        <f t="shared" ref="C28:C29" si="16">100*B28/B27</f>
        <v>102.15209212644632</v>
      </c>
      <c r="D28" s="137"/>
      <c r="E28" s="437">
        <f t="shared" ref="E28:E29" si="17">+B28-B27</f>
        <v>1257.9000000000015</v>
      </c>
      <c r="F28" s="335">
        <f>+'Ark1'!U22</f>
        <v>288.78572218128011</v>
      </c>
      <c r="G28" s="37">
        <f t="shared" ref="G28:G29" si="18">+F28-F27</f>
        <v>0.45172275270704176</v>
      </c>
      <c r="H28" s="126"/>
      <c r="I28" s="17"/>
      <c r="J28" s="410"/>
      <c r="K28" s="17"/>
      <c r="L28" s="410"/>
      <c r="M28" s="10">
        <f>+'Ark1'!S22</f>
        <v>3.7918201915991152</v>
      </c>
      <c r="N28" s="498">
        <f t="shared" ref="N28:N29" si="19">+M28-M27</f>
        <v>-4.5074869316094279E-2</v>
      </c>
      <c r="O28" s="126"/>
      <c r="P28" s="9">
        <f>+'Ark1'!T22</f>
        <v>7.853034769210157</v>
      </c>
      <c r="Q28" s="132">
        <f t="shared" ref="Q28:Q29" si="20">+P28-P27</f>
        <v>-0.19694290405301818</v>
      </c>
      <c r="R28" s="229">
        <f>+'Ark1'!W22</f>
        <v>68.977356468145004</v>
      </c>
      <c r="S28" s="37">
        <f t="shared" ref="S28:S29" si="21">+R28-R27</f>
        <v>-3.0567375710439677</v>
      </c>
      <c r="T28" s="439">
        <f>+'Ark1'!AG22</f>
        <v>2185.0231857215022</v>
      </c>
      <c r="U28" s="17">
        <f t="shared" ref="U28:U29" si="22">+T28-T27</f>
        <v>7.2128433055440837</v>
      </c>
      <c r="V28" s="102">
        <f>+'Ark1'!AH22</f>
        <v>0</v>
      </c>
      <c r="W28" s="8"/>
      <c r="X28" s="101">
        <f>+'Ark1'!AI22</f>
        <v>16.870436122462653</v>
      </c>
      <c r="Y28" s="89">
        <f t="shared" si="14"/>
        <v>132.16597611797059</v>
      </c>
      <c r="Z28" s="101">
        <f>+'Ark1'!X22</f>
        <v>12.386949822469353</v>
      </c>
      <c r="AA28" s="460">
        <f>+'Ark1'!Q22</f>
        <v>10998</v>
      </c>
      <c r="AB28" s="8"/>
      <c r="AC28" s="88">
        <f t="shared" si="0"/>
        <v>5.4289870885615565</v>
      </c>
      <c r="AD28" s="8"/>
      <c r="AE28" s="101">
        <f>+'Ark1'!AB22</f>
        <v>79.424895851831181</v>
      </c>
      <c r="AF28" s="102">
        <f t="shared" si="1"/>
        <v>17.242817899999871</v>
      </c>
      <c r="AG28" s="17">
        <f t="shared" ref="AG28:AG29" si="23">100*AF28/AF27</f>
        <v>102.31213022234063</v>
      </c>
      <c r="AH28" s="6"/>
      <c r="AP28">
        <f t="shared" si="10"/>
        <v>53466</v>
      </c>
      <c r="AQ28" s="11">
        <f t="shared" si="10"/>
        <v>303.70392211873076</v>
      </c>
      <c r="AR28" s="11">
        <f t="shared" si="11"/>
        <v>4.0191380377882435</v>
      </c>
      <c r="AS28" s="11">
        <f t="shared" si="12"/>
        <v>8.061927206074893</v>
      </c>
      <c r="AT28" s="11">
        <f t="shared" si="13"/>
        <v>74.108779411214599</v>
      </c>
    </row>
    <row r="29" spans="1:46" ht="15.6">
      <c r="A29" s="7">
        <f>+'Ark1'!C23</f>
        <v>2017</v>
      </c>
      <c r="B29" s="436">
        <f>+'Ark1'!R23</f>
        <v>59457</v>
      </c>
      <c r="C29" s="37">
        <f t="shared" si="16"/>
        <v>99.579620821330479</v>
      </c>
      <c r="D29" s="137"/>
      <c r="E29" s="437">
        <f t="shared" si="17"/>
        <v>-251</v>
      </c>
      <c r="F29" s="335">
        <f>+'Ark1'!U23</f>
        <v>289.32143397749326</v>
      </c>
      <c r="G29" s="37">
        <f t="shared" si="18"/>
        <v>0.53571179621314968</v>
      </c>
      <c r="H29" s="126"/>
      <c r="I29" s="17"/>
      <c r="J29" s="410"/>
      <c r="K29" s="17"/>
      <c r="L29" s="410"/>
      <c r="M29" s="10">
        <f>+'Ark1'!S23</f>
        <v>3.8063306254940543</v>
      </c>
      <c r="N29" s="498">
        <f t="shared" si="19"/>
        <v>1.4510433894939112E-2</v>
      </c>
      <c r="O29" s="126"/>
      <c r="P29" s="9">
        <f>+'Ark1'!T23</f>
        <v>7.8132431841498899</v>
      </c>
      <c r="Q29" s="132">
        <f t="shared" si="20"/>
        <v>-3.9791585060267032E-2</v>
      </c>
      <c r="R29" s="229">
        <f>+'Ark1'!W23</f>
        <v>68.726979161410767</v>
      </c>
      <c r="S29" s="37">
        <f t="shared" si="21"/>
        <v>-0.25037730673423653</v>
      </c>
      <c r="T29" s="439">
        <f>+'Ark1'!AG23</f>
        <v>2198.7726589546564</v>
      </c>
      <c r="U29" s="17">
        <f t="shared" si="22"/>
        <v>13.749473233154276</v>
      </c>
      <c r="V29" s="102">
        <f>+'Ark1'!AH23</f>
        <v>99.939452040970778</v>
      </c>
      <c r="W29" s="8"/>
      <c r="X29" s="101">
        <f>+'Ark1'!AI23</f>
        <v>20.317204029803047</v>
      </c>
      <c r="Y29" s="89">
        <f t="shared" si="14"/>
        <v>131.58315062687876</v>
      </c>
      <c r="Z29" s="101">
        <f>+'Ark1'!X23</f>
        <v>13.224683384630911</v>
      </c>
      <c r="AA29" s="460">
        <f>+'Ark1'!Q23</f>
        <v>11030</v>
      </c>
      <c r="AB29" s="8"/>
      <c r="AC29" s="88">
        <f t="shared" si="0"/>
        <v>5.3904805077062559</v>
      </c>
      <c r="AD29" s="8"/>
      <c r="AE29" s="101">
        <f>+'Ark1'!AB23</f>
        <v>79.277487833595941</v>
      </c>
      <c r="AF29" s="102">
        <f t="shared" si="1"/>
        <v>17.202184499999817</v>
      </c>
      <c r="AG29" s="17">
        <f t="shared" si="23"/>
        <v>99.764345942550065</v>
      </c>
      <c r="AH29" s="6"/>
      <c r="AP29">
        <f t="shared" si="10"/>
        <v>53466</v>
      </c>
      <c r="AQ29" s="11">
        <f t="shared" si="10"/>
        <v>303.70392211873076</v>
      </c>
      <c r="AR29" s="11">
        <f t="shared" si="11"/>
        <v>4.0191380377882435</v>
      </c>
      <c r="AS29" s="11">
        <f t="shared" si="12"/>
        <v>8.061927206074893</v>
      </c>
      <c r="AT29" s="11">
        <f t="shared" si="13"/>
        <v>74.108779411214599</v>
      </c>
    </row>
    <row r="30" spans="1:46" ht="15.6">
      <c r="A30" s="7">
        <f>+'Ark1'!C24</f>
        <v>2018</v>
      </c>
      <c r="B30" s="436">
        <f>+'Ark1'!R24</f>
        <v>58892</v>
      </c>
      <c r="C30" s="37">
        <f t="shared" ref="C30" si="24">100*B30/B29</f>
        <v>99.049733420791497</v>
      </c>
      <c r="D30" s="137"/>
      <c r="E30" s="437">
        <f t="shared" ref="E30" si="25">+B30-B29</f>
        <v>-565</v>
      </c>
      <c r="F30" s="335">
        <f>+'Ark1'!U24</f>
        <v>289.86265723697608</v>
      </c>
      <c r="G30" s="37">
        <f t="shared" ref="G30" si="26">+F30-F29</f>
        <v>0.54122325948281969</v>
      </c>
      <c r="H30" s="126"/>
      <c r="I30" s="415">
        <f>+'Ark1'!AR24</f>
        <v>217.53062760933537</v>
      </c>
      <c r="J30" s="410"/>
      <c r="K30" s="133">
        <f>+'Ark1'!AS24</f>
        <v>28.68602520110236</v>
      </c>
      <c r="L30" s="410"/>
      <c r="M30" s="10">
        <f>+'Ark1'!S24</f>
        <v>3.8199076275215647</v>
      </c>
      <c r="N30" s="498">
        <f t="shared" ref="N30" si="27">+M30-M29</f>
        <v>1.3577002027510332E-2</v>
      </c>
      <c r="O30" s="126"/>
      <c r="P30" s="9">
        <f>+'Ark1'!T24</f>
        <v>7.6831827752496116</v>
      </c>
      <c r="Q30" s="132">
        <f t="shared" ref="Q30" si="28">+P30-P29</f>
        <v>-0.13006040890027837</v>
      </c>
      <c r="R30" s="229">
        <f>+'Ark1'!W24</f>
        <v>67.358894247096401</v>
      </c>
      <c r="S30" s="37">
        <f t="shared" ref="S30" si="29">+R30-R29</f>
        <v>-1.3680849143143661</v>
      </c>
      <c r="T30" s="439">
        <f>+'Ark1'!AG24</f>
        <v>2226.8750638471756</v>
      </c>
      <c r="U30" s="17">
        <f t="shared" ref="U30" si="30">+T30-T29</f>
        <v>28.102404892519189</v>
      </c>
      <c r="V30" s="102">
        <f>+'Ark1'!AH24</f>
        <v>99.92868301297294</v>
      </c>
      <c r="W30" s="8"/>
      <c r="X30" s="101">
        <f>+'Ark1'!AI24</f>
        <v>25.405827616654207</v>
      </c>
      <c r="Y30" s="89">
        <f t="shared" si="14"/>
        <v>130.1656576710711</v>
      </c>
      <c r="Z30" s="101">
        <f>+'Ark1'!X24</f>
        <v>13.927188752292331</v>
      </c>
      <c r="AA30" s="460">
        <f>+'Ark1'!Q24</f>
        <v>10881</v>
      </c>
      <c r="AB30" s="8"/>
      <c r="AC30" s="88">
        <f t="shared" si="0"/>
        <v>5.4123701865637353</v>
      </c>
      <c r="AD30" s="8"/>
      <c r="AE30" s="101">
        <f>+'Ark1'!AB24</f>
        <v>79.865635479516001</v>
      </c>
      <c r="AF30" s="102">
        <f t="shared" si="1"/>
        <v>17.070591609999994</v>
      </c>
      <c r="AG30" s="17">
        <f t="shared" ref="AG30" si="31">100*AF30/AF29</f>
        <v>99.235022214766829</v>
      </c>
      <c r="AH30" s="6"/>
      <c r="AP30">
        <f t="shared" si="10"/>
        <v>53466</v>
      </c>
      <c r="AQ30" s="11">
        <f t="shared" si="10"/>
        <v>303.70392211873076</v>
      </c>
      <c r="AR30" s="11">
        <f t="shared" si="11"/>
        <v>4.0191380377882435</v>
      </c>
      <c r="AS30" s="11">
        <f t="shared" si="12"/>
        <v>8.061927206074893</v>
      </c>
      <c r="AT30" s="11">
        <f t="shared" si="13"/>
        <v>74.108779411214599</v>
      </c>
    </row>
    <row r="31" spans="1:46" ht="15.6">
      <c r="A31" s="7">
        <f>+'Ark1'!C25</f>
        <v>2019</v>
      </c>
      <c r="B31" s="436">
        <f>+'Ark1'!R25</f>
        <v>59340</v>
      </c>
      <c r="C31" s="37">
        <f t="shared" ref="C31" si="32">100*B31/B30</f>
        <v>100.76071452828907</v>
      </c>
      <c r="D31" s="137"/>
      <c r="E31" s="437">
        <f t="shared" ref="E31" si="33">+B31-B30</f>
        <v>448</v>
      </c>
      <c r="F31" s="335">
        <f>+'Ark1'!U25</f>
        <v>292.14860717896761</v>
      </c>
      <c r="G31" s="37">
        <f t="shared" ref="G31" si="34">+F31-F30</f>
        <v>2.2859499419915323</v>
      </c>
      <c r="H31" s="126"/>
      <c r="I31" s="415">
        <f>+'Ark1'!AR25</f>
        <v>221.83225849904863</v>
      </c>
      <c r="J31" s="410"/>
      <c r="K31" s="133">
        <f>+'Ark1'!AS25</f>
        <v>26.782444015352034</v>
      </c>
      <c r="L31" s="410"/>
      <c r="M31" s="10">
        <f>+'Ark1'!S25</f>
        <v>3.633282777216043</v>
      </c>
      <c r="N31" s="498">
        <f t="shared" ref="N31" si="35">+M31-M30</f>
        <v>-0.18662485030552167</v>
      </c>
      <c r="O31" s="126"/>
      <c r="P31" s="9">
        <f>+'Ark1'!T25</f>
        <v>7.841439164138861</v>
      </c>
      <c r="Q31" s="132">
        <f t="shared" ref="Q31" si="36">+P31-P30</f>
        <v>0.15825638888924942</v>
      </c>
      <c r="R31" s="229">
        <f>+'Ark1'!W25</f>
        <v>71.038085608358614</v>
      </c>
      <c r="S31" s="37">
        <f t="shared" ref="S31" si="37">+R31-R30</f>
        <v>3.6791913612622125</v>
      </c>
      <c r="T31" s="439">
        <f>+'Ark1'!AG25</f>
        <v>2183.8013370247818</v>
      </c>
      <c r="U31" s="17">
        <f t="shared" ref="U31" si="38">+T31-T30</f>
        <v>-43.073726822393837</v>
      </c>
      <c r="V31" s="102">
        <f>+'Ark1'!AH25</f>
        <v>100</v>
      </c>
      <c r="W31" s="8"/>
      <c r="X31" s="101">
        <f>+'Ark1'!AI25</f>
        <v>21.929558476575664</v>
      </c>
      <c r="Y31" s="89">
        <f t="shared" si="14"/>
        <v>133.77984628262561</v>
      </c>
      <c r="Z31" s="101">
        <f>+'Ark1'!X25</f>
        <v>14.005729693292892</v>
      </c>
      <c r="AA31" s="460">
        <f>+'Ark1'!Q25</f>
        <v>10358</v>
      </c>
      <c r="AB31" s="8"/>
      <c r="AC31" s="88">
        <f t="shared" si="0"/>
        <v>5.7289051940529063</v>
      </c>
      <c r="AD31" s="8"/>
      <c r="AE31" s="101">
        <f>+'Ark1'!AB25</f>
        <v>85.869237221742736</v>
      </c>
      <c r="AF31" s="102">
        <f t="shared" si="1"/>
        <v>17.33609834999994</v>
      </c>
      <c r="AG31" s="17">
        <f t="shared" ref="AG31" si="39">100*AF31/AF30</f>
        <v>101.55534586068131</v>
      </c>
      <c r="AH31" s="6"/>
      <c r="AP31">
        <f t="shared" si="10"/>
        <v>53466</v>
      </c>
      <c r="AQ31" s="11">
        <f t="shared" si="10"/>
        <v>303.70392211873076</v>
      </c>
      <c r="AR31" s="11">
        <f t="shared" si="11"/>
        <v>4.0191380377882435</v>
      </c>
      <c r="AS31" s="11">
        <f t="shared" si="12"/>
        <v>8.061927206074893</v>
      </c>
      <c r="AT31" s="11">
        <f t="shared" si="13"/>
        <v>74.108779411214599</v>
      </c>
    </row>
    <row r="32" spans="1:46" ht="15.6">
      <c r="A32" s="7">
        <f>+'Ark1'!C26</f>
        <v>2020</v>
      </c>
      <c r="B32" s="436">
        <f>+'Ark1'!R26</f>
        <v>52755.21</v>
      </c>
      <c r="C32" s="37">
        <f t="shared" ref="C32" si="40">100*B32/B31</f>
        <v>88.903286147623859</v>
      </c>
      <c r="D32" s="137"/>
      <c r="E32" s="437">
        <f t="shared" ref="E32" si="41">+B32-B31</f>
        <v>-6584.7900000000009</v>
      </c>
      <c r="F32" s="335">
        <f>+'Ark1'!U26</f>
        <v>297.50440477821559</v>
      </c>
      <c r="G32" s="37">
        <f t="shared" ref="G32" si="42">+F32-F31</f>
        <v>5.3557975992479783</v>
      </c>
      <c r="H32" s="126"/>
      <c r="I32" s="415">
        <f>+'Ark1'!AR26</f>
        <v>222.01198950210528</v>
      </c>
      <c r="J32" s="410"/>
      <c r="K32" s="133">
        <f>+'Ark1'!AS26</f>
        <v>27.201773972290081</v>
      </c>
      <c r="L32" s="410"/>
      <c r="M32" s="10">
        <f>+'Ark1'!S26</f>
        <v>3.7430824367868127</v>
      </c>
      <c r="N32" s="498">
        <f t="shared" ref="N32" si="43">+M32-M31</f>
        <v>0.10979965957076976</v>
      </c>
      <c r="O32" s="126"/>
      <c r="P32" s="9">
        <f>+'Ark1'!T26</f>
        <v>8.0566071104635917</v>
      </c>
      <c r="Q32" s="132">
        <f t="shared" ref="Q32" si="44">+P32-P31</f>
        <v>0.21516794632473069</v>
      </c>
      <c r="R32" s="229">
        <f>+'Ark1'!W26</f>
        <v>74.559460572709312</v>
      </c>
      <c r="S32" s="37">
        <f t="shared" ref="S32" si="45">+R32-R31</f>
        <v>3.5213749643506986</v>
      </c>
      <c r="T32" s="439">
        <f>+'Ark1'!AG26</f>
        <v>2219.2198330610295</v>
      </c>
      <c r="U32" s="17">
        <f t="shared" ref="U32" si="46">+T32-T31</f>
        <v>35.418496036247689</v>
      </c>
      <c r="V32" s="102">
        <f>+'Ark1'!AH26</f>
        <v>100</v>
      </c>
      <c r="W32" s="8"/>
      <c r="X32" s="101">
        <f>+'Ark1'!AI26</f>
        <v>25.771293489306554</v>
      </c>
      <c r="Y32" s="89">
        <f t="shared" si="14"/>
        <v>134.05810472045926</v>
      </c>
      <c r="Z32" s="101">
        <f>+'Ark1'!X26</f>
        <v>16.487471095271921</v>
      </c>
      <c r="AA32" s="460">
        <f>+'Ark1'!Q26</f>
        <v>10007</v>
      </c>
      <c r="AB32" s="8"/>
      <c r="AC32" s="88">
        <f t="shared" si="0"/>
        <v>5.2718307184970516</v>
      </c>
      <c r="AD32" s="8"/>
      <c r="AE32" s="101">
        <f>+'Ark1'!AB26</f>
        <v>83.455147508335557</v>
      </c>
      <c r="AF32" s="102">
        <f t="shared" si="1"/>
        <v>15.694907349999767</v>
      </c>
      <c r="AG32" s="17">
        <f t="shared" ref="AG32" si="47">100*AF32/AF31</f>
        <v>90.533100546235772</v>
      </c>
      <c r="AH32" s="6"/>
      <c r="AP32">
        <f t="shared" si="10"/>
        <v>53466</v>
      </c>
      <c r="AQ32" s="11">
        <f t="shared" si="10"/>
        <v>303.70392211873076</v>
      </c>
      <c r="AR32" s="11">
        <f t="shared" si="11"/>
        <v>4.0191380377882435</v>
      </c>
      <c r="AS32" s="11">
        <f t="shared" si="12"/>
        <v>8.061927206074893</v>
      </c>
      <c r="AT32" s="11">
        <f t="shared" si="13"/>
        <v>74.108779411214599</v>
      </c>
    </row>
    <row r="33" spans="1:46" ht="15.6">
      <c r="A33" s="7">
        <f>+'Ark1'!C27</f>
        <v>2021</v>
      </c>
      <c r="B33" s="436">
        <f>+'Ark1'!R27</f>
        <v>57526.03</v>
      </c>
      <c r="C33" s="37">
        <f t="shared" ref="C33" si="48">100*B33/B32</f>
        <v>109.04331534269316</v>
      </c>
      <c r="D33" s="137"/>
      <c r="E33" s="437">
        <f t="shared" ref="E33" si="49">+B33-B32</f>
        <v>4770.82</v>
      </c>
      <c r="F33" s="335">
        <f>+'Ark1'!U27</f>
        <v>302.18320158717773</v>
      </c>
      <c r="G33" s="37">
        <f t="shared" ref="G33" si="50">+F33-F32</f>
        <v>4.6787968089621472</v>
      </c>
      <c r="H33" s="126"/>
      <c r="I33" s="415">
        <f>+'Ark1'!AR27</f>
        <v>222.61738633609201</v>
      </c>
      <c r="J33" s="410"/>
      <c r="K33" s="133">
        <f>+'Ark1'!AS27</f>
        <v>27.417365296174317</v>
      </c>
      <c r="L33" s="410"/>
      <c r="M33" s="10">
        <f>+'Ark1'!S27</f>
        <v>3.9767453099057937</v>
      </c>
      <c r="N33" s="498">
        <f t="shared" ref="N33" si="51">+M33-M32</f>
        <v>0.23366287311898093</v>
      </c>
      <c r="O33" s="126"/>
      <c r="P33" s="9">
        <f>+'Ark1'!T27</f>
        <v>8.2034341671066144</v>
      </c>
      <c r="Q33" s="132">
        <f t="shared" ref="Q33" si="52">+P33-P32</f>
        <v>0.14682705664302276</v>
      </c>
      <c r="R33" s="229">
        <f>+'Ark1'!W27</f>
        <v>76.036882781586002</v>
      </c>
      <c r="S33" s="37">
        <f t="shared" ref="S33" si="53">+R33-R32</f>
        <v>1.4774222088766891</v>
      </c>
      <c r="T33" s="439">
        <f>+'Ark1'!AG27</f>
        <v>2241.9955055674841</v>
      </c>
      <c r="U33" s="17">
        <f t="shared" ref="U33" si="54">+T33-T32</f>
        <v>22.775672506454612</v>
      </c>
      <c r="V33" s="102">
        <f>+'Ark1'!AH27</f>
        <v>98.880454639404121</v>
      </c>
      <c r="W33" s="8"/>
      <c r="X33" s="101">
        <f>+'Ark1'!AI27</f>
        <v>26.843604538675795</v>
      </c>
      <c r="Y33" s="89">
        <f t="shared" si="14"/>
        <v>134.7831433367171</v>
      </c>
      <c r="Z33" s="101">
        <f>+'Ark1'!X27</f>
        <v>18.994879361569019</v>
      </c>
      <c r="AA33" s="460">
        <f>+'Ark1'!Q27</f>
        <v>10019</v>
      </c>
      <c r="AB33" s="8"/>
      <c r="AC33" s="88">
        <f t="shared" si="0"/>
        <v>5.7416937818145524</v>
      </c>
      <c r="AD33" s="8"/>
      <c r="AE33" s="101">
        <f>+'Ark1'!AB27</f>
        <v>83.395021614978447</v>
      </c>
      <c r="AF33" s="102">
        <f t="shared" si="1"/>
        <v>17.383399920000034</v>
      </c>
      <c r="AG33" s="17">
        <f t="shared" ref="AG33" si="55">100*AF33/AF32</f>
        <v>110.75821941695177</v>
      </c>
      <c r="AH33" s="6"/>
      <c r="AP33">
        <f t="shared" ref="AP33:AQ33" si="56">+AP32</f>
        <v>53466</v>
      </c>
      <c r="AQ33" s="11">
        <f t="shared" si="56"/>
        <v>303.70392211873076</v>
      </c>
      <c r="AR33" s="11">
        <f t="shared" si="11"/>
        <v>4.0191380377882435</v>
      </c>
      <c r="AS33" s="11">
        <f t="shared" si="12"/>
        <v>8.061927206074893</v>
      </c>
      <c r="AT33" s="11">
        <f t="shared" si="13"/>
        <v>74.108779411214599</v>
      </c>
    </row>
    <row r="34" spans="1:46" ht="15.6">
      <c r="A34" s="7">
        <f>+'Ark1'!C29</f>
        <v>2023</v>
      </c>
      <c r="B34" s="436">
        <f>+'Ark1'!R29</f>
        <v>57064</v>
      </c>
      <c r="C34" s="37">
        <f t="shared" ref="C34:C35" si="57">100*B34/B33</f>
        <v>99.196833155355932</v>
      </c>
      <c r="D34" s="137"/>
      <c r="E34" s="437">
        <f t="shared" ref="E34:E35" si="58">+B34-B33</f>
        <v>-462.02999999999884</v>
      </c>
      <c r="F34" s="335">
        <f>+'Ark1'!U29</f>
        <v>299.96117499649387</v>
      </c>
      <c r="G34" s="37">
        <f t="shared" ref="G34:G35" si="59">+F34-F33</f>
        <v>-2.2220265906838677</v>
      </c>
      <c r="H34" s="126"/>
      <c r="I34" s="415">
        <f>+'Ark1'!AR29</f>
        <v>223.01112800015017</v>
      </c>
      <c r="J34" s="410"/>
      <c r="K34" s="133">
        <f>+'Ark1'!AS29</f>
        <v>27.143005938667034</v>
      </c>
      <c r="L34" s="410"/>
      <c r="M34" s="10">
        <f>+'Ark1'!S29</f>
        <v>3.9281704763413039</v>
      </c>
      <c r="N34" s="498">
        <f t="shared" ref="N34:N35" si="60">+M34-M33</f>
        <v>-4.8574833564489772E-2</v>
      </c>
      <c r="O34" s="126"/>
      <c r="P34" s="9">
        <f>+'Ark1'!T29</f>
        <v>8.0084641805691863</v>
      </c>
      <c r="Q34" s="132">
        <f t="shared" ref="Q34:Q35" si="61">+P34-P33</f>
        <v>-0.19496998653742814</v>
      </c>
      <c r="R34" s="229">
        <f>+'Ark1'!W29</f>
        <v>73.133674470769648</v>
      </c>
      <c r="S34" s="37">
        <f t="shared" ref="S34:S35" si="62">+R34-R33</f>
        <v>-2.9032083108163533</v>
      </c>
      <c r="T34" s="439">
        <f>+'Ark1'!AG29</f>
        <v>2269.0677438120438</v>
      </c>
      <c r="U34" s="17">
        <f t="shared" ref="U34:U35" si="63">+T34-T33</f>
        <v>27.072238244559685</v>
      </c>
      <c r="V34" s="102">
        <f>+'Ark1'!AH29</f>
        <v>93.358334501612191</v>
      </c>
      <c r="W34" s="8"/>
      <c r="X34" s="101">
        <f>+'Ark1'!AI29</f>
        <v>26.288027477919528</v>
      </c>
      <c r="Y34" s="89">
        <f t="shared" si="14"/>
        <v>132.19577767764559</v>
      </c>
      <c r="Z34" s="101">
        <f>+'Ark1'!X29</f>
        <v>18.812210850974338</v>
      </c>
      <c r="AA34" s="460">
        <f>+'Ark1'!Q29</f>
        <v>9716</v>
      </c>
      <c r="AB34" s="8"/>
      <c r="AC34" s="88">
        <f t="shared" si="0"/>
        <v>5.8731988472622483</v>
      </c>
      <c r="AD34" s="8"/>
      <c r="AE34" s="101">
        <f>+'Ark1'!AB29</f>
        <v>79.145935741859105</v>
      </c>
      <c r="AF34" s="102">
        <f t="shared" si="1"/>
        <v>17.116984489999929</v>
      </c>
      <c r="AG34" s="17">
        <f t="shared" ref="AG34:AG35" si="64">100*AF34/AF33</f>
        <v>98.467414710435406</v>
      </c>
      <c r="AH34" s="6"/>
      <c r="AP34">
        <f t="shared" ref="AP34:AQ34" si="65">+AP33</f>
        <v>53466</v>
      </c>
      <c r="AQ34" s="11">
        <f t="shared" si="65"/>
        <v>303.70392211873076</v>
      </c>
      <c r="AR34" s="11">
        <f t="shared" si="11"/>
        <v>4.0191380377882435</v>
      </c>
      <c r="AS34" s="11">
        <f t="shared" si="12"/>
        <v>8.061927206074893</v>
      </c>
      <c r="AT34" s="11">
        <f t="shared" si="13"/>
        <v>74.108779411214599</v>
      </c>
    </row>
    <row r="35" spans="1:46" ht="15.6">
      <c r="A35" s="7">
        <f>+'Ark1'!C30</f>
        <v>2024</v>
      </c>
      <c r="B35" s="436">
        <f>+'Ark1'!R30</f>
        <v>53466</v>
      </c>
      <c r="C35" s="37">
        <f t="shared" si="57"/>
        <v>93.694798822374878</v>
      </c>
      <c r="D35" s="137"/>
      <c r="E35" s="437">
        <f t="shared" si="58"/>
        <v>-3598</v>
      </c>
      <c r="F35" s="335">
        <f>+'Ark1'!U30</f>
        <v>303.70392211873076</v>
      </c>
      <c r="G35" s="37">
        <f t="shared" si="59"/>
        <v>3.7427471222368922</v>
      </c>
      <c r="H35" s="126"/>
      <c r="I35" s="415">
        <f>+'Ark1'!AR30</f>
        <v>223.18962745649645</v>
      </c>
      <c r="J35" s="410"/>
      <c r="K35" s="133">
        <f>+'Ark1'!AS30</f>
        <v>27.403350671342704</v>
      </c>
      <c r="L35" s="410"/>
      <c r="M35" s="10">
        <f>+'Ark1'!S30</f>
        <v>4.0191380377882435</v>
      </c>
      <c r="N35" s="498">
        <f t="shared" si="60"/>
        <v>9.0967561446939627E-2</v>
      </c>
      <c r="O35" s="126"/>
      <c r="P35" s="9">
        <f>+'Ark1'!T30</f>
        <v>8.061927206074893</v>
      </c>
      <c r="Q35" s="132">
        <f t="shared" si="61"/>
        <v>5.3463025505706696E-2</v>
      </c>
      <c r="R35" s="229">
        <f>+'Ark1'!W30</f>
        <v>74.108779411214599</v>
      </c>
      <c r="S35" s="37">
        <f t="shared" si="62"/>
        <v>0.97510494044495033</v>
      </c>
      <c r="T35" s="439">
        <f>+'Ark1'!AG30</f>
        <v>2286.638206807861</v>
      </c>
      <c r="U35" s="17">
        <f t="shared" si="63"/>
        <v>17.570462995817252</v>
      </c>
      <c r="V35" s="102">
        <f>+'Ark1'!AH30</f>
        <v>93.059140388284163</v>
      </c>
      <c r="W35" s="8"/>
      <c r="X35" s="101">
        <f>+'Ark1'!AI30</f>
        <v>26.893726854449557</v>
      </c>
      <c r="Y35" s="89">
        <f t="shared" si="14"/>
        <v>132.81677932894351</v>
      </c>
      <c r="Z35" s="101">
        <f>+'Ark1'!X30</f>
        <v>20.426065162907264</v>
      </c>
      <c r="AA35" s="460">
        <f>+'Ark1'!Q30</f>
        <v>9399</v>
      </c>
      <c r="AB35" s="8"/>
      <c r="AC35" s="88">
        <f t="shared" si="0"/>
        <v>5.6884774976061285</v>
      </c>
      <c r="AD35" s="8"/>
      <c r="AE35" s="101">
        <f>+'Ark1'!AB30</f>
        <v>77.870051383259451</v>
      </c>
      <c r="AF35" s="102">
        <f t="shared" si="1"/>
        <v>16.237833900000059</v>
      </c>
      <c r="AG35" s="17">
        <f t="shared" si="64"/>
        <v>94.86386991520915</v>
      </c>
      <c r="AH35" s="6"/>
      <c r="AP35">
        <f t="shared" ref="AP35:AQ35" si="66">+AP34</f>
        <v>53466</v>
      </c>
      <c r="AQ35" s="11">
        <f t="shared" si="66"/>
        <v>303.70392211873076</v>
      </c>
      <c r="AR35" s="11">
        <f t="shared" si="11"/>
        <v>4.0191380377882435</v>
      </c>
      <c r="AS35" s="11">
        <f t="shared" si="12"/>
        <v>8.061927206074893</v>
      </c>
      <c r="AT35" s="11">
        <f t="shared" si="13"/>
        <v>74.108779411214599</v>
      </c>
    </row>
    <row r="36" spans="1:46">
      <c r="A36" s="6"/>
      <c r="B36" s="6"/>
      <c r="C36" s="6"/>
      <c r="D36" s="6"/>
      <c r="E36" s="6"/>
      <c r="F36" s="6"/>
      <c r="G36" s="6"/>
      <c r="H36" s="126"/>
      <c r="I36" s="6"/>
      <c r="J36" s="410"/>
      <c r="K36" s="6"/>
      <c r="L36" s="6"/>
      <c r="M36" s="6"/>
      <c r="N36" s="499"/>
      <c r="O36" s="126"/>
      <c r="P36" s="6"/>
      <c r="Q36" s="6"/>
      <c r="R36" s="157"/>
      <c r="S36" s="6"/>
      <c r="T36" s="85"/>
      <c r="U36" s="6"/>
      <c r="V36" s="85"/>
      <c r="W36" s="8"/>
      <c r="X36" s="85"/>
      <c r="Y36" s="6"/>
      <c r="Z36" s="6"/>
      <c r="AA36" s="458"/>
      <c r="AB36" s="8"/>
      <c r="AC36" s="6"/>
      <c r="AD36" s="6"/>
      <c r="AE36" s="157"/>
      <c r="AF36" s="6"/>
      <c r="AG36" s="6"/>
      <c r="AH36" s="6"/>
    </row>
    <row r="37" spans="1:46">
      <c r="A37" t="s">
        <v>2</v>
      </c>
    </row>
    <row r="39" spans="1:46" ht="15.6">
      <c r="B39" s="19">
        <f>+A34</f>
        <v>2023</v>
      </c>
      <c r="C39" s="3" t="s">
        <v>861</v>
      </c>
      <c r="E39" s="3" t="s">
        <v>862</v>
      </c>
      <c r="M39" s="55">
        <f>+T34/30.4</f>
        <v>74.640386309606711</v>
      </c>
      <c r="P39" s="3" t="s">
        <v>863</v>
      </c>
      <c r="R39" s="2">
        <f>+IF(M39&gt;=72,6,IF(M39&lt;72,5,IF(M39&lt;=60,4,IF(M39&gt;48,3,0))))</f>
        <v>6</v>
      </c>
      <c r="S39" s="3" t="s">
        <v>864</v>
      </c>
      <c r="T39" s="19">
        <f>+INT((T33-(R39*365))/30.4)</f>
        <v>1</v>
      </c>
      <c r="U39" s="3" t="s">
        <v>865</v>
      </c>
      <c r="X39" s="19">
        <f>+T33-((R39*365)+(T39*30.4))</f>
        <v>21.595505567483997</v>
      </c>
      <c r="Y39" s="3" t="s">
        <v>866</v>
      </c>
    </row>
    <row r="40" spans="1:46" ht="15.6">
      <c r="B40" s="19">
        <f>+A35</f>
        <v>2024</v>
      </c>
      <c r="C40" s="3" t="s">
        <v>861</v>
      </c>
      <c r="E40" s="3" t="s">
        <v>862</v>
      </c>
      <c r="M40" s="55">
        <f>+T35/30.4</f>
        <v>75.218362066048059</v>
      </c>
      <c r="P40" s="3" t="s">
        <v>863</v>
      </c>
      <c r="R40" s="2">
        <f>+IF(M40&gt;=72,6,IF(M40&lt;72,5,IF(M40&lt;=60,4,IF(M40&gt;48,3,0))))</f>
        <v>6</v>
      </c>
      <c r="S40" s="3" t="s">
        <v>864</v>
      </c>
      <c r="T40" s="19">
        <f>+INT((T35-(R40*365))/30.4)</f>
        <v>3</v>
      </c>
      <c r="U40" s="3" t="s">
        <v>865</v>
      </c>
      <c r="X40" s="19">
        <f>+T35-((R40*365)+(T40*30.4))</f>
        <v>5.4382068078612065</v>
      </c>
      <c r="Y40" s="3" t="s">
        <v>866</v>
      </c>
    </row>
    <row r="126" spans="1:36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500"/>
      <c r="O126" s="29"/>
      <c r="P126" s="29"/>
      <c r="Q126" s="29"/>
      <c r="R126" s="159"/>
      <c r="S126" s="29"/>
      <c r="T126" s="29"/>
      <c r="U126" s="29"/>
      <c r="V126" s="29"/>
      <c r="W126" s="29"/>
      <c r="X126" s="29"/>
      <c r="Y126" s="29"/>
      <c r="Z126" s="29"/>
      <c r="AA126" s="461"/>
      <c r="AB126" s="29"/>
      <c r="AC126" s="29"/>
      <c r="AD126" s="29"/>
      <c r="AE126" s="159"/>
      <c r="AF126" s="29"/>
      <c r="AG126" s="29"/>
      <c r="AH126" s="29"/>
      <c r="AI126" s="29"/>
      <c r="AJ126" s="29"/>
    </row>
    <row r="127" spans="1:36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501"/>
      <c r="O127" s="36"/>
      <c r="P127" s="36"/>
      <c r="Q127" s="36"/>
      <c r="R127" s="160"/>
      <c r="S127" s="36"/>
      <c r="T127" s="36"/>
      <c r="U127" s="36"/>
      <c r="V127" s="36"/>
      <c r="W127" s="36"/>
      <c r="X127" s="36"/>
      <c r="Y127" s="36"/>
      <c r="Z127" s="36"/>
      <c r="AA127" s="462"/>
      <c r="AB127" s="36"/>
      <c r="AC127" s="36"/>
      <c r="AD127" s="36"/>
      <c r="AE127" s="160"/>
      <c r="AF127" s="36"/>
      <c r="AG127" s="36"/>
      <c r="AH127" s="36"/>
      <c r="AI127" s="36"/>
      <c r="AJ127" s="36"/>
    </row>
    <row r="128" spans="1:36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501"/>
      <c r="O128" s="36"/>
      <c r="P128" s="36"/>
      <c r="Q128" s="36"/>
      <c r="R128" s="160"/>
      <c r="S128" s="36"/>
      <c r="T128" s="36"/>
      <c r="U128" s="36"/>
      <c r="V128" s="36"/>
      <c r="W128" s="36"/>
      <c r="X128" s="36"/>
      <c r="Y128" s="36"/>
      <c r="Z128" s="36"/>
      <c r="AA128" s="462"/>
      <c r="AB128" s="36"/>
      <c r="AC128" s="36"/>
      <c r="AD128" s="36"/>
      <c r="AE128" s="160"/>
      <c r="AF128" s="36"/>
      <c r="AG128" s="36"/>
      <c r="AH128" s="36"/>
      <c r="AI128" s="36"/>
      <c r="AJ128" s="36"/>
    </row>
    <row r="129" spans="1:36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501"/>
      <c r="O129" s="36"/>
      <c r="P129" s="36"/>
      <c r="Q129" s="36"/>
      <c r="R129" s="160"/>
      <c r="S129" s="36"/>
      <c r="T129" s="36"/>
      <c r="U129" s="36"/>
      <c r="V129" s="36"/>
      <c r="W129" s="36"/>
      <c r="X129" s="36"/>
      <c r="Y129" s="36"/>
      <c r="Z129" s="36"/>
      <c r="AA129" s="462"/>
      <c r="AB129" s="36"/>
      <c r="AC129" s="36"/>
      <c r="AD129" s="36"/>
      <c r="AE129" s="160"/>
      <c r="AF129" s="36"/>
      <c r="AG129" s="36"/>
      <c r="AH129" s="36"/>
      <c r="AI129" s="36"/>
      <c r="AJ129" s="36"/>
    </row>
    <row r="130" spans="1:36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501"/>
      <c r="O130" s="36"/>
      <c r="P130" s="36"/>
      <c r="Q130" s="36"/>
      <c r="R130" s="160"/>
      <c r="S130" s="36"/>
      <c r="T130" s="36"/>
      <c r="U130" s="36"/>
      <c r="V130" s="36"/>
      <c r="W130" s="36"/>
      <c r="X130" s="36"/>
      <c r="Y130" s="36"/>
      <c r="Z130" s="36"/>
      <c r="AA130" s="462"/>
      <c r="AB130" s="36"/>
      <c r="AC130" s="36"/>
      <c r="AD130" s="36"/>
      <c r="AE130" s="160"/>
      <c r="AF130" s="36"/>
      <c r="AG130" s="36"/>
      <c r="AH130" s="36"/>
      <c r="AI130" s="36"/>
      <c r="AJ130" s="36"/>
    </row>
    <row r="131" spans="1:36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501"/>
      <c r="O131" s="36"/>
      <c r="P131" s="36"/>
      <c r="Q131" s="36"/>
      <c r="R131" s="160"/>
      <c r="S131" s="36"/>
      <c r="T131" s="36"/>
      <c r="U131" s="36"/>
      <c r="V131" s="36"/>
      <c r="W131" s="36"/>
      <c r="X131" s="36"/>
      <c r="Y131" s="36"/>
      <c r="Z131" s="36"/>
      <c r="AA131" s="462"/>
      <c r="AB131" s="36"/>
      <c r="AC131" s="36"/>
      <c r="AD131" s="36"/>
      <c r="AE131" s="160"/>
      <c r="AF131" s="36"/>
      <c r="AG131" s="36"/>
      <c r="AH131" s="36"/>
      <c r="AI131" s="36"/>
      <c r="AJ131" s="36"/>
    </row>
    <row r="132" spans="1:36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501"/>
      <c r="O132" s="36"/>
      <c r="P132" s="36"/>
      <c r="Q132" s="36"/>
      <c r="R132" s="160"/>
      <c r="S132" s="36"/>
      <c r="T132" s="36"/>
      <c r="U132" s="36"/>
      <c r="V132" s="36"/>
      <c r="W132" s="36"/>
      <c r="X132" s="36"/>
      <c r="Y132" s="36"/>
      <c r="Z132" s="36"/>
      <c r="AA132" s="462"/>
      <c r="AB132" s="36"/>
      <c r="AC132" s="36"/>
      <c r="AD132" s="36"/>
      <c r="AE132" s="160"/>
      <c r="AF132" s="36"/>
      <c r="AG132" s="36"/>
      <c r="AH132" s="36"/>
      <c r="AI132" s="36"/>
      <c r="AJ132" s="36"/>
    </row>
    <row r="133" spans="1:36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501"/>
      <c r="O133" s="36"/>
      <c r="P133" s="36"/>
      <c r="Q133" s="36"/>
      <c r="R133" s="160"/>
      <c r="S133" s="36"/>
      <c r="T133" s="36"/>
      <c r="U133" s="36"/>
      <c r="V133" s="36"/>
      <c r="W133" s="36"/>
      <c r="X133" s="36"/>
      <c r="Y133" s="36"/>
      <c r="Z133" s="36"/>
      <c r="AA133" s="462"/>
      <c r="AB133" s="36"/>
      <c r="AC133" s="36"/>
      <c r="AD133" s="36"/>
      <c r="AE133" s="160"/>
      <c r="AF133" s="36"/>
      <c r="AG133" s="36"/>
      <c r="AH133" s="36"/>
      <c r="AI133" s="36"/>
      <c r="AJ133" s="36"/>
    </row>
    <row r="134" spans="1:36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501"/>
      <c r="O134" s="36"/>
      <c r="P134" s="36"/>
      <c r="Q134" s="36"/>
      <c r="R134" s="160"/>
      <c r="S134" s="36"/>
      <c r="T134" s="36"/>
      <c r="U134" s="36"/>
      <c r="V134" s="36"/>
      <c r="W134" s="36"/>
      <c r="X134" s="36"/>
      <c r="Y134" s="36"/>
      <c r="Z134" s="36"/>
      <c r="AA134" s="462"/>
      <c r="AB134" s="36"/>
      <c r="AC134" s="36"/>
      <c r="AD134" s="36"/>
      <c r="AE134" s="160"/>
      <c r="AF134" s="36"/>
      <c r="AG134" s="36"/>
      <c r="AH134" s="36"/>
      <c r="AI134" s="36"/>
      <c r="AJ134" s="36"/>
    </row>
    <row r="135" spans="1:36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501"/>
      <c r="O135" s="36"/>
      <c r="P135" s="36"/>
      <c r="Q135" s="36"/>
      <c r="R135" s="160"/>
      <c r="S135" s="36"/>
      <c r="T135" s="36"/>
      <c r="U135" s="36"/>
      <c r="V135" s="36"/>
      <c r="W135" s="36"/>
      <c r="X135" s="36"/>
      <c r="Y135" s="36"/>
      <c r="Z135" s="36"/>
      <c r="AA135" s="462"/>
      <c r="AB135" s="36"/>
      <c r="AC135" s="36"/>
      <c r="AD135" s="36"/>
      <c r="AE135" s="160"/>
      <c r="AF135" s="36"/>
      <c r="AG135" s="36"/>
      <c r="AH135" s="36"/>
      <c r="AI135" s="36"/>
      <c r="AJ135" s="36"/>
    </row>
    <row r="136" spans="1:36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501"/>
      <c r="O136" s="36"/>
      <c r="P136" s="36"/>
      <c r="Q136" s="36"/>
      <c r="R136" s="160"/>
      <c r="S136" s="36"/>
      <c r="T136" s="36"/>
      <c r="U136" s="36"/>
      <c r="V136" s="36"/>
      <c r="W136" s="36"/>
      <c r="X136" s="36"/>
      <c r="Y136" s="36"/>
      <c r="Z136" s="36"/>
      <c r="AA136" s="462"/>
      <c r="AB136" s="36"/>
      <c r="AC136" s="36"/>
      <c r="AD136" s="36"/>
      <c r="AE136" s="160"/>
      <c r="AF136" s="36"/>
      <c r="AG136" s="36"/>
      <c r="AH136" s="36"/>
      <c r="AI136" s="36"/>
      <c r="AJ136" s="36"/>
    </row>
    <row r="137" spans="1:36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501"/>
      <c r="O137" s="36"/>
      <c r="P137" s="36"/>
      <c r="Q137" s="36"/>
      <c r="R137" s="160"/>
      <c r="S137" s="36"/>
      <c r="T137" s="36"/>
      <c r="U137" s="36"/>
      <c r="V137" s="36"/>
      <c r="W137" s="36"/>
      <c r="X137" s="36"/>
      <c r="Y137" s="36"/>
      <c r="Z137" s="36"/>
      <c r="AA137" s="462"/>
      <c r="AB137" s="36"/>
      <c r="AC137" s="36"/>
      <c r="AD137" s="36"/>
      <c r="AE137" s="160"/>
      <c r="AF137" s="36"/>
      <c r="AG137" s="36"/>
      <c r="AH137" s="36"/>
      <c r="AI137" s="36"/>
      <c r="AJ137" s="36"/>
    </row>
    <row r="138" spans="1:36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501"/>
      <c r="O138" s="36"/>
      <c r="P138" s="36"/>
      <c r="Q138" s="36"/>
      <c r="R138" s="160"/>
      <c r="S138" s="36"/>
      <c r="T138" s="36"/>
      <c r="U138" s="36"/>
      <c r="V138" s="36"/>
      <c r="W138" s="36"/>
      <c r="X138" s="36"/>
      <c r="Y138" s="36"/>
      <c r="Z138" s="36"/>
      <c r="AA138" s="462"/>
      <c r="AB138" s="36"/>
      <c r="AC138" s="36"/>
      <c r="AD138" s="36"/>
      <c r="AE138" s="160"/>
      <c r="AF138" s="36"/>
      <c r="AG138" s="36"/>
      <c r="AH138" s="36"/>
      <c r="AI138" s="36"/>
      <c r="AJ138" s="36"/>
    </row>
    <row r="139" spans="1:36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501"/>
      <c r="O139" s="36"/>
      <c r="P139" s="36"/>
      <c r="Q139" s="36"/>
      <c r="R139" s="160"/>
      <c r="S139" s="36"/>
      <c r="T139" s="36"/>
      <c r="U139" s="36"/>
      <c r="V139" s="36"/>
      <c r="W139" s="36"/>
      <c r="X139" s="36"/>
      <c r="Y139" s="36"/>
      <c r="Z139" s="36"/>
      <c r="AA139" s="462"/>
      <c r="AB139" s="36"/>
      <c r="AC139" s="36"/>
      <c r="AD139" s="36"/>
      <c r="AE139" s="160"/>
      <c r="AF139" s="36"/>
      <c r="AG139" s="36"/>
      <c r="AH139" s="36"/>
      <c r="AI139" s="36"/>
      <c r="AJ139" s="36"/>
    </row>
    <row r="140" spans="1:36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501"/>
      <c r="O140" s="36"/>
      <c r="P140" s="36"/>
      <c r="Q140" s="36"/>
      <c r="R140" s="160"/>
      <c r="S140" s="36"/>
      <c r="T140" s="36"/>
      <c r="U140" s="36"/>
      <c r="V140" s="36"/>
      <c r="W140" s="36"/>
      <c r="X140" s="36"/>
      <c r="Y140" s="36"/>
      <c r="Z140" s="36"/>
      <c r="AA140" s="462"/>
      <c r="AB140" s="36"/>
      <c r="AC140" s="36"/>
      <c r="AD140" s="36"/>
      <c r="AE140" s="160"/>
      <c r="AF140" s="36"/>
      <c r="AG140" s="36"/>
      <c r="AH140" s="36"/>
      <c r="AI140" s="36"/>
      <c r="AJ140" s="36"/>
    </row>
    <row r="141" spans="1:36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501"/>
      <c r="O141" s="36"/>
      <c r="P141" s="36"/>
      <c r="Q141" s="36"/>
      <c r="R141" s="160"/>
      <c r="S141" s="36"/>
      <c r="T141" s="36"/>
      <c r="U141" s="36"/>
      <c r="V141" s="36"/>
      <c r="W141" s="36"/>
      <c r="X141" s="36"/>
      <c r="Y141" s="36"/>
      <c r="Z141" s="36"/>
      <c r="AA141" s="462"/>
      <c r="AB141" s="36"/>
      <c r="AC141" s="36"/>
      <c r="AD141" s="36"/>
      <c r="AE141" s="160"/>
      <c r="AF141" s="36"/>
      <c r="AG141" s="36"/>
      <c r="AH141" s="36"/>
      <c r="AI141" s="36"/>
      <c r="AJ141" s="36"/>
    </row>
    <row r="142" spans="1:36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501"/>
      <c r="O142" s="36"/>
      <c r="P142" s="36"/>
      <c r="Q142" s="36"/>
      <c r="R142" s="160"/>
      <c r="S142" s="36"/>
      <c r="T142" s="36"/>
      <c r="U142" s="36"/>
      <c r="V142" s="36"/>
      <c r="W142" s="36"/>
      <c r="X142" s="36"/>
      <c r="Y142" s="36"/>
      <c r="Z142" s="36"/>
      <c r="AA142" s="462"/>
      <c r="AB142" s="36"/>
      <c r="AC142" s="36"/>
      <c r="AD142" s="36"/>
      <c r="AE142" s="160"/>
      <c r="AF142" s="36"/>
      <c r="AG142" s="36"/>
      <c r="AH142" s="36"/>
      <c r="AI142" s="36"/>
      <c r="AJ142" s="36"/>
    </row>
    <row r="143" spans="1:36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501"/>
      <c r="O143" s="36"/>
      <c r="P143" s="36"/>
      <c r="Q143" s="36"/>
      <c r="R143" s="160"/>
      <c r="S143" s="36"/>
      <c r="T143" s="36"/>
      <c r="U143" s="36"/>
      <c r="V143" s="36"/>
      <c r="W143" s="36"/>
      <c r="X143" s="36"/>
      <c r="Y143" s="36"/>
      <c r="Z143" s="36"/>
      <c r="AA143" s="462"/>
      <c r="AB143" s="36"/>
      <c r="AC143" s="36"/>
      <c r="AD143" s="36"/>
      <c r="AE143" s="160"/>
      <c r="AF143" s="36"/>
      <c r="AG143" s="36"/>
      <c r="AH143" s="36"/>
      <c r="AI143" s="36"/>
      <c r="AJ143" s="36"/>
    </row>
  </sheetData>
  <mergeCells count="3">
    <mergeCell ref="R2:S2"/>
    <mergeCell ref="AA2:AF2"/>
    <mergeCell ref="G2:I2"/>
  </mergeCells>
  <phoneticPr fontId="11" type="noConversion"/>
  <conditionalFormatting sqref="C9:C35">
    <cfRule type="cellIs" dxfId="468" priority="23" operator="lessThan">
      <formula>100</formula>
    </cfRule>
    <cfRule type="cellIs" dxfId="467" priority="24" operator="greaterThan">
      <formula>100</formula>
    </cfRule>
  </conditionalFormatting>
  <conditionalFormatting sqref="AG9:AG35">
    <cfRule type="cellIs" dxfId="466" priority="21" operator="lessThan">
      <formula>100</formula>
    </cfRule>
    <cfRule type="cellIs" dxfId="465" priority="22" operator="greaterThan">
      <formula>100</formula>
    </cfRule>
  </conditionalFormatting>
  <conditionalFormatting sqref="G9:G35">
    <cfRule type="cellIs" dxfId="464" priority="19" operator="lessThan">
      <formula>0</formula>
    </cfRule>
    <cfRule type="cellIs" dxfId="463" priority="20" operator="greaterThan">
      <formula>0</formula>
    </cfRule>
  </conditionalFormatting>
  <conditionalFormatting sqref="E9:E35">
    <cfRule type="cellIs" dxfId="462" priority="17" operator="lessThan">
      <formula>0</formula>
    </cfRule>
    <cfRule type="cellIs" dxfId="461" priority="18" operator="greaterThan">
      <formula>0</formula>
    </cfRule>
  </conditionalFormatting>
  <conditionalFormatting sqref="Q9:Q35">
    <cfRule type="cellIs" dxfId="460" priority="13" operator="lessThan">
      <formula>0</formula>
    </cfRule>
    <cfRule type="cellIs" dxfId="459" priority="14" operator="greaterThan">
      <formula>0</formula>
    </cfRule>
  </conditionalFormatting>
  <conditionalFormatting sqref="S9:S35">
    <cfRule type="cellIs" dxfId="458" priority="11" operator="lessThan">
      <formula>0</formula>
    </cfRule>
    <cfRule type="cellIs" dxfId="457" priority="12" operator="greaterThan">
      <formula>0</formula>
    </cfRule>
  </conditionalFormatting>
  <conditionalFormatting sqref="U24:U35">
    <cfRule type="cellIs" dxfId="456" priority="9" operator="lessThan">
      <formula>0</formula>
    </cfRule>
    <cfRule type="cellIs" dxfId="455" priority="10" operator="greaterThan">
      <formula>0</formula>
    </cfRule>
  </conditionalFormatting>
  <conditionalFormatting sqref="N9:N35">
    <cfRule type="cellIs" dxfId="454" priority="1" operator="lessThan">
      <formula>0</formula>
    </cfRule>
    <cfRule type="cellIs" dxfId="453" priority="2" operator="greaterThan">
      <formula>0</formula>
    </cfRule>
  </conditionalFormatting>
  <pageMargins left="0.75" right="0.75" top="1" bottom="1" header="0.5" footer="0.5"/>
  <pageSetup paperSize="9" scale="72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F8CF-F4D5-405C-9A0F-0C4603FE5ACC}">
  <sheetPr>
    <tabColor theme="0"/>
  </sheetPr>
  <dimension ref="AL1:CB420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6" customFormat="1" ht="31.8">
      <c r="BN2" s="205"/>
      <c r="BO2" s="205"/>
      <c r="BP2" s="205"/>
      <c r="BQ2" s="205"/>
      <c r="BR2" s="205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79" customFormat="1" ht="19.8">
      <c r="BN5" s="206"/>
      <c r="BO5" s="206"/>
      <c r="BP5" s="206"/>
      <c r="BQ5" s="206"/>
      <c r="BR5" s="206"/>
      <c r="BS5" s="206"/>
      <c r="BT5" s="206"/>
      <c r="BU5" s="206"/>
      <c r="BV5" s="206"/>
      <c r="BZ5" s="174"/>
      <c r="CA5" s="176"/>
      <c r="CB5" s="176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0"/>
      <c r="BP9"/>
      <c r="BQ9"/>
      <c r="BR9"/>
    </row>
    <row r="10" spans="38:80">
      <c r="AT10" s="79"/>
      <c r="AX10" s="16"/>
      <c r="BB10" s="200"/>
      <c r="BP10"/>
      <c r="BQ10"/>
      <c r="BR10"/>
    </row>
    <row r="11" spans="38:80">
      <c r="AT11" s="79"/>
      <c r="AX11" s="16"/>
      <c r="BB11" s="200"/>
      <c r="BP11"/>
      <c r="BQ11"/>
      <c r="BR11"/>
    </row>
    <row r="12" spans="38:80">
      <c r="AT12" s="79"/>
      <c r="AX12" s="16"/>
      <c r="BB12" s="200"/>
      <c r="BP12"/>
      <c r="BQ12"/>
      <c r="BR12"/>
    </row>
    <row r="13" spans="38:80">
      <c r="AT13" s="79"/>
      <c r="AX13" s="16"/>
      <c r="BB13" s="200"/>
      <c r="BP13"/>
      <c r="BQ13"/>
      <c r="BR13"/>
    </row>
    <row r="14" spans="38:80">
      <c r="AT14" s="79"/>
      <c r="AX14" s="16"/>
      <c r="BB14" s="200"/>
      <c r="BP14"/>
      <c r="BQ14"/>
      <c r="BR14"/>
    </row>
    <row r="15" spans="38:80" ht="15.6">
      <c r="AT15" s="79"/>
      <c r="AX15" s="16"/>
      <c r="BB15" s="200"/>
      <c r="BP15"/>
      <c r="BQ15" s="2"/>
      <c r="BR15" s="2"/>
      <c r="BS15" s="2"/>
    </row>
    <row r="16" spans="38:80" ht="15.6">
      <c r="AT16" s="79"/>
      <c r="AX16" s="16"/>
      <c r="BB16" s="200"/>
      <c r="BP16"/>
      <c r="BQ16" s="2"/>
      <c r="BR16" s="2"/>
      <c r="BS16" s="4"/>
      <c r="BT16" s="4"/>
      <c r="BU16" s="4"/>
    </row>
    <row r="17" spans="46:73">
      <c r="AT17" s="79"/>
      <c r="AX17" s="16"/>
      <c r="BB17" s="200"/>
      <c r="BP17"/>
      <c r="BQ17"/>
      <c r="BR17"/>
    </row>
    <row r="18" spans="46:73">
      <c r="AT18" s="79"/>
      <c r="AX18" s="16"/>
      <c r="BB18" s="200"/>
      <c r="BP18"/>
      <c r="BQ18"/>
      <c r="BR18"/>
    </row>
    <row r="19" spans="46:73" ht="15.6">
      <c r="AT19" s="79"/>
      <c r="AX19" s="16"/>
      <c r="BB19" s="200"/>
      <c r="BP19"/>
      <c r="BQ19" s="2"/>
      <c r="BR19" s="2"/>
      <c r="BS19" s="2"/>
    </row>
    <row r="20" spans="46:73" ht="15.6">
      <c r="AT20" s="79"/>
      <c r="AX20" s="16"/>
      <c r="BB20" s="200"/>
      <c r="BP20"/>
      <c r="BQ20" s="2"/>
      <c r="BR20" s="2"/>
      <c r="BS20" s="2"/>
    </row>
    <row r="21" spans="46:73" ht="15.6">
      <c r="AT21" s="79"/>
      <c r="AX21" s="16"/>
      <c r="BB21" s="200"/>
      <c r="BP21"/>
      <c r="BQ21" s="2"/>
      <c r="BR21" s="2"/>
      <c r="BS21" s="2"/>
    </row>
    <row r="22" spans="46:73" ht="15.6">
      <c r="AT22" s="79"/>
      <c r="AX22" s="16"/>
      <c r="BB22" s="200"/>
      <c r="BP22"/>
      <c r="BQ22" s="2"/>
      <c r="BR22" s="2"/>
      <c r="BS22" s="2"/>
    </row>
    <row r="23" spans="46:73" ht="15.6">
      <c r="AT23" s="79"/>
      <c r="AX23" s="16"/>
      <c r="BB23" s="200"/>
      <c r="BP23"/>
      <c r="BQ23" s="2"/>
      <c r="BR23" s="2"/>
      <c r="BS23" s="4"/>
      <c r="BT23" s="4"/>
      <c r="BU23" s="4"/>
    </row>
    <row r="24" spans="46:73">
      <c r="AT24" s="79"/>
      <c r="AX24" s="16"/>
      <c r="BB24" s="200"/>
      <c r="BP24"/>
      <c r="BQ24" s="1"/>
      <c r="BR24" s="1"/>
      <c r="BS24" s="11"/>
      <c r="BT24" s="11"/>
      <c r="BU24" s="11"/>
    </row>
    <row r="25" spans="46:73">
      <c r="AT25" s="79"/>
      <c r="AX25" s="16"/>
      <c r="BB25" s="200"/>
      <c r="BP25"/>
      <c r="BQ25" s="1"/>
      <c r="BR25" s="1"/>
      <c r="BS25" s="11"/>
      <c r="BT25" s="11"/>
      <c r="BU25" s="11"/>
    </row>
    <row r="26" spans="46:73">
      <c r="AT26" s="79"/>
      <c r="AX26" s="16"/>
      <c r="BB26" s="200"/>
      <c r="BP26"/>
      <c r="BQ26" s="1"/>
      <c r="BR26" s="1"/>
      <c r="BS26" s="11"/>
      <c r="BT26" s="11"/>
      <c r="BU26" s="11"/>
    </row>
    <row r="27" spans="46:73">
      <c r="AT27" s="79"/>
      <c r="AX27" s="16"/>
      <c r="BB27" s="200"/>
      <c r="BP27"/>
      <c r="BQ27" s="1"/>
      <c r="BR27" s="1"/>
      <c r="BS27" s="11"/>
      <c r="BT27" s="11"/>
      <c r="BU27" s="11"/>
    </row>
    <row r="28" spans="46:73">
      <c r="AT28" s="79"/>
      <c r="AX28" s="16"/>
      <c r="BB28" s="200"/>
      <c r="BP28"/>
      <c r="BQ28" s="1"/>
      <c r="BR28" s="1"/>
      <c r="BS28" s="11"/>
      <c r="BT28" s="11"/>
      <c r="BU28" s="11"/>
    </row>
    <row r="29" spans="46:73">
      <c r="AT29" s="79"/>
      <c r="AX29" s="16"/>
      <c r="BB29" s="200"/>
      <c r="BP29"/>
      <c r="BQ29" s="1"/>
      <c r="BR29" s="1"/>
      <c r="BS29" s="11"/>
      <c r="BT29" s="11"/>
      <c r="BU29" s="11"/>
    </row>
    <row r="30" spans="46:73">
      <c r="AT30" s="79"/>
      <c r="AX30" s="16"/>
      <c r="BB30" s="200"/>
      <c r="BP30"/>
      <c r="BQ30" s="1"/>
      <c r="BR30" s="1"/>
      <c r="BS30" s="11"/>
      <c r="BT30" s="11"/>
      <c r="BU30" s="11"/>
    </row>
    <row r="31" spans="46:73">
      <c r="AT31" s="79"/>
      <c r="AX31" s="16"/>
      <c r="BB31" s="200"/>
      <c r="BP31"/>
      <c r="BQ31" s="1"/>
      <c r="BR31" s="1"/>
      <c r="BS31" s="11"/>
      <c r="BT31" s="11"/>
      <c r="BU31" s="11"/>
    </row>
    <row r="32" spans="46:73">
      <c r="AT32" s="79"/>
      <c r="AX32" s="16"/>
      <c r="BB32" s="200"/>
      <c r="BP32"/>
      <c r="BQ32" s="1"/>
      <c r="BR32" s="1"/>
      <c r="BS32" s="11"/>
      <c r="BT32" s="11"/>
      <c r="BU32" s="11"/>
    </row>
    <row r="33" spans="46:73">
      <c r="AT33" s="79"/>
      <c r="AX33" s="16"/>
      <c r="BB33" s="200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0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0"/>
      <c r="BP35"/>
      <c r="BQ35" s="13"/>
      <c r="BR35" s="13"/>
      <c r="BS35" s="11"/>
      <c r="BT35" s="11"/>
      <c r="BU35" s="11"/>
    </row>
    <row r="36" spans="46:73">
      <c r="AT36" s="79"/>
      <c r="AX36" s="16"/>
      <c r="BB36" s="200"/>
      <c r="BP36"/>
      <c r="BQ36" s="13"/>
      <c r="BR36" s="13"/>
      <c r="BS36" s="11"/>
      <c r="BT36" s="11"/>
      <c r="BU36" s="11"/>
    </row>
    <row r="37" spans="46:73" ht="17.25" customHeight="1">
      <c r="AT37" s="79"/>
      <c r="AX37" s="16"/>
      <c r="BB37" s="200"/>
      <c r="BP37"/>
      <c r="BQ37" s="13"/>
      <c r="BR37" s="13"/>
      <c r="BS37" s="11"/>
      <c r="BT37" s="11"/>
      <c r="BU37" s="11"/>
    </row>
    <row r="38" spans="46:73">
      <c r="AT38" s="79"/>
      <c r="AX38" s="16"/>
      <c r="BB38" s="200"/>
      <c r="BP38"/>
      <c r="BQ38" s="13"/>
      <c r="BR38" s="13"/>
      <c r="BS38" s="11"/>
      <c r="BT38" s="11"/>
      <c r="BU38" s="11"/>
    </row>
    <row r="39" spans="46:73">
      <c r="AT39" s="79"/>
      <c r="AX39" s="16"/>
      <c r="BB39" s="200"/>
      <c r="BP39"/>
      <c r="BQ39" s="13"/>
      <c r="BR39" s="13"/>
      <c r="BS39" s="11"/>
      <c r="BT39" s="11"/>
      <c r="BU39" s="11"/>
    </row>
    <row r="40" spans="46:73" ht="21">
      <c r="AT40" s="79"/>
      <c r="AX40" s="16"/>
      <c r="BB40" s="200"/>
      <c r="BP40"/>
      <c r="BQ40" s="54"/>
      <c r="BR40" s="54"/>
      <c r="BS40" s="11"/>
      <c r="BT40" s="11"/>
      <c r="BU40" s="11"/>
    </row>
    <row r="41" spans="46:73">
      <c r="AT41" s="79"/>
      <c r="AX41" s="16"/>
      <c r="BB41" s="200"/>
      <c r="BP41"/>
      <c r="BQ41"/>
      <c r="BR41"/>
    </row>
    <row r="42" spans="46:73" ht="15.6">
      <c r="AT42" s="79"/>
      <c r="AX42" s="16"/>
      <c r="BB42" s="200"/>
      <c r="BP42"/>
      <c r="BQ42" s="1"/>
      <c r="BR42" s="5"/>
    </row>
    <row r="43" spans="46:73">
      <c r="AT43" s="79"/>
      <c r="AX43" s="16"/>
      <c r="BB43" s="200"/>
      <c r="BP43"/>
      <c r="BQ43"/>
      <c r="BR43"/>
    </row>
    <row r="44" spans="46:73">
      <c r="AT44" s="79"/>
      <c r="AX44" s="16"/>
      <c r="BB44" s="200"/>
      <c r="BP44"/>
      <c r="BQ44"/>
      <c r="BR44"/>
    </row>
    <row r="45" spans="46:73">
      <c r="AT45" s="79"/>
      <c r="AX45" s="16"/>
      <c r="BB45" s="200"/>
      <c r="BP45"/>
      <c r="BQ45"/>
      <c r="BR45"/>
    </row>
    <row r="46" spans="46:73">
      <c r="AT46" s="79"/>
      <c r="AX46" s="16"/>
      <c r="BB46" s="200"/>
      <c r="BP46"/>
      <c r="BQ46"/>
      <c r="BR46"/>
    </row>
    <row r="47" spans="46:73">
      <c r="AT47" s="79"/>
      <c r="AX47" s="16"/>
      <c r="BB47" s="200"/>
      <c r="BP47"/>
      <c r="BQ47"/>
      <c r="BR47"/>
    </row>
    <row r="48" spans="46:73">
      <c r="AT48" s="79"/>
      <c r="AX48" s="16"/>
      <c r="BB48" s="200"/>
      <c r="BP48"/>
      <c r="BQ48"/>
      <c r="BR48"/>
    </row>
    <row r="49" spans="46:70">
      <c r="AT49" s="79"/>
      <c r="AX49" s="16"/>
      <c r="BB49" s="200"/>
      <c r="BP49"/>
      <c r="BQ49"/>
      <c r="BR49"/>
    </row>
    <row r="50" spans="46:70">
      <c r="AT50" s="79"/>
      <c r="AX50" s="16"/>
      <c r="BB50" s="200"/>
      <c r="BP50"/>
      <c r="BQ50"/>
      <c r="BR50"/>
    </row>
    <row r="51" spans="46:70">
      <c r="AT51" s="79"/>
      <c r="AX51" s="16"/>
      <c r="BB51" s="200"/>
      <c r="BP51"/>
      <c r="BQ51"/>
      <c r="BR51"/>
    </row>
    <row r="52" spans="46:70">
      <c r="AT52" s="79"/>
      <c r="AX52" s="16"/>
      <c r="BB52" s="200"/>
      <c r="BP52"/>
      <c r="BQ52"/>
      <c r="BR52"/>
    </row>
    <row r="53" spans="46:70">
      <c r="AT53" s="79"/>
      <c r="AX53" s="16"/>
      <c r="BB53" s="200"/>
      <c r="BP53"/>
      <c r="BQ53"/>
      <c r="BR53"/>
    </row>
    <row r="54" spans="46:70">
      <c r="AT54" s="79"/>
      <c r="AX54" s="16"/>
      <c r="BB54" s="200"/>
      <c r="BP54"/>
      <c r="BQ54"/>
      <c r="BR54"/>
    </row>
    <row r="55" spans="46:70">
      <c r="AT55" s="79"/>
      <c r="AX55" s="16"/>
      <c r="BB55" s="200"/>
      <c r="BP55"/>
      <c r="BQ55"/>
      <c r="BR55"/>
    </row>
    <row r="56" spans="46:70">
      <c r="AT56" s="79"/>
      <c r="AX56" s="16"/>
      <c r="BB56" s="200"/>
      <c r="BP56"/>
      <c r="BQ56"/>
      <c r="BR56"/>
    </row>
    <row r="57" spans="46:70">
      <c r="AT57" s="79"/>
      <c r="AX57" s="16"/>
      <c r="BB57" s="200"/>
      <c r="BP57"/>
      <c r="BQ57"/>
      <c r="BR57"/>
    </row>
    <row r="58" spans="46:70">
      <c r="AT58" s="79"/>
      <c r="AX58" s="16"/>
      <c r="BB58" s="200"/>
      <c r="BP58"/>
      <c r="BQ58"/>
      <c r="BR58"/>
    </row>
    <row r="59" spans="46:70">
      <c r="AT59" s="79"/>
      <c r="AX59" s="16"/>
      <c r="BB59" s="200"/>
      <c r="BP59"/>
      <c r="BQ59"/>
      <c r="BR59"/>
    </row>
    <row r="60" spans="46:70">
      <c r="AT60" s="79"/>
      <c r="AX60" s="16"/>
      <c r="BB60" s="200"/>
      <c r="BP60"/>
      <c r="BQ60"/>
      <c r="BR60"/>
    </row>
    <row r="61" spans="46:70">
      <c r="AT61" s="79"/>
      <c r="AX61" s="16"/>
      <c r="BB61" s="200"/>
      <c r="BP61"/>
      <c r="BQ61"/>
      <c r="BR61"/>
    </row>
    <row r="62" spans="46:70">
      <c r="AT62" s="79"/>
      <c r="AX62" s="16"/>
      <c r="BB62" s="200"/>
      <c r="BP62"/>
      <c r="BQ62"/>
      <c r="BR62"/>
    </row>
    <row r="63" spans="46:70">
      <c r="AT63" s="79"/>
      <c r="AX63" s="16"/>
      <c r="BB63" s="200"/>
      <c r="BP63"/>
      <c r="BQ63"/>
      <c r="BR63"/>
    </row>
    <row r="64" spans="46:70">
      <c r="AT64" s="79"/>
      <c r="AX64" s="16"/>
      <c r="BB64" s="200"/>
      <c r="BP64"/>
      <c r="BQ64"/>
      <c r="BR64"/>
    </row>
    <row r="65" spans="46:70">
      <c r="AT65" s="79"/>
      <c r="AX65" s="16"/>
      <c r="BB65" s="200"/>
      <c r="BP65"/>
      <c r="BQ65"/>
      <c r="BR65"/>
    </row>
    <row r="66" spans="46:70">
      <c r="AT66" s="79"/>
      <c r="AX66" s="16"/>
      <c r="BB66" s="200"/>
      <c r="BP66"/>
      <c r="BQ66"/>
      <c r="BR66"/>
    </row>
    <row r="67" spans="46:70">
      <c r="AT67" s="79"/>
      <c r="AX67" s="16"/>
      <c r="BB67" s="200"/>
      <c r="BP67"/>
      <c r="BQ67"/>
      <c r="BR67"/>
    </row>
    <row r="68" spans="46:70">
      <c r="AT68" s="79"/>
      <c r="AX68" s="16"/>
      <c r="BB68" s="200"/>
      <c r="BP68"/>
      <c r="BQ68"/>
      <c r="BR68"/>
    </row>
    <row r="69" spans="46:70">
      <c r="AT69" s="79"/>
      <c r="AX69" s="16"/>
      <c r="BB69" s="200"/>
      <c r="BP69"/>
      <c r="BQ69"/>
      <c r="BR69"/>
    </row>
    <row r="70" spans="46:70">
      <c r="AT70" s="79"/>
      <c r="AX70" s="16"/>
      <c r="BB70" s="200"/>
      <c r="BP70"/>
      <c r="BQ70"/>
      <c r="BR70"/>
    </row>
    <row r="71" spans="46:70">
      <c r="AT71" s="79"/>
      <c r="AX71" s="16"/>
      <c r="BB71" s="200"/>
      <c r="BP71"/>
      <c r="BQ71"/>
      <c r="BR71"/>
    </row>
    <row r="72" spans="46:70">
      <c r="AT72" s="79"/>
      <c r="AX72" s="16"/>
      <c r="BB72" s="200"/>
      <c r="BP72"/>
      <c r="BQ72"/>
      <c r="BR72"/>
    </row>
    <row r="73" spans="46:70">
      <c r="AT73" s="79"/>
      <c r="AX73" s="16"/>
      <c r="BB73" s="200"/>
      <c r="BP73"/>
      <c r="BQ73"/>
      <c r="BR73"/>
    </row>
    <row r="74" spans="46:70">
      <c r="AT74" s="79"/>
      <c r="AX74" s="16"/>
      <c r="BB74" s="200"/>
      <c r="BP74"/>
      <c r="BQ74"/>
      <c r="BR74"/>
    </row>
    <row r="75" spans="46:70">
      <c r="AT75" s="79"/>
      <c r="AX75" s="16"/>
      <c r="BB75" s="200"/>
      <c r="BP75"/>
      <c r="BQ75"/>
      <c r="BR75"/>
    </row>
    <row r="76" spans="46:70">
      <c r="AT76" s="79"/>
      <c r="AX76" s="16"/>
      <c r="BB76" s="200"/>
      <c r="BP76"/>
      <c r="BQ76"/>
      <c r="BR76"/>
    </row>
    <row r="77" spans="46:70">
      <c r="AT77" s="79"/>
      <c r="AX77" s="16"/>
      <c r="BB77" s="200"/>
      <c r="BP77"/>
      <c r="BQ77"/>
      <c r="BR77"/>
    </row>
    <row r="78" spans="46:70">
      <c r="AT78" s="79"/>
      <c r="AX78" s="16"/>
      <c r="BB78" s="200"/>
      <c r="BP78"/>
      <c r="BQ78"/>
      <c r="BR78"/>
    </row>
    <row r="79" spans="46:70">
      <c r="AT79" s="79"/>
      <c r="AX79" s="16"/>
      <c r="BB79" s="200"/>
      <c r="BP79"/>
      <c r="BQ79"/>
      <c r="BR79"/>
    </row>
    <row r="80" spans="46:70">
      <c r="AT80" s="79"/>
      <c r="AX80" s="16"/>
      <c r="BB80" s="200"/>
      <c r="BP80"/>
      <c r="BQ80"/>
      <c r="BR80"/>
    </row>
    <row r="81" spans="46:70">
      <c r="AT81" s="79"/>
      <c r="AX81" s="16"/>
      <c r="BB81" s="200"/>
      <c r="BP81"/>
      <c r="BQ81"/>
      <c r="BR81"/>
    </row>
    <row r="82" spans="46:70">
      <c r="AT82" s="79"/>
      <c r="AX82" s="16"/>
      <c r="BB82" s="200"/>
      <c r="BP82"/>
      <c r="BQ82"/>
      <c r="BR82"/>
    </row>
    <row r="83" spans="46:70">
      <c r="AT83" s="79"/>
      <c r="AX83" s="16"/>
      <c r="BB83" s="200"/>
      <c r="BP83"/>
      <c r="BQ83"/>
      <c r="BR83"/>
    </row>
    <row r="84" spans="46:70">
      <c r="AT84" s="79"/>
      <c r="AX84" s="16"/>
      <c r="BB84" s="200"/>
      <c r="BP84"/>
      <c r="BQ84"/>
      <c r="BR84"/>
    </row>
    <row r="85" spans="46:70">
      <c r="AT85" s="79"/>
      <c r="AX85" s="16"/>
      <c r="BB85" s="200"/>
      <c r="BP85"/>
      <c r="BQ85"/>
      <c r="BR85"/>
    </row>
    <row r="86" spans="46:70">
      <c r="AT86" s="79"/>
      <c r="AX86" s="16"/>
      <c r="BB86" s="200"/>
      <c r="BP86"/>
      <c r="BQ86"/>
      <c r="BR86"/>
    </row>
    <row r="87" spans="46:70">
      <c r="AT87" s="79"/>
      <c r="AX87" s="16"/>
      <c r="BB87" s="200"/>
      <c r="BP87"/>
      <c r="BQ87"/>
      <c r="BR87"/>
    </row>
    <row r="88" spans="46:70">
      <c r="AT88" s="79"/>
      <c r="AX88" s="16"/>
      <c r="BB88" s="200"/>
      <c r="BP88"/>
      <c r="BQ88"/>
      <c r="BR88"/>
    </row>
    <row r="89" spans="46:70">
      <c r="AT89" s="79"/>
      <c r="AX89" s="16"/>
      <c r="BB89" s="200"/>
      <c r="BP89"/>
      <c r="BQ89"/>
      <c r="BR89"/>
    </row>
    <row r="90" spans="46:70">
      <c r="AT90" s="79"/>
      <c r="AX90" s="16"/>
      <c r="BB90" s="200"/>
      <c r="BP90"/>
      <c r="BQ90"/>
      <c r="BR90"/>
    </row>
    <row r="91" spans="46:70">
      <c r="AT91" s="79"/>
      <c r="AX91" s="16"/>
      <c r="BB91" s="200"/>
      <c r="BP91"/>
      <c r="BQ91"/>
      <c r="BR91"/>
    </row>
    <row r="92" spans="46:70">
      <c r="AT92" s="79"/>
      <c r="AX92" s="16"/>
      <c r="BB92" s="200"/>
      <c r="BP92"/>
      <c r="BQ92"/>
      <c r="BR92"/>
    </row>
    <row r="93" spans="46:70">
      <c r="AT93" s="79"/>
      <c r="AX93" s="16"/>
      <c r="BB93" s="200"/>
      <c r="BP93"/>
      <c r="BQ93"/>
      <c r="BR93"/>
    </row>
    <row r="94" spans="46:70">
      <c r="AT94" s="79"/>
      <c r="AX94" s="16"/>
      <c r="BB94" s="200"/>
      <c r="BP94"/>
      <c r="BQ94"/>
      <c r="BR94"/>
    </row>
    <row r="95" spans="46:70">
      <c r="AT95" s="79"/>
      <c r="AX95" s="16"/>
      <c r="BB95" s="200"/>
      <c r="BP95"/>
      <c r="BQ95"/>
      <c r="BR95"/>
    </row>
    <row r="96" spans="46:70">
      <c r="AT96" s="79"/>
      <c r="AX96" s="16"/>
      <c r="BB96" s="200"/>
      <c r="BP96"/>
      <c r="BQ96"/>
      <c r="BR96"/>
    </row>
    <row r="97" spans="46:70">
      <c r="AT97" s="79"/>
      <c r="AX97" s="16"/>
      <c r="BB97" s="200"/>
      <c r="BP97"/>
      <c r="BQ97"/>
      <c r="BR97"/>
    </row>
    <row r="98" spans="46:70">
      <c r="AT98" s="79"/>
      <c r="AX98" s="16"/>
      <c r="BB98" s="200"/>
      <c r="BP98"/>
      <c r="BQ98"/>
      <c r="BR98"/>
    </row>
    <row r="99" spans="46:70">
      <c r="AT99" s="79"/>
      <c r="AX99" s="16"/>
      <c r="BB99" s="200"/>
      <c r="BP99"/>
      <c r="BQ99"/>
      <c r="BR99"/>
    </row>
    <row r="100" spans="46:70">
      <c r="AT100" s="79"/>
      <c r="AX100" s="16"/>
      <c r="BB100" s="200"/>
      <c r="BP100"/>
      <c r="BQ100"/>
      <c r="BR100"/>
    </row>
    <row r="101" spans="46:70">
      <c r="AT101" s="79"/>
      <c r="AX101" s="16"/>
      <c r="BB101" s="200"/>
      <c r="BP101"/>
      <c r="BQ101"/>
      <c r="BR101"/>
    </row>
    <row r="102" spans="46:70">
      <c r="AT102" s="79"/>
      <c r="AX102" s="16"/>
      <c r="BB102" s="200"/>
      <c r="BP102"/>
      <c r="BQ102"/>
      <c r="BR102"/>
    </row>
    <row r="103" spans="46:70">
      <c r="AT103" s="79"/>
      <c r="AX103" s="16"/>
      <c r="BB103" s="200"/>
      <c r="BP103"/>
      <c r="BQ103"/>
      <c r="BR103"/>
    </row>
    <row r="104" spans="46:70">
      <c r="AT104" s="79"/>
      <c r="AX104" s="16"/>
      <c r="BB104" s="200"/>
      <c r="BP104"/>
      <c r="BQ104"/>
      <c r="BR104"/>
    </row>
    <row r="105" spans="46:70">
      <c r="AT105" s="79"/>
      <c r="AX105" s="16"/>
      <c r="BB105" s="200"/>
      <c r="BP105"/>
      <c r="BQ105"/>
      <c r="BR105"/>
    </row>
    <row r="106" spans="46:70">
      <c r="AT106" s="79"/>
      <c r="AX106" s="16"/>
      <c r="BB106" s="200"/>
      <c r="BP106"/>
      <c r="BQ106"/>
      <c r="BR106"/>
    </row>
    <row r="107" spans="46:70">
      <c r="AT107" s="79"/>
      <c r="AX107" s="16"/>
      <c r="BB107" s="200"/>
      <c r="BP107"/>
      <c r="BQ107"/>
      <c r="BR107"/>
    </row>
    <row r="108" spans="46:70">
      <c r="AT108" s="79"/>
      <c r="AX108" s="16"/>
      <c r="BB108" s="200"/>
      <c r="BP108"/>
      <c r="BQ108"/>
      <c r="BR108"/>
    </row>
    <row r="109" spans="46:70">
      <c r="AT109" s="79"/>
      <c r="AX109" s="16"/>
      <c r="BB109" s="200"/>
      <c r="BP109"/>
      <c r="BQ109"/>
      <c r="BR109"/>
    </row>
    <row r="110" spans="46:70">
      <c r="AT110" s="79"/>
      <c r="AX110" s="16"/>
      <c r="BB110" s="200"/>
      <c r="BP110"/>
      <c r="BQ110"/>
      <c r="BR110"/>
    </row>
    <row r="111" spans="46:70">
      <c r="AT111" s="79"/>
      <c r="AX111" s="16"/>
      <c r="BB111" s="200"/>
      <c r="BP111"/>
      <c r="BQ111"/>
      <c r="BR111"/>
    </row>
    <row r="112" spans="46:70">
      <c r="AT112" s="79"/>
      <c r="AX112" s="16"/>
      <c r="BB112" s="200"/>
      <c r="BP112"/>
      <c r="BQ112"/>
      <c r="BR112"/>
    </row>
    <row r="113" spans="46:70">
      <c r="AT113" s="79"/>
      <c r="AX113" s="16"/>
      <c r="BB113" s="200"/>
      <c r="BP113"/>
      <c r="BQ113"/>
      <c r="BR113"/>
    </row>
    <row r="114" spans="46:70">
      <c r="AT114" s="79"/>
      <c r="AX114" s="16"/>
      <c r="BB114" s="200"/>
      <c r="BP114"/>
      <c r="BQ114"/>
      <c r="BR114"/>
    </row>
    <row r="115" spans="46:70">
      <c r="AT115" s="79"/>
      <c r="AX115" s="16"/>
      <c r="BB115" s="200"/>
      <c r="BP115"/>
      <c r="BQ115"/>
      <c r="BR115"/>
    </row>
    <row r="116" spans="46:70">
      <c r="AT116" s="79"/>
      <c r="AX116" s="16"/>
      <c r="BB116" s="200"/>
      <c r="BP116"/>
      <c r="BQ116"/>
      <c r="BR116"/>
    </row>
    <row r="117" spans="46:70">
      <c r="AT117" s="79"/>
      <c r="AX117" s="16"/>
      <c r="BB117" s="200"/>
      <c r="BP117"/>
      <c r="BQ117"/>
      <c r="BR117"/>
    </row>
    <row r="118" spans="46:70">
      <c r="AT118" s="79"/>
      <c r="AX118" s="16"/>
      <c r="BB118" s="200"/>
      <c r="BP118"/>
      <c r="BQ118"/>
      <c r="BR118"/>
    </row>
    <row r="119" spans="46:70">
      <c r="AT119" s="79"/>
      <c r="AX119" s="16"/>
      <c r="BB119" s="200"/>
      <c r="BP119"/>
      <c r="BQ119"/>
      <c r="BR119"/>
    </row>
    <row r="120" spans="46:70">
      <c r="AT120" s="79"/>
      <c r="AX120" s="16"/>
      <c r="BB120" s="200"/>
      <c r="BP120"/>
      <c r="BQ120"/>
      <c r="BR120"/>
    </row>
    <row r="121" spans="46:70">
      <c r="AT121" s="79"/>
      <c r="AX121" s="16"/>
      <c r="BB121" s="200"/>
      <c r="BP121"/>
      <c r="BQ121"/>
      <c r="BR121"/>
    </row>
    <row r="122" spans="46:70">
      <c r="AT122" s="79"/>
      <c r="AX122" s="16"/>
      <c r="BB122" s="200"/>
      <c r="BP122"/>
      <c r="BQ122"/>
      <c r="BR122"/>
    </row>
    <row r="123" spans="46:70">
      <c r="AT123" s="79"/>
      <c r="AX123" s="16"/>
      <c r="BB123" s="200"/>
      <c r="BP123"/>
      <c r="BQ123"/>
      <c r="BR123"/>
    </row>
    <row r="124" spans="46:70">
      <c r="AT124" s="79"/>
      <c r="AX124" s="16"/>
      <c r="BB124" s="200"/>
      <c r="BP124"/>
      <c r="BQ124"/>
      <c r="BR124"/>
    </row>
    <row r="125" spans="46:70">
      <c r="AT125" s="79"/>
      <c r="AX125" s="16"/>
      <c r="BB125" s="200"/>
      <c r="BP125"/>
      <c r="BQ125"/>
      <c r="BR125"/>
    </row>
    <row r="126" spans="46:70">
      <c r="AT126" s="79"/>
      <c r="AX126" s="16"/>
      <c r="BB126" s="200"/>
      <c r="BP126"/>
      <c r="BQ126"/>
      <c r="BR126"/>
    </row>
    <row r="127" spans="46:70">
      <c r="AT127" s="79"/>
      <c r="AX127" s="16"/>
      <c r="BB127" s="200"/>
      <c r="BP127"/>
      <c r="BQ127"/>
      <c r="BR127"/>
    </row>
    <row r="128" spans="46:70">
      <c r="AT128" s="79"/>
      <c r="AX128" s="16"/>
      <c r="BB128" s="200"/>
      <c r="BP128"/>
      <c r="BQ128"/>
      <c r="BR128"/>
    </row>
    <row r="129" spans="46:70">
      <c r="AT129" s="79"/>
      <c r="AX129" s="16"/>
      <c r="BB129" s="200"/>
      <c r="BP129"/>
      <c r="BQ129"/>
      <c r="BR129"/>
    </row>
    <row r="130" spans="46:70">
      <c r="AT130" s="79"/>
      <c r="AX130" s="16"/>
      <c r="BB130" s="200"/>
      <c r="BP130"/>
      <c r="BQ130"/>
      <c r="BR130"/>
    </row>
    <row r="131" spans="46:70">
      <c r="AT131" s="79"/>
      <c r="AX131" s="16"/>
      <c r="BB131" s="200"/>
      <c r="BP131"/>
      <c r="BQ131"/>
      <c r="BR131"/>
    </row>
    <row r="132" spans="46:70">
      <c r="AT132" s="79"/>
      <c r="AX132" s="16"/>
      <c r="BB132" s="200"/>
      <c r="BP132"/>
      <c r="BQ132"/>
      <c r="BR132"/>
    </row>
    <row r="133" spans="46:70">
      <c r="AT133" s="79"/>
      <c r="AX133" s="16"/>
      <c r="BB133" s="200"/>
      <c r="BP133"/>
      <c r="BQ133"/>
      <c r="BR133"/>
    </row>
    <row r="134" spans="46:70">
      <c r="AT134" s="79"/>
      <c r="AX134" s="16"/>
      <c r="BB134" s="200"/>
      <c r="BP134"/>
      <c r="BQ134"/>
      <c r="BR134"/>
    </row>
    <row r="135" spans="46:70">
      <c r="AT135" s="79"/>
      <c r="AX135" s="16"/>
      <c r="BB135" s="200"/>
      <c r="BP135"/>
      <c r="BQ135"/>
      <c r="BR135"/>
    </row>
    <row r="136" spans="46:70">
      <c r="AT136" s="79"/>
      <c r="AX136" s="16"/>
      <c r="BB136" s="200"/>
      <c r="BP136"/>
      <c r="BQ136"/>
      <c r="BR136"/>
    </row>
    <row r="137" spans="46:70">
      <c r="AT137" s="79"/>
      <c r="AX137" s="16"/>
      <c r="BB137" s="200"/>
      <c r="BP137"/>
      <c r="BQ137"/>
      <c r="BR137"/>
    </row>
    <row r="138" spans="46:70">
      <c r="AT138" s="79"/>
      <c r="AX138" s="16"/>
      <c r="BB138" s="200"/>
      <c r="BP138"/>
      <c r="BQ138"/>
      <c r="BR138"/>
    </row>
    <row r="139" spans="46:70">
      <c r="AT139" s="79"/>
      <c r="AX139" s="16"/>
      <c r="BB139" s="200"/>
      <c r="BP139"/>
      <c r="BQ139"/>
      <c r="BR139"/>
    </row>
    <row r="140" spans="46:70">
      <c r="AT140" s="79"/>
      <c r="AX140" s="16"/>
      <c r="BB140" s="200"/>
      <c r="BP140"/>
      <c r="BQ140"/>
      <c r="BR140"/>
    </row>
    <row r="141" spans="46:70">
      <c r="AT141" s="79"/>
      <c r="AX141" s="16"/>
      <c r="BB141" s="200"/>
      <c r="BP141"/>
      <c r="BQ141"/>
      <c r="BR141"/>
    </row>
    <row r="142" spans="46:70">
      <c r="AT142" s="79"/>
      <c r="AX142" s="16"/>
      <c r="BB142" s="200"/>
      <c r="BP142"/>
      <c r="BQ142"/>
      <c r="BR142"/>
    </row>
    <row r="143" spans="46:70">
      <c r="AT143" s="79"/>
      <c r="AX143" s="16"/>
      <c r="BB143" s="200"/>
      <c r="BP143"/>
      <c r="BQ143"/>
      <c r="BR143"/>
    </row>
    <row r="144" spans="46:70">
      <c r="AT144" s="79"/>
      <c r="AX144" s="16"/>
      <c r="BB144" s="200"/>
      <c r="BP144"/>
      <c r="BQ144"/>
      <c r="BR144"/>
    </row>
    <row r="145" spans="46:70">
      <c r="AT145" s="79"/>
      <c r="AX145" s="16"/>
      <c r="BB145" s="200"/>
      <c r="BP145"/>
      <c r="BQ145"/>
      <c r="BR145"/>
    </row>
    <row r="146" spans="46:70">
      <c r="AT146" s="79"/>
      <c r="AX146" s="16"/>
      <c r="BB146" s="200"/>
      <c r="BP146"/>
      <c r="BQ146"/>
      <c r="BR146"/>
    </row>
    <row r="147" spans="46:70">
      <c r="AT147" s="79"/>
      <c r="AX147" s="16"/>
      <c r="BB147" s="200"/>
      <c r="BP147"/>
      <c r="BQ147"/>
      <c r="BR147"/>
    </row>
    <row r="148" spans="46:70">
      <c r="AT148" s="79"/>
      <c r="AX148" s="16"/>
      <c r="BB148" s="200"/>
      <c r="BP148"/>
      <c r="BQ148"/>
      <c r="BR148"/>
    </row>
    <row r="149" spans="46:70">
      <c r="AT149" s="79"/>
      <c r="AX149" s="16"/>
      <c r="BB149" s="200"/>
      <c r="BP149"/>
      <c r="BQ149"/>
      <c r="BR149"/>
    </row>
    <row r="150" spans="46:70">
      <c r="AT150" s="79"/>
      <c r="AX150" s="16"/>
      <c r="BB150" s="200"/>
      <c r="BP150"/>
      <c r="BQ150"/>
      <c r="BR150"/>
    </row>
    <row r="151" spans="46:70">
      <c r="AT151" s="79"/>
      <c r="AX151" s="16"/>
      <c r="BB151" s="200"/>
      <c r="BP151"/>
      <c r="BQ151"/>
      <c r="BR151"/>
    </row>
    <row r="152" spans="46:70">
      <c r="AT152" s="79"/>
      <c r="AX152" s="16"/>
      <c r="BB152" s="200"/>
      <c r="BP152"/>
      <c r="BQ152"/>
      <c r="BR152"/>
    </row>
    <row r="153" spans="46:70">
      <c r="AT153" s="79"/>
      <c r="AX153" s="16"/>
      <c r="BB153" s="200"/>
      <c r="BP153"/>
      <c r="BQ153"/>
      <c r="BR153"/>
    </row>
    <row r="154" spans="46:70">
      <c r="AT154" s="79"/>
      <c r="AX154" s="16"/>
      <c r="BB154" s="200"/>
      <c r="BP154"/>
      <c r="BQ154"/>
      <c r="BR154"/>
    </row>
    <row r="155" spans="46:70">
      <c r="AT155" s="79"/>
      <c r="AX155" s="16"/>
      <c r="BB155" s="200"/>
      <c r="BP155"/>
      <c r="BQ155"/>
      <c r="BR155"/>
    </row>
    <row r="156" spans="46:70">
      <c r="AT156" s="79"/>
      <c r="AX156" s="16"/>
      <c r="BB156" s="200"/>
      <c r="BP156"/>
      <c r="BQ156"/>
      <c r="BR156"/>
    </row>
    <row r="157" spans="46:70">
      <c r="AT157" s="79"/>
      <c r="AX157" s="16"/>
      <c r="BB157" s="200"/>
      <c r="BP157"/>
      <c r="BQ157"/>
      <c r="BR157"/>
    </row>
    <row r="158" spans="46:70">
      <c r="AT158" s="79"/>
      <c r="AX158" s="16"/>
      <c r="BB158" s="200"/>
      <c r="BP158"/>
      <c r="BQ158"/>
      <c r="BR158"/>
    </row>
    <row r="159" spans="46:70">
      <c r="AT159" s="79"/>
      <c r="AX159" s="16"/>
      <c r="BB159" s="200"/>
      <c r="BP159"/>
      <c r="BQ159"/>
      <c r="BR159"/>
    </row>
    <row r="160" spans="46:70">
      <c r="AT160" s="79"/>
      <c r="AX160" s="16"/>
      <c r="BB160" s="200"/>
      <c r="BP160"/>
      <c r="BQ160"/>
      <c r="BR160"/>
    </row>
    <row r="161" spans="46:70">
      <c r="AT161" s="79"/>
      <c r="AX161" s="16"/>
      <c r="BB161" s="200"/>
      <c r="BP161"/>
      <c r="BQ161"/>
      <c r="BR161"/>
    </row>
    <row r="162" spans="46:70">
      <c r="AT162" s="79"/>
      <c r="AX162" s="16"/>
      <c r="BB162" s="200"/>
      <c r="BP162"/>
      <c r="BQ162"/>
      <c r="BR162"/>
    </row>
    <row r="163" spans="46:70">
      <c r="AT163" s="79"/>
      <c r="AX163" s="16"/>
      <c r="BB163" s="200"/>
      <c r="BP163"/>
      <c r="BQ163"/>
      <c r="BR163"/>
    </row>
    <row r="164" spans="46:70">
      <c r="AT164" s="79"/>
      <c r="AX164" s="16"/>
      <c r="BB164" s="200"/>
      <c r="BP164"/>
      <c r="BQ164"/>
      <c r="BR164"/>
    </row>
    <row r="165" spans="46:70">
      <c r="AT165" s="79"/>
      <c r="AX165" s="16"/>
      <c r="BB165" s="200"/>
      <c r="BP165"/>
      <c r="BQ165"/>
      <c r="BR165"/>
    </row>
    <row r="166" spans="46:70">
      <c r="AT166" s="79"/>
      <c r="AX166" s="16"/>
      <c r="BB166" s="200"/>
      <c r="BP166"/>
      <c r="BQ166"/>
      <c r="BR166"/>
    </row>
    <row r="167" spans="46:70">
      <c r="AT167" s="79"/>
      <c r="AX167" s="16"/>
      <c r="BB167" s="200"/>
      <c r="BP167"/>
      <c r="BQ167"/>
      <c r="BR167"/>
    </row>
    <row r="168" spans="46:70">
      <c r="AT168" s="79"/>
      <c r="AX168" s="16"/>
      <c r="BB168" s="200"/>
      <c r="BP168"/>
      <c r="BQ168"/>
      <c r="BR168"/>
    </row>
    <row r="169" spans="46:70">
      <c r="AT169" s="79"/>
      <c r="AX169" s="16"/>
      <c r="BB169" s="200"/>
      <c r="BP169"/>
      <c r="BQ169"/>
      <c r="BR169"/>
    </row>
    <row r="170" spans="46:70">
      <c r="AT170" s="79"/>
      <c r="AX170" s="16"/>
      <c r="BB170" s="200"/>
      <c r="BP170"/>
      <c r="BQ170"/>
      <c r="BR170"/>
    </row>
    <row r="171" spans="46:70">
      <c r="AT171" s="79"/>
      <c r="AX171" s="16"/>
      <c r="BB171" s="200"/>
      <c r="BP171"/>
      <c r="BQ171"/>
      <c r="BR171"/>
    </row>
    <row r="172" spans="46:70">
      <c r="AT172" s="79"/>
      <c r="AX172" s="16"/>
      <c r="BB172" s="200"/>
      <c r="BP172"/>
      <c r="BQ172"/>
      <c r="BR172"/>
    </row>
    <row r="173" spans="46:70">
      <c r="AT173" s="79"/>
      <c r="AX173" s="16"/>
      <c r="BB173" s="200"/>
      <c r="BP173"/>
      <c r="BQ173"/>
      <c r="BR173"/>
    </row>
    <row r="174" spans="46:70">
      <c r="AT174" s="79"/>
      <c r="AX174" s="16"/>
      <c r="BB174" s="200"/>
      <c r="BP174"/>
      <c r="BQ174"/>
      <c r="BR174"/>
    </row>
    <row r="175" spans="46:70">
      <c r="AT175" s="79"/>
      <c r="AX175" s="16"/>
      <c r="BB175" s="200"/>
      <c r="BP175"/>
      <c r="BQ175"/>
      <c r="BR175"/>
    </row>
    <row r="176" spans="46:70">
      <c r="AT176" s="79"/>
      <c r="AX176" s="16"/>
      <c r="BB176" s="200"/>
      <c r="BP176"/>
      <c r="BQ176"/>
      <c r="BR176"/>
    </row>
    <row r="177" spans="46:70">
      <c r="AT177" s="79"/>
      <c r="AX177" s="16"/>
      <c r="BB177" s="200"/>
      <c r="BP177"/>
      <c r="BQ177"/>
      <c r="BR177"/>
    </row>
    <row r="178" spans="46:70">
      <c r="AT178" s="79"/>
      <c r="AX178" s="16"/>
      <c r="BB178" s="200"/>
      <c r="BP178"/>
      <c r="BQ178"/>
      <c r="BR178"/>
    </row>
    <row r="179" spans="46:70">
      <c r="AT179" s="79"/>
      <c r="AX179" s="16"/>
      <c r="BB179" s="200"/>
      <c r="BP179"/>
      <c r="BQ179"/>
      <c r="BR179"/>
    </row>
    <row r="180" spans="46:70">
      <c r="AT180" s="79"/>
      <c r="AX180" s="16"/>
      <c r="BB180" s="200"/>
      <c r="BP180"/>
      <c r="BQ180"/>
      <c r="BR180"/>
    </row>
    <row r="181" spans="46:70">
      <c r="AT181" s="79"/>
      <c r="AX181" s="16"/>
      <c r="BB181" s="200"/>
      <c r="BP181"/>
      <c r="BQ181"/>
      <c r="BR181"/>
    </row>
    <row r="182" spans="46:70">
      <c r="AT182" s="79"/>
      <c r="AX182" s="16"/>
      <c r="BB182" s="200"/>
      <c r="BP182"/>
      <c r="BQ182"/>
      <c r="BR182"/>
    </row>
    <row r="183" spans="46:70">
      <c r="AT183" s="79"/>
      <c r="AX183" s="16"/>
      <c r="BB183" s="200"/>
      <c r="BP183"/>
      <c r="BQ183"/>
      <c r="BR183"/>
    </row>
    <row r="184" spans="46:70">
      <c r="AT184" s="79"/>
      <c r="AX184" s="16"/>
      <c r="BB184" s="200"/>
      <c r="BP184"/>
      <c r="BQ184"/>
      <c r="BR184"/>
    </row>
    <row r="185" spans="46:70">
      <c r="AT185" s="79"/>
      <c r="AX185" s="16"/>
      <c r="BB185" s="200"/>
      <c r="BP185"/>
      <c r="BQ185"/>
      <c r="BR185"/>
    </row>
    <row r="186" spans="46:70">
      <c r="AT186" s="79"/>
      <c r="AX186" s="16"/>
      <c r="BB186" s="200"/>
      <c r="BP186"/>
      <c r="BQ186"/>
      <c r="BR186"/>
    </row>
    <row r="187" spans="46:70">
      <c r="AT187" s="79"/>
      <c r="AX187" s="16"/>
      <c r="BB187" s="200"/>
      <c r="BP187"/>
      <c r="BQ187"/>
      <c r="BR187"/>
    </row>
    <row r="188" spans="46:70">
      <c r="AT188" s="79"/>
      <c r="AX188" s="16"/>
      <c r="BB188" s="200"/>
      <c r="BP188"/>
      <c r="BQ188"/>
      <c r="BR188"/>
    </row>
    <row r="189" spans="46:70">
      <c r="AT189" s="79"/>
      <c r="AX189" s="16"/>
      <c r="BB189" s="200"/>
      <c r="BP189"/>
      <c r="BQ189"/>
      <c r="BR189"/>
    </row>
    <row r="190" spans="46:70">
      <c r="AT190" s="79"/>
      <c r="AX190" s="16"/>
      <c r="BB190" s="200"/>
      <c r="BP190"/>
      <c r="BQ190"/>
      <c r="BR190"/>
    </row>
    <row r="191" spans="46:70">
      <c r="AT191" s="79"/>
      <c r="AX191" s="16"/>
      <c r="BB191" s="200"/>
      <c r="BP191"/>
      <c r="BQ191"/>
      <c r="BR191"/>
    </row>
    <row r="192" spans="46:70">
      <c r="AT192" s="79"/>
      <c r="AX192" s="16"/>
      <c r="BB192" s="200"/>
      <c r="BP192"/>
      <c r="BQ192"/>
      <c r="BR192"/>
    </row>
    <row r="193" spans="46:70">
      <c r="AT193" s="79"/>
      <c r="AX193" s="16"/>
      <c r="BB193" s="200"/>
      <c r="BP193"/>
      <c r="BQ193"/>
      <c r="BR193"/>
    </row>
    <row r="194" spans="46:70">
      <c r="AT194" s="79"/>
      <c r="AX194" s="16"/>
      <c r="BB194" s="200"/>
      <c r="BP194"/>
      <c r="BQ194"/>
      <c r="BR194"/>
    </row>
    <row r="195" spans="46:70">
      <c r="AT195" s="79"/>
      <c r="AX195" s="16"/>
      <c r="BB195" s="200"/>
      <c r="BP195"/>
      <c r="BQ195"/>
      <c r="BR195"/>
    </row>
    <row r="196" spans="46:70">
      <c r="AT196" s="79"/>
      <c r="AX196" s="16"/>
      <c r="BB196" s="200"/>
      <c r="BP196"/>
      <c r="BQ196"/>
      <c r="BR196"/>
    </row>
    <row r="197" spans="46:70">
      <c r="AT197" s="79"/>
      <c r="AX197" s="16"/>
      <c r="BB197" s="200"/>
      <c r="BP197"/>
      <c r="BQ197"/>
      <c r="BR197"/>
    </row>
    <row r="198" spans="46:70">
      <c r="AT198" s="79"/>
      <c r="AX198" s="16"/>
      <c r="BB198" s="200"/>
      <c r="BP198"/>
      <c r="BQ198"/>
      <c r="BR198"/>
    </row>
    <row r="199" spans="46:70">
      <c r="AT199" s="79"/>
      <c r="AX199" s="16"/>
      <c r="BB199" s="200"/>
      <c r="BP199"/>
      <c r="BQ199"/>
      <c r="BR199"/>
    </row>
    <row r="200" spans="46:70">
      <c r="AT200" s="79"/>
      <c r="AX200" s="16"/>
      <c r="BB200" s="200"/>
      <c r="BP200"/>
      <c r="BQ200"/>
      <c r="BR200"/>
    </row>
    <row r="201" spans="46:70">
      <c r="AT201" s="79"/>
      <c r="AX201" s="16"/>
      <c r="BB201" s="200"/>
      <c r="BP201"/>
      <c r="BQ201"/>
      <c r="BR201"/>
    </row>
    <row r="202" spans="46:70">
      <c r="AT202" s="79"/>
      <c r="AX202" s="16"/>
      <c r="BB202" s="200"/>
      <c r="BP202"/>
      <c r="BQ202"/>
      <c r="BR202"/>
    </row>
    <row r="203" spans="46:70">
      <c r="AT203" s="79"/>
      <c r="AX203" s="16"/>
      <c r="BB203" s="200"/>
      <c r="BP203"/>
      <c r="BQ203"/>
      <c r="BR203"/>
    </row>
    <row r="204" spans="46:70">
      <c r="AT204" s="79"/>
      <c r="AX204" s="16"/>
      <c r="BB204" s="200"/>
      <c r="BP204"/>
      <c r="BQ204"/>
      <c r="BR204"/>
    </row>
    <row r="205" spans="46:70">
      <c r="AT205" s="79"/>
      <c r="AX205" s="16"/>
      <c r="BB205" s="200"/>
      <c r="BP205"/>
      <c r="BQ205"/>
      <c r="BR205"/>
    </row>
    <row r="206" spans="46:70">
      <c r="AT206" s="79"/>
      <c r="AX206" s="16"/>
      <c r="BB206" s="200"/>
      <c r="BP206"/>
      <c r="BQ206"/>
      <c r="BR206"/>
    </row>
    <row r="207" spans="46:70">
      <c r="AT207" s="79"/>
      <c r="AX207" s="16"/>
      <c r="BB207" s="200"/>
      <c r="BP207"/>
      <c r="BQ207"/>
      <c r="BR207"/>
    </row>
    <row r="208" spans="46:70">
      <c r="AT208" s="79"/>
      <c r="AX208" s="16"/>
      <c r="BB208" s="200"/>
      <c r="BP208"/>
      <c r="BQ208"/>
      <c r="BR208"/>
    </row>
    <row r="209" spans="46:70">
      <c r="AT209" s="79"/>
      <c r="AX209" s="16"/>
      <c r="BB209" s="200"/>
      <c r="BP209"/>
      <c r="BQ209"/>
      <c r="BR209"/>
    </row>
    <row r="210" spans="46:70">
      <c r="AT210" s="79"/>
      <c r="AX210" s="16"/>
      <c r="BB210" s="200"/>
      <c r="BP210"/>
      <c r="BQ210"/>
      <c r="BR210"/>
    </row>
    <row r="211" spans="46:70">
      <c r="AT211" s="79"/>
      <c r="AX211" s="16"/>
      <c r="BB211" s="200"/>
      <c r="BP211"/>
      <c r="BQ211"/>
      <c r="BR211"/>
    </row>
    <row r="212" spans="46:70">
      <c r="AT212" s="79"/>
      <c r="AX212" s="16"/>
      <c r="BB212" s="200"/>
      <c r="BP212"/>
      <c r="BQ212"/>
      <c r="BR212"/>
    </row>
    <row r="213" spans="46:70">
      <c r="AT213" s="79"/>
      <c r="AX213" s="16"/>
      <c r="BB213" s="200"/>
      <c r="BP213"/>
      <c r="BQ213"/>
      <c r="BR213"/>
    </row>
    <row r="214" spans="46:70">
      <c r="AT214" s="79"/>
      <c r="AX214" s="16"/>
      <c r="BB214" s="200"/>
      <c r="BP214"/>
      <c r="BQ214"/>
      <c r="BR214"/>
    </row>
    <row r="215" spans="46:70">
      <c r="AT215" s="79"/>
      <c r="AX215" s="16"/>
      <c r="BB215" s="200"/>
      <c r="BP215"/>
      <c r="BQ215"/>
      <c r="BR215"/>
    </row>
    <row r="216" spans="46:70">
      <c r="AT216" s="79"/>
      <c r="AX216" s="16"/>
      <c r="BB216" s="200"/>
      <c r="BP216"/>
      <c r="BQ216"/>
      <c r="BR216"/>
    </row>
    <row r="217" spans="46:70">
      <c r="AT217" s="79"/>
      <c r="AX217" s="16"/>
      <c r="BB217" s="200"/>
      <c r="BP217"/>
      <c r="BQ217"/>
      <c r="BR217"/>
    </row>
    <row r="218" spans="46:70">
      <c r="AT218" s="79"/>
      <c r="AX218" s="16"/>
      <c r="BB218" s="200"/>
      <c r="BP218"/>
      <c r="BQ218"/>
      <c r="BR218"/>
    </row>
    <row r="219" spans="46:70">
      <c r="AT219" s="79"/>
      <c r="AX219" s="16"/>
      <c r="BB219" s="200"/>
      <c r="BP219"/>
      <c r="BQ219"/>
      <c r="BR219"/>
    </row>
    <row r="220" spans="46:70">
      <c r="AT220" s="79"/>
      <c r="AX220" s="16"/>
      <c r="BB220" s="200"/>
      <c r="BP220"/>
      <c r="BQ220"/>
      <c r="BR220"/>
    </row>
    <row r="221" spans="46:70">
      <c r="AT221" s="79"/>
      <c r="AX221" s="16"/>
      <c r="BB221" s="200"/>
      <c r="BP221"/>
      <c r="BQ221"/>
      <c r="BR221"/>
    </row>
    <row r="222" spans="46:70">
      <c r="AT222" s="79"/>
      <c r="AX222" s="16"/>
      <c r="BB222" s="200"/>
      <c r="BP222"/>
      <c r="BQ222"/>
      <c r="BR222"/>
    </row>
    <row r="223" spans="46:70">
      <c r="AT223" s="79"/>
      <c r="AX223" s="16"/>
      <c r="BB223" s="200"/>
      <c r="BP223"/>
      <c r="BQ223"/>
      <c r="BR223"/>
    </row>
    <row r="224" spans="46:70">
      <c r="AT224" s="79"/>
      <c r="AX224" s="16"/>
      <c r="BB224" s="200"/>
      <c r="BP224"/>
      <c r="BQ224"/>
      <c r="BR224"/>
    </row>
    <row r="225" spans="46:70">
      <c r="AT225" s="79"/>
      <c r="AX225" s="16"/>
      <c r="BB225" s="200"/>
      <c r="BP225"/>
      <c r="BQ225"/>
      <c r="BR225"/>
    </row>
    <row r="226" spans="46:70">
      <c r="AT226" s="79"/>
      <c r="AX226" s="16"/>
      <c r="BB226" s="200"/>
      <c r="BP226"/>
      <c r="BQ226"/>
      <c r="BR226"/>
    </row>
    <row r="227" spans="46:70">
      <c r="AT227" s="79"/>
      <c r="AX227" s="16"/>
      <c r="BB227" s="200"/>
      <c r="BP227"/>
      <c r="BQ227"/>
      <c r="BR227"/>
    </row>
    <row r="228" spans="46:70">
      <c r="AT228" s="79"/>
      <c r="AX228" s="16"/>
      <c r="BB228" s="200"/>
      <c r="BP228"/>
      <c r="BQ228"/>
      <c r="BR228"/>
    </row>
    <row r="229" spans="46:70">
      <c r="AT229" s="79"/>
      <c r="AX229" s="16"/>
      <c r="BB229" s="200"/>
      <c r="BP229"/>
      <c r="BQ229"/>
      <c r="BR229"/>
    </row>
    <row r="230" spans="46:70">
      <c r="AT230" s="79"/>
      <c r="AX230" s="16"/>
      <c r="BB230" s="200"/>
      <c r="BP230"/>
      <c r="BQ230"/>
      <c r="BR230"/>
    </row>
    <row r="231" spans="46:70">
      <c r="AT231" s="79"/>
      <c r="AX231" s="16"/>
      <c r="BB231" s="200"/>
      <c r="BP231"/>
      <c r="BQ231"/>
      <c r="BR231"/>
    </row>
    <row r="232" spans="46:70">
      <c r="AT232" s="79"/>
      <c r="AX232" s="16"/>
      <c r="BB232" s="200"/>
      <c r="BP232"/>
      <c r="BQ232"/>
      <c r="BR232"/>
    </row>
    <row r="233" spans="46:70">
      <c r="AT233" s="79"/>
      <c r="AX233" s="16"/>
      <c r="BB233" s="200"/>
      <c r="BP233"/>
      <c r="BQ233"/>
      <c r="BR233"/>
    </row>
    <row r="234" spans="46:70">
      <c r="AT234" s="79"/>
      <c r="AX234" s="16"/>
      <c r="BB234" s="200"/>
      <c r="BP234"/>
      <c r="BQ234"/>
      <c r="BR234"/>
    </row>
    <row r="235" spans="46:70">
      <c r="AT235" s="79"/>
      <c r="AX235" s="16"/>
      <c r="BB235" s="200"/>
      <c r="BP235"/>
      <c r="BQ235"/>
      <c r="BR235"/>
    </row>
    <row r="236" spans="46:70">
      <c r="AT236" s="79"/>
      <c r="AX236" s="16"/>
      <c r="BB236" s="200"/>
      <c r="BP236"/>
      <c r="BQ236"/>
      <c r="BR236"/>
    </row>
    <row r="237" spans="46:70">
      <c r="AT237" s="79"/>
      <c r="AX237" s="16"/>
      <c r="BB237" s="200"/>
      <c r="BP237"/>
      <c r="BQ237"/>
      <c r="BR237"/>
    </row>
    <row r="238" spans="46:70">
      <c r="AT238" s="79"/>
      <c r="AX238" s="16"/>
      <c r="BB238" s="200"/>
      <c r="BP238"/>
      <c r="BQ238"/>
      <c r="BR238"/>
    </row>
    <row r="239" spans="46:70">
      <c r="AT239" s="79"/>
      <c r="AX239" s="16"/>
      <c r="BB239" s="200"/>
      <c r="BP239"/>
      <c r="BQ239"/>
      <c r="BR239"/>
    </row>
    <row r="240" spans="46:70">
      <c r="AT240" s="79"/>
      <c r="AX240" s="16"/>
      <c r="BB240" s="200"/>
      <c r="BP240"/>
      <c r="BQ240"/>
      <c r="BR240"/>
    </row>
    <row r="241" spans="46:70">
      <c r="AT241" s="79"/>
      <c r="AX241" s="16"/>
      <c r="BB241" s="200"/>
      <c r="BP241"/>
      <c r="BQ241"/>
      <c r="BR241"/>
    </row>
    <row r="242" spans="46:70">
      <c r="AT242" s="79"/>
      <c r="AX242" s="16"/>
      <c r="BB242" s="200"/>
      <c r="BP242"/>
      <c r="BQ242"/>
      <c r="BR242"/>
    </row>
    <row r="243" spans="46:70">
      <c r="AT243" s="79"/>
      <c r="AX243" s="16"/>
      <c r="BB243" s="200"/>
      <c r="BP243"/>
      <c r="BQ243"/>
      <c r="BR243"/>
    </row>
    <row r="244" spans="46:70">
      <c r="AT244" s="79"/>
      <c r="AX244" s="16"/>
      <c r="BB244" s="200"/>
      <c r="BP244"/>
      <c r="BQ244"/>
      <c r="BR244"/>
    </row>
    <row r="245" spans="46:70">
      <c r="AT245" s="79"/>
      <c r="AX245" s="16"/>
      <c r="BB245" s="200"/>
      <c r="BP245"/>
      <c r="BQ245"/>
      <c r="BR245"/>
    </row>
    <row r="246" spans="46:70">
      <c r="AT246" s="79"/>
      <c r="AX246" s="16"/>
      <c r="BB246" s="200"/>
      <c r="BP246"/>
      <c r="BQ246"/>
      <c r="BR246"/>
    </row>
    <row r="247" spans="46:70">
      <c r="AT247" s="79"/>
      <c r="AX247" s="16"/>
      <c r="BB247" s="200"/>
      <c r="BP247"/>
      <c r="BQ247"/>
      <c r="BR247"/>
    </row>
    <row r="248" spans="46:70">
      <c r="AT248" s="79"/>
      <c r="AX248" s="16"/>
      <c r="BB248" s="200"/>
      <c r="BP248"/>
      <c r="BQ248"/>
      <c r="BR248"/>
    </row>
    <row r="249" spans="46:70">
      <c r="AT249" s="79"/>
      <c r="AX249" s="16"/>
      <c r="BB249" s="200"/>
      <c r="BP249"/>
      <c r="BQ249"/>
      <c r="BR249"/>
    </row>
    <row r="250" spans="46:70">
      <c r="AT250" s="79"/>
      <c r="AX250" s="16"/>
      <c r="BB250" s="200"/>
      <c r="BP250"/>
      <c r="BQ250"/>
      <c r="BR250"/>
    </row>
    <row r="251" spans="46:70">
      <c r="AT251" s="79"/>
      <c r="AX251" s="16"/>
      <c r="BB251" s="200"/>
      <c r="BP251"/>
      <c r="BQ251"/>
      <c r="BR251"/>
    </row>
    <row r="252" spans="46:70">
      <c r="AT252" s="79"/>
      <c r="AX252" s="16"/>
      <c r="BB252" s="200"/>
      <c r="BP252"/>
      <c r="BQ252"/>
      <c r="BR252"/>
    </row>
    <row r="253" spans="46:70">
      <c r="AT253" s="79"/>
      <c r="AX253" s="16"/>
      <c r="BB253" s="200"/>
      <c r="BP253"/>
      <c r="BQ253"/>
      <c r="BR253"/>
    </row>
    <row r="254" spans="46:70">
      <c r="AT254" s="79"/>
      <c r="AX254" s="16"/>
      <c r="BB254" s="200"/>
      <c r="BP254"/>
      <c r="BQ254"/>
      <c r="BR254"/>
    </row>
    <row r="255" spans="46:70">
      <c r="AT255" s="79"/>
      <c r="AX255" s="16"/>
      <c r="BB255" s="200"/>
      <c r="BP255"/>
      <c r="BQ255"/>
      <c r="BR255"/>
    </row>
    <row r="256" spans="46:70">
      <c r="AT256" s="79"/>
      <c r="AX256" s="16"/>
      <c r="BB256" s="200"/>
      <c r="BP256"/>
      <c r="BQ256"/>
      <c r="BR256"/>
    </row>
    <row r="257" spans="46:70">
      <c r="AT257" s="79"/>
      <c r="AX257" s="16"/>
      <c r="BB257" s="200"/>
      <c r="BP257"/>
      <c r="BQ257"/>
      <c r="BR257"/>
    </row>
    <row r="258" spans="46:70">
      <c r="AT258" s="79"/>
      <c r="AX258" s="16"/>
      <c r="BB258" s="200"/>
      <c r="BP258"/>
      <c r="BQ258"/>
      <c r="BR258"/>
    </row>
    <row r="259" spans="46:70">
      <c r="AT259" s="79"/>
      <c r="AX259" s="16"/>
      <c r="BB259" s="200"/>
      <c r="BP259"/>
      <c r="BQ259"/>
      <c r="BR259"/>
    </row>
    <row r="260" spans="46:70">
      <c r="AT260" s="79"/>
      <c r="AX260" s="16"/>
      <c r="BB260" s="200"/>
      <c r="BP260"/>
      <c r="BQ260"/>
      <c r="BR260"/>
    </row>
    <row r="261" spans="46:70">
      <c r="AT261" s="79"/>
      <c r="AX261" s="16"/>
      <c r="BB261" s="200"/>
      <c r="BP261"/>
      <c r="BQ261"/>
      <c r="BR261"/>
    </row>
    <row r="262" spans="46:70">
      <c r="AT262" s="79"/>
      <c r="AX262" s="16"/>
      <c r="BB262" s="200"/>
      <c r="BP262"/>
      <c r="BQ262"/>
      <c r="BR262"/>
    </row>
    <row r="263" spans="46:70">
      <c r="AT263" s="79"/>
      <c r="AX263" s="16"/>
      <c r="BB263" s="200"/>
      <c r="BP263"/>
      <c r="BQ263"/>
      <c r="BR263"/>
    </row>
    <row r="264" spans="46:70">
      <c r="AT264" s="79"/>
      <c r="AX264" s="16"/>
      <c r="BB264" s="200"/>
      <c r="BP264"/>
      <c r="BQ264"/>
      <c r="BR264"/>
    </row>
    <row r="265" spans="46:70">
      <c r="AT265" s="79"/>
      <c r="AX265" s="16"/>
      <c r="BB265" s="200"/>
      <c r="BP265"/>
      <c r="BQ265"/>
      <c r="BR265"/>
    </row>
    <row r="266" spans="46:70">
      <c r="AT266" s="79"/>
      <c r="AX266" s="16"/>
      <c r="BB266" s="200"/>
      <c r="BP266"/>
      <c r="BQ266"/>
      <c r="BR266"/>
    </row>
    <row r="267" spans="46:70">
      <c r="AT267" s="79"/>
      <c r="AX267" s="16"/>
      <c r="BB267" s="200"/>
      <c r="BP267"/>
      <c r="BQ267"/>
      <c r="BR267"/>
    </row>
    <row r="268" spans="46:70">
      <c r="AT268" s="79"/>
      <c r="AX268" s="16"/>
      <c r="BB268" s="200"/>
      <c r="BP268"/>
      <c r="BQ268"/>
      <c r="BR268"/>
    </row>
    <row r="269" spans="46:70">
      <c r="AT269" s="79"/>
      <c r="AX269" s="16"/>
      <c r="BB269" s="200"/>
      <c r="BP269"/>
      <c r="BQ269"/>
      <c r="BR269"/>
    </row>
    <row r="270" spans="46:70">
      <c r="AT270" s="79"/>
      <c r="AX270" s="16"/>
      <c r="BB270" s="200"/>
      <c r="BP270"/>
      <c r="BQ270"/>
      <c r="BR270"/>
    </row>
    <row r="271" spans="46:70">
      <c r="AT271" s="79"/>
      <c r="AX271" s="16"/>
      <c r="BB271" s="200"/>
      <c r="BP271"/>
      <c r="BQ271"/>
      <c r="BR271"/>
    </row>
    <row r="272" spans="46:70">
      <c r="AT272" s="79"/>
      <c r="AX272" s="16"/>
      <c r="BB272" s="200"/>
      <c r="BP272"/>
      <c r="BQ272"/>
      <c r="BR272"/>
    </row>
    <row r="273" spans="46:70">
      <c r="AT273" s="79"/>
      <c r="AX273" s="16"/>
      <c r="BB273" s="200"/>
      <c r="BP273"/>
      <c r="BQ273"/>
      <c r="BR273"/>
    </row>
    <row r="274" spans="46:70">
      <c r="AT274" s="79"/>
      <c r="AX274" s="16"/>
      <c r="BB274" s="200"/>
      <c r="BP274"/>
      <c r="BQ274"/>
      <c r="BR274"/>
    </row>
    <row r="275" spans="46:70">
      <c r="AT275" s="79"/>
      <c r="AX275" s="16"/>
      <c r="BB275" s="200"/>
      <c r="BP275"/>
      <c r="BQ275"/>
      <c r="BR275"/>
    </row>
    <row r="276" spans="46:70">
      <c r="AT276" s="79"/>
      <c r="AX276" s="16"/>
      <c r="BB276" s="200"/>
      <c r="BP276"/>
      <c r="BQ276"/>
      <c r="BR276"/>
    </row>
    <row r="277" spans="46:70">
      <c r="AT277" s="79"/>
      <c r="AX277" s="16"/>
      <c r="BB277" s="200"/>
      <c r="BP277"/>
      <c r="BQ277"/>
      <c r="BR277"/>
    </row>
    <row r="278" spans="46:70">
      <c r="AT278" s="79"/>
      <c r="AX278" s="16"/>
      <c r="BB278" s="200"/>
      <c r="BP278"/>
      <c r="BQ278"/>
      <c r="BR278"/>
    </row>
    <row r="279" spans="46:70">
      <c r="AT279" s="79"/>
      <c r="AX279" s="16"/>
      <c r="BB279" s="200"/>
      <c r="BP279"/>
      <c r="BQ279"/>
      <c r="BR279"/>
    </row>
    <row r="280" spans="46:70">
      <c r="AT280" s="79"/>
      <c r="AX280" s="16"/>
      <c r="BB280" s="200"/>
      <c r="BP280"/>
      <c r="BQ280"/>
      <c r="BR280"/>
    </row>
    <row r="281" spans="46:70">
      <c r="AT281" s="79"/>
      <c r="AX281" s="16"/>
      <c r="BB281" s="200"/>
      <c r="BP281"/>
      <c r="BQ281"/>
      <c r="BR281"/>
    </row>
    <row r="282" spans="46:70">
      <c r="AT282" s="79"/>
      <c r="AX282" s="16"/>
      <c r="BB282" s="200"/>
      <c r="BP282"/>
      <c r="BQ282"/>
      <c r="BR282"/>
    </row>
    <row r="283" spans="46:70">
      <c r="AT283" s="79"/>
      <c r="AX283" s="16"/>
      <c r="BB283" s="200"/>
      <c r="BP283"/>
      <c r="BQ283"/>
      <c r="BR283"/>
    </row>
    <row r="284" spans="46:70">
      <c r="AT284" s="79"/>
      <c r="AX284" s="16"/>
      <c r="BB284" s="200"/>
      <c r="BP284"/>
      <c r="BQ284"/>
      <c r="BR284"/>
    </row>
    <row r="285" spans="46:70">
      <c r="AT285" s="79"/>
      <c r="AX285" s="16"/>
      <c r="BB285" s="200"/>
      <c r="BP285"/>
      <c r="BQ285"/>
      <c r="BR285"/>
    </row>
    <row r="286" spans="46:70">
      <c r="AT286" s="79"/>
      <c r="AX286" s="16"/>
      <c r="BB286" s="200"/>
      <c r="BP286"/>
      <c r="BQ286"/>
      <c r="BR286"/>
    </row>
    <row r="287" spans="46:70">
      <c r="AT287" s="79"/>
      <c r="AX287" s="16"/>
      <c r="BB287" s="200"/>
      <c r="BP287"/>
      <c r="BQ287"/>
      <c r="BR287"/>
    </row>
    <row r="288" spans="46:70">
      <c r="AT288" s="79"/>
      <c r="AX288" s="16"/>
      <c r="BB288" s="200"/>
      <c r="BP288"/>
      <c r="BQ288"/>
      <c r="BR288"/>
    </row>
    <row r="289" spans="38:70">
      <c r="AT289" s="79"/>
      <c r="AX289" s="16"/>
      <c r="BB289" s="200"/>
      <c r="BP289"/>
      <c r="BQ289"/>
      <c r="BR289"/>
    </row>
    <row r="290" spans="38:70">
      <c r="AT290" s="79"/>
      <c r="AX290" s="16"/>
      <c r="BB290" s="200"/>
      <c r="BP290"/>
      <c r="BQ290"/>
      <c r="BR290"/>
    </row>
    <row r="291" spans="38:70">
      <c r="AT291" s="79"/>
      <c r="AX291" s="16"/>
      <c r="BB291" s="200"/>
      <c r="BP291"/>
      <c r="BQ291"/>
      <c r="BR291"/>
    </row>
    <row r="292" spans="38:70">
      <c r="AT292" s="79"/>
      <c r="AX292" s="16"/>
      <c r="BB292" s="200"/>
      <c r="BP292"/>
      <c r="BQ292"/>
      <c r="BR292"/>
    </row>
    <row r="293" spans="38:70">
      <c r="AT293" s="79"/>
      <c r="AX293" s="16"/>
      <c r="BB293" s="200"/>
      <c r="BP293"/>
      <c r="BQ293"/>
      <c r="BR293"/>
    </row>
    <row r="294" spans="38:70" s="537" customFormat="1">
      <c r="AL294" s="67"/>
      <c r="AM294" s="67"/>
      <c r="AN294" s="67"/>
      <c r="AO294" s="67"/>
      <c r="AQ294" s="67"/>
      <c r="AS294" s="538"/>
      <c r="AT294" s="79"/>
      <c r="AU294" s="538"/>
      <c r="AV294" s="538"/>
      <c r="AW294" s="538"/>
      <c r="AX294" s="16"/>
      <c r="AY294" s="538"/>
      <c r="AZ294" s="538"/>
      <c r="BA294" s="538"/>
      <c r="BB294" s="200"/>
      <c r="BC294" s="67"/>
      <c r="BD294" s="538"/>
      <c r="BE294" s="538"/>
      <c r="BF294" s="67"/>
      <c r="BG294" s="538"/>
      <c r="BH294" s="67"/>
      <c r="BI294" s="538"/>
      <c r="BJ294" s="67"/>
      <c r="BK294" s="67"/>
      <c r="BL294" s="67"/>
      <c r="BM294" s="67"/>
      <c r="BN294" s="67"/>
      <c r="BO294" s="67"/>
    </row>
    <row r="295" spans="38:70" s="537" customFormat="1">
      <c r="AL295" s="67"/>
      <c r="AM295" s="67"/>
      <c r="AN295" s="67"/>
      <c r="AO295" s="67"/>
      <c r="AQ295" s="67"/>
      <c r="AS295" s="538"/>
      <c r="AT295" s="79"/>
      <c r="AU295" s="538"/>
      <c r="AV295" s="538"/>
      <c r="AW295" s="538"/>
      <c r="AX295" s="16"/>
      <c r="AY295" s="538"/>
      <c r="AZ295" s="538"/>
      <c r="BA295" s="538"/>
      <c r="BB295" s="200"/>
      <c r="BC295" s="67"/>
      <c r="BD295" s="538"/>
      <c r="BE295" s="538"/>
      <c r="BF295" s="67"/>
      <c r="BG295" s="538"/>
      <c r="BH295" s="67"/>
      <c r="BI295" s="538"/>
      <c r="BJ295" s="67"/>
      <c r="BK295" s="67"/>
      <c r="BL295" s="67"/>
      <c r="BM295" s="67"/>
      <c r="BN295" s="67"/>
      <c r="BO295" s="67"/>
    </row>
    <row r="296" spans="38:70" s="537" customFormat="1">
      <c r="AL296" s="67"/>
      <c r="AM296" s="67"/>
      <c r="AN296" s="67"/>
      <c r="AO296" s="67"/>
      <c r="AQ296" s="67"/>
      <c r="AS296" s="538"/>
      <c r="AT296" s="79"/>
      <c r="AU296" s="538"/>
      <c r="AV296" s="538"/>
      <c r="AW296" s="538"/>
      <c r="AX296" s="16"/>
      <c r="AY296" s="538"/>
      <c r="AZ296" s="538"/>
      <c r="BA296" s="538"/>
      <c r="BB296" s="200"/>
      <c r="BC296" s="67"/>
      <c r="BD296" s="538"/>
      <c r="BE296" s="538"/>
      <c r="BF296" s="67"/>
      <c r="BG296" s="538"/>
      <c r="BH296" s="67"/>
      <c r="BI296" s="538"/>
      <c r="BJ296" s="67"/>
      <c r="BK296" s="67"/>
      <c r="BL296" s="67"/>
      <c r="BM296" s="67"/>
      <c r="BN296" s="67"/>
      <c r="BO296" s="67"/>
    </row>
    <row r="297" spans="38:70" s="537" customFormat="1">
      <c r="AL297" s="67"/>
      <c r="AM297" s="67"/>
      <c r="AN297" s="67"/>
      <c r="AO297" s="67"/>
      <c r="AQ297" s="67"/>
      <c r="AS297" s="538"/>
      <c r="AT297" s="79"/>
      <c r="AU297" s="538"/>
      <c r="AV297" s="538"/>
      <c r="AW297" s="538"/>
      <c r="AX297" s="16"/>
      <c r="AY297" s="538"/>
      <c r="AZ297" s="538"/>
      <c r="BA297" s="538"/>
      <c r="BB297" s="200"/>
      <c r="BC297" s="67"/>
      <c r="BD297" s="538"/>
      <c r="BE297" s="538"/>
      <c r="BF297" s="67"/>
      <c r="BG297" s="538"/>
      <c r="BH297" s="67"/>
      <c r="BI297" s="538"/>
      <c r="BJ297" s="67"/>
      <c r="BK297" s="67"/>
      <c r="BL297" s="67"/>
      <c r="BM297" s="67"/>
      <c r="BN297" s="67"/>
      <c r="BO297" s="67"/>
    </row>
    <row r="298" spans="38:70" s="537" customFormat="1">
      <c r="AL298" s="67"/>
      <c r="AM298" s="67"/>
      <c r="AN298" s="67"/>
      <c r="AO298" s="67"/>
      <c r="AQ298" s="67"/>
      <c r="AS298" s="538"/>
      <c r="AT298" s="79"/>
      <c r="AU298" s="538"/>
      <c r="AV298" s="538"/>
      <c r="AW298" s="538"/>
      <c r="AX298" s="16"/>
      <c r="AY298" s="538"/>
      <c r="AZ298" s="538"/>
      <c r="BA298" s="538"/>
      <c r="BB298" s="200"/>
      <c r="BC298" s="67"/>
      <c r="BD298" s="538"/>
      <c r="BE298" s="538"/>
      <c r="BF298" s="67"/>
      <c r="BG298" s="538"/>
      <c r="BH298" s="67"/>
      <c r="BI298" s="538"/>
      <c r="BJ298" s="67"/>
      <c r="BK298" s="67"/>
      <c r="BL298" s="67"/>
      <c r="BM298" s="67"/>
      <c r="BN298" s="67"/>
      <c r="BO298" s="67"/>
    </row>
    <row r="299" spans="38:70" s="537" customFormat="1">
      <c r="AL299" s="67"/>
      <c r="AM299" s="67"/>
      <c r="AN299" s="67"/>
      <c r="AO299" s="67"/>
      <c r="AQ299" s="67"/>
      <c r="AS299" s="538"/>
      <c r="AT299" s="79"/>
      <c r="AU299" s="538"/>
      <c r="AV299" s="538"/>
      <c r="AW299" s="538"/>
      <c r="AX299" s="16"/>
      <c r="AY299" s="538"/>
      <c r="AZ299" s="538"/>
      <c r="BA299" s="538"/>
      <c r="BB299" s="200"/>
      <c r="BC299" s="67"/>
      <c r="BD299" s="538"/>
      <c r="BE299" s="538"/>
      <c r="BF299" s="67"/>
      <c r="BG299" s="538"/>
      <c r="BH299" s="67"/>
      <c r="BI299" s="538"/>
      <c r="BJ299" s="67"/>
      <c r="BK299" s="67"/>
      <c r="BL299" s="67"/>
      <c r="BM299" s="67"/>
      <c r="BN299" s="67"/>
      <c r="BO299" s="67"/>
    </row>
    <row r="300" spans="38:70" s="537" customFormat="1">
      <c r="AL300" s="67"/>
      <c r="AM300" s="67"/>
      <c r="AN300" s="67"/>
      <c r="AO300" s="67"/>
      <c r="AQ300" s="67"/>
      <c r="AS300" s="538"/>
      <c r="AT300" s="79"/>
      <c r="AU300" s="538"/>
      <c r="AV300" s="538"/>
      <c r="AW300" s="538"/>
      <c r="AX300" s="16"/>
      <c r="AY300" s="538"/>
      <c r="AZ300" s="538"/>
      <c r="BA300" s="538"/>
      <c r="BB300" s="200"/>
      <c r="BC300" s="67"/>
      <c r="BD300" s="538"/>
      <c r="BE300" s="538"/>
      <c r="BF300" s="67"/>
      <c r="BG300" s="538"/>
      <c r="BH300" s="67"/>
      <c r="BI300" s="538"/>
      <c r="BJ300" s="67"/>
      <c r="BK300" s="67"/>
      <c r="BL300" s="67"/>
      <c r="BM300" s="67"/>
      <c r="BN300" s="67"/>
      <c r="BO300" s="67"/>
    </row>
    <row r="301" spans="38:70" s="537" customFormat="1">
      <c r="AL301" s="67"/>
      <c r="AM301" s="67"/>
      <c r="AN301" s="67"/>
      <c r="AO301" s="67"/>
      <c r="AQ301" s="67"/>
      <c r="AS301" s="538"/>
      <c r="AT301" s="79"/>
      <c r="AU301" s="538"/>
      <c r="AV301" s="538"/>
      <c r="AW301" s="538"/>
      <c r="AX301" s="16"/>
      <c r="AY301" s="538"/>
      <c r="AZ301" s="538"/>
      <c r="BA301" s="538"/>
      <c r="BB301" s="200"/>
      <c r="BC301" s="67"/>
      <c r="BD301" s="538"/>
      <c r="BE301" s="538"/>
      <c r="BF301" s="67"/>
      <c r="BG301" s="538"/>
      <c r="BH301" s="67"/>
      <c r="BI301" s="538"/>
      <c r="BJ301" s="67"/>
      <c r="BK301" s="67"/>
      <c r="BL301" s="67"/>
      <c r="BM301" s="67"/>
      <c r="BN301" s="67"/>
      <c r="BO301" s="67"/>
    </row>
    <row r="302" spans="38:70" s="537" customFormat="1">
      <c r="AL302" s="67"/>
      <c r="AM302" s="67"/>
      <c r="AN302" s="67"/>
      <c r="AO302" s="67"/>
      <c r="AQ302" s="67"/>
      <c r="AS302" s="538"/>
      <c r="AT302" s="79"/>
      <c r="AU302" s="538"/>
      <c r="AV302" s="538"/>
      <c r="AW302" s="538"/>
      <c r="AX302" s="16"/>
      <c r="AY302" s="538"/>
      <c r="AZ302" s="538"/>
      <c r="BA302" s="538"/>
      <c r="BB302" s="200"/>
      <c r="BC302" s="67"/>
      <c r="BD302" s="538"/>
      <c r="BE302" s="538"/>
      <c r="BF302" s="67"/>
      <c r="BG302" s="538"/>
      <c r="BH302" s="67"/>
      <c r="BI302" s="538"/>
      <c r="BJ302" s="67"/>
      <c r="BK302" s="67"/>
      <c r="BL302" s="67"/>
      <c r="BM302" s="67"/>
      <c r="BN302" s="67"/>
      <c r="BO302" s="67"/>
    </row>
    <row r="303" spans="38:70" s="537" customFormat="1">
      <c r="AL303" s="67"/>
      <c r="AM303" s="67"/>
      <c r="AN303" s="67"/>
      <c r="AO303" s="67"/>
      <c r="AQ303" s="67"/>
      <c r="AS303" s="538"/>
      <c r="AT303" s="79"/>
      <c r="AU303" s="538"/>
      <c r="AV303" s="538"/>
      <c r="AW303" s="538"/>
      <c r="AX303" s="16"/>
      <c r="AY303" s="538"/>
      <c r="AZ303" s="538"/>
      <c r="BA303" s="538"/>
      <c r="BB303" s="200"/>
      <c r="BC303" s="67"/>
      <c r="BD303" s="538"/>
      <c r="BE303" s="538"/>
      <c r="BF303" s="67"/>
      <c r="BG303" s="538"/>
      <c r="BH303" s="67"/>
      <c r="BI303" s="538"/>
      <c r="BJ303" s="67"/>
      <c r="BK303" s="67"/>
      <c r="BL303" s="67"/>
      <c r="BM303" s="67"/>
      <c r="BN303" s="67"/>
      <c r="BO303" s="67"/>
    </row>
    <row r="304" spans="38:70" s="537" customFormat="1">
      <c r="AL304" s="67"/>
      <c r="AM304" s="67"/>
      <c r="AN304" s="67"/>
      <c r="AO304" s="67"/>
      <c r="AQ304" s="67"/>
      <c r="AS304" s="538"/>
      <c r="AT304" s="79"/>
      <c r="AU304" s="538"/>
      <c r="AV304" s="538"/>
      <c r="AW304" s="538"/>
      <c r="AX304" s="16"/>
      <c r="AY304" s="538"/>
      <c r="AZ304" s="538"/>
      <c r="BA304" s="538"/>
      <c r="BB304" s="200"/>
      <c r="BC304" s="67"/>
      <c r="BD304" s="538"/>
      <c r="BE304" s="538"/>
      <c r="BF304" s="67"/>
      <c r="BG304" s="538"/>
      <c r="BH304" s="67"/>
      <c r="BI304" s="538"/>
      <c r="BJ304" s="67"/>
      <c r="BK304" s="67"/>
      <c r="BL304" s="67"/>
      <c r="BM304" s="67"/>
      <c r="BN304" s="67"/>
      <c r="BO304" s="67"/>
    </row>
    <row r="305" spans="38:67" s="537" customFormat="1">
      <c r="AL305" s="67"/>
      <c r="AM305" s="67"/>
      <c r="AN305" s="67"/>
      <c r="AO305" s="67"/>
      <c r="AQ305" s="67"/>
      <c r="AS305" s="538"/>
      <c r="AT305" s="79"/>
      <c r="AU305" s="538"/>
      <c r="AV305" s="538"/>
      <c r="AW305" s="538"/>
      <c r="AX305" s="16"/>
      <c r="AY305" s="538"/>
      <c r="AZ305" s="538"/>
      <c r="BA305" s="538"/>
      <c r="BB305" s="200"/>
      <c r="BC305" s="67"/>
      <c r="BD305" s="538"/>
      <c r="BE305" s="538"/>
      <c r="BF305" s="67"/>
      <c r="BG305" s="538"/>
      <c r="BH305" s="67"/>
      <c r="BI305" s="538"/>
      <c r="BJ305" s="67"/>
      <c r="BK305" s="67"/>
      <c r="BL305" s="67"/>
      <c r="BM305" s="67"/>
      <c r="BN305" s="67"/>
      <c r="BO305" s="67"/>
    </row>
    <row r="306" spans="38:67" s="537" customFormat="1">
      <c r="AL306" s="67"/>
      <c r="AM306" s="67"/>
      <c r="AN306" s="67"/>
      <c r="AO306" s="67"/>
      <c r="AQ306" s="67"/>
      <c r="AS306" s="538"/>
      <c r="AT306" s="79"/>
      <c r="AU306" s="538"/>
      <c r="AV306" s="538"/>
      <c r="AW306" s="538"/>
      <c r="AX306" s="16"/>
      <c r="AY306" s="538"/>
      <c r="AZ306" s="538"/>
      <c r="BA306" s="538"/>
      <c r="BB306" s="200"/>
      <c r="BC306" s="67"/>
      <c r="BD306" s="538"/>
      <c r="BE306" s="538"/>
      <c r="BF306" s="67"/>
      <c r="BG306" s="538"/>
      <c r="BH306" s="67"/>
      <c r="BI306" s="538"/>
      <c r="BJ306" s="67"/>
      <c r="BK306" s="67"/>
      <c r="BL306" s="67"/>
      <c r="BM306" s="67"/>
      <c r="BN306" s="67"/>
      <c r="BO306" s="67"/>
    </row>
    <row r="307" spans="38:67" s="537" customFormat="1">
      <c r="AL307" s="67"/>
      <c r="AM307" s="67"/>
      <c r="AN307" s="67"/>
      <c r="AO307" s="67"/>
      <c r="AQ307" s="67"/>
      <c r="AS307" s="538"/>
      <c r="AT307" s="79"/>
      <c r="AU307" s="538"/>
      <c r="AV307" s="538"/>
      <c r="AW307" s="538"/>
      <c r="AX307" s="16"/>
      <c r="AY307" s="538"/>
      <c r="AZ307" s="538"/>
      <c r="BA307" s="538"/>
      <c r="BB307" s="200"/>
      <c r="BC307" s="67"/>
      <c r="BD307" s="538"/>
      <c r="BE307" s="538"/>
      <c r="BF307" s="67"/>
      <c r="BG307" s="538"/>
      <c r="BH307" s="67"/>
      <c r="BI307" s="538"/>
      <c r="BJ307" s="67"/>
      <c r="BK307" s="67"/>
      <c r="BL307" s="67"/>
      <c r="BM307" s="67"/>
      <c r="BN307" s="67"/>
      <c r="BO307" s="67"/>
    </row>
    <row r="308" spans="38:67" s="537" customFormat="1">
      <c r="AL308" s="67"/>
      <c r="AM308" s="67"/>
      <c r="AN308" s="67"/>
      <c r="AO308" s="67"/>
      <c r="AQ308" s="67"/>
      <c r="AS308" s="538"/>
      <c r="AT308" s="79"/>
      <c r="AU308" s="538"/>
      <c r="AV308" s="538"/>
      <c r="AW308" s="538"/>
      <c r="AX308" s="16"/>
      <c r="AY308" s="538"/>
      <c r="AZ308" s="538"/>
      <c r="BA308" s="538"/>
      <c r="BB308" s="200"/>
      <c r="BC308" s="67"/>
      <c r="BD308" s="538"/>
      <c r="BE308" s="538"/>
      <c r="BF308" s="67"/>
      <c r="BG308" s="538"/>
      <c r="BH308" s="67"/>
      <c r="BI308" s="538"/>
      <c r="BJ308" s="67"/>
      <c r="BK308" s="67"/>
      <c r="BL308" s="67"/>
      <c r="BM308" s="67"/>
      <c r="BN308" s="67"/>
      <c r="BO308" s="67"/>
    </row>
    <row r="309" spans="38:67" s="537" customFormat="1">
      <c r="AL309" s="67"/>
      <c r="AM309" s="67"/>
      <c r="AN309" s="67"/>
      <c r="AO309" s="67"/>
      <c r="AQ309" s="67"/>
      <c r="AS309" s="538"/>
      <c r="AT309" s="79"/>
      <c r="AU309" s="538"/>
      <c r="AV309" s="538"/>
      <c r="AW309" s="538"/>
      <c r="AX309" s="16"/>
      <c r="AY309" s="538"/>
      <c r="AZ309" s="538"/>
      <c r="BA309" s="538"/>
      <c r="BB309" s="200"/>
      <c r="BC309" s="67"/>
      <c r="BD309" s="538"/>
      <c r="BE309" s="538"/>
      <c r="BF309" s="67"/>
      <c r="BG309" s="538"/>
      <c r="BH309" s="67"/>
      <c r="BI309" s="538"/>
      <c r="BJ309" s="67"/>
      <c r="BK309" s="67"/>
      <c r="BL309" s="67"/>
      <c r="BM309" s="67"/>
      <c r="BN309" s="67"/>
      <c r="BO309" s="67"/>
    </row>
    <row r="310" spans="38:67" s="537" customFormat="1">
      <c r="AL310" s="67"/>
      <c r="AM310" s="67"/>
      <c r="AN310" s="67"/>
      <c r="AO310" s="67"/>
      <c r="AQ310" s="67"/>
      <c r="AS310" s="538"/>
      <c r="AT310" s="79"/>
      <c r="AU310" s="538"/>
      <c r="AV310" s="538"/>
      <c r="AW310" s="538"/>
      <c r="AX310" s="16"/>
      <c r="AY310" s="538"/>
      <c r="AZ310" s="538"/>
      <c r="BA310" s="538"/>
      <c r="BB310" s="200"/>
      <c r="BC310" s="67"/>
      <c r="BD310" s="538"/>
      <c r="BE310" s="538"/>
      <c r="BF310" s="67"/>
      <c r="BG310" s="538"/>
      <c r="BH310" s="67"/>
      <c r="BI310" s="538"/>
      <c r="BJ310" s="67"/>
      <c r="BK310" s="67"/>
      <c r="BL310" s="67"/>
      <c r="BM310" s="67"/>
      <c r="BN310" s="67"/>
      <c r="BO310" s="67"/>
    </row>
    <row r="311" spans="38:67" s="537" customFormat="1">
      <c r="AL311" s="67"/>
      <c r="AM311" s="67"/>
      <c r="AN311" s="67"/>
      <c r="AO311" s="67"/>
      <c r="AQ311" s="67"/>
      <c r="AS311" s="538"/>
      <c r="AT311" s="79"/>
      <c r="AU311" s="538"/>
      <c r="AV311" s="538"/>
      <c r="AW311" s="538"/>
      <c r="AX311" s="16"/>
      <c r="AY311" s="538"/>
      <c r="AZ311" s="538"/>
      <c r="BA311" s="538"/>
      <c r="BB311" s="200"/>
      <c r="BC311" s="67"/>
      <c r="BD311" s="538"/>
      <c r="BE311" s="538"/>
      <c r="BF311" s="67"/>
      <c r="BG311" s="538"/>
      <c r="BH311" s="67"/>
      <c r="BI311" s="538"/>
      <c r="BJ311" s="67"/>
      <c r="BK311" s="67"/>
      <c r="BL311" s="67"/>
      <c r="BM311" s="67"/>
      <c r="BN311" s="67"/>
      <c r="BO311" s="67"/>
    </row>
    <row r="312" spans="38:67" s="537" customFormat="1">
      <c r="AL312" s="67"/>
      <c r="AM312" s="67"/>
      <c r="AN312" s="67"/>
      <c r="AO312" s="67"/>
      <c r="AQ312" s="67"/>
      <c r="AS312" s="538"/>
      <c r="AT312" s="79"/>
      <c r="AU312" s="538"/>
      <c r="AV312" s="538"/>
      <c r="AW312" s="538"/>
      <c r="AX312" s="16"/>
      <c r="AY312" s="538"/>
      <c r="AZ312" s="538"/>
      <c r="BA312" s="538"/>
      <c r="BB312" s="200"/>
      <c r="BC312" s="67"/>
      <c r="BD312" s="538"/>
      <c r="BE312" s="538"/>
      <c r="BF312" s="67"/>
      <c r="BG312" s="538"/>
      <c r="BH312" s="67"/>
      <c r="BI312" s="538"/>
      <c r="BJ312" s="67"/>
      <c r="BK312" s="67"/>
      <c r="BL312" s="67"/>
      <c r="BM312" s="67"/>
      <c r="BN312" s="67"/>
      <c r="BO312" s="67"/>
    </row>
    <row r="313" spans="38:67" s="537" customFormat="1">
      <c r="AL313" s="67"/>
      <c r="AM313" s="67"/>
      <c r="AN313" s="67"/>
      <c r="AO313" s="67"/>
      <c r="AQ313" s="67"/>
      <c r="AS313" s="538"/>
      <c r="AT313" s="79"/>
      <c r="AU313" s="538"/>
      <c r="AV313" s="538"/>
      <c r="AW313" s="538"/>
      <c r="AX313" s="16"/>
      <c r="AY313" s="538"/>
      <c r="AZ313" s="538"/>
      <c r="BA313" s="538"/>
      <c r="BB313" s="200"/>
      <c r="BC313" s="67"/>
      <c r="BD313" s="538"/>
      <c r="BE313" s="538"/>
      <c r="BF313" s="67"/>
      <c r="BG313" s="538"/>
      <c r="BH313" s="67"/>
      <c r="BI313" s="538"/>
      <c r="BJ313" s="67"/>
      <c r="BK313" s="67"/>
      <c r="BL313" s="67"/>
      <c r="BM313" s="67"/>
      <c r="BN313" s="67"/>
      <c r="BO313" s="67"/>
    </row>
    <row r="314" spans="38:67" s="537" customFormat="1">
      <c r="AL314" s="67"/>
      <c r="AM314" s="67"/>
      <c r="AN314" s="67"/>
      <c r="AO314" s="67"/>
      <c r="AQ314" s="67"/>
      <c r="AS314" s="538"/>
      <c r="AT314" s="79"/>
      <c r="AU314" s="538"/>
      <c r="AV314" s="538"/>
      <c r="AW314" s="538"/>
      <c r="AX314" s="16"/>
      <c r="AY314" s="538"/>
      <c r="AZ314" s="538"/>
      <c r="BA314" s="538"/>
      <c r="BB314" s="200"/>
      <c r="BC314" s="67"/>
      <c r="BD314" s="538"/>
      <c r="BE314" s="538"/>
      <c r="BF314" s="67"/>
      <c r="BG314" s="538"/>
      <c r="BH314" s="67"/>
      <c r="BI314" s="538"/>
      <c r="BJ314" s="67"/>
      <c r="BK314" s="67"/>
      <c r="BL314" s="67"/>
      <c r="BM314" s="67"/>
      <c r="BN314" s="67"/>
      <c r="BO314" s="67"/>
    </row>
    <row r="315" spans="38:67" s="537" customFormat="1">
      <c r="AL315" s="67"/>
      <c r="AM315" s="67"/>
      <c r="AN315" s="67"/>
      <c r="AO315" s="67"/>
      <c r="AQ315" s="67"/>
      <c r="AS315" s="538"/>
      <c r="AT315" s="79"/>
      <c r="AU315" s="538"/>
      <c r="AV315" s="538"/>
      <c r="AW315" s="538"/>
      <c r="AX315" s="16"/>
      <c r="AY315" s="538"/>
      <c r="AZ315" s="538"/>
      <c r="BA315" s="538"/>
      <c r="BB315" s="200"/>
      <c r="BC315" s="67"/>
      <c r="BD315" s="538"/>
      <c r="BE315" s="538"/>
      <c r="BF315" s="67"/>
      <c r="BG315" s="538"/>
      <c r="BH315" s="67"/>
      <c r="BI315" s="538"/>
      <c r="BJ315" s="67"/>
      <c r="BK315" s="67"/>
      <c r="BL315" s="67"/>
      <c r="BM315" s="67"/>
      <c r="BN315" s="67"/>
      <c r="BO315" s="67"/>
    </row>
    <row r="316" spans="38:67" s="537" customFormat="1">
      <c r="AL316" s="67"/>
      <c r="AM316" s="67"/>
      <c r="AN316" s="67"/>
      <c r="AO316" s="67"/>
      <c r="AQ316" s="67"/>
      <c r="AS316" s="538"/>
      <c r="AT316" s="79"/>
      <c r="AU316" s="538"/>
      <c r="AV316" s="538"/>
      <c r="AW316" s="538"/>
      <c r="AX316" s="16"/>
      <c r="AY316" s="538"/>
      <c r="AZ316" s="538"/>
      <c r="BA316" s="538"/>
      <c r="BB316" s="200"/>
      <c r="BC316" s="67"/>
      <c r="BD316" s="538"/>
      <c r="BE316" s="538"/>
      <c r="BF316" s="67"/>
      <c r="BG316" s="538"/>
      <c r="BH316" s="67"/>
      <c r="BI316" s="538"/>
      <c r="BJ316" s="67"/>
      <c r="BK316" s="67"/>
      <c r="BL316" s="67"/>
      <c r="BM316" s="67"/>
      <c r="BN316" s="67"/>
      <c r="BO316" s="67"/>
    </row>
    <row r="317" spans="38:67" s="537" customFormat="1">
      <c r="AL317" s="67"/>
      <c r="AM317" s="67"/>
      <c r="AN317" s="67"/>
      <c r="AO317" s="67"/>
      <c r="AQ317" s="67"/>
      <c r="AS317" s="538"/>
      <c r="AT317" s="79"/>
      <c r="AU317" s="538"/>
      <c r="AV317" s="538"/>
      <c r="AW317" s="538"/>
      <c r="AX317" s="16"/>
      <c r="AY317" s="538"/>
      <c r="AZ317" s="538"/>
      <c r="BA317" s="538"/>
      <c r="BB317" s="200"/>
      <c r="BC317" s="67"/>
      <c r="BD317" s="538"/>
      <c r="BE317" s="538"/>
      <c r="BF317" s="67"/>
      <c r="BG317" s="538"/>
      <c r="BH317" s="67"/>
      <c r="BI317" s="538"/>
      <c r="BJ317" s="67"/>
      <c r="BK317" s="67"/>
      <c r="BL317" s="67"/>
      <c r="BM317" s="67"/>
      <c r="BN317" s="67"/>
      <c r="BO317" s="67"/>
    </row>
    <row r="318" spans="38:67" s="537" customFormat="1">
      <c r="AL318" s="67"/>
      <c r="AM318" s="67"/>
      <c r="AN318" s="67"/>
      <c r="AO318" s="67"/>
      <c r="AQ318" s="67"/>
      <c r="AS318" s="538"/>
      <c r="AT318" s="79"/>
      <c r="AU318" s="538"/>
      <c r="AV318" s="538"/>
      <c r="AW318" s="538"/>
      <c r="AX318" s="16"/>
      <c r="AY318" s="538"/>
      <c r="AZ318" s="538"/>
      <c r="BA318" s="538"/>
      <c r="BB318" s="200"/>
      <c r="BC318" s="67"/>
      <c r="BD318" s="538"/>
      <c r="BE318" s="538"/>
      <c r="BF318" s="67"/>
      <c r="BG318" s="538"/>
      <c r="BH318" s="67"/>
      <c r="BI318" s="538"/>
      <c r="BJ318" s="67"/>
      <c r="BK318" s="67"/>
      <c r="BL318" s="67"/>
      <c r="BM318" s="67"/>
      <c r="BN318" s="67"/>
      <c r="BO318" s="67"/>
    </row>
    <row r="319" spans="38:67" s="537" customFormat="1">
      <c r="AL319" s="67"/>
      <c r="AM319" s="67"/>
      <c r="AN319" s="67"/>
      <c r="AO319" s="67"/>
      <c r="AQ319" s="67"/>
      <c r="AS319" s="538"/>
      <c r="AT319" s="79"/>
      <c r="AU319" s="538"/>
      <c r="AV319" s="538"/>
      <c r="AW319" s="538"/>
      <c r="AX319" s="16"/>
      <c r="AY319" s="538"/>
      <c r="AZ319" s="538"/>
      <c r="BA319" s="538"/>
      <c r="BB319" s="200"/>
      <c r="BC319" s="67"/>
      <c r="BD319" s="538"/>
      <c r="BE319" s="538"/>
      <c r="BF319" s="67"/>
      <c r="BG319" s="538"/>
      <c r="BH319" s="67"/>
      <c r="BI319" s="538"/>
      <c r="BJ319" s="67"/>
      <c r="BK319" s="67"/>
      <c r="BL319" s="67"/>
      <c r="BM319" s="67"/>
      <c r="BN319" s="67"/>
      <c r="BO319" s="67"/>
    </row>
    <row r="320" spans="38:67" s="537" customFormat="1">
      <c r="AL320" s="67"/>
      <c r="AM320" s="67"/>
      <c r="AN320" s="67"/>
      <c r="AO320" s="67"/>
      <c r="AQ320" s="67"/>
      <c r="AS320" s="538"/>
      <c r="AT320" s="79"/>
      <c r="AU320" s="538"/>
      <c r="AV320" s="538"/>
      <c r="AW320" s="538"/>
      <c r="AX320" s="16"/>
      <c r="AY320" s="538"/>
      <c r="AZ320" s="538"/>
      <c r="BA320" s="538"/>
      <c r="BB320" s="200"/>
      <c r="BC320" s="67"/>
      <c r="BD320" s="538"/>
      <c r="BE320" s="538"/>
      <c r="BF320" s="67"/>
      <c r="BG320" s="538"/>
      <c r="BH320" s="67"/>
      <c r="BI320" s="538"/>
      <c r="BJ320" s="67"/>
      <c r="BK320" s="67"/>
      <c r="BL320" s="67"/>
      <c r="BM320" s="67"/>
      <c r="BN320" s="67"/>
      <c r="BO320" s="67"/>
    </row>
    <row r="321" spans="38:70" s="537" customFormat="1">
      <c r="AL321" s="67"/>
      <c r="AM321" s="67"/>
      <c r="AN321" s="67"/>
      <c r="AO321" s="67"/>
      <c r="AQ321" s="67"/>
      <c r="AS321" s="538"/>
      <c r="AT321" s="79"/>
      <c r="AU321" s="538"/>
      <c r="AV321" s="538"/>
      <c r="AW321" s="538"/>
      <c r="AX321" s="16"/>
      <c r="AY321" s="538"/>
      <c r="AZ321" s="538"/>
      <c r="BA321" s="538"/>
      <c r="BB321" s="200"/>
      <c r="BC321" s="67"/>
      <c r="BD321" s="538"/>
      <c r="BE321" s="538"/>
      <c r="BF321" s="67"/>
      <c r="BG321" s="538"/>
      <c r="BH321" s="67"/>
      <c r="BI321" s="538"/>
      <c r="BJ321" s="67"/>
      <c r="BK321" s="67"/>
      <c r="BL321" s="67"/>
      <c r="BM321" s="67"/>
      <c r="BN321" s="67"/>
      <c r="BO321" s="67"/>
    </row>
    <row r="322" spans="38:70" s="537" customFormat="1">
      <c r="AL322" s="67"/>
      <c r="AM322" s="67"/>
      <c r="AN322" s="67"/>
      <c r="AO322" s="67"/>
      <c r="AQ322" s="67"/>
      <c r="AS322" s="538"/>
      <c r="AT322" s="79"/>
      <c r="AU322" s="538"/>
      <c r="AV322" s="538"/>
      <c r="AW322" s="538"/>
      <c r="AX322" s="16"/>
      <c r="AY322" s="538"/>
      <c r="AZ322" s="538"/>
      <c r="BA322" s="538"/>
      <c r="BB322" s="200"/>
      <c r="BC322" s="67"/>
      <c r="BD322" s="538"/>
      <c r="BE322" s="538"/>
      <c r="BF322" s="67"/>
      <c r="BG322" s="538"/>
      <c r="BH322" s="67"/>
      <c r="BI322" s="538"/>
      <c r="BJ322" s="67"/>
      <c r="BK322" s="67"/>
      <c r="BL322" s="67"/>
      <c r="BM322" s="67"/>
      <c r="BN322" s="67"/>
      <c r="BO322" s="67"/>
    </row>
    <row r="323" spans="38:70" s="537" customFormat="1">
      <c r="AL323" s="67"/>
      <c r="AM323" s="67"/>
      <c r="AN323" s="67"/>
      <c r="AO323" s="67"/>
      <c r="AQ323" s="67"/>
      <c r="AS323" s="538"/>
      <c r="AT323" s="79"/>
      <c r="AU323" s="538"/>
      <c r="AV323" s="538"/>
      <c r="AW323" s="538"/>
      <c r="AX323" s="16"/>
      <c r="AY323" s="538"/>
      <c r="AZ323" s="538"/>
      <c r="BA323" s="538"/>
      <c r="BB323" s="200"/>
      <c r="BC323" s="67"/>
      <c r="BD323" s="538"/>
      <c r="BE323" s="538"/>
      <c r="BF323" s="67"/>
      <c r="BG323" s="538"/>
      <c r="BH323" s="67"/>
      <c r="BI323" s="538"/>
      <c r="BJ323" s="67"/>
      <c r="BK323" s="67"/>
      <c r="BL323" s="67"/>
      <c r="BM323" s="67"/>
      <c r="BN323" s="67"/>
      <c r="BO323" s="67"/>
    </row>
    <row r="324" spans="38:70" s="537" customFormat="1">
      <c r="AL324" s="67"/>
      <c r="AM324" s="67"/>
      <c r="AN324" s="67"/>
      <c r="AO324" s="67"/>
      <c r="AQ324" s="67"/>
      <c r="AS324" s="538"/>
      <c r="AT324" s="79"/>
      <c r="AU324" s="538"/>
      <c r="AV324" s="538"/>
      <c r="AW324" s="538"/>
      <c r="AX324" s="16"/>
      <c r="AY324" s="538"/>
      <c r="AZ324" s="538"/>
      <c r="BA324" s="538"/>
      <c r="BB324" s="200"/>
      <c r="BC324" s="67"/>
      <c r="BD324" s="538"/>
      <c r="BE324" s="538"/>
      <c r="BF324" s="67"/>
      <c r="BG324" s="538"/>
      <c r="BH324" s="67"/>
      <c r="BI324" s="538"/>
      <c r="BJ324" s="67"/>
      <c r="BK324" s="67"/>
      <c r="BL324" s="67"/>
      <c r="BM324" s="67"/>
      <c r="BN324" s="67"/>
      <c r="BO324" s="67"/>
    </row>
    <row r="325" spans="38:70" s="537" customFormat="1">
      <c r="AL325" s="67"/>
      <c r="AM325" s="67"/>
      <c r="AN325" s="67"/>
      <c r="AO325" s="67"/>
      <c r="AQ325" s="67"/>
      <c r="AS325" s="538"/>
      <c r="AT325" s="79"/>
      <c r="AU325" s="538"/>
      <c r="AV325" s="538"/>
      <c r="AW325" s="538"/>
      <c r="AX325" s="16"/>
      <c r="AY325" s="538"/>
      <c r="AZ325" s="538"/>
      <c r="BA325" s="538"/>
      <c r="BB325" s="200"/>
      <c r="BC325" s="67"/>
      <c r="BD325" s="538"/>
      <c r="BE325" s="538"/>
      <c r="BF325" s="67"/>
      <c r="BG325" s="538"/>
      <c r="BH325" s="67"/>
      <c r="BI325" s="538"/>
      <c r="BJ325" s="67"/>
      <c r="BK325" s="67"/>
      <c r="BL325" s="67"/>
      <c r="BM325" s="67"/>
      <c r="BN325" s="67"/>
      <c r="BO325" s="67"/>
    </row>
    <row r="326" spans="38:70" s="537" customFormat="1">
      <c r="AL326" s="67"/>
      <c r="AM326" s="67"/>
      <c r="AN326" s="67"/>
      <c r="AO326" s="67"/>
      <c r="AQ326" s="67"/>
      <c r="AS326" s="538"/>
      <c r="AT326" s="79"/>
      <c r="AU326" s="538"/>
      <c r="AV326" s="538"/>
      <c r="AW326" s="538"/>
      <c r="AX326" s="16"/>
      <c r="AY326" s="538"/>
      <c r="AZ326" s="538"/>
      <c r="BA326" s="538"/>
      <c r="BB326" s="200"/>
      <c r="BC326" s="67"/>
      <c r="BD326" s="538"/>
      <c r="BE326" s="538"/>
      <c r="BF326" s="67"/>
      <c r="BG326" s="538"/>
      <c r="BH326" s="67"/>
      <c r="BI326" s="538"/>
      <c r="BJ326" s="67"/>
      <c r="BK326" s="67"/>
      <c r="BL326" s="67"/>
      <c r="BM326" s="67"/>
      <c r="BN326" s="67"/>
      <c r="BO326" s="67"/>
    </row>
    <row r="327" spans="38:70" s="537" customFormat="1">
      <c r="AL327" s="67"/>
      <c r="AM327" s="67"/>
      <c r="AN327" s="67"/>
      <c r="AO327" s="67"/>
      <c r="AQ327" s="67"/>
      <c r="AS327" s="538"/>
      <c r="AT327" s="79"/>
      <c r="AU327" s="538"/>
      <c r="AV327" s="538"/>
      <c r="AW327" s="538"/>
      <c r="AX327" s="16"/>
      <c r="AY327" s="538"/>
      <c r="AZ327" s="538"/>
      <c r="BA327" s="538"/>
      <c r="BB327" s="200"/>
      <c r="BC327" s="67"/>
      <c r="BD327" s="538"/>
      <c r="BE327" s="538"/>
      <c r="BF327" s="67"/>
      <c r="BG327" s="538"/>
      <c r="BH327" s="67"/>
      <c r="BI327" s="538"/>
      <c r="BJ327" s="67"/>
      <c r="BK327" s="67"/>
      <c r="BL327" s="67"/>
      <c r="BM327" s="67"/>
      <c r="BN327" s="67"/>
      <c r="BO327" s="67"/>
    </row>
    <row r="328" spans="38:70" s="537" customFormat="1">
      <c r="AL328" s="67"/>
      <c r="AM328" s="67"/>
      <c r="AN328" s="67"/>
      <c r="AO328" s="67"/>
      <c r="AQ328" s="67"/>
      <c r="AS328" s="538"/>
      <c r="AT328" s="79"/>
      <c r="AU328" s="538"/>
      <c r="AV328" s="538"/>
      <c r="AW328" s="538"/>
      <c r="AX328" s="16"/>
      <c r="AY328" s="538"/>
      <c r="AZ328" s="538"/>
      <c r="BA328" s="538"/>
      <c r="BB328" s="200"/>
      <c r="BC328" s="67"/>
      <c r="BD328" s="538"/>
      <c r="BE328" s="538"/>
      <c r="BF328" s="67"/>
      <c r="BG328" s="538"/>
      <c r="BH328" s="67"/>
      <c r="BI328" s="538"/>
      <c r="BJ328" s="67"/>
      <c r="BK328" s="67"/>
      <c r="BL328" s="67"/>
      <c r="BM328" s="67"/>
      <c r="BN328" s="67"/>
      <c r="BO328" s="67"/>
    </row>
    <row r="329" spans="38:70" s="537" customFormat="1">
      <c r="AL329" s="67"/>
      <c r="AM329" s="67"/>
      <c r="AN329" s="67"/>
      <c r="AO329" s="67"/>
      <c r="AQ329" s="67"/>
      <c r="AS329" s="538"/>
      <c r="AT329" s="79"/>
      <c r="AU329" s="538"/>
      <c r="AV329" s="538"/>
      <c r="AW329" s="538"/>
      <c r="AX329" s="16"/>
      <c r="AY329" s="538"/>
      <c r="AZ329" s="538"/>
      <c r="BA329" s="538"/>
      <c r="BB329" s="200"/>
      <c r="BC329" s="67"/>
      <c r="BD329" s="538"/>
      <c r="BE329" s="538"/>
      <c r="BF329" s="67"/>
      <c r="BG329" s="538"/>
      <c r="BH329" s="67"/>
      <c r="BI329" s="538"/>
      <c r="BJ329" s="67"/>
      <c r="BK329" s="67"/>
      <c r="BL329" s="67"/>
      <c r="BM329" s="67"/>
      <c r="BN329" s="67"/>
      <c r="BO329" s="67"/>
    </row>
    <row r="330" spans="38:70">
      <c r="AT330" s="79"/>
      <c r="AX330" s="16"/>
      <c r="BB330" s="200"/>
      <c r="BP330"/>
      <c r="BQ330"/>
      <c r="BR330"/>
    </row>
    <row r="331" spans="38:70" s="537" customFormat="1">
      <c r="AL331" s="67"/>
      <c r="AM331" s="67"/>
      <c r="AN331" s="67"/>
      <c r="AO331" s="67"/>
      <c r="AQ331" s="67"/>
      <c r="AS331" s="538"/>
      <c r="AT331" s="79"/>
      <c r="AU331" s="538"/>
      <c r="AV331" s="538"/>
      <c r="AW331" s="538"/>
      <c r="AX331" s="16"/>
      <c r="AY331" s="538"/>
      <c r="AZ331" s="538"/>
      <c r="BA331" s="538"/>
      <c r="BB331" s="200"/>
      <c r="BC331" s="67"/>
      <c r="BD331" s="538"/>
      <c r="BE331" s="538"/>
      <c r="BF331" s="67"/>
      <c r="BG331" s="538"/>
      <c r="BH331" s="67"/>
      <c r="BI331" s="538"/>
      <c r="BJ331" s="67"/>
      <c r="BK331" s="67"/>
      <c r="BL331" s="67"/>
      <c r="BM331" s="67"/>
      <c r="BN331" s="67"/>
      <c r="BO331" s="67"/>
    </row>
    <row r="332" spans="38:70" s="537" customFormat="1">
      <c r="AL332" s="67"/>
      <c r="AM332" s="67"/>
      <c r="AN332" s="67"/>
      <c r="AO332" s="67"/>
      <c r="AQ332" s="67"/>
      <c r="AS332" s="538"/>
      <c r="AT332" s="79"/>
      <c r="AU332" s="538"/>
      <c r="AV332" s="538"/>
      <c r="AW332" s="538"/>
      <c r="AX332" s="16"/>
      <c r="AY332" s="538"/>
      <c r="AZ332" s="538"/>
      <c r="BA332" s="538"/>
      <c r="BB332" s="200"/>
      <c r="BC332" s="67"/>
      <c r="BD332" s="538"/>
      <c r="BE332" s="538"/>
      <c r="BF332" s="67"/>
      <c r="BG332" s="538"/>
      <c r="BH332" s="67"/>
      <c r="BI332" s="538"/>
      <c r="BJ332" s="67"/>
      <c r="BK332" s="67"/>
      <c r="BL332" s="67"/>
      <c r="BM332" s="67"/>
      <c r="BN332" s="67"/>
      <c r="BO332" s="67"/>
    </row>
    <row r="333" spans="38:70" s="537" customFormat="1">
      <c r="AL333" s="67"/>
      <c r="AM333" s="67"/>
      <c r="AN333" s="67"/>
      <c r="AO333" s="67"/>
      <c r="AQ333" s="67"/>
      <c r="AS333" s="538"/>
      <c r="AT333" s="79"/>
      <c r="AU333" s="538"/>
      <c r="AV333" s="538"/>
      <c r="AW333" s="538"/>
      <c r="AX333" s="16"/>
      <c r="AY333" s="538"/>
      <c r="AZ333" s="538"/>
      <c r="BA333" s="538"/>
      <c r="BB333" s="200"/>
      <c r="BC333" s="67"/>
      <c r="BD333" s="538"/>
      <c r="BE333" s="538"/>
      <c r="BF333" s="67"/>
      <c r="BG333" s="538"/>
      <c r="BH333" s="67"/>
      <c r="BI333" s="538"/>
      <c r="BJ333" s="67"/>
      <c r="BK333" s="67"/>
      <c r="BL333" s="67"/>
      <c r="BM333" s="67"/>
      <c r="BN333" s="67"/>
      <c r="BO333" s="67"/>
    </row>
    <row r="334" spans="38:70" s="537" customFormat="1">
      <c r="AL334" s="67"/>
      <c r="AM334" s="67"/>
      <c r="AN334" s="67"/>
      <c r="AO334" s="67"/>
      <c r="AQ334" s="67"/>
      <c r="AS334" s="538"/>
      <c r="AT334" s="79"/>
      <c r="AU334" s="538"/>
      <c r="AV334" s="538"/>
      <c r="AW334" s="538"/>
      <c r="AX334" s="16"/>
      <c r="AY334" s="538"/>
      <c r="AZ334" s="538"/>
      <c r="BA334" s="538"/>
      <c r="BB334" s="200"/>
      <c r="BC334" s="67"/>
      <c r="BD334" s="538"/>
      <c r="BE334" s="538"/>
      <c r="BF334" s="67"/>
      <c r="BG334" s="538"/>
      <c r="BH334" s="67"/>
      <c r="BI334" s="538"/>
      <c r="BJ334" s="67"/>
      <c r="BK334" s="67"/>
      <c r="BL334" s="67"/>
      <c r="BM334" s="67"/>
      <c r="BN334" s="67"/>
      <c r="BO334" s="67"/>
    </row>
    <row r="335" spans="38:70" s="537" customFormat="1">
      <c r="AL335" s="67"/>
      <c r="AM335" s="67"/>
      <c r="AN335" s="67"/>
      <c r="AO335" s="67"/>
      <c r="AQ335" s="67"/>
      <c r="AS335" s="538"/>
      <c r="AT335" s="79"/>
      <c r="AU335" s="538"/>
      <c r="AV335" s="538"/>
      <c r="AW335" s="538"/>
      <c r="AX335" s="16"/>
      <c r="AY335" s="538"/>
      <c r="AZ335" s="538"/>
      <c r="BA335" s="538"/>
      <c r="BB335" s="200"/>
      <c r="BC335" s="67"/>
      <c r="BD335" s="538"/>
      <c r="BE335" s="538"/>
      <c r="BF335" s="67"/>
      <c r="BG335" s="538"/>
      <c r="BH335" s="67"/>
      <c r="BI335" s="538"/>
      <c r="BJ335" s="67"/>
      <c r="BK335" s="67"/>
      <c r="BL335" s="67"/>
      <c r="BM335" s="67"/>
      <c r="BN335" s="67"/>
      <c r="BO335" s="67"/>
    </row>
    <row r="336" spans="38:70" s="537" customFormat="1">
      <c r="AL336" s="67"/>
      <c r="AM336" s="67"/>
      <c r="AN336" s="67"/>
      <c r="AO336" s="67"/>
      <c r="AQ336" s="67"/>
      <c r="AS336" s="538"/>
      <c r="AT336" s="79"/>
      <c r="AU336" s="538"/>
      <c r="AV336" s="538"/>
      <c r="AW336" s="538"/>
      <c r="AX336" s="16"/>
      <c r="AY336" s="538"/>
      <c r="AZ336" s="538"/>
      <c r="BA336" s="538"/>
      <c r="BB336" s="200"/>
      <c r="BC336" s="67"/>
      <c r="BD336" s="538"/>
      <c r="BE336" s="538"/>
      <c r="BF336" s="67"/>
      <c r="BG336" s="538"/>
      <c r="BH336" s="67"/>
      <c r="BI336" s="538"/>
      <c r="BJ336" s="67"/>
      <c r="BK336" s="67"/>
      <c r="BL336" s="67"/>
      <c r="BM336" s="67"/>
      <c r="BN336" s="67"/>
      <c r="BO336" s="67"/>
    </row>
    <row r="337" spans="38:67" s="537" customFormat="1">
      <c r="AL337" s="67"/>
      <c r="AM337" s="67"/>
      <c r="AN337" s="67"/>
      <c r="AO337" s="67"/>
      <c r="AQ337" s="67"/>
      <c r="AS337" s="538"/>
      <c r="AT337" s="79"/>
      <c r="AU337" s="538"/>
      <c r="AV337" s="538"/>
      <c r="AW337" s="538"/>
      <c r="AX337" s="16"/>
      <c r="AY337" s="538"/>
      <c r="AZ337" s="538"/>
      <c r="BA337" s="538"/>
      <c r="BB337" s="200"/>
      <c r="BC337" s="67"/>
      <c r="BD337" s="538"/>
      <c r="BE337" s="538"/>
      <c r="BF337" s="67"/>
      <c r="BG337" s="538"/>
      <c r="BH337" s="67"/>
      <c r="BI337" s="538"/>
      <c r="BJ337" s="67"/>
      <c r="BK337" s="67"/>
      <c r="BL337" s="67"/>
      <c r="BM337" s="67"/>
      <c r="BN337" s="67"/>
      <c r="BO337" s="67"/>
    </row>
    <row r="338" spans="38:67" s="537" customFormat="1">
      <c r="AL338" s="67"/>
      <c r="AM338" s="67"/>
      <c r="AN338" s="67"/>
      <c r="AO338" s="67"/>
      <c r="AQ338" s="67"/>
      <c r="AS338" s="538"/>
      <c r="AT338" s="79"/>
      <c r="AU338" s="538"/>
      <c r="AV338" s="538"/>
      <c r="AW338" s="538"/>
      <c r="AX338" s="16"/>
      <c r="AY338" s="538"/>
      <c r="AZ338" s="538"/>
      <c r="BA338" s="538"/>
      <c r="BB338" s="200"/>
      <c r="BC338" s="67"/>
      <c r="BD338" s="538"/>
      <c r="BE338" s="538"/>
      <c r="BF338" s="67"/>
      <c r="BG338" s="538"/>
      <c r="BH338" s="67"/>
      <c r="BI338" s="538"/>
      <c r="BJ338" s="67"/>
      <c r="BK338" s="67"/>
      <c r="BL338" s="67"/>
      <c r="BM338" s="67"/>
      <c r="BN338" s="67"/>
      <c r="BO338" s="67"/>
    </row>
    <row r="339" spans="38:67" s="537" customFormat="1">
      <c r="AL339" s="67"/>
      <c r="AM339" s="67"/>
      <c r="AN339" s="67"/>
      <c r="AO339" s="67"/>
      <c r="AQ339" s="67"/>
      <c r="AS339" s="538"/>
      <c r="AT339" s="79"/>
      <c r="AU339" s="538"/>
      <c r="AV339" s="538"/>
      <c r="AW339" s="538"/>
      <c r="AX339" s="16"/>
      <c r="AY339" s="538"/>
      <c r="AZ339" s="538"/>
      <c r="BA339" s="538"/>
      <c r="BB339" s="200"/>
      <c r="BC339" s="67"/>
      <c r="BD339" s="538"/>
      <c r="BE339" s="538"/>
      <c r="BF339" s="67"/>
      <c r="BG339" s="538"/>
      <c r="BH339" s="67"/>
      <c r="BI339" s="538"/>
      <c r="BJ339" s="67"/>
      <c r="BK339" s="67"/>
      <c r="BL339" s="67"/>
      <c r="BM339" s="67"/>
      <c r="BN339" s="67"/>
      <c r="BO339" s="67"/>
    </row>
    <row r="340" spans="38:67" s="537" customFormat="1">
      <c r="AL340" s="67"/>
      <c r="AM340" s="67"/>
      <c r="AN340" s="67"/>
      <c r="AO340" s="67"/>
      <c r="AQ340" s="67"/>
      <c r="AS340" s="538"/>
      <c r="AT340" s="79"/>
      <c r="AU340" s="538"/>
      <c r="AV340" s="538"/>
      <c r="AW340" s="538"/>
      <c r="AX340" s="16"/>
      <c r="AY340" s="538"/>
      <c r="AZ340" s="538"/>
      <c r="BA340" s="538"/>
      <c r="BB340" s="200"/>
      <c r="BC340" s="67"/>
      <c r="BD340" s="538"/>
      <c r="BE340" s="538"/>
      <c r="BF340" s="67"/>
      <c r="BG340" s="538"/>
      <c r="BH340" s="67"/>
      <c r="BI340" s="538"/>
      <c r="BJ340" s="67"/>
      <c r="BK340" s="67"/>
      <c r="BL340" s="67"/>
      <c r="BM340" s="67"/>
      <c r="BN340" s="67"/>
      <c r="BO340" s="67"/>
    </row>
    <row r="341" spans="38:67" s="537" customFormat="1">
      <c r="AL341" s="67"/>
      <c r="AM341" s="67"/>
      <c r="AN341" s="67"/>
      <c r="AO341" s="67"/>
      <c r="AQ341" s="67"/>
      <c r="AS341" s="538"/>
      <c r="AT341" s="79"/>
      <c r="AU341" s="538"/>
      <c r="AV341" s="538"/>
      <c r="AW341" s="538"/>
      <c r="AX341" s="16"/>
      <c r="AY341" s="538"/>
      <c r="AZ341" s="538"/>
      <c r="BA341" s="538"/>
      <c r="BB341" s="200"/>
      <c r="BC341" s="67"/>
      <c r="BD341" s="538"/>
      <c r="BE341" s="538"/>
      <c r="BF341" s="67"/>
      <c r="BG341" s="538"/>
      <c r="BH341" s="67"/>
      <c r="BI341" s="538"/>
      <c r="BJ341" s="67"/>
      <c r="BK341" s="67"/>
      <c r="BL341" s="67"/>
      <c r="BM341" s="67"/>
      <c r="BN341" s="67"/>
      <c r="BO341" s="67"/>
    </row>
    <row r="342" spans="38:67" s="537" customFormat="1">
      <c r="AL342" s="67"/>
      <c r="AM342" s="67"/>
      <c r="AN342" s="67"/>
      <c r="AO342" s="67"/>
      <c r="AQ342" s="67"/>
      <c r="AS342" s="538"/>
      <c r="AT342" s="79"/>
      <c r="AU342" s="538"/>
      <c r="AV342" s="538"/>
      <c r="AW342" s="538"/>
      <c r="AX342" s="16"/>
      <c r="AY342" s="538"/>
      <c r="AZ342" s="538"/>
      <c r="BA342" s="538"/>
      <c r="BB342" s="200"/>
      <c r="BC342" s="67"/>
      <c r="BD342" s="538"/>
      <c r="BE342" s="538"/>
      <c r="BF342" s="67"/>
      <c r="BG342" s="538"/>
      <c r="BH342" s="67"/>
      <c r="BI342" s="538"/>
      <c r="BJ342" s="67"/>
      <c r="BK342" s="67"/>
      <c r="BL342" s="67"/>
      <c r="BM342" s="67"/>
      <c r="BN342" s="67"/>
      <c r="BO342" s="67"/>
    </row>
    <row r="343" spans="38:67" s="537" customFormat="1">
      <c r="AL343" s="67"/>
      <c r="AM343" s="67"/>
      <c r="AN343" s="67"/>
      <c r="AO343" s="67"/>
      <c r="AQ343" s="67"/>
      <c r="AS343" s="538"/>
      <c r="AT343" s="79"/>
      <c r="AU343" s="538"/>
      <c r="AV343" s="538"/>
      <c r="AW343" s="538"/>
      <c r="AX343" s="16"/>
      <c r="AY343" s="538"/>
      <c r="AZ343" s="538"/>
      <c r="BA343" s="538"/>
      <c r="BB343" s="200"/>
      <c r="BC343" s="67"/>
      <c r="BD343" s="538"/>
      <c r="BE343" s="538"/>
      <c r="BF343" s="67"/>
      <c r="BG343" s="538"/>
      <c r="BH343" s="67"/>
      <c r="BI343" s="538"/>
      <c r="BJ343" s="67"/>
      <c r="BK343" s="67"/>
      <c r="BL343" s="67"/>
      <c r="BM343" s="67"/>
      <c r="BN343" s="67"/>
      <c r="BO343" s="67"/>
    </row>
    <row r="344" spans="38:67" s="537" customFormat="1">
      <c r="AL344" s="67"/>
      <c r="AM344" s="67"/>
      <c r="AN344" s="67"/>
      <c r="AO344" s="67"/>
      <c r="AQ344" s="67"/>
      <c r="AS344" s="538"/>
      <c r="AT344" s="79"/>
      <c r="AU344" s="538"/>
      <c r="AV344" s="538"/>
      <c r="AW344" s="538"/>
      <c r="AX344" s="16"/>
      <c r="AY344" s="538"/>
      <c r="AZ344" s="538"/>
      <c r="BA344" s="538"/>
      <c r="BB344" s="200"/>
      <c r="BC344" s="67"/>
      <c r="BD344" s="538"/>
      <c r="BE344" s="538"/>
      <c r="BF344" s="67"/>
      <c r="BG344" s="538"/>
      <c r="BH344" s="67"/>
      <c r="BI344" s="538"/>
      <c r="BJ344" s="67"/>
      <c r="BK344" s="67"/>
      <c r="BL344" s="67"/>
      <c r="BM344" s="67"/>
      <c r="BN344" s="67"/>
      <c r="BO344" s="67"/>
    </row>
    <row r="345" spans="38:67" s="537" customFormat="1">
      <c r="AL345" s="67"/>
      <c r="AM345" s="67"/>
      <c r="AN345" s="67"/>
      <c r="AO345" s="67"/>
      <c r="AQ345" s="67"/>
      <c r="AS345" s="538"/>
      <c r="AT345" s="79"/>
      <c r="AU345" s="538"/>
      <c r="AV345" s="538"/>
      <c r="AW345" s="538"/>
      <c r="AX345" s="16"/>
      <c r="AY345" s="538"/>
      <c r="AZ345" s="538"/>
      <c r="BA345" s="538"/>
      <c r="BB345" s="200"/>
      <c r="BC345" s="67"/>
      <c r="BD345" s="538"/>
      <c r="BE345" s="538"/>
      <c r="BF345" s="67"/>
      <c r="BG345" s="538"/>
      <c r="BH345" s="67"/>
      <c r="BI345" s="538"/>
      <c r="BJ345" s="67"/>
      <c r="BK345" s="67"/>
      <c r="BL345" s="67"/>
      <c r="BM345" s="67"/>
      <c r="BN345" s="67"/>
      <c r="BO345" s="67"/>
    </row>
    <row r="346" spans="38:67" s="537" customFormat="1">
      <c r="AL346" s="67"/>
      <c r="AM346" s="67"/>
      <c r="AN346" s="67"/>
      <c r="AO346" s="67"/>
      <c r="AQ346" s="67"/>
      <c r="AS346" s="538"/>
      <c r="AT346" s="79"/>
      <c r="AU346" s="538"/>
      <c r="AV346" s="538"/>
      <c r="AW346" s="538"/>
      <c r="AX346" s="16"/>
      <c r="AY346" s="538"/>
      <c r="AZ346" s="538"/>
      <c r="BA346" s="538"/>
      <c r="BB346" s="200"/>
      <c r="BC346" s="67"/>
      <c r="BD346" s="538"/>
      <c r="BE346" s="538"/>
      <c r="BF346" s="67"/>
      <c r="BG346" s="538"/>
      <c r="BH346" s="67"/>
      <c r="BI346" s="538"/>
      <c r="BJ346" s="67"/>
      <c r="BK346" s="67"/>
      <c r="BL346" s="67"/>
      <c r="BM346" s="67"/>
      <c r="BN346" s="67"/>
      <c r="BO346" s="67"/>
    </row>
    <row r="347" spans="38:67" s="537" customFormat="1">
      <c r="AL347" s="67"/>
      <c r="AM347" s="67"/>
      <c r="AN347" s="67"/>
      <c r="AO347" s="67"/>
      <c r="AQ347" s="67"/>
      <c r="AS347" s="538"/>
      <c r="AT347" s="79"/>
      <c r="AU347" s="538"/>
      <c r="AV347" s="538"/>
      <c r="AW347" s="538"/>
      <c r="AX347" s="16"/>
      <c r="AY347" s="538"/>
      <c r="AZ347" s="538"/>
      <c r="BA347" s="538"/>
      <c r="BB347" s="200"/>
      <c r="BC347" s="67"/>
      <c r="BD347" s="538"/>
      <c r="BE347" s="538"/>
      <c r="BF347" s="67"/>
      <c r="BG347" s="538"/>
      <c r="BH347" s="67"/>
      <c r="BI347" s="538"/>
      <c r="BJ347" s="67"/>
      <c r="BK347" s="67"/>
      <c r="BL347" s="67"/>
      <c r="BM347" s="67"/>
      <c r="BN347" s="67"/>
      <c r="BO347" s="67"/>
    </row>
    <row r="348" spans="38:67" s="537" customFormat="1">
      <c r="AL348" s="67"/>
      <c r="AM348" s="67"/>
      <c r="AN348" s="67"/>
      <c r="AO348" s="67"/>
      <c r="AQ348" s="67"/>
      <c r="AS348" s="538"/>
      <c r="AT348" s="79"/>
      <c r="AU348" s="538"/>
      <c r="AV348" s="538"/>
      <c r="AW348" s="538"/>
      <c r="AX348" s="16"/>
      <c r="AY348" s="538"/>
      <c r="AZ348" s="538"/>
      <c r="BA348" s="538"/>
      <c r="BB348" s="200"/>
      <c r="BC348" s="67"/>
      <c r="BD348" s="538"/>
      <c r="BE348" s="538"/>
      <c r="BF348" s="67"/>
      <c r="BG348" s="538"/>
      <c r="BH348" s="67"/>
      <c r="BI348" s="538"/>
      <c r="BJ348" s="67"/>
      <c r="BK348" s="67"/>
      <c r="BL348" s="67"/>
      <c r="BM348" s="67"/>
      <c r="BN348" s="67"/>
      <c r="BO348" s="67"/>
    </row>
    <row r="349" spans="38:67" s="537" customFormat="1">
      <c r="AL349" s="67"/>
      <c r="AM349" s="67"/>
      <c r="AN349" s="67"/>
      <c r="AO349" s="67"/>
      <c r="AQ349" s="67"/>
      <c r="AS349" s="538"/>
      <c r="AT349" s="79"/>
      <c r="AU349" s="538"/>
      <c r="AV349" s="538"/>
      <c r="AW349" s="538"/>
      <c r="AX349" s="16"/>
      <c r="AY349" s="538"/>
      <c r="AZ349" s="538"/>
      <c r="BA349" s="538"/>
      <c r="BB349" s="200"/>
      <c r="BC349" s="67"/>
      <c r="BD349" s="538"/>
      <c r="BE349" s="538"/>
      <c r="BF349" s="67"/>
      <c r="BG349" s="538"/>
      <c r="BH349" s="67"/>
      <c r="BI349" s="538"/>
      <c r="BJ349" s="67"/>
      <c r="BK349" s="67"/>
      <c r="BL349" s="67"/>
      <c r="BM349" s="67"/>
      <c r="BN349" s="67"/>
      <c r="BO349" s="67"/>
    </row>
    <row r="350" spans="38:67" s="537" customFormat="1">
      <c r="AL350" s="67"/>
      <c r="AM350" s="67"/>
      <c r="AN350" s="67"/>
      <c r="AO350" s="67"/>
      <c r="AQ350" s="67"/>
      <c r="AS350" s="538"/>
      <c r="AT350" s="79"/>
      <c r="AU350" s="538"/>
      <c r="AV350" s="538"/>
      <c r="AW350" s="538"/>
      <c r="AX350" s="16"/>
      <c r="AY350" s="538"/>
      <c r="AZ350" s="538"/>
      <c r="BA350" s="538"/>
      <c r="BB350" s="200"/>
      <c r="BC350" s="67"/>
      <c r="BD350" s="538"/>
      <c r="BE350" s="538"/>
      <c r="BF350" s="67"/>
      <c r="BG350" s="538"/>
      <c r="BH350" s="67"/>
      <c r="BI350" s="538"/>
      <c r="BJ350" s="67"/>
      <c r="BK350" s="67"/>
      <c r="BL350" s="67"/>
      <c r="BM350" s="67"/>
      <c r="BN350" s="67"/>
      <c r="BO350" s="67"/>
    </row>
    <row r="351" spans="38:67" s="537" customFormat="1">
      <c r="AL351" s="67"/>
      <c r="AM351" s="67"/>
      <c r="AN351" s="67"/>
      <c r="AO351" s="67"/>
      <c r="AQ351" s="67"/>
      <c r="AS351" s="538"/>
      <c r="AT351" s="79"/>
      <c r="AU351" s="538"/>
      <c r="AV351" s="538"/>
      <c r="AW351" s="538"/>
      <c r="AX351" s="16"/>
      <c r="AY351" s="538"/>
      <c r="AZ351" s="538"/>
      <c r="BA351" s="538"/>
      <c r="BB351" s="200"/>
      <c r="BC351" s="67"/>
      <c r="BD351" s="538"/>
      <c r="BE351" s="538"/>
      <c r="BF351" s="67"/>
      <c r="BG351" s="538"/>
      <c r="BH351" s="67"/>
      <c r="BI351" s="538"/>
      <c r="BJ351" s="67"/>
      <c r="BK351" s="67"/>
      <c r="BL351" s="67"/>
      <c r="BM351" s="67"/>
      <c r="BN351" s="67"/>
      <c r="BO351" s="67"/>
    </row>
    <row r="352" spans="38:67" s="537" customFormat="1">
      <c r="AL352" s="67"/>
      <c r="AM352" s="67"/>
      <c r="AN352" s="67"/>
      <c r="AO352" s="67"/>
      <c r="AQ352" s="67"/>
      <c r="AS352" s="538"/>
      <c r="AT352" s="79"/>
      <c r="AU352" s="538"/>
      <c r="AV352" s="538"/>
      <c r="AW352" s="538"/>
      <c r="AX352" s="16"/>
      <c r="AY352" s="538"/>
      <c r="AZ352" s="538"/>
      <c r="BA352" s="538"/>
      <c r="BB352" s="200"/>
      <c r="BC352" s="67"/>
      <c r="BD352" s="538"/>
      <c r="BE352" s="538"/>
      <c r="BF352" s="67"/>
      <c r="BG352" s="538"/>
      <c r="BH352" s="67"/>
      <c r="BI352" s="538"/>
      <c r="BJ352" s="67"/>
      <c r="BK352" s="67"/>
      <c r="BL352" s="67"/>
      <c r="BM352" s="67"/>
      <c r="BN352" s="67"/>
      <c r="BO352" s="67"/>
    </row>
    <row r="353" spans="38:70" s="537" customFormat="1">
      <c r="AL353" s="67"/>
      <c r="AM353" s="67"/>
      <c r="AN353" s="67"/>
      <c r="AO353" s="67"/>
      <c r="AQ353" s="67"/>
      <c r="AS353" s="538"/>
      <c r="AT353" s="79"/>
      <c r="AU353" s="538"/>
      <c r="AV353" s="538"/>
      <c r="AW353" s="538"/>
      <c r="AX353" s="16"/>
      <c r="AY353" s="538"/>
      <c r="AZ353" s="538"/>
      <c r="BA353" s="538"/>
      <c r="BB353" s="200"/>
      <c r="BC353" s="67"/>
      <c r="BD353" s="538"/>
      <c r="BE353" s="538"/>
      <c r="BF353" s="67"/>
      <c r="BG353" s="538"/>
      <c r="BH353" s="67"/>
      <c r="BI353" s="538"/>
      <c r="BJ353" s="67"/>
      <c r="BK353" s="67"/>
      <c r="BL353" s="67"/>
      <c r="BM353" s="67"/>
      <c r="BN353" s="67"/>
      <c r="BO353" s="67"/>
    </row>
    <row r="354" spans="38:70" s="537" customFormat="1">
      <c r="AL354" s="67"/>
      <c r="AM354" s="67"/>
      <c r="AN354" s="67"/>
      <c r="AO354" s="67"/>
      <c r="AQ354" s="67"/>
      <c r="AS354" s="538"/>
      <c r="AT354" s="79"/>
      <c r="AU354" s="538"/>
      <c r="AV354" s="538"/>
      <c r="AW354" s="538"/>
      <c r="AX354" s="16"/>
      <c r="AY354" s="538"/>
      <c r="AZ354" s="538"/>
      <c r="BA354" s="538"/>
      <c r="BB354" s="200"/>
      <c r="BC354" s="67"/>
      <c r="BD354" s="538"/>
      <c r="BE354" s="538"/>
      <c r="BF354" s="67"/>
      <c r="BG354" s="538"/>
      <c r="BH354" s="67"/>
      <c r="BI354" s="538"/>
      <c r="BJ354" s="67"/>
      <c r="BK354" s="67"/>
      <c r="BL354" s="67"/>
      <c r="BM354" s="67"/>
      <c r="BN354" s="67"/>
      <c r="BO354" s="67"/>
    </row>
    <row r="355" spans="38:70" s="537" customFormat="1">
      <c r="AL355" s="67"/>
      <c r="AM355" s="67"/>
      <c r="AN355" s="67"/>
      <c r="AO355" s="67"/>
      <c r="AQ355" s="67"/>
      <c r="AS355" s="538"/>
      <c r="AT355" s="79"/>
      <c r="AU355" s="538"/>
      <c r="AV355" s="538"/>
      <c r="AW355" s="538"/>
      <c r="AX355" s="16"/>
      <c r="AY355" s="538"/>
      <c r="AZ355" s="538"/>
      <c r="BA355" s="538"/>
      <c r="BB355" s="200"/>
      <c r="BC355" s="67"/>
      <c r="BD355" s="538"/>
      <c r="BE355" s="538"/>
      <c r="BF355" s="67"/>
      <c r="BG355" s="538"/>
      <c r="BH355" s="67"/>
      <c r="BI355" s="538"/>
      <c r="BJ355" s="67"/>
      <c r="BK355" s="67"/>
      <c r="BL355" s="67"/>
      <c r="BM355" s="67"/>
      <c r="BN355" s="67"/>
      <c r="BO355" s="67"/>
    </row>
    <row r="356" spans="38:70" s="537" customFormat="1">
      <c r="AL356" s="67"/>
      <c r="AM356" s="67"/>
      <c r="AN356" s="67"/>
      <c r="AO356" s="67"/>
      <c r="AQ356" s="67"/>
      <c r="AS356" s="538"/>
      <c r="AT356" s="79"/>
      <c r="AU356" s="538"/>
      <c r="AV356" s="538"/>
      <c r="AW356" s="538"/>
      <c r="AX356" s="16"/>
      <c r="AY356" s="538"/>
      <c r="AZ356" s="538"/>
      <c r="BA356" s="538"/>
      <c r="BB356" s="200"/>
      <c r="BC356" s="67"/>
      <c r="BD356" s="538"/>
      <c r="BE356" s="538"/>
      <c r="BF356" s="67"/>
      <c r="BG356" s="538"/>
      <c r="BH356" s="67"/>
      <c r="BI356" s="538"/>
      <c r="BJ356" s="67"/>
      <c r="BK356" s="67"/>
      <c r="BL356" s="67"/>
      <c r="BM356" s="67"/>
      <c r="BN356" s="67"/>
      <c r="BO356" s="67"/>
    </row>
    <row r="357" spans="38:70" s="537" customFormat="1">
      <c r="AL357" s="67"/>
      <c r="AM357" s="67"/>
      <c r="AN357" s="67"/>
      <c r="AO357" s="67"/>
      <c r="AQ357" s="67"/>
      <c r="AS357" s="538"/>
      <c r="AT357" s="79"/>
      <c r="AU357" s="538"/>
      <c r="AV357" s="538"/>
      <c r="AW357" s="538"/>
      <c r="AX357" s="16"/>
      <c r="AY357" s="538"/>
      <c r="AZ357" s="538"/>
      <c r="BA357" s="538"/>
      <c r="BB357" s="200"/>
      <c r="BC357" s="67"/>
      <c r="BD357" s="538"/>
      <c r="BE357" s="538"/>
      <c r="BF357" s="67"/>
      <c r="BG357" s="538"/>
      <c r="BH357" s="67"/>
      <c r="BI357" s="538"/>
      <c r="BJ357" s="67"/>
      <c r="BK357" s="67"/>
      <c r="BL357" s="67"/>
      <c r="BM357" s="67"/>
      <c r="BN357" s="67"/>
      <c r="BO357" s="67"/>
    </row>
    <row r="358" spans="38:70" s="537" customFormat="1">
      <c r="AL358" s="67"/>
      <c r="AM358" s="67"/>
      <c r="AN358" s="67"/>
      <c r="AO358" s="67"/>
      <c r="AQ358" s="67"/>
      <c r="AS358" s="538"/>
      <c r="AT358" s="79"/>
      <c r="AU358" s="538"/>
      <c r="AV358" s="538"/>
      <c r="AW358" s="538"/>
      <c r="AX358" s="16"/>
      <c r="AY358" s="538"/>
      <c r="AZ358" s="538"/>
      <c r="BA358" s="538"/>
      <c r="BB358" s="200"/>
      <c r="BC358" s="67"/>
      <c r="BD358" s="538"/>
      <c r="BE358" s="538"/>
      <c r="BF358" s="67"/>
      <c r="BG358" s="538"/>
      <c r="BH358" s="67"/>
      <c r="BI358" s="538"/>
      <c r="BJ358" s="67"/>
      <c r="BK358" s="67"/>
      <c r="BL358" s="67"/>
      <c r="BM358" s="67"/>
      <c r="BN358" s="67"/>
      <c r="BO358" s="67"/>
    </row>
    <row r="359" spans="38:70" s="537" customFormat="1">
      <c r="AL359" s="67"/>
      <c r="AM359" s="67"/>
      <c r="AN359" s="67"/>
      <c r="AO359" s="67"/>
      <c r="AQ359" s="67"/>
      <c r="AS359" s="538"/>
      <c r="AT359" s="79"/>
      <c r="AU359" s="538"/>
      <c r="AV359" s="538"/>
      <c r="AW359" s="538"/>
      <c r="AX359" s="16"/>
      <c r="AY359" s="538"/>
      <c r="AZ359" s="538"/>
      <c r="BA359" s="538"/>
      <c r="BB359" s="200"/>
      <c r="BC359" s="67"/>
      <c r="BD359" s="538"/>
      <c r="BE359" s="538"/>
      <c r="BF359" s="67"/>
      <c r="BG359" s="538"/>
      <c r="BH359" s="67"/>
      <c r="BI359" s="538"/>
      <c r="BJ359" s="67"/>
      <c r="BK359" s="67"/>
      <c r="BL359" s="67"/>
      <c r="BM359" s="67"/>
      <c r="BN359" s="67"/>
      <c r="BO359" s="67"/>
    </row>
    <row r="360" spans="38:70" s="537" customFormat="1">
      <c r="AL360" s="67"/>
      <c r="AM360" s="67"/>
      <c r="AN360" s="67"/>
      <c r="AO360" s="67"/>
      <c r="AQ360" s="67"/>
      <c r="AS360" s="538"/>
      <c r="AT360" s="79"/>
      <c r="AU360" s="538"/>
      <c r="AV360" s="538"/>
      <c r="AW360" s="538"/>
      <c r="AX360" s="16"/>
      <c r="AY360" s="538"/>
      <c r="AZ360" s="538"/>
      <c r="BA360" s="538"/>
      <c r="BB360" s="200"/>
      <c r="BC360" s="67"/>
      <c r="BD360" s="538"/>
      <c r="BE360" s="538"/>
      <c r="BF360" s="67"/>
      <c r="BG360" s="538"/>
      <c r="BH360" s="67"/>
      <c r="BI360" s="538"/>
      <c r="BJ360" s="67"/>
      <c r="BK360" s="67"/>
      <c r="BL360" s="67"/>
      <c r="BM360" s="67"/>
      <c r="BN360" s="67"/>
      <c r="BO360" s="67"/>
    </row>
    <row r="361" spans="38:70" s="537" customFormat="1">
      <c r="AL361" s="67"/>
      <c r="AM361" s="67"/>
      <c r="AN361" s="67"/>
      <c r="AO361" s="67"/>
      <c r="AQ361" s="67"/>
      <c r="AS361" s="538"/>
      <c r="AT361" s="79"/>
      <c r="AU361" s="538"/>
      <c r="AV361" s="538"/>
      <c r="AW361" s="538"/>
      <c r="AX361" s="16"/>
      <c r="AY361" s="538"/>
      <c r="AZ361" s="538"/>
      <c r="BA361" s="538"/>
      <c r="BB361" s="200"/>
      <c r="BC361" s="67"/>
      <c r="BD361" s="538"/>
      <c r="BE361" s="538"/>
      <c r="BF361" s="67"/>
      <c r="BG361" s="538"/>
      <c r="BH361" s="67"/>
      <c r="BI361" s="538"/>
      <c r="BJ361" s="67"/>
      <c r="BK361" s="67"/>
      <c r="BL361" s="67"/>
      <c r="BM361" s="67"/>
      <c r="BN361" s="67"/>
      <c r="BO361" s="67"/>
    </row>
    <row r="362" spans="38:70" s="537" customFormat="1">
      <c r="AL362" s="67"/>
      <c r="AM362" s="67"/>
      <c r="AN362" s="67"/>
      <c r="AO362" s="67"/>
      <c r="AQ362" s="67"/>
      <c r="AS362" s="538"/>
      <c r="AT362" s="79"/>
      <c r="AU362" s="538"/>
      <c r="AV362" s="538"/>
      <c r="AW362" s="538"/>
      <c r="AX362" s="16"/>
      <c r="AY362" s="538"/>
      <c r="AZ362" s="538"/>
      <c r="BA362" s="538"/>
      <c r="BB362" s="200"/>
      <c r="BC362" s="67"/>
      <c r="BD362" s="538"/>
      <c r="BE362" s="538"/>
      <c r="BF362" s="67"/>
      <c r="BG362" s="538"/>
      <c r="BH362" s="67"/>
      <c r="BI362" s="538"/>
      <c r="BJ362" s="67"/>
      <c r="BK362" s="67"/>
      <c r="BL362" s="67"/>
      <c r="BM362" s="67"/>
      <c r="BN362" s="67"/>
      <c r="BO362" s="67"/>
    </row>
    <row r="363" spans="38:70" s="537" customFormat="1">
      <c r="AL363" s="67"/>
      <c r="AM363" s="67"/>
      <c r="AN363" s="67"/>
      <c r="AO363" s="67"/>
      <c r="AQ363" s="67"/>
      <c r="AS363" s="538"/>
      <c r="AT363" s="79"/>
      <c r="AU363" s="538"/>
      <c r="AV363" s="538"/>
      <c r="AW363" s="538"/>
      <c r="AX363" s="16"/>
      <c r="AY363" s="538"/>
      <c r="AZ363" s="538"/>
      <c r="BA363" s="538"/>
      <c r="BB363" s="200"/>
      <c r="BC363" s="67"/>
      <c r="BD363" s="538"/>
      <c r="BE363" s="538"/>
      <c r="BF363" s="67"/>
      <c r="BG363" s="538"/>
      <c r="BH363" s="67"/>
      <c r="BI363" s="538"/>
      <c r="BJ363" s="67"/>
      <c r="BK363" s="67"/>
      <c r="BL363" s="67"/>
      <c r="BM363" s="67"/>
      <c r="BN363" s="67"/>
      <c r="BO363" s="67"/>
    </row>
    <row r="364" spans="38:70" s="537" customFormat="1">
      <c r="AL364" s="67"/>
      <c r="AM364" s="67"/>
      <c r="AN364" s="67"/>
      <c r="AO364" s="67"/>
      <c r="AQ364" s="67"/>
      <c r="AS364" s="538"/>
      <c r="AT364" s="79"/>
      <c r="AU364" s="538"/>
      <c r="AV364" s="538"/>
      <c r="AW364" s="538"/>
      <c r="AX364" s="16"/>
      <c r="AY364" s="538"/>
      <c r="AZ364" s="538"/>
      <c r="BA364" s="538"/>
      <c r="BB364" s="200"/>
      <c r="BC364" s="67"/>
      <c r="BD364" s="538"/>
      <c r="BE364" s="538"/>
      <c r="BF364" s="67"/>
      <c r="BG364" s="538"/>
      <c r="BH364" s="67"/>
      <c r="BI364" s="538"/>
      <c r="BJ364" s="67"/>
      <c r="BK364" s="67"/>
      <c r="BL364" s="67"/>
      <c r="BM364" s="67"/>
      <c r="BN364" s="67"/>
      <c r="BO364" s="67"/>
    </row>
    <row r="365" spans="38:70" s="537" customFormat="1">
      <c r="AL365" s="67"/>
      <c r="AM365" s="67"/>
      <c r="AN365" s="67"/>
      <c r="AO365" s="67"/>
      <c r="AQ365" s="67"/>
      <c r="AS365" s="538"/>
      <c r="AT365" s="79"/>
      <c r="AU365" s="538"/>
      <c r="AV365" s="538"/>
      <c r="AW365" s="538"/>
      <c r="AX365" s="16"/>
      <c r="AY365" s="538"/>
      <c r="AZ365" s="538"/>
      <c r="BA365" s="538"/>
      <c r="BB365" s="200"/>
      <c r="BC365" s="67"/>
      <c r="BD365" s="538"/>
      <c r="BE365" s="538"/>
      <c r="BF365" s="67"/>
      <c r="BG365" s="538"/>
      <c r="BH365" s="67"/>
      <c r="BI365" s="538"/>
      <c r="BJ365" s="67"/>
      <c r="BK365" s="67"/>
      <c r="BL365" s="67"/>
      <c r="BM365" s="67"/>
      <c r="BN365" s="67"/>
      <c r="BO365" s="67"/>
    </row>
    <row r="366" spans="38:70" s="537" customFormat="1">
      <c r="AL366" s="67"/>
      <c r="AM366" s="67"/>
      <c r="AN366" s="67"/>
      <c r="AO366" s="67"/>
      <c r="AQ366" s="67"/>
      <c r="AS366" s="538"/>
      <c r="AT366" s="79"/>
      <c r="AU366" s="538"/>
      <c r="AV366" s="538"/>
      <c r="AW366" s="538"/>
      <c r="AX366" s="16"/>
      <c r="AY366" s="538"/>
      <c r="AZ366" s="538"/>
      <c r="BA366" s="538"/>
      <c r="BB366" s="200"/>
      <c r="BC366" s="67"/>
      <c r="BD366" s="538"/>
      <c r="BE366" s="538"/>
      <c r="BF366" s="67"/>
      <c r="BG366" s="538"/>
      <c r="BH366" s="67"/>
      <c r="BI366" s="538"/>
      <c r="BJ366" s="67"/>
      <c r="BK366" s="67"/>
      <c r="BL366" s="67"/>
      <c r="BM366" s="67"/>
      <c r="BN366" s="67"/>
      <c r="BO366" s="67"/>
    </row>
    <row r="367" spans="38:70">
      <c r="AT367" s="79"/>
      <c r="AX367" s="16"/>
      <c r="BB367" s="200"/>
      <c r="BP367"/>
      <c r="BQ367"/>
      <c r="BR367"/>
    </row>
    <row r="368" spans="38:70">
      <c r="AT368" s="79"/>
      <c r="AX368" s="16"/>
      <c r="BB368" s="200"/>
      <c r="BP368"/>
      <c r="BQ368"/>
      <c r="BR368"/>
    </row>
    <row r="369" spans="46:70">
      <c r="AT369" s="79"/>
      <c r="AX369" s="16"/>
      <c r="BB369" s="200"/>
      <c r="BP369"/>
      <c r="BQ369"/>
      <c r="BR369"/>
    </row>
    <row r="370" spans="46:70">
      <c r="AT370" s="79"/>
      <c r="AX370" s="16"/>
      <c r="BB370" s="200"/>
      <c r="BP370"/>
      <c r="BQ370"/>
      <c r="BR370"/>
    </row>
    <row r="371" spans="46:70">
      <c r="AT371" s="79"/>
      <c r="AX371" s="16"/>
      <c r="BB371" s="200"/>
    </row>
    <row r="372" spans="46:70">
      <c r="AT372" s="79"/>
      <c r="AX372" s="16"/>
      <c r="BB372" s="200"/>
    </row>
    <row r="373" spans="46:70">
      <c r="AT373" s="79"/>
      <c r="AX373" s="16"/>
      <c r="BB373" s="200"/>
    </row>
    <row r="374" spans="46:70">
      <c r="AT374" s="79"/>
      <c r="AX374" s="16"/>
      <c r="BB374" s="200"/>
    </row>
    <row r="375" spans="46:70">
      <c r="AT375" s="79"/>
      <c r="AX375" s="16"/>
      <c r="BB375" s="200"/>
    </row>
    <row r="376" spans="46:70">
      <c r="AT376" s="79"/>
      <c r="AX376" s="16"/>
      <c r="BB376" s="200"/>
    </row>
    <row r="377" spans="46:70">
      <c r="AT377" s="79"/>
      <c r="AX377" s="16"/>
      <c r="BB377" s="200"/>
    </row>
    <row r="378" spans="46:70">
      <c r="AT378" s="79"/>
      <c r="AX378" s="16"/>
      <c r="BB378" s="200"/>
    </row>
    <row r="379" spans="46:70">
      <c r="AT379" s="79"/>
      <c r="AX379" s="16"/>
      <c r="BB379" s="200"/>
    </row>
    <row r="380" spans="46:70">
      <c r="AT380" s="79"/>
      <c r="AX380" s="16"/>
      <c r="BB380" s="200"/>
    </row>
    <row r="381" spans="46:70">
      <c r="AT381" s="79"/>
      <c r="AX381" s="16"/>
      <c r="BB381" s="200"/>
    </row>
    <row r="382" spans="46:70">
      <c r="AT382" s="79"/>
      <c r="AX382" s="16"/>
      <c r="BB382" s="200"/>
    </row>
    <row r="383" spans="46:70">
      <c r="AT383" s="79"/>
      <c r="AX383" s="16"/>
      <c r="BB383" s="200"/>
    </row>
    <row r="384" spans="46:70">
      <c r="AT384" s="79"/>
      <c r="AX384" s="16"/>
      <c r="BB384" s="200"/>
    </row>
    <row r="385" spans="46:54">
      <c r="AT385" s="79"/>
      <c r="AX385" s="16"/>
      <c r="BB385" s="200"/>
    </row>
    <row r="386" spans="46:54">
      <c r="AT386" s="79"/>
      <c r="AX386" s="16"/>
      <c r="BB386" s="200"/>
    </row>
    <row r="387" spans="46:54">
      <c r="AT387" s="79"/>
      <c r="AX387" s="16"/>
      <c r="BB387" s="200"/>
    </row>
    <row r="388" spans="46:54">
      <c r="AT388" s="79"/>
      <c r="AX388" s="16"/>
      <c r="BB388" s="200"/>
    </row>
    <row r="389" spans="46:54">
      <c r="AT389" s="79"/>
      <c r="AX389" s="16"/>
      <c r="BB389" s="200"/>
    </row>
    <row r="390" spans="46:54">
      <c r="AT390" s="79"/>
      <c r="AX390" s="16"/>
      <c r="BB390" s="200"/>
    </row>
    <row r="391" spans="46:54">
      <c r="AT391" s="79"/>
      <c r="AX391" s="16"/>
      <c r="BB391" s="200"/>
    </row>
    <row r="392" spans="46:54">
      <c r="AT392" s="79"/>
      <c r="AX392" s="16"/>
      <c r="BB392" s="200"/>
    </row>
    <row r="393" spans="46:54">
      <c r="AT393" s="79"/>
      <c r="AX393" s="16"/>
      <c r="BB393" s="200"/>
    </row>
    <row r="394" spans="46:54">
      <c r="AT394" s="79"/>
      <c r="AX394" s="16"/>
      <c r="BB394" s="200"/>
    </row>
    <row r="395" spans="46:54">
      <c r="AT395" s="79"/>
      <c r="AX395" s="16"/>
      <c r="BB395" s="200"/>
    </row>
    <row r="396" spans="46:54">
      <c r="AT396" s="79"/>
      <c r="AX396" s="16"/>
      <c r="BB396" s="200"/>
    </row>
    <row r="397" spans="46:54">
      <c r="AT397" s="79"/>
      <c r="AX397" s="16"/>
      <c r="BB397" s="200"/>
    </row>
    <row r="398" spans="46:54">
      <c r="AT398" s="79"/>
      <c r="AX398" s="16"/>
      <c r="BB398" s="200"/>
    </row>
    <row r="399" spans="46:54">
      <c r="AT399" s="79"/>
      <c r="AX399" s="16"/>
      <c r="BB399" s="200"/>
    </row>
    <row r="400" spans="46:54">
      <c r="AT400" s="79"/>
      <c r="AX400" s="16"/>
      <c r="BB400" s="200"/>
    </row>
    <row r="401" spans="46:72">
      <c r="AT401" s="79"/>
      <c r="AX401" s="16"/>
      <c r="BB401" s="200"/>
    </row>
    <row r="402" spans="46:72">
      <c r="AT402" s="79"/>
      <c r="AX402" s="16"/>
      <c r="BB402" s="200"/>
    </row>
    <row r="403" spans="46:72">
      <c r="AT403" s="79"/>
      <c r="AX403" s="16"/>
      <c r="BB403" s="200"/>
    </row>
    <row r="404" spans="46:72">
      <c r="AT404" s="79"/>
      <c r="AX404" s="16"/>
      <c r="BB404" s="200"/>
    </row>
    <row r="405" spans="46:72">
      <c r="AT405" s="79"/>
      <c r="AX405" s="16"/>
      <c r="BB405" s="200"/>
    </row>
    <row r="406" spans="46:72">
      <c r="AT406" s="79"/>
      <c r="AX406" s="16"/>
      <c r="BB406" s="200"/>
    </row>
    <row r="407" spans="46:72">
      <c r="AT407" s="79"/>
      <c r="AX407" s="16"/>
      <c r="BB407" s="200"/>
    </row>
    <row r="408" spans="46:72">
      <c r="AT408" s="79"/>
      <c r="AX408" s="16"/>
      <c r="BB408" s="200"/>
    </row>
    <row r="409" spans="46:72">
      <c r="AT409" s="79"/>
      <c r="AX409" s="16"/>
      <c r="BB409" s="200"/>
    </row>
    <row r="410" spans="46:72">
      <c r="AT410" s="79"/>
      <c r="AX410" s="16"/>
      <c r="BB410" s="200"/>
    </row>
    <row r="411" spans="46:72">
      <c r="AT411" s="79"/>
      <c r="AX411" s="16"/>
      <c r="BB411" s="200"/>
    </row>
    <row r="412" spans="46:72">
      <c r="AT412" s="79"/>
      <c r="AX412" s="16"/>
      <c r="BB412" s="200"/>
    </row>
    <row r="413" spans="46:72">
      <c r="AT413" s="79"/>
      <c r="AX413" s="16"/>
      <c r="BB413" s="200"/>
      <c r="BS413" s="1"/>
      <c r="BT413" s="1"/>
    </row>
    <row r="414" spans="46:72">
      <c r="AT414" s="79"/>
      <c r="AX414" s="16"/>
      <c r="BB414" s="200"/>
      <c r="BS414" s="1"/>
      <c r="BT414" s="1"/>
    </row>
    <row r="415" spans="46:72">
      <c r="AT415" s="79"/>
      <c r="AX415" s="16"/>
      <c r="BB415" s="200"/>
      <c r="BS415" s="1"/>
      <c r="BT415" s="1"/>
    </row>
    <row r="416" spans="46:72">
      <c r="AT416" s="79"/>
      <c r="AX416" s="16"/>
      <c r="BB416" s="200"/>
      <c r="BS416" s="1"/>
      <c r="BT416" s="1"/>
    </row>
    <row r="417" spans="46:72">
      <c r="AT417" s="79"/>
      <c r="AX417" s="16"/>
      <c r="BB417" s="200"/>
      <c r="BS417" s="1"/>
      <c r="BT417" s="1"/>
    </row>
    <row r="418" spans="46:72">
      <c r="AT418" s="79"/>
      <c r="AX418" s="16"/>
      <c r="BB418" s="200"/>
      <c r="BS418" s="1"/>
      <c r="BT418" s="1"/>
    </row>
    <row r="419" spans="46:72">
      <c r="AT419" s="79"/>
      <c r="AU419" s="79"/>
      <c r="AW419" s="79"/>
      <c r="AX419" s="79"/>
      <c r="AY419" s="79"/>
      <c r="AZ419" s="79"/>
    </row>
    <row r="420" spans="46:72">
      <c r="AT420" s="79"/>
      <c r="AU420" s="79"/>
      <c r="AW420" s="79"/>
      <c r="AX420" s="79"/>
      <c r="AY420" s="79"/>
      <c r="AZ420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BF514"/>
  <sheetViews>
    <sheetView zoomScale="86" zoomScaleNormal="86" workbookViewId="0">
      <pane xSplit="1" ySplit="9" topLeftCell="B80" activePane="bottomRight" state="frozen"/>
      <selection activeCell="E44" sqref="E44"/>
      <selection pane="topRight" activeCell="E44" sqref="E44"/>
      <selection pane="bottomLeft" activeCell="E44" sqref="E44"/>
      <selection pane="bottomRight" activeCell="E44" sqref="E44"/>
    </sheetView>
  </sheetViews>
  <sheetFormatPr baseColWidth="10" defaultRowHeight="15.6"/>
  <cols>
    <col min="1" max="1" width="1.6328125" customWidth="1"/>
    <col min="2" max="2" width="4.81640625" customWidth="1"/>
    <col min="3" max="3" width="3.453125" customWidth="1"/>
    <col min="4" max="4" width="3.54296875" customWidth="1"/>
    <col min="5" max="5" width="3.1796875" customWidth="1"/>
    <col min="6" max="6" width="5" customWidth="1"/>
    <col min="7" max="7" width="6.6328125" customWidth="1"/>
    <col min="8" max="8" width="6.453125" style="440" customWidth="1"/>
    <col min="9" max="9" width="6" customWidth="1"/>
    <col min="10" max="10" width="6.6328125" style="67" customWidth="1"/>
    <col min="11" max="11" width="5.453125" style="67" customWidth="1"/>
    <col min="12" max="12" width="2.453125" style="67" customWidth="1"/>
    <col min="13" max="13" width="6.81640625" style="19" customWidth="1"/>
    <col min="14" max="14" width="7.1796875" style="19" customWidth="1"/>
    <col min="15" max="15" width="2.54296875" style="11" customWidth="1"/>
    <col min="16" max="16" width="7.54296875" customWidth="1"/>
    <col min="17" max="17" width="5.90625" customWidth="1"/>
    <col min="18" max="18" width="6.453125" customWidth="1"/>
    <col min="19" max="19" width="5.54296875" style="11" customWidth="1"/>
    <col min="20" max="20" width="6.54296875" style="11" customWidth="1"/>
    <col min="21" max="21" width="7.36328125" style="440" customWidth="1"/>
    <col min="22" max="22" width="5.81640625" style="11" customWidth="1"/>
    <col min="23" max="23" width="5.453125" style="11" customWidth="1"/>
    <col min="24" max="24" width="5.08984375" style="11" customWidth="1"/>
    <col min="25" max="25" width="7.81640625" style="1" customWidth="1"/>
    <col min="26" max="26" width="5.453125" style="11" customWidth="1"/>
    <col min="27" max="27" width="7" style="67" customWidth="1"/>
    <col min="28" max="28" width="4.6328125" customWidth="1"/>
    <col min="29" max="29" width="7.453125" style="67" customWidth="1"/>
    <col min="30" max="30" width="5.90625" style="67" customWidth="1"/>
    <col min="31" max="31" width="9.453125" style="67" customWidth="1"/>
    <col min="32" max="32" width="8.90625" style="67" customWidth="1"/>
    <col min="33" max="33" width="11.54296875" style="67"/>
    <col min="34" max="34" width="9.81640625" style="11" customWidth="1"/>
    <col min="35" max="35" width="9.1796875" style="67" customWidth="1"/>
    <col min="36" max="36" width="6.81640625" style="67" customWidth="1"/>
    <col min="37" max="37" width="9.90625" style="67" customWidth="1"/>
    <col min="38" max="38" width="10" customWidth="1"/>
    <col min="39" max="39" width="13.08984375" customWidth="1"/>
    <col min="40" max="40" width="9.36328125" customWidth="1"/>
    <col min="41" max="41" width="9.81640625" style="67" customWidth="1"/>
    <col min="42" max="42" width="9.81640625" customWidth="1"/>
    <col min="44" max="44" width="14" customWidth="1"/>
    <col min="45" max="45" width="12.54296875" customWidth="1"/>
    <col min="46" max="46" width="10.90625" customWidth="1"/>
  </cols>
  <sheetData>
    <row r="1" spans="1:58">
      <c r="A1" s="43"/>
      <c r="B1" s="43"/>
      <c r="C1" s="43"/>
      <c r="D1" s="43"/>
      <c r="E1" s="43"/>
      <c r="F1" s="43"/>
      <c r="G1" s="43"/>
      <c r="H1" s="463"/>
      <c r="I1" s="43"/>
      <c r="J1" s="64"/>
      <c r="K1" s="64"/>
      <c r="L1" s="64"/>
      <c r="M1" s="74"/>
      <c r="N1" s="74"/>
      <c r="O1" s="73"/>
      <c r="P1" s="43"/>
      <c r="Q1" s="43"/>
      <c r="R1" s="43"/>
      <c r="S1" s="73"/>
      <c r="T1" s="73"/>
      <c r="U1" s="463"/>
      <c r="V1" s="73"/>
      <c r="W1" s="73"/>
      <c r="X1" s="73"/>
      <c r="Y1" s="43"/>
      <c r="Z1" s="73"/>
      <c r="AA1" s="43"/>
      <c r="AB1" s="43"/>
      <c r="AC1" s="64"/>
      <c r="AD1" s="64"/>
      <c r="AE1" s="43"/>
      <c r="AF1" s="4"/>
      <c r="AG1" s="56"/>
      <c r="AH1" s="56"/>
      <c r="AI1" s="1"/>
      <c r="AJ1" s="5"/>
      <c r="AK1"/>
      <c r="AO1"/>
    </row>
    <row r="2" spans="1:58" s="196" customFormat="1" ht="31.8">
      <c r="A2" s="195"/>
      <c r="B2" s="195"/>
      <c r="C2" s="195"/>
      <c r="D2" s="151" t="s">
        <v>452</v>
      </c>
      <c r="E2" s="195"/>
      <c r="F2" s="195"/>
      <c r="G2" s="195"/>
      <c r="H2" s="471"/>
      <c r="I2" s="195"/>
      <c r="J2" s="198"/>
      <c r="K2" s="198"/>
      <c r="L2" s="198"/>
      <c r="M2" s="182"/>
      <c r="N2" s="182"/>
      <c r="O2" s="199"/>
      <c r="P2" s="195"/>
      <c r="Q2" s="195"/>
      <c r="R2" s="195"/>
      <c r="S2" s="199"/>
      <c r="T2" s="199"/>
      <c r="U2" s="464" t="str">
        <f>+År!B2</f>
        <v>KU</v>
      </c>
      <c r="V2" s="199"/>
      <c r="W2" s="199"/>
      <c r="X2" s="199"/>
      <c r="Y2" s="195"/>
      <c r="Z2" s="199"/>
      <c r="AA2" s="195"/>
      <c r="AB2" s="195"/>
      <c r="AC2" s="198"/>
      <c r="AD2" s="198"/>
      <c r="AE2" s="195"/>
      <c r="AF2" s="4"/>
      <c r="AG2" s="56"/>
      <c r="AH2" s="56"/>
      <c r="AI2" s="1"/>
      <c r="AJ2" s="5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8">
      <c r="A3" s="43"/>
      <c r="B3" s="43"/>
      <c r="C3" s="43"/>
      <c r="D3" s="43"/>
      <c r="E3" s="43"/>
      <c r="F3" s="43"/>
      <c r="G3" s="43"/>
      <c r="H3" s="463"/>
      <c r="I3" s="43"/>
      <c r="J3" s="64"/>
      <c r="K3" s="64"/>
      <c r="L3" s="64"/>
      <c r="M3" s="74"/>
      <c r="N3" s="74"/>
      <c r="O3" s="73"/>
      <c r="P3" s="43"/>
      <c r="Q3" s="43"/>
      <c r="R3" s="43"/>
      <c r="S3" s="73"/>
      <c r="T3" s="73"/>
      <c r="U3" s="463"/>
      <c r="V3" s="73"/>
      <c r="W3" s="73"/>
      <c r="X3" s="73"/>
      <c r="Y3" s="43"/>
      <c r="Z3" s="73"/>
      <c r="AA3" s="43"/>
      <c r="AB3" s="43"/>
      <c r="AC3" s="64"/>
      <c r="AD3" s="64"/>
      <c r="AE3" s="43"/>
      <c r="AF3" s="4"/>
      <c r="AG3" s="56"/>
      <c r="AH3" s="56"/>
      <c r="AI3" s="1"/>
      <c r="AJ3" s="5"/>
      <c r="AK3"/>
      <c r="AO3"/>
    </row>
    <row r="4" spans="1:58" s="179" customFormat="1" ht="19.8">
      <c r="A4" s="177"/>
      <c r="B4" s="177"/>
      <c r="C4" s="177"/>
      <c r="D4" s="177"/>
      <c r="E4" s="177"/>
      <c r="F4" s="153" t="s">
        <v>7</v>
      </c>
      <c r="G4" s="153"/>
      <c r="H4" s="473">
        <v>45</v>
      </c>
      <c r="I4" s="177"/>
      <c r="J4" s="178"/>
      <c r="K4" s="178"/>
      <c r="L4" s="178"/>
      <c r="M4" s="153"/>
      <c r="N4" s="153"/>
      <c r="O4" s="177"/>
      <c r="P4" s="153" t="s">
        <v>423</v>
      </c>
      <c r="Q4" s="177"/>
      <c r="R4" s="177"/>
      <c r="S4" s="183"/>
      <c r="T4" s="183"/>
      <c r="U4" s="547">
        <f>+H11+H26+H41+H56+G71+H86+H101+H116+H131+H146+H161+H176+G191+G206+G221</f>
        <v>53297</v>
      </c>
      <c r="V4" s="549"/>
      <c r="W4" s="177"/>
      <c r="X4" s="177"/>
      <c r="Y4" s="177"/>
      <c r="Z4" s="183"/>
      <c r="AA4" s="183"/>
      <c r="AB4" s="177"/>
      <c r="AC4" s="178"/>
      <c r="AD4" s="177"/>
      <c r="AE4" s="183"/>
      <c r="AF4" s="4"/>
      <c r="AG4" s="56"/>
      <c r="AH4" s="56"/>
      <c r="AI4" s="1"/>
      <c r="AJ4" s="4"/>
      <c r="AK4" s="56"/>
      <c r="AL4" s="56"/>
      <c r="AM4" s="1"/>
      <c r="AN4" s="5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 s="176"/>
      <c r="BD4" s="176"/>
    </row>
    <row r="5" spans="1:58" ht="19.8">
      <c r="A5" s="46"/>
      <c r="B5" s="46"/>
      <c r="C5" s="46"/>
      <c r="D5" s="46"/>
      <c r="E5" s="46"/>
      <c r="F5" s="46"/>
      <c r="G5" s="46"/>
      <c r="H5" s="490"/>
      <c r="I5" s="43"/>
      <c r="J5" s="95" t="s">
        <v>458</v>
      </c>
      <c r="K5" s="64"/>
      <c r="L5" s="64"/>
      <c r="M5" s="74"/>
      <c r="N5" s="74"/>
      <c r="O5" s="73"/>
      <c r="P5" s="43"/>
      <c r="Q5" s="43"/>
      <c r="R5" s="43"/>
      <c r="S5" s="73"/>
      <c r="T5" s="73"/>
      <c r="U5" s="463"/>
      <c r="V5" s="73"/>
      <c r="W5" s="73"/>
      <c r="X5" s="73"/>
      <c r="Y5" s="43"/>
      <c r="Z5" s="73"/>
      <c r="AA5" s="43"/>
      <c r="AB5" s="43"/>
      <c r="AC5" s="64"/>
      <c r="AD5" s="64"/>
      <c r="AE5" s="43"/>
      <c r="AF5" s="4"/>
      <c r="AG5" s="56"/>
      <c r="AH5" s="56"/>
      <c r="AI5" s="1"/>
      <c r="AJ5" s="5"/>
      <c r="AK5"/>
      <c r="AO5"/>
      <c r="BF5" s="179"/>
    </row>
    <row r="6" spans="1:58" ht="18.600000000000001" customHeight="1">
      <c r="A6" s="244"/>
      <c r="B6" s="273"/>
      <c r="C6" s="274"/>
      <c r="D6" s="274"/>
      <c r="E6" s="275"/>
      <c r="F6" s="275"/>
      <c r="G6" s="275"/>
      <c r="H6" s="490"/>
      <c r="I6" s="43"/>
      <c r="J6" s="95"/>
      <c r="K6" s="64"/>
      <c r="L6" s="64"/>
      <c r="M6" s="74"/>
      <c r="N6" s="74"/>
      <c r="O6" s="73"/>
      <c r="P6" s="43"/>
      <c r="Q6" s="43"/>
      <c r="R6" s="43"/>
      <c r="S6" s="73"/>
      <c r="T6" s="73"/>
      <c r="U6" s="463"/>
      <c r="V6" s="73"/>
      <c r="W6" s="73"/>
      <c r="X6" s="73"/>
      <c r="Y6" s="43"/>
      <c r="Z6" s="73"/>
      <c r="AA6" s="49" t="s">
        <v>620</v>
      </c>
      <c r="AB6" s="43"/>
      <c r="AC6" s="65" t="s">
        <v>81</v>
      </c>
      <c r="AD6" s="65" t="s">
        <v>4</v>
      </c>
      <c r="AE6" s="43"/>
      <c r="AF6" s="4"/>
      <c r="AG6" s="56"/>
      <c r="AH6" s="56"/>
      <c r="AI6" s="1"/>
      <c r="AJ6" s="5"/>
      <c r="AK6"/>
      <c r="AO6"/>
    </row>
    <row r="7" spans="1:58">
      <c r="A7" s="43"/>
      <c r="B7" s="43"/>
      <c r="C7" s="43"/>
      <c r="D7" s="43"/>
      <c r="E7" s="43"/>
      <c r="F7" s="43"/>
      <c r="G7" s="49" t="s">
        <v>4</v>
      </c>
      <c r="H7" s="463"/>
      <c r="I7" s="64"/>
      <c r="J7" s="64"/>
      <c r="K7" s="64"/>
      <c r="L7" s="64"/>
      <c r="M7" s="74"/>
      <c r="N7" s="74"/>
      <c r="O7" s="170"/>
      <c r="P7" s="49" t="s">
        <v>24</v>
      </c>
      <c r="Q7" s="65" t="s">
        <v>24</v>
      </c>
      <c r="R7" s="64"/>
      <c r="S7" s="170" t="s">
        <v>404</v>
      </c>
      <c r="T7" s="170" t="s">
        <v>404</v>
      </c>
      <c r="U7" s="465" t="s">
        <v>533</v>
      </c>
      <c r="V7" s="170" t="s">
        <v>404</v>
      </c>
      <c r="W7" s="170" t="s">
        <v>404</v>
      </c>
      <c r="X7" s="74" t="s">
        <v>424</v>
      </c>
      <c r="Y7" s="43"/>
      <c r="Z7" s="74" t="s">
        <v>576</v>
      </c>
      <c r="AA7" s="49" t="s">
        <v>619</v>
      </c>
      <c r="AB7" s="64"/>
      <c r="AC7" s="65" t="s">
        <v>44</v>
      </c>
      <c r="AD7" s="65" t="s">
        <v>10</v>
      </c>
      <c r="AE7" s="43"/>
      <c r="AF7" s="4"/>
      <c r="AG7" s="56"/>
      <c r="AH7" s="56"/>
      <c r="AI7" s="1"/>
      <c r="AJ7" s="5"/>
      <c r="AK7"/>
      <c r="AO7"/>
    </row>
    <row r="8" spans="1:58">
      <c r="A8" s="43"/>
      <c r="B8" s="43"/>
      <c r="C8" s="43"/>
      <c r="D8" s="43"/>
      <c r="E8" s="49"/>
      <c r="F8" s="49"/>
      <c r="G8" s="49" t="s">
        <v>477</v>
      </c>
      <c r="H8" s="465" t="s">
        <v>4</v>
      </c>
      <c r="I8" s="65"/>
      <c r="J8" s="65" t="s">
        <v>4</v>
      </c>
      <c r="K8" s="65" t="s">
        <v>1</v>
      </c>
      <c r="L8" s="65"/>
      <c r="M8" s="411" t="s">
        <v>24</v>
      </c>
      <c r="N8" s="411" t="s">
        <v>24</v>
      </c>
      <c r="O8" s="411"/>
      <c r="P8" s="49" t="s">
        <v>483</v>
      </c>
      <c r="Q8" s="87" t="s">
        <v>45</v>
      </c>
      <c r="R8" s="65"/>
      <c r="S8" s="74" t="s">
        <v>575</v>
      </c>
      <c r="T8" s="74" t="s">
        <v>489</v>
      </c>
      <c r="U8" s="465" t="s">
        <v>554</v>
      </c>
      <c r="V8" s="74" t="s">
        <v>491</v>
      </c>
      <c r="W8" s="74" t="s">
        <v>562</v>
      </c>
      <c r="X8" s="74"/>
      <c r="Y8" s="49" t="s">
        <v>415</v>
      </c>
      <c r="Z8" s="74" t="s">
        <v>1</v>
      </c>
      <c r="AA8" s="49" t="s">
        <v>573</v>
      </c>
      <c r="AB8" s="65"/>
      <c r="AC8" s="65" t="s">
        <v>537</v>
      </c>
      <c r="AD8" s="65" t="s">
        <v>71</v>
      </c>
      <c r="AE8" s="43"/>
      <c r="AF8" s="4"/>
      <c r="AG8" s="56"/>
      <c r="AH8" s="56"/>
      <c r="AI8" s="1"/>
      <c r="AJ8" s="5"/>
      <c r="AK8"/>
      <c r="AO8"/>
    </row>
    <row r="9" spans="1:58">
      <c r="A9" s="43"/>
      <c r="B9" s="43"/>
      <c r="C9" s="49" t="s">
        <v>0</v>
      </c>
      <c r="D9" s="49"/>
      <c r="E9" s="49" t="s">
        <v>87</v>
      </c>
      <c r="F9" s="49"/>
      <c r="G9" s="50" t="s">
        <v>478</v>
      </c>
      <c r="H9" s="448" t="s">
        <v>10</v>
      </c>
      <c r="I9" s="191" t="s">
        <v>535</v>
      </c>
      <c r="J9" s="87" t="s">
        <v>404</v>
      </c>
      <c r="K9" s="87" t="s">
        <v>404</v>
      </c>
      <c r="L9" s="87"/>
      <c r="M9" s="411" t="s">
        <v>711</v>
      </c>
      <c r="N9" s="411" t="s">
        <v>712</v>
      </c>
      <c r="O9" s="411"/>
      <c r="P9" s="50" t="s">
        <v>416</v>
      </c>
      <c r="Q9" s="87"/>
      <c r="R9" s="191" t="s">
        <v>535</v>
      </c>
      <c r="S9" s="75" t="s">
        <v>552</v>
      </c>
      <c r="T9" s="75" t="s">
        <v>441</v>
      </c>
      <c r="U9" s="448" t="s">
        <v>485</v>
      </c>
      <c r="V9" s="75" t="s">
        <v>472</v>
      </c>
      <c r="W9" s="75" t="s">
        <v>531</v>
      </c>
      <c r="X9" s="75" t="s">
        <v>1</v>
      </c>
      <c r="Y9" s="50" t="s">
        <v>416</v>
      </c>
      <c r="Z9" s="75" t="s">
        <v>534</v>
      </c>
      <c r="AA9" s="50" t="s">
        <v>475</v>
      </c>
      <c r="AB9" s="191" t="s">
        <v>535</v>
      </c>
      <c r="AC9" s="87" t="s">
        <v>45</v>
      </c>
      <c r="AD9" s="87" t="s">
        <v>557</v>
      </c>
      <c r="AE9" s="43"/>
      <c r="AF9" s="4"/>
      <c r="AG9" s="56"/>
      <c r="AH9" s="56"/>
      <c r="AI9" s="1"/>
      <c r="AJ9" s="5"/>
      <c r="AK9"/>
      <c r="AO9"/>
    </row>
    <row r="10" spans="1:58">
      <c r="A10" s="43"/>
      <c r="B10" s="43"/>
      <c r="C10" s="49"/>
      <c r="D10" s="49"/>
      <c r="E10" s="49"/>
      <c r="F10" s="49"/>
      <c r="G10" s="50"/>
      <c r="H10" s="448"/>
      <c r="I10" s="191"/>
      <c r="J10" s="87"/>
      <c r="K10" s="87"/>
      <c r="L10" s="87"/>
      <c r="M10" s="411"/>
      <c r="N10" s="411"/>
      <c r="O10" s="411"/>
      <c r="P10" s="50"/>
      <c r="Q10" s="87"/>
      <c r="R10" s="191"/>
      <c r="S10" s="75"/>
      <c r="T10" s="75"/>
      <c r="U10" s="448"/>
      <c r="V10" s="75"/>
      <c r="W10" s="75"/>
      <c r="X10" s="75"/>
      <c r="Y10" s="50"/>
      <c r="Z10" s="75"/>
      <c r="AA10" s="50"/>
      <c r="AB10" s="191"/>
      <c r="AC10" s="87"/>
      <c r="AD10" s="87"/>
      <c r="AE10" s="43"/>
      <c r="AF10" s="4"/>
      <c r="AG10" s="56"/>
      <c r="AH10" s="56"/>
      <c r="AI10" s="1"/>
      <c r="AJ10" s="5"/>
      <c r="AK10"/>
      <c r="AO10"/>
    </row>
    <row r="11" spans="1:58" ht="17.399999999999999">
      <c r="A11" s="244"/>
      <c r="B11" s="274" t="s">
        <v>0</v>
      </c>
      <c r="C11" s="274"/>
      <c r="D11" s="274" t="str">
        <f>+D13</f>
        <v>P-</v>
      </c>
      <c r="E11" s="274"/>
      <c r="F11" s="275" t="s">
        <v>598</v>
      </c>
      <c r="G11" s="46"/>
      <c r="H11" s="491">
        <f>SUM(H13:H24)</f>
        <v>2004</v>
      </c>
      <c r="I11" s="49"/>
      <c r="J11" s="46"/>
      <c r="K11" s="95"/>
      <c r="L11" s="64"/>
      <c r="M11" s="74"/>
      <c r="N11" s="74"/>
      <c r="O11" s="411"/>
      <c r="P11" s="64"/>
      <c r="Q11" s="327">
        <f>+Klasse!L11</f>
        <v>212.86961077844285</v>
      </c>
      <c r="R11" s="49" t="s">
        <v>568</v>
      </c>
      <c r="S11" s="43"/>
      <c r="T11" s="73"/>
      <c r="U11" s="463"/>
      <c r="V11" s="43"/>
      <c r="W11" s="73"/>
      <c r="X11" s="73"/>
      <c r="Y11" s="73"/>
      <c r="Z11" s="43"/>
      <c r="AA11" s="19">
        <f>+Klasse!AC11</f>
        <v>97.880605191300944</v>
      </c>
      <c r="AB11" s="49" t="s">
        <v>624</v>
      </c>
      <c r="AC11" s="43"/>
      <c r="AD11" s="64"/>
      <c r="AE11" s="65"/>
      <c r="AF11" s="4"/>
      <c r="AG11" s="4"/>
      <c r="AH11" s="56"/>
      <c r="AI11" s="56"/>
      <c r="AJ11" s="1"/>
      <c r="AK11" s="5"/>
      <c r="AO11"/>
    </row>
    <row r="12" spans="1:58" ht="17.399999999999999">
      <c r="A12" s="244"/>
      <c r="B12" s="274"/>
      <c r="C12" s="274"/>
      <c r="D12" s="274"/>
      <c r="E12" s="274"/>
      <c r="F12" s="65"/>
      <c r="G12" s="65"/>
      <c r="H12" s="465"/>
      <c r="I12" s="65"/>
      <c r="J12" s="65"/>
      <c r="K12" s="65"/>
      <c r="L12" s="64"/>
      <c r="M12" s="65"/>
      <c r="N12" s="65"/>
      <c r="O12" s="411"/>
      <c r="P12" s="65"/>
      <c r="Q12" s="65"/>
      <c r="R12" s="65"/>
      <c r="S12" s="65"/>
      <c r="T12" s="65"/>
      <c r="U12" s="4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4"/>
      <c r="AG12" s="4"/>
      <c r="AH12" s="56"/>
      <c r="AI12" s="56"/>
      <c r="AJ12" s="1"/>
      <c r="AK12" s="5"/>
      <c r="AO12"/>
    </row>
    <row r="13" spans="1:58">
      <c r="A13" s="43"/>
      <c r="B13" s="43">
        <f>+'Ark1'!C579</f>
        <v>2024</v>
      </c>
      <c r="C13" s="51">
        <f>+'Ark1'!L579</f>
        <v>1</v>
      </c>
      <c r="D13" s="52" t="s">
        <v>29</v>
      </c>
      <c r="E13" s="52">
        <f>+'Ark1'!D579</f>
        <v>1</v>
      </c>
      <c r="F13" s="52" t="s">
        <v>586</v>
      </c>
      <c r="G13" s="51">
        <f>+IF(H13=0,"",'Ark1'!Q579)</f>
        <v>148</v>
      </c>
      <c r="H13" s="467">
        <f>+'Ark1'!R579</f>
        <v>176</v>
      </c>
      <c r="I13" s="115">
        <f t="shared" ref="I13:I24" si="0">+IF(H13=0,"",H13-H240)</f>
        <v>-69</v>
      </c>
      <c r="J13" s="66">
        <f>+IF(H13=0,"",'Ark1'!AE579)</f>
        <v>3.2466334624608009</v>
      </c>
      <c r="K13" s="66">
        <f>+IF(H13=0,"",'Ark1'!AF579)</f>
        <v>2.301997364441672</v>
      </c>
      <c r="L13" s="64"/>
      <c r="M13" s="366">
        <f>+IF(H13=0,"",'Ark1'!AR579)</f>
        <v>223.65217391304344</v>
      </c>
      <c r="N13" s="114">
        <f>+IF(H13=0,"",'Ark1'!AS579)</f>
        <v>19.228765253423546</v>
      </c>
      <c r="O13" s="411"/>
      <c r="P13" s="53">
        <f>+IF(H13=0,"",'Ark1'!T579)</f>
        <v>4.5397727272727284</v>
      </c>
      <c r="Q13" s="115">
        <f>+IF(H13=0,"",'Ark1'!U579)</f>
        <v>216.39431818181805</v>
      </c>
      <c r="R13" s="115">
        <f t="shared" ref="R13:R24" si="1">+IF(H13=0,"",Q13-Q240)</f>
        <v>1.816767161409814</v>
      </c>
      <c r="S13" s="76">
        <f>+IF(H13=0,"",'Ark1'!W579)</f>
        <v>7.3863636363636385</v>
      </c>
      <c r="T13" s="76">
        <f>+IF(H13=0,"",'Ark1'!X579)</f>
        <v>0</v>
      </c>
      <c r="U13" s="467">
        <f>+IF(H13=0,"",'Ark1'!AG579)</f>
        <v>2063.8136645962727</v>
      </c>
      <c r="V13" s="115">
        <f>+IF(H13=0,"",'Ark1'!AH579)</f>
        <v>91.477272727272734</v>
      </c>
      <c r="W13" s="76">
        <f>+IF(H13=0,"",'Ark1'!AI579)</f>
        <v>5.6818181818181808</v>
      </c>
      <c r="X13" s="76">
        <f>+IF(H13=0,"",'Ark1'!Y579)</f>
        <v>27.838939610302518</v>
      </c>
      <c r="Y13" s="53">
        <f>+IF(H13=0,"",'Ark1'!AA579)</f>
        <v>1.24709114020727</v>
      </c>
      <c r="Z13" s="76">
        <f>+IF(H13=0,"",'Ark1'!AC579)</f>
        <v>7.893861891379939</v>
      </c>
      <c r="AA13" s="115">
        <f t="shared" ref="AA13:AA24" si="2">IF(H13=0,"",1000*Q13/U13)</f>
        <v>104.8516743027523</v>
      </c>
      <c r="AB13" s="115">
        <f t="shared" ref="AB13:AB24" si="3">+IF(H13=0,"",IF(H240=0,"",AA13-AA240))</f>
        <v>0.45402427974208592</v>
      </c>
      <c r="AC13" s="66">
        <f t="shared" ref="AC13:AC24" si="4">IF(H13=0,"",Q13/C13)</f>
        <v>216.39431818181805</v>
      </c>
      <c r="AD13" s="66">
        <f t="shared" ref="AD13:AD24" si="5">IF(H13=0,"",H13/G13)</f>
        <v>1.1891891891891893</v>
      </c>
      <c r="AE13" s="43"/>
      <c r="AF13" s="4"/>
      <c r="AG13" s="56"/>
      <c r="AH13" s="56"/>
      <c r="AI13" s="1"/>
      <c r="AJ13" s="5"/>
      <c r="AK13"/>
      <c r="AO13"/>
    </row>
    <row r="14" spans="1:58">
      <c r="A14" s="43"/>
      <c r="B14" s="43">
        <f>+'Ark1'!C580</f>
        <v>2024</v>
      </c>
      <c r="C14" s="51">
        <f>+'Ark1'!L580</f>
        <v>1</v>
      </c>
      <c r="D14" s="52" t="s">
        <v>29</v>
      </c>
      <c r="E14" s="52">
        <f>+'Ark1'!D580</f>
        <v>2</v>
      </c>
      <c r="F14" s="52" t="s">
        <v>587</v>
      </c>
      <c r="G14" s="51">
        <f>+IF(H14=0,"",'Ark1'!Q580)</f>
        <v>99</v>
      </c>
      <c r="H14" s="467">
        <f>+'Ark1'!R580</f>
        <v>109</v>
      </c>
      <c r="I14" s="115">
        <f t="shared" si="0"/>
        <v>-57</v>
      </c>
      <c r="J14" s="66">
        <f>+IF(H14=0,"",'Ark1'!AE580)</f>
        <v>3.4846547314578005</v>
      </c>
      <c r="K14" s="66">
        <f>+IF(H14=0,"",'Ark1'!AF580)</f>
        <v>2.4938582835028278</v>
      </c>
      <c r="L14" s="64"/>
      <c r="M14" s="366">
        <f>+IF(H14=0,"",'Ark1'!AR580)</f>
        <v>224</v>
      </c>
      <c r="N14" s="114">
        <f>+IF(H14=0,"",'Ark1'!AS580)</f>
        <v>19.349981626886436</v>
      </c>
      <c r="O14" s="411"/>
      <c r="P14" s="53">
        <f>+IF(H14=0,"",'Ark1'!T580)</f>
        <v>4.577981651376148</v>
      </c>
      <c r="Q14" s="115">
        <f>+IF(H14=0,"",'Ark1'!U580)</f>
        <v>218.19724770642205</v>
      </c>
      <c r="R14" s="115">
        <f t="shared" si="1"/>
        <v>1.6460428871448016</v>
      </c>
      <c r="S14" s="76">
        <f>+IF(H14=0,"",'Ark1'!W580)</f>
        <v>9.1743119266055064</v>
      </c>
      <c r="T14" s="76">
        <f>+IF(H14=0,"",'Ark1'!X580)</f>
        <v>0</v>
      </c>
      <c r="U14" s="467">
        <f>+IF(H14=0,"",'Ark1'!AG580)</f>
        <v>2105.2755102040815</v>
      </c>
      <c r="V14" s="115">
        <f>+IF(H14=0,"",'Ark1'!AH580)</f>
        <v>89.90825688073393</v>
      </c>
      <c r="W14" s="76">
        <f>+IF(H14=0,"",'Ark1'!AI580)</f>
        <v>3.6697247706422025</v>
      </c>
      <c r="X14" s="76">
        <f>+IF(H14=0,"",'Ark1'!Y580)</f>
        <v>27.819485147873984</v>
      </c>
      <c r="Y14" s="53">
        <f>+IF(H14=0,"",'Ark1'!AA580)</f>
        <v>1.322310862850316</v>
      </c>
      <c r="Z14" s="76">
        <f>+IF(H14=0,"",'Ark1'!AC580)</f>
        <v>-6.5506696442850301E-2</v>
      </c>
      <c r="AA14" s="115">
        <f t="shared" si="2"/>
        <v>103.64308455061563</v>
      </c>
      <c r="AB14" s="115">
        <f t="shared" si="3"/>
        <v>0.11461285263229115</v>
      </c>
      <c r="AC14" s="66">
        <f t="shared" si="4"/>
        <v>218.19724770642205</v>
      </c>
      <c r="AD14" s="66">
        <f t="shared" si="5"/>
        <v>1.101010101010101</v>
      </c>
      <c r="AE14" s="43"/>
      <c r="AF14" s="4"/>
      <c r="AG14" s="56"/>
      <c r="AH14" s="56"/>
      <c r="AI14" s="1"/>
      <c r="AJ14" s="5"/>
      <c r="AK14"/>
      <c r="AO14"/>
    </row>
    <row r="15" spans="1:58">
      <c r="A15" s="43"/>
      <c r="B15" s="43">
        <f>+'Ark1'!C581</f>
        <v>2024</v>
      </c>
      <c r="C15" s="51">
        <f>+'Ark1'!L581</f>
        <v>1</v>
      </c>
      <c r="D15" s="52" t="s">
        <v>29</v>
      </c>
      <c r="E15" s="52">
        <f>+'Ark1'!D581</f>
        <v>3</v>
      </c>
      <c r="F15" s="52" t="s">
        <v>588</v>
      </c>
      <c r="G15" s="51">
        <f>+IF(H15=0,"",'Ark1'!Q581)</f>
        <v>115</v>
      </c>
      <c r="H15" s="467">
        <f>+'Ark1'!R581</f>
        <v>128</v>
      </c>
      <c r="I15" s="115">
        <f t="shared" si="0"/>
        <v>-105</v>
      </c>
      <c r="J15" s="66">
        <f>+IF(H15=0,"",'Ark1'!AE581)</f>
        <v>3.509734027968193</v>
      </c>
      <c r="K15" s="66">
        <f>+IF(H15=0,"",'Ark1'!AF581)</f>
        <v>2.440091296457592</v>
      </c>
      <c r="L15" s="64"/>
      <c r="M15" s="366">
        <f>+IF(H15=0,"",'Ark1'!AR581)</f>
        <v>223.27522935779811</v>
      </c>
      <c r="N15" s="114">
        <f>+IF(H15=0,"",'Ark1'!AS581)</f>
        <v>19.160559070089903</v>
      </c>
      <c r="O15" s="411"/>
      <c r="P15" s="53">
        <f>+IF(H15=0,"",'Ark1'!T581)</f>
        <v>4.6015625</v>
      </c>
      <c r="Q15" s="115">
        <f>+IF(H15=0,"",'Ark1'!U581)</f>
        <v>212.53906250000003</v>
      </c>
      <c r="R15" s="115">
        <f t="shared" si="1"/>
        <v>-0.18239672746776137</v>
      </c>
      <c r="S15" s="76">
        <f>+IF(H15=0,"",'Ark1'!W581)</f>
        <v>7.8125</v>
      </c>
      <c r="T15" s="76">
        <f>+IF(H15=0,"",'Ark1'!X581)</f>
        <v>0</v>
      </c>
      <c r="U15" s="467">
        <f>+IF(H15=0,"",'Ark1'!AG581)</f>
        <v>2159.7798165137619</v>
      </c>
      <c r="V15" s="115">
        <f>+IF(H15=0,"",'Ark1'!AH581)</f>
        <v>85.15625</v>
      </c>
      <c r="W15" s="76">
        <f>+IF(H15=0,"",'Ark1'!AI581)</f>
        <v>6.25</v>
      </c>
      <c r="X15" s="76">
        <f>+IF(H15=0,"",'Ark1'!Y581)</f>
        <v>28.302888087986219</v>
      </c>
      <c r="Y15" s="53">
        <f>+IF(H15=0,"",'Ark1'!AA581)</f>
        <v>1.4270809572668788</v>
      </c>
      <c r="Z15" s="76">
        <f>+IF(H15=0,"",'Ark1'!AC581)</f>
        <v>10.475700083385568</v>
      </c>
      <c r="AA15" s="115">
        <f t="shared" si="2"/>
        <v>98.407745490960679</v>
      </c>
      <c r="AB15" s="115">
        <f t="shared" si="3"/>
        <v>-2.0852815954651192</v>
      </c>
      <c r="AC15" s="66">
        <f t="shared" si="4"/>
        <v>212.53906250000003</v>
      </c>
      <c r="AD15" s="66">
        <f t="shared" si="5"/>
        <v>1.1130434782608696</v>
      </c>
      <c r="AE15" s="43"/>
      <c r="AF15" s="4"/>
      <c r="AG15" s="56"/>
      <c r="AH15" s="56"/>
      <c r="AI15" s="1"/>
      <c r="AJ15" s="5"/>
      <c r="AK15"/>
      <c r="AO15"/>
    </row>
    <row r="16" spans="1:58">
      <c r="A16" s="43"/>
      <c r="B16" s="43">
        <f>+'Ark1'!C582</f>
        <v>2024</v>
      </c>
      <c r="C16" s="51">
        <f>+'Ark1'!L582</f>
        <v>1</v>
      </c>
      <c r="D16" s="52" t="s">
        <v>29</v>
      </c>
      <c r="E16" s="52">
        <f>+'Ark1'!D582</f>
        <v>4</v>
      </c>
      <c r="F16" s="52" t="s">
        <v>589</v>
      </c>
      <c r="G16" s="51">
        <f>+IF(H16=0,"",'Ark1'!Q582)</f>
        <v>141</v>
      </c>
      <c r="H16" s="467">
        <f>+'Ark1'!R582</f>
        <v>157</v>
      </c>
      <c r="I16" s="115">
        <f t="shared" si="0"/>
        <v>-17</v>
      </c>
      <c r="J16" s="66">
        <f>+IF(H16=0,"",'Ark1'!AE582)</f>
        <v>3.5544487208512567</v>
      </c>
      <c r="K16" s="66">
        <f>+IF(H16=0,"",'Ark1'!AF582)</f>
        <v>2.4593381746048242</v>
      </c>
      <c r="L16" s="64"/>
      <c r="M16" s="366">
        <f>+IF(H16=0,"",'Ark1'!AR582)</f>
        <v>223.47142857142859</v>
      </c>
      <c r="N16" s="114">
        <f>+IF(H16=0,"",'Ark1'!AS582)</f>
        <v>19.143155021936234</v>
      </c>
      <c r="O16" s="411"/>
      <c r="P16" s="53">
        <f>+IF(H16=0,"",'Ark1'!T582)</f>
        <v>4.7006369426751595</v>
      </c>
      <c r="Q16" s="115">
        <f>+IF(H16=0,"",'Ark1'!U582)</f>
        <v>214.55477707006372</v>
      </c>
      <c r="R16" s="115">
        <f t="shared" si="1"/>
        <v>3.0898345413281731</v>
      </c>
      <c r="S16" s="76">
        <f>+IF(H16=0,"",'Ark1'!W582)</f>
        <v>10.191082802547768</v>
      </c>
      <c r="T16" s="76">
        <f>+IF(H16=0,"",'Ark1'!X582)</f>
        <v>0</v>
      </c>
      <c r="U16" s="467">
        <f>+IF(H16=0,"",'Ark1'!AG582)</f>
        <v>2155.028571428571</v>
      </c>
      <c r="V16" s="115">
        <f>+IF(H16=0,"",'Ark1'!AH582)</f>
        <v>89.171974522292999</v>
      </c>
      <c r="W16" s="76">
        <f>+IF(H16=0,"",'Ark1'!AI582)</f>
        <v>6.3694267515923588</v>
      </c>
      <c r="X16" s="76">
        <f>+IF(H16=0,"",'Ark1'!Y582)</f>
        <v>29.622076992210957</v>
      </c>
      <c r="Y16" s="53">
        <f>+IF(H16=0,"",'Ark1'!AA582)</f>
        <v>1.3424237427623404</v>
      </c>
      <c r="Z16" s="76">
        <f>+IF(H16=0,"",'Ark1'!AC582)</f>
        <v>14.679647014784976</v>
      </c>
      <c r="AA16" s="115">
        <f t="shared" si="2"/>
        <v>99.560061483470307</v>
      </c>
      <c r="AB16" s="115">
        <f t="shared" si="3"/>
        <v>1.900936064743064E-3</v>
      </c>
      <c r="AC16" s="66">
        <f t="shared" si="4"/>
        <v>214.55477707006372</v>
      </c>
      <c r="AD16" s="66">
        <f t="shared" si="5"/>
        <v>1.1134751773049645</v>
      </c>
      <c r="AE16" s="43"/>
      <c r="AF16" s="4"/>
      <c r="AG16" s="56"/>
      <c r="AH16" s="56"/>
      <c r="AI16" s="1"/>
      <c r="AJ16" s="5"/>
      <c r="AK16"/>
      <c r="AO16"/>
    </row>
    <row r="17" spans="1:42">
      <c r="A17" s="43"/>
      <c r="B17" s="43">
        <f>+'Ark1'!C583</f>
        <v>2024</v>
      </c>
      <c r="C17" s="51">
        <f>+'Ark1'!L583</f>
        <v>1</v>
      </c>
      <c r="D17" s="52" t="s">
        <v>29</v>
      </c>
      <c r="E17" s="52">
        <f>+'Ark1'!D583</f>
        <v>5</v>
      </c>
      <c r="F17" s="52" t="s">
        <v>444</v>
      </c>
      <c r="G17" s="51">
        <f>+IF(H17=0,"",'Ark1'!Q583)</f>
        <v>126</v>
      </c>
      <c r="H17" s="467">
        <f>+'Ark1'!R583</f>
        <v>140</v>
      </c>
      <c r="I17" s="115">
        <f t="shared" si="0"/>
        <v>-56</v>
      </c>
      <c r="J17" s="66">
        <f>+IF(H17=0,"",'Ark1'!AE583)</f>
        <v>3.7383177570093449</v>
      </c>
      <c r="K17" s="66">
        <f>+IF(H17=0,"",'Ark1'!AF583)</f>
        <v>2.6352808843234956</v>
      </c>
      <c r="L17" s="64"/>
      <c r="M17" s="366">
        <f>+IF(H17=0,"",'Ark1'!AR583)</f>
        <v>224</v>
      </c>
      <c r="N17" s="114">
        <f>+IF(H17=0,"",'Ark1'!AS583)</f>
        <v>19.260129869179156</v>
      </c>
      <c r="O17" s="411"/>
      <c r="P17" s="53">
        <f>+IF(H17=0,"",'Ark1'!T583)</f>
        <v>4.4285714285714306</v>
      </c>
      <c r="Q17" s="115">
        <f>+IF(H17=0,"",'Ark1'!U583)</f>
        <v>216.54357142857151</v>
      </c>
      <c r="R17" s="115">
        <f t="shared" si="1"/>
        <v>1.4155102040816985</v>
      </c>
      <c r="S17" s="76">
        <f>+IF(H17=0,"",'Ark1'!W583)</f>
        <v>7.8571428571428559</v>
      </c>
      <c r="T17" s="76">
        <f>+IF(H17=0,"",'Ark1'!X583)</f>
        <v>0</v>
      </c>
      <c r="U17" s="467">
        <f>+IF(H17=0,"",'Ark1'!AG583)</f>
        <v>2142.7652173913043</v>
      </c>
      <c r="V17" s="115">
        <f>+IF(H17=0,"",'Ark1'!AH583)</f>
        <v>82.142857142857125</v>
      </c>
      <c r="W17" s="76">
        <f>+IF(H17=0,"",'Ark1'!AI583)</f>
        <v>6.4285714285714306</v>
      </c>
      <c r="X17" s="76">
        <f>+IF(H17=0,"",'Ark1'!Y583)</f>
        <v>31.921690365898804</v>
      </c>
      <c r="Y17" s="53">
        <f>+IF(H17=0,"",'Ark1'!AA583)</f>
        <v>1.3530011991487503</v>
      </c>
      <c r="Z17" s="76">
        <f>+IF(H17=0,"",'Ark1'!AC583)</f>
        <v>25.410688290591796</v>
      </c>
      <c r="AA17" s="115">
        <f t="shared" si="2"/>
        <v>101.05800190848771</v>
      </c>
      <c r="AB17" s="115">
        <f t="shared" si="3"/>
        <v>1.5184350243227414</v>
      </c>
      <c r="AC17" s="66">
        <f t="shared" si="4"/>
        <v>216.54357142857151</v>
      </c>
      <c r="AD17" s="66">
        <f t="shared" si="5"/>
        <v>1.1111111111111112</v>
      </c>
      <c r="AE17" s="43"/>
      <c r="AF17" s="4"/>
      <c r="AG17" s="56"/>
      <c r="AH17" s="56"/>
      <c r="AI17" s="1"/>
      <c r="AJ17" s="5"/>
      <c r="AK17"/>
      <c r="AO17"/>
    </row>
    <row r="18" spans="1:42">
      <c r="A18" s="43"/>
      <c r="B18" s="43">
        <f>+'Ark1'!C584</f>
        <v>2024</v>
      </c>
      <c r="C18" s="51">
        <f>+'Ark1'!L584</f>
        <v>1</v>
      </c>
      <c r="D18" s="52" t="s">
        <v>29</v>
      </c>
      <c r="E18" s="52">
        <f>+'Ark1'!D584</f>
        <v>6</v>
      </c>
      <c r="F18" s="52" t="s">
        <v>590</v>
      </c>
      <c r="G18" s="51">
        <f>+IF(H18=0,"",'Ark1'!Q584)</f>
        <v>143</v>
      </c>
      <c r="H18" s="467">
        <f>+'Ark1'!R584</f>
        <v>160</v>
      </c>
      <c r="I18" s="115">
        <f t="shared" si="0"/>
        <v>-70</v>
      </c>
      <c r="J18" s="66">
        <f>+IF(H18=0,"",'Ark1'!AE584)</f>
        <v>4.5597036192647469</v>
      </c>
      <c r="K18" s="66">
        <f>+IF(H18=0,"",'Ark1'!AF584)</f>
        <v>3.1958170497080634</v>
      </c>
      <c r="L18" s="64"/>
      <c r="M18" s="366">
        <f>+IF(H18=0,"",'Ark1'!AR584)</f>
        <v>224.02127659574472</v>
      </c>
      <c r="N18" s="114">
        <f>+IF(H18=0,"",'Ark1'!AS584)</f>
        <v>19.005261558723976</v>
      </c>
      <c r="O18" s="411"/>
      <c r="P18" s="53">
        <f>+IF(H18=0,"",'Ark1'!T584)</f>
        <v>4.25</v>
      </c>
      <c r="Q18" s="115">
        <f>+IF(H18=0,"",'Ark1'!U584)</f>
        <v>215.02687499999996</v>
      </c>
      <c r="R18" s="115">
        <f t="shared" si="1"/>
        <v>0.75600543478270765</v>
      </c>
      <c r="S18" s="76">
        <f>+IF(H18=0,"",'Ark1'!W584)</f>
        <v>3.75</v>
      </c>
      <c r="T18" s="76">
        <f>+IF(H18=0,"",'Ark1'!X584)</f>
        <v>0</v>
      </c>
      <c r="U18" s="467">
        <f>+IF(H18=0,"",'Ark1'!AG584)</f>
        <v>2128.9148936170213</v>
      </c>
      <c r="V18" s="115">
        <f>+IF(H18=0,"",'Ark1'!AH584)</f>
        <v>88.125</v>
      </c>
      <c r="W18" s="76">
        <f>+IF(H18=0,"",'Ark1'!AI584)</f>
        <v>6.875</v>
      </c>
      <c r="X18" s="76">
        <f>+IF(H18=0,"",'Ark1'!Y584)</f>
        <v>30.227859091149512</v>
      </c>
      <c r="Y18" s="53">
        <f>+IF(H18=0,"",'Ark1'!AA584)</f>
        <v>1.2399596767637249</v>
      </c>
      <c r="Z18" s="76">
        <f>+IF(H18=0,"",'Ark1'!AC584)</f>
        <v>11.23767928169508</v>
      </c>
      <c r="AA18" s="115">
        <f t="shared" si="2"/>
        <v>101.00303945672051</v>
      </c>
      <c r="AB18" s="115">
        <f t="shared" si="3"/>
        <v>0.46053175971412941</v>
      </c>
      <c r="AC18" s="66">
        <f t="shared" si="4"/>
        <v>215.02687499999996</v>
      </c>
      <c r="AD18" s="66">
        <f t="shared" si="5"/>
        <v>1.118881118881119</v>
      </c>
      <c r="AE18" s="43"/>
      <c r="AF18" s="4"/>
      <c r="AG18" s="56"/>
      <c r="AH18" s="56"/>
      <c r="AI18" s="1"/>
      <c r="AJ18" s="5"/>
      <c r="AK18"/>
      <c r="AL18" s="2"/>
      <c r="AM18" s="2"/>
      <c r="AN18" s="2"/>
      <c r="AO18"/>
    </row>
    <row r="19" spans="1:42">
      <c r="A19" s="43"/>
      <c r="B19" s="43">
        <f>+'Ark1'!C585</f>
        <v>2024</v>
      </c>
      <c r="C19" s="51">
        <f>+'Ark1'!L585</f>
        <v>1</v>
      </c>
      <c r="D19" s="52" t="s">
        <v>29</v>
      </c>
      <c r="E19" s="52">
        <f>+'Ark1'!D585</f>
        <v>7</v>
      </c>
      <c r="F19" s="52" t="s">
        <v>591</v>
      </c>
      <c r="G19" s="51">
        <f>+IF(H19=0,"",'Ark1'!Q585)</f>
        <v>134</v>
      </c>
      <c r="H19" s="467">
        <f>+'Ark1'!R585</f>
        <v>138</v>
      </c>
      <c r="I19" s="115">
        <f t="shared" si="0"/>
        <v>-63</v>
      </c>
      <c r="J19" s="66">
        <f>+IF(H19=0,"",'Ark1'!AE585)</f>
        <v>4.6433378196500685</v>
      </c>
      <c r="K19" s="66">
        <f>+IF(H19=0,"",'Ark1'!AF585)</f>
        <v>3.3875345127359449</v>
      </c>
      <c r="L19" s="64"/>
      <c r="M19" s="366">
        <f>+IF(H19=0,"",'Ark1'!AR585)</f>
        <v>224.7916666666666</v>
      </c>
      <c r="N19" s="114">
        <f>+IF(H19=0,"",'Ark1'!AS585)</f>
        <v>19.080878023231723</v>
      </c>
      <c r="O19" s="411"/>
      <c r="P19" s="53">
        <f>+IF(H19=0,"",'Ark1'!T585)</f>
        <v>4.3043478260869561</v>
      </c>
      <c r="Q19" s="115">
        <f>+IF(H19=0,"",'Ark1'!U585)</f>
        <v>219.17318840579719</v>
      </c>
      <c r="R19" s="115">
        <f t="shared" si="1"/>
        <v>3.9886112913692386</v>
      </c>
      <c r="S19" s="76">
        <f>+IF(H19=0,"",'Ark1'!W585)</f>
        <v>9.420289855072463</v>
      </c>
      <c r="T19" s="76">
        <f>+IF(H19=0,"",'Ark1'!X585)</f>
        <v>0</v>
      </c>
      <c r="U19" s="467">
        <f>+IF(H19=0,"",'Ark1'!AG585)</f>
        <v>2169.15</v>
      </c>
      <c r="V19" s="115">
        <f>+IF(H19=0,"",'Ark1'!AH585)</f>
        <v>86.956521739130437</v>
      </c>
      <c r="W19" s="76">
        <f>+IF(H19=0,"",'Ark1'!AI585)</f>
        <v>4.3478260869565215</v>
      </c>
      <c r="X19" s="76">
        <f>+IF(H19=0,"",'Ark1'!Y585)</f>
        <v>27.25764495833489</v>
      </c>
      <c r="Y19" s="53">
        <f>+IF(H19=0,"",'Ark1'!AA585)</f>
        <v>1.482304784185734</v>
      </c>
      <c r="Z19" s="76">
        <f>+IF(H19=0,"",'Ark1'!AC585)</f>
        <v>7.2622438851537634</v>
      </c>
      <c r="AA19" s="115">
        <f t="shared" si="2"/>
        <v>101.0410476019626</v>
      </c>
      <c r="AB19" s="115">
        <f t="shared" si="3"/>
        <v>-0.38490730173495535</v>
      </c>
      <c r="AC19" s="66">
        <f t="shared" si="4"/>
        <v>219.17318840579719</v>
      </c>
      <c r="AD19" s="66">
        <f t="shared" si="5"/>
        <v>1.0298507462686568</v>
      </c>
      <c r="AE19" s="43"/>
      <c r="AF19" s="4"/>
      <c r="AG19" s="56"/>
      <c r="AH19" s="56"/>
      <c r="AI19" s="1"/>
      <c r="AJ19" s="5"/>
      <c r="AK19"/>
      <c r="AL19" s="2"/>
      <c r="AM19" s="2"/>
      <c r="AN19" s="2"/>
      <c r="AO19"/>
    </row>
    <row r="20" spans="1:42">
      <c r="A20" s="43"/>
      <c r="B20" s="43">
        <f>+'Ark1'!C586</f>
        <v>2024</v>
      </c>
      <c r="C20" s="51">
        <f>+'Ark1'!L586</f>
        <v>1</v>
      </c>
      <c r="D20" s="52" t="s">
        <v>29</v>
      </c>
      <c r="E20" s="52">
        <f>+'Ark1'!D586</f>
        <v>8</v>
      </c>
      <c r="F20" s="52" t="s">
        <v>592</v>
      </c>
      <c r="G20" s="51">
        <f>+IF(H20=0,"",'Ark1'!Q586)</f>
        <v>169</v>
      </c>
      <c r="H20" s="467">
        <f>+'Ark1'!R586</f>
        <v>188</v>
      </c>
      <c r="I20" s="115">
        <f t="shared" si="0"/>
        <v>-49</v>
      </c>
      <c r="J20" s="66">
        <f>+IF(H20=0,"",'Ark1'!AE586)</f>
        <v>5.5115801817648782</v>
      </c>
      <c r="K20" s="66">
        <f>+IF(H20=0,"",'Ark1'!AF586)</f>
        <v>4.0148015345871526</v>
      </c>
      <c r="L20" s="64"/>
      <c r="M20" s="366">
        <f>+IF(H20=0,"",'Ark1'!AR586)</f>
        <v>223.97435897435901</v>
      </c>
      <c r="N20" s="114">
        <f>+IF(H20=0,"",'Ark1'!AS586)</f>
        <v>19.136476900195877</v>
      </c>
      <c r="O20" s="411"/>
      <c r="P20" s="53">
        <f>+IF(H20=0,"",'Ark1'!T586)</f>
        <v>4.255319148936171</v>
      </c>
      <c r="Q20" s="115">
        <f>+IF(H20=0,"",'Ark1'!U586)</f>
        <v>215.93191489361689</v>
      </c>
      <c r="R20" s="115">
        <f t="shared" si="1"/>
        <v>0.19140856450297861</v>
      </c>
      <c r="S20" s="76">
        <f>+IF(H20=0,"",'Ark1'!W586)</f>
        <v>6.9148936170212751</v>
      </c>
      <c r="T20" s="76">
        <f>+IF(H20=0,"",'Ark1'!X586)</f>
        <v>0</v>
      </c>
      <c r="U20" s="467">
        <f>+IF(H20=0,"",'Ark1'!AG586)</f>
        <v>2147.9551282051279</v>
      </c>
      <c r="V20" s="115">
        <f>+IF(H20=0,"",'Ark1'!AH586)</f>
        <v>82.978723404255348</v>
      </c>
      <c r="W20" s="76">
        <f>+IF(H20=0,"",'Ark1'!AI586)</f>
        <v>2.1276595744680855</v>
      </c>
      <c r="X20" s="76">
        <f>+IF(H20=0,"",'Ark1'!Y586)</f>
        <v>29.510510975504246</v>
      </c>
      <c r="Y20" s="53">
        <f>+IF(H20=0,"",'Ark1'!AA586)</f>
        <v>1.295952538965198</v>
      </c>
      <c r="Z20" s="76">
        <f>+IF(H20=0,"",'Ark1'!AC586)</f>
        <v>1.4863611731485222</v>
      </c>
      <c r="AA20" s="115">
        <f t="shared" si="2"/>
        <v>100.52906229659169</v>
      </c>
      <c r="AB20" s="115">
        <f t="shared" si="3"/>
        <v>1.8323918685763942</v>
      </c>
      <c r="AC20" s="66">
        <f t="shared" si="4"/>
        <v>215.93191489361689</v>
      </c>
      <c r="AD20" s="66">
        <f t="shared" si="5"/>
        <v>1.1124260355029585</v>
      </c>
      <c r="AE20" s="43"/>
      <c r="AF20" s="4"/>
      <c r="AG20" s="56"/>
      <c r="AH20" s="56"/>
      <c r="AI20" s="1"/>
      <c r="AJ20" s="5"/>
      <c r="AK20"/>
      <c r="AL20" s="2"/>
      <c r="AM20" s="2"/>
      <c r="AN20" s="2"/>
      <c r="AO20"/>
    </row>
    <row r="21" spans="1:42">
      <c r="A21" s="43"/>
      <c r="B21" s="43">
        <f>+'Ark1'!C587</f>
        <v>2024</v>
      </c>
      <c r="C21" s="51">
        <f>+'Ark1'!L587</f>
        <v>1</v>
      </c>
      <c r="D21" s="52" t="s">
        <v>29</v>
      </c>
      <c r="E21" s="52">
        <f>+'Ark1'!D587</f>
        <v>9</v>
      </c>
      <c r="F21" s="52" t="s">
        <v>593</v>
      </c>
      <c r="G21" s="51">
        <f>+IF(H21=0,"",'Ark1'!Q587)</f>
        <v>185</v>
      </c>
      <c r="H21" s="467">
        <f>+'Ark1'!R587</f>
        <v>208</v>
      </c>
      <c r="I21" s="115">
        <f t="shared" si="0"/>
        <v>-9</v>
      </c>
      <c r="J21" s="66">
        <f>+IF(H21=0,"",'Ark1'!AE587)</f>
        <v>5.5216352535173883</v>
      </c>
      <c r="K21" s="66">
        <f>+IF(H21=0,"",'Ark1'!AF587)</f>
        <v>4.0617747350696147</v>
      </c>
      <c r="L21" s="64"/>
      <c r="M21" s="366">
        <f>+IF(H21=0,"",'Ark1'!AR587)</f>
        <v>224.93333333333339</v>
      </c>
      <c r="N21" s="114">
        <f>+IF(H21=0,"",'Ark1'!AS587)</f>
        <v>19.164547621171018</v>
      </c>
      <c r="O21" s="411"/>
      <c r="P21" s="53">
        <f>+IF(H21=0,"",'Ark1'!T587)</f>
        <v>4.1346153846153859</v>
      </c>
      <c r="Q21" s="115">
        <f>+IF(H21=0,"",'Ark1'!U587)</f>
        <v>217.99999999999997</v>
      </c>
      <c r="R21" s="115">
        <f t="shared" si="1"/>
        <v>4.5723502304145995</v>
      </c>
      <c r="S21" s="76">
        <f>+IF(H21=0,"",'Ark1'!W587)</f>
        <v>5.2884615384615392</v>
      </c>
      <c r="T21" s="76">
        <f>+IF(H21=0,"",'Ark1'!X587)</f>
        <v>0</v>
      </c>
      <c r="U21" s="467">
        <f>+IF(H21=0,"",'Ark1'!AG587)</f>
        <v>2156.9166666666661</v>
      </c>
      <c r="V21" s="115">
        <f>+IF(H21=0,"",'Ark1'!AH587)</f>
        <v>86.53846153846159</v>
      </c>
      <c r="W21" s="76">
        <f>+IF(H21=0,"",'Ark1'!AI587)</f>
        <v>2.8846153846153846</v>
      </c>
      <c r="X21" s="76">
        <f>+IF(H21=0,"",'Ark1'!Y587)</f>
        <v>26.817807660066038</v>
      </c>
      <c r="Y21" s="53">
        <f>+IF(H21=0,"",'Ark1'!AA587)</f>
        <v>1.2407945059183467</v>
      </c>
      <c r="Z21" s="76">
        <f>+IF(H21=0,"",'Ark1'!AC587)</f>
        <v>7.3223441657681887</v>
      </c>
      <c r="AA21" s="115">
        <f t="shared" si="2"/>
        <v>101.07020051771434</v>
      </c>
      <c r="AB21" s="115">
        <f t="shared" si="3"/>
        <v>4.2077923461209537</v>
      </c>
      <c r="AC21" s="66">
        <f t="shared" si="4"/>
        <v>217.99999999999997</v>
      </c>
      <c r="AD21" s="66">
        <f t="shared" si="5"/>
        <v>1.1243243243243244</v>
      </c>
      <c r="AE21" s="43"/>
      <c r="AF21" s="4"/>
      <c r="AG21" s="56"/>
      <c r="AH21" s="56"/>
      <c r="AI21" s="1"/>
      <c r="AJ21" s="5"/>
      <c r="AK21"/>
      <c r="AL21" s="2"/>
      <c r="AM21" s="2"/>
      <c r="AN21" s="2"/>
      <c r="AO21"/>
    </row>
    <row r="22" spans="1:42">
      <c r="A22" s="43"/>
      <c r="B22" s="43">
        <f>+'Ark1'!C588</f>
        <v>2024</v>
      </c>
      <c r="C22" s="51">
        <f>+'Ark1'!L588</f>
        <v>1</v>
      </c>
      <c r="D22" s="52" t="s">
        <v>29</v>
      </c>
      <c r="E22" s="52">
        <f>+'Ark1'!D588</f>
        <v>10</v>
      </c>
      <c r="F22" s="52" t="s">
        <v>594</v>
      </c>
      <c r="G22" s="51">
        <f>+IF(H22=0,"",'Ark1'!Q588)</f>
        <v>262</v>
      </c>
      <c r="H22" s="467">
        <f>+'Ark1'!R588</f>
        <v>301</v>
      </c>
      <c r="I22" s="115">
        <f t="shared" si="0"/>
        <v>-117</v>
      </c>
      <c r="J22" s="66">
        <f>+IF(H22=0,"",'Ark1'!AE588)</f>
        <v>3.0745658835546488</v>
      </c>
      <c r="K22" s="66">
        <f>+IF(H22=0,"",'Ark1'!AF588)</f>
        <v>2.08953171951838</v>
      </c>
      <c r="L22" s="64"/>
      <c r="M22" s="366">
        <f>+IF(H22=0,"",'Ark1'!AR588)</f>
        <v>219.94117647058823</v>
      </c>
      <c r="N22" s="114">
        <f>+IF(H22=0,"",'Ark1'!AS588)</f>
        <v>19.12912114261098</v>
      </c>
      <c r="O22" s="411"/>
      <c r="P22" s="53">
        <f>+IF(H22=0,"",'Ark1'!T588)</f>
        <v>4.1694352159468444</v>
      </c>
      <c r="Q22" s="115">
        <f>+IF(H22=0,"",'Ark1'!U588)</f>
        <v>204.8063122923588</v>
      </c>
      <c r="R22" s="115">
        <f t="shared" si="1"/>
        <v>-0.4860322052486481</v>
      </c>
      <c r="S22" s="76">
        <f>+IF(H22=0,"",'Ark1'!W588)</f>
        <v>3.654485049833887</v>
      </c>
      <c r="T22" s="76">
        <f>+IF(H22=0,"",'Ark1'!X588)</f>
        <v>0</v>
      </c>
      <c r="U22" s="467">
        <f>+IF(H22=0,"",'Ark1'!AG588)</f>
        <v>2277.3529411764703</v>
      </c>
      <c r="V22" s="115">
        <f>+IF(H22=0,"",'Ark1'!AH588)</f>
        <v>90.365448504983391</v>
      </c>
      <c r="W22" s="76">
        <f>+IF(H22=0,"",'Ark1'!AI588)</f>
        <v>4.6511627906976756</v>
      </c>
      <c r="X22" s="76">
        <f>+IF(H22=0,"",'Ark1'!Y588)</f>
        <v>32.955672332582282</v>
      </c>
      <c r="Y22" s="53">
        <f>+IF(H22=0,"",'Ark1'!AA588)</f>
        <v>1.1619075906135083</v>
      </c>
      <c r="Z22" s="76">
        <f>+IF(H22=0,"",'Ark1'!AC588)</f>
        <v>18.822920345754145</v>
      </c>
      <c r="AA22" s="115">
        <f t="shared" si="2"/>
        <v>89.931739867495807</v>
      </c>
      <c r="AB22" s="115">
        <f t="shared" si="3"/>
        <v>-6.4363835783162102</v>
      </c>
      <c r="AC22" s="66">
        <f t="shared" si="4"/>
        <v>204.8063122923588</v>
      </c>
      <c r="AD22" s="66">
        <f t="shared" si="5"/>
        <v>1.1488549618320612</v>
      </c>
      <c r="AE22" s="43"/>
      <c r="AF22" s="4"/>
      <c r="AG22" s="56"/>
      <c r="AH22" s="56"/>
      <c r="AI22" s="1"/>
      <c r="AJ22" s="5"/>
      <c r="AK22"/>
      <c r="AL22" s="2"/>
      <c r="AM22" s="2"/>
      <c r="AN22" s="2"/>
      <c r="AO22"/>
    </row>
    <row r="23" spans="1:42">
      <c r="A23" s="43"/>
      <c r="B23" s="43">
        <f>+'Ark1'!C589</f>
        <v>2024</v>
      </c>
      <c r="C23" s="51">
        <f>+'Ark1'!L589</f>
        <v>1</v>
      </c>
      <c r="D23" s="52" t="s">
        <v>29</v>
      </c>
      <c r="E23" s="52">
        <f>+'Ark1'!D589</f>
        <v>11</v>
      </c>
      <c r="F23" s="52" t="s">
        <v>595</v>
      </c>
      <c r="G23" s="51">
        <f>+IF(H23=0,"",'Ark1'!Q589)</f>
        <v>210</v>
      </c>
      <c r="H23" s="467">
        <f>+'Ark1'!R589</f>
        <v>256</v>
      </c>
      <c r="I23" s="115">
        <f t="shared" si="0"/>
        <v>-30</v>
      </c>
      <c r="J23" s="66">
        <f>+IF(H23=0,"",'Ark1'!AE589)</f>
        <v>3.2048072108162247</v>
      </c>
      <c r="K23" s="66">
        <f>+IF(H23=0,"",'Ark1'!AF589)</f>
        <v>2.144506211599897</v>
      </c>
      <c r="L23" s="64"/>
      <c r="M23" s="366">
        <f>+IF(H23=0,"",'Ark1'!AR589)</f>
        <v>219.25423728813556</v>
      </c>
      <c r="N23" s="114">
        <f>+IF(H23=0,"",'Ark1'!AS589)</f>
        <v>19.170582107927657</v>
      </c>
      <c r="O23" s="411"/>
      <c r="P23" s="53">
        <f>+IF(H23=0,"",'Ark1'!T589)</f>
        <v>4.015625</v>
      </c>
      <c r="Q23" s="115">
        <f>+IF(H23=0,"",'Ark1'!U589)</f>
        <v>203.83515624999984</v>
      </c>
      <c r="R23" s="115">
        <f t="shared" si="1"/>
        <v>-6.3970115821679485</v>
      </c>
      <c r="S23" s="76">
        <f>+IF(H23=0,"",'Ark1'!W589)</f>
        <v>3.90625</v>
      </c>
      <c r="T23" s="76">
        <f>+IF(H23=0,"",'Ark1'!X589)</f>
        <v>0</v>
      </c>
      <c r="U23" s="467">
        <f>+IF(H23=0,"",'Ark1'!AG589)</f>
        <v>2249.8474576271178</v>
      </c>
      <c r="V23" s="115">
        <f>+IF(H23=0,"",'Ark1'!AH589)</f>
        <v>92.1875</v>
      </c>
      <c r="W23" s="76">
        <f>+IF(H23=0,"",'Ark1'!AI589)</f>
        <v>8.203125</v>
      </c>
      <c r="X23" s="76">
        <f>+IF(H23=0,"",'Ark1'!Y589)</f>
        <v>31.65659387731279</v>
      </c>
      <c r="Y23" s="53">
        <f>+IF(H23=0,"",'Ark1'!AA589)</f>
        <v>1.1724998334221632</v>
      </c>
      <c r="Z23" s="76">
        <f>+IF(H23=0,"",'Ark1'!AC589)</f>
        <v>14.535395593390842</v>
      </c>
      <c r="AA23" s="115">
        <f t="shared" si="2"/>
        <v>90.599545119819766</v>
      </c>
      <c r="AB23" s="115">
        <f t="shared" si="3"/>
        <v>-6.2281947161946789</v>
      </c>
      <c r="AC23" s="66">
        <f t="shared" si="4"/>
        <v>203.83515624999984</v>
      </c>
      <c r="AD23" s="66">
        <f t="shared" si="5"/>
        <v>1.2190476190476192</v>
      </c>
      <c r="AE23" s="43"/>
      <c r="AF23" s="4"/>
      <c r="AG23" s="56"/>
      <c r="AH23" s="56"/>
      <c r="AI23" s="1"/>
      <c r="AJ23" s="5"/>
      <c r="AK23"/>
      <c r="AL23" s="2"/>
      <c r="AM23" s="2"/>
      <c r="AN23" s="2"/>
      <c r="AO23"/>
    </row>
    <row r="24" spans="1:42">
      <c r="A24" s="43"/>
      <c r="B24" s="43">
        <f>+'Ark1'!C590</f>
        <v>2024</v>
      </c>
      <c r="C24" s="51">
        <f>+'Ark1'!L590</f>
        <v>1</v>
      </c>
      <c r="D24" s="52" t="s">
        <v>29</v>
      </c>
      <c r="E24" s="52">
        <f>+'Ark1'!D590</f>
        <v>12</v>
      </c>
      <c r="F24" s="52" t="s">
        <v>596</v>
      </c>
      <c r="G24" s="51">
        <f>+IF(H24=0,"",'Ark1'!Q590)</f>
        <v>39</v>
      </c>
      <c r="H24" s="467">
        <f>+'Ark1'!R590</f>
        <v>43</v>
      </c>
      <c r="I24" s="115">
        <f t="shared" si="0"/>
        <v>-20</v>
      </c>
      <c r="J24" s="66">
        <f>+IF(H24=0,"",'Ark1'!AE590)</f>
        <v>2.5733093955715138</v>
      </c>
      <c r="K24" s="66">
        <f>+IF(H24=0,"",'Ark1'!AF590)</f>
        <v>1.7690567804671644</v>
      </c>
      <c r="L24" s="64"/>
      <c r="M24" s="366">
        <f>+IF(H24=0,"",'Ark1'!AR590)</f>
        <v>223.22499999999999</v>
      </c>
      <c r="N24" s="114">
        <f>+IF(H24=0,"",'Ark1'!AS590)</f>
        <v>19.039836482717451</v>
      </c>
      <c r="O24" s="411"/>
      <c r="P24" s="53">
        <f>+IF(H24=0,"",'Ark1'!T590)</f>
        <v>4.4186046511627932</v>
      </c>
      <c r="Q24" s="115">
        <f>+IF(H24=0,"",'Ark1'!U590)</f>
        <v>211.57441860465124</v>
      </c>
      <c r="R24" s="115">
        <f t="shared" si="1"/>
        <v>5.3156884459210687</v>
      </c>
      <c r="S24" s="76">
        <f>+IF(H24=0,"",'Ark1'!W590)</f>
        <v>4.6511627906976756</v>
      </c>
      <c r="T24" s="76">
        <f>+IF(H24=0,"",'Ark1'!X590)</f>
        <v>0</v>
      </c>
      <c r="U24" s="467">
        <f>+IF(H24=0,"",'Ark1'!AG590)</f>
        <v>2217.3000000000002</v>
      </c>
      <c r="V24" s="115">
        <f>+IF(H24=0,"",'Ark1'!AH590)</f>
        <v>93.023255813953469</v>
      </c>
      <c r="W24" s="76">
        <f>+IF(H24=0,"",'Ark1'!AI590)</f>
        <v>4.6511627906976756</v>
      </c>
      <c r="X24" s="76">
        <f>+IF(H24=0,"",'Ark1'!Y590)</f>
        <v>28.633628733176597</v>
      </c>
      <c r="Y24" s="53">
        <f>+IF(H24=0,"",'Ark1'!AA590)</f>
        <v>1.1660419662066679</v>
      </c>
      <c r="Z24" s="76">
        <f>+IF(H24=0,"",'Ark1'!AC590)</f>
        <v>11.796495639279916</v>
      </c>
      <c r="AA24" s="115">
        <f t="shared" si="2"/>
        <v>95.419843325058054</v>
      </c>
      <c r="AB24" s="115">
        <f t="shared" si="3"/>
        <v>3.1404648262548562</v>
      </c>
      <c r="AC24" s="66">
        <f t="shared" si="4"/>
        <v>211.57441860465124</v>
      </c>
      <c r="AD24" s="66">
        <f t="shared" si="5"/>
        <v>1.1025641025641026</v>
      </c>
      <c r="AE24" s="43"/>
      <c r="AF24" s="4"/>
      <c r="AG24" s="56"/>
      <c r="AH24" s="56"/>
      <c r="AI24" s="1"/>
      <c r="AJ24" s="5"/>
      <c r="AK24"/>
      <c r="AL24" s="2"/>
      <c r="AM24" s="2"/>
      <c r="AN24" s="4"/>
      <c r="AO24" s="4"/>
      <c r="AP24" s="4"/>
    </row>
    <row r="25" spans="1:42">
      <c r="A25" s="46"/>
      <c r="B25" s="43"/>
      <c r="C25" s="46"/>
      <c r="D25" s="46"/>
      <c r="E25" s="46"/>
      <c r="F25" s="46"/>
      <c r="G25" s="46"/>
      <c r="H25" s="490"/>
      <c r="I25" s="43"/>
      <c r="J25" s="95"/>
      <c r="K25" s="64"/>
      <c r="L25" s="64"/>
      <c r="M25" s="74"/>
      <c r="N25" s="74"/>
      <c r="O25" s="411"/>
      <c r="P25" s="43"/>
      <c r="Q25" s="43"/>
      <c r="R25" s="43"/>
      <c r="S25" s="73"/>
      <c r="T25" s="73"/>
      <c r="U25" s="463"/>
      <c r="V25" s="73"/>
      <c r="W25" s="73"/>
      <c r="X25" s="73"/>
      <c r="Y25" s="43"/>
      <c r="Z25" s="73"/>
      <c r="AA25" s="43"/>
      <c r="AB25" s="43"/>
      <c r="AC25" s="64"/>
      <c r="AD25" s="65"/>
      <c r="AE25" s="43"/>
      <c r="AF25" s="4"/>
      <c r="AG25" s="56"/>
      <c r="AH25" s="56"/>
      <c r="AI25" s="1"/>
      <c r="AJ25" s="5"/>
      <c r="AK25"/>
      <c r="AO25"/>
    </row>
    <row r="26" spans="1:42" ht="17.399999999999999">
      <c r="A26" s="244"/>
      <c r="B26" s="274" t="s">
        <v>0</v>
      </c>
      <c r="C26" s="274"/>
      <c r="D26" s="274" t="str">
        <f>+D28</f>
        <v>P</v>
      </c>
      <c r="E26" s="274"/>
      <c r="F26" s="275" t="s">
        <v>598</v>
      </c>
      <c r="G26" s="46"/>
      <c r="H26" s="446">
        <f>SUM(H28:H39)</f>
        <v>8236</v>
      </c>
      <c r="I26" s="49"/>
      <c r="J26" s="46"/>
      <c r="K26" s="95"/>
      <c r="L26" s="64"/>
      <c r="M26" s="74"/>
      <c r="N26" s="74"/>
      <c r="O26" s="411"/>
      <c r="P26" s="64"/>
      <c r="Q26" s="326">
        <f>+Klasse!L12</f>
        <v>246.35650801359969</v>
      </c>
      <c r="R26" s="49" t="s">
        <v>568</v>
      </c>
      <c r="S26" s="43"/>
      <c r="T26" s="73"/>
      <c r="U26" s="463"/>
      <c r="V26" s="43"/>
      <c r="W26" s="73"/>
      <c r="X26" s="73"/>
      <c r="Y26" s="73"/>
      <c r="Z26" s="43"/>
      <c r="AA26" s="19">
        <f>+Klasse!AC12</f>
        <v>114.40947763189087</v>
      </c>
      <c r="AB26" s="49" t="s">
        <v>624</v>
      </c>
      <c r="AC26" s="43"/>
      <c r="AD26" s="64"/>
      <c r="AE26" s="65"/>
      <c r="AF26" s="4"/>
      <c r="AG26" s="4"/>
      <c r="AH26" s="56"/>
      <c r="AI26" s="56"/>
      <c r="AJ26" s="1"/>
      <c r="AK26" s="5"/>
      <c r="AO26"/>
    </row>
    <row r="27" spans="1:42" ht="17.399999999999999">
      <c r="A27" s="244"/>
      <c r="B27" s="273"/>
      <c r="C27" s="274"/>
      <c r="D27" s="274"/>
      <c r="E27" s="275"/>
      <c r="F27" s="275"/>
      <c r="G27" s="275"/>
      <c r="H27" s="490"/>
      <c r="I27" s="43"/>
      <c r="J27" s="95"/>
      <c r="K27" s="64"/>
      <c r="L27" s="64"/>
      <c r="M27" s="74"/>
      <c r="N27" s="74"/>
      <c r="O27" s="411"/>
      <c r="P27" s="43"/>
      <c r="Q27" s="43"/>
      <c r="R27" s="43"/>
      <c r="S27" s="73"/>
      <c r="T27" s="73"/>
      <c r="U27" s="463"/>
      <c r="V27" s="73"/>
      <c r="W27" s="73"/>
      <c r="X27" s="73"/>
      <c r="Y27" s="43"/>
      <c r="Z27" s="73"/>
      <c r="AA27" s="43"/>
      <c r="AB27" s="43"/>
      <c r="AC27" s="64"/>
      <c r="AD27" s="64"/>
      <c r="AE27" s="64"/>
      <c r="AF27" s="4"/>
      <c r="AG27" s="56"/>
      <c r="AH27" s="56"/>
      <c r="AI27" s="1"/>
      <c r="AJ27" s="5"/>
      <c r="AK27"/>
      <c r="AO27"/>
    </row>
    <row r="28" spans="1:42">
      <c r="A28" s="43"/>
      <c r="B28" s="43">
        <f>+'Ark1'!C591</f>
        <v>2024</v>
      </c>
      <c r="C28">
        <f>+'Ark1'!L591</f>
        <v>2</v>
      </c>
      <c r="D28" s="3" t="s">
        <v>30</v>
      </c>
      <c r="E28" s="3">
        <f>+'Ark1'!D591</f>
        <v>1</v>
      </c>
      <c r="F28" s="3" t="str">
        <f t="shared" ref="F28:F39" si="6">+F13</f>
        <v>Jan</v>
      </c>
      <c r="G28">
        <f>+IF(H28=0,"",'Ark1'!Q591)</f>
        <v>692</v>
      </c>
      <c r="H28" s="440">
        <f>+'Ark1'!R591</f>
        <v>858</v>
      </c>
      <c r="I28" s="115">
        <f t="shared" ref="I28:I39" si="7">+IF(H28=0,"",H28-H255)</f>
        <v>-134</v>
      </c>
      <c r="J28" s="67">
        <f>+IF(H28=0,"",'Ark1'!AE591)</f>
        <v>15.827338129496404</v>
      </c>
      <c r="K28" s="67">
        <f>+IF(H28=0,"",'Ark1'!AF591)</f>
        <v>12.810503453050444</v>
      </c>
      <c r="L28" s="64"/>
      <c r="M28" s="366">
        <f>+IF(H28=0,"",'Ark1'!AR591)</f>
        <v>224.03366583541151</v>
      </c>
      <c r="N28" s="114">
        <f>+IF(H28=0,"",'Ark1'!AS591)</f>
        <v>21.981593879635849</v>
      </c>
      <c r="O28" s="411"/>
      <c r="P28" s="1">
        <f>+IF(H28=0,"",'Ark1'!T591)</f>
        <v>6.1701631701631694</v>
      </c>
      <c r="Q28" s="115">
        <f>+IF(H28=0,"",'Ark1'!U591)</f>
        <v>247.02027972027977</v>
      </c>
      <c r="R28" s="115">
        <f t="shared" ref="R28:R39" si="8">+IF(H28=0,"",Q28-Q255)</f>
        <v>-2.9067364087525789</v>
      </c>
      <c r="S28" s="11">
        <f>+IF(H28=0,"",'Ark1'!W591)</f>
        <v>40.093240093240098</v>
      </c>
      <c r="T28" s="11">
        <f>+IF(H28=0,"",'Ark1'!X591)</f>
        <v>0</v>
      </c>
      <c r="U28" s="440">
        <f>+IF(H28=0,"",'Ark1'!AG591)</f>
        <v>2125.6184538653365</v>
      </c>
      <c r="V28" s="11">
        <f>+IF(H28=0,"",'Ark1'!AH591)</f>
        <v>93.473193473193476</v>
      </c>
      <c r="W28" s="11">
        <f>+IF(H28=0,"",'Ark1'!AI591)</f>
        <v>4.3123543123543122</v>
      </c>
      <c r="X28" s="11">
        <f>+IF(H28=0,"",'Ark1'!Y591)</f>
        <v>27.339503407006195</v>
      </c>
      <c r="Y28" s="1">
        <f>+IF(H28=0,"",'Ark1'!AA591)</f>
        <v>1.330630788405943</v>
      </c>
      <c r="Z28" s="11">
        <f>+IF(H28=0,"",'Ark1'!AC591)</f>
        <v>10.353504690221918</v>
      </c>
      <c r="AA28" s="11">
        <f t="shared" ref="AA28:AA39" si="9">IF(H28=0,"",1000*Q28/U28)</f>
        <v>116.21101579687789</v>
      </c>
      <c r="AB28" s="115">
        <f t="shared" ref="AB28:AB39" si="10">+IF(U28=0,"",IF(H255=0,"",AA28-AA255))</f>
        <v>-0.93918422187985584</v>
      </c>
      <c r="AC28" s="67">
        <f t="shared" ref="AC28:AC39" si="11">IF(H28=0,"",Q28/C28)</f>
        <v>123.51013986013989</v>
      </c>
      <c r="AD28" s="67">
        <f t="shared" ref="AD28:AD39" si="12">IF(H28=0,"",H28/G28)</f>
        <v>1.2398843930635839</v>
      </c>
      <c r="AE28" s="43"/>
      <c r="AF28" s="4"/>
      <c r="AG28" s="56"/>
      <c r="AH28" s="56"/>
      <c r="AI28" s="1"/>
      <c r="AJ28" s="5"/>
      <c r="AK28"/>
      <c r="AO28"/>
    </row>
    <row r="29" spans="1:42">
      <c r="A29" s="43"/>
      <c r="B29" s="43">
        <f>+'Ark1'!C592</f>
        <v>2024</v>
      </c>
      <c r="C29">
        <f>+'Ark1'!L592</f>
        <v>2</v>
      </c>
      <c r="D29" s="3" t="s">
        <v>30</v>
      </c>
      <c r="E29" s="3">
        <f>+'Ark1'!D592</f>
        <v>2</v>
      </c>
      <c r="F29" s="3" t="str">
        <f t="shared" si="6"/>
        <v>Feb</v>
      </c>
      <c r="G29">
        <f>+IF(H29=0,"",'Ark1'!Q592)</f>
        <v>384</v>
      </c>
      <c r="H29" s="440">
        <f>+'Ark1'!R592</f>
        <v>477</v>
      </c>
      <c r="I29" s="115">
        <f t="shared" si="7"/>
        <v>-206</v>
      </c>
      <c r="J29" s="67">
        <f>+IF(H29=0,"",'Ark1'!AE592)</f>
        <v>15.249360613810746</v>
      </c>
      <c r="K29" s="67">
        <f>+IF(H29=0,"",'Ark1'!AF592)</f>
        <v>12.412930964789236</v>
      </c>
      <c r="L29" s="64"/>
      <c r="M29" s="366">
        <f>+IF(H29=0,"",'Ark1'!AR592)</f>
        <v>224.151376146789</v>
      </c>
      <c r="N29" s="114">
        <f>+IF(H29=0,"",'Ark1'!AS592)</f>
        <v>21.986974975510499</v>
      </c>
      <c r="O29" s="411"/>
      <c r="P29" s="1">
        <f>+IF(H29=0,"",'Ark1'!T592)</f>
        <v>6.266247379454926</v>
      </c>
      <c r="Q29" s="115">
        <f>+IF(H29=0,"",'Ark1'!U592)</f>
        <v>248.17610062893073</v>
      </c>
      <c r="R29" s="115">
        <f t="shared" si="8"/>
        <v>2.3686335718298324</v>
      </c>
      <c r="S29" s="11">
        <f>+IF(H29=0,"",'Ark1'!W592)</f>
        <v>45.283018867924511</v>
      </c>
      <c r="T29" s="11">
        <f>+IF(H29=0,"",'Ark1'!X592)</f>
        <v>0.20964360587002101</v>
      </c>
      <c r="U29" s="440">
        <f>+IF(H29=0,"",'Ark1'!AG592)</f>
        <v>2139.2454128440368</v>
      </c>
      <c r="V29" s="11">
        <f>+IF(H29=0,"",'Ark1'!AH592)</f>
        <v>91.404612159329119</v>
      </c>
      <c r="W29" s="11">
        <f>+IF(H29=0,"",'Ark1'!AI592)</f>
        <v>4.8218029350104814</v>
      </c>
      <c r="X29" s="11">
        <f>+IF(H29=0,"",'Ark1'!Y592)</f>
        <v>30.182200995162106</v>
      </c>
      <c r="Y29" s="1">
        <f>+IF(H29=0,"",'Ark1'!AA592)</f>
        <v>1.3529892232292438</v>
      </c>
      <c r="Z29" s="11">
        <f>+IF(H29=0,"",'Ark1'!AC592)</f>
        <v>29.844837191252104</v>
      </c>
      <c r="AA29" s="11">
        <f t="shared" si="9"/>
        <v>116.01104723136513</v>
      </c>
      <c r="AB29" s="115">
        <f t="shared" si="10"/>
        <v>-0.77926506400429219</v>
      </c>
      <c r="AC29" s="67">
        <f t="shared" si="11"/>
        <v>124.08805031446536</v>
      </c>
      <c r="AD29" s="67">
        <f t="shared" si="12"/>
        <v>1.2421875</v>
      </c>
      <c r="AE29" s="43"/>
      <c r="AF29" s="4"/>
      <c r="AG29" s="56"/>
      <c r="AH29" s="56"/>
      <c r="AI29" s="1"/>
      <c r="AJ29" s="5"/>
      <c r="AK29"/>
      <c r="AO29"/>
    </row>
    <row r="30" spans="1:42">
      <c r="A30" s="43"/>
      <c r="B30" s="43">
        <f>+'Ark1'!C593</f>
        <v>2024</v>
      </c>
      <c r="C30">
        <f>+'Ark1'!L593</f>
        <v>2</v>
      </c>
      <c r="D30" s="3" t="s">
        <v>30</v>
      </c>
      <c r="E30" s="3">
        <f>+'Ark1'!D593</f>
        <v>3</v>
      </c>
      <c r="F30" s="3" t="str">
        <f t="shared" si="6"/>
        <v>Mar</v>
      </c>
      <c r="G30">
        <f>+IF(H30=0,"",'Ark1'!Q593)</f>
        <v>433</v>
      </c>
      <c r="H30" s="440">
        <f>+'Ark1'!R593</f>
        <v>548</v>
      </c>
      <c r="I30" s="115">
        <f t="shared" si="7"/>
        <v>-341</v>
      </c>
      <c r="J30" s="67">
        <f>+IF(H30=0,"",'Ark1'!AE593)</f>
        <v>15.026048807238823</v>
      </c>
      <c r="K30" s="67">
        <f>+IF(H30=0,"",'Ark1'!AF593)</f>
        <v>12.157942118218095</v>
      </c>
      <c r="L30" s="64"/>
      <c r="M30" s="366">
        <f>+IF(H30=0,"",'Ark1'!AR593)</f>
        <v>224.26626016260164</v>
      </c>
      <c r="N30" s="114">
        <f>+IF(H30=0,"",'Ark1'!AS593)</f>
        <v>21.941248512667872</v>
      </c>
      <c r="O30" s="411"/>
      <c r="P30" s="1">
        <f>+IF(H30=0,"",'Ark1'!T593)</f>
        <v>6.3302919708029197</v>
      </c>
      <c r="Q30" s="115">
        <f>+IF(H30=0,"",'Ark1'!U593)</f>
        <v>247.35583941605847</v>
      </c>
      <c r="R30" s="115">
        <f t="shared" si="8"/>
        <v>-0.83381187752948449</v>
      </c>
      <c r="S30" s="11">
        <f>+IF(H30=0,"",'Ark1'!W593)</f>
        <v>46.167883211678813</v>
      </c>
      <c r="T30" s="11">
        <f>+IF(H30=0,"",'Ark1'!X593)</f>
        <v>0</v>
      </c>
      <c r="U30" s="440">
        <f>+IF(H30=0,"",'Ark1'!AG593)</f>
        <v>2125.7195121951222</v>
      </c>
      <c r="V30" s="11">
        <f>+IF(H30=0,"",'Ark1'!AH593)</f>
        <v>89.781021897810191</v>
      </c>
      <c r="W30" s="11">
        <f>+IF(H30=0,"",'Ark1'!AI593)</f>
        <v>3.649635036496353</v>
      </c>
      <c r="X30" s="11">
        <f>+IF(H30=0,"",'Ark1'!Y593)</f>
        <v>27.446739775342831</v>
      </c>
      <c r="Y30" s="1">
        <f>+IF(H30=0,"",'Ark1'!AA593)</f>
        <v>1.377091742251715</v>
      </c>
      <c r="Z30" s="11">
        <f>+IF(H30=0,"",'Ark1'!AC593)</f>
        <v>8.067044625509519</v>
      </c>
      <c r="AA30" s="11">
        <f t="shared" si="9"/>
        <v>116.36334803203961</v>
      </c>
      <c r="AB30" s="115">
        <f t="shared" si="10"/>
        <v>-2.1946485856621507</v>
      </c>
      <c r="AC30" s="67">
        <f t="shared" si="11"/>
        <v>123.67791970802924</v>
      </c>
      <c r="AD30" s="67">
        <f t="shared" si="12"/>
        <v>1.2655889145496535</v>
      </c>
      <c r="AE30" s="43"/>
      <c r="AF30" s="4"/>
      <c r="AG30" s="56"/>
      <c r="AH30" s="56"/>
      <c r="AI30" s="1"/>
      <c r="AJ30" s="5"/>
      <c r="AK30"/>
      <c r="AL30" s="2"/>
      <c r="AM30" s="2"/>
      <c r="AN30" s="2"/>
      <c r="AO30"/>
    </row>
    <row r="31" spans="1:42">
      <c r="A31" s="43"/>
      <c r="B31" s="43">
        <f>+'Ark1'!C594</f>
        <v>2024</v>
      </c>
      <c r="C31">
        <f>+'Ark1'!L594</f>
        <v>2</v>
      </c>
      <c r="D31" s="3" t="s">
        <v>30</v>
      </c>
      <c r="E31" s="3">
        <f>+'Ark1'!D594</f>
        <v>4</v>
      </c>
      <c r="F31" s="3" t="str">
        <f t="shared" si="6"/>
        <v>Apr</v>
      </c>
      <c r="G31">
        <f>+IF(H31=0,"",'Ark1'!Q594)</f>
        <v>501</v>
      </c>
      <c r="H31" s="440">
        <f>+'Ark1'!R594</f>
        <v>613</v>
      </c>
      <c r="I31" s="115">
        <f t="shared" si="7"/>
        <v>13</v>
      </c>
      <c r="J31" s="67">
        <f>+IF(H31=0,"",'Ark1'!AE594)</f>
        <v>13.878197871858728</v>
      </c>
      <c r="K31" s="67">
        <f>+IF(H31=0,"",'Ark1'!AF594)</f>
        <v>11.167479446864107</v>
      </c>
      <c r="L31" s="64"/>
      <c r="M31" s="366">
        <f>+IF(H31=0,"",'Ark1'!AR594)</f>
        <v>224.81328545780968</v>
      </c>
      <c r="N31" s="114">
        <f>+IF(H31=0,"",'Ark1'!AS594)</f>
        <v>21.884828061563255</v>
      </c>
      <c r="O31" s="411"/>
      <c r="P31" s="1">
        <f>+IF(H31=0,"",'Ark1'!T594)</f>
        <v>6.1712887438825446</v>
      </c>
      <c r="Q31" s="115">
        <f>+IF(H31=0,"",'Ark1'!U594)</f>
        <v>249.52512234910279</v>
      </c>
      <c r="R31" s="115">
        <f t="shared" si="8"/>
        <v>3.835122349102619</v>
      </c>
      <c r="S31" s="11">
        <f>+IF(H31=0,"",'Ark1'!W594)</f>
        <v>38.66231647634585</v>
      </c>
      <c r="T31" s="11">
        <f>+IF(H31=0,"",'Ark1'!X594)</f>
        <v>0</v>
      </c>
      <c r="U31" s="440">
        <f>+IF(H31=0,"",'Ark1'!AG594)</f>
        <v>2097.9533213644522</v>
      </c>
      <c r="V31" s="11">
        <f>+IF(H31=0,"",'Ark1'!AH594)</f>
        <v>90.864600326264295</v>
      </c>
      <c r="W31" s="11">
        <f>+IF(H31=0,"",'Ark1'!AI594)</f>
        <v>4.0783034257748785</v>
      </c>
      <c r="X31" s="11">
        <f>+IF(H31=0,"",'Ark1'!Y594)</f>
        <v>27.097345304256351</v>
      </c>
      <c r="Y31" s="1">
        <f>+IF(H31=0,"",'Ark1'!AA594)</f>
        <v>1.3462622305104872</v>
      </c>
      <c r="Z31" s="11">
        <f>+IF(H31=0,"",'Ark1'!AC594)</f>
        <v>17.516348643436253</v>
      </c>
      <c r="AA31" s="11">
        <f t="shared" si="9"/>
        <v>118.93740428257878</v>
      </c>
      <c r="AB31" s="115">
        <f t="shared" si="10"/>
        <v>3.6560180927708217</v>
      </c>
      <c r="AC31" s="67">
        <f t="shared" si="11"/>
        <v>124.76256117455139</v>
      </c>
      <c r="AD31" s="67">
        <f t="shared" si="12"/>
        <v>1.2235528942115768</v>
      </c>
      <c r="AE31" s="43"/>
      <c r="AF31" s="4"/>
      <c r="AG31" s="56"/>
      <c r="AH31" s="56"/>
      <c r="AI31" s="1"/>
      <c r="AJ31" s="5"/>
      <c r="AK31"/>
      <c r="AL31" s="2"/>
      <c r="AM31" s="2"/>
      <c r="AN31" s="2"/>
      <c r="AO31"/>
    </row>
    <row r="32" spans="1:42">
      <c r="A32" s="43"/>
      <c r="B32" s="43">
        <f>+'Ark1'!C595</f>
        <v>2024</v>
      </c>
      <c r="C32">
        <f>+'Ark1'!L595</f>
        <v>2</v>
      </c>
      <c r="D32" s="3" t="s">
        <v>30</v>
      </c>
      <c r="E32" s="3">
        <f>+'Ark1'!D595</f>
        <v>5</v>
      </c>
      <c r="F32" s="3" t="str">
        <f t="shared" si="6"/>
        <v>Mai</v>
      </c>
      <c r="G32">
        <f>+IF(H32=0,"",'Ark1'!Q595)</f>
        <v>484</v>
      </c>
      <c r="H32" s="440">
        <f>+'Ark1'!R595</f>
        <v>617</v>
      </c>
      <c r="I32" s="115">
        <f t="shared" si="7"/>
        <v>-139</v>
      </c>
      <c r="J32" s="67">
        <f>+IF(H32=0,"",'Ark1'!AE595)</f>
        <v>16.475300400534049</v>
      </c>
      <c r="K32" s="67">
        <f>+IF(H32=0,"",'Ark1'!AF595)</f>
        <v>13.280542701258302</v>
      </c>
      <c r="L32" s="64"/>
      <c r="M32" s="366">
        <f>+IF(H32=0,"",'Ark1'!AR595)</f>
        <v>224.35911602209953</v>
      </c>
      <c r="N32" s="114">
        <f>+IF(H32=0,"",'Ark1'!AS595)</f>
        <v>21.85451246693945</v>
      </c>
      <c r="O32" s="411"/>
      <c r="P32" s="1">
        <f>+IF(H32=0,"",'Ark1'!T595)</f>
        <v>6.0129659643435982</v>
      </c>
      <c r="Q32" s="115">
        <f>+IF(H32=0,"",'Ark1'!U595)</f>
        <v>247.61507293354941</v>
      </c>
      <c r="R32" s="115">
        <f t="shared" si="8"/>
        <v>1.1908665843432118</v>
      </c>
      <c r="S32" s="11">
        <f>+IF(H32=0,"",'Ark1'!W595)</f>
        <v>39.384116693679097</v>
      </c>
      <c r="T32" s="11">
        <f>+IF(H32=0,"",'Ark1'!X595)</f>
        <v>0</v>
      </c>
      <c r="U32" s="440">
        <f>+IF(H32=0,"",'Ark1'!AG595)</f>
        <v>2145.5543278084715</v>
      </c>
      <c r="V32" s="11">
        <f>+IF(H32=0,"",'Ark1'!AH595)</f>
        <v>88.006482982171804</v>
      </c>
      <c r="W32" s="11">
        <f>+IF(H32=0,"",'Ark1'!AI595)</f>
        <v>5.1863857374392222</v>
      </c>
      <c r="X32" s="11">
        <f>+IF(H32=0,"",'Ark1'!Y595)</f>
        <v>28.457340185055362</v>
      </c>
      <c r="Y32" s="1">
        <f>+IF(H32=0,"",'Ark1'!AA595)</f>
        <v>1.4061086181968112</v>
      </c>
      <c r="Z32" s="11">
        <f>+IF(H32=0,"",'Ark1'!AC595)</f>
        <v>24.148204674809328</v>
      </c>
      <c r="AA32" s="11">
        <f t="shared" si="9"/>
        <v>115.40843768168308</v>
      </c>
      <c r="AB32" s="115">
        <f t="shared" si="10"/>
        <v>-1.4500541173775616</v>
      </c>
      <c r="AC32" s="67">
        <f t="shared" si="11"/>
        <v>123.80753646677471</v>
      </c>
      <c r="AD32" s="67">
        <f t="shared" si="12"/>
        <v>1.274793388429752</v>
      </c>
      <c r="AE32" s="43"/>
      <c r="AF32" s="4"/>
      <c r="AG32" s="56"/>
      <c r="AH32" s="56"/>
      <c r="AI32" s="1"/>
      <c r="AJ32" s="5"/>
      <c r="AK32"/>
      <c r="AL32" s="2"/>
      <c r="AM32" s="2"/>
      <c r="AN32" s="2"/>
      <c r="AO32"/>
    </row>
    <row r="33" spans="1:42">
      <c r="A33" s="43"/>
      <c r="B33" s="43">
        <f>+'Ark1'!C596</f>
        <v>2024</v>
      </c>
      <c r="C33">
        <f>+'Ark1'!L596</f>
        <v>2</v>
      </c>
      <c r="D33" s="3" t="s">
        <v>30</v>
      </c>
      <c r="E33" s="3">
        <f>+'Ark1'!D596</f>
        <v>6</v>
      </c>
      <c r="F33" s="3" t="str">
        <f t="shared" si="6"/>
        <v>Jun</v>
      </c>
      <c r="G33">
        <f>+IF(H33=0,"",'Ark1'!Q596)</f>
        <v>477</v>
      </c>
      <c r="H33" s="440">
        <f>+'Ark1'!R596</f>
        <v>575</v>
      </c>
      <c r="I33" s="115">
        <f t="shared" si="7"/>
        <v>-251</v>
      </c>
      <c r="J33" s="67">
        <f>+IF(H33=0,"",'Ark1'!AE596)</f>
        <v>16.386434881732683</v>
      </c>
      <c r="K33" s="67">
        <f>+IF(H33=0,"",'Ark1'!AF596)</f>
        <v>13.236450871940299</v>
      </c>
      <c r="L33" s="64"/>
      <c r="M33" s="366">
        <f>+IF(H33=0,"",'Ark1'!AR596)</f>
        <v>224.68965517241375</v>
      </c>
      <c r="N33" s="114">
        <f>+IF(H33=0,"",'Ark1'!AS596)</f>
        <v>21.81768447660361</v>
      </c>
      <c r="O33" s="411"/>
      <c r="P33" s="1">
        <f>+IF(H33=0,"",'Ark1'!T596)</f>
        <v>5.7721739130434795</v>
      </c>
      <c r="Q33" s="115">
        <f>+IF(H33=0,"",'Ark1'!U596)</f>
        <v>247.81895652173941</v>
      </c>
      <c r="R33" s="115">
        <f t="shared" si="8"/>
        <v>1.0389323086641582</v>
      </c>
      <c r="S33" s="11">
        <f>+IF(H33=0,"",'Ark1'!W596)</f>
        <v>29.739130434782606</v>
      </c>
      <c r="T33" s="11">
        <f>+IF(H33=0,"",'Ark1'!X596)</f>
        <v>0.17391304347826086</v>
      </c>
      <c r="U33" s="440">
        <f>+IF(H33=0,"",'Ark1'!AG596)</f>
        <v>2195.5900383141766</v>
      </c>
      <c r="V33" s="11">
        <f>+IF(H33=0,"",'Ark1'!AH596)</f>
        <v>90.608695652173907</v>
      </c>
      <c r="W33" s="11">
        <f>+IF(H33=0,"",'Ark1'!AI596)</f>
        <v>4.5217391304347823</v>
      </c>
      <c r="X33" s="11">
        <f>+IF(H33=0,"",'Ark1'!Y596)</f>
        <v>27.860115901436114</v>
      </c>
      <c r="Y33" s="1">
        <f>+IF(H33=0,"",'Ark1'!AA596)</f>
        <v>1.4656381798049849</v>
      </c>
      <c r="Z33" s="11">
        <f>+IF(H33=0,"",'Ark1'!AC596)</f>
        <v>14.10621846454495</v>
      </c>
      <c r="AA33" s="11">
        <f t="shared" si="9"/>
        <v>112.87123379008422</v>
      </c>
      <c r="AB33" s="115">
        <f t="shared" si="10"/>
        <v>-2.6560148090642883</v>
      </c>
      <c r="AC33" s="67">
        <f t="shared" si="11"/>
        <v>123.9094782608697</v>
      </c>
      <c r="AD33" s="67">
        <f t="shared" si="12"/>
        <v>1.2054507337526206</v>
      </c>
      <c r="AE33" s="43"/>
      <c r="AF33" s="4"/>
      <c r="AG33" s="56"/>
      <c r="AH33" s="56"/>
      <c r="AI33" s="1"/>
      <c r="AJ33" s="5"/>
      <c r="AK33"/>
      <c r="AL33" s="2"/>
      <c r="AM33" s="2"/>
      <c r="AN33" s="2"/>
      <c r="AO33"/>
    </row>
    <row r="34" spans="1:42">
      <c r="A34" s="43"/>
      <c r="B34" s="43">
        <f>+'Ark1'!C597</f>
        <v>2024</v>
      </c>
      <c r="C34">
        <f>+'Ark1'!L597</f>
        <v>2</v>
      </c>
      <c r="D34" s="3" t="s">
        <v>30</v>
      </c>
      <c r="E34" s="3">
        <f>+'Ark1'!D597</f>
        <v>7</v>
      </c>
      <c r="F34" s="3" t="str">
        <f t="shared" si="6"/>
        <v>Jul</v>
      </c>
      <c r="G34">
        <f>+IF(H34=0,"",'Ark1'!Q597)</f>
        <v>455</v>
      </c>
      <c r="H34" s="440">
        <f>+'Ark1'!R597</f>
        <v>547</v>
      </c>
      <c r="I34" s="115">
        <f t="shared" si="7"/>
        <v>-27</v>
      </c>
      <c r="J34" s="67">
        <f>+IF(H34=0,"",'Ark1'!AE597)</f>
        <v>18.40511440107672</v>
      </c>
      <c r="K34" s="67">
        <f>+IF(H34=0,"",'Ark1'!AF597)</f>
        <v>15.145888689230588</v>
      </c>
      <c r="L34" s="64"/>
      <c r="M34" s="366">
        <f>+IF(H34=0,"",'Ark1'!AR597)</f>
        <v>224.25</v>
      </c>
      <c r="N34" s="114">
        <f>+IF(H34=0,"",'Ark1'!AS597)</f>
        <v>21.880335579362157</v>
      </c>
      <c r="O34" s="411"/>
      <c r="P34" s="1">
        <f>+IF(H34=0,"",'Ark1'!T597)</f>
        <v>5.7129798903107849</v>
      </c>
      <c r="Q34" s="115">
        <f>+IF(H34=0,"",'Ark1'!U597)</f>
        <v>247.22376599634356</v>
      </c>
      <c r="R34" s="115">
        <f t="shared" si="8"/>
        <v>-0.39017128588676542</v>
      </c>
      <c r="S34" s="11">
        <f>+IF(H34=0,"",'Ark1'!W597)</f>
        <v>27.42230347349178</v>
      </c>
      <c r="T34" s="11">
        <f>+IF(H34=0,"",'Ark1'!X597)</f>
        <v>0</v>
      </c>
      <c r="U34" s="440">
        <f>+IF(H34=0,"",'Ark1'!AG597)</f>
        <v>2138.4375</v>
      </c>
      <c r="V34" s="11">
        <f>+IF(H34=0,"",'Ark1'!AH597)</f>
        <v>87.751371115173697</v>
      </c>
      <c r="W34" s="11">
        <f>+IF(H34=0,"",'Ark1'!AI597)</f>
        <v>5.1188299817184637</v>
      </c>
      <c r="X34" s="11">
        <f>+IF(H34=0,"",'Ark1'!Y597)</f>
        <v>25.714540059290552</v>
      </c>
      <c r="Y34" s="1">
        <f>+IF(H34=0,"",'Ark1'!AA597)</f>
        <v>1.3880778884696976</v>
      </c>
      <c r="Z34" s="11">
        <f>+IF(H34=0,"",'Ark1'!AC597)</f>
        <v>21.244750130747637</v>
      </c>
      <c r="AA34" s="11">
        <f t="shared" si="9"/>
        <v>115.60953546519062</v>
      </c>
      <c r="AB34" s="115">
        <f t="shared" si="10"/>
        <v>0.80013901801537202</v>
      </c>
      <c r="AC34" s="67">
        <f t="shared" si="11"/>
        <v>123.61188299817178</v>
      </c>
      <c r="AD34" s="67">
        <f t="shared" si="12"/>
        <v>1.2021978021978021</v>
      </c>
      <c r="AE34" s="43"/>
      <c r="AF34" s="4"/>
      <c r="AG34" s="56"/>
      <c r="AH34" s="56"/>
      <c r="AI34" s="1"/>
      <c r="AJ34" s="5"/>
      <c r="AK34"/>
      <c r="AL34" s="2"/>
      <c r="AM34" s="2"/>
      <c r="AN34" s="2"/>
      <c r="AO34"/>
    </row>
    <row r="35" spans="1:42">
      <c r="A35" s="43"/>
      <c r="B35" s="43">
        <f>+'Ark1'!C598</f>
        <v>2024</v>
      </c>
      <c r="C35">
        <f>+'Ark1'!L598</f>
        <v>2</v>
      </c>
      <c r="D35" s="3" t="s">
        <v>30</v>
      </c>
      <c r="E35" s="3">
        <f>+'Ark1'!D598</f>
        <v>8</v>
      </c>
      <c r="F35" s="3" t="str">
        <f t="shared" si="6"/>
        <v>Aug</v>
      </c>
      <c r="G35">
        <f>+IF(H35=0,"",'Ark1'!Q598)</f>
        <v>553</v>
      </c>
      <c r="H35" s="440">
        <f>+'Ark1'!R598</f>
        <v>683</v>
      </c>
      <c r="I35" s="115">
        <f t="shared" si="7"/>
        <v>-93</v>
      </c>
      <c r="J35" s="67">
        <f>+IF(H35=0,"",'Ark1'!AE598)</f>
        <v>20.023453532688361</v>
      </c>
      <c r="K35" s="67">
        <f>+IF(H35=0,"",'Ark1'!AF598)</f>
        <v>16.838931248185204</v>
      </c>
      <c r="L35" s="64"/>
      <c r="M35" s="366">
        <f>+IF(H35=0,"",'Ark1'!AR598)</f>
        <v>224.91708126036485</v>
      </c>
      <c r="N35" s="114">
        <f>+IF(H35=0,"",'Ark1'!AS598)</f>
        <v>21.8260567088866</v>
      </c>
      <c r="O35" s="411"/>
      <c r="P35" s="1">
        <f>+IF(H35=0,"",'Ark1'!T598)</f>
        <v>5.6368960468521241</v>
      </c>
      <c r="Q35" s="115">
        <f>+IF(H35=0,"",'Ark1'!U598)</f>
        <v>249.28975109809633</v>
      </c>
      <c r="R35" s="115">
        <f t="shared" si="8"/>
        <v>2.4619160465503001</v>
      </c>
      <c r="S35" s="11">
        <f>+IF(H35=0,"",'Ark1'!W598)</f>
        <v>28.843338213762809</v>
      </c>
      <c r="T35" s="11">
        <f>+IF(H35=0,"",'Ark1'!X598)</f>
        <v>0.14641288433382138</v>
      </c>
      <c r="U35" s="440">
        <f>+IF(H35=0,"",'Ark1'!AG598)</f>
        <v>2106.0497512437814</v>
      </c>
      <c r="V35" s="11">
        <f>+IF(H35=0,"",'Ark1'!AH598)</f>
        <v>88.286969253294302</v>
      </c>
      <c r="W35" s="11">
        <f>+IF(H35=0,"",'Ark1'!AI598)</f>
        <v>4.0995607613469991</v>
      </c>
      <c r="X35" s="11">
        <f>+IF(H35=0,"",'Ark1'!Y598)</f>
        <v>25.113655798225004</v>
      </c>
      <c r="Y35" s="1">
        <f>+IF(H35=0,"",'Ark1'!AA598)</f>
        <v>1.4347446702610012</v>
      </c>
      <c r="Z35" s="11">
        <f>+IF(H35=0,"",'Ark1'!AC598)</f>
        <v>16.467767369542621</v>
      </c>
      <c r="AA35" s="11">
        <f t="shared" si="9"/>
        <v>118.3684055663319</v>
      </c>
      <c r="AB35" s="115">
        <f t="shared" si="10"/>
        <v>2.0695118817532432</v>
      </c>
      <c r="AC35" s="67">
        <f t="shared" si="11"/>
        <v>124.64487554904817</v>
      </c>
      <c r="AD35" s="67">
        <f t="shared" si="12"/>
        <v>1.2350813743218807</v>
      </c>
      <c r="AE35" s="43"/>
      <c r="AF35" s="4"/>
      <c r="AG35" s="56"/>
      <c r="AH35" s="56"/>
      <c r="AI35" s="1"/>
      <c r="AJ35" s="5"/>
      <c r="AK35"/>
      <c r="AL35" s="2"/>
      <c r="AM35" s="2"/>
      <c r="AN35" s="4"/>
      <c r="AO35" s="4"/>
      <c r="AP35" s="4"/>
    </row>
    <row r="36" spans="1:42">
      <c r="A36" s="43"/>
      <c r="B36" s="43">
        <f>+'Ark1'!C599</f>
        <v>2024</v>
      </c>
      <c r="C36">
        <f>+'Ark1'!L599</f>
        <v>2</v>
      </c>
      <c r="D36" s="3" t="s">
        <v>30</v>
      </c>
      <c r="E36" s="3">
        <f>+'Ark1'!D599</f>
        <v>9</v>
      </c>
      <c r="F36" s="3" t="str">
        <f t="shared" si="6"/>
        <v>Sep</v>
      </c>
      <c r="G36">
        <f>+IF(H36=0,"",'Ark1'!Q599)</f>
        <v>540</v>
      </c>
      <c r="H36" s="440">
        <f>+'Ark1'!R599</f>
        <v>685</v>
      </c>
      <c r="I36" s="115">
        <f t="shared" si="7"/>
        <v>-74</v>
      </c>
      <c r="J36" s="67">
        <f>+IF(H36=0,"",'Ark1'!AE599)</f>
        <v>18.18423148393947</v>
      </c>
      <c r="K36" s="67">
        <f>+IF(H36=0,"",'Ark1'!AF599)</f>
        <v>15.204925510989185</v>
      </c>
      <c r="L36" s="64"/>
      <c r="M36" s="366">
        <f>+IF(H36=0,"",'Ark1'!AR599)</f>
        <v>224.57072368421049</v>
      </c>
      <c r="N36" s="114">
        <f>+IF(H36=0,"",'Ark1'!AS599)</f>
        <v>21.905723891011551</v>
      </c>
      <c r="O36" s="411"/>
      <c r="P36" s="1">
        <f>+IF(H36=0,"",'Ark1'!T599)</f>
        <v>5.6043795620437971</v>
      </c>
      <c r="Q36" s="115">
        <f>+IF(H36=0,"",'Ark1'!U599)</f>
        <v>247.79795620437983</v>
      </c>
      <c r="R36" s="115">
        <f t="shared" si="8"/>
        <v>0.55882576959726293</v>
      </c>
      <c r="S36" s="11">
        <f>+IF(H36=0,"",'Ark1'!W599)</f>
        <v>27.153284671532848</v>
      </c>
      <c r="T36" s="11">
        <f>+IF(H36=0,"",'Ark1'!X599)</f>
        <v>0</v>
      </c>
      <c r="U36" s="440">
        <f>+IF(H36=0,"",'Ark1'!AG599)</f>
        <v>2122.1266447368425</v>
      </c>
      <c r="V36" s="11">
        <f>+IF(H36=0,"",'Ark1'!AH599)</f>
        <v>88.759124087591246</v>
      </c>
      <c r="W36" s="11">
        <f>+IF(H36=0,"",'Ark1'!AI599)</f>
        <v>3.7956204379562046</v>
      </c>
      <c r="X36" s="11">
        <f>+IF(H36=0,"",'Ark1'!Y599)</f>
        <v>25.984807946142126</v>
      </c>
      <c r="Y36" s="1">
        <f>+IF(H36=0,"",'Ark1'!AA599)</f>
        <v>1.4264379919869461</v>
      </c>
      <c r="Z36" s="11">
        <f>+IF(H36=0,"",'Ark1'!AC599)</f>
        <v>7.1888340193296996</v>
      </c>
      <c r="AA36" s="11">
        <f t="shared" si="9"/>
        <v>116.76869371531235</v>
      </c>
      <c r="AB36" s="115">
        <f t="shared" si="10"/>
        <v>-0.12663937118003332</v>
      </c>
      <c r="AC36" s="67">
        <f t="shared" si="11"/>
        <v>123.89897810218991</v>
      </c>
      <c r="AD36" s="67">
        <f t="shared" si="12"/>
        <v>1.2685185185185186</v>
      </c>
      <c r="AE36" s="43"/>
      <c r="AF36" s="4"/>
      <c r="AG36" s="56"/>
      <c r="AH36" s="56"/>
      <c r="AI36" s="1"/>
      <c r="AJ36" s="5"/>
      <c r="AK36"/>
      <c r="AL36" s="1"/>
      <c r="AM36" s="1"/>
      <c r="AN36" s="11"/>
      <c r="AO36" s="11"/>
      <c r="AP36" s="11"/>
    </row>
    <row r="37" spans="1:42">
      <c r="A37" s="43"/>
      <c r="B37" s="43">
        <f>+'Ark1'!C600</f>
        <v>2024</v>
      </c>
      <c r="C37">
        <f>+'Ark1'!L600</f>
        <v>2</v>
      </c>
      <c r="D37" s="3" t="s">
        <v>30</v>
      </c>
      <c r="E37" s="3">
        <f>+'Ark1'!D600</f>
        <v>10</v>
      </c>
      <c r="F37" s="3" t="str">
        <f t="shared" si="6"/>
        <v>Okt</v>
      </c>
      <c r="G37">
        <f>+IF(H37=0,"",'Ark1'!Q600)</f>
        <v>1048</v>
      </c>
      <c r="H37" s="440">
        <f>+'Ark1'!R600</f>
        <v>1407</v>
      </c>
      <c r="I37" s="115">
        <f t="shared" si="7"/>
        <v>-136</v>
      </c>
      <c r="J37" s="67">
        <f>+IF(H37=0,"",'Ark1'!AE600)</f>
        <v>14.371807967313588</v>
      </c>
      <c r="K37" s="67">
        <f>+IF(H37=0,"",'Ark1'!AF600)</f>
        <v>11.534802022286877</v>
      </c>
      <c r="L37" s="64"/>
      <c r="M37" s="366">
        <f>+IF(H37=0,"",'Ark1'!AR600)</f>
        <v>222.11161731207281</v>
      </c>
      <c r="N37" s="114">
        <f>+IF(H37=0,"",'Ark1'!AS600)</f>
        <v>21.989594212369411</v>
      </c>
      <c r="O37" s="411"/>
      <c r="P37" s="1">
        <f>+IF(H37=0,"",'Ark1'!T600)</f>
        <v>5.5358919687277908</v>
      </c>
      <c r="Q37" s="115">
        <f>+IF(H37=0,"",'Ark1'!U600)</f>
        <v>241.86716417910432</v>
      </c>
      <c r="R37" s="115">
        <f t="shared" si="8"/>
        <v>-1.515402249930105</v>
      </c>
      <c r="S37" s="11">
        <f>+IF(H37=0,"",'Ark1'!W600)</f>
        <v>24.73347547974414</v>
      </c>
      <c r="T37" s="11">
        <f>+IF(H37=0,"",'Ark1'!X600)</f>
        <v>0</v>
      </c>
      <c r="U37" s="440">
        <f>+IF(H37=0,"",'Ark1'!AG600)</f>
        <v>2198.2680334092638</v>
      </c>
      <c r="V37" s="11">
        <f>+IF(H37=0,"",'Ark1'!AH600)</f>
        <v>93.603411513859228</v>
      </c>
      <c r="W37" s="11">
        <f>+IF(H37=0,"",'Ark1'!AI600)</f>
        <v>7.9601990049751228</v>
      </c>
      <c r="X37" s="11">
        <f>+IF(H37=0,"",'Ark1'!Y600)</f>
        <v>28.987131951141365</v>
      </c>
      <c r="Y37" s="1">
        <f>+IF(H37=0,"",'Ark1'!AA600)</f>
        <v>1.3708140276830798</v>
      </c>
      <c r="Z37" s="11">
        <f>+IF(H37=0,"",'Ark1'!AC600)</f>
        <v>12.178036458621339</v>
      </c>
      <c r="AA37" s="11">
        <f t="shared" si="9"/>
        <v>110.0262390678519</v>
      </c>
      <c r="AB37" s="115">
        <f t="shared" si="10"/>
        <v>-3.1978812277122728</v>
      </c>
      <c r="AC37" s="67">
        <f t="shared" si="11"/>
        <v>120.93358208955216</v>
      </c>
      <c r="AD37" s="67">
        <f t="shared" si="12"/>
        <v>1.342557251908397</v>
      </c>
      <c r="AE37" s="43"/>
      <c r="AF37" s="4"/>
      <c r="AG37" s="56"/>
      <c r="AH37" s="56"/>
      <c r="AI37" s="1"/>
      <c r="AJ37" s="5"/>
      <c r="AK37"/>
      <c r="AL37" s="1"/>
      <c r="AM37" s="1"/>
      <c r="AN37" s="11"/>
      <c r="AO37" s="11"/>
      <c r="AP37" s="11"/>
    </row>
    <row r="38" spans="1:42">
      <c r="A38" s="43"/>
      <c r="B38" s="43">
        <f>+'Ark1'!C601</f>
        <v>2024</v>
      </c>
      <c r="C38">
        <f>+'Ark1'!L601</f>
        <v>2</v>
      </c>
      <c r="D38" s="3" t="s">
        <v>30</v>
      </c>
      <c r="E38" s="3">
        <f>+'Ark1'!D601</f>
        <v>11</v>
      </c>
      <c r="F38" s="3" t="str">
        <f t="shared" si="6"/>
        <v>Nov</v>
      </c>
      <c r="G38">
        <f>+IF(H38=0,"",'Ark1'!Q601)</f>
        <v>799</v>
      </c>
      <c r="H38" s="440">
        <f>+'Ark1'!R601</f>
        <v>1022</v>
      </c>
      <c r="I38" s="115">
        <f t="shared" si="7"/>
        <v>-134</v>
      </c>
      <c r="J38" s="67">
        <f>+IF(H38=0,"",'Ark1'!AE601)</f>
        <v>12.794191286930397</v>
      </c>
      <c r="K38" s="67">
        <f>+IF(H38=0,"",'Ark1'!AF601)</f>
        <v>10.223767681959588</v>
      </c>
      <c r="L38" s="64"/>
      <c r="M38" s="366">
        <f>+IF(H38=0,"",'Ark1'!AR601)</f>
        <v>222.93903743315505</v>
      </c>
      <c r="N38" s="114">
        <f>+IF(H38=0,"",'Ark1'!AS601)</f>
        <v>21.843703049884152</v>
      </c>
      <c r="O38" s="411"/>
      <c r="P38" s="1">
        <f>+IF(H38=0,"",'Ark1'!T601)</f>
        <v>5.5146771037181992</v>
      </c>
      <c r="Q38" s="115">
        <f>+IF(H38=0,"",'Ark1'!U601)</f>
        <v>243.41751467710407</v>
      </c>
      <c r="R38" s="115">
        <f t="shared" si="8"/>
        <v>1.8554904556511076</v>
      </c>
      <c r="S38" s="11">
        <f>+IF(H38=0,"",'Ark1'!W601)</f>
        <v>23.972602739726025</v>
      </c>
      <c r="T38" s="11">
        <f>+IF(H38=0,"",'Ark1'!X601)</f>
        <v>0</v>
      </c>
      <c r="U38" s="440">
        <f>+IF(H38=0,"",'Ark1'!AG601)</f>
        <v>2193.1443850267374</v>
      </c>
      <c r="V38" s="11">
        <f>+IF(H38=0,"",'Ark1'!AH601)</f>
        <v>91.487279843444227</v>
      </c>
      <c r="W38" s="11">
        <f>+IF(H38=0,"",'Ark1'!AI601)</f>
        <v>9.0998043052837581</v>
      </c>
      <c r="X38" s="11">
        <f>+IF(H38=0,"",'Ark1'!Y601)</f>
        <v>30.592399521777494</v>
      </c>
      <c r="Y38" s="1">
        <f>+IF(H38=0,"",'Ark1'!AA601)</f>
        <v>1.44137893433091</v>
      </c>
      <c r="Z38" s="11">
        <f>+IF(H38=0,"",'Ark1'!AC601)</f>
        <v>19.366298246342012</v>
      </c>
      <c r="AA38" s="11">
        <f t="shared" si="9"/>
        <v>110.99019122452191</v>
      </c>
      <c r="AB38" s="115">
        <f t="shared" si="10"/>
        <v>1.0646737294445074</v>
      </c>
      <c r="AC38" s="67">
        <f t="shared" si="11"/>
        <v>121.70875733855203</v>
      </c>
      <c r="AD38" s="67">
        <f t="shared" si="12"/>
        <v>1.2790988735919899</v>
      </c>
      <c r="AE38" s="43"/>
      <c r="AF38" s="4"/>
      <c r="AG38" s="56"/>
      <c r="AH38" s="56"/>
      <c r="AI38" s="1"/>
      <c r="AJ38" s="5"/>
      <c r="AK38"/>
      <c r="AL38" s="1"/>
      <c r="AM38" s="1"/>
      <c r="AN38" s="11"/>
      <c r="AO38" s="11"/>
      <c r="AP38" s="11"/>
    </row>
    <row r="39" spans="1:42">
      <c r="A39" s="43"/>
      <c r="B39" s="43">
        <f>+'Ark1'!C602</f>
        <v>2024</v>
      </c>
      <c r="C39">
        <f>+'Ark1'!L602</f>
        <v>2</v>
      </c>
      <c r="D39" s="3" t="s">
        <v>30</v>
      </c>
      <c r="E39" s="3">
        <f>+'Ark1'!D602</f>
        <v>12</v>
      </c>
      <c r="F39" s="3" t="str">
        <f t="shared" si="6"/>
        <v>Des</v>
      </c>
      <c r="G39">
        <f>+IF(H39=0,"",'Ark1'!Q602)</f>
        <v>171</v>
      </c>
      <c r="H39" s="440">
        <f>+'Ark1'!R602</f>
        <v>204</v>
      </c>
      <c r="I39" s="115">
        <f t="shared" si="7"/>
        <v>-72</v>
      </c>
      <c r="J39" s="67">
        <f>+IF(H39=0,"",'Ark1'!AE602)</f>
        <v>12.208258527827647</v>
      </c>
      <c r="K39" s="67">
        <f>+IF(H39=0,"",'Ark1'!AF602)</f>
        <v>9.8327643697337788</v>
      </c>
      <c r="L39" s="64"/>
      <c r="M39" s="366">
        <f>+IF(H39=0,"",'Ark1'!AR602)</f>
        <v>224.18784530386736</v>
      </c>
      <c r="N39" s="114">
        <f>+IF(H39=0,"",'Ark1'!AS602)</f>
        <v>21.98956213073382</v>
      </c>
      <c r="O39" s="411"/>
      <c r="P39" s="1">
        <f>+IF(H39=0,"",'Ark1'!T602)</f>
        <v>5.7450980392156845</v>
      </c>
      <c r="Q39" s="115">
        <f>+IF(H39=0,"",'Ark1'!U602)</f>
        <v>247.87647058823529</v>
      </c>
      <c r="R39" s="115">
        <f t="shared" si="8"/>
        <v>5.7699488491048498</v>
      </c>
      <c r="S39" s="11">
        <f>+IF(H39=0,"",'Ark1'!W602)</f>
        <v>30.882352941176471</v>
      </c>
      <c r="T39" s="11">
        <f>+IF(H39=0,"",'Ark1'!X602)</f>
        <v>0</v>
      </c>
      <c r="U39" s="440">
        <f>+IF(H39=0,"",'Ark1'!AG602)</f>
        <v>2224.3812154696134</v>
      </c>
      <c r="V39" s="11">
        <f>+IF(H39=0,"",'Ark1'!AH602)</f>
        <v>88.725490196078425</v>
      </c>
      <c r="W39" s="11">
        <f>+IF(H39=0,"",'Ark1'!AI602)</f>
        <v>8.3333333333333357</v>
      </c>
      <c r="X39" s="11">
        <f>+IF(H39=0,"",'Ark1'!Y602)</f>
        <v>31.112799763311305</v>
      </c>
      <c r="Y39" s="1">
        <f>+IF(H39=0,"",'Ark1'!AA602)</f>
        <v>1.4598299290536747</v>
      </c>
      <c r="Z39" s="11">
        <f>+IF(H39=0,"",'Ark1'!AC602)</f>
        <v>30.101552653100679</v>
      </c>
      <c r="AA39" s="11">
        <f t="shared" si="9"/>
        <v>111.4361463153713</v>
      </c>
      <c r="AB39" s="115">
        <f t="shared" si="10"/>
        <v>-0.89200341225966895</v>
      </c>
      <c r="AC39" s="67">
        <f t="shared" si="11"/>
        <v>123.93823529411765</v>
      </c>
      <c r="AD39" s="67">
        <f t="shared" si="12"/>
        <v>1.1929824561403508</v>
      </c>
      <c r="AE39" s="43"/>
      <c r="AF39" s="4"/>
      <c r="AG39" s="56"/>
      <c r="AH39" s="56"/>
      <c r="AI39" s="1"/>
      <c r="AJ39" s="5"/>
      <c r="AK39"/>
      <c r="AL39" s="1"/>
      <c r="AM39" s="1"/>
      <c r="AN39" s="11"/>
      <c r="AO39" s="11"/>
      <c r="AP39" s="11"/>
    </row>
    <row r="40" spans="1:42">
      <c r="A40" s="46"/>
      <c r="B40" s="43"/>
      <c r="C40" s="46"/>
      <c r="D40" s="46"/>
      <c r="E40" s="46"/>
      <c r="F40" s="46"/>
      <c r="G40" s="46"/>
      <c r="H40" s="490"/>
      <c r="I40" s="43"/>
      <c r="J40" s="95"/>
      <c r="K40" s="64"/>
      <c r="L40" s="64"/>
      <c r="M40" s="74"/>
      <c r="N40" s="74"/>
      <c r="O40" s="411"/>
      <c r="P40" s="43"/>
      <c r="Q40" s="43"/>
      <c r="R40" s="43"/>
      <c r="S40" s="73"/>
      <c r="T40" s="73"/>
      <c r="U40" s="463"/>
      <c r="V40" s="73"/>
      <c r="W40" s="73"/>
      <c r="X40" s="73"/>
      <c r="Y40" s="43"/>
      <c r="Z40" s="73"/>
      <c r="AA40" s="43"/>
      <c r="AB40" s="43"/>
      <c r="AC40" s="64"/>
      <c r="AD40" s="65"/>
      <c r="AE40" s="43"/>
      <c r="AF40" s="4"/>
      <c r="AG40" s="56"/>
      <c r="AH40" s="56"/>
      <c r="AI40" s="1"/>
      <c r="AJ40" s="5"/>
      <c r="AK40"/>
      <c r="AO40"/>
    </row>
    <row r="41" spans="1:42" ht="17.399999999999999">
      <c r="A41" s="244"/>
      <c r="B41" s="274" t="s">
        <v>0</v>
      </c>
      <c r="C41" s="274"/>
      <c r="D41" s="274" t="str">
        <f>+D43</f>
        <v>P+</v>
      </c>
      <c r="E41" s="274"/>
      <c r="F41" s="275" t="s">
        <v>598</v>
      </c>
      <c r="G41" s="46"/>
      <c r="H41" s="446">
        <f>SUM(H43:H54)</f>
        <v>13512</v>
      </c>
      <c r="I41" s="49"/>
      <c r="J41" s="46"/>
      <c r="K41" s="95"/>
      <c r="L41" s="64"/>
      <c r="M41" s="74"/>
      <c r="N41" s="74"/>
      <c r="O41" s="411"/>
      <c r="P41" s="64"/>
      <c r="Q41" s="326">
        <f>+Klasse!L13</f>
        <v>277.31039076376459</v>
      </c>
      <c r="R41" s="49" t="s">
        <v>568</v>
      </c>
      <c r="S41" s="43"/>
      <c r="T41" s="73"/>
      <c r="U41" s="463"/>
      <c r="V41" s="43"/>
      <c r="W41" s="73"/>
      <c r="X41" s="73"/>
      <c r="Y41" s="73"/>
      <c r="Z41" s="43"/>
      <c r="AA41" s="19">
        <f>+Klasse!AC13</f>
        <v>127.63498815972477</v>
      </c>
      <c r="AB41" s="49" t="s">
        <v>624</v>
      </c>
      <c r="AC41" s="43"/>
      <c r="AD41" s="64"/>
      <c r="AE41" s="65"/>
      <c r="AF41" s="4"/>
      <c r="AG41" s="4"/>
      <c r="AH41" s="56"/>
      <c r="AI41" s="56"/>
      <c r="AJ41" s="1"/>
      <c r="AK41" s="5"/>
      <c r="AO41"/>
    </row>
    <row r="42" spans="1:42" ht="17.399999999999999">
      <c r="A42" s="244"/>
      <c r="B42" s="273"/>
      <c r="C42" s="274"/>
      <c r="D42" s="274"/>
      <c r="E42" s="275"/>
      <c r="F42" s="275"/>
      <c r="G42" s="275"/>
      <c r="H42" s="490"/>
      <c r="I42" s="43"/>
      <c r="J42" s="95"/>
      <c r="K42" s="64"/>
      <c r="L42" s="64"/>
      <c r="M42" s="74"/>
      <c r="N42" s="74"/>
      <c r="O42" s="411"/>
      <c r="P42" s="43"/>
      <c r="Q42" s="43"/>
      <c r="R42" s="43"/>
      <c r="S42" s="73"/>
      <c r="T42" s="73"/>
      <c r="U42" s="463"/>
      <c r="V42" s="73"/>
      <c r="W42" s="73"/>
      <c r="X42" s="73"/>
      <c r="Y42" s="43"/>
      <c r="Z42" s="73"/>
      <c r="AA42" s="43"/>
      <c r="AB42" s="43"/>
      <c r="AC42" s="64"/>
      <c r="AD42" s="65"/>
      <c r="AE42" s="43"/>
      <c r="AF42" s="4"/>
      <c r="AG42" s="56"/>
      <c r="AH42" s="56"/>
      <c r="AI42" s="1"/>
      <c r="AJ42" s="5"/>
      <c r="AK42"/>
      <c r="AO42"/>
    </row>
    <row r="43" spans="1:42">
      <c r="A43" s="43"/>
      <c r="B43" s="43">
        <f>+'Ark1'!C603</f>
        <v>2024</v>
      </c>
      <c r="C43" s="51">
        <f>+'Ark1'!L603</f>
        <v>3</v>
      </c>
      <c r="D43" s="52" t="s">
        <v>31</v>
      </c>
      <c r="E43" s="52">
        <f>+'Ark1'!D603</f>
        <v>1</v>
      </c>
      <c r="F43" s="52" t="str">
        <f t="shared" ref="F43:F54" si="13">+F28</f>
        <v>Jan</v>
      </c>
      <c r="G43" s="51">
        <f>+IF(H43=0,"",'Ark1'!Q603)</f>
        <v>1032</v>
      </c>
      <c r="H43" s="467">
        <f>+'Ark1'!R603</f>
        <v>1424</v>
      </c>
      <c r="I43" s="115">
        <f t="shared" ref="I43:I54" si="14">+IF(H43=0,"",H43-H270)</f>
        <v>-141</v>
      </c>
      <c r="J43" s="66">
        <f>+IF(H43=0,"",'Ark1'!AE603)</f>
        <v>26.268216196273752</v>
      </c>
      <c r="K43" s="66">
        <f>+IF(H43=0,"",'Ark1'!AF603)</f>
        <v>24.061370961785357</v>
      </c>
      <c r="L43" s="64"/>
      <c r="M43" s="366">
        <f>+IF(H43=0,"",'Ark1'!AR603)</f>
        <v>224.68105340160935</v>
      </c>
      <c r="N43" s="114">
        <f>+IF(H43=0,"",'Ark1'!AS603)</f>
        <v>24.583699116787688</v>
      </c>
      <c r="O43" s="411"/>
      <c r="P43" s="53">
        <f>+IF(H43=0,"",'Ark1'!T603)</f>
        <v>7.6439606741573023</v>
      </c>
      <c r="Q43" s="115">
        <f>+IF(H43=0,"",'Ark1'!U603)</f>
        <v>279.55294943820218</v>
      </c>
      <c r="R43" s="115">
        <f t="shared" ref="R43:R54" si="15">+IF(H43=0,"",Q43-Q270)</f>
        <v>-0.40634768639836238</v>
      </c>
      <c r="S43" s="76">
        <f>+IF(H43=0,"",'Ark1'!W603)</f>
        <v>84.831460674157285</v>
      </c>
      <c r="T43" s="76">
        <f>+IF(H43=0,"",'Ark1'!X603)</f>
        <v>1.053370786516854</v>
      </c>
      <c r="U43" s="467">
        <f>+IF(H43=0,"",'Ark1'!AG603)</f>
        <v>2151.2648134601318</v>
      </c>
      <c r="V43" s="76">
        <f>+IF(H43=0,"",'Ark1'!AH603)</f>
        <v>95.997191011235969</v>
      </c>
      <c r="W43" s="76">
        <f>+IF(H43=0,"",'Ark1'!AI603)</f>
        <v>6.6713483146067434</v>
      </c>
      <c r="X43" s="76">
        <f>+IF(H43=0,"",'Ark1'!Y603)</f>
        <v>30.368458138796274</v>
      </c>
      <c r="Y43" s="53">
        <f>+IF(H43=0,"",'Ark1'!AA603)</f>
        <v>1.3198165682148344</v>
      </c>
      <c r="Z43" s="76">
        <f>+IF(H43=0,"",'Ark1'!AC603)</f>
        <v>27.422569241931392</v>
      </c>
      <c r="AA43" s="76">
        <f t="shared" ref="AA43:AA54" si="16">IF(H43=0,"",1000*Q43/U43)</f>
        <v>129.94818103707297</v>
      </c>
      <c r="AB43" s="115">
        <f t="shared" ref="AB43:AB54" si="17">+IF(H43=0,"",AA43-AA270)</f>
        <v>-2.0085101152011759</v>
      </c>
      <c r="AC43" s="66">
        <f t="shared" ref="AC43:AC54" si="18">IF(H43=0,"",Q43/C43)</f>
        <v>93.184316479400721</v>
      </c>
      <c r="AD43" s="66">
        <f t="shared" ref="AD43:AD54" si="19">IF(H43=0,"",H43/G43)</f>
        <v>1.3798449612403101</v>
      </c>
      <c r="AE43" s="43"/>
      <c r="AF43" s="4"/>
      <c r="AG43" s="56"/>
      <c r="AH43" s="56"/>
      <c r="AI43" s="1"/>
      <c r="AJ43" s="5"/>
      <c r="AK43"/>
      <c r="AL43" s="1"/>
      <c r="AM43" s="1"/>
      <c r="AN43" s="11"/>
      <c r="AO43" s="11"/>
      <c r="AP43" s="11"/>
    </row>
    <row r="44" spans="1:42">
      <c r="A44" s="43"/>
      <c r="B44" s="43">
        <f>+'Ark1'!C604</f>
        <v>2024</v>
      </c>
      <c r="C44" s="51">
        <f>+'Ark1'!L604</f>
        <v>3</v>
      </c>
      <c r="D44" s="52" t="s">
        <v>31</v>
      </c>
      <c r="E44" s="52">
        <f>+'Ark1'!D604</f>
        <v>2</v>
      </c>
      <c r="F44" s="52" t="str">
        <f t="shared" si="13"/>
        <v>Feb</v>
      </c>
      <c r="G44" s="51">
        <f>+IF(H44=0,"",'Ark1'!Q604)</f>
        <v>680</v>
      </c>
      <c r="H44" s="467">
        <f>+'Ark1'!R604</f>
        <v>885</v>
      </c>
      <c r="I44" s="115">
        <f t="shared" si="14"/>
        <v>-185</v>
      </c>
      <c r="J44" s="66">
        <f>+IF(H44=0,"",'Ark1'!AE604)</f>
        <v>28.292838874680314</v>
      </c>
      <c r="K44" s="66">
        <f>+IF(H44=0,"",'Ark1'!AF604)</f>
        <v>25.894508541570797</v>
      </c>
      <c r="L44" s="64"/>
      <c r="M44" s="366">
        <f>+IF(H44=0,"",'Ark1'!AR604)</f>
        <v>224.57331730769235</v>
      </c>
      <c r="N44" s="114">
        <f>+IF(H44=0,"",'Ark1'!AS604)</f>
        <v>24.609864276249219</v>
      </c>
      <c r="O44" s="411"/>
      <c r="P44" s="53">
        <f>+IF(H44=0,"",'Ark1'!T604)</f>
        <v>7.7016949152542384</v>
      </c>
      <c r="Q44" s="115">
        <f>+IF(H44=0,"",'Ark1'!U604)</f>
        <v>279.04124293785327</v>
      </c>
      <c r="R44" s="115">
        <f t="shared" si="15"/>
        <v>-0.66053276308201703</v>
      </c>
      <c r="S44" s="76">
        <f>+IF(H44=0,"",'Ark1'!W604)</f>
        <v>84.971751412429398</v>
      </c>
      <c r="T44" s="76">
        <f>+IF(H44=0,"",'Ark1'!X604)</f>
        <v>1.0169491525423728</v>
      </c>
      <c r="U44" s="467">
        <f>+IF(H44=0,"",'Ark1'!AG604)</f>
        <v>2153.5817307692314</v>
      </c>
      <c r="V44" s="76">
        <f>+IF(H44=0,"",'Ark1'!AH604)</f>
        <v>93.898305084745758</v>
      </c>
      <c r="W44" s="76">
        <f>+IF(H44=0,"",'Ark1'!AI604)</f>
        <v>6.4406779661016946</v>
      </c>
      <c r="X44" s="76">
        <f>+IF(H44=0,"",'Ark1'!Y604)</f>
        <v>30.469334118403339</v>
      </c>
      <c r="Y44" s="53">
        <f>+IF(H44=0,"",'Ark1'!AA604)</f>
        <v>1.373373699818323</v>
      </c>
      <c r="Z44" s="76">
        <f>+IF(H44=0,"",'Ark1'!AC604)</f>
        <v>37.631824345019247</v>
      </c>
      <c r="AA44" s="76">
        <f t="shared" si="16"/>
        <v>129.57076991834592</v>
      </c>
      <c r="AB44" s="115">
        <f t="shared" si="17"/>
        <v>-3.879431168716593</v>
      </c>
      <c r="AC44" s="66">
        <f t="shared" si="18"/>
        <v>93.013747645951085</v>
      </c>
      <c r="AD44" s="66">
        <f t="shared" si="19"/>
        <v>1.3014705882352942</v>
      </c>
      <c r="AE44" s="43"/>
      <c r="AF44" s="4"/>
      <c r="AG44" s="56"/>
      <c r="AH44" s="56"/>
      <c r="AI44" s="1"/>
      <c r="AJ44" s="5"/>
      <c r="AK44"/>
      <c r="AL44" s="1"/>
      <c r="AM44" s="1"/>
      <c r="AN44" s="11"/>
      <c r="AO44" s="11"/>
      <c r="AP44" s="11"/>
    </row>
    <row r="45" spans="1:42">
      <c r="A45" s="43"/>
      <c r="B45" s="43">
        <f>+'Ark1'!C605</f>
        <v>2024</v>
      </c>
      <c r="C45" s="51">
        <f>+'Ark1'!L605</f>
        <v>3</v>
      </c>
      <c r="D45" s="52" t="s">
        <v>31</v>
      </c>
      <c r="E45" s="52">
        <f>+'Ark1'!D605</f>
        <v>3</v>
      </c>
      <c r="F45" s="52" t="str">
        <f t="shared" si="13"/>
        <v>Mar</v>
      </c>
      <c r="G45" s="51">
        <f>+IF(H45=0,"",'Ark1'!Q605)</f>
        <v>706</v>
      </c>
      <c r="H45" s="467">
        <f>+'Ark1'!R605</f>
        <v>927</v>
      </c>
      <c r="I45" s="115">
        <f t="shared" si="14"/>
        <v>-451</v>
      </c>
      <c r="J45" s="66">
        <f>+IF(H45=0,"",'Ark1'!AE605)</f>
        <v>25.418151905675899</v>
      </c>
      <c r="K45" s="66">
        <f>+IF(H45=0,"",'Ark1'!AF605)</f>
        <v>23.102287497018843</v>
      </c>
      <c r="L45" s="64"/>
      <c r="M45" s="366">
        <f>+IF(H45=0,"",'Ark1'!AR605)</f>
        <v>224.26035502958587</v>
      </c>
      <c r="N45" s="114">
        <f>+IF(H45=0,"",'Ark1'!AS605)</f>
        <v>24.547479357060247</v>
      </c>
      <c r="O45" s="411"/>
      <c r="P45" s="53">
        <f>+IF(H45=0,"",'Ark1'!T605)</f>
        <v>7.7292340884573889</v>
      </c>
      <c r="Q45" s="115">
        <f>+IF(H45=0,"",'Ark1'!U605)</f>
        <v>277.85480043149965</v>
      </c>
      <c r="R45" s="115">
        <f t="shared" si="15"/>
        <v>-1.6256059545669359</v>
      </c>
      <c r="S45" s="76">
        <f>+IF(H45=0,"",'Ark1'!W605)</f>
        <v>84.034519956850048</v>
      </c>
      <c r="T45" s="76">
        <f>+IF(H45=0,"",'Ark1'!X605)</f>
        <v>1.0787486515641851</v>
      </c>
      <c r="U45" s="467">
        <f>+IF(H45=0,"",'Ark1'!AG605)</f>
        <v>2135.7810650887577</v>
      </c>
      <c r="V45" s="76">
        <f>+IF(H45=0,"",'Ark1'!AH605)</f>
        <v>91.154261057173684</v>
      </c>
      <c r="W45" s="76">
        <f>+IF(H45=0,"",'Ark1'!AI605)</f>
        <v>6.6882416396979503</v>
      </c>
      <c r="X45" s="76">
        <f>+IF(H45=0,"",'Ark1'!Y605)</f>
        <v>35.298474532986198</v>
      </c>
      <c r="Y45" s="53">
        <f>+IF(H45=0,"",'Ark1'!AA605)</f>
        <v>1.4395544064423751</v>
      </c>
      <c r="Z45" s="76">
        <f>+IF(H45=0,"",'Ark1'!AC605)</f>
        <v>25.980355779261114</v>
      </c>
      <c r="AA45" s="76">
        <f t="shared" si="16"/>
        <v>130.09516985297964</v>
      </c>
      <c r="AB45" s="115">
        <f t="shared" si="17"/>
        <v>-1.456140669813152</v>
      </c>
      <c r="AC45" s="66">
        <f t="shared" si="18"/>
        <v>92.61826681049989</v>
      </c>
      <c r="AD45" s="66">
        <f t="shared" si="19"/>
        <v>1.3130311614730878</v>
      </c>
      <c r="AE45" s="43"/>
      <c r="AF45" s="4"/>
      <c r="AG45" s="56"/>
      <c r="AH45" s="56"/>
      <c r="AI45" s="1"/>
      <c r="AJ45" s="5"/>
      <c r="AK45"/>
      <c r="AL45" s="1"/>
      <c r="AM45" s="1"/>
      <c r="AN45" s="11"/>
      <c r="AO45" s="11"/>
      <c r="AP45" s="11"/>
    </row>
    <row r="46" spans="1:42">
      <c r="A46" s="43"/>
      <c r="B46" s="43">
        <f>+'Ark1'!C606</f>
        <v>2024</v>
      </c>
      <c r="C46" s="51">
        <f>+'Ark1'!L606</f>
        <v>3</v>
      </c>
      <c r="D46" s="52" t="s">
        <v>31</v>
      </c>
      <c r="E46" s="52">
        <f>+'Ark1'!D606</f>
        <v>4</v>
      </c>
      <c r="F46" s="52" t="str">
        <f t="shared" si="13"/>
        <v>Apr</v>
      </c>
      <c r="G46" s="51">
        <f>+IF(H46=0,"",'Ark1'!Q606)</f>
        <v>854</v>
      </c>
      <c r="H46" s="467">
        <f>+'Ark1'!R606</f>
        <v>1120</v>
      </c>
      <c r="I46" s="115">
        <f t="shared" si="14"/>
        <v>192</v>
      </c>
      <c r="J46" s="66">
        <f>+IF(H46=0,"",'Ark1'!AE606)</f>
        <v>25.356576862123607</v>
      </c>
      <c r="K46" s="66">
        <f>+IF(H46=0,"",'Ark1'!AF606)</f>
        <v>23.146008761891014</v>
      </c>
      <c r="L46" s="64"/>
      <c r="M46" s="366">
        <f>+IF(H46=0,"",'Ark1'!AR606)</f>
        <v>226.04571428571441</v>
      </c>
      <c r="N46" s="114">
        <f>+IF(H46=0,"",'Ark1'!AS606)</f>
        <v>24.515772761884126</v>
      </c>
      <c r="O46" s="411"/>
      <c r="P46" s="53">
        <f>+IF(H46=0,"",'Ark1'!T606)</f>
        <v>7.7678571428571441</v>
      </c>
      <c r="Q46" s="115">
        <f>+IF(H46=0,"",'Ark1'!U606)</f>
        <v>283.05946428571463</v>
      </c>
      <c r="R46" s="115">
        <f t="shared" si="15"/>
        <v>4.1501970443351297</v>
      </c>
      <c r="S46" s="76">
        <f>+IF(H46=0,"",'Ark1'!W606)</f>
        <v>84.821428571428555</v>
      </c>
      <c r="T46" s="76">
        <f>+IF(H46=0,"",'Ark1'!X606)</f>
        <v>0.89285714285714302</v>
      </c>
      <c r="U46" s="467">
        <f>+IF(H46=0,"",'Ark1'!AG606)</f>
        <v>2135.1571428571424</v>
      </c>
      <c r="V46" s="76">
        <f>+IF(H46=0,"",'Ark1'!AH606)</f>
        <v>93.75</v>
      </c>
      <c r="W46" s="76">
        <f>+IF(H46=0,"",'Ark1'!AI606)</f>
        <v>4.0178571428571441</v>
      </c>
      <c r="X46" s="76">
        <f>+IF(H46=0,"",'Ark1'!Y606)</f>
        <v>27.457188423825031</v>
      </c>
      <c r="Y46" s="53">
        <f>+IF(H46=0,"",'Ark1'!AA606)</f>
        <v>1.3853966867261649</v>
      </c>
      <c r="Z46" s="76">
        <f>+IF(H46=0,"",'Ark1'!AC606)</f>
        <v>25.868263866363161</v>
      </c>
      <c r="AA46" s="76">
        <f t="shared" si="16"/>
        <v>132.57078769712518</v>
      </c>
      <c r="AB46" s="115">
        <f t="shared" si="17"/>
        <v>3.1081144192398824E-2</v>
      </c>
      <c r="AC46" s="66">
        <f t="shared" si="18"/>
        <v>94.353154761904875</v>
      </c>
      <c r="AD46" s="66">
        <f t="shared" si="19"/>
        <v>1.3114754098360655</v>
      </c>
      <c r="AE46" s="43"/>
      <c r="AF46" s="4"/>
      <c r="AG46" s="56"/>
      <c r="AH46" s="56"/>
      <c r="AI46" s="1"/>
      <c r="AJ46" s="5"/>
      <c r="AK46"/>
      <c r="AL46" s="1"/>
      <c r="AM46" s="1"/>
      <c r="AN46" s="11"/>
      <c r="AO46" s="11"/>
      <c r="AP46" s="11"/>
    </row>
    <row r="47" spans="1:42">
      <c r="A47" s="43"/>
      <c r="B47" s="43">
        <f>+'Ark1'!C607</f>
        <v>2024</v>
      </c>
      <c r="C47" s="51">
        <f>+'Ark1'!L607</f>
        <v>3</v>
      </c>
      <c r="D47" s="52" t="s">
        <v>31</v>
      </c>
      <c r="E47" s="52">
        <f>+'Ark1'!D607</f>
        <v>5</v>
      </c>
      <c r="F47" s="52" t="str">
        <f t="shared" si="13"/>
        <v>Mai</v>
      </c>
      <c r="G47" s="51">
        <f>+IF(H47=0,"",'Ark1'!Q607)</f>
        <v>737</v>
      </c>
      <c r="H47" s="467">
        <f>+'Ark1'!R607</f>
        <v>951</v>
      </c>
      <c r="I47" s="115">
        <f t="shared" si="14"/>
        <v>-102</v>
      </c>
      <c r="J47" s="66">
        <f>+IF(H47=0,"",'Ark1'!AE607)</f>
        <v>25.393858477970625</v>
      </c>
      <c r="K47" s="66">
        <f>+IF(H47=0,"",'Ark1'!AF607)</f>
        <v>23.084092530077758</v>
      </c>
      <c r="L47" s="64"/>
      <c r="M47" s="366">
        <f>+IF(H47=0,"",'Ark1'!AR607)</f>
        <v>224.94204545454548</v>
      </c>
      <c r="N47" s="114">
        <f>+IF(H47=0,"",'Ark1'!AS607)</f>
        <v>24.519399524995791</v>
      </c>
      <c r="O47" s="411"/>
      <c r="P47" s="53">
        <f>+IF(H47=0,"",'Ark1'!T607)</f>
        <v>7.509989484752893</v>
      </c>
      <c r="Q47" s="115">
        <f>+IF(H47=0,"",'Ark1'!U607)</f>
        <v>279.2406940063093</v>
      </c>
      <c r="R47" s="115">
        <f t="shared" si="15"/>
        <v>1.9908364564518024</v>
      </c>
      <c r="S47" s="76">
        <f>+IF(H47=0,"",'Ark1'!W607)</f>
        <v>79.284963196635118</v>
      </c>
      <c r="T47" s="76">
        <f>+IF(H47=0,"",'Ark1'!X607)</f>
        <v>0.94637223974763396</v>
      </c>
      <c r="U47" s="467">
        <f>+IF(H47=0,"",'Ark1'!AG607)</f>
        <v>2165.3556818181819</v>
      </c>
      <c r="V47" s="76">
        <f>+IF(H47=0,"",'Ark1'!AH607)</f>
        <v>92.534174553102005</v>
      </c>
      <c r="W47" s="76">
        <f>+IF(H47=0,"",'Ark1'!AI607)</f>
        <v>4.9421661409043116</v>
      </c>
      <c r="X47" s="76">
        <f>+IF(H47=0,"",'Ark1'!Y607)</f>
        <v>29.03277409683793</v>
      </c>
      <c r="Y47" s="53">
        <f>+IF(H47=0,"",'Ark1'!AA607)</f>
        <v>1.4155717671174344</v>
      </c>
      <c r="Z47" s="76">
        <f>+IF(H47=0,"",'Ark1'!AC607)</f>
        <v>31.464047920339649</v>
      </c>
      <c r="AA47" s="76">
        <f t="shared" si="16"/>
        <v>128.95834912989426</v>
      </c>
      <c r="AB47" s="115">
        <f t="shared" si="17"/>
        <v>-0.82774905430812851</v>
      </c>
      <c r="AC47" s="66">
        <f t="shared" si="18"/>
        <v>93.080231335436437</v>
      </c>
      <c r="AD47" s="66">
        <f t="shared" si="19"/>
        <v>1.2903663500678426</v>
      </c>
      <c r="AE47" s="43"/>
      <c r="AF47" s="4"/>
      <c r="AG47" s="56"/>
      <c r="AH47" s="56"/>
      <c r="AI47" s="1"/>
      <c r="AJ47" s="5"/>
      <c r="AK47"/>
      <c r="AL47" s="1"/>
      <c r="AM47" s="1"/>
      <c r="AN47" s="11"/>
      <c r="AO47" s="11"/>
      <c r="AP47" s="11"/>
    </row>
    <row r="48" spans="1:42">
      <c r="A48" s="43"/>
      <c r="B48" s="43">
        <f>+'Ark1'!C608</f>
        <v>2024</v>
      </c>
      <c r="C48" s="51">
        <f>+'Ark1'!L608</f>
        <v>3</v>
      </c>
      <c r="D48" s="52" t="s">
        <v>31</v>
      </c>
      <c r="E48" s="52">
        <f>+'Ark1'!D608</f>
        <v>6</v>
      </c>
      <c r="F48" s="52" t="str">
        <f t="shared" si="13"/>
        <v>Jun</v>
      </c>
      <c r="G48" s="51">
        <f>+IF(H48=0,"",'Ark1'!Q608)</f>
        <v>681</v>
      </c>
      <c r="H48" s="467">
        <f>+'Ark1'!R608</f>
        <v>872</v>
      </c>
      <c r="I48" s="115">
        <f t="shared" si="14"/>
        <v>-235</v>
      </c>
      <c r="J48" s="66">
        <f>+IF(H48=0,"",'Ark1'!AE608)</f>
        <v>24.850384724992875</v>
      </c>
      <c r="K48" s="66">
        <f>+IF(H48=0,"",'Ark1'!AF608)</f>
        <v>22.640044750709126</v>
      </c>
      <c r="L48" s="64"/>
      <c r="M48" s="366">
        <f>+IF(H48=0,"",'Ark1'!AR608)</f>
        <v>225.12875</v>
      </c>
      <c r="N48" s="114">
        <f>+IF(H48=0,"",'Ark1'!AS608)</f>
        <v>24.487908474572656</v>
      </c>
      <c r="O48" s="411"/>
      <c r="P48" s="53">
        <f>+IF(H48=0,"",'Ark1'!T608)</f>
        <v>7.375</v>
      </c>
      <c r="Q48" s="115">
        <f>+IF(H48=0,"",'Ark1'!U608)</f>
        <v>279.50630733944962</v>
      </c>
      <c r="R48" s="115">
        <f t="shared" si="15"/>
        <v>3.2769487125300998</v>
      </c>
      <c r="S48" s="76">
        <f>+IF(H48=0,"",'Ark1'!W608)</f>
        <v>76.146788990825698</v>
      </c>
      <c r="T48" s="76">
        <f>+IF(H48=0,"",'Ark1'!X608)</f>
        <v>0.45871559633027525</v>
      </c>
      <c r="U48" s="467">
        <f>+IF(H48=0,"",'Ark1'!AG608)</f>
        <v>2155.0187500000002</v>
      </c>
      <c r="V48" s="76">
        <f>+IF(H48=0,"",'Ark1'!AH608)</f>
        <v>91.743119266055061</v>
      </c>
      <c r="W48" s="76">
        <f>+IF(H48=0,"",'Ark1'!AI608)</f>
        <v>5.7339449541284404</v>
      </c>
      <c r="X48" s="76">
        <f>+IF(H48=0,"",'Ark1'!Y608)</f>
        <v>28.026992136136442</v>
      </c>
      <c r="Y48" s="53">
        <f>+IF(H48=0,"",'Ark1'!AA608)</f>
        <v>1.4078641347865744</v>
      </c>
      <c r="Z48" s="76">
        <f>+IF(H48=0,"",'Ark1'!AC608)</f>
        <v>28.35754978163834</v>
      </c>
      <c r="AA48" s="76">
        <f t="shared" si="16"/>
        <v>129.70017422792708</v>
      </c>
      <c r="AB48" s="115">
        <f t="shared" si="17"/>
        <v>1.4439363855610736</v>
      </c>
      <c r="AC48" s="66">
        <f t="shared" si="18"/>
        <v>93.168769113149878</v>
      </c>
      <c r="AD48" s="66">
        <f t="shared" si="19"/>
        <v>1.2804698972099853</v>
      </c>
      <c r="AE48" s="43"/>
      <c r="AF48" s="4"/>
      <c r="AG48" s="56"/>
      <c r="AH48" s="56"/>
      <c r="AI48" s="1"/>
      <c r="AJ48" s="5"/>
      <c r="AK48"/>
      <c r="AL48" s="1"/>
      <c r="AM48" s="1"/>
      <c r="AN48" s="11"/>
      <c r="AO48" s="11"/>
      <c r="AP48" s="11"/>
    </row>
    <row r="49" spans="1:42">
      <c r="A49" s="43"/>
      <c r="B49" s="43">
        <f>+'Ark1'!C609</f>
        <v>2024</v>
      </c>
      <c r="C49" s="51">
        <f>+'Ark1'!L609</f>
        <v>3</v>
      </c>
      <c r="D49" s="52" t="s">
        <v>31</v>
      </c>
      <c r="E49" s="52">
        <f>+'Ark1'!D609</f>
        <v>7</v>
      </c>
      <c r="F49" s="52" t="str">
        <f t="shared" si="13"/>
        <v>Jul</v>
      </c>
      <c r="G49" s="51">
        <f>+IF(H49=0,"",'Ark1'!Q609)</f>
        <v>655</v>
      </c>
      <c r="H49" s="467">
        <f>+'Ark1'!R609</f>
        <v>821</v>
      </c>
      <c r="I49" s="115">
        <f t="shared" si="14"/>
        <v>30</v>
      </c>
      <c r="J49" s="66">
        <f>+IF(H49=0,"",'Ark1'!AE609)</f>
        <v>27.624495289367431</v>
      </c>
      <c r="K49" s="66">
        <f>+IF(H49=0,"",'Ark1'!AF609)</f>
        <v>25.642150808168122</v>
      </c>
      <c r="L49" s="64"/>
      <c r="M49" s="366">
        <f>+IF(H49=0,"",'Ark1'!AR609)</f>
        <v>225.09387755102037</v>
      </c>
      <c r="N49" s="114">
        <f>+IF(H49=0,"",'Ark1'!AS609)</f>
        <v>24.459876399380551</v>
      </c>
      <c r="O49" s="411"/>
      <c r="P49" s="53">
        <f>+IF(H49=0,"",'Ark1'!T609)</f>
        <v>7.3995127892813617</v>
      </c>
      <c r="Q49" s="115">
        <f>+IF(H49=0,"",'Ark1'!U609)</f>
        <v>278.86504263093809</v>
      </c>
      <c r="R49" s="115">
        <f t="shared" si="15"/>
        <v>-0.91270705300649979</v>
      </c>
      <c r="S49" s="76">
        <f>+IF(H49=0,"",'Ark1'!W609)</f>
        <v>79.780755176613894</v>
      </c>
      <c r="T49" s="76">
        <f>+IF(H49=0,"",'Ark1'!X609)</f>
        <v>0.60901339829476253</v>
      </c>
      <c r="U49" s="467">
        <f>+IF(H49=0,"",'Ark1'!AG609)</f>
        <v>2145.3469387755099</v>
      </c>
      <c r="V49" s="76">
        <f>+IF(H49=0,"",'Ark1'!AH609)</f>
        <v>89.403166869671125</v>
      </c>
      <c r="W49" s="76">
        <f>+IF(H49=0,"",'Ark1'!AI609)</f>
        <v>5.4811205846528628</v>
      </c>
      <c r="X49" s="76">
        <f>+IF(H49=0,"",'Ark1'!Y609)</f>
        <v>26.633313847211795</v>
      </c>
      <c r="Y49" s="53">
        <f>+IF(H49=0,"",'Ark1'!AA609)</f>
        <v>1.4068562776672795</v>
      </c>
      <c r="Z49" s="76">
        <f>+IF(H49=0,"",'Ark1'!AC609)</f>
        <v>33.620967350381946</v>
      </c>
      <c r="AA49" s="76">
        <f t="shared" si="16"/>
        <v>129.98598855535445</v>
      </c>
      <c r="AB49" s="115">
        <f t="shared" si="17"/>
        <v>1.0117991020863144</v>
      </c>
      <c r="AC49" s="66">
        <f t="shared" si="18"/>
        <v>92.955014210312697</v>
      </c>
      <c r="AD49" s="66">
        <f t="shared" si="19"/>
        <v>1.2534351145038167</v>
      </c>
      <c r="AE49" s="43"/>
      <c r="AF49" s="4"/>
      <c r="AG49" s="56"/>
      <c r="AH49" s="56"/>
      <c r="AI49" s="1"/>
      <c r="AJ49" s="5"/>
      <c r="AK49"/>
      <c r="AL49" s="1"/>
      <c r="AM49" s="1"/>
      <c r="AN49" s="11"/>
      <c r="AO49" s="11"/>
      <c r="AP49" s="11"/>
    </row>
    <row r="50" spans="1:42">
      <c r="A50" s="43"/>
      <c r="B50" s="43">
        <f>+'Ark1'!C610</f>
        <v>2024</v>
      </c>
      <c r="C50" s="51">
        <f>+'Ark1'!L610</f>
        <v>3</v>
      </c>
      <c r="D50" s="52" t="s">
        <v>31</v>
      </c>
      <c r="E50" s="52">
        <f>+'Ark1'!D610</f>
        <v>8</v>
      </c>
      <c r="F50" s="52" t="str">
        <f t="shared" si="13"/>
        <v>Aug</v>
      </c>
      <c r="G50" s="51">
        <f>+IF(H50=0,"",'Ark1'!Q610)</f>
        <v>760</v>
      </c>
      <c r="H50" s="467">
        <f>+'Ark1'!R610</f>
        <v>977</v>
      </c>
      <c r="I50" s="115">
        <f t="shared" si="14"/>
        <v>-115</v>
      </c>
      <c r="J50" s="66">
        <f>+IF(H50=0,"",'Ark1'!AE610)</f>
        <v>28.642626795661094</v>
      </c>
      <c r="K50" s="66">
        <f>+IF(H50=0,"",'Ark1'!AF610)</f>
        <v>27.072288027039601</v>
      </c>
      <c r="L50" s="64"/>
      <c r="M50" s="366">
        <f>+IF(H50=0,"",'Ark1'!AR610)</f>
        <v>225.15222222222224</v>
      </c>
      <c r="N50" s="114">
        <f>+IF(H50=0,"",'Ark1'!AS610)</f>
        <v>24.551499560826681</v>
      </c>
      <c r="O50" s="411"/>
      <c r="P50" s="53">
        <f>+IF(H50=0,"",'Ark1'!T610)</f>
        <v>7.2446264073694948</v>
      </c>
      <c r="Q50" s="115">
        <f>+IF(H50=0,"",'Ark1'!U610)</f>
        <v>280.18249744114593</v>
      </c>
      <c r="R50" s="115">
        <f t="shared" si="15"/>
        <v>1.5059406645892182</v>
      </c>
      <c r="S50" s="76">
        <f>+IF(H50=0,"",'Ark1'!W610)</f>
        <v>73.080859774820865</v>
      </c>
      <c r="T50" s="76">
        <f>+IF(H50=0,"",'Ark1'!X610)</f>
        <v>0.92118730808597771</v>
      </c>
      <c r="U50" s="467">
        <f>+IF(H50=0,"",'Ark1'!AG610)</f>
        <v>2135.3433333333337</v>
      </c>
      <c r="V50" s="76">
        <f>+IF(H50=0,"",'Ark1'!AH610)</f>
        <v>92.118730808597775</v>
      </c>
      <c r="W50" s="76">
        <f>+IF(H50=0,"",'Ark1'!AI610)</f>
        <v>5.015353121801434</v>
      </c>
      <c r="X50" s="76">
        <f>+IF(H50=0,"",'Ark1'!Y610)</f>
        <v>26.480273469430593</v>
      </c>
      <c r="Y50" s="53">
        <f>+IF(H50=0,"",'Ark1'!AA610)</f>
        <v>1.5089410389394251</v>
      </c>
      <c r="Z50" s="76">
        <f>+IF(H50=0,"",'Ark1'!AC610)</f>
        <v>24.164263830243002</v>
      </c>
      <c r="AA50" s="76">
        <f t="shared" si="16"/>
        <v>131.21191944518489</v>
      </c>
      <c r="AB50" s="115">
        <f t="shared" si="17"/>
        <v>2.4935501182272048</v>
      </c>
      <c r="AC50" s="66">
        <f t="shared" si="18"/>
        <v>93.394165813715304</v>
      </c>
      <c r="AD50" s="66">
        <f t="shared" si="19"/>
        <v>1.2855263157894736</v>
      </c>
      <c r="AE50" s="43"/>
      <c r="AF50" s="4"/>
      <c r="AG50" s="56"/>
      <c r="AH50" s="56"/>
      <c r="AI50" s="1"/>
      <c r="AJ50" s="5"/>
      <c r="AK50"/>
      <c r="AL50" s="1"/>
      <c r="AM50" s="1"/>
      <c r="AN50" s="11"/>
      <c r="AO50" s="11"/>
      <c r="AP50" s="11"/>
    </row>
    <row r="51" spans="1:42">
      <c r="A51" s="43"/>
      <c r="B51" s="43">
        <f>+'Ark1'!C611</f>
        <v>2024</v>
      </c>
      <c r="C51" s="51">
        <f>+'Ark1'!L611</f>
        <v>3</v>
      </c>
      <c r="D51" s="52" t="s">
        <v>31</v>
      </c>
      <c r="E51" s="52">
        <f>+'Ark1'!D611</f>
        <v>9</v>
      </c>
      <c r="F51" s="52" t="str">
        <f t="shared" si="13"/>
        <v>Sep</v>
      </c>
      <c r="G51" s="51">
        <f>+IF(H51=0,"",'Ark1'!Q611)</f>
        <v>823</v>
      </c>
      <c r="H51" s="467">
        <f>+'Ark1'!R611</f>
        <v>1108</v>
      </c>
      <c r="I51" s="115">
        <f t="shared" si="14"/>
        <v>24</v>
      </c>
      <c r="J51" s="66">
        <f>+IF(H51=0,"",'Ark1'!AE611)</f>
        <v>29.41332625431378</v>
      </c>
      <c r="K51" s="66">
        <f>+IF(H51=0,"",'Ark1'!AF611)</f>
        <v>27.820720443677953</v>
      </c>
      <c r="L51" s="64"/>
      <c r="M51" s="366">
        <f>+IF(H51=0,"",'Ark1'!AR611)</f>
        <v>225.3590504451038</v>
      </c>
      <c r="N51" s="114">
        <f>+IF(H51=0,"",'Ark1'!AS611)</f>
        <v>24.543136552404459</v>
      </c>
      <c r="O51" s="411"/>
      <c r="P51" s="53">
        <f>+IF(H51=0,"",'Ark1'!T611)</f>
        <v>7.1859205776173267</v>
      </c>
      <c r="Q51" s="115">
        <f>+IF(H51=0,"",'Ark1'!U611)</f>
        <v>280.30613718411558</v>
      </c>
      <c r="R51" s="115">
        <f t="shared" si="15"/>
        <v>1.2791076638208665</v>
      </c>
      <c r="S51" s="76">
        <f>+IF(H51=0,"",'Ark1'!W611)</f>
        <v>72.833935018050525</v>
      </c>
      <c r="T51" s="76">
        <f>+IF(H51=0,"",'Ark1'!X611)</f>
        <v>0.9025270758122742</v>
      </c>
      <c r="U51" s="467">
        <f>+IF(H51=0,"",'Ark1'!AG611)</f>
        <v>2139.9861523244313</v>
      </c>
      <c r="V51" s="76">
        <f>+IF(H51=0,"",'Ark1'!AH611)</f>
        <v>91.245487364620942</v>
      </c>
      <c r="W51" s="76">
        <f>+IF(H51=0,"",'Ark1'!AI611)</f>
        <v>4.9638989169675112</v>
      </c>
      <c r="X51" s="76">
        <f>+IF(H51=0,"",'Ark1'!Y611)</f>
        <v>28.742266551588958</v>
      </c>
      <c r="Y51" s="53">
        <f>+IF(H51=0,"",'Ark1'!AA611)</f>
        <v>1.4612010912503264</v>
      </c>
      <c r="Z51" s="76">
        <f>+IF(H51=0,"",'Ark1'!AC611)</f>
        <v>19.738315640804682</v>
      </c>
      <c r="AA51" s="76">
        <f t="shared" si="16"/>
        <v>130.9850238421636</v>
      </c>
      <c r="AB51" s="115">
        <f t="shared" si="17"/>
        <v>-2.1502778109179133</v>
      </c>
      <c r="AC51" s="66">
        <f t="shared" si="18"/>
        <v>93.435379061371862</v>
      </c>
      <c r="AD51" s="66">
        <f t="shared" si="19"/>
        <v>1.3462940461725394</v>
      </c>
      <c r="AE51" s="43"/>
      <c r="AF51" s="4"/>
      <c r="AG51" s="56"/>
      <c r="AH51" s="56"/>
      <c r="AI51" s="1"/>
      <c r="AJ51" s="5"/>
      <c r="AK51"/>
      <c r="AL51" s="1"/>
      <c r="AM51" s="1"/>
      <c r="AN51" s="11"/>
      <c r="AO51" s="11"/>
      <c r="AP51" s="11"/>
    </row>
    <row r="52" spans="1:42">
      <c r="A52" s="43"/>
      <c r="B52" s="43">
        <f>+'Ark1'!C612</f>
        <v>2024</v>
      </c>
      <c r="C52" s="51">
        <f>+'Ark1'!L612</f>
        <v>3</v>
      </c>
      <c r="D52" s="52" t="s">
        <v>31</v>
      </c>
      <c r="E52" s="52">
        <f>+'Ark1'!D612</f>
        <v>10</v>
      </c>
      <c r="F52" s="52" t="str">
        <f t="shared" si="13"/>
        <v>Okt</v>
      </c>
      <c r="G52" s="51">
        <f>+IF(H52=0,"",'Ark1'!Q612)</f>
        <v>1556</v>
      </c>
      <c r="H52" s="467">
        <f>+'Ark1'!R612</f>
        <v>2247</v>
      </c>
      <c r="I52" s="115">
        <f t="shared" si="14"/>
        <v>-62</v>
      </c>
      <c r="J52" s="66">
        <f>+IF(H52=0,"",'Ark1'!AE612)</f>
        <v>22.951991828396327</v>
      </c>
      <c r="K52" s="66">
        <f>+IF(H52=0,"",'Ark1'!AF612)</f>
        <v>20.625263387454925</v>
      </c>
      <c r="L52" s="64"/>
      <c r="M52" s="366">
        <f>+IF(H52=0,"",'Ark1'!AR612)</f>
        <v>222.26196005573613</v>
      </c>
      <c r="N52" s="114">
        <f>+IF(H52=0,"",'Ark1'!AS612)</f>
        <v>24.541715512266961</v>
      </c>
      <c r="O52" s="411"/>
      <c r="P52" s="53">
        <f>+IF(H52=0,"",'Ark1'!T612)</f>
        <v>6.8696039163328884</v>
      </c>
      <c r="Q52" s="115">
        <f>+IF(H52=0,"",'Ark1'!U612)</f>
        <v>270.80538495772123</v>
      </c>
      <c r="R52" s="115">
        <f t="shared" si="15"/>
        <v>-0.79487489502855624</v>
      </c>
      <c r="S52" s="76">
        <f>+IF(H52=0,"",'Ark1'!W612)</f>
        <v>63.284379172229613</v>
      </c>
      <c r="T52" s="76">
        <f>+IF(H52=0,"",'Ark1'!X612)</f>
        <v>0.57854917668001771</v>
      </c>
      <c r="U52" s="467">
        <f>+IF(H52=0,"",'Ark1'!AG612)</f>
        <v>2202.204366000929</v>
      </c>
      <c r="V52" s="76">
        <f>+IF(H52=0,"",'Ark1'!AH612)</f>
        <v>95.816644414775226</v>
      </c>
      <c r="W52" s="76">
        <f>+IF(H52=0,"",'Ark1'!AI612)</f>
        <v>13.484646194926563</v>
      </c>
      <c r="X52" s="76">
        <f>+IF(H52=0,"",'Ark1'!Y612)</f>
        <v>35.668134251707038</v>
      </c>
      <c r="Y52" s="53">
        <f>+IF(H52=0,"",'Ark1'!AA612)</f>
        <v>1.4879420332150255</v>
      </c>
      <c r="Z52" s="76">
        <f>+IF(H52=0,"",'Ark1'!AC612)</f>
        <v>26.865458878375762</v>
      </c>
      <c r="AA52" s="76">
        <f t="shared" si="16"/>
        <v>122.97014261645823</v>
      </c>
      <c r="AB52" s="115">
        <f t="shared" si="17"/>
        <v>-1.4390748954175052</v>
      </c>
      <c r="AC52" s="66">
        <f t="shared" si="18"/>
        <v>90.268461652573748</v>
      </c>
      <c r="AD52" s="66">
        <f t="shared" si="19"/>
        <v>1.4440874035989717</v>
      </c>
      <c r="AE52" s="43"/>
      <c r="AF52" s="4"/>
      <c r="AG52" s="56"/>
      <c r="AH52" s="56"/>
      <c r="AI52" s="1"/>
      <c r="AJ52" s="5"/>
      <c r="AK52"/>
      <c r="AL52" s="1"/>
      <c r="AM52" s="1"/>
      <c r="AN52" s="11"/>
      <c r="AO52" s="11"/>
      <c r="AP52" s="11"/>
    </row>
    <row r="53" spans="1:42">
      <c r="A53" s="43"/>
      <c r="B53" s="43">
        <f>+'Ark1'!C613</f>
        <v>2024</v>
      </c>
      <c r="C53" s="51">
        <f>+'Ark1'!L613</f>
        <v>3</v>
      </c>
      <c r="D53" s="52" t="s">
        <v>31</v>
      </c>
      <c r="E53" s="52">
        <f>+'Ark1'!D613</f>
        <v>11</v>
      </c>
      <c r="F53" s="52" t="str">
        <f t="shared" si="13"/>
        <v>Nov</v>
      </c>
      <c r="G53" s="51">
        <f>+IF(H53=0,"",'Ark1'!Q613)</f>
        <v>1232</v>
      </c>
      <c r="H53" s="467">
        <f>+'Ark1'!R613</f>
        <v>1814</v>
      </c>
      <c r="I53" s="115">
        <f t="shared" si="14"/>
        <v>-145</v>
      </c>
      <c r="J53" s="66">
        <f>+IF(H53=0,"",'Ark1'!AE613)</f>
        <v>22.709063595393086</v>
      </c>
      <c r="K53" s="66">
        <f>+IF(H53=0,"",'Ark1'!AF613)</f>
        <v>20.368008901243151</v>
      </c>
      <c r="L53" s="64"/>
      <c r="M53" s="366">
        <f>+IF(H53=0,"",'Ark1'!AR613)</f>
        <v>223.13989330171901</v>
      </c>
      <c r="N53" s="114">
        <f>+IF(H53=0,"",'Ark1'!AS613)</f>
        <v>24.495290225359071</v>
      </c>
      <c r="O53" s="411"/>
      <c r="P53" s="53">
        <f>+IF(H53=0,"",'Ark1'!T613)</f>
        <v>6.9592061742006637</v>
      </c>
      <c r="Q53" s="115">
        <f>+IF(H53=0,"",'Ark1'!U613)</f>
        <v>273.21405733186361</v>
      </c>
      <c r="R53" s="115">
        <f t="shared" si="15"/>
        <v>1.7424391593265796</v>
      </c>
      <c r="S53" s="76">
        <f>+IF(H53=0,"",'Ark1'!W613)</f>
        <v>67.034178610804858</v>
      </c>
      <c r="T53" s="76">
        <f>+IF(H53=0,"",'Ark1'!X613)</f>
        <v>0.88202866593164242</v>
      </c>
      <c r="U53" s="467">
        <f>+IF(H53=0,"",'Ark1'!AG613)</f>
        <v>2265.1315945465321</v>
      </c>
      <c r="V53" s="76">
        <f>+IF(H53=0,"",'Ark1'!AH613)</f>
        <v>92.998897464167598</v>
      </c>
      <c r="W53" s="76">
        <f>+IF(H53=0,"",'Ark1'!AI613)</f>
        <v>14.05733186328556</v>
      </c>
      <c r="X53" s="76">
        <f>+IF(H53=0,"",'Ark1'!Y613)</f>
        <v>35.136924884993277</v>
      </c>
      <c r="Y53" s="53">
        <f>+IF(H53=0,"",'Ark1'!AA613)</f>
        <v>1.520347341952615</v>
      </c>
      <c r="Z53" s="76">
        <f>+IF(H53=0,"",'Ark1'!AC613)</f>
        <v>28.19935719275632</v>
      </c>
      <c r="AA53" s="76">
        <f t="shared" si="16"/>
        <v>120.61730011167836</v>
      </c>
      <c r="AB53" s="115">
        <f t="shared" si="17"/>
        <v>-0.46964109908634555</v>
      </c>
      <c r="AC53" s="66">
        <f t="shared" si="18"/>
        <v>91.071352443954538</v>
      </c>
      <c r="AD53" s="66">
        <f t="shared" si="19"/>
        <v>1.4724025974025974</v>
      </c>
      <c r="AE53" s="43"/>
      <c r="AF53" s="4"/>
      <c r="AG53" s="56"/>
      <c r="AH53" s="56"/>
      <c r="AI53" s="1"/>
      <c r="AJ53" s="5"/>
      <c r="AK53"/>
      <c r="AL53" s="13"/>
      <c r="AM53" s="13"/>
      <c r="AN53" s="11"/>
      <c r="AO53" s="11"/>
      <c r="AP53" s="11"/>
    </row>
    <row r="54" spans="1:42" ht="17.25" customHeight="1">
      <c r="A54" s="43"/>
      <c r="B54" s="43">
        <f>+'Ark1'!C614</f>
        <v>2024</v>
      </c>
      <c r="C54" s="51">
        <f>+'Ark1'!L614</f>
        <v>3</v>
      </c>
      <c r="D54" s="52" t="s">
        <v>31</v>
      </c>
      <c r="E54" s="52">
        <f>+'Ark1'!D614</f>
        <v>12</v>
      </c>
      <c r="F54" s="52" t="str">
        <f t="shared" si="13"/>
        <v>Des</v>
      </c>
      <c r="G54" s="51">
        <f>+IF(H54=0,"",'Ark1'!Q614)</f>
        <v>286</v>
      </c>
      <c r="H54" s="467">
        <f>+'Ark1'!R614</f>
        <v>366</v>
      </c>
      <c r="I54" s="115">
        <f t="shared" si="14"/>
        <v>-107</v>
      </c>
      <c r="J54" s="66">
        <f>+IF(H54=0,"",'Ark1'!AE614)</f>
        <v>21.903052064631957</v>
      </c>
      <c r="K54" s="66">
        <f>+IF(H54=0,"",'Ark1'!AF614)</f>
        <v>19.585492711587953</v>
      </c>
      <c r="L54" s="64"/>
      <c r="M54" s="366">
        <f>+IF(H54=0,"",'Ark1'!AR614)</f>
        <v>224.05539358600581</v>
      </c>
      <c r="N54" s="114">
        <f>+IF(H54=0,"",'Ark1'!AS614)</f>
        <v>24.464555344781644</v>
      </c>
      <c r="O54" s="411"/>
      <c r="P54" s="53">
        <f>+IF(H54=0,"",'Ark1'!T614)</f>
        <v>7.1174863387978133</v>
      </c>
      <c r="Q54" s="115">
        <f>+IF(H54=0,"",'Ark1'!U614)</f>
        <v>275.19672131147536</v>
      </c>
      <c r="R54" s="115">
        <f t="shared" si="15"/>
        <v>-0.72040342425390236</v>
      </c>
      <c r="S54" s="76">
        <f>+IF(H54=0,"",'Ark1'!W614)</f>
        <v>69.125683060109282</v>
      </c>
      <c r="T54" s="76">
        <f>+IF(H54=0,"",'Ark1'!X614)</f>
        <v>0.54644808743169404</v>
      </c>
      <c r="U54" s="467">
        <f>+IF(H54=0,"",'Ark1'!AG614)</f>
        <v>2183.0932944606407</v>
      </c>
      <c r="V54" s="76">
        <f>+IF(H54=0,"",'Ark1'!AH614)</f>
        <v>93.715846994535525</v>
      </c>
      <c r="W54" s="76">
        <f>+IF(H54=0,"",'Ark1'!AI614)</f>
        <v>9.8360655737704921</v>
      </c>
      <c r="X54" s="76">
        <f>+IF(H54=0,"",'Ark1'!Y614)</f>
        <v>31.712213264365239</v>
      </c>
      <c r="Y54" s="53">
        <f>+IF(H54=0,"",'Ark1'!AA614)</f>
        <v>1.4654006776265101</v>
      </c>
      <c r="Z54" s="76">
        <f>+IF(H54=0,"",'Ark1'!AC614)</f>
        <v>26.627049470804327</v>
      </c>
      <c r="AA54" s="76">
        <f t="shared" si="16"/>
        <v>126.05815885640656</v>
      </c>
      <c r="AB54" s="115">
        <f t="shared" si="17"/>
        <v>-5.2419075118584288</v>
      </c>
      <c r="AC54" s="66">
        <f t="shared" si="18"/>
        <v>91.732240437158453</v>
      </c>
      <c r="AD54" s="66">
        <f t="shared" si="19"/>
        <v>1.2797202797202798</v>
      </c>
      <c r="AE54" s="43"/>
      <c r="AF54" s="4"/>
      <c r="AG54" s="56"/>
      <c r="AH54" s="56"/>
      <c r="AI54" s="1"/>
      <c r="AJ54" s="5"/>
      <c r="AK54"/>
      <c r="AL54" s="13"/>
      <c r="AM54" s="13"/>
      <c r="AN54" s="11"/>
      <c r="AO54" s="11"/>
      <c r="AP54" s="11"/>
    </row>
    <row r="55" spans="1:42" ht="15" customHeight="1">
      <c r="A55" s="46"/>
      <c r="B55" s="43"/>
      <c r="C55" s="46"/>
      <c r="D55" s="46"/>
      <c r="E55" s="46"/>
      <c r="F55" s="46"/>
      <c r="G55" s="46"/>
      <c r="H55" s="490"/>
      <c r="I55" s="43"/>
      <c r="J55" s="95"/>
      <c r="K55" s="64"/>
      <c r="L55" s="64"/>
      <c r="M55" s="74"/>
      <c r="N55" s="74"/>
      <c r="O55" s="411"/>
      <c r="P55" s="43"/>
      <c r="Q55" s="43"/>
      <c r="R55" s="43"/>
      <c r="S55" s="73"/>
      <c r="T55" s="73"/>
      <c r="U55" s="463"/>
      <c r="V55" s="73"/>
      <c r="W55" s="73"/>
      <c r="X55" s="73"/>
      <c r="Y55" s="43"/>
      <c r="Z55" s="73"/>
      <c r="AA55" s="43"/>
      <c r="AB55" s="43"/>
      <c r="AC55" s="64"/>
      <c r="AD55" s="65"/>
      <c r="AE55" s="43"/>
      <c r="AF55" s="4"/>
      <c r="AG55" s="56"/>
      <c r="AH55" s="56"/>
      <c r="AI55" s="1"/>
      <c r="AJ55" s="5"/>
      <c r="AK55"/>
      <c r="AO55"/>
    </row>
    <row r="56" spans="1:42" ht="15" customHeight="1">
      <c r="A56" s="244"/>
      <c r="B56" s="274" t="s">
        <v>0</v>
      </c>
      <c r="C56" s="274"/>
      <c r="D56" s="274" t="str">
        <f>+D58</f>
        <v>O-</v>
      </c>
      <c r="E56" s="274"/>
      <c r="F56" s="275"/>
      <c r="G56" s="275" t="s">
        <v>598</v>
      </c>
      <c r="H56" s="446">
        <f>SUM(H58:H69)</f>
        <v>12033</v>
      </c>
      <c r="I56" s="49"/>
      <c r="J56" s="46"/>
      <c r="K56" s="95"/>
      <c r="L56" s="64"/>
      <c r="M56" s="74"/>
      <c r="N56" s="74"/>
      <c r="O56" s="411"/>
      <c r="P56" s="64"/>
      <c r="Q56" s="326">
        <f>+Klasse!L14</f>
        <v>307.86665835618624</v>
      </c>
      <c r="R56" s="49" t="s">
        <v>568</v>
      </c>
      <c r="S56" s="43"/>
      <c r="T56" s="73"/>
      <c r="U56" s="463"/>
      <c r="V56" s="43"/>
      <c r="W56" s="73"/>
      <c r="X56" s="73"/>
      <c r="Y56" s="73"/>
      <c r="Z56" s="43"/>
      <c r="AA56" s="19">
        <f>+Klasse!AC14</f>
        <v>137.88536138659194</v>
      </c>
      <c r="AB56" s="49" t="s">
        <v>624</v>
      </c>
      <c r="AC56" s="43"/>
      <c r="AD56" s="64"/>
      <c r="AE56" s="65"/>
      <c r="AF56" s="4"/>
      <c r="AG56" s="4"/>
      <c r="AH56" s="56"/>
      <c r="AI56" s="56"/>
      <c r="AJ56" s="1"/>
      <c r="AK56" s="5"/>
      <c r="AO56"/>
    </row>
    <row r="57" spans="1:42" ht="15" customHeight="1">
      <c r="A57" s="244"/>
      <c r="B57" s="273"/>
      <c r="C57" s="274"/>
      <c r="D57" s="274"/>
      <c r="E57" s="275"/>
      <c r="F57" s="275"/>
      <c r="G57" s="275"/>
      <c r="H57" s="490"/>
      <c r="I57" s="43"/>
      <c r="J57" s="95"/>
      <c r="K57" s="64"/>
      <c r="L57" s="64"/>
      <c r="M57" s="74"/>
      <c r="N57" s="74"/>
      <c r="O57" s="411"/>
      <c r="P57" s="43"/>
      <c r="Q57" s="43"/>
      <c r="R57" s="43"/>
      <c r="S57" s="73"/>
      <c r="T57" s="73"/>
      <c r="U57" s="463"/>
      <c r="V57" s="73"/>
      <c r="W57" s="73"/>
      <c r="X57" s="73"/>
      <c r="Y57" s="43"/>
      <c r="Z57" s="73"/>
      <c r="AA57" s="43"/>
      <c r="AB57" s="43"/>
      <c r="AC57" s="64"/>
      <c r="AD57" s="65" t="s">
        <v>4</v>
      </c>
      <c r="AE57" s="43"/>
      <c r="AF57" s="4"/>
      <c r="AG57" s="56"/>
      <c r="AH57" s="56"/>
      <c r="AI57" s="1"/>
      <c r="AJ57" s="5"/>
      <c r="AK57"/>
      <c r="AO57"/>
    </row>
    <row r="58" spans="1:42" ht="15" customHeight="1">
      <c r="A58" s="43"/>
      <c r="B58" s="43">
        <f>+'Ark1'!C615</f>
        <v>2024</v>
      </c>
      <c r="C58">
        <f>+'Ark1'!L615</f>
        <v>4</v>
      </c>
      <c r="D58" s="3" t="s">
        <v>32</v>
      </c>
      <c r="E58" s="3">
        <f>+'Ark1'!D615</f>
        <v>1</v>
      </c>
      <c r="F58" s="3" t="str">
        <f t="shared" ref="F58:F69" si="20">+F43</f>
        <v>Jan</v>
      </c>
      <c r="G58">
        <f>+IF(H58=0,"",'Ark1'!Q615)</f>
        <v>975</v>
      </c>
      <c r="H58" s="440">
        <f>+'Ark1'!R615</f>
        <v>1363</v>
      </c>
      <c r="I58" s="115">
        <f t="shared" ref="I58:I69" si="21">+IF(H58=0,"",H58-H285)</f>
        <v>173</v>
      </c>
      <c r="J58" s="67">
        <f>+IF(H58=0,"",'Ark1'!AE615)</f>
        <v>25.142962553034497</v>
      </c>
      <c r="K58" s="67">
        <f>+IF(H58=0,"",'Ark1'!AF615)</f>
        <v>25.691646687219713</v>
      </c>
      <c r="L58" s="64"/>
      <c r="M58" s="366">
        <f>+IF(H58=0,"",'Ark1'!AR615)</f>
        <v>224.78217821782184</v>
      </c>
      <c r="N58" s="114">
        <f>+IF(H58=0,"",'Ark1'!AS615)</f>
        <v>27.414352694498746</v>
      </c>
      <c r="O58" s="411"/>
      <c r="P58" s="1">
        <f>+IF(H58=0,"",'Ark1'!T615)</f>
        <v>8.9134262655906085</v>
      </c>
      <c r="Q58" s="115">
        <f>+IF(H58=0,"",'Ark1'!U615)</f>
        <v>311.85289801907561</v>
      </c>
      <c r="R58" s="115">
        <f t="shared" ref="R58:R69" si="22">+IF(H58=0,"",Q58-Q285)</f>
        <v>1.9870996997481711</v>
      </c>
      <c r="S58" s="11">
        <f>+IF(H58=0,"",'Ark1'!W615)</f>
        <v>94.864269992663267</v>
      </c>
      <c r="T58" s="11">
        <f>+IF(H58=0,"",'Ark1'!X615)</f>
        <v>10.344827586206899</v>
      </c>
      <c r="U58" s="440">
        <f>+IF(H58=0,"",'Ark1'!AG615)</f>
        <v>2168.0814927646602</v>
      </c>
      <c r="V58" s="11">
        <f>+IF(H58=0,"",'Ark1'!AH615)</f>
        <v>96.331621423330901</v>
      </c>
      <c r="W58" s="11">
        <f>+IF(H58=0,"",'Ark1'!AI615)</f>
        <v>12.545854732208362</v>
      </c>
      <c r="X58" s="11">
        <f>+IF(H58=0,"",'Ark1'!Y615)</f>
        <v>34.058775920558325</v>
      </c>
      <c r="Y58" s="1">
        <f>+IF(H58=0,"",'Ark1'!AA615)</f>
        <v>1.4079181540472263</v>
      </c>
      <c r="Z58" s="11">
        <f>+IF(H58=0,"",'Ark1'!AC615)</f>
        <v>30.516048715849461</v>
      </c>
      <c r="AA58" s="11">
        <f t="shared" ref="AA58:AA69" si="23">IF(H58=0,"",1000*Q58/U58)</f>
        <v>143.83818092622153</v>
      </c>
      <c r="AB58" s="115">
        <f t="shared" ref="AB58:AB69" si="24">+IF(H58=0,"",AA58-AA285)</f>
        <v>1.8403547715108175</v>
      </c>
      <c r="AC58" s="67">
        <f t="shared" ref="AC58:AC69" si="25">IF(H58=0,"",Q58/C58)</f>
        <v>77.963224504768903</v>
      </c>
      <c r="AD58" s="67">
        <f t="shared" ref="AD58:AD69" si="26">IF(H58=0,"",H58/G58)</f>
        <v>1.397948717948718</v>
      </c>
      <c r="AE58" s="43"/>
      <c r="AF58" s="4"/>
      <c r="AG58" s="56"/>
      <c r="AH58" s="56"/>
      <c r="AI58" s="1"/>
      <c r="AJ58" s="5"/>
      <c r="AK58"/>
      <c r="AL58" s="13"/>
      <c r="AM58" s="13"/>
      <c r="AN58" s="11"/>
      <c r="AO58" s="11"/>
      <c r="AP58" s="11"/>
    </row>
    <row r="59" spans="1:42" ht="15" customHeight="1">
      <c r="A59" s="43"/>
      <c r="B59" s="43">
        <f>+'Ark1'!C616</f>
        <v>2024</v>
      </c>
      <c r="C59">
        <f>+'Ark1'!L616</f>
        <v>4</v>
      </c>
      <c r="D59" s="3" t="s">
        <v>32</v>
      </c>
      <c r="E59" s="3">
        <f>+'Ark1'!D616</f>
        <v>2</v>
      </c>
      <c r="F59" s="3" t="str">
        <f t="shared" si="20"/>
        <v>Feb</v>
      </c>
      <c r="G59">
        <f>+IF(H59=0,"",'Ark1'!Q616)</f>
        <v>611</v>
      </c>
      <c r="H59" s="440">
        <f>+'Ark1'!R616</f>
        <v>780</v>
      </c>
      <c r="I59" s="115">
        <f t="shared" si="21"/>
        <v>-106</v>
      </c>
      <c r="J59" s="67">
        <f>+IF(H59=0,"",'Ark1'!AE616)</f>
        <v>24.936061381074175</v>
      </c>
      <c r="K59" s="67">
        <f>+IF(H59=0,"",'Ark1'!AF616)</f>
        <v>25.700943154165799</v>
      </c>
      <c r="L59" s="64"/>
      <c r="M59" s="366">
        <f>+IF(H59=0,"",'Ark1'!AR616)</f>
        <v>225.56224350205196</v>
      </c>
      <c r="N59" s="114">
        <f>+IF(H59=0,"",'Ark1'!AS616)</f>
        <v>27.390964299232579</v>
      </c>
      <c r="O59" s="411"/>
      <c r="P59" s="1">
        <f>+IF(H59=0,"",'Ark1'!T616)</f>
        <v>8.9653846153846111</v>
      </c>
      <c r="Q59" s="115">
        <f>+IF(H59=0,"",'Ark1'!U616)</f>
        <v>314.23782051282046</v>
      </c>
      <c r="R59" s="115">
        <f t="shared" si="22"/>
        <v>2.9988814609018846</v>
      </c>
      <c r="S59" s="11">
        <f>+IF(H59=0,"",'Ark1'!W616)</f>
        <v>95.897435897435926</v>
      </c>
      <c r="T59" s="11">
        <f>+IF(H59=0,"",'Ark1'!X616)</f>
        <v>12.820512820512819</v>
      </c>
      <c r="U59" s="440">
        <f>+IF(H59=0,"",'Ark1'!AG616)</f>
        <v>2144.1737346101231</v>
      </c>
      <c r="V59" s="11">
        <f>+IF(H59=0,"",'Ark1'!AH616)</f>
        <v>93.71794871794873</v>
      </c>
      <c r="W59" s="11">
        <f>+IF(H59=0,"",'Ark1'!AI616)</f>
        <v>8.5897435897435912</v>
      </c>
      <c r="X59" s="11">
        <f>+IF(H59=0,"",'Ark1'!Y616)</f>
        <v>34.202777932894129</v>
      </c>
      <c r="Y59" s="1">
        <f>+IF(H59=0,"",'Ark1'!AA616)</f>
        <v>1.3923165462248632</v>
      </c>
      <c r="Z59" s="11">
        <f>+IF(H59=0,"",'Ark1'!AC616)</f>
        <v>37.359067148945996</v>
      </c>
      <c r="AA59" s="11">
        <f t="shared" si="23"/>
        <v>146.55427190463115</v>
      </c>
      <c r="AB59" s="115">
        <f t="shared" si="24"/>
        <v>-0.96591242281024847</v>
      </c>
      <c r="AC59" s="67">
        <f t="shared" si="25"/>
        <v>78.559455128205116</v>
      </c>
      <c r="AD59" s="67">
        <f t="shared" si="26"/>
        <v>1.2765957446808511</v>
      </c>
      <c r="AE59" s="43"/>
      <c r="AF59" s="4"/>
      <c r="AG59" s="56"/>
      <c r="AH59" s="56"/>
      <c r="AI59" s="1"/>
      <c r="AJ59"/>
      <c r="AK59"/>
      <c r="AL59" s="13"/>
      <c r="AM59" s="13"/>
      <c r="AN59" s="11"/>
      <c r="AO59" s="11"/>
      <c r="AP59" s="11"/>
    </row>
    <row r="60" spans="1:42" ht="15" customHeight="1">
      <c r="A60" s="43"/>
      <c r="B60" s="43">
        <f>+'Ark1'!C617</f>
        <v>2024</v>
      </c>
      <c r="C60">
        <f>+'Ark1'!L617</f>
        <v>4</v>
      </c>
      <c r="D60" s="3" t="s">
        <v>32</v>
      </c>
      <c r="E60" s="3">
        <f>+'Ark1'!D617</f>
        <v>3</v>
      </c>
      <c r="F60" s="3" t="str">
        <f t="shared" si="20"/>
        <v>Mar</v>
      </c>
      <c r="G60">
        <f>+IF(H60=0,"",'Ark1'!Q617)</f>
        <v>686</v>
      </c>
      <c r="H60" s="440">
        <f>+'Ark1'!R617</f>
        <v>877</v>
      </c>
      <c r="I60" s="115">
        <f t="shared" si="21"/>
        <v>-215</v>
      </c>
      <c r="J60" s="67">
        <f>+IF(H60=0,"",'Ark1'!AE617)</f>
        <v>24.047162051000825</v>
      </c>
      <c r="K60" s="67">
        <f>+IF(H60=0,"",'Ark1'!AF617)</f>
        <v>24.31511287877586</v>
      </c>
      <c r="L60" s="64"/>
      <c r="M60" s="366">
        <f>+IF(H60=0,"",'Ark1'!AR617)</f>
        <v>224.34975369458124</v>
      </c>
      <c r="N60" s="114">
        <f>+IF(H60=0,"",'Ark1'!AS617)</f>
        <v>27.387102578662741</v>
      </c>
      <c r="O60" s="411"/>
      <c r="P60" s="1">
        <f>+IF(H60=0,"",'Ark1'!T617)</f>
        <v>8.9828962371721772</v>
      </c>
      <c r="Q60" s="115">
        <f>+IF(H60=0,"",'Ark1'!U617)</f>
        <v>309.11448118586122</v>
      </c>
      <c r="R60" s="115">
        <f t="shared" si="22"/>
        <v>-1.3984309020506771</v>
      </c>
      <c r="S60" s="11">
        <f>+IF(H60=0,"",'Ark1'!W617)</f>
        <v>94.298745724059273</v>
      </c>
      <c r="T60" s="11">
        <f>+IF(H60=0,"",'Ark1'!X617)</f>
        <v>8.4378563283922503</v>
      </c>
      <c r="U60" s="440">
        <f>+IF(H60=0,"",'Ark1'!AG617)</f>
        <v>2224.507389162562</v>
      </c>
      <c r="V60" s="11">
        <f>+IF(H60=0,"",'Ark1'!AH617)</f>
        <v>92.588369441277109</v>
      </c>
      <c r="W60" s="11">
        <f>+IF(H60=0,"",'Ark1'!AI617)</f>
        <v>12.428734321550742</v>
      </c>
      <c r="X60" s="11">
        <f>+IF(H60=0,"",'Ark1'!Y617)</f>
        <v>36.563546252825347</v>
      </c>
      <c r="Y60" s="1">
        <f>+IF(H60=0,"",'Ark1'!AA617)</f>
        <v>1.512676742618775</v>
      </c>
      <c r="Z60" s="11">
        <f>+IF(H60=0,"",'Ark1'!AC617)</f>
        <v>28.546288636452481</v>
      </c>
      <c r="AA60" s="11">
        <f t="shared" si="23"/>
        <v>138.95862189166763</v>
      </c>
      <c r="AB60" s="115">
        <f t="shared" si="24"/>
        <v>-4.5022331533479303</v>
      </c>
      <c r="AC60" s="67">
        <f t="shared" si="25"/>
        <v>77.278620296465306</v>
      </c>
      <c r="AD60" s="67">
        <f t="shared" si="26"/>
        <v>1.2784256559766765</v>
      </c>
      <c r="AE60" s="43"/>
      <c r="AF60" s="4"/>
      <c r="AG60" s="56"/>
      <c r="AH60" s="56"/>
      <c r="AI60" s="1"/>
      <c r="AJ60" s="5"/>
      <c r="AK60"/>
      <c r="AL60" s="13"/>
      <c r="AM60" s="13"/>
      <c r="AN60" s="11"/>
      <c r="AO60" s="11"/>
      <c r="AP60" s="11"/>
    </row>
    <row r="61" spans="1:42" ht="15" customHeight="1">
      <c r="A61" s="43"/>
      <c r="B61" s="43">
        <f>+'Ark1'!C618</f>
        <v>2024</v>
      </c>
      <c r="C61">
        <f>+'Ark1'!L618</f>
        <v>4</v>
      </c>
      <c r="D61" s="3" t="s">
        <v>32</v>
      </c>
      <c r="E61" s="3">
        <f>+'Ark1'!D618</f>
        <v>4</v>
      </c>
      <c r="F61" s="3" t="str">
        <f t="shared" si="20"/>
        <v>Apr</v>
      </c>
      <c r="G61">
        <f>+IF(H61=0,"",'Ark1'!Q618)</f>
        <v>782</v>
      </c>
      <c r="H61" s="440">
        <f>+'Ark1'!R618</f>
        <v>1022</v>
      </c>
      <c r="I61" s="115">
        <f t="shared" si="21"/>
        <v>289</v>
      </c>
      <c r="J61" s="67">
        <f>+IF(H61=0,"",'Ark1'!AE618)</f>
        <v>23.137876386687797</v>
      </c>
      <c r="K61" s="67">
        <f>+IF(H61=0,"",'Ark1'!AF618)</f>
        <v>23.314741419811856</v>
      </c>
      <c r="L61" s="64"/>
      <c r="M61" s="366">
        <f>+IF(H61=0,"",'Ark1'!AR618)</f>
        <v>225.09222797927464</v>
      </c>
      <c r="N61" s="114">
        <f>+IF(H61=0,"",'Ark1'!AS618)</f>
        <v>27.384570030565449</v>
      </c>
      <c r="O61" s="411"/>
      <c r="P61" s="1">
        <f>+IF(H61=0,"",'Ark1'!T618)</f>
        <v>8.8816046966731896</v>
      </c>
      <c r="Q61" s="115">
        <f>+IF(H61=0,"",'Ark1'!U618)</f>
        <v>312.4635029354211</v>
      </c>
      <c r="R61" s="115">
        <f t="shared" si="22"/>
        <v>-1.0531409936375553</v>
      </c>
      <c r="S61" s="11">
        <f>+IF(H61=0,"",'Ark1'!W618)</f>
        <v>94.031311154598811</v>
      </c>
      <c r="T61" s="11">
        <f>+IF(H61=0,"",'Ark1'!X618)</f>
        <v>10.861056751467713</v>
      </c>
      <c r="U61" s="440">
        <f>+IF(H61=0,"",'Ark1'!AG618)</f>
        <v>2148.4238341968921</v>
      </c>
      <c r="V61" s="11">
        <f>+IF(H61=0,"",'Ark1'!AH618)</f>
        <v>94.324853228962795</v>
      </c>
      <c r="W61" s="11">
        <f>+IF(H61=0,"",'Ark1'!AI618)</f>
        <v>9.9804305283757309</v>
      </c>
      <c r="X61" s="11">
        <f>+IF(H61=0,"",'Ark1'!Y618)</f>
        <v>35.158042796037051</v>
      </c>
      <c r="Y61" s="1">
        <f>+IF(H61=0,"",'Ark1'!AA618)</f>
        <v>1.4613996749951057</v>
      </c>
      <c r="Z61" s="11">
        <f>+IF(H61=0,"",'Ark1'!AC618)</f>
        <v>34.666113028330479</v>
      </c>
      <c r="AA61" s="11">
        <f t="shared" si="23"/>
        <v>145.43848283652275</v>
      </c>
      <c r="AB61" s="115">
        <f t="shared" si="24"/>
        <v>-0.83741811092428975</v>
      </c>
      <c r="AC61" s="67">
        <f t="shared" si="25"/>
        <v>78.115875733855276</v>
      </c>
      <c r="AD61" s="67">
        <f t="shared" si="26"/>
        <v>1.3069053708439897</v>
      </c>
      <c r="AE61" s="43"/>
      <c r="AF61" s="4"/>
      <c r="AG61" s="56"/>
      <c r="AH61" s="56"/>
      <c r="AI61" s="1"/>
      <c r="AJ61"/>
      <c r="AK61"/>
      <c r="AL61" s="13"/>
      <c r="AM61" s="13"/>
      <c r="AN61" s="11"/>
      <c r="AO61" s="11"/>
      <c r="AP61" s="11"/>
    </row>
    <row r="62" spans="1:42" ht="15" customHeight="1">
      <c r="A62" s="43"/>
      <c r="B62" s="43">
        <f>+'Ark1'!C619</f>
        <v>2024</v>
      </c>
      <c r="C62">
        <f>+'Ark1'!L619</f>
        <v>4</v>
      </c>
      <c r="D62" s="3" t="s">
        <v>32</v>
      </c>
      <c r="E62" s="3">
        <f>+'Ark1'!D619</f>
        <v>5</v>
      </c>
      <c r="F62" s="3" t="str">
        <f t="shared" si="20"/>
        <v>Mai</v>
      </c>
      <c r="G62">
        <f>+IF(H62=0,"",'Ark1'!Q619)</f>
        <v>650</v>
      </c>
      <c r="H62" s="440">
        <f>+'Ark1'!R619</f>
        <v>797</v>
      </c>
      <c r="I62" s="115">
        <f t="shared" si="21"/>
        <v>-73</v>
      </c>
      <c r="J62" s="67">
        <f>+IF(H62=0,"",'Ark1'!AE619)</f>
        <v>21.281708945260348</v>
      </c>
      <c r="K62" s="67">
        <f>+IF(H62=0,"",'Ark1'!AF619)</f>
        <v>21.606989260631249</v>
      </c>
      <c r="L62" s="64"/>
      <c r="M62" s="366">
        <f>+IF(H62=0,"",'Ark1'!AR619)</f>
        <v>225.01780821917811</v>
      </c>
      <c r="N62" s="114">
        <f>+IF(H62=0,"",'Ark1'!AS619)</f>
        <v>27.39657484263844</v>
      </c>
      <c r="O62" s="411"/>
      <c r="P62" s="1">
        <f>+IF(H62=0,"",'Ark1'!T619)</f>
        <v>8.9096612296110376</v>
      </c>
      <c r="Q62" s="115">
        <f>+IF(H62=0,"",'Ark1'!U619)</f>
        <v>311.87628607277287</v>
      </c>
      <c r="R62" s="115">
        <f t="shared" si="22"/>
        <v>1.6735274520829648</v>
      </c>
      <c r="S62" s="11">
        <f>+IF(H62=0,"",'Ark1'!W619)</f>
        <v>95.35759096612297</v>
      </c>
      <c r="T62" s="11">
        <f>+IF(H62=0,"",'Ark1'!X619)</f>
        <v>11.292346298619824</v>
      </c>
      <c r="U62" s="440">
        <f>+IF(H62=0,"",'Ark1'!AG619)</f>
        <v>2228.1726027397262</v>
      </c>
      <c r="V62" s="11">
        <f>+IF(H62=0,"",'Ark1'!AH619)</f>
        <v>91.593475533249674</v>
      </c>
      <c r="W62" s="11">
        <f>+IF(H62=0,"",'Ark1'!AI619)</f>
        <v>9.5357590966122974</v>
      </c>
      <c r="X62" s="11">
        <f>+IF(H62=0,"",'Ark1'!Y619)</f>
        <v>35.259362404159432</v>
      </c>
      <c r="Y62" s="1">
        <f>+IF(H62=0,"",'Ark1'!AA619)</f>
        <v>1.4507799176824911</v>
      </c>
      <c r="Z62" s="11">
        <f>+IF(H62=0,"",'Ark1'!AC619)</f>
        <v>29.669293242584377</v>
      </c>
      <c r="AA62" s="11">
        <f t="shared" si="23"/>
        <v>139.96953633183293</v>
      </c>
      <c r="AB62" s="115">
        <f t="shared" si="24"/>
        <v>-2.3656244858252364</v>
      </c>
      <c r="AC62" s="67">
        <f t="shared" si="25"/>
        <v>77.969071518193218</v>
      </c>
      <c r="AD62" s="67">
        <f t="shared" si="26"/>
        <v>1.2261538461538461</v>
      </c>
      <c r="AE62" s="43"/>
      <c r="AF62" s="4"/>
      <c r="AG62" s="56"/>
      <c r="AH62" s="56"/>
      <c r="AI62" s="1"/>
      <c r="AJ62"/>
      <c r="AK62"/>
      <c r="AL62" s="13"/>
      <c r="AM62" s="13"/>
      <c r="AN62" s="11"/>
      <c r="AO62" s="11"/>
      <c r="AP62" s="11"/>
    </row>
    <row r="63" spans="1:42" ht="15" customHeight="1">
      <c r="A63" s="43"/>
      <c r="B63" s="43">
        <f>+'Ark1'!C620</f>
        <v>2024</v>
      </c>
      <c r="C63">
        <f>+'Ark1'!L620</f>
        <v>4</v>
      </c>
      <c r="D63" s="3" t="s">
        <v>32</v>
      </c>
      <c r="E63" s="3">
        <f>+'Ark1'!D620</f>
        <v>6</v>
      </c>
      <c r="F63" s="3" t="str">
        <f t="shared" si="20"/>
        <v>Jun</v>
      </c>
      <c r="G63">
        <f>+IF(H63=0,"",'Ark1'!Q620)</f>
        <v>593</v>
      </c>
      <c r="H63" s="440">
        <f>+'Ark1'!R620</f>
        <v>737</v>
      </c>
      <c r="I63" s="115">
        <f t="shared" si="21"/>
        <v>-147</v>
      </c>
      <c r="J63" s="67">
        <f>+IF(H63=0,"",'Ark1'!AE620)</f>
        <v>21.00313479623825</v>
      </c>
      <c r="K63" s="67">
        <f>+IF(H63=0,"",'Ark1'!AF620)</f>
        <v>21.372625080164124</v>
      </c>
      <c r="L63" s="64"/>
      <c r="M63" s="366">
        <f>+IF(H63=0,"",'Ark1'!AR620)</f>
        <v>225.28041543026711</v>
      </c>
      <c r="N63" s="114">
        <f>+IF(H63=0,"",'Ark1'!AS620)</f>
        <v>27.281157386221722</v>
      </c>
      <c r="O63" s="411"/>
      <c r="P63" s="1">
        <f>+IF(H63=0,"",'Ark1'!T620)</f>
        <v>8.6363636363636385</v>
      </c>
      <c r="Q63" s="115">
        <f>+IF(H63=0,"",'Ark1'!U620)</f>
        <v>312.19158751696096</v>
      </c>
      <c r="R63" s="115">
        <f t="shared" si="22"/>
        <v>5.1486010916218561</v>
      </c>
      <c r="S63" s="11">
        <f>+IF(H63=0,"",'Ark1'!W620)</f>
        <v>92.26594301221165</v>
      </c>
      <c r="T63" s="11">
        <f>+IF(H63=0,"",'Ark1'!X620)</f>
        <v>11.261872455902305</v>
      </c>
      <c r="U63" s="440">
        <f>+IF(H63=0,"",'Ark1'!AG620)</f>
        <v>2256.7789317507418</v>
      </c>
      <c r="V63" s="11">
        <f>+IF(H63=0,"",'Ark1'!AH620)</f>
        <v>91.451831750339238</v>
      </c>
      <c r="W63" s="11">
        <f>+IF(H63=0,"",'Ark1'!AI620)</f>
        <v>11.261872455902305</v>
      </c>
      <c r="X63" s="11">
        <f>+IF(H63=0,"",'Ark1'!Y620)</f>
        <v>34.832176593559566</v>
      </c>
      <c r="Y63" s="1">
        <f>+IF(H63=0,"",'Ark1'!AA620)</f>
        <v>1.5118462364944747</v>
      </c>
      <c r="Z63" s="11">
        <f>+IF(H63=0,"",'Ark1'!AC620)</f>
        <v>33.279016095742804</v>
      </c>
      <c r="AA63" s="11">
        <f t="shared" si="23"/>
        <v>138.33503278709361</v>
      </c>
      <c r="AB63" s="115">
        <f t="shared" si="24"/>
        <v>-0.60121437861954519</v>
      </c>
      <c r="AC63" s="67">
        <f t="shared" si="25"/>
        <v>78.047896879240241</v>
      </c>
      <c r="AD63" s="67">
        <f t="shared" si="26"/>
        <v>1.2428330522765598</v>
      </c>
      <c r="AE63" s="43"/>
      <c r="AF63" s="4"/>
      <c r="AG63" s="56"/>
      <c r="AH63" s="56"/>
      <c r="AI63" s="1"/>
      <c r="AJ63"/>
      <c r="AK63"/>
      <c r="AL63" s="54"/>
      <c r="AM63" s="54"/>
      <c r="AN63" s="11"/>
      <c r="AO63" s="11"/>
      <c r="AP63" s="11"/>
    </row>
    <row r="64" spans="1:42" ht="15" customHeight="1">
      <c r="A64" s="43"/>
      <c r="B64" s="43">
        <f>+'Ark1'!C621</f>
        <v>2024</v>
      </c>
      <c r="C64">
        <f>+'Ark1'!L621</f>
        <v>4</v>
      </c>
      <c r="D64" s="3" t="s">
        <v>32</v>
      </c>
      <c r="E64" s="3">
        <f>+'Ark1'!D621</f>
        <v>7</v>
      </c>
      <c r="F64" s="3" t="str">
        <f t="shared" si="20"/>
        <v>Jul</v>
      </c>
      <c r="G64">
        <f>+IF(H64=0,"",'Ark1'!Q621)</f>
        <v>521</v>
      </c>
      <c r="H64" s="440">
        <f>+'Ark1'!R621</f>
        <v>637</v>
      </c>
      <c r="I64" s="115">
        <f t="shared" si="21"/>
        <v>75</v>
      </c>
      <c r="J64" s="67">
        <f>+IF(H64=0,"",'Ark1'!AE621)</f>
        <v>21.433378196500673</v>
      </c>
      <c r="K64" s="67">
        <f>+IF(H64=0,"",'Ark1'!AF621)</f>
        <v>22.234848332121505</v>
      </c>
      <c r="L64" s="64"/>
      <c r="M64" s="366">
        <f>+IF(H64=0,"",'Ark1'!AR621)</f>
        <v>224.98965517241376</v>
      </c>
      <c r="N64" s="114">
        <f>+IF(H64=0,"",'Ark1'!AS621)</f>
        <v>27.327605449538808</v>
      </c>
      <c r="O64" s="411"/>
      <c r="P64" s="1">
        <f>+IF(H64=0,"",'Ark1'!T621)</f>
        <v>8.6766091051805336</v>
      </c>
      <c r="Q64" s="115">
        <f>+IF(H64=0,"",'Ark1'!U621)</f>
        <v>311.65745682888559</v>
      </c>
      <c r="R64" s="115">
        <f t="shared" si="22"/>
        <v>1.4248945513056697</v>
      </c>
      <c r="S64" s="11">
        <f>+IF(H64=0,"",'Ark1'!W621)</f>
        <v>93.720565149136604</v>
      </c>
      <c r="T64" s="11">
        <f>+IF(H64=0,"",'Ark1'!X621)</f>
        <v>10.204081632653063</v>
      </c>
      <c r="U64" s="440">
        <f>+IF(H64=0,"",'Ark1'!AG621)</f>
        <v>2157.3741379310341</v>
      </c>
      <c r="V64" s="11">
        <f>+IF(H64=0,"",'Ark1'!AH621)</f>
        <v>91.05180533751961</v>
      </c>
      <c r="W64" s="11">
        <f>+IF(H64=0,"",'Ark1'!AI621)</f>
        <v>7.6923076923076898</v>
      </c>
      <c r="X64" s="11">
        <f>+IF(H64=0,"",'Ark1'!Y621)</f>
        <v>31.035742221814729</v>
      </c>
      <c r="Y64" s="1">
        <f>+IF(H64=0,"",'Ark1'!AA621)</f>
        <v>1.4402715793896221</v>
      </c>
      <c r="Z64" s="11">
        <f>+IF(H64=0,"",'Ark1'!AC621)</f>
        <v>35.140809858756569</v>
      </c>
      <c r="AA64" s="11">
        <f t="shared" si="23"/>
        <v>144.46147812255293</v>
      </c>
      <c r="AB64" s="115">
        <f t="shared" si="24"/>
        <v>4.3631747157577649</v>
      </c>
      <c r="AC64" s="67">
        <f t="shared" si="25"/>
        <v>77.914364207221396</v>
      </c>
      <c r="AD64" s="67">
        <f t="shared" si="26"/>
        <v>1.2226487523992322</v>
      </c>
      <c r="AE64" s="43"/>
      <c r="AF64" s="4"/>
      <c r="AG64" s="56"/>
      <c r="AH64" s="56"/>
      <c r="AI64" s="1"/>
      <c r="AJ64" s="4"/>
      <c r="AK64"/>
      <c r="AO64"/>
    </row>
    <row r="65" spans="1:41" ht="15" customHeight="1">
      <c r="A65" s="43"/>
      <c r="B65" s="43">
        <f>+'Ark1'!C622</f>
        <v>2024</v>
      </c>
      <c r="C65">
        <f>+'Ark1'!L622</f>
        <v>4</v>
      </c>
      <c r="D65" s="3" t="s">
        <v>32</v>
      </c>
      <c r="E65" s="3">
        <f>+'Ark1'!D622</f>
        <v>8</v>
      </c>
      <c r="F65" s="3" t="str">
        <f t="shared" si="20"/>
        <v>Aug</v>
      </c>
      <c r="G65">
        <f>+IF(H65=0,"",'Ark1'!Q622)</f>
        <v>599</v>
      </c>
      <c r="H65" s="440">
        <f>+'Ark1'!R622</f>
        <v>782</v>
      </c>
      <c r="I65" s="115">
        <f t="shared" si="21"/>
        <v>-76</v>
      </c>
      <c r="J65" s="67">
        <f>+IF(H65=0,"",'Ark1'!AE622)</f>
        <v>22.925828202873049</v>
      </c>
      <c r="K65" s="67">
        <f>+IF(H65=0,"",'Ark1'!AF622)</f>
        <v>24.167789493505545</v>
      </c>
      <c r="L65" s="64"/>
      <c r="M65" s="366">
        <f>+IF(H65=0,"",'Ark1'!AR622)</f>
        <v>225.52581521739128</v>
      </c>
      <c r="N65" s="114">
        <f>+IF(H65=0,"",'Ark1'!AS622)</f>
        <v>27.261524642595219</v>
      </c>
      <c r="O65" s="411"/>
      <c r="P65" s="1">
        <f>+IF(H65=0,"",'Ark1'!T622)</f>
        <v>8.4475703324808187</v>
      </c>
      <c r="Q65" s="115">
        <f>+IF(H65=0,"",'Ark1'!U622)</f>
        <v>312.49335038363154</v>
      </c>
      <c r="R65" s="115">
        <f t="shared" si="22"/>
        <v>4.0010426913240167</v>
      </c>
      <c r="S65" s="11">
        <f>+IF(H65=0,"",'Ark1'!W622)</f>
        <v>90.025575447570318</v>
      </c>
      <c r="T65" s="11">
        <f>+IF(H65=0,"",'Ark1'!X622)</f>
        <v>11.125319693094632</v>
      </c>
      <c r="U65" s="440">
        <f>+IF(H65=0,"",'Ark1'!AG622)</f>
        <v>2194.600543478261</v>
      </c>
      <c r="V65" s="11">
        <f>+IF(H65=0,"",'Ark1'!AH622)</f>
        <v>94.117647058823522</v>
      </c>
      <c r="W65" s="11">
        <f>+IF(H65=0,"",'Ark1'!AI622)</f>
        <v>8.9514066496163682</v>
      </c>
      <c r="X65" s="11">
        <f>+IF(H65=0,"",'Ark1'!Y622)</f>
        <v>34.364995971338146</v>
      </c>
      <c r="Y65" s="1">
        <f>+IF(H65=0,"",'Ark1'!AA622)</f>
        <v>1.6876830709190156</v>
      </c>
      <c r="Z65" s="11">
        <f>+IF(H65=0,"",'Ark1'!AC622)</f>
        <v>28.712300744423409</v>
      </c>
      <c r="AA65" s="11">
        <f t="shared" si="23"/>
        <v>142.39190421795638</v>
      </c>
      <c r="AB65" s="115">
        <f t="shared" si="24"/>
        <v>2.4782133902833152</v>
      </c>
      <c r="AC65" s="67">
        <f t="shared" si="25"/>
        <v>78.123337595907884</v>
      </c>
      <c r="AD65" s="67">
        <f t="shared" si="26"/>
        <v>1.3055091819699498</v>
      </c>
      <c r="AE65" s="43"/>
      <c r="AF65" s="4"/>
      <c r="AG65" s="56"/>
      <c r="AH65" s="56"/>
      <c r="AI65" s="1"/>
      <c r="AJ65" s="19"/>
      <c r="AK65"/>
      <c r="AL65" s="1"/>
      <c r="AM65" s="5"/>
      <c r="AO65"/>
    </row>
    <row r="66" spans="1:41" ht="15" customHeight="1">
      <c r="A66" s="43"/>
      <c r="B66" s="43">
        <f>+'Ark1'!C623</f>
        <v>2024</v>
      </c>
      <c r="C66">
        <f>+'Ark1'!L623</f>
        <v>4</v>
      </c>
      <c r="D66" s="3" t="s">
        <v>32</v>
      </c>
      <c r="E66" s="3">
        <f>+'Ark1'!D623</f>
        <v>9</v>
      </c>
      <c r="F66" s="3" t="str">
        <f t="shared" si="20"/>
        <v>Sep</v>
      </c>
      <c r="G66">
        <f>+IF(H66=0,"",'Ark1'!Q623)</f>
        <v>648</v>
      </c>
      <c r="H66" s="440">
        <f>+'Ark1'!R623</f>
        <v>867</v>
      </c>
      <c r="I66" s="115">
        <f t="shared" si="21"/>
        <v>93</v>
      </c>
      <c r="J66" s="67">
        <f>+IF(H66=0,"",'Ark1'!AE623)</f>
        <v>23.015662330767185</v>
      </c>
      <c r="K66" s="67">
        <f>+IF(H66=0,"",'Ark1'!AF623)</f>
        <v>24.21888723460269</v>
      </c>
      <c r="L66" s="64"/>
      <c r="M66" s="366">
        <f>+IF(H66=0,"",'Ark1'!AR623)</f>
        <v>225.29440993788819</v>
      </c>
      <c r="N66" s="114">
        <f>+IF(H66=0,"",'Ark1'!AS623)</f>
        <v>27.324546614522699</v>
      </c>
      <c r="O66" s="411"/>
      <c r="P66" s="1">
        <f>+IF(H66=0,"",'Ark1'!T623)</f>
        <v>8.4117647058823515</v>
      </c>
      <c r="Q66" s="115">
        <f>+IF(H66=0,"",'Ark1'!U623)</f>
        <v>311.84521337946933</v>
      </c>
      <c r="R66" s="115">
        <f t="shared" si="22"/>
        <v>2.6432883148697783</v>
      </c>
      <c r="S66" s="11">
        <f>+IF(H66=0,"",'Ark1'!W623)</f>
        <v>91.234140715109561</v>
      </c>
      <c r="T66" s="11">
        <f>+IF(H66=0,"",'Ark1'!X623)</f>
        <v>10.034602076124564</v>
      </c>
      <c r="U66" s="440">
        <f>+IF(H66=0,"",'Ark1'!AG623)</f>
        <v>2193.1366459627334</v>
      </c>
      <c r="V66" s="11">
        <f>+IF(H66=0,"",'Ark1'!AH623)</f>
        <v>92.848904267589404</v>
      </c>
      <c r="W66" s="11">
        <f>+IF(H66=0,"",'Ark1'!AI623)</f>
        <v>7.6124567474048446</v>
      </c>
      <c r="X66" s="11">
        <f>+IF(H66=0,"",'Ark1'!Y623)</f>
        <v>33.646062436152903</v>
      </c>
      <c r="Y66" s="1">
        <f>+IF(H66=0,"",'Ark1'!AA623)</f>
        <v>1.5518712892085786</v>
      </c>
      <c r="Z66" s="11">
        <f>+IF(H66=0,"",'Ark1'!AC623)</f>
        <v>37.725902201371504</v>
      </c>
      <c r="AA66" s="11">
        <f t="shared" si="23"/>
        <v>142.19141974282999</v>
      </c>
      <c r="AB66" s="115">
        <f t="shared" si="24"/>
        <v>1.5410593510493982</v>
      </c>
      <c r="AC66" s="67">
        <f t="shared" si="25"/>
        <v>77.961303344867332</v>
      </c>
      <c r="AD66" s="67">
        <f t="shared" si="26"/>
        <v>1.337962962962963</v>
      </c>
      <c r="AE66" s="43"/>
      <c r="AF66" s="4"/>
      <c r="AG66" s="56"/>
      <c r="AH66" s="56"/>
      <c r="AI66" s="1"/>
      <c r="AJ66" s="19"/>
      <c r="AK66"/>
      <c r="AO66"/>
    </row>
    <row r="67" spans="1:41" ht="15" customHeight="1">
      <c r="A67" s="43"/>
      <c r="B67" s="43">
        <f>+'Ark1'!C624</f>
        <v>2024</v>
      </c>
      <c r="C67">
        <f>+'Ark1'!L624</f>
        <v>4</v>
      </c>
      <c r="D67" s="3" t="s">
        <v>32</v>
      </c>
      <c r="E67" s="3">
        <f>+'Ark1'!D624</f>
        <v>10</v>
      </c>
      <c r="F67" s="3" t="str">
        <f t="shared" si="20"/>
        <v>Okt</v>
      </c>
      <c r="G67">
        <f>+IF(H67=0,"",'Ark1'!Q624)</f>
        <v>1475</v>
      </c>
      <c r="H67" s="440">
        <f>+'Ark1'!R624</f>
        <v>2095</v>
      </c>
      <c r="I67" s="115">
        <f t="shared" si="21"/>
        <v>246</v>
      </c>
      <c r="J67" s="67">
        <f>+IF(H67=0,"",'Ark1'!AE624)</f>
        <v>21.399387129724204</v>
      </c>
      <c r="K67" s="67">
        <f>+IF(H67=0,"",'Ark1'!AF624)</f>
        <v>21.319601273635222</v>
      </c>
      <c r="L67" s="64"/>
      <c r="M67" s="366">
        <f>+IF(H67=0,"",'Ark1'!AR624)</f>
        <v>222.25074478649452</v>
      </c>
      <c r="N67" s="114">
        <f>+IF(H67=0,"",'Ark1'!AS624)</f>
        <v>27.226438371867111</v>
      </c>
      <c r="O67" s="411"/>
      <c r="P67" s="1">
        <f>+IF(H67=0,"",'Ark1'!T624)</f>
        <v>8.0219570405727918</v>
      </c>
      <c r="Q67" s="115">
        <f>+IF(H67=0,"",'Ark1'!U624)</f>
        <v>300.23126491646775</v>
      </c>
      <c r="R67" s="115">
        <f t="shared" si="22"/>
        <v>1.7557646460512046</v>
      </c>
      <c r="S67" s="11">
        <f>+IF(H67=0,"",'Ark1'!W624)</f>
        <v>82.76849642004774</v>
      </c>
      <c r="T67" s="11">
        <f>+IF(H67=0,"",'Ark1'!X624)</f>
        <v>7.159904534606202</v>
      </c>
      <c r="U67" s="440">
        <f>+IF(H67=0,"",'Ark1'!AG624)</f>
        <v>2305.2795431976169</v>
      </c>
      <c r="V67" s="11">
        <f>+IF(H67=0,"",'Ark1'!AH624)</f>
        <v>96.085918854415283</v>
      </c>
      <c r="W67" s="11">
        <f>+IF(H67=0,"",'Ark1'!AI624)</f>
        <v>26.109785202863961</v>
      </c>
      <c r="X67" s="11">
        <f>+IF(H67=0,"",'Ark1'!Y624)</f>
        <v>39.005238753146003</v>
      </c>
      <c r="Y67" s="1">
        <f>+IF(H67=0,"",'Ark1'!AA624)</f>
        <v>1.800688011726886</v>
      </c>
      <c r="Z67" s="11">
        <f>+IF(H67=0,"",'Ark1'!AC624)</f>
        <v>30.503495779004322</v>
      </c>
      <c r="AA67" s="11">
        <f t="shared" si="23"/>
        <v>130.23638100740777</v>
      </c>
      <c r="AB67" s="115">
        <f t="shared" si="24"/>
        <v>1.8022524090064849</v>
      </c>
      <c r="AC67" s="67">
        <f t="shared" si="25"/>
        <v>75.057816229116938</v>
      </c>
      <c r="AD67" s="67">
        <f t="shared" si="26"/>
        <v>1.4203389830508475</v>
      </c>
      <c r="AE67" s="43"/>
      <c r="AF67" s="4"/>
      <c r="AG67" s="56"/>
      <c r="AH67" s="56"/>
      <c r="AI67" s="1"/>
      <c r="AJ67" s="19"/>
      <c r="AK67"/>
      <c r="AO67"/>
    </row>
    <row r="68" spans="1:41" ht="15" customHeight="1">
      <c r="A68" s="43"/>
      <c r="B68" s="43">
        <f>+'Ark1'!C625</f>
        <v>2024</v>
      </c>
      <c r="C68">
        <f>+'Ark1'!L625</f>
        <v>4</v>
      </c>
      <c r="D68" s="3" t="s">
        <v>32</v>
      </c>
      <c r="E68" s="3">
        <f>+'Ark1'!D625</f>
        <v>11</v>
      </c>
      <c r="F68" s="3" t="str">
        <f t="shared" si="20"/>
        <v>Nov</v>
      </c>
      <c r="G68">
        <f>+IF(H68=0,"",'Ark1'!Q625)</f>
        <v>1175</v>
      </c>
      <c r="H68" s="440">
        <f>+'Ark1'!R625</f>
        <v>1699</v>
      </c>
      <c r="I68" s="115">
        <f t="shared" si="21"/>
        <v>-146</v>
      </c>
      <c r="J68" s="67">
        <f>+IF(H68=0,"",'Ark1'!AE625)</f>
        <v>21.269404106159243</v>
      </c>
      <c r="K68" s="67">
        <f>+IF(H68=0,"",'Ark1'!AF625)</f>
        <v>20.899756587625536</v>
      </c>
      <c r="L68" s="64"/>
      <c r="M68" s="366">
        <f>+IF(H68=0,"",'Ark1'!AR625)</f>
        <v>222.19557195571957</v>
      </c>
      <c r="N68" s="114">
        <f>+IF(H68=0,"",'Ark1'!AS625)</f>
        <v>27.16384150310488</v>
      </c>
      <c r="O68" s="411"/>
      <c r="P68" s="1">
        <f>+IF(H68=0,"",'Ark1'!T625)</f>
        <v>7.9264273101824605</v>
      </c>
      <c r="Q68" s="115">
        <f>+IF(H68=0,"",'Ark1'!U625)</f>
        <v>299.32266038846359</v>
      </c>
      <c r="R68" s="115">
        <f t="shared" si="22"/>
        <v>1.4227687895473764</v>
      </c>
      <c r="S68" s="11">
        <f>+IF(H68=0,"",'Ark1'!W625)</f>
        <v>81.283107710417895</v>
      </c>
      <c r="T68" s="11">
        <f>+IF(H68=0,"",'Ark1'!X625)</f>
        <v>7.4749852854620382</v>
      </c>
      <c r="U68" s="440">
        <f>+IF(H68=0,"",'Ark1'!AG625)</f>
        <v>2345.5239852398522</v>
      </c>
      <c r="V68" s="11">
        <f>+IF(H68=0,"",'Ark1'!AH625)</f>
        <v>95.703354914655677</v>
      </c>
      <c r="W68" s="11">
        <f>+IF(H68=0,"",'Ark1'!AI625)</f>
        <v>31.724543849323123</v>
      </c>
      <c r="X68" s="11">
        <f>+IF(H68=0,"",'Ark1'!Y625)</f>
        <v>38.538801202190037</v>
      </c>
      <c r="Y68" s="1">
        <f>+IF(H68=0,"",'Ark1'!AA625)</f>
        <v>1.8364248947931112</v>
      </c>
      <c r="Z68" s="11">
        <f>+IF(H68=0,"",'Ark1'!AC625)</f>
        <v>37.082927471266395</v>
      </c>
      <c r="AA68" s="11">
        <f t="shared" si="23"/>
        <v>127.61441037144414</v>
      </c>
      <c r="AB68" s="115">
        <f t="shared" si="24"/>
        <v>-2.9743442917954042</v>
      </c>
      <c r="AC68" s="67">
        <f t="shared" si="25"/>
        <v>74.830665097115897</v>
      </c>
      <c r="AD68" s="67">
        <f t="shared" si="26"/>
        <v>1.4459574468085106</v>
      </c>
      <c r="AE68" s="43"/>
      <c r="AF68" s="4"/>
      <c r="AG68" s="56"/>
      <c r="AH68" s="56"/>
      <c r="AI68" s="1"/>
      <c r="AJ68" s="19"/>
      <c r="AK68"/>
      <c r="AO68"/>
    </row>
    <row r="69" spans="1:41" ht="15" customHeight="1">
      <c r="A69" s="43"/>
      <c r="B69" s="43">
        <f>+'Ark1'!C626</f>
        <v>2024</v>
      </c>
      <c r="C69">
        <f>+'Ark1'!L626</f>
        <v>4</v>
      </c>
      <c r="D69" s="3" t="s">
        <v>32</v>
      </c>
      <c r="E69" s="3">
        <f>+'Ark1'!D626</f>
        <v>12</v>
      </c>
      <c r="F69" s="3" t="str">
        <f t="shared" si="20"/>
        <v>Des</v>
      </c>
      <c r="G69">
        <f>+IF(H69=0,"",'Ark1'!Q626)</f>
        <v>276</v>
      </c>
      <c r="H69" s="440">
        <f>+'Ark1'!R626</f>
        <v>377</v>
      </c>
      <c r="I69" s="115">
        <f t="shared" si="21"/>
        <v>-55</v>
      </c>
      <c r="J69" s="67">
        <f>+IF(H69=0,"",'Ark1'!AE626)</f>
        <v>22.561340514661879</v>
      </c>
      <c r="K69" s="67">
        <f>+IF(H69=0,"",'Ark1'!AF626)</f>
        <v>22.268080247590557</v>
      </c>
      <c r="L69" s="64"/>
      <c r="M69" s="366">
        <f>+IF(H69=0,"",'Ark1'!AR626)</f>
        <v>223.17867435158496</v>
      </c>
      <c r="N69" s="114">
        <f>+IF(H69=0,"",'Ark1'!AS626)</f>
        <v>27.312709061390127</v>
      </c>
      <c r="O69" s="411"/>
      <c r="P69" s="1">
        <f>+IF(H69=0,"",'Ark1'!T626)</f>
        <v>8.1883289124668455</v>
      </c>
      <c r="Q69" s="115">
        <f>+IF(H69=0,"",'Ark1'!U626)</f>
        <v>303.7604774535809</v>
      </c>
      <c r="R69" s="115">
        <f t="shared" si="22"/>
        <v>-1.4890595834560258</v>
      </c>
      <c r="S69" s="11">
        <f>+IF(H69=0,"",'Ark1'!W626)</f>
        <v>83.554376657824946</v>
      </c>
      <c r="T69" s="11">
        <f>+IF(H69=0,"",'Ark1'!X626)</f>
        <v>8.7533156498673748</v>
      </c>
      <c r="U69" s="440">
        <f>+IF(H69=0,"",'Ark1'!AG626)</f>
        <v>2230.9308357348714</v>
      </c>
      <c r="V69" s="11">
        <f>+IF(H69=0,"",'Ark1'!AH626)</f>
        <v>92.042440318302383</v>
      </c>
      <c r="W69" s="11">
        <f>+IF(H69=0,"",'Ark1'!AI626)</f>
        <v>23.607427055702921</v>
      </c>
      <c r="X69" s="11">
        <f>+IF(H69=0,"",'Ark1'!Y626)</f>
        <v>38.18185791068985</v>
      </c>
      <c r="Y69" s="1">
        <f>+IF(H69=0,"",'Ark1'!AA626)</f>
        <v>1.8015824514804673</v>
      </c>
      <c r="Z69" s="11">
        <f>+IF(H69=0,"",'Ark1'!AC626)</f>
        <v>42.725914678762493</v>
      </c>
      <c r="AA69" s="11">
        <f t="shared" si="23"/>
        <v>136.15862607122099</v>
      </c>
      <c r="AB69" s="115">
        <f t="shared" si="24"/>
        <v>-0.58125202982421342</v>
      </c>
      <c r="AC69" s="67">
        <f t="shared" si="25"/>
        <v>75.940119363395226</v>
      </c>
      <c r="AD69" s="67">
        <f t="shared" si="26"/>
        <v>1.3659420289855073</v>
      </c>
      <c r="AE69" s="43"/>
      <c r="AF69" s="4"/>
      <c r="AG69" s="56"/>
      <c r="AH69" s="56"/>
      <c r="AI69" s="1"/>
      <c r="AJ69" s="19"/>
      <c r="AK69"/>
      <c r="AO69"/>
    </row>
    <row r="70" spans="1:41" ht="15" customHeight="1">
      <c r="A70" s="46"/>
      <c r="B70" s="43"/>
      <c r="C70" s="46"/>
      <c r="D70" s="46"/>
      <c r="E70" s="46"/>
      <c r="F70" s="46"/>
      <c r="G70" s="46"/>
      <c r="H70" s="490"/>
      <c r="I70" s="43"/>
      <c r="J70" s="95"/>
      <c r="K70" s="64"/>
      <c r="L70" s="64"/>
      <c r="M70" s="74"/>
      <c r="N70" s="74"/>
      <c r="O70" s="411"/>
      <c r="P70" s="43"/>
      <c r="Q70" s="43"/>
      <c r="R70" s="43"/>
      <c r="S70" s="73"/>
      <c r="T70" s="73"/>
      <c r="U70" s="463"/>
      <c r="V70" s="73"/>
      <c r="W70" s="73"/>
      <c r="X70" s="73"/>
      <c r="Y70" s="43"/>
      <c r="Z70" s="73"/>
      <c r="AA70" s="43"/>
      <c r="AB70" s="43"/>
      <c r="AC70" s="64"/>
      <c r="AD70" s="65"/>
      <c r="AE70" s="43"/>
      <c r="AF70" s="4"/>
      <c r="AG70" s="56"/>
      <c r="AH70" s="56"/>
      <c r="AI70" s="1"/>
      <c r="AJ70" s="5"/>
      <c r="AK70"/>
      <c r="AO70"/>
    </row>
    <row r="71" spans="1:41" ht="15" customHeight="1">
      <c r="A71" s="244"/>
      <c r="B71" s="274" t="s">
        <v>0</v>
      </c>
      <c r="C71" s="274"/>
      <c r="D71" s="274" t="str">
        <f>+D73</f>
        <v>O</v>
      </c>
      <c r="E71" s="274"/>
      <c r="F71" s="275" t="s">
        <v>598</v>
      </c>
      <c r="G71" s="276">
        <f>SUM(H73:H84)</f>
        <v>7389</v>
      </c>
      <c r="I71" s="49"/>
      <c r="J71" s="46"/>
      <c r="K71" s="95"/>
      <c r="L71" s="64"/>
      <c r="M71" s="74"/>
      <c r="N71" s="74"/>
      <c r="O71" s="411"/>
      <c r="P71" s="64"/>
      <c r="Q71" s="326">
        <f>+Klasse!L15</f>
        <v>331.41890648260937</v>
      </c>
      <c r="R71" s="49" t="s">
        <v>568</v>
      </c>
      <c r="S71" s="43"/>
      <c r="T71" s="73"/>
      <c r="U71" s="463"/>
      <c r="V71" s="43"/>
      <c r="W71" s="73"/>
      <c r="X71" s="73"/>
      <c r="Y71" s="73"/>
      <c r="Z71" s="43"/>
      <c r="AA71" s="19">
        <f>+Klasse!AC15</f>
        <v>140.32040825072002</v>
      </c>
      <c r="AB71" s="49" t="s">
        <v>624</v>
      </c>
      <c r="AC71" s="43"/>
      <c r="AD71" s="64"/>
      <c r="AE71" s="65"/>
      <c r="AF71" s="4"/>
      <c r="AG71" s="4"/>
      <c r="AH71" s="56"/>
      <c r="AI71" s="56"/>
      <c r="AJ71" s="1"/>
      <c r="AK71" s="5"/>
      <c r="AO71"/>
    </row>
    <row r="72" spans="1:41" ht="15" customHeight="1">
      <c r="A72" s="244"/>
      <c r="B72" s="273"/>
      <c r="C72" s="274"/>
      <c r="D72" s="274"/>
      <c r="E72" s="275"/>
      <c r="F72" s="275"/>
      <c r="G72" s="275"/>
      <c r="H72" s="490"/>
      <c r="I72" s="43"/>
      <c r="J72" s="95"/>
      <c r="K72" s="64"/>
      <c r="L72" s="64"/>
      <c r="M72" s="74"/>
      <c r="N72" s="74"/>
      <c r="O72" s="411"/>
      <c r="P72" s="43"/>
      <c r="Q72" s="43"/>
      <c r="R72" s="43"/>
      <c r="S72" s="73"/>
      <c r="T72" s="73"/>
      <c r="U72" s="463"/>
      <c r="V72" s="73"/>
      <c r="W72" s="73"/>
      <c r="X72" s="73"/>
      <c r="Y72" s="43"/>
      <c r="Z72" s="73"/>
      <c r="AA72" s="43"/>
      <c r="AB72" s="43"/>
      <c r="AC72" s="64"/>
      <c r="AD72" s="64"/>
      <c r="AE72" s="64"/>
      <c r="AF72" s="4"/>
      <c r="AG72" s="56"/>
      <c r="AH72" s="56"/>
      <c r="AI72" s="1"/>
      <c r="AJ72" s="5"/>
      <c r="AK72"/>
      <c r="AO72"/>
    </row>
    <row r="73" spans="1:41" ht="15" customHeight="1">
      <c r="A73" s="43"/>
      <c r="B73" s="43">
        <f>+'Ark1'!C627</f>
        <v>2024</v>
      </c>
      <c r="C73" s="51">
        <f>+'Ark1'!L627</f>
        <v>5</v>
      </c>
      <c r="D73" s="52" t="s">
        <v>402</v>
      </c>
      <c r="E73" s="52">
        <f>+'Ark1'!D627</f>
        <v>1</v>
      </c>
      <c r="F73" s="52" t="str">
        <f t="shared" ref="F73:F84" si="27">+F58</f>
        <v>Jan</v>
      </c>
      <c r="G73" s="51">
        <f>+IF(H73=0,"",'Ark1'!Q627)</f>
        <v>586</v>
      </c>
      <c r="H73" s="467">
        <f>+'Ark1'!R627</f>
        <v>766</v>
      </c>
      <c r="I73" s="115">
        <f t="shared" ref="I73:I84" si="28">+IF(H73=0,"",H73-H300)</f>
        <v>146</v>
      </c>
      <c r="J73" s="66">
        <f>+IF(H73=0,"",'Ark1'!AE627)</f>
        <v>14.130234274119163</v>
      </c>
      <c r="K73" s="66">
        <f>+IF(H73=0,"",'Ark1'!AF627)</f>
        <v>15.715897643821505</v>
      </c>
      <c r="L73" s="64"/>
      <c r="M73" s="366">
        <f>+IF(H73=0,"",'Ark1'!AR627)</f>
        <v>223.66204986149592</v>
      </c>
      <c r="N73" s="114">
        <f>+IF(H73=0,"",'Ark1'!AS627)</f>
        <v>30.277820957886057</v>
      </c>
      <c r="O73" s="411"/>
      <c r="P73" s="53">
        <f>+IF(H73=0,"",'Ark1'!T627)</f>
        <v>9.8211488250652739</v>
      </c>
      <c r="Q73" s="115">
        <f>+IF(H73=0,"",'Ark1'!U627)</f>
        <v>339.44086161879926</v>
      </c>
      <c r="R73" s="115">
        <f t="shared" ref="R73:R84" si="29">+IF(H73=0,"",Q73-Q300)</f>
        <v>1.546668070412295</v>
      </c>
      <c r="S73" s="76">
        <f>+IF(H73=0,"",'Ark1'!W627)</f>
        <v>93.994778067885136</v>
      </c>
      <c r="T73" s="76">
        <f>+IF(H73=0,"",'Ark1'!X627)</f>
        <v>41.122715404699747</v>
      </c>
      <c r="U73" s="438">
        <f>+IF(H73=0,"",'Ark1'!AG627)</f>
        <v>2308.76592797784</v>
      </c>
      <c r="V73" s="76">
        <f>+IF(H73=0,"",'Ark1'!AH627)</f>
        <v>94.255874673629222</v>
      </c>
      <c r="W73" s="115">
        <f>+IF(H73=0,"",'Ark1'!AI627)</f>
        <v>25.587467362924286</v>
      </c>
      <c r="X73" s="76">
        <f>+IF(H73=0,"",'Ark1'!Y627)</f>
        <v>38.628712163816381</v>
      </c>
      <c r="Y73" s="53">
        <f>+IF(H73=0,"",'Ark1'!AA627)</f>
        <v>1.8601557351609437</v>
      </c>
      <c r="Z73" s="76">
        <f>+IF(H73=0,"",'Ark1'!AC627)</f>
        <v>32.428764547327255</v>
      </c>
      <c r="AA73" s="115">
        <f t="shared" ref="AA73:AA84" si="30">IF(H73=0,"",1000*Q73/U73)</f>
        <v>147.02263988974516</v>
      </c>
      <c r="AB73" s="115">
        <f t="shared" ref="AB73:AB84" si="31">+IF(H73=0,"",AA73-AA300)</f>
        <v>0.51384043091803733</v>
      </c>
      <c r="AC73" s="66">
        <f t="shared" ref="AC73:AC84" si="32">IF(H73=0,"",Q73/C73)</f>
        <v>67.888172323759846</v>
      </c>
      <c r="AD73" s="66">
        <f t="shared" ref="AD73:AD84" si="33">IF(H73=0,"",H73/G73)</f>
        <v>1.3071672354948805</v>
      </c>
      <c r="AE73" s="43"/>
      <c r="AF73" s="4"/>
      <c r="AG73" s="56"/>
      <c r="AH73" s="56"/>
      <c r="AI73" s="1"/>
      <c r="AJ73" s="19"/>
      <c r="AK73"/>
      <c r="AO73"/>
    </row>
    <row r="74" spans="1:41" ht="15" customHeight="1">
      <c r="A74" s="43"/>
      <c r="B74" s="43">
        <f>+'Ark1'!C628</f>
        <v>2024</v>
      </c>
      <c r="C74" s="51">
        <f>+'Ark1'!L628</f>
        <v>5</v>
      </c>
      <c r="D74" s="52" t="s">
        <v>402</v>
      </c>
      <c r="E74" s="52">
        <f>+'Ark1'!D628</f>
        <v>2</v>
      </c>
      <c r="F74" s="52" t="str">
        <f t="shared" si="27"/>
        <v>Feb</v>
      </c>
      <c r="G74" s="51">
        <f>+IF(H74=0,"",'Ark1'!Q628)</f>
        <v>350</v>
      </c>
      <c r="H74" s="467">
        <f>+'Ark1'!R628</f>
        <v>418</v>
      </c>
      <c r="I74" s="115">
        <f t="shared" si="28"/>
        <v>20</v>
      </c>
      <c r="J74" s="66">
        <f>+IF(H74=0,"",'Ark1'!AE628)</f>
        <v>13.36317135549872</v>
      </c>
      <c r="K74" s="66">
        <f>+IF(H74=0,"",'Ark1'!AF628)</f>
        <v>14.968182820516132</v>
      </c>
      <c r="L74" s="64"/>
      <c r="M74" s="366">
        <f>+IF(H74=0,"",'Ark1'!AR628)</f>
        <v>224.39175257731955</v>
      </c>
      <c r="N74" s="114">
        <f>+IF(H74=0,"",'Ark1'!AS628)</f>
        <v>30.242278802579097</v>
      </c>
      <c r="O74" s="411"/>
      <c r="P74" s="53">
        <f>+IF(H74=0,"",'Ark1'!T628)</f>
        <v>9.906698564593297</v>
      </c>
      <c r="Q74" s="115">
        <f>+IF(H74=0,"",'Ark1'!U628)</f>
        <v>341.50478468899541</v>
      </c>
      <c r="R74" s="115">
        <f t="shared" si="29"/>
        <v>2.0693575533169337</v>
      </c>
      <c r="S74" s="76">
        <f>+IF(H74=0,"",'Ark1'!W628)</f>
        <v>94.258373205741634</v>
      </c>
      <c r="T74" s="76">
        <f>+IF(H74=0,"",'Ark1'!X628)</f>
        <v>41.626794258373195</v>
      </c>
      <c r="U74" s="438">
        <f>+IF(H74=0,"",'Ark1'!AG628)</f>
        <v>2168.9381443298967</v>
      </c>
      <c r="V74" s="76">
        <f>+IF(H74=0,"",'Ark1'!AH628)</f>
        <v>92.822966507177043</v>
      </c>
      <c r="W74" s="115">
        <f>+IF(H74=0,"",'Ark1'!AI628)</f>
        <v>16.985645933014347</v>
      </c>
      <c r="X74" s="76">
        <f>+IF(H74=0,"",'Ark1'!Y628)</f>
        <v>36.279420347394655</v>
      </c>
      <c r="Y74" s="53">
        <f>+IF(H74=0,"",'Ark1'!AA628)</f>
        <v>1.7439994485666668</v>
      </c>
      <c r="Z74" s="76">
        <f>+IF(H74=0,"",'Ark1'!AC628)</f>
        <v>39.399665228621551</v>
      </c>
      <c r="AA74" s="115">
        <f t="shared" si="30"/>
        <v>157.45252375304821</v>
      </c>
      <c r="AB74" s="115">
        <f t="shared" si="31"/>
        <v>0.46618973072480685</v>
      </c>
      <c r="AC74" s="66">
        <f t="shared" si="32"/>
        <v>68.300956937799086</v>
      </c>
      <c r="AD74" s="66">
        <f t="shared" si="33"/>
        <v>1.1942857142857144</v>
      </c>
      <c r="AE74" s="43"/>
      <c r="AF74" s="4"/>
      <c r="AG74" s="56"/>
      <c r="AH74" s="56"/>
      <c r="AI74" s="1"/>
      <c r="AJ74" s="19"/>
      <c r="AK74"/>
      <c r="AO74"/>
    </row>
    <row r="75" spans="1:41" ht="15" customHeight="1">
      <c r="A75" s="43"/>
      <c r="B75" s="43">
        <f>+'Ark1'!C629</f>
        <v>2024</v>
      </c>
      <c r="C75" s="51">
        <f>+'Ark1'!L629</f>
        <v>5</v>
      </c>
      <c r="D75" s="52" t="s">
        <v>402</v>
      </c>
      <c r="E75" s="52">
        <f>+'Ark1'!D629</f>
        <v>3</v>
      </c>
      <c r="F75" s="52" t="str">
        <f t="shared" si="27"/>
        <v>Mar</v>
      </c>
      <c r="G75" s="51">
        <f>+IF(H75=0,"",'Ark1'!Q629)</f>
        <v>410</v>
      </c>
      <c r="H75" s="467">
        <f>+'Ark1'!R629</f>
        <v>505</v>
      </c>
      <c r="I75" s="115">
        <f t="shared" si="28"/>
        <v>-52</v>
      </c>
      <c r="J75" s="66">
        <f>+IF(H75=0,"",'Ark1'!AE629)</f>
        <v>13.846997532218264</v>
      </c>
      <c r="K75" s="66">
        <f>+IF(H75=0,"",'Ark1'!AF629)</f>
        <v>15.278326024719499</v>
      </c>
      <c r="L75" s="64"/>
      <c r="M75" s="366">
        <f>+IF(H75=0,"",'Ark1'!AR629)</f>
        <v>223.46608315098473</v>
      </c>
      <c r="N75" s="114">
        <f>+IF(H75=0,"",'Ark1'!AS629)</f>
        <v>30.26441906891996</v>
      </c>
      <c r="O75" s="411"/>
      <c r="P75" s="53">
        <f>+IF(H75=0,"",'Ark1'!T629)</f>
        <v>9.9940594059405932</v>
      </c>
      <c r="Q75" s="115">
        <f>+IF(H75=0,"",'Ark1'!U629)</f>
        <v>337.30831683168361</v>
      </c>
      <c r="R75" s="115">
        <f t="shared" si="29"/>
        <v>1.6031103684879895</v>
      </c>
      <c r="S75" s="76">
        <f>+IF(H75=0,"",'Ark1'!W629)</f>
        <v>94.059405940594061</v>
      </c>
      <c r="T75" s="76">
        <f>+IF(H75=0,"",'Ark1'!X629)</f>
        <v>38.217821782178227</v>
      </c>
      <c r="U75" s="438">
        <f>+IF(H75=0,"",'Ark1'!AG629)</f>
        <v>2204.7155361050318</v>
      </c>
      <c r="V75" s="76">
        <f>+IF(H75=0,"",'Ark1'!AH629)</f>
        <v>90.099009900990112</v>
      </c>
      <c r="W75" s="115">
        <f>+IF(H75=0,"",'Ark1'!AI629)</f>
        <v>25.346534653465344</v>
      </c>
      <c r="X75" s="76">
        <f>+IF(H75=0,"",'Ark1'!Y629)</f>
        <v>40.327976802813822</v>
      </c>
      <c r="Y75" s="53">
        <f>+IF(H75=0,"",'Ark1'!AA629)</f>
        <v>1.8492611198909203</v>
      </c>
      <c r="Z75" s="76">
        <f>+IF(H75=0,"",'Ark1'!AC629)</f>
        <v>36.367840376303498</v>
      </c>
      <c r="AA75" s="115">
        <f t="shared" si="30"/>
        <v>152.99403088871526</v>
      </c>
      <c r="AB75" s="115">
        <f t="shared" si="31"/>
        <v>-0.68189550718651049</v>
      </c>
      <c r="AC75" s="66">
        <f t="shared" si="32"/>
        <v>67.461663366336722</v>
      </c>
      <c r="AD75" s="66">
        <f t="shared" si="33"/>
        <v>1.2317073170731707</v>
      </c>
      <c r="AE75" s="43"/>
      <c r="AF75" s="4"/>
      <c r="AG75" s="56"/>
      <c r="AH75" s="56"/>
      <c r="AI75" s="1"/>
      <c r="AJ75" s="19"/>
      <c r="AK75"/>
      <c r="AO75"/>
    </row>
    <row r="76" spans="1:41" ht="15" customHeight="1">
      <c r="A76" s="43"/>
      <c r="B76" s="43">
        <f>+'Ark1'!C630</f>
        <v>2024</v>
      </c>
      <c r="C76" s="51">
        <f>+'Ark1'!L630</f>
        <v>5</v>
      </c>
      <c r="D76" s="52" t="s">
        <v>402</v>
      </c>
      <c r="E76" s="52">
        <f>+'Ark1'!D630</f>
        <v>4</v>
      </c>
      <c r="F76" s="52" t="str">
        <f t="shared" si="27"/>
        <v>Apr</v>
      </c>
      <c r="G76" s="51">
        <f>+IF(H76=0,"",'Ark1'!Q630)</f>
        <v>508</v>
      </c>
      <c r="H76" s="467">
        <f>+'Ark1'!R630</f>
        <v>635</v>
      </c>
      <c r="I76" s="115">
        <f t="shared" si="28"/>
        <v>232</v>
      </c>
      <c r="J76" s="66">
        <f>+IF(H76=0,"",'Ark1'!AE630)</f>
        <v>14.3762734887933</v>
      </c>
      <c r="K76" s="66">
        <f>+IF(H76=0,"",'Ark1'!AF630)</f>
        <v>15.720486843109127</v>
      </c>
      <c r="L76" s="64"/>
      <c r="M76" s="366">
        <f>+IF(H76=0,"",'Ark1'!AR630)</f>
        <v>223.49413735343376</v>
      </c>
      <c r="N76" s="114">
        <f>+IF(H76=0,"",'Ark1'!AS630)</f>
        <v>30.28282848362036</v>
      </c>
      <c r="O76" s="411"/>
      <c r="P76" s="53">
        <f>+IF(H76=0,"",'Ark1'!T630)</f>
        <v>9.8566929133858263</v>
      </c>
      <c r="Q76" s="115">
        <f>+IF(H76=0,"",'Ark1'!U630)</f>
        <v>339.08755905511794</v>
      </c>
      <c r="R76" s="115">
        <f t="shared" si="29"/>
        <v>2.2473605439519133</v>
      </c>
      <c r="S76" s="76">
        <f>+IF(H76=0,"",'Ark1'!W630)</f>
        <v>92.5984251968504</v>
      </c>
      <c r="T76" s="76">
        <f>+IF(H76=0,"",'Ark1'!X630)</f>
        <v>43.779527559055119</v>
      </c>
      <c r="U76" s="438">
        <f>+IF(H76=0,"",'Ark1'!AG630)</f>
        <v>2210.9932998324957</v>
      </c>
      <c r="V76" s="76">
        <f>+IF(H76=0,"",'Ark1'!AH630)</f>
        <v>94.015748031496059</v>
      </c>
      <c r="W76" s="115">
        <f>+IF(H76=0,"",'Ark1'!AI630)</f>
        <v>23.937007874015752</v>
      </c>
      <c r="X76" s="76">
        <f>+IF(H76=0,"",'Ark1'!Y630)</f>
        <v>40.746364925867454</v>
      </c>
      <c r="Y76" s="53">
        <f>+IF(H76=0,"",'Ark1'!AA630)</f>
        <v>1.9114075512453264</v>
      </c>
      <c r="Z76" s="76">
        <f>+IF(H76=0,"",'Ark1'!AC630)</f>
        <v>37.190227540970973</v>
      </c>
      <c r="AA76" s="115">
        <f t="shared" si="30"/>
        <v>153.36435396742593</v>
      </c>
      <c r="AB76" s="115">
        <f t="shared" si="31"/>
        <v>-3.1864036490247827E-2</v>
      </c>
      <c r="AC76" s="66">
        <f t="shared" si="32"/>
        <v>67.817511811023593</v>
      </c>
      <c r="AD76" s="66">
        <f t="shared" si="33"/>
        <v>1.25</v>
      </c>
      <c r="AE76" s="43"/>
      <c r="AF76" s="4"/>
      <c r="AG76" s="56"/>
      <c r="AH76" s="56"/>
      <c r="AI76" s="1"/>
      <c r="AJ76" s="19"/>
      <c r="AK76"/>
      <c r="AO76"/>
    </row>
    <row r="77" spans="1:41" ht="15" customHeight="1">
      <c r="A77" s="43"/>
      <c r="B77" s="43">
        <f>+'Ark1'!C631</f>
        <v>2024</v>
      </c>
      <c r="C77" s="51">
        <f>+'Ark1'!L631</f>
        <v>5</v>
      </c>
      <c r="D77" s="52" t="s">
        <v>402</v>
      </c>
      <c r="E77" s="52">
        <f>+'Ark1'!D631</f>
        <v>5</v>
      </c>
      <c r="F77" s="52" t="str">
        <f t="shared" si="27"/>
        <v>Mai</v>
      </c>
      <c r="G77" s="51">
        <f>+IF(H77=0,"",'Ark1'!Q631)</f>
        <v>392</v>
      </c>
      <c r="H77" s="467">
        <f>+'Ark1'!R631</f>
        <v>473</v>
      </c>
      <c r="I77" s="115">
        <f t="shared" si="28"/>
        <v>-19</v>
      </c>
      <c r="J77" s="66">
        <f>+IF(H77=0,"",'Ark1'!AE631)</f>
        <v>12.630173564753003</v>
      </c>
      <c r="K77" s="66">
        <f>+IF(H77=0,"",'Ark1'!AF631)</f>
        <v>13.745392337491481</v>
      </c>
      <c r="L77" s="64"/>
      <c r="M77" s="366">
        <f>+IF(H77=0,"",'Ark1'!AR631)</f>
        <v>222.66515837104063</v>
      </c>
      <c r="N77" s="114">
        <f>+IF(H77=0,"",'Ark1'!AS631)</f>
        <v>30.282526951377751</v>
      </c>
      <c r="O77" s="411"/>
      <c r="P77" s="53">
        <f>+IF(H77=0,"",'Ark1'!T631)</f>
        <v>9.553911205073998</v>
      </c>
      <c r="Q77" s="115">
        <f>+IF(H77=0,"",'Ark1'!U631)</f>
        <v>334.30465116279095</v>
      </c>
      <c r="R77" s="115">
        <f t="shared" si="29"/>
        <v>-1.6046984307047296</v>
      </c>
      <c r="S77" s="76">
        <f>+IF(H77=0,"",'Ark1'!W631)</f>
        <v>90.486257928118405</v>
      </c>
      <c r="T77" s="76">
        <f>+IF(H77=0,"",'Ark1'!X631)</f>
        <v>36.575052854122625</v>
      </c>
      <c r="U77" s="438">
        <f>+IF(H77=0,"",'Ark1'!AG631)</f>
        <v>2338.4185520361998</v>
      </c>
      <c r="V77" s="76">
        <f>+IF(H77=0,"",'Ark1'!AH631)</f>
        <v>93.234672304439698</v>
      </c>
      <c r="W77" s="115">
        <f>+IF(H77=0,"",'Ark1'!AI631)</f>
        <v>29.175475687103607</v>
      </c>
      <c r="X77" s="76">
        <f>+IF(H77=0,"",'Ark1'!Y631)</f>
        <v>40.40181086116376</v>
      </c>
      <c r="Y77" s="53">
        <f>+IF(H77=0,"",'Ark1'!AA631)</f>
        <v>2.0546833340223278</v>
      </c>
      <c r="Z77" s="76">
        <f>+IF(H77=0,"",'Ark1'!AC631)</f>
        <v>30.664577179090134</v>
      </c>
      <c r="AA77" s="115">
        <f t="shared" si="30"/>
        <v>142.96185380144715</v>
      </c>
      <c r="AB77" s="115">
        <f t="shared" si="31"/>
        <v>-5.7493335893934159</v>
      </c>
      <c r="AC77" s="66">
        <f t="shared" si="32"/>
        <v>66.860930232558189</v>
      </c>
      <c r="AD77" s="66">
        <f t="shared" si="33"/>
        <v>1.2066326530612246</v>
      </c>
      <c r="AE77" s="43"/>
      <c r="AF77" s="4"/>
      <c r="AG77" s="56"/>
      <c r="AH77" s="56"/>
      <c r="AI77" s="1"/>
      <c r="AJ77" s="19"/>
      <c r="AK77"/>
      <c r="AO77"/>
    </row>
    <row r="78" spans="1:41" ht="15" customHeight="1">
      <c r="A78" s="43"/>
      <c r="B78" s="43">
        <f>+'Ark1'!C632</f>
        <v>2024</v>
      </c>
      <c r="C78" s="51">
        <f>+'Ark1'!L632</f>
        <v>5</v>
      </c>
      <c r="D78" s="52" t="s">
        <v>402</v>
      </c>
      <c r="E78" s="52">
        <f>+'Ark1'!D632</f>
        <v>6</v>
      </c>
      <c r="F78" s="52" t="str">
        <f t="shared" si="27"/>
        <v>Jun</v>
      </c>
      <c r="G78" s="51">
        <f>+IF(H78=0,"",'Ark1'!Q632)</f>
        <v>372</v>
      </c>
      <c r="H78" s="467">
        <f>+'Ark1'!R632</f>
        <v>449</v>
      </c>
      <c r="I78" s="115">
        <f t="shared" si="28"/>
        <v>-70</v>
      </c>
      <c r="J78" s="66">
        <f>+IF(H78=0,"",'Ark1'!AE632)</f>
        <v>12.795668281561699</v>
      </c>
      <c r="K78" s="66">
        <f>+IF(H78=0,"",'Ark1'!AF632)</f>
        <v>13.933934369094496</v>
      </c>
      <c r="L78" s="64"/>
      <c r="M78" s="366">
        <f>+IF(H78=0,"",'Ark1'!AR632)</f>
        <v>222.90625</v>
      </c>
      <c r="N78" s="114">
        <f>+IF(H78=0,"",'Ark1'!AS632)</f>
        <v>30.1050167945026</v>
      </c>
      <c r="O78" s="411"/>
      <c r="P78" s="53">
        <f>+IF(H78=0,"",'Ark1'!T632)</f>
        <v>9.4164810690423195</v>
      </c>
      <c r="Q78" s="115">
        <f>+IF(H78=0,"",'Ark1'!U632)</f>
        <v>334.0859688195988</v>
      </c>
      <c r="R78" s="115">
        <f t="shared" si="29"/>
        <v>4.9826932897339589</v>
      </c>
      <c r="S78" s="76">
        <f>+IF(H78=0,"",'Ark1'!W632)</f>
        <v>89.977728285077959</v>
      </c>
      <c r="T78" s="76">
        <f>+IF(H78=0,"",'Ark1'!X632)</f>
        <v>35.857461024498889</v>
      </c>
      <c r="U78" s="438">
        <f>+IF(H78=0,"",'Ark1'!AG632)</f>
        <v>2353.4831730769224</v>
      </c>
      <c r="V78" s="76">
        <f>+IF(H78=0,"",'Ark1'!AH632)</f>
        <v>92.650334075723819</v>
      </c>
      <c r="W78" s="115">
        <f>+IF(H78=0,"",'Ark1'!AI632)</f>
        <v>28.507795100222712</v>
      </c>
      <c r="X78" s="76">
        <f>+IF(H78=0,"",'Ark1'!Y632)</f>
        <v>39.18865403286997</v>
      </c>
      <c r="Y78" s="53">
        <f>+IF(H78=0,"",'Ark1'!AA632)</f>
        <v>2.0684920430223968</v>
      </c>
      <c r="Z78" s="76">
        <f>+IF(H78=0,"",'Ark1'!AC632)</f>
        <v>29.99491898799026</v>
      </c>
      <c r="AA78" s="115">
        <f t="shared" si="30"/>
        <v>141.95383788651347</v>
      </c>
      <c r="AB78" s="115">
        <f t="shared" si="31"/>
        <v>-1.8586477201992579</v>
      </c>
      <c r="AC78" s="66">
        <f t="shared" si="32"/>
        <v>66.817193763919761</v>
      </c>
      <c r="AD78" s="66">
        <f t="shared" si="33"/>
        <v>1.206989247311828</v>
      </c>
      <c r="AE78" s="43"/>
      <c r="AF78" s="4"/>
      <c r="AG78" s="56"/>
      <c r="AH78" s="56"/>
      <c r="AI78" s="1"/>
      <c r="AJ78" s="19"/>
      <c r="AK78"/>
      <c r="AO78"/>
    </row>
    <row r="79" spans="1:41" ht="15" customHeight="1">
      <c r="A79" s="43"/>
      <c r="B79" s="43">
        <f>+'Ark1'!C633</f>
        <v>2024</v>
      </c>
      <c r="C79" s="51">
        <f>+'Ark1'!L633</f>
        <v>5</v>
      </c>
      <c r="D79" s="52" t="s">
        <v>402</v>
      </c>
      <c r="E79" s="52">
        <f>+'Ark1'!D633</f>
        <v>7</v>
      </c>
      <c r="F79" s="52" t="str">
        <f t="shared" si="27"/>
        <v>Jul</v>
      </c>
      <c r="G79" s="51">
        <f>+IF(H79=0,"",'Ark1'!Q633)</f>
        <v>295</v>
      </c>
      <c r="H79" s="467">
        <f>+'Ark1'!R633</f>
        <v>355</v>
      </c>
      <c r="I79" s="115">
        <f t="shared" si="28"/>
        <v>54</v>
      </c>
      <c r="J79" s="66">
        <f>+IF(H79=0,"",'Ark1'!AE633)</f>
        <v>11.944818304172276</v>
      </c>
      <c r="K79" s="66">
        <f>+IF(H79=0,"",'Ark1'!AF633)</f>
        <v>13.400349528951269</v>
      </c>
      <c r="L79" s="64"/>
      <c r="M79" s="366">
        <f>+IF(H79=0,"",'Ark1'!AR633)</f>
        <v>223.55487804878047</v>
      </c>
      <c r="N79" s="114">
        <f>+IF(H79=0,"",'Ark1'!AS633)</f>
        <v>30.14990803484228</v>
      </c>
      <c r="O79" s="411"/>
      <c r="P79" s="53">
        <f>+IF(H79=0,"",'Ark1'!T633)</f>
        <v>9.4901408450704228</v>
      </c>
      <c r="Q79" s="115">
        <f>+IF(H79=0,"",'Ark1'!U633)</f>
        <v>337.03154929577448</v>
      </c>
      <c r="R79" s="115">
        <f t="shared" si="29"/>
        <v>1.3358682326517055</v>
      </c>
      <c r="S79" s="76">
        <f>+IF(H79=0,"",'Ark1'!W633)</f>
        <v>91.549295774647874</v>
      </c>
      <c r="T79" s="76">
        <f>+IF(H79=0,"",'Ark1'!X633)</f>
        <v>39.154929577464792</v>
      </c>
      <c r="U79" s="438">
        <f>+IF(H79=0,"",'Ark1'!AG633)</f>
        <v>2351.6981707317073</v>
      </c>
      <c r="V79" s="76">
        <f>+IF(H79=0,"",'Ark1'!AH633)</f>
        <v>92.394366197183118</v>
      </c>
      <c r="W79" s="115">
        <f>+IF(H79=0,"",'Ark1'!AI633)</f>
        <v>26.760563380281695</v>
      </c>
      <c r="X79" s="76">
        <f>+IF(H79=0,"",'Ark1'!Y633)</f>
        <v>37.703457705518602</v>
      </c>
      <c r="Y79" s="53">
        <f>+IF(H79=0,"",'Ark1'!AA633)</f>
        <v>1.9649861075076036</v>
      </c>
      <c r="Z79" s="76">
        <f>+IF(H79=0,"",'Ark1'!AC633)</f>
        <v>33.758323777850457</v>
      </c>
      <c r="AA79" s="115">
        <f t="shared" si="30"/>
        <v>143.31411806597208</v>
      </c>
      <c r="AB79" s="115">
        <f t="shared" si="31"/>
        <v>-0.26219887254382002</v>
      </c>
      <c r="AC79" s="66">
        <f t="shared" si="32"/>
        <v>67.406309859154902</v>
      </c>
      <c r="AD79" s="66">
        <f t="shared" si="33"/>
        <v>1.2033898305084745</v>
      </c>
      <c r="AE79" s="43"/>
      <c r="AF79" s="4"/>
      <c r="AG79" s="56"/>
      <c r="AH79" s="56"/>
      <c r="AI79" s="1"/>
      <c r="AJ79" s="19"/>
      <c r="AK79"/>
      <c r="AO79"/>
    </row>
    <row r="80" spans="1:41" ht="15" customHeight="1">
      <c r="A80" s="43"/>
      <c r="B80" s="43">
        <f>+'Ark1'!C634</f>
        <v>2024</v>
      </c>
      <c r="C80" s="51">
        <f>+'Ark1'!L634</f>
        <v>5</v>
      </c>
      <c r="D80" s="52" t="s">
        <v>402</v>
      </c>
      <c r="E80" s="52">
        <f>+'Ark1'!D634</f>
        <v>8</v>
      </c>
      <c r="F80" s="52" t="str">
        <f t="shared" si="27"/>
        <v>Aug</v>
      </c>
      <c r="G80" s="51">
        <f>+IF(H80=0,"",'Ark1'!Q634)</f>
        <v>293</v>
      </c>
      <c r="H80" s="467">
        <f>+'Ark1'!R634</f>
        <v>360</v>
      </c>
      <c r="I80" s="115">
        <f t="shared" si="28"/>
        <v>-60</v>
      </c>
      <c r="J80" s="66">
        <f>+IF(H80=0,"",'Ark1'!AE634)</f>
        <v>10.554089709762538</v>
      </c>
      <c r="K80" s="66">
        <f>+IF(H80=0,"",'Ark1'!AF634)</f>
        <v>12.087900133156852</v>
      </c>
      <c r="L80" s="64"/>
      <c r="M80" s="366">
        <f>+IF(H80=0,"",'Ark1'!AR634)</f>
        <v>224.64437689969603</v>
      </c>
      <c r="N80" s="114">
        <f>+IF(H80=0,"",'Ark1'!AS634)</f>
        <v>29.941206138310644</v>
      </c>
      <c r="O80" s="411"/>
      <c r="P80" s="53">
        <f>+IF(H80=0,"",'Ark1'!T634)</f>
        <v>9.1333333333333311</v>
      </c>
      <c r="Q80" s="115">
        <f>+IF(H80=0,"",'Ark1'!U634)</f>
        <v>339.5150000000001</v>
      </c>
      <c r="R80" s="115">
        <f t="shared" si="29"/>
        <v>6.9473809523811383</v>
      </c>
      <c r="S80" s="76">
        <f>+IF(H80=0,"",'Ark1'!W634)</f>
        <v>86.666666666666686</v>
      </c>
      <c r="T80" s="76">
        <f>+IF(H80=0,"",'Ark1'!X634)</f>
        <v>42.222222222222221</v>
      </c>
      <c r="U80" s="438">
        <f>+IF(H80=0,"",'Ark1'!AG634)</f>
        <v>2389.3069908814591</v>
      </c>
      <c r="V80" s="76">
        <f>+IF(H80=0,"",'Ark1'!AH634)</f>
        <v>91.388888888888886</v>
      </c>
      <c r="W80" s="115">
        <f>+IF(H80=0,"",'Ark1'!AI634)</f>
        <v>21.944444444444443</v>
      </c>
      <c r="X80" s="76">
        <f>+IF(H80=0,"",'Ark1'!Y634)</f>
        <v>35.396743376567308</v>
      </c>
      <c r="Y80" s="53">
        <f>+IF(H80=0,"",'Ark1'!AA634)</f>
        <v>2.2095751225568745</v>
      </c>
      <c r="Z80" s="76">
        <f>+IF(H80=0,"",'Ark1'!AC634)</f>
        <v>41.032758978533664</v>
      </c>
      <c r="AA80" s="115">
        <f t="shared" si="30"/>
        <v>142.09768828188413</v>
      </c>
      <c r="AB80" s="115">
        <f t="shared" si="31"/>
        <v>-3.1381903299690919</v>
      </c>
      <c r="AC80" s="66">
        <f t="shared" si="32"/>
        <v>67.90300000000002</v>
      </c>
      <c r="AD80" s="66">
        <f t="shared" si="33"/>
        <v>1.2286689419795223</v>
      </c>
      <c r="AE80" s="43"/>
      <c r="AF80" s="4"/>
      <c r="AG80" s="56"/>
      <c r="AH80" s="56"/>
      <c r="AI80" s="1"/>
      <c r="AJ80" s="19"/>
      <c r="AK80"/>
      <c r="AO80"/>
    </row>
    <row r="81" spans="1:41" ht="15" customHeight="1">
      <c r="A81" s="43"/>
      <c r="B81" s="43">
        <f>+'Ark1'!C635</f>
        <v>2024</v>
      </c>
      <c r="C81" s="51">
        <f>+'Ark1'!L635</f>
        <v>5</v>
      </c>
      <c r="D81" s="52" t="s">
        <v>402</v>
      </c>
      <c r="E81" s="52">
        <f>+'Ark1'!D635</f>
        <v>9</v>
      </c>
      <c r="F81" s="52" t="str">
        <f t="shared" si="27"/>
        <v>Sep</v>
      </c>
      <c r="G81" s="51">
        <f>+IF(H81=0,"",'Ark1'!Q635)</f>
        <v>337</v>
      </c>
      <c r="H81" s="467">
        <f>+'Ark1'!R635</f>
        <v>433</v>
      </c>
      <c r="I81" s="115">
        <f t="shared" si="28"/>
        <v>14</v>
      </c>
      <c r="J81" s="66">
        <f>+IF(H81=0,"",'Ark1'!AE635)</f>
        <v>11.494558003716485</v>
      </c>
      <c r="K81" s="66">
        <f>+IF(H81=0,"",'Ark1'!AF635)</f>
        <v>13.07765340424001</v>
      </c>
      <c r="L81" s="64"/>
      <c r="M81" s="366">
        <f>+IF(H81=0,"",'Ark1'!AR635)</f>
        <v>223.73383084577111</v>
      </c>
      <c r="N81" s="114">
        <f>+IF(H81=0,"",'Ark1'!AS635)</f>
        <v>30.052301204643992</v>
      </c>
      <c r="O81" s="411"/>
      <c r="P81" s="53">
        <f>+IF(H81=0,"",'Ark1'!T635)</f>
        <v>9.3856812933025378</v>
      </c>
      <c r="Q81" s="115">
        <f>+IF(H81=0,"",'Ark1'!U635)</f>
        <v>337.16766743648941</v>
      </c>
      <c r="R81" s="115">
        <f t="shared" si="29"/>
        <v>4.8960683911431602</v>
      </c>
      <c r="S81" s="76">
        <f>+IF(H81=0,"",'Ark1'!W635)</f>
        <v>90.531177829099292</v>
      </c>
      <c r="T81" s="76">
        <f>+IF(H81=0,"",'Ark1'!X635)</f>
        <v>40.184757505773682</v>
      </c>
      <c r="U81" s="438">
        <f>+IF(H81=0,"",'Ark1'!AG635)</f>
        <v>2298.3159203980099</v>
      </c>
      <c r="V81" s="76">
        <f>+IF(H81=0,"",'Ark1'!AH635)</f>
        <v>92.84064665127022</v>
      </c>
      <c r="W81" s="115">
        <f>+IF(H81=0,"",'Ark1'!AI635)</f>
        <v>23.787528868360276</v>
      </c>
      <c r="X81" s="76">
        <f>+IF(H81=0,"",'Ark1'!Y635)</f>
        <v>43.522598715463289</v>
      </c>
      <c r="Y81" s="53">
        <f>+IF(H81=0,"",'Ark1'!AA635)</f>
        <v>2.0301373825902758</v>
      </c>
      <c r="Z81" s="76">
        <f>+IF(H81=0,"",'Ark1'!AC635)</f>
        <v>38.118046066540927</v>
      </c>
      <c r="AA81" s="115">
        <f t="shared" si="30"/>
        <v>146.7020545104611</v>
      </c>
      <c r="AB81" s="115">
        <f t="shared" si="31"/>
        <v>6.5397752832102469</v>
      </c>
      <c r="AC81" s="66">
        <f t="shared" si="32"/>
        <v>67.433533487297879</v>
      </c>
      <c r="AD81" s="66">
        <f t="shared" si="33"/>
        <v>1.28486646884273</v>
      </c>
      <c r="AE81" s="43"/>
      <c r="AF81" s="4"/>
      <c r="AG81" s="56"/>
      <c r="AH81" s="56"/>
      <c r="AI81" s="1"/>
      <c r="AJ81" s="19"/>
      <c r="AK81"/>
      <c r="AO81"/>
    </row>
    <row r="82" spans="1:41" ht="15" customHeight="1">
      <c r="A82" s="43"/>
      <c r="B82" s="43">
        <f>+'Ark1'!C636</f>
        <v>2024</v>
      </c>
      <c r="C82" s="51">
        <f>+'Ark1'!L636</f>
        <v>5</v>
      </c>
      <c r="D82" s="52" t="s">
        <v>402</v>
      </c>
      <c r="E82" s="52">
        <f>+'Ark1'!D636</f>
        <v>10</v>
      </c>
      <c r="F82" s="52" t="str">
        <f t="shared" si="27"/>
        <v>Okt</v>
      </c>
      <c r="G82" s="51">
        <f>+IF(H82=0,"",'Ark1'!Q636)</f>
        <v>1019</v>
      </c>
      <c r="H82" s="467">
        <f>+'Ark1'!R636</f>
        <v>1475</v>
      </c>
      <c r="I82" s="115">
        <f t="shared" si="28"/>
        <v>167</v>
      </c>
      <c r="J82" s="66">
        <f>+IF(H82=0,"",'Ark1'!AE636)</f>
        <v>15.06639427987742</v>
      </c>
      <c r="K82" s="66">
        <f>+IF(H82=0,"",'Ark1'!AF636)</f>
        <v>16.010584680238278</v>
      </c>
      <c r="L82" s="64"/>
      <c r="M82" s="366">
        <f>+IF(H82=0,"",'Ark1'!AR636)</f>
        <v>220.19050991501425</v>
      </c>
      <c r="N82" s="114">
        <f>+IF(H82=0,"",'Ark1'!AS636)</f>
        <v>29.91738296579668</v>
      </c>
      <c r="O82" s="411"/>
      <c r="P82" s="53">
        <f>+IF(H82=0,"",'Ark1'!T636)</f>
        <v>8.7437288135593256</v>
      </c>
      <c r="Q82" s="115">
        <f>+IF(H82=0,"",'Ark1'!U636)</f>
        <v>320.24033898305089</v>
      </c>
      <c r="R82" s="115">
        <f t="shared" si="29"/>
        <v>0.97023194941129987</v>
      </c>
      <c r="S82" s="76">
        <f>+IF(H82=0,"",'Ark1'!W636)</f>
        <v>82.983050847457633</v>
      </c>
      <c r="T82" s="76">
        <f>+IF(H82=0,"",'Ark1'!X636)</f>
        <v>25.288135593220339</v>
      </c>
      <c r="U82" s="438">
        <f>+IF(H82=0,"",'Ark1'!AG636)</f>
        <v>2461.8186968838527</v>
      </c>
      <c r="V82" s="76">
        <f>+IF(H82=0,"",'Ark1'!AH636)</f>
        <v>95.593220338983045</v>
      </c>
      <c r="W82" s="115">
        <f>+IF(H82=0,"",'Ark1'!AI636)</f>
        <v>50.847457627118636</v>
      </c>
      <c r="X82" s="76">
        <f>+IF(H82=0,"",'Ark1'!Y636)</f>
        <v>42.769148629137035</v>
      </c>
      <c r="Y82" s="53">
        <f>+IF(H82=0,"",'Ark1'!AA636)</f>
        <v>2.262910903452982</v>
      </c>
      <c r="Z82" s="76">
        <f>+IF(H82=0,"",'Ark1'!AC636)</f>
        <v>24.819270734803496</v>
      </c>
      <c r="AA82" s="115">
        <f t="shared" si="30"/>
        <v>130.08282835304166</v>
      </c>
      <c r="AB82" s="115">
        <f t="shared" si="31"/>
        <v>0.37300176244244199</v>
      </c>
      <c r="AC82" s="66">
        <f t="shared" si="32"/>
        <v>64.048067796610184</v>
      </c>
      <c r="AD82" s="66">
        <f t="shared" si="33"/>
        <v>1.4474975466143278</v>
      </c>
      <c r="AE82" s="43"/>
      <c r="AF82" s="4"/>
      <c r="AG82" s="56"/>
      <c r="AH82" s="56"/>
      <c r="AI82" s="1"/>
      <c r="AJ82" s="19"/>
      <c r="AK82"/>
      <c r="AO82"/>
    </row>
    <row r="83" spans="1:41" ht="15" customHeight="1">
      <c r="A83" s="43"/>
      <c r="B83" s="43">
        <f>+'Ark1'!C637</f>
        <v>2024</v>
      </c>
      <c r="C83" s="51">
        <f>+'Ark1'!L637</f>
        <v>5</v>
      </c>
      <c r="D83" s="52" t="s">
        <v>402</v>
      </c>
      <c r="E83" s="52">
        <f>+'Ark1'!D637</f>
        <v>11</v>
      </c>
      <c r="F83" s="52" t="str">
        <f t="shared" si="27"/>
        <v>Nov</v>
      </c>
      <c r="G83" s="51">
        <f>+IF(H83=0,"",'Ark1'!Q637)</f>
        <v>843</v>
      </c>
      <c r="H83" s="467">
        <f>+'Ark1'!R637</f>
        <v>1239</v>
      </c>
      <c r="I83" s="115">
        <f t="shared" si="28"/>
        <v>-48</v>
      </c>
      <c r="J83" s="66">
        <f>+IF(H83=0,"",'Ark1'!AE637)</f>
        <v>15.51076614922383</v>
      </c>
      <c r="K83" s="66">
        <f>+IF(H83=0,"",'Ark1'!AF637)</f>
        <v>16.489003044904749</v>
      </c>
      <c r="L83" s="64"/>
      <c r="M83" s="366">
        <f>+IF(H83=0,"",'Ark1'!AR637)</f>
        <v>221.13941908713687</v>
      </c>
      <c r="N83" s="114">
        <f>+IF(H83=0,"",'Ark1'!AS637)</f>
        <v>29.846533522102504</v>
      </c>
      <c r="O83" s="411"/>
      <c r="P83" s="53">
        <f>+IF(H83=0,"",'Ark1'!T637)</f>
        <v>8.7594834543987048</v>
      </c>
      <c r="Q83" s="115">
        <f>+IF(H83=0,"",'Ark1'!U637)</f>
        <v>323.82832929782131</v>
      </c>
      <c r="R83" s="115">
        <f t="shared" si="29"/>
        <v>3.3535818230737391</v>
      </c>
      <c r="S83" s="76">
        <f>+IF(H83=0,"",'Ark1'!W637)</f>
        <v>82.163034705407597</v>
      </c>
      <c r="T83" s="76">
        <f>+IF(H83=0,"",'Ark1'!X637)</f>
        <v>26.876513317191279</v>
      </c>
      <c r="U83" s="438">
        <f>+IF(H83=0,"",'Ark1'!AG637)</f>
        <v>2491.9029045643156</v>
      </c>
      <c r="V83" s="76">
        <f>+IF(H83=0,"",'Ark1'!AH637)</f>
        <v>97.255851493139616</v>
      </c>
      <c r="W83" s="115">
        <f>+IF(H83=0,"",'Ark1'!AI637)</f>
        <v>53.672316384180789</v>
      </c>
      <c r="X83" s="76">
        <f>+IF(H83=0,"",'Ark1'!Y637)</f>
        <v>42.004891675254093</v>
      </c>
      <c r="Y83" s="53">
        <f>+IF(H83=0,"",'Ark1'!AA637)</f>
        <v>2.251055903149628</v>
      </c>
      <c r="Z83" s="76">
        <f>+IF(H83=0,"",'Ark1'!AC637)</f>
        <v>33.960267237798476</v>
      </c>
      <c r="AA83" s="115">
        <f t="shared" si="30"/>
        <v>129.95222594936519</v>
      </c>
      <c r="AB83" s="115">
        <f t="shared" si="31"/>
        <v>2.8892094752187774</v>
      </c>
      <c r="AC83" s="66">
        <f t="shared" si="32"/>
        <v>64.765665859564265</v>
      </c>
      <c r="AD83" s="66">
        <f t="shared" si="33"/>
        <v>1.4697508896797153</v>
      </c>
      <c r="AE83" s="43"/>
      <c r="AF83" s="4"/>
      <c r="AG83" s="56"/>
      <c r="AH83" s="56"/>
      <c r="AI83" s="1"/>
      <c r="AJ83" s="19"/>
      <c r="AK83"/>
      <c r="AO83"/>
    </row>
    <row r="84" spans="1:41" ht="15" customHeight="1">
      <c r="A84" s="43"/>
      <c r="B84" s="43">
        <f>+'Ark1'!C638</f>
        <v>2024</v>
      </c>
      <c r="C84" s="51">
        <f>+'Ark1'!L638</f>
        <v>5</v>
      </c>
      <c r="D84" s="52" t="s">
        <v>402</v>
      </c>
      <c r="E84" s="52">
        <f>+'Ark1'!D638</f>
        <v>12</v>
      </c>
      <c r="F84" s="52" t="str">
        <f t="shared" si="27"/>
        <v>Des</v>
      </c>
      <c r="G84" s="51">
        <f>+IF(H84=0,"",'Ark1'!Q638)</f>
        <v>201</v>
      </c>
      <c r="H84" s="467">
        <f>+'Ark1'!R638</f>
        <v>281</v>
      </c>
      <c r="I84" s="115">
        <f t="shared" si="28"/>
        <v>9</v>
      </c>
      <c r="J84" s="66">
        <f>+IF(H84=0,"",'Ark1'!AE638)</f>
        <v>16.816277678037103</v>
      </c>
      <c r="K84" s="66">
        <f>+IF(H84=0,"",'Ark1'!AF638)</f>
        <v>17.667544807341859</v>
      </c>
      <c r="L84" s="64"/>
      <c r="M84" s="366">
        <f>+IF(H84=0,"",'Ark1'!AR638)</f>
        <v>221.2613636363636</v>
      </c>
      <c r="N84" s="114">
        <f>+IF(H84=0,"",'Ark1'!AS638)</f>
        <v>29.696261184651128</v>
      </c>
      <c r="O84" s="411"/>
      <c r="P84" s="53">
        <f>+IF(H84=0,"",'Ark1'!T638)</f>
        <v>8.686832740213525</v>
      </c>
      <c r="Q84" s="115">
        <f>+IF(H84=0,"",'Ark1'!U638)</f>
        <v>323.34021352313175</v>
      </c>
      <c r="R84" s="115">
        <f t="shared" si="29"/>
        <v>1.1652135231320813</v>
      </c>
      <c r="S84" s="76">
        <f>+IF(H84=0,"",'Ark1'!W638)</f>
        <v>82.918149466192176</v>
      </c>
      <c r="T84" s="76">
        <f>+IF(H84=0,"",'Ark1'!X638)</f>
        <v>26.334519572953745</v>
      </c>
      <c r="U84" s="438">
        <f>+IF(H84=0,"",'Ark1'!AG638)</f>
        <v>2403.5530303030305</v>
      </c>
      <c r="V84" s="76">
        <f>+IF(H84=0,"",'Ark1'!AH638)</f>
        <v>93.95017793594306</v>
      </c>
      <c r="W84" s="115">
        <f>+IF(H84=0,"",'Ark1'!AI638)</f>
        <v>52.313167259786489</v>
      </c>
      <c r="X84" s="76">
        <f>+IF(H84=0,"",'Ark1'!Y638)</f>
        <v>39.886586351464089</v>
      </c>
      <c r="Y84" s="53">
        <f>+IF(H84=0,"",'Ark1'!AA638)</f>
        <v>2.2514852995022405</v>
      </c>
      <c r="Z84" s="76">
        <f>+IF(H84=0,"",'Ark1'!AC638)</f>
        <v>42.095357051456787</v>
      </c>
      <c r="AA84" s="115">
        <f t="shared" si="30"/>
        <v>134.52593283634198</v>
      </c>
      <c r="AB84" s="115">
        <f t="shared" si="31"/>
        <v>5.1629604013861012</v>
      </c>
      <c r="AC84" s="66">
        <f t="shared" si="32"/>
        <v>64.668042704626345</v>
      </c>
      <c r="AD84" s="66">
        <f t="shared" si="33"/>
        <v>1.3980099502487562</v>
      </c>
      <c r="AE84" s="43"/>
      <c r="AF84" s="4"/>
      <c r="AG84" s="56"/>
      <c r="AH84" s="56"/>
      <c r="AI84" s="1"/>
      <c r="AJ84" s="19"/>
      <c r="AK84"/>
      <c r="AO84"/>
    </row>
    <row r="85" spans="1:41" ht="15" customHeight="1">
      <c r="A85" s="46"/>
      <c r="B85" s="43"/>
      <c r="C85" s="46"/>
      <c r="D85" s="46"/>
      <c r="E85" s="46"/>
      <c r="F85" s="46"/>
      <c r="G85" s="46"/>
      <c r="H85" s="490"/>
      <c r="I85" s="43"/>
      <c r="J85" s="95"/>
      <c r="K85" s="64"/>
      <c r="L85" s="64"/>
      <c r="M85" s="74"/>
      <c r="N85" s="74"/>
      <c r="O85" s="411"/>
      <c r="P85" s="43"/>
      <c r="Q85" s="43"/>
      <c r="R85" s="43"/>
      <c r="S85" s="73"/>
      <c r="T85" s="73"/>
      <c r="U85" s="463"/>
      <c r="V85" s="73"/>
      <c r="W85" s="73"/>
      <c r="X85" s="73"/>
      <c r="Y85" s="43"/>
      <c r="Z85" s="73"/>
      <c r="AA85" s="43"/>
      <c r="AB85" s="43"/>
      <c r="AC85" s="64"/>
      <c r="AD85" s="65"/>
      <c r="AE85" s="43"/>
      <c r="AF85" s="4"/>
      <c r="AG85" s="56"/>
      <c r="AH85" s="56"/>
      <c r="AI85" s="1"/>
      <c r="AJ85" s="5"/>
      <c r="AK85"/>
      <c r="AO85"/>
    </row>
    <row r="86" spans="1:41" ht="15" customHeight="1">
      <c r="A86" s="244"/>
      <c r="B86" s="274" t="s">
        <v>0</v>
      </c>
      <c r="C86" s="274"/>
      <c r="D86" s="274" t="str">
        <f>+D88</f>
        <v>O+</v>
      </c>
      <c r="E86" s="274"/>
      <c r="F86" s="275"/>
      <c r="G86" s="275" t="s">
        <v>598</v>
      </c>
      <c r="H86" s="441">
        <f>SUM(H88:H99)</f>
        <v>4465</v>
      </c>
      <c r="I86" s="49"/>
      <c r="J86" s="46"/>
      <c r="K86" s="95"/>
      <c r="L86" s="64"/>
      <c r="M86" s="74"/>
      <c r="N86" s="74"/>
      <c r="O86" s="411"/>
      <c r="P86" s="64"/>
      <c r="Q86" s="326">
        <f>+Klasse!L16</f>
        <v>350.97316909294568</v>
      </c>
      <c r="R86" s="49" t="s">
        <v>568</v>
      </c>
      <c r="S86" s="43"/>
      <c r="T86" s="73"/>
      <c r="U86" s="463"/>
      <c r="V86" s="43"/>
      <c r="W86" s="73"/>
      <c r="X86" s="73"/>
      <c r="Y86" s="73"/>
      <c r="Z86" s="43"/>
      <c r="AA86" s="19">
        <f>+Klasse!AC16</f>
        <v>138.24390304989063</v>
      </c>
      <c r="AB86" s="49" t="s">
        <v>624</v>
      </c>
      <c r="AC86" s="43"/>
      <c r="AD86" s="64"/>
      <c r="AE86" s="65"/>
      <c r="AF86" s="4"/>
      <c r="AG86" s="4"/>
      <c r="AH86" s="56"/>
      <c r="AI86" s="56"/>
      <c r="AJ86" s="1"/>
      <c r="AK86" s="5"/>
      <c r="AO86"/>
    </row>
    <row r="87" spans="1:41" ht="15" customHeight="1">
      <c r="A87" s="244"/>
      <c r="B87" s="273"/>
      <c r="C87" s="274"/>
      <c r="D87" s="274"/>
      <c r="E87" s="275"/>
      <c r="F87" s="275"/>
      <c r="G87" s="275"/>
      <c r="H87" s="490"/>
      <c r="I87" s="43"/>
      <c r="J87" s="95"/>
      <c r="K87" s="64"/>
      <c r="L87" s="64"/>
      <c r="M87" s="74"/>
      <c r="N87" s="74"/>
      <c r="O87" s="411"/>
      <c r="P87" s="43"/>
      <c r="Q87" s="43"/>
      <c r="R87" s="43"/>
      <c r="S87" s="73"/>
      <c r="T87" s="73"/>
      <c r="U87" s="463"/>
      <c r="V87" s="73"/>
      <c r="W87" s="73"/>
      <c r="X87" s="73"/>
      <c r="Y87" s="43"/>
      <c r="Z87" s="73"/>
      <c r="AA87" s="43"/>
      <c r="AB87" s="43"/>
      <c r="AC87" s="64"/>
      <c r="AD87" s="64"/>
      <c r="AE87" s="43"/>
      <c r="AF87" s="4"/>
      <c r="AG87" s="56"/>
      <c r="AH87" s="56"/>
      <c r="AI87" s="1"/>
      <c r="AJ87" s="5"/>
      <c r="AK87"/>
      <c r="AO87"/>
    </row>
    <row r="88" spans="1:41" ht="15" customHeight="1">
      <c r="A88" s="43"/>
      <c r="B88" s="43">
        <f>+'Ark1'!C639</f>
        <v>2024</v>
      </c>
      <c r="C88">
        <f>+'Ark1'!L639</f>
        <v>6</v>
      </c>
      <c r="D88" s="3" t="s">
        <v>33</v>
      </c>
      <c r="E88" s="3">
        <f>+'Ark1'!D639</f>
        <v>1</v>
      </c>
      <c r="F88" s="3" t="str">
        <f t="shared" ref="F88:F99" si="34">+F73</f>
        <v>Jan</v>
      </c>
      <c r="G88">
        <f>+IF(H88=0,"",'Ark1'!Q639)</f>
        <v>268</v>
      </c>
      <c r="H88" s="440">
        <f>+'Ark1'!R639</f>
        <v>358</v>
      </c>
      <c r="I88" s="115">
        <f t="shared" ref="I88:I99" si="35">+IF(H88=0,"",H88-H317)</f>
        <v>-29</v>
      </c>
      <c r="J88" s="67">
        <f>+IF(H88=0,"",'Ark1'!AE639)</f>
        <v>6.603947611141856</v>
      </c>
      <c r="K88" s="67">
        <f>+IF(H88=0,"",'Ark1'!AF639)</f>
        <v>7.7440771562661732</v>
      </c>
      <c r="L88" s="64"/>
      <c r="M88" s="366">
        <f>+IF(H88=0,"",'Ark1'!AR639)</f>
        <v>221.85217391304352</v>
      </c>
      <c r="N88" s="114">
        <f>+IF(H88=0,"",'Ark1'!AS639)</f>
        <v>32.736188854431973</v>
      </c>
      <c r="O88" s="411"/>
      <c r="P88" s="1">
        <f>+IF(H88=0,"",'Ark1'!T639)</f>
        <v>10.008379888268156</v>
      </c>
      <c r="Q88" s="115">
        <f>+IF(H88=0,"",'Ark1'!U639)</f>
        <v>357.8824022346368</v>
      </c>
      <c r="R88" s="115">
        <f t="shared" ref="R88:R99" si="36">+IF(H88=0,"",Q88-Q317)</f>
        <v>-1.8142385922366771</v>
      </c>
      <c r="S88" s="11">
        <f>+IF(H88=0,"",'Ark1'!W639)</f>
        <v>90.782122905027961</v>
      </c>
      <c r="T88" s="11">
        <f>+IF(H88=0,"",'Ark1'!X639)</f>
        <v>56.703910614525149</v>
      </c>
      <c r="U88" s="438">
        <f>+IF(H88=0,"",'Ark1'!AG639)</f>
        <v>2483.6115942028996</v>
      </c>
      <c r="V88" s="11">
        <f>+IF(H88=0,"",'Ark1'!AH639)</f>
        <v>96.368715083798875</v>
      </c>
      <c r="W88" s="115">
        <f>+IF(H88=0,"",'Ark1'!AI639)</f>
        <v>63.128491620111717</v>
      </c>
      <c r="X88" s="11">
        <f>+IF(H88=0,"",'Ark1'!Y639)</f>
        <v>45.094168977745987</v>
      </c>
      <c r="Y88" s="1">
        <f>+IF(H88=0,"",'Ark1'!AA639)</f>
        <v>2.4727423879444954</v>
      </c>
      <c r="Z88" s="11">
        <f>+IF(H88=0,"",'Ark1'!AC639)</f>
        <v>29.860669044556634</v>
      </c>
      <c r="AA88" s="115">
        <f t="shared" ref="AA88:AA99" si="37">IF(H88=0,"",1000*Q88/U88)</f>
        <v>144.09757269211696</v>
      </c>
      <c r="AB88" s="115">
        <f t="shared" ref="AB88:AB99" si="38">+IF(H88=0,"",AA88-AA317)</f>
        <v>-2.0368755642662961</v>
      </c>
      <c r="AC88" s="67">
        <f t="shared" ref="AC88:AC99" si="39">IF(H88=0,"",Q88/C88)</f>
        <v>59.647067039106133</v>
      </c>
      <c r="AD88" s="67">
        <f t="shared" ref="AD88:AD99" si="40">IF(H88=0,"",H88/G88)</f>
        <v>1.335820895522388</v>
      </c>
      <c r="AE88" s="43"/>
      <c r="AF88" s="4"/>
      <c r="AG88" s="56"/>
      <c r="AH88" s="56"/>
      <c r="AI88" s="1"/>
      <c r="AJ88" s="19"/>
      <c r="AK88"/>
      <c r="AO88"/>
    </row>
    <row r="89" spans="1:41" ht="15" customHeight="1">
      <c r="A89" s="43"/>
      <c r="B89" s="43">
        <f>+'Ark1'!C640</f>
        <v>2024</v>
      </c>
      <c r="C89">
        <f>+'Ark1'!L640</f>
        <v>6</v>
      </c>
      <c r="D89" s="3" t="s">
        <v>33</v>
      </c>
      <c r="E89" s="3">
        <f>+'Ark1'!D640</f>
        <v>2</v>
      </c>
      <c r="F89" s="3" t="str">
        <f t="shared" si="34"/>
        <v>Feb</v>
      </c>
      <c r="G89">
        <f>+IF(H89=0,"",'Ark1'!Q640)</f>
        <v>166</v>
      </c>
      <c r="H89" s="440">
        <f>+'Ark1'!R640</f>
        <v>212</v>
      </c>
      <c r="I89" s="115">
        <f t="shared" si="35"/>
        <v>32</v>
      </c>
      <c r="J89" s="67">
        <f>+IF(H89=0,"",'Ark1'!AE640)</f>
        <v>6.7774936061381084</v>
      </c>
      <c r="K89" s="67">
        <f>+IF(H89=0,"",'Ark1'!AF640)</f>
        <v>8.0715927694624625</v>
      </c>
      <c r="L89" s="64"/>
      <c r="M89" s="366">
        <f>+IF(H89=0,"",'Ark1'!AR640)</f>
        <v>222.80102040816328</v>
      </c>
      <c r="N89" s="114">
        <f>+IF(H89=0,"",'Ark1'!AS640)</f>
        <v>32.859160427127392</v>
      </c>
      <c r="O89" s="411"/>
      <c r="P89" s="1">
        <f>+IF(H89=0,"",'Ark1'!T640)</f>
        <v>9.9339622641509404</v>
      </c>
      <c r="Q89" s="115">
        <f>+IF(H89=0,"",'Ark1'!U640)</f>
        <v>363.10094339622606</v>
      </c>
      <c r="R89" s="115">
        <f t="shared" si="36"/>
        <v>2.7037211740036469</v>
      </c>
      <c r="S89" s="11">
        <f>+IF(H89=0,"",'Ark1'!W640)</f>
        <v>89.62264150943399</v>
      </c>
      <c r="T89" s="11">
        <f>+IF(H89=0,"",'Ark1'!X640)</f>
        <v>66.037735849056631</v>
      </c>
      <c r="U89" s="438">
        <f>+IF(H89=0,"",'Ark1'!AG640)</f>
        <v>2384.8775510204082</v>
      </c>
      <c r="V89" s="11">
        <f>+IF(H89=0,"",'Ark1'!AH640)</f>
        <v>92.452830188679215</v>
      </c>
      <c r="W89" s="115">
        <f>+IF(H89=0,"",'Ark1'!AI640)</f>
        <v>48.113207547169807</v>
      </c>
      <c r="X89" s="11">
        <f>+IF(H89=0,"",'Ark1'!Y640)</f>
        <v>45.101595995867406</v>
      </c>
      <c r="Y89" s="1">
        <f>+IF(H89=0,"",'Ark1'!AA640)</f>
        <v>2.4562929113809928</v>
      </c>
      <c r="Z89" s="11">
        <f>+IF(H89=0,"",'Ark1'!AC640)</f>
        <v>38.389409322785639</v>
      </c>
      <c r="AA89" s="115">
        <f t="shared" si="37"/>
        <v>152.25139892019507</v>
      </c>
      <c r="AB89" s="115">
        <f t="shared" si="38"/>
        <v>2.6244243750450096</v>
      </c>
      <c r="AC89" s="67">
        <f t="shared" si="39"/>
        <v>60.516823899371012</v>
      </c>
      <c r="AD89" s="67">
        <f t="shared" si="40"/>
        <v>1.2771084337349397</v>
      </c>
      <c r="AE89" s="43"/>
      <c r="AF89" s="4"/>
      <c r="AG89" s="56"/>
      <c r="AH89" s="56"/>
      <c r="AI89" s="1"/>
      <c r="AJ89" s="19"/>
      <c r="AK89"/>
      <c r="AO89"/>
    </row>
    <row r="90" spans="1:41" ht="15" customHeight="1">
      <c r="A90" s="43"/>
      <c r="B90" s="43">
        <f>+'Ark1'!C641</f>
        <v>2024</v>
      </c>
      <c r="C90">
        <f>+'Ark1'!L641</f>
        <v>6</v>
      </c>
      <c r="D90" s="3" t="s">
        <v>33</v>
      </c>
      <c r="E90" s="3">
        <f>+'Ark1'!D641</f>
        <v>3</v>
      </c>
      <c r="F90" s="3" t="str">
        <f t="shared" si="34"/>
        <v>Mar</v>
      </c>
      <c r="G90">
        <f>+IF(H90=0,"",'Ark1'!Q641)</f>
        <v>216</v>
      </c>
      <c r="H90" s="440">
        <f>+'Ark1'!R641</f>
        <v>278</v>
      </c>
      <c r="I90" s="115">
        <f t="shared" si="35"/>
        <v>-42</v>
      </c>
      <c r="J90" s="67">
        <f>+IF(H90=0,"",'Ark1'!AE641)</f>
        <v>7.6227035919934227</v>
      </c>
      <c r="K90" s="67">
        <f>+IF(H90=0,"",'Ark1'!AF641)</f>
        <v>8.8800039249547851</v>
      </c>
      <c r="L90" s="64"/>
      <c r="M90" s="366">
        <f>+IF(H90=0,"",'Ark1'!AR641)</f>
        <v>221.62348178137648</v>
      </c>
      <c r="N90" s="114">
        <f>+IF(H90=0,"",'Ark1'!AS641)</f>
        <v>32.832834534157577</v>
      </c>
      <c r="O90" s="411"/>
      <c r="P90" s="1">
        <f>+IF(H90=0,"",'Ark1'!T641)</f>
        <v>10.219424460431656</v>
      </c>
      <c r="Q90" s="115">
        <f>+IF(H90=0,"",'Ark1'!U641)</f>
        <v>356.1320143884891</v>
      </c>
      <c r="R90" s="115">
        <f t="shared" si="36"/>
        <v>5.8454518884890376</v>
      </c>
      <c r="S90" s="11">
        <f>+IF(H90=0,"",'Ark1'!W641)</f>
        <v>90.647482014388501</v>
      </c>
      <c r="T90" s="11">
        <f>+IF(H90=0,"",'Ark1'!X641)</f>
        <v>53.95683453237411</v>
      </c>
      <c r="U90" s="438">
        <f>+IF(H90=0,"",'Ark1'!AG641)</f>
        <v>2477.9028340080968</v>
      </c>
      <c r="V90" s="11">
        <f>+IF(H90=0,"",'Ark1'!AH641)</f>
        <v>88.848920863309345</v>
      </c>
      <c r="W90" s="115">
        <f>+IF(H90=0,"",'Ark1'!AI641)</f>
        <v>54.676258992805749</v>
      </c>
      <c r="X90" s="11">
        <f>+IF(H90=0,"",'Ark1'!Y641)</f>
        <v>43.438628876567513</v>
      </c>
      <c r="Y90" s="1">
        <f>+IF(H90=0,"",'Ark1'!AA641)</f>
        <v>2.367051339294294</v>
      </c>
      <c r="Z90" s="11">
        <f>+IF(H90=0,"",'Ark1'!AC641)</f>
        <v>38.045785850721906</v>
      </c>
      <c r="AA90" s="115">
        <f t="shared" si="37"/>
        <v>143.72315552520385</v>
      </c>
      <c r="AB90" s="115">
        <f t="shared" si="38"/>
        <v>-2.6782951605136986</v>
      </c>
      <c r="AC90" s="67">
        <f t="shared" si="39"/>
        <v>59.355335731414847</v>
      </c>
      <c r="AD90" s="67">
        <f t="shared" si="40"/>
        <v>1.287037037037037</v>
      </c>
      <c r="AE90" s="43"/>
      <c r="AF90" s="4"/>
      <c r="AG90" s="56"/>
      <c r="AH90" s="56"/>
      <c r="AI90" s="1"/>
      <c r="AJ90" s="19"/>
      <c r="AK90"/>
      <c r="AO90"/>
    </row>
    <row r="91" spans="1:41" ht="15" customHeight="1">
      <c r="A91" s="43"/>
      <c r="B91" s="43">
        <f>+'Ark1'!C642</f>
        <v>2024</v>
      </c>
      <c r="C91">
        <f>+'Ark1'!L642</f>
        <v>6</v>
      </c>
      <c r="D91" s="3" t="s">
        <v>33</v>
      </c>
      <c r="E91" s="3">
        <f>+'Ark1'!D642</f>
        <v>4</v>
      </c>
      <c r="F91" s="3" t="str">
        <f t="shared" si="34"/>
        <v>Apr</v>
      </c>
      <c r="G91">
        <f>+IF(H91=0,"",'Ark1'!Q642)</f>
        <v>269</v>
      </c>
      <c r="H91" s="440">
        <f>+'Ark1'!R642</f>
        <v>333</v>
      </c>
      <c r="I91" s="115">
        <f t="shared" si="35"/>
        <v>99</v>
      </c>
      <c r="J91" s="67">
        <f>+IF(H91=0,"",'Ark1'!AE642)</f>
        <v>7.5390536563278259</v>
      </c>
      <c r="K91" s="67">
        <f>+IF(H91=0,"",'Ark1'!AF642)</f>
        <v>8.5553977329765996</v>
      </c>
      <c r="L91" s="64"/>
      <c r="M91" s="366">
        <f>+IF(H91=0,"",'Ark1'!AR642)</f>
        <v>220.38079470198673</v>
      </c>
      <c r="N91" s="114">
        <f>+IF(H91=0,"",'Ark1'!AS642)</f>
        <v>32.882057969812877</v>
      </c>
      <c r="O91" s="411"/>
      <c r="P91" s="1">
        <f>+IF(H91=0,"",'Ark1'!T642)</f>
        <v>10.078078078078079</v>
      </c>
      <c r="Q91" s="115">
        <f>+IF(H91=0,"",'Ark1'!U642)</f>
        <v>351.89699699699702</v>
      </c>
      <c r="R91" s="115">
        <f t="shared" si="36"/>
        <v>-6.5735158235157201</v>
      </c>
      <c r="S91" s="11">
        <f>+IF(H91=0,"",'Ark1'!W642)</f>
        <v>91.29129129129123</v>
      </c>
      <c r="T91" s="11">
        <f>+IF(H91=0,"",'Ark1'!X642)</f>
        <v>54.054054054054063</v>
      </c>
      <c r="U91" s="438">
        <f>+IF(H91=0,"",'Ark1'!AG642)</f>
        <v>2412.8741721854303</v>
      </c>
      <c r="V91" s="11">
        <f>+IF(H91=0,"",'Ark1'!AH642)</f>
        <v>90.690690690690644</v>
      </c>
      <c r="W91" s="115">
        <f>+IF(H91=0,"",'Ark1'!AI642)</f>
        <v>57.057057057057037</v>
      </c>
      <c r="X91" s="11">
        <f>+IF(H91=0,"",'Ark1'!Y642)</f>
        <v>37.570899423284544</v>
      </c>
      <c r="Y91" s="1">
        <f>+IF(H91=0,"",'Ark1'!AA642)</f>
        <v>2.3557290526032841</v>
      </c>
      <c r="Z91" s="11">
        <f>+IF(H91=0,"",'Ark1'!AC642)</f>
        <v>35.352880222274933</v>
      </c>
      <c r="AA91" s="115">
        <f t="shared" si="37"/>
        <v>145.84142059851831</v>
      </c>
      <c r="AB91" s="115">
        <f t="shared" si="38"/>
        <v>-1.6660890308239686</v>
      </c>
      <c r="AC91" s="67">
        <f t="shared" si="39"/>
        <v>58.649499499499505</v>
      </c>
      <c r="AD91" s="67">
        <f t="shared" si="40"/>
        <v>1.237918215613383</v>
      </c>
      <c r="AE91" s="43"/>
      <c r="AF91" s="4"/>
      <c r="AG91" s="56"/>
      <c r="AH91" s="56"/>
      <c r="AI91" s="1"/>
      <c r="AJ91" s="19"/>
      <c r="AK91"/>
      <c r="AO91"/>
    </row>
    <row r="92" spans="1:41" ht="15" customHeight="1">
      <c r="A92" s="43"/>
      <c r="B92" s="43">
        <f>+'Ark1'!C643</f>
        <v>2024</v>
      </c>
      <c r="C92">
        <f>+'Ark1'!L643</f>
        <v>6</v>
      </c>
      <c r="D92" s="3" t="s">
        <v>33</v>
      </c>
      <c r="E92" s="3">
        <f>+'Ark1'!D643</f>
        <v>5</v>
      </c>
      <c r="F92" s="3" t="str">
        <f t="shared" si="34"/>
        <v>Mai</v>
      </c>
      <c r="G92">
        <f>+IF(H92=0,"",'Ark1'!Q643)</f>
        <v>235</v>
      </c>
      <c r="H92" s="440">
        <f>+'Ark1'!R643</f>
        <v>286</v>
      </c>
      <c r="I92" s="115">
        <f t="shared" si="35"/>
        <v>-33</v>
      </c>
      <c r="J92" s="67">
        <f>+IF(H92=0,"",'Ark1'!AE643)</f>
        <v>7.6368491321762368</v>
      </c>
      <c r="K92" s="67">
        <f>+IF(H92=0,"",'Ark1'!AF643)</f>
        <v>8.8506671847502574</v>
      </c>
      <c r="L92" s="64"/>
      <c r="M92" s="366">
        <f>+IF(H92=0,"",'Ark1'!AR643)</f>
        <v>221.37174721189592</v>
      </c>
      <c r="N92" s="114">
        <f>+IF(H92=0,"",'Ark1'!AS643)</f>
        <v>32.797635364265524</v>
      </c>
      <c r="O92" s="411"/>
      <c r="P92" s="1">
        <f>+IF(H92=0,"",'Ark1'!T643)</f>
        <v>10.038461538461537</v>
      </c>
      <c r="Q92" s="115">
        <f>+IF(H92=0,"",'Ark1'!U643)</f>
        <v>356.00524475524486</v>
      </c>
      <c r="R92" s="115">
        <f t="shared" si="36"/>
        <v>6.5961538461537543</v>
      </c>
      <c r="S92" s="11">
        <f>+IF(H92=0,"",'Ark1'!W643)</f>
        <v>89.860139860139853</v>
      </c>
      <c r="T92" s="11">
        <f>+IF(H92=0,"",'Ark1'!X643)</f>
        <v>55.944055944055933</v>
      </c>
      <c r="U92" s="438">
        <f>+IF(H92=0,"",'Ark1'!AG643)</f>
        <v>2453.2453531598517</v>
      </c>
      <c r="V92" s="11">
        <f>+IF(H92=0,"",'Ark1'!AH643)</f>
        <v>94.055944055944067</v>
      </c>
      <c r="W92" s="115">
        <f>+IF(H92=0,"",'Ark1'!AI643)</f>
        <v>60.489510489510486</v>
      </c>
      <c r="X92" s="11">
        <f>+IF(H92=0,"",'Ark1'!Y643)</f>
        <v>42.080769910597525</v>
      </c>
      <c r="Y92" s="1">
        <f>+IF(H92=0,"",'Ark1'!AA643)</f>
        <v>2.4669684427393404</v>
      </c>
      <c r="Z92" s="11">
        <f>+IF(H92=0,"",'Ark1'!AC643)</f>
        <v>32.034941968081803</v>
      </c>
      <c r="AA92" s="115">
        <f t="shared" si="37"/>
        <v>145.11603753644115</v>
      </c>
      <c r="AB92" s="115">
        <f t="shared" si="38"/>
        <v>1.732223620928437</v>
      </c>
      <c r="AC92" s="67">
        <f t="shared" si="39"/>
        <v>59.334207459207477</v>
      </c>
      <c r="AD92" s="67">
        <f t="shared" si="40"/>
        <v>1.2170212765957447</v>
      </c>
      <c r="AE92" s="43"/>
      <c r="AF92" s="4"/>
      <c r="AG92" s="56"/>
      <c r="AH92" s="56"/>
      <c r="AI92" s="1"/>
      <c r="AJ92" s="19"/>
      <c r="AK92"/>
      <c r="AO92"/>
    </row>
    <row r="93" spans="1:41" ht="15" customHeight="1">
      <c r="A93" s="43"/>
      <c r="B93" s="43">
        <f>+'Ark1'!C644</f>
        <v>2024</v>
      </c>
      <c r="C93">
        <f>+'Ark1'!L644</f>
        <v>6</v>
      </c>
      <c r="D93" s="3" t="s">
        <v>33</v>
      </c>
      <c r="E93" s="3">
        <f>+'Ark1'!D644</f>
        <v>6</v>
      </c>
      <c r="F93" s="3" t="str">
        <f t="shared" si="34"/>
        <v>Jun</v>
      </c>
      <c r="G93">
        <f>+IF(H93=0,"",'Ark1'!Q644)</f>
        <v>213</v>
      </c>
      <c r="H93" s="440">
        <f>+'Ark1'!R644</f>
        <v>269</v>
      </c>
      <c r="I93" s="115">
        <f t="shared" si="35"/>
        <v>-72</v>
      </c>
      <c r="J93" s="67">
        <f>+IF(H93=0,"",'Ark1'!AE644)</f>
        <v>7.6660017098888575</v>
      </c>
      <c r="K93" s="67">
        <f>+IF(H93=0,"",'Ark1'!AF644)</f>
        <v>8.868825877235027</v>
      </c>
      <c r="L93" s="64"/>
      <c r="M93" s="366">
        <f>+IF(H93=0,"",'Ark1'!AR644)</f>
        <v>221.63779527559055</v>
      </c>
      <c r="N93" s="114">
        <f>+IF(H93=0,"",'Ark1'!AS644)</f>
        <v>32.609074856821174</v>
      </c>
      <c r="O93" s="411"/>
      <c r="P93" s="1">
        <f>+IF(H93=0,"",'Ark1'!T644)</f>
        <v>9.7806691449814149</v>
      </c>
      <c r="Q93" s="115">
        <f>+IF(H93=0,"",'Ark1'!U644)</f>
        <v>354.93159851301129</v>
      </c>
      <c r="R93" s="115">
        <f t="shared" si="36"/>
        <v>1.9157627358853233</v>
      </c>
      <c r="S93" s="11">
        <f>+IF(H93=0,"",'Ark1'!W644)</f>
        <v>89.591078066914491</v>
      </c>
      <c r="T93" s="11">
        <f>+IF(H93=0,"",'Ark1'!X644)</f>
        <v>53.903345724907048</v>
      </c>
      <c r="U93" s="438">
        <f>+IF(H93=0,"",'Ark1'!AG644)</f>
        <v>2474.1811023622045</v>
      </c>
      <c r="V93" s="11">
        <f>+IF(H93=0,"",'Ark1'!AH644)</f>
        <v>94.423791821561366</v>
      </c>
      <c r="W93" s="115">
        <f>+IF(H93=0,"",'Ark1'!AI644)</f>
        <v>64.312267657992564</v>
      </c>
      <c r="X93" s="11">
        <f>+IF(H93=0,"",'Ark1'!Y644)</f>
        <v>41.900761738274305</v>
      </c>
      <c r="Y93" s="1">
        <f>+IF(H93=0,"",'Ark1'!AA644)</f>
        <v>2.4327837402790595</v>
      </c>
      <c r="Z93" s="11">
        <f>+IF(H93=0,"",'Ark1'!AC644)</f>
        <v>35.075263553077605</v>
      </c>
      <c r="AA93" s="115">
        <f t="shared" si="37"/>
        <v>143.45417082611422</v>
      </c>
      <c r="AB93" s="115">
        <f t="shared" si="38"/>
        <v>6.2656701692830268</v>
      </c>
      <c r="AC93" s="67">
        <f t="shared" si="39"/>
        <v>59.155266418835218</v>
      </c>
      <c r="AD93" s="67">
        <f t="shared" si="40"/>
        <v>1.2629107981220657</v>
      </c>
      <c r="AE93" s="43"/>
      <c r="AF93" s="4"/>
      <c r="AG93" s="56"/>
      <c r="AH93" s="56"/>
      <c r="AI93" s="1"/>
      <c r="AJ93" s="19"/>
      <c r="AK93"/>
      <c r="AO93"/>
    </row>
    <row r="94" spans="1:41" ht="15" customHeight="1">
      <c r="A94" s="43"/>
      <c r="B94" s="43">
        <f>+'Ark1'!C645</f>
        <v>2024</v>
      </c>
      <c r="C94">
        <f>+'Ark1'!L645</f>
        <v>6</v>
      </c>
      <c r="D94" s="3" t="s">
        <v>33</v>
      </c>
      <c r="E94" s="3">
        <f>+'Ark1'!D645</f>
        <v>7</v>
      </c>
      <c r="F94" s="3" t="str">
        <f t="shared" si="34"/>
        <v>Jul</v>
      </c>
      <c r="G94">
        <f>+IF(H94=0,"",'Ark1'!Q645)</f>
        <v>154</v>
      </c>
      <c r="H94" s="440">
        <f>+'Ark1'!R645</f>
        <v>197</v>
      </c>
      <c r="I94" s="115">
        <f t="shared" si="35"/>
        <v>23</v>
      </c>
      <c r="J94" s="67">
        <f>+IF(H94=0,"",'Ark1'!AE645)</f>
        <v>6.6285329744279933</v>
      </c>
      <c r="K94" s="67">
        <f>+IF(H94=0,"",'Ark1'!AF645)</f>
        <v>7.8967245436792499</v>
      </c>
      <c r="L94" s="64"/>
      <c r="M94" s="366">
        <f>+IF(H94=0,"",'Ark1'!AR645)</f>
        <v>221.69230769230765</v>
      </c>
      <c r="N94" s="114">
        <f>+IF(H94=0,"",'Ark1'!AS645)</f>
        <v>32.719448014404442</v>
      </c>
      <c r="O94" s="411"/>
      <c r="P94" s="1">
        <f>+IF(H94=0,"",'Ark1'!T645)</f>
        <v>9.7157360406091371</v>
      </c>
      <c r="Q94" s="115">
        <f>+IF(H94=0,"",'Ark1'!U645)</f>
        <v>357.90152284263974</v>
      </c>
      <c r="R94" s="115">
        <f t="shared" si="36"/>
        <v>0.16301709551328258</v>
      </c>
      <c r="S94" s="11">
        <f>+IF(H94=0,"",'Ark1'!W645)</f>
        <v>89.340101522842644</v>
      </c>
      <c r="T94" s="11">
        <f>+IF(H94=0,"",'Ark1'!X645)</f>
        <v>55.837563451776646</v>
      </c>
      <c r="U94" s="438">
        <f>+IF(H94=0,"",'Ark1'!AG645)</f>
        <v>2450.038461538461</v>
      </c>
      <c r="V94" s="11">
        <f>+IF(H94=0,"",'Ark1'!AH645)</f>
        <v>92.385786802030481</v>
      </c>
      <c r="W94" s="115">
        <f>+IF(H94=0,"",'Ark1'!AI645)</f>
        <v>57.36040609137055</v>
      </c>
      <c r="X94" s="11">
        <f>+IF(H94=0,"",'Ark1'!Y645)</f>
        <v>41.899668022813138</v>
      </c>
      <c r="Y94" s="1">
        <f>+IF(H94=0,"",'Ark1'!AA645)</f>
        <v>2.3587844437660781</v>
      </c>
      <c r="Z94" s="11">
        <f>+IF(H94=0,"",'Ark1'!AC645)</f>
        <v>46.852613971184759</v>
      </c>
      <c r="AA94" s="115">
        <f t="shared" si="37"/>
        <v>146.07996097249077</v>
      </c>
      <c r="AB94" s="115">
        <f t="shared" si="38"/>
        <v>4.5482641537714414</v>
      </c>
      <c r="AC94" s="67">
        <f t="shared" si="39"/>
        <v>59.650253807106623</v>
      </c>
      <c r="AD94" s="67">
        <f t="shared" si="40"/>
        <v>1.2792207792207793</v>
      </c>
      <c r="AE94" s="43"/>
      <c r="AF94" s="4"/>
      <c r="AG94" s="56"/>
      <c r="AH94" s="56"/>
      <c r="AI94" s="1"/>
      <c r="AJ94" s="19"/>
      <c r="AK94"/>
      <c r="AO94"/>
    </row>
    <row r="95" spans="1:41" ht="15" customHeight="1">
      <c r="A95" s="43"/>
      <c r="B95" s="43">
        <f>+'Ark1'!C646</f>
        <v>2024</v>
      </c>
      <c r="C95">
        <f>+'Ark1'!L646</f>
        <v>6</v>
      </c>
      <c r="D95" s="3" t="s">
        <v>33</v>
      </c>
      <c r="E95" s="3">
        <f>+'Ark1'!D646</f>
        <v>8</v>
      </c>
      <c r="F95" s="3" t="str">
        <f t="shared" si="34"/>
        <v>Aug</v>
      </c>
      <c r="G95">
        <f>+IF(H95=0,"",'Ark1'!Q646)</f>
        <v>139</v>
      </c>
      <c r="H95" s="440">
        <f>+'Ark1'!R646</f>
        <v>179</v>
      </c>
      <c r="I95" s="115">
        <f t="shared" si="35"/>
        <v>-55</v>
      </c>
      <c r="J95" s="67">
        <f>+IF(H95=0,"",'Ark1'!AE646)</f>
        <v>5.2477279390208125</v>
      </c>
      <c r="K95" s="67">
        <f>+IF(H95=0,"",'Ark1'!AF646)</f>
        <v>6.393734032848525</v>
      </c>
      <c r="L95" s="64"/>
      <c r="M95" s="366">
        <f>+IF(H95=0,"",'Ark1'!AR646)</f>
        <v>222.89759036144576</v>
      </c>
      <c r="N95" s="114">
        <f>+IF(H95=0,"",'Ark1'!AS646)</f>
        <v>32.566717703437007</v>
      </c>
      <c r="O95" s="411"/>
      <c r="P95" s="1">
        <f>+IF(H95=0,"",'Ark1'!T646)</f>
        <v>9.5921787709497224</v>
      </c>
      <c r="Q95" s="115">
        <f>+IF(H95=0,"",'Ark1'!U646)</f>
        <v>361.17039106145262</v>
      </c>
      <c r="R95" s="115">
        <f t="shared" si="36"/>
        <v>2.4626987537601508</v>
      </c>
      <c r="S95" s="11">
        <f>+IF(H95=0,"",'Ark1'!W646)</f>
        <v>86.033519553072637</v>
      </c>
      <c r="T95" s="11">
        <f>+IF(H95=0,"",'Ark1'!X646)</f>
        <v>61.452513966480446</v>
      </c>
      <c r="U95" s="438">
        <f>+IF(H95=0,"",'Ark1'!AG646)</f>
        <v>2548.1084337349398</v>
      </c>
      <c r="V95" s="11">
        <f>+IF(H95=0,"",'Ark1'!AH646)</f>
        <v>92.737430167597779</v>
      </c>
      <c r="W95" s="115">
        <f>+IF(H95=0,"",'Ark1'!AI646)</f>
        <v>58.659217877094989</v>
      </c>
      <c r="X95" s="11">
        <f>+IF(H95=0,"",'Ark1'!Y646)</f>
        <v>41.856580953546384</v>
      </c>
      <c r="Y95" s="1">
        <f>+IF(H95=0,"",'Ark1'!AA646)</f>
        <v>2.6354152782268185</v>
      </c>
      <c r="Z95" s="11">
        <f>+IF(H95=0,"",'Ark1'!AC646)</f>
        <v>19.830134658601249</v>
      </c>
      <c r="AA95" s="115">
        <f t="shared" si="37"/>
        <v>141.74058932494489</v>
      </c>
      <c r="AB95" s="115">
        <f t="shared" si="38"/>
        <v>2.1512269981328984</v>
      </c>
      <c r="AC95" s="67">
        <f t="shared" si="39"/>
        <v>60.19506517690877</v>
      </c>
      <c r="AD95" s="67">
        <f t="shared" si="40"/>
        <v>1.2877697841726619</v>
      </c>
      <c r="AE95" s="43"/>
      <c r="AF95" s="4"/>
      <c r="AG95" s="56"/>
      <c r="AH95" s="56"/>
      <c r="AI95" s="1"/>
      <c r="AJ95" s="19"/>
      <c r="AK95"/>
      <c r="AO95"/>
    </row>
    <row r="96" spans="1:41" ht="15" customHeight="1">
      <c r="A96" s="43"/>
      <c r="B96" s="43">
        <f>+'Ark1'!C647</f>
        <v>2024</v>
      </c>
      <c r="C96">
        <f>+'Ark1'!L647</f>
        <v>6</v>
      </c>
      <c r="D96" s="3" t="s">
        <v>33</v>
      </c>
      <c r="E96" s="3">
        <f>+'Ark1'!D647</f>
        <v>9</v>
      </c>
      <c r="F96" s="3" t="str">
        <f t="shared" si="34"/>
        <v>Sep</v>
      </c>
      <c r="G96">
        <f>+IF(H96=0,"",'Ark1'!Q647)</f>
        <v>171</v>
      </c>
      <c r="H96" s="440">
        <f>+'Ark1'!R647</f>
        <v>235</v>
      </c>
      <c r="I96" s="115">
        <f t="shared" si="35"/>
        <v>-7</v>
      </c>
      <c r="J96" s="67">
        <f>+IF(H96=0,"",'Ark1'!AE647)</f>
        <v>6.2383859835412796</v>
      </c>
      <c r="K96" s="67">
        <f>+IF(H96=0,"",'Ark1'!AF647)</f>
        <v>7.5278899902567149</v>
      </c>
      <c r="L96" s="64"/>
      <c r="M96" s="366">
        <f>+IF(H96=0,"",'Ark1'!AR647)</f>
        <v>222.03153153153156</v>
      </c>
      <c r="N96" s="114">
        <f>+IF(H96=0,"",'Ark1'!AS647)</f>
        <v>32.821954228748822</v>
      </c>
      <c r="O96" s="411"/>
      <c r="P96" s="1">
        <f>+IF(H96=0,"",'Ark1'!T647)</f>
        <v>9.7021276595744705</v>
      </c>
      <c r="Q96" s="115">
        <f>+IF(H96=0,"",'Ark1'!U647)</f>
        <v>357.60978723404224</v>
      </c>
      <c r="R96" s="115">
        <f t="shared" si="36"/>
        <v>9.6279690522241026</v>
      </c>
      <c r="S96" s="11">
        <f>+IF(H96=0,"",'Ark1'!W647)</f>
        <v>85.531914893617056</v>
      </c>
      <c r="T96" s="11">
        <f>+IF(H96=0,"",'Ark1'!X647)</f>
        <v>58.297872340425513</v>
      </c>
      <c r="U96" s="438">
        <f>+IF(H96=0,"",'Ark1'!AG647)</f>
        <v>2494.4369369369374</v>
      </c>
      <c r="V96" s="11">
        <f>+IF(H96=0,"",'Ark1'!AH647)</f>
        <v>94.468085106382972</v>
      </c>
      <c r="W96" s="115">
        <f>+IF(H96=0,"",'Ark1'!AI647)</f>
        <v>51.489361702127646</v>
      </c>
      <c r="X96" s="11">
        <f>+IF(H96=0,"",'Ark1'!Y647)</f>
        <v>44.453786067101177</v>
      </c>
      <c r="Y96" s="1">
        <f>+IF(H96=0,"",'Ark1'!AA647)</f>
        <v>2.7375629293613786</v>
      </c>
      <c r="Z96" s="11">
        <f>+IF(H96=0,"",'Ark1'!AC647)</f>
        <v>32.47631564888276</v>
      </c>
      <c r="AA96" s="115">
        <f t="shared" si="37"/>
        <v>143.36292970115005</v>
      </c>
      <c r="AB96" s="115">
        <f t="shared" si="38"/>
        <v>5.6526831693477675</v>
      </c>
      <c r="AC96" s="67">
        <f t="shared" si="39"/>
        <v>59.601631205673705</v>
      </c>
      <c r="AD96" s="67">
        <f t="shared" si="40"/>
        <v>1.3742690058479532</v>
      </c>
      <c r="AE96" s="43"/>
      <c r="AF96" s="4"/>
      <c r="AG96" s="56"/>
      <c r="AH96" s="56"/>
      <c r="AI96" s="1"/>
      <c r="AJ96" s="19"/>
      <c r="AK96"/>
      <c r="AO96"/>
    </row>
    <row r="97" spans="1:41" ht="15" customHeight="1">
      <c r="A97" s="43"/>
      <c r="B97" s="43">
        <f>+'Ark1'!C648</f>
        <v>2024</v>
      </c>
      <c r="C97">
        <f>+'Ark1'!L648</f>
        <v>6</v>
      </c>
      <c r="D97" s="3" t="s">
        <v>33</v>
      </c>
      <c r="E97" s="3">
        <f>+'Ark1'!D648</f>
        <v>10</v>
      </c>
      <c r="F97" s="3" t="str">
        <f t="shared" si="34"/>
        <v>Okt</v>
      </c>
      <c r="G97">
        <f>+IF(H97=0,"",'Ark1'!Q648)</f>
        <v>659</v>
      </c>
      <c r="H97" s="440">
        <f>+'Ark1'!R648</f>
        <v>1031</v>
      </c>
      <c r="I97" s="115">
        <f t="shared" si="35"/>
        <v>17</v>
      </c>
      <c r="J97" s="67">
        <f>+IF(H97=0,"",'Ark1'!AE648)</f>
        <v>10.531154239019408</v>
      </c>
      <c r="K97" s="67">
        <f>+IF(H97=0,"",'Ark1'!AF648)</f>
        <v>12.011725459542772</v>
      </c>
      <c r="L97" s="64"/>
      <c r="M97" s="366">
        <f>+IF(H97=0,"",'Ark1'!AR648)</f>
        <v>219.73582995951421</v>
      </c>
      <c r="N97" s="114">
        <f>+IF(H97=0,"",'Ark1'!AS648)</f>
        <v>32.412023608846127</v>
      </c>
      <c r="O97" s="411"/>
      <c r="P97" s="1">
        <f>+IF(H97=0,"",'Ark1'!T648)</f>
        <v>9.2958292919495609</v>
      </c>
      <c r="Q97" s="115">
        <f>+IF(H97=0,"",'Ark1'!U648)</f>
        <v>343.72221144519841</v>
      </c>
      <c r="R97" s="115">
        <f t="shared" si="36"/>
        <v>-0.79830137531479295</v>
      </c>
      <c r="S97" s="11">
        <f>+IF(H97=0,"",'Ark1'!W648)</f>
        <v>84.287099903006791</v>
      </c>
      <c r="T97" s="11">
        <f>+IF(H97=0,"",'Ark1'!X648)</f>
        <v>43.35596508244425</v>
      </c>
      <c r="U97" s="438">
        <f>+IF(H97=0,"",'Ark1'!AG648)</f>
        <v>2596.6751012145751</v>
      </c>
      <c r="V97" s="11">
        <f>+IF(H97=0,"",'Ark1'!AH648)</f>
        <v>95.829291949563498</v>
      </c>
      <c r="W97" s="115">
        <f>+IF(H97=0,"",'Ark1'!AI648)</f>
        <v>79.340446168768182</v>
      </c>
      <c r="X97" s="11">
        <f>+IF(H97=0,"",'Ark1'!Y648)</f>
        <v>40.704607647803499</v>
      </c>
      <c r="Y97" s="1">
        <f>+IF(H97=0,"",'Ark1'!AA648)</f>
        <v>2.6328470658433041</v>
      </c>
      <c r="Z97" s="11">
        <f>+IF(H97=0,"",'Ark1'!AC648)</f>
        <v>15.384590292052556</v>
      </c>
      <c r="AA97" s="115">
        <f t="shared" si="37"/>
        <v>132.37012642991991</v>
      </c>
      <c r="AB97" s="115">
        <f t="shared" si="38"/>
        <v>0.87018063055870698</v>
      </c>
      <c r="AC97" s="67">
        <f t="shared" si="39"/>
        <v>57.287035240866402</v>
      </c>
      <c r="AD97" s="67">
        <f t="shared" si="40"/>
        <v>1.5644916540212443</v>
      </c>
      <c r="AE97" s="43"/>
      <c r="AF97" s="4"/>
      <c r="AG97" s="56"/>
      <c r="AH97" s="56"/>
      <c r="AI97" s="1"/>
      <c r="AJ97" s="19"/>
      <c r="AK97"/>
      <c r="AO97"/>
    </row>
    <row r="98" spans="1:41" ht="15" customHeight="1">
      <c r="A98" s="43"/>
      <c r="B98" s="43">
        <f>+'Ark1'!C649</f>
        <v>2024</v>
      </c>
      <c r="C98">
        <f>+'Ark1'!L649</f>
        <v>6</v>
      </c>
      <c r="D98" s="3" t="s">
        <v>33</v>
      </c>
      <c r="E98" s="3">
        <f>+'Ark1'!D649</f>
        <v>11</v>
      </c>
      <c r="F98" s="3" t="str">
        <f t="shared" si="34"/>
        <v>Nov</v>
      </c>
      <c r="G98">
        <f>+IF(H98=0,"",'Ark1'!Q649)</f>
        <v>596</v>
      </c>
      <c r="H98" s="440">
        <f>+'Ark1'!R649</f>
        <v>888</v>
      </c>
      <c r="I98" s="115">
        <f t="shared" si="35"/>
        <v>19</v>
      </c>
      <c r="J98" s="67">
        <f>+IF(H98=0,"",'Ark1'!AE649)</f>
        <v>11.116675012518778</v>
      </c>
      <c r="K98" s="67">
        <f>+IF(H98=0,"",'Ark1'!AF649)</f>
        <v>12.551602712406767</v>
      </c>
      <c r="L98" s="64"/>
      <c r="M98" s="366">
        <f>+IF(H98=0,"",'Ark1'!AR649)</f>
        <v>219.85331781140857</v>
      </c>
      <c r="N98" s="114">
        <f>+IF(H98=0,"",'Ark1'!AS649)</f>
        <v>32.332753567645021</v>
      </c>
      <c r="O98" s="411"/>
      <c r="P98" s="1">
        <f>+IF(H98=0,"",'Ark1'!T649)</f>
        <v>9.3130630630630638</v>
      </c>
      <c r="Q98" s="115">
        <f>+IF(H98=0,"",'Ark1'!U649)</f>
        <v>343.93626126126122</v>
      </c>
      <c r="R98" s="115">
        <f t="shared" si="36"/>
        <v>-2.5974556547338921</v>
      </c>
      <c r="S98" s="11">
        <f>+IF(H98=0,"",'Ark1'!W649)</f>
        <v>86.14864864864866</v>
      </c>
      <c r="T98" s="11">
        <f>+IF(H98=0,"",'Ark1'!X649)</f>
        <v>43.581081081081088</v>
      </c>
      <c r="U98" s="438">
        <f>+IF(H98=0,"",'Ark1'!AG649)</f>
        <v>2655.810244470314</v>
      </c>
      <c r="V98" s="11">
        <f>+IF(H98=0,"",'Ark1'!AH649)</f>
        <v>96.734234234234236</v>
      </c>
      <c r="W98" s="115">
        <f>+IF(H98=0,"",'Ark1'!AI649)</f>
        <v>80.63063063063062</v>
      </c>
      <c r="X98" s="11">
        <f>+IF(H98=0,"",'Ark1'!Y649)</f>
        <v>38.204557773525025</v>
      </c>
      <c r="Y98" s="1">
        <f>+IF(H98=0,"",'Ark1'!AA649)</f>
        <v>2.594382459733799</v>
      </c>
      <c r="Z98" s="11">
        <f>+IF(H98=0,"",'Ark1'!AC649)</f>
        <v>11.004939887596093</v>
      </c>
      <c r="AA98" s="115">
        <f t="shared" si="37"/>
        <v>129.50332651866751</v>
      </c>
      <c r="AB98" s="115">
        <f t="shared" si="38"/>
        <v>-3.5981202393351452</v>
      </c>
      <c r="AC98" s="67">
        <f t="shared" si="39"/>
        <v>57.322710210210204</v>
      </c>
      <c r="AD98" s="67">
        <f t="shared" si="40"/>
        <v>1.4899328859060403</v>
      </c>
      <c r="AE98" s="43"/>
      <c r="AF98" s="4"/>
      <c r="AG98" s="56"/>
      <c r="AH98" s="56"/>
      <c r="AI98" s="1"/>
      <c r="AJ98" s="19"/>
      <c r="AK98"/>
      <c r="AO98"/>
    </row>
    <row r="99" spans="1:41">
      <c r="A99" s="43"/>
      <c r="B99" s="43">
        <f>+'Ark1'!C650</f>
        <v>2024</v>
      </c>
      <c r="C99">
        <f>+'Ark1'!L650</f>
        <v>6</v>
      </c>
      <c r="D99" s="3" t="s">
        <v>33</v>
      </c>
      <c r="E99" s="3">
        <f>+'Ark1'!D650</f>
        <v>12</v>
      </c>
      <c r="F99" s="3" t="str">
        <f t="shared" si="34"/>
        <v>Des</v>
      </c>
      <c r="G99">
        <f>+IF(H99=0,"",'Ark1'!Q650)</f>
        <v>133</v>
      </c>
      <c r="H99" s="440">
        <f>+'Ark1'!R650</f>
        <v>199</v>
      </c>
      <c r="I99" s="115">
        <f t="shared" si="35"/>
        <v>23</v>
      </c>
      <c r="J99" s="67">
        <f>+IF(H99=0,"",'Ark1'!AE650)</f>
        <v>11.909036505086773</v>
      </c>
      <c r="K99" s="67">
        <f>+IF(H99=0,"",'Ark1'!AF650)</f>
        <v>13.519788499546143</v>
      </c>
      <c r="L99" s="64"/>
      <c r="M99" s="366">
        <f>+IF(H99=0,"",'Ark1'!AR650)</f>
        <v>220.76963350785343</v>
      </c>
      <c r="N99" s="114">
        <f>+IF(H99=0,"",'Ark1'!AS650)</f>
        <v>32.347706065737803</v>
      </c>
      <c r="O99" s="411"/>
      <c r="P99" s="1">
        <f>+IF(H99=0,"",'Ark1'!T650)</f>
        <v>8.9798994974874375</v>
      </c>
      <c r="Q99" s="115">
        <f>+IF(H99=0,"",'Ark1'!U650)</f>
        <v>349.3869346733668</v>
      </c>
      <c r="R99" s="115">
        <f t="shared" si="36"/>
        <v>5.2903437642760878</v>
      </c>
      <c r="S99" s="11">
        <f>+IF(H99=0,"",'Ark1'!W650)</f>
        <v>80.904522613065311</v>
      </c>
      <c r="T99" s="11">
        <f>+IF(H99=0,"",'Ark1'!X650)</f>
        <v>48.743718592964818</v>
      </c>
      <c r="U99" s="438">
        <f>+IF(H99=0,"",'Ark1'!AG650)</f>
        <v>2583.0890052356017</v>
      </c>
      <c r="V99" s="11">
        <f>+IF(H99=0,"",'Ark1'!AH650)</f>
        <v>95.979899497487423</v>
      </c>
      <c r="W99" s="115">
        <f>+IF(H99=0,"",'Ark1'!AI650)</f>
        <v>76.381909547738687</v>
      </c>
      <c r="X99" s="11">
        <f>+IF(H99=0,"",'Ark1'!Y650)</f>
        <v>37.581275811349535</v>
      </c>
      <c r="Y99" s="1">
        <f>+IF(H99=0,"",'Ark1'!AA650)</f>
        <v>2.6179891761775216</v>
      </c>
      <c r="Z99" s="11">
        <f>+IF(H99=0,"",'Ark1'!AC650)</f>
        <v>25.008559729784682</v>
      </c>
      <c r="AA99" s="115">
        <f t="shared" si="37"/>
        <v>135.25934799970219</v>
      </c>
      <c r="AB99" s="115">
        <f t="shared" si="38"/>
        <v>5.436772523048802</v>
      </c>
      <c r="AC99" s="67">
        <f t="shared" si="39"/>
        <v>58.231155778894468</v>
      </c>
      <c r="AD99" s="67">
        <f t="shared" si="40"/>
        <v>1.4962406015037595</v>
      </c>
      <c r="AE99" s="43"/>
      <c r="AF99" s="4"/>
      <c r="AG99" s="56"/>
      <c r="AH99" s="56"/>
      <c r="AI99" s="1"/>
      <c r="AJ99" s="19"/>
      <c r="AK99"/>
      <c r="AO99"/>
    </row>
    <row r="100" spans="1:41">
      <c r="A100" s="46"/>
      <c r="B100" s="43"/>
      <c r="C100" s="46"/>
      <c r="D100" s="46"/>
      <c r="E100" s="46"/>
      <c r="F100" s="46"/>
      <c r="G100" s="46"/>
      <c r="H100" s="490"/>
      <c r="I100" s="43"/>
      <c r="J100" s="95"/>
      <c r="K100" s="64"/>
      <c r="L100" s="64"/>
      <c r="M100" s="74"/>
      <c r="N100" s="74"/>
      <c r="O100" s="411"/>
      <c r="P100" s="43"/>
      <c r="Q100" s="43"/>
      <c r="R100" s="43"/>
      <c r="S100" s="73"/>
      <c r="T100" s="73"/>
      <c r="U100" s="463"/>
      <c r="V100" s="73"/>
      <c r="W100" s="73"/>
      <c r="X100" s="73"/>
      <c r="Y100" s="43"/>
      <c r="Z100" s="73"/>
      <c r="AA100" s="43"/>
      <c r="AB100" s="43"/>
      <c r="AC100" s="64"/>
      <c r="AD100" s="65"/>
      <c r="AE100" s="43"/>
      <c r="AF100" s="4"/>
      <c r="AG100" s="56"/>
      <c r="AH100" s="56"/>
      <c r="AI100" s="1"/>
      <c r="AJ100" s="5"/>
      <c r="AK100"/>
      <c r="AO100"/>
    </row>
    <row r="101" spans="1:41" ht="17.399999999999999">
      <c r="A101" s="244"/>
      <c r="B101" s="274" t="s">
        <v>0</v>
      </c>
      <c r="C101" s="274"/>
      <c r="D101" s="274" t="str">
        <f>+D103</f>
        <v>R-</v>
      </c>
      <c r="E101" s="274"/>
      <c r="F101" s="275"/>
      <c r="G101" s="275" t="s">
        <v>598</v>
      </c>
      <c r="H101" s="446">
        <f>SUM(H103:H114)</f>
        <v>3098</v>
      </c>
      <c r="I101" s="49"/>
      <c r="J101" s="46"/>
      <c r="K101" s="95"/>
      <c r="L101" s="64"/>
      <c r="M101" s="74"/>
      <c r="N101" s="74"/>
      <c r="O101" s="411"/>
      <c r="P101" s="64"/>
      <c r="Q101" s="326">
        <f>+Klasse!L17</f>
        <v>379.18686249193058</v>
      </c>
      <c r="R101" s="49" t="s">
        <v>568</v>
      </c>
      <c r="S101" s="43"/>
      <c r="T101" s="73"/>
      <c r="U101" s="463"/>
      <c r="V101" s="43"/>
      <c r="W101" s="73"/>
      <c r="X101" s="73"/>
      <c r="Y101" s="73"/>
      <c r="Z101" s="43"/>
      <c r="AA101" s="19">
        <f>+Klasse!AC17</f>
        <v>145.60992041790831</v>
      </c>
      <c r="AB101" s="49" t="s">
        <v>624</v>
      </c>
      <c r="AC101" s="43"/>
      <c r="AD101" s="64"/>
      <c r="AE101" s="65"/>
      <c r="AF101" s="4"/>
      <c r="AG101" s="4"/>
      <c r="AH101" s="56"/>
      <c r="AI101" s="56"/>
      <c r="AJ101" s="1"/>
      <c r="AK101" s="5"/>
      <c r="AO101"/>
    </row>
    <row r="102" spans="1:41">
      <c r="A102" s="46"/>
      <c r="B102" s="43"/>
      <c r="C102" s="46"/>
      <c r="D102" s="46"/>
      <c r="E102" s="46"/>
      <c r="F102" s="46"/>
      <c r="G102" s="46"/>
      <c r="H102" s="490"/>
      <c r="I102" s="43"/>
      <c r="J102" s="95"/>
      <c r="K102" s="64"/>
      <c r="L102" s="64"/>
      <c r="M102" s="74"/>
      <c r="N102" s="74"/>
      <c r="O102" s="411"/>
      <c r="P102" s="43"/>
      <c r="Q102" s="43"/>
      <c r="R102" s="43"/>
      <c r="S102" s="73"/>
      <c r="T102" s="73"/>
      <c r="U102" s="463"/>
      <c r="V102" s="73"/>
      <c r="W102" s="73"/>
      <c r="X102" s="73"/>
      <c r="Y102" s="43"/>
      <c r="Z102" s="73"/>
      <c r="AA102" s="43"/>
      <c r="AB102" s="43"/>
      <c r="AC102" s="64"/>
      <c r="AD102" s="64"/>
      <c r="AE102" s="43"/>
      <c r="AF102" s="4"/>
      <c r="AG102" s="56"/>
      <c r="AH102" s="56"/>
      <c r="AI102" s="1"/>
      <c r="AJ102" s="5"/>
      <c r="AK102"/>
      <c r="AO102"/>
    </row>
    <row r="103" spans="1:41">
      <c r="A103" s="43"/>
      <c r="B103" s="43">
        <f>+'Ark1'!C651</f>
        <v>2024</v>
      </c>
      <c r="C103" s="51">
        <f>+'Ark1'!L651</f>
        <v>7</v>
      </c>
      <c r="D103" s="52" t="s">
        <v>34</v>
      </c>
      <c r="E103" s="52">
        <f>+'Ark1'!D651</f>
        <v>1</v>
      </c>
      <c r="F103" s="52" t="str">
        <f t="shared" ref="F103:F114" si="41">+F88</f>
        <v>Jan</v>
      </c>
      <c r="G103" s="51">
        <f>+IF(H103=0,"",'Ark1'!Q651)</f>
        <v>184</v>
      </c>
      <c r="H103" s="478">
        <f>+'Ark1'!R651</f>
        <v>232</v>
      </c>
      <c r="I103" s="115">
        <f t="shared" ref="I103:I114" si="42">+IF(H103=0,"",H103-H334)</f>
        <v>-22</v>
      </c>
      <c r="J103" s="66">
        <f>+IF(H103=0,"",'Ark1'!AE651)</f>
        <v>4.2796532005165098</v>
      </c>
      <c r="K103" s="66">
        <f>+IF(H103=0,"",'Ark1'!AF651)</f>
        <v>5.3710954853763502</v>
      </c>
      <c r="L103" s="64"/>
      <c r="M103" s="366">
        <f>+IF(H103=0,"",'Ark1'!AR651)</f>
        <v>221.45495495495501</v>
      </c>
      <c r="N103" s="114">
        <f>+IF(H103=0,"",'Ark1'!AS651)</f>
        <v>35.153590147377336</v>
      </c>
      <c r="O103" s="411"/>
      <c r="P103" s="53">
        <f>+IF(H103=0,"",'Ark1'!T651)</f>
        <v>10.301724137931032</v>
      </c>
      <c r="Q103" s="296">
        <f>+IF(H103=0,"",'Ark1'!U651)</f>
        <v>383.02629310344815</v>
      </c>
      <c r="R103" s="115">
        <f t="shared" ref="R103:R114" si="43">+IF(H103=0,"",Q103-Q334)</f>
        <v>6.7782616073851045</v>
      </c>
      <c r="S103" s="76">
        <f>+IF(H103=0,"",'Ark1'!W651)</f>
        <v>91.810344827586178</v>
      </c>
      <c r="T103" s="76">
        <f>+IF(H103=0,"",'Ark1'!X651)</f>
        <v>83.620689655172441</v>
      </c>
      <c r="U103" s="478">
        <f>+IF(H103=0,"",'Ark1'!AG651)</f>
        <v>2524.734234234234</v>
      </c>
      <c r="V103" s="76">
        <f>+IF(H103=0,"",'Ark1'!AH651)</f>
        <v>95.689655172413822</v>
      </c>
      <c r="W103" s="76">
        <f>+IF(H103=0,"",'Ark1'!AI651)</f>
        <v>84.051724137931004</v>
      </c>
      <c r="X103" s="76">
        <f>+IF(H103=0,"",'Ark1'!Y651)</f>
        <v>35.006066568579094</v>
      </c>
      <c r="Y103" s="53">
        <f>+IF(H103=0,"",'Ark1'!AA651)</f>
        <v>2.6529743476742036</v>
      </c>
      <c r="Z103" s="76">
        <f>+IF(H103=0,"",'Ark1'!AC651)</f>
        <v>34.651903458157058</v>
      </c>
      <c r="AA103" s="296">
        <f t="shared" ref="AA103:AA114" si="44">IF(H103=0,"",1000*Q103/U103)</f>
        <v>151.70954942892126</v>
      </c>
      <c r="AB103" s="115">
        <f t="shared" ref="AB103:AB114" si="45">+IF(H103=0,"",AA103-AA334)</f>
        <v>8.4025775946994656</v>
      </c>
      <c r="AC103" s="66">
        <f t="shared" ref="AC103:AC114" si="46">IF(H103=0,"",Q103/C103)</f>
        <v>54.718041871921166</v>
      </c>
      <c r="AD103" s="66">
        <f t="shared" ref="AD103:AD114" si="47">IF(H103=0,"",H103/G103)</f>
        <v>1.2608695652173914</v>
      </c>
      <c r="AE103" s="43"/>
      <c r="AF103" s="4"/>
      <c r="AG103" s="56"/>
      <c r="AH103" s="56"/>
      <c r="AI103" s="1"/>
      <c r="AJ103" s="19"/>
      <c r="AK103"/>
      <c r="AO103"/>
    </row>
    <row r="104" spans="1:41">
      <c r="A104" s="43"/>
      <c r="B104" s="43">
        <f>+'Ark1'!C652</f>
        <v>2024</v>
      </c>
      <c r="C104" s="51">
        <f>+'Ark1'!L652</f>
        <v>7</v>
      </c>
      <c r="D104" s="52" t="s">
        <v>34</v>
      </c>
      <c r="E104" s="52">
        <f>+'Ark1'!D652</f>
        <v>2</v>
      </c>
      <c r="F104" s="52" t="str">
        <f t="shared" si="41"/>
        <v>Feb</v>
      </c>
      <c r="G104" s="51">
        <f>+IF(H104=0,"",'Ark1'!Q652)</f>
        <v>100</v>
      </c>
      <c r="H104" s="478">
        <f>+'Ark1'!R652</f>
        <v>124</v>
      </c>
      <c r="I104" s="115">
        <f t="shared" si="42"/>
        <v>7</v>
      </c>
      <c r="J104" s="66">
        <f>+IF(H104=0,"",'Ark1'!AE652)</f>
        <v>3.9641943734015346</v>
      </c>
      <c r="K104" s="66">
        <f>+IF(H104=0,"",'Ark1'!AF652)</f>
        <v>5.0526857512072381</v>
      </c>
      <c r="L104" s="64"/>
      <c r="M104" s="366">
        <f>+IF(H104=0,"",'Ark1'!AR652)</f>
        <v>222.5625</v>
      </c>
      <c r="N104" s="114">
        <f>+IF(H104=0,"",'Ark1'!AS652)</f>
        <v>35.423745940576438</v>
      </c>
      <c r="O104" s="411"/>
      <c r="P104" s="53">
        <f>+IF(H104=0,"",'Ark1'!T652)</f>
        <v>10.427419354838712</v>
      </c>
      <c r="Q104" s="296">
        <f>+IF(H104=0,"",'Ark1'!U652)</f>
        <v>388.60161290322566</v>
      </c>
      <c r="R104" s="115">
        <f t="shared" si="43"/>
        <v>6.6605872621997264</v>
      </c>
      <c r="S104" s="76">
        <f>+IF(H104=0,"",'Ark1'!W652)</f>
        <v>91.935483870967758</v>
      </c>
      <c r="T104" s="76">
        <f>+IF(H104=0,"",'Ark1'!X652)</f>
        <v>76.612903225806434</v>
      </c>
      <c r="U104" s="478">
        <f>+IF(H104=0,"",'Ark1'!AG652)</f>
        <v>2512.9196428571422</v>
      </c>
      <c r="V104" s="76">
        <f>+IF(H104=0,"",'Ark1'!AH652)</f>
        <v>90.322580645161281</v>
      </c>
      <c r="W104" s="76">
        <f>+IF(H104=0,"",'Ark1'!AI652)</f>
        <v>67.741935483870975</v>
      </c>
      <c r="X104" s="76">
        <f>+IF(H104=0,"",'Ark1'!Y652)</f>
        <v>49.771675427074065</v>
      </c>
      <c r="Y104" s="53">
        <f>+IF(H104=0,"",'Ark1'!AA652)</f>
        <v>2.820356266378913</v>
      </c>
      <c r="Z104" s="76">
        <f>+IF(H104=0,"",'Ark1'!AC652)</f>
        <v>39.628131431646572</v>
      </c>
      <c r="AA104" s="296">
        <f t="shared" si="44"/>
        <v>154.64148008385695</v>
      </c>
      <c r="AB104" s="115">
        <f t="shared" si="45"/>
        <v>10.34093938497432</v>
      </c>
      <c r="AC104" s="66">
        <f t="shared" si="46"/>
        <v>55.514516129032238</v>
      </c>
      <c r="AD104" s="66">
        <f t="shared" si="47"/>
        <v>1.24</v>
      </c>
      <c r="AE104" s="43"/>
      <c r="AF104" s="4"/>
      <c r="AG104" s="56"/>
      <c r="AH104" s="56"/>
      <c r="AI104" s="1"/>
      <c r="AJ104" s="19"/>
      <c r="AK104"/>
      <c r="AO104"/>
    </row>
    <row r="105" spans="1:41">
      <c r="A105" s="43"/>
      <c r="B105" s="43">
        <f>+'Ark1'!C653</f>
        <v>2024</v>
      </c>
      <c r="C105" s="51">
        <f>+'Ark1'!L653</f>
        <v>7</v>
      </c>
      <c r="D105" s="52" t="s">
        <v>34</v>
      </c>
      <c r="E105" s="52">
        <f>+'Ark1'!D653</f>
        <v>3</v>
      </c>
      <c r="F105" s="52" t="str">
        <f t="shared" si="41"/>
        <v>Mar</v>
      </c>
      <c r="G105" s="51">
        <f>+IF(H105=0,"",'Ark1'!Q653)</f>
        <v>154</v>
      </c>
      <c r="H105" s="478">
        <f>+'Ark1'!R653</f>
        <v>199</v>
      </c>
      <c r="I105" s="115">
        <f t="shared" si="42"/>
        <v>-46</v>
      </c>
      <c r="J105" s="66">
        <f>+IF(H105=0,"",'Ark1'!AE653)</f>
        <v>5.4565396216068001</v>
      </c>
      <c r="K105" s="66">
        <f>+IF(H105=0,"",'Ark1'!AF653)</f>
        <v>6.7691298717851058</v>
      </c>
      <c r="L105" s="64"/>
      <c r="M105" s="366">
        <f>+IF(H105=0,"",'Ark1'!AR653)</f>
        <v>220.77094972067036</v>
      </c>
      <c r="N105" s="114">
        <f>+IF(H105=0,"",'Ark1'!AS653)</f>
        <v>35.382556474272498</v>
      </c>
      <c r="O105" s="411"/>
      <c r="P105" s="53">
        <f>+IF(H105=0,"",'Ark1'!T653)</f>
        <v>10.587939698492463</v>
      </c>
      <c r="Q105" s="296">
        <f>+IF(H105=0,"",'Ark1'!U653)</f>
        <v>379.24723618090451</v>
      </c>
      <c r="R105" s="115">
        <f t="shared" si="43"/>
        <v>3.3227463849860897</v>
      </c>
      <c r="S105" s="76">
        <f>+IF(H105=0,"",'Ark1'!W653)</f>
        <v>94.472361809045253</v>
      </c>
      <c r="T105" s="76">
        <f>+IF(H105=0,"",'Ark1'!X653)</f>
        <v>75.376884422110564</v>
      </c>
      <c r="U105" s="478">
        <f>+IF(H105=0,"",'Ark1'!AG653)</f>
        <v>2585.9162011173185</v>
      </c>
      <c r="V105" s="76">
        <f>+IF(H105=0,"",'Ark1'!AH653)</f>
        <v>89.949748743718587</v>
      </c>
      <c r="W105" s="76">
        <f>+IF(H105=0,"",'Ark1'!AI653)</f>
        <v>76.884422110552748</v>
      </c>
      <c r="X105" s="76">
        <f>+IF(H105=0,"",'Ark1'!Y653)</f>
        <v>47.465744113208281</v>
      </c>
      <c r="Y105" s="53">
        <f>+IF(H105=0,"",'Ark1'!AA653)</f>
        <v>2.5854356817962874</v>
      </c>
      <c r="Z105" s="76">
        <f>+IF(H105=0,"",'Ark1'!AC653)</f>
        <v>20.095950022834579</v>
      </c>
      <c r="AA105" s="296">
        <f t="shared" si="44"/>
        <v>146.65874942778115</v>
      </c>
      <c r="AB105" s="115">
        <f t="shared" si="45"/>
        <v>-4.9476740398934282</v>
      </c>
      <c r="AC105" s="66">
        <f t="shared" si="46"/>
        <v>54.178176597272071</v>
      </c>
      <c r="AD105" s="66">
        <f t="shared" si="47"/>
        <v>1.2922077922077921</v>
      </c>
      <c r="AE105" s="43"/>
      <c r="AF105" s="4"/>
      <c r="AG105" s="56"/>
      <c r="AH105" s="56"/>
      <c r="AI105" s="1"/>
      <c r="AJ105" s="19"/>
      <c r="AK105"/>
      <c r="AO105"/>
    </row>
    <row r="106" spans="1:41">
      <c r="A106" s="43"/>
      <c r="B106" s="43">
        <f>+'Ark1'!C654</f>
        <v>2024</v>
      </c>
      <c r="C106" s="51">
        <f>+'Ark1'!L654</f>
        <v>7</v>
      </c>
      <c r="D106" s="52" t="s">
        <v>34</v>
      </c>
      <c r="E106" s="52">
        <f>+'Ark1'!D654</f>
        <v>4</v>
      </c>
      <c r="F106" s="52" t="str">
        <f t="shared" si="41"/>
        <v>Apr</v>
      </c>
      <c r="G106" s="51">
        <f>+IF(H106=0,"",'Ark1'!Q654)</f>
        <v>192</v>
      </c>
      <c r="H106" s="478">
        <f>+'Ark1'!R654</f>
        <v>253</v>
      </c>
      <c r="I106" s="115">
        <f t="shared" si="42"/>
        <v>61</v>
      </c>
      <c r="J106" s="66">
        <f>+IF(H106=0,"",'Ark1'!AE654)</f>
        <v>5.727869594747566</v>
      </c>
      <c r="K106" s="66">
        <f>+IF(H106=0,"",'Ark1'!AF654)</f>
        <v>7.0357597733487598</v>
      </c>
      <c r="L106" s="64"/>
      <c r="M106" s="366">
        <f>+IF(H106=0,"",'Ark1'!AR654)</f>
        <v>220.64502164502164</v>
      </c>
      <c r="N106" s="114">
        <f>+IF(H106=0,"",'Ark1'!AS654)</f>
        <v>35.457495826841793</v>
      </c>
      <c r="O106" s="411"/>
      <c r="P106" s="53">
        <f>+IF(H106=0,"",'Ark1'!T654)</f>
        <v>10.466403162055336</v>
      </c>
      <c r="Q106" s="296">
        <f>+IF(H106=0,"",'Ark1'!U654)</f>
        <v>380.89920948616577</v>
      </c>
      <c r="R106" s="115">
        <f t="shared" si="43"/>
        <v>-3.4570405138341584</v>
      </c>
      <c r="S106" s="76">
        <f>+IF(H106=0,"",'Ark1'!W654)</f>
        <v>95.256916996047437</v>
      </c>
      <c r="T106" s="76">
        <f>+IF(H106=0,"",'Ark1'!X654)</f>
        <v>73.913043478260875</v>
      </c>
      <c r="U106" s="478">
        <f>+IF(H106=0,"",'Ark1'!AG654)</f>
        <v>2498.5757575757575</v>
      </c>
      <c r="V106" s="76">
        <f>+IF(H106=0,"",'Ark1'!AH654)</f>
        <v>91.304347826086953</v>
      </c>
      <c r="W106" s="76">
        <f>+IF(H106=0,"",'Ark1'!AI654)</f>
        <v>78.656126482213438</v>
      </c>
      <c r="X106" s="76">
        <f>+IF(H106=0,"",'Ark1'!Y654)</f>
        <v>42.318045742008735</v>
      </c>
      <c r="Y106" s="53">
        <f>+IF(H106=0,"",'Ark1'!AA654)</f>
        <v>2.552968067962746</v>
      </c>
      <c r="Z106" s="76">
        <f>+IF(H106=0,"",'Ark1'!AC654)</f>
        <v>30.89456515601746</v>
      </c>
      <c r="AA106" s="296">
        <f t="shared" si="44"/>
        <v>152.44653212185696</v>
      </c>
      <c r="AB106" s="115">
        <f t="shared" si="45"/>
        <v>4.0621823159026462</v>
      </c>
      <c r="AC106" s="66">
        <f t="shared" si="46"/>
        <v>54.414172783737968</v>
      </c>
      <c r="AD106" s="66">
        <f t="shared" si="47"/>
        <v>1.3177083333333333</v>
      </c>
      <c r="AE106" s="43"/>
      <c r="AF106" s="4"/>
      <c r="AG106" s="56"/>
      <c r="AH106" s="56"/>
      <c r="AI106" s="1"/>
      <c r="AJ106"/>
      <c r="AK106"/>
      <c r="AO106"/>
    </row>
    <row r="107" spans="1:41">
      <c r="A107" s="43"/>
      <c r="B107" s="43">
        <f>+'Ark1'!C655</f>
        <v>2024</v>
      </c>
      <c r="C107" s="51">
        <f>+'Ark1'!L655</f>
        <v>7</v>
      </c>
      <c r="D107" s="52" t="s">
        <v>34</v>
      </c>
      <c r="E107" s="52">
        <f>+'Ark1'!D655</f>
        <v>5</v>
      </c>
      <c r="F107" s="52" t="str">
        <f t="shared" si="41"/>
        <v>Mai</v>
      </c>
      <c r="G107" s="51">
        <f>+IF(H107=0,"",'Ark1'!Q655)</f>
        <v>170</v>
      </c>
      <c r="H107" s="478">
        <f>+'Ark1'!R655</f>
        <v>216</v>
      </c>
      <c r="I107" s="115">
        <f t="shared" si="42"/>
        <v>-10</v>
      </c>
      <c r="J107" s="66">
        <f>+IF(H107=0,"",'Ark1'!AE655)</f>
        <v>5.7676902536715611</v>
      </c>
      <c r="K107" s="66">
        <f>+IF(H107=0,"",'Ark1'!AF655)</f>
        <v>7.161523426549258</v>
      </c>
      <c r="L107" s="64"/>
      <c r="M107" s="366">
        <f>+IF(H107=0,"",'Ark1'!AR655)</f>
        <v>221.08866995073888</v>
      </c>
      <c r="N107" s="114">
        <f>+IF(H107=0,"",'Ark1'!AS655)</f>
        <v>35.348620247680756</v>
      </c>
      <c r="O107" s="411"/>
      <c r="P107" s="53">
        <f>+IF(H107=0,"",'Ark1'!T655)</f>
        <v>10.24074074074074</v>
      </c>
      <c r="Q107" s="296">
        <f>+IF(H107=0,"",'Ark1'!U655)</f>
        <v>381.41527777777759</v>
      </c>
      <c r="R107" s="115">
        <f t="shared" si="43"/>
        <v>-3.4829523107179057</v>
      </c>
      <c r="S107" s="76">
        <f>+IF(H107=0,"",'Ark1'!W655)</f>
        <v>96.759259259259238</v>
      </c>
      <c r="T107" s="76">
        <f>+IF(H107=0,"",'Ark1'!X655)</f>
        <v>73.6111111111111</v>
      </c>
      <c r="U107" s="478">
        <f>+IF(H107=0,"",'Ark1'!AG655)</f>
        <v>2506.0935960591128</v>
      </c>
      <c r="V107" s="76">
        <f>+IF(H107=0,"",'Ark1'!AH655)</f>
        <v>93.981481481481467</v>
      </c>
      <c r="W107" s="76">
        <f>+IF(H107=0,"",'Ark1'!AI655)</f>
        <v>85.648148148148138</v>
      </c>
      <c r="X107" s="76">
        <f>+IF(H107=0,"",'Ark1'!Y655)</f>
        <v>40.821903138497611</v>
      </c>
      <c r="Y107" s="53">
        <f>+IF(H107=0,"",'Ark1'!AA655)</f>
        <v>2.3584771073974764</v>
      </c>
      <c r="Z107" s="76">
        <f>+IF(H107=0,"",'Ark1'!AC655)</f>
        <v>21.322452597482787</v>
      </c>
      <c r="AA107" s="296">
        <f t="shared" si="44"/>
        <v>152.19514481724124</v>
      </c>
      <c r="AB107" s="115">
        <f t="shared" si="45"/>
        <v>-6.1119162383943433</v>
      </c>
      <c r="AC107" s="66">
        <f t="shared" si="46"/>
        <v>54.487896825396795</v>
      </c>
      <c r="AD107" s="66">
        <f t="shared" si="47"/>
        <v>1.2705882352941176</v>
      </c>
      <c r="AE107" s="43"/>
      <c r="AF107" s="4"/>
      <c r="AG107" s="56"/>
      <c r="AH107" s="56"/>
      <c r="AI107" s="1"/>
      <c r="AJ107" s="19"/>
      <c r="AK107"/>
      <c r="AO107"/>
    </row>
    <row r="108" spans="1:41">
      <c r="A108" s="43"/>
      <c r="B108" s="43">
        <f>+'Ark1'!C656</f>
        <v>2024</v>
      </c>
      <c r="C108" s="51">
        <f>+'Ark1'!L656</f>
        <v>7</v>
      </c>
      <c r="D108" s="52" t="s">
        <v>34</v>
      </c>
      <c r="E108" s="52">
        <f>+'Ark1'!D656</f>
        <v>6</v>
      </c>
      <c r="F108" s="52" t="str">
        <f t="shared" si="41"/>
        <v>Jun</v>
      </c>
      <c r="G108" s="51">
        <f>+IF(H108=0,"",'Ark1'!Q656)</f>
        <v>151</v>
      </c>
      <c r="H108" s="478">
        <f>+'Ark1'!R656</f>
        <v>222</v>
      </c>
      <c r="I108" s="115">
        <f t="shared" si="42"/>
        <v>-46</v>
      </c>
      <c r="J108" s="66">
        <f>+IF(H108=0,"",'Ark1'!AE656)</f>
        <v>6.3265887717298348</v>
      </c>
      <c r="K108" s="66">
        <f>+IF(H108=0,"",'Ark1'!AF656)</f>
        <v>7.8620928350562576</v>
      </c>
      <c r="L108" s="64"/>
      <c r="M108" s="366">
        <f>+IF(H108=0,"",'Ark1'!AR656)</f>
        <v>221.29047619047611</v>
      </c>
      <c r="N108" s="114">
        <f>+IF(H108=0,"",'Ark1'!AS656)</f>
        <v>35.181589065027389</v>
      </c>
      <c r="O108" s="411"/>
      <c r="P108" s="53">
        <f>+IF(H108=0,"",'Ark1'!T656)</f>
        <v>10.049549549549548</v>
      </c>
      <c r="Q108" s="296">
        <f>+IF(H108=0,"",'Ark1'!U656)</f>
        <v>381.25540540540544</v>
      </c>
      <c r="R108" s="115">
        <f t="shared" si="43"/>
        <v>0.58152480839049758</v>
      </c>
      <c r="S108" s="76">
        <f>+IF(H108=0,"",'Ark1'!W656)</f>
        <v>96.396396396396412</v>
      </c>
      <c r="T108" s="76">
        <f>+IF(H108=0,"",'Ark1'!X656)</f>
        <v>81.981981981982003</v>
      </c>
      <c r="U108" s="478">
        <f>+IF(H108=0,"",'Ark1'!AG656)</f>
        <v>2670.3142857142848</v>
      </c>
      <c r="V108" s="76">
        <f>+IF(H108=0,"",'Ark1'!AH656)</f>
        <v>94.594594594594625</v>
      </c>
      <c r="W108" s="76">
        <f>+IF(H108=0,"",'Ark1'!AI656)</f>
        <v>86.936936936936902</v>
      </c>
      <c r="X108" s="76">
        <f>+IF(H108=0,"",'Ark1'!Y656)</f>
        <v>34.333988132051957</v>
      </c>
      <c r="Y108" s="53">
        <f>+IF(H108=0,"",'Ark1'!AA656)</f>
        <v>2.3215160421654031</v>
      </c>
      <c r="Z108" s="76">
        <f>+IF(H108=0,"",'Ark1'!AC656)</f>
        <v>23.377260603463544</v>
      </c>
      <c r="AA108" s="296">
        <f t="shared" si="44"/>
        <v>142.77548056610988</v>
      </c>
      <c r="AB108" s="115">
        <f t="shared" si="45"/>
        <v>-1.9367744468719081</v>
      </c>
      <c r="AC108" s="66">
        <f t="shared" si="46"/>
        <v>54.465057915057919</v>
      </c>
      <c r="AD108" s="66">
        <f t="shared" si="47"/>
        <v>1.4701986754966887</v>
      </c>
      <c r="AE108" s="43"/>
      <c r="AF108" s="4"/>
      <c r="AG108" s="56"/>
      <c r="AH108" s="56"/>
      <c r="AI108" s="1"/>
      <c r="AJ108"/>
      <c r="AK108"/>
      <c r="AO108"/>
    </row>
    <row r="109" spans="1:41">
      <c r="A109" s="43"/>
      <c r="B109" s="43">
        <f>+'Ark1'!C657</f>
        <v>2024</v>
      </c>
      <c r="C109" s="51">
        <f>+'Ark1'!L657</f>
        <v>7</v>
      </c>
      <c r="D109" s="52" t="s">
        <v>34</v>
      </c>
      <c r="E109" s="52">
        <f>+'Ark1'!D657</f>
        <v>7</v>
      </c>
      <c r="F109" s="52" t="str">
        <f t="shared" si="41"/>
        <v>Jul</v>
      </c>
      <c r="G109" s="51">
        <f>+IF(H109=0,"",'Ark1'!Q657)</f>
        <v>109</v>
      </c>
      <c r="H109" s="478">
        <f>+'Ark1'!R657</f>
        <v>139</v>
      </c>
      <c r="I109" s="115">
        <f t="shared" si="42"/>
        <v>-2</v>
      </c>
      <c r="J109" s="66">
        <f>+IF(H109=0,"",'Ark1'!AE657)</f>
        <v>4.6769851951547778</v>
      </c>
      <c r="K109" s="66">
        <f>+IF(H109=0,"",'Ark1'!AF657)</f>
        <v>5.9203986117401808</v>
      </c>
      <c r="L109" s="64"/>
      <c r="M109" s="366">
        <f>+IF(H109=0,"",'Ark1'!AR657)</f>
        <v>221.11023622047244</v>
      </c>
      <c r="N109" s="114">
        <f>+IF(H109=0,"",'Ark1'!AS657)</f>
        <v>35.134095801398324</v>
      </c>
      <c r="O109" s="411"/>
      <c r="P109" s="53">
        <f>+IF(H109=0,"",'Ark1'!T657)</f>
        <v>9.9064748201438881</v>
      </c>
      <c r="Q109" s="296">
        <f>+IF(H109=0,"",'Ark1'!U657)</f>
        <v>380.29352517985615</v>
      </c>
      <c r="R109" s="115">
        <f t="shared" si="43"/>
        <v>-0.28874432368991165</v>
      </c>
      <c r="S109" s="76">
        <f>+IF(H109=0,"",'Ark1'!W657)</f>
        <v>92.08633093525178</v>
      </c>
      <c r="T109" s="76">
        <f>+IF(H109=0,"",'Ark1'!X657)</f>
        <v>74.82014388489209</v>
      </c>
      <c r="U109" s="478">
        <f>+IF(H109=0,"",'Ark1'!AG657)</f>
        <v>2779.0866141732286</v>
      </c>
      <c r="V109" s="76">
        <f>+IF(H109=0,"",'Ark1'!AH657)</f>
        <v>91.366906474820141</v>
      </c>
      <c r="W109" s="76">
        <f>+IF(H109=0,"",'Ark1'!AI657)</f>
        <v>79.136690647482013</v>
      </c>
      <c r="X109" s="76">
        <f>+IF(H109=0,"",'Ark1'!Y657)</f>
        <v>41.494137938466736</v>
      </c>
      <c r="Y109" s="53">
        <f>+IF(H109=0,"",'Ark1'!AA657)</f>
        <v>2.3866899698025112</v>
      </c>
      <c r="Z109" s="76">
        <f>+IF(H109=0,"",'Ark1'!AC657)</f>
        <v>12.07434916224115</v>
      </c>
      <c r="AA109" s="296">
        <f t="shared" si="44"/>
        <v>136.84119208101492</v>
      </c>
      <c r="AB109" s="115">
        <f t="shared" si="45"/>
        <v>-3.3034500474850859</v>
      </c>
      <c r="AC109" s="66">
        <f t="shared" si="46"/>
        <v>54.327646454265164</v>
      </c>
      <c r="AD109" s="66">
        <f t="shared" si="47"/>
        <v>1.275229357798165</v>
      </c>
      <c r="AE109" s="43"/>
      <c r="AF109" s="4"/>
      <c r="AG109" s="56"/>
      <c r="AH109" s="56"/>
      <c r="AI109" s="1"/>
      <c r="AJ109"/>
      <c r="AK109"/>
      <c r="AO109"/>
    </row>
    <row r="110" spans="1:41">
      <c r="A110" s="43"/>
      <c r="B110" s="43">
        <f>+'Ark1'!C658</f>
        <v>2024</v>
      </c>
      <c r="C110" s="51">
        <f>+'Ark1'!L658</f>
        <v>7</v>
      </c>
      <c r="D110" s="52" t="s">
        <v>34</v>
      </c>
      <c r="E110" s="52">
        <f>+'Ark1'!D658</f>
        <v>8</v>
      </c>
      <c r="F110" s="52" t="str">
        <f t="shared" si="41"/>
        <v>Aug</v>
      </c>
      <c r="G110" s="51">
        <f>+IF(H110=0,"",'Ark1'!Q658)</f>
        <v>88</v>
      </c>
      <c r="H110" s="478">
        <f>+'Ark1'!R658</f>
        <v>131</v>
      </c>
      <c r="I110" s="115">
        <f t="shared" si="42"/>
        <v>-1</v>
      </c>
      <c r="J110" s="66">
        <f>+IF(H110=0,"",'Ark1'!AE658)</f>
        <v>3.8405159777191442</v>
      </c>
      <c r="K110" s="66">
        <f>+IF(H110=0,"",'Ark1'!AF658)</f>
        <v>4.9419050844078356</v>
      </c>
      <c r="L110" s="64"/>
      <c r="M110" s="366">
        <f>+IF(H110=0,"",'Ark1'!AR658)</f>
        <v>221.40650406504065</v>
      </c>
      <c r="N110" s="114">
        <f>+IF(H110=0,"",'Ark1'!AS658)</f>
        <v>35.095902244973047</v>
      </c>
      <c r="O110" s="411"/>
      <c r="P110" s="53">
        <f>+IF(H110=0,"",'Ark1'!T658)</f>
        <v>9.7175572519083993</v>
      </c>
      <c r="Q110" s="296">
        <f>+IF(H110=0,"",'Ark1'!U658)</f>
        <v>381.44656488549617</v>
      </c>
      <c r="R110" s="115">
        <f t="shared" si="43"/>
        <v>0.53974670367807676</v>
      </c>
      <c r="S110" s="76">
        <f>+IF(H110=0,"",'Ark1'!W658)</f>
        <v>90.839694656488518</v>
      </c>
      <c r="T110" s="76">
        <f>+IF(H110=0,"",'Ark1'!X658)</f>
        <v>73.282442748091597</v>
      </c>
      <c r="U110" s="478">
        <f>+IF(H110=0,"",'Ark1'!AG658)</f>
        <v>2719.1056910569105</v>
      </c>
      <c r="V110" s="76">
        <f>+IF(H110=0,"",'Ark1'!AH658)</f>
        <v>93.893129770992346</v>
      </c>
      <c r="W110" s="76">
        <f>+IF(H110=0,"",'Ark1'!AI658)</f>
        <v>79.389312977099237</v>
      </c>
      <c r="X110" s="76">
        <f>+IF(H110=0,"",'Ark1'!Y658)</f>
        <v>44.201361413371053</v>
      </c>
      <c r="Y110" s="53">
        <f>+IF(H110=0,"",'Ark1'!AA658)</f>
        <v>2.6014523517307158</v>
      </c>
      <c r="Z110" s="76">
        <f>+IF(H110=0,"",'Ark1'!AC658)</f>
        <v>23.494194272061922</v>
      </c>
      <c r="AA110" s="296">
        <f t="shared" si="44"/>
        <v>140.28383160686508</v>
      </c>
      <c r="AB110" s="115">
        <f t="shared" si="45"/>
        <v>-2.8343823852853234</v>
      </c>
      <c r="AC110" s="66">
        <f t="shared" si="46"/>
        <v>54.492366412213741</v>
      </c>
      <c r="AD110" s="66">
        <f t="shared" si="47"/>
        <v>1.4886363636363635</v>
      </c>
      <c r="AE110" s="43"/>
      <c r="AF110" s="4"/>
      <c r="AG110" s="56"/>
      <c r="AH110" s="56"/>
      <c r="AI110" s="1"/>
      <c r="AJ110"/>
      <c r="AK110"/>
      <c r="AO110"/>
    </row>
    <row r="111" spans="1:41">
      <c r="A111" s="43"/>
      <c r="B111" s="43">
        <f>+'Ark1'!C659</f>
        <v>2024</v>
      </c>
      <c r="C111" s="51">
        <f>+'Ark1'!L659</f>
        <v>7</v>
      </c>
      <c r="D111" s="52" t="s">
        <v>34</v>
      </c>
      <c r="E111" s="52">
        <f>+'Ark1'!D659</f>
        <v>9</v>
      </c>
      <c r="F111" s="52" t="str">
        <f t="shared" si="41"/>
        <v>Sep</v>
      </c>
      <c r="G111" s="51">
        <f>+IF(H111=0,"",'Ark1'!Q659)</f>
        <v>86</v>
      </c>
      <c r="H111" s="478">
        <f>+'Ark1'!R659</f>
        <v>117</v>
      </c>
      <c r="I111" s="115">
        <f t="shared" si="42"/>
        <v>-16</v>
      </c>
      <c r="J111" s="66">
        <f>+IF(H111=0,"",'Ark1'!AE659)</f>
        <v>3.1059198301035305</v>
      </c>
      <c r="K111" s="66">
        <f>+IF(H111=0,"",'Ark1'!AF659)</f>
        <v>3.9854193896176642</v>
      </c>
      <c r="L111" s="64"/>
      <c r="M111" s="366">
        <f>+IF(H111=0,"",'Ark1'!AR659)</f>
        <v>221.15454545454548</v>
      </c>
      <c r="N111" s="114">
        <f>+IF(H111=0,"",'Ark1'!AS659)</f>
        <v>35.104816931781301</v>
      </c>
      <c r="O111" s="411"/>
      <c r="P111" s="53">
        <f>+IF(H111=0,"",'Ark1'!T659)</f>
        <v>10.205128205128204</v>
      </c>
      <c r="Q111" s="296">
        <f>+IF(H111=0,"",'Ark1'!U659)</f>
        <v>380.27008547008552</v>
      </c>
      <c r="R111" s="115">
        <f t="shared" si="43"/>
        <v>0.67459674828103289</v>
      </c>
      <c r="S111" s="76">
        <f>+IF(H111=0,"",'Ark1'!W659)</f>
        <v>92.307692307692321</v>
      </c>
      <c r="T111" s="76">
        <f>+IF(H111=0,"",'Ark1'!X659)</f>
        <v>79.487179487179503</v>
      </c>
      <c r="U111" s="478">
        <f>+IF(H111=0,"",'Ark1'!AG659)</f>
        <v>2644.4909090909096</v>
      </c>
      <c r="V111" s="76">
        <f>+IF(H111=0,"",'Ark1'!AH659)</f>
        <v>94.01709401709401</v>
      </c>
      <c r="W111" s="76">
        <f>+IF(H111=0,"",'Ark1'!AI659)</f>
        <v>81.196581196581178</v>
      </c>
      <c r="X111" s="76">
        <f>+IF(H111=0,"",'Ark1'!Y659)</f>
        <v>43.598295005000949</v>
      </c>
      <c r="Y111" s="53">
        <f>+IF(H111=0,"",'Ark1'!AA659)</f>
        <v>2.6555488158717777</v>
      </c>
      <c r="Z111" s="76">
        <f>+IF(H111=0,"",'Ark1'!AC659)</f>
        <v>11.515008336507712</v>
      </c>
      <c r="AA111" s="296">
        <f t="shared" si="44"/>
        <v>143.79708554218857</v>
      </c>
      <c r="AB111" s="115">
        <f t="shared" si="45"/>
        <v>-2.502306404549671</v>
      </c>
      <c r="AC111" s="66">
        <f t="shared" si="46"/>
        <v>54.32429792429793</v>
      </c>
      <c r="AD111" s="66">
        <f t="shared" si="47"/>
        <v>1.3604651162790697</v>
      </c>
      <c r="AE111" s="43"/>
      <c r="AF111" s="4"/>
      <c r="AG111" s="56"/>
      <c r="AH111" s="56"/>
      <c r="AI111" s="1"/>
      <c r="AJ111"/>
      <c r="AK111"/>
      <c r="AO111"/>
    </row>
    <row r="112" spans="1:41">
      <c r="A112" s="43"/>
      <c r="B112" s="43">
        <f>+'Ark1'!C660</f>
        <v>2024</v>
      </c>
      <c r="C112" s="51">
        <f>+'Ark1'!L660</f>
        <v>7</v>
      </c>
      <c r="D112" s="52" t="s">
        <v>34</v>
      </c>
      <c r="E112" s="52">
        <f>+'Ark1'!D660</f>
        <v>10</v>
      </c>
      <c r="F112" s="52" t="str">
        <f t="shared" si="41"/>
        <v>Okt</v>
      </c>
      <c r="G112" s="51">
        <f>+IF(H112=0,"",'Ark1'!Q660)</f>
        <v>456</v>
      </c>
      <c r="H112" s="478">
        <f>+'Ark1'!R660</f>
        <v>711</v>
      </c>
      <c r="I112" s="115">
        <f t="shared" si="42"/>
        <v>23</v>
      </c>
      <c r="J112" s="66">
        <f>+IF(H112=0,"",'Ark1'!AE660)</f>
        <v>7.2625127681307502</v>
      </c>
      <c r="K112" s="66">
        <f>+IF(H112=0,"",'Ark1'!AF660)</f>
        <v>9.0608165594949099</v>
      </c>
      <c r="L112" s="64"/>
      <c r="M112" s="366">
        <f>+IF(H112=0,"",'Ark1'!AR660)</f>
        <v>220.37628111273796</v>
      </c>
      <c r="N112" s="114">
        <f>+IF(H112=0,"",'Ark1'!AS660)</f>
        <v>35.135698517171342</v>
      </c>
      <c r="O112" s="411"/>
      <c r="P112" s="53">
        <f>+IF(H112=0,"",'Ark1'!T660)</f>
        <v>9.9887482419127984</v>
      </c>
      <c r="Q112" s="296">
        <f>+IF(H112=0,"",'Ark1'!U660)</f>
        <v>375.97468354430407</v>
      </c>
      <c r="R112" s="115">
        <f t="shared" si="43"/>
        <v>1.3582591256993624</v>
      </c>
      <c r="S112" s="76">
        <f>+IF(H112=0,"",'Ark1'!W660)</f>
        <v>92.545710267229254</v>
      </c>
      <c r="T112" s="76">
        <f>+IF(H112=0,"",'Ark1'!X660)</f>
        <v>76.230661040787595</v>
      </c>
      <c r="U112" s="478">
        <f>+IF(H112=0,"",'Ark1'!AG660)</f>
        <v>2594.9868228404098</v>
      </c>
      <c r="V112" s="76">
        <f>+IF(H112=0,"",'Ark1'!AH660)</f>
        <v>96.06188466947961</v>
      </c>
      <c r="W112" s="76">
        <f>+IF(H112=0,"",'Ark1'!AI660)</f>
        <v>91.983122362869196</v>
      </c>
      <c r="X112" s="76">
        <f>+IF(H112=0,"",'Ark1'!Y660)</f>
        <v>37.079665713548287</v>
      </c>
      <c r="Y112" s="53">
        <f>+IF(H112=0,"",'Ark1'!AA660)</f>
        <v>2.6020412807857696</v>
      </c>
      <c r="Z112" s="76">
        <f>+IF(H112=0,"",'Ark1'!AC660)</f>
        <v>12.69065324488923</v>
      </c>
      <c r="AA112" s="296">
        <f t="shared" si="44"/>
        <v>144.88500682742244</v>
      </c>
      <c r="AB112" s="115">
        <f t="shared" si="45"/>
        <v>1.1013920937689647</v>
      </c>
      <c r="AC112" s="66">
        <f t="shared" si="46"/>
        <v>53.710669077757721</v>
      </c>
      <c r="AD112" s="66">
        <f t="shared" si="47"/>
        <v>1.5592105263157894</v>
      </c>
      <c r="AE112" s="43"/>
      <c r="AF112" s="4"/>
      <c r="AG112" s="56"/>
      <c r="AH112" s="56"/>
      <c r="AI112" s="1"/>
      <c r="AJ112"/>
      <c r="AK112"/>
      <c r="AO112"/>
    </row>
    <row r="113" spans="1:41">
      <c r="A113" s="43"/>
      <c r="B113" s="43">
        <f>+'Ark1'!C661</f>
        <v>2024</v>
      </c>
      <c r="C113" s="51">
        <f>+'Ark1'!L661</f>
        <v>7</v>
      </c>
      <c r="D113" s="52" t="s">
        <v>34</v>
      </c>
      <c r="E113" s="52">
        <f>+'Ark1'!D661</f>
        <v>11</v>
      </c>
      <c r="F113" s="52" t="str">
        <f t="shared" si="41"/>
        <v>Nov</v>
      </c>
      <c r="G113" s="51">
        <f>+IF(H113=0,"",'Ark1'!Q661)</f>
        <v>391</v>
      </c>
      <c r="H113" s="478">
        <f>+'Ark1'!R661</f>
        <v>638</v>
      </c>
      <c r="I113" s="115">
        <f t="shared" si="42"/>
        <v>-53</v>
      </c>
      <c r="J113" s="66">
        <f>+IF(H113=0,"",'Ark1'!AE661)</f>
        <v>7.9869804707060563</v>
      </c>
      <c r="K113" s="66">
        <f>+IF(H113=0,"",'Ark1'!AF661)</f>
        <v>9.8756529309165213</v>
      </c>
      <c r="L113" s="64"/>
      <c r="M113" s="366">
        <f>+IF(H113=0,"",'Ark1'!AR661)</f>
        <v>220.48148148148152</v>
      </c>
      <c r="N113" s="114">
        <f>+IF(H113=0,"",'Ark1'!AS661)</f>
        <v>35.072819545151717</v>
      </c>
      <c r="O113" s="411"/>
      <c r="P113" s="53">
        <f>+IF(H113=0,"",'Ark1'!T661)</f>
        <v>9.7695924764890325</v>
      </c>
      <c r="Q113" s="296">
        <f>+IF(H113=0,"",'Ark1'!U661)</f>
        <v>376.64905956112847</v>
      </c>
      <c r="R113" s="115">
        <f t="shared" si="43"/>
        <v>-1.7581763288857815</v>
      </c>
      <c r="S113" s="76">
        <f>+IF(H113=0,"",'Ark1'!W661)</f>
        <v>90.595611285266429</v>
      </c>
      <c r="T113" s="76">
        <f>+IF(H113=0,"",'Ark1'!X661)</f>
        <v>75.86206896551721</v>
      </c>
      <c r="U113" s="478">
        <f>+IF(H113=0,"",'Ark1'!AG661)</f>
        <v>2633.2512077294682</v>
      </c>
      <c r="V113" s="76">
        <f>+IF(H113=0,"",'Ark1'!AH661)</f>
        <v>97.178683385579987</v>
      </c>
      <c r="W113" s="76">
        <f>+IF(H113=0,"",'Ark1'!AI661)</f>
        <v>93.573667711598759</v>
      </c>
      <c r="X113" s="76">
        <f>+IF(H113=0,"",'Ark1'!Y661)</f>
        <v>39.330677012835885</v>
      </c>
      <c r="Y113" s="53">
        <f>+IF(H113=0,"",'Ark1'!AA661)</f>
        <v>2.6348074272614626</v>
      </c>
      <c r="Z113" s="76">
        <f>+IF(H113=0,"",'Ark1'!AC661)</f>
        <v>8.9229350011266071</v>
      </c>
      <c r="AA113" s="296">
        <f t="shared" si="44"/>
        <v>143.03574928800495</v>
      </c>
      <c r="AB113" s="115">
        <f t="shared" si="45"/>
        <v>-1.0873540793493817</v>
      </c>
      <c r="AC113" s="66">
        <f t="shared" si="46"/>
        <v>53.807008508732636</v>
      </c>
      <c r="AD113" s="66">
        <f t="shared" si="47"/>
        <v>1.6317135549872124</v>
      </c>
      <c r="AE113" s="43"/>
      <c r="AF113" s="4"/>
      <c r="AG113" s="56"/>
      <c r="AH113" s="56"/>
      <c r="AI113" s="1"/>
      <c r="AJ113"/>
      <c r="AK113"/>
      <c r="AO113"/>
    </row>
    <row r="114" spans="1:41">
      <c r="A114" s="43"/>
      <c r="B114" s="43">
        <f>+'Ark1'!C662</f>
        <v>2024</v>
      </c>
      <c r="C114" s="51">
        <f>+'Ark1'!L662</f>
        <v>7</v>
      </c>
      <c r="D114" s="52" t="s">
        <v>34</v>
      </c>
      <c r="E114" s="52">
        <f>+'Ark1'!D662</f>
        <v>12</v>
      </c>
      <c r="F114" s="52" t="str">
        <f t="shared" si="41"/>
        <v>Des</v>
      </c>
      <c r="G114" s="51">
        <f>+IF(H114=0,"",'Ark1'!Q662)</f>
        <v>77</v>
      </c>
      <c r="H114" s="478">
        <f>+'Ark1'!R662</f>
        <v>116</v>
      </c>
      <c r="I114" s="115">
        <f t="shared" si="42"/>
        <v>-48</v>
      </c>
      <c r="J114" s="66">
        <f>+IF(H114=0,"",'Ark1'!AE662)</f>
        <v>6.9419509275882705</v>
      </c>
      <c r="K114" s="66">
        <f>+IF(H114=0,"",'Ark1'!AF662)</f>
        <v>8.5301955165823919</v>
      </c>
      <c r="L114" s="64"/>
      <c r="M114" s="366">
        <f>+IF(H114=0,"",'Ark1'!AR662)</f>
        <v>220.54545454545453</v>
      </c>
      <c r="N114" s="114">
        <f>+IF(H114=0,"",'Ark1'!AS662)</f>
        <v>35.011524252389719</v>
      </c>
      <c r="O114" s="411"/>
      <c r="P114" s="53">
        <f>+IF(H114=0,"",'Ark1'!T662)</f>
        <v>9.6206896551724128</v>
      </c>
      <c r="Q114" s="296">
        <f>+IF(H114=0,"",'Ark1'!U662)</f>
        <v>378.17327586206903</v>
      </c>
      <c r="R114" s="115">
        <f t="shared" si="43"/>
        <v>1.5629100084105403</v>
      </c>
      <c r="S114" s="76">
        <f>+IF(H114=0,"",'Ark1'!W662)</f>
        <v>91.379310344827559</v>
      </c>
      <c r="T114" s="76">
        <f>+IF(H114=0,"",'Ark1'!X662)</f>
        <v>71.551724137931046</v>
      </c>
      <c r="U114" s="478">
        <f>+IF(H114=0,"",'Ark1'!AG662)</f>
        <v>2684.5</v>
      </c>
      <c r="V114" s="76">
        <f>+IF(H114=0,"",'Ark1'!AH662)</f>
        <v>94.827586206896569</v>
      </c>
      <c r="W114" s="76">
        <f>+IF(H114=0,"",'Ark1'!AI662)</f>
        <v>89.65517241379311</v>
      </c>
      <c r="X114" s="76">
        <f>+IF(H114=0,"",'Ark1'!Y662)</f>
        <v>43.915530906342525</v>
      </c>
      <c r="Y114" s="53">
        <f>+IF(H114=0,"",'Ark1'!AA662)</f>
        <v>2.5584719726275207</v>
      </c>
      <c r="Z114" s="76">
        <f>+IF(H114=0,"",'Ark1'!AC662)</f>
        <v>12.523421725594078</v>
      </c>
      <c r="AA114" s="296">
        <f t="shared" si="44"/>
        <v>140.87289098978172</v>
      </c>
      <c r="AB114" s="115">
        <f t="shared" si="45"/>
        <v>2.2281043224124915</v>
      </c>
      <c r="AC114" s="66">
        <f t="shared" si="46"/>
        <v>54.024753694581293</v>
      </c>
      <c r="AD114" s="66">
        <f t="shared" si="47"/>
        <v>1.5064935064935066</v>
      </c>
      <c r="AE114" s="43"/>
      <c r="AF114" s="4"/>
      <c r="AG114" s="56"/>
      <c r="AH114" s="56"/>
      <c r="AI114" s="1"/>
      <c r="AJ114" s="4"/>
      <c r="AK114"/>
      <c r="AO114"/>
    </row>
    <row r="115" spans="1:41">
      <c r="A115" s="46"/>
      <c r="B115" s="43"/>
      <c r="C115" s="46"/>
      <c r="D115" s="46"/>
      <c r="E115" s="46"/>
      <c r="F115" s="46"/>
      <c r="G115" s="46"/>
      <c r="H115" s="490"/>
      <c r="I115" s="43"/>
      <c r="J115" s="95"/>
      <c r="K115" s="64"/>
      <c r="L115" s="64"/>
      <c r="M115" s="74"/>
      <c r="N115" s="74"/>
      <c r="O115" s="411"/>
      <c r="P115" s="43"/>
      <c r="Q115" s="43"/>
      <c r="R115" s="43"/>
      <c r="S115" s="73"/>
      <c r="T115" s="73"/>
      <c r="U115" s="463"/>
      <c r="V115" s="73"/>
      <c r="W115" s="73"/>
      <c r="X115" s="73"/>
      <c r="Y115" s="43"/>
      <c r="Z115" s="73"/>
      <c r="AA115" s="43"/>
      <c r="AB115" s="43"/>
      <c r="AC115" s="64"/>
      <c r="AD115" s="65"/>
      <c r="AE115" s="43"/>
      <c r="AF115" s="4"/>
      <c r="AG115" s="56"/>
      <c r="AH115" s="56"/>
      <c r="AI115" s="1"/>
      <c r="AJ115" s="5"/>
      <c r="AK115"/>
      <c r="AO115"/>
    </row>
    <row r="116" spans="1:41" ht="17.399999999999999">
      <c r="A116" s="244"/>
      <c r="B116" s="274" t="s">
        <v>0</v>
      </c>
      <c r="C116" s="274"/>
      <c r="D116" s="274" t="str">
        <f>+D118</f>
        <v>R</v>
      </c>
      <c r="E116" s="274"/>
      <c r="F116" s="275"/>
      <c r="G116" s="275" t="s">
        <v>598</v>
      </c>
      <c r="H116" s="446">
        <f>SUM(H118:H129)</f>
        <v>1705</v>
      </c>
      <c r="I116" s="49"/>
      <c r="J116" s="46"/>
      <c r="K116" s="95"/>
      <c r="L116" s="64"/>
      <c r="M116" s="74"/>
      <c r="N116" s="74"/>
      <c r="O116" s="411"/>
      <c r="P116" s="64"/>
      <c r="Q116" s="326">
        <f>+Klasse!L41</f>
        <v>0</v>
      </c>
      <c r="R116" s="49" t="s">
        <v>568</v>
      </c>
      <c r="S116" s="43"/>
      <c r="T116" s="73"/>
      <c r="U116" s="463"/>
      <c r="V116" s="43"/>
      <c r="W116" s="73"/>
      <c r="X116" s="73"/>
      <c r="Y116" s="73"/>
      <c r="Z116" s="43"/>
      <c r="AA116" s="327">
        <f>+Klasse!AC18</f>
        <v>158.74782923089847</v>
      </c>
      <c r="AB116" s="49" t="s">
        <v>624</v>
      </c>
      <c r="AC116" s="43"/>
      <c r="AD116" s="64"/>
      <c r="AE116" s="65"/>
      <c r="AF116" s="4"/>
      <c r="AG116" s="4"/>
      <c r="AH116" s="56"/>
      <c r="AI116" s="56"/>
      <c r="AJ116" s="1"/>
      <c r="AK116" s="5"/>
      <c r="AO116"/>
    </row>
    <row r="117" spans="1:41">
      <c r="A117" s="46"/>
      <c r="B117" s="43"/>
      <c r="C117" s="46"/>
      <c r="D117" s="46"/>
      <c r="E117" s="46"/>
      <c r="F117" s="46"/>
      <c r="G117" s="46"/>
      <c r="H117" s="490"/>
      <c r="I117" s="43"/>
      <c r="J117" s="95"/>
      <c r="K117" s="64"/>
      <c r="L117" s="64"/>
      <c r="M117" s="74"/>
      <c r="N117" s="74"/>
      <c r="O117" s="411"/>
      <c r="P117" s="43"/>
      <c r="Q117" s="43"/>
      <c r="R117" s="43"/>
      <c r="S117" s="73"/>
      <c r="T117" s="73"/>
      <c r="U117" s="463"/>
      <c r="V117" s="73"/>
      <c r="W117" s="73"/>
      <c r="X117" s="73"/>
      <c r="Y117" s="43"/>
      <c r="Z117" s="73"/>
      <c r="AA117" s="43"/>
      <c r="AB117" s="43"/>
      <c r="AC117" s="64"/>
      <c r="AD117" s="64"/>
      <c r="AE117" s="64"/>
      <c r="AF117" s="4"/>
      <c r="AG117" s="56"/>
      <c r="AH117" s="56"/>
      <c r="AI117" s="1"/>
      <c r="AJ117" s="5"/>
      <c r="AK117"/>
      <c r="AO117"/>
    </row>
    <row r="118" spans="1:41">
      <c r="A118" s="43"/>
      <c r="B118" s="43">
        <f>+'Ark1'!C663</f>
        <v>2024</v>
      </c>
      <c r="C118">
        <f>+'Ark1'!L663</f>
        <v>8</v>
      </c>
      <c r="D118" s="3" t="s">
        <v>35</v>
      </c>
      <c r="E118" s="3">
        <f>+'Ark1'!D663</f>
        <v>1</v>
      </c>
      <c r="F118" s="3" t="str">
        <f t="shared" ref="F118:F129" si="48">+F103</f>
        <v>Jan</v>
      </c>
      <c r="G118">
        <f>+IF(H118=0,"",'Ark1'!Q663)</f>
        <v>112</v>
      </c>
      <c r="H118" s="478">
        <f>+'Ark1'!R663</f>
        <v>140</v>
      </c>
      <c r="I118" s="115">
        <f t="shared" ref="I118:I129" si="49">+IF(H118=0,"",H118-H351)</f>
        <v>7</v>
      </c>
      <c r="J118" s="67">
        <f>+IF(H118=0,"",'Ark1'!AE663)</f>
        <v>2.5825493451392743</v>
      </c>
      <c r="K118" s="67">
        <f>+IF(H118=0,"",'Ark1'!AF663)</f>
        <v>3.5199064921990382</v>
      </c>
      <c r="L118" s="64"/>
      <c r="M118" s="366">
        <f>+IF(H118=0,"",'Ark1'!AR663)</f>
        <v>221.49635036496349</v>
      </c>
      <c r="N118" s="114">
        <f>+IF(H118=0,"",'Ark1'!AS663)</f>
        <v>38.239096833190423</v>
      </c>
      <c r="O118" s="411"/>
      <c r="P118" s="1">
        <f>+IF(H118=0,"",'Ark1'!T663)</f>
        <v>11.071428571428569</v>
      </c>
      <c r="Q118" s="296">
        <f>+IF(H118=0,"",'Ark1'!U663)</f>
        <v>415.96499999999992</v>
      </c>
      <c r="R118" s="115">
        <f t="shared" ref="R118:R129" si="50">+IF(H118=0,"",Q118-Q351)</f>
        <v>11.837180451128063</v>
      </c>
      <c r="S118" s="11">
        <f>+IF(H118=0,"",'Ark1'!W663)</f>
        <v>97.857142857142875</v>
      </c>
      <c r="T118" s="11">
        <f>+IF(H118=0,"",'Ark1'!X663)</f>
        <v>96.428571428571445</v>
      </c>
      <c r="U118" s="478">
        <f>+IF(H118=0,"",'Ark1'!AG663)</f>
        <v>2587.5766423357659</v>
      </c>
      <c r="V118" s="11">
        <f>+IF(H118=0,"",'Ark1'!AH663)</f>
        <v>97.857142857142875</v>
      </c>
      <c r="W118" s="11">
        <f>+IF(H118=0,"",'Ark1'!AI663)</f>
        <v>95</v>
      </c>
      <c r="X118" s="11">
        <f>+IF(H118=0,"",'Ark1'!Y663)</f>
        <v>37.323908318167327</v>
      </c>
      <c r="Y118" s="1">
        <f>+IF(H118=0,"",'Ark1'!AA663)</f>
        <v>2.4513636355035922</v>
      </c>
      <c r="Z118" s="11">
        <f>+IF(H118=0,"",'Ark1'!AC663)</f>
        <v>10.043151692274915</v>
      </c>
      <c r="AA118" s="296">
        <f t="shared" ref="AA118:AA129" si="51">IF(H118=0,"",1000*Q118/U118)</f>
        <v>160.75465870047222</v>
      </c>
      <c r="AB118" s="115">
        <f t="shared" ref="AB118:AB129" si="52">+IF(H118=0,"",AA118-AA351)</f>
        <v>5.2169286130166768</v>
      </c>
      <c r="AC118" s="67">
        <f t="shared" ref="AC118:AC129" si="53">IF(H118=0,"",Q118/C118)</f>
        <v>51.99562499999999</v>
      </c>
      <c r="AD118" s="67">
        <f t="shared" ref="AD118:AD129" si="54">IF(H118=0,"",H118/G118)</f>
        <v>1.25</v>
      </c>
      <c r="AE118" s="43"/>
      <c r="AF118" s="4"/>
      <c r="AG118" s="56"/>
      <c r="AH118" s="56"/>
      <c r="AI118" s="1"/>
      <c r="AJ118" s="5"/>
      <c r="AK118"/>
      <c r="AO118"/>
    </row>
    <row r="119" spans="1:41">
      <c r="A119" s="43"/>
      <c r="B119" s="43">
        <f>+'Ark1'!C664</f>
        <v>2024</v>
      </c>
      <c r="C119">
        <f>+'Ark1'!L664</f>
        <v>8</v>
      </c>
      <c r="D119" s="3" t="s">
        <v>35</v>
      </c>
      <c r="E119" s="3">
        <f>+'Ark1'!D664</f>
        <v>2</v>
      </c>
      <c r="F119" s="3" t="str">
        <f t="shared" si="48"/>
        <v>Feb</v>
      </c>
      <c r="G119">
        <f>+IF(H119=0,"",'Ark1'!Q664)</f>
        <v>46</v>
      </c>
      <c r="H119" s="478">
        <f>+'Ark1'!R664</f>
        <v>62</v>
      </c>
      <c r="I119" s="115">
        <f t="shared" si="49"/>
        <v>-6</v>
      </c>
      <c r="J119" s="67">
        <f>+IF(H119=0,"",'Ark1'!AE664)</f>
        <v>1.9820971867007673</v>
      </c>
      <c r="K119" s="67">
        <f>+IF(H119=0,"",'Ark1'!AF664)</f>
        <v>2.7200865193241901</v>
      </c>
      <c r="L119" s="64"/>
      <c r="M119" s="366">
        <f>+IF(H119=0,"",'Ark1'!AR664)</f>
        <v>221.72131147540983</v>
      </c>
      <c r="N119" s="114">
        <f>+IF(H119=0,"",'Ark1'!AS664)</f>
        <v>38.353041677955474</v>
      </c>
      <c r="O119" s="411"/>
      <c r="P119" s="1">
        <f>+IF(H119=0,"",'Ark1'!T664)</f>
        <v>11.225806451612907</v>
      </c>
      <c r="Q119" s="296">
        <f>+IF(H119=0,"",'Ark1'!U664)</f>
        <v>418.40322580645153</v>
      </c>
      <c r="R119" s="115">
        <f t="shared" si="50"/>
        <v>0.87528462998130863</v>
      </c>
      <c r="S119" s="11">
        <f>+IF(H119=0,"",'Ark1'!W664)</f>
        <v>98.387096774193566</v>
      </c>
      <c r="T119" s="11">
        <f>+IF(H119=0,"",'Ark1'!X664)</f>
        <v>96.774193548387117</v>
      </c>
      <c r="U119" s="478">
        <f>+IF(H119=0,"",'Ark1'!AG664)</f>
        <v>2526.8852459016402</v>
      </c>
      <c r="V119" s="11">
        <f>+IF(H119=0,"",'Ark1'!AH664)</f>
        <v>98.387096774193566</v>
      </c>
      <c r="W119" s="11">
        <f>+IF(H119=0,"",'Ark1'!AI664)</f>
        <v>95.161290322580641</v>
      </c>
      <c r="X119" s="11">
        <f>+IF(H119=0,"",'Ark1'!Y664)</f>
        <v>37.737851998560195</v>
      </c>
      <c r="Y119" s="1">
        <f>+IF(H119=0,"",'Ark1'!AA664)</f>
        <v>2.0273879177381442</v>
      </c>
      <c r="Z119" s="11">
        <f>+IF(H119=0,"",'Ark1'!AC664)</f>
        <v>28.114976484410978</v>
      </c>
      <c r="AA119" s="296">
        <f t="shared" si="51"/>
        <v>165.58062004796636</v>
      </c>
      <c r="AB119" s="115">
        <f t="shared" si="52"/>
        <v>6.3201211885371436</v>
      </c>
      <c r="AC119" s="67">
        <f t="shared" si="53"/>
        <v>52.300403225806441</v>
      </c>
      <c r="AD119" s="67">
        <f t="shared" si="54"/>
        <v>1.3478260869565217</v>
      </c>
      <c r="AE119" s="43"/>
      <c r="AF119" s="4"/>
      <c r="AG119" s="56"/>
      <c r="AH119" s="56"/>
      <c r="AI119" s="1"/>
      <c r="AJ119" s="5"/>
      <c r="AK119"/>
      <c r="AO119"/>
    </row>
    <row r="120" spans="1:41">
      <c r="A120" s="43"/>
      <c r="B120" s="43">
        <f>+'Ark1'!C665</f>
        <v>2024</v>
      </c>
      <c r="C120">
        <f>+'Ark1'!L665</f>
        <v>8</v>
      </c>
      <c r="D120" s="3" t="s">
        <v>35</v>
      </c>
      <c r="E120" s="3">
        <f>+'Ark1'!D665</f>
        <v>3</v>
      </c>
      <c r="F120" s="3" t="str">
        <f t="shared" si="48"/>
        <v>Mar</v>
      </c>
      <c r="G120">
        <f>+IF(H120=0,"",'Ark1'!Q665)</f>
        <v>85</v>
      </c>
      <c r="H120" s="478">
        <f>+'Ark1'!R665</f>
        <v>116</v>
      </c>
      <c r="I120" s="115">
        <f t="shared" si="49"/>
        <v>-29</v>
      </c>
      <c r="J120" s="67">
        <f>+IF(H120=0,"",'Ark1'!AE665)</f>
        <v>3.1806964628461749</v>
      </c>
      <c r="K120" s="67">
        <f>+IF(H120=0,"",'Ark1'!AF665)</f>
        <v>4.3363844116509762</v>
      </c>
      <c r="L120" s="64"/>
      <c r="M120" s="366">
        <f>+IF(H120=0,"",'Ark1'!AR665)</f>
        <v>221.65740740740748</v>
      </c>
      <c r="N120" s="114">
        <f>+IF(H120=0,"",'Ark1'!AS665)</f>
        <v>38.531897770283031</v>
      </c>
      <c r="O120" s="411"/>
      <c r="P120" s="1">
        <f>+IF(H120=0,"",'Ark1'!T665)</f>
        <v>11.603448275862071</v>
      </c>
      <c r="Q120" s="296">
        <f>+IF(H120=0,"",'Ark1'!U665)</f>
        <v>416.78534482758607</v>
      </c>
      <c r="R120" s="115">
        <f t="shared" si="50"/>
        <v>8.5384482758619811</v>
      </c>
      <c r="S120" s="11">
        <f>+IF(H120=0,"",'Ark1'!W665)</f>
        <v>98.275862068965509</v>
      </c>
      <c r="T120" s="11">
        <f>+IF(H120=0,"",'Ark1'!X665)</f>
        <v>94.827586206896569</v>
      </c>
      <c r="U120" s="478">
        <f>+IF(H120=0,"",'Ark1'!AG665)</f>
        <v>2513.5555555555557</v>
      </c>
      <c r="V120" s="11">
        <f>+IF(H120=0,"",'Ark1'!AH665)</f>
        <v>93.10344827586205</v>
      </c>
      <c r="W120" s="11">
        <f>+IF(H120=0,"",'Ark1'!AI665)</f>
        <v>84.482758620689637</v>
      </c>
      <c r="X120" s="11">
        <f>+IF(H120=0,"",'Ark1'!Y665)</f>
        <v>36.97780381365699</v>
      </c>
      <c r="Y120" s="1">
        <f>+IF(H120=0,"",'Ark1'!AA665)</f>
        <v>2.48054259339956</v>
      </c>
      <c r="Z120" s="11">
        <f>+IF(H120=0,"",'Ark1'!AC665)</f>
        <v>27.233064664241024</v>
      </c>
      <c r="AA120" s="296">
        <f t="shared" si="51"/>
        <v>165.81505187199517</v>
      </c>
      <c r="AB120" s="115">
        <f t="shared" si="52"/>
        <v>-0.98303244106224952</v>
      </c>
      <c r="AC120" s="67">
        <f t="shared" si="53"/>
        <v>52.098168103448259</v>
      </c>
      <c r="AD120" s="67">
        <f t="shared" si="54"/>
        <v>1.3647058823529412</v>
      </c>
      <c r="AE120" s="43"/>
      <c r="AF120" s="4"/>
      <c r="AG120" s="56"/>
      <c r="AH120" s="56"/>
      <c r="AI120" s="1"/>
      <c r="AJ120" s="5"/>
      <c r="AK120"/>
      <c r="AO120"/>
    </row>
    <row r="121" spans="1:41">
      <c r="A121" s="43"/>
      <c r="B121" s="43">
        <f>+'Ark1'!C666</f>
        <v>2024</v>
      </c>
      <c r="C121">
        <f>+'Ark1'!L666</f>
        <v>8</v>
      </c>
      <c r="D121" s="3" t="s">
        <v>35</v>
      </c>
      <c r="E121" s="3">
        <f>+'Ark1'!D666</f>
        <v>4</v>
      </c>
      <c r="F121" s="3" t="str">
        <f t="shared" si="48"/>
        <v>Apr</v>
      </c>
      <c r="G121">
        <f>+IF(H121=0,"",'Ark1'!Q666)</f>
        <v>118</v>
      </c>
      <c r="H121" s="478">
        <f>+'Ark1'!R666</f>
        <v>144</v>
      </c>
      <c r="I121" s="115">
        <f t="shared" si="49"/>
        <v>2</v>
      </c>
      <c r="J121" s="67">
        <f>+IF(H121=0,"",'Ark1'!AE666)</f>
        <v>3.2601313108444647</v>
      </c>
      <c r="K121" s="67">
        <f>+IF(H121=0,"",'Ark1'!AF666)</f>
        <v>4.2984153615274803</v>
      </c>
      <c r="L121" s="64"/>
      <c r="M121" s="366">
        <f>+IF(H121=0,"",'Ark1'!AR666)</f>
        <v>219.74452554744528</v>
      </c>
      <c r="N121" s="114">
        <f>+IF(H121=0,"",'Ark1'!AS666)</f>
        <v>38.492185399191321</v>
      </c>
      <c r="O121" s="411"/>
      <c r="P121" s="1">
        <f>+IF(H121=0,"",'Ark1'!T666)</f>
        <v>11.333333333333336</v>
      </c>
      <c r="Q121" s="296">
        <f>+IF(H121=0,"",'Ark1'!U666)</f>
        <v>408.85138888888906</v>
      </c>
      <c r="R121" s="115">
        <f t="shared" si="50"/>
        <v>-5.5436815336462359</v>
      </c>
      <c r="S121" s="11">
        <f>+IF(H121=0,"",'Ark1'!W666)</f>
        <v>100</v>
      </c>
      <c r="T121" s="11">
        <f>+IF(H121=0,"",'Ark1'!X666)</f>
        <v>93.055555555555557</v>
      </c>
      <c r="U121" s="478">
        <f>+IF(H121=0,"",'Ark1'!AG666)</f>
        <v>2440.5328467153286</v>
      </c>
      <c r="V121" s="11">
        <f>+IF(H121=0,"",'Ark1'!AH666)</f>
        <v>95.138888888888886</v>
      </c>
      <c r="W121" s="11">
        <f>+IF(H121=0,"",'Ark1'!AI666)</f>
        <v>92.361111111111114</v>
      </c>
      <c r="X121" s="11">
        <f>+IF(H121=0,"",'Ark1'!Y666)</f>
        <v>41.701059116097355</v>
      </c>
      <c r="Y121" s="1">
        <f>+IF(H121=0,"",'Ark1'!AA666)</f>
        <v>2.188987589427283</v>
      </c>
      <c r="Z121" s="11">
        <f>+IF(H121=0,"",'Ark1'!AC666)</f>
        <v>8.529123215414284</v>
      </c>
      <c r="AA121" s="296">
        <f t="shared" si="51"/>
        <v>167.52546044981742</v>
      </c>
      <c r="AB121" s="115">
        <f t="shared" si="52"/>
        <v>6.1727368733333776</v>
      </c>
      <c r="AC121" s="67">
        <f t="shared" si="53"/>
        <v>51.106423611111133</v>
      </c>
      <c r="AD121" s="67">
        <f t="shared" si="54"/>
        <v>1.2203389830508475</v>
      </c>
      <c r="AE121" s="43"/>
      <c r="AF121" s="4"/>
      <c r="AG121" s="56"/>
      <c r="AH121" s="56"/>
      <c r="AI121" s="1"/>
      <c r="AJ121" s="5"/>
      <c r="AK121"/>
      <c r="AO121"/>
    </row>
    <row r="122" spans="1:41">
      <c r="A122" s="43"/>
      <c r="B122" s="43">
        <f>+'Ark1'!C667</f>
        <v>2024</v>
      </c>
      <c r="C122">
        <f>+'Ark1'!L667</f>
        <v>8</v>
      </c>
      <c r="D122" s="3" t="s">
        <v>35</v>
      </c>
      <c r="E122" s="3">
        <f>+'Ark1'!D667</f>
        <v>5</v>
      </c>
      <c r="F122" s="3" t="str">
        <f t="shared" si="48"/>
        <v>Mai</v>
      </c>
      <c r="G122">
        <f>+IF(H122=0,"",'Ark1'!Q667)</f>
        <v>125</v>
      </c>
      <c r="H122" s="478">
        <f>+'Ark1'!R667</f>
        <v>175</v>
      </c>
      <c r="I122" s="115">
        <f t="shared" si="49"/>
        <v>43</v>
      </c>
      <c r="J122" s="67">
        <f>+IF(H122=0,"",'Ark1'!AE667)</f>
        <v>4.6728971962616805</v>
      </c>
      <c r="K122" s="67">
        <f>+IF(H122=0,"",'Ark1'!AF667)</f>
        <v>6.2299378430076313</v>
      </c>
      <c r="L122" s="64"/>
      <c r="M122" s="366">
        <f>+IF(H122=0,"",'Ark1'!AR667)</f>
        <v>220.47204968944095</v>
      </c>
      <c r="N122" s="114">
        <f>+IF(H122=0,"",'Ark1'!AS667)</f>
        <v>38.34286553470924</v>
      </c>
      <c r="O122" s="411"/>
      <c r="P122" s="1">
        <f>+IF(H122=0,"",'Ark1'!T667)</f>
        <v>10.971428571428577</v>
      </c>
      <c r="Q122" s="296">
        <f>+IF(H122=0,"",'Ark1'!U667)</f>
        <v>409.53600000000006</v>
      </c>
      <c r="R122" s="115">
        <f t="shared" si="50"/>
        <v>-8.3632424242424008</v>
      </c>
      <c r="S122" s="11">
        <f>+IF(H122=0,"",'Ark1'!W667)</f>
        <v>98.857142857142875</v>
      </c>
      <c r="T122" s="11">
        <f>+IF(H122=0,"",'Ark1'!X667)</f>
        <v>91.428571428571445</v>
      </c>
      <c r="U122" s="478">
        <f>+IF(H122=0,"",'Ark1'!AG667)</f>
        <v>2542.2236024844719</v>
      </c>
      <c r="V122" s="11">
        <f>+IF(H122=0,"",'Ark1'!AH667)</f>
        <v>92</v>
      </c>
      <c r="W122" s="11">
        <f>+IF(H122=0,"",'Ark1'!AI667)</f>
        <v>85.714285714285694</v>
      </c>
      <c r="X122" s="11">
        <f>+IF(H122=0,"",'Ark1'!Y667)</f>
        <v>44.614414275464362</v>
      </c>
      <c r="Y122" s="1">
        <f>+IF(H122=0,"",'Ark1'!AA667)</f>
        <v>2.3698790118088797</v>
      </c>
      <c r="Z122" s="11">
        <f>+IF(H122=0,"",'Ark1'!AC667)</f>
        <v>11.698068445842672</v>
      </c>
      <c r="AA122" s="296">
        <f t="shared" si="51"/>
        <v>161.09361883028993</v>
      </c>
      <c r="AB122" s="115">
        <f t="shared" si="52"/>
        <v>-2.8208384135517122</v>
      </c>
      <c r="AC122" s="67">
        <f t="shared" si="53"/>
        <v>51.192000000000007</v>
      </c>
      <c r="AD122" s="67">
        <f t="shared" si="54"/>
        <v>1.4</v>
      </c>
      <c r="AE122" s="43"/>
      <c r="AF122" s="4"/>
      <c r="AG122" s="56"/>
      <c r="AH122" s="56"/>
      <c r="AI122" s="1"/>
      <c r="AJ122" s="5"/>
      <c r="AK122"/>
      <c r="AO122"/>
    </row>
    <row r="123" spans="1:41">
      <c r="A123" s="43"/>
      <c r="B123" s="43">
        <f>+'Ark1'!C668</f>
        <v>2024</v>
      </c>
      <c r="C123">
        <f>+'Ark1'!L668</f>
        <v>8</v>
      </c>
      <c r="D123" s="3" t="s">
        <v>35</v>
      </c>
      <c r="E123" s="3">
        <f>+'Ark1'!D668</f>
        <v>6</v>
      </c>
      <c r="F123" s="3" t="str">
        <f t="shared" si="48"/>
        <v>Jun</v>
      </c>
      <c r="G123">
        <f>+IF(H123=0,"",'Ark1'!Q668)</f>
        <v>104</v>
      </c>
      <c r="H123" s="478">
        <f>+'Ark1'!R668</f>
        <v>140</v>
      </c>
      <c r="I123" s="115">
        <f t="shared" si="49"/>
        <v>-43</v>
      </c>
      <c r="J123" s="67">
        <f>+IF(H123=0,"",'Ark1'!AE668)</f>
        <v>3.9897406668566529</v>
      </c>
      <c r="K123" s="67">
        <f>+IF(H123=0,"",'Ark1'!AF668)</f>
        <v>5.4566307516588282</v>
      </c>
      <c r="L123" s="64"/>
      <c r="M123" s="366">
        <f>+IF(H123=0,"",'Ark1'!AR668)</f>
        <v>223.046875</v>
      </c>
      <c r="N123" s="114">
        <f>+IF(H123=0,"",'Ark1'!AS668)</f>
        <v>38.011667042769723</v>
      </c>
      <c r="O123" s="411"/>
      <c r="P123" s="1">
        <f>+IF(H123=0,"",'Ark1'!T668)</f>
        <v>10.857142857142859</v>
      </c>
      <c r="Q123" s="296">
        <f>+IF(H123=0,"",'Ark1'!U668)</f>
        <v>419.59214285714256</v>
      </c>
      <c r="R123" s="115">
        <f t="shared" si="50"/>
        <v>5.809629195940488</v>
      </c>
      <c r="S123" s="11">
        <f>+IF(H123=0,"",'Ark1'!W668)</f>
        <v>98.571428571428555</v>
      </c>
      <c r="T123" s="11">
        <f>+IF(H123=0,"",'Ark1'!X668)</f>
        <v>98.571428571428555</v>
      </c>
      <c r="U123" s="478">
        <f>+IF(H123=0,"",'Ark1'!AG668)</f>
        <v>2603.3203125</v>
      </c>
      <c r="V123" s="11">
        <f>+IF(H123=0,"",'Ark1'!AH668)</f>
        <v>91.428571428571445</v>
      </c>
      <c r="W123" s="11">
        <f>+IF(H123=0,"",'Ark1'!AI668)</f>
        <v>88.571428571428555</v>
      </c>
      <c r="X123" s="11">
        <f>+IF(H123=0,"",'Ark1'!Y668)</f>
        <v>33.846772515174443</v>
      </c>
      <c r="Y123" s="1">
        <f>+IF(H123=0,"",'Ark1'!AA668)</f>
        <v>2.2790080190776849</v>
      </c>
      <c r="Z123" s="11">
        <f>+IF(H123=0,"",'Ark1'!AC668)</f>
        <v>1.3875380257498009</v>
      </c>
      <c r="AA123" s="296">
        <f t="shared" si="51"/>
        <v>161.1757649807615</v>
      </c>
      <c r="AB123" s="115">
        <f t="shared" si="52"/>
        <v>-2.9644315671368986</v>
      </c>
      <c r="AC123" s="67">
        <f t="shared" si="53"/>
        <v>52.44901785714282</v>
      </c>
      <c r="AD123" s="67">
        <f t="shared" si="54"/>
        <v>1.3461538461538463</v>
      </c>
      <c r="AE123" s="43"/>
      <c r="AF123" s="4"/>
      <c r="AG123" s="56"/>
      <c r="AH123" s="56"/>
      <c r="AI123" s="1"/>
      <c r="AJ123" s="5"/>
      <c r="AK123"/>
      <c r="AO123"/>
    </row>
    <row r="124" spans="1:41">
      <c r="A124" s="43"/>
      <c r="B124" s="43">
        <f>+'Ark1'!C669</f>
        <v>2024</v>
      </c>
      <c r="C124">
        <f>+'Ark1'!L669</f>
        <v>8</v>
      </c>
      <c r="D124" s="3" t="s">
        <v>35</v>
      </c>
      <c r="E124" s="3">
        <f>+'Ark1'!D669</f>
        <v>7</v>
      </c>
      <c r="F124" s="3" t="str">
        <f t="shared" si="48"/>
        <v>Jul</v>
      </c>
      <c r="G124">
        <f>+IF(H124=0,"",'Ark1'!Q669)</f>
        <v>72</v>
      </c>
      <c r="H124" s="478">
        <f>+'Ark1'!R669</f>
        <v>86</v>
      </c>
      <c r="I124" s="115">
        <f t="shared" si="49"/>
        <v>-8</v>
      </c>
      <c r="J124" s="67">
        <f>+IF(H124=0,"",'Ark1'!AE669)</f>
        <v>2.8936742934051147</v>
      </c>
      <c r="K124" s="67">
        <f>+IF(H124=0,"",'Ark1'!AF669)</f>
        <v>4.0108805558056879</v>
      </c>
      <c r="L124" s="64"/>
      <c r="M124" s="366">
        <f>+IF(H124=0,"",'Ark1'!AR669)</f>
        <v>221.54878048780483</v>
      </c>
      <c r="N124" s="114">
        <f>+IF(H124=0,"",'Ark1'!AS669)</f>
        <v>38.364117250166409</v>
      </c>
      <c r="O124" s="411"/>
      <c r="P124" s="1">
        <f>+IF(H124=0,"",'Ark1'!T669)</f>
        <v>11.069767441860469</v>
      </c>
      <c r="Q124" s="296">
        <f>+IF(H124=0,"",'Ark1'!U669)</f>
        <v>416.41279069767438</v>
      </c>
      <c r="R124" s="115">
        <f t="shared" si="50"/>
        <v>5.2978970806529446</v>
      </c>
      <c r="S124" s="11">
        <f>+IF(H124=0,"",'Ark1'!W669)</f>
        <v>98.837209302325562</v>
      </c>
      <c r="T124" s="11">
        <f>+IF(H124=0,"",'Ark1'!X669)</f>
        <v>97.67441860465118</v>
      </c>
      <c r="U124" s="478">
        <f>+IF(H124=0,"",'Ark1'!AG669)</f>
        <v>2555.9024390243903</v>
      </c>
      <c r="V124" s="11">
        <f>+IF(H124=0,"",'Ark1'!AH669)</f>
        <v>95.348837209302374</v>
      </c>
      <c r="W124" s="11">
        <f>+IF(H124=0,"",'Ark1'!AI669)</f>
        <v>88.372093023255857</v>
      </c>
      <c r="X124" s="11">
        <f>+IF(H124=0,"",'Ark1'!Y669)</f>
        <v>35.703386578059479</v>
      </c>
      <c r="Y124" s="1">
        <f>+IF(H124=0,"",'Ark1'!AA669)</f>
        <v>2.4053752677024929</v>
      </c>
      <c r="Z124" s="11">
        <f>+IF(H124=0,"",'Ark1'!AC669)</f>
        <v>12.17792816600072</v>
      </c>
      <c r="AA124" s="296">
        <f t="shared" si="51"/>
        <v>162.92202094248273</v>
      </c>
      <c r="AB124" s="115">
        <f t="shared" si="52"/>
        <v>7.3456275497561876</v>
      </c>
      <c r="AC124" s="67">
        <f t="shared" si="53"/>
        <v>52.051598837209298</v>
      </c>
      <c r="AD124" s="67">
        <f t="shared" si="54"/>
        <v>1.1944444444444444</v>
      </c>
      <c r="AE124" s="43"/>
      <c r="AF124" s="4"/>
      <c r="AG124" s="56"/>
      <c r="AH124" s="56"/>
      <c r="AI124" s="1"/>
      <c r="AJ124" s="5"/>
      <c r="AK124"/>
      <c r="AO124"/>
    </row>
    <row r="125" spans="1:41">
      <c r="A125" s="43"/>
      <c r="B125" s="43">
        <f>+'Ark1'!C670</f>
        <v>2024</v>
      </c>
      <c r="C125">
        <f>+'Ark1'!L670</f>
        <v>8</v>
      </c>
      <c r="D125" s="3" t="s">
        <v>35</v>
      </c>
      <c r="E125" s="3">
        <f>+'Ark1'!D670</f>
        <v>8</v>
      </c>
      <c r="F125" s="3" t="str">
        <f t="shared" si="48"/>
        <v>Aug</v>
      </c>
      <c r="G125">
        <f>+IF(H125=0,"",'Ark1'!Q670)</f>
        <v>57</v>
      </c>
      <c r="H125" s="478">
        <f>+'Ark1'!R670</f>
        <v>70</v>
      </c>
      <c r="I125" s="115">
        <f t="shared" si="49"/>
        <v>-14</v>
      </c>
      <c r="J125" s="67">
        <f>+IF(H125=0,"",'Ark1'!AE670)</f>
        <v>2.0521841102316034</v>
      </c>
      <c r="K125" s="67">
        <f>+IF(H125=0,"",'Ark1'!AF670)</f>
        <v>2.7840006867506983</v>
      </c>
      <c r="L125" s="64"/>
      <c r="M125" s="366">
        <f>+IF(H125=0,"",'Ark1'!AR670)</f>
        <v>218.89393939393941</v>
      </c>
      <c r="N125" s="114">
        <f>+IF(H125=0,"",'Ark1'!AS670)</f>
        <v>38.336397973944607</v>
      </c>
      <c r="O125" s="411"/>
      <c r="P125" s="1">
        <f>+IF(H125=0,"",'Ark1'!T670)</f>
        <v>11.114285714285712</v>
      </c>
      <c r="Q125" s="296">
        <f>+IF(H125=0,"",'Ark1'!U670)</f>
        <v>402.14428571428579</v>
      </c>
      <c r="R125" s="115">
        <f t="shared" si="50"/>
        <v>-4.9009523809524467</v>
      </c>
      <c r="S125" s="11">
        <f>+IF(H125=0,"",'Ark1'!W670)</f>
        <v>97.142857142857125</v>
      </c>
      <c r="T125" s="11">
        <f>+IF(H125=0,"",'Ark1'!X670)</f>
        <v>88.571428571428555</v>
      </c>
      <c r="U125" s="478">
        <f>+IF(H125=0,"",'Ark1'!AG670)</f>
        <v>2625.2727272727275</v>
      </c>
      <c r="V125" s="11">
        <f>+IF(H125=0,"",'Ark1'!AH670)</f>
        <v>94.285714285714306</v>
      </c>
      <c r="W125" s="11">
        <f>+IF(H125=0,"",'Ark1'!AI670)</f>
        <v>91.428571428571445</v>
      </c>
      <c r="X125" s="11">
        <f>+IF(H125=0,"",'Ark1'!Y670)</f>
        <v>40.865523840708278</v>
      </c>
      <c r="Y125" s="1">
        <f>+IF(H125=0,"",'Ark1'!AA670)</f>
        <v>2.1148647855653797</v>
      </c>
      <c r="Z125" s="11">
        <f>+IF(H125=0,"",'Ark1'!AC670)</f>
        <v>11.20286399976743</v>
      </c>
      <c r="AA125" s="296">
        <f t="shared" si="51"/>
        <v>153.18190812581008</v>
      </c>
      <c r="AB125" s="115">
        <f t="shared" si="52"/>
        <v>-2.485848172961596</v>
      </c>
      <c r="AC125" s="67">
        <f t="shared" si="53"/>
        <v>50.268035714285723</v>
      </c>
      <c r="AD125" s="67">
        <f t="shared" si="54"/>
        <v>1.2280701754385965</v>
      </c>
      <c r="AE125" s="43"/>
      <c r="AF125" s="4"/>
      <c r="AG125" s="56"/>
      <c r="AH125" s="56"/>
      <c r="AI125" s="1"/>
      <c r="AJ125" s="5"/>
      <c r="AK125"/>
      <c r="AO125"/>
    </row>
    <row r="126" spans="1:41">
      <c r="A126" s="43"/>
      <c r="B126" s="43">
        <f>+'Ark1'!C671</f>
        <v>2024</v>
      </c>
      <c r="C126">
        <f>+'Ark1'!L671</f>
        <v>8</v>
      </c>
      <c r="D126" s="3" t="s">
        <v>35</v>
      </c>
      <c r="E126" s="3">
        <f>+'Ark1'!D671</f>
        <v>9</v>
      </c>
      <c r="F126" s="3" t="str">
        <f t="shared" si="48"/>
        <v>Sep</v>
      </c>
      <c r="G126">
        <f>+IF(H126=0,"",'Ark1'!Q671)</f>
        <v>52</v>
      </c>
      <c r="H126" s="478">
        <f>+'Ark1'!R671</f>
        <v>71</v>
      </c>
      <c r="I126" s="115">
        <f t="shared" si="49"/>
        <v>-11</v>
      </c>
      <c r="J126" s="67">
        <f>+IF(H126=0,"",'Ark1'!AE671)</f>
        <v>1.8847889567294924</v>
      </c>
      <c r="K126" s="67">
        <f>+IF(H126=0,"",'Ark1'!AF671)</f>
        <v>2.6267887050343006</v>
      </c>
      <c r="L126" s="64"/>
      <c r="M126" s="366">
        <f>+IF(H126=0,"",'Ark1'!AR671)</f>
        <v>220.59090909090912</v>
      </c>
      <c r="N126" s="114">
        <f>+IF(H126=0,"",'Ark1'!AS671)</f>
        <v>38.508917981016879</v>
      </c>
      <c r="O126" s="411"/>
      <c r="P126" s="1">
        <f>+IF(H126=0,"",'Ark1'!T671)</f>
        <v>11.042253521126762</v>
      </c>
      <c r="Q126" s="296">
        <f>+IF(H126=0,"",'Ark1'!U671)</f>
        <v>413.01971830985906</v>
      </c>
      <c r="R126" s="115">
        <f t="shared" si="50"/>
        <v>0.24532806595681222</v>
      </c>
      <c r="S126" s="11">
        <f>+IF(H126=0,"",'Ark1'!W671)</f>
        <v>92.957746478873219</v>
      </c>
      <c r="T126" s="11">
        <f>+IF(H126=0,"",'Ark1'!X671)</f>
        <v>94.366197183098592</v>
      </c>
      <c r="U126" s="478">
        <f>+IF(H126=0,"",'Ark1'!AG671)</f>
        <v>2780.7727272727275</v>
      </c>
      <c r="V126" s="11">
        <f>+IF(H126=0,"",'Ark1'!AH671)</f>
        <v>92.957746478873219</v>
      </c>
      <c r="W126" s="11">
        <f>+IF(H126=0,"",'Ark1'!AI671)</f>
        <v>83.098591549295804</v>
      </c>
      <c r="X126" s="11">
        <f>+IF(H126=0,"",'Ark1'!Y671)</f>
        <v>42.999245390425124</v>
      </c>
      <c r="Y126" s="1">
        <f>+IF(H126=0,"",'Ark1'!AA671)</f>
        <v>2.8945632364992919</v>
      </c>
      <c r="Z126" s="11">
        <f>+IF(H126=0,"",'Ark1'!AC671)</f>
        <v>21.920929925823511</v>
      </c>
      <c r="AA126" s="296">
        <f t="shared" si="51"/>
        <v>148.52695952428033</v>
      </c>
      <c r="AB126" s="115">
        <f t="shared" si="52"/>
        <v>-10.849286556061173</v>
      </c>
      <c r="AC126" s="67">
        <f t="shared" si="53"/>
        <v>51.627464788732382</v>
      </c>
      <c r="AD126" s="67">
        <f t="shared" si="54"/>
        <v>1.3653846153846154</v>
      </c>
      <c r="AE126" s="43"/>
      <c r="AF126" s="4"/>
      <c r="AG126" s="56"/>
      <c r="AH126" s="56"/>
      <c r="AI126" s="1"/>
      <c r="AJ126" s="5"/>
      <c r="AK126"/>
      <c r="AO126"/>
    </row>
    <row r="127" spans="1:41">
      <c r="A127" s="43"/>
      <c r="B127" s="43">
        <f>+'Ark1'!C672</f>
        <v>2024</v>
      </c>
      <c r="C127">
        <f>+'Ark1'!L672</f>
        <v>8</v>
      </c>
      <c r="D127" s="3" t="s">
        <v>35</v>
      </c>
      <c r="E127" s="3">
        <f>+'Ark1'!D672</f>
        <v>10</v>
      </c>
      <c r="F127" s="3" t="str">
        <f t="shared" si="48"/>
        <v>Okt</v>
      </c>
      <c r="G127">
        <f>+IF(H127=0,"",'Ark1'!Q672)</f>
        <v>253</v>
      </c>
      <c r="H127" s="478">
        <f>+'Ark1'!R672</f>
        <v>362</v>
      </c>
      <c r="I127" s="115">
        <f t="shared" si="49"/>
        <v>51</v>
      </c>
      <c r="J127" s="67">
        <f>+IF(H127=0,"",'Ark1'!AE672)</f>
        <v>3.6976506639427993</v>
      </c>
      <c r="K127" s="67">
        <f>+IF(H127=0,"",'Ark1'!AF672)</f>
        <v>4.9869403208302892</v>
      </c>
      <c r="L127" s="64"/>
      <c r="M127" s="366">
        <f>+IF(H127=0,"",'Ark1'!AR672)</f>
        <v>219.89971346704871</v>
      </c>
      <c r="N127" s="114">
        <f>+IF(H127=0,"",'Ark1'!AS672)</f>
        <v>38.204621270497675</v>
      </c>
      <c r="O127" s="411"/>
      <c r="P127" s="1">
        <f>+IF(H127=0,"",'Ark1'!T672)</f>
        <v>10.983425414364637</v>
      </c>
      <c r="Q127" s="296">
        <f>+IF(H127=0,"",'Ark1'!U672)</f>
        <v>406.43066298342575</v>
      </c>
      <c r="R127" s="115">
        <f t="shared" si="50"/>
        <v>-7.4590476275066635</v>
      </c>
      <c r="S127" s="11">
        <f>+IF(H127=0,"",'Ark1'!W672)</f>
        <v>97.790055248618785</v>
      </c>
      <c r="T127" s="11">
        <f>+IF(H127=0,"",'Ark1'!X672)</f>
        <v>93.370165745856326</v>
      </c>
      <c r="U127" s="478">
        <f>+IF(H127=0,"",'Ark1'!AG672)</f>
        <v>2643.5014326647561</v>
      </c>
      <c r="V127" s="11">
        <f>+IF(H127=0,"",'Ark1'!AH672)</f>
        <v>96.408839779005504</v>
      </c>
      <c r="W127" s="11">
        <f>+IF(H127=0,"",'Ark1'!AI672)</f>
        <v>95.58011049723757</v>
      </c>
      <c r="X127" s="11">
        <f>+IF(H127=0,"",'Ark1'!Y672)</f>
        <v>37.295731305249276</v>
      </c>
      <c r="Y127" s="1">
        <f>+IF(H127=0,"",'Ark1'!AA672)</f>
        <v>2.4640512347617496</v>
      </c>
      <c r="Z127" s="11">
        <f>+IF(H127=0,"",'Ark1'!AC672)</f>
        <v>9.9445549060466281</v>
      </c>
      <c r="AA127" s="296">
        <f t="shared" si="51"/>
        <v>153.74709389649442</v>
      </c>
      <c r="AB127" s="115">
        <f t="shared" si="52"/>
        <v>-1.5714808595429872</v>
      </c>
      <c r="AC127" s="67">
        <f t="shared" si="53"/>
        <v>50.803832872928218</v>
      </c>
      <c r="AD127" s="67">
        <f t="shared" si="54"/>
        <v>1.4308300395256917</v>
      </c>
      <c r="AE127" s="43"/>
      <c r="AF127" s="4"/>
      <c r="AG127" s="56"/>
      <c r="AH127" s="56"/>
      <c r="AI127" s="1"/>
      <c r="AJ127" s="5"/>
      <c r="AK127"/>
      <c r="AO127"/>
    </row>
    <row r="128" spans="1:41">
      <c r="A128" s="43"/>
      <c r="B128" s="43">
        <f>+'Ark1'!C673</f>
        <v>2024</v>
      </c>
      <c r="C128">
        <f>+'Ark1'!L673</f>
        <v>8</v>
      </c>
      <c r="D128" s="3" t="s">
        <v>35</v>
      </c>
      <c r="E128" s="3">
        <f>+'Ark1'!D673</f>
        <v>11</v>
      </c>
      <c r="F128" s="3" t="str">
        <f t="shared" si="48"/>
        <v>Nov</v>
      </c>
      <c r="G128">
        <f>+IF(H128=0,"",'Ark1'!Q673)</f>
        <v>186</v>
      </c>
      <c r="H128" s="478">
        <f>+'Ark1'!R673</f>
        <v>283</v>
      </c>
      <c r="I128" s="115">
        <f t="shared" si="49"/>
        <v>-57</v>
      </c>
      <c r="J128" s="67">
        <f>+IF(H128=0,"",'Ark1'!AE673)</f>
        <v>3.5428142213319975</v>
      </c>
      <c r="K128" s="67">
        <f>+IF(H128=0,"",'Ark1'!AF673)</f>
        <v>4.7448049608468477</v>
      </c>
      <c r="L128" s="64"/>
      <c r="M128" s="366">
        <f>+IF(H128=0,"",'Ark1'!AR673)</f>
        <v>220.13868613138675</v>
      </c>
      <c r="N128" s="114">
        <f>+IF(H128=0,"",'Ark1'!AS673)</f>
        <v>38.258791227249617</v>
      </c>
      <c r="O128" s="411"/>
      <c r="P128" s="1">
        <f>+IF(H128=0,"",'Ark1'!T673)</f>
        <v>10.918727915194344</v>
      </c>
      <c r="Q128" s="296">
        <f>+IF(H128=0,"",'Ark1'!U673)</f>
        <v>407.96572438162531</v>
      </c>
      <c r="R128" s="115">
        <f t="shared" si="50"/>
        <v>-3.5733932654334808</v>
      </c>
      <c r="S128" s="11">
        <f>+IF(H128=0,"",'Ark1'!W673)</f>
        <v>96.819787985865759</v>
      </c>
      <c r="T128" s="11">
        <f>+IF(H128=0,"",'Ark1'!X673)</f>
        <v>95.759717314487617</v>
      </c>
      <c r="U128" s="478">
        <f>+IF(H128=0,"",'Ark1'!AG673)</f>
        <v>2592.5328467153286</v>
      </c>
      <c r="V128" s="11">
        <f>+IF(H128=0,"",'Ark1'!AH673)</f>
        <v>96.819787985865759</v>
      </c>
      <c r="W128" s="11">
        <f>+IF(H128=0,"",'Ark1'!AI673)</f>
        <v>94.699646643109517</v>
      </c>
      <c r="X128" s="11">
        <f>+IF(H128=0,"",'Ark1'!Y673)</f>
        <v>36.91177321479735</v>
      </c>
      <c r="Y128" s="1">
        <f>+IF(H128=0,"",'Ark1'!AA673)</f>
        <v>2.4603791414352103</v>
      </c>
      <c r="Z128" s="11">
        <f>+IF(H128=0,"",'Ark1'!AC673)</f>
        <v>24.81756477730972</v>
      </c>
      <c r="AA128" s="296">
        <f t="shared" si="51"/>
        <v>157.36183435380858</v>
      </c>
      <c r="AB128" s="115">
        <f t="shared" si="52"/>
        <v>1.1843297013678011</v>
      </c>
      <c r="AC128" s="67">
        <f t="shared" si="53"/>
        <v>50.995715547703163</v>
      </c>
      <c r="AD128" s="67">
        <f t="shared" si="54"/>
        <v>1.521505376344086</v>
      </c>
      <c r="AE128" s="43"/>
      <c r="AF128" s="4"/>
      <c r="AG128" s="56"/>
      <c r="AH128" s="56"/>
      <c r="AI128" s="1"/>
      <c r="AJ128" s="5"/>
      <c r="AK128"/>
      <c r="AO128"/>
    </row>
    <row r="129" spans="1:41">
      <c r="A129" s="43"/>
      <c r="B129" s="43">
        <f>+'Ark1'!C674</f>
        <v>2024</v>
      </c>
      <c r="C129">
        <f>+'Ark1'!L674</f>
        <v>8</v>
      </c>
      <c r="D129" s="3" t="s">
        <v>35</v>
      </c>
      <c r="E129" s="3">
        <f>+'Ark1'!D674</f>
        <v>12</v>
      </c>
      <c r="F129" s="3" t="str">
        <f t="shared" si="48"/>
        <v>Des</v>
      </c>
      <c r="G129">
        <f>+IF(H129=0,"",'Ark1'!Q674)</f>
        <v>44</v>
      </c>
      <c r="H129" s="478">
        <f>+'Ark1'!R674</f>
        <v>56</v>
      </c>
      <c r="I129" s="115">
        <f t="shared" si="49"/>
        <v>-31</v>
      </c>
      <c r="J129" s="67">
        <f>+IF(H129=0,"",'Ark1'!AE674)</f>
        <v>3.3512866546977862</v>
      </c>
      <c r="K129" s="67">
        <f>+IF(H129=0,"",'Ark1'!AF674)</f>
        <v>4.4087289827646421</v>
      </c>
      <c r="L129" s="64"/>
      <c r="M129" s="366">
        <f>+IF(H129=0,"",'Ark1'!AR674)</f>
        <v>219.37037037037035</v>
      </c>
      <c r="N129" s="114">
        <f>+IF(H129=0,"",'Ark1'!AS674)</f>
        <v>38.229145772044497</v>
      </c>
      <c r="O129" s="411"/>
      <c r="P129" s="1">
        <f>+IF(H129=0,"",'Ark1'!T674)</f>
        <v>10.339285714285712</v>
      </c>
      <c r="Q129" s="296">
        <f>+IF(H129=0,"",'Ark1'!U674)</f>
        <v>404.86964285714282</v>
      </c>
      <c r="R129" s="115">
        <f t="shared" si="50"/>
        <v>-3.8326559934320699</v>
      </c>
      <c r="S129" s="11">
        <f>+IF(H129=0,"",'Ark1'!W674)</f>
        <v>98.214285714285694</v>
      </c>
      <c r="T129" s="11">
        <f>+IF(H129=0,"",'Ark1'!X674)</f>
        <v>94.642857142857125</v>
      </c>
      <c r="U129" s="478">
        <f>+IF(H129=0,"",'Ark1'!AG674)</f>
        <v>2652.6481481481483</v>
      </c>
      <c r="V129" s="11">
        <f>+IF(H129=0,"",'Ark1'!AH674)</f>
        <v>96.428571428571445</v>
      </c>
      <c r="W129" s="11">
        <f>+IF(H129=0,"",'Ark1'!AI674)</f>
        <v>94.642857142857125</v>
      </c>
      <c r="X129" s="11">
        <f>+IF(H129=0,"",'Ark1'!Y674)</f>
        <v>39.589238795964363</v>
      </c>
      <c r="Y129" s="1">
        <f>+IF(H129=0,"",'Ark1'!AA674)</f>
        <v>2.4660319899608405</v>
      </c>
      <c r="Z129" s="11">
        <f>+IF(H129=0,"",'Ark1'!AC674)</f>
        <v>5.7795136317695119</v>
      </c>
      <c r="AA129" s="296">
        <f t="shared" si="51"/>
        <v>152.62847548770768</v>
      </c>
      <c r="AB129" s="115">
        <f t="shared" si="52"/>
        <v>0.50670580639518903</v>
      </c>
      <c r="AC129" s="67">
        <f t="shared" si="53"/>
        <v>50.608705357142853</v>
      </c>
      <c r="AD129" s="67">
        <f t="shared" si="54"/>
        <v>1.2727272727272727</v>
      </c>
      <c r="AE129" s="43"/>
      <c r="AF129" s="4"/>
      <c r="AG129" s="56"/>
      <c r="AH129" s="56"/>
      <c r="AI129" s="1"/>
      <c r="AJ129" s="5"/>
      <c r="AK129"/>
      <c r="AO129"/>
    </row>
    <row r="130" spans="1:41">
      <c r="A130" s="46"/>
      <c r="B130" s="43"/>
      <c r="C130" s="46"/>
      <c r="D130" s="46"/>
      <c r="E130" s="46"/>
      <c r="F130" s="46"/>
      <c r="G130" s="46"/>
      <c r="H130" s="490"/>
      <c r="I130" s="43"/>
      <c r="J130" s="95"/>
      <c r="K130" s="64"/>
      <c r="L130" s="64"/>
      <c r="M130" s="74"/>
      <c r="N130" s="74"/>
      <c r="O130" s="411"/>
      <c r="P130" s="43"/>
      <c r="Q130" s="43"/>
      <c r="R130" s="43"/>
      <c r="S130" s="73"/>
      <c r="T130" s="73"/>
      <c r="U130" s="463"/>
      <c r="V130" s="73"/>
      <c r="W130" s="73"/>
      <c r="X130" s="73"/>
      <c r="Y130" s="43"/>
      <c r="Z130" s="73"/>
      <c r="AA130" s="43"/>
      <c r="AB130" s="43"/>
      <c r="AC130" s="64"/>
      <c r="AD130" s="65"/>
      <c r="AE130" s="43"/>
      <c r="AF130" s="4"/>
      <c r="AG130" s="56"/>
      <c r="AH130" s="56"/>
      <c r="AI130" s="1"/>
      <c r="AJ130" s="5"/>
      <c r="AK130"/>
      <c r="AO130"/>
    </row>
    <row r="131" spans="1:41" ht="17.399999999999999">
      <c r="A131" s="244"/>
      <c r="B131" s="274" t="s">
        <v>0</v>
      </c>
      <c r="C131" s="274"/>
      <c r="D131" s="274" t="str">
        <f>+D133</f>
        <v>R+</v>
      </c>
      <c r="E131" s="274"/>
      <c r="F131" s="275"/>
      <c r="G131" s="275" t="s">
        <v>598</v>
      </c>
      <c r="H131" s="446">
        <f>SUM(H133:H144)</f>
        <v>631</v>
      </c>
      <c r="I131" s="49"/>
      <c r="J131" s="46"/>
      <c r="K131" s="95"/>
      <c r="L131" s="64"/>
      <c r="M131" s="74"/>
      <c r="N131" s="74"/>
      <c r="O131" s="411"/>
      <c r="P131" s="64"/>
      <c r="Q131" s="326">
        <f>+Klasse!L19</f>
        <v>446.80586370839927</v>
      </c>
      <c r="R131" s="49" t="s">
        <v>568</v>
      </c>
      <c r="S131" s="43"/>
      <c r="T131" s="73"/>
      <c r="U131" s="463"/>
      <c r="V131" s="43"/>
      <c r="W131" s="73"/>
      <c r="X131" s="73"/>
      <c r="Y131" s="73"/>
      <c r="Z131" s="43"/>
      <c r="AA131" s="327">
        <f>+Klasse!AC19</f>
        <v>174.485422061929</v>
      </c>
      <c r="AB131" s="49" t="s">
        <v>624</v>
      </c>
      <c r="AC131" s="43"/>
      <c r="AD131" s="64"/>
      <c r="AE131" s="65"/>
      <c r="AF131" s="4"/>
      <c r="AG131" s="4"/>
      <c r="AH131" s="56"/>
      <c r="AI131" s="56"/>
      <c r="AJ131" s="1"/>
      <c r="AK131" s="5"/>
      <c r="AO131"/>
    </row>
    <row r="132" spans="1:41">
      <c r="A132" s="46"/>
      <c r="B132" s="43"/>
      <c r="C132" s="46"/>
      <c r="D132" s="46"/>
      <c r="E132" s="46"/>
      <c r="F132" s="46"/>
      <c r="G132" s="46"/>
      <c r="H132" s="490"/>
      <c r="I132" s="43"/>
      <c r="J132" s="95"/>
      <c r="K132" s="64"/>
      <c r="L132" s="64"/>
      <c r="M132" s="74"/>
      <c r="N132" s="74"/>
      <c r="O132" s="411"/>
      <c r="P132" s="43"/>
      <c r="Q132" s="43"/>
      <c r="R132" s="43"/>
      <c r="S132" s="73"/>
      <c r="T132" s="73"/>
      <c r="U132" s="463"/>
      <c r="V132" s="73"/>
      <c r="W132" s="73"/>
      <c r="X132" s="73"/>
      <c r="Y132" s="43"/>
      <c r="Z132" s="73"/>
      <c r="AA132" s="43"/>
      <c r="AB132" s="43"/>
      <c r="AC132" s="64"/>
      <c r="AD132" s="65" t="s">
        <v>4</v>
      </c>
      <c r="AE132" s="43"/>
      <c r="AF132" s="4"/>
      <c r="AG132" s="56"/>
      <c r="AH132" s="56"/>
      <c r="AI132" s="1"/>
      <c r="AJ132" s="5"/>
      <c r="AK132"/>
      <c r="AO132"/>
    </row>
    <row r="133" spans="1:41">
      <c r="A133" s="43"/>
      <c r="B133" s="43">
        <f>+'Ark1'!C675</f>
        <v>2024</v>
      </c>
      <c r="C133" s="51">
        <f>+'Ark1'!L675</f>
        <v>9</v>
      </c>
      <c r="D133" s="52" t="s">
        <v>36</v>
      </c>
      <c r="E133" s="52">
        <f>+'Ark1'!D675</f>
        <v>1</v>
      </c>
      <c r="F133" s="52" t="str">
        <f t="shared" ref="F133:F144" si="55">+F118</f>
        <v>Jan</v>
      </c>
      <c r="G133" s="51">
        <f>+IF(H133=0,"",'Ark1'!Q675)</f>
        <v>46</v>
      </c>
      <c r="H133" s="478">
        <f>+'Ark1'!R675</f>
        <v>62</v>
      </c>
      <c r="I133" s="115">
        <f t="shared" ref="I133:I144" si="56">+IF(H133=0,"",H133-H368)</f>
        <v>22</v>
      </c>
      <c r="J133" s="66">
        <f>+IF(H133=0,"",'Ark1'!AE675)</f>
        <v>1.1437004242759643</v>
      </c>
      <c r="K133" s="66">
        <f>+IF(H133=0,"",'Ark1'!AF675)</f>
        <v>1.6662151571561348</v>
      </c>
      <c r="L133" s="64"/>
      <c r="M133" s="366">
        <f>+IF(H133=0,"",'Ark1'!AR675)</f>
        <v>220.37704918032796</v>
      </c>
      <c r="N133" s="114">
        <f>+IF(H133=0,"",'Ark1'!AS675)</f>
        <v>41.460961123337825</v>
      </c>
      <c r="O133" s="411"/>
      <c r="P133" s="53">
        <f>+IF(H133=0,"",'Ark1'!T675)</f>
        <v>11.951612903225804</v>
      </c>
      <c r="Q133" s="296">
        <f>+IF(H133=0,"",'Ark1'!U675)</f>
        <v>444.62419354838687</v>
      </c>
      <c r="R133" s="115">
        <f t="shared" ref="R133:R144" si="57">+IF(H133=0,"",Q133-Q368)</f>
        <v>-4.678306451613139</v>
      </c>
      <c r="S133" s="76">
        <f>+IF(H133=0,"",'Ark1'!W675)</f>
        <v>100</v>
      </c>
      <c r="T133" s="76">
        <f>+IF(H133=0,"",'Ark1'!X675)</f>
        <v>98.387096774193566</v>
      </c>
      <c r="U133" s="478">
        <f>+IF(H133=0,"",'Ark1'!AG675)</f>
        <v>2491.1803278688526</v>
      </c>
      <c r="V133" s="76">
        <f>+IF(H133=0,"",'Ark1'!AH675)</f>
        <v>98.387096774193566</v>
      </c>
      <c r="W133" s="76">
        <f>+IF(H133=0,"",'Ark1'!AI675)</f>
        <v>95.161290322580641</v>
      </c>
      <c r="X133" s="76">
        <f>+IF(H133=0,"",'Ark1'!Y675)</f>
        <v>40.201378910246426</v>
      </c>
      <c r="Y133" s="53">
        <f>+IF(H133=0,"",'Ark1'!AA675)</f>
        <v>2.1283601089528776</v>
      </c>
      <c r="Z133" s="76">
        <f>+IF(H133=0,"",'Ark1'!AC675)</f>
        <v>24.033836109291038</v>
      </c>
      <c r="AA133" s="296">
        <f t="shared" ref="AA133:AA144" si="58">IF(H133=0,"",1000*Q133/U133)</f>
        <v>178.47932908524234</v>
      </c>
      <c r="AB133" s="115">
        <f t="shared" ref="AB133:AB144" si="59">+IF(H133=0,"",AA133-AA368)</f>
        <v>-6.8786725413680188</v>
      </c>
      <c r="AC133" s="66">
        <f t="shared" ref="AC133:AC144" si="60">IF(H133=0,"",Q133/C133)</f>
        <v>49.402688172042986</v>
      </c>
      <c r="AD133" s="66">
        <f t="shared" ref="AD133:AD144" si="61">IF(H133=0,"",H133/G133)</f>
        <v>1.3478260869565217</v>
      </c>
      <c r="AE133" s="43"/>
      <c r="AF133" s="4"/>
      <c r="AG133" s="56"/>
      <c r="AH133" s="56"/>
      <c r="AI133" s="1"/>
      <c r="AJ133" s="5"/>
      <c r="AK133"/>
      <c r="AO133"/>
    </row>
    <row r="134" spans="1:41">
      <c r="A134" s="43"/>
      <c r="B134" s="43">
        <f>+'Ark1'!C676</f>
        <v>2024</v>
      </c>
      <c r="C134" s="51">
        <f>+'Ark1'!L676</f>
        <v>9</v>
      </c>
      <c r="D134" s="52" t="s">
        <v>36</v>
      </c>
      <c r="E134" s="52">
        <f>+'Ark1'!D676</f>
        <v>2</v>
      </c>
      <c r="F134" s="52" t="str">
        <f t="shared" si="55"/>
        <v>Feb</v>
      </c>
      <c r="G134" s="51">
        <f>+IF(H134=0,"",'Ark1'!Q676)</f>
        <v>29</v>
      </c>
      <c r="H134" s="478">
        <f>+'Ark1'!R676</f>
        <v>36</v>
      </c>
      <c r="I134" s="115">
        <f t="shared" si="56"/>
        <v>3</v>
      </c>
      <c r="J134" s="66">
        <f>+IF(H134=0,"",'Ark1'!AE676)</f>
        <v>1.1508951406649612</v>
      </c>
      <c r="K134" s="66">
        <f>+IF(H134=0,"",'Ark1'!AF676)</f>
        <v>1.7207291857702378</v>
      </c>
      <c r="L134" s="64"/>
      <c r="M134" s="366">
        <f>+IF(H134=0,"",'Ark1'!AR676)</f>
        <v>222</v>
      </c>
      <c r="N134" s="114">
        <f>+IF(H134=0,"",'Ark1'!AS676)</f>
        <v>41.964809628172787</v>
      </c>
      <c r="O134" s="411"/>
      <c r="P134" s="53">
        <f>+IF(H134=0,"",'Ark1'!T676)</f>
        <v>12.916666666666664</v>
      </c>
      <c r="Q134" s="296">
        <f>+IF(H134=0,"",'Ark1'!U676)</f>
        <v>455.84166666666658</v>
      </c>
      <c r="R134" s="115">
        <f t="shared" si="57"/>
        <v>4.5719696969694041</v>
      </c>
      <c r="S134" s="76">
        <f>+IF(H134=0,"",'Ark1'!W676)</f>
        <v>100</v>
      </c>
      <c r="T134" s="76">
        <f>+IF(H134=0,"",'Ark1'!X676)</f>
        <v>100</v>
      </c>
      <c r="U134" s="478">
        <f>+IF(H134=0,"",'Ark1'!AG676)</f>
        <v>2391.060606060606</v>
      </c>
      <c r="V134" s="76">
        <f>+IF(H134=0,"",'Ark1'!AH676)</f>
        <v>91.666666666666686</v>
      </c>
      <c r="W134" s="76">
        <f>+IF(H134=0,"",'Ark1'!AI676)</f>
        <v>83.333333333333314</v>
      </c>
      <c r="X134" s="76">
        <f>+IF(H134=0,"",'Ark1'!Y676)</f>
        <v>37.370765274774072</v>
      </c>
      <c r="Y134" s="53">
        <f>+IF(H134=0,"",'Ark1'!AA676)</f>
        <v>1.8615256586407232</v>
      </c>
      <c r="Z134" s="76">
        <f>+IF(H134=0,"",'Ark1'!AC676)</f>
        <v>18.504439706964813</v>
      </c>
      <c r="AA134" s="296">
        <f t="shared" si="58"/>
        <v>190.64412901590518</v>
      </c>
      <c r="AB134" s="115">
        <f t="shared" si="59"/>
        <v>9.9890497931040159</v>
      </c>
      <c r="AC134" s="66">
        <f t="shared" si="60"/>
        <v>50.649074074074065</v>
      </c>
      <c r="AD134" s="66">
        <f t="shared" si="61"/>
        <v>1.2413793103448276</v>
      </c>
      <c r="AE134" s="43"/>
      <c r="AF134" s="4"/>
      <c r="AG134" s="56"/>
      <c r="AH134" s="56"/>
      <c r="AI134" s="1"/>
      <c r="AJ134" s="5"/>
      <c r="AK134"/>
      <c r="AO134"/>
    </row>
    <row r="135" spans="1:41">
      <c r="A135" s="43"/>
      <c r="B135" s="43">
        <f>+'Ark1'!C677</f>
        <v>2024</v>
      </c>
      <c r="C135" s="51">
        <f>+'Ark1'!L677</f>
        <v>9</v>
      </c>
      <c r="D135" s="52" t="s">
        <v>36</v>
      </c>
      <c r="E135" s="52">
        <f>+'Ark1'!D677</f>
        <v>3</v>
      </c>
      <c r="F135" s="52" t="str">
        <f t="shared" si="55"/>
        <v>Mar</v>
      </c>
      <c r="G135" s="51">
        <f>+IF(H135=0,"",'Ark1'!Q677)</f>
        <v>35</v>
      </c>
      <c r="H135" s="478">
        <f>+'Ark1'!R677</f>
        <v>36</v>
      </c>
      <c r="I135" s="115">
        <f t="shared" si="56"/>
        <v>-32</v>
      </c>
      <c r="J135" s="66">
        <f>+IF(H135=0,"",'Ark1'!AE677)</f>
        <v>0.98711269536605439</v>
      </c>
      <c r="K135" s="66">
        <f>+IF(H135=0,"",'Ark1'!AF677)</f>
        <v>1.5058246921094496</v>
      </c>
      <c r="L135" s="64"/>
      <c r="M135" s="366">
        <f>+IF(H135=0,"",'Ark1'!AR677)</f>
        <v>222.40625</v>
      </c>
      <c r="N135" s="114">
        <f>+IF(H135=0,"",'Ark1'!AS677)</f>
        <v>41.780443062483101</v>
      </c>
      <c r="O135" s="411"/>
      <c r="P135" s="53">
        <f>+IF(H135=0,"",'Ark1'!T677)</f>
        <v>12.666666666666664</v>
      </c>
      <c r="Q135" s="296">
        <f>+IF(H135=0,"",'Ark1'!U677)</f>
        <v>466.35277777777776</v>
      </c>
      <c r="R135" s="115">
        <f t="shared" si="57"/>
        <v>20.957189542483661</v>
      </c>
      <c r="S135" s="76">
        <f>+IF(H135=0,"",'Ark1'!W677)</f>
        <v>100</v>
      </c>
      <c r="T135" s="76">
        <f>+IF(H135=0,"",'Ark1'!X677)</f>
        <v>100</v>
      </c>
      <c r="U135" s="478">
        <f>+IF(H135=0,"",'Ark1'!AG677)</f>
        <v>2438.15625</v>
      </c>
      <c r="V135" s="76">
        <f>+IF(H135=0,"",'Ark1'!AH677)</f>
        <v>88.8888888888889</v>
      </c>
      <c r="W135" s="76">
        <f>+IF(H135=0,"",'Ark1'!AI677)</f>
        <v>83.333333333333314</v>
      </c>
      <c r="X135" s="76">
        <f>+IF(H135=0,"",'Ark1'!Y677)</f>
        <v>40.566978128844255</v>
      </c>
      <c r="Y135" s="53">
        <f>+IF(H135=0,"",'Ark1'!AA677)</f>
        <v>2.0412414523193214</v>
      </c>
      <c r="Z135" s="76">
        <f>+IF(H135=0,"",'Ark1'!AC677)</f>
        <v>8.8905977422988673</v>
      </c>
      <c r="AA135" s="296">
        <f t="shared" si="58"/>
        <v>191.27272002267196</v>
      </c>
      <c r="AB135" s="115">
        <f t="shared" si="59"/>
        <v>17.847960517404005</v>
      </c>
      <c r="AC135" s="66">
        <f t="shared" si="60"/>
        <v>51.816975308641972</v>
      </c>
      <c r="AD135" s="66">
        <f t="shared" si="61"/>
        <v>1.0285714285714285</v>
      </c>
      <c r="AE135" s="43"/>
      <c r="AF135" s="4"/>
      <c r="AG135" s="56"/>
      <c r="AH135" s="56"/>
      <c r="AI135" s="1"/>
      <c r="AJ135" s="5"/>
      <c r="AK135"/>
      <c r="AO135"/>
    </row>
    <row r="136" spans="1:41">
      <c r="A136" s="43"/>
      <c r="B136" s="43">
        <f>+'Ark1'!C678</f>
        <v>2024</v>
      </c>
      <c r="C136" s="51">
        <f>+'Ark1'!L678</f>
        <v>9</v>
      </c>
      <c r="D136" s="52" t="s">
        <v>36</v>
      </c>
      <c r="E136" s="52">
        <f>+'Ark1'!D678</f>
        <v>4</v>
      </c>
      <c r="F136" s="52" t="str">
        <f t="shared" si="55"/>
        <v>Apr</v>
      </c>
      <c r="G136" s="51">
        <f>+IF(H136=0,"",'Ark1'!Q678)</f>
        <v>65</v>
      </c>
      <c r="H136" s="478">
        <f>+'Ark1'!R678</f>
        <v>79</v>
      </c>
      <c r="I136" s="115">
        <f t="shared" si="56"/>
        <v>24</v>
      </c>
      <c r="J136" s="66">
        <f>+IF(H136=0,"",'Ark1'!AE678)</f>
        <v>1.7885442608105051</v>
      </c>
      <c r="K136" s="66">
        <f>+IF(H136=0,"",'Ark1'!AF678)</f>
        <v>2.5663265510996518</v>
      </c>
      <c r="L136" s="64"/>
      <c r="M136" s="366">
        <f>+IF(H136=0,"",'Ark1'!AR678)</f>
        <v>221.02702702702703</v>
      </c>
      <c r="N136" s="114">
        <f>+IF(H136=0,"",'Ark1'!AS678)</f>
        <v>41.342914652731181</v>
      </c>
      <c r="O136" s="411"/>
      <c r="P136" s="53">
        <f>+IF(H136=0,"",'Ark1'!T678)</f>
        <v>12.037974683544304</v>
      </c>
      <c r="Q136" s="296">
        <f>+IF(H136=0,"",'Ark1'!U678)</f>
        <v>444.94303797468353</v>
      </c>
      <c r="R136" s="115">
        <f t="shared" si="57"/>
        <v>-5.2442347525890796</v>
      </c>
      <c r="S136" s="76">
        <f>+IF(H136=0,"",'Ark1'!W678)</f>
        <v>100</v>
      </c>
      <c r="T136" s="76">
        <f>+IF(H136=0,"",'Ark1'!X678)</f>
        <v>100</v>
      </c>
      <c r="U136" s="478">
        <f>+IF(H136=0,"",'Ark1'!AG678)</f>
        <v>2589.1621621621625</v>
      </c>
      <c r="V136" s="76">
        <f>+IF(H136=0,"",'Ark1'!AH678)</f>
        <v>93.670886075949383</v>
      </c>
      <c r="W136" s="76">
        <f>+IF(H136=0,"",'Ark1'!AI678)</f>
        <v>92.405063291139228</v>
      </c>
      <c r="X136" s="76">
        <f>+IF(H136=0,"",'Ark1'!Y678)</f>
        <v>41.263701778217182</v>
      </c>
      <c r="Y136" s="53">
        <f>+IF(H136=0,"",'Ark1'!AA678)</f>
        <v>1.9056414447148111</v>
      </c>
      <c r="Z136" s="76">
        <f>+IF(H136=0,"",'Ark1'!AC678)</f>
        <v>23.98025865926822</v>
      </c>
      <c r="AA136" s="296">
        <f t="shared" si="58"/>
        <v>171.84826986777824</v>
      </c>
      <c r="AB136" s="115">
        <f t="shared" si="59"/>
        <v>-10.643798314908935</v>
      </c>
      <c r="AC136" s="66">
        <f t="shared" si="60"/>
        <v>49.43811533052039</v>
      </c>
      <c r="AD136" s="66">
        <f t="shared" si="61"/>
        <v>1.2153846153846153</v>
      </c>
      <c r="AE136" s="43"/>
      <c r="AF136" s="4"/>
      <c r="AG136" s="56"/>
      <c r="AH136" s="56"/>
      <c r="AI136" s="1"/>
      <c r="AJ136" s="5"/>
      <c r="AK136"/>
      <c r="AO136"/>
    </row>
    <row r="137" spans="1:41">
      <c r="A137" s="43"/>
      <c r="B137" s="43">
        <f>+'Ark1'!C679</f>
        <v>2024</v>
      </c>
      <c r="C137" s="51">
        <f>+'Ark1'!L679</f>
        <v>9</v>
      </c>
      <c r="D137" s="52" t="s">
        <v>36</v>
      </c>
      <c r="E137" s="52">
        <f>+'Ark1'!D679</f>
        <v>5</v>
      </c>
      <c r="F137" s="52" t="str">
        <f t="shared" si="55"/>
        <v>Mai</v>
      </c>
      <c r="G137" s="51">
        <f>+IF(H137=0,"",'Ark1'!Q679)</f>
        <v>40</v>
      </c>
      <c r="H137" s="478">
        <f>+'Ark1'!R679</f>
        <v>56</v>
      </c>
      <c r="I137" s="115">
        <f t="shared" si="56"/>
        <v>-41</v>
      </c>
      <c r="J137" s="66">
        <f>+IF(H137=0,"",'Ark1'!AE679)</f>
        <v>1.495327102803738</v>
      </c>
      <c r="K137" s="66">
        <f>+IF(H137=0,"",'Ark1'!AF679)</f>
        <v>2.1840874448612575</v>
      </c>
      <c r="L137" s="64"/>
      <c r="M137" s="366">
        <f>+IF(H137=0,"",'Ark1'!AR679)</f>
        <v>221.5192307692308</v>
      </c>
      <c r="N137" s="114">
        <f>+IF(H137=0,"",'Ark1'!AS679)</f>
        <v>41.348572482878026</v>
      </c>
      <c r="O137" s="411"/>
      <c r="P137" s="53">
        <f>+IF(H137=0,"",'Ark1'!T679)</f>
        <v>11.946428571428569</v>
      </c>
      <c r="Q137" s="296">
        <f>+IF(H137=0,"",'Ark1'!U679)</f>
        <v>448.67142857142824</v>
      </c>
      <c r="R137" s="115">
        <f t="shared" si="57"/>
        <v>-0.75537555228305564</v>
      </c>
      <c r="S137" s="76">
        <f>+IF(H137=0,"",'Ark1'!W679)</f>
        <v>100</v>
      </c>
      <c r="T137" s="76">
        <f>+IF(H137=0,"",'Ark1'!X679)</f>
        <v>100</v>
      </c>
      <c r="U137" s="478">
        <f>+IF(H137=0,"",'Ark1'!AG679)</f>
        <v>2563.9807692307686</v>
      </c>
      <c r="V137" s="76">
        <f>+IF(H137=0,"",'Ark1'!AH679)</f>
        <v>92.857142857142875</v>
      </c>
      <c r="W137" s="76">
        <f>+IF(H137=0,"",'Ark1'!AI679)</f>
        <v>92.857142857142875</v>
      </c>
      <c r="X137" s="76">
        <f>+IF(H137=0,"",'Ark1'!Y679)</f>
        <v>37.870190473916885</v>
      </c>
      <c r="Y137" s="53">
        <f>+IF(H137=0,"",'Ark1'!AA679)</f>
        <v>1.9495387994631592</v>
      </c>
      <c r="Z137" s="76">
        <f>+IF(H137=0,"",'Ark1'!AC679)</f>
        <v>-3.4463067011588353</v>
      </c>
      <c r="AA137" s="296">
        <f t="shared" si="58"/>
        <v>174.9901691758929</v>
      </c>
      <c r="AB137" s="115">
        <f t="shared" si="59"/>
        <v>1.8319278664141052</v>
      </c>
      <c r="AC137" s="66">
        <f t="shared" si="60"/>
        <v>49.852380952380912</v>
      </c>
      <c r="AD137" s="66">
        <f t="shared" si="61"/>
        <v>1.4</v>
      </c>
      <c r="AE137" s="43"/>
      <c r="AF137" s="4"/>
      <c r="AG137" s="56"/>
      <c r="AH137" s="56"/>
      <c r="AI137" s="1"/>
      <c r="AJ137" s="5"/>
      <c r="AK137"/>
      <c r="AO137"/>
    </row>
    <row r="138" spans="1:41">
      <c r="A138" s="43"/>
      <c r="B138" s="43">
        <f>+'Ark1'!C680</f>
        <v>2024</v>
      </c>
      <c r="C138" s="51">
        <f>+'Ark1'!L680</f>
        <v>9</v>
      </c>
      <c r="D138" s="52" t="s">
        <v>36</v>
      </c>
      <c r="E138" s="52">
        <f>+'Ark1'!D680</f>
        <v>6</v>
      </c>
      <c r="F138" s="52" t="str">
        <f t="shared" si="55"/>
        <v>Jun</v>
      </c>
      <c r="G138" s="51">
        <f>+IF(H138=0,"",'Ark1'!Q680)</f>
        <v>48</v>
      </c>
      <c r="H138" s="478">
        <f>+'Ark1'!R680</f>
        <v>58</v>
      </c>
      <c r="I138" s="115">
        <f t="shared" si="56"/>
        <v>-10</v>
      </c>
      <c r="J138" s="66">
        <f>+IF(H138=0,"",'Ark1'!AE680)</f>
        <v>1.6528925619834716</v>
      </c>
      <c r="K138" s="66">
        <f>+IF(H138=0,"",'Ark1'!AF680)</f>
        <v>2.4045146049163346</v>
      </c>
      <c r="L138" s="64"/>
      <c r="M138" s="366">
        <f>+IF(H138=0,"",'Ark1'!AR680)</f>
        <v>220.70909090909089</v>
      </c>
      <c r="N138" s="114">
        <f>+IF(H138=0,"",'Ark1'!AS680)</f>
        <v>41.420773009394495</v>
      </c>
      <c r="O138" s="411"/>
      <c r="P138" s="53">
        <f>+IF(H138=0,"",'Ark1'!T680)</f>
        <v>11.534482758620689</v>
      </c>
      <c r="Q138" s="296">
        <f>+IF(H138=0,"",'Ark1'!U680)</f>
        <v>446.30344827586208</v>
      </c>
      <c r="R138" s="115">
        <f t="shared" si="57"/>
        <v>1.4755070993913364</v>
      </c>
      <c r="S138" s="76">
        <f>+IF(H138=0,"",'Ark1'!W680)</f>
        <v>100</v>
      </c>
      <c r="T138" s="76">
        <f>+IF(H138=0,"",'Ark1'!X680)</f>
        <v>98.275862068965509</v>
      </c>
      <c r="U138" s="478">
        <f>+IF(H138=0,"",'Ark1'!AG680)</f>
        <v>2495.090909090909</v>
      </c>
      <c r="V138" s="76">
        <f>+IF(H138=0,"",'Ark1'!AH680)</f>
        <v>94.827586206896569</v>
      </c>
      <c r="W138" s="76">
        <f>+IF(H138=0,"",'Ark1'!AI680)</f>
        <v>94.827586206896569</v>
      </c>
      <c r="X138" s="76">
        <f>+IF(H138=0,"",'Ark1'!Y680)</f>
        <v>38.798240119690711</v>
      </c>
      <c r="Y138" s="53">
        <f>+IF(H138=0,"",'Ark1'!AA680)</f>
        <v>1.7539661189015123</v>
      </c>
      <c r="Z138" s="76">
        <f>+IF(H138=0,"",'Ark1'!AC680)</f>
        <v>17.6793157708845</v>
      </c>
      <c r="AA138" s="296">
        <f t="shared" si="58"/>
        <v>178.87262009161566</v>
      </c>
      <c r="AB138" s="115">
        <f t="shared" si="59"/>
        <v>5.3253527736414412</v>
      </c>
      <c r="AC138" s="66">
        <f t="shared" si="60"/>
        <v>49.589272030651344</v>
      </c>
      <c r="AD138" s="66">
        <f t="shared" si="61"/>
        <v>1.2083333333333333</v>
      </c>
      <c r="AE138" s="43"/>
      <c r="AF138" s="4"/>
      <c r="AG138" s="56"/>
      <c r="AH138" s="56"/>
      <c r="AI138" s="1"/>
      <c r="AJ138" s="5"/>
      <c r="AK138"/>
      <c r="AO138"/>
    </row>
    <row r="139" spans="1:41">
      <c r="A139" s="43"/>
      <c r="B139" s="43">
        <f>+'Ark1'!C681</f>
        <v>2024</v>
      </c>
      <c r="C139" s="51">
        <f>+'Ark1'!L681</f>
        <v>9</v>
      </c>
      <c r="D139" s="52" t="s">
        <v>36</v>
      </c>
      <c r="E139" s="52">
        <f>+'Ark1'!D681</f>
        <v>7</v>
      </c>
      <c r="F139" s="52" t="str">
        <f t="shared" si="55"/>
        <v>Jul</v>
      </c>
      <c r="G139" s="51">
        <f>+IF(H139=0,"",'Ark1'!Q681)</f>
        <v>22</v>
      </c>
      <c r="H139" s="478">
        <f>+'Ark1'!R681</f>
        <v>27</v>
      </c>
      <c r="I139" s="115">
        <f t="shared" si="56"/>
        <v>-15</v>
      </c>
      <c r="J139" s="66">
        <f>+IF(H139=0,"",'Ark1'!AE681)</f>
        <v>0.90847913862718732</v>
      </c>
      <c r="K139" s="66">
        <f>+IF(H139=0,"",'Ark1'!AF681)</f>
        <v>1.3513446919042511</v>
      </c>
      <c r="L139" s="64"/>
      <c r="M139" s="366">
        <f>+IF(H139=0,"",'Ark1'!AR681)</f>
        <v>221.11538461538473</v>
      </c>
      <c r="N139" s="114">
        <f>+IF(H139=0,"",'Ark1'!AS681)</f>
        <v>41.294020345209695</v>
      </c>
      <c r="O139" s="411"/>
      <c r="P139" s="53">
        <f>+IF(H139=0,"",'Ark1'!T681)</f>
        <v>12.296296296296296</v>
      </c>
      <c r="Q139" s="296">
        <f>+IF(H139=0,"",'Ark1'!U681)</f>
        <v>446.87407407407409</v>
      </c>
      <c r="R139" s="115">
        <f t="shared" si="57"/>
        <v>1.9026455026453846</v>
      </c>
      <c r="S139" s="76">
        <f>+IF(H139=0,"",'Ark1'!W681)</f>
        <v>100</v>
      </c>
      <c r="T139" s="76">
        <f>+IF(H139=0,"",'Ark1'!X681)</f>
        <v>100</v>
      </c>
      <c r="U139" s="478">
        <f>+IF(H139=0,"",'Ark1'!AG681)</f>
        <v>2666.5</v>
      </c>
      <c r="V139" s="76">
        <f>+IF(H139=0,"",'Ark1'!AH681)</f>
        <v>96.296296296296291</v>
      </c>
      <c r="W139" s="76">
        <f>+IF(H139=0,"",'Ark1'!AI681)</f>
        <v>92.592592592592609</v>
      </c>
      <c r="X139" s="76">
        <f>+IF(H139=0,"",'Ark1'!Y681)</f>
        <v>46.664353852153191</v>
      </c>
      <c r="Y139" s="53">
        <f>+IF(H139=0,"",'Ark1'!AA681)</f>
        <v>2.0333299601941928</v>
      </c>
      <c r="Z139" s="76">
        <f>+IF(H139=0,"",'Ark1'!AC681)</f>
        <v>-26.636516235409498</v>
      </c>
      <c r="AA139" s="296">
        <f t="shared" si="58"/>
        <v>167.5882520435305</v>
      </c>
      <c r="AB139" s="115">
        <f t="shared" si="59"/>
        <v>14.260729717974783</v>
      </c>
      <c r="AC139" s="66">
        <f t="shared" si="60"/>
        <v>49.65267489711934</v>
      </c>
      <c r="AD139" s="66">
        <f t="shared" si="61"/>
        <v>1.2272727272727273</v>
      </c>
      <c r="AE139" s="43"/>
      <c r="AF139" s="4"/>
      <c r="AG139" s="56"/>
      <c r="AH139" s="56"/>
      <c r="AI139" s="1"/>
      <c r="AJ139" s="5"/>
      <c r="AK139"/>
      <c r="AO139"/>
    </row>
    <row r="140" spans="1:41">
      <c r="A140" s="43"/>
      <c r="B140" s="43">
        <f>+'Ark1'!C682</f>
        <v>2024</v>
      </c>
      <c r="C140" s="51">
        <f>+'Ark1'!L682</f>
        <v>9</v>
      </c>
      <c r="D140" s="52" t="s">
        <v>36</v>
      </c>
      <c r="E140" s="52">
        <f>+'Ark1'!D682</f>
        <v>8</v>
      </c>
      <c r="F140" s="52" t="str">
        <f t="shared" si="55"/>
        <v>Aug</v>
      </c>
      <c r="G140" s="51">
        <f>+IF(H140=0,"",'Ark1'!Q682)</f>
        <v>19</v>
      </c>
      <c r="H140" s="478">
        <f>+'Ark1'!R682</f>
        <v>20</v>
      </c>
      <c r="I140" s="115">
        <f t="shared" si="56"/>
        <v>-9</v>
      </c>
      <c r="J140" s="66">
        <f>+IF(H140=0,"",'Ark1'!AE682)</f>
        <v>0.58633831720902951</v>
      </c>
      <c r="K140" s="66">
        <f>+IF(H140=0,"",'Ark1'!AF682)</f>
        <v>0.88987818087019621</v>
      </c>
      <c r="L140" s="64"/>
      <c r="M140" s="366">
        <f>+IF(H140=0,"",'Ark1'!AR682)</f>
        <v>220.6</v>
      </c>
      <c r="N140" s="114">
        <f>+IF(H140=0,"",'Ark1'!AS682)</f>
        <v>41.882494467253238</v>
      </c>
      <c r="O140" s="411"/>
      <c r="P140" s="53">
        <f>+IF(H140=0,"",'Ark1'!T682)</f>
        <v>12.05</v>
      </c>
      <c r="Q140" s="296">
        <f>+IF(H140=0,"",'Ark1'!U682)</f>
        <v>449.89499999999998</v>
      </c>
      <c r="R140" s="115">
        <f t="shared" si="57"/>
        <v>-1.9636206896551585</v>
      </c>
      <c r="S140" s="76">
        <f>+IF(H140=0,"",'Ark1'!W682)</f>
        <v>100</v>
      </c>
      <c r="T140" s="76">
        <f>+IF(H140=0,"",'Ark1'!X682)</f>
        <v>100</v>
      </c>
      <c r="U140" s="478">
        <f>+IF(H140=0,"",'Ark1'!AG682)</f>
        <v>2584.25</v>
      </c>
      <c r="V140" s="76">
        <f>+IF(H140=0,"",'Ark1'!AH682)</f>
        <v>100</v>
      </c>
      <c r="W140" s="76">
        <f>+IF(H140=0,"",'Ark1'!AI682)</f>
        <v>100</v>
      </c>
      <c r="X140" s="76">
        <f>+IF(H140=0,"",'Ark1'!Y682)</f>
        <v>36.904030606426154</v>
      </c>
      <c r="Y140" s="53">
        <f>+IF(H140=0,"",'Ark1'!AA682)</f>
        <v>1.8020821290940077</v>
      </c>
      <c r="Z140" s="76">
        <f>+IF(H140=0,"",'Ark1'!AC682)</f>
        <v>-0.75145749620126434</v>
      </c>
      <c r="AA140" s="296">
        <f t="shared" si="58"/>
        <v>174.09112895424204</v>
      </c>
      <c r="AB140" s="115">
        <f t="shared" si="59"/>
        <v>16.531460469679814</v>
      </c>
      <c r="AC140" s="66">
        <f t="shared" si="60"/>
        <v>49.98833333333333</v>
      </c>
      <c r="AD140" s="66">
        <f t="shared" si="61"/>
        <v>1.0526315789473684</v>
      </c>
      <c r="AE140" s="43"/>
      <c r="AF140" s="4"/>
      <c r="AG140" s="56"/>
      <c r="AH140" s="56"/>
      <c r="AI140" s="1"/>
      <c r="AJ140" s="5"/>
      <c r="AK140"/>
      <c r="AO140"/>
    </row>
    <row r="141" spans="1:41">
      <c r="A141" s="43"/>
      <c r="B141" s="43">
        <f>+'Ark1'!C683</f>
        <v>2024</v>
      </c>
      <c r="C141" s="51">
        <f>+'Ark1'!L683</f>
        <v>9</v>
      </c>
      <c r="D141" s="52" t="s">
        <v>36</v>
      </c>
      <c r="E141" s="52">
        <f>+'Ark1'!D683</f>
        <v>9</v>
      </c>
      <c r="F141" s="52" t="str">
        <f t="shared" si="55"/>
        <v>Sep</v>
      </c>
      <c r="G141" s="51">
        <f>+IF(H141=0,"",'Ark1'!Q683)</f>
        <v>18</v>
      </c>
      <c r="H141" s="478">
        <f>+'Ark1'!R683</f>
        <v>23</v>
      </c>
      <c r="I141" s="115">
        <f t="shared" si="56"/>
        <v>0</v>
      </c>
      <c r="J141" s="66">
        <f>+IF(H141=0,"",'Ark1'!AE683)</f>
        <v>0.6105654366870189</v>
      </c>
      <c r="K141" s="66">
        <f>+IF(H141=0,"",'Ark1'!AF683)</f>
        <v>0.91413221531813316</v>
      </c>
      <c r="L141" s="64"/>
      <c r="M141" s="366">
        <f>+IF(H141=0,"",'Ark1'!AR683)</f>
        <v>220.59090909090912</v>
      </c>
      <c r="N141" s="114">
        <f>+IF(H141=0,"",'Ark1'!AS683)</f>
        <v>41.434152264907006</v>
      </c>
      <c r="O141" s="411"/>
      <c r="P141" s="53">
        <f>+IF(H141=0,"",'Ark1'!T683)</f>
        <v>12.173913043478262</v>
      </c>
      <c r="Q141" s="296">
        <f>+IF(H141=0,"",'Ark1'!U683)</f>
        <v>443.69565217391312</v>
      </c>
      <c r="R141" s="115">
        <f t="shared" si="57"/>
        <v>-0.14782608695634281</v>
      </c>
      <c r="S141" s="76">
        <f>+IF(H141=0,"",'Ark1'!W683)</f>
        <v>100</v>
      </c>
      <c r="T141" s="76">
        <f>+IF(H141=0,"",'Ark1'!X683)</f>
        <v>100</v>
      </c>
      <c r="U141" s="478">
        <f>+IF(H141=0,"",'Ark1'!AG683)</f>
        <v>2495.7272727272725</v>
      </c>
      <c r="V141" s="76">
        <f>+IF(H141=0,"",'Ark1'!AH683)</f>
        <v>95.652173913043484</v>
      </c>
      <c r="W141" s="76">
        <f>+IF(H141=0,"",'Ark1'!AI683)</f>
        <v>95.652173913043484</v>
      </c>
      <c r="X141" s="76">
        <f>+IF(H141=0,"",'Ark1'!Y683)</f>
        <v>40.092756347389312</v>
      </c>
      <c r="Y141" s="53">
        <f>+IF(H141=0,"",'Ark1'!AA683)</f>
        <v>2.1799915020385527</v>
      </c>
      <c r="Z141" s="76">
        <f>+IF(H141=0,"",'Ark1'!AC683)</f>
        <v>-1.0835808931173907</v>
      </c>
      <c r="AA141" s="296">
        <f t="shared" si="58"/>
        <v>177.78210665184298</v>
      </c>
      <c r="AB141" s="115">
        <f t="shared" si="59"/>
        <v>19.053996411031363</v>
      </c>
      <c r="AC141" s="66">
        <f t="shared" si="60"/>
        <v>49.299516908212567</v>
      </c>
      <c r="AD141" s="66">
        <f t="shared" si="61"/>
        <v>1.2777777777777777</v>
      </c>
      <c r="AE141" s="43"/>
      <c r="AF141" s="4"/>
      <c r="AG141" s="56"/>
      <c r="AH141" s="56"/>
      <c r="AI141" s="1"/>
      <c r="AJ141" s="5"/>
      <c r="AK141"/>
      <c r="AO141"/>
    </row>
    <row r="142" spans="1:41">
      <c r="A142" s="43"/>
      <c r="B142" s="43">
        <f>+'Ark1'!C684</f>
        <v>2024</v>
      </c>
      <c r="C142" s="51">
        <f>+'Ark1'!L684</f>
        <v>9</v>
      </c>
      <c r="D142" s="52" t="s">
        <v>36</v>
      </c>
      <c r="E142" s="52">
        <f>+'Ark1'!D684</f>
        <v>10</v>
      </c>
      <c r="F142" s="52" t="str">
        <f t="shared" si="55"/>
        <v>Okt</v>
      </c>
      <c r="G142" s="51">
        <f>+IF(H142=0,"",'Ark1'!Q684)</f>
        <v>83</v>
      </c>
      <c r="H142" s="478">
        <f>+'Ark1'!R684</f>
        <v>112</v>
      </c>
      <c r="I142" s="115">
        <f t="shared" si="56"/>
        <v>-4</v>
      </c>
      <c r="J142" s="66">
        <f>+IF(H142=0,"",'Ark1'!AE684)</f>
        <v>1.1440245148110315</v>
      </c>
      <c r="K142" s="66">
        <f>+IF(H142=0,"",'Ark1'!AF684)</f>
        <v>1.6822732366416453</v>
      </c>
      <c r="L142" s="64"/>
      <c r="M142" s="366">
        <f>+IF(H142=0,"",'Ark1'!AR684)</f>
        <v>220.5</v>
      </c>
      <c r="N142" s="114">
        <f>+IF(H142=0,"",'Ark1'!AS684)</f>
        <v>41.230103720885261</v>
      </c>
      <c r="O142" s="411"/>
      <c r="P142" s="53">
        <f>+IF(H142=0,"",'Ark1'!T684)</f>
        <v>12.044642857142859</v>
      </c>
      <c r="Q142" s="296">
        <f>+IF(H142=0,"",'Ark1'!U684)</f>
        <v>443.13839285714278</v>
      </c>
      <c r="R142" s="115">
        <f t="shared" si="57"/>
        <v>0.82373768472911024</v>
      </c>
      <c r="S142" s="76">
        <f>+IF(H142=0,"",'Ark1'!W684)</f>
        <v>100</v>
      </c>
      <c r="T142" s="76">
        <f>+IF(H142=0,"",'Ark1'!X684)</f>
        <v>99.107142857142875</v>
      </c>
      <c r="U142" s="478">
        <f>+IF(H142=0,"",'Ark1'!AG684)</f>
        <v>2605.1999999999998</v>
      </c>
      <c r="V142" s="76">
        <f>+IF(H142=0,"",'Ark1'!AH684)</f>
        <v>98.214285714285694</v>
      </c>
      <c r="W142" s="76">
        <f>+IF(H142=0,"",'Ark1'!AI684)</f>
        <v>98.214285714285694</v>
      </c>
      <c r="X142" s="76">
        <f>+IF(H142=0,"",'Ark1'!Y684)</f>
        <v>41.830551560380222</v>
      </c>
      <c r="Y142" s="53">
        <f>+IF(H142=0,"",'Ark1'!AA684)</f>
        <v>2.2416049450319764</v>
      </c>
      <c r="Z142" s="76">
        <f>+IF(H142=0,"",'Ark1'!AC684)</f>
        <v>12.402513876034138</v>
      </c>
      <c r="AA142" s="296">
        <f t="shared" si="58"/>
        <v>170.09764811037263</v>
      </c>
      <c r="AB142" s="115">
        <f t="shared" si="59"/>
        <v>-3.2147276116799617</v>
      </c>
      <c r="AC142" s="66">
        <f t="shared" si="60"/>
        <v>49.237599206349195</v>
      </c>
      <c r="AD142" s="66">
        <f t="shared" si="61"/>
        <v>1.3493975903614457</v>
      </c>
      <c r="AE142" s="43"/>
      <c r="AF142" s="4"/>
      <c r="AG142" s="56"/>
      <c r="AH142" s="56"/>
      <c r="AI142" s="1"/>
      <c r="AJ142" s="5"/>
      <c r="AK142"/>
      <c r="AO142"/>
    </row>
    <row r="143" spans="1:41">
      <c r="A143" s="43"/>
      <c r="B143" s="43">
        <f>+'Ark1'!C685</f>
        <v>2024</v>
      </c>
      <c r="C143" s="51">
        <f>+'Ark1'!L685</f>
        <v>9</v>
      </c>
      <c r="D143" s="52" t="s">
        <v>36</v>
      </c>
      <c r="E143" s="52">
        <f>+'Ark1'!D685</f>
        <v>11</v>
      </c>
      <c r="F143" s="52" t="str">
        <f t="shared" si="55"/>
        <v>Nov</v>
      </c>
      <c r="G143" s="51">
        <f>+IF(H143=0,"",'Ark1'!Q685)</f>
        <v>81</v>
      </c>
      <c r="H143" s="478">
        <f>+'Ark1'!R685</f>
        <v>99</v>
      </c>
      <c r="I143" s="115">
        <f t="shared" si="56"/>
        <v>-7</v>
      </c>
      <c r="J143" s="66">
        <f>+IF(H143=0,"",'Ark1'!AE685)</f>
        <v>1.2393590385578368</v>
      </c>
      <c r="K143" s="66">
        <f>+IF(H143=0,"",'Ark1'!AF685)</f>
        <v>1.8181029122811736</v>
      </c>
      <c r="L143" s="64"/>
      <c r="M143" s="366">
        <f>+IF(H143=0,"",'Ark1'!AR685)</f>
        <v>220.7604166666666</v>
      </c>
      <c r="N143" s="114">
        <f>+IF(H143=0,"",'Ark1'!AS685)</f>
        <v>41.582562269849056</v>
      </c>
      <c r="O143" s="411"/>
      <c r="P143" s="53">
        <f>+IF(H143=0,"",'Ark1'!T685)</f>
        <v>12.23232323232323</v>
      </c>
      <c r="Q143" s="296">
        <f>+IF(H143=0,"",'Ark1'!U685)</f>
        <v>446.86363636363666</v>
      </c>
      <c r="R143" s="115">
        <f t="shared" si="57"/>
        <v>-0.13164665523135</v>
      </c>
      <c r="S143" s="76">
        <f>+IF(H143=0,"",'Ark1'!W685)</f>
        <v>100</v>
      </c>
      <c r="T143" s="76">
        <f>+IF(H143=0,"",'Ark1'!X685)</f>
        <v>100</v>
      </c>
      <c r="U143" s="478">
        <f>+IF(H143=0,"",'Ark1'!AG685)</f>
        <v>2526.25</v>
      </c>
      <c r="V143" s="76">
        <f>+IF(H143=0,"",'Ark1'!AH685)</f>
        <v>96.969696969696983</v>
      </c>
      <c r="W143" s="76">
        <f>+IF(H143=0,"",'Ark1'!AI685)</f>
        <v>95.959595959595973</v>
      </c>
      <c r="X143" s="76">
        <f>+IF(H143=0,"",'Ark1'!Y685)</f>
        <v>40.745910012371205</v>
      </c>
      <c r="Y143" s="53">
        <f>+IF(H143=0,"",'Ark1'!AA685)</f>
        <v>2.2420602125123628</v>
      </c>
      <c r="Z143" s="76">
        <f>+IF(H143=0,"",'Ark1'!AC685)</f>
        <v>24.879540213235021</v>
      </c>
      <c r="AA143" s="296">
        <f t="shared" si="58"/>
        <v>176.88812918897048</v>
      </c>
      <c r="AB143" s="115">
        <f t="shared" si="59"/>
        <v>-0.3435288258153264</v>
      </c>
      <c r="AC143" s="66">
        <f t="shared" si="60"/>
        <v>49.651515151515184</v>
      </c>
      <c r="AD143" s="66">
        <f t="shared" si="61"/>
        <v>1.2222222222222223</v>
      </c>
      <c r="AE143" s="43"/>
      <c r="AF143" s="4"/>
      <c r="AG143" s="56"/>
      <c r="AH143" s="56"/>
      <c r="AI143" s="1"/>
      <c r="AJ143" s="5"/>
      <c r="AK143"/>
      <c r="AO143"/>
    </row>
    <row r="144" spans="1:41">
      <c r="A144" s="43"/>
      <c r="B144" s="43">
        <f>+'Ark1'!C686</f>
        <v>2024</v>
      </c>
      <c r="C144" s="51">
        <f>+'Ark1'!L686</f>
        <v>9</v>
      </c>
      <c r="D144" s="52" t="s">
        <v>36</v>
      </c>
      <c r="E144" s="52">
        <f>+'Ark1'!D686</f>
        <v>12</v>
      </c>
      <c r="F144" s="52" t="str">
        <f t="shared" si="55"/>
        <v>Des</v>
      </c>
      <c r="G144" s="51">
        <f>+IF(H144=0,"",'Ark1'!Q686)</f>
        <v>18</v>
      </c>
      <c r="H144" s="478">
        <f>+'Ark1'!R686</f>
        <v>23</v>
      </c>
      <c r="I144" s="115">
        <f t="shared" si="56"/>
        <v>-6</v>
      </c>
      <c r="J144" s="66">
        <f>+IF(H144=0,"",'Ark1'!AE686)</f>
        <v>1.3764213046080198</v>
      </c>
      <c r="K144" s="66">
        <f>+IF(H144=0,"",'Ark1'!AF686)</f>
        <v>1.9187645984081465</v>
      </c>
      <c r="L144" s="64"/>
      <c r="M144" s="366">
        <f>+IF(H144=0,"",'Ark1'!AR686)</f>
        <v>217.52380952380952</v>
      </c>
      <c r="N144" s="114">
        <f>+IF(H144=0,"",'Ark1'!AS686)</f>
        <v>41.476770074492357</v>
      </c>
      <c r="O144" s="411"/>
      <c r="P144" s="53">
        <f>+IF(H144=0,"",'Ark1'!T686)</f>
        <v>12.086956521739131</v>
      </c>
      <c r="Q144" s="296">
        <f>+IF(H144=0,"",'Ark1'!U686)</f>
        <v>429.02608695652174</v>
      </c>
      <c r="R144" s="115">
        <f t="shared" si="57"/>
        <v>-16.504947526237004</v>
      </c>
      <c r="S144" s="76">
        <f>+IF(H144=0,"",'Ark1'!W686)</f>
        <v>100</v>
      </c>
      <c r="T144" s="76">
        <f>+IF(H144=0,"",'Ark1'!X686)</f>
        <v>100</v>
      </c>
      <c r="U144" s="478">
        <f>+IF(H144=0,"",'Ark1'!AG686)</f>
        <v>3118.571428571428</v>
      </c>
      <c r="V144" s="76">
        <f>+IF(H144=0,"",'Ark1'!AH686)</f>
        <v>91.304347826086953</v>
      </c>
      <c r="W144" s="76">
        <f>+IF(H144=0,"",'Ark1'!AI686)</f>
        <v>91.304347826086953</v>
      </c>
      <c r="X144" s="76">
        <f>+IF(H144=0,"",'Ark1'!Y686)</f>
        <v>35.067378838475349</v>
      </c>
      <c r="Y144" s="53">
        <f>+IF(H144=0,"",'Ark1'!AA686)</f>
        <v>2.7491191233977821</v>
      </c>
      <c r="Z144" s="76">
        <f>+IF(H144=0,"",'Ark1'!AC686)</f>
        <v>43.027433915962241</v>
      </c>
      <c r="AA144" s="296">
        <f t="shared" si="58"/>
        <v>137.57135174968633</v>
      </c>
      <c r="AB144" s="115">
        <f t="shared" si="59"/>
        <v>-36.546798119353724</v>
      </c>
      <c r="AC144" s="66">
        <f t="shared" si="60"/>
        <v>47.669565217391302</v>
      </c>
      <c r="AD144" s="66">
        <f t="shared" si="61"/>
        <v>1.2777777777777777</v>
      </c>
      <c r="AE144" s="43"/>
      <c r="AF144" s="4"/>
      <c r="AG144" s="56"/>
      <c r="AH144" s="56"/>
      <c r="AI144" s="1"/>
      <c r="AJ144" s="5"/>
      <c r="AK144"/>
      <c r="AO144"/>
    </row>
    <row r="145" spans="1:41">
      <c r="A145" s="46"/>
      <c r="B145" s="43"/>
      <c r="C145" s="46"/>
      <c r="D145" s="46"/>
      <c r="E145" s="46"/>
      <c r="F145" s="46"/>
      <c r="G145" s="46"/>
      <c r="H145" s="490"/>
      <c r="I145" s="43"/>
      <c r="J145" s="95"/>
      <c r="K145" s="64"/>
      <c r="L145" s="64"/>
      <c r="M145" s="74"/>
      <c r="N145" s="74"/>
      <c r="O145" s="411"/>
      <c r="P145" s="43"/>
      <c r="Q145" s="43"/>
      <c r="R145" s="43"/>
      <c r="S145" s="73"/>
      <c r="T145" s="73"/>
      <c r="U145" s="463"/>
      <c r="V145" s="73"/>
      <c r="W145" s="73"/>
      <c r="X145" s="73"/>
      <c r="Y145" s="43"/>
      <c r="Z145" s="73"/>
      <c r="AA145" s="43"/>
      <c r="AB145" s="43"/>
      <c r="AC145" s="64"/>
      <c r="AD145" s="65"/>
      <c r="AE145" s="43"/>
      <c r="AF145" s="4"/>
      <c r="AG145" s="56"/>
      <c r="AH145" s="56"/>
      <c r="AI145" s="1"/>
      <c r="AJ145" s="5"/>
      <c r="AK145"/>
      <c r="AO145"/>
    </row>
    <row r="146" spans="1:41" ht="17.399999999999999">
      <c r="A146" s="244"/>
      <c r="B146" s="274" t="s">
        <v>0</v>
      </c>
      <c r="C146" s="274"/>
      <c r="D146" s="274" t="str">
        <f>+D148</f>
        <v>U-</v>
      </c>
      <c r="E146" s="274"/>
      <c r="F146" s="275"/>
      <c r="G146" s="275" t="s">
        <v>598</v>
      </c>
      <c r="H146" s="491">
        <f>SUM(H148:H159)</f>
        <v>159</v>
      </c>
      <c r="I146" s="49"/>
      <c r="J146" s="46"/>
      <c r="K146" s="95"/>
      <c r="L146" s="64"/>
      <c r="M146" s="74"/>
      <c r="N146" s="74"/>
      <c r="O146" s="411"/>
      <c r="P146" s="64"/>
      <c r="Q146" s="326">
        <f>+Klasse!L20</f>
        <v>487.66100628930786</v>
      </c>
      <c r="R146" s="49" t="s">
        <v>568</v>
      </c>
      <c r="S146" s="43"/>
      <c r="T146" s="73"/>
      <c r="U146" s="463"/>
      <c r="V146" s="43"/>
      <c r="W146" s="73"/>
      <c r="X146" s="73"/>
      <c r="Y146" s="73"/>
      <c r="Z146" s="43"/>
      <c r="AA146" s="19">
        <f>+Klasse!AC20</f>
        <v>187.59399284509192</v>
      </c>
      <c r="AB146" s="49" t="s">
        <v>568</v>
      </c>
      <c r="AC146" s="43"/>
      <c r="AD146" s="64"/>
      <c r="AE146" s="65"/>
      <c r="AF146" s="4"/>
      <c r="AG146" s="4"/>
      <c r="AH146" s="56"/>
      <c r="AI146" s="56"/>
      <c r="AJ146" s="1"/>
      <c r="AK146" s="5"/>
      <c r="AO146"/>
    </row>
    <row r="147" spans="1:41">
      <c r="A147" s="46"/>
      <c r="B147" s="43"/>
      <c r="C147" s="46"/>
      <c r="D147" s="46"/>
      <c r="E147" s="46"/>
      <c r="F147" s="46"/>
      <c r="G147" s="46"/>
      <c r="H147" s="490"/>
      <c r="I147" s="43"/>
      <c r="J147" s="95"/>
      <c r="K147" s="64"/>
      <c r="L147" s="64"/>
      <c r="M147" s="74"/>
      <c r="N147" s="74"/>
      <c r="O147" s="411"/>
      <c r="P147" s="43"/>
      <c r="Q147" s="43"/>
      <c r="R147" s="43"/>
      <c r="S147" s="73"/>
      <c r="T147" s="73"/>
      <c r="U147" s="463"/>
      <c r="V147" s="73"/>
      <c r="W147" s="73"/>
      <c r="X147" s="73"/>
      <c r="Y147" s="43"/>
      <c r="Z147" s="73"/>
      <c r="AA147" s="43"/>
      <c r="AB147" s="43"/>
      <c r="AC147" s="64"/>
      <c r="AD147" s="65" t="s">
        <v>4</v>
      </c>
      <c r="AE147" s="43"/>
      <c r="AF147" s="4"/>
      <c r="AG147" s="56"/>
      <c r="AH147" s="56"/>
      <c r="AI147" s="1"/>
      <c r="AJ147" s="5"/>
      <c r="AK147"/>
      <c r="AO147"/>
    </row>
    <row r="148" spans="1:41">
      <c r="A148" s="43"/>
      <c r="B148" s="43">
        <f>+'Ark1'!C687</f>
        <v>2024</v>
      </c>
      <c r="C148">
        <f>+'Ark1'!L687</f>
        <v>10</v>
      </c>
      <c r="D148" s="3" t="s">
        <v>37</v>
      </c>
      <c r="E148" s="3">
        <f>+'Ark1'!D687</f>
        <v>1</v>
      </c>
      <c r="F148" s="3" t="str">
        <f t="shared" ref="F148:F159" si="62">+F133</f>
        <v>Jan</v>
      </c>
      <c r="G148">
        <f>+IF(H148=0,"",'Ark1'!Q687)</f>
        <v>16</v>
      </c>
      <c r="H148" s="478">
        <f>+'Ark1'!R687</f>
        <v>22</v>
      </c>
      <c r="I148" s="115">
        <f t="shared" ref="I148:I159" si="63">+IF(H148=0,"",H148-H385)</f>
        <v>2</v>
      </c>
      <c r="J148" s="67">
        <f>+IF(H148=0,"",'Ark1'!AE687)</f>
        <v>0.40582918280760005</v>
      </c>
      <c r="K148" s="67">
        <f>+IF(H148=0,"",'Ark1'!AF687)</f>
        <v>0.64174793535641006</v>
      </c>
      <c r="L148" s="64"/>
      <c r="M148" s="366">
        <f>+IF(H148=0,"",'Ark1'!AR687)</f>
        <v>220.1363636363636</v>
      </c>
      <c r="N148" s="114">
        <f>+IF(H148=0,"",'Ark1'!AS687)</f>
        <v>45.226065763835685</v>
      </c>
      <c r="O148" s="411"/>
      <c r="P148" s="1">
        <f>+IF(H148=0,"",'Ark1'!T687)</f>
        <v>13.68181818181818</v>
      </c>
      <c r="Q148" s="296">
        <f>+IF(H148=0,"",'Ark1'!U687)</f>
        <v>482.60909090909087</v>
      </c>
      <c r="R148" s="115">
        <f t="shared" ref="R148:R159" si="64">+IF(H148=0,"",Q148-Q385)</f>
        <v>-9.420909090909106</v>
      </c>
      <c r="S148" s="11">
        <f>+IF(H148=0,"",'Ark1'!W687)</f>
        <v>100</v>
      </c>
      <c r="T148" s="11">
        <f>+IF(H148=0,"",'Ark1'!X687)</f>
        <v>100</v>
      </c>
      <c r="U148" s="478">
        <f>+IF(H148=0,"",'Ark1'!AG687)</f>
        <v>2323.5454545454545</v>
      </c>
      <c r="V148" s="11">
        <f>+IF(H148=0,"",'Ark1'!AH687)</f>
        <v>100</v>
      </c>
      <c r="W148" s="11">
        <f>+IF(H148=0,"",'Ark1'!AI687)</f>
        <v>100</v>
      </c>
      <c r="X148" s="11">
        <f>+IF(H148=0,"",'Ark1'!Y687)</f>
        <v>30.784454593645151</v>
      </c>
      <c r="Y148" s="1">
        <f>+IF(H148=0,"",'Ark1'!AA687)</f>
        <v>1.4265777114977425</v>
      </c>
      <c r="Z148" s="11">
        <f>+IF(H148=0,"",'Ark1'!AC687)</f>
        <v>30.92275345704514</v>
      </c>
      <c r="AA148" s="296">
        <f t="shared" ref="AA148:AA159" si="65">IF(H148=0,"",1000*Q148/U148)</f>
        <v>207.70374427794513</v>
      </c>
      <c r="AB148" s="115">
        <f t="shared" ref="AB148:AB159" si="66">+IF(H148=0,"",AA148-AA385)</f>
        <v>42.655314574393628</v>
      </c>
      <c r="AC148" s="67">
        <f t="shared" ref="AC148:AC159" si="67">IF(H148=0,"",Q148/C148)</f>
        <v>48.260909090909088</v>
      </c>
      <c r="AD148" s="67">
        <f t="shared" ref="AD148:AD159" si="68">IF(H148=0,"",H148/G148)</f>
        <v>1.375</v>
      </c>
      <c r="AE148" s="43"/>
      <c r="AF148" s="4"/>
      <c r="AG148" s="56"/>
      <c r="AH148" s="56"/>
      <c r="AI148" s="1"/>
      <c r="AJ148" s="5"/>
      <c r="AK148"/>
      <c r="AO148"/>
    </row>
    <row r="149" spans="1:41">
      <c r="A149" s="43"/>
      <c r="B149" s="43">
        <f>+'Ark1'!C688</f>
        <v>2024</v>
      </c>
      <c r="C149">
        <f>+'Ark1'!L688</f>
        <v>10</v>
      </c>
      <c r="D149" s="3" t="s">
        <v>37</v>
      </c>
      <c r="E149" s="3">
        <f>+'Ark1'!D688</f>
        <v>2</v>
      </c>
      <c r="F149" s="3" t="str">
        <f t="shared" si="62"/>
        <v>Feb</v>
      </c>
      <c r="G149">
        <f>+IF(H149=0,"",'Ark1'!Q688)</f>
        <v>6</v>
      </c>
      <c r="H149" s="478">
        <f>+'Ark1'!R688</f>
        <v>7</v>
      </c>
      <c r="I149" s="115">
        <f t="shared" si="63"/>
        <v>-9</v>
      </c>
      <c r="J149" s="67">
        <f>+IF(H149=0,"",'Ark1'!AE688)</f>
        <v>0.2237851662404092</v>
      </c>
      <c r="K149" s="67">
        <f>+IF(H149=0,"",'Ark1'!AF688)</f>
        <v>0.36148283669550951</v>
      </c>
      <c r="L149" s="64"/>
      <c r="M149" s="366">
        <f>+IF(H149=0,"",'Ark1'!AR688)</f>
        <v>230.4</v>
      </c>
      <c r="N149" s="114">
        <f>+IF(H149=0,"",'Ark1'!AS688)</f>
        <v>42.517762679976755</v>
      </c>
      <c r="O149" s="411"/>
      <c r="P149" s="1">
        <f>+IF(H149=0,"",'Ark1'!T688)</f>
        <v>12.714285714285712</v>
      </c>
      <c r="Q149" s="296">
        <f>+IF(H149=0,"",'Ark1'!U688)</f>
        <v>492.48571428571438</v>
      </c>
      <c r="R149" s="115">
        <f t="shared" si="64"/>
        <v>1.3419642857143685</v>
      </c>
      <c r="S149" s="11">
        <f>+IF(H149=0,"",'Ark1'!W688)</f>
        <v>100</v>
      </c>
      <c r="T149" s="11">
        <f>+IF(H149=0,"",'Ark1'!X688)</f>
        <v>100</v>
      </c>
      <c r="U149" s="478">
        <f>+IF(H149=0,"",'Ark1'!AG688)</f>
        <v>2245.4</v>
      </c>
      <c r="V149" s="11">
        <f>+IF(H149=0,"",'Ark1'!AH688)</f>
        <v>71.428571428571445</v>
      </c>
      <c r="W149" s="11">
        <f>+IF(H149=0,"",'Ark1'!AI688)</f>
        <v>57.142857142857153</v>
      </c>
      <c r="X149" s="11">
        <f>+IF(H149=0,"",'Ark1'!Y688)</f>
        <v>67.390279684227238</v>
      </c>
      <c r="Y149" s="1">
        <f>+IF(H149=0,"",'Ark1'!AA688)</f>
        <v>2.3123448651769527</v>
      </c>
      <c r="Z149" s="11">
        <f>+IF(H149=0,"",'Ark1'!AC688)</f>
        <v>16.086386807521603</v>
      </c>
      <c r="AA149" s="296">
        <f t="shared" si="65"/>
        <v>219.33094962399321</v>
      </c>
      <c r="AB149" s="115">
        <f t="shared" si="66"/>
        <v>49.468980750475453</v>
      </c>
      <c r="AC149" s="67">
        <f t="shared" si="67"/>
        <v>49.248571428571438</v>
      </c>
      <c r="AD149" s="67">
        <f t="shared" si="68"/>
        <v>1.1666666666666667</v>
      </c>
      <c r="AE149" s="43"/>
      <c r="AF149" s="4"/>
      <c r="AG149" s="56"/>
      <c r="AH149" s="56"/>
      <c r="AI149" s="1"/>
      <c r="AJ149"/>
      <c r="AK149"/>
      <c r="AO149"/>
    </row>
    <row r="150" spans="1:41">
      <c r="A150" s="43"/>
      <c r="B150" s="43">
        <f>+'Ark1'!C689</f>
        <v>2024</v>
      </c>
      <c r="C150">
        <f>+'Ark1'!L689</f>
        <v>10</v>
      </c>
      <c r="D150" s="3" t="s">
        <v>37</v>
      </c>
      <c r="E150" s="3">
        <f>+'Ark1'!D689</f>
        <v>3</v>
      </c>
      <c r="F150" s="3" t="str">
        <f t="shared" si="62"/>
        <v>Mar</v>
      </c>
      <c r="G150">
        <f>+IF(H150=0,"",'Ark1'!Q689)</f>
        <v>14</v>
      </c>
      <c r="H150" s="478">
        <f>+'Ark1'!R689</f>
        <v>15</v>
      </c>
      <c r="I150" s="115">
        <f t="shared" si="63"/>
        <v>3</v>
      </c>
      <c r="J150" s="67">
        <f>+IF(H150=0,"",'Ark1'!AE689)</f>
        <v>0.41129695640252256</v>
      </c>
      <c r="K150" s="67">
        <f>+IF(H150=0,"",'Ark1'!AF689)</f>
        <v>0.6501379070896105</v>
      </c>
      <c r="L150" s="64"/>
      <c r="M150" s="366">
        <f>+IF(H150=0,"",'Ark1'!AR689)</f>
        <v>220.93333333333339</v>
      </c>
      <c r="N150" s="114">
        <f>+IF(H150=0,"",'Ark1'!AS689)</f>
        <v>44.817236296140635</v>
      </c>
      <c r="O150" s="411"/>
      <c r="P150" s="1">
        <f>+IF(H150=0,"",'Ark1'!T689)</f>
        <v>13.066666666666665</v>
      </c>
      <c r="Q150" s="296">
        <f>+IF(H150=0,"",'Ark1'!U689)</f>
        <v>483.23333333333318</v>
      </c>
      <c r="R150" s="115">
        <f t="shared" si="64"/>
        <v>-0.34166666666681067</v>
      </c>
      <c r="S150" s="11">
        <f>+IF(H150=0,"",'Ark1'!W689)</f>
        <v>100</v>
      </c>
      <c r="T150" s="11">
        <f>+IF(H150=0,"",'Ark1'!X689)</f>
        <v>100</v>
      </c>
      <c r="U150" s="478">
        <f>+IF(H150=0,"",'Ark1'!AG689)</f>
        <v>2396.6666666666661</v>
      </c>
      <c r="V150" s="11">
        <f>+IF(H150=0,"",'Ark1'!AH689)</f>
        <v>100</v>
      </c>
      <c r="W150" s="11">
        <f>+IF(H150=0,"",'Ark1'!AI689)</f>
        <v>100</v>
      </c>
      <c r="X150" s="11">
        <f>+IF(H150=0,"",'Ark1'!Y689)</f>
        <v>40.934332235369681</v>
      </c>
      <c r="Y150" s="1">
        <f>+IF(H150=0,"",'Ark1'!AA689)</f>
        <v>2.0483055327649633</v>
      </c>
      <c r="Z150" s="11">
        <f>+IF(H150=0,"",'Ark1'!AC689)</f>
        <v>-4.6858383098926657</v>
      </c>
      <c r="AA150" s="296">
        <f t="shared" si="65"/>
        <v>201.62726008344922</v>
      </c>
      <c r="AB150" s="115">
        <f t="shared" si="66"/>
        <v>15.32039264838329</v>
      </c>
      <c r="AC150" s="67">
        <f t="shared" si="67"/>
        <v>48.323333333333316</v>
      </c>
      <c r="AD150" s="67">
        <f t="shared" si="68"/>
        <v>1.0714285714285714</v>
      </c>
      <c r="AE150" s="43"/>
      <c r="AF150" s="4"/>
      <c r="AG150" s="56"/>
      <c r="AH150" s="56"/>
      <c r="AI150" s="1"/>
      <c r="AJ150" s="5"/>
      <c r="AK150"/>
      <c r="AO150"/>
    </row>
    <row r="151" spans="1:41">
      <c r="A151" s="43"/>
      <c r="B151" s="43">
        <f>+'Ark1'!C690</f>
        <v>2024</v>
      </c>
      <c r="C151">
        <f>+'Ark1'!L690</f>
        <v>10</v>
      </c>
      <c r="D151" s="3" t="s">
        <v>37</v>
      </c>
      <c r="E151" s="3">
        <f>+'Ark1'!D690</f>
        <v>4</v>
      </c>
      <c r="F151" s="3" t="str">
        <f t="shared" si="62"/>
        <v>Apr</v>
      </c>
      <c r="G151">
        <f>+IF(H151=0,"",'Ark1'!Q690)</f>
        <v>19</v>
      </c>
      <c r="H151" s="478">
        <f>+'Ark1'!R690</f>
        <v>20</v>
      </c>
      <c r="I151" s="115">
        <f t="shared" si="63"/>
        <v>-2</v>
      </c>
      <c r="J151" s="67">
        <f>+IF(H151=0,"",'Ark1'!AE690)</f>
        <v>0.45279601539506442</v>
      </c>
      <c r="K151" s="67">
        <f>+IF(H151=0,"",'Ark1'!AF690)</f>
        <v>0.69133590546415324</v>
      </c>
      <c r="L151" s="64"/>
      <c r="M151" s="366">
        <f>+IF(H151=0,"",'Ark1'!AR690)</f>
        <v>220.68421052631575</v>
      </c>
      <c r="N151" s="114">
        <f>+IF(H151=0,"",'Ark1'!AS690)</f>
        <v>44.576118280855177</v>
      </c>
      <c r="O151" s="411"/>
      <c r="P151" s="1">
        <f>+IF(H151=0,"",'Ark1'!T690)</f>
        <v>12</v>
      </c>
      <c r="Q151" s="296">
        <f>+IF(H151=0,"",'Ark1'!U690)</f>
        <v>473.4550000000001</v>
      </c>
      <c r="R151" s="115">
        <f t="shared" si="64"/>
        <v>-16.044999999999902</v>
      </c>
      <c r="S151" s="11">
        <f>+IF(H151=0,"",'Ark1'!W690)</f>
        <v>100</v>
      </c>
      <c r="T151" s="11">
        <f>+IF(H151=0,"",'Ark1'!X690)</f>
        <v>100</v>
      </c>
      <c r="U151" s="478">
        <f>+IF(H151=0,"",'Ark1'!AG690)</f>
        <v>2329.78947368421</v>
      </c>
      <c r="V151" s="11">
        <f>+IF(H151=0,"",'Ark1'!AH690)</f>
        <v>95</v>
      </c>
      <c r="W151" s="11">
        <f>+IF(H151=0,"",'Ark1'!AI690)</f>
        <v>90</v>
      </c>
      <c r="X151" s="11">
        <f>+IF(H151=0,"",'Ark1'!Y690)</f>
        <v>54.308429133974407</v>
      </c>
      <c r="Y151" s="1">
        <f>+IF(H151=0,"",'Ark1'!AA690)</f>
        <v>2.4289915602982237</v>
      </c>
      <c r="Z151" s="11">
        <f>+IF(H151=0,"",'Ark1'!AC690)</f>
        <v>-16.904861468759862</v>
      </c>
      <c r="AA151" s="296">
        <f t="shared" si="65"/>
        <v>203.21793249898352</v>
      </c>
      <c r="AB151" s="115">
        <f t="shared" si="66"/>
        <v>8.328597211146672</v>
      </c>
      <c r="AC151" s="67">
        <f t="shared" si="67"/>
        <v>47.345500000000008</v>
      </c>
      <c r="AD151" s="67">
        <f t="shared" si="68"/>
        <v>1.0526315789473684</v>
      </c>
      <c r="AE151" s="43"/>
      <c r="AF151" s="4"/>
      <c r="AG151" s="56"/>
      <c r="AH151" s="56"/>
      <c r="AI151" s="1"/>
      <c r="AJ151"/>
      <c r="AK151"/>
      <c r="AO151"/>
    </row>
    <row r="152" spans="1:41">
      <c r="A152" s="43"/>
      <c r="B152" s="43">
        <f>+'Ark1'!C691</f>
        <v>2024</v>
      </c>
      <c r="C152">
        <f>+'Ark1'!L691</f>
        <v>10</v>
      </c>
      <c r="D152" s="3" t="s">
        <v>37</v>
      </c>
      <c r="E152" s="3">
        <f>+'Ark1'!D691</f>
        <v>5</v>
      </c>
      <c r="F152" s="3" t="str">
        <f t="shared" si="62"/>
        <v>Mai</v>
      </c>
      <c r="G152">
        <f>+IF(H152=0,"",'Ark1'!Q691)</f>
        <v>12</v>
      </c>
      <c r="H152" s="478">
        <f>+'Ark1'!R691</f>
        <v>15</v>
      </c>
      <c r="I152" s="115">
        <f t="shared" si="63"/>
        <v>-18</v>
      </c>
      <c r="J152" s="67">
        <f>+IF(H152=0,"",'Ark1'!AE691)</f>
        <v>0.40053404539385851</v>
      </c>
      <c r="K152" s="67">
        <f>+IF(H152=0,"",'Ark1'!AF691)</f>
        <v>0.64396226160874492</v>
      </c>
      <c r="L152" s="64"/>
      <c r="M152" s="366">
        <f>+IF(H152=0,"",'Ark1'!AR691)</f>
        <v>224.26666666666671</v>
      </c>
      <c r="N152" s="114">
        <f>+IF(H152=0,"",'Ark1'!AS691)</f>
        <v>43.854979424221504</v>
      </c>
      <c r="O152" s="411"/>
      <c r="P152" s="1">
        <f>+IF(H152=0,"",'Ark1'!T691)</f>
        <v>12.133333333333329</v>
      </c>
      <c r="Q152" s="296">
        <f>+IF(H152=0,"",'Ark1'!U691)</f>
        <v>493.87333333333322</v>
      </c>
      <c r="R152" s="115">
        <f t="shared" si="64"/>
        <v>2.0884848484848249</v>
      </c>
      <c r="S152" s="11">
        <f>+IF(H152=0,"",'Ark1'!W691)</f>
        <v>100</v>
      </c>
      <c r="T152" s="11">
        <f>+IF(H152=0,"",'Ark1'!X691)</f>
        <v>100</v>
      </c>
      <c r="U152" s="478">
        <f>+IF(H152=0,"",'Ark1'!AG691)</f>
        <v>2805.0666666666662</v>
      </c>
      <c r="V152" s="11">
        <f>+IF(H152=0,"",'Ark1'!AH691)</f>
        <v>100</v>
      </c>
      <c r="W152" s="11">
        <f>+IF(H152=0,"",'Ark1'!AI691)</f>
        <v>100</v>
      </c>
      <c r="X152" s="11">
        <f>+IF(H152=0,"",'Ark1'!Y691)</f>
        <v>33.379843551994185</v>
      </c>
      <c r="Y152" s="1">
        <f>+IF(H152=0,"",'Ark1'!AA691)</f>
        <v>2.3342855200015502</v>
      </c>
      <c r="Z152" s="11">
        <f>+IF(H152=0,"",'Ark1'!AC691)</f>
        <v>-29.864411631015489</v>
      </c>
      <c r="AA152" s="296">
        <f t="shared" si="65"/>
        <v>176.06473999429602</v>
      </c>
      <c r="AB152" s="115">
        <f t="shared" si="66"/>
        <v>7.7549739002753029</v>
      </c>
      <c r="AC152" s="67">
        <f t="shared" si="67"/>
        <v>49.387333333333324</v>
      </c>
      <c r="AD152" s="67">
        <f t="shared" si="68"/>
        <v>1.25</v>
      </c>
      <c r="AE152" s="43"/>
      <c r="AF152" s="4"/>
      <c r="AG152" s="56"/>
      <c r="AH152" s="56"/>
      <c r="AI152" s="1"/>
      <c r="AJ152"/>
      <c r="AK152"/>
      <c r="AO152"/>
    </row>
    <row r="153" spans="1:41">
      <c r="A153" s="43"/>
      <c r="B153" s="43">
        <f>+'Ark1'!C692</f>
        <v>2024</v>
      </c>
      <c r="C153">
        <f>+'Ark1'!L692</f>
        <v>10</v>
      </c>
      <c r="D153" s="3" t="s">
        <v>37</v>
      </c>
      <c r="E153" s="3">
        <f>+'Ark1'!D692</f>
        <v>6</v>
      </c>
      <c r="F153" s="3" t="str">
        <f t="shared" si="62"/>
        <v>Jun</v>
      </c>
      <c r="G153">
        <f>+IF(H153=0,"",'Ark1'!Q692)</f>
        <v>11</v>
      </c>
      <c r="H153" s="478">
        <f>+'Ark1'!R692</f>
        <v>11</v>
      </c>
      <c r="I153" s="115">
        <f t="shared" si="63"/>
        <v>-17</v>
      </c>
      <c r="J153" s="67">
        <f>+IF(H153=0,"",'Ark1'!AE692)</f>
        <v>0.31347962382445155</v>
      </c>
      <c r="K153" s="67">
        <f>+IF(H153=0,"",'Ark1'!AF692)</f>
        <v>0.51788059095904881</v>
      </c>
      <c r="L153" s="64"/>
      <c r="M153" s="366">
        <f>+IF(H153=0,"",'Ark1'!AR692)</f>
        <v>225.6363636363636</v>
      </c>
      <c r="N153" s="114">
        <f>+IF(H153=0,"",'Ark1'!AS692)</f>
        <v>44.151825151137274</v>
      </c>
      <c r="O153" s="411"/>
      <c r="P153" s="1">
        <f>+IF(H153=0,"",'Ark1'!T692)</f>
        <v>12.81818181818182</v>
      </c>
      <c r="Q153" s="296">
        <f>+IF(H153=0,"",'Ark1'!U692)</f>
        <v>506.83636363636361</v>
      </c>
      <c r="R153" s="115">
        <f t="shared" si="64"/>
        <v>17.568506493506675</v>
      </c>
      <c r="S153" s="11">
        <f>+IF(H153=0,"",'Ark1'!W692)</f>
        <v>100</v>
      </c>
      <c r="T153" s="11">
        <f>+IF(H153=0,"",'Ark1'!X692)</f>
        <v>100</v>
      </c>
      <c r="U153" s="478">
        <f>+IF(H153=0,"",'Ark1'!AG692)</f>
        <v>2761.7272727272725</v>
      </c>
      <c r="V153" s="11">
        <f>+IF(H153=0,"",'Ark1'!AH692)</f>
        <v>100</v>
      </c>
      <c r="W153" s="11">
        <f>+IF(H153=0,"",'Ark1'!AI692)</f>
        <v>100</v>
      </c>
      <c r="X153" s="11">
        <f>+IF(H153=0,"",'Ark1'!Y692)</f>
        <v>28.502480680788796</v>
      </c>
      <c r="Y153" s="1">
        <f>+IF(H153=0,"",'Ark1'!AA692)</f>
        <v>1.4658650451451871</v>
      </c>
      <c r="Z153" s="11">
        <f>+IF(H153=0,"",'Ark1'!AC692)</f>
        <v>36.70080017598665</v>
      </c>
      <c r="AA153" s="296">
        <f t="shared" si="65"/>
        <v>183.52151157049278</v>
      </c>
      <c r="AB153" s="115">
        <f t="shared" si="66"/>
        <v>-14.997245084609659</v>
      </c>
      <c r="AC153" s="67">
        <f t="shared" si="67"/>
        <v>50.68363636363636</v>
      </c>
      <c r="AD153" s="67">
        <f t="shared" si="68"/>
        <v>1</v>
      </c>
      <c r="AE153" s="43"/>
      <c r="AF153" s="4"/>
      <c r="AG153" s="56"/>
      <c r="AH153" s="56"/>
      <c r="AI153" s="1"/>
      <c r="AJ153" s="2"/>
      <c r="AK153"/>
      <c r="AO153"/>
    </row>
    <row r="154" spans="1:41">
      <c r="A154" s="43"/>
      <c r="B154" s="43">
        <f>+'Ark1'!C693</f>
        <v>2024</v>
      </c>
      <c r="C154">
        <f>+'Ark1'!L693</f>
        <v>10</v>
      </c>
      <c r="D154" s="3" t="s">
        <v>37</v>
      </c>
      <c r="E154" s="3">
        <f>+'Ark1'!D693</f>
        <v>7</v>
      </c>
      <c r="F154" s="3" t="str">
        <f t="shared" si="62"/>
        <v>Jul</v>
      </c>
      <c r="G154">
        <f>+IF(H154=0,"",'Ark1'!Q693)</f>
        <v>7</v>
      </c>
      <c r="H154" s="478">
        <f>+'Ark1'!R693</f>
        <v>7</v>
      </c>
      <c r="I154" s="115">
        <f t="shared" si="63"/>
        <v>-4</v>
      </c>
      <c r="J154" s="67">
        <f>+IF(H154=0,"",'Ark1'!AE693)</f>
        <v>0.23553162853297441</v>
      </c>
      <c r="K154" s="67">
        <f>+IF(H154=0,"",'Ark1'!AF693)</f>
        <v>0.3741241056256599</v>
      </c>
      <c r="L154" s="64"/>
      <c r="M154" s="366">
        <f>+IF(H154=0,"",'Ark1'!AR693)</f>
        <v>222.42857142857139</v>
      </c>
      <c r="N154" s="114">
        <f>+IF(H154=0,"",'Ark1'!AS693)</f>
        <v>43.326207101921682</v>
      </c>
      <c r="O154" s="411"/>
      <c r="P154" s="1">
        <f>+IF(H154=0,"",'Ark1'!T693)</f>
        <v>12.714285714285712</v>
      </c>
      <c r="Q154" s="296">
        <f>+IF(H154=0,"",'Ark1'!U693)</f>
        <v>477.2</v>
      </c>
      <c r="R154" s="115">
        <f t="shared" si="64"/>
        <v>-2.2181818181817903</v>
      </c>
      <c r="S154" s="11">
        <f>+IF(H154=0,"",'Ark1'!W693)</f>
        <v>100</v>
      </c>
      <c r="T154" s="11">
        <f>+IF(H154=0,"",'Ark1'!X693)</f>
        <v>100</v>
      </c>
      <c r="U154" s="478">
        <f>+IF(H154=0,"",'Ark1'!AG693)</f>
        <v>2716.8571428571422</v>
      </c>
      <c r="V154" s="11">
        <f>+IF(H154=0,"",'Ark1'!AH693)</f>
        <v>100</v>
      </c>
      <c r="W154" s="11">
        <f>+IF(H154=0,"",'Ark1'!AI693)</f>
        <v>100</v>
      </c>
      <c r="X154" s="11">
        <f>+IF(H154=0,"",'Ark1'!Y693)</f>
        <v>29.38454404225886</v>
      </c>
      <c r="Y154" s="1">
        <f>+IF(H154=0,"",'Ark1'!AA693)</f>
        <v>1.0301575072754348</v>
      </c>
      <c r="Z154" s="11">
        <f>+IF(H154=0,"",'Ark1'!AC693)</f>
        <v>24.06852899163766</v>
      </c>
      <c r="AA154" s="296">
        <f t="shared" si="65"/>
        <v>175.64412661688931</v>
      </c>
      <c r="AB154" s="115">
        <f t="shared" si="66"/>
        <v>-16.107805955777593</v>
      </c>
      <c r="AC154" s="67">
        <f t="shared" si="67"/>
        <v>47.72</v>
      </c>
      <c r="AD154" s="67">
        <f t="shared" si="68"/>
        <v>1</v>
      </c>
      <c r="AE154" s="43"/>
      <c r="AF154" s="4"/>
      <c r="AG154" s="56"/>
      <c r="AH154" s="56"/>
      <c r="AI154" s="1"/>
      <c r="AJ154" s="4"/>
      <c r="AK154"/>
      <c r="AO154"/>
    </row>
    <row r="155" spans="1:41">
      <c r="A155" s="43"/>
      <c r="B155" s="43">
        <f>+'Ark1'!C694</f>
        <v>2024</v>
      </c>
      <c r="C155">
        <f>+'Ark1'!L694</f>
        <v>10</v>
      </c>
      <c r="D155" s="3" t="s">
        <v>37</v>
      </c>
      <c r="E155" s="3">
        <f>+'Ark1'!D694</f>
        <v>8</v>
      </c>
      <c r="F155" s="3" t="str">
        <f t="shared" si="62"/>
        <v>Aug</v>
      </c>
      <c r="G155">
        <f>+IF(H155=0,"",'Ark1'!Q694)</f>
        <v>8</v>
      </c>
      <c r="H155" s="478">
        <f>+'Ark1'!R694</f>
        <v>10</v>
      </c>
      <c r="I155" s="115">
        <f t="shared" si="63"/>
        <v>1</v>
      </c>
      <c r="J155" s="67">
        <f>+IF(H155=0,"",'Ark1'!AE694)</f>
        <v>0.29316915860451476</v>
      </c>
      <c r="K155" s="67">
        <f>+IF(H155=0,"",'Ark1'!AF694)</f>
        <v>0.48938898967737776</v>
      </c>
      <c r="L155" s="64"/>
      <c r="M155" s="366">
        <f>+IF(H155=0,"",'Ark1'!AR694)</f>
        <v>225</v>
      </c>
      <c r="N155" s="114">
        <f>+IF(H155=0,"",'Ark1'!AS694)</f>
        <v>43.324591259215943</v>
      </c>
      <c r="O155" s="411"/>
      <c r="P155" s="1">
        <f>+IF(H155=0,"",'Ark1'!T694)</f>
        <v>13</v>
      </c>
      <c r="Q155" s="296">
        <f>+IF(H155=0,"",'Ark1'!U694)</f>
        <v>494.84</v>
      </c>
      <c r="R155" s="115">
        <f t="shared" si="64"/>
        <v>2.9955555555555975</v>
      </c>
      <c r="S155" s="11">
        <f>+IF(H155=0,"",'Ark1'!W694)</f>
        <v>100</v>
      </c>
      <c r="T155" s="11">
        <f>+IF(H155=0,"",'Ark1'!X694)</f>
        <v>100</v>
      </c>
      <c r="U155" s="478">
        <f>+IF(H155=0,"",'Ark1'!AG694)</f>
        <v>3234.2222222222222</v>
      </c>
      <c r="V155" s="11">
        <f>+IF(H155=0,"",'Ark1'!AH694)</f>
        <v>90</v>
      </c>
      <c r="W155" s="11">
        <f>+IF(H155=0,"",'Ark1'!AI694)</f>
        <v>90</v>
      </c>
      <c r="X155" s="11">
        <f>+IF(H155=0,"",'Ark1'!Y694)</f>
        <v>31.292880979546442</v>
      </c>
      <c r="Y155" s="1">
        <f>+IF(H155=0,"",'Ark1'!AA694)</f>
        <v>1.5491933384829664</v>
      </c>
      <c r="Z155" s="11">
        <f>+IF(H155=0,"",'Ark1'!AC694)</f>
        <v>81.458416714492301</v>
      </c>
      <c r="AA155" s="296">
        <f t="shared" si="65"/>
        <v>153.00123677339565</v>
      </c>
      <c r="AB155" s="115">
        <f t="shared" si="66"/>
        <v>-58.622778907415068</v>
      </c>
      <c r="AC155" s="67">
        <f t="shared" si="67"/>
        <v>49.483999999999995</v>
      </c>
      <c r="AD155" s="67">
        <f t="shared" si="68"/>
        <v>1.25</v>
      </c>
      <c r="AE155" s="43"/>
      <c r="AF155" s="4"/>
      <c r="AG155" s="56"/>
      <c r="AH155" s="56"/>
      <c r="AI155" s="1"/>
      <c r="AJ155" s="5"/>
      <c r="AK155"/>
      <c r="AO155"/>
    </row>
    <row r="156" spans="1:41">
      <c r="A156" s="43"/>
      <c r="B156" s="43">
        <f>+'Ark1'!C695</f>
        <v>2024</v>
      </c>
      <c r="C156">
        <f>+'Ark1'!L695</f>
        <v>10</v>
      </c>
      <c r="D156" s="3" t="s">
        <v>37</v>
      </c>
      <c r="E156" s="3">
        <f>+'Ark1'!D695</f>
        <v>9</v>
      </c>
      <c r="F156" s="3" t="str">
        <f t="shared" si="62"/>
        <v>Sep</v>
      </c>
      <c r="G156">
        <f>+IF(H156=0,"",'Ark1'!Q695)</f>
        <v>4</v>
      </c>
      <c r="H156" s="478">
        <f>+'Ark1'!R695</f>
        <v>4</v>
      </c>
      <c r="I156" s="115">
        <f t="shared" si="63"/>
        <v>-7</v>
      </c>
      <c r="J156" s="67">
        <f>+IF(H156=0,"",'Ark1'!AE695)</f>
        <v>0.10618529333687284</v>
      </c>
      <c r="K156" s="67">
        <f>+IF(H156=0,"",'Ark1'!AF695)</f>
        <v>0.18561228450374359</v>
      </c>
      <c r="L156" s="64"/>
      <c r="M156" s="366">
        <f>+IF(H156=0,"",'Ark1'!AR695)</f>
        <v>228</v>
      </c>
      <c r="N156" s="114">
        <f>+IF(H156=0,"",'Ark1'!AS695)</f>
        <v>43.632662780611504</v>
      </c>
      <c r="O156" s="411"/>
      <c r="P156" s="1">
        <f>+IF(H156=0,"",'Ark1'!T695)</f>
        <v>14.25</v>
      </c>
      <c r="Q156" s="296">
        <f>+IF(H156=0,"",'Ark1'!U695)</f>
        <v>518.02499999999998</v>
      </c>
      <c r="R156" s="115">
        <f t="shared" si="64"/>
        <v>32.370454545454379</v>
      </c>
      <c r="S156" s="11">
        <f>+IF(H156=0,"",'Ark1'!W695)</f>
        <v>100</v>
      </c>
      <c r="T156" s="11">
        <f>+IF(H156=0,"",'Ark1'!X695)</f>
        <v>100</v>
      </c>
      <c r="U156" s="478">
        <f>+IF(H156=0,"",'Ark1'!AG695)</f>
        <v>2379.3333333333339</v>
      </c>
      <c r="V156" s="11">
        <f>+IF(H156=0,"",'Ark1'!AH695)</f>
        <v>75</v>
      </c>
      <c r="W156" s="11">
        <f>+IF(H156=0,"",'Ark1'!AI695)</f>
        <v>50</v>
      </c>
      <c r="X156" s="11">
        <f>+IF(H156=0,"",'Ark1'!Y695)</f>
        <v>36.483172490890006</v>
      </c>
      <c r="Y156" s="1">
        <f>+IF(H156=0,"",'Ark1'!AA695)</f>
        <v>0.82915619758885006</v>
      </c>
      <c r="Z156" s="11">
        <f>+IF(H156=0,"",'Ark1'!AC695)</f>
        <v>1.5495740432813769</v>
      </c>
      <c r="AA156" s="296">
        <f t="shared" si="65"/>
        <v>217.71854861305681</v>
      </c>
      <c r="AB156" s="115">
        <f t="shared" si="66"/>
        <v>41.681378546822856</v>
      </c>
      <c r="AC156" s="67">
        <f t="shared" si="67"/>
        <v>51.802499999999995</v>
      </c>
      <c r="AD156" s="67">
        <f t="shared" si="68"/>
        <v>1</v>
      </c>
      <c r="AE156" s="43"/>
      <c r="AF156" s="4"/>
      <c r="AG156" s="56"/>
      <c r="AH156" s="56"/>
      <c r="AI156" s="1"/>
      <c r="AJ156" s="5"/>
      <c r="AK156"/>
      <c r="AO156"/>
    </row>
    <row r="157" spans="1:41">
      <c r="A157" s="43"/>
      <c r="B157" s="43">
        <f>+'Ark1'!C696</f>
        <v>2024</v>
      </c>
      <c r="C157">
        <f>+'Ark1'!L696</f>
        <v>10</v>
      </c>
      <c r="D157" s="3" t="s">
        <v>37</v>
      </c>
      <c r="E157" s="3">
        <f>+'Ark1'!D696</f>
        <v>10</v>
      </c>
      <c r="F157" s="3" t="str">
        <f t="shared" si="62"/>
        <v>Okt</v>
      </c>
      <c r="G157">
        <f>+IF(H157=0,"",'Ark1'!Q696)</f>
        <v>20</v>
      </c>
      <c r="H157" s="478">
        <f>+'Ark1'!R696</f>
        <v>20</v>
      </c>
      <c r="I157" s="115">
        <f t="shared" si="63"/>
        <v>-11</v>
      </c>
      <c r="J157" s="67">
        <f>+IF(H157=0,"",'Ark1'!AE696)</f>
        <v>0.20429009193054137</v>
      </c>
      <c r="K157" s="67">
        <f>+IF(H157=0,"",'Ark1'!AF696)</f>
        <v>0.32668602968026023</v>
      </c>
      <c r="L157" s="64"/>
      <c r="M157" s="366">
        <f>+IF(H157=0,"",'Ark1'!AR696)</f>
        <v>222.68421052631575</v>
      </c>
      <c r="N157" s="114">
        <f>+IF(H157=0,"",'Ark1'!AS696)</f>
        <v>44.131923254040743</v>
      </c>
      <c r="O157" s="411"/>
      <c r="P157" s="1">
        <f>+IF(H157=0,"",'Ark1'!T696)</f>
        <v>12.35</v>
      </c>
      <c r="Q157" s="296">
        <f>+IF(H157=0,"",'Ark1'!U696)</f>
        <v>481.90499999999992</v>
      </c>
      <c r="R157" s="115">
        <f t="shared" si="64"/>
        <v>-5.5014516129032813</v>
      </c>
      <c r="S157" s="11">
        <f>+IF(H157=0,"",'Ark1'!W696)</f>
        <v>100</v>
      </c>
      <c r="T157" s="11">
        <f>+IF(H157=0,"",'Ark1'!X696)</f>
        <v>100</v>
      </c>
      <c r="U157" s="478">
        <f>+IF(H157=0,"",'Ark1'!AG696)</f>
        <v>2692.21052631579</v>
      </c>
      <c r="V157" s="11">
        <f>+IF(H157=0,"",'Ark1'!AH696)</f>
        <v>95</v>
      </c>
      <c r="W157" s="11">
        <f>+IF(H157=0,"",'Ark1'!AI696)</f>
        <v>90</v>
      </c>
      <c r="X157" s="11">
        <f>+IF(H157=0,"",'Ark1'!Y696)</f>
        <v>46.940925374347678</v>
      </c>
      <c r="Y157" s="1">
        <f>+IF(H157=0,"",'Ark1'!AA696)</f>
        <v>2.0802644062714748</v>
      </c>
      <c r="Z157" s="11">
        <f>+IF(H157=0,"",'Ark1'!AC696)</f>
        <v>-62.275513364451605</v>
      </c>
      <c r="AA157" s="296">
        <f t="shared" si="65"/>
        <v>178.99974585548946</v>
      </c>
      <c r="AB157" s="115">
        <f t="shared" si="66"/>
        <v>0.88666286155444141</v>
      </c>
      <c r="AC157" s="67">
        <f t="shared" si="67"/>
        <v>48.190499999999993</v>
      </c>
      <c r="AD157" s="67">
        <f t="shared" si="68"/>
        <v>1</v>
      </c>
      <c r="AE157" s="43"/>
      <c r="AF157" s="4"/>
      <c r="AG157" s="56"/>
      <c r="AH157" s="56"/>
      <c r="AI157" s="1"/>
      <c r="AJ157" s="5"/>
      <c r="AK157"/>
      <c r="AO157"/>
    </row>
    <row r="158" spans="1:41">
      <c r="A158" s="43"/>
      <c r="B158" s="43">
        <f>+'Ark1'!C697</f>
        <v>2024</v>
      </c>
      <c r="C158">
        <f>+'Ark1'!L697</f>
        <v>10</v>
      </c>
      <c r="D158" s="3" t="s">
        <v>37</v>
      </c>
      <c r="E158" s="3">
        <f>+'Ark1'!D697</f>
        <v>11</v>
      </c>
      <c r="F158" s="3" t="str">
        <f t="shared" si="62"/>
        <v>Nov</v>
      </c>
      <c r="G158">
        <f>+IF(H158=0,"",'Ark1'!Q697)</f>
        <v>19</v>
      </c>
      <c r="H158" s="478">
        <f>+'Ark1'!R697</f>
        <v>23</v>
      </c>
      <c r="I158" s="115">
        <f t="shared" si="63"/>
        <v>-11</v>
      </c>
      <c r="J158" s="67">
        <f>+IF(H158=0,"",'Ark1'!AE697)</f>
        <v>0.28793189784677004</v>
      </c>
      <c r="K158" s="67">
        <f>+IF(H158=0,"",'Ark1'!AF697)</f>
        <v>0.47088740082771441</v>
      </c>
      <c r="L158" s="64"/>
      <c r="M158" s="366">
        <f>+IF(H158=0,"",'Ark1'!AR697)</f>
        <v>223.86956521739128</v>
      </c>
      <c r="N158" s="114">
        <f>+IF(H158=0,"",'Ark1'!AS697)</f>
        <v>44.593228967568685</v>
      </c>
      <c r="O158" s="411"/>
      <c r="P158" s="1">
        <f>+IF(H158=0,"",'Ark1'!T697)</f>
        <v>13.347826086956522</v>
      </c>
      <c r="Q158" s="296">
        <f>+IF(H158=0,"",'Ark1'!U697)</f>
        <v>498.17391304347825</v>
      </c>
      <c r="R158" s="115">
        <f t="shared" si="64"/>
        <v>9.5974424552429696</v>
      </c>
      <c r="S158" s="11">
        <f>+IF(H158=0,"",'Ark1'!W697)</f>
        <v>100</v>
      </c>
      <c r="T158" s="11">
        <f>+IF(H158=0,"",'Ark1'!X697)</f>
        <v>100</v>
      </c>
      <c r="U158" s="478">
        <f>+IF(H158=0,"",'Ark1'!AG697)</f>
        <v>2653.782608695652</v>
      </c>
      <c r="V158" s="11">
        <f>+IF(H158=0,"",'Ark1'!AH697)</f>
        <v>100</v>
      </c>
      <c r="W158" s="11">
        <f>+IF(H158=0,"",'Ark1'!AI697)</f>
        <v>100</v>
      </c>
      <c r="X158" s="11">
        <f>+IF(H158=0,"",'Ark1'!Y697)</f>
        <v>32.460118907218401</v>
      </c>
      <c r="Y158" s="1">
        <f>+IF(H158=0,"",'Ark1'!AA697)</f>
        <v>1.9248646627111887</v>
      </c>
      <c r="Z158" s="11">
        <f>+IF(H158=0,"",'Ark1'!AC697)</f>
        <v>-23.950895287720801</v>
      </c>
      <c r="AA158" s="296">
        <f t="shared" si="65"/>
        <v>187.7222012877435</v>
      </c>
      <c r="AB158" s="115">
        <f t="shared" si="66"/>
        <v>-35.699775451513801</v>
      </c>
      <c r="AC158" s="67">
        <f t="shared" si="67"/>
        <v>49.817391304347822</v>
      </c>
      <c r="AD158" s="67">
        <f t="shared" si="68"/>
        <v>1.2105263157894737</v>
      </c>
      <c r="AE158" s="43"/>
      <c r="AF158" s="4"/>
      <c r="AG158" s="56"/>
      <c r="AH158" s="56"/>
      <c r="AI158" s="1"/>
      <c r="AJ158" s="5"/>
      <c r="AK158"/>
      <c r="AO158"/>
    </row>
    <row r="159" spans="1:41">
      <c r="A159" s="43"/>
      <c r="B159" s="43">
        <f>+'Ark1'!C698</f>
        <v>2024</v>
      </c>
      <c r="C159">
        <f>+'Ark1'!L698</f>
        <v>10</v>
      </c>
      <c r="D159" s="3" t="s">
        <v>37</v>
      </c>
      <c r="E159" s="3">
        <f>+'Ark1'!D698</f>
        <v>12</v>
      </c>
      <c r="F159" s="3" t="str">
        <f t="shared" si="62"/>
        <v>Des</v>
      </c>
      <c r="G159">
        <f>+IF(H159=0,"",'Ark1'!Q698)</f>
        <v>5</v>
      </c>
      <c r="H159" s="478">
        <f>+'Ark1'!R698</f>
        <v>5</v>
      </c>
      <c r="I159" s="115">
        <f t="shared" si="63"/>
        <v>1</v>
      </c>
      <c r="J159" s="67">
        <f>+IF(H159=0,"",'Ark1'!AE698)</f>
        <v>0.29922202274087378</v>
      </c>
      <c r="K159" s="67">
        <f>+IF(H159=0,"",'Ark1'!AF698)</f>
        <v>0.4502318244714239</v>
      </c>
      <c r="L159" s="64"/>
      <c r="M159" s="366">
        <f>+IF(H159=0,"",'Ark1'!AR698)</f>
        <v>216</v>
      </c>
      <c r="N159" s="114">
        <f>+IF(H159=0,"",'Ark1'!AS698)</f>
        <v>45.976844385862464</v>
      </c>
      <c r="O159" s="411"/>
      <c r="P159" s="1">
        <f>+IF(H159=0,"",'Ark1'!T698)</f>
        <v>14.2</v>
      </c>
      <c r="Q159" s="296">
        <f>+IF(H159=0,"",'Ark1'!U698)</f>
        <v>463.08</v>
      </c>
      <c r="R159" s="115">
        <f t="shared" si="64"/>
        <v>-47.944999999999993</v>
      </c>
      <c r="S159" s="11">
        <f>+IF(H159=0,"",'Ark1'!W698)</f>
        <v>100</v>
      </c>
      <c r="T159" s="11">
        <f>+IF(H159=0,"",'Ark1'!X698)</f>
        <v>100</v>
      </c>
      <c r="U159" s="478">
        <f>+IF(H159=0,"",'Ark1'!AG698)</f>
        <v>3052.6</v>
      </c>
      <c r="V159" s="11">
        <f>+IF(H159=0,"",'Ark1'!AH698)</f>
        <v>100</v>
      </c>
      <c r="W159" s="11">
        <f>+IF(H159=0,"",'Ark1'!AI698)</f>
        <v>100</v>
      </c>
      <c r="X159" s="11">
        <f>+IF(H159=0,"",'Ark1'!Y698)</f>
        <v>21.892775063934263</v>
      </c>
      <c r="Y159" s="1">
        <f>+IF(H159=0,"",'Ark1'!AA698)</f>
        <v>0.40000000000001695</v>
      </c>
      <c r="Z159" s="11">
        <f>+IF(H159=0,"",'Ark1'!AC698)</f>
        <v>-82.629999838624812</v>
      </c>
      <c r="AA159" s="296">
        <f t="shared" si="65"/>
        <v>151.70019000196555</v>
      </c>
      <c r="AB159" s="115">
        <f t="shared" si="66"/>
        <v>-23.383321775336384</v>
      </c>
      <c r="AC159" s="67">
        <f t="shared" si="67"/>
        <v>46.308</v>
      </c>
      <c r="AD159" s="67">
        <f t="shared" si="68"/>
        <v>1</v>
      </c>
      <c r="AE159" s="43"/>
      <c r="AF159" s="4"/>
      <c r="AG159" s="56"/>
      <c r="AH159" s="56"/>
      <c r="AI159" s="1"/>
      <c r="AJ159" s="5"/>
      <c r="AK159"/>
      <c r="AO159"/>
    </row>
    <row r="160" spans="1:41">
      <c r="A160" s="46"/>
      <c r="B160" s="43"/>
      <c r="C160" s="46"/>
      <c r="D160" s="46"/>
      <c r="E160" s="46"/>
      <c r="F160" s="46"/>
      <c r="G160" s="46"/>
      <c r="H160" s="490"/>
      <c r="I160" s="43"/>
      <c r="J160" s="95"/>
      <c r="K160" s="64"/>
      <c r="L160" s="64"/>
      <c r="M160" s="74"/>
      <c r="N160" s="74"/>
      <c r="O160" s="411"/>
      <c r="P160" s="43"/>
      <c r="Q160" s="43"/>
      <c r="R160" s="43"/>
      <c r="S160" s="73"/>
      <c r="T160" s="73"/>
      <c r="U160" s="463"/>
      <c r="V160" s="73"/>
      <c r="W160" s="73"/>
      <c r="X160" s="73"/>
      <c r="Y160" s="43"/>
      <c r="Z160" s="73"/>
      <c r="AA160" s="43"/>
      <c r="AB160" s="43"/>
      <c r="AC160" s="64"/>
      <c r="AD160" s="65"/>
      <c r="AE160" s="43"/>
      <c r="AF160" s="4"/>
      <c r="AG160" s="56"/>
      <c r="AH160" s="56"/>
      <c r="AI160" s="1"/>
      <c r="AJ160" s="5"/>
      <c r="AK160"/>
      <c r="AO160"/>
    </row>
    <row r="161" spans="1:41" ht="17.399999999999999">
      <c r="A161" s="244"/>
      <c r="B161" s="274" t="s">
        <v>0</v>
      </c>
      <c r="C161" s="274"/>
      <c r="D161" s="274" t="str">
        <f>+D163</f>
        <v>U</v>
      </c>
      <c r="E161" s="274"/>
      <c r="F161" s="275"/>
      <c r="G161" s="275" t="s">
        <v>598</v>
      </c>
      <c r="H161" s="491">
        <f>SUM(H163:H174)</f>
        <v>49</v>
      </c>
      <c r="I161" s="49"/>
      <c r="J161" s="46"/>
      <c r="K161" s="95"/>
      <c r="L161" s="64"/>
      <c r="M161" s="74"/>
      <c r="N161" s="74"/>
      <c r="O161" s="411"/>
      <c r="P161" s="64"/>
      <c r="Q161" s="326">
        <f>+Klasse!L21</f>
        <v>520.79387755102039</v>
      </c>
      <c r="R161" s="49" t="s">
        <v>568</v>
      </c>
      <c r="S161" s="43"/>
      <c r="T161" s="73"/>
      <c r="U161" s="463"/>
      <c r="V161" s="43"/>
      <c r="W161" s="73"/>
      <c r="X161" s="73"/>
      <c r="Y161" s="73"/>
      <c r="Z161" s="43"/>
      <c r="AA161" s="19">
        <f>+Klasse!AC21</f>
        <v>199.59226430186104</v>
      </c>
      <c r="AB161" s="49" t="s">
        <v>624</v>
      </c>
      <c r="AC161" s="43"/>
      <c r="AD161" s="64"/>
      <c r="AE161" s="65"/>
      <c r="AF161" s="4"/>
      <c r="AG161" s="4"/>
      <c r="AH161" s="56"/>
      <c r="AI161" s="56"/>
      <c r="AJ161" s="1"/>
      <c r="AK161" s="5"/>
      <c r="AO161"/>
    </row>
    <row r="162" spans="1:41">
      <c r="A162" s="46"/>
      <c r="B162" s="43"/>
      <c r="C162" s="46"/>
      <c r="D162" s="46"/>
      <c r="E162" s="46"/>
      <c r="F162" s="46"/>
      <c r="G162" s="46"/>
      <c r="H162" s="490"/>
      <c r="I162" s="43"/>
      <c r="J162" s="95"/>
      <c r="K162" s="64"/>
      <c r="L162" s="64"/>
      <c r="M162" s="74"/>
      <c r="N162" s="74"/>
      <c r="O162" s="411"/>
      <c r="P162" s="43"/>
      <c r="Q162" s="43"/>
      <c r="R162" s="43"/>
      <c r="S162" s="73"/>
      <c r="T162" s="73"/>
      <c r="U162" s="463"/>
      <c r="V162" s="73"/>
      <c r="W162" s="73"/>
      <c r="X162" s="73"/>
      <c r="Y162" s="43"/>
      <c r="Z162" s="73"/>
      <c r="AA162" s="43"/>
      <c r="AB162" s="43"/>
      <c r="AC162" s="64"/>
      <c r="AD162" s="64"/>
      <c r="AE162" s="64"/>
      <c r="AF162" s="4"/>
      <c r="AG162" s="56"/>
      <c r="AH162" s="56"/>
      <c r="AI162" s="1"/>
      <c r="AJ162" s="5"/>
      <c r="AK162"/>
      <c r="AO162"/>
    </row>
    <row r="163" spans="1:41">
      <c r="A163" s="43"/>
      <c r="B163" s="43">
        <f>+'Ark1'!C699</f>
        <v>2024</v>
      </c>
      <c r="C163" s="51">
        <f>+'Ark1'!L699</f>
        <v>11</v>
      </c>
      <c r="D163" s="52" t="s">
        <v>38</v>
      </c>
      <c r="E163" s="52">
        <f>+'Ark1'!D699</f>
        <v>1</v>
      </c>
      <c r="F163" s="52" t="str">
        <f t="shared" ref="F163:F174" si="69">+F148</f>
        <v>Jan</v>
      </c>
      <c r="G163" s="51">
        <f>+IF(H163=0,"",'Ark1'!Q699)</f>
        <v>4</v>
      </c>
      <c r="H163" s="478">
        <f>+'Ark1'!R699</f>
        <v>5</v>
      </c>
      <c r="I163" s="115">
        <f t="shared" ref="I163:I174" si="70">+IF(H163=0,"",H163-H402)</f>
        <v>0</v>
      </c>
      <c r="J163" s="66">
        <f>+IF(H163=0,"",'Ark1'!AE699)</f>
        <v>9.2233905183545475E-2</v>
      </c>
      <c r="K163" s="66">
        <f>+IF(H163=0,"",'Ark1'!AF699)</f>
        <v>0.15813108185426189</v>
      </c>
      <c r="L163" s="64"/>
      <c r="M163" s="366">
        <f>+IF(H163=0,"",'Ark1'!AR699)</f>
        <v>221.4</v>
      </c>
      <c r="N163" s="114">
        <f>+IF(H163=0,"",'Ark1'!AS699)</f>
        <v>48.334099331438061</v>
      </c>
      <c r="O163" s="411"/>
      <c r="P163" s="53">
        <f>+IF(H163=0,"",'Ark1'!T699)</f>
        <v>14.4</v>
      </c>
      <c r="Q163" s="296">
        <f>+IF(H163=0,"",'Ark1'!U699)</f>
        <v>523.24</v>
      </c>
      <c r="R163" s="115">
        <f t="shared" ref="R163:R174" si="71">+IF(H163=0,"",Q163-Q402)</f>
        <v>15.519999999999982</v>
      </c>
      <c r="S163" s="76">
        <f>+IF(H163=0,"",'Ark1'!W699)</f>
        <v>100</v>
      </c>
      <c r="T163" s="76">
        <f>+IF(H163=0,"",'Ark1'!X699)</f>
        <v>100</v>
      </c>
      <c r="U163" s="478">
        <f>+IF(H163=0,"",'Ark1'!AG699)</f>
        <v>2015</v>
      </c>
      <c r="V163" s="76">
        <f>+IF(H163=0,"",'Ark1'!AH699)</f>
        <v>100</v>
      </c>
      <c r="W163" s="76">
        <f>+IF(H163=0,"",'Ark1'!AI699)</f>
        <v>100</v>
      </c>
      <c r="X163" s="76">
        <f>+IF(H163=0,"",'Ark1'!Y699)</f>
        <v>24.076096029049776</v>
      </c>
      <c r="Y163" s="53">
        <f>+IF(H163=0,"",'Ark1'!AA699)</f>
        <v>0.7999999999999774</v>
      </c>
      <c r="Z163" s="76">
        <f>+IF(H163=0,"",'Ark1'!AC699)</f>
        <v>24.007214429726393</v>
      </c>
      <c r="AA163" s="296">
        <f t="shared" ref="AA163:AA174" si="72">IF(H163=0,"",1000*Q163/U163)</f>
        <v>259.67245657568236</v>
      </c>
      <c r="AB163" s="115">
        <f t="shared" ref="AB163:AB174" si="73">+IF(H163=0,"",AA163-AA402)</f>
        <v>31.355424535210176</v>
      </c>
      <c r="AC163" s="66">
        <f t="shared" ref="AC163:AC174" si="74">IF(H163=0,"",Q163/C163)</f>
        <v>47.56727272727273</v>
      </c>
      <c r="AD163" s="66">
        <f t="shared" ref="AD163:AD174" si="75">IF(H163=0,"",H163/G163)</f>
        <v>1.25</v>
      </c>
      <c r="AE163" s="43"/>
      <c r="AF163" s="4"/>
      <c r="AG163" s="56"/>
      <c r="AH163" s="56"/>
      <c r="AI163" s="1"/>
      <c r="AJ163" s="5"/>
      <c r="AK163"/>
      <c r="AO163"/>
    </row>
    <row r="164" spans="1:41">
      <c r="A164" s="43"/>
      <c r="B164" s="43">
        <f>+'Ark1'!C700</f>
        <v>2024</v>
      </c>
      <c r="C164" s="51">
        <f>+'Ark1'!L700</f>
        <v>11</v>
      </c>
      <c r="D164" s="52" t="s">
        <v>38</v>
      </c>
      <c r="E164" s="52">
        <f>+'Ark1'!D700</f>
        <v>2</v>
      </c>
      <c r="F164" s="52" t="str">
        <f t="shared" si="69"/>
        <v>Feb</v>
      </c>
      <c r="G164" s="51">
        <f>+IF(H164=0,"",'Ark1'!Q700)</f>
        <v>2</v>
      </c>
      <c r="H164" s="478">
        <f>+'Ark1'!R700</f>
        <v>2</v>
      </c>
      <c r="I164" s="115">
        <f t="shared" si="70"/>
        <v>-4</v>
      </c>
      <c r="J164" s="66">
        <f>+IF(H164=0,"",'Ark1'!AE700)</f>
        <v>6.3938618925831192E-2</v>
      </c>
      <c r="K164" s="66">
        <f>+IF(H164=0,"",'Ark1'!AF700)</f>
        <v>0.11532135052437238</v>
      </c>
      <c r="L164" s="64"/>
      <c r="M164" s="366">
        <f>+IF(H164=0,"",'Ark1'!AR700)</f>
        <v>231</v>
      </c>
      <c r="N164" s="114">
        <f>+IF(H164=0,"",'Ark1'!AS700)</f>
        <v>44.632547252230118</v>
      </c>
      <c r="O164" s="411"/>
      <c r="P164" s="53">
        <f>+IF(H164=0,"",'Ark1'!T700)</f>
        <v>13</v>
      </c>
      <c r="Q164" s="296">
        <f>+IF(H164=0,"",'Ark1'!U700)</f>
        <v>549.9</v>
      </c>
      <c r="R164" s="115">
        <f t="shared" si="71"/>
        <v>47.049999999999955</v>
      </c>
      <c r="S164" s="76">
        <f>+IF(H164=0,"",'Ark1'!W700)</f>
        <v>100</v>
      </c>
      <c r="T164" s="76">
        <f>+IF(H164=0,"",'Ark1'!X700)</f>
        <v>100</v>
      </c>
      <c r="U164" s="478">
        <f>+IF(H164=0,"",'Ark1'!AG700)</f>
        <v>1992</v>
      </c>
      <c r="V164" s="76">
        <f>+IF(H164=0,"",'Ark1'!AH700)</f>
        <v>100</v>
      </c>
      <c r="W164" s="76">
        <f>+IF(H164=0,"",'Ark1'!AI700)</f>
        <v>100</v>
      </c>
      <c r="X164" s="76">
        <f>+IF(H164=0,"",'Ark1'!Y700)</f>
        <v>16.000000000001819</v>
      </c>
      <c r="Y164" s="53">
        <f>+IF(H164=0,"",'Ark1'!AA700)</f>
        <v>1</v>
      </c>
      <c r="Z164" s="76">
        <f>+IF(H164=0,"",'Ark1'!AC700)</f>
        <v>-99.999999999994316</v>
      </c>
      <c r="AA164" s="296">
        <f t="shared" si="72"/>
        <v>276.0542168674699</v>
      </c>
      <c r="AB164" s="115">
        <f t="shared" si="73"/>
        <v>61.145747603277357</v>
      </c>
      <c r="AC164" s="66">
        <f t="shared" si="74"/>
        <v>49.990909090909092</v>
      </c>
      <c r="AD164" s="66">
        <f t="shared" si="75"/>
        <v>1</v>
      </c>
      <c r="AE164" s="43"/>
      <c r="AF164" s="4"/>
      <c r="AG164" s="56"/>
      <c r="AH164" s="56"/>
      <c r="AI164" s="1"/>
      <c r="AJ164" s="5"/>
      <c r="AK164"/>
      <c r="AO164"/>
    </row>
    <row r="165" spans="1:41">
      <c r="A165" s="43"/>
      <c r="B165" s="43">
        <f>+'Ark1'!C701</f>
        <v>2024</v>
      </c>
      <c r="C165" s="51">
        <f>+'Ark1'!L701</f>
        <v>11</v>
      </c>
      <c r="D165" s="52" t="s">
        <v>38</v>
      </c>
      <c r="E165" s="52">
        <f>+'Ark1'!D701</f>
        <v>3</v>
      </c>
      <c r="F165" s="52" t="str">
        <f t="shared" si="69"/>
        <v>Mar</v>
      </c>
      <c r="G165" s="51">
        <f>+IF(H165=0,"",'Ark1'!Q701)</f>
        <v>3</v>
      </c>
      <c r="H165" s="478">
        <f>+'Ark1'!R701</f>
        <v>4</v>
      </c>
      <c r="I165" s="115">
        <f t="shared" si="70"/>
        <v>-1</v>
      </c>
      <c r="J165" s="66">
        <f>+IF(H165=0,"",'Ark1'!AE701)</f>
        <v>0.10967918837400602</v>
      </c>
      <c r="K165" s="66">
        <f>+IF(H165=0,"",'Ark1'!AF701)</f>
        <v>0.19893852216662156</v>
      </c>
      <c r="L165" s="64"/>
      <c r="M165" s="366">
        <f>+IF(H165=0,"",'Ark1'!AR701)</f>
        <v>230.75</v>
      </c>
      <c r="N165" s="114">
        <f>+IF(H165=0,"",'Ark1'!AS701)</f>
        <v>45.102518911286083</v>
      </c>
      <c r="O165" s="411"/>
      <c r="P165" s="53">
        <f>+IF(H165=0,"",'Ark1'!T701)</f>
        <v>13.75</v>
      </c>
      <c r="Q165" s="296">
        <f>+IF(H165=0,"",'Ark1'!U701)</f>
        <v>554.5</v>
      </c>
      <c r="R165" s="115">
        <f t="shared" si="71"/>
        <v>38.220000000000027</v>
      </c>
      <c r="S165" s="76">
        <f>+IF(H165=0,"",'Ark1'!W701)</f>
        <v>100</v>
      </c>
      <c r="T165" s="76">
        <f>+IF(H165=0,"",'Ark1'!X701)</f>
        <v>100</v>
      </c>
      <c r="U165" s="478">
        <f>+IF(H165=0,"",'Ark1'!AG701)</f>
        <v>2956.75</v>
      </c>
      <c r="V165" s="76">
        <f>+IF(H165=0,"",'Ark1'!AH701)</f>
        <v>100</v>
      </c>
      <c r="W165" s="76">
        <f>+IF(H165=0,"",'Ark1'!AI701)</f>
        <v>75</v>
      </c>
      <c r="X165" s="76">
        <f>+IF(H165=0,"",'Ark1'!Y701)</f>
        <v>29.143009453384551</v>
      </c>
      <c r="Y165" s="53">
        <f>+IF(H165=0,"",'Ark1'!AA701)</f>
        <v>2.1650635094610973</v>
      </c>
      <c r="Z165" s="76">
        <f>+IF(H165=0,"",'Ark1'!AC701)</f>
        <v>90.535973452466067</v>
      </c>
      <c r="AA165" s="296">
        <f t="shared" si="72"/>
        <v>187.53699162932273</v>
      </c>
      <c r="AB165" s="115">
        <f t="shared" si="73"/>
        <v>-65.764941448883519</v>
      </c>
      <c r="AC165" s="66">
        <f t="shared" si="74"/>
        <v>50.409090909090907</v>
      </c>
      <c r="AD165" s="66">
        <f t="shared" si="75"/>
        <v>1.3333333333333333</v>
      </c>
      <c r="AE165" s="43"/>
      <c r="AF165" s="4"/>
      <c r="AG165" s="56"/>
      <c r="AH165" s="56"/>
      <c r="AI165" s="1"/>
      <c r="AJ165" s="5"/>
      <c r="AK165"/>
      <c r="AO165"/>
    </row>
    <row r="166" spans="1:41">
      <c r="A166" s="43"/>
      <c r="B166" s="43">
        <f>+'Ark1'!C702</f>
        <v>2024</v>
      </c>
      <c r="C166" s="51">
        <f>+'Ark1'!L702</f>
        <v>11</v>
      </c>
      <c r="D166" s="52" t="s">
        <v>38</v>
      </c>
      <c r="E166" s="52">
        <f>+'Ark1'!D702</f>
        <v>4</v>
      </c>
      <c r="F166" s="52" t="str">
        <f t="shared" si="69"/>
        <v>Apr</v>
      </c>
      <c r="G166" s="51">
        <f>+IF(H166=0,"",'Ark1'!Q702)</f>
        <v>9</v>
      </c>
      <c r="H166" s="478">
        <f>+'Ark1'!R702</f>
        <v>11</v>
      </c>
      <c r="I166" s="115">
        <f t="shared" si="70"/>
        <v>7</v>
      </c>
      <c r="J166" s="66">
        <f>+IF(H166=0,"",'Ark1'!AE702)</f>
        <v>0.24903780846728557</v>
      </c>
      <c r="K166" s="66">
        <f>+IF(H166=0,"",'Ark1'!AF702)</f>
        <v>0.4078831465563344</v>
      </c>
      <c r="L166" s="64"/>
      <c r="M166" s="366">
        <f>+IF(H166=0,"",'Ark1'!AR702)</f>
        <v>230.11111111111111</v>
      </c>
      <c r="N166" s="114">
        <f>+IF(H166=0,"",'Ark1'!AS702)</f>
        <v>44.599061672081945</v>
      </c>
      <c r="O166" s="411"/>
      <c r="P166" s="53">
        <f>+IF(H166=0,"",'Ark1'!T702)</f>
        <v>11.545454545454543</v>
      </c>
      <c r="Q166" s="296">
        <f>+IF(H166=0,"",'Ark1'!U702)</f>
        <v>507.88181818181823</v>
      </c>
      <c r="R166" s="115">
        <f t="shared" si="71"/>
        <v>-45.96818181818179</v>
      </c>
      <c r="S166" s="76">
        <f>+IF(H166=0,"",'Ark1'!W702)</f>
        <v>90.909090909090892</v>
      </c>
      <c r="T166" s="76">
        <f>+IF(H166=0,"",'Ark1'!X702)</f>
        <v>90.909090909090892</v>
      </c>
      <c r="U166" s="478">
        <f>+IF(H166=0,"",'Ark1'!AG702)</f>
        <v>2353</v>
      </c>
      <c r="V166" s="76">
        <f>+IF(H166=0,"",'Ark1'!AH702)</f>
        <v>81.818181818181813</v>
      </c>
      <c r="W166" s="76">
        <f>+IF(H166=0,"",'Ark1'!AI702)</f>
        <v>81.818181818181813</v>
      </c>
      <c r="X166" s="76">
        <f>+IF(H166=0,"",'Ark1'!Y702)</f>
        <v>97.037797866996257</v>
      </c>
      <c r="Y166" s="53">
        <f>+IF(H166=0,"",'Ark1'!AA702)</f>
        <v>3.0855568633594803</v>
      </c>
      <c r="Z166" s="76">
        <f>+IF(H166=0,"",'Ark1'!AC702)</f>
        <v>76.142529555580623</v>
      </c>
      <c r="AA166" s="296">
        <f t="shared" si="72"/>
        <v>215.84437661785731</v>
      </c>
      <c r="AB166" s="115">
        <f t="shared" si="73"/>
        <v>9.9713164933335747</v>
      </c>
      <c r="AC166" s="66">
        <f t="shared" si="74"/>
        <v>46.171074380165294</v>
      </c>
      <c r="AD166" s="66">
        <f t="shared" si="75"/>
        <v>1.2222222222222223</v>
      </c>
      <c r="AE166" s="43"/>
      <c r="AF166" s="4"/>
      <c r="AG166" s="56"/>
      <c r="AH166" s="56"/>
      <c r="AI166" s="1"/>
      <c r="AJ166" s="5"/>
      <c r="AK166"/>
      <c r="AO166"/>
    </row>
    <row r="167" spans="1:41">
      <c r="A167" s="43"/>
      <c r="B167" s="43">
        <f>+'Ark1'!C703</f>
        <v>2024</v>
      </c>
      <c r="C167" s="51">
        <f>+'Ark1'!L703</f>
        <v>11</v>
      </c>
      <c r="D167" s="52" t="s">
        <v>38</v>
      </c>
      <c r="E167" s="52">
        <f>+'Ark1'!D703</f>
        <v>5</v>
      </c>
      <c r="F167" s="52" t="str">
        <f t="shared" si="69"/>
        <v>Mai</v>
      </c>
      <c r="G167" s="51">
        <f>+IF(H167=0,"",'Ark1'!Q703)</f>
        <v>6</v>
      </c>
      <c r="H167" s="478">
        <f>+'Ark1'!R703</f>
        <v>6</v>
      </c>
      <c r="I167" s="115">
        <f t="shared" si="70"/>
        <v>1</v>
      </c>
      <c r="J167" s="66">
        <f>+IF(H167=0,"",'Ark1'!AE703)</f>
        <v>0.1602136181575434</v>
      </c>
      <c r="K167" s="66">
        <f>+IF(H167=0,"",'Ark1'!AF703)</f>
        <v>0.27144624860971478</v>
      </c>
      <c r="L167" s="64"/>
      <c r="M167" s="366">
        <f>+IF(H167=0,"",'Ark1'!AR703)</f>
        <v>222.8</v>
      </c>
      <c r="N167" s="114">
        <f>+IF(H167=0,"",'Ark1'!AS703)</f>
        <v>46.689536013527359</v>
      </c>
      <c r="O167" s="411"/>
      <c r="P167" s="53">
        <f>+IF(H167=0,"",'Ark1'!T703)</f>
        <v>13</v>
      </c>
      <c r="Q167" s="296">
        <f>+IF(H167=0,"",'Ark1'!U703)</f>
        <v>520.45000000000005</v>
      </c>
      <c r="R167" s="115">
        <f t="shared" si="71"/>
        <v>-24.069999999999936</v>
      </c>
      <c r="S167" s="76">
        <f>+IF(H167=0,"",'Ark1'!W703)</f>
        <v>100</v>
      </c>
      <c r="T167" s="76">
        <f>+IF(H167=0,"",'Ark1'!X703)</f>
        <v>100</v>
      </c>
      <c r="U167" s="478">
        <f>+IF(H167=0,"",'Ark1'!AG703)</f>
        <v>3010.8</v>
      </c>
      <c r="V167" s="76">
        <f>+IF(H167=0,"",'Ark1'!AH703)</f>
        <v>83.333333333333314</v>
      </c>
      <c r="W167" s="76">
        <f>+IF(H167=0,"",'Ark1'!AI703)</f>
        <v>83.333333333333314</v>
      </c>
      <c r="X167" s="76">
        <f>+IF(H167=0,"",'Ark1'!Y703)</f>
        <v>32.749338415706525</v>
      </c>
      <c r="Y167" s="53">
        <f>+IF(H167=0,"",'Ark1'!AA703)</f>
        <v>2.6457513110645903</v>
      </c>
      <c r="Z167" s="76">
        <f>+IF(H167=0,"",'Ark1'!AC703)</f>
        <v>-36.585391870533002</v>
      </c>
      <c r="AA167" s="296">
        <f t="shared" si="72"/>
        <v>172.86103361232895</v>
      </c>
      <c r="AB167" s="115">
        <f t="shared" si="73"/>
        <v>-58.514848090738951</v>
      </c>
      <c r="AC167" s="66">
        <f t="shared" si="74"/>
        <v>47.31363636363637</v>
      </c>
      <c r="AD167" s="66">
        <f t="shared" si="75"/>
        <v>1</v>
      </c>
      <c r="AE167" s="43"/>
      <c r="AF167" s="4"/>
      <c r="AG167" s="56"/>
      <c r="AH167" s="56"/>
      <c r="AI167" s="1"/>
      <c r="AJ167" s="5"/>
      <c r="AK167"/>
      <c r="AO167"/>
    </row>
    <row r="168" spans="1:41">
      <c r="A168" s="43"/>
      <c r="B168" s="43">
        <f>+'Ark1'!C704</f>
        <v>2024</v>
      </c>
      <c r="C168" s="51">
        <f>+'Ark1'!L704</f>
        <v>11</v>
      </c>
      <c r="D168" s="52" t="s">
        <v>38</v>
      </c>
      <c r="E168" s="52">
        <f>+'Ark1'!D704</f>
        <v>6</v>
      </c>
      <c r="F168" s="52" t="str">
        <f t="shared" si="69"/>
        <v>Jun</v>
      </c>
      <c r="G168" s="51">
        <f>+IF(H168=0,"",'Ark1'!Q704)</f>
        <v>1</v>
      </c>
      <c r="H168" s="478">
        <f>+'Ark1'!R704</f>
        <v>1</v>
      </c>
      <c r="I168" s="115">
        <f t="shared" si="70"/>
        <v>-10</v>
      </c>
      <c r="J168" s="66">
        <f>+IF(H168=0,"",'Ark1'!AE704)</f>
        <v>2.8498147620404674E-2</v>
      </c>
      <c r="K168" s="66">
        <f>+IF(H168=0,"",'Ark1'!AF704)</f>
        <v>4.2255682455745319E-2</v>
      </c>
      <c r="L168" s="64"/>
      <c r="M168" s="366">
        <f>+IF(H168=0,"",'Ark1'!AR704)</f>
        <v>211</v>
      </c>
      <c r="N168" s="114">
        <f>+IF(H168=0,"",'Ark1'!AS704)</f>
        <v>48.435527150454909</v>
      </c>
      <c r="O168" s="411"/>
      <c r="P168" s="53">
        <f>+IF(H168=0,"",'Ark1'!T704)</f>
        <v>15</v>
      </c>
      <c r="Q168" s="296">
        <f>+IF(H168=0,"",'Ark1'!U704)</f>
        <v>454.9</v>
      </c>
      <c r="R168" s="115">
        <f t="shared" si="71"/>
        <v>-60.127272727272612</v>
      </c>
      <c r="S168" s="76">
        <f>+IF(H168=0,"",'Ark1'!W704)</f>
        <v>100</v>
      </c>
      <c r="T168" s="76">
        <f>+IF(H168=0,"",'Ark1'!X704)</f>
        <v>100</v>
      </c>
      <c r="U168" s="478">
        <f>+IF(H168=0,"",'Ark1'!AG704)</f>
        <v>3511</v>
      </c>
      <c r="V168" s="76">
        <f>+IF(H168=0,"",'Ark1'!AH704)</f>
        <v>100</v>
      </c>
      <c r="W168" s="76">
        <f>+IF(H168=0,"",'Ark1'!AI704)</f>
        <v>100</v>
      </c>
      <c r="X168" s="76">
        <f>+IF(H168=0,"",'Ark1'!Y704)</f>
        <v>0</v>
      </c>
      <c r="Y168" s="53">
        <f>+IF(H168=0,"",'Ark1'!AA704)</f>
        <v>0</v>
      </c>
      <c r="Z168" s="76">
        <f>+IF(H168=0,"",'Ark1'!AC704)</f>
        <v>0</v>
      </c>
      <c r="AA168" s="296">
        <f t="shared" si="72"/>
        <v>129.56422671603531</v>
      </c>
      <c r="AB168" s="115">
        <f t="shared" si="73"/>
        <v>-70.906403149498971</v>
      </c>
      <c r="AC168" s="66">
        <f t="shared" si="74"/>
        <v>41.354545454545452</v>
      </c>
      <c r="AD168" s="66">
        <f t="shared" si="75"/>
        <v>1</v>
      </c>
      <c r="AE168" s="43"/>
      <c r="AF168" s="4"/>
      <c r="AG168" s="56"/>
      <c r="AH168" s="56"/>
      <c r="AI168" s="1"/>
      <c r="AJ168" s="5"/>
      <c r="AK168"/>
      <c r="AO168"/>
    </row>
    <row r="169" spans="1:41">
      <c r="A169" s="43"/>
      <c r="B169" s="43">
        <f>+'Ark1'!C705</f>
        <v>2024</v>
      </c>
      <c r="C169" s="51">
        <f>+'Ark1'!L705</f>
        <v>11</v>
      </c>
      <c r="D169" s="52" t="s">
        <v>38</v>
      </c>
      <c r="E169" s="52">
        <f>+'Ark1'!D705</f>
        <v>7</v>
      </c>
      <c r="F169" s="52" t="str">
        <f t="shared" si="69"/>
        <v>Jul</v>
      </c>
      <c r="G169" s="51">
        <f>+IF(H169=0,"",'Ark1'!Q705)</f>
        <v>3</v>
      </c>
      <c r="H169" s="478">
        <f>+'Ark1'!R705</f>
        <v>3</v>
      </c>
      <c r="I169" s="115">
        <f t="shared" si="70"/>
        <v>0</v>
      </c>
      <c r="J169" s="66">
        <f>+IF(H169=0,"",'Ark1'!AE705)</f>
        <v>0.1009421265141319</v>
      </c>
      <c r="K169" s="66">
        <f>+IF(H169=0,"",'Ark1'!AF705)</f>
        <v>0.17998366595031601</v>
      </c>
      <c r="L169" s="64"/>
      <c r="M169" s="366">
        <f>+IF(H169=0,"",'Ark1'!AR705)</f>
        <v>230.3333333333334</v>
      </c>
      <c r="N169" s="114">
        <f>+IF(H169=0,"",'Ark1'!AS705)</f>
        <v>43.840282386914851</v>
      </c>
      <c r="O169" s="411"/>
      <c r="P169" s="53">
        <f>+IF(H169=0,"",'Ark1'!T705)</f>
        <v>11.666666666666664</v>
      </c>
      <c r="Q169" s="296">
        <f>+IF(H169=0,"",'Ark1'!U705)</f>
        <v>535.66666666666652</v>
      </c>
      <c r="R169" s="115">
        <f t="shared" si="71"/>
        <v>13.699999999999704</v>
      </c>
      <c r="S169" s="76">
        <f>+IF(H169=0,"",'Ark1'!W705)</f>
        <v>100</v>
      </c>
      <c r="T169" s="76">
        <f>+IF(H169=0,"",'Ark1'!X705)</f>
        <v>100</v>
      </c>
      <c r="U169" s="478">
        <f>+IF(H169=0,"",'Ark1'!AG705)</f>
        <v>2537.6666666666661</v>
      </c>
      <c r="V169" s="76">
        <f>+IF(H169=0,"",'Ark1'!AH705)</f>
        <v>100</v>
      </c>
      <c r="W169" s="76">
        <f>+IF(H169=0,"",'Ark1'!AI705)</f>
        <v>100</v>
      </c>
      <c r="X169" s="76">
        <f>+IF(H169=0,"",'Ark1'!Y705)</f>
        <v>15.651482002957788</v>
      </c>
      <c r="Y169" s="53">
        <f>+IF(H169=0,"",'Ark1'!AA705)</f>
        <v>0.47140452079105849</v>
      </c>
      <c r="Z169" s="76">
        <f>+IF(H169=0,"",'Ark1'!AC705)</f>
        <v>73.489975614636606</v>
      </c>
      <c r="AA169" s="296">
        <f t="shared" si="72"/>
        <v>211.08629975042689</v>
      </c>
      <c r="AB169" s="115">
        <f t="shared" si="73"/>
        <v>-8.6274648068904582</v>
      </c>
      <c r="AC169" s="66">
        <f t="shared" si="74"/>
        <v>48.696969696969681</v>
      </c>
      <c r="AD169" s="66">
        <f t="shared" si="75"/>
        <v>1</v>
      </c>
      <c r="AE169" s="43"/>
      <c r="AF169" s="4"/>
      <c r="AG169" s="56"/>
      <c r="AH169" s="56"/>
      <c r="AI169" s="1"/>
      <c r="AJ169" s="5"/>
      <c r="AK169"/>
      <c r="AO169"/>
    </row>
    <row r="170" spans="1:41">
      <c r="A170" s="43"/>
      <c r="B170" s="43">
        <f>+'Ark1'!C706</f>
        <v>2024</v>
      </c>
      <c r="C170" s="51">
        <f>+'Ark1'!L706</f>
        <v>11</v>
      </c>
      <c r="D170" s="52" t="s">
        <v>38</v>
      </c>
      <c r="E170" s="52">
        <f>+'Ark1'!D706</f>
        <v>8</v>
      </c>
      <c r="F170" s="52" t="str">
        <f t="shared" si="69"/>
        <v>Aug</v>
      </c>
      <c r="G170" s="51">
        <f>+IF(H170=0,"",'Ark1'!Q706)</f>
        <v>1</v>
      </c>
      <c r="H170" s="478">
        <f>+'Ark1'!R706</f>
        <v>1</v>
      </c>
      <c r="I170" s="115">
        <f t="shared" si="70"/>
        <v>-1</v>
      </c>
      <c r="J170" s="66">
        <f>+IF(H170=0,"",'Ark1'!AE706)</f>
        <v>2.9316915860451476E-2</v>
      </c>
      <c r="K170" s="66">
        <f>+IF(H170=0,"",'Ark1'!AF706)</f>
        <v>5.6213867458698087E-2</v>
      </c>
      <c r="L170" s="64"/>
      <c r="M170" s="366">
        <f>+IF(H170=0,"",'Ark1'!AR706)</f>
        <v>233</v>
      </c>
      <c r="N170" s="114">
        <f>+IF(H170=0,"",'Ark1'!AS706)</f>
        <v>44.903539213161928</v>
      </c>
      <c r="O170" s="411"/>
      <c r="P170" s="53">
        <f>+IF(H170=0,"",'Ark1'!T706)</f>
        <v>15</v>
      </c>
      <c r="Q170" s="296">
        <f>+IF(H170=0,"",'Ark1'!U706)</f>
        <v>568.4</v>
      </c>
      <c r="R170" s="115">
        <f t="shared" si="71"/>
        <v>85.549999999999955</v>
      </c>
      <c r="S170" s="76">
        <f>+IF(H170=0,"",'Ark1'!W706)</f>
        <v>100</v>
      </c>
      <c r="T170" s="76">
        <f>+IF(H170=0,"",'Ark1'!X706)</f>
        <v>100</v>
      </c>
      <c r="U170" s="478">
        <f>+IF(H170=0,"",'Ark1'!AG706)</f>
        <v>2751</v>
      </c>
      <c r="V170" s="76">
        <f>+IF(H170=0,"",'Ark1'!AH706)</f>
        <v>100</v>
      </c>
      <c r="W170" s="76">
        <f>+IF(H170=0,"",'Ark1'!AI706)</f>
        <v>100</v>
      </c>
      <c r="X170" s="76">
        <f>+IF(H170=0,"",'Ark1'!Y706)</f>
        <v>0</v>
      </c>
      <c r="Y170" s="53">
        <f>+IF(H170=0,"",'Ark1'!AA706)</f>
        <v>0</v>
      </c>
      <c r="Z170" s="76">
        <f>+IF(H170=0,"",'Ark1'!AC706)</f>
        <v>0</v>
      </c>
      <c r="AA170" s="296">
        <f t="shared" si="72"/>
        <v>206.61577608142494</v>
      </c>
      <c r="AB170" s="115">
        <f t="shared" si="73"/>
        <v>6.5536256774473145</v>
      </c>
      <c r="AC170" s="66">
        <f t="shared" si="74"/>
        <v>51.672727272727272</v>
      </c>
      <c r="AD170" s="66">
        <f t="shared" si="75"/>
        <v>1</v>
      </c>
      <c r="AE170" s="43"/>
      <c r="AF170" s="4"/>
      <c r="AG170" s="56"/>
      <c r="AH170" s="56"/>
      <c r="AI170" s="1"/>
      <c r="AJ170" s="5"/>
      <c r="AK170"/>
      <c r="AO170"/>
    </row>
    <row r="171" spans="1:41">
      <c r="A171" s="43"/>
      <c r="B171" s="43">
        <f>+'Ark1'!C707</f>
        <v>2024</v>
      </c>
      <c r="C171" s="51">
        <f>+'Ark1'!L707</f>
        <v>11</v>
      </c>
      <c r="D171" s="52" t="s">
        <v>38</v>
      </c>
      <c r="E171" s="52">
        <f>+'Ark1'!D707</f>
        <v>9</v>
      </c>
      <c r="F171" s="52" t="str">
        <f t="shared" si="69"/>
        <v>Sep</v>
      </c>
      <c r="G171" s="51">
        <f>+IF(H171=0,"",'Ark1'!Q707)</f>
        <v>1</v>
      </c>
      <c r="H171" s="478">
        <f>+'Ark1'!R707</f>
        <v>1</v>
      </c>
      <c r="I171" s="115">
        <f t="shared" si="70"/>
        <v>-2</v>
      </c>
      <c r="J171" s="66">
        <f>+IF(H171=0,"",'Ark1'!AE707)</f>
        <v>2.6546323334218209E-2</v>
      </c>
      <c r="K171" s="66">
        <f>+IF(H171=0,"",'Ark1'!AF707)</f>
        <v>5.1390264765116406E-2</v>
      </c>
      <c r="L171" s="64"/>
      <c r="M171" s="366">
        <f>+IF(H171=0,"",'Ark1'!AR707)</f>
        <v>231</v>
      </c>
      <c r="N171" s="114">
        <f>+IF(H171=0,"",'Ark1'!AS707)</f>
        <v>46.566752588004064</v>
      </c>
      <c r="O171" s="411"/>
      <c r="P171" s="53">
        <f>+IF(H171=0,"",'Ark1'!T707)</f>
        <v>15</v>
      </c>
      <c r="Q171" s="296">
        <f>+IF(H171=0,"",'Ark1'!U707)</f>
        <v>573.70000000000005</v>
      </c>
      <c r="R171" s="115">
        <f t="shared" si="71"/>
        <v>67.333333333333485</v>
      </c>
      <c r="S171" s="76">
        <f>+IF(H171=0,"",'Ark1'!W707)</f>
        <v>100</v>
      </c>
      <c r="T171" s="76">
        <f>+IF(H171=0,"",'Ark1'!X707)</f>
        <v>100</v>
      </c>
      <c r="U171" s="478">
        <f>+IF(H171=0,"",'Ark1'!AG707)</f>
        <v>4537</v>
      </c>
      <c r="V171" s="76">
        <f>+IF(H171=0,"",'Ark1'!AH707)</f>
        <v>100</v>
      </c>
      <c r="W171" s="76">
        <f>+IF(H171=0,"",'Ark1'!AI707)</f>
        <v>100</v>
      </c>
      <c r="X171" s="76">
        <f>+IF(H171=0,"",'Ark1'!Y707)</f>
        <v>0</v>
      </c>
      <c r="Y171" s="53">
        <f>+IF(H171=0,"",'Ark1'!AA707)</f>
        <v>0</v>
      </c>
      <c r="Z171" s="76">
        <f>+IF(H171=0,"",'Ark1'!AC707)</f>
        <v>0</v>
      </c>
      <c r="AA171" s="296">
        <f t="shared" si="72"/>
        <v>126.44919550363676</v>
      </c>
      <c r="AB171" s="115">
        <f t="shared" si="73"/>
        <v>-80.456279843679965</v>
      </c>
      <c r="AC171" s="66">
        <f t="shared" si="74"/>
        <v>52.154545454545456</v>
      </c>
      <c r="AD171" s="66">
        <f t="shared" si="75"/>
        <v>1</v>
      </c>
      <c r="AE171" s="43"/>
      <c r="AF171" s="4"/>
      <c r="AG171" s="56"/>
      <c r="AH171" s="56"/>
      <c r="AI171" s="1"/>
      <c r="AJ171" s="5"/>
      <c r="AK171"/>
      <c r="AO171"/>
    </row>
    <row r="172" spans="1:41">
      <c r="A172" s="43"/>
      <c r="B172" s="43">
        <f>+'Ark1'!C708</f>
        <v>2024</v>
      </c>
      <c r="C172" s="51">
        <f>+'Ark1'!L708</f>
        <v>11</v>
      </c>
      <c r="D172" s="52" t="s">
        <v>38</v>
      </c>
      <c r="E172" s="52">
        <f>+'Ark1'!D708</f>
        <v>10</v>
      </c>
      <c r="F172" s="52" t="str">
        <f t="shared" si="69"/>
        <v>Okt</v>
      </c>
      <c r="G172" s="51">
        <f>+IF(H172=0,"",'Ark1'!Q708)</f>
        <v>7</v>
      </c>
      <c r="H172" s="478">
        <f>+'Ark1'!R708</f>
        <v>8</v>
      </c>
      <c r="I172" s="115">
        <f t="shared" si="70"/>
        <v>2</v>
      </c>
      <c r="J172" s="66">
        <f>+IF(H172=0,"",'Ark1'!AE708)</f>
        <v>8.1716036772216546E-2</v>
      </c>
      <c r="K172" s="66">
        <f>+IF(H172=0,"",'Ark1'!AF708)</f>
        <v>0.13083236384379049</v>
      </c>
      <c r="L172" s="64"/>
      <c r="M172" s="366">
        <f>+IF(H172=0,"",'Ark1'!AR708)</f>
        <v>217.25</v>
      </c>
      <c r="N172" s="114">
        <f>+IF(H172=0,"",'Ark1'!AS708)</f>
        <v>47.062559927360333</v>
      </c>
      <c r="O172" s="411"/>
      <c r="P172" s="53">
        <f>+IF(H172=0,"",'Ark1'!T708)</f>
        <v>12.375</v>
      </c>
      <c r="Q172" s="296">
        <f>+IF(H172=0,"",'Ark1'!U708)</f>
        <v>482.48750000000001</v>
      </c>
      <c r="R172" s="115">
        <f t="shared" si="71"/>
        <v>-34.429166666666504</v>
      </c>
      <c r="S172" s="76">
        <f>+IF(H172=0,"",'Ark1'!W708)</f>
        <v>100</v>
      </c>
      <c r="T172" s="76">
        <f>+IF(H172=0,"",'Ark1'!X708)</f>
        <v>100</v>
      </c>
      <c r="U172" s="478">
        <f>+IF(H172=0,"",'Ark1'!AG708)</f>
        <v>2228.875</v>
      </c>
      <c r="V172" s="76">
        <f>+IF(H172=0,"",'Ark1'!AH708)</f>
        <v>100</v>
      </c>
      <c r="W172" s="76">
        <f>+IF(H172=0,"",'Ark1'!AI708)</f>
        <v>100</v>
      </c>
      <c r="X172" s="76">
        <f>+IF(H172=0,"",'Ark1'!Y708)</f>
        <v>44.246198636154475</v>
      </c>
      <c r="Y172" s="53">
        <f>+IF(H172=0,"",'Ark1'!AA708)</f>
        <v>1.7275343701356571</v>
      </c>
      <c r="Z172" s="76">
        <f>+IF(H172=0,"",'Ark1'!AC708)</f>
        <v>64.078649271712109</v>
      </c>
      <c r="AA172" s="296">
        <f t="shared" si="72"/>
        <v>216.47131400370142</v>
      </c>
      <c r="AB172" s="115">
        <f t="shared" si="73"/>
        <v>17.794756748467933</v>
      </c>
      <c r="AC172" s="66">
        <f t="shared" si="74"/>
        <v>43.862500000000004</v>
      </c>
      <c r="AD172" s="66">
        <f t="shared" si="75"/>
        <v>1.1428571428571428</v>
      </c>
      <c r="AE172" s="43"/>
      <c r="AF172" s="4"/>
      <c r="AG172" s="56"/>
      <c r="AH172" s="56"/>
      <c r="AI172" s="1"/>
      <c r="AJ172" s="5"/>
      <c r="AK172"/>
      <c r="AO172"/>
    </row>
    <row r="173" spans="1:41">
      <c r="A173" s="43"/>
      <c r="B173" s="43">
        <f>+'Ark1'!C709</f>
        <v>2024</v>
      </c>
      <c r="C173" s="51">
        <f>+'Ark1'!L709</f>
        <v>11</v>
      </c>
      <c r="D173" s="52" t="s">
        <v>38</v>
      </c>
      <c r="E173" s="52">
        <f>+'Ark1'!D709</f>
        <v>11</v>
      </c>
      <c r="F173" s="52" t="str">
        <f t="shared" si="69"/>
        <v>Nov</v>
      </c>
      <c r="G173" s="51">
        <f>+IF(H173=0,"",'Ark1'!Q709)</f>
        <v>7</v>
      </c>
      <c r="H173" s="478">
        <f>+'Ark1'!R709</f>
        <v>7</v>
      </c>
      <c r="I173" s="115">
        <f t="shared" si="70"/>
        <v>1</v>
      </c>
      <c r="J173" s="66">
        <f>+IF(H173=0,"",'Ark1'!AE709)</f>
        <v>8.7631447170756133E-2</v>
      </c>
      <c r="K173" s="66">
        <f>+IF(H173=0,"",'Ark1'!AF709)</f>
        <v>0.1566446515094185</v>
      </c>
      <c r="L173" s="64"/>
      <c r="M173" s="366">
        <f>+IF(H173=0,"",'Ark1'!AR709)</f>
        <v>227.3333333333334</v>
      </c>
      <c r="N173" s="114">
        <f>+IF(H173=0,"",'Ark1'!AS709)</f>
        <v>46.651800691768763</v>
      </c>
      <c r="O173" s="411"/>
      <c r="P173" s="53">
        <f>+IF(H173=0,"",'Ark1'!T709)</f>
        <v>13.428571428571423</v>
      </c>
      <c r="Q173" s="296">
        <f>+IF(H173=0,"",'Ark1'!U709)</f>
        <v>544.51428571428562</v>
      </c>
      <c r="R173" s="115">
        <f t="shared" si="71"/>
        <v>62.447619047618844</v>
      </c>
      <c r="S173" s="76">
        <f>+IF(H173=0,"",'Ark1'!W709)</f>
        <v>100</v>
      </c>
      <c r="T173" s="76">
        <f>+IF(H173=0,"",'Ark1'!X709)</f>
        <v>100</v>
      </c>
      <c r="U173" s="478">
        <f>+IF(H173=0,"",'Ark1'!AG709)</f>
        <v>3176.3333333333335</v>
      </c>
      <c r="V173" s="76">
        <f>+IF(H173=0,"",'Ark1'!AH709)</f>
        <v>85.714285714285694</v>
      </c>
      <c r="W173" s="76">
        <f>+IF(H173=0,"",'Ark1'!AI709)</f>
        <v>85.714285714285694</v>
      </c>
      <c r="X173" s="76">
        <f>+IF(H173=0,"",'Ark1'!Y709)</f>
        <v>21.119958642507477</v>
      </c>
      <c r="Y173" s="53">
        <f>+IF(H173=0,"",'Ark1'!AA709)</f>
        <v>2.2587697572631225</v>
      </c>
      <c r="Z173" s="76">
        <f>+IF(H173=0,"",'Ark1'!AC709)</f>
        <v>30.202548700414681</v>
      </c>
      <c r="AA173" s="296">
        <f t="shared" si="72"/>
        <v>171.42857142857136</v>
      </c>
      <c r="AB173" s="115">
        <f t="shared" si="73"/>
        <v>8.577380617243108</v>
      </c>
      <c r="AC173" s="66">
        <f t="shared" si="74"/>
        <v>49.501298701298694</v>
      </c>
      <c r="AD173" s="66">
        <f t="shared" si="75"/>
        <v>1</v>
      </c>
      <c r="AE173" s="43"/>
      <c r="AF173" s="4"/>
      <c r="AG173" s="56"/>
      <c r="AH173" s="56"/>
      <c r="AI173" s="1"/>
      <c r="AJ173" s="5"/>
      <c r="AK173"/>
      <c r="AO173"/>
    </row>
    <row r="174" spans="1:41">
      <c r="A174" s="43"/>
      <c r="B174" s="43">
        <f>+'Ark1'!C710</f>
        <v>2024</v>
      </c>
      <c r="C174" s="51">
        <f>+'Ark1'!L710</f>
        <v>11</v>
      </c>
      <c r="D174" s="52" t="s">
        <v>38</v>
      </c>
      <c r="E174" s="52">
        <f>+'Ark1'!D710</f>
        <v>12</v>
      </c>
      <c r="F174" s="52" t="str">
        <f t="shared" si="69"/>
        <v>Des</v>
      </c>
      <c r="G174" s="51" t="str">
        <f>+IF(H174=0,"",'Ark1'!Q710)</f>
        <v/>
      </c>
      <c r="H174" s="478">
        <f>+'Ark1'!R710</f>
        <v>0</v>
      </c>
      <c r="I174" s="115" t="str">
        <f t="shared" si="70"/>
        <v/>
      </c>
      <c r="J174" s="66" t="str">
        <f>+IF(H174=0,"",'Ark1'!AE710)</f>
        <v/>
      </c>
      <c r="K174" s="66" t="str">
        <f>+IF(H174=0,"",'Ark1'!AF710)</f>
        <v/>
      </c>
      <c r="L174" s="64"/>
      <c r="M174" s="366" t="str">
        <f>+IF(H174=0,"",'Ark1'!AR710)</f>
        <v/>
      </c>
      <c r="N174" s="114" t="str">
        <f>+IF(H174=0,"",'Ark1'!AS710)</f>
        <v/>
      </c>
      <c r="O174" s="411"/>
      <c r="P174" s="53" t="str">
        <f>+IF(H174=0,"",'Ark1'!T710)</f>
        <v/>
      </c>
      <c r="Q174" s="296" t="str">
        <f>+IF(H174=0,"",'Ark1'!U710)</f>
        <v/>
      </c>
      <c r="R174" s="115" t="str">
        <f t="shared" si="71"/>
        <v/>
      </c>
      <c r="S174" s="76" t="str">
        <f>+IF(H174=0,"",'Ark1'!W710)</f>
        <v/>
      </c>
      <c r="T174" s="76" t="str">
        <f>+IF(H174=0,"",'Ark1'!X710)</f>
        <v/>
      </c>
      <c r="U174" s="478" t="str">
        <f>+IF(H174=0,"",'Ark1'!AG710)</f>
        <v/>
      </c>
      <c r="V174" s="76" t="str">
        <f>+IF(H174=0,"",'Ark1'!AH710)</f>
        <v/>
      </c>
      <c r="W174" s="76" t="str">
        <f>+IF(H174=0,"",'Ark1'!AI710)</f>
        <v/>
      </c>
      <c r="X174" s="76" t="str">
        <f>+IF(H174=0,"",'Ark1'!Y710)</f>
        <v/>
      </c>
      <c r="Y174" s="53" t="str">
        <f>+IF(H174=0,"",'Ark1'!AA710)</f>
        <v/>
      </c>
      <c r="Z174" s="76" t="str">
        <f>+IF(H174=0,"",'Ark1'!AC710)</f>
        <v/>
      </c>
      <c r="AA174" s="296" t="str">
        <f t="shared" si="72"/>
        <v/>
      </c>
      <c r="AB174" s="115" t="str">
        <f t="shared" si="73"/>
        <v/>
      </c>
      <c r="AC174" s="66" t="str">
        <f t="shared" si="74"/>
        <v/>
      </c>
      <c r="AD174" s="66" t="str">
        <f t="shared" si="75"/>
        <v/>
      </c>
      <c r="AE174" s="43"/>
      <c r="AF174" s="4"/>
      <c r="AG174" s="56"/>
      <c r="AH174" s="56"/>
      <c r="AI174" s="1"/>
      <c r="AJ174" s="5"/>
      <c r="AK174"/>
      <c r="AO174"/>
    </row>
    <row r="175" spans="1:41">
      <c r="A175" s="46"/>
      <c r="B175" s="43"/>
      <c r="C175" s="46"/>
      <c r="D175" s="46"/>
      <c r="E175" s="46"/>
      <c r="F175" s="46"/>
      <c r="G175" s="46"/>
      <c r="H175" s="490"/>
      <c r="I175" s="43"/>
      <c r="J175" s="95"/>
      <c r="K175" s="64"/>
      <c r="L175" s="64"/>
      <c r="M175" s="74"/>
      <c r="N175" s="74"/>
      <c r="O175" s="411"/>
      <c r="P175" s="43"/>
      <c r="Q175" s="43"/>
      <c r="R175" s="43"/>
      <c r="S175" s="73"/>
      <c r="T175" s="73"/>
      <c r="U175" s="463"/>
      <c r="V175" s="73"/>
      <c r="W175" s="73"/>
      <c r="X175" s="73"/>
      <c r="Y175" s="43"/>
      <c r="Z175" s="73"/>
      <c r="AA175" s="43"/>
      <c r="AB175" s="43"/>
      <c r="AC175" s="64"/>
      <c r="AD175" s="65"/>
      <c r="AE175" s="43"/>
      <c r="AF175" s="4"/>
      <c r="AG175" s="56"/>
      <c r="AH175" s="56"/>
      <c r="AI175" s="1"/>
      <c r="AJ175" s="5"/>
      <c r="AK175"/>
      <c r="AO175"/>
    </row>
    <row r="176" spans="1:41" ht="17.399999999999999">
      <c r="A176" s="244"/>
      <c r="B176" s="274" t="s">
        <v>0</v>
      </c>
      <c r="C176" s="274"/>
      <c r="D176" s="274" t="str">
        <f>+D178</f>
        <v>U+</v>
      </c>
      <c r="E176" s="274"/>
      <c r="F176" s="275"/>
      <c r="G176" s="275" t="s">
        <v>598</v>
      </c>
      <c r="H176" s="491">
        <f>SUM(H178:H189)</f>
        <v>13</v>
      </c>
      <c r="I176" s="49"/>
      <c r="J176" s="46"/>
      <c r="K176" s="95"/>
      <c r="L176" s="64"/>
      <c r="M176" s="74"/>
      <c r="N176" s="74"/>
      <c r="O176" s="411"/>
      <c r="P176" s="64"/>
      <c r="Q176" s="326">
        <f>+Klasse!L22</f>
        <v>551.97692307692307</v>
      </c>
      <c r="R176" s="49" t="s">
        <v>568</v>
      </c>
      <c r="S176" s="43"/>
      <c r="T176" s="73"/>
      <c r="U176" s="463"/>
      <c r="V176" s="43"/>
      <c r="W176" s="73"/>
      <c r="X176" s="73"/>
      <c r="Y176" s="73"/>
      <c r="Z176" s="43"/>
      <c r="AA176" s="19">
        <f>+Klasse!AC22</f>
        <v>218.80469583778014</v>
      </c>
      <c r="AB176" s="49" t="s">
        <v>624</v>
      </c>
      <c r="AC176" s="43"/>
      <c r="AD176" s="64"/>
      <c r="AE176" s="65"/>
      <c r="AF176" s="4"/>
      <c r="AG176" s="4"/>
      <c r="AH176" s="56"/>
      <c r="AI176" s="56"/>
      <c r="AJ176" s="1"/>
      <c r="AK176" s="5"/>
      <c r="AO176"/>
    </row>
    <row r="177" spans="1:41">
      <c r="A177" s="46"/>
      <c r="B177" s="43"/>
      <c r="C177" s="46"/>
      <c r="D177" s="46"/>
      <c r="E177" s="46"/>
      <c r="F177" s="46"/>
      <c r="G177" s="46"/>
      <c r="H177" s="490"/>
      <c r="I177" s="43"/>
      <c r="J177" s="95"/>
      <c r="K177" s="64"/>
      <c r="L177" s="64"/>
      <c r="M177" s="74"/>
      <c r="N177" s="74"/>
      <c r="O177" s="411"/>
      <c r="P177" s="43"/>
      <c r="Q177" s="43"/>
      <c r="R177" s="43"/>
      <c r="S177" s="73"/>
      <c r="T177" s="73"/>
      <c r="U177" s="463"/>
      <c r="V177" s="73"/>
      <c r="W177" s="73"/>
      <c r="X177" s="73"/>
      <c r="Y177" s="43"/>
      <c r="Z177" s="73"/>
      <c r="AA177" s="43"/>
      <c r="AB177" s="43"/>
      <c r="AC177" s="64"/>
      <c r="AD177" s="65" t="s">
        <v>4</v>
      </c>
      <c r="AE177" s="43"/>
      <c r="AF177" s="4"/>
      <c r="AG177" s="56"/>
      <c r="AH177" s="56"/>
      <c r="AI177" s="1"/>
      <c r="AJ177" s="5"/>
      <c r="AK177"/>
      <c r="AO177"/>
    </row>
    <row r="178" spans="1:41">
      <c r="A178" s="43"/>
      <c r="B178" s="43">
        <f>+'Ark1'!C711</f>
        <v>2024</v>
      </c>
      <c r="C178">
        <f>+'Ark1'!L711</f>
        <v>12</v>
      </c>
      <c r="D178" s="3" t="s">
        <v>39</v>
      </c>
      <c r="E178" s="3">
        <f>+'Ark1'!D711</f>
        <v>1</v>
      </c>
      <c r="F178" s="3" t="str">
        <f t="shared" ref="F178:F189" si="76">+F163</f>
        <v>Jan</v>
      </c>
      <c r="G178">
        <f>+IF(H178=0,"",'Ark1'!Q711)</f>
        <v>1</v>
      </c>
      <c r="H178" s="478">
        <f>+'Ark1'!R711</f>
        <v>1</v>
      </c>
      <c r="I178" s="115">
        <f t="shared" ref="I178:I189" si="77">+IF(H178=0,"",H178-H419)</f>
        <v>1</v>
      </c>
      <c r="J178" s="67">
        <f>+IF(H178=0,"",'Ark1'!AE711)</f>
        <v>1.8446781036709096E-2</v>
      </c>
      <c r="K178" s="67">
        <f>+IF(H178=0,"",'Ark1'!AF711)</f>
        <v>3.3171140479175486E-2</v>
      </c>
      <c r="L178" s="64"/>
      <c r="M178" s="366">
        <f>+IF(H178=0,"",'Ark1'!AR711)</f>
        <v>220</v>
      </c>
      <c r="N178" s="114">
        <f>+IF(H178=0,"",'Ark1'!AS711)</f>
        <v>51.558978211870787</v>
      </c>
      <c r="O178" s="411"/>
      <c r="P178" s="1">
        <f>+IF(H178=0,"",'Ark1'!T711)</f>
        <v>15</v>
      </c>
      <c r="Q178" s="296">
        <f>+IF(H178=0,"",'Ark1'!U711)</f>
        <v>548.80000000000007</v>
      </c>
      <c r="R178" s="115" t="e">
        <f t="shared" ref="R178:R189" si="78">+IF(H178=0,"",Q178-Q419)</f>
        <v>#VALUE!</v>
      </c>
      <c r="S178" s="11">
        <f>+IF(H178=0,"",'Ark1'!W711)</f>
        <v>100</v>
      </c>
      <c r="T178" s="11">
        <f>+IF(H178=0,"",'Ark1'!X711)</f>
        <v>100</v>
      </c>
      <c r="U178" s="478">
        <f>+IF(H178=0,"",'Ark1'!AG711)</f>
        <v>1693</v>
      </c>
      <c r="V178" s="11">
        <f>+IF(H178=0,"",'Ark1'!AH711)</f>
        <v>100</v>
      </c>
      <c r="W178" s="11">
        <f>+IF(H178=0,"",'Ark1'!AI711)</f>
        <v>100</v>
      </c>
      <c r="X178" s="11">
        <f>+IF(H178=0,"",'Ark1'!Y711)</f>
        <v>0</v>
      </c>
      <c r="Y178" s="1">
        <f>+IF(H178=0,"",'Ark1'!AA711)</f>
        <v>0</v>
      </c>
      <c r="Z178" s="11">
        <f>+IF(H178=0,"",'Ark1'!AC711)</f>
        <v>0</v>
      </c>
      <c r="AA178" s="296">
        <f t="shared" ref="AA178:AA189" si="79">IF(H178=0,"",1000*Q178/U178)</f>
        <v>324.15829887773191</v>
      </c>
      <c r="AB178" s="115" t="e">
        <f t="shared" ref="AB178:AB189" si="80">+IF(H178=0,"",AA178-AA419)</f>
        <v>#VALUE!</v>
      </c>
      <c r="AC178" s="67">
        <f t="shared" ref="AC178:AC189" si="81">IF(H178=0,"",Q178/C178)</f>
        <v>45.733333333333341</v>
      </c>
      <c r="AD178" s="67">
        <f t="shared" ref="AD178:AD189" si="82">IF(H178=0,"",H178/G178)</f>
        <v>1</v>
      </c>
      <c r="AE178" s="43"/>
      <c r="AF178" s="4"/>
      <c r="AG178" s="56"/>
      <c r="AH178" s="56"/>
      <c r="AI178" s="1"/>
      <c r="AJ178" s="5"/>
      <c r="AK178"/>
      <c r="AO178"/>
    </row>
    <row r="179" spans="1:41">
      <c r="A179" s="43"/>
      <c r="B179" s="43">
        <f>+'Ark1'!C712</f>
        <v>2024</v>
      </c>
      <c r="C179">
        <f>+'Ark1'!L712</f>
        <v>12</v>
      </c>
      <c r="D179" s="3" t="s">
        <v>39</v>
      </c>
      <c r="E179" s="3">
        <f>+'Ark1'!D712</f>
        <v>2</v>
      </c>
      <c r="F179" s="3" t="str">
        <f t="shared" si="76"/>
        <v>Feb</v>
      </c>
      <c r="G179">
        <f>+IF(H179=0,"",'Ark1'!Q712)</f>
        <v>1</v>
      </c>
      <c r="H179" s="478">
        <f>+'Ark1'!R712</f>
        <v>1</v>
      </c>
      <c r="I179" s="115">
        <f t="shared" si="77"/>
        <v>1</v>
      </c>
      <c r="J179" s="67">
        <f>+IF(H179=0,"",'Ark1'!AE712)</f>
        <v>3.1969309462915596E-2</v>
      </c>
      <c r="K179" s="67">
        <f>+IF(H179=0,"",'Ark1'!AF712)</f>
        <v>5.018439567281744E-2</v>
      </c>
      <c r="L179" s="64"/>
      <c r="M179" s="366">
        <f>+IF(H179=0,"",'Ark1'!AR712)</f>
        <v>209</v>
      </c>
      <c r="N179" s="114">
        <f>+IF(H179=0,"",'Ark1'!AS712)</f>
        <v>52.468259167787686</v>
      </c>
      <c r="O179" s="411"/>
      <c r="P179" s="1">
        <f>+IF(H179=0,"",'Ark1'!T712)</f>
        <v>13</v>
      </c>
      <c r="Q179" s="296">
        <f>+IF(H179=0,"",'Ark1'!U712)</f>
        <v>478.6</v>
      </c>
      <c r="R179" s="115" t="e">
        <f t="shared" si="78"/>
        <v>#VALUE!</v>
      </c>
      <c r="S179" s="11">
        <f>+IF(H179=0,"",'Ark1'!W712)</f>
        <v>100</v>
      </c>
      <c r="T179" s="11">
        <f>+IF(H179=0,"",'Ark1'!X712)</f>
        <v>100</v>
      </c>
      <c r="U179" s="478">
        <f>+IF(H179=0,"",'Ark1'!AG712)</f>
        <v>1766</v>
      </c>
      <c r="V179" s="11">
        <f>+IF(H179=0,"",'Ark1'!AH712)</f>
        <v>100</v>
      </c>
      <c r="W179" s="11">
        <f>+IF(H179=0,"",'Ark1'!AI712)</f>
        <v>100</v>
      </c>
      <c r="X179" s="11">
        <f>+IF(H179=0,"",'Ark1'!Y712)</f>
        <v>0</v>
      </c>
      <c r="Y179" s="1">
        <f>+IF(H179=0,"",'Ark1'!AA712)</f>
        <v>0</v>
      </c>
      <c r="Z179" s="11">
        <f>+IF(H179=0,"",'Ark1'!AC712)</f>
        <v>0</v>
      </c>
      <c r="AA179" s="296">
        <f t="shared" si="79"/>
        <v>271.00792751981879</v>
      </c>
      <c r="AB179" s="115" t="e">
        <f t="shared" si="80"/>
        <v>#VALUE!</v>
      </c>
      <c r="AC179" s="67">
        <f t="shared" si="81"/>
        <v>39.883333333333333</v>
      </c>
      <c r="AD179" s="67">
        <f t="shared" si="82"/>
        <v>1</v>
      </c>
      <c r="AE179" s="43"/>
      <c r="AF179" s="4"/>
      <c r="AG179" s="56"/>
      <c r="AH179" s="56"/>
      <c r="AI179" s="1"/>
      <c r="AJ179" s="5"/>
      <c r="AK179"/>
      <c r="AO179"/>
    </row>
    <row r="180" spans="1:41">
      <c r="A180" s="43"/>
      <c r="B180" s="43">
        <f>+'Ark1'!C713</f>
        <v>2024</v>
      </c>
      <c r="C180">
        <f>+'Ark1'!L713</f>
        <v>12</v>
      </c>
      <c r="D180" s="3" t="s">
        <v>39</v>
      </c>
      <c r="E180" s="3">
        <f>+'Ark1'!D713</f>
        <v>3</v>
      </c>
      <c r="F180" s="3" t="str">
        <f t="shared" si="76"/>
        <v>Mar</v>
      </c>
      <c r="G180">
        <f>+IF(H180=0,"",'Ark1'!Q713)</f>
        <v>1</v>
      </c>
      <c r="H180" s="478">
        <f>+'Ark1'!R713</f>
        <v>1</v>
      </c>
      <c r="I180" s="115">
        <f t="shared" si="77"/>
        <v>-1</v>
      </c>
      <c r="J180" s="67">
        <f>+IF(H180=0,"",'Ark1'!AE713)</f>
        <v>2.7419797093501504E-2</v>
      </c>
      <c r="K180" s="67">
        <f>+IF(H180=0,"",'Ark1'!AF713)</f>
        <v>5.2918723209335758E-2</v>
      </c>
      <c r="L180" s="64"/>
      <c r="M180" s="366">
        <f>+IF(H180=0,"",'Ark1'!AR713)</f>
        <v>234</v>
      </c>
      <c r="N180" s="114">
        <f>+IF(H180=0,"",'Ark1'!AS713)</f>
        <v>46.047328536918734</v>
      </c>
      <c r="O180" s="411"/>
      <c r="P180" s="1">
        <f>+IF(H180=0,"",'Ark1'!T713)</f>
        <v>10</v>
      </c>
      <c r="Q180" s="296">
        <f>+IF(H180=0,"",'Ark1'!U713)</f>
        <v>590</v>
      </c>
      <c r="R180" s="115">
        <f t="shared" si="78"/>
        <v>6.5</v>
      </c>
      <c r="S180" s="11">
        <f>+IF(H180=0,"",'Ark1'!W713)</f>
        <v>100</v>
      </c>
      <c r="T180" s="11">
        <f>+IF(H180=0,"",'Ark1'!X713)</f>
        <v>100</v>
      </c>
      <c r="U180" s="478">
        <f>+IF(H180=0,"",'Ark1'!AG713)</f>
        <v>2568</v>
      </c>
      <c r="V180" s="11">
        <f>+IF(H180=0,"",'Ark1'!AH713)</f>
        <v>100</v>
      </c>
      <c r="W180" s="11">
        <f>+IF(H180=0,"",'Ark1'!AI713)</f>
        <v>100</v>
      </c>
      <c r="X180" s="11">
        <f>+IF(H180=0,"",'Ark1'!Y713)</f>
        <v>0</v>
      </c>
      <c r="Y180" s="1">
        <f>+IF(H180=0,"",'Ark1'!AA713)</f>
        <v>0</v>
      </c>
      <c r="Z180" s="11">
        <f>+IF(H180=0,"",'Ark1'!AC713)</f>
        <v>0</v>
      </c>
      <c r="AA180" s="296">
        <f t="shared" si="79"/>
        <v>229.75077881619939</v>
      </c>
      <c r="AB180" s="115">
        <f t="shared" si="80"/>
        <v>-22.519000690934206</v>
      </c>
      <c r="AC180" s="67">
        <f t="shared" si="81"/>
        <v>49.166666666666664</v>
      </c>
      <c r="AD180" s="67">
        <f t="shared" si="82"/>
        <v>1</v>
      </c>
      <c r="AE180" s="43"/>
      <c r="AF180" s="4"/>
      <c r="AG180" s="56"/>
      <c r="AH180" s="56"/>
      <c r="AI180" s="1"/>
      <c r="AJ180" s="5"/>
      <c r="AK180"/>
      <c r="AO180"/>
    </row>
    <row r="181" spans="1:41">
      <c r="A181" s="43"/>
      <c r="B181" s="43">
        <f>+'Ark1'!C714</f>
        <v>2024</v>
      </c>
      <c r="C181">
        <f>+'Ark1'!L714</f>
        <v>12</v>
      </c>
      <c r="D181" s="3" t="s">
        <v>39</v>
      </c>
      <c r="E181" s="3">
        <f>+'Ark1'!D714</f>
        <v>4</v>
      </c>
      <c r="F181" s="3" t="str">
        <f t="shared" si="76"/>
        <v>Apr</v>
      </c>
      <c r="G181">
        <f>+IF(H181=0,"",'Ark1'!Q714)</f>
        <v>1</v>
      </c>
      <c r="H181" s="478">
        <f>+'Ark1'!R714</f>
        <v>1</v>
      </c>
      <c r="I181" s="115">
        <f t="shared" si="77"/>
        <v>-1</v>
      </c>
      <c r="J181" s="67">
        <f>+IF(H181=0,"",'Ark1'!AE714)</f>
        <v>2.2639800769753221E-2</v>
      </c>
      <c r="K181" s="67">
        <f>+IF(H181=0,"",'Ark1'!AF714)</f>
        <v>3.870972923267197E-2</v>
      </c>
      <c r="L181" s="64"/>
      <c r="M181" s="366">
        <f>+IF(H181=0,"",'Ark1'!AR714)</f>
        <v>222</v>
      </c>
      <c r="N181" s="114">
        <f>+IF(H181=0,"",'Ark1'!AS714)</f>
        <v>48.441429011187957</v>
      </c>
      <c r="O181" s="411"/>
      <c r="P181" s="1">
        <f>+IF(H181=0,"",'Ark1'!T714)</f>
        <v>13</v>
      </c>
      <c r="Q181" s="296">
        <f>+IF(H181=0,"",'Ark1'!U714)</f>
        <v>530.20000000000005</v>
      </c>
      <c r="R181" s="115">
        <f t="shared" si="78"/>
        <v>-44.349999999999909</v>
      </c>
      <c r="S181" s="11">
        <f>+IF(H181=0,"",'Ark1'!W714)</f>
        <v>100</v>
      </c>
      <c r="T181" s="11">
        <f>+IF(H181=0,"",'Ark1'!X714)</f>
        <v>100</v>
      </c>
      <c r="U181" s="478">
        <f>+IF(H181=0,"",'Ark1'!AG714)</f>
        <v>2534</v>
      </c>
      <c r="V181" s="11">
        <f>+IF(H181=0,"",'Ark1'!AH714)</f>
        <v>100</v>
      </c>
      <c r="W181" s="11">
        <f>+IF(H181=0,"",'Ark1'!AI714)</f>
        <v>100</v>
      </c>
      <c r="X181" s="11">
        <f>+IF(H181=0,"",'Ark1'!Y714)</f>
        <v>0</v>
      </c>
      <c r="Y181" s="1">
        <f>+IF(H181=0,"",'Ark1'!AA714)</f>
        <v>0</v>
      </c>
      <c r="Z181" s="11">
        <f>+IF(H181=0,"",'Ark1'!AC714)</f>
        <v>0</v>
      </c>
      <c r="AA181" s="296">
        <f t="shared" si="79"/>
        <v>209.23441199684294</v>
      </c>
      <c r="AB181" s="115">
        <f t="shared" si="80"/>
        <v>-31.818661214820594</v>
      </c>
      <c r="AC181" s="67">
        <f t="shared" si="81"/>
        <v>44.183333333333337</v>
      </c>
      <c r="AD181" s="67">
        <f t="shared" si="82"/>
        <v>1</v>
      </c>
      <c r="AE181" s="43"/>
      <c r="AF181" s="4"/>
      <c r="AG181" s="56"/>
      <c r="AH181" s="56"/>
      <c r="AI181" s="1"/>
      <c r="AJ181" s="5"/>
      <c r="AK181"/>
      <c r="AO181"/>
    </row>
    <row r="182" spans="1:41">
      <c r="A182" s="43"/>
      <c r="B182" s="43">
        <f>+'Ark1'!C715</f>
        <v>2024</v>
      </c>
      <c r="C182">
        <f>+'Ark1'!L715</f>
        <v>12</v>
      </c>
      <c r="D182" s="3" t="s">
        <v>39</v>
      </c>
      <c r="E182" s="3">
        <f>+'Ark1'!D715</f>
        <v>5</v>
      </c>
      <c r="F182" s="3" t="str">
        <f t="shared" si="76"/>
        <v>Mai</v>
      </c>
      <c r="G182">
        <f>+IF(H182=0,"",'Ark1'!Q715)</f>
        <v>1</v>
      </c>
      <c r="H182" s="478">
        <f>+'Ark1'!R715</f>
        <v>1</v>
      </c>
      <c r="I182" s="115">
        <f t="shared" si="77"/>
        <v>-1</v>
      </c>
      <c r="J182" s="67">
        <f>+IF(H182=0,"",'Ark1'!AE715)</f>
        <v>2.67022696929239E-2</v>
      </c>
      <c r="K182" s="67">
        <f>+IF(H182=0,"",'Ark1'!AF715)</f>
        <v>5.0382760333746654E-2</v>
      </c>
      <c r="L182" s="64"/>
      <c r="M182" s="366">
        <f>+IF(H182=0,"",'Ark1'!AR715)</f>
        <v>230</v>
      </c>
      <c r="N182" s="114">
        <f>+IF(H182=0,"",'Ark1'!AS715)</f>
        <v>47.669926851319133</v>
      </c>
      <c r="O182" s="411"/>
      <c r="P182" s="1">
        <f>+IF(H182=0,"",'Ark1'!T715)</f>
        <v>15</v>
      </c>
      <c r="Q182" s="296">
        <f>+IF(H182=0,"",'Ark1'!U715)</f>
        <v>579.6</v>
      </c>
      <c r="R182" s="115">
        <f t="shared" si="78"/>
        <v>22.5</v>
      </c>
      <c r="S182" s="11">
        <f>+IF(H182=0,"",'Ark1'!W715)</f>
        <v>100</v>
      </c>
      <c r="T182" s="11">
        <f>+IF(H182=0,"",'Ark1'!X715)</f>
        <v>100</v>
      </c>
      <c r="U182" s="478">
        <f>+IF(H182=0,"",'Ark1'!AG715)</f>
        <v>2769</v>
      </c>
      <c r="V182" s="11">
        <f>+IF(H182=0,"",'Ark1'!AH715)</f>
        <v>100</v>
      </c>
      <c r="W182" s="11">
        <f>+IF(H182=0,"",'Ark1'!AI715)</f>
        <v>100</v>
      </c>
      <c r="X182" s="11">
        <f>+IF(H182=0,"",'Ark1'!Y715)</f>
        <v>0</v>
      </c>
      <c r="Y182" s="1">
        <f>+IF(H182=0,"",'Ark1'!AA715)</f>
        <v>0</v>
      </c>
      <c r="Z182" s="11">
        <f>+IF(H182=0,"",'Ark1'!AC715)</f>
        <v>0</v>
      </c>
      <c r="AA182" s="296">
        <f t="shared" si="79"/>
        <v>209.31744312026001</v>
      </c>
      <c r="AB182" s="115">
        <f t="shared" si="80"/>
        <v>-137.6772625788991</v>
      </c>
      <c r="AC182" s="67">
        <f t="shared" si="81"/>
        <v>48.300000000000004</v>
      </c>
      <c r="AD182" s="67">
        <f t="shared" si="82"/>
        <v>1</v>
      </c>
      <c r="AE182" s="43"/>
      <c r="AF182" s="4"/>
      <c r="AG182" s="56"/>
      <c r="AH182" s="56"/>
      <c r="AI182" s="1"/>
      <c r="AJ182" s="5"/>
      <c r="AK182"/>
      <c r="AO182"/>
    </row>
    <row r="183" spans="1:41">
      <c r="A183" s="43"/>
      <c r="B183" s="43">
        <f>+'Ark1'!C716</f>
        <v>2024</v>
      </c>
      <c r="C183">
        <f>+'Ark1'!L716</f>
        <v>12</v>
      </c>
      <c r="D183" s="3" t="s">
        <v>39</v>
      </c>
      <c r="E183" s="3">
        <f>+'Ark1'!D716</f>
        <v>6</v>
      </c>
      <c r="F183" s="3" t="str">
        <f t="shared" si="76"/>
        <v>Jun</v>
      </c>
      <c r="G183">
        <f>+IF(H183=0,"",'Ark1'!Q716)</f>
        <v>2</v>
      </c>
      <c r="H183" s="478">
        <f>+'Ark1'!R716</f>
        <v>3</v>
      </c>
      <c r="I183" s="115">
        <f t="shared" si="77"/>
        <v>1</v>
      </c>
      <c r="J183" s="67">
        <f>+IF(H183=0,"",'Ark1'!AE716)</f>
        <v>8.5494442861214021E-2</v>
      </c>
      <c r="K183" s="67">
        <f>+IF(H183=0,"",'Ark1'!AF716)</f>
        <v>0.15346364692270129</v>
      </c>
      <c r="L183" s="64"/>
      <c r="M183" s="366">
        <f>+IF(H183=0,"",'Ark1'!AR716)</f>
        <v>224.3333333333334</v>
      </c>
      <c r="N183" s="114">
        <f>+IF(H183=0,"",'Ark1'!AS716)</f>
        <v>48.864676717849846</v>
      </c>
      <c r="O183" s="411"/>
      <c r="P183" s="1">
        <f>+IF(H183=0,"",'Ark1'!T716)</f>
        <v>13.333333333333337</v>
      </c>
      <c r="Q183" s="296">
        <f>+IF(H183=0,"",'Ark1'!U716)</f>
        <v>550.69999999999993</v>
      </c>
      <c r="R183" s="115">
        <f t="shared" si="78"/>
        <v>3.7499999999998863</v>
      </c>
      <c r="S183" s="11">
        <f>+IF(H183=0,"",'Ark1'!W716)</f>
        <v>100</v>
      </c>
      <c r="T183" s="11">
        <f>+IF(H183=0,"",'Ark1'!X716)</f>
        <v>100</v>
      </c>
      <c r="U183" s="478">
        <f>+IF(H183=0,"",'Ark1'!AG716)</f>
        <v>2297.3333333333339</v>
      </c>
      <c r="V183" s="11">
        <f>+IF(H183=0,"",'Ark1'!AH716)</f>
        <v>100</v>
      </c>
      <c r="W183" s="11">
        <f>+IF(H183=0,"",'Ark1'!AI716)</f>
        <v>100</v>
      </c>
      <c r="X183" s="11">
        <f>+IF(H183=0,"",'Ark1'!Y716)</f>
        <v>13.951582944839117</v>
      </c>
      <c r="Y183" s="1">
        <f>+IF(H183=0,"",'Ark1'!AA716)</f>
        <v>0.94280904158205681</v>
      </c>
      <c r="Z183" s="11">
        <f>+IF(H183=0,"",'Ark1'!AC716)</f>
        <v>97.818010550180801</v>
      </c>
      <c r="AA183" s="296">
        <f t="shared" si="79"/>
        <v>239.71271038885652</v>
      </c>
      <c r="AB183" s="115">
        <f t="shared" si="80"/>
        <v>64.856572281439639</v>
      </c>
      <c r="AC183" s="67">
        <f t="shared" si="81"/>
        <v>45.891666666666659</v>
      </c>
      <c r="AD183" s="67">
        <f t="shared" si="82"/>
        <v>1.5</v>
      </c>
      <c r="AE183" s="43"/>
      <c r="AF183" s="4"/>
      <c r="AG183" s="56"/>
      <c r="AH183" s="56"/>
      <c r="AI183" s="1"/>
      <c r="AJ183" s="5"/>
      <c r="AK183"/>
      <c r="AO183"/>
    </row>
    <row r="184" spans="1:41">
      <c r="A184" s="43"/>
      <c r="B184" s="43">
        <f>+'Ark1'!C717</f>
        <v>2024</v>
      </c>
      <c r="C184">
        <f>+'Ark1'!L717</f>
        <v>12</v>
      </c>
      <c r="D184" s="3" t="s">
        <v>39</v>
      </c>
      <c r="E184" s="3">
        <f>+'Ark1'!D717</f>
        <v>7</v>
      </c>
      <c r="F184" s="3" t="str">
        <f t="shared" si="76"/>
        <v>Jul</v>
      </c>
      <c r="G184">
        <f>+IF(H184=0,"",'Ark1'!Q717)</f>
        <v>1</v>
      </c>
      <c r="H184" s="478">
        <f>+'Ark1'!R717</f>
        <v>1</v>
      </c>
      <c r="I184" s="115">
        <f t="shared" si="77"/>
        <v>-1</v>
      </c>
      <c r="J184" s="67">
        <f>+IF(H184=0,"",'Ark1'!AE717)</f>
        <v>3.3647375504710642E-2</v>
      </c>
      <c r="K184" s="67">
        <f>+IF(H184=0,"",'Ark1'!AF717)</f>
        <v>6.3134282822771087E-2</v>
      </c>
      <c r="L184" s="64"/>
      <c r="M184" s="366">
        <f>+IF(H184=0,"",'Ark1'!AR717)</f>
        <v>225</v>
      </c>
      <c r="N184" s="114">
        <f>+IF(H184=0,"",'Ark1'!AS717)</f>
        <v>49.514403292181079</v>
      </c>
      <c r="O184" s="411"/>
      <c r="P184" s="1">
        <f>+IF(H184=0,"",'Ark1'!T717)</f>
        <v>15</v>
      </c>
      <c r="Q184" s="296">
        <f>+IF(H184=0,"",'Ark1'!U717)</f>
        <v>563.70000000000005</v>
      </c>
      <c r="R184" s="115">
        <f t="shared" si="78"/>
        <v>5.8000000000000682</v>
      </c>
      <c r="S184" s="11">
        <f>+IF(H184=0,"",'Ark1'!W717)</f>
        <v>100</v>
      </c>
      <c r="T184" s="11">
        <f>+IF(H184=0,"",'Ark1'!X717)</f>
        <v>100</v>
      </c>
      <c r="U184" s="478">
        <f>+IF(H184=0,"",'Ark1'!AG717)</f>
        <v>2655</v>
      </c>
      <c r="V184" s="11">
        <f>+IF(H184=0,"",'Ark1'!AH717)</f>
        <v>100</v>
      </c>
      <c r="W184" s="11">
        <f>+IF(H184=0,"",'Ark1'!AI717)</f>
        <v>100</v>
      </c>
      <c r="X184" s="11">
        <f>+IF(H184=0,"",'Ark1'!Y717)</f>
        <v>0</v>
      </c>
      <c r="Y184" s="1">
        <f>+IF(H184=0,"",'Ark1'!AA717)</f>
        <v>0</v>
      </c>
      <c r="Z184" s="11">
        <f>+IF(H184=0,"",'Ark1'!AC717)</f>
        <v>0</v>
      </c>
      <c r="AA184" s="296">
        <f t="shared" si="79"/>
        <v>212.31638418079095</v>
      </c>
      <c r="AB184" s="115">
        <f t="shared" si="80"/>
        <v>42.043226848271502</v>
      </c>
      <c r="AC184" s="67">
        <f t="shared" si="81"/>
        <v>46.975000000000001</v>
      </c>
      <c r="AD184" s="67">
        <f t="shared" si="82"/>
        <v>1</v>
      </c>
      <c r="AE184" s="43"/>
      <c r="AF184" s="4"/>
      <c r="AG184" s="56"/>
      <c r="AH184" s="56"/>
      <c r="AI184" s="1"/>
      <c r="AJ184" s="5"/>
      <c r="AK184"/>
      <c r="AO184"/>
    </row>
    <row r="185" spans="1:41">
      <c r="A185" s="43"/>
      <c r="B185" s="43">
        <f>+'Ark1'!C718</f>
        <v>2024</v>
      </c>
      <c r="C185">
        <f>+'Ark1'!L718</f>
        <v>12</v>
      </c>
      <c r="D185" s="3" t="s">
        <v>39</v>
      </c>
      <c r="E185" s="3">
        <f>+'Ark1'!D718</f>
        <v>8</v>
      </c>
      <c r="F185" s="3" t="str">
        <f t="shared" si="76"/>
        <v>Aug</v>
      </c>
      <c r="G185" t="str">
        <f>+IF(H185=0,"",'Ark1'!Q718)</f>
        <v/>
      </c>
      <c r="H185" s="478">
        <f>+'Ark1'!R718</f>
        <v>0</v>
      </c>
      <c r="I185" s="115" t="str">
        <f t="shared" si="77"/>
        <v/>
      </c>
      <c r="J185" s="67" t="str">
        <f>+IF(H185=0,"",'Ark1'!AE718)</f>
        <v/>
      </c>
      <c r="K185" s="67" t="str">
        <f>+IF(H185=0,"",'Ark1'!AF718)</f>
        <v/>
      </c>
      <c r="L185" s="64"/>
      <c r="M185" s="366" t="str">
        <f>+IF(H185=0,"",'Ark1'!AR718)</f>
        <v/>
      </c>
      <c r="N185" s="114" t="str">
        <f>+IF(H185=0,"",'Ark1'!AS718)</f>
        <v/>
      </c>
      <c r="O185" s="411"/>
      <c r="P185" s="1" t="str">
        <f>+IF(H185=0,"",'Ark1'!T718)</f>
        <v/>
      </c>
      <c r="Q185" s="296" t="str">
        <f>+IF(H185=0,"",'Ark1'!U718)</f>
        <v/>
      </c>
      <c r="R185" s="115" t="str">
        <f t="shared" si="78"/>
        <v/>
      </c>
      <c r="S185" s="11" t="str">
        <f>+IF(H185=0,"",'Ark1'!W718)</f>
        <v/>
      </c>
      <c r="T185" s="11" t="str">
        <f>+IF(H185=0,"",'Ark1'!X718)</f>
        <v/>
      </c>
      <c r="U185" s="478" t="str">
        <f>+IF(H185=0,"",'Ark1'!AG718)</f>
        <v/>
      </c>
      <c r="V185" s="11" t="str">
        <f>+IF(H185=0,"",'Ark1'!AH718)</f>
        <v/>
      </c>
      <c r="W185" s="11" t="str">
        <f>+IF(H185=0,"",'Ark1'!AI718)</f>
        <v/>
      </c>
      <c r="X185" s="11" t="str">
        <f>+IF(H185=0,"",'Ark1'!Y718)</f>
        <v/>
      </c>
      <c r="Y185" s="1" t="str">
        <f>+IF(H185=0,"",'Ark1'!AA718)</f>
        <v/>
      </c>
      <c r="Z185" s="11" t="str">
        <f>+IF(H185=0,"",'Ark1'!AC718)</f>
        <v/>
      </c>
      <c r="AA185" s="296" t="str">
        <f t="shared" si="79"/>
        <v/>
      </c>
      <c r="AB185" s="115" t="str">
        <f t="shared" si="80"/>
        <v/>
      </c>
      <c r="AC185" s="67" t="str">
        <f t="shared" si="81"/>
        <v/>
      </c>
      <c r="AD185" s="67" t="str">
        <f t="shared" si="82"/>
        <v/>
      </c>
      <c r="AE185" s="43"/>
      <c r="AF185" s="4"/>
      <c r="AG185" s="56"/>
      <c r="AH185" s="56"/>
      <c r="AI185" s="1"/>
      <c r="AJ185" s="5"/>
      <c r="AK185"/>
      <c r="AO185"/>
    </row>
    <row r="186" spans="1:41">
      <c r="A186" s="43"/>
      <c r="B186" s="43">
        <f>+'Ark1'!C719</f>
        <v>2024</v>
      </c>
      <c r="C186">
        <f>+'Ark1'!L719</f>
        <v>12</v>
      </c>
      <c r="D186" s="3" t="s">
        <v>39</v>
      </c>
      <c r="E186" s="3">
        <f>+'Ark1'!D719</f>
        <v>9</v>
      </c>
      <c r="F186" s="3" t="str">
        <f t="shared" si="76"/>
        <v>Sep</v>
      </c>
      <c r="G186" t="str">
        <f>+IF(H186=0,"",'Ark1'!Q719)</f>
        <v/>
      </c>
      <c r="H186" s="478">
        <f>+'Ark1'!R719</f>
        <v>0</v>
      </c>
      <c r="I186" s="115" t="str">
        <f t="shared" si="77"/>
        <v/>
      </c>
      <c r="J186" s="67" t="str">
        <f>+IF(H186=0,"",'Ark1'!AE719)</f>
        <v/>
      </c>
      <c r="K186" s="67" t="str">
        <f>+IF(H186=0,"",'Ark1'!AF719)</f>
        <v/>
      </c>
      <c r="L186" s="64"/>
      <c r="M186" s="366" t="str">
        <f>+IF(H186=0,"",'Ark1'!AR719)</f>
        <v/>
      </c>
      <c r="N186" s="114" t="str">
        <f>+IF(H186=0,"",'Ark1'!AS719)</f>
        <v/>
      </c>
      <c r="O186" s="411"/>
      <c r="P186" s="1" t="str">
        <f>+IF(H186=0,"",'Ark1'!T719)</f>
        <v/>
      </c>
      <c r="Q186" s="296" t="str">
        <f>+IF(H186=0,"",'Ark1'!U719)</f>
        <v/>
      </c>
      <c r="R186" s="115" t="str">
        <f t="shared" si="78"/>
        <v/>
      </c>
      <c r="S186" s="11" t="str">
        <f>+IF(H186=0,"",'Ark1'!W719)</f>
        <v/>
      </c>
      <c r="T186" s="11" t="str">
        <f>+IF(H186=0,"",'Ark1'!X719)</f>
        <v/>
      </c>
      <c r="U186" s="478" t="str">
        <f>+IF(H186=0,"",'Ark1'!AG719)</f>
        <v/>
      </c>
      <c r="V186" s="11" t="str">
        <f>+IF(H186=0,"",'Ark1'!AH719)</f>
        <v/>
      </c>
      <c r="W186" s="11" t="str">
        <f>+IF(H186=0,"",'Ark1'!AI719)</f>
        <v/>
      </c>
      <c r="X186" s="11" t="str">
        <f>+IF(H186=0,"",'Ark1'!Y719)</f>
        <v/>
      </c>
      <c r="Y186" s="1" t="str">
        <f>+IF(H186=0,"",'Ark1'!AA719)</f>
        <v/>
      </c>
      <c r="Z186" s="11" t="str">
        <f>+IF(H186=0,"",'Ark1'!AC719)</f>
        <v/>
      </c>
      <c r="AA186" s="296" t="str">
        <f t="shared" si="79"/>
        <v/>
      </c>
      <c r="AB186" s="115" t="str">
        <f t="shared" si="80"/>
        <v/>
      </c>
      <c r="AC186" s="67" t="str">
        <f t="shared" si="81"/>
        <v/>
      </c>
      <c r="AD186" s="67" t="str">
        <f t="shared" si="82"/>
        <v/>
      </c>
      <c r="AE186" s="43"/>
      <c r="AF186" s="4"/>
      <c r="AG186" s="56"/>
      <c r="AH186" s="56"/>
      <c r="AI186" s="1"/>
      <c r="AJ186" s="5"/>
      <c r="AK186"/>
      <c r="AO186"/>
    </row>
    <row r="187" spans="1:41">
      <c r="A187" s="43"/>
      <c r="B187" s="43">
        <f>+'Ark1'!C720</f>
        <v>2024</v>
      </c>
      <c r="C187">
        <f>+'Ark1'!L720</f>
        <v>12</v>
      </c>
      <c r="D187" s="3" t="s">
        <v>39</v>
      </c>
      <c r="E187" s="3">
        <f>+'Ark1'!D720</f>
        <v>10</v>
      </c>
      <c r="F187" s="3" t="str">
        <f t="shared" si="76"/>
        <v>Okt</v>
      </c>
      <c r="G187">
        <f>+IF(H187=0,"",'Ark1'!Q720)</f>
        <v>2</v>
      </c>
      <c r="H187" s="478">
        <f>+'Ark1'!R720</f>
        <v>2</v>
      </c>
      <c r="I187" s="115">
        <f t="shared" si="77"/>
        <v>2</v>
      </c>
      <c r="J187" s="67">
        <f>+IF(H187=0,"",'Ark1'!AE720)</f>
        <v>2.0429009193054137E-2</v>
      </c>
      <c r="K187" s="67">
        <f>+IF(H187=0,"",'Ark1'!AF720)</f>
        <v>3.9260894593192174E-2</v>
      </c>
      <c r="L187" s="64"/>
      <c r="M187" s="366">
        <f>+IF(H187=0,"",'Ark1'!AR720)</f>
        <v>230.5</v>
      </c>
      <c r="N187" s="114">
        <f>+IF(H187=0,"",'Ark1'!AS720)</f>
        <v>47.35713515034476</v>
      </c>
      <c r="O187" s="411"/>
      <c r="P187" s="1">
        <f>+IF(H187=0,"",'Ark1'!T720)</f>
        <v>15</v>
      </c>
      <c r="Q187" s="296">
        <f>+IF(H187=0,"",'Ark1'!U720)</f>
        <v>579.1500000000002</v>
      </c>
      <c r="R187" s="115" t="e">
        <f t="shared" si="78"/>
        <v>#VALUE!</v>
      </c>
      <c r="S187" s="11">
        <f>+IF(H187=0,"",'Ark1'!W720)</f>
        <v>100</v>
      </c>
      <c r="T187" s="11">
        <f>+IF(H187=0,"",'Ark1'!X720)</f>
        <v>100</v>
      </c>
      <c r="U187" s="478">
        <f>+IF(H187=0,"",'Ark1'!AG720)</f>
        <v>3168</v>
      </c>
      <c r="V187" s="11">
        <f>+IF(H187=0,"",'Ark1'!AH720)</f>
        <v>100</v>
      </c>
      <c r="W187" s="11">
        <f>+IF(H187=0,"",'Ark1'!AI720)</f>
        <v>100</v>
      </c>
      <c r="X187" s="11">
        <f>+IF(H187=0,"",'Ark1'!Y720)</f>
        <v>7.4499999999962494</v>
      </c>
      <c r="Y187" s="1">
        <f>+IF(H187=0,"",'Ark1'!AA720)</f>
        <v>0</v>
      </c>
      <c r="Z187" s="11">
        <f>+IF(H187=0,"",'Ark1'!AC720)</f>
        <v>0</v>
      </c>
      <c r="AA187" s="296">
        <f t="shared" si="79"/>
        <v>182.81250000000009</v>
      </c>
      <c r="AB187" s="115" t="e">
        <f t="shared" si="80"/>
        <v>#VALUE!</v>
      </c>
      <c r="AC187" s="67">
        <f t="shared" si="81"/>
        <v>48.262500000000017</v>
      </c>
      <c r="AD187" s="67">
        <f t="shared" si="82"/>
        <v>1</v>
      </c>
      <c r="AE187" s="43"/>
      <c r="AF187" s="4"/>
      <c r="AG187" s="56"/>
      <c r="AH187" s="56"/>
      <c r="AI187" s="1"/>
      <c r="AJ187" s="5"/>
      <c r="AK187"/>
      <c r="AO187"/>
    </row>
    <row r="188" spans="1:41">
      <c r="A188" s="43"/>
      <c r="B188" s="43">
        <f>+'Ark1'!C721</f>
        <v>2024</v>
      </c>
      <c r="C188">
        <f>+'Ark1'!L721</f>
        <v>12</v>
      </c>
      <c r="D188" s="3" t="s">
        <v>39</v>
      </c>
      <c r="E188" s="3">
        <f>+'Ark1'!D721</f>
        <v>11</v>
      </c>
      <c r="F188" s="3" t="str">
        <f t="shared" si="76"/>
        <v>Nov</v>
      </c>
      <c r="G188">
        <f>+IF(H188=0,"",'Ark1'!Q721)</f>
        <v>2</v>
      </c>
      <c r="H188" s="478">
        <f>+'Ark1'!R721</f>
        <v>2</v>
      </c>
      <c r="I188" s="115">
        <f t="shared" si="77"/>
        <v>1</v>
      </c>
      <c r="J188" s="67">
        <f>+IF(H188=0,"",'Ark1'!AE721)</f>
        <v>2.5037556334501755E-2</v>
      </c>
      <c r="K188" s="67">
        <f>+IF(H188=0,"",'Ark1'!AF721)</f>
        <v>4.4154426902539443E-2</v>
      </c>
      <c r="L188" s="64"/>
      <c r="M188" s="366">
        <f>+IF(H188=0,"",'Ark1'!AR721)</f>
        <v>223</v>
      </c>
      <c r="N188" s="114">
        <f>+IF(H188=0,"",'Ark1'!AS721)</f>
        <v>48.387867129843919</v>
      </c>
      <c r="O188" s="411"/>
      <c r="P188" s="1">
        <f>+IF(H188=0,"",'Ark1'!T721)</f>
        <v>14.5</v>
      </c>
      <c r="Q188" s="296">
        <f>+IF(H188=0,"",'Ark1'!U721)</f>
        <v>537.20000000000005</v>
      </c>
      <c r="R188" s="115">
        <f t="shared" si="78"/>
        <v>-16.100000000000023</v>
      </c>
      <c r="S188" s="11">
        <f>+IF(H188=0,"",'Ark1'!W721)</f>
        <v>100</v>
      </c>
      <c r="T188" s="11">
        <f>+IF(H188=0,"",'Ark1'!X721)</f>
        <v>100</v>
      </c>
      <c r="U188" s="478">
        <f>+IF(H188=0,"",'Ark1'!AG721)</f>
        <v>2791</v>
      </c>
      <c r="V188" s="11">
        <f>+IF(H188=0,"",'Ark1'!AH721)</f>
        <v>100</v>
      </c>
      <c r="W188" s="11">
        <f>+IF(H188=0,"",'Ark1'!AI721)</f>
        <v>100</v>
      </c>
      <c r="X188" s="11">
        <f>+IF(H188=0,"",'Ark1'!Y721)</f>
        <v>29.799999999999649</v>
      </c>
      <c r="Y188" s="1">
        <f>+IF(H188=0,"",'Ark1'!AA721)</f>
        <v>0.5</v>
      </c>
      <c r="Z188" s="11">
        <f>+IF(H188=0,"",'Ark1'!AC721)</f>
        <v>-100.00000000000482</v>
      </c>
      <c r="AA188" s="296">
        <f t="shared" si="79"/>
        <v>192.47581512002867</v>
      </c>
      <c r="AB188" s="115">
        <f t="shared" si="80"/>
        <v>-37.014023121365</v>
      </c>
      <c r="AC188" s="67">
        <f t="shared" si="81"/>
        <v>44.766666666666673</v>
      </c>
      <c r="AD188" s="67">
        <f t="shared" si="82"/>
        <v>1</v>
      </c>
      <c r="AE188" s="43"/>
      <c r="AF188" s="4"/>
      <c r="AG188" s="56"/>
      <c r="AH188" s="56"/>
      <c r="AI188" s="1"/>
      <c r="AJ188" s="5"/>
      <c r="AK188"/>
      <c r="AO188"/>
    </row>
    <row r="189" spans="1:41">
      <c r="A189" s="43"/>
      <c r="B189" s="43">
        <f>+'Ark1'!C722</f>
        <v>2024</v>
      </c>
      <c r="C189">
        <f>+'Ark1'!L722</f>
        <v>12</v>
      </c>
      <c r="D189" s="3" t="s">
        <v>39</v>
      </c>
      <c r="E189" s="3">
        <f>+'Ark1'!D722</f>
        <v>12</v>
      </c>
      <c r="F189" s="3" t="str">
        <f t="shared" si="76"/>
        <v>Des</v>
      </c>
      <c r="G189" t="str">
        <f>+IF(H189=0,"",'Ark1'!Q722)</f>
        <v/>
      </c>
      <c r="H189" s="478">
        <f>+'Ark1'!R722</f>
        <v>0</v>
      </c>
      <c r="I189" s="115" t="str">
        <f t="shared" si="77"/>
        <v/>
      </c>
      <c r="J189" s="67" t="str">
        <f>+IF(H189=0,"",'Ark1'!AE722)</f>
        <v/>
      </c>
      <c r="K189" s="67" t="str">
        <f>+IF(H189=0,"",'Ark1'!AF722)</f>
        <v/>
      </c>
      <c r="L189" s="64"/>
      <c r="M189" s="366" t="str">
        <f>+IF(H189=0,"",'Ark1'!AR722)</f>
        <v/>
      </c>
      <c r="N189" s="114" t="str">
        <f>+IF(H189=0,"",'Ark1'!AS722)</f>
        <v/>
      </c>
      <c r="O189" s="411"/>
      <c r="P189" s="1" t="str">
        <f>+IF(H189=0,"",'Ark1'!T722)</f>
        <v/>
      </c>
      <c r="Q189" s="296" t="str">
        <f>+IF(H189=0,"",'Ark1'!U722)</f>
        <v/>
      </c>
      <c r="R189" s="115" t="str">
        <f t="shared" si="78"/>
        <v/>
      </c>
      <c r="S189" s="11" t="str">
        <f>+IF(H189=0,"",'Ark1'!W722)</f>
        <v/>
      </c>
      <c r="T189" s="11" t="str">
        <f>+IF(H189=0,"",'Ark1'!X722)</f>
        <v/>
      </c>
      <c r="U189" s="478" t="str">
        <f>+IF(H189=0,"",'Ark1'!AG722)</f>
        <v/>
      </c>
      <c r="V189" s="11" t="str">
        <f>+IF(H189=0,"",'Ark1'!AH722)</f>
        <v/>
      </c>
      <c r="W189" s="11" t="str">
        <f>+IF(H189=0,"",'Ark1'!AI722)</f>
        <v/>
      </c>
      <c r="X189" s="11" t="str">
        <f>+IF(H189=0,"",'Ark1'!Y722)</f>
        <v/>
      </c>
      <c r="Y189" s="1" t="str">
        <f>+IF(H189=0,"",'Ark1'!AA722)</f>
        <v/>
      </c>
      <c r="Z189" s="11" t="str">
        <f>+IF(H189=0,"",'Ark1'!AC722)</f>
        <v/>
      </c>
      <c r="AA189" s="296" t="str">
        <f t="shared" si="79"/>
        <v/>
      </c>
      <c r="AB189" s="115" t="str">
        <f t="shared" si="80"/>
        <v/>
      </c>
      <c r="AC189" s="67" t="str">
        <f t="shared" si="81"/>
        <v/>
      </c>
      <c r="AD189" s="67" t="str">
        <f t="shared" si="82"/>
        <v/>
      </c>
      <c r="AE189" s="43"/>
      <c r="AF189" s="4"/>
      <c r="AG189" s="56"/>
      <c r="AH189" s="56"/>
      <c r="AI189" s="1"/>
      <c r="AJ189" s="5"/>
      <c r="AK189"/>
      <c r="AO189"/>
    </row>
    <row r="190" spans="1:41">
      <c r="A190" s="46"/>
      <c r="B190" s="43"/>
      <c r="C190" s="46"/>
      <c r="D190" s="46"/>
      <c r="E190" s="46"/>
      <c r="F190" s="46"/>
      <c r="G190" s="46"/>
      <c r="H190" s="490"/>
      <c r="I190" s="43"/>
      <c r="J190" s="95"/>
      <c r="K190" s="64"/>
      <c r="L190" s="64"/>
      <c r="M190" s="74"/>
      <c r="N190" s="74"/>
      <c r="O190" s="411"/>
      <c r="P190" s="43"/>
      <c r="Q190" s="43"/>
      <c r="R190" s="43"/>
      <c r="S190" s="73"/>
      <c r="T190" s="73"/>
      <c r="U190" s="463"/>
      <c r="V190" s="73"/>
      <c r="W190" s="73"/>
      <c r="X190" s="73"/>
      <c r="Y190" s="43"/>
      <c r="Z190" s="73"/>
      <c r="AA190" s="43"/>
      <c r="AB190" s="43"/>
      <c r="AC190" s="64"/>
      <c r="AD190" s="65"/>
      <c r="AE190" s="43"/>
      <c r="AF190" s="4"/>
      <c r="AG190" s="56"/>
      <c r="AH190" s="56"/>
      <c r="AI190" s="1"/>
      <c r="AJ190" s="5"/>
      <c r="AK190"/>
      <c r="AO190"/>
    </row>
    <row r="191" spans="1:41" ht="17.399999999999999">
      <c r="A191" s="244"/>
      <c r="B191" s="274" t="s">
        <v>0</v>
      </c>
      <c r="C191" s="274"/>
      <c r="D191" s="274" t="str">
        <f>+D193</f>
        <v>E-</v>
      </c>
      <c r="E191" s="274"/>
      <c r="F191" s="275" t="s">
        <v>598</v>
      </c>
      <c r="G191" s="276">
        <f>SUM(H193:H204)</f>
        <v>3</v>
      </c>
      <c r="I191" s="49"/>
      <c r="J191" s="46"/>
      <c r="K191" s="95"/>
      <c r="L191" s="64"/>
      <c r="M191" s="74"/>
      <c r="N191" s="74"/>
      <c r="O191" s="411"/>
      <c r="P191" s="64"/>
      <c r="Q191" s="326">
        <f>+Klasse!L23</f>
        <v>610.73333333333323</v>
      </c>
      <c r="R191" s="49" t="s">
        <v>568</v>
      </c>
      <c r="S191" s="43"/>
      <c r="T191" s="73"/>
      <c r="U191" s="463"/>
      <c r="V191" s="43"/>
      <c r="W191" s="73"/>
      <c r="X191" s="73"/>
      <c r="Y191" s="73"/>
      <c r="Z191" s="43"/>
      <c r="AA191" s="19">
        <f>+Klasse!AC23</f>
        <v>238.31945889698233</v>
      </c>
      <c r="AB191" s="49" t="s">
        <v>624</v>
      </c>
      <c r="AC191" s="43"/>
      <c r="AD191" s="64"/>
      <c r="AE191" s="65"/>
      <c r="AF191" s="4"/>
      <c r="AG191" s="4"/>
      <c r="AH191" s="56"/>
      <c r="AI191" s="56"/>
      <c r="AJ191" s="1"/>
      <c r="AK191" s="5"/>
      <c r="AO191"/>
    </row>
    <row r="192" spans="1:41">
      <c r="A192" s="46"/>
      <c r="B192" s="43"/>
      <c r="C192" s="46"/>
      <c r="D192" s="46"/>
      <c r="E192" s="46"/>
      <c r="F192" s="46"/>
      <c r="G192" s="46"/>
      <c r="H192" s="490"/>
      <c r="I192" s="43"/>
      <c r="J192" s="95"/>
      <c r="K192" s="64"/>
      <c r="L192" s="64"/>
      <c r="M192" s="74"/>
      <c r="N192" s="74"/>
      <c r="O192" s="411"/>
      <c r="P192" s="43"/>
      <c r="Q192" s="43"/>
      <c r="R192" s="43"/>
      <c r="S192" s="73"/>
      <c r="T192" s="73"/>
      <c r="U192" s="463"/>
      <c r="V192" s="73"/>
      <c r="W192" s="73"/>
      <c r="X192" s="73"/>
      <c r="Y192" s="43"/>
      <c r="Z192" s="73"/>
      <c r="AA192" s="43"/>
      <c r="AB192" s="43"/>
      <c r="AC192" s="64"/>
      <c r="AD192" s="64"/>
      <c r="AE192" s="64"/>
      <c r="AF192" s="4"/>
      <c r="AG192" s="56"/>
      <c r="AH192" s="56"/>
      <c r="AI192" s="1"/>
      <c r="AJ192" s="5"/>
      <c r="AK192"/>
      <c r="AO192"/>
    </row>
    <row r="193" spans="1:41">
      <c r="A193" s="43"/>
      <c r="B193" s="43">
        <f>+'Ark1'!C723</f>
        <v>2024</v>
      </c>
      <c r="C193" s="51">
        <f>+'Ark1'!L723</f>
        <v>13</v>
      </c>
      <c r="D193" s="52" t="s">
        <v>40</v>
      </c>
      <c r="E193" s="52">
        <f>+'Ark1'!D723</f>
        <v>1</v>
      </c>
      <c r="F193" s="52" t="str">
        <f t="shared" ref="F193:F204" si="83">+F178</f>
        <v>Jan</v>
      </c>
      <c r="G193" s="51">
        <f>+IF(H193=0,"",'Ark1'!Q723)</f>
        <v>2</v>
      </c>
      <c r="H193" s="478">
        <f>+'Ark1'!R723</f>
        <v>2</v>
      </c>
      <c r="I193" s="115">
        <f t="shared" ref="I193:I204" si="84">+IF(H193=0,"",H193-H436)</f>
        <v>2</v>
      </c>
      <c r="J193" s="66">
        <f>+IF(H193=0,"",'Ark1'!AE723)</f>
        <v>3.6893562073418193E-2</v>
      </c>
      <c r="K193" s="66">
        <f>+IF(H193=0,"",'Ark1'!AF723)</f>
        <v>7.3806996426970098E-2</v>
      </c>
      <c r="L193" s="64"/>
      <c r="M193" s="366">
        <f>+IF(H193=0,"",'Ark1'!AR723)</f>
        <v>227.5</v>
      </c>
      <c r="N193" s="114">
        <f>+IF(H193=0,"",'Ark1'!AS723)</f>
        <v>51.827146116693505</v>
      </c>
      <c r="O193" s="411"/>
      <c r="P193" s="53">
        <f>+IF(H193=0,"",'Ark1'!T723)</f>
        <v>15</v>
      </c>
      <c r="Q193" s="296">
        <f>+IF(H193=0,"",'Ark1'!U723)</f>
        <v>610.54999999999995</v>
      </c>
      <c r="R193" s="115" t="e">
        <f t="shared" ref="R193:R204" si="85">+IF(H193=0,"",Q193-Q436)</f>
        <v>#VALUE!</v>
      </c>
      <c r="S193" s="76">
        <f>+IF(H193=0,"",'Ark1'!W723)</f>
        <v>100</v>
      </c>
      <c r="T193" s="76">
        <f>+IF(H193=0,"",'Ark1'!X723)</f>
        <v>100</v>
      </c>
      <c r="U193" s="478">
        <f>+IF(H193=0,"",'Ark1'!AG723)</f>
        <v>2332.5</v>
      </c>
      <c r="V193" s="76">
        <f>+IF(H193=0,"",'Ark1'!AH723)</f>
        <v>100</v>
      </c>
      <c r="W193" s="76">
        <f>+IF(H193=0,"",'Ark1'!AI723)</f>
        <v>100</v>
      </c>
      <c r="X193" s="76">
        <f>+IF(H193=0,"",'Ark1'!Y723)</f>
        <v>28.650000000001175</v>
      </c>
      <c r="Y193" s="53">
        <f>+IF(H193=0,"",'Ark1'!AA723)</f>
        <v>0</v>
      </c>
      <c r="Z193" s="76">
        <f>+IF(H193=0,"",'Ark1'!AC723)</f>
        <v>0</v>
      </c>
      <c r="AA193" s="296">
        <f t="shared" ref="AA193:AA204" si="86">IF(H193=0,"",1000*Q193/U193)</f>
        <v>261.7577706323687</v>
      </c>
      <c r="AB193" s="115" t="e">
        <f t="shared" ref="AB193:AB204" si="87">+IF(H193=0,"",AA193-AA436)</f>
        <v>#VALUE!</v>
      </c>
      <c r="AC193" s="66">
        <f t="shared" ref="AC193:AC204" si="88">IF(H193=0,"",Q193/C193)</f>
        <v>46.965384615384615</v>
      </c>
      <c r="AD193" s="66">
        <f t="shared" ref="AD193:AD204" si="89">IF(H193=0,"",H193/G193)</f>
        <v>1</v>
      </c>
      <c r="AE193" s="43"/>
      <c r="AF193" s="4"/>
      <c r="AG193" s="56"/>
      <c r="AH193" s="56"/>
      <c r="AI193" s="1"/>
      <c r="AJ193" s="5"/>
      <c r="AK193"/>
      <c r="AO193"/>
    </row>
    <row r="194" spans="1:41">
      <c r="A194" s="43"/>
      <c r="B194" s="43">
        <f>+'Ark1'!C724</f>
        <v>2024</v>
      </c>
      <c r="C194" s="51">
        <f>+'Ark1'!L724</f>
        <v>13</v>
      </c>
      <c r="D194" s="52" t="s">
        <v>40</v>
      </c>
      <c r="E194" s="52">
        <f>+'Ark1'!D724</f>
        <v>2</v>
      </c>
      <c r="F194" s="52" t="str">
        <f t="shared" si="83"/>
        <v>Feb</v>
      </c>
      <c r="G194" s="51" t="str">
        <f>+IF(H194=0,"",'Ark1'!Q724)</f>
        <v/>
      </c>
      <c r="H194" s="478">
        <f>+'Ark1'!R724</f>
        <v>0</v>
      </c>
      <c r="I194" s="115" t="str">
        <f t="shared" si="84"/>
        <v/>
      </c>
      <c r="J194" s="66" t="str">
        <f>+IF(H194=0,"",'Ark1'!AE724)</f>
        <v/>
      </c>
      <c r="K194" s="66" t="str">
        <f>+IF(H194=0,"",'Ark1'!AF724)</f>
        <v/>
      </c>
      <c r="L194" s="64"/>
      <c r="M194" s="366" t="str">
        <f>+IF(H194=0,"",'Ark1'!AR724)</f>
        <v/>
      </c>
      <c r="N194" s="114" t="str">
        <f>+IF(H194=0,"",'Ark1'!AS724)</f>
        <v/>
      </c>
      <c r="O194" s="411"/>
      <c r="P194" s="53" t="str">
        <f>+IF(H194=0,"",'Ark1'!T724)</f>
        <v/>
      </c>
      <c r="Q194" s="296" t="str">
        <f>+IF(H194=0,"",'Ark1'!U724)</f>
        <v/>
      </c>
      <c r="R194" s="115" t="str">
        <f t="shared" si="85"/>
        <v/>
      </c>
      <c r="S194" s="76" t="str">
        <f>+IF(H194=0,"",'Ark1'!W724)</f>
        <v/>
      </c>
      <c r="T194" s="76" t="str">
        <f>+IF(H194=0,"",'Ark1'!X724)</f>
        <v/>
      </c>
      <c r="U194" s="478" t="str">
        <f>+IF(H194=0,"",'Ark1'!AG724)</f>
        <v/>
      </c>
      <c r="V194" s="76" t="str">
        <f>+IF(H194=0,"",'Ark1'!AH724)</f>
        <v/>
      </c>
      <c r="W194" s="76" t="str">
        <f>+IF(H194=0,"",'Ark1'!AI724)</f>
        <v/>
      </c>
      <c r="X194" s="76" t="str">
        <f>+IF(H194=0,"",'Ark1'!Y724)</f>
        <v/>
      </c>
      <c r="Y194" s="53" t="str">
        <f>+IF(H194=0,"",'Ark1'!AA724)</f>
        <v/>
      </c>
      <c r="Z194" s="76" t="str">
        <f>+IF(H194=0,"",'Ark1'!AC724)</f>
        <v/>
      </c>
      <c r="AA194" s="296" t="str">
        <f t="shared" si="86"/>
        <v/>
      </c>
      <c r="AB194" s="115" t="str">
        <f t="shared" si="87"/>
        <v/>
      </c>
      <c r="AC194" s="66" t="str">
        <f t="shared" si="88"/>
        <v/>
      </c>
      <c r="AD194" s="66" t="str">
        <f t="shared" si="89"/>
        <v/>
      </c>
      <c r="AE194" s="43"/>
      <c r="AF194" s="13"/>
      <c r="AG194" s="56"/>
      <c r="AH194" s="56"/>
      <c r="AI194" s="1"/>
      <c r="AJ194"/>
      <c r="AK194"/>
      <c r="AO194"/>
    </row>
    <row r="195" spans="1:41">
      <c r="A195" s="43"/>
      <c r="B195" s="43">
        <f>+'Ark1'!C725</f>
        <v>2024</v>
      </c>
      <c r="C195" s="51">
        <f>+'Ark1'!L725</f>
        <v>13</v>
      </c>
      <c r="D195" s="52" t="s">
        <v>40</v>
      </c>
      <c r="E195" s="52">
        <f>+'Ark1'!D725</f>
        <v>3</v>
      </c>
      <c r="F195" s="52" t="str">
        <f t="shared" si="83"/>
        <v>Mar</v>
      </c>
      <c r="G195" s="51" t="str">
        <f>+IF(H195=0,"",'Ark1'!Q725)</f>
        <v/>
      </c>
      <c r="H195" s="478">
        <f>+'Ark1'!R725</f>
        <v>0</v>
      </c>
      <c r="I195" s="115" t="str">
        <f t="shared" si="84"/>
        <v/>
      </c>
      <c r="J195" s="66" t="str">
        <f>+IF(H195=0,"",'Ark1'!AE725)</f>
        <v/>
      </c>
      <c r="K195" s="66" t="str">
        <f>+IF(H195=0,"",'Ark1'!AF725)</f>
        <v/>
      </c>
      <c r="L195" s="64"/>
      <c r="M195" s="366" t="str">
        <f>+IF(H195=0,"",'Ark1'!AR725)</f>
        <v/>
      </c>
      <c r="N195" s="114" t="str">
        <f>+IF(H195=0,"",'Ark1'!AS725)</f>
        <v/>
      </c>
      <c r="O195" s="411"/>
      <c r="P195" s="53" t="str">
        <f>+IF(H195=0,"",'Ark1'!T725)</f>
        <v/>
      </c>
      <c r="Q195" s="296" t="str">
        <f>+IF(H195=0,"",'Ark1'!U725)</f>
        <v/>
      </c>
      <c r="R195" s="115" t="str">
        <f t="shared" si="85"/>
        <v/>
      </c>
      <c r="S195" s="76" t="str">
        <f>+IF(H195=0,"",'Ark1'!W725)</f>
        <v/>
      </c>
      <c r="T195" s="76" t="str">
        <f>+IF(H195=0,"",'Ark1'!X725)</f>
        <v/>
      </c>
      <c r="U195" s="478" t="str">
        <f>+IF(H195=0,"",'Ark1'!AG725)</f>
        <v/>
      </c>
      <c r="V195" s="76" t="str">
        <f>+IF(H195=0,"",'Ark1'!AH725)</f>
        <v/>
      </c>
      <c r="W195" s="76" t="str">
        <f>+IF(H195=0,"",'Ark1'!AI725)</f>
        <v/>
      </c>
      <c r="X195" s="76" t="str">
        <f>+IF(H195=0,"",'Ark1'!Y725)</f>
        <v/>
      </c>
      <c r="Y195" s="53" t="str">
        <f>+IF(H195=0,"",'Ark1'!AA725)</f>
        <v/>
      </c>
      <c r="Z195" s="76" t="str">
        <f>+IF(H195=0,"",'Ark1'!AC725)</f>
        <v/>
      </c>
      <c r="AA195" s="296" t="str">
        <f t="shared" si="86"/>
        <v/>
      </c>
      <c r="AB195" s="115" t="str">
        <f t="shared" si="87"/>
        <v/>
      </c>
      <c r="AC195" s="66" t="str">
        <f t="shared" si="88"/>
        <v/>
      </c>
      <c r="AD195" s="66" t="str">
        <f t="shared" si="89"/>
        <v/>
      </c>
      <c r="AE195" s="43"/>
      <c r="AF195" s="13"/>
      <c r="AG195" s="56"/>
      <c r="AH195" s="56"/>
      <c r="AI195" s="1"/>
      <c r="AJ195"/>
      <c r="AK195"/>
      <c r="AO195"/>
    </row>
    <row r="196" spans="1:41">
      <c r="A196" s="43"/>
      <c r="B196" s="43">
        <f>+'Ark1'!C726</f>
        <v>2024</v>
      </c>
      <c r="C196" s="51">
        <f>+'Ark1'!L726</f>
        <v>13</v>
      </c>
      <c r="D196" s="52" t="s">
        <v>40</v>
      </c>
      <c r="E196" s="52">
        <f>+'Ark1'!D726</f>
        <v>4</v>
      </c>
      <c r="F196" s="52" t="str">
        <f t="shared" si="83"/>
        <v>Apr</v>
      </c>
      <c r="G196" s="51" t="str">
        <f>+IF(H196=0,"",'Ark1'!Q726)</f>
        <v/>
      </c>
      <c r="H196" s="478">
        <f>+'Ark1'!R726</f>
        <v>0</v>
      </c>
      <c r="I196" s="115" t="str">
        <f t="shared" si="84"/>
        <v/>
      </c>
      <c r="J196" s="66" t="str">
        <f>+IF(H196=0,"",'Ark1'!AE726)</f>
        <v/>
      </c>
      <c r="K196" s="66" t="str">
        <f>+IF(H196=0,"",'Ark1'!AF726)</f>
        <v/>
      </c>
      <c r="L196" s="64"/>
      <c r="M196" s="366" t="str">
        <f>+IF(H196=0,"",'Ark1'!AR726)</f>
        <v/>
      </c>
      <c r="N196" s="114" t="str">
        <f>+IF(H196=0,"",'Ark1'!AS726)</f>
        <v/>
      </c>
      <c r="O196" s="411"/>
      <c r="P196" s="53" t="str">
        <f>+IF(H196=0,"",'Ark1'!T726)</f>
        <v/>
      </c>
      <c r="Q196" s="296" t="str">
        <f>+IF(H196=0,"",'Ark1'!U726)</f>
        <v/>
      </c>
      <c r="R196" s="115" t="str">
        <f t="shared" si="85"/>
        <v/>
      </c>
      <c r="S196" s="76" t="str">
        <f>+IF(H196=0,"",'Ark1'!W726)</f>
        <v/>
      </c>
      <c r="T196" s="76" t="str">
        <f>+IF(H196=0,"",'Ark1'!X726)</f>
        <v/>
      </c>
      <c r="U196" s="478" t="str">
        <f>+IF(H196=0,"",'Ark1'!AG726)</f>
        <v/>
      </c>
      <c r="V196" s="76" t="str">
        <f>+IF(H196=0,"",'Ark1'!AH726)</f>
        <v/>
      </c>
      <c r="W196" s="76" t="str">
        <f>+IF(H196=0,"",'Ark1'!AI726)</f>
        <v/>
      </c>
      <c r="X196" s="76" t="str">
        <f>+IF(H196=0,"",'Ark1'!Y726)</f>
        <v/>
      </c>
      <c r="Y196" s="53" t="str">
        <f>+IF(H196=0,"",'Ark1'!AA726)</f>
        <v/>
      </c>
      <c r="Z196" s="76" t="str">
        <f>+IF(H196=0,"",'Ark1'!AC726)</f>
        <v/>
      </c>
      <c r="AA196" s="296" t="str">
        <f t="shared" si="86"/>
        <v/>
      </c>
      <c r="AB196" s="115" t="str">
        <f t="shared" si="87"/>
        <v/>
      </c>
      <c r="AC196" s="66" t="str">
        <f t="shared" si="88"/>
        <v/>
      </c>
      <c r="AD196" s="66" t="str">
        <f t="shared" si="89"/>
        <v/>
      </c>
      <c r="AE196" s="43"/>
      <c r="AF196" s="13"/>
      <c r="AG196" s="56"/>
      <c r="AH196" s="56"/>
      <c r="AI196" s="1"/>
      <c r="AJ196"/>
      <c r="AK196"/>
      <c r="AO196"/>
    </row>
    <row r="197" spans="1:41">
      <c r="A197" s="43"/>
      <c r="B197" s="43">
        <f>+'Ark1'!C727</f>
        <v>2024</v>
      </c>
      <c r="C197" s="51">
        <f>+'Ark1'!L727</f>
        <v>13</v>
      </c>
      <c r="D197" s="52" t="s">
        <v>40</v>
      </c>
      <c r="E197" s="52">
        <f>+'Ark1'!D727</f>
        <v>5</v>
      </c>
      <c r="F197" s="52" t="str">
        <f t="shared" si="83"/>
        <v>Mai</v>
      </c>
      <c r="G197" s="51" t="str">
        <f>+IF(H197=0,"",'Ark1'!Q727)</f>
        <v/>
      </c>
      <c r="H197" s="478">
        <f>+'Ark1'!R727</f>
        <v>0</v>
      </c>
      <c r="I197" s="115" t="str">
        <f t="shared" si="84"/>
        <v/>
      </c>
      <c r="J197" s="66" t="str">
        <f>+IF(H197=0,"",'Ark1'!AE727)</f>
        <v/>
      </c>
      <c r="K197" s="66" t="str">
        <f>+IF(H197=0,"",'Ark1'!AF727)</f>
        <v/>
      </c>
      <c r="L197" s="64"/>
      <c r="M197" s="366" t="str">
        <f>+IF(H197=0,"",'Ark1'!AR727)</f>
        <v/>
      </c>
      <c r="N197" s="114" t="str">
        <f>+IF(H197=0,"",'Ark1'!AS727)</f>
        <v/>
      </c>
      <c r="O197" s="411"/>
      <c r="P197" s="53" t="str">
        <f>+IF(H197=0,"",'Ark1'!T727)</f>
        <v/>
      </c>
      <c r="Q197" s="296" t="str">
        <f>+IF(H197=0,"",'Ark1'!U727)</f>
        <v/>
      </c>
      <c r="R197" s="115" t="str">
        <f t="shared" si="85"/>
        <v/>
      </c>
      <c r="S197" s="76" t="str">
        <f>+IF(H197=0,"",'Ark1'!W727)</f>
        <v/>
      </c>
      <c r="T197" s="76" t="str">
        <f>+IF(H197=0,"",'Ark1'!X727)</f>
        <v/>
      </c>
      <c r="U197" s="478" t="str">
        <f>+IF(H197=0,"",'Ark1'!AG727)</f>
        <v/>
      </c>
      <c r="V197" s="76" t="str">
        <f>+IF(H197=0,"",'Ark1'!AH727)</f>
        <v/>
      </c>
      <c r="W197" s="76" t="str">
        <f>+IF(H197=0,"",'Ark1'!AI727)</f>
        <v/>
      </c>
      <c r="X197" s="76" t="str">
        <f>+IF(H197=0,"",'Ark1'!Y727)</f>
        <v/>
      </c>
      <c r="Y197" s="53" t="str">
        <f>+IF(H197=0,"",'Ark1'!AA727)</f>
        <v/>
      </c>
      <c r="Z197" s="76" t="str">
        <f>+IF(H197=0,"",'Ark1'!AC727)</f>
        <v/>
      </c>
      <c r="AA197" s="296" t="str">
        <f t="shared" si="86"/>
        <v/>
      </c>
      <c r="AB197" s="115" t="str">
        <f t="shared" si="87"/>
        <v/>
      </c>
      <c r="AC197" s="66" t="str">
        <f t="shared" si="88"/>
        <v/>
      </c>
      <c r="AD197" s="66" t="str">
        <f t="shared" si="89"/>
        <v/>
      </c>
      <c r="AE197" s="43"/>
      <c r="AF197" s="5"/>
      <c r="AG197" s="56"/>
      <c r="AH197" s="56"/>
      <c r="AI197" s="1"/>
      <c r="AJ197" s="5"/>
      <c r="AK197"/>
      <c r="AO197"/>
    </row>
    <row r="198" spans="1:41">
      <c r="A198" s="43"/>
      <c r="B198" s="43">
        <f>+'Ark1'!C728</f>
        <v>2024</v>
      </c>
      <c r="C198" s="51">
        <f>+'Ark1'!L728</f>
        <v>13</v>
      </c>
      <c r="D198" s="52" t="s">
        <v>40</v>
      </c>
      <c r="E198" s="52">
        <f>+'Ark1'!D728</f>
        <v>6</v>
      </c>
      <c r="F198" s="52" t="str">
        <f t="shared" si="83"/>
        <v>Jun</v>
      </c>
      <c r="G198" s="51">
        <f>+IF(H198=0,"",'Ark1'!Q728)</f>
        <v>1</v>
      </c>
      <c r="H198" s="478">
        <f>+'Ark1'!R728</f>
        <v>1</v>
      </c>
      <c r="I198" s="115">
        <f t="shared" si="84"/>
        <v>1</v>
      </c>
      <c r="J198" s="66">
        <f>+IF(H198=0,"",'Ark1'!AE728)</f>
        <v>2.8498147620404674E-2</v>
      </c>
      <c r="K198" s="66">
        <f>+IF(H198=0,"",'Ark1'!AF728)</f>
        <v>5.676510782305115E-2</v>
      </c>
      <c r="L198" s="64"/>
      <c r="M198" s="366">
        <f>+IF(H198=0,"",'Ark1'!AR728)</f>
        <v>229</v>
      </c>
      <c r="N198" s="114">
        <f>+IF(H198=0,"",'Ark1'!AS728)</f>
        <v>50.878554389549379</v>
      </c>
      <c r="O198" s="411"/>
      <c r="P198" s="53">
        <f>+IF(H198=0,"",'Ark1'!T728)</f>
        <v>15</v>
      </c>
      <c r="Q198" s="296">
        <f>+IF(H198=0,"",'Ark1'!U728)</f>
        <v>611.1</v>
      </c>
      <c r="R198" s="115" t="e">
        <f t="shared" si="85"/>
        <v>#VALUE!</v>
      </c>
      <c r="S198" s="76">
        <f>+IF(H198=0,"",'Ark1'!W728)</f>
        <v>100</v>
      </c>
      <c r="T198" s="76">
        <f>+IF(H198=0,"",'Ark1'!X728)</f>
        <v>100</v>
      </c>
      <c r="U198" s="478">
        <f>+IF(H198=0,"",'Ark1'!AG728)</f>
        <v>3023</v>
      </c>
      <c r="V198" s="76">
        <f>+IF(H198=0,"",'Ark1'!AH728)</f>
        <v>100</v>
      </c>
      <c r="W198" s="76">
        <f>+IF(H198=0,"",'Ark1'!AI728)</f>
        <v>100</v>
      </c>
      <c r="X198" s="76">
        <f>+IF(H198=0,"",'Ark1'!Y728)</f>
        <v>0</v>
      </c>
      <c r="Y198" s="53">
        <f>+IF(H198=0,"",'Ark1'!AA728)</f>
        <v>0</v>
      </c>
      <c r="Z198" s="76">
        <f>+IF(H198=0,"",'Ark1'!AC728)</f>
        <v>0</v>
      </c>
      <c r="AA198" s="296">
        <f t="shared" si="86"/>
        <v>202.15018193847172</v>
      </c>
      <c r="AB198" s="115" t="e">
        <f t="shared" si="87"/>
        <v>#VALUE!</v>
      </c>
      <c r="AC198" s="66">
        <f t="shared" si="88"/>
        <v>47.007692307692309</v>
      </c>
      <c r="AD198" s="66">
        <f t="shared" si="89"/>
        <v>1</v>
      </c>
      <c r="AE198" s="43"/>
      <c r="AF198" s="5"/>
      <c r="AG198" s="56"/>
      <c r="AH198" s="56"/>
      <c r="AI198" s="1"/>
      <c r="AJ198" s="5"/>
      <c r="AK198"/>
      <c r="AO198"/>
    </row>
    <row r="199" spans="1:41">
      <c r="A199" s="43"/>
      <c r="B199" s="43">
        <f>+'Ark1'!C729</f>
        <v>2024</v>
      </c>
      <c r="C199" s="51">
        <f>+'Ark1'!L729</f>
        <v>13</v>
      </c>
      <c r="D199" s="52" t="s">
        <v>40</v>
      </c>
      <c r="E199" s="52">
        <f>+'Ark1'!D729</f>
        <v>7</v>
      </c>
      <c r="F199" s="52" t="str">
        <f t="shared" si="83"/>
        <v>Jul</v>
      </c>
      <c r="G199" s="51" t="str">
        <f>+IF(H199=0,"",'Ark1'!Q729)</f>
        <v/>
      </c>
      <c r="H199" s="478">
        <f>+'Ark1'!R729</f>
        <v>0</v>
      </c>
      <c r="I199" s="115" t="str">
        <f t="shared" si="84"/>
        <v/>
      </c>
      <c r="J199" s="66" t="str">
        <f>+IF(H199=0,"",'Ark1'!AE729)</f>
        <v/>
      </c>
      <c r="K199" s="66" t="str">
        <f>+IF(H199=0,"",'Ark1'!AF729)</f>
        <v/>
      </c>
      <c r="L199" s="64"/>
      <c r="M199" s="366" t="str">
        <f>+IF(H199=0,"",'Ark1'!AR729)</f>
        <v/>
      </c>
      <c r="N199" s="114" t="str">
        <f>+IF(H199=0,"",'Ark1'!AS729)</f>
        <v/>
      </c>
      <c r="O199" s="411"/>
      <c r="P199" s="53" t="str">
        <f>+IF(H199=0,"",'Ark1'!T729)</f>
        <v/>
      </c>
      <c r="Q199" s="296" t="str">
        <f>+IF(H199=0,"",'Ark1'!U729)</f>
        <v/>
      </c>
      <c r="R199" s="115" t="str">
        <f t="shared" si="85"/>
        <v/>
      </c>
      <c r="S199" s="76" t="str">
        <f>+IF(H199=0,"",'Ark1'!W729)</f>
        <v/>
      </c>
      <c r="T199" s="76" t="str">
        <f>+IF(H199=0,"",'Ark1'!X729)</f>
        <v/>
      </c>
      <c r="U199" s="478" t="str">
        <f>+IF(H199=0,"",'Ark1'!AG729)</f>
        <v/>
      </c>
      <c r="V199" s="76" t="str">
        <f>+IF(H199=0,"",'Ark1'!AH729)</f>
        <v/>
      </c>
      <c r="W199" s="76" t="str">
        <f>+IF(H199=0,"",'Ark1'!AI729)</f>
        <v/>
      </c>
      <c r="X199" s="76" t="str">
        <f>+IF(H199=0,"",'Ark1'!Y729)</f>
        <v/>
      </c>
      <c r="Y199" s="53" t="str">
        <f>+IF(H199=0,"",'Ark1'!AA729)</f>
        <v/>
      </c>
      <c r="Z199" s="76" t="str">
        <f>+IF(H199=0,"",'Ark1'!AC729)</f>
        <v/>
      </c>
      <c r="AA199" s="296" t="str">
        <f t="shared" si="86"/>
        <v/>
      </c>
      <c r="AB199" s="115" t="str">
        <f t="shared" si="87"/>
        <v/>
      </c>
      <c r="AC199" s="66" t="str">
        <f t="shared" si="88"/>
        <v/>
      </c>
      <c r="AD199" s="66" t="str">
        <f t="shared" si="89"/>
        <v/>
      </c>
      <c r="AE199" s="43"/>
      <c r="AF199" s="13"/>
      <c r="AG199" s="56"/>
      <c r="AH199" s="56"/>
      <c r="AI199" s="1"/>
      <c r="AJ199"/>
      <c r="AK199"/>
      <c r="AO199"/>
    </row>
    <row r="200" spans="1:41">
      <c r="A200" s="43"/>
      <c r="B200" s="43">
        <f>+'Ark1'!C730</f>
        <v>2024</v>
      </c>
      <c r="C200" s="51">
        <f>+'Ark1'!L730</f>
        <v>13</v>
      </c>
      <c r="D200" s="52" t="s">
        <v>40</v>
      </c>
      <c r="E200" s="52">
        <f>+'Ark1'!D730</f>
        <v>8</v>
      </c>
      <c r="F200" s="52" t="str">
        <f t="shared" si="83"/>
        <v>Aug</v>
      </c>
      <c r="G200" s="51" t="str">
        <f>+IF(H200=0,"",'Ark1'!Q730)</f>
        <v/>
      </c>
      <c r="H200" s="478">
        <f>+'Ark1'!R730</f>
        <v>0</v>
      </c>
      <c r="I200" s="115" t="str">
        <f t="shared" si="84"/>
        <v/>
      </c>
      <c r="J200" s="66" t="str">
        <f>+IF(H200=0,"",'Ark1'!AE730)</f>
        <v/>
      </c>
      <c r="K200" s="66" t="str">
        <f>+IF(H200=0,"",'Ark1'!AF730)</f>
        <v/>
      </c>
      <c r="L200" s="64"/>
      <c r="M200" s="366" t="str">
        <f>+IF(H200=0,"",'Ark1'!AR730)</f>
        <v/>
      </c>
      <c r="N200" s="114" t="str">
        <f>+IF(H200=0,"",'Ark1'!AS730)</f>
        <v/>
      </c>
      <c r="O200" s="411"/>
      <c r="P200" s="53" t="str">
        <f>+IF(H200=0,"",'Ark1'!T730)</f>
        <v/>
      </c>
      <c r="Q200" s="296" t="str">
        <f>+IF(H200=0,"",'Ark1'!U730)</f>
        <v/>
      </c>
      <c r="R200" s="115" t="str">
        <f t="shared" si="85"/>
        <v/>
      </c>
      <c r="S200" s="76" t="str">
        <f>+IF(H200=0,"",'Ark1'!W730)</f>
        <v/>
      </c>
      <c r="T200" s="76" t="str">
        <f>+IF(H200=0,"",'Ark1'!X730)</f>
        <v/>
      </c>
      <c r="U200" s="478" t="str">
        <f>+IF(H200=0,"",'Ark1'!AG730)</f>
        <v/>
      </c>
      <c r="V200" s="76" t="str">
        <f>+IF(H200=0,"",'Ark1'!AH730)</f>
        <v/>
      </c>
      <c r="W200" s="76" t="str">
        <f>+IF(H200=0,"",'Ark1'!AI730)</f>
        <v/>
      </c>
      <c r="X200" s="76" t="str">
        <f>+IF(H200=0,"",'Ark1'!Y730)</f>
        <v/>
      </c>
      <c r="Y200" s="53" t="str">
        <f>+IF(H200=0,"",'Ark1'!AA730)</f>
        <v/>
      </c>
      <c r="Z200" s="76" t="str">
        <f>+IF(H200=0,"",'Ark1'!AC730)</f>
        <v/>
      </c>
      <c r="AA200" s="296" t="str">
        <f t="shared" si="86"/>
        <v/>
      </c>
      <c r="AB200" s="115" t="str">
        <f t="shared" si="87"/>
        <v/>
      </c>
      <c r="AC200" s="66" t="str">
        <f t="shared" si="88"/>
        <v/>
      </c>
      <c r="AD200" s="66" t="str">
        <f t="shared" si="89"/>
        <v/>
      </c>
      <c r="AE200" s="43"/>
      <c r="AF200" s="13"/>
      <c r="AG200" s="56"/>
      <c r="AH200" s="56"/>
      <c r="AI200" s="1"/>
      <c r="AJ200"/>
      <c r="AK200"/>
      <c r="AO200"/>
    </row>
    <row r="201" spans="1:41">
      <c r="A201" s="43"/>
      <c r="B201" s="43">
        <f>+'Ark1'!C731</f>
        <v>2024</v>
      </c>
      <c r="C201" s="51">
        <f>+'Ark1'!L731</f>
        <v>13</v>
      </c>
      <c r="D201" s="52" t="s">
        <v>40</v>
      </c>
      <c r="E201" s="52">
        <f>+'Ark1'!D731</f>
        <v>9</v>
      </c>
      <c r="F201" s="52" t="str">
        <f t="shared" si="83"/>
        <v>Sep</v>
      </c>
      <c r="G201" s="51" t="str">
        <f>+IF(H201=0,"",'Ark1'!Q731)</f>
        <v/>
      </c>
      <c r="H201" s="478">
        <f>+'Ark1'!R731</f>
        <v>0</v>
      </c>
      <c r="I201" s="115" t="str">
        <f t="shared" si="84"/>
        <v/>
      </c>
      <c r="J201" s="66" t="str">
        <f>+IF(H201=0,"",'Ark1'!AE731)</f>
        <v/>
      </c>
      <c r="K201" s="66" t="str">
        <f>+IF(H201=0,"",'Ark1'!AF731)</f>
        <v/>
      </c>
      <c r="L201" s="64"/>
      <c r="M201" s="366" t="str">
        <f>+IF(H201=0,"",'Ark1'!AR731)</f>
        <v/>
      </c>
      <c r="N201" s="114" t="str">
        <f>+IF(H201=0,"",'Ark1'!AS731)</f>
        <v/>
      </c>
      <c r="O201" s="411"/>
      <c r="P201" s="53" t="str">
        <f>+IF(H201=0,"",'Ark1'!T731)</f>
        <v/>
      </c>
      <c r="Q201" s="296" t="str">
        <f>+IF(H201=0,"",'Ark1'!U731)</f>
        <v/>
      </c>
      <c r="R201" s="115" t="str">
        <f t="shared" si="85"/>
        <v/>
      </c>
      <c r="S201" s="76" t="str">
        <f>+IF(H201=0,"",'Ark1'!W731)</f>
        <v/>
      </c>
      <c r="T201" s="76" t="str">
        <f>+IF(H201=0,"",'Ark1'!X731)</f>
        <v/>
      </c>
      <c r="U201" s="478" t="str">
        <f>+IF(H201=0,"",'Ark1'!AG731)</f>
        <v/>
      </c>
      <c r="V201" s="76" t="str">
        <f>+IF(H201=0,"",'Ark1'!AH731)</f>
        <v/>
      </c>
      <c r="W201" s="76" t="str">
        <f>+IF(H201=0,"",'Ark1'!AI731)</f>
        <v/>
      </c>
      <c r="X201" s="76" t="str">
        <f>+IF(H201=0,"",'Ark1'!Y731)</f>
        <v/>
      </c>
      <c r="Y201" s="53" t="str">
        <f>+IF(H201=0,"",'Ark1'!AA731)</f>
        <v/>
      </c>
      <c r="Z201" s="76" t="str">
        <f>+IF(H201=0,"",'Ark1'!AC731)</f>
        <v/>
      </c>
      <c r="AA201" s="296" t="str">
        <f t="shared" si="86"/>
        <v/>
      </c>
      <c r="AB201" s="115" t="str">
        <f t="shared" si="87"/>
        <v/>
      </c>
      <c r="AC201" s="66" t="str">
        <f t="shared" si="88"/>
        <v/>
      </c>
      <c r="AD201" s="66" t="str">
        <f t="shared" si="89"/>
        <v/>
      </c>
      <c r="AE201" s="43"/>
      <c r="AF201" s="13"/>
      <c r="AG201" s="56"/>
      <c r="AH201" s="56"/>
      <c r="AI201" s="1"/>
      <c r="AJ201"/>
      <c r="AK201"/>
      <c r="AO201"/>
    </row>
    <row r="202" spans="1:41">
      <c r="A202" s="43"/>
      <c r="B202" s="43">
        <f>+'Ark1'!C732</f>
        <v>2024</v>
      </c>
      <c r="C202" s="51">
        <f>+'Ark1'!L732</f>
        <v>13</v>
      </c>
      <c r="D202" s="52" t="s">
        <v>40</v>
      </c>
      <c r="E202" s="52">
        <f>+'Ark1'!D732</f>
        <v>10</v>
      </c>
      <c r="F202" s="52" t="str">
        <f t="shared" si="83"/>
        <v>Okt</v>
      </c>
      <c r="G202" s="51" t="str">
        <f>+IF(H202=0,"",'Ark1'!Q732)</f>
        <v/>
      </c>
      <c r="H202" s="478">
        <f>+'Ark1'!R732</f>
        <v>0</v>
      </c>
      <c r="I202" s="115" t="str">
        <f t="shared" si="84"/>
        <v/>
      </c>
      <c r="J202" s="66" t="str">
        <f>+IF(H202=0,"",'Ark1'!AE732)</f>
        <v/>
      </c>
      <c r="K202" s="66" t="str">
        <f>+IF(H202=0,"",'Ark1'!AF732)</f>
        <v/>
      </c>
      <c r="L202" s="64"/>
      <c r="M202" s="366" t="str">
        <f>+IF(H202=0,"",'Ark1'!AR732)</f>
        <v/>
      </c>
      <c r="N202" s="114" t="str">
        <f>+IF(H202=0,"",'Ark1'!AS732)</f>
        <v/>
      </c>
      <c r="O202" s="411"/>
      <c r="P202" s="53" t="str">
        <f>+IF(H202=0,"",'Ark1'!T732)</f>
        <v/>
      </c>
      <c r="Q202" s="296" t="str">
        <f>+IF(H202=0,"",'Ark1'!U732)</f>
        <v/>
      </c>
      <c r="R202" s="115" t="str">
        <f t="shared" si="85"/>
        <v/>
      </c>
      <c r="S202" s="76" t="str">
        <f>+IF(H202=0,"",'Ark1'!W732)</f>
        <v/>
      </c>
      <c r="T202" s="76" t="str">
        <f>+IF(H202=0,"",'Ark1'!X732)</f>
        <v/>
      </c>
      <c r="U202" s="478" t="str">
        <f>+IF(H202=0,"",'Ark1'!AG732)</f>
        <v/>
      </c>
      <c r="V202" s="76" t="str">
        <f>+IF(H202=0,"",'Ark1'!AH732)</f>
        <v/>
      </c>
      <c r="W202" s="76" t="str">
        <f>+IF(H202=0,"",'Ark1'!AI732)</f>
        <v/>
      </c>
      <c r="X202" s="76" t="str">
        <f>+IF(H202=0,"",'Ark1'!Y732)</f>
        <v/>
      </c>
      <c r="Y202" s="53" t="str">
        <f>+IF(H202=0,"",'Ark1'!AA732)</f>
        <v/>
      </c>
      <c r="Z202" s="76" t="str">
        <f>+IF(H202=0,"",'Ark1'!AC732)</f>
        <v/>
      </c>
      <c r="AA202" s="296" t="str">
        <f t="shared" si="86"/>
        <v/>
      </c>
      <c r="AB202" s="115" t="str">
        <f t="shared" si="87"/>
        <v/>
      </c>
      <c r="AC202" s="66" t="str">
        <f t="shared" si="88"/>
        <v/>
      </c>
      <c r="AD202" s="66" t="str">
        <f t="shared" si="89"/>
        <v/>
      </c>
      <c r="AE202" s="43"/>
      <c r="AF202" s="13"/>
      <c r="AG202" s="56"/>
      <c r="AH202" s="56"/>
      <c r="AI202" s="1"/>
      <c r="AJ202"/>
      <c r="AK202"/>
      <c r="AO202"/>
    </row>
    <row r="203" spans="1:41">
      <c r="A203" s="43"/>
      <c r="B203" s="43">
        <f>+'Ark1'!C733</f>
        <v>2024</v>
      </c>
      <c r="C203" s="51">
        <f>+'Ark1'!L733</f>
        <v>13</v>
      </c>
      <c r="D203" s="52" t="s">
        <v>40</v>
      </c>
      <c r="E203" s="52">
        <f>+'Ark1'!D733</f>
        <v>11</v>
      </c>
      <c r="F203" s="52" t="str">
        <f t="shared" si="83"/>
        <v>Nov</v>
      </c>
      <c r="G203" s="51" t="str">
        <f>+IF(H203=0,"",'Ark1'!Q733)</f>
        <v/>
      </c>
      <c r="H203" s="478">
        <f>+'Ark1'!R733</f>
        <v>0</v>
      </c>
      <c r="I203" s="115" t="str">
        <f t="shared" si="84"/>
        <v/>
      </c>
      <c r="J203" s="66" t="str">
        <f>+IF(H203=0,"",'Ark1'!AE733)</f>
        <v/>
      </c>
      <c r="K203" s="66" t="str">
        <f>+IF(H203=0,"",'Ark1'!AF733)</f>
        <v/>
      </c>
      <c r="L203" s="64"/>
      <c r="M203" s="366" t="str">
        <f>+IF(H203=0,"",'Ark1'!AR733)</f>
        <v/>
      </c>
      <c r="N203" s="114" t="str">
        <f>+IF(H203=0,"",'Ark1'!AS733)</f>
        <v/>
      </c>
      <c r="O203" s="411"/>
      <c r="P203" s="53" t="str">
        <f>+IF(H203=0,"",'Ark1'!T733)</f>
        <v/>
      </c>
      <c r="Q203" s="296" t="str">
        <f>+IF(H203=0,"",'Ark1'!U733)</f>
        <v/>
      </c>
      <c r="R203" s="115" t="str">
        <f t="shared" si="85"/>
        <v/>
      </c>
      <c r="S203" s="76" t="str">
        <f>+IF(H203=0,"",'Ark1'!W733)</f>
        <v/>
      </c>
      <c r="T203" s="76" t="str">
        <f>+IF(H203=0,"",'Ark1'!X733)</f>
        <v/>
      </c>
      <c r="U203" s="478" t="str">
        <f>+IF(H203=0,"",'Ark1'!AG733)</f>
        <v/>
      </c>
      <c r="V203" s="76" t="str">
        <f>+IF(H203=0,"",'Ark1'!AH733)</f>
        <v/>
      </c>
      <c r="W203" s="76" t="str">
        <f>+IF(H203=0,"",'Ark1'!AI733)</f>
        <v/>
      </c>
      <c r="X203" s="76" t="str">
        <f>+IF(H203=0,"",'Ark1'!Y733)</f>
        <v/>
      </c>
      <c r="Y203" s="53" t="str">
        <f>+IF(H203=0,"",'Ark1'!AA733)</f>
        <v/>
      </c>
      <c r="Z203" s="76" t="str">
        <f>+IF(H203=0,"",'Ark1'!AC733)</f>
        <v/>
      </c>
      <c r="AA203" s="296" t="str">
        <f t="shared" si="86"/>
        <v/>
      </c>
      <c r="AB203" s="115" t="str">
        <f t="shared" si="87"/>
        <v/>
      </c>
      <c r="AC203" s="66" t="str">
        <f t="shared" si="88"/>
        <v/>
      </c>
      <c r="AD203" s="66" t="str">
        <f t="shared" si="89"/>
        <v/>
      </c>
      <c r="AE203" s="43"/>
      <c r="AF203" s="13"/>
      <c r="AG203" s="56"/>
      <c r="AH203" s="56"/>
      <c r="AI203" s="1"/>
      <c r="AJ203"/>
      <c r="AK203"/>
      <c r="AO203"/>
    </row>
    <row r="204" spans="1:41">
      <c r="A204" s="43"/>
      <c r="B204" s="43">
        <f>+'Ark1'!C734</f>
        <v>2024</v>
      </c>
      <c r="C204" s="51">
        <f>+'Ark1'!L734</f>
        <v>13</v>
      </c>
      <c r="D204" s="52" t="s">
        <v>40</v>
      </c>
      <c r="E204" s="52">
        <f>+'Ark1'!D734</f>
        <v>12</v>
      </c>
      <c r="F204" s="52" t="str">
        <f t="shared" si="83"/>
        <v>Des</v>
      </c>
      <c r="G204" s="51" t="str">
        <f>+IF(H204=0,"",'Ark1'!Q734)</f>
        <v/>
      </c>
      <c r="H204" s="478">
        <f>+'Ark1'!R734</f>
        <v>0</v>
      </c>
      <c r="I204" s="115" t="str">
        <f t="shared" si="84"/>
        <v/>
      </c>
      <c r="J204" s="66" t="str">
        <f>+IF(H204=0,"",'Ark1'!AE734)</f>
        <v/>
      </c>
      <c r="K204" s="66" t="str">
        <f>+IF(H204=0,"",'Ark1'!AF734)</f>
        <v/>
      </c>
      <c r="L204" s="64"/>
      <c r="M204" s="366" t="str">
        <f>+IF(H204=0,"",'Ark1'!AR734)</f>
        <v/>
      </c>
      <c r="N204" s="114" t="str">
        <f>+IF(H204=0,"",'Ark1'!AS734)</f>
        <v/>
      </c>
      <c r="O204" s="411"/>
      <c r="P204" s="53" t="str">
        <f>+IF(H204=0,"",'Ark1'!T734)</f>
        <v/>
      </c>
      <c r="Q204" s="296" t="str">
        <f>+IF(H204=0,"",'Ark1'!U734)</f>
        <v/>
      </c>
      <c r="R204" s="115" t="str">
        <f t="shared" si="85"/>
        <v/>
      </c>
      <c r="S204" s="76" t="str">
        <f>+IF(H204=0,"",'Ark1'!W734)</f>
        <v/>
      </c>
      <c r="T204" s="76" t="str">
        <f>+IF(H204=0,"",'Ark1'!X734)</f>
        <v/>
      </c>
      <c r="U204" s="478" t="str">
        <f>+IF(H204=0,"",'Ark1'!AG734)</f>
        <v/>
      </c>
      <c r="V204" s="76" t="str">
        <f>+IF(H204=0,"",'Ark1'!AH734)</f>
        <v/>
      </c>
      <c r="W204" s="76" t="str">
        <f>+IF(H204=0,"",'Ark1'!AI734)</f>
        <v/>
      </c>
      <c r="X204" s="76" t="str">
        <f>+IF(H204=0,"",'Ark1'!Y734)</f>
        <v/>
      </c>
      <c r="Y204" s="53" t="str">
        <f>+IF(H204=0,"",'Ark1'!AA734)</f>
        <v/>
      </c>
      <c r="Z204" s="76" t="str">
        <f>+IF(H204=0,"",'Ark1'!AC734)</f>
        <v/>
      </c>
      <c r="AA204" s="296" t="str">
        <f t="shared" si="86"/>
        <v/>
      </c>
      <c r="AB204" s="115" t="str">
        <f t="shared" si="87"/>
        <v/>
      </c>
      <c r="AC204" s="66" t="str">
        <f t="shared" si="88"/>
        <v/>
      </c>
      <c r="AD204" s="66" t="str">
        <f t="shared" si="89"/>
        <v/>
      </c>
      <c r="AE204" s="43"/>
      <c r="AF204" s="13"/>
      <c r="AG204" s="56"/>
      <c r="AH204" s="56"/>
      <c r="AI204" s="1"/>
      <c r="AJ204"/>
      <c r="AK204"/>
      <c r="AO204"/>
    </row>
    <row r="205" spans="1:41">
      <c r="A205" s="46"/>
      <c r="B205" s="43"/>
      <c r="C205" s="46"/>
      <c r="D205" s="46"/>
      <c r="E205" s="46"/>
      <c r="F205" s="46"/>
      <c r="G205" s="46"/>
      <c r="H205" s="490"/>
      <c r="I205" s="43"/>
      <c r="J205" s="95"/>
      <c r="K205" s="64"/>
      <c r="L205" s="64"/>
      <c r="M205" s="74"/>
      <c r="N205" s="74"/>
      <c r="O205" s="411"/>
      <c r="P205" s="43"/>
      <c r="Q205" s="43"/>
      <c r="R205" s="43"/>
      <c r="S205" s="73"/>
      <c r="T205" s="73"/>
      <c r="U205" s="463"/>
      <c r="V205" s="73"/>
      <c r="W205" s="73"/>
      <c r="X205" s="73"/>
      <c r="Y205" s="43"/>
      <c r="Z205" s="73"/>
      <c r="AA205" s="43"/>
      <c r="AB205" s="43"/>
      <c r="AC205" s="64"/>
      <c r="AD205" s="65"/>
      <c r="AE205" s="43"/>
      <c r="AF205" s="4"/>
      <c r="AG205" s="56"/>
      <c r="AH205" s="56"/>
      <c r="AI205" s="1"/>
      <c r="AJ205" s="5"/>
      <c r="AK205"/>
      <c r="AO205"/>
    </row>
    <row r="206" spans="1:41" ht="17.399999999999999">
      <c r="A206" s="244"/>
      <c r="B206" s="274" t="s">
        <v>0</v>
      </c>
      <c r="C206" s="274"/>
      <c r="D206" s="274" t="str">
        <f>+D208</f>
        <v>E</v>
      </c>
      <c r="E206" s="274"/>
      <c r="F206" s="275" t="s">
        <v>598</v>
      </c>
      <c r="G206" s="276">
        <f>SUM(H208:H219)</f>
        <v>0</v>
      </c>
      <c r="I206" s="49"/>
      <c r="J206" s="46"/>
      <c r="K206" s="95"/>
      <c r="L206" s="64"/>
      <c r="M206" s="74"/>
      <c r="N206" s="74"/>
      <c r="O206" s="411"/>
      <c r="P206" s="64"/>
      <c r="Q206" s="326">
        <f>+Klasse!L24</f>
        <v>0</v>
      </c>
      <c r="R206" s="49" t="s">
        <v>568</v>
      </c>
      <c r="S206" s="43"/>
      <c r="T206" s="73"/>
      <c r="U206" s="463"/>
      <c r="V206" s="43"/>
      <c r="W206" s="73"/>
      <c r="X206" s="73"/>
      <c r="Y206" s="73"/>
      <c r="Z206" s="43"/>
      <c r="AA206" s="19" t="str">
        <f>+Klasse!AC24</f>
        <v/>
      </c>
      <c r="AB206" s="49" t="s">
        <v>624</v>
      </c>
      <c r="AC206" s="43"/>
      <c r="AD206" s="64"/>
      <c r="AE206" s="65"/>
      <c r="AF206" s="4"/>
      <c r="AG206" s="4"/>
      <c r="AH206" s="56"/>
      <c r="AI206" s="56"/>
      <c r="AJ206" s="1"/>
      <c r="AK206" s="5"/>
      <c r="AO206"/>
    </row>
    <row r="207" spans="1:41">
      <c r="A207" s="46"/>
      <c r="B207" s="43"/>
      <c r="C207" s="46"/>
      <c r="D207" s="46"/>
      <c r="E207" s="46"/>
      <c r="F207" s="46"/>
      <c r="G207" s="46"/>
      <c r="H207" s="490"/>
      <c r="I207" s="43"/>
      <c r="J207" s="95"/>
      <c r="K207" s="64"/>
      <c r="L207" s="64"/>
      <c r="M207" s="74"/>
      <c r="N207" s="74"/>
      <c r="O207" s="411"/>
      <c r="P207" s="43"/>
      <c r="Q207" s="43"/>
      <c r="R207" s="43"/>
      <c r="S207" s="73"/>
      <c r="T207" s="73"/>
      <c r="U207" s="463"/>
      <c r="V207" s="73"/>
      <c r="W207" s="73"/>
      <c r="X207" s="73"/>
      <c r="Y207" s="43"/>
      <c r="Z207" s="73"/>
      <c r="AA207" s="43"/>
      <c r="AB207" s="43"/>
      <c r="AC207" s="64"/>
      <c r="AD207" s="64"/>
      <c r="AE207" s="43"/>
      <c r="AF207" s="4"/>
      <c r="AG207" s="56"/>
      <c r="AH207" s="56"/>
      <c r="AI207" s="1"/>
      <c r="AJ207" s="5"/>
      <c r="AK207"/>
      <c r="AO207"/>
    </row>
    <row r="208" spans="1:41">
      <c r="A208" s="43"/>
      <c r="B208" s="43">
        <f>+'Ark1'!C735</f>
        <v>2024</v>
      </c>
      <c r="C208">
        <f>+'Ark1'!L735</f>
        <v>14</v>
      </c>
      <c r="D208" s="3" t="s">
        <v>403</v>
      </c>
      <c r="E208" s="3">
        <f>+'Ark1'!D735</f>
        <v>1</v>
      </c>
      <c r="F208" s="3" t="str">
        <f t="shared" ref="F208:F219" si="90">+F193</f>
        <v>Jan</v>
      </c>
      <c r="G208" t="str">
        <f>+IF(H208=0,"",'Ark1'!Q735)</f>
        <v/>
      </c>
      <c r="H208" s="478">
        <f>+'Ark1'!R735</f>
        <v>0</v>
      </c>
      <c r="I208" s="115" t="str">
        <f t="shared" ref="I208:I219" si="91">+IF(H208=0,"",H208-H451)</f>
        <v/>
      </c>
      <c r="J208" s="67" t="str">
        <f>+IF(H208=0,"",'Ark1'!AE735)</f>
        <v/>
      </c>
      <c r="K208" s="67" t="str">
        <f>+IF(H208=0,"",'Ark1'!AF735)</f>
        <v/>
      </c>
      <c r="L208" s="64"/>
      <c r="M208" s="366" t="str">
        <f>+IF(H208=0,"",'Ark1'!AR735)</f>
        <v/>
      </c>
      <c r="N208" s="114" t="str">
        <f>+IF(H208=0,"",'Ark1'!AS735)</f>
        <v/>
      </c>
      <c r="O208" s="411"/>
      <c r="P208" s="1" t="str">
        <f>+IF(H208=0,"",'Ark1'!T735)</f>
        <v/>
      </c>
      <c r="Q208" s="296" t="str">
        <f>+IF(H208=0,"",'Ark1'!U735)</f>
        <v/>
      </c>
      <c r="R208" s="115" t="str">
        <f t="shared" ref="R208:R219" si="92">+IF(H208=0,"",IF(H451=0,"",Q208-Q451))</f>
        <v/>
      </c>
      <c r="S208" s="11" t="str">
        <f>+IF(H208=0,"",'Ark1'!W735)</f>
        <v/>
      </c>
      <c r="T208" s="11" t="str">
        <f>+IF(H208=0,"",'Ark1'!X735)</f>
        <v/>
      </c>
      <c r="U208" s="478" t="str">
        <f>+IF(H208=0,"",'Ark1'!AG735)</f>
        <v/>
      </c>
      <c r="V208" s="11" t="str">
        <f>+IF(H208=0,"",'Ark1'!AH735)</f>
        <v/>
      </c>
      <c r="W208" s="11" t="str">
        <f>+IF(H208=0,"",'Ark1'!AI735)</f>
        <v/>
      </c>
      <c r="X208" s="11" t="str">
        <f>+IF(H208=0,"",'Ark1'!Y735)</f>
        <v/>
      </c>
      <c r="Y208" s="1" t="str">
        <f>+IF(H208=0,"",'Ark1'!AA735)</f>
        <v/>
      </c>
      <c r="Z208" s="11" t="str">
        <f>+IF(H208=0,"",'Ark1'!AC735)</f>
        <v/>
      </c>
      <c r="AA208" s="296" t="str">
        <f t="shared" ref="AA208:AA219" si="93">IF(H208=0,"",1000*Q208/U208)</f>
        <v/>
      </c>
      <c r="AB208" s="115" t="str">
        <f t="shared" ref="AB208:AB219" si="94">+IF(H208=0,"",IF(H451=0,"",AA208-AA451))</f>
        <v/>
      </c>
      <c r="AC208" s="67" t="str">
        <f t="shared" ref="AC208:AC219" si="95">IF(H208=0,"",Q208/C208)</f>
        <v/>
      </c>
      <c r="AD208" s="67" t="str">
        <f t="shared" ref="AD208:AD219" si="96">IF(H208=0,"",H208/G208)</f>
        <v/>
      </c>
      <c r="AE208" s="43"/>
      <c r="AF208" s="13"/>
      <c r="AG208" s="56"/>
      <c r="AH208" s="56"/>
      <c r="AI208" s="1"/>
      <c r="AJ208"/>
      <c r="AK208"/>
      <c r="AO208"/>
    </row>
    <row r="209" spans="1:41">
      <c r="A209" s="43"/>
      <c r="B209" s="43">
        <f>+'Ark1'!C736</f>
        <v>2024</v>
      </c>
      <c r="C209">
        <f>+'Ark1'!L736</f>
        <v>14</v>
      </c>
      <c r="D209" s="3" t="s">
        <v>403</v>
      </c>
      <c r="E209" s="3">
        <f>+'Ark1'!D736</f>
        <v>2</v>
      </c>
      <c r="F209" s="3" t="str">
        <f t="shared" si="90"/>
        <v>Feb</v>
      </c>
      <c r="G209" t="str">
        <f>+IF(H209=0,"",'Ark1'!Q736)</f>
        <v/>
      </c>
      <c r="H209" s="478">
        <f>+'Ark1'!R736</f>
        <v>0</v>
      </c>
      <c r="I209" s="115" t="str">
        <f t="shared" si="91"/>
        <v/>
      </c>
      <c r="J209" s="67" t="str">
        <f>+IF(H209=0,"",'Ark1'!AE736)</f>
        <v/>
      </c>
      <c r="K209" s="67" t="str">
        <f>+IF(H209=0,"",'Ark1'!AF736)</f>
        <v/>
      </c>
      <c r="L209" s="64"/>
      <c r="M209" s="366" t="str">
        <f>+IF(H209=0,"",'Ark1'!AR736)</f>
        <v/>
      </c>
      <c r="N209" s="114" t="str">
        <f>+IF(H209=0,"",'Ark1'!AS736)</f>
        <v/>
      </c>
      <c r="O209" s="411"/>
      <c r="P209" s="1" t="str">
        <f>+IF(H209=0,"",'Ark1'!T736)</f>
        <v/>
      </c>
      <c r="Q209" s="296" t="str">
        <f>+IF(H209=0,"",'Ark1'!U736)</f>
        <v/>
      </c>
      <c r="R209" s="115" t="str">
        <f t="shared" si="92"/>
        <v/>
      </c>
      <c r="S209" s="11" t="str">
        <f>+IF(H209=0,"",'Ark1'!W736)</f>
        <v/>
      </c>
      <c r="T209" s="11" t="str">
        <f>+IF(H209=0,"",'Ark1'!X736)</f>
        <v/>
      </c>
      <c r="U209" s="478" t="str">
        <f>+IF(H209=0,"",'Ark1'!AG736)</f>
        <v/>
      </c>
      <c r="V209" s="11" t="str">
        <f>+IF(H209=0,"",'Ark1'!AH736)</f>
        <v/>
      </c>
      <c r="W209" s="11" t="str">
        <f>+IF(H209=0,"",'Ark1'!AI736)</f>
        <v/>
      </c>
      <c r="X209" s="11" t="str">
        <f>+IF(H209=0,"",'Ark1'!Y736)</f>
        <v/>
      </c>
      <c r="Y209" s="1" t="str">
        <f>+IF(H209=0,"",'Ark1'!AA736)</f>
        <v/>
      </c>
      <c r="Z209" s="11" t="str">
        <f>+IF(H209=0,"",'Ark1'!AC736)</f>
        <v/>
      </c>
      <c r="AA209" s="296" t="str">
        <f t="shared" si="93"/>
        <v/>
      </c>
      <c r="AB209" s="115" t="str">
        <f t="shared" si="94"/>
        <v/>
      </c>
      <c r="AC209" s="67" t="str">
        <f t="shared" si="95"/>
        <v/>
      </c>
      <c r="AD209" s="67" t="str">
        <f t="shared" si="96"/>
        <v/>
      </c>
      <c r="AE209" s="43"/>
      <c r="AF209" s="13"/>
      <c r="AG209" s="56"/>
      <c r="AH209" s="56"/>
      <c r="AI209" s="1"/>
      <c r="AJ209"/>
      <c r="AK209"/>
      <c r="AO209"/>
    </row>
    <row r="210" spans="1:41">
      <c r="A210" s="43"/>
      <c r="B210" s="43">
        <f>+'Ark1'!C737</f>
        <v>2024</v>
      </c>
      <c r="C210">
        <f>+'Ark1'!L737</f>
        <v>14</v>
      </c>
      <c r="D210" s="3" t="s">
        <v>403</v>
      </c>
      <c r="E210" s="3">
        <f>+'Ark1'!D737</f>
        <v>3</v>
      </c>
      <c r="F210" s="3" t="str">
        <f t="shared" si="90"/>
        <v>Mar</v>
      </c>
      <c r="G210" t="str">
        <f>+IF(H210=0,"",'Ark1'!Q737)</f>
        <v/>
      </c>
      <c r="H210" s="478">
        <f>+'Ark1'!R737</f>
        <v>0</v>
      </c>
      <c r="I210" s="115" t="str">
        <f t="shared" si="91"/>
        <v/>
      </c>
      <c r="J210" s="67" t="str">
        <f>+IF(H210=0,"",'Ark1'!AE737)</f>
        <v/>
      </c>
      <c r="K210" s="67" t="str">
        <f>+IF(H210=0,"",'Ark1'!AF737)</f>
        <v/>
      </c>
      <c r="L210" s="64"/>
      <c r="M210" s="366" t="str">
        <f>+IF(H210=0,"",'Ark1'!AR737)</f>
        <v/>
      </c>
      <c r="N210" s="114" t="str">
        <f>+IF(H210=0,"",'Ark1'!AS737)</f>
        <v/>
      </c>
      <c r="O210" s="411"/>
      <c r="P210" s="1" t="str">
        <f>+IF(H210=0,"",'Ark1'!T737)</f>
        <v/>
      </c>
      <c r="Q210" s="296" t="str">
        <f>+IF(H210=0,"",'Ark1'!U737)</f>
        <v/>
      </c>
      <c r="R210" s="115" t="str">
        <f t="shared" si="92"/>
        <v/>
      </c>
      <c r="S210" s="11" t="str">
        <f>+IF(H210=0,"",'Ark1'!W737)</f>
        <v/>
      </c>
      <c r="T210" s="11" t="str">
        <f>+IF(H210=0,"",'Ark1'!X737)</f>
        <v/>
      </c>
      <c r="U210" s="478" t="str">
        <f>+IF(H210=0,"",'Ark1'!AG737)</f>
        <v/>
      </c>
      <c r="V210" s="11" t="str">
        <f>+IF(H210=0,"",'Ark1'!AH737)</f>
        <v/>
      </c>
      <c r="W210" s="11" t="str">
        <f>+IF(H210=0,"",'Ark1'!AI737)</f>
        <v/>
      </c>
      <c r="X210" s="11" t="str">
        <f>+IF(H210=0,"",'Ark1'!Y737)</f>
        <v/>
      </c>
      <c r="Y210" s="1" t="str">
        <f>+IF(H210=0,"",'Ark1'!AA737)</f>
        <v/>
      </c>
      <c r="Z210" s="11" t="str">
        <f>+IF(H210=0,"",'Ark1'!AC737)</f>
        <v/>
      </c>
      <c r="AA210" s="296" t="str">
        <f t="shared" si="93"/>
        <v/>
      </c>
      <c r="AB210" s="115" t="str">
        <f t="shared" si="94"/>
        <v/>
      </c>
      <c r="AC210" s="67" t="str">
        <f t="shared" si="95"/>
        <v/>
      </c>
      <c r="AD210" s="67" t="str">
        <f t="shared" si="96"/>
        <v/>
      </c>
      <c r="AE210" s="43"/>
      <c r="AF210" s="13"/>
      <c r="AG210" s="56"/>
      <c r="AH210" s="56"/>
      <c r="AI210" s="1"/>
      <c r="AJ210"/>
      <c r="AK210"/>
      <c r="AO210"/>
    </row>
    <row r="211" spans="1:41">
      <c r="A211" s="43"/>
      <c r="B211" s="43">
        <f>+'Ark1'!C738</f>
        <v>2024</v>
      </c>
      <c r="C211">
        <f>+'Ark1'!L738</f>
        <v>14</v>
      </c>
      <c r="D211" s="3" t="s">
        <v>403</v>
      </c>
      <c r="E211" s="3">
        <f>+'Ark1'!D738</f>
        <v>4</v>
      </c>
      <c r="F211" s="3" t="str">
        <f t="shared" si="90"/>
        <v>Apr</v>
      </c>
      <c r="G211" t="str">
        <f>+IF(H211=0,"",'Ark1'!Q738)</f>
        <v/>
      </c>
      <c r="H211" s="478">
        <f>+'Ark1'!R738</f>
        <v>0</v>
      </c>
      <c r="I211" s="115" t="str">
        <f t="shared" si="91"/>
        <v/>
      </c>
      <c r="J211" s="67" t="str">
        <f>+IF(H211=0,"",'Ark1'!AE738)</f>
        <v/>
      </c>
      <c r="K211" s="67" t="str">
        <f>+IF(H211=0,"",'Ark1'!AF738)</f>
        <v/>
      </c>
      <c r="L211" s="64"/>
      <c r="M211" s="366" t="str">
        <f>+IF(H211=0,"",'Ark1'!AR738)</f>
        <v/>
      </c>
      <c r="N211" s="114" t="str">
        <f>+IF(H211=0,"",'Ark1'!AS738)</f>
        <v/>
      </c>
      <c r="O211" s="411"/>
      <c r="P211" s="1" t="str">
        <f>+IF(H211=0,"",'Ark1'!T738)</f>
        <v/>
      </c>
      <c r="Q211" s="296" t="str">
        <f>+IF(H211=0,"",'Ark1'!U738)</f>
        <v/>
      </c>
      <c r="R211" s="115" t="str">
        <f t="shared" si="92"/>
        <v/>
      </c>
      <c r="S211" s="11" t="str">
        <f>+IF(H211=0,"",'Ark1'!W738)</f>
        <v/>
      </c>
      <c r="T211" s="11" t="str">
        <f>+IF(H211=0,"",'Ark1'!X738)</f>
        <v/>
      </c>
      <c r="U211" s="478" t="str">
        <f>+IF(H211=0,"",'Ark1'!AG738)</f>
        <v/>
      </c>
      <c r="V211" s="11" t="str">
        <f>+IF(H211=0,"",'Ark1'!AH738)</f>
        <v/>
      </c>
      <c r="W211" s="11" t="str">
        <f>+IF(H211=0,"",'Ark1'!AI738)</f>
        <v/>
      </c>
      <c r="X211" s="11" t="str">
        <f>+IF(H211=0,"",'Ark1'!Y738)</f>
        <v/>
      </c>
      <c r="Y211" s="1" t="str">
        <f>+IF(H211=0,"",'Ark1'!AA738)</f>
        <v/>
      </c>
      <c r="Z211" s="11" t="str">
        <f>+IF(H211=0,"",'Ark1'!AC738)</f>
        <v/>
      </c>
      <c r="AA211" s="296" t="str">
        <f t="shared" si="93"/>
        <v/>
      </c>
      <c r="AB211" s="115" t="str">
        <f t="shared" si="94"/>
        <v/>
      </c>
      <c r="AC211" s="67" t="str">
        <f t="shared" si="95"/>
        <v/>
      </c>
      <c r="AD211" s="67" t="str">
        <f t="shared" si="96"/>
        <v/>
      </c>
      <c r="AE211" s="43"/>
      <c r="AF211" s="13"/>
      <c r="AG211" s="56"/>
      <c r="AH211" s="56"/>
      <c r="AI211" s="1"/>
      <c r="AJ211"/>
      <c r="AK211"/>
      <c r="AO211"/>
    </row>
    <row r="212" spans="1:41">
      <c r="A212" s="43"/>
      <c r="B212" s="43">
        <f>+'Ark1'!C739</f>
        <v>2024</v>
      </c>
      <c r="C212">
        <f>+'Ark1'!L739</f>
        <v>14</v>
      </c>
      <c r="D212" s="3" t="s">
        <v>403</v>
      </c>
      <c r="E212" s="3">
        <f>+'Ark1'!D739</f>
        <v>5</v>
      </c>
      <c r="F212" s="3" t="str">
        <f t="shared" si="90"/>
        <v>Mai</v>
      </c>
      <c r="G212" t="str">
        <f>+IF(H212=0,"",'Ark1'!Q739)</f>
        <v/>
      </c>
      <c r="H212" s="478">
        <f>+'Ark1'!R739</f>
        <v>0</v>
      </c>
      <c r="I212" s="115" t="str">
        <f t="shared" si="91"/>
        <v/>
      </c>
      <c r="J212" s="67" t="str">
        <f>+IF(H212=0,"",'Ark1'!AE739)</f>
        <v/>
      </c>
      <c r="K212" s="67" t="str">
        <f>+IF(H212=0,"",'Ark1'!AF739)</f>
        <v/>
      </c>
      <c r="L212" s="64"/>
      <c r="M212" s="366" t="str">
        <f>+IF(H212=0,"",'Ark1'!AR739)</f>
        <v/>
      </c>
      <c r="N212" s="114" t="str">
        <f>+IF(H212=0,"",'Ark1'!AS739)</f>
        <v/>
      </c>
      <c r="O212" s="411"/>
      <c r="P212" s="1" t="str">
        <f>+IF(H212=0,"",'Ark1'!T739)</f>
        <v/>
      </c>
      <c r="Q212" s="296" t="str">
        <f>+IF(H212=0,"",'Ark1'!U739)</f>
        <v/>
      </c>
      <c r="R212" s="115" t="str">
        <f t="shared" si="92"/>
        <v/>
      </c>
      <c r="S212" s="11" t="str">
        <f>+IF(H212=0,"",'Ark1'!W739)</f>
        <v/>
      </c>
      <c r="T212" s="11" t="str">
        <f>+IF(H212=0,"",'Ark1'!X739)</f>
        <v/>
      </c>
      <c r="U212" s="478" t="str">
        <f>+IF(H212=0,"",'Ark1'!AG739)</f>
        <v/>
      </c>
      <c r="V212" s="11" t="str">
        <f>+IF(H212=0,"",'Ark1'!AH739)</f>
        <v/>
      </c>
      <c r="W212" s="11" t="str">
        <f>+IF(H212=0,"",'Ark1'!AI739)</f>
        <v/>
      </c>
      <c r="X212" s="11" t="str">
        <f>+IF(H212=0,"",'Ark1'!Y739)</f>
        <v/>
      </c>
      <c r="Y212" s="1" t="str">
        <f>+IF(H212=0,"",'Ark1'!AA739)</f>
        <v/>
      </c>
      <c r="Z212" s="11" t="str">
        <f>+IF(H212=0,"",'Ark1'!AC739)</f>
        <v/>
      </c>
      <c r="AA212" s="296" t="str">
        <f t="shared" si="93"/>
        <v/>
      </c>
      <c r="AB212" s="115" t="str">
        <f t="shared" si="94"/>
        <v/>
      </c>
      <c r="AC212" s="67" t="str">
        <f t="shared" si="95"/>
        <v/>
      </c>
      <c r="AD212" s="67" t="str">
        <f t="shared" si="96"/>
        <v/>
      </c>
      <c r="AE212" s="43"/>
      <c r="AF212" s="13"/>
      <c r="AG212" s="56"/>
      <c r="AH212" s="56"/>
      <c r="AI212" s="1"/>
      <c r="AJ212"/>
      <c r="AK212"/>
      <c r="AO212"/>
    </row>
    <row r="213" spans="1:41">
      <c r="A213" s="43"/>
      <c r="B213" s="43">
        <f>+'Ark1'!C740</f>
        <v>2024</v>
      </c>
      <c r="C213">
        <f>+'Ark1'!L740</f>
        <v>14</v>
      </c>
      <c r="D213" s="3" t="s">
        <v>403</v>
      </c>
      <c r="E213" s="3">
        <f>+'Ark1'!D740</f>
        <v>6</v>
      </c>
      <c r="F213" s="3" t="str">
        <f t="shared" si="90"/>
        <v>Jun</v>
      </c>
      <c r="G213" t="str">
        <f>+IF(H213=0,"",'Ark1'!Q740)</f>
        <v/>
      </c>
      <c r="H213" s="478">
        <f>+'Ark1'!R740</f>
        <v>0</v>
      </c>
      <c r="I213" s="115" t="str">
        <f t="shared" si="91"/>
        <v/>
      </c>
      <c r="J213" s="67" t="str">
        <f>+IF(H213=0,"",'Ark1'!AE740)</f>
        <v/>
      </c>
      <c r="K213" s="67" t="str">
        <f>+IF(H213=0,"",'Ark1'!AF740)</f>
        <v/>
      </c>
      <c r="L213" s="64"/>
      <c r="M213" s="366" t="str">
        <f>+IF(H213=0,"",'Ark1'!AR740)</f>
        <v/>
      </c>
      <c r="N213" s="114" t="str">
        <f>+IF(H213=0,"",'Ark1'!AS740)</f>
        <v/>
      </c>
      <c r="O213" s="411"/>
      <c r="P213" s="1" t="str">
        <f>+IF(H213=0,"",'Ark1'!T740)</f>
        <v/>
      </c>
      <c r="Q213" s="296" t="str">
        <f>+IF(H213=0,"",'Ark1'!U740)</f>
        <v/>
      </c>
      <c r="R213" s="115" t="str">
        <f t="shared" si="92"/>
        <v/>
      </c>
      <c r="S213" s="11" t="str">
        <f>+IF(H213=0,"",'Ark1'!W740)</f>
        <v/>
      </c>
      <c r="T213" s="11" t="str">
        <f>+IF(H213=0,"",'Ark1'!X740)</f>
        <v/>
      </c>
      <c r="U213" s="478" t="str">
        <f>+IF(H213=0,"",'Ark1'!AG740)</f>
        <v/>
      </c>
      <c r="V213" s="11" t="str">
        <f>+IF(H213=0,"",'Ark1'!AH740)</f>
        <v/>
      </c>
      <c r="W213" s="11" t="str">
        <f>+IF(H213=0,"",'Ark1'!AI740)</f>
        <v/>
      </c>
      <c r="X213" s="11" t="str">
        <f>+IF(H213=0,"",'Ark1'!Y740)</f>
        <v/>
      </c>
      <c r="Y213" s="1" t="str">
        <f>+IF(H213=0,"",'Ark1'!AA740)</f>
        <v/>
      </c>
      <c r="Z213" s="11" t="str">
        <f>+IF(H213=0,"",'Ark1'!AC740)</f>
        <v/>
      </c>
      <c r="AA213" s="296" t="str">
        <f t="shared" si="93"/>
        <v/>
      </c>
      <c r="AB213" s="115" t="str">
        <f t="shared" si="94"/>
        <v/>
      </c>
      <c r="AC213" s="67" t="str">
        <f t="shared" si="95"/>
        <v/>
      </c>
      <c r="AD213" s="67" t="str">
        <f t="shared" si="96"/>
        <v/>
      </c>
      <c r="AE213" s="43"/>
      <c r="AF213" s="13"/>
      <c r="AG213" s="56"/>
      <c r="AH213" s="56"/>
      <c r="AI213" s="1"/>
      <c r="AJ213"/>
      <c r="AK213"/>
      <c r="AO213"/>
    </row>
    <row r="214" spans="1:41">
      <c r="A214" s="43"/>
      <c r="B214" s="43">
        <f>+'Ark1'!C741</f>
        <v>2024</v>
      </c>
      <c r="C214">
        <f>+'Ark1'!L741</f>
        <v>14</v>
      </c>
      <c r="D214" s="3" t="s">
        <v>403</v>
      </c>
      <c r="E214" s="3">
        <f>+'Ark1'!D741</f>
        <v>7</v>
      </c>
      <c r="F214" s="3" t="str">
        <f t="shared" si="90"/>
        <v>Jul</v>
      </c>
      <c r="G214" t="str">
        <f>+IF(H214=0,"",'Ark1'!Q741)</f>
        <v/>
      </c>
      <c r="H214" s="478">
        <f>+'Ark1'!R741</f>
        <v>0</v>
      </c>
      <c r="I214" s="115" t="str">
        <f t="shared" si="91"/>
        <v/>
      </c>
      <c r="J214" s="67" t="str">
        <f>+IF(H214=0,"",'Ark1'!AE741)</f>
        <v/>
      </c>
      <c r="K214" s="67" t="str">
        <f>+IF(H214=0,"",'Ark1'!AF741)</f>
        <v/>
      </c>
      <c r="L214" s="64"/>
      <c r="M214" s="366" t="str">
        <f>+IF(H214=0,"",'Ark1'!AR741)</f>
        <v/>
      </c>
      <c r="N214" s="114" t="str">
        <f>+IF(H214=0,"",'Ark1'!AS741)</f>
        <v/>
      </c>
      <c r="O214" s="411"/>
      <c r="P214" s="1" t="str">
        <f>+IF(H214=0,"",'Ark1'!T741)</f>
        <v/>
      </c>
      <c r="Q214" s="296" t="str">
        <f>+IF(H214=0,"",'Ark1'!U741)</f>
        <v/>
      </c>
      <c r="R214" s="115" t="str">
        <f t="shared" si="92"/>
        <v/>
      </c>
      <c r="S214" s="11" t="str">
        <f>+IF(H214=0,"",'Ark1'!W741)</f>
        <v/>
      </c>
      <c r="T214" s="11" t="str">
        <f>+IF(H214=0,"",'Ark1'!X741)</f>
        <v/>
      </c>
      <c r="U214" s="478" t="str">
        <f>+IF(H214=0,"",'Ark1'!AG741)</f>
        <v/>
      </c>
      <c r="V214" s="11" t="str">
        <f>+IF(H214=0,"",'Ark1'!AH741)</f>
        <v/>
      </c>
      <c r="W214" s="11" t="str">
        <f>+IF(H214=0,"",'Ark1'!AI741)</f>
        <v/>
      </c>
      <c r="X214" s="11" t="str">
        <f>+IF(H214=0,"",'Ark1'!Y741)</f>
        <v/>
      </c>
      <c r="Y214" s="1" t="str">
        <f>+IF(H214=0,"",'Ark1'!AA741)</f>
        <v/>
      </c>
      <c r="Z214" s="11" t="str">
        <f>+IF(H214=0,"",'Ark1'!AC741)</f>
        <v/>
      </c>
      <c r="AA214" s="296" t="str">
        <f t="shared" si="93"/>
        <v/>
      </c>
      <c r="AB214" s="115" t="str">
        <f t="shared" si="94"/>
        <v/>
      </c>
      <c r="AC214" s="67" t="str">
        <f t="shared" si="95"/>
        <v/>
      </c>
      <c r="AD214" s="67" t="str">
        <f t="shared" si="96"/>
        <v/>
      </c>
      <c r="AE214" s="43"/>
      <c r="AF214" s="13"/>
      <c r="AG214" s="56"/>
      <c r="AH214" s="56"/>
      <c r="AI214" s="1"/>
      <c r="AJ214"/>
      <c r="AK214"/>
      <c r="AO214"/>
    </row>
    <row r="215" spans="1:41">
      <c r="A215" s="43"/>
      <c r="B215" s="43">
        <f>+'Ark1'!C742</f>
        <v>2024</v>
      </c>
      <c r="C215">
        <f>+'Ark1'!L742</f>
        <v>14</v>
      </c>
      <c r="D215" s="3" t="s">
        <v>403</v>
      </c>
      <c r="E215" s="3">
        <f>+'Ark1'!D742</f>
        <v>8</v>
      </c>
      <c r="F215" s="3" t="str">
        <f t="shared" si="90"/>
        <v>Aug</v>
      </c>
      <c r="G215" t="str">
        <f>+IF(H215=0,"",'Ark1'!Q742)</f>
        <v/>
      </c>
      <c r="H215" s="478">
        <f>+'Ark1'!R742</f>
        <v>0</v>
      </c>
      <c r="I215" s="115" t="str">
        <f t="shared" si="91"/>
        <v/>
      </c>
      <c r="J215" s="67" t="str">
        <f>+IF(H215=0,"",'Ark1'!AE742)</f>
        <v/>
      </c>
      <c r="K215" s="67" t="str">
        <f>+IF(H215=0,"",'Ark1'!AF742)</f>
        <v/>
      </c>
      <c r="L215" s="64"/>
      <c r="M215" s="366" t="str">
        <f>+IF(H215=0,"",'Ark1'!AR742)</f>
        <v/>
      </c>
      <c r="N215" s="114" t="str">
        <f>+IF(H215=0,"",'Ark1'!AS742)</f>
        <v/>
      </c>
      <c r="O215" s="411"/>
      <c r="P215" s="1" t="str">
        <f>+IF(H215=0,"",'Ark1'!T742)</f>
        <v/>
      </c>
      <c r="Q215" s="296" t="str">
        <f>+IF(H215=0,"",'Ark1'!U742)</f>
        <v/>
      </c>
      <c r="R215" s="115" t="str">
        <f t="shared" si="92"/>
        <v/>
      </c>
      <c r="S215" s="11" t="str">
        <f>+IF(H215=0,"",'Ark1'!W742)</f>
        <v/>
      </c>
      <c r="T215" s="11" t="str">
        <f>+IF(H215=0,"",'Ark1'!X742)</f>
        <v/>
      </c>
      <c r="U215" s="478" t="str">
        <f>+IF(H215=0,"",'Ark1'!AG742)</f>
        <v/>
      </c>
      <c r="V215" s="11" t="str">
        <f>+IF(H215=0,"",'Ark1'!AH742)</f>
        <v/>
      </c>
      <c r="W215" s="11" t="str">
        <f>+IF(H215=0,"",'Ark1'!AI742)</f>
        <v/>
      </c>
      <c r="X215" s="11" t="str">
        <f>+IF(H215=0,"",'Ark1'!Y742)</f>
        <v/>
      </c>
      <c r="Y215" s="1" t="str">
        <f>+IF(H215=0,"",'Ark1'!AA742)</f>
        <v/>
      </c>
      <c r="Z215" s="11" t="str">
        <f>+IF(H215=0,"",'Ark1'!AC742)</f>
        <v/>
      </c>
      <c r="AA215" s="296" t="str">
        <f t="shared" si="93"/>
        <v/>
      </c>
      <c r="AB215" s="115" t="str">
        <f t="shared" si="94"/>
        <v/>
      </c>
      <c r="AC215" s="67" t="str">
        <f t="shared" si="95"/>
        <v/>
      </c>
      <c r="AD215" s="67" t="str">
        <f t="shared" si="96"/>
        <v/>
      </c>
      <c r="AE215" s="43"/>
      <c r="AF215" s="13"/>
      <c r="AG215" s="56"/>
      <c r="AH215" s="56"/>
      <c r="AI215" s="1"/>
      <c r="AJ215"/>
      <c r="AK215"/>
      <c r="AO215"/>
    </row>
    <row r="216" spans="1:41">
      <c r="A216" s="43"/>
      <c r="B216" s="43">
        <f>+'Ark1'!C743</f>
        <v>2024</v>
      </c>
      <c r="C216">
        <f>+'Ark1'!L743</f>
        <v>14</v>
      </c>
      <c r="D216" s="3" t="s">
        <v>403</v>
      </c>
      <c r="E216" s="3">
        <f>+'Ark1'!D743</f>
        <v>9</v>
      </c>
      <c r="F216" s="3" t="str">
        <f t="shared" si="90"/>
        <v>Sep</v>
      </c>
      <c r="G216" t="str">
        <f>+IF(H216=0,"",'Ark1'!Q743)</f>
        <v/>
      </c>
      <c r="H216" s="478">
        <f>+'Ark1'!R743</f>
        <v>0</v>
      </c>
      <c r="I216" s="115" t="str">
        <f t="shared" si="91"/>
        <v/>
      </c>
      <c r="J216" s="67" t="str">
        <f>+IF(H216=0,"",'Ark1'!AE743)</f>
        <v/>
      </c>
      <c r="K216" s="67" t="str">
        <f>+IF(H216=0,"",'Ark1'!AF743)</f>
        <v/>
      </c>
      <c r="L216" s="64"/>
      <c r="M216" s="366" t="str">
        <f>+IF(H216=0,"",'Ark1'!AR743)</f>
        <v/>
      </c>
      <c r="N216" s="114" t="str">
        <f>+IF(H216=0,"",'Ark1'!AS743)</f>
        <v/>
      </c>
      <c r="O216" s="411"/>
      <c r="P216" s="1" t="str">
        <f>+IF(H216=0,"",'Ark1'!T743)</f>
        <v/>
      </c>
      <c r="Q216" s="296" t="str">
        <f>+IF(H216=0,"",'Ark1'!U743)</f>
        <v/>
      </c>
      <c r="R216" s="115" t="str">
        <f t="shared" si="92"/>
        <v/>
      </c>
      <c r="S216" s="11" t="str">
        <f>+IF(H216=0,"",'Ark1'!W743)</f>
        <v/>
      </c>
      <c r="T216" s="11" t="str">
        <f>+IF(H216=0,"",'Ark1'!X743)</f>
        <v/>
      </c>
      <c r="U216" s="478" t="str">
        <f>+IF(H216=0,"",'Ark1'!AG743)</f>
        <v/>
      </c>
      <c r="V216" s="11" t="str">
        <f>+IF(H216=0,"",'Ark1'!AH743)</f>
        <v/>
      </c>
      <c r="W216" s="11" t="str">
        <f>+IF(H216=0,"",'Ark1'!AI743)</f>
        <v/>
      </c>
      <c r="X216" s="11" t="str">
        <f>+IF(H216=0,"",'Ark1'!Y743)</f>
        <v/>
      </c>
      <c r="Y216" s="1" t="str">
        <f>+IF(H216=0,"",'Ark1'!AA743)</f>
        <v/>
      </c>
      <c r="Z216" s="11" t="str">
        <f>+IF(H216=0,"",'Ark1'!AC743)</f>
        <v/>
      </c>
      <c r="AA216" s="296" t="str">
        <f t="shared" si="93"/>
        <v/>
      </c>
      <c r="AB216" s="115" t="str">
        <f t="shared" si="94"/>
        <v/>
      </c>
      <c r="AC216" s="67" t="str">
        <f t="shared" si="95"/>
        <v/>
      </c>
      <c r="AD216" s="67" t="str">
        <f t="shared" si="96"/>
        <v/>
      </c>
      <c r="AE216" s="43"/>
      <c r="AF216" s="13"/>
      <c r="AG216" s="56"/>
      <c r="AH216" s="56"/>
      <c r="AI216" s="1"/>
      <c r="AJ216"/>
      <c r="AK216"/>
      <c r="AO216"/>
    </row>
    <row r="217" spans="1:41">
      <c r="A217" s="43"/>
      <c r="B217" s="43">
        <f>+'Ark1'!C744</f>
        <v>2024</v>
      </c>
      <c r="C217">
        <f>+'Ark1'!L744</f>
        <v>14</v>
      </c>
      <c r="D217" s="3" t="s">
        <v>403</v>
      </c>
      <c r="E217" s="3">
        <f>+'Ark1'!D744</f>
        <v>10</v>
      </c>
      <c r="F217" s="3" t="str">
        <f t="shared" si="90"/>
        <v>Okt</v>
      </c>
      <c r="G217" t="str">
        <f>+IF(H217=0,"",'Ark1'!Q744)</f>
        <v/>
      </c>
      <c r="H217" s="478">
        <f>+'Ark1'!R744</f>
        <v>0</v>
      </c>
      <c r="I217" s="115" t="str">
        <f t="shared" si="91"/>
        <v/>
      </c>
      <c r="J217" s="67" t="str">
        <f>+IF(H217=0,"",'Ark1'!AE744)</f>
        <v/>
      </c>
      <c r="K217" s="67" t="str">
        <f>+IF(H217=0,"",'Ark1'!AF744)</f>
        <v/>
      </c>
      <c r="L217" s="64"/>
      <c r="M217" s="366" t="str">
        <f>+IF(H217=0,"",'Ark1'!AR744)</f>
        <v/>
      </c>
      <c r="N217" s="114" t="str">
        <f>+IF(H217=0,"",'Ark1'!AS744)</f>
        <v/>
      </c>
      <c r="O217" s="411"/>
      <c r="P217" s="1" t="str">
        <f>+IF(H217=0,"",'Ark1'!T744)</f>
        <v/>
      </c>
      <c r="Q217" s="296" t="str">
        <f>+IF(H217=0,"",'Ark1'!U744)</f>
        <v/>
      </c>
      <c r="R217" s="115" t="str">
        <f t="shared" si="92"/>
        <v/>
      </c>
      <c r="S217" s="11" t="str">
        <f>+IF(H217=0,"",'Ark1'!W744)</f>
        <v/>
      </c>
      <c r="T217" s="11" t="str">
        <f>+IF(H217=0,"",'Ark1'!X744)</f>
        <v/>
      </c>
      <c r="U217" s="478" t="str">
        <f>+IF(H217=0,"",'Ark1'!AG744)</f>
        <v/>
      </c>
      <c r="V217" s="11" t="str">
        <f>+IF(H217=0,"",'Ark1'!AH744)</f>
        <v/>
      </c>
      <c r="W217" s="11" t="str">
        <f>+IF(H217=0,"",'Ark1'!AI744)</f>
        <v/>
      </c>
      <c r="X217" s="11" t="str">
        <f>+IF(H217=0,"",'Ark1'!Y744)</f>
        <v/>
      </c>
      <c r="Y217" s="1" t="str">
        <f>+IF(H217=0,"",'Ark1'!AA744)</f>
        <v/>
      </c>
      <c r="Z217" s="11" t="str">
        <f>+IF(H217=0,"",'Ark1'!AC744)</f>
        <v/>
      </c>
      <c r="AA217" s="296" t="str">
        <f t="shared" si="93"/>
        <v/>
      </c>
      <c r="AB217" s="115" t="str">
        <f t="shared" si="94"/>
        <v/>
      </c>
      <c r="AC217" s="67" t="str">
        <f t="shared" si="95"/>
        <v/>
      </c>
      <c r="AD217" s="67" t="str">
        <f t="shared" si="96"/>
        <v/>
      </c>
      <c r="AE217" s="43"/>
      <c r="AF217" s="13"/>
      <c r="AG217" s="56"/>
      <c r="AH217" s="56"/>
      <c r="AI217" s="1"/>
      <c r="AJ217"/>
      <c r="AK217"/>
      <c r="AO217"/>
    </row>
    <row r="218" spans="1:41">
      <c r="A218" s="43"/>
      <c r="B218" s="43">
        <f>+'Ark1'!C745</f>
        <v>2024</v>
      </c>
      <c r="C218">
        <f>+'Ark1'!L745</f>
        <v>14</v>
      </c>
      <c r="D218" s="3" t="s">
        <v>403</v>
      </c>
      <c r="E218" s="3">
        <f>+'Ark1'!D745</f>
        <v>11</v>
      </c>
      <c r="F218" s="3" t="str">
        <f t="shared" si="90"/>
        <v>Nov</v>
      </c>
      <c r="G218" t="str">
        <f>+IF(H218=0,"",'Ark1'!Q745)</f>
        <v/>
      </c>
      <c r="H218" s="478">
        <f>+'Ark1'!R745</f>
        <v>0</v>
      </c>
      <c r="I218" s="115" t="str">
        <f t="shared" si="91"/>
        <v/>
      </c>
      <c r="J218" s="67" t="str">
        <f>+IF(H218=0,"",'Ark1'!AE745)</f>
        <v/>
      </c>
      <c r="K218" s="67" t="str">
        <f>+IF(H218=0,"",'Ark1'!AF745)</f>
        <v/>
      </c>
      <c r="L218" s="64"/>
      <c r="M218" s="366" t="str">
        <f>+IF(H218=0,"",'Ark1'!AR745)</f>
        <v/>
      </c>
      <c r="N218" s="114" t="str">
        <f>+IF(H218=0,"",'Ark1'!AS745)</f>
        <v/>
      </c>
      <c r="O218" s="411"/>
      <c r="P218" s="1" t="str">
        <f>+IF(H218=0,"",'Ark1'!T745)</f>
        <v/>
      </c>
      <c r="Q218" s="296" t="str">
        <f>+IF(H218=0,"",'Ark1'!U745)</f>
        <v/>
      </c>
      <c r="R218" s="115" t="str">
        <f t="shared" si="92"/>
        <v/>
      </c>
      <c r="S218" s="11" t="str">
        <f>+IF(H218=0,"",'Ark1'!W745)</f>
        <v/>
      </c>
      <c r="T218" s="11" t="str">
        <f>+IF(H218=0,"",'Ark1'!X745)</f>
        <v/>
      </c>
      <c r="U218" s="478" t="str">
        <f>+IF(H218=0,"",'Ark1'!AG745)</f>
        <v/>
      </c>
      <c r="V218" s="11" t="str">
        <f>+IF(H218=0,"",'Ark1'!AH745)</f>
        <v/>
      </c>
      <c r="W218" s="11" t="str">
        <f>+IF(H218=0,"",'Ark1'!AI745)</f>
        <v/>
      </c>
      <c r="X218" s="11" t="str">
        <f>+IF(H218=0,"",'Ark1'!Y745)</f>
        <v/>
      </c>
      <c r="Y218" s="1" t="str">
        <f>+IF(H218=0,"",'Ark1'!AA745)</f>
        <v/>
      </c>
      <c r="Z218" s="11" t="str">
        <f>+IF(H218=0,"",'Ark1'!AC745)</f>
        <v/>
      </c>
      <c r="AA218" s="296" t="str">
        <f t="shared" si="93"/>
        <v/>
      </c>
      <c r="AB218" s="115" t="str">
        <f t="shared" si="94"/>
        <v/>
      </c>
      <c r="AC218" s="67" t="str">
        <f t="shared" si="95"/>
        <v/>
      </c>
      <c r="AD218" s="67" t="str">
        <f t="shared" si="96"/>
        <v/>
      </c>
      <c r="AE218" s="43"/>
      <c r="AF218" s="13"/>
      <c r="AG218" s="56"/>
      <c r="AH218" s="56"/>
      <c r="AI218" s="1"/>
      <c r="AJ218"/>
      <c r="AK218"/>
      <c r="AO218"/>
    </row>
    <row r="219" spans="1:41">
      <c r="A219" s="43"/>
      <c r="B219" s="43">
        <f>+'Ark1'!C746</f>
        <v>2024</v>
      </c>
      <c r="C219">
        <f>+'Ark1'!L746</f>
        <v>14</v>
      </c>
      <c r="D219" s="3" t="s">
        <v>403</v>
      </c>
      <c r="E219" s="3">
        <f>+'Ark1'!D746</f>
        <v>12</v>
      </c>
      <c r="F219" s="3" t="str">
        <f t="shared" si="90"/>
        <v>Des</v>
      </c>
      <c r="G219" t="str">
        <f>+IF(H219=0,"",'Ark1'!Q746)</f>
        <v/>
      </c>
      <c r="H219" s="478">
        <f>+'Ark1'!R746</f>
        <v>0</v>
      </c>
      <c r="I219" s="115" t="str">
        <f t="shared" si="91"/>
        <v/>
      </c>
      <c r="J219" s="67" t="str">
        <f>+IF(H219=0,"",'Ark1'!AE746)</f>
        <v/>
      </c>
      <c r="K219" s="67" t="str">
        <f>+IF(H219=0,"",'Ark1'!AF746)</f>
        <v/>
      </c>
      <c r="L219" s="64"/>
      <c r="M219" s="366" t="str">
        <f>+IF(H219=0,"",'Ark1'!AR746)</f>
        <v/>
      </c>
      <c r="N219" s="114" t="str">
        <f>+IF(H219=0,"",'Ark1'!AS746)</f>
        <v/>
      </c>
      <c r="O219" s="411"/>
      <c r="P219" s="1" t="str">
        <f>+IF(H219=0,"",'Ark1'!T746)</f>
        <v/>
      </c>
      <c r="Q219" s="296" t="str">
        <f>+IF(H219=0,"",'Ark1'!U746)</f>
        <v/>
      </c>
      <c r="R219" s="115" t="str">
        <f t="shared" si="92"/>
        <v/>
      </c>
      <c r="S219" s="11" t="str">
        <f>+IF(H219=0,"",'Ark1'!W746)</f>
        <v/>
      </c>
      <c r="T219" s="11" t="str">
        <f>+IF(H219=0,"",'Ark1'!X746)</f>
        <v/>
      </c>
      <c r="U219" s="478" t="str">
        <f>+IF(H219=0,"",'Ark1'!AG746)</f>
        <v/>
      </c>
      <c r="V219" s="11" t="str">
        <f>+IF(H219=0,"",'Ark1'!AH746)</f>
        <v/>
      </c>
      <c r="W219" s="11" t="str">
        <f>+IF(H219=0,"",'Ark1'!AI746)</f>
        <v/>
      </c>
      <c r="X219" s="11" t="str">
        <f>+IF(H219=0,"",'Ark1'!Y746)</f>
        <v/>
      </c>
      <c r="Y219" s="1" t="str">
        <f>+IF(H219=0,"",'Ark1'!AA746)</f>
        <v/>
      </c>
      <c r="Z219" s="11" t="str">
        <f>+IF(H219=0,"",'Ark1'!AC746)</f>
        <v/>
      </c>
      <c r="AA219" s="296" t="str">
        <f t="shared" si="93"/>
        <v/>
      </c>
      <c r="AB219" s="115" t="str">
        <f t="shared" si="94"/>
        <v/>
      </c>
      <c r="AC219" s="67" t="str">
        <f t="shared" si="95"/>
        <v/>
      </c>
      <c r="AD219" s="67" t="str">
        <f t="shared" si="96"/>
        <v/>
      </c>
      <c r="AE219" s="43"/>
      <c r="AF219" s="13"/>
      <c r="AG219" s="56"/>
      <c r="AH219" s="56"/>
      <c r="AI219" s="1"/>
      <c r="AJ219"/>
      <c r="AK219"/>
      <c r="AO219"/>
    </row>
    <row r="220" spans="1:41">
      <c r="A220" s="46"/>
      <c r="B220" s="43"/>
      <c r="C220" s="46"/>
      <c r="D220" s="46"/>
      <c r="E220" s="46"/>
      <c r="F220" s="46"/>
      <c r="G220" s="46"/>
      <c r="H220" s="490"/>
      <c r="I220" s="43"/>
      <c r="J220" s="95"/>
      <c r="K220" s="64"/>
      <c r="L220" s="64"/>
      <c r="M220" s="74"/>
      <c r="N220" s="74"/>
      <c r="O220" s="411"/>
      <c r="P220" s="43"/>
      <c r="Q220" s="43"/>
      <c r="R220" s="43"/>
      <c r="S220" s="73"/>
      <c r="T220" s="73"/>
      <c r="U220" s="463"/>
      <c r="V220" s="73"/>
      <c r="W220" s="73"/>
      <c r="X220" s="73"/>
      <c r="Y220" s="43"/>
      <c r="Z220" s="73"/>
      <c r="AA220" s="43"/>
      <c r="AB220" s="43"/>
      <c r="AC220" s="64"/>
      <c r="AD220" s="65"/>
      <c r="AE220" s="43"/>
      <c r="AF220" s="4"/>
      <c r="AG220" s="56"/>
      <c r="AH220" s="56"/>
      <c r="AI220" s="1"/>
      <c r="AJ220" s="5"/>
      <c r="AK220"/>
      <c r="AO220"/>
    </row>
    <row r="221" spans="1:41" ht="17.399999999999999">
      <c r="A221" s="244"/>
      <c r="B221" s="274" t="s">
        <v>0</v>
      </c>
      <c r="C221" s="274"/>
      <c r="D221" s="274" t="str">
        <f>+D223</f>
        <v>E+</v>
      </c>
      <c r="E221" s="274"/>
      <c r="F221" s="275" t="s">
        <v>598</v>
      </c>
      <c r="G221" s="276">
        <f>SUM(H223:H234)</f>
        <v>0</v>
      </c>
      <c r="I221" s="49"/>
      <c r="J221" s="46"/>
      <c r="K221" s="95"/>
      <c r="L221" s="64"/>
      <c r="M221" s="74"/>
      <c r="N221" s="74"/>
      <c r="O221" s="411"/>
      <c r="P221" s="64"/>
      <c r="Q221" s="326">
        <f>+Klasse!L26</f>
        <v>270.13786982248536</v>
      </c>
      <c r="R221" s="49" t="s">
        <v>568</v>
      </c>
      <c r="S221" s="43"/>
      <c r="T221" s="73"/>
      <c r="U221" s="463"/>
      <c r="V221" s="43"/>
      <c r="W221" s="73"/>
      <c r="X221" s="73"/>
      <c r="Y221" s="73"/>
      <c r="Z221" s="43"/>
      <c r="AA221" s="19">
        <f>+IF(Klasse!F26=0,"",Klasse!AC26)</f>
        <v>113.61758968330786</v>
      </c>
      <c r="AB221" s="49" t="s">
        <v>624</v>
      </c>
      <c r="AC221" s="43"/>
      <c r="AD221" s="64"/>
      <c r="AE221" s="65"/>
      <c r="AF221" s="4"/>
      <c r="AG221" s="4"/>
      <c r="AH221" s="56"/>
      <c r="AI221" s="56"/>
      <c r="AJ221" s="1"/>
      <c r="AK221" s="5"/>
      <c r="AO221"/>
    </row>
    <row r="222" spans="1:41">
      <c r="A222" s="46"/>
      <c r="B222" s="43"/>
      <c r="C222" s="46"/>
      <c r="D222" s="46"/>
      <c r="E222" s="46"/>
      <c r="F222" s="46"/>
      <c r="G222" s="46"/>
      <c r="H222" s="490"/>
      <c r="I222" s="43"/>
      <c r="J222" s="95"/>
      <c r="K222" s="64"/>
      <c r="L222" s="64"/>
      <c r="M222" s="74"/>
      <c r="N222" s="74"/>
      <c r="O222" s="411"/>
      <c r="P222" s="43"/>
      <c r="Q222" s="43"/>
      <c r="R222" s="43"/>
      <c r="S222" s="73"/>
      <c r="T222" s="73"/>
      <c r="U222" s="463"/>
      <c r="V222" s="73"/>
      <c r="W222" s="73"/>
      <c r="X222" s="73"/>
      <c r="Y222" s="43"/>
      <c r="Z222" s="73"/>
      <c r="AA222" s="43"/>
      <c r="AB222" s="43"/>
      <c r="AC222" s="64"/>
      <c r="AD222" s="64"/>
      <c r="AE222" s="43"/>
      <c r="AF222" s="4"/>
      <c r="AG222" s="56"/>
      <c r="AH222" s="56"/>
      <c r="AI222" s="1"/>
      <c r="AJ222" s="5"/>
      <c r="AK222"/>
      <c r="AO222"/>
    </row>
    <row r="223" spans="1:41">
      <c r="A223" s="43"/>
      <c r="B223" s="43">
        <f>+'Ark1'!C747</f>
        <v>2024</v>
      </c>
      <c r="C223" s="51">
        <f>+'Ark1'!L747</f>
        <v>15</v>
      </c>
      <c r="D223" s="52" t="s">
        <v>41</v>
      </c>
      <c r="E223" s="52">
        <f>+'Ark1'!D747</f>
        <v>1</v>
      </c>
      <c r="F223" s="52" t="str">
        <f t="shared" ref="F223:F234" si="97">+F208</f>
        <v>Jan</v>
      </c>
      <c r="G223" s="51" t="str">
        <f>+IF(H223=0,"",'Ark1'!Q747)</f>
        <v/>
      </c>
      <c r="H223" s="478">
        <f>+'Ark1'!R747</f>
        <v>0</v>
      </c>
      <c r="I223" s="115" t="str">
        <f t="shared" ref="I223:I234" si="98">+IF(H223=0,"",H223-H466)</f>
        <v/>
      </c>
      <c r="J223" s="53" t="str">
        <f>+IF(H223=0,"",'Ark1'!AE747)</f>
        <v/>
      </c>
      <c r="K223" s="53" t="str">
        <f>+IF(H223=0,"",'Ark1'!AF747)</f>
        <v/>
      </c>
      <c r="L223" s="64"/>
      <c r="M223" s="366" t="str">
        <f>+IF(H223=0,"",'Ark1'!AR747)</f>
        <v/>
      </c>
      <c r="N223" s="114" t="str">
        <f>+IF(H223=0,"",'Ark1'!AS747)</f>
        <v/>
      </c>
      <c r="O223" s="411"/>
      <c r="P223" s="53" t="str">
        <f>+IF(H223=0,"",'Ark1'!T747)</f>
        <v/>
      </c>
      <c r="Q223" s="296" t="str">
        <f>+IF(H223=0,"",'Ark1'!U747)</f>
        <v/>
      </c>
      <c r="R223" s="115" t="str">
        <f t="shared" ref="R223:R234" si="99">+IF(H223=0,"",Q223-Q466)</f>
        <v/>
      </c>
      <c r="S223" s="76" t="str">
        <f>+IF(H223=0,"",'Ark1'!W747)</f>
        <v/>
      </c>
      <c r="T223" s="76" t="str">
        <f>+IF(H223=0,"",'Ark1'!X747)</f>
        <v/>
      </c>
      <c r="U223" s="478" t="str">
        <f>+IF(H223=0,"",'Ark1'!AG747)</f>
        <v/>
      </c>
      <c r="V223" s="76" t="str">
        <f>+IF(H223=0,"",'Ark1'!AH747)</f>
        <v/>
      </c>
      <c r="W223" s="76" t="str">
        <f>+IF(H223=0,"",'Ark1'!AI747)</f>
        <v/>
      </c>
      <c r="X223" s="76" t="str">
        <f>+IF(H223=0,"",'Ark1'!Y747)</f>
        <v/>
      </c>
      <c r="Y223" s="53" t="str">
        <f>+IF(H223=0,"",'Ark1'!AA747)</f>
        <v/>
      </c>
      <c r="Z223" s="76" t="str">
        <f>+IF(H223=0,"",'Ark1'!AC747)</f>
        <v/>
      </c>
      <c r="AA223" s="296" t="str">
        <f t="shared" ref="AA223:AA234" si="100">IF(H223=0,"",1000*Q223/U223)</f>
        <v/>
      </c>
      <c r="AB223" s="115" t="str">
        <f t="shared" ref="AB223:AB234" si="101">+IF(H223=0,"",AA223-AA466)</f>
        <v/>
      </c>
      <c r="AC223" s="66" t="str">
        <f t="shared" ref="AC223:AC234" si="102">IF(H223=0,"",Q223/C223)</f>
        <v/>
      </c>
      <c r="AD223" s="66" t="str">
        <f t="shared" ref="AD223:AD234" si="103">IF(H223=0,"",H223/G223)</f>
        <v/>
      </c>
      <c r="AE223" s="43"/>
      <c r="AF223" s="13"/>
      <c r="AG223" s="56"/>
      <c r="AH223" s="56"/>
      <c r="AI223" s="1"/>
      <c r="AJ223"/>
      <c r="AK223"/>
      <c r="AO223"/>
    </row>
    <row r="224" spans="1:41">
      <c r="A224" s="43"/>
      <c r="B224" s="43">
        <f>+'Ark1'!C748</f>
        <v>2024</v>
      </c>
      <c r="C224" s="51">
        <f>+'Ark1'!L748</f>
        <v>15</v>
      </c>
      <c r="D224" s="52" t="s">
        <v>41</v>
      </c>
      <c r="E224" s="52">
        <f>+'Ark1'!D748</f>
        <v>2</v>
      </c>
      <c r="F224" s="52" t="str">
        <f t="shared" si="97"/>
        <v>Feb</v>
      </c>
      <c r="G224" s="51" t="str">
        <f>+IF(H224=0,"",'Ark1'!Q748)</f>
        <v/>
      </c>
      <c r="H224" s="478">
        <f>+'Ark1'!R748</f>
        <v>0</v>
      </c>
      <c r="I224" s="115" t="str">
        <f t="shared" si="98"/>
        <v/>
      </c>
      <c r="J224" s="53" t="str">
        <f>+IF(H224=0,"",'Ark1'!AE748)</f>
        <v/>
      </c>
      <c r="K224" s="53" t="str">
        <f>+IF(H224=0,"",'Ark1'!AF748)</f>
        <v/>
      </c>
      <c r="L224" s="64"/>
      <c r="M224" s="366" t="str">
        <f>+IF(H224=0,"",'Ark1'!AR748)</f>
        <v/>
      </c>
      <c r="N224" s="114" t="str">
        <f>+IF(H224=0,"",'Ark1'!AS748)</f>
        <v/>
      </c>
      <c r="O224" s="411"/>
      <c r="P224" s="53" t="str">
        <f>+IF(H224=0,"",'Ark1'!T748)</f>
        <v/>
      </c>
      <c r="Q224" s="296" t="str">
        <f>+IF(H224=0,"",'Ark1'!U748)</f>
        <v/>
      </c>
      <c r="R224" s="115" t="str">
        <f t="shared" si="99"/>
        <v/>
      </c>
      <c r="S224" s="76" t="str">
        <f>+IF(H224=0,"",'Ark1'!W748)</f>
        <v/>
      </c>
      <c r="T224" s="76" t="str">
        <f>+IF(H224=0,"",'Ark1'!X748)</f>
        <v/>
      </c>
      <c r="U224" s="478" t="str">
        <f>+IF(H224=0,"",'Ark1'!AG748)</f>
        <v/>
      </c>
      <c r="V224" s="76" t="str">
        <f>+IF(H224=0,"",'Ark1'!AH748)</f>
        <v/>
      </c>
      <c r="W224" s="76" t="str">
        <f>+IF(H224=0,"",'Ark1'!AI748)</f>
        <v/>
      </c>
      <c r="X224" s="76" t="str">
        <f>+IF(H224=0,"",'Ark1'!Y748)</f>
        <v/>
      </c>
      <c r="Y224" s="53" t="str">
        <f>+IF(H224=0,"",'Ark1'!AA748)</f>
        <v/>
      </c>
      <c r="Z224" s="76" t="str">
        <f>+IF(H224=0,"",'Ark1'!AC748)</f>
        <v/>
      </c>
      <c r="AA224" s="296" t="str">
        <f t="shared" si="100"/>
        <v/>
      </c>
      <c r="AB224" s="115" t="str">
        <f t="shared" si="101"/>
        <v/>
      </c>
      <c r="AC224" s="66" t="str">
        <f t="shared" si="102"/>
        <v/>
      </c>
      <c r="AD224" s="66" t="str">
        <f t="shared" si="103"/>
        <v/>
      </c>
      <c r="AE224" s="43"/>
      <c r="AF224" s="13"/>
      <c r="AG224" s="56"/>
      <c r="AH224" s="56"/>
      <c r="AI224" s="1"/>
      <c r="AJ224"/>
      <c r="AK224"/>
      <c r="AO224"/>
    </row>
    <row r="225" spans="1:45">
      <c r="A225" s="43"/>
      <c r="B225" s="43">
        <f>+'Ark1'!C749</f>
        <v>2024</v>
      </c>
      <c r="C225" s="51">
        <f>+'Ark1'!L749</f>
        <v>15</v>
      </c>
      <c r="D225" s="52" t="s">
        <v>41</v>
      </c>
      <c r="E225" s="52">
        <f>+'Ark1'!D749</f>
        <v>3</v>
      </c>
      <c r="F225" s="52" t="str">
        <f t="shared" si="97"/>
        <v>Mar</v>
      </c>
      <c r="G225" s="51" t="str">
        <f>+IF(H225=0,"",'Ark1'!Q749)</f>
        <v/>
      </c>
      <c r="H225" s="478">
        <f>+'Ark1'!R749</f>
        <v>0</v>
      </c>
      <c r="I225" s="115" t="str">
        <f t="shared" si="98"/>
        <v/>
      </c>
      <c r="J225" s="53" t="str">
        <f>+IF(H225=0,"",'Ark1'!AE749)</f>
        <v/>
      </c>
      <c r="K225" s="53" t="str">
        <f>+IF(H225=0,"",'Ark1'!AF749)</f>
        <v/>
      </c>
      <c r="L225" s="64"/>
      <c r="M225" s="366" t="str">
        <f>+IF(H225=0,"",'Ark1'!AR749)</f>
        <v/>
      </c>
      <c r="N225" s="114" t="str">
        <f>+IF(H225=0,"",'Ark1'!AS749)</f>
        <v/>
      </c>
      <c r="O225" s="411"/>
      <c r="P225" s="53" t="str">
        <f>+IF(H225=0,"",'Ark1'!T749)</f>
        <v/>
      </c>
      <c r="Q225" s="296" t="str">
        <f>+IF(H225=0,"",'Ark1'!U749)</f>
        <v/>
      </c>
      <c r="R225" s="115" t="str">
        <f t="shared" si="99"/>
        <v/>
      </c>
      <c r="S225" s="76" t="str">
        <f>+IF(H225=0,"",'Ark1'!W749)</f>
        <v/>
      </c>
      <c r="T225" s="76" t="str">
        <f>+IF(H225=0,"",'Ark1'!X749)</f>
        <v/>
      </c>
      <c r="U225" s="478" t="str">
        <f>+IF(H225=0,"",'Ark1'!AG749)</f>
        <v/>
      </c>
      <c r="V225" s="76" t="str">
        <f>+IF(H225=0,"",'Ark1'!AH749)</f>
        <v/>
      </c>
      <c r="W225" s="76" t="str">
        <f>+IF(H225=0,"",'Ark1'!AI749)</f>
        <v/>
      </c>
      <c r="X225" s="76" t="str">
        <f>+IF(H225=0,"",'Ark1'!Y749)</f>
        <v/>
      </c>
      <c r="Y225" s="53" t="str">
        <f>+IF(H225=0,"",'Ark1'!AA749)</f>
        <v/>
      </c>
      <c r="Z225" s="76" t="str">
        <f>+IF(H225=0,"",'Ark1'!AC749)</f>
        <v/>
      </c>
      <c r="AA225" s="296" t="str">
        <f t="shared" si="100"/>
        <v/>
      </c>
      <c r="AB225" s="115" t="str">
        <f t="shared" si="101"/>
        <v/>
      </c>
      <c r="AC225" s="66" t="str">
        <f t="shared" si="102"/>
        <v/>
      </c>
      <c r="AD225" s="66" t="str">
        <f t="shared" si="103"/>
        <v/>
      </c>
      <c r="AE225" s="43"/>
      <c r="AF225" s="13"/>
      <c r="AG225" s="56"/>
      <c r="AH225" s="56"/>
      <c r="AI225" s="1"/>
      <c r="AJ225"/>
      <c r="AK225"/>
      <c r="AO225"/>
    </row>
    <row r="226" spans="1:45">
      <c r="A226" s="43"/>
      <c r="B226" s="43">
        <f>+'Ark1'!C750</f>
        <v>2024</v>
      </c>
      <c r="C226" s="51">
        <f>+'Ark1'!L750</f>
        <v>15</v>
      </c>
      <c r="D226" s="52" t="s">
        <v>41</v>
      </c>
      <c r="E226" s="52">
        <f>+'Ark1'!D750</f>
        <v>4</v>
      </c>
      <c r="F226" s="52" t="str">
        <f t="shared" si="97"/>
        <v>Apr</v>
      </c>
      <c r="G226" s="51" t="str">
        <f>+IF(H226=0,"",'Ark1'!Q750)</f>
        <v/>
      </c>
      <c r="H226" s="478">
        <f>+'Ark1'!R750</f>
        <v>0</v>
      </c>
      <c r="I226" s="115" t="str">
        <f t="shared" si="98"/>
        <v/>
      </c>
      <c r="J226" s="53" t="str">
        <f>+IF(H226=0,"",'Ark1'!AE750)</f>
        <v/>
      </c>
      <c r="K226" s="53" t="str">
        <f>+IF(H226=0,"",'Ark1'!AF750)</f>
        <v/>
      </c>
      <c r="L226" s="64"/>
      <c r="M226" s="366" t="str">
        <f>+IF(H226=0,"",'Ark1'!AR750)</f>
        <v/>
      </c>
      <c r="N226" s="114" t="str">
        <f>+IF(H226=0,"",'Ark1'!AS750)</f>
        <v/>
      </c>
      <c r="O226" s="411"/>
      <c r="P226" s="53" t="str">
        <f>+IF(H226=0,"",'Ark1'!T750)</f>
        <v/>
      </c>
      <c r="Q226" s="296" t="str">
        <f>+IF(H226=0,"",'Ark1'!U750)</f>
        <v/>
      </c>
      <c r="R226" s="115" t="str">
        <f t="shared" si="99"/>
        <v/>
      </c>
      <c r="S226" s="76" t="str">
        <f>+IF(H226=0,"",'Ark1'!W750)</f>
        <v/>
      </c>
      <c r="T226" s="76" t="str">
        <f>+IF(H226=0,"",'Ark1'!X750)</f>
        <v/>
      </c>
      <c r="U226" s="478" t="str">
        <f>+IF(H226=0,"",'Ark1'!AG750)</f>
        <v/>
      </c>
      <c r="V226" s="76" t="str">
        <f>+IF(H226=0,"",'Ark1'!AH750)</f>
        <v/>
      </c>
      <c r="W226" s="76" t="str">
        <f>+IF(H226=0,"",'Ark1'!AI750)</f>
        <v/>
      </c>
      <c r="X226" s="76" t="str">
        <f>+IF(H226=0,"",'Ark1'!Y750)</f>
        <v/>
      </c>
      <c r="Y226" s="53" t="str">
        <f>+IF(H226=0,"",'Ark1'!AA750)</f>
        <v/>
      </c>
      <c r="Z226" s="76" t="str">
        <f>+IF(H226=0,"",'Ark1'!AC750)</f>
        <v/>
      </c>
      <c r="AA226" s="296" t="str">
        <f t="shared" si="100"/>
        <v/>
      </c>
      <c r="AB226" s="115" t="str">
        <f t="shared" si="101"/>
        <v/>
      </c>
      <c r="AC226" s="66" t="str">
        <f t="shared" si="102"/>
        <v/>
      </c>
      <c r="AD226" s="66" t="str">
        <f t="shared" si="103"/>
        <v/>
      </c>
      <c r="AE226" s="43"/>
      <c r="AF226" s="13"/>
      <c r="AG226" s="56"/>
      <c r="AH226" s="56"/>
      <c r="AI226" s="1"/>
      <c r="AJ226"/>
      <c r="AK226"/>
      <c r="AO226"/>
    </row>
    <row r="227" spans="1:45">
      <c r="A227" s="43"/>
      <c r="B227" s="43">
        <f>+'Ark1'!C751</f>
        <v>2024</v>
      </c>
      <c r="C227" s="51">
        <f>+'Ark1'!L751</f>
        <v>15</v>
      </c>
      <c r="D227" s="52" t="s">
        <v>41</v>
      </c>
      <c r="E227" s="52">
        <f>+'Ark1'!D751</f>
        <v>5</v>
      </c>
      <c r="F227" s="52" t="str">
        <f t="shared" si="97"/>
        <v>Mai</v>
      </c>
      <c r="G227" s="51" t="str">
        <f>+IF(H227=0,"",'Ark1'!Q751)</f>
        <v/>
      </c>
      <c r="H227" s="478">
        <f>+'Ark1'!R751</f>
        <v>0</v>
      </c>
      <c r="I227" s="115" t="str">
        <f t="shared" si="98"/>
        <v/>
      </c>
      <c r="J227" s="53" t="str">
        <f>+IF(H227=0,"",'Ark1'!AE751)</f>
        <v/>
      </c>
      <c r="K227" s="53" t="str">
        <f>+IF(H227=0,"",'Ark1'!AF751)</f>
        <v/>
      </c>
      <c r="L227" s="64"/>
      <c r="M227" s="366" t="str">
        <f>+IF(H227=0,"",'Ark1'!AR751)</f>
        <v/>
      </c>
      <c r="N227" s="114" t="str">
        <f>+IF(H227=0,"",'Ark1'!AS751)</f>
        <v/>
      </c>
      <c r="O227" s="411"/>
      <c r="P227" s="53" t="str">
        <f>+IF(H227=0,"",'Ark1'!T751)</f>
        <v/>
      </c>
      <c r="Q227" s="296" t="str">
        <f>+IF(H227=0,"",'Ark1'!U751)</f>
        <v/>
      </c>
      <c r="R227" s="115" t="str">
        <f t="shared" si="99"/>
        <v/>
      </c>
      <c r="S227" s="76" t="str">
        <f>+IF(H227=0,"",'Ark1'!W751)</f>
        <v/>
      </c>
      <c r="T227" s="76" t="str">
        <f>+IF(H227=0,"",'Ark1'!X751)</f>
        <v/>
      </c>
      <c r="U227" s="478" t="str">
        <f>+IF(H227=0,"",'Ark1'!AG751)</f>
        <v/>
      </c>
      <c r="V227" s="76" t="str">
        <f>+IF(H227=0,"",'Ark1'!AH751)</f>
        <v/>
      </c>
      <c r="W227" s="76" t="str">
        <f>+IF(H227=0,"",'Ark1'!AI751)</f>
        <v/>
      </c>
      <c r="X227" s="76" t="str">
        <f>+IF(H227=0,"",'Ark1'!Y751)</f>
        <v/>
      </c>
      <c r="Y227" s="53" t="str">
        <f>+IF(H227=0,"",'Ark1'!AA751)</f>
        <v/>
      </c>
      <c r="Z227" s="76" t="str">
        <f>+IF(H227=0,"",'Ark1'!AC751)</f>
        <v/>
      </c>
      <c r="AA227" s="296" t="str">
        <f t="shared" si="100"/>
        <v/>
      </c>
      <c r="AB227" s="115" t="str">
        <f t="shared" si="101"/>
        <v/>
      </c>
      <c r="AC227" s="66" t="str">
        <f t="shared" si="102"/>
        <v/>
      </c>
      <c r="AD227" s="66" t="str">
        <f t="shared" si="103"/>
        <v/>
      </c>
      <c r="AE227" s="43"/>
      <c r="AF227" s="13"/>
      <c r="AG227" s="56"/>
      <c r="AH227" s="56"/>
      <c r="AI227" s="1"/>
      <c r="AJ227"/>
      <c r="AK227"/>
      <c r="AO227"/>
    </row>
    <row r="228" spans="1:45">
      <c r="A228" s="43"/>
      <c r="B228" s="43">
        <f>+'Ark1'!C752</f>
        <v>2024</v>
      </c>
      <c r="C228" s="51">
        <f>+'Ark1'!L752</f>
        <v>15</v>
      </c>
      <c r="D228" s="52" t="s">
        <v>41</v>
      </c>
      <c r="E228" s="52">
        <f>+'Ark1'!D752</f>
        <v>6</v>
      </c>
      <c r="F228" s="52" t="str">
        <f t="shared" si="97"/>
        <v>Jun</v>
      </c>
      <c r="G228" s="51" t="str">
        <f>+IF(H228=0,"",'Ark1'!Q752)</f>
        <v/>
      </c>
      <c r="H228" s="478">
        <f>+'Ark1'!R752</f>
        <v>0</v>
      </c>
      <c r="I228" s="115" t="str">
        <f t="shared" si="98"/>
        <v/>
      </c>
      <c r="J228" s="53" t="str">
        <f>+IF(H228=0,"",'Ark1'!AE752)</f>
        <v/>
      </c>
      <c r="K228" s="53" t="str">
        <f>+IF(H228=0,"",'Ark1'!AF752)</f>
        <v/>
      </c>
      <c r="L228" s="64"/>
      <c r="M228" s="366" t="str">
        <f>+IF(H228=0,"",'Ark1'!AR752)</f>
        <v/>
      </c>
      <c r="N228" s="114" t="str">
        <f>+IF(H228=0,"",'Ark1'!AS752)</f>
        <v/>
      </c>
      <c r="O228" s="411"/>
      <c r="P228" s="53" t="str">
        <f>+IF(H228=0,"",'Ark1'!T752)</f>
        <v/>
      </c>
      <c r="Q228" s="296" t="str">
        <f>+IF(H228=0,"",'Ark1'!U752)</f>
        <v/>
      </c>
      <c r="R228" s="115" t="str">
        <f t="shared" si="99"/>
        <v/>
      </c>
      <c r="S228" s="76" t="str">
        <f>+IF(H228=0,"",'Ark1'!W752)</f>
        <v/>
      </c>
      <c r="T228" s="76" t="str">
        <f>+IF(H228=0,"",'Ark1'!X752)</f>
        <v/>
      </c>
      <c r="U228" s="478" t="str">
        <f>+IF(H228=0,"",'Ark1'!AG752)</f>
        <v/>
      </c>
      <c r="V228" s="76" t="str">
        <f>+IF(H228=0,"",'Ark1'!AH752)</f>
        <v/>
      </c>
      <c r="W228" s="76" t="str">
        <f>+IF(H228=0,"",'Ark1'!AI752)</f>
        <v/>
      </c>
      <c r="X228" s="76" t="str">
        <f>+IF(H228=0,"",'Ark1'!Y752)</f>
        <v/>
      </c>
      <c r="Y228" s="53" t="str">
        <f>+IF(H228=0,"",'Ark1'!AA752)</f>
        <v/>
      </c>
      <c r="Z228" s="76" t="str">
        <f>+IF(H228=0,"",'Ark1'!AC752)</f>
        <v/>
      </c>
      <c r="AA228" s="296" t="str">
        <f t="shared" si="100"/>
        <v/>
      </c>
      <c r="AB228" s="115" t="str">
        <f t="shared" si="101"/>
        <v/>
      </c>
      <c r="AC228" s="66" t="str">
        <f t="shared" si="102"/>
        <v/>
      </c>
      <c r="AD228" s="66" t="str">
        <f t="shared" si="103"/>
        <v/>
      </c>
      <c r="AE228" s="43"/>
      <c r="AF228" s="13"/>
      <c r="AG228" s="56"/>
      <c r="AH228" s="56"/>
      <c r="AI228" s="1"/>
      <c r="AJ228"/>
      <c r="AK228"/>
      <c r="AO228"/>
    </row>
    <row r="229" spans="1:45">
      <c r="A229" s="43"/>
      <c r="B229" s="43">
        <f>+'Ark1'!C753</f>
        <v>2024</v>
      </c>
      <c r="C229" s="51">
        <f>+'Ark1'!L753</f>
        <v>15</v>
      </c>
      <c r="D229" s="52" t="s">
        <v>41</v>
      </c>
      <c r="E229" s="52">
        <f>+'Ark1'!D753</f>
        <v>7</v>
      </c>
      <c r="F229" s="52" t="str">
        <f t="shared" si="97"/>
        <v>Jul</v>
      </c>
      <c r="G229" s="51" t="str">
        <f>+IF(H229=0,"",'Ark1'!Q753)</f>
        <v/>
      </c>
      <c r="H229" s="478">
        <f>+'Ark1'!R753</f>
        <v>0</v>
      </c>
      <c r="I229" s="115" t="str">
        <f t="shared" si="98"/>
        <v/>
      </c>
      <c r="J229" s="53" t="str">
        <f>+IF(H229=0,"",'Ark1'!AE753)</f>
        <v/>
      </c>
      <c r="K229" s="53" t="str">
        <f>+IF(H229=0,"",'Ark1'!AF753)</f>
        <v/>
      </c>
      <c r="L229" s="64"/>
      <c r="M229" s="366" t="str">
        <f>+IF(H229=0,"",'Ark1'!AR753)</f>
        <v/>
      </c>
      <c r="N229" s="114" t="str">
        <f>+IF(H229=0,"",'Ark1'!AS753)</f>
        <v/>
      </c>
      <c r="O229" s="411"/>
      <c r="P229" s="53" t="str">
        <f>+IF(H229=0,"",'Ark1'!T753)</f>
        <v/>
      </c>
      <c r="Q229" s="296" t="str">
        <f>+IF(H229=0,"",'Ark1'!U753)</f>
        <v/>
      </c>
      <c r="R229" s="115" t="str">
        <f t="shared" si="99"/>
        <v/>
      </c>
      <c r="S229" s="76" t="str">
        <f>+IF(H229=0,"",'Ark1'!W753)</f>
        <v/>
      </c>
      <c r="T229" s="76" t="str">
        <f>+IF(H229=0,"",'Ark1'!X753)</f>
        <v/>
      </c>
      <c r="U229" s="478" t="str">
        <f>+IF(H229=0,"",'Ark1'!AG753)</f>
        <v/>
      </c>
      <c r="V229" s="76" t="str">
        <f>+IF(H229=0,"",'Ark1'!AH753)</f>
        <v/>
      </c>
      <c r="W229" s="76" t="str">
        <f>+IF(H229=0,"",'Ark1'!AI753)</f>
        <v/>
      </c>
      <c r="X229" s="76" t="str">
        <f>+IF(H229=0,"",'Ark1'!Y753)</f>
        <v/>
      </c>
      <c r="Y229" s="53" t="str">
        <f>+IF(H229=0,"",'Ark1'!AA753)</f>
        <v/>
      </c>
      <c r="Z229" s="76" t="str">
        <f>+IF(H229=0,"",'Ark1'!AC753)</f>
        <v/>
      </c>
      <c r="AA229" s="296" t="str">
        <f t="shared" si="100"/>
        <v/>
      </c>
      <c r="AB229" s="115" t="str">
        <f t="shared" si="101"/>
        <v/>
      </c>
      <c r="AC229" s="66" t="str">
        <f t="shared" si="102"/>
        <v/>
      </c>
      <c r="AD229" s="66" t="str">
        <f t="shared" si="103"/>
        <v/>
      </c>
      <c r="AE229" s="43"/>
      <c r="AF229" s="13"/>
      <c r="AG229" s="56"/>
      <c r="AH229" s="56"/>
      <c r="AI229" s="1"/>
      <c r="AJ229"/>
      <c r="AK229"/>
      <c r="AO229"/>
    </row>
    <row r="230" spans="1:45">
      <c r="A230" s="43"/>
      <c r="B230" s="43">
        <f>+'Ark1'!C754</f>
        <v>2024</v>
      </c>
      <c r="C230" s="51">
        <f>+'Ark1'!L754</f>
        <v>15</v>
      </c>
      <c r="D230" s="52" t="s">
        <v>41</v>
      </c>
      <c r="E230" s="52">
        <f>+'Ark1'!D754</f>
        <v>8</v>
      </c>
      <c r="F230" s="52" t="str">
        <f t="shared" si="97"/>
        <v>Aug</v>
      </c>
      <c r="G230" s="51" t="str">
        <f>+IF(H230=0,"",'Ark1'!Q754)</f>
        <v/>
      </c>
      <c r="H230" s="478">
        <f>+'Ark1'!R754</f>
        <v>0</v>
      </c>
      <c r="I230" s="115" t="str">
        <f t="shared" si="98"/>
        <v/>
      </c>
      <c r="J230" s="53" t="str">
        <f>+IF(H230=0,"",'Ark1'!AE754)</f>
        <v/>
      </c>
      <c r="K230" s="53" t="str">
        <f>+IF(H230=0,"",'Ark1'!AF754)</f>
        <v/>
      </c>
      <c r="L230" s="64"/>
      <c r="M230" s="366" t="str">
        <f>+IF(H230=0,"",'Ark1'!AR754)</f>
        <v/>
      </c>
      <c r="N230" s="114" t="str">
        <f>+IF(H230=0,"",'Ark1'!AS754)</f>
        <v/>
      </c>
      <c r="O230" s="411"/>
      <c r="P230" s="53" t="str">
        <f>+IF(H230=0,"",'Ark1'!T754)</f>
        <v/>
      </c>
      <c r="Q230" s="296" t="str">
        <f>+IF(H230=0,"",'Ark1'!U754)</f>
        <v/>
      </c>
      <c r="R230" s="115" t="str">
        <f t="shared" si="99"/>
        <v/>
      </c>
      <c r="S230" s="76" t="str">
        <f>+IF(H230=0,"",'Ark1'!W754)</f>
        <v/>
      </c>
      <c r="T230" s="76" t="str">
        <f>+IF(H230=0,"",'Ark1'!X754)</f>
        <v/>
      </c>
      <c r="U230" s="478" t="str">
        <f>+IF(H230=0,"",'Ark1'!AG754)</f>
        <v/>
      </c>
      <c r="V230" s="76" t="str">
        <f>+IF(H230=0,"",'Ark1'!AH754)</f>
        <v/>
      </c>
      <c r="W230" s="76" t="str">
        <f>+IF(H230=0,"",'Ark1'!AI754)</f>
        <v/>
      </c>
      <c r="X230" s="76" t="str">
        <f>+IF(H230=0,"",'Ark1'!Y754)</f>
        <v/>
      </c>
      <c r="Y230" s="53" t="str">
        <f>+IF(H230=0,"",'Ark1'!AA754)</f>
        <v/>
      </c>
      <c r="Z230" s="76" t="str">
        <f>+IF(H230=0,"",'Ark1'!AC754)</f>
        <v/>
      </c>
      <c r="AA230" s="296" t="str">
        <f t="shared" si="100"/>
        <v/>
      </c>
      <c r="AB230" s="115" t="str">
        <f t="shared" si="101"/>
        <v/>
      </c>
      <c r="AC230" s="66" t="str">
        <f t="shared" si="102"/>
        <v/>
      </c>
      <c r="AD230" s="66" t="str">
        <f t="shared" si="103"/>
        <v/>
      </c>
      <c r="AE230" s="43"/>
      <c r="AF230" s="13"/>
      <c r="AG230" s="56"/>
      <c r="AH230" s="56"/>
      <c r="AI230" s="1"/>
      <c r="AJ230"/>
      <c r="AK230"/>
      <c r="AO230"/>
    </row>
    <row r="231" spans="1:45">
      <c r="A231" s="43"/>
      <c r="B231" s="43">
        <f>+'Ark1'!C755</f>
        <v>2024</v>
      </c>
      <c r="C231" s="51">
        <f>+'Ark1'!L755</f>
        <v>15</v>
      </c>
      <c r="D231" s="52" t="s">
        <v>41</v>
      </c>
      <c r="E231" s="52">
        <f>+'Ark1'!D755</f>
        <v>9</v>
      </c>
      <c r="F231" s="52" t="str">
        <f t="shared" si="97"/>
        <v>Sep</v>
      </c>
      <c r="G231" s="51" t="str">
        <f>+IF(H231=0,"",'Ark1'!Q755)</f>
        <v/>
      </c>
      <c r="H231" s="478">
        <f>+'Ark1'!R755</f>
        <v>0</v>
      </c>
      <c r="I231" s="115" t="str">
        <f t="shared" si="98"/>
        <v/>
      </c>
      <c r="J231" s="53" t="str">
        <f>+IF(H231=0,"",'Ark1'!AE755)</f>
        <v/>
      </c>
      <c r="K231" s="53" t="str">
        <f>+IF(H231=0,"",'Ark1'!AF755)</f>
        <v/>
      </c>
      <c r="L231" s="64"/>
      <c r="M231" s="366" t="str">
        <f>+IF(H231=0,"",'Ark1'!AR755)</f>
        <v/>
      </c>
      <c r="N231" s="114" t="str">
        <f>+IF(H231=0,"",'Ark1'!AS755)</f>
        <v/>
      </c>
      <c r="O231" s="411"/>
      <c r="P231" s="53" t="str">
        <f>+IF(H231=0,"",'Ark1'!T755)</f>
        <v/>
      </c>
      <c r="Q231" s="296" t="str">
        <f>+IF(H231=0,"",'Ark1'!U755)</f>
        <v/>
      </c>
      <c r="R231" s="115" t="str">
        <f t="shared" si="99"/>
        <v/>
      </c>
      <c r="S231" s="76" t="str">
        <f>+IF(H231=0,"",'Ark1'!W755)</f>
        <v/>
      </c>
      <c r="T231" s="76" t="str">
        <f>+IF(H231=0,"",'Ark1'!X755)</f>
        <v/>
      </c>
      <c r="U231" s="478" t="str">
        <f>+IF(H231=0,"",'Ark1'!AG755)</f>
        <v/>
      </c>
      <c r="V231" s="76" t="str">
        <f>+IF(H231=0,"",'Ark1'!AH755)</f>
        <v/>
      </c>
      <c r="W231" s="76" t="str">
        <f>+IF(H231=0,"",'Ark1'!AI755)</f>
        <v/>
      </c>
      <c r="X231" s="76" t="str">
        <f>+IF(H231=0,"",'Ark1'!Y755)</f>
        <v/>
      </c>
      <c r="Y231" s="53" t="str">
        <f>+IF(H231=0,"",'Ark1'!AA755)</f>
        <v/>
      </c>
      <c r="Z231" s="76" t="str">
        <f>+IF(H231=0,"",'Ark1'!AC755)</f>
        <v/>
      </c>
      <c r="AA231" s="296" t="str">
        <f t="shared" si="100"/>
        <v/>
      </c>
      <c r="AB231" s="115" t="str">
        <f t="shared" si="101"/>
        <v/>
      </c>
      <c r="AC231" s="66" t="str">
        <f t="shared" si="102"/>
        <v/>
      </c>
      <c r="AD231" s="66" t="str">
        <f t="shared" si="103"/>
        <v/>
      </c>
      <c r="AE231" s="43"/>
      <c r="AF231" s="13"/>
      <c r="AG231" s="56"/>
      <c r="AH231" s="56"/>
      <c r="AI231" s="1"/>
      <c r="AJ231"/>
      <c r="AK231"/>
      <c r="AO231"/>
    </row>
    <row r="232" spans="1:45">
      <c r="A232" s="43"/>
      <c r="B232" s="43">
        <f>+'Ark1'!C756</f>
        <v>2024</v>
      </c>
      <c r="C232" s="51">
        <f>+'Ark1'!L756</f>
        <v>15</v>
      </c>
      <c r="D232" s="52" t="s">
        <v>41</v>
      </c>
      <c r="E232" s="52">
        <f>+'Ark1'!D756</f>
        <v>10</v>
      </c>
      <c r="F232" s="52" t="str">
        <f t="shared" si="97"/>
        <v>Okt</v>
      </c>
      <c r="G232" s="51" t="str">
        <f>+IF(H232=0,"",'Ark1'!Q756)</f>
        <v/>
      </c>
      <c r="H232" s="478">
        <f>+'Ark1'!R756</f>
        <v>0</v>
      </c>
      <c r="I232" s="115" t="str">
        <f t="shared" si="98"/>
        <v/>
      </c>
      <c r="J232" s="53" t="str">
        <f>+IF(H232=0,"",'Ark1'!AE756)</f>
        <v/>
      </c>
      <c r="K232" s="53" t="str">
        <f>+IF(H232=0,"",'Ark1'!AF756)</f>
        <v/>
      </c>
      <c r="L232" s="64"/>
      <c r="M232" s="366" t="str">
        <f>+IF(H232=0,"",'Ark1'!AR756)</f>
        <v/>
      </c>
      <c r="N232" s="114" t="str">
        <f>+IF(H232=0,"",'Ark1'!AS756)</f>
        <v/>
      </c>
      <c r="O232" s="411"/>
      <c r="P232" s="53" t="str">
        <f>+IF(H232=0,"",'Ark1'!T756)</f>
        <v/>
      </c>
      <c r="Q232" s="296" t="str">
        <f>+IF(H232=0,"",'Ark1'!U756)</f>
        <v/>
      </c>
      <c r="R232" s="115" t="str">
        <f t="shared" si="99"/>
        <v/>
      </c>
      <c r="S232" s="76" t="str">
        <f>+IF(H232=0,"",'Ark1'!W756)</f>
        <v/>
      </c>
      <c r="T232" s="76" t="str">
        <f>+IF(H232=0,"",'Ark1'!X756)</f>
        <v/>
      </c>
      <c r="U232" s="478" t="str">
        <f>+IF(H232=0,"",'Ark1'!AG756)</f>
        <v/>
      </c>
      <c r="V232" s="76" t="str">
        <f>+IF(H232=0,"",'Ark1'!AH756)</f>
        <v/>
      </c>
      <c r="W232" s="76" t="str">
        <f>+IF(H232=0,"",'Ark1'!AI756)</f>
        <v/>
      </c>
      <c r="X232" s="76" t="str">
        <f>+IF(H232=0,"",'Ark1'!Y756)</f>
        <v/>
      </c>
      <c r="Y232" s="53" t="str">
        <f>+IF(H232=0,"",'Ark1'!AA756)</f>
        <v/>
      </c>
      <c r="Z232" s="76" t="str">
        <f>+IF(H232=0,"",'Ark1'!AC756)</f>
        <v/>
      </c>
      <c r="AA232" s="296" t="str">
        <f t="shared" si="100"/>
        <v/>
      </c>
      <c r="AB232" s="115" t="str">
        <f t="shared" si="101"/>
        <v/>
      </c>
      <c r="AC232" s="66" t="str">
        <f t="shared" si="102"/>
        <v/>
      </c>
      <c r="AD232" s="66" t="str">
        <f t="shared" si="103"/>
        <v/>
      </c>
      <c r="AE232" s="43"/>
      <c r="AF232" s="13"/>
      <c r="AG232" s="56"/>
      <c r="AH232" s="56"/>
      <c r="AI232" s="1"/>
      <c r="AJ232"/>
      <c r="AK232"/>
      <c r="AO232"/>
    </row>
    <row r="233" spans="1:45">
      <c r="A233" s="43"/>
      <c r="B233" s="43">
        <f>+'Ark1'!C757</f>
        <v>2024</v>
      </c>
      <c r="C233" s="51">
        <f>+'Ark1'!L757</f>
        <v>15</v>
      </c>
      <c r="D233" s="52" t="s">
        <v>41</v>
      </c>
      <c r="E233" s="52">
        <f>+'Ark1'!D757</f>
        <v>11</v>
      </c>
      <c r="F233" s="52" t="str">
        <f t="shared" si="97"/>
        <v>Nov</v>
      </c>
      <c r="G233" s="51" t="str">
        <f>+IF(H233=0,"",'Ark1'!Q757)</f>
        <v/>
      </c>
      <c r="H233" s="478">
        <f>+'Ark1'!R757</f>
        <v>0</v>
      </c>
      <c r="I233" s="115" t="str">
        <f t="shared" si="98"/>
        <v/>
      </c>
      <c r="J233" s="53" t="str">
        <f>+IF(H233=0,"",'Ark1'!AE757)</f>
        <v/>
      </c>
      <c r="K233" s="53" t="str">
        <f>+IF(H233=0,"",'Ark1'!AF757)</f>
        <v/>
      </c>
      <c r="L233" s="64"/>
      <c r="M233" s="366" t="str">
        <f>+IF(H233=0,"",'Ark1'!AR757)</f>
        <v/>
      </c>
      <c r="N233" s="114" t="str">
        <f>+IF(H233=0,"",'Ark1'!AS757)</f>
        <v/>
      </c>
      <c r="O233" s="411"/>
      <c r="P233" s="53" t="str">
        <f>+IF(H233=0,"",'Ark1'!T757)</f>
        <v/>
      </c>
      <c r="Q233" s="296" t="str">
        <f>+IF(H233=0,"",'Ark1'!U757)</f>
        <v/>
      </c>
      <c r="R233" s="115" t="str">
        <f t="shared" si="99"/>
        <v/>
      </c>
      <c r="S233" s="76" t="str">
        <f>+IF(H233=0,"",'Ark1'!W757)</f>
        <v/>
      </c>
      <c r="T233" s="76" t="str">
        <f>+IF(H233=0,"",'Ark1'!X757)</f>
        <v/>
      </c>
      <c r="U233" s="478" t="str">
        <f>+IF(H233=0,"",'Ark1'!AG757)</f>
        <v/>
      </c>
      <c r="V233" s="76" t="str">
        <f>+IF(H233=0,"",'Ark1'!AH757)</f>
        <v/>
      </c>
      <c r="W233" s="76" t="str">
        <f>+IF(H233=0,"",'Ark1'!AI757)</f>
        <v/>
      </c>
      <c r="X233" s="76" t="str">
        <f>+IF(H233=0,"",'Ark1'!Y757)</f>
        <v/>
      </c>
      <c r="Y233" s="53" t="str">
        <f>+IF(H233=0,"",'Ark1'!AA757)</f>
        <v/>
      </c>
      <c r="Z233" s="76" t="str">
        <f>+IF(H233=0,"",'Ark1'!AC757)</f>
        <v/>
      </c>
      <c r="AA233" s="296" t="str">
        <f t="shared" si="100"/>
        <v/>
      </c>
      <c r="AB233" s="115" t="str">
        <f t="shared" si="101"/>
        <v/>
      </c>
      <c r="AC233" s="66" t="str">
        <f t="shared" si="102"/>
        <v/>
      </c>
      <c r="AD233" s="66" t="str">
        <f t="shared" si="103"/>
        <v/>
      </c>
      <c r="AE233" s="43"/>
      <c r="AF233" s="13"/>
      <c r="AG233" s="56"/>
      <c r="AH233" s="56"/>
      <c r="AI233" s="1"/>
      <c r="AJ233"/>
      <c r="AK233"/>
      <c r="AO233"/>
    </row>
    <row r="234" spans="1:45">
      <c r="A234" s="43"/>
      <c r="B234" s="43">
        <f>+'Ark1'!C758</f>
        <v>2024</v>
      </c>
      <c r="C234" s="51">
        <f>+'Ark1'!L758</f>
        <v>15</v>
      </c>
      <c r="D234" s="52" t="s">
        <v>41</v>
      </c>
      <c r="E234" s="52">
        <f>+'Ark1'!D758</f>
        <v>12</v>
      </c>
      <c r="F234" s="52" t="str">
        <f t="shared" si="97"/>
        <v>Des</v>
      </c>
      <c r="G234" s="51" t="str">
        <f>+IF(H234=0,"",'Ark1'!Q758)</f>
        <v/>
      </c>
      <c r="H234" s="478">
        <f>+'Ark1'!R758</f>
        <v>0</v>
      </c>
      <c r="I234" s="115" t="str">
        <f t="shared" si="98"/>
        <v/>
      </c>
      <c r="J234" s="53" t="str">
        <f>+IF(H234=0,"",'Ark1'!AE758)</f>
        <v/>
      </c>
      <c r="K234" s="53" t="str">
        <f>+IF(H234=0,"",'Ark1'!AF758)</f>
        <v/>
      </c>
      <c r="L234" s="64"/>
      <c r="M234" s="366" t="str">
        <f>+IF(H234=0,"",'Ark1'!AR758)</f>
        <v/>
      </c>
      <c r="N234" s="114" t="str">
        <f>+IF(H234=0,"",'Ark1'!AS758)</f>
        <v/>
      </c>
      <c r="O234" s="411"/>
      <c r="P234" s="53" t="str">
        <f>+IF(H234=0,"",'Ark1'!T758)</f>
        <v/>
      </c>
      <c r="Q234" s="296" t="str">
        <f>+IF(H234=0,"",'Ark1'!U758)</f>
        <v/>
      </c>
      <c r="R234" s="115" t="str">
        <f t="shared" si="99"/>
        <v/>
      </c>
      <c r="S234" s="76" t="str">
        <f>+IF(H234=0,"",'Ark1'!W758)</f>
        <v/>
      </c>
      <c r="T234" s="76" t="str">
        <f>+IF(H234=0,"",'Ark1'!X758)</f>
        <v/>
      </c>
      <c r="U234" s="478" t="str">
        <f>+IF(H234=0,"",'Ark1'!AG758)</f>
        <v/>
      </c>
      <c r="V234" s="76" t="str">
        <f>+IF(H234=0,"",'Ark1'!AH758)</f>
        <v/>
      </c>
      <c r="W234" s="76" t="str">
        <f>+IF(H234=0,"",'Ark1'!AI758)</f>
        <v/>
      </c>
      <c r="X234" s="76" t="str">
        <f>+IF(H234=0,"",'Ark1'!Y758)</f>
        <v/>
      </c>
      <c r="Y234" s="53" t="str">
        <f>+IF(H234=0,"",'Ark1'!AA758)</f>
        <v/>
      </c>
      <c r="Z234" s="76" t="str">
        <f>+IF(H234=0,"",'Ark1'!AC758)</f>
        <v/>
      </c>
      <c r="AA234" s="296" t="str">
        <f t="shared" si="100"/>
        <v/>
      </c>
      <c r="AB234" s="115" t="str">
        <f t="shared" si="101"/>
        <v/>
      </c>
      <c r="AC234" s="66" t="str">
        <f t="shared" si="102"/>
        <v/>
      </c>
      <c r="AD234" s="66" t="str">
        <f t="shared" si="103"/>
        <v/>
      </c>
      <c r="AE234" s="43"/>
      <c r="AF234" s="13"/>
      <c r="AG234" s="56"/>
      <c r="AH234" s="56"/>
      <c r="AI234" s="1"/>
      <c r="AJ234"/>
      <c r="AK234"/>
      <c r="AO234"/>
    </row>
    <row r="235" spans="1:45">
      <c r="A235" s="43"/>
      <c r="B235" s="43"/>
      <c r="C235" s="43"/>
      <c r="D235" s="43"/>
      <c r="E235" s="43"/>
      <c r="F235" s="43"/>
      <c r="G235" s="43"/>
      <c r="H235" s="463"/>
      <c r="I235" s="64"/>
      <c r="J235" s="64"/>
      <c r="K235" s="64"/>
      <c r="L235" s="64"/>
      <c r="M235" s="74"/>
      <c r="N235" s="74"/>
      <c r="O235" s="411"/>
      <c r="P235" s="43"/>
      <c r="Q235" s="64"/>
      <c r="R235" s="64"/>
      <c r="S235" s="73"/>
      <c r="T235" s="73"/>
      <c r="U235" s="463"/>
      <c r="V235" s="73"/>
      <c r="W235" s="73"/>
      <c r="X235" s="73"/>
      <c r="Y235" s="43"/>
      <c r="Z235" s="73"/>
      <c r="AA235" s="43"/>
      <c r="AB235" s="64"/>
      <c r="AC235" s="64"/>
      <c r="AD235" s="64"/>
      <c r="AE235" s="43"/>
      <c r="AF235" s="13"/>
      <c r="AG235" s="56"/>
      <c r="AH235" s="56"/>
      <c r="AI235" s="1"/>
      <c r="AJ235"/>
      <c r="AK235"/>
      <c r="AO235"/>
    </row>
    <row r="236" spans="1:45">
      <c r="A236" s="43"/>
      <c r="B236" s="43"/>
      <c r="C236" s="43"/>
      <c r="D236" s="43"/>
      <c r="E236" s="43"/>
      <c r="F236" s="43"/>
      <c r="G236" s="43"/>
      <c r="H236" s="463"/>
      <c r="I236" s="64"/>
      <c r="J236" s="64"/>
      <c r="K236" s="64"/>
      <c r="L236" s="64"/>
      <c r="M236" s="74"/>
      <c r="N236" s="74"/>
      <c r="O236" s="411"/>
      <c r="P236" s="43"/>
      <c r="Q236" s="64"/>
      <c r="R236" s="64"/>
      <c r="S236" s="73"/>
      <c r="T236" s="73"/>
      <c r="U236" s="463"/>
      <c r="V236" s="73"/>
      <c r="W236" s="73"/>
      <c r="X236" s="73"/>
      <c r="Y236" s="43"/>
      <c r="Z236" s="73"/>
      <c r="AA236" s="43"/>
      <c r="AB236" s="64"/>
      <c r="AC236" s="64"/>
      <c r="AD236" s="64"/>
      <c r="AE236" s="43"/>
      <c r="AF236" s="13"/>
      <c r="AG236" s="56"/>
      <c r="AH236" s="56"/>
      <c r="AI236" s="1"/>
      <c r="AJ236"/>
      <c r="AK236"/>
      <c r="AO236"/>
    </row>
    <row r="237" spans="1:45">
      <c r="A237" s="285"/>
      <c r="B237" s="285"/>
      <c r="C237" s="282"/>
      <c r="D237" s="282"/>
      <c r="E237" s="282"/>
      <c r="F237" s="282"/>
      <c r="G237" s="282"/>
      <c r="H237" s="492"/>
      <c r="I237" s="285"/>
      <c r="J237" s="283"/>
      <c r="K237" s="284"/>
      <c r="L237" s="285"/>
      <c r="M237" s="290"/>
      <c r="N237" s="290"/>
      <c r="O237" s="286"/>
      <c r="P237" s="285"/>
      <c r="Q237" s="285"/>
      <c r="R237" s="285"/>
      <c r="S237" s="286"/>
      <c r="T237" s="286"/>
      <c r="U237" s="479"/>
      <c r="V237" s="286"/>
      <c r="W237" s="286"/>
      <c r="X237" s="286"/>
      <c r="Y237" s="285"/>
      <c r="Z237" s="286"/>
      <c r="AA237" s="285"/>
      <c r="AB237" s="285"/>
      <c r="AC237" s="284"/>
      <c r="AD237" s="287"/>
      <c r="AE237" s="285"/>
      <c r="AF237" s="4"/>
      <c r="AG237" s="56"/>
      <c r="AH237" s="56"/>
      <c r="AI237" s="1"/>
      <c r="AJ237" s="5"/>
      <c r="AK237"/>
      <c r="AO237"/>
    </row>
    <row r="238" spans="1:45" ht="17.399999999999999">
      <c r="A238" s="285"/>
      <c r="B238" s="387" t="s">
        <v>0</v>
      </c>
      <c r="C238" s="387"/>
      <c r="D238" s="387" t="str">
        <f>+D240</f>
        <v>P-</v>
      </c>
      <c r="E238" s="282"/>
      <c r="F238" s="282"/>
      <c r="G238" s="282"/>
      <c r="H238" s="492"/>
      <c r="I238" s="285"/>
      <c r="J238" s="283"/>
      <c r="K238" s="284"/>
      <c r="L238" s="285"/>
      <c r="M238" s="290"/>
      <c r="N238" s="290"/>
      <c r="O238" s="286"/>
      <c r="P238" s="285"/>
      <c r="Q238" s="285"/>
      <c r="R238" s="285"/>
      <c r="S238" s="286"/>
      <c r="T238" s="286"/>
      <c r="U238" s="479"/>
      <c r="V238" s="286"/>
      <c r="W238" s="286"/>
      <c r="X238" s="286"/>
      <c r="Y238" s="285"/>
      <c r="Z238" s="286"/>
      <c r="AA238" s="285"/>
      <c r="AB238" s="285"/>
      <c r="AC238" s="284"/>
      <c r="AD238" s="284"/>
      <c r="AE238" s="285"/>
      <c r="AF238" s="4"/>
      <c r="AG238" s="56"/>
      <c r="AH238" s="56"/>
      <c r="AI238" s="1"/>
      <c r="AJ238" s="5"/>
      <c r="AK238"/>
      <c r="AO238"/>
    </row>
    <row r="239" spans="1:45">
      <c r="A239" s="285"/>
      <c r="B239" s="285"/>
      <c r="C239" s="285"/>
      <c r="D239" s="285"/>
      <c r="E239" s="285"/>
      <c r="F239" s="285"/>
      <c r="G239" s="288"/>
      <c r="H239" s="479"/>
      <c r="I239" s="284"/>
      <c r="J239" s="284"/>
      <c r="K239" s="284"/>
      <c r="L239" s="285"/>
      <c r="M239" s="290"/>
      <c r="N239" s="290"/>
      <c r="O239" s="289"/>
      <c r="P239" s="288"/>
      <c r="Q239" s="284"/>
      <c r="R239" s="284"/>
      <c r="S239" s="289"/>
      <c r="T239" s="289"/>
      <c r="U239" s="480"/>
      <c r="V239" s="289"/>
      <c r="W239" s="289"/>
      <c r="X239" s="290"/>
      <c r="Y239" s="285"/>
      <c r="Z239" s="290"/>
      <c r="AA239" s="288"/>
      <c r="AB239" s="284"/>
      <c r="AC239" s="287"/>
      <c r="AD239" s="287"/>
      <c r="AE239" s="285"/>
      <c r="AF239" s="4"/>
      <c r="AG239" s="56"/>
      <c r="AH239" s="56"/>
      <c r="AI239" s="1"/>
      <c r="AJ239" s="5"/>
      <c r="AK239"/>
      <c r="AO239"/>
    </row>
    <row r="240" spans="1:45">
      <c r="A240" s="285"/>
      <c r="B240" s="285">
        <f>+'Ark1'!C759</f>
        <v>2023</v>
      </c>
      <c r="C240" s="51">
        <f>+'Ark1'!L759</f>
        <v>1</v>
      </c>
      <c r="D240" s="52" t="str">
        <f t="shared" ref="D240:D251" si="104">+D13</f>
        <v>P-</v>
      </c>
      <c r="E240" s="52">
        <f>+'Ark1'!D759</f>
        <v>1</v>
      </c>
      <c r="F240" s="52" t="str">
        <f t="shared" ref="F240:F251" si="105">+F223</f>
        <v>Jan</v>
      </c>
      <c r="G240" s="51">
        <f>+IF(H240=0,"",'Ark1'!Q759)</f>
        <v>211</v>
      </c>
      <c r="H240" s="467">
        <f>+'Ark1'!R759</f>
        <v>245</v>
      </c>
      <c r="I240" s="66"/>
      <c r="J240" s="53">
        <f>+IF(H240=0,"",'Ark1'!AE759)</f>
        <v>4.4773391812865508</v>
      </c>
      <c r="K240" s="53">
        <f>+IF(H240=0,"",'Ark1'!AF759)</f>
        <v>3.2034577588586024</v>
      </c>
      <c r="L240" s="285"/>
      <c r="M240" s="366">
        <f>+IF(H240=0,"",'Ark1'!AR759)</f>
        <v>223.76886792452828</v>
      </c>
      <c r="N240" s="114">
        <f>+IF(H240=0,"",'Ark1'!AS759)</f>
        <v>19.164691074385939</v>
      </c>
      <c r="O240" s="289"/>
      <c r="P240" s="53">
        <f>+IF(H240=0,"",'Ark1'!T759)</f>
        <v>4.4816326530612249</v>
      </c>
      <c r="Q240" s="114">
        <f>+IF(H240=0,"",'Ark1'!U759)</f>
        <v>214.57755102040824</v>
      </c>
      <c r="R240" s="66"/>
      <c r="S240" s="76">
        <f>+IF(H240=0,"",'Ark1'!W759)</f>
        <v>6.1224489795918364</v>
      </c>
      <c r="T240" s="76">
        <f>+IF(H240=0,"",'Ark1'!X759)</f>
        <v>0</v>
      </c>
      <c r="U240" s="467">
        <f>+IF(H240=0,"",'Ark1'!AG759)</f>
        <v>2055.3867924528313</v>
      </c>
      <c r="V240" s="76">
        <f>+IF(H240=0,"",'Ark1'!AH759)</f>
        <v>86.530612244897938</v>
      </c>
      <c r="W240" s="76">
        <f>+IF(H240=0,"",'Ark1'!AI759)</f>
        <v>4.8979591836734686</v>
      </c>
      <c r="X240" s="76">
        <f>+IF(H240=0,"",'Ark1'!Y759)</f>
        <v>36.020560258683318</v>
      </c>
      <c r="Y240" s="53">
        <f>+IF(H240=0,"",'Ark1'!AA759)</f>
        <v>1.2986136201518848</v>
      </c>
      <c r="Z240" s="76">
        <f>+IF(H240=0,"",'Ark1'!AC759)</f>
        <v>24.563455073336605</v>
      </c>
      <c r="AA240" s="76">
        <f t="shared" ref="AA240:AA251" si="106">IF(H240=0,"",1000*Q240/U240)</f>
        <v>104.39765002301021</v>
      </c>
      <c r="AB240" s="66"/>
      <c r="AC240" s="66">
        <f t="shared" ref="AC240:AC251" si="107">IF(H240=0,"",Q240/C240)</f>
        <v>214.57755102040824</v>
      </c>
      <c r="AD240" s="66">
        <f t="shared" ref="AD240:AD251" si="108">IF(H240=0,"",H240/G240)</f>
        <v>1.1611374407582939</v>
      </c>
      <c r="AE240" s="285"/>
      <c r="AG240" s="56"/>
      <c r="AH240" s="56"/>
      <c r="AI240" s="1"/>
      <c r="AL240" s="1"/>
      <c r="AM240" s="1"/>
      <c r="AN240" s="1"/>
      <c r="AP240" s="1"/>
      <c r="AQ240" s="32"/>
      <c r="AR240" s="13"/>
      <c r="AS240" s="13"/>
    </row>
    <row r="241" spans="1:45">
      <c r="A241" s="285"/>
      <c r="B241" s="285">
        <f>+'Ark1'!C760</f>
        <v>2023</v>
      </c>
      <c r="C241" s="51">
        <f>+'Ark1'!L760</f>
        <v>1</v>
      </c>
      <c r="D241" s="52" t="str">
        <f t="shared" si="104"/>
        <v>P-</v>
      </c>
      <c r="E241" s="52">
        <f>+'Ark1'!D760</f>
        <v>2</v>
      </c>
      <c r="F241" s="52" t="str">
        <f t="shared" si="105"/>
        <v>Feb</v>
      </c>
      <c r="G241" s="51">
        <f>+IF(H241=0,"",'Ark1'!Q760)</f>
        <v>152</v>
      </c>
      <c r="H241" s="467">
        <f>+'Ark1'!R760</f>
        <v>166</v>
      </c>
      <c r="I241" s="66"/>
      <c r="J241" s="53">
        <f>+IF(H241=0,"",'Ark1'!AE760)</f>
        <v>4.5392398140552359</v>
      </c>
      <c r="K241" s="53">
        <f>+IF(H241=0,"",'Ark1'!AF760)</f>
        <v>3.3191445041808887</v>
      </c>
      <c r="L241" s="285"/>
      <c r="M241" s="366">
        <f>+IF(H241=0,"",'Ark1'!AR760)</f>
        <v>223.63909774436087</v>
      </c>
      <c r="N241" s="114">
        <f>+IF(H241=0,"",'Ark1'!AS760)</f>
        <v>19.214200125507816</v>
      </c>
      <c r="O241" s="289"/>
      <c r="P241" s="53">
        <f>+IF(H241=0,"",'Ark1'!T760)</f>
        <v>4.3855421686747</v>
      </c>
      <c r="Q241" s="114">
        <f>+IF(H241=0,"",'Ark1'!U760)</f>
        <v>216.55120481927725</v>
      </c>
      <c r="R241" s="66"/>
      <c r="S241" s="76">
        <f>+IF(H241=0,"",'Ark1'!W760)</f>
        <v>3.6144578313253009</v>
      </c>
      <c r="T241" s="76">
        <f>+IF(H241=0,"",'Ark1'!X760)</f>
        <v>0</v>
      </c>
      <c r="U241" s="467">
        <f>+IF(H241=0,"",'Ark1'!AG760)</f>
        <v>2091.7067669172934</v>
      </c>
      <c r="V241" s="76">
        <f>+IF(H241=0,"",'Ark1'!AH760)</f>
        <v>80.120481927710841</v>
      </c>
      <c r="W241" s="76">
        <f>+IF(H241=0,"",'Ark1'!AI760)</f>
        <v>3.6144578313253009</v>
      </c>
      <c r="X241" s="76">
        <f>+IF(H241=0,"",'Ark1'!Y760)</f>
        <v>26.269519966517485</v>
      </c>
      <c r="Y241" s="53">
        <f>+IF(H241=0,"",'Ark1'!AA760)</f>
        <v>1.2546907198344404</v>
      </c>
      <c r="Z241" s="76">
        <f>+IF(H241=0,"",'Ark1'!AC760)</f>
        <v>18.32851707418731</v>
      </c>
      <c r="AA241" s="76">
        <f t="shared" si="106"/>
        <v>103.52847169798333</v>
      </c>
      <c r="AB241" s="66"/>
      <c r="AC241" s="66">
        <f t="shared" si="107"/>
        <v>216.55120481927725</v>
      </c>
      <c r="AD241" s="66">
        <f t="shared" si="108"/>
        <v>1.0921052631578947</v>
      </c>
      <c r="AE241" s="285"/>
      <c r="AG241" s="56"/>
      <c r="AH241" s="56"/>
      <c r="AI241" s="1"/>
      <c r="AL241" s="1"/>
      <c r="AM241" s="1"/>
      <c r="AN241" s="1"/>
      <c r="AP241" s="1"/>
      <c r="AQ241" s="32"/>
      <c r="AR241" s="13"/>
      <c r="AS241" s="13"/>
    </row>
    <row r="242" spans="1:45">
      <c r="A242" s="285"/>
      <c r="B242" s="285">
        <f>+'Ark1'!C761</f>
        <v>2023</v>
      </c>
      <c r="C242" s="51">
        <f>+'Ark1'!L761</f>
        <v>1</v>
      </c>
      <c r="D242" s="52" t="str">
        <f t="shared" si="104"/>
        <v>P-</v>
      </c>
      <c r="E242" s="52">
        <f>+'Ark1'!D761</f>
        <v>3</v>
      </c>
      <c r="F242" s="52" t="str">
        <f t="shared" si="105"/>
        <v>Mar</v>
      </c>
      <c r="G242" s="51">
        <f>+IF(H242=0,"",'Ark1'!Q761)</f>
        <v>205</v>
      </c>
      <c r="H242" s="467">
        <f>+'Ark1'!R761</f>
        <v>233</v>
      </c>
      <c r="I242" s="66"/>
      <c r="J242" s="53">
        <f>+IF(H242=0,"",'Ark1'!AE761)</f>
        <v>4.6881287726358147</v>
      </c>
      <c r="K242" s="53">
        <f>+IF(H242=0,"",'Ark1'!AF761)</f>
        <v>3.3272406098147647</v>
      </c>
      <c r="L242" s="285"/>
      <c r="M242" s="366">
        <f>+IF(H242=0,"",'Ark1'!AR761)</f>
        <v>222.59433962264157</v>
      </c>
      <c r="N242" s="114">
        <f>+IF(H242=0,"",'Ark1'!AS761)</f>
        <v>19.175336928339124</v>
      </c>
      <c r="O242" s="289"/>
      <c r="P242" s="53">
        <f>+IF(H242=0,"",'Ark1'!T761)</f>
        <v>4.4678111587982849</v>
      </c>
      <c r="Q242" s="114">
        <f>+IF(H242=0,"",'Ark1'!U761)</f>
        <v>212.72145922746779</v>
      </c>
      <c r="R242" s="66"/>
      <c r="S242" s="76">
        <f>+IF(H242=0,"",'Ark1'!W761)</f>
        <v>7.7253218884120178</v>
      </c>
      <c r="T242" s="76">
        <f>+IF(H242=0,"",'Ark1'!X761)</f>
        <v>0</v>
      </c>
      <c r="U242" s="467">
        <f>+IF(H242=0,"",'Ark1'!AG761)</f>
        <v>2116.7783018867922</v>
      </c>
      <c r="V242" s="76">
        <f>+IF(H242=0,"",'Ark1'!AH761)</f>
        <v>90.987124463519294</v>
      </c>
      <c r="W242" s="76">
        <f>+IF(H242=0,"",'Ark1'!AI761)</f>
        <v>3.4334763948497855</v>
      </c>
      <c r="X242" s="76">
        <f>+IF(H242=0,"",'Ark1'!Y761)</f>
        <v>27.23042926027718</v>
      </c>
      <c r="Y242" s="53">
        <f>+IF(H242=0,"",'Ark1'!AA761)</f>
        <v>1.3648068669527902</v>
      </c>
      <c r="Z242" s="76">
        <f>+IF(H242=0,"",'Ark1'!AC761)</f>
        <v>12.241911245382031</v>
      </c>
      <c r="AA242" s="76">
        <f t="shared" si="106"/>
        <v>100.4930270864258</v>
      </c>
      <c r="AB242" s="66"/>
      <c r="AC242" s="66">
        <f t="shared" si="107"/>
        <v>212.72145922746779</v>
      </c>
      <c r="AD242" s="66">
        <f t="shared" si="108"/>
        <v>1.1365853658536584</v>
      </c>
      <c r="AE242" s="285"/>
      <c r="AG242" s="56"/>
      <c r="AH242" s="56"/>
      <c r="AI242" s="1"/>
      <c r="AL242" s="1"/>
      <c r="AM242" s="1"/>
      <c r="AN242" s="1"/>
      <c r="AP242" s="1"/>
      <c r="AQ242" s="32"/>
      <c r="AR242" s="13"/>
      <c r="AS242" s="13"/>
    </row>
    <row r="243" spans="1:45">
      <c r="A243" s="285"/>
      <c r="B243" s="285">
        <f>+'Ark1'!C762</f>
        <v>2023</v>
      </c>
      <c r="C243" s="51">
        <f>+'Ark1'!L762</f>
        <v>1</v>
      </c>
      <c r="D243" s="52" t="str">
        <f t="shared" si="104"/>
        <v>P-</v>
      </c>
      <c r="E243" s="52">
        <f>+'Ark1'!D762</f>
        <v>4</v>
      </c>
      <c r="F243" s="52" t="str">
        <f t="shared" si="105"/>
        <v>Apr</v>
      </c>
      <c r="G243" s="51">
        <f>+IF(H243=0,"",'Ark1'!Q762)</f>
        <v>154</v>
      </c>
      <c r="H243" s="467">
        <f>+'Ark1'!R762</f>
        <v>174</v>
      </c>
      <c r="I243" s="66"/>
      <c r="J243" s="53">
        <f>+IF(H243=0,"",'Ark1'!AE762)</f>
        <v>4.9643366619115552</v>
      </c>
      <c r="K243" s="53">
        <f>+IF(H243=0,"",'Ark1'!AF762)</f>
        <v>3.4434120783001929</v>
      </c>
      <c r="L243" s="285"/>
      <c r="M243" s="366">
        <f>+IF(H243=0,"",'Ark1'!AR762)</f>
        <v>222.43150684931504</v>
      </c>
      <c r="N243" s="114">
        <f>+IF(H243=0,"",'Ark1'!AS762)</f>
        <v>19.072432341864303</v>
      </c>
      <c r="O243" s="289"/>
      <c r="P243" s="53">
        <f>+IF(H243=0,"",'Ark1'!T762)</f>
        <v>4.3275862068965516</v>
      </c>
      <c r="Q243" s="114">
        <f>+IF(H243=0,"",'Ark1'!U762)</f>
        <v>211.46494252873555</v>
      </c>
      <c r="R243" s="66"/>
      <c r="S243" s="76">
        <f>+IF(H243=0,"",'Ark1'!W762)</f>
        <v>5.7471264367816097</v>
      </c>
      <c r="T243" s="76">
        <f>+IF(H243=0,"",'Ark1'!X762)</f>
        <v>0</v>
      </c>
      <c r="U243" s="467">
        <f>+IF(H243=0,"",'Ark1'!AG762)</f>
        <v>2124.0342465753424</v>
      </c>
      <c r="V243" s="76">
        <f>+IF(H243=0,"",'Ark1'!AH762)</f>
        <v>83.908045977011483</v>
      </c>
      <c r="W243" s="76">
        <f>+IF(H243=0,"",'Ark1'!AI762)</f>
        <v>2.8735632183908049</v>
      </c>
      <c r="X243" s="76">
        <f>+IF(H243=0,"",'Ark1'!Y762)</f>
        <v>28.783210318883594</v>
      </c>
      <c r="Y243" s="53">
        <f>+IF(H243=0,"",'Ark1'!AA762)</f>
        <v>1.2872665198563524</v>
      </c>
      <c r="Z243" s="76">
        <f>+IF(H243=0,"",'Ark1'!AC762)</f>
        <v>16.641849649047515</v>
      </c>
      <c r="AA243" s="76">
        <f t="shared" si="106"/>
        <v>99.558160547405564</v>
      </c>
      <c r="AB243" s="66"/>
      <c r="AC243" s="66">
        <f t="shared" si="107"/>
        <v>211.46494252873555</v>
      </c>
      <c r="AD243" s="66">
        <f t="shared" si="108"/>
        <v>1.1298701298701299</v>
      </c>
      <c r="AE243" s="285"/>
      <c r="AG243" s="56"/>
      <c r="AH243" s="56"/>
      <c r="AI243" s="1"/>
      <c r="AL243" s="1"/>
      <c r="AM243" s="1"/>
      <c r="AN243" s="1"/>
      <c r="AP243" s="1"/>
      <c r="AQ243" s="32"/>
      <c r="AR243" s="13"/>
      <c r="AS243" s="13"/>
    </row>
    <row r="244" spans="1:45">
      <c r="A244" s="285"/>
      <c r="B244" s="285">
        <f>+'Ark1'!C763</f>
        <v>2023</v>
      </c>
      <c r="C244" s="51">
        <f>+'Ark1'!L763</f>
        <v>1</v>
      </c>
      <c r="D244" s="52" t="str">
        <f t="shared" si="104"/>
        <v>P-</v>
      </c>
      <c r="E244" s="52">
        <f>+'Ark1'!D763</f>
        <v>5</v>
      </c>
      <c r="F244" s="52" t="str">
        <f t="shared" si="105"/>
        <v>Mai</v>
      </c>
      <c r="G244" s="51">
        <f>+IF(H244=0,"",'Ark1'!Q763)</f>
        <v>171</v>
      </c>
      <c r="H244" s="467">
        <f>+'Ark1'!R763</f>
        <v>196</v>
      </c>
      <c r="I244" s="66"/>
      <c r="J244" s="53">
        <f>+IF(H244=0,"",'Ark1'!AE763)</f>
        <v>4.6677780423910447</v>
      </c>
      <c r="K244" s="53">
        <f>+IF(H244=0,"",'Ark1'!AF763)</f>
        <v>3.3000787821990754</v>
      </c>
      <c r="L244" s="285"/>
      <c r="M244" s="366">
        <f>+IF(H244=0,"",'Ark1'!AR763)</f>
        <v>224</v>
      </c>
      <c r="N244" s="114">
        <f>+IF(H244=0,"",'Ark1'!AS763)</f>
        <v>19.126352967025777</v>
      </c>
      <c r="O244" s="289"/>
      <c r="P244" s="53">
        <f>+IF(H244=0,"",'Ark1'!T763)</f>
        <v>4.5612244897959187</v>
      </c>
      <c r="Q244" s="114">
        <f>+IF(H244=0,"",'Ark1'!U763)</f>
        <v>215.12806122448981</v>
      </c>
      <c r="R244" s="66"/>
      <c r="S244" s="76">
        <f>+IF(H244=0,"",'Ark1'!W763)</f>
        <v>8.6734693877551017</v>
      </c>
      <c r="T244" s="76">
        <f>+IF(H244=0,"",'Ark1'!X763)</f>
        <v>0</v>
      </c>
      <c r="U244" s="467">
        <f>+IF(H244=0,"",'Ark1'!AG763)</f>
        <v>2161.231638418079</v>
      </c>
      <c r="V244" s="76">
        <f>+IF(H244=0,"",'Ark1'!AH763)</f>
        <v>90.306122448979593</v>
      </c>
      <c r="W244" s="76">
        <f>+IF(H244=0,"",'Ark1'!AI763)</f>
        <v>5.6122448979591804</v>
      </c>
      <c r="X244" s="76">
        <f>+IF(H244=0,"",'Ark1'!Y763)</f>
        <v>28.944675910918122</v>
      </c>
      <c r="Y244" s="53">
        <f>+IF(H244=0,"",'Ark1'!AA763)</f>
        <v>1.3482136823507611</v>
      </c>
      <c r="Z244" s="76">
        <f>+IF(H244=0,"",'Ark1'!AC763)</f>
        <v>20.15280948756067</v>
      </c>
      <c r="AA244" s="76">
        <f t="shared" si="106"/>
        <v>99.539566884164969</v>
      </c>
      <c r="AB244" s="66"/>
      <c r="AC244" s="66">
        <f t="shared" si="107"/>
        <v>215.12806122448981</v>
      </c>
      <c r="AD244" s="66">
        <f t="shared" si="108"/>
        <v>1.1461988304093567</v>
      </c>
      <c r="AE244" s="285"/>
      <c r="AG244" s="56"/>
      <c r="AH244" s="56"/>
      <c r="AI244" s="1"/>
      <c r="AL244" s="1"/>
      <c r="AM244" s="1"/>
      <c r="AN244" s="1"/>
      <c r="AP244" s="1"/>
      <c r="AQ244" s="32"/>
      <c r="AR244" s="13"/>
      <c r="AS244" s="13"/>
    </row>
    <row r="245" spans="1:45">
      <c r="A245" s="285"/>
      <c r="B245" s="285">
        <f>+'Ark1'!C764</f>
        <v>2023</v>
      </c>
      <c r="C245" s="51">
        <f>+'Ark1'!L764</f>
        <v>1</v>
      </c>
      <c r="D245" s="52" t="str">
        <f t="shared" si="104"/>
        <v>P-</v>
      </c>
      <c r="E245" s="52">
        <f>+'Ark1'!D764</f>
        <v>6</v>
      </c>
      <c r="F245" s="52" t="str">
        <f t="shared" si="105"/>
        <v>Jun</v>
      </c>
      <c r="G245" s="51">
        <f>+IF(H245=0,"",'Ark1'!Q764)</f>
        <v>202</v>
      </c>
      <c r="H245" s="467">
        <f>+'Ark1'!R764</f>
        <v>230</v>
      </c>
      <c r="I245" s="66"/>
      <c r="J245" s="53">
        <f>+IF(H245=0,"",'Ark1'!AE764)</f>
        <v>5.1282051282051277</v>
      </c>
      <c r="K245" s="53">
        <f>+IF(H245=0,"",'Ark1'!AF764)</f>
        <v>3.6379209277800841</v>
      </c>
      <c r="L245" s="285"/>
      <c r="M245" s="366">
        <f>+IF(H245=0,"",'Ark1'!AR764)</f>
        <v>223.80882352941177</v>
      </c>
      <c r="N245" s="114">
        <f>+IF(H245=0,"",'Ark1'!AS764)</f>
        <v>19.108473485354683</v>
      </c>
      <c r="O245" s="289"/>
      <c r="P245" s="53">
        <f>+IF(H245=0,"",'Ark1'!T764)</f>
        <v>4.3434782608695661</v>
      </c>
      <c r="Q245" s="114">
        <f>+IF(H245=0,"",'Ark1'!U764)</f>
        <v>214.27086956521725</v>
      </c>
      <c r="R245" s="66"/>
      <c r="S245" s="76">
        <f>+IF(H245=0,"",'Ark1'!W764)</f>
        <v>5.2173913043478253</v>
      </c>
      <c r="T245" s="76">
        <f>+IF(H245=0,"",'Ark1'!X764)</f>
        <v>0</v>
      </c>
      <c r="U245" s="467">
        <f>+IF(H245=0,"",'Ark1'!AG764)</f>
        <v>2131.1470588235297</v>
      </c>
      <c r="V245" s="76">
        <f>+IF(H245=0,"",'Ark1'!AH764)</f>
        <v>88.695652173913061</v>
      </c>
      <c r="W245" s="76">
        <f>+IF(H245=0,"",'Ark1'!AI764)</f>
        <v>3.4782608695652173</v>
      </c>
      <c r="X245" s="76">
        <f>+IF(H245=0,"",'Ark1'!Y764)</f>
        <v>25.709321167547031</v>
      </c>
      <c r="Y245" s="53">
        <f>+IF(H245=0,"",'Ark1'!AA764)</f>
        <v>1.2403807574452501</v>
      </c>
      <c r="Z245" s="76">
        <f>+IF(H245=0,"",'Ark1'!AC764)</f>
        <v>14.069047488423251</v>
      </c>
      <c r="AA245" s="76">
        <f t="shared" si="106"/>
        <v>100.54250769700639</v>
      </c>
      <c r="AB245" s="66"/>
      <c r="AC245" s="66">
        <f t="shared" si="107"/>
        <v>214.27086956521725</v>
      </c>
      <c r="AD245" s="66">
        <f t="shared" si="108"/>
        <v>1.1386138613861385</v>
      </c>
      <c r="AE245" s="285"/>
      <c r="AG245" s="56"/>
      <c r="AH245" s="56"/>
      <c r="AI245" s="1"/>
      <c r="AL245" s="1"/>
      <c r="AM245" s="1"/>
      <c r="AN245" s="1"/>
      <c r="AP245" s="1"/>
      <c r="AQ245" s="32"/>
      <c r="AR245" s="13"/>
      <c r="AS245" s="13"/>
    </row>
    <row r="246" spans="1:45">
      <c r="A246" s="285"/>
      <c r="B246" s="285">
        <f>+'Ark1'!C765</f>
        <v>2023</v>
      </c>
      <c r="C246" s="51">
        <f>+'Ark1'!L765</f>
        <v>1</v>
      </c>
      <c r="D246" s="52" t="str">
        <f t="shared" si="104"/>
        <v>P-</v>
      </c>
      <c r="E246" s="52">
        <f>+'Ark1'!D765</f>
        <v>7</v>
      </c>
      <c r="F246" s="52" t="str">
        <f t="shared" si="105"/>
        <v>Jul</v>
      </c>
      <c r="G246" s="51">
        <f>+IF(H246=0,"",'Ark1'!Q765)</f>
        <v>176</v>
      </c>
      <c r="H246" s="467">
        <f>+'Ark1'!R765</f>
        <v>201</v>
      </c>
      <c r="I246" s="66"/>
      <c r="J246" s="53">
        <f>+IF(H246=0,"",'Ark1'!AE765)</f>
        <v>6.9095909247163982</v>
      </c>
      <c r="K246" s="53">
        <f>+IF(H246=0,"",'Ark1'!AF765)</f>
        <v>4.9892312815726605</v>
      </c>
      <c r="L246" s="285"/>
      <c r="M246" s="366">
        <f>+IF(H246=0,"",'Ark1'!AR765)</f>
        <v>223.61676646706587</v>
      </c>
      <c r="N246" s="114">
        <f>+IF(H246=0,"",'Ark1'!AS765)</f>
        <v>19.13669208419968</v>
      </c>
      <c r="O246" s="289"/>
      <c r="P246" s="53">
        <f>+IF(H246=0,"",'Ark1'!T765)</f>
        <v>4.3283582089552226</v>
      </c>
      <c r="Q246" s="114">
        <f>+IF(H246=0,"",'Ark1'!U765)</f>
        <v>215.18457711442795</v>
      </c>
      <c r="R246" s="66"/>
      <c r="S246" s="76">
        <f>+IF(H246=0,"",'Ark1'!W765)</f>
        <v>7.9601990049751228</v>
      </c>
      <c r="T246" s="76">
        <f>+IF(H246=0,"",'Ark1'!X765)</f>
        <v>0</v>
      </c>
      <c r="U246" s="467">
        <f>+IF(H246=0,"",'Ark1'!AG765)</f>
        <v>2121.5928143712576</v>
      </c>
      <c r="V246" s="76">
        <f>+IF(H246=0,"",'Ark1'!AH765)</f>
        <v>83.084577114427859</v>
      </c>
      <c r="W246" s="76">
        <f>+IF(H246=0,"",'Ark1'!AI765)</f>
        <v>3.9800995024875614</v>
      </c>
      <c r="X246" s="76">
        <f>+IF(H246=0,"",'Ark1'!Y765)</f>
        <v>25.833055898594839</v>
      </c>
      <c r="Y246" s="53">
        <f>+IF(H246=0,"",'Ark1'!AA765)</f>
        <v>1.4112701279960229</v>
      </c>
      <c r="Z246" s="76">
        <f>+IF(H246=0,"",'Ark1'!AC765)</f>
        <v>16.272208505570795</v>
      </c>
      <c r="AA246" s="76">
        <f t="shared" si="106"/>
        <v>101.42595490369756</v>
      </c>
      <c r="AB246" s="66"/>
      <c r="AC246" s="66">
        <f t="shared" si="107"/>
        <v>215.18457711442795</v>
      </c>
      <c r="AD246" s="66">
        <f t="shared" si="108"/>
        <v>1.1420454545454546</v>
      </c>
      <c r="AE246" s="285"/>
      <c r="AG246" s="56"/>
      <c r="AH246" s="56"/>
      <c r="AI246" s="1"/>
      <c r="AL246" s="1"/>
      <c r="AM246" s="1"/>
      <c r="AN246" s="1"/>
      <c r="AP246" s="1"/>
      <c r="AQ246" s="32"/>
      <c r="AR246" s="13"/>
      <c r="AS246" s="13"/>
    </row>
    <row r="247" spans="1:45">
      <c r="A247" s="285"/>
      <c r="B247" s="285">
        <f>+'Ark1'!C766</f>
        <v>2023</v>
      </c>
      <c r="C247" s="51">
        <f>+'Ark1'!L766</f>
        <v>1</v>
      </c>
      <c r="D247" s="52" t="str">
        <f t="shared" si="104"/>
        <v>P-</v>
      </c>
      <c r="E247" s="52">
        <f>+'Ark1'!D766</f>
        <v>8</v>
      </c>
      <c r="F247" s="52" t="str">
        <f t="shared" si="105"/>
        <v>Aug</v>
      </c>
      <c r="G247" s="51">
        <f>+IF(H247=0,"",'Ark1'!Q766)</f>
        <v>203</v>
      </c>
      <c r="H247" s="467">
        <f>+'Ark1'!R766</f>
        <v>237</v>
      </c>
      <c r="I247" s="66"/>
      <c r="J247" s="53">
        <f>+IF(H247=0,"",'Ark1'!AE766)</f>
        <v>6.0831622176591384</v>
      </c>
      <c r="K247" s="53">
        <f>+IF(H247=0,"",'Ark1'!AF766)</f>
        <v>4.4678593832561884</v>
      </c>
      <c r="L247" s="285"/>
      <c r="M247" s="366">
        <f>+IF(H247=0,"",'Ark1'!AR766)</f>
        <v>224.01507537688445</v>
      </c>
      <c r="N247" s="114">
        <f>+IF(H247=0,"",'Ark1'!AS766)</f>
        <v>19.166690642283676</v>
      </c>
      <c r="O247" s="289"/>
      <c r="P247" s="53">
        <f>+IF(H247=0,"",'Ark1'!T766)</f>
        <v>4.3037974683544311</v>
      </c>
      <c r="Q247" s="114">
        <f>+IF(H247=0,"",'Ark1'!U766)</f>
        <v>215.74050632911391</v>
      </c>
      <c r="R247" s="66"/>
      <c r="S247" s="76">
        <f>+IF(H247=0,"",'Ark1'!W766)</f>
        <v>4.6413502109704652</v>
      </c>
      <c r="T247" s="76">
        <f>+IF(H247=0,"",'Ark1'!X766)</f>
        <v>0</v>
      </c>
      <c r="U247" s="467">
        <f>+IF(H247=0,"",'Ark1'!AG766)</f>
        <v>2185.8944723618097</v>
      </c>
      <c r="V247" s="76">
        <f>+IF(H247=0,"",'Ark1'!AH766)</f>
        <v>83.966244725738377</v>
      </c>
      <c r="W247" s="76">
        <f>+IF(H247=0,"",'Ark1'!AI766)</f>
        <v>3.7974683544303778</v>
      </c>
      <c r="X247" s="76">
        <f>+IF(H247=0,"",'Ark1'!Y766)</f>
        <v>23.394910112093658</v>
      </c>
      <c r="Y247" s="53">
        <f>+IF(H247=0,"",'Ark1'!AA766)</f>
        <v>1.2631194762577336</v>
      </c>
      <c r="Z247" s="76">
        <f>+IF(H247=0,"",'Ark1'!AC766)</f>
        <v>10.862929268181206</v>
      </c>
      <c r="AA247" s="76">
        <f t="shared" si="106"/>
        <v>98.696670428015295</v>
      </c>
      <c r="AB247" s="66"/>
      <c r="AC247" s="66">
        <f t="shared" si="107"/>
        <v>215.74050632911391</v>
      </c>
      <c r="AD247" s="66">
        <f t="shared" si="108"/>
        <v>1.1674876847290641</v>
      </c>
      <c r="AE247" s="285"/>
      <c r="AG247" s="56"/>
      <c r="AH247" s="56"/>
      <c r="AI247" s="1"/>
      <c r="AL247" s="1"/>
      <c r="AM247" s="1"/>
      <c r="AN247" s="1"/>
      <c r="AP247" s="1"/>
      <c r="AQ247" s="32"/>
      <c r="AR247" s="13"/>
      <c r="AS247" s="13"/>
    </row>
    <row r="248" spans="1:45">
      <c r="A248" s="285"/>
      <c r="B248" s="285">
        <f>+'Ark1'!C767</f>
        <v>2023</v>
      </c>
      <c r="C248" s="51">
        <f>+'Ark1'!L767</f>
        <v>1</v>
      </c>
      <c r="D248" s="52" t="str">
        <f t="shared" si="104"/>
        <v>P-</v>
      </c>
      <c r="E248" s="52">
        <f>+'Ark1'!D767</f>
        <v>9</v>
      </c>
      <c r="F248" s="52" t="str">
        <f t="shared" si="105"/>
        <v>Sep</v>
      </c>
      <c r="G248" s="51">
        <f>+IF(H248=0,"",'Ark1'!Q767)</f>
        <v>181</v>
      </c>
      <c r="H248" s="467">
        <f>+'Ark1'!R767</f>
        <v>217</v>
      </c>
      <c r="I248" s="66"/>
      <c r="J248" s="53">
        <f>+IF(H248=0,"",'Ark1'!AE767)</f>
        <v>5.7559681697612737</v>
      </c>
      <c r="K248" s="53">
        <f>+IF(H248=0,"",'Ark1'!AF767)</f>
        <v>4.1844003086715578</v>
      </c>
      <c r="L248" s="285"/>
      <c r="M248" s="366">
        <f>+IF(H248=0,"",'Ark1'!AR767)</f>
        <v>222.77368421052637</v>
      </c>
      <c r="N248" s="114">
        <f>+IF(H248=0,"",'Ark1'!AS767)</f>
        <v>19.064472223979433</v>
      </c>
      <c r="O248" s="289"/>
      <c r="P248" s="53">
        <f>+IF(H248=0,"",'Ark1'!T767)</f>
        <v>4.0460829493087536</v>
      </c>
      <c r="Q248" s="114">
        <f>+IF(H248=0,"",'Ark1'!U767)</f>
        <v>213.42764976958537</v>
      </c>
      <c r="R248" s="66"/>
      <c r="S248" s="76">
        <f>+IF(H248=0,"",'Ark1'!W767)</f>
        <v>3.2258064516129026</v>
      </c>
      <c r="T248" s="76">
        <f>+IF(H248=0,"",'Ark1'!X767)</f>
        <v>0</v>
      </c>
      <c r="U248" s="467">
        <f>+IF(H248=0,"",'Ark1'!AG767)</f>
        <v>2203.410526315789</v>
      </c>
      <c r="V248" s="76">
        <f>+IF(H248=0,"",'Ark1'!AH767)</f>
        <v>87.557603686635957</v>
      </c>
      <c r="W248" s="76">
        <f>+IF(H248=0,"",'Ark1'!AI767)</f>
        <v>2.7649769585253443</v>
      </c>
      <c r="X248" s="76">
        <f>+IF(H248=0,"",'Ark1'!Y767)</f>
        <v>30.217316891121779</v>
      </c>
      <c r="Y248" s="53">
        <f>+IF(H248=0,"",'Ark1'!AA767)</f>
        <v>1.1062019767636984</v>
      </c>
      <c r="Z248" s="76">
        <f>+IF(H248=0,"",'Ark1'!AC767)</f>
        <v>13.418598145882465</v>
      </c>
      <c r="AA248" s="76">
        <f t="shared" si="106"/>
        <v>96.862408171593387</v>
      </c>
      <c r="AB248" s="66"/>
      <c r="AC248" s="66">
        <f t="shared" si="107"/>
        <v>213.42764976958537</v>
      </c>
      <c r="AD248" s="66">
        <f t="shared" si="108"/>
        <v>1.1988950276243093</v>
      </c>
      <c r="AE248" s="285"/>
      <c r="AG248" s="56"/>
      <c r="AH248" s="56"/>
      <c r="AI248" s="1"/>
      <c r="AL248" s="1"/>
      <c r="AM248" s="1"/>
      <c r="AN248" s="1"/>
      <c r="AP248" s="1"/>
      <c r="AQ248" s="32"/>
      <c r="AR248" s="13"/>
      <c r="AS248" s="13"/>
    </row>
    <row r="249" spans="1:45">
      <c r="A249" s="285"/>
      <c r="B249" s="285">
        <f>+'Ark1'!C768</f>
        <v>2023</v>
      </c>
      <c r="C249" s="51">
        <f>+'Ark1'!L768</f>
        <v>1</v>
      </c>
      <c r="D249" s="52" t="str">
        <f t="shared" si="104"/>
        <v>P-</v>
      </c>
      <c r="E249" s="52">
        <f>+'Ark1'!D768</f>
        <v>10</v>
      </c>
      <c r="F249" s="52" t="str">
        <f t="shared" si="105"/>
        <v>Okt</v>
      </c>
      <c r="G249" s="51">
        <f>+IF(H249=0,"",'Ark1'!Q768)</f>
        <v>330</v>
      </c>
      <c r="H249" s="467">
        <f>+'Ark1'!R768</f>
        <v>418</v>
      </c>
      <c r="I249" s="66"/>
      <c r="J249" s="53">
        <f>+IF(H249=0,"",'Ark1'!AE768)</f>
        <v>4.3473738949557994</v>
      </c>
      <c r="K249" s="53">
        <f>+IF(H249=0,"",'Ark1'!AF768)</f>
        <v>2.9906933306111871</v>
      </c>
      <c r="L249" s="285"/>
      <c r="M249" s="366">
        <f>+IF(H249=0,"",'Ark1'!AR768)</f>
        <v>220.45501285347035</v>
      </c>
      <c r="N249" s="114">
        <f>+IF(H249=0,"",'Ark1'!AS768)</f>
        <v>19.031240576437796</v>
      </c>
      <c r="O249" s="289"/>
      <c r="P249" s="53">
        <f>+IF(H249=0,"",'Ark1'!T768)</f>
        <v>4.1555023923444994</v>
      </c>
      <c r="Q249" s="114">
        <f>+IF(H249=0,"",'Ark1'!U768)</f>
        <v>205.29234449760744</v>
      </c>
      <c r="R249" s="66"/>
      <c r="S249" s="76">
        <f>+IF(H249=0,"",'Ark1'!W768)</f>
        <v>3.1100478468899526</v>
      </c>
      <c r="T249" s="76">
        <f>+IF(H249=0,"",'Ark1'!X768)</f>
        <v>0</v>
      </c>
      <c r="U249" s="467">
        <f>+IF(H249=0,"",'Ark1'!AG768)</f>
        <v>2130.2930591259642</v>
      </c>
      <c r="V249" s="76">
        <f>+IF(H249=0,"",'Ark1'!AH768)</f>
        <v>93.062200956937829</v>
      </c>
      <c r="W249" s="76">
        <f>+IF(H249=0,"",'Ark1'!AI768)</f>
        <v>5.0239234449760755</v>
      </c>
      <c r="X249" s="76">
        <f>+IF(H249=0,"",'Ark1'!Y768)</f>
        <v>27.818994384599684</v>
      </c>
      <c r="Y249" s="53">
        <f>+IF(H249=0,"",'Ark1'!AA768)</f>
        <v>1.1417399888535855</v>
      </c>
      <c r="Z249" s="76">
        <f>+IF(H249=0,"",'Ark1'!AC768)</f>
        <v>14.29738133982867</v>
      </c>
      <c r="AA249" s="76">
        <f t="shared" si="106"/>
        <v>96.368123445812017</v>
      </c>
      <c r="AB249" s="66"/>
      <c r="AC249" s="66">
        <f t="shared" si="107"/>
        <v>205.29234449760744</v>
      </c>
      <c r="AD249" s="66">
        <f t="shared" si="108"/>
        <v>1.2666666666666666</v>
      </c>
      <c r="AE249" s="285"/>
      <c r="AG249" s="56"/>
      <c r="AH249" s="56"/>
      <c r="AI249" s="1"/>
      <c r="AL249" s="1"/>
      <c r="AM249" s="1"/>
      <c r="AN249" s="1"/>
      <c r="AP249" s="1"/>
      <c r="AQ249" s="32"/>
      <c r="AR249" s="13"/>
      <c r="AS249" s="13"/>
    </row>
    <row r="250" spans="1:45">
      <c r="A250" s="285"/>
      <c r="B250" s="285">
        <f>+'Ark1'!C769</f>
        <v>2023</v>
      </c>
      <c r="C250" s="51">
        <f>+'Ark1'!L769</f>
        <v>1</v>
      </c>
      <c r="D250" s="52" t="str">
        <f t="shared" si="104"/>
        <v>P-</v>
      </c>
      <c r="E250" s="52">
        <f>+'Ark1'!D769</f>
        <v>11</v>
      </c>
      <c r="F250" s="52" t="str">
        <f t="shared" si="105"/>
        <v>Nov</v>
      </c>
      <c r="G250" s="51">
        <f>+IF(H250=0,"",'Ark1'!Q769)</f>
        <v>250</v>
      </c>
      <c r="H250" s="467">
        <f>+'Ark1'!R769</f>
        <v>286</v>
      </c>
      <c r="I250" s="66"/>
      <c r="J250" s="53">
        <f>+IF(H250=0,"",'Ark1'!AE769)</f>
        <v>3.3248081841432224</v>
      </c>
      <c r="K250" s="53">
        <f>+IF(H250=0,"",'Ark1'!AF769)</f>
        <v>2.3043064674254157</v>
      </c>
      <c r="L250" s="285"/>
      <c r="M250" s="366">
        <f>+IF(H250=0,"",'Ark1'!AR769)</f>
        <v>221.11406844106463</v>
      </c>
      <c r="N250" s="114">
        <f>+IF(H250=0,"",'Ark1'!AS769)</f>
        <v>19.182705167892273</v>
      </c>
      <c r="O250" s="289"/>
      <c r="P250" s="53">
        <f>+IF(H250=0,"",'Ark1'!T769)</f>
        <v>4.3076923076923057</v>
      </c>
      <c r="Q250" s="114">
        <f>+IF(H250=0,"",'Ark1'!U769)</f>
        <v>210.23216783216779</v>
      </c>
      <c r="R250" s="66"/>
      <c r="S250" s="76">
        <f>+IF(H250=0,"",'Ark1'!W769)</f>
        <v>4.1958041958041949</v>
      </c>
      <c r="T250" s="76">
        <f>+IF(H250=0,"",'Ark1'!X769)</f>
        <v>0.34965034965034958</v>
      </c>
      <c r="U250" s="467">
        <f>+IF(H250=0,"",'Ark1'!AG769)</f>
        <v>2171.1977186311778</v>
      </c>
      <c r="V250" s="76">
        <f>+IF(H250=0,"",'Ark1'!AH769)</f>
        <v>91.958041958041989</v>
      </c>
      <c r="W250" s="76">
        <f>+IF(H250=0,"",'Ark1'!AI769)</f>
        <v>6.2937062937062924</v>
      </c>
      <c r="X250" s="76">
        <f>+IF(H250=0,"",'Ark1'!Y769)</f>
        <v>31.290319111918087</v>
      </c>
      <c r="Y250" s="53">
        <f>+IF(H250=0,"",'Ark1'!AA769)</f>
        <v>1.1780674540553551</v>
      </c>
      <c r="Z250" s="76">
        <f>+IF(H250=0,"",'Ark1'!AC769)</f>
        <v>17.894788239408225</v>
      </c>
      <c r="AA250" s="76">
        <f t="shared" si="106"/>
        <v>96.827739836014445</v>
      </c>
      <c r="AB250" s="66"/>
      <c r="AC250" s="66">
        <f t="shared" si="107"/>
        <v>210.23216783216779</v>
      </c>
      <c r="AD250" s="66">
        <f t="shared" si="108"/>
        <v>1.1439999999999999</v>
      </c>
      <c r="AE250" s="285"/>
      <c r="AG250" s="56"/>
      <c r="AH250" s="56"/>
      <c r="AI250" s="1"/>
      <c r="AL250" s="1"/>
      <c r="AM250" s="1"/>
      <c r="AN250" s="1"/>
      <c r="AP250" s="1"/>
      <c r="AQ250" s="32"/>
      <c r="AR250" s="13"/>
      <c r="AS250" s="13"/>
    </row>
    <row r="251" spans="1:45">
      <c r="A251" s="285"/>
      <c r="B251" s="285">
        <f>+'Ark1'!C770</f>
        <v>2023</v>
      </c>
      <c r="C251" s="51">
        <f>+'Ark1'!L770</f>
        <v>1</v>
      </c>
      <c r="D251" s="52" t="str">
        <f t="shared" si="104"/>
        <v>P-</v>
      </c>
      <c r="E251" s="52">
        <f>+'Ark1'!D770</f>
        <v>12</v>
      </c>
      <c r="F251" s="52" t="str">
        <f t="shared" si="105"/>
        <v>Des</v>
      </c>
      <c r="G251" s="51">
        <f>+IF(H251=0,"",'Ark1'!Q770)</f>
        <v>54</v>
      </c>
      <c r="H251" s="467">
        <f>+'Ark1'!R770</f>
        <v>63</v>
      </c>
      <c r="I251" s="66"/>
      <c r="J251" s="53">
        <f>+IF(H251=0,"",'Ark1'!AE770)</f>
        <v>3.1754032258064511</v>
      </c>
      <c r="K251" s="53">
        <f>+IF(H251=0,"",'Ark1'!AF770)</f>
        <v>2.1459559886049302</v>
      </c>
      <c r="L251" s="285"/>
      <c r="M251" s="366">
        <f>+IF(H251=0,"",'Ark1'!AR770)</f>
        <v>220.22413793103453</v>
      </c>
      <c r="N251" s="114">
        <f>+IF(H251=0,"",'Ark1'!AS770)</f>
        <v>19.185272960155839</v>
      </c>
      <c r="O251" s="289"/>
      <c r="P251" s="53">
        <f>+IF(H251=0,"",'Ark1'!T770)</f>
        <v>4.3015873015873005</v>
      </c>
      <c r="Q251" s="114">
        <f>+IF(H251=0,"",'Ark1'!U770)</f>
        <v>206.25873015873017</v>
      </c>
      <c r="R251" s="66"/>
      <c r="S251" s="76">
        <f>+IF(H251=0,"",'Ark1'!W770)</f>
        <v>4.7619047619047636</v>
      </c>
      <c r="T251" s="76">
        <f>+IF(H251=0,"",'Ark1'!X770)</f>
        <v>0</v>
      </c>
      <c r="U251" s="467">
        <f>+IF(H251=0,"",'Ark1'!AG770)</f>
        <v>2235.1551724137935</v>
      </c>
      <c r="V251" s="76">
        <f>+IF(H251=0,"",'Ark1'!AH770)</f>
        <v>92.063492063492063</v>
      </c>
      <c r="W251" s="76">
        <f>+IF(H251=0,"",'Ark1'!AI770)</f>
        <v>12.698412698412696</v>
      </c>
      <c r="X251" s="76">
        <f>+IF(H251=0,"",'Ark1'!Y770)</f>
        <v>28.009350110733205</v>
      </c>
      <c r="Y251" s="53">
        <f>+IF(H251=0,"",'Ark1'!AA770)</f>
        <v>1.1903703656668378</v>
      </c>
      <c r="Z251" s="76">
        <f>+IF(H251=0,"",'Ark1'!AC770)</f>
        <v>26.959305509268845</v>
      </c>
      <c r="AA251" s="76">
        <f t="shared" si="106"/>
        <v>92.279378498803197</v>
      </c>
      <c r="AB251" s="66"/>
      <c r="AC251" s="66">
        <f t="shared" si="107"/>
        <v>206.25873015873017</v>
      </c>
      <c r="AD251" s="66">
        <f t="shared" si="108"/>
        <v>1.1666666666666667</v>
      </c>
      <c r="AE251" s="285"/>
      <c r="AG251" s="56"/>
      <c r="AH251" s="56"/>
      <c r="AI251" s="1"/>
      <c r="AL251" s="1"/>
      <c r="AM251" s="1"/>
      <c r="AN251" s="1"/>
      <c r="AP251" s="1"/>
      <c r="AQ251" s="32"/>
      <c r="AR251" s="13"/>
      <c r="AS251" s="13"/>
    </row>
    <row r="252" spans="1:45" ht="15" customHeight="1">
      <c r="A252" s="285"/>
      <c r="B252" s="285"/>
      <c r="C252" s="282"/>
      <c r="D252" s="282"/>
      <c r="E252" s="282"/>
      <c r="F252" s="282"/>
      <c r="G252" s="282"/>
      <c r="H252" s="492"/>
      <c r="I252" s="285"/>
      <c r="J252" s="283"/>
      <c r="K252" s="284"/>
      <c r="L252" s="285"/>
      <c r="M252" s="290"/>
      <c r="N252" s="290"/>
      <c r="O252" s="289"/>
      <c r="P252" s="285"/>
      <c r="Q252" s="285"/>
      <c r="R252" s="285"/>
      <c r="S252" s="286"/>
      <c r="T252" s="286"/>
      <c r="U252" s="479"/>
      <c r="V252" s="286"/>
      <c r="W252" s="286"/>
      <c r="X252" s="286"/>
      <c r="Y252" s="285"/>
      <c r="Z252" s="286"/>
      <c r="AA252" s="285"/>
      <c r="AB252" s="285"/>
      <c r="AC252" s="284"/>
      <c r="AD252" s="287"/>
      <c r="AE252" s="285"/>
      <c r="AF252" s="4"/>
      <c r="AG252" s="56"/>
      <c r="AH252" s="56"/>
      <c r="AI252" s="1"/>
      <c r="AJ252" s="5"/>
      <c r="AK252"/>
      <c r="AO252"/>
    </row>
    <row r="253" spans="1:45" ht="15" customHeight="1">
      <c r="A253" s="285"/>
      <c r="B253" s="387" t="s">
        <v>0</v>
      </c>
      <c r="C253" s="387"/>
      <c r="D253" s="387" t="str">
        <f>+D255</f>
        <v>P</v>
      </c>
      <c r="E253" s="288"/>
      <c r="F253" s="288"/>
      <c r="G253" s="288"/>
      <c r="H253" s="480"/>
      <c r="I253" s="288"/>
      <c r="J253" s="288"/>
      <c r="K253" s="288"/>
      <c r="L253" s="285"/>
      <c r="M253" s="288"/>
      <c r="N253" s="288"/>
      <c r="O253" s="289"/>
      <c r="P253" s="288"/>
      <c r="Q253" s="288"/>
      <c r="R253" s="288"/>
      <c r="S253" s="288"/>
      <c r="T253" s="288"/>
      <c r="U253" s="288"/>
      <c r="V253" s="288"/>
      <c r="W253" s="288"/>
      <c r="X253" s="288"/>
      <c r="Y253" s="288"/>
      <c r="Z253" s="288"/>
      <c r="AA253" s="288"/>
      <c r="AB253" s="288"/>
      <c r="AC253" s="288"/>
      <c r="AD253" s="288"/>
      <c r="AE253" s="288"/>
      <c r="AF253" s="4"/>
      <c r="AG253" s="56"/>
      <c r="AH253" s="56"/>
      <c r="AI253" s="1"/>
      <c r="AJ253" s="5"/>
      <c r="AK253"/>
      <c r="AO253"/>
    </row>
    <row r="254" spans="1:45" ht="15" customHeight="1">
      <c r="A254" s="285"/>
      <c r="B254" s="285"/>
      <c r="C254" s="288"/>
      <c r="D254" s="288"/>
      <c r="E254" s="288"/>
      <c r="F254" s="288"/>
      <c r="G254" s="291"/>
      <c r="H254" s="481"/>
      <c r="I254" s="292"/>
      <c r="J254" s="292"/>
      <c r="K254" s="292"/>
      <c r="L254" s="285"/>
      <c r="M254" s="293"/>
      <c r="N254" s="293"/>
      <c r="O254" s="289"/>
      <c r="P254" s="291"/>
      <c r="Q254" s="292"/>
      <c r="R254" s="292"/>
      <c r="S254" s="293"/>
      <c r="T254" s="293"/>
      <c r="U254" s="481"/>
      <c r="V254" s="293"/>
      <c r="W254" s="293"/>
      <c r="X254" s="293"/>
      <c r="Y254" s="291"/>
      <c r="Z254" s="293"/>
      <c r="AA254" s="291"/>
      <c r="AB254" s="292"/>
      <c r="AC254" s="292"/>
      <c r="AD254" s="292"/>
      <c r="AE254" s="285"/>
      <c r="AF254" s="4"/>
      <c r="AG254" s="56"/>
      <c r="AH254" s="56"/>
      <c r="AI254" s="1"/>
      <c r="AJ254" s="5"/>
      <c r="AK254"/>
      <c r="AO254"/>
    </row>
    <row r="255" spans="1:45">
      <c r="A255" s="285"/>
      <c r="B255" s="285">
        <f>+'Ark1'!C771</f>
        <v>2023</v>
      </c>
      <c r="C255" s="51">
        <f>+'Ark1'!L771</f>
        <v>2</v>
      </c>
      <c r="D255" s="52" t="s">
        <v>30</v>
      </c>
      <c r="E255" s="52">
        <f>+'Ark1'!D771</f>
        <v>1</v>
      </c>
      <c r="F255" s="52" t="str">
        <f t="shared" ref="F255:F266" si="109">+F240</f>
        <v>Jan</v>
      </c>
      <c r="G255" s="51">
        <f>+IF(H255=0,"",'Ark1'!Q771)</f>
        <v>786</v>
      </c>
      <c r="H255" s="467">
        <f>+'Ark1'!R771</f>
        <v>992</v>
      </c>
      <c r="I255" s="66"/>
      <c r="J255" s="53">
        <f>+IF(H255=0,"",'Ark1'!AE771)</f>
        <v>18.128654970760238</v>
      </c>
      <c r="K255" s="53">
        <f>+IF(H255=0,"",'Ark1'!AF771)</f>
        <v>15.107531530490695</v>
      </c>
      <c r="L255" s="285"/>
      <c r="M255" s="366">
        <f>+IF(H255=0,"",'Ark1'!AR771)</f>
        <v>224.87089467723663</v>
      </c>
      <c r="N255" s="114">
        <f>+IF(H255=0,"",'Ark1'!AS771)</f>
        <v>21.924106209936923</v>
      </c>
      <c r="O255" s="289"/>
      <c r="P255" s="53">
        <f>+IF(H255=0,"",'Ark1'!T771)</f>
        <v>5.8618951612903212</v>
      </c>
      <c r="Q255" s="114">
        <f>+IF(H255=0,"",'Ark1'!U771)</f>
        <v>249.92701612903235</v>
      </c>
      <c r="R255" s="66"/>
      <c r="S255" s="76">
        <f>+IF(H255=0,"",'Ark1'!W771)</f>
        <v>31.552419354838712</v>
      </c>
      <c r="T255" s="76">
        <f>+IF(H255=0,"",'Ark1'!X771)</f>
        <v>0</v>
      </c>
      <c r="U255" s="467">
        <f>+IF(H255=0,"",'Ark1'!AG771)</f>
        <v>2133.3895809739529</v>
      </c>
      <c r="V255" s="76">
        <f>+IF(H255=0,"",'Ark1'!AH771)</f>
        <v>89.012096774193566</v>
      </c>
      <c r="W255" s="76">
        <f>+IF(H255=0,"",'Ark1'!AI771)</f>
        <v>3.0241935483870974</v>
      </c>
      <c r="X255" s="76">
        <f>+IF(H255=0,"",'Ark1'!Y771)</f>
        <v>26.110800585687262</v>
      </c>
      <c r="Y255" s="53">
        <f>+IF(H255=0,"",'Ark1'!AA771)</f>
        <v>1.3612137451468029</v>
      </c>
      <c r="Z255" s="76">
        <f>+IF(H255=0,"",'Ark1'!AC771)</f>
        <v>21.053640165385463</v>
      </c>
      <c r="AA255" s="76">
        <f t="shared" ref="AA255:AA266" si="110">IF(H255=0,"",1000*Q255/U255)</f>
        <v>117.15020001875774</v>
      </c>
      <c r="AB255" s="66"/>
      <c r="AC255" s="66">
        <f t="shared" ref="AC255:AC266" si="111">IF(H255=0,"",Q255/C255)</f>
        <v>124.96350806451618</v>
      </c>
      <c r="AD255" s="66">
        <f t="shared" ref="AD255:AD266" si="112">IF(H255=0,"",H255/G255)</f>
        <v>1.2620865139949109</v>
      </c>
      <c r="AE255" s="285"/>
      <c r="AG255" s="56"/>
      <c r="AH255" s="56"/>
      <c r="AI255" s="1"/>
      <c r="AL255" s="1"/>
      <c r="AM255" s="1"/>
      <c r="AN255" s="1"/>
      <c r="AP255" s="1"/>
      <c r="AQ255" s="32"/>
      <c r="AR255" s="13"/>
      <c r="AS255" s="13"/>
    </row>
    <row r="256" spans="1:45">
      <c r="A256" s="285"/>
      <c r="B256" s="285">
        <f>+'Ark1'!C772</f>
        <v>2023</v>
      </c>
      <c r="C256" s="51">
        <f>+'Ark1'!L772</f>
        <v>2</v>
      </c>
      <c r="D256" s="52" t="s">
        <v>30</v>
      </c>
      <c r="E256" s="52">
        <f>+'Ark1'!D772</f>
        <v>2</v>
      </c>
      <c r="F256" s="52" t="str">
        <f t="shared" si="109"/>
        <v>Feb</v>
      </c>
      <c r="G256" s="51">
        <f>+IF(H256=0,"",'Ark1'!Q772)</f>
        <v>545</v>
      </c>
      <c r="H256" s="467">
        <f>+'Ark1'!R772</f>
        <v>683</v>
      </c>
      <c r="I256" s="66"/>
      <c r="J256" s="53">
        <f>+IF(H256=0,"",'Ark1'!AE772)</f>
        <v>18.676510801203172</v>
      </c>
      <c r="K256" s="53">
        <f>+IF(H256=0,"",'Ark1'!AF772)</f>
        <v>15.501482823594532</v>
      </c>
      <c r="L256" s="285"/>
      <c r="M256" s="366">
        <f>+IF(H256=0,"",'Ark1'!AR772)</f>
        <v>223.64983713355048</v>
      </c>
      <c r="N256" s="114">
        <f>+IF(H256=0,"",'Ark1'!AS772)</f>
        <v>21.855790021499576</v>
      </c>
      <c r="O256" s="289"/>
      <c r="P256" s="53">
        <f>+IF(H256=0,"",'Ark1'!T772)</f>
        <v>5.8579795021961916</v>
      </c>
      <c r="Q256" s="114">
        <f>+IF(H256=0,"",'Ark1'!U772)</f>
        <v>245.80746705710089</v>
      </c>
      <c r="R256" s="66"/>
      <c r="S256" s="76">
        <f>+IF(H256=0,"",'Ark1'!W772)</f>
        <v>32.650073206442165</v>
      </c>
      <c r="T256" s="76">
        <f>+IF(H256=0,"",'Ark1'!X772)</f>
        <v>0</v>
      </c>
      <c r="U256" s="467">
        <f>+IF(H256=0,"",'Ark1'!AG772)</f>
        <v>2104.6905537459279</v>
      </c>
      <c r="V256" s="76">
        <f>+IF(H256=0,"",'Ark1'!AH772)</f>
        <v>89.751098096632489</v>
      </c>
      <c r="W256" s="76">
        <f>+IF(H256=0,"",'Ark1'!AI772)</f>
        <v>5.5636896046852122</v>
      </c>
      <c r="X256" s="76">
        <f>+IF(H256=0,"",'Ark1'!Y772)</f>
        <v>28.63796668836714</v>
      </c>
      <c r="Y256" s="53">
        <f>+IF(H256=0,"",'Ark1'!AA772)</f>
        <v>1.4323311389225371</v>
      </c>
      <c r="Z256" s="76">
        <f>+IF(H256=0,"",'Ark1'!AC772)</f>
        <v>23.826461354348218</v>
      </c>
      <c r="AA256" s="76">
        <f t="shared" si="110"/>
        <v>116.79031229536942</v>
      </c>
      <c r="AB256" s="66"/>
      <c r="AC256" s="66">
        <f t="shared" si="111"/>
        <v>122.90373352855045</v>
      </c>
      <c r="AD256" s="66">
        <f t="shared" si="112"/>
        <v>1.2532110091743118</v>
      </c>
      <c r="AE256" s="285"/>
      <c r="AG256" s="56"/>
      <c r="AH256" s="56"/>
      <c r="AI256" s="1"/>
      <c r="AL256" s="1"/>
      <c r="AM256" s="1"/>
      <c r="AN256" s="1"/>
      <c r="AP256" s="1"/>
      <c r="AQ256" s="32"/>
      <c r="AR256" s="13"/>
      <c r="AS256" s="13"/>
    </row>
    <row r="257" spans="1:45">
      <c r="A257" s="285"/>
      <c r="B257" s="285">
        <f>+'Ark1'!C773</f>
        <v>2023</v>
      </c>
      <c r="C257" s="51">
        <f>+'Ark1'!L773</f>
        <v>2</v>
      </c>
      <c r="D257" s="52" t="s">
        <v>30</v>
      </c>
      <c r="E257" s="52">
        <f>+'Ark1'!D773</f>
        <v>3</v>
      </c>
      <c r="F257" s="52" t="str">
        <f t="shared" si="109"/>
        <v>Mar</v>
      </c>
      <c r="G257" s="51">
        <f>+IF(H257=0,"",'Ark1'!Q773)</f>
        <v>708</v>
      </c>
      <c r="H257" s="467">
        <f>+'Ark1'!R773</f>
        <v>889</v>
      </c>
      <c r="I257" s="66"/>
      <c r="J257" s="53">
        <f>+IF(H257=0,"",'Ark1'!AE773)</f>
        <v>17.887323943661972</v>
      </c>
      <c r="K257" s="53">
        <f>+IF(H257=0,"",'Ark1'!AF773)</f>
        <v>14.811614949003301</v>
      </c>
      <c r="L257" s="285"/>
      <c r="M257" s="366">
        <f>+IF(H257=0,"",'Ark1'!AR773)</f>
        <v>224.50959232613903</v>
      </c>
      <c r="N257" s="114">
        <f>+IF(H257=0,"",'Ark1'!AS773)</f>
        <v>21.890738969384497</v>
      </c>
      <c r="O257" s="289"/>
      <c r="P257" s="53">
        <f>+IF(H257=0,"",'Ark1'!T773)</f>
        <v>6.0224971878515197</v>
      </c>
      <c r="Q257" s="114">
        <f>+IF(H257=0,"",'Ark1'!U773)</f>
        <v>248.18965129358796</v>
      </c>
      <c r="R257" s="66"/>
      <c r="S257" s="76">
        <f>+IF(H257=0,"",'Ark1'!W773)</f>
        <v>37.345331833520817</v>
      </c>
      <c r="T257" s="76">
        <f>+IF(H257=0,"",'Ark1'!X773)</f>
        <v>0.1124859392575928</v>
      </c>
      <c r="U257" s="467">
        <f>+IF(H257=0,"",'Ark1'!AG773)</f>
        <v>2093.4028776978425</v>
      </c>
      <c r="V257" s="76">
        <f>+IF(H257=0,"",'Ark1'!AH773)</f>
        <v>93.813273340832382</v>
      </c>
      <c r="W257" s="76">
        <f>+IF(H257=0,"",'Ark1'!AI773)</f>
        <v>2.1372328458942622</v>
      </c>
      <c r="X257" s="76">
        <f>+IF(H257=0,"",'Ark1'!Y773)</f>
        <v>25.729722755248631</v>
      </c>
      <c r="Y257" s="53">
        <f>+IF(H257=0,"",'Ark1'!AA773)</f>
        <v>1.4028534540523623</v>
      </c>
      <c r="Z257" s="76">
        <f>+IF(H257=0,"",'Ark1'!AC773)</f>
        <v>18.337130946477497</v>
      </c>
      <c r="AA257" s="76">
        <f t="shared" si="110"/>
        <v>118.55799661770176</v>
      </c>
      <c r="AB257" s="66"/>
      <c r="AC257" s="66">
        <f t="shared" si="111"/>
        <v>124.09482564679398</v>
      </c>
      <c r="AD257" s="66">
        <f t="shared" si="112"/>
        <v>1.2556497175141244</v>
      </c>
      <c r="AE257" s="285"/>
      <c r="AG257" s="56"/>
      <c r="AH257" s="56"/>
      <c r="AI257" s="1"/>
      <c r="AL257" s="1"/>
      <c r="AM257" s="1"/>
      <c r="AN257" s="1"/>
      <c r="AP257" s="1"/>
      <c r="AQ257" s="32"/>
      <c r="AR257" s="13"/>
      <c r="AS257" s="13"/>
    </row>
    <row r="258" spans="1:45">
      <c r="A258" s="285"/>
      <c r="B258" s="285">
        <f>+'Ark1'!C774</f>
        <v>2023</v>
      </c>
      <c r="C258" s="51">
        <f>+'Ark1'!L774</f>
        <v>2</v>
      </c>
      <c r="D258" s="52" t="s">
        <v>30</v>
      </c>
      <c r="E258" s="52">
        <f>+'Ark1'!D774</f>
        <v>4</v>
      </c>
      <c r="F258" s="52" t="str">
        <f t="shared" si="109"/>
        <v>Apr</v>
      </c>
      <c r="G258" s="51">
        <f>+IF(H258=0,"",'Ark1'!Q774)</f>
        <v>478</v>
      </c>
      <c r="H258" s="467">
        <f>+'Ark1'!R774</f>
        <v>600</v>
      </c>
      <c r="I258" s="66"/>
      <c r="J258" s="53">
        <f>+IF(H258=0,"",'Ark1'!AE774)</f>
        <v>17.118402282453637</v>
      </c>
      <c r="K258" s="53">
        <f>+IF(H258=0,"",'Ark1'!AF774)</f>
        <v>13.79558439105814</v>
      </c>
      <c r="L258" s="285"/>
      <c r="M258" s="366">
        <f>+IF(H258=0,"",'Ark1'!AR774)</f>
        <v>223.82826475849723</v>
      </c>
      <c r="N258" s="114">
        <f>+IF(H258=0,"",'Ark1'!AS774)</f>
        <v>21.908698169872103</v>
      </c>
      <c r="O258" s="289"/>
      <c r="P258" s="53">
        <f>+IF(H258=0,"",'Ark1'!T774)</f>
        <v>5.9533333333333331</v>
      </c>
      <c r="Q258" s="114">
        <f>+IF(H258=0,"",'Ark1'!U774)</f>
        <v>245.69000000000017</v>
      </c>
      <c r="R258" s="66"/>
      <c r="S258" s="76">
        <f>+IF(H258=0,"",'Ark1'!W774)</f>
        <v>34.333333333333343</v>
      </c>
      <c r="T258" s="76">
        <f>+IF(H258=0,"",'Ark1'!X774)</f>
        <v>0</v>
      </c>
      <c r="U258" s="467">
        <f>+IF(H258=0,"",'Ark1'!AG774)</f>
        <v>2131.2200357781753</v>
      </c>
      <c r="V258" s="76">
        <f>+IF(H258=0,"",'Ark1'!AH774)</f>
        <v>93.166666666666686</v>
      </c>
      <c r="W258" s="76">
        <f>+IF(H258=0,"",'Ark1'!AI774)</f>
        <v>5.5</v>
      </c>
      <c r="X258" s="76">
        <f>+IF(H258=0,"",'Ark1'!Y774)</f>
        <v>24.810611976865044</v>
      </c>
      <c r="Y258" s="53">
        <f>+IF(H258=0,"",'Ark1'!AA774)</f>
        <v>1.3944493138471878</v>
      </c>
      <c r="Z258" s="76">
        <f>+IF(H258=0,"",'Ark1'!AC774)</f>
        <v>24.355673504536838</v>
      </c>
      <c r="AA258" s="76">
        <f t="shared" si="110"/>
        <v>115.28138618980796</v>
      </c>
      <c r="AB258" s="66"/>
      <c r="AC258" s="66">
        <f t="shared" si="111"/>
        <v>122.84500000000008</v>
      </c>
      <c r="AD258" s="66">
        <f t="shared" si="112"/>
        <v>1.2552301255230125</v>
      </c>
      <c r="AE258" s="285"/>
      <c r="AG258" s="56"/>
      <c r="AH258" s="56"/>
      <c r="AI258" s="1"/>
      <c r="AL258" s="1"/>
      <c r="AM258" s="1"/>
      <c r="AN258" s="1"/>
      <c r="AP258" s="1"/>
      <c r="AQ258" s="32"/>
      <c r="AR258" s="13"/>
      <c r="AS258" s="13"/>
    </row>
    <row r="259" spans="1:45">
      <c r="A259" s="285"/>
      <c r="B259" s="285">
        <f>+'Ark1'!C775</f>
        <v>2023</v>
      </c>
      <c r="C259" s="51">
        <f>+'Ark1'!L775</f>
        <v>2</v>
      </c>
      <c r="D259" s="52" t="s">
        <v>30</v>
      </c>
      <c r="E259" s="52">
        <f>+'Ark1'!D775</f>
        <v>5</v>
      </c>
      <c r="F259" s="52" t="str">
        <f t="shared" si="109"/>
        <v>Mai</v>
      </c>
      <c r="G259" s="51">
        <f>+IF(H259=0,"",'Ark1'!Q775)</f>
        <v>592</v>
      </c>
      <c r="H259" s="467">
        <f>+'Ark1'!R775</f>
        <v>756</v>
      </c>
      <c r="I259" s="66"/>
      <c r="J259" s="53">
        <f>+IF(H259=0,"",'Ark1'!AE775)</f>
        <v>18.00428673493689</v>
      </c>
      <c r="K259" s="53">
        <f>+IF(H259=0,"",'Ark1'!AF775)</f>
        <v>14.580631538018544</v>
      </c>
      <c r="L259" s="285"/>
      <c r="M259" s="366">
        <f>+IF(H259=0,"",'Ark1'!AR775)</f>
        <v>223.93795093795097</v>
      </c>
      <c r="N259" s="114">
        <f>+IF(H259=0,"",'Ark1'!AS775)</f>
        <v>21.912807407442703</v>
      </c>
      <c r="O259" s="289"/>
      <c r="P259" s="53">
        <f>+IF(H259=0,"",'Ark1'!T775)</f>
        <v>6.0661375661375665</v>
      </c>
      <c r="Q259" s="114">
        <f>+IF(H259=0,"",'Ark1'!U775)</f>
        <v>246.4242063492062</v>
      </c>
      <c r="R259" s="66"/>
      <c r="S259" s="76">
        <f>+IF(H259=0,"",'Ark1'!W775)</f>
        <v>36.772486772486786</v>
      </c>
      <c r="T259" s="76">
        <f>+IF(H259=0,"",'Ark1'!X775)</f>
        <v>0</v>
      </c>
      <c r="U259" s="467">
        <f>+IF(H259=0,"",'Ark1'!AG775)</f>
        <v>2108.7402597402602</v>
      </c>
      <c r="V259" s="76">
        <f>+IF(H259=0,"",'Ark1'!AH775)</f>
        <v>91.666666666666686</v>
      </c>
      <c r="W259" s="76">
        <f>+IF(H259=0,"",'Ark1'!AI775)</f>
        <v>5.5555555555555562</v>
      </c>
      <c r="X259" s="76">
        <f>+IF(H259=0,"",'Ark1'!Y775)</f>
        <v>27.621083289672342</v>
      </c>
      <c r="Y259" s="53">
        <f>+IF(H259=0,"",'Ark1'!AA775)</f>
        <v>1.4632595353689093</v>
      </c>
      <c r="Z259" s="76">
        <f>+IF(H259=0,"",'Ark1'!AC775)</f>
        <v>20.708776614059289</v>
      </c>
      <c r="AA259" s="76">
        <f t="shared" si="110"/>
        <v>116.85849179906064</v>
      </c>
      <c r="AB259" s="66"/>
      <c r="AC259" s="66">
        <f t="shared" si="111"/>
        <v>123.2121031746031</v>
      </c>
      <c r="AD259" s="66">
        <f t="shared" si="112"/>
        <v>1.277027027027027</v>
      </c>
      <c r="AE259" s="285"/>
      <c r="AG259" s="56"/>
      <c r="AH259" s="56"/>
      <c r="AI259" s="1"/>
      <c r="AL259" s="1"/>
      <c r="AM259" s="1"/>
      <c r="AN259" s="1"/>
      <c r="AP259" s="1"/>
      <c r="AQ259" s="32"/>
      <c r="AR259" s="13"/>
      <c r="AS259" s="13"/>
    </row>
    <row r="260" spans="1:45">
      <c r="A260" s="285"/>
      <c r="B260" s="285">
        <f>+'Ark1'!C776</f>
        <v>2023</v>
      </c>
      <c r="C260" s="51">
        <f>+'Ark1'!L776</f>
        <v>2</v>
      </c>
      <c r="D260" s="52" t="s">
        <v>30</v>
      </c>
      <c r="E260" s="52">
        <f>+'Ark1'!D776</f>
        <v>6</v>
      </c>
      <c r="F260" s="52" t="str">
        <f t="shared" si="109"/>
        <v>Jun</v>
      </c>
      <c r="G260" s="51">
        <f>+IF(H260=0,"",'Ark1'!Q776)</f>
        <v>655</v>
      </c>
      <c r="H260" s="467">
        <f>+'Ark1'!R776</f>
        <v>826</v>
      </c>
      <c r="I260" s="66"/>
      <c r="J260" s="53">
        <f>+IF(H260=0,"",'Ark1'!AE776)</f>
        <v>18.416945373467112</v>
      </c>
      <c r="K260" s="53">
        <f>+IF(H260=0,"",'Ark1'!AF776)</f>
        <v>15.047083705406838</v>
      </c>
      <c r="L260" s="285"/>
      <c r="M260" s="366">
        <f>+IF(H260=0,"",'Ark1'!AR776)</f>
        <v>224.33029908972688</v>
      </c>
      <c r="N260" s="114">
        <f>+IF(H260=0,"",'Ark1'!AS776)</f>
        <v>21.814749788521723</v>
      </c>
      <c r="O260" s="289"/>
      <c r="P260" s="53">
        <f>+IF(H260=0,"",'Ark1'!T776)</f>
        <v>5.9358353510895885</v>
      </c>
      <c r="Q260" s="114">
        <f>+IF(H260=0,"",'Ark1'!U776)</f>
        <v>246.78002421307525</v>
      </c>
      <c r="R260" s="66"/>
      <c r="S260" s="76">
        <f>+IF(H260=0,"",'Ark1'!W776)</f>
        <v>34.987893462469721</v>
      </c>
      <c r="T260" s="76">
        <f>+IF(H260=0,"",'Ark1'!X776)</f>
        <v>0</v>
      </c>
      <c r="U260" s="467">
        <f>+IF(H260=0,"",'Ark1'!AG776)</f>
        <v>2136.1196358907673</v>
      </c>
      <c r="V260" s="76">
        <f>+IF(H260=0,"",'Ark1'!AH776)</f>
        <v>93.099273607748174</v>
      </c>
      <c r="W260" s="76">
        <f>+IF(H260=0,"",'Ark1'!AI776)</f>
        <v>3.9951573849878912</v>
      </c>
      <c r="X260" s="76">
        <f>+IF(H260=0,"",'Ark1'!Y776)</f>
        <v>26.125725551504281</v>
      </c>
      <c r="Y260" s="53">
        <f>+IF(H260=0,"",'Ark1'!AA776)</f>
        <v>1.4054542980932367</v>
      </c>
      <c r="Z260" s="76">
        <f>+IF(H260=0,"",'Ark1'!AC776)</f>
        <v>22.458145004774057</v>
      </c>
      <c r="AA260" s="76">
        <f t="shared" si="110"/>
        <v>115.52724859914851</v>
      </c>
      <c r="AB260" s="66"/>
      <c r="AC260" s="66">
        <f t="shared" si="111"/>
        <v>123.39001210653763</v>
      </c>
      <c r="AD260" s="66">
        <f t="shared" si="112"/>
        <v>1.2610687022900764</v>
      </c>
      <c r="AE260" s="285"/>
      <c r="AG260" s="56"/>
      <c r="AH260" s="56"/>
      <c r="AI260" s="1"/>
      <c r="AL260" s="1"/>
      <c r="AM260" s="1"/>
      <c r="AN260" s="1"/>
      <c r="AP260" s="1"/>
      <c r="AQ260" s="32"/>
      <c r="AR260" s="13"/>
      <c r="AS260" s="13"/>
    </row>
    <row r="261" spans="1:45">
      <c r="A261" s="285"/>
      <c r="B261" s="285">
        <f>+'Ark1'!C777</f>
        <v>2023</v>
      </c>
      <c r="C261" s="51">
        <f>+'Ark1'!L777</f>
        <v>2</v>
      </c>
      <c r="D261" s="52" t="s">
        <v>30</v>
      </c>
      <c r="E261" s="52">
        <f>+'Ark1'!D777</f>
        <v>7</v>
      </c>
      <c r="F261" s="52" t="str">
        <f t="shared" si="109"/>
        <v>Jul</v>
      </c>
      <c r="G261" s="51">
        <f>+IF(H261=0,"",'Ark1'!Q777)</f>
        <v>478</v>
      </c>
      <c r="H261" s="467">
        <f>+'Ark1'!R777</f>
        <v>574</v>
      </c>
      <c r="I261" s="66"/>
      <c r="J261" s="53">
        <f>+IF(H261=0,"",'Ark1'!AE777)</f>
        <v>19.731866620831905</v>
      </c>
      <c r="K261" s="53">
        <f>+IF(H261=0,"",'Ark1'!AF777)</f>
        <v>16.395075331427496</v>
      </c>
      <c r="L261" s="285"/>
      <c r="M261" s="366">
        <f>+IF(H261=0,"",'Ark1'!AR777)</f>
        <v>224.56614785992224</v>
      </c>
      <c r="N261" s="114">
        <f>+IF(H261=0,"",'Ark1'!AS777)</f>
        <v>21.844919829565505</v>
      </c>
      <c r="O261" s="289"/>
      <c r="P261" s="53">
        <f>+IF(H261=0,"",'Ark1'!T777)</f>
        <v>6.047038327526133</v>
      </c>
      <c r="Q261" s="114">
        <f>+IF(H261=0,"",'Ark1'!U777)</f>
        <v>247.61393728223032</v>
      </c>
      <c r="R261" s="66"/>
      <c r="S261" s="76">
        <f>+IF(H261=0,"",'Ark1'!W777)</f>
        <v>39.19860627177701</v>
      </c>
      <c r="T261" s="76">
        <f>+IF(H261=0,"",'Ark1'!X777)</f>
        <v>0</v>
      </c>
      <c r="U261" s="467">
        <f>+IF(H261=0,"",'Ark1'!AG777)</f>
        <v>2156.7392996108952</v>
      </c>
      <c r="V261" s="76">
        <f>+IF(H261=0,"",'Ark1'!AH777)</f>
        <v>89.54703832752611</v>
      </c>
      <c r="W261" s="76">
        <f>+IF(H261=0,"",'Ark1'!AI777)</f>
        <v>3.6585365853658542</v>
      </c>
      <c r="X261" s="76">
        <f>+IF(H261=0,"",'Ark1'!Y777)</f>
        <v>23.910331492755244</v>
      </c>
      <c r="Y261" s="53">
        <f>+IF(H261=0,"",'Ark1'!AA777)</f>
        <v>1.4966454738812387</v>
      </c>
      <c r="Z261" s="76">
        <f>+IF(H261=0,"",'Ark1'!AC777)</f>
        <v>16.840780705308212</v>
      </c>
      <c r="AA261" s="76">
        <f t="shared" si="110"/>
        <v>114.80939644717525</v>
      </c>
      <c r="AB261" s="66"/>
      <c r="AC261" s="66">
        <f t="shared" si="111"/>
        <v>123.80696864111516</v>
      </c>
      <c r="AD261" s="66">
        <f t="shared" si="112"/>
        <v>1.2008368200836821</v>
      </c>
      <c r="AE261" s="285"/>
      <c r="AG261" s="56"/>
      <c r="AH261" s="56"/>
      <c r="AI261" s="1"/>
      <c r="AL261" s="1"/>
      <c r="AM261" s="1"/>
      <c r="AN261" s="1"/>
      <c r="AP261" s="1"/>
      <c r="AQ261" s="32"/>
      <c r="AR261" s="13"/>
      <c r="AS261" s="13"/>
    </row>
    <row r="262" spans="1:45">
      <c r="A262" s="285"/>
      <c r="B262" s="285">
        <f>+'Ark1'!C778</f>
        <v>2023</v>
      </c>
      <c r="C262" s="51">
        <f>+'Ark1'!L778</f>
        <v>2</v>
      </c>
      <c r="D262" s="52" t="s">
        <v>30</v>
      </c>
      <c r="E262" s="52">
        <f>+'Ark1'!D778</f>
        <v>8</v>
      </c>
      <c r="F262" s="52" t="str">
        <f t="shared" si="109"/>
        <v>Aug</v>
      </c>
      <c r="G262" s="51">
        <f>+IF(H262=0,"",'Ark1'!Q778)</f>
        <v>631</v>
      </c>
      <c r="H262" s="467">
        <f>+'Ark1'!R778</f>
        <v>776</v>
      </c>
      <c r="I262" s="66"/>
      <c r="J262" s="53">
        <f>+IF(H262=0,"",'Ark1'!AE778)</f>
        <v>19.917864476386036</v>
      </c>
      <c r="K262" s="53">
        <f>+IF(H262=0,"",'Ark1'!AF778)</f>
        <v>16.736911191830231</v>
      </c>
      <c r="L262" s="285"/>
      <c r="M262" s="366">
        <f>+IF(H262=0,"",'Ark1'!AR778)</f>
        <v>224.34472934472936</v>
      </c>
      <c r="N262" s="114">
        <f>+IF(H262=0,"",'Ark1'!AS778)</f>
        <v>21.873729515874849</v>
      </c>
      <c r="O262" s="289"/>
      <c r="P262" s="53">
        <f>+IF(H262=0,"",'Ark1'!T778)</f>
        <v>5.8105670103092786</v>
      </c>
      <c r="Q262" s="114">
        <f>+IF(H262=0,"",'Ark1'!U778)</f>
        <v>246.82783505154603</v>
      </c>
      <c r="R262" s="66"/>
      <c r="S262" s="76">
        <f>+IF(H262=0,"",'Ark1'!W778)</f>
        <v>30.670103092783499</v>
      </c>
      <c r="T262" s="76">
        <f>+IF(H262=0,"",'Ark1'!X778)</f>
        <v>0</v>
      </c>
      <c r="U262" s="467">
        <f>+IF(H262=0,"",'Ark1'!AG778)</f>
        <v>2122.3575498575497</v>
      </c>
      <c r="V262" s="76">
        <f>+IF(H262=0,"",'Ark1'!AH778)</f>
        <v>90.463917525773198</v>
      </c>
      <c r="W262" s="76">
        <f>+IF(H262=0,"",'Ark1'!AI778)</f>
        <v>3.3505154639175272</v>
      </c>
      <c r="X262" s="76">
        <f>+IF(H262=0,"",'Ark1'!Y778)</f>
        <v>27.329425504498655</v>
      </c>
      <c r="Y262" s="53">
        <f>+IF(H262=0,"",'Ark1'!AA778)</f>
        <v>1.391780617319673</v>
      </c>
      <c r="Z262" s="76">
        <f>+IF(H262=0,"",'Ark1'!AC778)</f>
        <v>22.280147644404177</v>
      </c>
      <c r="AA262" s="76">
        <f t="shared" si="110"/>
        <v>116.29889368457866</v>
      </c>
      <c r="AB262" s="66"/>
      <c r="AC262" s="66">
        <f t="shared" si="111"/>
        <v>123.41391752577302</v>
      </c>
      <c r="AD262" s="66">
        <f t="shared" si="112"/>
        <v>1.2297939778129952</v>
      </c>
      <c r="AE262" s="285"/>
      <c r="AG262" s="56"/>
      <c r="AH262" s="56"/>
      <c r="AI262" s="1"/>
      <c r="AL262" s="1"/>
      <c r="AM262" s="1"/>
      <c r="AN262" s="1"/>
      <c r="AP262" s="1"/>
      <c r="AR262" s="13"/>
      <c r="AS262" s="13"/>
    </row>
    <row r="263" spans="1:45">
      <c r="A263" s="285"/>
      <c r="B263" s="285">
        <f>+'Ark1'!C779</f>
        <v>2023</v>
      </c>
      <c r="C263" s="51">
        <f>+'Ark1'!L779</f>
        <v>2</v>
      </c>
      <c r="D263" s="52" t="s">
        <v>30</v>
      </c>
      <c r="E263" s="52">
        <f>+'Ark1'!D779</f>
        <v>9</v>
      </c>
      <c r="F263" s="52" t="str">
        <f t="shared" si="109"/>
        <v>Sep</v>
      </c>
      <c r="G263" s="51">
        <f>+IF(H263=0,"",'Ark1'!Q779)</f>
        <v>592</v>
      </c>
      <c r="H263" s="467">
        <f>+'Ark1'!R779</f>
        <v>759</v>
      </c>
      <c r="I263" s="66"/>
      <c r="J263" s="53">
        <f>+IF(H263=0,"",'Ark1'!AE779)</f>
        <v>20.132625994694969</v>
      </c>
      <c r="K263" s="53">
        <f>+IF(H263=0,"",'Ark1'!AF779)</f>
        <v>16.954375320608676</v>
      </c>
      <c r="L263" s="285"/>
      <c r="M263" s="366">
        <f>+IF(H263=0,"",'Ark1'!AR779)</f>
        <v>224.80882352941177</v>
      </c>
      <c r="N263" s="114">
        <f>+IF(H263=0,"",'Ark1'!AS779)</f>
        <v>21.829382359035019</v>
      </c>
      <c r="O263" s="289"/>
      <c r="P263" s="53">
        <f>+IF(H263=0,"",'Ark1'!T779)</f>
        <v>5.6719367588932803</v>
      </c>
      <c r="Q263" s="114">
        <f>+IF(H263=0,"",'Ark1'!U779)</f>
        <v>247.23913043478257</v>
      </c>
      <c r="R263" s="66"/>
      <c r="S263" s="76">
        <f>+IF(H263=0,"",'Ark1'!W779)</f>
        <v>26.218708827404484</v>
      </c>
      <c r="T263" s="76">
        <f>+IF(H263=0,"",'Ark1'!X779)</f>
        <v>0</v>
      </c>
      <c r="U263" s="467">
        <f>+IF(H263=0,"",'Ark1'!AG779)</f>
        <v>2115.0470588235298</v>
      </c>
      <c r="V263" s="76">
        <f>+IF(H263=0,"",'Ark1'!AH779)</f>
        <v>89.591567852437421</v>
      </c>
      <c r="W263" s="76">
        <f>+IF(H263=0,"",'Ark1'!AI779)</f>
        <v>2.6350461133069825</v>
      </c>
      <c r="X263" s="76">
        <f>+IF(H263=0,"",'Ark1'!Y779)</f>
        <v>24.319476295904256</v>
      </c>
      <c r="Y263" s="53">
        <f>+IF(H263=0,"",'Ark1'!AA779)</f>
        <v>1.3114034426571231</v>
      </c>
      <c r="Z263" s="76">
        <f>+IF(H263=0,"",'Ark1'!AC779)</f>
        <v>15.301430604538982</v>
      </c>
      <c r="AA263" s="76">
        <f t="shared" si="110"/>
        <v>116.89533308649239</v>
      </c>
      <c r="AB263" s="66"/>
      <c r="AC263" s="66">
        <f t="shared" si="111"/>
        <v>123.61956521739128</v>
      </c>
      <c r="AD263" s="66">
        <f t="shared" si="112"/>
        <v>1.2820945945945945</v>
      </c>
      <c r="AE263" s="285"/>
      <c r="AG263" s="56"/>
      <c r="AH263" s="56"/>
      <c r="AI263" s="1"/>
      <c r="AL263" s="1"/>
      <c r="AM263" s="1"/>
      <c r="AN263" s="1"/>
      <c r="AP263" s="1"/>
      <c r="AR263" s="13"/>
      <c r="AS263" s="13"/>
    </row>
    <row r="264" spans="1:45">
      <c r="A264" s="285"/>
      <c r="B264" s="285">
        <f>+'Ark1'!C780</f>
        <v>2023</v>
      </c>
      <c r="C264" s="51">
        <f>+'Ark1'!L780</f>
        <v>2</v>
      </c>
      <c r="D264" s="52" t="s">
        <v>30</v>
      </c>
      <c r="E264" s="52">
        <f>+'Ark1'!D780</f>
        <v>10</v>
      </c>
      <c r="F264" s="52" t="str">
        <f t="shared" si="109"/>
        <v>Okt</v>
      </c>
      <c r="G264" s="51">
        <f>+IF(H264=0,"",'Ark1'!Q780)</f>
        <v>1109</v>
      </c>
      <c r="H264" s="467">
        <f>+'Ark1'!R780</f>
        <v>1543</v>
      </c>
      <c r="I264" s="66"/>
      <c r="J264" s="53">
        <f>+IF(H264=0,"",'Ark1'!AE780)</f>
        <v>16.04784191367655</v>
      </c>
      <c r="K264" s="53">
        <f>+IF(H264=0,"",'Ark1'!AF780)</f>
        <v>13.08814923626705</v>
      </c>
      <c r="L264" s="285"/>
      <c r="M264" s="366">
        <f>+IF(H264=0,"",'Ark1'!AR780)</f>
        <v>223.02063273727649</v>
      </c>
      <c r="N264" s="114">
        <f>+IF(H264=0,"",'Ark1'!AS780)</f>
        <v>21.901453268137672</v>
      </c>
      <c r="O264" s="289"/>
      <c r="P264" s="53">
        <f>+IF(H264=0,"",'Ark1'!T780)</f>
        <v>5.6383668178872313</v>
      </c>
      <c r="Q264" s="114">
        <f>+IF(H264=0,"",'Ark1'!U780)</f>
        <v>243.38256642903443</v>
      </c>
      <c r="R264" s="66"/>
      <c r="S264" s="76">
        <f>+IF(H264=0,"",'Ark1'!W780)</f>
        <v>25.858716785482834</v>
      </c>
      <c r="T264" s="76">
        <f>+IF(H264=0,"",'Ark1'!X780)</f>
        <v>0</v>
      </c>
      <c r="U264" s="467">
        <f>+IF(H264=0,"",'Ark1'!AG780)</f>
        <v>2149.5646492434662</v>
      </c>
      <c r="V264" s="76">
        <f>+IF(H264=0,"",'Ark1'!AH780)</f>
        <v>94.232015554115364</v>
      </c>
      <c r="W264" s="76">
        <f>+IF(H264=0,"",'Ark1'!AI780)</f>
        <v>6.5456902138690864</v>
      </c>
      <c r="X264" s="76">
        <f>+IF(H264=0,"",'Ark1'!Y780)</f>
        <v>27.943741289882233</v>
      </c>
      <c r="Y264" s="53">
        <f>+IF(H264=0,"",'Ark1'!AA780)</f>
        <v>1.3557703385439628</v>
      </c>
      <c r="Z264" s="76">
        <f>+IF(H264=0,"",'Ark1'!AC780)</f>
        <v>18.554441741910097</v>
      </c>
      <c r="AA264" s="76">
        <f t="shared" si="110"/>
        <v>113.22412029556418</v>
      </c>
      <c r="AB264" s="66"/>
      <c r="AC264" s="66">
        <f t="shared" si="111"/>
        <v>121.69128321451721</v>
      </c>
      <c r="AD264" s="66">
        <f t="shared" si="112"/>
        <v>1.3913435527502254</v>
      </c>
      <c r="AE264" s="285"/>
      <c r="AG264" s="56"/>
      <c r="AH264" s="56"/>
      <c r="AI264" s="1"/>
      <c r="AL264" s="1"/>
      <c r="AM264" s="1"/>
      <c r="AN264" s="1"/>
      <c r="AP264" s="1"/>
      <c r="AR264" s="13"/>
      <c r="AS264" s="13"/>
    </row>
    <row r="265" spans="1:45">
      <c r="A265" s="285"/>
      <c r="B265" s="285">
        <f>+'Ark1'!C781</f>
        <v>2023</v>
      </c>
      <c r="C265" s="51">
        <f>+'Ark1'!L781</f>
        <v>2</v>
      </c>
      <c r="D265" s="52" t="s">
        <v>30</v>
      </c>
      <c r="E265" s="52">
        <f>+'Ark1'!D781</f>
        <v>11</v>
      </c>
      <c r="F265" s="52" t="str">
        <f t="shared" si="109"/>
        <v>Nov</v>
      </c>
      <c r="G265" s="51">
        <f>+IF(H265=0,"",'Ark1'!Q781)</f>
        <v>865</v>
      </c>
      <c r="H265" s="467">
        <f>+'Ark1'!R781</f>
        <v>1156</v>
      </c>
      <c r="I265" s="66"/>
      <c r="J265" s="53">
        <f>+IF(H265=0,"",'Ark1'!AE781)</f>
        <v>13.438735177865611</v>
      </c>
      <c r="K265" s="53">
        <f>+IF(H265=0,"",'Ark1'!AF781)</f>
        <v>10.701915839144473</v>
      </c>
      <c r="L265" s="285"/>
      <c r="M265" s="366">
        <f>+IF(H265=0,"",'Ark1'!AR781)</f>
        <v>222.19272727272727</v>
      </c>
      <c r="N265" s="114">
        <f>+IF(H265=0,"",'Ark1'!AS781)</f>
        <v>21.911939067755753</v>
      </c>
      <c r="O265" s="289"/>
      <c r="P265" s="53">
        <f>+IF(H265=0,"",'Ark1'!T781)</f>
        <v>5.7595155709342558</v>
      </c>
      <c r="Q265" s="114">
        <f>+IF(H265=0,"",'Ark1'!U781)</f>
        <v>241.56202422145296</v>
      </c>
      <c r="R265" s="66"/>
      <c r="S265" s="76">
        <f>+IF(H265=0,"",'Ark1'!W781)</f>
        <v>28.806228373702425</v>
      </c>
      <c r="T265" s="76">
        <f>+IF(H265=0,"",'Ark1'!X781)</f>
        <v>0</v>
      </c>
      <c r="U265" s="467">
        <f>+IF(H265=0,"",'Ark1'!AG781)</f>
        <v>2197.5063636363634</v>
      </c>
      <c r="V265" s="76">
        <f>+IF(H265=0,"",'Ark1'!AH781)</f>
        <v>95.155709342560556</v>
      </c>
      <c r="W265" s="76">
        <f>+IF(H265=0,"",'Ark1'!AI781)</f>
        <v>7.6124567474048446</v>
      </c>
      <c r="X265" s="76">
        <f>+IF(H265=0,"",'Ark1'!Y781)</f>
        <v>30.586910362474551</v>
      </c>
      <c r="Y265" s="53">
        <f>+IF(H265=0,"",'Ark1'!AA781)</f>
        <v>1.3436848732812643</v>
      </c>
      <c r="Z265" s="76">
        <f>+IF(H265=0,"",'Ark1'!AC781)</f>
        <v>19.742825839861588</v>
      </c>
      <c r="AA265" s="76">
        <f t="shared" si="110"/>
        <v>109.9255174950774</v>
      </c>
      <c r="AB265" s="66"/>
      <c r="AC265" s="66">
        <f t="shared" si="111"/>
        <v>120.78101211072648</v>
      </c>
      <c r="AD265" s="66">
        <f t="shared" si="112"/>
        <v>1.3364161849710983</v>
      </c>
      <c r="AE265" s="285"/>
      <c r="AG265" s="56"/>
      <c r="AH265" s="56"/>
      <c r="AI265" s="1"/>
      <c r="AL265" s="1"/>
      <c r="AM265" s="1"/>
      <c r="AN265" s="1"/>
      <c r="AP265" s="1"/>
      <c r="AR265" s="13"/>
      <c r="AS265" s="13"/>
    </row>
    <row r="266" spans="1:45">
      <c r="A266" s="285"/>
      <c r="B266" s="285">
        <f>+'Ark1'!C782</f>
        <v>2023</v>
      </c>
      <c r="C266" s="51">
        <f>+'Ark1'!L782</f>
        <v>2</v>
      </c>
      <c r="D266" s="52" t="s">
        <v>30</v>
      </c>
      <c r="E266" s="52">
        <f>+'Ark1'!D782</f>
        <v>12</v>
      </c>
      <c r="F266" s="52" t="str">
        <f t="shared" si="109"/>
        <v>Des</v>
      </c>
      <c r="G266" s="51">
        <f>+IF(H266=0,"",'Ark1'!Q782)</f>
        <v>217</v>
      </c>
      <c r="H266" s="467">
        <f>+'Ark1'!R782</f>
        <v>276</v>
      </c>
      <c r="I266" s="66"/>
      <c r="J266" s="53">
        <f>+IF(H266=0,"",'Ark1'!AE782)</f>
        <v>13.911290322580644</v>
      </c>
      <c r="K266" s="53">
        <f>+IF(H266=0,"",'Ark1'!AF782)</f>
        <v>11.035283431732797</v>
      </c>
      <c r="L266" s="285"/>
      <c r="M266" s="366">
        <f>+IF(H266=0,"",'Ark1'!AR782)</f>
        <v>222.68110236220471</v>
      </c>
      <c r="N266" s="114">
        <f>+IF(H266=0,"",'Ark1'!AS782)</f>
        <v>21.947596199768185</v>
      </c>
      <c r="O266" s="289"/>
      <c r="P266" s="53">
        <f>+IF(H266=0,"",'Ark1'!T782)</f>
        <v>5.8731884057971007</v>
      </c>
      <c r="Q266" s="114">
        <f>+IF(H266=0,"",'Ark1'!U782)</f>
        <v>242.10652173913044</v>
      </c>
      <c r="R266" s="66"/>
      <c r="S266" s="76">
        <f>+IF(H266=0,"",'Ark1'!W782)</f>
        <v>31.884057971014496</v>
      </c>
      <c r="T266" s="76">
        <f>+IF(H266=0,"",'Ark1'!X782)</f>
        <v>0</v>
      </c>
      <c r="U266" s="467">
        <f>+IF(H266=0,"",'Ark1'!AG782)</f>
        <v>2155.3503937007877</v>
      </c>
      <c r="V266" s="76">
        <f>+IF(H266=0,"",'Ark1'!AH782)</f>
        <v>92.028985507246389</v>
      </c>
      <c r="W266" s="76">
        <f>+IF(H266=0,"",'Ark1'!AI782)</f>
        <v>10.144927536231885</v>
      </c>
      <c r="X266" s="76">
        <f>+IF(H266=0,"",'Ark1'!Y782)</f>
        <v>31.54128237245282</v>
      </c>
      <c r="Y266" s="53">
        <f>+IF(H266=0,"",'Ark1'!AA782)</f>
        <v>1.3413188326718095</v>
      </c>
      <c r="Z266" s="76">
        <f>+IF(H266=0,"",'Ark1'!AC782)</f>
        <v>20.834023492138797</v>
      </c>
      <c r="AA266" s="76">
        <f t="shared" si="110"/>
        <v>112.32814972763097</v>
      </c>
      <c r="AB266" s="66"/>
      <c r="AC266" s="66">
        <f t="shared" si="111"/>
        <v>121.05326086956522</v>
      </c>
      <c r="AD266" s="66">
        <f t="shared" si="112"/>
        <v>1.271889400921659</v>
      </c>
      <c r="AE266" s="285"/>
      <c r="AG266" s="56"/>
      <c r="AH266" s="56"/>
      <c r="AI266" s="1"/>
      <c r="AL266" s="1"/>
      <c r="AM266" s="1"/>
      <c r="AN266" s="1"/>
      <c r="AP266" s="1"/>
      <c r="AR266" s="13"/>
      <c r="AS266" s="13"/>
    </row>
    <row r="267" spans="1:45">
      <c r="A267" s="285"/>
      <c r="B267" s="285"/>
      <c r="C267" s="282"/>
      <c r="D267" s="282"/>
      <c r="E267" s="282"/>
      <c r="F267" s="282"/>
      <c r="G267" s="282"/>
      <c r="H267" s="492"/>
      <c r="I267" s="285"/>
      <c r="J267" s="283"/>
      <c r="K267" s="284"/>
      <c r="L267" s="285"/>
      <c r="M267" s="290"/>
      <c r="N267" s="290"/>
      <c r="O267" s="289"/>
      <c r="P267" s="285"/>
      <c r="Q267" s="285"/>
      <c r="R267" s="285"/>
      <c r="S267" s="286"/>
      <c r="T267" s="286"/>
      <c r="U267" s="479"/>
      <c r="V267" s="286"/>
      <c r="W267" s="286"/>
      <c r="X267" s="286"/>
      <c r="Y267" s="285"/>
      <c r="Z267" s="286"/>
      <c r="AA267" s="285"/>
      <c r="AB267" s="285"/>
      <c r="AC267" s="284"/>
      <c r="AD267" s="287"/>
      <c r="AE267" s="285"/>
      <c r="AF267" s="4"/>
      <c r="AG267" s="56"/>
      <c r="AH267" s="56"/>
      <c r="AI267" s="1"/>
      <c r="AJ267" s="5"/>
      <c r="AK267"/>
      <c r="AO267"/>
    </row>
    <row r="268" spans="1:45" ht="17.399999999999999">
      <c r="A268" s="285"/>
      <c r="B268" s="387" t="s">
        <v>0</v>
      </c>
      <c r="C268" s="387"/>
      <c r="D268" s="387" t="str">
        <f>+D270</f>
        <v>P+</v>
      </c>
      <c r="E268" s="288"/>
      <c r="F268" s="288"/>
      <c r="G268" s="288"/>
      <c r="H268" s="480"/>
      <c r="I268" s="288"/>
      <c r="J268" s="288"/>
      <c r="K268" s="288"/>
      <c r="L268" s="285"/>
      <c r="M268" s="288"/>
      <c r="N268" s="288"/>
      <c r="O268" s="289"/>
      <c r="P268" s="288"/>
      <c r="Q268" s="288"/>
      <c r="R268" s="288"/>
      <c r="S268" s="288"/>
      <c r="T268" s="288"/>
      <c r="U268" s="288"/>
      <c r="V268" s="288"/>
      <c r="W268" s="288"/>
      <c r="X268" s="288"/>
      <c r="Y268" s="288"/>
      <c r="Z268" s="288"/>
      <c r="AA268" s="288"/>
      <c r="AB268" s="288"/>
      <c r="AC268" s="288"/>
      <c r="AD268" s="288"/>
      <c r="AE268" s="285"/>
      <c r="AF268" s="4"/>
      <c r="AG268" s="56"/>
      <c r="AH268" s="56"/>
      <c r="AI268" s="1"/>
      <c r="AJ268" s="5"/>
      <c r="AK268"/>
      <c r="AO268"/>
    </row>
    <row r="269" spans="1:45">
      <c r="A269" s="285"/>
      <c r="B269" s="285"/>
      <c r="C269" s="288"/>
      <c r="D269" s="288"/>
      <c r="E269" s="288"/>
      <c r="F269" s="288"/>
      <c r="G269" s="291"/>
      <c r="H269" s="481"/>
      <c r="I269" s="292"/>
      <c r="J269" s="292"/>
      <c r="K269" s="292"/>
      <c r="L269" s="285"/>
      <c r="M269" s="293"/>
      <c r="N269" s="293"/>
      <c r="O269" s="289"/>
      <c r="P269" s="291"/>
      <c r="Q269" s="292"/>
      <c r="R269" s="292"/>
      <c r="S269" s="293"/>
      <c r="T269" s="293"/>
      <c r="U269" s="481"/>
      <c r="V269" s="293"/>
      <c r="W269" s="293"/>
      <c r="X269" s="293"/>
      <c r="Y269" s="291"/>
      <c r="Z269" s="293"/>
      <c r="AA269" s="291"/>
      <c r="AB269" s="292"/>
      <c r="AC269" s="292"/>
      <c r="AD269" s="292"/>
      <c r="AE269" s="285"/>
      <c r="AF269" s="4"/>
      <c r="AG269" s="56"/>
      <c r="AH269" s="56"/>
      <c r="AI269" s="1"/>
      <c r="AJ269" s="5"/>
      <c r="AK269"/>
      <c r="AO269"/>
    </row>
    <row r="270" spans="1:45">
      <c r="A270" s="285"/>
      <c r="B270" s="285">
        <f>+'Ark1'!C783</f>
        <v>2023</v>
      </c>
      <c r="C270" s="51">
        <f>+'Ark1'!L783</f>
        <v>3</v>
      </c>
      <c r="D270" s="52" t="s">
        <v>31</v>
      </c>
      <c r="E270" s="52">
        <f>+'Ark1'!D783</f>
        <v>1</v>
      </c>
      <c r="F270" s="52" t="s">
        <v>586</v>
      </c>
      <c r="G270" s="51">
        <f>+IF(H270=0,"",'Ark1'!Q783)</f>
        <v>1104</v>
      </c>
      <c r="H270" s="467">
        <f>+'Ark1'!R783</f>
        <v>1565</v>
      </c>
      <c r="I270" s="66"/>
      <c r="J270" s="53">
        <f>+IF(H270=0,"",'Ark1'!AE783)</f>
        <v>28.600146198830409</v>
      </c>
      <c r="K270" s="53">
        <f>+IF(H270=0,"",'Ark1'!AF783)</f>
        <v>26.697947170474471</v>
      </c>
      <c r="L270" s="285"/>
      <c r="M270" s="98"/>
      <c r="N270" s="98"/>
      <c r="O270" s="289"/>
      <c r="P270" s="53">
        <f>+IF(H270=0,"",'Ark1'!T783)</f>
        <v>7.3507987220447264</v>
      </c>
      <c r="Q270" s="66">
        <f>+IF(H270=0,"",'Ark1'!U783)</f>
        <v>279.95929712460054</v>
      </c>
      <c r="R270" s="66"/>
      <c r="S270" s="76">
        <f>+IF(H270=0,"",'Ark1'!W783)</f>
        <v>78.785942492012779</v>
      </c>
      <c r="T270" s="76">
        <f>+IF(H270=0,"",'Ark1'!X783)</f>
        <v>0.51118210862619806</v>
      </c>
      <c r="U270" s="467">
        <f>+IF(H270=0,"",'Ark1'!AG783)</f>
        <v>2121.5998573466482</v>
      </c>
      <c r="V270" s="76">
        <f>+IF(H270=0,"",'Ark1'!AH783)</f>
        <v>89.584664536741215</v>
      </c>
      <c r="W270" s="76">
        <f>+IF(H270=0,"",'Ark1'!AI783)</f>
        <v>4.6006389776357821</v>
      </c>
      <c r="X270" s="76">
        <f>+IF(H270=0,"",'Ark1'!Y783)</f>
        <v>27.673092053243359</v>
      </c>
      <c r="Y270" s="53">
        <f>+IF(H270=0,"",'Ark1'!AA783)</f>
        <v>1.3613589108269097</v>
      </c>
      <c r="Z270" s="76">
        <f>+IF(H270=0,"",'Ark1'!AC783)</f>
        <v>26.392986357387496</v>
      </c>
      <c r="AA270" s="76">
        <f t="shared" ref="AA270:AA281" si="113">IF(H270=0,"",1000*Q270/U270)</f>
        <v>131.95669115227415</v>
      </c>
      <c r="AB270" s="66"/>
      <c r="AC270" s="66">
        <f t="shared" ref="AC270:AC281" si="114">IF(H270=0,"",Q270/C270)</f>
        <v>93.31976570820018</v>
      </c>
      <c r="AD270" s="66">
        <f t="shared" ref="AD270:AD281" si="115">IF(H270=0,"",H270/G270)</f>
        <v>1.417572463768116</v>
      </c>
      <c r="AE270" s="285"/>
      <c r="AG270" s="56"/>
      <c r="AH270" s="56"/>
      <c r="AI270" s="1"/>
      <c r="AL270" s="1"/>
      <c r="AM270" s="1"/>
      <c r="AN270" s="1"/>
      <c r="AP270" s="1"/>
      <c r="AR270" s="13"/>
      <c r="AS270" s="13"/>
    </row>
    <row r="271" spans="1:45">
      <c r="A271" s="285"/>
      <c r="B271" s="285">
        <f>+'Ark1'!C784</f>
        <v>2023</v>
      </c>
      <c r="C271" s="51">
        <f>+'Ark1'!L784</f>
        <v>3</v>
      </c>
      <c r="D271" s="52" t="s">
        <v>31</v>
      </c>
      <c r="E271" s="52">
        <f>+'Ark1'!D784</f>
        <v>2</v>
      </c>
      <c r="F271" s="52" t="s">
        <v>587</v>
      </c>
      <c r="G271" s="51">
        <f>+IF(H271=0,"",'Ark1'!Q784)</f>
        <v>768</v>
      </c>
      <c r="H271" s="467">
        <f>+'Ark1'!R784</f>
        <v>1070</v>
      </c>
      <c r="I271" s="66"/>
      <c r="J271" s="53">
        <f>+IF(H271=0,"",'Ark1'!AE784)</f>
        <v>29.2589554279464</v>
      </c>
      <c r="K271" s="53">
        <f>+IF(H271=0,"",'Ark1'!AF784)</f>
        <v>27.633536530810552</v>
      </c>
      <c r="L271" s="285"/>
      <c r="M271" s="98"/>
      <c r="N271" s="98"/>
      <c r="O271" s="289"/>
      <c r="P271" s="53">
        <f>+IF(H271=0,"",'Ark1'!T784)</f>
        <v>7.385981308411214</v>
      </c>
      <c r="Q271" s="66">
        <f>+IF(H271=0,"",'Ark1'!U784)</f>
        <v>279.70177570093529</v>
      </c>
      <c r="R271" s="66"/>
      <c r="S271" s="76">
        <f>+IF(H271=0,"",'Ark1'!W784)</f>
        <v>79.626168224299079</v>
      </c>
      <c r="T271" s="76">
        <f>+IF(H271=0,"",'Ark1'!X784)</f>
        <v>0.56074766355140193</v>
      </c>
      <c r="U271" s="467">
        <f>+IF(H271=0,"",'Ark1'!AG784)</f>
        <v>2095.9262213359925</v>
      </c>
      <c r="V271" s="76">
        <f>+IF(H271=0,"",'Ark1'!AH784)</f>
        <v>93.738317757009355</v>
      </c>
      <c r="W271" s="76">
        <f>+IF(H271=0,"",'Ark1'!AI784)</f>
        <v>5.0467289719626161</v>
      </c>
      <c r="X271" s="76">
        <f>+IF(H271=0,"",'Ark1'!Y784)</f>
        <v>28.326762330633496</v>
      </c>
      <c r="Y271" s="53">
        <f>+IF(H271=0,"",'Ark1'!AA784)</f>
        <v>1.3581150074579118</v>
      </c>
      <c r="Z271" s="76">
        <f>+IF(H271=0,"",'Ark1'!AC784)</f>
        <v>28.02928465214314</v>
      </c>
      <c r="AA271" s="76">
        <f t="shared" si="113"/>
        <v>133.45020108706251</v>
      </c>
      <c r="AB271" s="66"/>
      <c r="AC271" s="66">
        <f t="shared" si="114"/>
        <v>93.233925233645095</v>
      </c>
      <c r="AD271" s="66">
        <f t="shared" si="115"/>
        <v>1.3932291666666667</v>
      </c>
      <c r="AE271" s="285"/>
      <c r="AG271" s="56"/>
      <c r="AH271" s="56"/>
      <c r="AI271" s="1"/>
      <c r="AL271" s="1"/>
      <c r="AM271" s="1"/>
      <c r="AN271" s="1"/>
      <c r="AP271" s="1"/>
      <c r="AR271" s="13"/>
      <c r="AS271" s="13"/>
    </row>
    <row r="272" spans="1:45">
      <c r="A272" s="285"/>
      <c r="B272" s="285">
        <f>+'Ark1'!C785</f>
        <v>2023</v>
      </c>
      <c r="C272" s="51">
        <f>+'Ark1'!L785</f>
        <v>3</v>
      </c>
      <c r="D272" s="52" t="s">
        <v>31</v>
      </c>
      <c r="E272" s="52">
        <f>+'Ark1'!D785</f>
        <v>3</v>
      </c>
      <c r="F272" s="52" t="s">
        <v>588</v>
      </c>
      <c r="G272" s="51">
        <f>+IF(H272=0,"",'Ark1'!Q785)</f>
        <v>1019</v>
      </c>
      <c r="H272" s="467">
        <f>+'Ark1'!R785</f>
        <v>1378</v>
      </c>
      <c r="I272" s="66"/>
      <c r="J272" s="53">
        <f>+IF(H272=0,"",'Ark1'!AE785)</f>
        <v>27.726358148893361</v>
      </c>
      <c r="K272" s="53">
        <f>+IF(H272=0,"",'Ark1'!AF785)</f>
        <v>25.853394142419639</v>
      </c>
      <c r="L272" s="285"/>
      <c r="M272" s="98"/>
      <c r="N272" s="98"/>
      <c r="O272" s="289"/>
      <c r="P272" s="53">
        <f>+IF(H272=0,"",'Ark1'!T785)</f>
        <v>7.5471698113207522</v>
      </c>
      <c r="Q272" s="66">
        <f>+IF(H272=0,"",'Ark1'!U785)</f>
        <v>279.48040638606659</v>
      </c>
      <c r="R272" s="66"/>
      <c r="S272" s="76">
        <f>+IF(H272=0,"",'Ark1'!W785)</f>
        <v>84.034833091436866</v>
      </c>
      <c r="T272" s="76">
        <f>+IF(H272=0,"",'Ark1'!X785)</f>
        <v>0.79825834542815699</v>
      </c>
      <c r="U272" s="467">
        <f>+IF(H272=0,"",'Ark1'!AG785)</f>
        <v>2124.4973180076631</v>
      </c>
      <c r="V272" s="76">
        <f>+IF(H272=0,"",'Ark1'!AH785)</f>
        <v>94.629898403483296</v>
      </c>
      <c r="W272" s="76">
        <f>+IF(H272=0,"",'Ark1'!AI785)</f>
        <v>4.9346879535558781</v>
      </c>
      <c r="X272" s="76">
        <f>+IF(H272=0,"",'Ark1'!Y785)</f>
        <v>29.202444016808947</v>
      </c>
      <c r="Y272" s="53">
        <f>+IF(H272=0,"",'Ark1'!AA785)</f>
        <v>1.3607162061964391</v>
      </c>
      <c r="Z272" s="76">
        <f>+IF(H272=0,"",'Ark1'!AC785)</f>
        <v>23.088519200347072</v>
      </c>
      <c r="AA272" s="76">
        <f t="shared" si="113"/>
        <v>131.55131052279279</v>
      </c>
      <c r="AB272" s="66"/>
      <c r="AC272" s="66">
        <f t="shared" si="114"/>
        <v>93.160135462022197</v>
      </c>
      <c r="AD272" s="66">
        <f t="shared" si="115"/>
        <v>1.3523061825318941</v>
      </c>
      <c r="AE272" s="285"/>
      <c r="AG272" s="56"/>
      <c r="AH272" s="56"/>
      <c r="AI272" s="1"/>
      <c r="AL272" s="1"/>
      <c r="AM272" s="1"/>
      <c r="AN272" s="1"/>
      <c r="AP272" s="1"/>
      <c r="AR272" s="13"/>
      <c r="AS272" s="13"/>
    </row>
    <row r="273" spans="1:45">
      <c r="A273" s="285"/>
      <c r="B273" s="285">
        <f>+'Ark1'!C786</f>
        <v>2023</v>
      </c>
      <c r="C273" s="51">
        <f>+'Ark1'!L786</f>
        <v>3</v>
      </c>
      <c r="D273" s="52" t="s">
        <v>31</v>
      </c>
      <c r="E273" s="52">
        <f>+'Ark1'!D786</f>
        <v>4</v>
      </c>
      <c r="F273" s="52" t="s">
        <v>589</v>
      </c>
      <c r="G273" s="51">
        <f>+IF(H273=0,"",'Ark1'!Q786)</f>
        <v>711</v>
      </c>
      <c r="H273" s="467">
        <f>+'Ark1'!R786</f>
        <v>928</v>
      </c>
      <c r="I273" s="66"/>
      <c r="J273" s="53">
        <f>+IF(H273=0,"",'Ark1'!AE786)</f>
        <v>26.476462196861625</v>
      </c>
      <c r="K273" s="53">
        <f>+IF(H273=0,"",'Ark1'!AF786)</f>
        <v>24.222127868804304</v>
      </c>
      <c r="L273" s="285"/>
      <c r="M273" s="98"/>
      <c r="N273" s="98"/>
      <c r="O273" s="289"/>
      <c r="P273" s="53">
        <f>+IF(H273=0,"",'Ark1'!T786)</f>
        <v>7.4493534482758612</v>
      </c>
      <c r="Q273" s="66">
        <f>+IF(H273=0,"",'Ark1'!U786)</f>
        <v>278.9092672413795</v>
      </c>
      <c r="R273" s="66"/>
      <c r="S273" s="76">
        <f>+IF(H273=0,"",'Ark1'!W786)</f>
        <v>79.310344827586235</v>
      </c>
      <c r="T273" s="76">
        <f>+IF(H273=0,"",'Ark1'!X786)</f>
        <v>0.64655172413793116</v>
      </c>
      <c r="U273" s="467">
        <f>+IF(H273=0,"",'Ark1'!AG786)</f>
        <v>2104.344988344988</v>
      </c>
      <c r="V273" s="76">
        <f>+IF(H273=0,"",'Ark1'!AH786)</f>
        <v>92.456896551724128</v>
      </c>
      <c r="W273" s="76">
        <f>+IF(H273=0,"",'Ark1'!AI786)</f>
        <v>4.3103448275862064</v>
      </c>
      <c r="X273" s="76">
        <f>+IF(H273=0,"",'Ark1'!Y786)</f>
        <v>28.153355060936232</v>
      </c>
      <c r="Y273" s="53">
        <f>+IF(H273=0,"",'Ark1'!AA786)</f>
        <v>1.3871406074113375</v>
      </c>
      <c r="Z273" s="76">
        <f>+IF(H273=0,"",'Ark1'!AC786)</f>
        <v>26.745316711707567</v>
      </c>
      <c r="AA273" s="76">
        <f t="shared" si="113"/>
        <v>132.53970655293278</v>
      </c>
      <c r="AB273" s="66"/>
      <c r="AC273" s="66">
        <f t="shared" si="114"/>
        <v>92.969755747126499</v>
      </c>
      <c r="AD273" s="66">
        <f t="shared" si="115"/>
        <v>1.3052039381153304</v>
      </c>
      <c r="AE273" s="285"/>
      <c r="AG273" s="56"/>
      <c r="AH273" s="56"/>
      <c r="AI273" s="1"/>
      <c r="AL273" s="1"/>
      <c r="AM273" s="1"/>
      <c r="AN273" s="1"/>
      <c r="AP273" s="1"/>
      <c r="AR273" s="13"/>
      <c r="AS273" s="13"/>
    </row>
    <row r="274" spans="1:45">
      <c r="A274" s="285"/>
      <c r="B274" s="285">
        <f>+'Ark1'!C787</f>
        <v>2023</v>
      </c>
      <c r="C274" s="51">
        <f>+'Ark1'!L787</f>
        <v>3</v>
      </c>
      <c r="D274" s="52" t="s">
        <v>31</v>
      </c>
      <c r="E274" s="52">
        <f>+'Ark1'!D787</f>
        <v>5</v>
      </c>
      <c r="F274" s="52" t="s">
        <v>444</v>
      </c>
      <c r="G274" s="51">
        <f>+IF(H274=0,"",'Ark1'!Q787)</f>
        <v>805</v>
      </c>
      <c r="H274" s="467">
        <f>+'Ark1'!R787</f>
        <v>1053</v>
      </c>
      <c r="I274" s="66"/>
      <c r="J274" s="53">
        <f>+IF(H274=0,"",'Ark1'!AE787)</f>
        <v>25.077399380804945</v>
      </c>
      <c r="K274" s="53">
        <f>+IF(H274=0,"",'Ark1'!AF787)</f>
        <v>22.849193527305871</v>
      </c>
      <c r="L274" s="285"/>
      <c r="M274" s="98"/>
      <c r="N274" s="98"/>
      <c r="O274" s="289"/>
      <c r="P274" s="53">
        <f>+IF(H274=0,"",'Ark1'!T787)</f>
        <v>7.495726495726494</v>
      </c>
      <c r="Q274" s="66">
        <f>+IF(H274=0,"",'Ark1'!U787)</f>
        <v>277.2498575498575</v>
      </c>
      <c r="R274" s="66"/>
      <c r="S274" s="76">
        <f>+IF(H274=0,"",'Ark1'!W787)</f>
        <v>81.196581196581178</v>
      </c>
      <c r="T274" s="76">
        <f>+IF(H274=0,"",'Ark1'!X787)</f>
        <v>0.94966761633428287</v>
      </c>
      <c r="U274" s="467">
        <f>+IF(H274=0,"",'Ark1'!AG787)</f>
        <v>2136.2061224489794</v>
      </c>
      <c r="V274" s="76">
        <f>+IF(H274=0,"",'Ark1'!AH787)</f>
        <v>93.067426400759715</v>
      </c>
      <c r="W274" s="76">
        <f>+IF(H274=0,"",'Ark1'!AI787)</f>
        <v>6.8376068376068373</v>
      </c>
      <c r="X274" s="76">
        <f>+IF(H274=0,"",'Ark1'!Y787)</f>
        <v>31.06827442372818</v>
      </c>
      <c r="Y274" s="53">
        <f>+IF(H274=0,"",'Ark1'!AA787)</f>
        <v>1.4366095100477752</v>
      </c>
      <c r="Z274" s="76">
        <f>+IF(H274=0,"",'Ark1'!AC787)</f>
        <v>28.72765468441624</v>
      </c>
      <c r="AA274" s="76">
        <f t="shared" si="113"/>
        <v>129.78609818420239</v>
      </c>
      <c r="AB274" s="66"/>
      <c r="AC274" s="66">
        <f t="shared" si="114"/>
        <v>92.416619183285832</v>
      </c>
      <c r="AD274" s="66">
        <f t="shared" si="115"/>
        <v>1.3080745341614908</v>
      </c>
      <c r="AE274" s="285"/>
      <c r="AG274" s="56"/>
      <c r="AH274" s="56"/>
      <c r="AI274" s="1"/>
      <c r="AL274" s="1"/>
      <c r="AM274" s="1"/>
      <c r="AN274" s="1"/>
      <c r="AP274" s="1"/>
      <c r="AR274" s="13"/>
      <c r="AS274" s="13"/>
    </row>
    <row r="275" spans="1:45">
      <c r="A275" s="285"/>
      <c r="B275" s="285">
        <f>+'Ark1'!C788</f>
        <v>2023</v>
      </c>
      <c r="C275" s="51">
        <f>+'Ark1'!L788</f>
        <v>3</v>
      </c>
      <c r="D275" s="52" t="s">
        <v>31</v>
      </c>
      <c r="E275" s="52">
        <f>+'Ark1'!D788</f>
        <v>6</v>
      </c>
      <c r="F275" s="52" t="s">
        <v>590</v>
      </c>
      <c r="G275" s="51">
        <f>+IF(H275=0,"",'Ark1'!Q788)</f>
        <v>849</v>
      </c>
      <c r="H275" s="467">
        <f>+'Ark1'!R788</f>
        <v>1107</v>
      </c>
      <c r="I275" s="66"/>
      <c r="J275" s="53">
        <f>+IF(H275=0,"",'Ark1'!AE788)</f>
        <v>24.682274247491641</v>
      </c>
      <c r="K275" s="53">
        <f>+IF(H275=0,"",'Ark1'!AF788)</f>
        <v>22.57250422626516</v>
      </c>
      <c r="L275" s="285"/>
      <c r="M275" s="98"/>
      <c r="N275" s="98"/>
      <c r="O275" s="289"/>
      <c r="P275" s="53">
        <f>+IF(H275=0,"",'Ark1'!T788)</f>
        <v>7.5121951219512191</v>
      </c>
      <c r="Q275" s="66">
        <f>+IF(H275=0,"",'Ark1'!U788)</f>
        <v>276.22935862691952</v>
      </c>
      <c r="R275" s="66"/>
      <c r="S275" s="76">
        <f>+IF(H275=0,"",'Ark1'!W788)</f>
        <v>81.391147244805765</v>
      </c>
      <c r="T275" s="76">
        <f>+IF(H275=0,"",'Ark1'!X788)</f>
        <v>0.54200542005420072</v>
      </c>
      <c r="U275" s="467">
        <f>+IF(H275=0,"",'Ark1'!AG788)</f>
        <v>2153.7304015296368</v>
      </c>
      <c r="V275" s="76">
        <f>+IF(H275=0,"",'Ark1'!AH788)</f>
        <v>94.489611562782315</v>
      </c>
      <c r="W275" s="76">
        <f>+IF(H275=0,"",'Ark1'!AI788)</f>
        <v>7.4977416440831073</v>
      </c>
      <c r="X275" s="76">
        <f>+IF(H275=0,"",'Ark1'!Y788)</f>
        <v>30.929315279712313</v>
      </c>
      <c r="Y275" s="53">
        <f>+IF(H275=0,"",'Ark1'!AA788)</f>
        <v>1.3951086852895205</v>
      </c>
      <c r="Z275" s="76">
        <f>+IF(H275=0,"",'Ark1'!AC788)</f>
        <v>30.007577579615155</v>
      </c>
      <c r="AA275" s="76">
        <f t="shared" si="113"/>
        <v>128.256237842366</v>
      </c>
      <c r="AB275" s="66"/>
      <c r="AC275" s="66">
        <f t="shared" si="114"/>
        <v>92.076452875639845</v>
      </c>
      <c r="AD275" s="66">
        <f t="shared" si="115"/>
        <v>1.3038869257950529</v>
      </c>
      <c r="AE275" s="285"/>
      <c r="AG275" s="56"/>
      <c r="AH275" s="56"/>
      <c r="AI275" s="1"/>
      <c r="AL275" s="1"/>
      <c r="AM275" s="1"/>
      <c r="AN275" s="1"/>
      <c r="AP275" s="1"/>
      <c r="AR275" s="13"/>
      <c r="AS275" s="13"/>
    </row>
    <row r="276" spans="1:45">
      <c r="A276" s="285"/>
      <c r="B276" s="285">
        <f>+'Ark1'!C789</f>
        <v>2023</v>
      </c>
      <c r="C276" s="51">
        <f>+'Ark1'!L789</f>
        <v>3</v>
      </c>
      <c r="D276" s="52" t="s">
        <v>31</v>
      </c>
      <c r="E276" s="52">
        <f>+'Ark1'!D789</f>
        <v>7</v>
      </c>
      <c r="F276" s="52" t="s">
        <v>591</v>
      </c>
      <c r="G276" s="51">
        <f>+IF(H276=0,"",'Ark1'!Q789)</f>
        <v>609</v>
      </c>
      <c r="H276" s="467">
        <f>+'Ark1'!R789</f>
        <v>791</v>
      </c>
      <c r="I276" s="66"/>
      <c r="J276" s="53">
        <f>+IF(H276=0,"",'Ark1'!AE789)</f>
        <v>27.191474733585423</v>
      </c>
      <c r="K276" s="53">
        <f>+IF(H276=0,"",'Ark1'!AF789)</f>
        <v>25.527959044379632</v>
      </c>
      <c r="L276" s="285"/>
      <c r="M276" s="98"/>
      <c r="N276" s="98"/>
      <c r="O276" s="289"/>
      <c r="P276" s="53">
        <f>+IF(H276=0,"",'Ark1'!T789)</f>
        <v>7.4804045512010111</v>
      </c>
      <c r="Q276" s="66">
        <f>+IF(H276=0,"",'Ark1'!U789)</f>
        <v>279.77774968394459</v>
      </c>
      <c r="R276" s="66"/>
      <c r="S276" s="76">
        <f>+IF(H276=0,"",'Ark1'!W789)</f>
        <v>80.151706700379279</v>
      </c>
      <c r="T276" s="76">
        <f>+IF(H276=0,"",'Ark1'!X789)</f>
        <v>0.50568900126422245</v>
      </c>
      <c r="U276" s="467">
        <f>+IF(H276=0,"",'Ark1'!AG789)</f>
        <v>2169.2537931034476</v>
      </c>
      <c r="V276" s="76">
        <f>+IF(H276=0,"",'Ark1'!AH789)</f>
        <v>91.656131479140313</v>
      </c>
      <c r="W276" s="76">
        <f>+IF(H276=0,"",'Ark1'!AI789)</f>
        <v>6.9532237673830588</v>
      </c>
      <c r="X276" s="76">
        <f>+IF(H276=0,"",'Ark1'!Y789)</f>
        <v>28.323465909125023</v>
      </c>
      <c r="Y276" s="53">
        <f>+IF(H276=0,"",'Ark1'!AA789)</f>
        <v>1.4184294793158323</v>
      </c>
      <c r="Z276" s="76">
        <f>+IF(H276=0,"",'Ark1'!AC789)</f>
        <v>33.773851696336301</v>
      </c>
      <c r="AA276" s="76">
        <f t="shared" si="113"/>
        <v>128.97418945326814</v>
      </c>
      <c r="AB276" s="66"/>
      <c r="AC276" s="66">
        <f t="shared" si="114"/>
        <v>93.259249894648192</v>
      </c>
      <c r="AD276" s="66">
        <f t="shared" si="115"/>
        <v>1.2988505747126438</v>
      </c>
      <c r="AE276" s="285"/>
      <c r="AG276" s="56"/>
      <c r="AH276" s="56"/>
      <c r="AI276" s="1"/>
      <c r="AL276" s="1"/>
      <c r="AM276" s="1"/>
      <c r="AN276" s="1"/>
      <c r="AP276" s="1"/>
      <c r="AR276" s="13"/>
      <c r="AS276" s="13"/>
    </row>
    <row r="277" spans="1:45">
      <c r="A277" s="285"/>
      <c r="B277" s="285">
        <f>+'Ark1'!C790</f>
        <v>2023</v>
      </c>
      <c r="C277" s="51">
        <f>+'Ark1'!L790</f>
        <v>3</v>
      </c>
      <c r="D277" s="52" t="s">
        <v>31</v>
      </c>
      <c r="E277" s="52">
        <f>+'Ark1'!D790</f>
        <v>8</v>
      </c>
      <c r="F277" s="52" t="s">
        <v>592</v>
      </c>
      <c r="G277" s="51">
        <f>+IF(H277=0,"",'Ark1'!Q790)</f>
        <v>826</v>
      </c>
      <c r="H277" s="467">
        <f>+'Ark1'!R790</f>
        <v>1092</v>
      </c>
      <c r="I277" s="66"/>
      <c r="J277" s="53">
        <f>+IF(H277=0,"",'Ark1'!AE790)</f>
        <v>28.028747433264886</v>
      </c>
      <c r="K277" s="53">
        <f>+IF(H277=0,"",'Ark1'!AF790)</f>
        <v>26.591481300666519</v>
      </c>
      <c r="L277" s="285"/>
      <c r="M277" s="98"/>
      <c r="N277" s="98"/>
      <c r="O277" s="289"/>
      <c r="P277" s="53">
        <f>+IF(H277=0,"",'Ark1'!T790)</f>
        <v>7.3699633699633695</v>
      </c>
      <c r="Q277" s="66">
        <f>+IF(H277=0,"",'Ark1'!U790)</f>
        <v>278.67655677655671</v>
      </c>
      <c r="R277" s="66"/>
      <c r="S277" s="76">
        <f>+IF(H277=0,"",'Ark1'!W790)</f>
        <v>77.106227106227109</v>
      </c>
      <c r="T277" s="76">
        <f>+IF(H277=0,"",'Ark1'!X790)</f>
        <v>0.73260073260073244</v>
      </c>
      <c r="U277" s="467">
        <f>+IF(H277=0,"",'Ark1'!AG790)</f>
        <v>2165.0100000000002</v>
      </c>
      <c r="V277" s="76">
        <f>+IF(H277=0,"",'Ark1'!AH790)</f>
        <v>91.575091575091548</v>
      </c>
      <c r="W277" s="76">
        <f>+IF(H277=0,"",'Ark1'!AI790)</f>
        <v>4.4871794871794881</v>
      </c>
      <c r="X277" s="76">
        <f>+IF(H277=0,"",'Ark1'!Y790)</f>
        <v>27.656023591462745</v>
      </c>
      <c r="Y277" s="53">
        <f>+IF(H277=0,"",'Ark1'!AA790)</f>
        <v>1.436868924554551</v>
      </c>
      <c r="Z277" s="76">
        <f>+IF(H277=0,"",'Ark1'!AC790)</f>
        <v>29.271041280326521</v>
      </c>
      <c r="AA277" s="76">
        <f t="shared" si="113"/>
        <v>128.71836932695768</v>
      </c>
      <c r="AB277" s="66"/>
      <c r="AC277" s="66">
        <f t="shared" si="114"/>
        <v>92.892185592185569</v>
      </c>
      <c r="AD277" s="66">
        <f t="shared" si="115"/>
        <v>1.3220338983050848</v>
      </c>
      <c r="AE277" s="285"/>
      <c r="AG277" s="56"/>
      <c r="AH277" s="56"/>
      <c r="AI277" s="1"/>
      <c r="AL277" s="1"/>
      <c r="AM277" s="1"/>
      <c r="AN277" s="1"/>
      <c r="AP277" s="1"/>
      <c r="AR277" s="13"/>
      <c r="AS277" s="13"/>
    </row>
    <row r="278" spans="1:45">
      <c r="A278" s="285"/>
      <c r="B278" s="285">
        <f>+'Ark1'!C791</f>
        <v>2023</v>
      </c>
      <c r="C278" s="51">
        <f>+'Ark1'!L791</f>
        <v>3</v>
      </c>
      <c r="D278" s="52" t="s">
        <v>31</v>
      </c>
      <c r="E278" s="52">
        <f>+'Ark1'!D791</f>
        <v>9</v>
      </c>
      <c r="F278" s="52" t="s">
        <v>593</v>
      </c>
      <c r="G278" s="51">
        <f>+IF(H278=0,"",'Ark1'!Q791)</f>
        <v>787</v>
      </c>
      <c r="H278" s="467">
        <f>+'Ark1'!R791</f>
        <v>1084</v>
      </c>
      <c r="I278" s="66"/>
      <c r="J278" s="53">
        <f>+IF(H278=0,"",'Ark1'!AE791)</f>
        <v>28.753315649867375</v>
      </c>
      <c r="K278" s="53">
        <f>+IF(H278=0,"",'Ark1'!AF791)</f>
        <v>27.327403380470461</v>
      </c>
      <c r="L278" s="285"/>
      <c r="M278" s="98"/>
      <c r="N278" s="98"/>
      <c r="O278" s="289"/>
      <c r="P278" s="53">
        <f>+IF(H278=0,"",'Ark1'!T791)</f>
        <v>7.2121771217712194</v>
      </c>
      <c r="Q278" s="66">
        <f>+IF(H278=0,"",'Ark1'!U791)</f>
        <v>279.02702952029472</v>
      </c>
      <c r="R278" s="66"/>
      <c r="S278" s="76">
        <f>+IF(H278=0,"",'Ark1'!W791)</f>
        <v>74.169741697416995</v>
      </c>
      <c r="T278" s="76">
        <f>+IF(H278=0,"",'Ark1'!X791)</f>
        <v>0.83025830258302591</v>
      </c>
      <c r="U278" s="467">
        <f>+IF(H278=0,"",'Ark1'!AG791)</f>
        <v>2095.8155053974483</v>
      </c>
      <c r="V278" s="76">
        <f>+IF(H278=0,"",'Ark1'!AH791)</f>
        <v>93.911439114391115</v>
      </c>
      <c r="W278" s="76">
        <f>+IF(H278=0,"",'Ark1'!AI791)</f>
        <v>4.1512915129151295</v>
      </c>
      <c r="X278" s="76">
        <f>+IF(H278=0,"",'Ark1'!Y791)</f>
        <v>27.562079176282715</v>
      </c>
      <c r="Y278" s="53">
        <f>+IF(H278=0,"",'Ark1'!AA791)</f>
        <v>1.3675196599275616</v>
      </c>
      <c r="Z278" s="76">
        <f>+IF(H278=0,"",'Ark1'!AC791)</f>
        <v>22.477926372080216</v>
      </c>
      <c r="AA278" s="76">
        <f t="shared" si="113"/>
        <v>133.13530165308151</v>
      </c>
      <c r="AB278" s="66"/>
      <c r="AC278" s="66">
        <f t="shared" si="114"/>
        <v>93.009009840098244</v>
      </c>
      <c r="AD278" s="66">
        <f t="shared" si="115"/>
        <v>1.3773824650571791</v>
      </c>
      <c r="AE278" s="285"/>
      <c r="AG278" s="56"/>
      <c r="AH278" s="56"/>
      <c r="AI278" s="1"/>
      <c r="AL278" s="1"/>
      <c r="AM278" s="1"/>
      <c r="AN278" s="1"/>
      <c r="AP278" s="1"/>
      <c r="AR278" s="13"/>
      <c r="AS278" s="13"/>
    </row>
    <row r="279" spans="1:45">
      <c r="A279" s="285"/>
      <c r="B279" s="285">
        <f>+'Ark1'!C792</f>
        <v>2023</v>
      </c>
      <c r="C279" s="51">
        <f>+'Ark1'!L792</f>
        <v>3</v>
      </c>
      <c r="D279" s="52" t="s">
        <v>31</v>
      </c>
      <c r="E279" s="52">
        <f>+'Ark1'!D792</f>
        <v>10</v>
      </c>
      <c r="F279" s="52" t="s">
        <v>594</v>
      </c>
      <c r="G279" s="51">
        <f>+IF(H279=0,"",'Ark1'!Q792)</f>
        <v>1581</v>
      </c>
      <c r="H279" s="467">
        <f>+'Ark1'!R792</f>
        <v>2309</v>
      </c>
      <c r="I279" s="66"/>
      <c r="J279" s="53">
        <f>+IF(H279=0,"",'Ark1'!AE792)</f>
        <v>24.014560582423297</v>
      </c>
      <c r="K279" s="53">
        <f>+IF(H279=0,"",'Ark1'!AF792)</f>
        <v>21.856315942949145</v>
      </c>
      <c r="L279" s="285"/>
      <c r="M279" s="98"/>
      <c r="N279" s="98"/>
      <c r="O279" s="289"/>
      <c r="P279" s="53">
        <f>+IF(H279=0,"",'Ark1'!T792)</f>
        <v>7.1411866608921617</v>
      </c>
      <c r="Q279" s="66">
        <f>+IF(H279=0,"",'Ark1'!U792)</f>
        <v>271.60025985274979</v>
      </c>
      <c r="R279" s="66"/>
      <c r="S279" s="76">
        <f>+IF(H279=0,"",'Ark1'!W792)</f>
        <v>71.546123863144217</v>
      </c>
      <c r="T279" s="76">
        <f>+IF(H279=0,"",'Ark1'!X792)</f>
        <v>0.77955825032481563</v>
      </c>
      <c r="U279" s="467">
        <f>+IF(H279=0,"",'Ark1'!AG792)</f>
        <v>2183.1200716845888</v>
      </c>
      <c r="V279" s="76">
        <f>+IF(H279=0,"",'Ark1'!AH792)</f>
        <v>96.665223040277127</v>
      </c>
      <c r="W279" s="76">
        <f>+IF(H279=0,"",'Ark1'!AI792)</f>
        <v>12.343005630142915</v>
      </c>
      <c r="X279" s="76">
        <f>+IF(H279=0,"",'Ark1'!Y792)</f>
        <v>34.87395592719021</v>
      </c>
      <c r="Y279" s="53">
        <f>+IF(H279=0,"",'Ark1'!AA792)</f>
        <v>1.5064425164074475</v>
      </c>
      <c r="Z279" s="76">
        <f>+IF(H279=0,"",'Ark1'!AC792)</f>
        <v>26.324708894633694</v>
      </c>
      <c r="AA279" s="76">
        <f t="shared" si="113"/>
        <v>124.40921751187574</v>
      </c>
      <c r="AB279" s="66"/>
      <c r="AC279" s="66">
        <f t="shared" si="114"/>
        <v>90.533419950916596</v>
      </c>
      <c r="AD279" s="66">
        <f t="shared" si="115"/>
        <v>1.4604680581910183</v>
      </c>
      <c r="AE279" s="285"/>
      <c r="AG279" s="56"/>
      <c r="AH279" s="56"/>
      <c r="AI279" s="1"/>
      <c r="AL279" s="1"/>
      <c r="AM279" s="1"/>
      <c r="AN279" s="1"/>
      <c r="AP279" s="1"/>
      <c r="AR279" s="13"/>
      <c r="AS279" s="13"/>
    </row>
    <row r="280" spans="1:45">
      <c r="A280" s="285"/>
      <c r="B280" s="285">
        <f>+'Ark1'!C793</f>
        <v>2023</v>
      </c>
      <c r="C280" s="51">
        <f>+'Ark1'!L793</f>
        <v>3</v>
      </c>
      <c r="D280" s="52" t="s">
        <v>31</v>
      </c>
      <c r="E280" s="52">
        <f>+'Ark1'!D793</f>
        <v>11</v>
      </c>
      <c r="F280" s="52" t="s">
        <v>595</v>
      </c>
      <c r="G280" s="51">
        <f>+IF(H280=0,"",'Ark1'!Q793)</f>
        <v>1321</v>
      </c>
      <c r="H280" s="467">
        <f>+'Ark1'!R793</f>
        <v>1959</v>
      </c>
      <c r="I280" s="66"/>
      <c r="J280" s="53">
        <f>+IF(H280=0,"",'Ark1'!AE793)</f>
        <v>22.77377354103696</v>
      </c>
      <c r="K280" s="53">
        <f>+IF(H280=0,"",'Ark1'!AF793)</f>
        <v>20.38139494349014</v>
      </c>
      <c r="L280" s="285"/>
      <c r="M280" s="98"/>
      <c r="N280" s="98"/>
      <c r="O280" s="289"/>
      <c r="P280" s="53">
        <f>+IF(H280=0,"",'Ark1'!T793)</f>
        <v>7.1990811638591117</v>
      </c>
      <c r="Q280" s="66">
        <f>+IF(H280=0,"",'Ark1'!U793)</f>
        <v>271.47161817253703</v>
      </c>
      <c r="R280" s="66"/>
      <c r="S280" s="76">
        <f>+IF(H280=0,"",'Ark1'!W793)</f>
        <v>73.404798366513575</v>
      </c>
      <c r="T280" s="76">
        <f>+IF(H280=0,"",'Ark1'!X793)</f>
        <v>0.51046452271567111</v>
      </c>
      <c r="U280" s="467">
        <f>+IF(H280=0,"",'Ark1'!AG793)</f>
        <v>2241.9561965811968</v>
      </c>
      <c r="V280" s="76">
        <f>+IF(H280=0,"",'Ark1'!AH793)</f>
        <v>95.507912200102112</v>
      </c>
      <c r="W280" s="76">
        <f>+IF(H280=0,"",'Ark1'!AI793)</f>
        <v>14.037774374680955</v>
      </c>
      <c r="X280" s="76">
        <f>+IF(H280=0,"",'Ark1'!Y793)</f>
        <v>34.227713427841969</v>
      </c>
      <c r="Y280" s="53">
        <f>+IF(H280=0,"",'Ark1'!AA793)</f>
        <v>1.4632399431528165</v>
      </c>
      <c r="Z280" s="76">
        <f>+IF(H280=0,"",'Ark1'!AC793)</f>
        <v>29.413208732087401</v>
      </c>
      <c r="AA280" s="76">
        <f t="shared" si="113"/>
        <v>121.08694121076471</v>
      </c>
      <c r="AB280" s="66"/>
      <c r="AC280" s="66">
        <f t="shared" si="114"/>
        <v>90.490539390845683</v>
      </c>
      <c r="AD280" s="66">
        <f t="shared" si="115"/>
        <v>1.4829674489023468</v>
      </c>
      <c r="AE280" s="285"/>
      <c r="AG280" s="56"/>
      <c r="AH280" s="56"/>
      <c r="AI280" s="1"/>
      <c r="AL280" s="1"/>
      <c r="AM280" s="1"/>
      <c r="AN280" s="1"/>
      <c r="AP280" s="1"/>
      <c r="AR280" s="13"/>
      <c r="AS280" s="13"/>
    </row>
    <row r="281" spans="1:45">
      <c r="A281" s="285"/>
      <c r="B281" s="285">
        <f>+'Ark1'!C794</f>
        <v>2023</v>
      </c>
      <c r="C281" s="51">
        <f>+'Ark1'!L794</f>
        <v>3</v>
      </c>
      <c r="D281" s="52" t="s">
        <v>31</v>
      </c>
      <c r="E281" s="52">
        <f>+'Ark1'!D794</f>
        <v>12</v>
      </c>
      <c r="F281" s="52" t="s">
        <v>596</v>
      </c>
      <c r="G281" s="51">
        <f>+IF(H281=0,"",'Ark1'!Q794)</f>
        <v>338</v>
      </c>
      <c r="H281" s="467">
        <f>+'Ark1'!R794</f>
        <v>473</v>
      </c>
      <c r="I281" s="66"/>
      <c r="J281" s="53">
        <f>+IF(H281=0,"",'Ark1'!AE794)</f>
        <v>23.840725806451609</v>
      </c>
      <c r="K281" s="53">
        <f>+IF(H281=0,"",'Ark1'!AF794)</f>
        <v>21.552999463275665</v>
      </c>
      <c r="L281" s="285"/>
      <c r="M281" s="98"/>
      <c r="N281" s="98"/>
      <c r="O281" s="289"/>
      <c r="P281" s="53">
        <f>+IF(H281=0,"",'Ark1'!T794)</f>
        <v>7.355179704016912</v>
      </c>
      <c r="Q281" s="66">
        <f>+IF(H281=0,"",'Ark1'!U794)</f>
        <v>275.91712473572926</v>
      </c>
      <c r="R281" s="66"/>
      <c r="S281" s="76">
        <f>+IF(H281=0,"",'Ark1'!W794)</f>
        <v>78.646934460887934</v>
      </c>
      <c r="T281" s="76">
        <f>+IF(H281=0,"",'Ark1'!X794)</f>
        <v>0.21141649048625796</v>
      </c>
      <c r="U281" s="467">
        <f>+IF(H281=0,"",'Ark1'!AG794)</f>
        <v>2101.4241071428578</v>
      </c>
      <c r="V281" s="76">
        <f>+IF(H281=0,"",'Ark1'!AH794)</f>
        <v>94.714587737843559</v>
      </c>
      <c r="W281" s="76">
        <f>+IF(H281=0,"",'Ark1'!AI794)</f>
        <v>10.147991543340382</v>
      </c>
      <c r="X281" s="76">
        <f>+IF(H281=0,"",'Ark1'!Y794)</f>
        <v>29.750298070520344</v>
      </c>
      <c r="Y281" s="53">
        <f>+IF(H281=0,"",'Ark1'!AA794)</f>
        <v>1.3673401361931627</v>
      </c>
      <c r="Z281" s="76">
        <f>+IF(H281=0,"",'Ark1'!AC794)</f>
        <v>32.8335476564678</v>
      </c>
      <c r="AA281" s="76">
        <f t="shared" si="113"/>
        <v>131.30006636826499</v>
      </c>
      <c r="AB281" s="66"/>
      <c r="AC281" s="66">
        <f t="shared" si="114"/>
        <v>91.972374911909753</v>
      </c>
      <c r="AD281" s="66">
        <f t="shared" si="115"/>
        <v>1.3994082840236686</v>
      </c>
      <c r="AE281" s="285"/>
      <c r="AG281" s="56"/>
      <c r="AH281" s="56"/>
      <c r="AI281" s="1"/>
      <c r="AL281" s="1"/>
      <c r="AM281" s="1"/>
      <c r="AN281" s="1"/>
      <c r="AP281" s="1"/>
      <c r="AR281" s="13"/>
      <c r="AS281" s="13"/>
    </row>
    <row r="282" spans="1:45">
      <c r="A282" s="285"/>
      <c r="B282" s="285"/>
      <c r="C282" s="282"/>
      <c r="D282" s="282"/>
      <c r="E282" s="282"/>
      <c r="F282" s="282"/>
      <c r="G282" s="282"/>
      <c r="H282" s="492"/>
      <c r="I282" s="285"/>
      <c r="J282" s="283"/>
      <c r="K282" s="284"/>
      <c r="L282" s="285"/>
      <c r="M282" s="290"/>
      <c r="N282" s="290"/>
      <c r="O282" s="289"/>
      <c r="P282" s="285"/>
      <c r="Q282" s="285"/>
      <c r="R282" s="285"/>
      <c r="S282" s="286"/>
      <c r="T282" s="286"/>
      <c r="U282" s="479"/>
      <c r="V282" s="286"/>
      <c r="W282" s="286"/>
      <c r="X282" s="286"/>
      <c r="Y282" s="285"/>
      <c r="Z282" s="286"/>
      <c r="AA282" s="285"/>
      <c r="AB282" s="285"/>
      <c r="AC282" s="284"/>
      <c r="AD282" s="287"/>
      <c r="AE282" s="285"/>
      <c r="AF282" s="4"/>
      <c r="AG282" s="56"/>
      <c r="AH282" s="56"/>
      <c r="AI282" s="1"/>
      <c r="AJ282" s="5"/>
      <c r="AK282"/>
      <c r="AO282"/>
    </row>
    <row r="283" spans="1:45" ht="17.399999999999999">
      <c r="A283" s="285"/>
      <c r="B283" s="387" t="s">
        <v>0</v>
      </c>
      <c r="C283" s="387"/>
      <c r="D283" s="387" t="str">
        <f>+D285</f>
        <v>O-</v>
      </c>
      <c r="E283" s="288"/>
      <c r="F283" s="288"/>
      <c r="G283" s="288"/>
      <c r="H283" s="480"/>
      <c r="I283" s="288"/>
      <c r="J283" s="288"/>
      <c r="K283" s="288"/>
      <c r="L283" s="285"/>
      <c r="M283" s="288"/>
      <c r="N283" s="288"/>
      <c r="O283" s="289"/>
      <c r="P283" s="288"/>
      <c r="Q283" s="288"/>
      <c r="R283" s="288"/>
      <c r="S283" s="288"/>
      <c r="T283" s="288"/>
      <c r="U283" s="288"/>
      <c r="V283" s="288"/>
      <c r="W283" s="288"/>
      <c r="X283" s="288"/>
      <c r="Y283" s="288"/>
      <c r="Z283" s="288"/>
      <c r="AA283" s="288"/>
      <c r="AB283" s="288"/>
      <c r="AC283" s="288"/>
      <c r="AD283" s="288"/>
      <c r="AE283" s="285"/>
      <c r="AF283" s="4"/>
      <c r="AG283" s="56"/>
      <c r="AH283" s="56"/>
      <c r="AI283" s="1"/>
      <c r="AJ283" s="5"/>
      <c r="AK283"/>
      <c r="AO283"/>
    </row>
    <row r="284" spans="1:45">
      <c r="A284" s="285"/>
      <c r="B284" s="285"/>
      <c r="C284" s="288"/>
      <c r="D284" s="288"/>
      <c r="E284" s="288"/>
      <c r="F284" s="288"/>
      <c r="G284" s="291"/>
      <c r="H284" s="481"/>
      <c r="I284" s="292"/>
      <c r="J284" s="292"/>
      <c r="K284" s="292"/>
      <c r="L284" s="285"/>
      <c r="M284" s="293"/>
      <c r="N284" s="293"/>
      <c r="O284" s="289"/>
      <c r="P284" s="291"/>
      <c r="Q284" s="292"/>
      <c r="R284" s="292"/>
      <c r="S284" s="293"/>
      <c r="T284" s="293"/>
      <c r="U284" s="481"/>
      <c r="V284" s="293"/>
      <c r="W284" s="293"/>
      <c r="X284" s="293"/>
      <c r="Y284" s="291"/>
      <c r="Z284" s="293"/>
      <c r="AA284" s="291"/>
      <c r="AB284" s="292"/>
      <c r="AC284" s="292"/>
      <c r="AD284" s="292"/>
      <c r="AE284" s="285"/>
      <c r="AF284" s="4"/>
      <c r="AG284" s="56"/>
      <c r="AH284" s="56"/>
      <c r="AI284" s="1"/>
      <c r="AJ284" s="5"/>
      <c r="AK284"/>
      <c r="AO284"/>
    </row>
    <row r="285" spans="1:45">
      <c r="A285" s="285"/>
      <c r="B285" s="285">
        <f>+'Ark1'!C795</f>
        <v>2023</v>
      </c>
      <c r="C285" s="51">
        <f>+'Ark1'!L795</f>
        <v>4</v>
      </c>
      <c r="D285" s="52" t="str">
        <f>+D58</f>
        <v>O-</v>
      </c>
      <c r="E285" s="52">
        <f>+'Ark1'!D795</f>
        <v>1</v>
      </c>
      <c r="F285" s="52" t="str">
        <f t="shared" ref="F285:F296" si="116">+F270</f>
        <v>Jan</v>
      </c>
      <c r="G285" s="51">
        <f>+IF(H285=0,"",'Ark1'!Q795)</f>
        <v>894</v>
      </c>
      <c r="H285" s="467">
        <f>+'Ark1'!R795</f>
        <v>1190</v>
      </c>
      <c r="I285" s="66"/>
      <c r="J285" s="53">
        <f>+IF(H285=0,"",'Ark1'!AE795)</f>
        <v>21.747076023391816</v>
      </c>
      <c r="K285" s="53">
        <f>+IF(H285=0,"",'Ark1'!AF795)</f>
        <v>22.469284213667997</v>
      </c>
      <c r="L285" s="285"/>
      <c r="M285" s="98"/>
      <c r="N285" s="98"/>
      <c r="O285" s="289"/>
      <c r="P285" s="53">
        <f>+IF(H285=0,"",'Ark1'!T795)</f>
        <v>8.6638655462184886</v>
      </c>
      <c r="Q285" s="66">
        <f>+IF(H285=0,"",'Ark1'!U795)</f>
        <v>309.86579831932744</v>
      </c>
      <c r="R285" s="66"/>
      <c r="S285" s="76">
        <f>+IF(H285=0,"",'Ark1'!W795)</f>
        <v>94.285714285714306</v>
      </c>
      <c r="T285" s="76">
        <f>+IF(H285=0,"",'Ark1'!X795)</f>
        <v>7.9831932773109244</v>
      </c>
      <c r="U285" s="467">
        <f>+IF(H285=0,"",'Ark1'!AG795)</f>
        <v>2182.1869158878512</v>
      </c>
      <c r="V285" s="76">
        <f>+IF(H285=0,"",'Ark1'!AH795)</f>
        <v>89.915966386554587</v>
      </c>
      <c r="W285" s="76">
        <f>+IF(H285=0,"",'Ark1'!AI795)</f>
        <v>9.1596638655462179</v>
      </c>
      <c r="X285" s="76">
        <f>+IF(H285=0,"",'Ark1'!Y795)</f>
        <v>29.891050036124302</v>
      </c>
      <c r="Y285" s="53">
        <f>+IF(H285=0,"",'Ark1'!AA795)</f>
        <v>1.3997437395980872</v>
      </c>
      <c r="Z285" s="76">
        <f>+IF(H285=0,"",'Ark1'!AC795)</f>
        <v>35.385099030488647</v>
      </c>
      <c r="AA285" s="76">
        <f t="shared" ref="AA285:AA296" si="117">IF(H285=0,"",1000*Q285/U285)</f>
        <v>141.99782615471071</v>
      </c>
      <c r="AB285" s="66"/>
      <c r="AC285" s="66">
        <f t="shared" ref="AC285:AC296" si="118">IF(H285=0,"",Q285/C285)</f>
        <v>77.46644957983186</v>
      </c>
      <c r="AD285" s="66">
        <f t="shared" ref="AD285:AD296" si="119">IF(H285=0,"",H285/G285)</f>
        <v>1.3310961968680088</v>
      </c>
      <c r="AE285" s="285"/>
      <c r="AG285" s="56"/>
      <c r="AH285" s="56"/>
      <c r="AI285" s="1"/>
      <c r="AL285" s="1"/>
      <c r="AM285" s="1"/>
      <c r="AN285" s="1"/>
      <c r="AP285" s="1"/>
      <c r="AR285" s="13"/>
      <c r="AS285" s="13"/>
    </row>
    <row r="286" spans="1:45">
      <c r="A286" s="285"/>
      <c r="B286" s="285">
        <f>+'Ark1'!C796</f>
        <v>2023</v>
      </c>
      <c r="C286" s="51">
        <f>+'Ark1'!L796</f>
        <v>4</v>
      </c>
      <c r="D286" s="52" t="str">
        <f>+D285</f>
        <v>O-</v>
      </c>
      <c r="E286" s="52">
        <f>+'Ark1'!D796</f>
        <v>2</v>
      </c>
      <c r="F286" s="52" t="str">
        <f t="shared" si="116"/>
        <v>Feb</v>
      </c>
      <c r="G286" s="51">
        <f>+IF(H286=0,"",'Ark1'!Q796)</f>
        <v>668</v>
      </c>
      <c r="H286" s="467">
        <f>+'Ark1'!R796</f>
        <v>886</v>
      </c>
      <c r="I286" s="66"/>
      <c r="J286" s="53">
        <f>+IF(H286=0,"",'Ark1'!AE796)</f>
        <v>24.227508887065905</v>
      </c>
      <c r="K286" s="53">
        <f>+IF(H286=0,"",'Ark1'!AF796)</f>
        <v>25.461566296420099</v>
      </c>
      <c r="L286" s="285"/>
      <c r="M286" s="98"/>
      <c r="N286" s="98"/>
      <c r="O286" s="289"/>
      <c r="P286" s="53">
        <f>+IF(H286=0,"",'Ark1'!T796)</f>
        <v>8.8453724604966109</v>
      </c>
      <c r="Q286" s="66">
        <f>+IF(H286=0,"",'Ark1'!U796)</f>
        <v>311.23893905191858</v>
      </c>
      <c r="R286" s="66"/>
      <c r="S286" s="76">
        <f>+IF(H286=0,"",'Ark1'!W796)</f>
        <v>94.920993227991005</v>
      </c>
      <c r="T286" s="76">
        <f>+IF(H286=0,"",'Ark1'!X796)</f>
        <v>8.5778781038374721</v>
      </c>
      <c r="U286" s="467">
        <f>+IF(H286=0,"",'Ark1'!AG796)</f>
        <v>2109.8057901085645</v>
      </c>
      <c r="V286" s="76">
        <f>+IF(H286=0,"",'Ark1'!AH796)</f>
        <v>93.566591422121888</v>
      </c>
      <c r="W286" s="76">
        <f>+IF(H286=0,"",'Ark1'!AI796)</f>
        <v>8.5778781038374721</v>
      </c>
      <c r="X286" s="76">
        <f>+IF(H286=0,"",'Ark1'!Y796)</f>
        <v>30.093816186873049</v>
      </c>
      <c r="Y286" s="53">
        <f>+IF(H286=0,"",'Ark1'!AA796)</f>
        <v>1.440237638361334</v>
      </c>
      <c r="Z286" s="76">
        <f>+IF(H286=0,"",'Ark1'!AC796)</f>
        <v>37.25931283323736</v>
      </c>
      <c r="AA286" s="76">
        <f t="shared" si="117"/>
        <v>147.5201843274414</v>
      </c>
      <c r="AB286" s="66"/>
      <c r="AC286" s="66">
        <f t="shared" si="118"/>
        <v>77.809734762979645</v>
      </c>
      <c r="AD286" s="66">
        <f t="shared" si="119"/>
        <v>1.3263473053892216</v>
      </c>
      <c r="AE286" s="285"/>
      <c r="AG286" s="56"/>
      <c r="AH286" s="56"/>
      <c r="AI286" s="1"/>
      <c r="AL286" s="1"/>
      <c r="AM286" s="1"/>
      <c r="AN286" s="1"/>
      <c r="AP286" s="1"/>
      <c r="AR286" s="13"/>
      <c r="AS286" s="13"/>
    </row>
    <row r="287" spans="1:45">
      <c r="A287" s="285"/>
      <c r="B287" s="285">
        <f>+'Ark1'!C797</f>
        <v>2023</v>
      </c>
      <c r="C287" s="51">
        <f>+'Ark1'!L797</f>
        <v>4</v>
      </c>
      <c r="D287" s="52" t="str">
        <f t="shared" ref="D287:D296" si="120">+D286</f>
        <v>O-</v>
      </c>
      <c r="E287" s="52">
        <f>+'Ark1'!D797</f>
        <v>3</v>
      </c>
      <c r="F287" s="52" t="str">
        <f t="shared" si="116"/>
        <v>Mar</v>
      </c>
      <c r="G287" s="51">
        <f>+IF(H287=0,"",'Ark1'!Q797)</f>
        <v>855</v>
      </c>
      <c r="H287" s="467">
        <f>+'Ark1'!R797</f>
        <v>1092</v>
      </c>
      <c r="I287" s="66"/>
      <c r="J287" s="53">
        <f>+IF(H287=0,"",'Ark1'!AE797)</f>
        <v>21.971830985915496</v>
      </c>
      <c r="K287" s="53">
        <f>+IF(H287=0,"",'Ark1'!AF797)</f>
        <v>22.762464741618444</v>
      </c>
      <c r="L287" s="285"/>
      <c r="M287" s="98"/>
      <c r="N287" s="98"/>
      <c r="O287" s="289"/>
      <c r="P287" s="53">
        <f>+IF(H287=0,"",'Ark1'!T797)</f>
        <v>8.8736263736263741</v>
      </c>
      <c r="Q287" s="66">
        <f>+IF(H287=0,"",'Ark1'!U797)</f>
        <v>310.5129120879119</v>
      </c>
      <c r="R287" s="66"/>
      <c r="S287" s="76">
        <f>+IF(H287=0,"",'Ark1'!W797)</f>
        <v>95.329670329670321</v>
      </c>
      <c r="T287" s="76">
        <f>+IF(H287=0,"",'Ark1'!X797)</f>
        <v>9.8901098901098887</v>
      </c>
      <c r="U287" s="467">
        <f>+IF(H287=0,"",'Ark1'!AG797)</f>
        <v>2164.4434782608696</v>
      </c>
      <c r="V287" s="76">
        <f>+IF(H287=0,"",'Ark1'!AH797)</f>
        <v>94.780219780219781</v>
      </c>
      <c r="W287" s="76">
        <f>+IF(H287=0,"",'Ark1'!AI797)</f>
        <v>9.7069597069597062</v>
      </c>
      <c r="X287" s="76">
        <f>+IF(H287=0,"",'Ark1'!Y797)</f>
        <v>33.439898357239478</v>
      </c>
      <c r="Y287" s="53">
        <f>+IF(H287=0,"",'Ark1'!AA797)</f>
        <v>1.434963860746586</v>
      </c>
      <c r="Z287" s="76">
        <f>+IF(H287=0,"",'Ark1'!AC797)</f>
        <v>26.709293986672535</v>
      </c>
      <c r="AA287" s="76">
        <f t="shared" si="117"/>
        <v>143.46085504501556</v>
      </c>
      <c r="AB287" s="66"/>
      <c r="AC287" s="66">
        <f t="shared" si="118"/>
        <v>77.628228021977975</v>
      </c>
      <c r="AD287" s="66">
        <f t="shared" si="119"/>
        <v>1.2771929824561403</v>
      </c>
      <c r="AE287" s="285"/>
      <c r="AG287" s="56"/>
      <c r="AH287" s="56"/>
      <c r="AI287" s="1"/>
      <c r="AL287" s="1"/>
      <c r="AM287" s="1"/>
      <c r="AN287" s="1"/>
      <c r="AP287" s="1"/>
      <c r="AR287" s="13"/>
      <c r="AS287" s="13"/>
    </row>
    <row r="288" spans="1:45">
      <c r="A288" s="285"/>
      <c r="B288" s="285">
        <f>+'Ark1'!C798</f>
        <v>2023</v>
      </c>
      <c r="C288" s="51">
        <f>+'Ark1'!L798</f>
        <v>4</v>
      </c>
      <c r="D288" s="52" t="str">
        <f t="shared" si="120"/>
        <v>O-</v>
      </c>
      <c r="E288" s="52">
        <f>+'Ark1'!D798</f>
        <v>4</v>
      </c>
      <c r="F288" s="52" t="str">
        <f t="shared" si="116"/>
        <v>Apr</v>
      </c>
      <c r="G288" s="51">
        <f>+IF(H288=0,"",'Ark1'!Q798)</f>
        <v>592</v>
      </c>
      <c r="H288" s="467">
        <f>+'Ark1'!R798</f>
        <v>733</v>
      </c>
      <c r="I288" s="66"/>
      <c r="J288" s="53">
        <f>+IF(H288=0,"",'Ark1'!AE798)</f>
        <v>20.912981455064195</v>
      </c>
      <c r="K288" s="53">
        <f>+IF(H288=0,"",'Ark1'!AF798)</f>
        <v>21.506312284212953</v>
      </c>
      <c r="L288" s="285"/>
      <c r="M288" s="98"/>
      <c r="N288" s="98"/>
      <c r="O288" s="289"/>
      <c r="P288" s="53">
        <f>+IF(H288=0,"",'Ark1'!T798)</f>
        <v>8.8335607094133746</v>
      </c>
      <c r="Q288" s="66">
        <f>+IF(H288=0,"",'Ark1'!U798)</f>
        <v>313.51664392905866</v>
      </c>
      <c r="R288" s="66"/>
      <c r="S288" s="76">
        <f>+IF(H288=0,"",'Ark1'!W798)</f>
        <v>94.133697135061411</v>
      </c>
      <c r="T288" s="76">
        <f>+IF(H288=0,"",'Ark1'!X798)</f>
        <v>9.9590723055934536</v>
      </c>
      <c r="U288" s="467">
        <f>+IF(H288=0,"",'Ark1'!AG798)</f>
        <v>2143.3239644970413</v>
      </c>
      <c r="V288" s="76">
        <f>+IF(H288=0,"",'Ark1'!AH798)</f>
        <v>92.223738062755814</v>
      </c>
      <c r="W288" s="76">
        <f>+IF(H288=0,"",'Ark1'!AI798)</f>
        <v>10.095497953615283</v>
      </c>
      <c r="X288" s="76">
        <f>+IF(H288=0,"",'Ark1'!Y798)</f>
        <v>31.160710844477677</v>
      </c>
      <c r="Y288" s="53">
        <f>+IF(H288=0,"",'Ark1'!AA798)</f>
        <v>1.4992924236296026</v>
      </c>
      <c r="Z288" s="76">
        <f>+IF(H288=0,"",'Ark1'!AC798)</f>
        <v>31.782502141324343</v>
      </c>
      <c r="AA288" s="76">
        <f t="shared" si="117"/>
        <v>146.27590094744704</v>
      </c>
      <c r="AB288" s="66"/>
      <c r="AC288" s="66">
        <f t="shared" si="118"/>
        <v>78.379160982264665</v>
      </c>
      <c r="AD288" s="66">
        <f t="shared" si="119"/>
        <v>1.2381756756756757</v>
      </c>
      <c r="AE288" s="285"/>
      <c r="AG288" s="56"/>
      <c r="AH288" s="56"/>
      <c r="AI288" s="1"/>
      <c r="AL288" s="1"/>
      <c r="AM288" s="1"/>
      <c r="AN288" s="1"/>
      <c r="AP288" s="1"/>
      <c r="AR288" s="13"/>
      <c r="AS288" s="13"/>
    </row>
    <row r="289" spans="1:45">
      <c r="A289" s="285"/>
      <c r="B289" s="285">
        <f>+'Ark1'!C799</f>
        <v>2023</v>
      </c>
      <c r="C289" s="51">
        <f>+'Ark1'!L799</f>
        <v>4</v>
      </c>
      <c r="D289" s="52" t="str">
        <f t="shared" si="120"/>
        <v>O-</v>
      </c>
      <c r="E289" s="52">
        <f>+'Ark1'!D799</f>
        <v>5</v>
      </c>
      <c r="F289" s="52" t="str">
        <f t="shared" si="116"/>
        <v>Mai</v>
      </c>
      <c r="G289" s="51">
        <f>+IF(H289=0,"",'Ark1'!Q799)</f>
        <v>697</v>
      </c>
      <c r="H289" s="467">
        <f>+'Ark1'!R799</f>
        <v>870</v>
      </c>
      <c r="I289" s="66"/>
      <c r="J289" s="53">
        <f>+IF(H289=0,"",'Ark1'!AE799)</f>
        <v>20.719218861633721</v>
      </c>
      <c r="K289" s="53">
        <f>+IF(H289=0,"",'Ark1'!AF799)</f>
        <v>21.12205073523532</v>
      </c>
      <c r="L289" s="285"/>
      <c r="M289" s="98"/>
      <c r="N289" s="98"/>
      <c r="O289" s="289"/>
      <c r="P289" s="53">
        <f>+IF(H289=0,"",'Ark1'!T799)</f>
        <v>8.8471264367816094</v>
      </c>
      <c r="Q289" s="66">
        <f>+IF(H289=0,"",'Ark1'!U799)</f>
        <v>310.20275862068991</v>
      </c>
      <c r="R289" s="66"/>
      <c r="S289" s="76">
        <f>+IF(H289=0,"",'Ark1'!W799)</f>
        <v>93.793103448275872</v>
      </c>
      <c r="T289" s="76">
        <f>+IF(H289=0,"",'Ark1'!X799)</f>
        <v>9.0804597701149401</v>
      </c>
      <c r="U289" s="467">
        <f>+IF(H289=0,"",'Ark1'!AG799)</f>
        <v>2179.3825000000002</v>
      </c>
      <c r="V289" s="76">
        <f>+IF(H289=0,"",'Ark1'!AH799)</f>
        <v>91.954022988505756</v>
      </c>
      <c r="W289" s="76">
        <f>+IF(H289=0,"",'Ark1'!AI799)</f>
        <v>11.60919540229885</v>
      </c>
      <c r="X289" s="76">
        <f>+IF(H289=0,"",'Ark1'!Y799)</f>
        <v>33.652538518090914</v>
      </c>
      <c r="Y289" s="53">
        <f>+IF(H289=0,"",'Ark1'!AA799)</f>
        <v>1.5954921469284304</v>
      </c>
      <c r="Z289" s="76">
        <f>+IF(H289=0,"",'Ark1'!AC799)</f>
        <v>33.500488743420462</v>
      </c>
      <c r="AA289" s="76">
        <f t="shared" si="117"/>
        <v>142.33516081765816</v>
      </c>
      <c r="AB289" s="66"/>
      <c r="AC289" s="66">
        <f t="shared" si="118"/>
        <v>77.550689655172476</v>
      </c>
      <c r="AD289" s="66">
        <f t="shared" si="119"/>
        <v>1.248206599713056</v>
      </c>
      <c r="AE289" s="285"/>
      <c r="AG289" s="56"/>
      <c r="AH289" s="56"/>
      <c r="AI289" s="1"/>
      <c r="AL289" s="1"/>
      <c r="AM289" s="1"/>
      <c r="AN289" s="1"/>
      <c r="AP289" s="1"/>
      <c r="AR289" s="13"/>
      <c r="AS289" s="13"/>
    </row>
    <row r="290" spans="1:45">
      <c r="A290" s="285"/>
      <c r="B290" s="285">
        <f>+'Ark1'!C800</f>
        <v>2023</v>
      </c>
      <c r="C290" s="51">
        <f>+'Ark1'!L800</f>
        <v>4</v>
      </c>
      <c r="D290" s="52" t="str">
        <f t="shared" si="120"/>
        <v>O-</v>
      </c>
      <c r="E290" s="52">
        <f>+'Ark1'!D800</f>
        <v>6</v>
      </c>
      <c r="F290" s="52" t="str">
        <f t="shared" si="116"/>
        <v>Jun</v>
      </c>
      <c r="G290" s="51">
        <f>+IF(H290=0,"",'Ark1'!Q800)</f>
        <v>704</v>
      </c>
      <c r="H290" s="467">
        <f>+'Ark1'!R800</f>
        <v>884</v>
      </c>
      <c r="I290" s="66"/>
      <c r="J290" s="53">
        <f>+IF(H290=0,"",'Ark1'!AE800)</f>
        <v>19.710144927536231</v>
      </c>
      <c r="K290" s="53">
        <f>+IF(H290=0,"",'Ark1'!AF800)</f>
        <v>20.03612505389636</v>
      </c>
      <c r="L290" s="285"/>
      <c r="M290" s="98"/>
      <c r="N290" s="98"/>
      <c r="O290" s="289"/>
      <c r="P290" s="53">
        <f>+IF(H290=0,"",'Ark1'!T800)</f>
        <v>8.7760180995475121</v>
      </c>
      <c r="Q290" s="66">
        <f>+IF(H290=0,"",'Ark1'!U800)</f>
        <v>307.04298642533911</v>
      </c>
      <c r="R290" s="66"/>
      <c r="S290" s="76">
        <f>+IF(H290=0,"",'Ark1'!W800)</f>
        <v>92.307692307692321</v>
      </c>
      <c r="T290" s="76">
        <f>+IF(H290=0,"",'Ark1'!X800)</f>
        <v>8.710407239819002</v>
      </c>
      <c r="U290" s="467">
        <f>+IF(H290=0,"",'Ark1'!AG800)</f>
        <v>2209.955952380953</v>
      </c>
      <c r="V290" s="76">
        <f>+IF(H290=0,"",'Ark1'!AH800)</f>
        <v>95.022624434389158</v>
      </c>
      <c r="W290" s="76">
        <f>+IF(H290=0,"",'Ark1'!AI800)</f>
        <v>12.66968325791855</v>
      </c>
      <c r="X290" s="76">
        <f>+IF(H290=0,"",'Ark1'!Y800)</f>
        <v>37.254886504416049</v>
      </c>
      <c r="Y290" s="53">
        <f>+IF(H290=0,"",'Ark1'!AA800)</f>
        <v>1.583159244751623</v>
      </c>
      <c r="Z290" s="76">
        <f>+IF(H290=0,"",'Ark1'!AC800)</f>
        <v>37.026460578348839</v>
      </c>
      <c r="AA290" s="76">
        <f t="shared" si="117"/>
        <v>138.93624716571316</v>
      </c>
      <c r="AB290" s="66"/>
      <c r="AC290" s="66">
        <f t="shared" si="118"/>
        <v>76.760746606334777</v>
      </c>
      <c r="AD290" s="66">
        <f t="shared" si="119"/>
        <v>1.2556818181818181</v>
      </c>
      <c r="AE290" s="285"/>
      <c r="AG290" s="56"/>
      <c r="AH290" s="56"/>
      <c r="AI290" s="1"/>
      <c r="AL290" s="1"/>
      <c r="AM290" s="1"/>
      <c r="AN290" s="1"/>
      <c r="AP290" s="1"/>
      <c r="AR290" s="13"/>
      <c r="AS290" s="13"/>
    </row>
    <row r="291" spans="1:45">
      <c r="A291" s="285"/>
      <c r="B291" s="285">
        <f>+'Ark1'!C801</f>
        <v>2023</v>
      </c>
      <c r="C291" s="51">
        <f>+'Ark1'!L801</f>
        <v>4</v>
      </c>
      <c r="D291" s="52" t="str">
        <f t="shared" si="120"/>
        <v>O-</v>
      </c>
      <c r="E291" s="52">
        <f>+'Ark1'!D801</f>
        <v>7</v>
      </c>
      <c r="F291" s="52" t="str">
        <f t="shared" si="116"/>
        <v>Jul</v>
      </c>
      <c r="G291" s="51">
        <f>+IF(H291=0,"",'Ark1'!Q801)</f>
        <v>476</v>
      </c>
      <c r="H291" s="467">
        <f>+'Ark1'!R801</f>
        <v>562</v>
      </c>
      <c r="I291" s="66"/>
      <c r="J291" s="53">
        <f>+IF(H291=0,"",'Ark1'!AE801)</f>
        <v>19.31935372980406</v>
      </c>
      <c r="K291" s="53">
        <f>+IF(H291=0,"",'Ark1'!AF801)</f>
        <v>20.111762582720587</v>
      </c>
      <c r="L291" s="285"/>
      <c r="M291" s="98"/>
      <c r="N291" s="98"/>
      <c r="O291" s="289"/>
      <c r="P291" s="53">
        <f>+IF(H291=0,"",'Ark1'!T801)</f>
        <v>8.7864768683274015</v>
      </c>
      <c r="Q291" s="66">
        <f>+IF(H291=0,"",'Ark1'!U801)</f>
        <v>310.23256227757992</v>
      </c>
      <c r="R291" s="66"/>
      <c r="S291" s="76">
        <f>+IF(H291=0,"",'Ark1'!W801)</f>
        <v>92.882562277580078</v>
      </c>
      <c r="T291" s="76">
        <f>+IF(H291=0,"",'Ark1'!X801)</f>
        <v>10.854092526690392</v>
      </c>
      <c r="U291" s="467">
        <f>+IF(H291=0,"",'Ark1'!AG801)</f>
        <v>2214.3919999999998</v>
      </c>
      <c r="V291" s="76">
        <f>+IF(H291=0,"",'Ark1'!AH801)</f>
        <v>88.967971530249116</v>
      </c>
      <c r="W291" s="76">
        <f>+IF(H291=0,"",'Ark1'!AI801)</f>
        <v>10.676156583629892</v>
      </c>
      <c r="X291" s="76">
        <f>+IF(H291=0,"",'Ark1'!Y801)</f>
        <v>35.407085416698251</v>
      </c>
      <c r="Y291" s="53">
        <f>+IF(H291=0,"",'Ark1'!AA801)</f>
        <v>1.5581134364293479</v>
      </c>
      <c r="Z291" s="76">
        <f>+IF(H291=0,"",'Ark1'!AC801)</f>
        <v>29.413762324737498</v>
      </c>
      <c r="AA291" s="76">
        <f t="shared" si="117"/>
        <v>140.09830340679517</v>
      </c>
      <c r="AB291" s="66"/>
      <c r="AC291" s="66">
        <f t="shared" si="118"/>
        <v>77.558140569394979</v>
      </c>
      <c r="AD291" s="66">
        <f t="shared" si="119"/>
        <v>1.180672268907563</v>
      </c>
      <c r="AE291" s="285"/>
      <c r="AG291" s="56"/>
      <c r="AH291" s="56"/>
      <c r="AI291" s="1"/>
      <c r="AL291" s="1"/>
      <c r="AM291" s="1"/>
      <c r="AN291" s="1"/>
      <c r="AP291" s="1"/>
      <c r="AR291" s="13"/>
      <c r="AS291" s="13"/>
    </row>
    <row r="292" spans="1:45">
      <c r="A292" s="285"/>
      <c r="B292" s="285">
        <f>+'Ark1'!C802</f>
        <v>2023</v>
      </c>
      <c r="C292" s="51">
        <f>+'Ark1'!L802</f>
        <v>4</v>
      </c>
      <c r="D292" s="52" t="str">
        <f t="shared" si="120"/>
        <v>O-</v>
      </c>
      <c r="E292" s="52">
        <f>+'Ark1'!D802</f>
        <v>8</v>
      </c>
      <c r="F292" s="52" t="str">
        <f t="shared" si="116"/>
        <v>Aug</v>
      </c>
      <c r="G292" s="51">
        <f>+IF(H292=0,"",'Ark1'!Q802)</f>
        <v>651</v>
      </c>
      <c r="H292" s="467">
        <f>+'Ark1'!R802</f>
        <v>858</v>
      </c>
      <c r="I292" s="66"/>
      <c r="J292" s="53">
        <f>+IF(H292=0,"",'Ark1'!AE802)</f>
        <v>22.022587268993835</v>
      </c>
      <c r="K292" s="53">
        <f>+IF(H292=0,"",'Ark1'!AF802)</f>
        <v>23.128692578017034</v>
      </c>
      <c r="L292" s="285"/>
      <c r="M292" s="98"/>
      <c r="N292" s="98"/>
      <c r="O292" s="289"/>
      <c r="P292" s="53">
        <f>+IF(H292=0,"",'Ark1'!T802)</f>
        <v>8.6666666666666643</v>
      </c>
      <c r="Q292" s="66">
        <f>+IF(H292=0,"",'Ark1'!U802)</f>
        <v>308.49230769230752</v>
      </c>
      <c r="R292" s="66"/>
      <c r="S292" s="76">
        <f>+IF(H292=0,"",'Ark1'!W802)</f>
        <v>91.958041958041989</v>
      </c>
      <c r="T292" s="76">
        <f>+IF(H292=0,"",'Ark1'!X802)</f>
        <v>7.2261072261072252</v>
      </c>
      <c r="U292" s="467">
        <f>+IF(H292=0,"",'Ark1'!AG802)</f>
        <v>2204.875776397515</v>
      </c>
      <c r="V292" s="76">
        <f>+IF(H292=0,"",'Ark1'!AH802)</f>
        <v>93.822843822843879</v>
      </c>
      <c r="W292" s="76">
        <f>+IF(H292=0,"",'Ark1'!AI802)</f>
        <v>10.139860139860138</v>
      </c>
      <c r="X292" s="76">
        <f>+IF(H292=0,"",'Ark1'!Y802)</f>
        <v>31.541593312018623</v>
      </c>
      <c r="Y292" s="53">
        <f>+IF(H292=0,"",'Ark1'!AA802)</f>
        <v>1.5406937962286305</v>
      </c>
      <c r="Z292" s="76">
        <f>+IF(H292=0,"",'Ark1'!AC802)</f>
        <v>33.396318776269375</v>
      </c>
      <c r="AA292" s="76">
        <f t="shared" si="117"/>
        <v>139.91369082767307</v>
      </c>
      <c r="AB292" s="66"/>
      <c r="AC292" s="66">
        <f t="shared" si="118"/>
        <v>77.12307692307688</v>
      </c>
      <c r="AD292" s="66">
        <f t="shared" si="119"/>
        <v>1.3179723502304148</v>
      </c>
      <c r="AE292" s="285"/>
      <c r="AG292" s="56"/>
      <c r="AH292" s="56"/>
      <c r="AI292" s="1"/>
      <c r="AL292" s="1"/>
      <c r="AM292" s="1"/>
      <c r="AN292" s="1"/>
      <c r="AP292" s="1"/>
      <c r="AR292" s="13"/>
      <c r="AS292" s="13"/>
    </row>
    <row r="293" spans="1:45">
      <c r="A293" s="285"/>
      <c r="B293" s="285">
        <f>+'Ark1'!C803</f>
        <v>2023</v>
      </c>
      <c r="C293" s="51">
        <f>+'Ark1'!L803</f>
        <v>4</v>
      </c>
      <c r="D293" s="52" t="str">
        <f t="shared" si="120"/>
        <v>O-</v>
      </c>
      <c r="E293" s="52">
        <f>+'Ark1'!D803</f>
        <v>9</v>
      </c>
      <c r="F293" s="52" t="str">
        <f t="shared" si="116"/>
        <v>Sep</v>
      </c>
      <c r="G293" s="51">
        <f>+IF(H293=0,"",'Ark1'!Q803)</f>
        <v>574</v>
      </c>
      <c r="H293" s="467">
        <f>+'Ark1'!R803</f>
        <v>774</v>
      </c>
      <c r="I293" s="66"/>
      <c r="J293" s="53">
        <f>+IF(H293=0,"",'Ark1'!AE803)</f>
        <v>20.530503978779848</v>
      </c>
      <c r="K293" s="53">
        <f>+IF(H293=0,"",'Ark1'!AF803)</f>
        <v>21.622502669787057</v>
      </c>
      <c r="L293" s="285"/>
      <c r="M293" s="98"/>
      <c r="N293" s="98"/>
      <c r="O293" s="289"/>
      <c r="P293" s="53">
        <f>+IF(H293=0,"",'Ark1'!T803)</f>
        <v>8.5232558139534902</v>
      </c>
      <c r="Q293" s="66">
        <f>+IF(H293=0,"",'Ark1'!U803)</f>
        <v>309.20192506459955</v>
      </c>
      <c r="R293" s="66"/>
      <c r="S293" s="76">
        <f>+IF(H293=0,"",'Ark1'!W803)</f>
        <v>89.664082687338507</v>
      </c>
      <c r="T293" s="76">
        <f>+IF(H293=0,"",'Ark1'!X803)</f>
        <v>8.7855297157622747</v>
      </c>
      <c r="U293" s="467">
        <f>+IF(H293=0,"",'Ark1'!AG803)</f>
        <v>2198.3727891156464</v>
      </c>
      <c r="V293" s="76">
        <f>+IF(H293=0,"",'Ark1'!AH803)</f>
        <v>94.832041343669246</v>
      </c>
      <c r="W293" s="76">
        <f>+IF(H293=0,"",'Ark1'!AI803)</f>
        <v>13.04909560723514</v>
      </c>
      <c r="X293" s="76">
        <f>+IF(H293=0,"",'Ark1'!Y803)</f>
        <v>32.968756434176278</v>
      </c>
      <c r="Y293" s="53">
        <f>+IF(H293=0,"",'Ark1'!AA803)</f>
        <v>1.67404621899897</v>
      </c>
      <c r="Z293" s="76">
        <f>+IF(H293=0,"",'Ark1'!AC803)</f>
        <v>45.817940117778278</v>
      </c>
      <c r="AA293" s="76">
        <f t="shared" si="117"/>
        <v>140.65036039178059</v>
      </c>
      <c r="AB293" s="66"/>
      <c r="AC293" s="66">
        <f t="shared" si="118"/>
        <v>77.300481266149887</v>
      </c>
      <c r="AD293" s="66">
        <f t="shared" si="119"/>
        <v>1.3484320557491289</v>
      </c>
      <c r="AE293" s="285"/>
      <c r="AG293" s="56"/>
      <c r="AH293" s="56"/>
      <c r="AI293" s="1"/>
      <c r="AL293" s="1"/>
      <c r="AM293" s="1"/>
      <c r="AN293" s="1"/>
      <c r="AP293" s="1"/>
      <c r="AR293" s="13"/>
      <c r="AS293" s="13"/>
    </row>
    <row r="294" spans="1:45">
      <c r="A294" s="285"/>
      <c r="B294" s="285">
        <f>+'Ark1'!C804</f>
        <v>2023</v>
      </c>
      <c r="C294" s="51">
        <f>+'Ark1'!L804</f>
        <v>4</v>
      </c>
      <c r="D294" s="52" t="str">
        <f t="shared" si="120"/>
        <v>O-</v>
      </c>
      <c r="E294" s="52">
        <f>+'Ark1'!D804</f>
        <v>10</v>
      </c>
      <c r="F294" s="52" t="str">
        <f t="shared" si="116"/>
        <v>Okt</v>
      </c>
      <c r="G294" s="51">
        <f>+IF(H294=0,"",'Ark1'!Q804)</f>
        <v>1331</v>
      </c>
      <c r="H294" s="467">
        <f>+'Ark1'!R804</f>
        <v>1849</v>
      </c>
      <c r="I294" s="66"/>
      <c r="J294" s="53">
        <f>+IF(H294=0,"",'Ark1'!AE804)</f>
        <v>19.230369214768594</v>
      </c>
      <c r="K294" s="53">
        <f>+IF(H294=0,"",'Ark1'!AF804)</f>
        <v>19.233948367827651</v>
      </c>
      <c r="L294" s="285"/>
      <c r="M294" s="98"/>
      <c r="N294" s="98"/>
      <c r="O294" s="289"/>
      <c r="P294" s="53">
        <f>+IF(H294=0,"",'Ark1'!T804)</f>
        <v>8.2633856138453243</v>
      </c>
      <c r="Q294" s="66">
        <f>+IF(H294=0,"",'Ark1'!U804)</f>
        <v>298.47550027041655</v>
      </c>
      <c r="R294" s="66"/>
      <c r="S294" s="76">
        <f>+IF(H294=0,"",'Ark1'!W804)</f>
        <v>85.505678745267701</v>
      </c>
      <c r="T294" s="76">
        <f>+IF(H294=0,"",'Ark1'!X804)</f>
        <v>6.0032449972958357</v>
      </c>
      <c r="U294" s="467">
        <f>+IF(H294=0,"",'Ark1'!AG804)</f>
        <v>2323.9578414839798</v>
      </c>
      <c r="V294" s="76">
        <f>+IF(H294=0,"",'Ark1'!AH804)</f>
        <v>96.106003244997282</v>
      </c>
      <c r="W294" s="76">
        <f>+IF(H294=0,"",'Ark1'!AI804)</f>
        <v>29.096809085992437</v>
      </c>
      <c r="X294" s="76">
        <f>+IF(H294=0,"",'Ark1'!Y804)</f>
        <v>39.245701883986712</v>
      </c>
      <c r="Y294" s="53">
        <f>+IF(H294=0,"",'Ark1'!AA804)</f>
        <v>1.8333387556586944</v>
      </c>
      <c r="Z294" s="76">
        <f>+IF(H294=0,"",'Ark1'!AC804)</f>
        <v>33.149427350433726</v>
      </c>
      <c r="AA294" s="76">
        <f t="shared" si="117"/>
        <v>128.43412859840129</v>
      </c>
      <c r="AB294" s="66"/>
      <c r="AC294" s="66">
        <f t="shared" si="118"/>
        <v>74.618875067604137</v>
      </c>
      <c r="AD294" s="66">
        <f t="shared" si="119"/>
        <v>1.3891810668670173</v>
      </c>
      <c r="AE294" s="285"/>
      <c r="AG294" s="56"/>
      <c r="AH294" s="56"/>
      <c r="AI294" s="1"/>
      <c r="AL294" s="1"/>
      <c r="AM294" s="1"/>
      <c r="AN294" s="1"/>
      <c r="AP294" s="1"/>
      <c r="AR294" s="13"/>
      <c r="AS294" s="13"/>
    </row>
    <row r="295" spans="1:45">
      <c r="A295" s="285"/>
      <c r="B295" s="285">
        <f>+'Ark1'!C805</f>
        <v>2023</v>
      </c>
      <c r="C295" s="51">
        <f>+'Ark1'!L805</f>
        <v>4</v>
      </c>
      <c r="D295" s="52" t="str">
        <f t="shared" si="120"/>
        <v>O-</v>
      </c>
      <c r="E295" s="52">
        <f>+'Ark1'!D805</f>
        <v>11</v>
      </c>
      <c r="F295" s="52" t="str">
        <f t="shared" si="116"/>
        <v>Nov</v>
      </c>
      <c r="G295" s="51">
        <f>+IF(H295=0,"",'Ark1'!Q805)</f>
        <v>1278</v>
      </c>
      <c r="H295" s="467">
        <f>+'Ark1'!R805</f>
        <v>1845</v>
      </c>
      <c r="I295" s="66"/>
      <c r="J295" s="53">
        <f>+IF(H295=0,"",'Ark1'!AE805)</f>
        <v>21.448500348756099</v>
      </c>
      <c r="K295" s="53">
        <f>+IF(H295=0,"",'Ark1'!AF805)</f>
        <v>21.064043971543871</v>
      </c>
      <c r="L295" s="285"/>
      <c r="M295" s="98"/>
      <c r="N295" s="98"/>
      <c r="O295" s="289"/>
      <c r="P295" s="53">
        <f>+IF(H295=0,"",'Ark1'!T805)</f>
        <v>8.2921409214092137</v>
      </c>
      <c r="Q295" s="66">
        <f>+IF(H295=0,"",'Ark1'!U805)</f>
        <v>297.89989159891621</v>
      </c>
      <c r="R295" s="66"/>
      <c r="S295" s="76">
        <f>+IF(H295=0,"",'Ark1'!W805)</f>
        <v>86.829268292682912</v>
      </c>
      <c r="T295" s="76">
        <f>+IF(H295=0,"",'Ark1'!X805)</f>
        <v>6.8292682926829285</v>
      </c>
      <c r="U295" s="467">
        <f>+IF(H295=0,"",'Ark1'!AG805)</f>
        <v>2281.206313416008</v>
      </c>
      <c r="V295" s="76">
        <f>+IF(H295=0,"",'Ark1'!AH805)</f>
        <v>96.097560975609767</v>
      </c>
      <c r="W295" s="76">
        <f>+IF(H295=0,"",'Ark1'!AI805)</f>
        <v>27.750677506775077</v>
      </c>
      <c r="X295" s="76">
        <f>+IF(H295=0,"",'Ark1'!Y805)</f>
        <v>39.021699195681755</v>
      </c>
      <c r="Y295" s="53">
        <f>+IF(H295=0,"",'Ark1'!AA805)</f>
        <v>1.7138897017254235</v>
      </c>
      <c r="Z295" s="76">
        <f>+IF(H295=0,"",'Ark1'!AC805)</f>
        <v>32.848650274119784</v>
      </c>
      <c r="AA295" s="76">
        <f t="shared" si="117"/>
        <v>130.58875466323954</v>
      </c>
      <c r="AB295" s="66"/>
      <c r="AC295" s="66">
        <f t="shared" si="118"/>
        <v>74.474972899729053</v>
      </c>
      <c r="AD295" s="66">
        <f t="shared" si="119"/>
        <v>1.443661971830986</v>
      </c>
      <c r="AE295" s="285"/>
      <c r="AG295" s="56"/>
      <c r="AH295" s="56"/>
      <c r="AI295" s="1"/>
      <c r="AL295" s="1"/>
      <c r="AM295" s="1"/>
      <c r="AN295" s="1"/>
      <c r="AP295" s="1"/>
      <c r="AR295" s="13"/>
      <c r="AS295" s="13"/>
    </row>
    <row r="296" spans="1:45">
      <c r="A296" s="285"/>
      <c r="B296" s="285">
        <f>+'Ark1'!C806</f>
        <v>2023</v>
      </c>
      <c r="C296" s="51">
        <f>+'Ark1'!L806</f>
        <v>4</v>
      </c>
      <c r="D296" s="52" t="str">
        <f t="shared" si="120"/>
        <v>O-</v>
      </c>
      <c r="E296" s="52">
        <f>+'Ark1'!D806</f>
        <v>12</v>
      </c>
      <c r="F296" s="52" t="str">
        <f t="shared" si="116"/>
        <v>Des</v>
      </c>
      <c r="G296" s="51">
        <f>+IF(H296=0,"",'Ark1'!Q806)</f>
        <v>317</v>
      </c>
      <c r="H296" s="467">
        <f>+'Ark1'!R806</f>
        <v>432</v>
      </c>
      <c r="I296" s="66"/>
      <c r="J296" s="53">
        <f>+IF(H296=0,"",'Ark1'!AE806)</f>
        <v>21.7741935483871</v>
      </c>
      <c r="K296" s="53">
        <f>+IF(H296=0,"",'Ark1'!AF806)</f>
        <v>21.777432806242516</v>
      </c>
      <c r="L296" s="285"/>
      <c r="M296" s="98"/>
      <c r="N296" s="98"/>
      <c r="O296" s="289"/>
      <c r="P296" s="53">
        <f>+IF(H296=0,"",'Ark1'!T806)</f>
        <v>8.4606481481481506</v>
      </c>
      <c r="Q296" s="66">
        <f>+IF(H296=0,"",'Ark1'!U806)</f>
        <v>305.24953703703693</v>
      </c>
      <c r="R296" s="66"/>
      <c r="S296" s="76">
        <f>+IF(H296=0,"",'Ark1'!W806)</f>
        <v>89.120370370370352</v>
      </c>
      <c r="T296" s="76">
        <f>+IF(H296=0,"",'Ark1'!X806)</f>
        <v>8.7962962962962941</v>
      </c>
      <c r="U296" s="467">
        <f>+IF(H296=0,"",'Ark1'!AG806)</f>
        <v>2232.3373493975905</v>
      </c>
      <c r="V296" s="76">
        <f>+IF(H296=0,"",'Ark1'!AH806)</f>
        <v>95.601851851851833</v>
      </c>
      <c r="W296" s="76">
        <f>+IF(H296=0,"",'Ark1'!AI806)</f>
        <v>21.296296296296298</v>
      </c>
      <c r="X296" s="76">
        <f>+IF(H296=0,"",'Ark1'!Y806)</f>
        <v>36.325340606195375</v>
      </c>
      <c r="Y296" s="53">
        <f>+IF(H296=0,"",'Ark1'!AA806)</f>
        <v>1.746246648581393</v>
      </c>
      <c r="Z296" s="76">
        <f>+IF(H296=0,"",'Ark1'!AC806)</f>
        <v>40.332149019396958</v>
      </c>
      <c r="AA296" s="76">
        <f t="shared" si="117"/>
        <v>136.73987810104521</v>
      </c>
      <c r="AB296" s="66"/>
      <c r="AC296" s="66">
        <f t="shared" si="118"/>
        <v>76.312384259259233</v>
      </c>
      <c r="AD296" s="66">
        <f t="shared" si="119"/>
        <v>1.362776025236593</v>
      </c>
      <c r="AE296" s="285"/>
      <c r="AG296" s="56"/>
      <c r="AH296" s="56"/>
      <c r="AI296" s="1"/>
      <c r="AL296" s="1"/>
      <c r="AM296" s="1"/>
      <c r="AN296" s="1"/>
      <c r="AP296" s="1"/>
    </row>
    <row r="297" spans="1:45">
      <c r="A297" s="285"/>
      <c r="B297" s="285"/>
      <c r="C297" s="282"/>
      <c r="D297" s="282"/>
      <c r="E297" s="282"/>
      <c r="F297" s="282"/>
      <c r="G297" s="282"/>
      <c r="H297" s="492"/>
      <c r="I297" s="285"/>
      <c r="J297" s="283"/>
      <c r="K297" s="284"/>
      <c r="L297" s="285"/>
      <c r="M297" s="290"/>
      <c r="N297" s="290"/>
      <c r="O297" s="289"/>
      <c r="P297" s="285"/>
      <c r="Q297" s="285"/>
      <c r="R297" s="285"/>
      <c r="S297" s="286"/>
      <c r="T297" s="286"/>
      <c r="U297" s="479"/>
      <c r="V297" s="286"/>
      <c r="W297" s="286"/>
      <c r="X297" s="286"/>
      <c r="Y297" s="285"/>
      <c r="Z297" s="286"/>
      <c r="AA297" s="285"/>
      <c r="AB297" s="285"/>
      <c r="AC297" s="284"/>
      <c r="AD297" s="287"/>
      <c r="AE297" s="285"/>
      <c r="AF297" s="4"/>
      <c r="AG297" s="56"/>
      <c r="AH297" s="56"/>
      <c r="AI297" s="1"/>
      <c r="AJ297" s="5"/>
      <c r="AK297"/>
      <c r="AO297"/>
    </row>
    <row r="298" spans="1:45" ht="17.399999999999999">
      <c r="A298" s="285"/>
      <c r="B298" s="387" t="s">
        <v>0</v>
      </c>
      <c r="C298" s="387"/>
      <c r="D298" s="387" t="str">
        <f>+D300</f>
        <v>O</v>
      </c>
      <c r="E298" s="387"/>
      <c r="F298" s="288"/>
      <c r="G298" s="288"/>
      <c r="H298" s="480"/>
      <c r="I298" s="288"/>
      <c r="J298" s="288"/>
      <c r="K298" s="288"/>
      <c r="L298" s="285"/>
      <c r="M298" s="288"/>
      <c r="N298" s="288"/>
      <c r="O298" s="289"/>
      <c r="P298" s="288"/>
      <c r="Q298" s="288"/>
      <c r="R298" s="288"/>
      <c r="S298" s="288"/>
      <c r="T298" s="288"/>
      <c r="U298" s="288"/>
      <c r="V298" s="288"/>
      <c r="W298" s="288"/>
      <c r="X298" s="288"/>
      <c r="Y298" s="288"/>
      <c r="Z298" s="288"/>
      <c r="AA298" s="288"/>
      <c r="AB298" s="288"/>
      <c r="AC298" s="288"/>
      <c r="AD298" s="288"/>
      <c r="AE298" s="285"/>
      <c r="AF298" s="4"/>
      <c r="AG298" s="56"/>
      <c r="AH298" s="56"/>
      <c r="AI298" s="1"/>
      <c r="AJ298" s="5"/>
      <c r="AK298"/>
      <c r="AO298"/>
    </row>
    <row r="299" spans="1:45" ht="17.399999999999999">
      <c r="A299" s="285"/>
      <c r="B299" s="387"/>
      <c r="C299" s="387"/>
      <c r="D299" s="387"/>
      <c r="E299" s="387"/>
      <c r="F299" s="288"/>
      <c r="G299" s="288"/>
      <c r="H299" s="480"/>
      <c r="I299" s="287"/>
      <c r="J299" s="287"/>
      <c r="K299" s="287"/>
      <c r="L299" s="285"/>
      <c r="M299" s="290"/>
      <c r="N299" s="290"/>
      <c r="O299" s="289"/>
      <c r="P299" s="288"/>
      <c r="Q299" s="287"/>
      <c r="R299" s="287"/>
      <c r="S299" s="290"/>
      <c r="T299" s="290"/>
      <c r="U299" s="480"/>
      <c r="V299" s="290"/>
      <c r="W299" s="290"/>
      <c r="X299" s="290"/>
      <c r="Y299" s="288"/>
      <c r="Z299" s="290"/>
      <c r="AA299" s="288"/>
      <c r="AB299" s="287"/>
      <c r="AC299" s="287"/>
      <c r="AD299" s="287"/>
      <c r="AE299" s="285"/>
      <c r="AF299" s="4"/>
      <c r="AG299" s="56"/>
      <c r="AH299" s="56"/>
      <c r="AI299" s="1"/>
      <c r="AJ299" s="5"/>
      <c r="AK299"/>
      <c r="AO299"/>
    </row>
    <row r="300" spans="1:45">
      <c r="A300" s="285"/>
      <c r="B300" s="285">
        <f>+'Ark1'!C807</f>
        <v>2023</v>
      </c>
      <c r="C300" s="51">
        <f>+'Ark1'!L807</f>
        <v>5</v>
      </c>
      <c r="D300" s="52" t="str">
        <f>+D73</f>
        <v>O</v>
      </c>
      <c r="E300" s="52">
        <f>+'Ark1'!D807</f>
        <v>1</v>
      </c>
      <c r="F300" s="52" t="str">
        <f t="shared" ref="F300:F311" si="121">+F285</f>
        <v>Jan</v>
      </c>
      <c r="G300" s="51">
        <f>+IF(H300=0,"",'Ark1'!Q807)</f>
        <v>490</v>
      </c>
      <c r="H300" s="467">
        <f>+'Ark1'!R807</f>
        <v>620</v>
      </c>
      <c r="I300" s="66"/>
      <c r="J300" s="53">
        <f>+IF(H300=0,"",'Ark1'!AE807)</f>
        <v>11.330409356725148</v>
      </c>
      <c r="K300" s="53">
        <f>+IF(H300=0,"",'Ark1'!AF807)</f>
        <v>12.765594687566971</v>
      </c>
      <c r="L300" s="285"/>
      <c r="M300" s="98"/>
      <c r="N300" s="98"/>
      <c r="O300" s="289"/>
      <c r="P300" s="53">
        <f>+IF(H300=0,"",'Ark1'!T807)</f>
        <v>9.5241935483870979</v>
      </c>
      <c r="Q300" s="66">
        <f>+IF(H300=0,"",'Ark1'!U807)</f>
        <v>337.89419354838697</v>
      </c>
      <c r="R300" s="66"/>
      <c r="S300" s="76">
        <f>+IF(H300=0,"",'Ark1'!W807)</f>
        <v>92.741935483870975</v>
      </c>
      <c r="T300" s="76">
        <f>+IF(H300=0,"",'Ark1'!X807)</f>
        <v>39.193548387096783</v>
      </c>
      <c r="U300" s="467">
        <f>+IF(H300=0,"",'Ark1'!AG807)</f>
        <v>2306.3064798598957</v>
      </c>
      <c r="V300" s="76">
        <f>+IF(H300=0,"",'Ark1'!AH807)</f>
        <v>92.096774193548399</v>
      </c>
      <c r="W300" s="76">
        <f>+IF(H300=0,"",'Ark1'!AI807)</f>
        <v>27.096774193548391</v>
      </c>
      <c r="X300" s="76">
        <f>+IF(H300=0,"",'Ark1'!Y807)</f>
        <v>38.040380902252245</v>
      </c>
      <c r="Y300" s="53">
        <f>+IF(H300=0,"",'Ark1'!AA807)</f>
        <v>1.7936433892221484</v>
      </c>
      <c r="Z300" s="76">
        <f>+IF(H300=0,"",'Ark1'!AC807)</f>
        <v>30.181650420278071</v>
      </c>
      <c r="AA300" s="76">
        <f t="shared" ref="AA300:AA311" si="122">IF(H300=0,"",1000*Q300/U300)</f>
        <v>146.50879945882713</v>
      </c>
      <c r="AB300" s="66"/>
      <c r="AC300" s="66">
        <f t="shared" ref="AC300:AC311" si="123">IF(H300=0,"",Q300/C300)</f>
        <v>67.578838709677399</v>
      </c>
      <c r="AD300" s="66">
        <f t="shared" ref="AD300:AD311" si="124">IF(H300=0,"",H300/G300)</f>
        <v>1.2653061224489797</v>
      </c>
      <c r="AE300" s="285"/>
      <c r="AG300" s="56"/>
      <c r="AH300" s="56"/>
      <c r="AI300" s="1"/>
      <c r="AL300" s="1"/>
      <c r="AM300" s="1"/>
      <c r="AN300" s="1"/>
      <c r="AP300" s="1"/>
    </row>
    <row r="301" spans="1:45">
      <c r="A301" s="285"/>
      <c r="B301" s="285">
        <f>+'Ark1'!C808</f>
        <v>2023</v>
      </c>
      <c r="C301" s="51">
        <f>+'Ark1'!L808</f>
        <v>5</v>
      </c>
      <c r="D301" s="52" t="str">
        <f>+D300</f>
        <v>O</v>
      </c>
      <c r="E301" s="52">
        <f>+'Ark1'!D808</f>
        <v>2</v>
      </c>
      <c r="F301" s="52" t="str">
        <f t="shared" si="121"/>
        <v>Feb</v>
      </c>
      <c r="G301" s="51">
        <f>+IF(H301=0,"",'Ark1'!Q808)</f>
        <v>325</v>
      </c>
      <c r="H301" s="467">
        <f>+'Ark1'!R808</f>
        <v>398</v>
      </c>
      <c r="I301" s="66"/>
      <c r="J301" s="53">
        <f>+IF(H301=0,"",'Ark1'!AE808)</f>
        <v>10.883237626469784</v>
      </c>
      <c r="K301" s="53">
        <f>+IF(H301=0,"",'Ark1'!AF808)</f>
        <v>12.473769317356378</v>
      </c>
      <c r="L301" s="285"/>
      <c r="M301" s="98"/>
      <c r="N301" s="98"/>
      <c r="O301" s="289"/>
      <c r="P301" s="53">
        <f>+IF(H301=0,"",'Ark1'!T808)</f>
        <v>9.6055276381909565</v>
      </c>
      <c r="Q301" s="66">
        <f>+IF(H301=0,"",'Ark1'!U808)</f>
        <v>339.43542713567848</v>
      </c>
      <c r="R301" s="66"/>
      <c r="S301" s="76">
        <f>+IF(H301=0,"",'Ark1'!W808)</f>
        <v>91.708542713567837</v>
      </c>
      <c r="T301" s="76">
        <f>+IF(H301=0,"",'Ark1'!X808)</f>
        <v>38.693467336683426</v>
      </c>
      <c r="U301" s="467">
        <f>+IF(H301=0,"",'Ark1'!AG808)</f>
        <v>2162.1972972972976</v>
      </c>
      <c r="V301" s="76">
        <f>+IF(H301=0,"",'Ark1'!AH808)</f>
        <v>92.964824120603026</v>
      </c>
      <c r="W301" s="76">
        <f>+IF(H301=0,"",'Ark1'!AI808)</f>
        <v>16.834170854271356</v>
      </c>
      <c r="X301" s="76">
        <f>+IF(H301=0,"",'Ark1'!Y808)</f>
        <v>37.304520671172313</v>
      </c>
      <c r="Y301" s="53">
        <f>+IF(H301=0,"",'Ark1'!AA808)</f>
        <v>1.9107391813341192</v>
      </c>
      <c r="Z301" s="76">
        <f>+IF(H301=0,"",'Ark1'!AC808)</f>
        <v>40.112488282351926</v>
      </c>
      <c r="AA301" s="76">
        <f t="shared" si="122"/>
        <v>156.9863340223234</v>
      </c>
      <c r="AB301" s="66"/>
      <c r="AC301" s="66">
        <f t="shared" si="123"/>
        <v>67.887085427135702</v>
      </c>
      <c r="AD301" s="66">
        <f t="shared" si="124"/>
        <v>1.2246153846153847</v>
      </c>
      <c r="AE301" s="285"/>
      <c r="AG301" s="56"/>
      <c r="AH301" s="56"/>
      <c r="AI301" s="1"/>
      <c r="AL301" s="1"/>
      <c r="AM301" s="1"/>
      <c r="AN301" s="1"/>
      <c r="AP301" s="1"/>
    </row>
    <row r="302" spans="1:45">
      <c r="A302" s="285"/>
      <c r="B302" s="285">
        <f>+'Ark1'!C809</f>
        <v>2023</v>
      </c>
      <c r="C302" s="51">
        <f>+'Ark1'!L809</f>
        <v>5</v>
      </c>
      <c r="D302" s="52" t="str">
        <f t="shared" ref="D302:D311" si="125">+D301</f>
        <v>O</v>
      </c>
      <c r="E302" s="52">
        <f>+'Ark1'!D809</f>
        <v>3</v>
      </c>
      <c r="F302" s="52" t="str">
        <f t="shared" si="121"/>
        <v>Mar</v>
      </c>
      <c r="G302" s="51">
        <f>+IF(H302=0,"",'Ark1'!Q809)</f>
        <v>478</v>
      </c>
      <c r="H302" s="467">
        <f>+'Ark1'!R809</f>
        <v>557</v>
      </c>
      <c r="I302" s="66"/>
      <c r="J302" s="53">
        <f>+IF(H302=0,"",'Ark1'!AE809)</f>
        <v>11.207243460764587</v>
      </c>
      <c r="K302" s="53">
        <f>+IF(H302=0,"",'Ark1'!AF809)</f>
        <v>12.552500735409728</v>
      </c>
      <c r="L302" s="285"/>
      <c r="M302" s="98"/>
      <c r="N302" s="98"/>
      <c r="O302" s="289"/>
      <c r="P302" s="53">
        <f>+IF(H302=0,"",'Ark1'!T809)</f>
        <v>9.8114901256732487</v>
      </c>
      <c r="Q302" s="66">
        <f>+IF(H302=0,"",'Ark1'!U809)</f>
        <v>335.70520646319562</v>
      </c>
      <c r="R302" s="66"/>
      <c r="S302" s="76">
        <f>+IF(H302=0,"",'Ark1'!W809)</f>
        <v>92.818671454219043</v>
      </c>
      <c r="T302" s="76">
        <f>+IF(H302=0,"",'Ark1'!X809)</f>
        <v>37.342908438061045</v>
      </c>
      <c r="U302" s="467">
        <f>+IF(H302=0,"",'Ark1'!AG809)</f>
        <v>2184.5009451795841</v>
      </c>
      <c r="V302" s="76">
        <f>+IF(H302=0,"",'Ark1'!AH809)</f>
        <v>94.97307001795329</v>
      </c>
      <c r="W302" s="76">
        <f>+IF(H302=0,"",'Ark1'!AI809)</f>
        <v>24.236983842010776</v>
      </c>
      <c r="X302" s="76">
        <f>+IF(H302=0,"",'Ark1'!Y809)</f>
        <v>39.377751989008893</v>
      </c>
      <c r="Y302" s="53">
        <f>+IF(H302=0,"",'Ark1'!AA809)</f>
        <v>1.9459512187547876</v>
      </c>
      <c r="Z302" s="76">
        <f>+IF(H302=0,"",'Ark1'!AC809)</f>
        <v>32.991340244864347</v>
      </c>
      <c r="AA302" s="76">
        <f t="shared" si="122"/>
        <v>153.67592639590177</v>
      </c>
      <c r="AB302" s="66"/>
      <c r="AC302" s="66">
        <f t="shared" si="123"/>
        <v>67.14104129263913</v>
      </c>
      <c r="AD302" s="66">
        <f t="shared" si="124"/>
        <v>1.1652719665271967</v>
      </c>
      <c r="AE302" s="285"/>
      <c r="AG302" s="56"/>
      <c r="AH302" s="56"/>
      <c r="AI302" s="1"/>
      <c r="AL302" s="1"/>
      <c r="AM302" s="1"/>
      <c r="AN302" s="1"/>
      <c r="AP302" s="1"/>
    </row>
    <row r="303" spans="1:45">
      <c r="A303" s="285"/>
      <c r="B303" s="285">
        <f>+'Ark1'!C810</f>
        <v>2023</v>
      </c>
      <c r="C303" s="51">
        <f>+'Ark1'!L810</f>
        <v>5</v>
      </c>
      <c r="D303" s="52" t="str">
        <f t="shared" si="125"/>
        <v>O</v>
      </c>
      <c r="E303" s="52">
        <f>+'Ark1'!D810</f>
        <v>4</v>
      </c>
      <c r="F303" s="52" t="str">
        <f t="shared" si="121"/>
        <v>Apr</v>
      </c>
      <c r="G303" s="51">
        <f>+IF(H303=0,"",'Ark1'!Q810)</f>
        <v>337</v>
      </c>
      <c r="H303" s="467">
        <f>+'Ark1'!R810</f>
        <v>403</v>
      </c>
      <c r="I303" s="66"/>
      <c r="J303" s="53">
        <f>+IF(H303=0,"",'Ark1'!AE810)</f>
        <v>11.497860199714696</v>
      </c>
      <c r="K303" s="53">
        <f>+IF(H303=0,"",'Ark1'!AF810)</f>
        <v>12.703703013955325</v>
      </c>
      <c r="L303" s="285"/>
      <c r="M303" s="98"/>
      <c r="N303" s="98"/>
      <c r="O303" s="289"/>
      <c r="P303" s="53">
        <f>+IF(H303=0,"",'Ark1'!T810)</f>
        <v>9.8535980148883358</v>
      </c>
      <c r="Q303" s="66">
        <f>+IF(H303=0,"",'Ark1'!U810)</f>
        <v>336.84019851116602</v>
      </c>
      <c r="R303" s="66"/>
      <c r="S303" s="76">
        <f>+IF(H303=0,"",'Ark1'!W810)</f>
        <v>93.052109181141418</v>
      </c>
      <c r="T303" s="76">
        <f>+IF(H303=0,"",'Ark1'!X810)</f>
        <v>37.220843672456567</v>
      </c>
      <c r="U303" s="467">
        <f>+IF(H303=0,"",'Ark1'!AG810)</f>
        <v>2195.8833333333328</v>
      </c>
      <c r="V303" s="76">
        <f>+IF(H303=0,"",'Ark1'!AH810)</f>
        <v>89.330024813895804</v>
      </c>
      <c r="W303" s="76">
        <f>+IF(H303=0,"",'Ark1'!AI810)</f>
        <v>22.332506203473951</v>
      </c>
      <c r="X303" s="76">
        <f>+IF(H303=0,"",'Ark1'!Y810)</f>
        <v>39.355642826577608</v>
      </c>
      <c r="Y303" s="53">
        <f>+IF(H303=0,"",'Ark1'!AA810)</f>
        <v>2.0064179177680006</v>
      </c>
      <c r="Z303" s="76">
        <f>+IF(H303=0,"",'Ark1'!AC810)</f>
        <v>37.698467889981991</v>
      </c>
      <c r="AA303" s="76">
        <f t="shared" si="122"/>
        <v>153.39621800391618</v>
      </c>
      <c r="AB303" s="66"/>
      <c r="AC303" s="66">
        <f t="shared" si="123"/>
        <v>67.368039702233204</v>
      </c>
      <c r="AD303" s="66">
        <f t="shared" si="124"/>
        <v>1.195845697329377</v>
      </c>
      <c r="AE303" s="285"/>
      <c r="AG303" s="56"/>
      <c r="AH303" s="56"/>
      <c r="AI303" s="1"/>
      <c r="AL303" s="1"/>
      <c r="AM303" s="1"/>
      <c r="AN303" s="1"/>
      <c r="AP303" s="1"/>
    </row>
    <row r="304" spans="1:45">
      <c r="A304" s="285"/>
      <c r="B304" s="285">
        <f>+'Ark1'!C811</f>
        <v>2023</v>
      </c>
      <c r="C304" s="51">
        <f>+'Ark1'!L811</f>
        <v>5</v>
      </c>
      <c r="D304" s="52" t="str">
        <f t="shared" si="125"/>
        <v>O</v>
      </c>
      <c r="E304" s="52">
        <f>+'Ark1'!D811</f>
        <v>5</v>
      </c>
      <c r="F304" s="52" t="str">
        <f t="shared" si="121"/>
        <v>Mai</v>
      </c>
      <c r="G304" s="51">
        <f>+IF(H304=0,"",'Ark1'!Q811)</f>
        <v>405</v>
      </c>
      <c r="H304" s="467">
        <f>+'Ark1'!R811</f>
        <v>492</v>
      </c>
      <c r="I304" s="66"/>
      <c r="J304" s="53">
        <f>+IF(H304=0,"",'Ark1'!AE811)</f>
        <v>11.717075494165281</v>
      </c>
      <c r="K304" s="53">
        <f>+IF(H304=0,"",'Ark1'!AF811)</f>
        <v>12.93475979255847</v>
      </c>
      <c r="L304" s="285"/>
      <c r="M304" s="98"/>
      <c r="N304" s="98"/>
      <c r="O304" s="289"/>
      <c r="P304" s="53">
        <f>+IF(H304=0,"",'Ark1'!T811)</f>
        <v>9.8495934959349611</v>
      </c>
      <c r="Q304" s="66">
        <f>+IF(H304=0,"",'Ark1'!U811)</f>
        <v>335.90934959349568</v>
      </c>
      <c r="R304" s="66"/>
      <c r="S304" s="76">
        <f>+IF(H304=0,"",'Ark1'!W811)</f>
        <v>94.512195121951237</v>
      </c>
      <c r="T304" s="76">
        <f>+IF(H304=0,"",'Ark1'!X811)</f>
        <v>36.585365853658544</v>
      </c>
      <c r="U304" s="467">
        <f>+IF(H304=0,"",'Ark1'!AG811)</f>
        <v>2258.8034934497809</v>
      </c>
      <c r="V304" s="76">
        <f>+IF(H304=0,"",'Ark1'!AH811)</f>
        <v>93.089430894308947</v>
      </c>
      <c r="W304" s="76">
        <f>+IF(H304=0,"",'Ark1'!AI811)</f>
        <v>26.626016260162597</v>
      </c>
      <c r="X304" s="76">
        <f>+IF(H304=0,"",'Ark1'!Y811)</f>
        <v>41.336938367044461</v>
      </c>
      <c r="Y304" s="53">
        <f>+IF(H304=0,"",'Ark1'!AA811)</f>
        <v>1.8406376583200696</v>
      </c>
      <c r="Z304" s="76">
        <f>+IF(H304=0,"",'Ark1'!AC811)</f>
        <v>34.859291803693175</v>
      </c>
      <c r="AA304" s="76">
        <f t="shared" si="122"/>
        <v>148.71118739084056</v>
      </c>
      <c r="AB304" s="66"/>
      <c r="AC304" s="66">
        <f t="shared" si="123"/>
        <v>67.181869918699135</v>
      </c>
      <c r="AD304" s="66">
        <f t="shared" si="124"/>
        <v>1.2148148148148148</v>
      </c>
      <c r="AE304" s="285"/>
      <c r="AG304" s="56"/>
      <c r="AH304" s="56"/>
      <c r="AI304" s="1"/>
      <c r="AL304" s="1"/>
      <c r="AM304" s="1"/>
      <c r="AN304" s="1"/>
      <c r="AP304" s="1"/>
    </row>
    <row r="305" spans="1:42">
      <c r="A305" s="285"/>
      <c r="B305" s="285">
        <f>+'Ark1'!C812</f>
        <v>2023</v>
      </c>
      <c r="C305" s="51">
        <f>+'Ark1'!L812</f>
        <v>5</v>
      </c>
      <c r="D305" s="52" t="str">
        <f t="shared" si="125"/>
        <v>O</v>
      </c>
      <c r="E305" s="52">
        <f>+'Ark1'!D812</f>
        <v>6</v>
      </c>
      <c r="F305" s="52" t="str">
        <f t="shared" si="121"/>
        <v>Jun</v>
      </c>
      <c r="G305" s="51">
        <f>+IF(H305=0,"",'Ark1'!Q812)</f>
        <v>420</v>
      </c>
      <c r="H305" s="467">
        <f>+'Ark1'!R812</f>
        <v>519</v>
      </c>
      <c r="I305" s="66"/>
      <c r="J305" s="53">
        <f>+IF(H305=0,"",'Ark1'!AE812)</f>
        <v>11.571906354515049</v>
      </c>
      <c r="K305" s="53">
        <f>+IF(H305=0,"",'Ark1'!AF812)</f>
        <v>12.608454331496411</v>
      </c>
      <c r="L305" s="285"/>
      <c r="M305" s="98"/>
      <c r="N305" s="98"/>
      <c r="O305" s="289"/>
      <c r="P305" s="53">
        <f>+IF(H305=0,"",'Ark1'!T812)</f>
        <v>9.595375722543352</v>
      </c>
      <c r="Q305" s="66">
        <f>+IF(H305=0,"",'Ark1'!U812)</f>
        <v>329.10327552986485</v>
      </c>
      <c r="R305" s="66"/>
      <c r="S305" s="76">
        <f>+IF(H305=0,"",'Ark1'!W812)</f>
        <v>89.595375722543338</v>
      </c>
      <c r="T305" s="76">
        <f>+IF(H305=0,"",'Ark1'!X812)</f>
        <v>31.599229287090569</v>
      </c>
      <c r="U305" s="467">
        <f>+IF(H305=0,"",'Ark1'!AG812)</f>
        <v>2288.4193548387102</v>
      </c>
      <c r="V305" s="76">
        <f>+IF(H305=0,"",'Ark1'!AH812)</f>
        <v>95.568400770712898</v>
      </c>
      <c r="W305" s="76">
        <f>+IF(H305=0,"",'Ark1'!AI812)</f>
        <v>33.52601156069364</v>
      </c>
      <c r="X305" s="76">
        <f>+IF(H305=0,"",'Ark1'!Y812)</f>
        <v>44.254075162202753</v>
      </c>
      <c r="Y305" s="53">
        <f>+IF(H305=0,"",'Ark1'!AA812)</f>
        <v>2.122922378540149</v>
      </c>
      <c r="Z305" s="76">
        <f>+IF(H305=0,"",'Ark1'!AC812)</f>
        <v>30.324431375046775</v>
      </c>
      <c r="AA305" s="76">
        <f t="shared" si="122"/>
        <v>143.81248560671273</v>
      </c>
      <c r="AB305" s="66"/>
      <c r="AC305" s="66">
        <f t="shared" si="123"/>
        <v>65.820655105972975</v>
      </c>
      <c r="AD305" s="66">
        <f t="shared" si="124"/>
        <v>1.2357142857142858</v>
      </c>
      <c r="AE305" s="285"/>
      <c r="AG305" s="56"/>
      <c r="AH305" s="56"/>
      <c r="AI305" s="1"/>
      <c r="AL305" s="1"/>
      <c r="AM305" s="1"/>
      <c r="AN305" s="1"/>
      <c r="AP305" s="1"/>
    </row>
    <row r="306" spans="1:42">
      <c r="A306" s="285"/>
      <c r="B306" s="285">
        <f>+'Ark1'!C813</f>
        <v>2023</v>
      </c>
      <c r="C306" s="51">
        <f>+'Ark1'!L813</f>
        <v>5</v>
      </c>
      <c r="D306" s="52" t="str">
        <f t="shared" si="125"/>
        <v>O</v>
      </c>
      <c r="E306" s="52">
        <f>+'Ark1'!D813</f>
        <v>7</v>
      </c>
      <c r="F306" s="52" t="str">
        <f t="shared" si="121"/>
        <v>Jul</v>
      </c>
      <c r="G306" s="51">
        <f>+IF(H306=0,"",'Ark1'!Q813)</f>
        <v>244</v>
      </c>
      <c r="H306" s="467">
        <f>+'Ark1'!R813</f>
        <v>301</v>
      </c>
      <c r="I306" s="66"/>
      <c r="J306" s="53">
        <f>+IF(H306=0,"",'Ark1'!AE813)</f>
        <v>10.347198349948435</v>
      </c>
      <c r="K306" s="53">
        <f>+IF(H306=0,"",'Ark1'!AF813)</f>
        <v>11.65570877038895</v>
      </c>
      <c r="L306" s="285"/>
      <c r="M306" s="98"/>
      <c r="N306" s="98"/>
      <c r="O306" s="289"/>
      <c r="P306" s="53">
        <f>+IF(H306=0,"",'Ark1'!T813)</f>
        <v>9.4451827242524935</v>
      </c>
      <c r="Q306" s="66">
        <f>+IF(H306=0,"",'Ark1'!U813)</f>
        <v>335.69568106312278</v>
      </c>
      <c r="R306" s="66"/>
      <c r="S306" s="76">
        <f>+IF(H306=0,"",'Ark1'!W813)</f>
        <v>90.033222591362119</v>
      </c>
      <c r="T306" s="76">
        <f>+IF(H306=0,"",'Ark1'!X813)</f>
        <v>37.541528239202648</v>
      </c>
      <c r="U306" s="467">
        <f>+IF(H306=0,"",'Ark1'!AG813)</f>
        <v>2338.0992647058824</v>
      </c>
      <c r="V306" s="76">
        <f>+IF(H306=0,"",'Ark1'!AH813)</f>
        <v>90.365448504983391</v>
      </c>
      <c r="W306" s="76">
        <f>+IF(H306=0,"",'Ark1'!AI813)</f>
        <v>25.913621262458474</v>
      </c>
      <c r="X306" s="76">
        <f>+IF(H306=0,"",'Ark1'!Y813)</f>
        <v>40.470508699177806</v>
      </c>
      <c r="Y306" s="53">
        <f>+IF(H306=0,"",'Ark1'!AA813)</f>
        <v>2.0002869519646125</v>
      </c>
      <c r="Z306" s="76">
        <f>+IF(H306=0,"",'Ark1'!AC813)</f>
        <v>37.100071975385042</v>
      </c>
      <c r="AA306" s="76">
        <f t="shared" si="122"/>
        <v>143.5763169385159</v>
      </c>
      <c r="AB306" s="66"/>
      <c r="AC306" s="66">
        <f t="shared" si="123"/>
        <v>67.13913621262455</v>
      </c>
      <c r="AD306" s="66">
        <f t="shared" si="124"/>
        <v>1.2336065573770492</v>
      </c>
      <c r="AE306" s="285"/>
      <c r="AG306" s="56"/>
      <c r="AH306" s="56"/>
      <c r="AI306" s="1"/>
      <c r="AL306" s="1"/>
      <c r="AM306" s="1"/>
      <c r="AN306" s="1"/>
      <c r="AP306" s="1"/>
    </row>
    <row r="307" spans="1:42">
      <c r="A307" s="285"/>
      <c r="B307" s="285">
        <f>+'Ark1'!C814</f>
        <v>2023</v>
      </c>
      <c r="C307" s="51">
        <f>+'Ark1'!L814</f>
        <v>5</v>
      </c>
      <c r="D307" s="52" t="str">
        <f t="shared" si="125"/>
        <v>O</v>
      </c>
      <c r="E307" s="52">
        <f>+'Ark1'!D814</f>
        <v>8</v>
      </c>
      <c r="F307" s="52" t="str">
        <f t="shared" si="121"/>
        <v>Aug</v>
      </c>
      <c r="G307" s="51">
        <f>+IF(H307=0,"",'Ark1'!Q814)</f>
        <v>333</v>
      </c>
      <c r="H307" s="467">
        <f>+'Ark1'!R814</f>
        <v>420</v>
      </c>
      <c r="I307" s="66"/>
      <c r="J307" s="53">
        <f>+IF(H307=0,"",'Ark1'!AE814)</f>
        <v>10.780287474332656</v>
      </c>
      <c r="K307" s="53">
        <f>+IF(H307=0,"",'Ark1'!AF814)</f>
        <v>12.20530701006661</v>
      </c>
      <c r="L307" s="285"/>
      <c r="M307" s="98"/>
      <c r="N307" s="98"/>
      <c r="O307" s="289"/>
      <c r="P307" s="53">
        <f>+IF(H307=0,"",'Ark1'!T814)</f>
        <v>9.4499999999999993</v>
      </c>
      <c r="Q307" s="66">
        <f>+IF(H307=0,"",'Ark1'!U814)</f>
        <v>332.56761904761896</v>
      </c>
      <c r="R307" s="66"/>
      <c r="S307" s="76">
        <f>+IF(H307=0,"",'Ark1'!W814)</f>
        <v>88.095238095238116</v>
      </c>
      <c r="T307" s="76">
        <f>+IF(H307=0,"",'Ark1'!X814)</f>
        <v>32.857142857142847</v>
      </c>
      <c r="U307" s="467">
        <f>+IF(H307=0,"",'Ark1'!AG814)</f>
        <v>2289.8447837150129</v>
      </c>
      <c r="V307" s="76">
        <f>+IF(H307=0,"",'Ark1'!AH814)</f>
        <v>93.571428571428555</v>
      </c>
      <c r="W307" s="76">
        <f>+IF(H307=0,"",'Ark1'!AI814)</f>
        <v>28.095238095238088</v>
      </c>
      <c r="X307" s="76">
        <f>+IF(H307=0,"",'Ark1'!Y814)</f>
        <v>41.798661963633968</v>
      </c>
      <c r="Y307" s="53">
        <f>+IF(H307=0,"",'Ark1'!AA814)</f>
        <v>2.259345670131705</v>
      </c>
      <c r="Z307" s="76">
        <f>+IF(H307=0,"",'Ark1'!AC814)</f>
        <v>38.451481929001154</v>
      </c>
      <c r="AA307" s="76">
        <f t="shared" si="122"/>
        <v>145.23587861185322</v>
      </c>
      <c r="AB307" s="66"/>
      <c r="AC307" s="66">
        <f t="shared" si="123"/>
        <v>66.51352380952379</v>
      </c>
      <c r="AD307" s="66">
        <f t="shared" si="124"/>
        <v>1.2612612612612613</v>
      </c>
      <c r="AE307" s="285"/>
      <c r="AG307" s="56"/>
      <c r="AH307" s="56"/>
      <c r="AI307" s="1"/>
      <c r="AL307" s="1"/>
      <c r="AM307" s="1"/>
      <c r="AN307" s="1"/>
      <c r="AP307" s="1"/>
    </row>
    <row r="308" spans="1:42">
      <c r="A308" s="285"/>
      <c r="B308" s="285">
        <f>+'Ark1'!C815</f>
        <v>2023</v>
      </c>
      <c r="C308" s="51">
        <f>+'Ark1'!L815</f>
        <v>5</v>
      </c>
      <c r="D308" s="52" t="str">
        <f t="shared" si="125"/>
        <v>O</v>
      </c>
      <c r="E308" s="52">
        <f>+'Ark1'!D815</f>
        <v>9</v>
      </c>
      <c r="F308" s="52" t="str">
        <f t="shared" si="121"/>
        <v>Sep</v>
      </c>
      <c r="G308" s="51">
        <f>+IF(H308=0,"",'Ark1'!Q815)</f>
        <v>333</v>
      </c>
      <c r="H308" s="467">
        <f>+'Ark1'!R815</f>
        <v>419</v>
      </c>
      <c r="I308" s="66"/>
      <c r="J308" s="53">
        <f>+IF(H308=0,"",'Ark1'!AE815)</f>
        <v>11.114058355437663</v>
      </c>
      <c r="K308" s="53">
        <f>+IF(H308=0,"",'Ark1'!AF815)</f>
        <v>12.578534754086464</v>
      </c>
      <c r="L308" s="285"/>
      <c r="M308" s="98"/>
      <c r="N308" s="98"/>
      <c r="O308" s="289"/>
      <c r="P308" s="53">
        <f>+IF(H308=0,"",'Ark1'!T815)</f>
        <v>9.30071599045346</v>
      </c>
      <c r="Q308" s="66">
        <f>+IF(H308=0,"",'Ark1'!U815)</f>
        <v>332.27159904534625</v>
      </c>
      <c r="R308" s="66"/>
      <c r="S308" s="76">
        <f>+IF(H308=0,"",'Ark1'!W815)</f>
        <v>88.782816229116946</v>
      </c>
      <c r="T308" s="76">
        <f>+IF(H308=0,"",'Ark1'!X815)</f>
        <v>33.890214797136039</v>
      </c>
      <c r="U308" s="467">
        <f>+IF(H308=0,"",'Ark1'!AG815)</f>
        <v>2370.6206896551726</v>
      </c>
      <c r="V308" s="76">
        <f>+IF(H308=0,"",'Ark1'!AH815)</f>
        <v>96.897374701670628</v>
      </c>
      <c r="W308" s="76">
        <f>+IF(H308=0,"",'Ark1'!AI815)</f>
        <v>32.935560859188548</v>
      </c>
      <c r="X308" s="76">
        <f>+IF(H308=0,"",'Ark1'!Y815)</f>
        <v>35.730121800615692</v>
      </c>
      <c r="Y308" s="53">
        <f>+IF(H308=0,"",'Ark1'!AA815)</f>
        <v>2.0600239734933248</v>
      </c>
      <c r="Z308" s="76">
        <f>+IF(H308=0,"",'Ark1'!AC815)</f>
        <v>34.569457853060982</v>
      </c>
      <c r="AA308" s="76">
        <f t="shared" si="122"/>
        <v>140.16227922725085</v>
      </c>
      <c r="AB308" s="66"/>
      <c r="AC308" s="66">
        <f t="shared" si="123"/>
        <v>66.454319809069247</v>
      </c>
      <c r="AD308" s="66">
        <f t="shared" si="124"/>
        <v>1.2582582582582582</v>
      </c>
      <c r="AE308" s="285"/>
      <c r="AG308" s="56"/>
      <c r="AH308" s="56"/>
      <c r="AI308" s="1"/>
      <c r="AL308" s="1"/>
      <c r="AM308" s="1"/>
      <c r="AN308" s="1"/>
      <c r="AP308" s="1"/>
    </row>
    <row r="309" spans="1:42">
      <c r="A309" s="285"/>
      <c r="B309" s="285">
        <f>+'Ark1'!C816</f>
        <v>2023</v>
      </c>
      <c r="C309" s="51">
        <f>+'Ark1'!L816</f>
        <v>5</v>
      </c>
      <c r="D309" s="52" t="str">
        <f t="shared" si="125"/>
        <v>O</v>
      </c>
      <c r="E309" s="52">
        <f>+'Ark1'!D816</f>
        <v>10</v>
      </c>
      <c r="F309" s="52" t="str">
        <f t="shared" si="121"/>
        <v>Okt</v>
      </c>
      <c r="G309" s="51">
        <f>+IF(H309=0,"",'Ark1'!Q816)</f>
        <v>897</v>
      </c>
      <c r="H309" s="467">
        <f>+'Ark1'!R816</f>
        <v>1308</v>
      </c>
      <c r="I309" s="66"/>
      <c r="J309" s="53">
        <f>+IF(H309=0,"",'Ark1'!AE816)</f>
        <v>13.603744149765989</v>
      </c>
      <c r="K309" s="53">
        <f>+IF(H309=0,"",'Ark1'!AF816)</f>
        <v>14.554217063982588</v>
      </c>
      <c r="L309" s="285"/>
      <c r="M309" s="98"/>
      <c r="N309" s="98"/>
      <c r="O309" s="289"/>
      <c r="P309" s="53">
        <f>+IF(H309=0,"",'Ark1'!T816)</f>
        <v>8.8455657492354725</v>
      </c>
      <c r="Q309" s="66">
        <f>+IF(H309=0,"",'Ark1'!U816)</f>
        <v>319.27010703363959</v>
      </c>
      <c r="R309" s="66"/>
      <c r="S309" s="76">
        <f>+IF(H309=0,"",'Ark1'!W816)</f>
        <v>83.256880733944939</v>
      </c>
      <c r="T309" s="76">
        <f>+IF(H309=0,"",'Ark1'!X816)</f>
        <v>21.559633027522935</v>
      </c>
      <c r="U309" s="467">
        <f>+IF(H309=0,"",'Ark1'!AG816)</f>
        <v>2461.4180392156873</v>
      </c>
      <c r="V309" s="76">
        <f>+IF(H309=0,"",'Ark1'!AH816)</f>
        <v>97.400611620795104</v>
      </c>
      <c r="W309" s="76">
        <f>+IF(H309=0,"",'Ark1'!AI816)</f>
        <v>59.174311926605519</v>
      </c>
      <c r="X309" s="76">
        <f>+IF(H309=0,"",'Ark1'!Y816)</f>
        <v>38.813467124999313</v>
      </c>
      <c r="Y309" s="53">
        <f>+IF(H309=0,"",'Ark1'!AA816)</f>
        <v>2.2691260292915705</v>
      </c>
      <c r="Z309" s="76">
        <f>+IF(H309=0,"",'Ark1'!AC816)</f>
        <v>24.554601738102178</v>
      </c>
      <c r="AA309" s="76">
        <f t="shared" si="122"/>
        <v>129.70982659059922</v>
      </c>
      <c r="AB309" s="66"/>
      <c r="AC309" s="66">
        <f t="shared" si="123"/>
        <v>63.854021406727917</v>
      </c>
      <c r="AD309" s="66">
        <f t="shared" si="124"/>
        <v>1.4581939799331103</v>
      </c>
      <c r="AE309" s="285"/>
      <c r="AG309" s="56"/>
      <c r="AH309" s="56"/>
      <c r="AI309" s="1"/>
      <c r="AL309" s="1"/>
      <c r="AM309" s="1"/>
      <c r="AN309" s="1"/>
      <c r="AP309" s="1"/>
    </row>
    <row r="310" spans="1:42">
      <c r="A310" s="285"/>
      <c r="B310" s="285">
        <f>+'Ark1'!C817</f>
        <v>2023</v>
      </c>
      <c r="C310" s="51">
        <f>+'Ark1'!L817</f>
        <v>5</v>
      </c>
      <c r="D310" s="52" t="str">
        <f t="shared" si="125"/>
        <v>O</v>
      </c>
      <c r="E310" s="52">
        <f>+'Ark1'!D817</f>
        <v>11</v>
      </c>
      <c r="F310" s="52" t="str">
        <f t="shared" si="121"/>
        <v>Nov</v>
      </c>
      <c r="G310" s="51">
        <f>+IF(H310=0,"",'Ark1'!Q817)</f>
        <v>880</v>
      </c>
      <c r="H310" s="467">
        <f>+'Ark1'!R817</f>
        <v>1287</v>
      </c>
      <c r="I310" s="66"/>
      <c r="J310" s="53">
        <f>+IF(H310=0,"",'Ark1'!AE817)</f>
        <v>14.961636828644503</v>
      </c>
      <c r="K310" s="53">
        <f>+IF(H310=0,"",'Ark1'!AF817)</f>
        <v>15.806925190865909</v>
      </c>
      <c r="L310" s="285"/>
      <c r="M310" s="98"/>
      <c r="N310" s="98"/>
      <c r="O310" s="289"/>
      <c r="P310" s="53">
        <f>+IF(H310=0,"",'Ark1'!T817)</f>
        <v>8.9984459984459981</v>
      </c>
      <c r="Q310" s="66">
        <f>+IF(H310=0,"",'Ark1'!U817)</f>
        <v>320.47474747474757</v>
      </c>
      <c r="R310" s="66"/>
      <c r="S310" s="76">
        <f>+IF(H310=0,"",'Ark1'!W817)</f>
        <v>84.926184926184945</v>
      </c>
      <c r="T310" s="76">
        <f>+IF(H310=0,"",'Ark1'!X817)</f>
        <v>24.242424242424246</v>
      </c>
      <c r="U310" s="467">
        <f>+IF(H310=0,"",'Ark1'!AG817)</f>
        <v>2522.1717252396161</v>
      </c>
      <c r="V310" s="76">
        <f>+IF(H310=0,"",'Ark1'!AH817)</f>
        <v>97.202797202797214</v>
      </c>
      <c r="W310" s="76">
        <f>+IF(H310=0,"",'Ark1'!AI817)</f>
        <v>56.099456099456077</v>
      </c>
      <c r="X310" s="76">
        <f>+IF(H310=0,"",'Ark1'!Y817)</f>
        <v>41.793704232986308</v>
      </c>
      <c r="Y310" s="53">
        <f>+IF(H310=0,"",'Ark1'!AA817)</f>
        <v>2.1634810527785664</v>
      </c>
      <c r="Z310" s="76">
        <f>+IF(H310=0,"",'Ark1'!AC817)</f>
        <v>30.477209890641845</v>
      </c>
      <c r="AA310" s="76">
        <f t="shared" si="122"/>
        <v>127.06301647414641</v>
      </c>
      <c r="AB310" s="66"/>
      <c r="AC310" s="66">
        <f t="shared" si="123"/>
        <v>64.094949494949518</v>
      </c>
      <c r="AD310" s="66">
        <f t="shared" si="124"/>
        <v>1.4624999999999999</v>
      </c>
      <c r="AE310" s="285"/>
      <c r="AG310" s="56"/>
      <c r="AH310" s="56"/>
      <c r="AI310" s="1"/>
      <c r="AL310" s="1"/>
      <c r="AM310" s="1"/>
      <c r="AN310" s="1"/>
      <c r="AP310" s="1"/>
    </row>
    <row r="311" spans="1:42">
      <c r="A311" s="285"/>
      <c r="B311" s="285">
        <f>+'Ark1'!C818</f>
        <v>2023</v>
      </c>
      <c r="C311" s="51">
        <f>+'Ark1'!L818</f>
        <v>5</v>
      </c>
      <c r="D311" s="52" t="str">
        <f t="shared" si="125"/>
        <v>O</v>
      </c>
      <c r="E311" s="52">
        <f>+'Ark1'!D818</f>
        <v>12</v>
      </c>
      <c r="F311" s="52" t="str">
        <f t="shared" si="121"/>
        <v>Des</v>
      </c>
      <c r="G311" s="51">
        <f>+IF(H311=0,"",'Ark1'!Q818)</f>
        <v>199</v>
      </c>
      <c r="H311" s="467">
        <f>+'Ark1'!R818</f>
        <v>272</v>
      </c>
      <c r="I311" s="66"/>
      <c r="J311" s="53">
        <f>+IF(H311=0,"",'Ark1'!AE818)</f>
        <v>13.70967741935484</v>
      </c>
      <c r="K311" s="53">
        <f>+IF(H311=0,"",'Ark1'!AF818)</f>
        <v>14.472003633210843</v>
      </c>
      <c r="L311" s="285"/>
      <c r="M311" s="98"/>
      <c r="N311" s="98"/>
      <c r="O311" s="289"/>
      <c r="P311" s="53">
        <f>+IF(H311=0,"",'Ark1'!T818)</f>
        <v>9.2205882352941178</v>
      </c>
      <c r="Q311" s="66">
        <f>+IF(H311=0,"",'Ark1'!U818)</f>
        <v>322.17499999999967</v>
      </c>
      <c r="R311" s="66"/>
      <c r="S311" s="76">
        <f>+IF(H311=0,"",'Ark1'!W818)</f>
        <v>89.705882352941188</v>
      </c>
      <c r="T311" s="76">
        <f>+IF(H311=0,"",'Ark1'!X818)</f>
        <v>25.735294117647065</v>
      </c>
      <c r="U311" s="467">
        <f>+IF(H311=0,"",'Ark1'!AG818)</f>
        <v>2490.4730769230764</v>
      </c>
      <c r="V311" s="76">
        <f>+IF(H311=0,"",'Ark1'!AH818)</f>
        <v>95.588235294117638</v>
      </c>
      <c r="W311" s="76">
        <f>+IF(H311=0,"",'Ark1'!AI818)</f>
        <v>47.058823529411761</v>
      </c>
      <c r="X311" s="76">
        <f>+IF(H311=0,"",'Ark1'!Y818)</f>
        <v>40.901476404391346</v>
      </c>
      <c r="Y311" s="53">
        <f>+IF(H311=0,"",'Ark1'!AA818)</f>
        <v>2.0729035350792246</v>
      </c>
      <c r="Z311" s="76">
        <f>+IF(H311=0,"",'Ark1'!AC818)</f>
        <v>44.755603782993845</v>
      </c>
      <c r="AA311" s="76">
        <f t="shared" si="122"/>
        <v>129.36297243495588</v>
      </c>
      <c r="AB311" s="66"/>
      <c r="AC311" s="66">
        <f t="shared" si="123"/>
        <v>64.434999999999931</v>
      </c>
      <c r="AD311" s="66">
        <f t="shared" si="124"/>
        <v>1.3668341708542713</v>
      </c>
      <c r="AE311" s="285"/>
      <c r="AG311" s="56"/>
      <c r="AH311" s="56"/>
      <c r="AI311" s="1"/>
      <c r="AL311" s="1"/>
      <c r="AM311" s="1"/>
      <c r="AN311" s="1"/>
      <c r="AP311" s="1"/>
    </row>
    <row r="312" spans="1:42">
      <c r="A312" s="285"/>
      <c r="B312" s="285"/>
      <c r="C312" s="282"/>
      <c r="D312" s="282"/>
      <c r="E312" s="282"/>
      <c r="F312" s="282"/>
      <c r="G312" s="282"/>
      <c r="H312" s="492"/>
      <c r="I312" s="285"/>
      <c r="J312" s="283"/>
      <c r="K312" s="284"/>
      <c r="L312" s="285"/>
      <c r="M312" s="290"/>
      <c r="N312" s="290"/>
      <c r="O312" s="289"/>
      <c r="P312" s="285"/>
      <c r="Q312" s="285"/>
      <c r="R312" s="285"/>
      <c r="S312" s="286"/>
      <c r="T312" s="286"/>
      <c r="U312" s="479"/>
      <c r="V312" s="286"/>
      <c r="W312" s="286"/>
      <c r="X312" s="286"/>
      <c r="Y312" s="285"/>
      <c r="Z312" s="286"/>
      <c r="AA312" s="285"/>
      <c r="AB312" s="285"/>
      <c r="AC312" s="284"/>
      <c r="AD312" s="287"/>
      <c r="AE312" s="285"/>
      <c r="AF312" s="4"/>
      <c r="AG312" s="56"/>
      <c r="AH312" s="56"/>
      <c r="AI312" s="1"/>
      <c r="AJ312" s="5"/>
      <c r="AK312"/>
      <c r="AO312"/>
    </row>
    <row r="313" spans="1:42">
      <c r="A313" s="285"/>
      <c r="B313" s="285"/>
      <c r="C313" s="282"/>
      <c r="D313" s="282"/>
      <c r="E313" s="282"/>
      <c r="F313" s="282"/>
      <c r="G313" s="282"/>
      <c r="H313" s="492"/>
      <c r="I313" s="285"/>
      <c r="J313" s="283"/>
      <c r="K313" s="284"/>
      <c r="L313" s="285"/>
      <c r="M313" s="290"/>
      <c r="N313" s="290"/>
      <c r="O313" s="289"/>
      <c r="P313" s="285"/>
      <c r="Q313" s="285"/>
      <c r="R313" s="285"/>
      <c r="S313" s="286"/>
      <c r="T313" s="286"/>
      <c r="U313" s="479"/>
      <c r="V313" s="286"/>
      <c r="W313" s="286"/>
      <c r="X313" s="286"/>
      <c r="Y313" s="285"/>
      <c r="Z313" s="286"/>
      <c r="AA313" s="285"/>
      <c r="AB313" s="285"/>
      <c r="AC313" s="284"/>
      <c r="AD313" s="287" t="s">
        <v>4</v>
      </c>
      <c r="AE313" s="285"/>
      <c r="AF313" s="4"/>
      <c r="AG313" s="56"/>
      <c r="AH313" s="56"/>
      <c r="AI313" s="1"/>
      <c r="AJ313" s="5"/>
      <c r="AK313"/>
      <c r="AO313"/>
    </row>
    <row r="314" spans="1:42">
      <c r="A314" s="285"/>
      <c r="B314" s="285"/>
      <c r="C314" s="285"/>
      <c r="D314" s="285"/>
      <c r="E314" s="285"/>
      <c r="F314" s="285"/>
      <c r="G314" s="288" t="s">
        <v>4</v>
      </c>
      <c r="H314" s="479"/>
      <c r="I314" s="284"/>
      <c r="J314" s="284"/>
      <c r="K314" s="284"/>
      <c r="L314" s="285"/>
      <c r="M314" s="290"/>
      <c r="N314" s="290"/>
      <c r="O314" s="289"/>
      <c r="P314" s="288" t="s">
        <v>24</v>
      </c>
      <c r="Q314" s="284"/>
      <c r="R314" s="284"/>
      <c r="S314" s="289" t="s">
        <v>404</v>
      </c>
      <c r="T314" s="289" t="s">
        <v>404</v>
      </c>
      <c r="U314" s="480" t="s">
        <v>533</v>
      </c>
      <c r="V314" s="289" t="s">
        <v>404</v>
      </c>
      <c r="W314" s="289" t="s">
        <v>404</v>
      </c>
      <c r="X314" s="290" t="s">
        <v>424</v>
      </c>
      <c r="Y314" s="285"/>
      <c r="Z314" s="290" t="s">
        <v>576</v>
      </c>
      <c r="AA314" s="288" t="s">
        <v>479</v>
      </c>
      <c r="AB314" s="284"/>
      <c r="AC314" s="287" t="s">
        <v>78</v>
      </c>
      <c r="AD314" s="287" t="s">
        <v>10</v>
      </c>
      <c r="AE314" s="285"/>
      <c r="AF314" s="4"/>
      <c r="AG314" s="56"/>
      <c r="AH314" s="56"/>
      <c r="AI314" s="1"/>
      <c r="AJ314" s="5"/>
      <c r="AK314"/>
      <c r="AO314"/>
    </row>
    <row r="315" spans="1:42">
      <c r="A315" s="285"/>
      <c r="B315" s="285"/>
      <c r="C315" s="285"/>
      <c r="D315" s="285"/>
      <c r="E315" s="288"/>
      <c r="F315" s="288"/>
      <c r="G315" s="288" t="s">
        <v>477</v>
      </c>
      <c r="H315" s="480" t="s">
        <v>4</v>
      </c>
      <c r="I315" s="287"/>
      <c r="J315" s="287" t="s">
        <v>4</v>
      </c>
      <c r="K315" s="287" t="s">
        <v>1</v>
      </c>
      <c r="L315" s="285"/>
      <c r="M315" s="290"/>
      <c r="N315" s="290"/>
      <c r="O315" s="289"/>
      <c r="P315" s="288" t="s">
        <v>483</v>
      </c>
      <c r="Q315" s="287" t="s">
        <v>24</v>
      </c>
      <c r="R315" s="287"/>
      <c r="S315" s="290" t="s">
        <v>575</v>
      </c>
      <c r="T315" s="290" t="s">
        <v>489</v>
      </c>
      <c r="U315" s="480" t="s">
        <v>554</v>
      </c>
      <c r="V315" s="290" t="s">
        <v>491</v>
      </c>
      <c r="W315" s="290" t="s">
        <v>562</v>
      </c>
      <c r="X315" s="290"/>
      <c r="Y315" s="288" t="s">
        <v>415</v>
      </c>
      <c r="Z315" s="290" t="s">
        <v>1</v>
      </c>
      <c r="AA315" s="288" t="s">
        <v>487</v>
      </c>
      <c r="AB315" s="287"/>
      <c r="AC315" s="287" t="s">
        <v>425</v>
      </c>
      <c r="AD315" s="287" t="s">
        <v>71</v>
      </c>
      <c r="AE315" s="285"/>
      <c r="AF315" s="4"/>
      <c r="AG315" s="56"/>
      <c r="AH315" s="56"/>
      <c r="AI315" s="1"/>
      <c r="AJ315" s="5"/>
      <c r="AK315"/>
      <c r="AO315"/>
    </row>
    <row r="316" spans="1:42">
      <c r="A316" s="285"/>
      <c r="B316" s="285"/>
      <c r="C316" s="288" t="s">
        <v>0</v>
      </c>
      <c r="D316" s="288"/>
      <c r="E316" s="288" t="s">
        <v>87</v>
      </c>
      <c r="F316" s="288"/>
      <c r="G316" s="291" t="s">
        <v>478</v>
      </c>
      <c r="H316" s="481" t="s">
        <v>10</v>
      </c>
      <c r="I316" s="292"/>
      <c r="J316" s="292" t="s">
        <v>404</v>
      </c>
      <c r="K316" s="292" t="s">
        <v>404</v>
      </c>
      <c r="L316" s="285"/>
      <c r="M316" s="293"/>
      <c r="N316" s="293"/>
      <c r="O316" s="289"/>
      <c r="P316" s="291" t="s">
        <v>416</v>
      </c>
      <c r="Q316" s="292" t="s">
        <v>45</v>
      </c>
      <c r="R316" s="292"/>
      <c r="S316" s="293" t="s">
        <v>552</v>
      </c>
      <c r="T316" s="293" t="s">
        <v>441</v>
      </c>
      <c r="U316" s="481" t="s">
        <v>485</v>
      </c>
      <c r="V316" s="293" t="s">
        <v>472</v>
      </c>
      <c r="W316" s="293" t="s">
        <v>531</v>
      </c>
      <c r="X316" s="293" t="s">
        <v>1</v>
      </c>
      <c r="Y316" s="291" t="s">
        <v>416</v>
      </c>
      <c r="Z316" s="293" t="s">
        <v>534</v>
      </c>
      <c r="AA316" s="291" t="s">
        <v>488</v>
      </c>
      <c r="AB316" s="292"/>
      <c r="AC316" s="292" t="s">
        <v>426</v>
      </c>
      <c r="AD316" s="292" t="s">
        <v>557</v>
      </c>
      <c r="AE316" s="285"/>
      <c r="AF316" s="4"/>
      <c r="AG316" s="56"/>
      <c r="AH316" s="56"/>
      <c r="AI316" s="1"/>
      <c r="AJ316" s="5"/>
      <c r="AK316"/>
      <c r="AO316"/>
    </row>
    <row r="317" spans="1:42">
      <c r="A317" s="285"/>
      <c r="B317" s="285">
        <f>+'Ark1'!C819</f>
        <v>2023</v>
      </c>
      <c r="C317" s="51">
        <f>+'Ark1'!L819</f>
        <v>6</v>
      </c>
      <c r="D317" s="52" t="str">
        <f>+D88</f>
        <v>O+</v>
      </c>
      <c r="E317" s="52">
        <f>+'Ark1'!D819</f>
        <v>1</v>
      </c>
      <c r="F317" s="52" t="str">
        <f>+F300</f>
        <v>Jan</v>
      </c>
      <c r="G317" s="51">
        <f>+IF(H317=0,"",'Ark1'!Q819)</f>
        <v>293</v>
      </c>
      <c r="H317" s="467">
        <f>+'Ark1'!R819</f>
        <v>387</v>
      </c>
      <c r="I317" s="66"/>
      <c r="J317" s="66">
        <f>+IF(H317=0,"",'Ark1'!AE819)</f>
        <v>7.072368421052631</v>
      </c>
      <c r="K317" s="66">
        <f>+IF(H317=0,"",'Ark1'!AF819)</f>
        <v>8.4823459293208305</v>
      </c>
      <c r="L317" s="285"/>
      <c r="M317" s="98"/>
      <c r="N317" s="98"/>
      <c r="O317" s="289"/>
      <c r="P317" s="53">
        <f>+IF(H317=0,"",'Ark1'!T819)</f>
        <v>10.036175710594318</v>
      </c>
      <c r="Q317" s="66">
        <f>+IF(H317=0,"",'Ark1'!U819)</f>
        <v>359.69664082687348</v>
      </c>
      <c r="R317" s="66"/>
      <c r="S317" s="76">
        <f>+IF(H317=0,"",'Ark1'!W819)</f>
        <v>91.214470284237748</v>
      </c>
      <c r="T317" s="76">
        <f>+IF(H317=0,"",'Ark1'!X819)</f>
        <v>59.173126614987112</v>
      </c>
      <c r="U317" s="467">
        <f>+IF(H317=0,"",'Ark1'!AG819)</f>
        <v>2461.4089635854339</v>
      </c>
      <c r="V317" s="76">
        <f>+IF(H317=0,"",'Ark1'!AH819)</f>
        <v>92.248062015503876</v>
      </c>
      <c r="W317" s="76">
        <f>+IF(H317=0,"",'Ark1'!AI819)</f>
        <v>55.297157622739022</v>
      </c>
      <c r="X317" s="76">
        <f>+IF(H317=0,"",'Ark1'!Y819)</f>
        <v>41.377121267998589</v>
      </c>
      <c r="Y317" s="53">
        <f>+IF(H317=0,"",'Ark1'!AA819)</f>
        <v>2.2398167722517281</v>
      </c>
      <c r="Z317" s="76">
        <f>+IF(H317=0,"",'Ark1'!AC819)</f>
        <v>30.252404516978729</v>
      </c>
      <c r="AA317" s="76">
        <f t="shared" ref="AA317:AA328" si="126">IF(H317=0,"",1000*Q317/U317)</f>
        <v>146.13444825638325</v>
      </c>
      <c r="AB317" s="66"/>
      <c r="AC317" s="66">
        <f t="shared" ref="AC317:AC328" si="127">IF(H317=0,"",Q317/C317)</f>
        <v>59.949440137812246</v>
      </c>
      <c r="AD317" s="66">
        <f t="shared" ref="AD317:AD328" si="128">IF(H317=0,"",H317/G317)</f>
        <v>1.3208191126279865</v>
      </c>
      <c r="AE317" s="285"/>
      <c r="AG317" s="56"/>
      <c r="AH317" s="56"/>
      <c r="AI317" s="1"/>
      <c r="AL317" s="1"/>
      <c r="AM317" s="1"/>
      <c r="AN317" s="1"/>
      <c r="AP317" s="1"/>
    </row>
    <row r="318" spans="1:42">
      <c r="A318" s="285"/>
      <c r="B318" s="285">
        <f>+'Ark1'!C820</f>
        <v>2023</v>
      </c>
      <c r="C318" s="51">
        <f>+'Ark1'!L820</f>
        <v>6</v>
      </c>
      <c r="D318" s="52" t="str">
        <f>+D317</f>
        <v>O+</v>
      </c>
      <c r="E318" s="52">
        <f>+'Ark1'!D820</f>
        <v>2</v>
      </c>
      <c r="F318" s="52" t="str">
        <f t="shared" ref="F318:F328" si="129">+F301</f>
        <v>Feb</v>
      </c>
      <c r="G318" s="51">
        <f>+IF(H318=0,"",'Ark1'!Q820)</f>
        <v>148</v>
      </c>
      <c r="H318" s="467">
        <f>+'Ark1'!R820</f>
        <v>180</v>
      </c>
      <c r="I318" s="66"/>
      <c r="J318" s="66">
        <f>+IF(H318=0,"",'Ark1'!AE820)</f>
        <v>4.9220672682526683</v>
      </c>
      <c r="K318" s="66">
        <f>+IF(H318=0,"",'Ark1'!AF820)</f>
        <v>5.989787403935475</v>
      </c>
      <c r="L318" s="285"/>
      <c r="M318" s="98"/>
      <c r="N318" s="98"/>
      <c r="O318" s="289"/>
      <c r="P318" s="53">
        <f>+IF(H318=0,"",'Ark1'!T820)</f>
        <v>10.072222222222223</v>
      </c>
      <c r="Q318" s="66">
        <f>+IF(H318=0,"",'Ark1'!U820)</f>
        <v>360.39722222222241</v>
      </c>
      <c r="R318" s="66"/>
      <c r="S318" s="76">
        <f>+IF(H318=0,"",'Ark1'!W820)</f>
        <v>91.111111111111114</v>
      </c>
      <c r="T318" s="76">
        <f>+IF(H318=0,"",'Ark1'!X820)</f>
        <v>58.888888888888879</v>
      </c>
      <c r="U318" s="467">
        <f>+IF(H318=0,"",'Ark1'!AG820)</f>
        <v>2408.6380368098153</v>
      </c>
      <c r="V318" s="76">
        <f>+IF(H318=0,"",'Ark1'!AH820)</f>
        <v>90.555555555555557</v>
      </c>
      <c r="W318" s="76">
        <f>+IF(H318=0,"",'Ark1'!AI820)</f>
        <v>47.777777777777779</v>
      </c>
      <c r="X318" s="76">
        <f>+IF(H318=0,"",'Ark1'!Y820)</f>
        <v>42.600604365242646</v>
      </c>
      <c r="Y318" s="53">
        <f>+IF(H318=0,"",'Ark1'!AA820)</f>
        <v>2.4427456218033634</v>
      </c>
      <c r="Z318" s="76">
        <f>+IF(H318=0,"",'Ark1'!AC820)</f>
        <v>25.600741462718045</v>
      </c>
      <c r="AA318" s="76">
        <f t="shared" si="126"/>
        <v>149.62697454515006</v>
      </c>
      <c r="AB318" s="66"/>
      <c r="AC318" s="66">
        <f t="shared" si="127"/>
        <v>60.066203703703735</v>
      </c>
      <c r="AD318" s="66">
        <f t="shared" si="128"/>
        <v>1.2162162162162162</v>
      </c>
      <c r="AE318" s="285"/>
      <c r="AG318" s="56"/>
      <c r="AH318" s="56"/>
      <c r="AI318" s="1"/>
      <c r="AL318" s="1"/>
      <c r="AM318" s="1"/>
      <c r="AN318" s="1"/>
      <c r="AP318" s="1"/>
    </row>
    <row r="319" spans="1:42">
      <c r="A319" s="285"/>
      <c r="B319" s="285">
        <f>+'Ark1'!C821</f>
        <v>2023</v>
      </c>
      <c r="C319" s="51">
        <f>+'Ark1'!L821</f>
        <v>6</v>
      </c>
      <c r="D319" s="52" t="str">
        <f t="shared" ref="D319:D328" si="130">+D318</f>
        <v>O+</v>
      </c>
      <c r="E319" s="52">
        <f>+'Ark1'!D821</f>
        <v>3</v>
      </c>
      <c r="F319" s="52" t="str">
        <f t="shared" si="129"/>
        <v>Mar</v>
      </c>
      <c r="G319" s="51">
        <f>+IF(H319=0,"",'Ark1'!Q821)</f>
        <v>244</v>
      </c>
      <c r="H319" s="467">
        <f>+'Ark1'!R821</f>
        <v>320</v>
      </c>
      <c r="I319" s="66"/>
      <c r="J319" s="66">
        <f>+IF(H319=0,"",'Ark1'!AE821)</f>
        <v>6.438631790744469</v>
      </c>
      <c r="K319" s="66">
        <f>+IF(H319=0,"",'Ark1'!AF821)</f>
        <v>7.5247216485959374</v>
      </c>
      <c r="L319" s="285"/>
      <c r="M319" s="98"/>
      <c r="N319" s="98"/>
      <c r="O319" s="289"/>
      <c r="P319" s="53">
        <f>+IF(H319=0,"",'Ark1'!T821)</f>
        <v>9.9</v>
      </c>
      <c r="Q319" s="66">
        <f>+IF(H319=0,"",'Ark1'!U821)</f>
        <v>350.28656250000006</v>
      </c>
      <c r="R319" s="66"/>
      <c r="S319" s="76">
        <f>+IF(H319=0,"",'Ark1'!W821)</f>
        <v>89.375</v>
      </c>
      <c r="T319" s="76">
        <f>+IF(H319=0,"",'Ark1'!X821)</f>
        <v>50.9375</v>
      </c>
      <c r="U319" s="467">
        <f>+IF(H319=0,"",'Ark1'!AG821)</f>
        <v>2392.6440677966102</v>
      </c>
      <c r="V319" s="76">
        <f>+IF(H319=0,"",'Ark1'!AH821)</f>
        <v>92.1875</v>
      </c>
      <c r="W319" s="76">
        <f>+IF(H319=0,"",'Ark1'!AI821)</f>
        <v>57.5</v>
      </c>
      <c r="X319" s="76">
        <f>+IF(H319=0,"",'Ark1'!Y821)</f>
        <v>42.690860856670525</v>
      </c>
      <c r="Y319" s="53">
        <f>+IF(H319=0,"",'Ark1'!AA821)</f>
        <v>2.4601829200285081</v>
      </c>
      <c r="Z319" s="76">
        <f>+IF(H319=0,"",'Ark1'!AC821)</f>
        <v>36.27499379398995</v>
      </c>
      <c r="AA319" s="76">
        <f t="shared" si="126"/>
        <v>146.40145068571755</v>
      </c>
      <c r="AB319" s="66"/>
      <c r="AC319" s="66">
        <f t="shared" si="127"/>
        <v>58.381093750000012</v>
      </c>
      <c r="AD319" s="66">
        <f t="shared" si="128"/>
        <v>1.3114754098360655</v>
      </c>
      <c r="AE319" s="285"/>
      <c r="AG319" s="56"/>
      <c r="AH319" s="56"/>
      <c r="AI319" s="1"/>
      <c r="AL319" s="1"/>
      <c r="AM319" s="1"/>
      <c r="AN319" s="1"/>
      <c r="AP319" s="1"/>
    </row>
    <row r="320" spans="1:42">
      <c r="A320" s="285"/>
      <c r="B320" s="285">
        <f>+'Ark1'!C822</f>
        <v>2023</v>
      </c>
      <c r="C320" s="51">
        <f>+'Ark1'!L822</f>
        <v>6</v>
      </c>
      <c r="D320" s="52" t="str">
        <f t="shared" si="130"/>
        <v>O+</v>
      </c>
      <c r="E320" s="52">
        <f>+'Ark1'!D822</f>
        <v>4</v>
      </c>
      <c r="F320" s="52" t="str">
        <f t="shared" si="129"/>
        <v>Apr</v>
      </c>
      <c r="G320" s="51">
        <f>+IF(H320=0,"",'Ark1'!Q822)</f>
        <v>195</v>
      </c>
      <c r="H320" s="467">
        <f>+'Ark1'!R822</f>
        <v>234</v>
      </c>
      <c r="I320" s="66"/>
      <c r="J320" s="53">
        <f>+IF(H320=0,"",'Ark1'!AE822)</f>
        <v>6.6761768901569196</v>
      </c>
      <c r="K320" s="53">
        <f>+IF(H320=0,"",'Ark1'!AF822)</f>
        <v>7.8500182441910384</v>
      </c>
      <c r="L320" s="285"/>
      <c r="M320" s="98"/>
      <c r="N320" s="98"/>
      <c r="O320" s="289"/>
      <c r="P320" s="53">
        <f>+IF(H320=0,"",'Ark1'!T822)</f>
        <v>9.8974358974358978</v>
      </c>
      <c r="Q320" s="66">
        <f>+IF(H320=0,"",'Ark1'!U822)</f>
        <v>358.47051282051274</v>
      </c>
      <c r="R320" s="66"/>
      <c r="S320" s="76">
        <f>+IF(H320=0,"",'Ark1'!W822)</f>
        <v>91.025641025641022</v>
      </c>
      <c r="T320" s="76">
        <f>+IF(H320=0,"",'Ark1'!X822)</f>
        <v>56.410256410256402</v>
      </c>
      <c r="U320" s="467">
        <f>+IF(H320=0,"",'Ark1'!AG822)</f>
        <v>2430.1848341232221</v>
      </c>
      <c r="V320" s="76">
        <f>+IF(H320=0,"",'Ark1'!AH822)</f>
        <v>90.17094017094017</v>
      </c>
      <c r="W320" s="76">
        <f>+IF(H320=0,"",'Ark1'!AI822)</f>
        <v>58.119658119658112</v>
      </c>
      <c r="X320" s="76">
        <f>+IF(H320=0,"",'Ark1'!Y822)</f>
        <v>38.712143158731472</v>
      </c>
      <c r="Y320" s="53">
        <f>+IF(H320=0,"",'Ark1'!AA822)</f>
        <v>2.3710671094137874</v>
      </c>
      <c r="Z320" s="76">
        <f>+IF(H320=0,"",'Ark1'!AC822)</f>
        <v>26.830797724868873</v>
      </c>
      <c r="AA320" s="76">
        <f t="shared" si="126"/>
        <v>147.50750962934228</v>
      </c>
      <c r="AB320" s="66"/>
      <c r="AC320" s="66">
        <f t="shared" si="127"/>
        <v>59.745085470085456</v>
      </c>
      <c r="AD320" s="66">
        <f t="shared" si="128"/>
        <v>1.2</v>
      </c>
      <c r="AE320" s="285"/>
      <c r="AG320" s="56"/>
      <c r="AH320" s="56"/>
      <c r="AI320" s="1"/>
      <c r="AL320" s="1"/>
      <c r="AM320" s="1"/>
      <c r="AN320" s="1"/>
      <c r="AP320" s="1"/>
    </row>
    <row r="321" spans="1:43">
      <c r="A321" s="285"/>
      <c r="B321" s="285">
        <f>+'Ark1'!C823</f>
        <v>2023</v>
      </c>
      <c r="C321" s="51">
        <f>+'Ark1'!L823</f>
        <v>6</v>
      </c>
      <c r="D321" s="52" t="str">
        <f t="shared" si="130"/>
        <v>O+</v>
      </c>
      <c r="E321" s="52">
        <f>+'Ark1'!D823</f>
        <v>5</v>
      </c>
      <c r="F321" s="52" t="str">
        <f t="shared" si="129"/>
        <v>Mai</v>
      </c>
      <c r="G321" s="51">
        <f>+IF(H321=0,"",'Ark1'!Q823)</f>
        <v>246</v>
      </c>
      <c r="H321" s="467">
        <f>+'Ark1'!R823</f>
        <v>319</v>
      </c>
      <c r="I321" s="66"/>
      <c r="J321" s="53">
        <f>+IF(H321=0,"",'Ark1'!AE823)</f>
        <v>7.5970469159323679</v>
      </c>
      <c r="K321" s="53">
        <f>+IF(H321=0,"",'Ark1'!AF823)</f>
        <v>8.7236062805989381</v>
      </c>
      <c r="L321" s="285"/>
      <c r="M321" s="98"/>
      <c r="N321" s="98"/>
      <c r="O321" s="289"/>
      <c r="P321" s="53">
        <f>+IF(H321=0,"",'Ark1'!T823)</f>
        <v>9.8119122257053277</v>
      </c>
      <c r="Q321" s="66">
        <f>+IF(H321=0,"",'Ark1'!U823)</f>
        <v>349.40909090909111</v>
      </c>
      <c r="R321" s="66"/>
      <c r="S321" s="76">
        <f>+IF(H321=0,"",'Ark1'!W823)</f>
        <v>88.087774294670851</v>
      </c>
      <c r="T321" s="76">
        <f>+IF(H321=0,"",'Ark1'!X823)</f>
        <v>50.470219435736659</v>
      </c>
      <c r="U321" s="467">
        <f>+IF(H321=0,"",'Ark1'!AG823)</f>
        <v>2436.8795986622063</v>
      </c>
      <c r="V321" s="76">
        <f>+IF(H321=0,"",'Ark1'!AH823)</f>
        <v>93.730407523510962</v>
      </c>
      <c r="W321" s="76">
        <f>+IF(H321=0,"",'Ark1'!AI823)</f>
        <v>64.576802507836973</v>
      </c>
      <c r="X321" s="76">
        <f>+IF(H321=0,"",'Ark1'!Y823)</f>
        <v>47.637682446028869</v>
      </c>
      <c r="Y321" s="53">
        <f>+IF(H321=0,"",'Ark1'!AA823)</f>
        <v>2.5106136665945402</v>
      </c>
      <c r="Z321" s="76">
        <f>+IF(H321=0,"",'Ark1'!AC823)</f>
        <v>34.227114099373154</v>
      </c>
      <c r="AA321" s="76">
        <f t="shared" si="126"/>
        <v>143.38381391551272</v>
      </c>
      <c r="AB321" s="66"/>
      <c r="AC321" s="66">
        <f t="shared" si="127"/>
        <v>58.23484848484852</v>
      </c>
      <c r="AD321" s="66">
        <f t="shared" si="128"/>
        <v>1.2967479674796747</v>
      </c>
      <c r="AE321" s="285"/>
      <c r="AG321" s="56"/>
      <c r="AH321" s="56"/>
      <c r="AI321" s="1"/>
      <c r="AL321" s="1"/>
      <c r="AM321" s="1"/>
      <c r="AN321" s="1"/>
      <c r="AP321" s="1"/>
    </row>
    <row r="322" spans="1:43">
      <c r="A322" s="285"/>
      <c r="B322" s="285">
        <f>+'Ark1'!C824</f>
        <v>2023</v>
      </c>
      <c r="C322" s="51">
        <f>+'Ark1'!L824</f>
        <v>6</v>
      </c>
      <c r="D322" s="52" t="str">
        <f t="shared" si="130"/>
        <v>O+</v>
      </c>
      <c r="E322" s="52">
        <f>+'Ark1'!D824</f>
        <v>6</v>
      </c>
      <c r="F322" s="52" t="str">
        <f t="shared" si="129"/>
        <v>Jun</v>
      </c>
      <c r="G322" s="51">
        <f>+IF(H322=0,"",'Ark1'!Q824)</f>
        <v>256</v>
      </c>
      <c r="H322" s="467">
        <f>+'Ark1'!R824</f>
        <v>341</v>
      </c>
      <c r="I322" s="66"/>
      <c r="J322" s="53">
        <f>+IF(H322=0,"",'Ark1'!AE824)</f>
        <v>7.6031215161649923</v>
      </c>
      <c r="K322" s="53">
        <f>+IF(H322=0,"",'Ark1'!AF824)</f>
        <v>8.886092991047132</v>
      </c>
      <c r="L322" s="285"/>
      <c r="M322" s="98"/>
      <c r="N322" s="98"/>
      <c r="O322" s="289"/>
      <c r="P322" s="53">
        <f>+IF(H322=0,"",'Ark1'!T824)</f>
        <v>9.7067448680351909</v>
      </c>
      <c r="Q322" s="66">
        <f>+IF(H322=0,"",'Ark1'!U824)</f>
        <v>353.01583577712597</v>
      </c>
      <c r="R322" s="66"/>
      <c r="S322" s="76">
        <f>+IF(H322=0,"",'Ark1'!W824)</f>
        <v>88.269794721407607</v>
      </c>
      <c r="T322" s="76">
        <f>+IF(H322=0,"",'Ark1'!X824)</f>
        <v>53.958944281524928</v>
      </c>
      <c r="U322" s="467">
        <f>+IF(H322=0,"",'Ark1'!AG824)</f>
        <v>2573.217391304348</v>
      </c>
      <c r="V322" s="76">
        <f>+IF(H322=0,"",'Ark1'!AH824)</f>
        <v>94.428152492668602</v>
      </c>
      <c r="W322" s="76">
        <f>+IF(H322=0,"",'Ark1'!AI824)</f>
        <v>63.049853372434001</v>
      </c>
      <c r="X322" s="76">
        <f>+IF(H322=0,"",'Ark1'!Y824)</f>
        <v>44.668275347745904</v>
      </c>
      <c r="Y322" s="53">
        <f>+IF(H322=0,"",'Ark1'!AA824)</f>
        <v>2.502007690494731</v>
      </c>
      <c r="Z322" s="76">
        <f>+IF(H322=0,"",'Ark1'!AC824)</f>
        <v>36.787400941358207</v>
      </c>
      <c r="AA322" s="76">
        <f t="shared" si="126"/>
        <v>137.1885006568312</v>
      </c>
      <c r="AB322" s="66"/>
      <c r="AC322" s="66">
        <f t="shared" si="127"/>
        <v>58.835972629520995</v>
      </c>
      <c r="AD322" s="66">
        <f t="shared" si="128"/>
        <v>1.33203125</v>
      </c>
      <c r="AE322" s="285"/>
      <c r="AG322" s="56"/>
      <c r="AH322" s="56"/>
      <c r="AI322" s="1"/>
      <c r="AL322" s="1"/>
      <c r="AM322" s="1"/>
      <c r="AN322" s="1"/>
      <c r="AP322" s="1"/>
    </row>
    <row r="323" spans="1:43">
      <c r="A323" s="285"/>
      <c r="B323" s="285">
        <f>+'Ark1'!C825</f>
        <v>2023</v>
      </c>
      <c r="C323" s="51">
        <f>+'Ark1'!L825</f>
        <v>6</v>
      </c>
      <c r="D323" s="52" t="str">
        <f t="shared" si="130"/>
        <v>O+</v>
      </c>
      <c r="E323" s="52">
        <f>+'Ark1'!D825</f>
        <v>7</v>
      </c>
      <c r="F323" s="52" t="str">
        <f t="shared" si="129"/>
        <v>Jul</v>
      </c>
      <c r="G323" s="51">
        <f>+IF(H323=0,"",'Ark1'!Q825)</f>
        <v>144</v>
      </c>
      <c r="H323" s="467">
        <f>+'Ark1'!R825</f>
        <v>174</v>
      </c>
      <c r="I323" s="66"/>
      <c r="J323" s="53">
        <f>+IF(H323=0,"",'Ark1'!AE825)</f>
        <v>5.9814369199037456</v>
      </c>
      <c r="K323" s="53">
        <f>+IF(H323=0,"",'Ark1'!AF825)</f>
        <v>7.1802799163141744</v>
      </c>
      <c r="L323" s="285"/>
      <c r="M323" s="98"/>
      <c r="N323" s="98"/>
      <c r="O323" s="289"/>
      <c r="P323" s="53">
        <f>+IF(H323=0,"",'Ark1'!T825)</f>
        <v>9.8908045977011483</v>
      </c>
      <c r="Q323" s="66">
        <f>+IF(H323=0,"",'Ark1'!U825)</f>
        <v>357.73850574712645</v>
      </c>
      <c r="R323" s="66"/>
      <c r="S323" s="76">
        <f>+IF(H323=0,"",'Ark1'!W825)</f>
        <v>89.65517241379311</v>
      </c>
      <c r="T323" s="76">
        <f>+IF(H323=0,"",'Ark1'!X825)</f>
        <v>56.896551724137922</v>
      </c>
      <c r="U323" s="467">
        <f>+IF(H323=0,"",'Ark1'!AG825)</f>
        <v>2527.6211180124219</v>
      </c>
      <c r="V323" s="76">
        <f>+IF(H323=0,"",'Ark1'!AH825)</f>
        <v>92.52873563218391</v>
      </c>
      <c r="W323" s="76">
        <f>+IF(H323=0,"",'Ark1'!AI825)</f>
        <v>53.448275862068975</v>
      </c>
      <c r="X323" s="76">
        <f>+IF(H323=0,"",'Ark1'!Y825)</f>
        <v>42.84359097254071</v>
      </c>
      <c r="Y323" s="53">
        <f>+IF(H323=0,"",'Ark1'!AA825)</f>
        <v>2.4079911112176031</v>
      </c>
      <c r="Z323" s="76">
        <f>+IF(H323=0,"",'Ark1'!AC825)</f>
        <v>40.544309869145344</v>
      </c>
      <c r="AA323" s="76">
        <f t="shared" si="126"/>
        <v>141.53169681871933</v>
      </c>
      <c r="AB323" s="66"/>
      <c r="AC323" s="66">
        <f t="shared" si="127"/>
        <v>59.623084291187745</v>
      </c>
      <c r="AD323" s="66">
        <f t="shared" si="128"/>
        <v>1.2083333333333333</v>
      </c>
      <c r="AE323" s="285"/>
      <c r="AG323" s="56"/>
      <c r="AH323" s="56"/>
      <c r="AI323" s="1"/>
      <c r="AL323" s="1"/>
      <c r="AM323" s="1"/>
      <c r="AN323" s="1"/>
      <c r="AP323" s="1"/>
    </row>
    <row r="324" spans="1:43">
      <c r="A324" s="285"/>
      <c r="B324" s="285">
        <f>+'Ark1'!C826</f>
        <v>2023</v>
      </c>
      <c r="C324" s="51">
        <f>+'Ark1'!L826</f>
        <v>6</v>
      </c>
      <c r="D324" s="52" t="str">
        <f t="shared" si="130"/>
        <v>O+</v>
      </c>
      <c r="E324" s="52">
        <f>+'Ark1'!D826</f>
        <v>8</v>
      </c>
      <c r="F324" s="52" t="str">
        <f t="shared" si="129"/>
        <v>Aug</v>
      </c>
      <c r="G324" s="51">
        <f>+IF(H324=0,"",'Ark1'!Q826)</f>
        <v>168</v>
      </c>
      <c r="H324" s="467">
        <f>+'Ark1'!R826</f>
        <v>234</v>
      </c>
      <c r="I324" s="66"/>
      <c r="J324" s="53">
        <f>+IF(H324=0,"",'Ark1'!AE826)</f>
        <v>6.006160164271046</v>
      </c>
      <c r="K324" s="53">
        <f>+IF(H324=0,"",'Ark1'!AF826)</f>
        <v>7.3345927336522143</v>
      </c>
      <c r="L324" s="285"/>
      <c r="M324" s="98"/>
      <c r="N324" s="98"/>
      <c r="O324" s="289"/>
      <c r="P324" s="53">
        <f>+IF(H324=0,"",'Ark1'!T826)</f>
        <v>9.9444444444444446</v>
      </c>
      <c r="Q324" s="66">
        <f>+IF(H324=0,"",'Ark1'!U826)</f>
        <v>358.70769230769247</v>
      </c>
      <c r="R324" s="66"/>
      <c r="S324" s="76">
        <f>+IF(H324=0,"",'Ark1'!W826)</f>
        <v>89.743589743589737</v>
      </c>
      <c r="T324" s="76">
        <f>+IF(H324=0,"",'Ark1'!X826)</f>
        <v>58.974358974358992</v>
      </c>
      <c r="U324" s="467">
        <f>+IF(H324=0,"",'Ark1'!AG826)</f>
        <v>2569.7351598173523</v>
      </c>
      <c r="V324" s="76">
        <f>+IF(H324=0,"",'Ark1'!AH826)</f>
        <v>93.589743589743605</v>
      </c>
      <c r="W324" s="76">
        <f>+IF(H324=0,"",'Ark1'!AI826)</f>
        <v>54.700854700854705</v>
      </c>
      <c r="X324" s="76">
        <f>+IF(H324=0,"",'Ark1'!Y826)</f>
        <v>42.933517784771723</v>
      </c>
      <c r="Y324" s="53">
        <f>+IF(H324=0,"",'Ark1'!AA826)</f>
        <v>2.5589442415826422</v>
      </c>
      <c r="Z324" s="76">
        <f>+IF(H324=0,"",'Ark1'!AC826)</f>
        <v>37.487132733854885</v>
      </c>
      <c r="AA324" s="76">
        <f t="shared" si="126"/>
        <v>139.58936232681199</v>
      </c>
      <c r="AB324" s="66"/>
      <c r="AC324" s="66">
        <f t="shared" si="127"/>
        <v>59.784615384615414</v>
      </c>
      <c r="AD324" s="66">
        <f t="shared" si="128"/>
        <v>1.3928571428571428</v>
      </c>
      <c r="AE324" s="285"/>
      <c r="AG324" s="56"/>
      <c r="AH324" s="56"/>
      <c r="AI324" s="1"/>
      <c r="AL324" s="1"/>
      <c r="AM324" s="1"/>
      <c r="AN324" s="1"/>
      <c r="AP324" s="1"/>
    </row>
    <row r="325" spans="1:43">
      <c r="A325" s="285"/>
      <c r="B325" s="285">
        <f>+'Ark1'!C827</f>
        <v>2023</v>
      </c>
      <c r="C325" s="51">
        <f>+'Ark1'!L827</f>
        <v>6</v>
      </c>
      <c r="D325" s="52" t="str">
        <f t="shared" si="130"/>
        <v>O+</v>
      </c>
      <c r="E325" s="52">
        <f>+'Ark1'!D827</f>
        <v>9</v>
      </c>
      <c r="F325" s="52" t="str">
        <f t="shared" si="129"/>
        <v>Sep</v>
      </c>
      <c r="G325" s="51">
        <f>+IF(H325=0,"",'Ark1'!Q827)</f>
        <v>158</v>
      </c>
      <c r="H325" s="467">
        <f>+'Ark1'!R827</f>
        <v>242</v>
      </c>
      <c r="I325" s="66"/>
      <c r="J325" s="53">
        <f>+IF(H325=0,"",'Ark1'!AE827)</f>
        <v>6.4190981432360728</v>
      </c>
      <c r="K325" s="53">
        <f>+IF(H325=0,"",'Ark1'!AF827)</f>
        <v>7.6084243796390147</v>
      </c>
      <c r="L325" s="285"/>
      <c r="M325" s="98"/>
      <c r="N325" s="98"/>
      <c r="O325" s="289"/>
      <c r="P325" s="53">
        <f>+IF(H325=0,"",'Ark1'!T827)</f>
        <v>9.4545454545454568</v>
      </c>
      <c r="Q325" s="66">
        <f>+IF(H325=0,"",'Ark1'!U827)</f>
        <v>347.98181818181814</v>
      </c>
      <c r="R325" s="66"/>
      <c r="S325" s="76">
        <f>+IF(H325=0,"",'Ark1'!W827)</f>
        <v>86.363636363636346</v>
      </c>
      <c r="T325" s="76">
        <f>+IF(H325=0,"",'Ark1'!X827)</f>
        <v>47.520661157024797</v>
      </c>
      <c r="U325" s="467">
        <f>+IF(H325=0,"",'Ark1'!AG827)</f>
        <v>2526.913043478261</v>
      </c>
      <c r="V325" s="76">
        <f>+IF(H325=0,"",'Ark1'!AH827)</f>
        <v>95.041322314049594</v>
      </c>
      <c r="W325" s="76">
        <f>+IF(H325=0,"",'Ark1'!AI827)</f>
        <v>70.24793388429751</v>
      </c>
      <c r="X325" s="76">
        <f>+IF(H325=0,"",'Ark1'!Y827)</f>
        <v>43.925015933900397</v>
      </c>
      <c r="Y325" s="53">
        <f>+IF(H325=0,"",'Ark1'!AA827)</f>
        <v>2.5454545454545419</v>
      </c>
      <c r="Z325" s="76">
        <f>+IF(H325=0,"",'Ark1'!AC827)</f>
        <v>39.619614718206641</v>
      </c>
      <c r="AA325" s="76">
        <f t="shared" si="126"/>
        <v>137.71024653180228</v>
      </c>
      <c r="AB325" s="66"/>
      <c r="AC325" s="66">
        <f t="shared" si="127"/>
        <v>57.996969696969693</v>
      </c>
      <c r="AD325" s="66">
        <f t="shared" si="128"/>
        <v>1.5316455696202531</v>
      </c>
      <c r="AE325" s="285"/>
      <c r="AG325" s="56"/>
      <c r="AH325" s="56"/>
      <c r="AI325" s="1"/>
      <c r="AL325" s="1"/>
      <c r="AM325" s="1"/>
      <c r="AN325" s="1"/>
      <c r="AP325" s="1"/>
    </row>
    <row r="326" spans="1:43">
      <c r="A326" s="285"/>
      <c r="B326" s="285">
        <f>+'Ark1'!C828</f>
        <v>2023</v>
      </c>
      <c r="C326" s="51">
        <f>+'Ark1'!L828</f>
        <v>6</v>
      </c>
      <c r="D326" s="52" t="str">
        <f t="shared" si="130"/>
        <v>O+</v>
      </c>
      <c r="E326" s="52">
        <f>+'Ark1'!D828</f>
        <v>10</v>
      </c>
      <c r="F326" s="52" t="str">
        <f t="shared" si="129"/>
        <v>Okt</v>
      </c>
      <c r="G326" s="51">
        <f>+IF(H326=0,"",'Ark1'!Q828)</f>
        <v>613</v>
      </c>
      <c r="H326" s="467">
        <f>+'Ark1'!R828</f>
        <v>1014</v>
      </c>
      <c r="I326" s="66"/>
      <c r="J326" s="53">
        <f>+IF(H326=0,"",'Ark1'!AE828)</f>
        <v>10.546021840873639</v>
      </c>
      <c r="K326" s="53">
        <f>+IF(H326=0,"",'Ark1'!AF828)</f>
        <v>12.175193885605664</v>
      </c>
      <c r="L326" s="285"/>
      <c r="M326" s="98"/>
      <c r="N326" s="98"/>
      <c r="O326" s="289"/>
      <c r="P326" s="53">
        <f>+IF(H326=0,"",'Ark1'!T828)</f>
        <v>9.3579881656804673</v>
      </c>
      <c r="Q326" s="66">
        <f>+IF(H326=0,"",'Ark1'!U828)</f>
        <v>344.5205128205132</v>
      </c>
      <c r="R326" s="66"/>
      <c r="S326" s="76">
        <f>+IF(H326=0,"",'Ark1'!W828)</f>
        <v>84.516765285996087</v>
      </c>
      <c r="T326" s="76">
        <f>+IF(H326=0,"",'Ark1'!X828)</f>
        <v>43.885601577909249</v>
      </c>
      <c r="U326" s="467">
        <f>+IF(H326=0,"",'Ark1'!AG828)</f>
        <v>2619.9289340101523</v>
      </c>
      <c r="V326" s="76">
        <f>+IF(H326=0,"",'Ark1'!AH828)</f>
        <v>97.041420118343197</v>
      </c>
      <c r="W326" s="76">
        <f>+IF(H326=0,"",'Ark1'!AI828)</f>
        <v>84.023668639053241</v>
      </c>
      <c r="X326" s="76">
        <f>+IF(H326=0,"",'Ark1'!Y828)</f>
        <v>36.523749714780827</v>
      </c>
      <c r="Y326" s="53">
        <f>+IF(H326=0,"",'Ark1'!AA828)</f>
        <v>2.6392295914057686</v>
      </c>
      <c r="Z326" s="76">
        <f>+IF(H326=0,"",'Ark1'!AC828)</f>
        <v>19.491669360270865</v>
      </c>
      <c r="AA326" s="76">
        <f t="shared" si="126"/>
        <v>131.4999457993612</v>
      </c>
      <c r="AB326" s="66"/>
      <c r="AC326" s="66">
        <f t="shared" si="127"/>
        <v>57.420085470085532</v>
      </c>
      <c r="AD326" s="66">
        <f t="shared" si="128"/>
        <v>1.6541598694942903</v>
      </c>
      <c r="AE326" s="285"/>
      <c r="AG326" s="56"/>
      <c r="AH326" s="56"/>
      <c r="AI326" s="1"/>
      <c r="AL326" s="1"/>
      <c r="AM326" s="1"/>
      <c r="AN326" s="1"/>
      <c r="AP326" s="1"/>
    </row>
    <row r="327" spans="1:43">
      <c r="A327" s="285"/>
      <c r="B327" s="285">
        <f>+'Ark1'!C829</f>
        <v>2023</v>
      </c>
      <c r="C327" s="51">
        <f>+'Ark1'!L829</f>
        <v>6</v>
      </c>
      <c r="D327" s="52" t="str">
        <f t="shared" si="130"/>
        <v>O+</v>
      </c>
      <c r="E327" s="52">
        <f>+'Ark1'!D829</f>
        <v>11</v>
      </c>
      <c r="F327" s="52" t="str">
        <f t="shared" si="129"/>
        <v>Nov</v>
      </c>
      <c r="G327" s="51">
        <f>+IF(H327=0,"",'Ark1'!Q829)</f>
        <v>578</v>
      </c>
      <c r="H327" s="467">
        <f>+'Ark1'!R829</f>
        <v>869</v>
      </c>
      <c r="I327" s="66"/>
      <c r="J327" s="53">
        <f>+IF(H327=0,"",'Ark1'!AE829)</f>
        <v>10.102301790281331</v>
      </c>
      <c r="K327" s="53">
        <f>+IF(H327=0,"",'Ark1'!AF829)</f>
        <v>11.54091680403717</v>
      </c>
      <c r="L327" s="285"/>
      <c r="M327" s="98"/>
      <c r="N327" s="98"/>
      <c r="O327" s="289"/>
      <c r="P327" s="53">
        <f>+IF(H327=0,"",'Ark1'!T829)</f>
        <v>9.66743383199079</v>
      </c>
      <c r="Q327" s="66">
        <f>+IF(H327=0,"",'Ark1'!U829)</f>
        <v>346.53371691599511</v>
      </c>
      <c r="R327" s="66"/>
      <c r="S327" s="76">
        <f>+IF(H327=0,"",'Ark1'!W829)</f>
        <v>89.758342922899899</v>
      </c>
      <c r="T327" s="76">
        <f>+IF(H327=0,"",'Ark1'!X829)</f>
        <v>46.835443037974692</v>
      </c>
      <c r="U327" s="467">
        <f>+IF(H327=0,"",'Ark1'!AG829)</f>
        <v>2603.5308056872041</v>
      </c>
      <c r="V327" s="76">
        <f>+IF(H327=0,"",'Ark1'!AH829)</f>
        <v>97.123130034522433</v>
      </c>
      <c r="W327" s="76">
        <f>+IF(H327=0,"",'Ark1'!AI829)</f>
        <v>79.861910241657085</v>
      </c>
      <c r="X327" s="76">
        <f>+IF(H327=0,"",'Ark1'!Y829)</f>
        <v>41.973346001505135</v>
      </c>
      <c r="Y327" s="53">
        <f>+IF(H327=0,"",'Ark1'!AA829)</f>
        <v>2.4303623111973538</v>
      </c>
      <c r="Z327" s="76">
        <f>+IF(H327=0,"",'Ark1'!AC829)</f>
        <v>16.603869769233722</v>
      </c>
      <c r="AA327" s="76">
        <f t="shared" si="126"/>
        <v>133.10144675800265</v>
      </c>
      <c r="AB327" s="66"/>
      <c r="AC327" s="66">
        <f t="shared" si="127"/>
        <v>57.755619485999183</v>
      </c>
      <c r="AD327" s="66">
        <f t="shared" si="128"/>
        <v>1.5034602076124568</v>
      </c>
      <c r="AE327" s="285"/>
      <c r="AG327" s="56"/>
      <c r="AH327" s="56"/>
      <c r="AI327" s="1"/>
      <c r="AL327" s="1"/>
      <c r="AM327" s="1"/>
      <c r="AN327" s="1"/>
      <c r="AP327" s="1"/>
    </row>
    <row r="328" spans="1:43" s="270" customFormat="1">
      <c r="A328" s="285"/>
      <c r="B328" s="285">
        <f>+'Ark1'!C830</f>
        <v>2023</v>
      </c>
      <c r="C328" s="51">
        <f>+'Ark1'!L830</f>
        <v>6</v>
      </c>
      <c r="D328" s="52" t="str">
        <f t="shared" si="130"/>
        <v>O+</v>
      </c>
      <c r="E328" s="52">
        <f>+'Ark1'!D830</f>
        <v>12</v>
      </c>
      <c r="F328" s="52" t="str">
        <f t="shared" si="129"/>
        <v>Des</v>
      </c>
      <c r="G328" s="51">
        <f>+IF(H328=0,"",'Ark1'!Q830)</f>
        <v>126</v>
      </c>
      <c r="H328" s="467">
        <f>+'Ark1'!R830</f>
        <v>176</v>
      </c>
      <c r="I328" s="66"/>
      <c r="J328" s="53">
        <f>+IF(H328=0,"",'Ark1'!AE830)</f>
        <v>8.870967741935484</v>
      </c>
      <c r="K328" s="53">
        <f>+IF(H328=0,"",'Ark1'!AF830)</f>
        <v>10.001403740555716</v>
      </c>
      <c r="L328" s="285"/>
      <c r="M328" s="98"/>
      <c r="N328" s="98"/>
      <c r="O328" s="289"/>
      <c r="P328" s="53">
        <f>+IF(H328=0,"",'Ark1'!T830)</f>
        <v>8.9545454545454568</v>
      </c>
      <c r="Q328" s="66">
        <f>+IF(H328=0,"",'Ark1'!U830)</f>
        <v>344.09659090909071</v>
      </c>
      <c r="R328" s="66"/>
      <c r="S328" s="76">
        <f>+IF(H328=0,"",'Ark1'!W830)</f>
        <v>83.522727272727266</v>
      </c>
      <c r="T328" s="76">
        <f>+IF(H328=0,"",'Ark1'!X830)</f>
        <v>44.318181818181827</v>
      </c>
      <c r="U328" s="467">
        <f>+IF(H328=0,"",'Ark1'!AG830)</f>
        <v>2650.5142857142846</v>
      </c>
      <c r="V328" s="76">
        <f>+IF(H328=0,"",'Ark1'!AH830)</f>
        <v>99.431818181818173</v>
      </c>
      <c r="W328" s="76">
        <f>+IF(H328=0,"",'Ark1'!AI830)</f>
        <v>82.954545454545439</v>
      </c>
      <c r="X328" s="76">
        <f>+IF(H328=0,"",'Ark1'!Y830)</f>
        <v>36.760259696084525</v>
      </c>
      <c r="Y328" s="53">
        <f>+IF(H328=0,"",'Ark1'!AA830)</f>
        <v>2.5312101440592465</v>
      </c>
      <c r="Z328" s="76">
        <f>+IF(H328=0,"",'Ark1'!AC830)</f>
        <v>21.804331096775357</v>
      </c>
      <c r="AA328" s="76">
        <f t="shared" si="126"/>
        <v>129.82257547665338</v>
      </c>
      <c r="AB328" s="66"/>
      <c r="AC328" s="66">
        <f t="shared" si="127"/>
        <v>57.349431818181785</v>
      </c>
      <c r="AD328" s="66">
        <f t="shared" si="128"/>
        <v>1.3968253968253967</v>
      </c>
      <c r="AE328" s="285"/>
      <c r="AF328" s="67"/>
      <c r="AG328" s="56"/>
      <c r="AH328" s="56"/>
      <c r="AI328" s="1"/>
      <c r="AJ328" s="67"/>
      <c r="AK328" s="67"/>
      <c r="AL328" s="1"/>
      <c r="AM328" s="1"/>
      <c r="AN328" s="1"/>
      <c r="AO328" s="67"/>
      <c r="AP328" s="1"/>
      <c r="AQ328"/>
    </row>
    <row r="329" spans="1:43">
      <c r="A329" s="285"/>
      <c r="B329" s="285"/>
      <c r="C329" s="282"/>
      <c r="D329" s="282"/>
      <c r="E329" s="282"/>
      <c r="F329" s="282"/>
      <c r="G329" s="282"/>
      <c r="H329" s="492"/>
      <c r="I329" s="285"/>
      <c r="J329" s="283"/>
      <c r="K329" s="284"/>
      <c r="L329" s="285"/>
      <c r="M329" s="290"/>
      <c r="N329" s="290"/>
      <c r="O329" s="289"/>
      <c r="P329" s="285"/>
      <c r="Q329" s="285"/>
      <c r="R329" s="285"/>
      <c r="S329" s="286"/>
      <c r="T329" s="286"/>
      <c r="U329" s="479"/>
      <c r="V329" s="286"/>
      <c r="W329" s="286"/>
      <c r="X329" s="286"/>
      <c r="Y329" s="285"/>
      <c r="Z329" s="286"/>
      <c r="AA329" s="285"/>
      <c r="AB329" s="285"/>
      <c r="AC329" s="284"/>
      <c r="AD329" s="287"/>
      <c r="AE329" s="285"/>
      <c r="AF329" s="4"/>
      <c r="AG329" s="56"/>
      <c r="AH329" s="56"/>
      <c r="AI329" s="1"/>
      <c r="AJ329" s="5"/>
      <c r="AK329"/>
      <c r="AO329"/>
    </row>
    <row r="330" spans="1:43">
      <c r="A330" s="285"/>
      <c r="B330" s="285"/>
      <c r="C330" s="282"/>
      <c r="D330" s="282"/>
      <c r="E330" s="282"/>
      <c r="F330" s="282"/>
      <c r="G330" s="282"/>
      <c r="H330" s="492"/>
      <c r="I330" s="285"/>
      <c r="J330" s="283"/>
      <c r="K330" s="284"/>
      <c r="L330" s="285"/>
      <c r="M330" s="290"/>
      <c r="N330" s="290"/>
      <c r="O330" s="289"/>
      <c r="P330" s="285"/>
      <c r="Q330" s="285"/>
      <c r="R330" s="285"/>
      <c r="S330" s="286"/>
      <c r="T330" s="286"/>
      <c r="U330" s="479"/>
      <c r="V330" s="286"/>
      <c r="W330" s="286"/>
      <c r="X330" s="286"/>
      <c r="Y330" s="285"/>
      <c r="Z330" s="286"/>
      <c r="AA330" s="285"/>
      <c r="AB330" s="285"/>
      <c r="AC330" s="284"/>
      <c r="AD330" s="287" t="s">
        <v>4</v>
      </c>
      <c r="AE330" s="285"/>
      <c r="AF330" s="4"/>
      <c r="AG330" s="56"/>
      <c r="AH330" s="56"/>
      <c r="AI330" s="1"/>
      <c r="AJ330" s="5"/>
      <c r="AK330"/>
      <c r="AO330"/>
    </row>
    <row r="331" spans="1:43">
      <c r="A331" s="285"/>
      <c r="B331" s="285"/>
      <c r="C331" s="285"/>
      <c r="D331" s="285"/>
      <c r="E331" s="285"/>
      <c r="F331" s="285"/>
      <c r="G331" s="288" t="s">
        <v>4</v>
      </c>
      <c r="H331" s="479"/>
      <c r="I331" s="284"/>
      <c r="J331" s="284"/>
      <c r="K331" s="284"/>
      <c r="L331" s="285"/>
      <c r="M331" s="290"/>
      <c r="N331" s="290"/>
      <c r="O331" s="289"/>
      <c r="P331" s="288" t="s">
        <v>24</v>
      </c>
      <c r="Q331" s="284"/>
      <c r="R331" s="284"/>
      <c r="S331" s="289" t="s">
        <v>404</v>
      </c>
      <c r="T331" s="289" t="s">
        <v>404</v>
      </c>
      <c r="U331" s="480" t="s">
        <v>533</v>
      </c>
      <c r="V331" s="289" t="s">
        <v>404</v>
      </c>
      <c r="W331" s="289" t="s">
        <v>404</v>
      </c>
      <c r="X331" s="290" t="s">
        <v>424</v>
      </c>
      <c r="Y331" s="285"/>
      <c r="Z331" s="290" t="s">
        <v>576</v>
      </c>
      <c r="AA331" s="288" t="s">
        <v>479</v>
      </c>
      <c r="AB331" s="284"/>
      <c r="AC331" s="287" t="s">
        <v>78</v>
      </c>
      <c r="AD331" s="287" t="s">
        <v>10</v>
      </c>
      <c r="AE331" s="285"/>
      <c r="AF331" s="4"/>
      <c r="AG331" s="56"/>
      <c r="AH331" s="56"/>
      <c r="AI331" s="1"/>
      <c r="AJ331" s="5"/>
      <c r="AK331"/>
      <c r="AO331"/>
    </row>
    <row r="332" spans="1:43">
      <c r="A332" s="285"/>
      <c r="B332" s="285"/>
      <c r="C332" s="285"/>
      <c r="D332" s="285"/>
      <c r="E332" s="288"/>
      <c r="F332" s="288"/>
      <c r="G332" s="288" t="s">
        <v>477</v>
      </c>
      <c r="H332" s="480" t="s">
        <v>4</v>
      </c>
      <c r="I332" s="287"/>
      <c r="J332" s="287" t="s">
        <v>4</v>
      </c>
      <c r="K332" s="287" t="s">
        <v>1</v>
      </c>
      <c r="L332" s="285"/>
      <c r="M332" s="290"/>
      <c r="N332" s="290"/>
      <c r="O332" s="289"/>
      <c r="P332" s="288" t="s">
        <v>483</v>
      </c>
      <c r="Q332" s="287" t="s">
        <v>24</v>
      </c>
      <c r="R332" s="287"/>
      <c r="S332" s="290" t="s">
        <v>575</v>
      </c>
      <c r="T332" s="290" t="s">
        <v>489</v>
      </c>
      <c r="U332" s="480" t="s">
        <v>554</v>
      </c>
      <c r="V332" s="290" t="s">
        <v>491</v>
      </c>
      <c r="W332" s="290" t="s">
        <v>562</v>
      </c>
      <c r="X332" s="290"/>
      <c r="Y332" s="288" t="s">
        <v>415</v>
      </c>
      <c r="Z332" s="290" t="s">
        <v>1</v>
      </c>
      <c r="AA332" s="288" t="s">
        <v>487</v>
      </c>
      <c r="AB332" s="287"/>
      <c r="AC332" s="287" t="s">
        <v>425</v>
      </c>
      <c r="AD332" s="287" t="s">
        <v>71</v>
      </c>
      <c r="AE332" s="285"/>
      <c r="AF332" s="4"/>
      <c r="AG332" s="56"/>
      <c r="AH332" s="56"/>
      <c r="AI332" s="1"/>
      <c r="AJ332" s="5"/>
      <c r="AK332"/>
      <c r="AO332"/>
    </row>
    <row r="333" spans="1:43">
      <c r="A333" s="285"/>
      <c r="B333" s="285"/>
      <c r="C333" s="288" t="s">
        <v>0</v>
      </c>
      <c r="D333" s="288"/>
      <c r="E333" s="288" t="s">
        <v>87</v>
      </c>
      <c r="F333" s="288"/>
      <c r="G333" s="291" t="s">
        <v>478</v>
      </c>
      <c r="H333" s="481" t="s">
        <v>10</v>
      </c>
      <c r="I333" s="292"/>
      <c r="J333" s="292" t="s">
        <v>404</v>
      </c>
      <c r="K333" s="292" t="s">
        <v>404</v>
      </c>
      <c r="L333" s="285"/>
      <c r="M333" s="293"/>
      <c r="N333" s="293"/>
      <c r="O333" s="289"/>
      <c r="P333" s="291" t="s">
        <v>416</v>
      </c>
      <c r="Q333" s="292" t="s">
        <v>45</v>
      </c>
      <c r="R333" s="292"/>
      <c r="S333" s="293" t="s">
        <v>552</v>
      </c>
      <c r="T333" s="293" t="s">
        <v>441</v>
      </c>
      <c r="U333" s="481" t="s">
        <v>485</v>
      </c>
      <c r="V333" s="293" t="s">
        <v>472</v>
      </c>
      <c r="W333" s="293" t="s">
        <v>531</v>
      </c>
      <c r="X333" s="293" t="s">
        <v>1</v>
      </c>
      <c r="Y333" s="291" t="s">
        <v>416</v>
      </c>
      <c r="Z333" s="293" t="s">
        <v>534</v>
      </c>
      <c r="AA333" s="291" t="s">
        <v>488</v>
      </c>
      <c r="AB333" s="292"/>
      <c r="AC333" s="292" t="s">
        <v>426</v>
      </c>
      <c r="AD333" s="292" t="s">
        <v>557</v>
      </c>
      <c r="AE333" s="285"/>
      <c r="AF333" s="4"/>
      <c r="AG333" s="56"/>
      <c r="AH333" s="56"/>
      <c r="AI333" s="1"/>
      <c r="AJ333" s="5"/>
      <c r="AK333"/>
      <c r="AO333"/>
    </row>
    <row r="334" spans="1:43" s="270" customFormat="1">
      <c r="A334" s="285"/>
      <c r="B334" s="285">
        <f>+'Ark1'!C831</f>
        <v>2023</v>
      </c>
      <c r="C334" s="51">
        <f>+'Ark1'!L831</f>
        <v>7</v>
      </c>
      <c r="D334" s="52" t="str">
        <f>+D103</f>
        <v>R-</v>
      </c>
      <c r="E334" s="52">
        <f>+'Ark1'!D831</f>
        <v>1</v>
      </c>
      <c r="F334" s="52" t="str">
        <f>+F317</f>
        <v>Jan</v>
      </c>
      <c r="G334" s="51">
        <f>+IF(H334=0,"",'Ark1'!Q831)</f>
        <v>170</v>
      </c>
      <c r="H334" s="467">
        <f>+'Ark1'!R831</f>
        <v>254</v>
      </c>
      <c r="I334" s="66"/>
      <c r="J334" s="53">
        <f>+IF(H334=0,"",'Ark1'!AE831)</f>
        <v>4.6418128654970756</v>
      </c>
      <c r="K334" s="53">
        <f>+IF(H334=0,"",'Ark1'!AF831)</f>
        <v>5.8233995157231551</v>
      </c>
      <c r="L334" s="285"/>
      <c r="M334" s="98"/>
      <c r="N334" s="98"/>
      <c r="O334" s="289"/>
      <c r="P334" s="53">
        <f>+IF(H334=0,"",'Ark1'!T831)</f>
        <v>10.279527559055119</v>
      </c>
      <c r="Q334" s="66">
        <f>+IF(H334=0,"",'Ark1'!U831)</f>
        <v>376.24803149606305</v>
      </c>
      <c r="R334" s="66"/>
      <c r="S334" s="76">
        <f>+IF(H334=0,"",'Ark1'!W831)</f>
        <v>95.275590551181111</v>
      </c>
      <c r="T334" s="76">
        <f>+IF(H334=0,"",'Ark1'!X831)</f>
        <v>76.377952755905497</v>
      </c>
      <c r="U334" s="467">
        <f>+IF(H334=0,"",'Ark1'!AG831)</f>
        <v>2625.4691358024688</v>
      </c>
      <c r="V334" s="76">
        <f>+IF(H334=0,"",'Ark1'!AH831)</f>
        <v>95.669291338582681</v>
      </c>
      <c r="W334" s="76">
        <f>+IF(H334=0,"",'Ark1'!AI831)</f>
        <v>86.614173228346431</v>
      </c>
      <c r="X334" s="76">
        <f>+IF(H334=0,"",'Ark1'!Y831)</f>
        <v>40.503883065320551</v>
      </c>
      <c r="Y334" s="53">
        <f>+IF(H334=0,"",'Ark1'!AA831)</f>
        <v>2.443981474170966</v>
      </c>
      <c r="Z334" s="76">
        <f>+IF(H334=0,"",'Ark1'!AC831)</f>
        <v>8.0672055630539692</v>
      </c>
      <c r="AA334" s="76">
        <f t="shared" ref="AA334:AA345" si="131">IF(H334=0,"",1000*Q334/U334)</f>
        <v>143.3069718342218</v>
      </c>
      <c r="AB334" s="66"/>
      <c r="AC334" s="66">
        <f t="shared" ref="AC334:AC345" si="132">IF(H334=0,"",Q334/C334)</f>
        <v>53.749718785151863</v>
      </c>
      <c r="AD334" s="66">
        <f t="shared" ref="AD334:AD345" si="133">IF(H334=0,"",H334/G334)</f>
        <v>1.4941176470588236</v>
      </c>
      <c r="AE334" s="285"/>
      <c r="AF334" s="67"/>
      <c r="AG334" s="56"/>
      <c r="AH334" s="56"/>
      <c r="AI334" s="1"/>
      <c r="AJ334" s="67"/>
      <c r="AK334" s="67"/>
      <c r="AL334" s="1"/>
      <c r="AM334" s="1"/>
      <c r="AN334" s="1"/>
      <c r="AO334" s="67"/>
      <c r="AP334" s="1"/>
      <c r="AQ334"/>
    </row>
    <row r="335" spans="1:43" s="270" customFormat="1">
      <c r="A335" s="285"/>
      <c r="B335" s="285">
        <f>+'Ark1'!C832</f>
        <v>2023</v>
      </c>
      <c r="C335" s="51">
        <f>+'Ark1'!L832</f>
        <v>7</v>
      </c>
      <c r="D335" s="52" t="str">
        <f>+D334</f>
        <v>R-</v>
      </c>
      <c r="E335" s="52">
        <f>+'Ark1'!D832</f>
        <v>2</v>
      </c>
      <c r="F335" s="52" t="str">
        <f t="shared" ref="F335:F345" si="134">+F318</f>
        <v>Feb</v>
      </c>
      <c r="G335" s="51">
        <f>+IF(H335=0,"",'Ark1'!Q832)</f>
        <v>96</v>
      </c>
      <c r="H335" s="467">
        <f>+'Ark1'!R832</f>
        <v>117</v>
      </c>
      <c r="I335" s="66"/>
      <c r="J335" s="53">
        <f>+IF(H335=0,"",'Ark1'!AE832)</f>
        <v>3.1993437243642324</v>
      </c>
      <c r="K335" s="53">
        <f>+IF(H335=0,"",'Ark1'!AF832)</f>
        <v>4.1260989602276066</v>
      </c>
      <c r="L335" s="285"/>
      <c r="M335" s="98"/>
      <c r="N335" s="98"/>
      <c r="O335" s="289"/>
      <c r="P335" s="53">
        <f>+IF(H335=0,"",'Ark1'!T832)</f>
        <v>9.9059829059829099</v>
      </c>
      <c r="Q335" s="66">
        <f>+IF(H335=0,"",'Ark1'!U832)</f>
        <v>381.94102564102593</v>
      </c>
      <c r="R335" s="66"/>
      <c r="S335" s="76">
        <f>+IF(H335=0,"",'Ark1'!W832)</f>
        <v>94.01709401709401</v>
      </c>
      <c r="T335" s="76">
        <f>+IF(H335=0,"",'Ark1'!X832)</f>
        <v>80.341880341880355</v>
      </c>
      <c r="U335" s="467">
        <f>+IF(H335=0,"",'Ark1'!AG832)</f>
        <v>2646.8440366972472</v>
      </c>
      <c r="V335" s="76">
        <f>+IF(H335=0,"",'Ark1'!AH832)</f>
        <v>93.162393162393158</v>
      </c>
      <c r="W335" s="76">
        <f>+IF(H335=0,"",'Ark1'!AI832)</f>
        <v>76.923076923076891</v>
      </c>
      <c r="X335" s="76">
        <f>+IF(H335=0,"",'Ark1'!Y832)</f>
        <v>36.475609820376008</v>
      </c>
      <c r="Y335" s="53">
        <f>+IF(H335=0,"",'Ark1'!AA832)</f>
        <v>2.470277696362027</v>
      </c>
      <c r="Z335" s="76">
        <f>+IF(H335=0,"",'Ark1'!AC832)</f>
        <v>48.155193478154438</v>
      </c>
      <c r="AA335" s="76">
        <f t="shared" si="131"/>
        <v>144.30054069888263</v>
      </c>
      <c r="AB335" s="66"/>
      <c r="AC335" s="66">
        <f t="shared" si="132"/>
        <v>54.563003663003705</v>
      </c>
      <c r="AD335" s="66">
        <f t="shared" si="133"/>
        <v>1.21875</v>
      </c>
      <c r="AE335" s="285"/>
      <c r="AF335" s="67"/>
      <c r="AG335" s="56"/>
      <c r="AH335" s="56"/>
      <c r="AI335" s="1"/>
      <c r="AJ335" s="67"/>
      <c r="AK335" s="67"/>
      <c r="AL335" s="1"/>
      <c r="AM335" s="1"/>
      <c r="AN335" s="1"/>
      <c r="AO335" s="67"/>
      <c r="AP335" s="1"/>
      <c r="AQ335"/>
    </row>
    <row r="336" spans="1:43" s="270" customFormat="1">
      <c r="A336" s="285"/>
      <c r="B336" s="285">
        <f>+'Ark1'!C833</f>
        <v>2023</v>
      </c>
      <c r="C336" s="51">
        <f>+'Ark1'!L833</f>
        <v>7</v>
      </c>
      <c r="D336" s="52" t="str">
        <f t="shared" ref="D336:D345" si="135">+D335</f>
        <v>R-</v>
      </c>
      <c r="E336" s="52">
        <f>+'Ark1'!D833</f>
        <v>3</v>
      </c>
      <c r="F336" s="52" t="str">
        <f t="shared" si="134"/>
        <v>Mar</v>
      </c>
      <c r="G336" s="51">
        <f>+IF(H336=0,"",'Ark1'!Q833)</f>
        <v>188</v>
      </c>
      <c r="H336" s="467">
        <f>+'Ark1'!R833</f>
        <v>245</v>
      </c>
      <c r="I336" s="66"/>
      <c r="J336" s="53">
        <f>+IF(H336=0,"",'Ark1'!AE833)</f>
        <v>4.9295774647887312</v>
      </c>
      <c r="K336" s="53">
        <f>+IF(H336=0,"",'Ark1'!AF833)</f>
        <v>6.1827784833146282</v>
      </c>
      <c r="L336" s="285"/>
      <c r="M336" s="98"/>
      <c r="N336" s="98"/>
      <c r="O336" s="289"/>
      <c r="P336" s="53">
        <f>+IF(H336=0,"",'Ark1'!T833)</f>
        <v>10.697959183673468</v>
      </c>
      <c r="Q336" s="66">
        <f>+IF(H336=0,"",'Ark1'!U833)</f>
        <v>375.92448979591842</v>
      </c>
      <c r="R336" s="66"/>
      <c r="S336" s="76">
        <f>+IF(H336=0,"",'Ark1'!W833)</f>
        <v>96.734693877551024</v>
      </c>
      <c r="T336" s="76">
        <f>+IF(H336=0,"",'Ark1'!X833)</f>
        <v>73.469387755102048</v>
      </c>
      <c r="U336" s="467">
        <f>+IF(H336=0,"",'Ark1'!AG833)</f>
        <v>2479.6079295154191</v>
      </c>
      <c r="V336" s="76">
        <f>+IF(H336=0,"",'Ark1'!AH833)</f>
        <v>92.653061224489818</v>
      </c>
      <c r="W336" s="76">
        <f>+IF(H336=0,"",'Ark1'!AI833)</f>
        <v>80.816326530612258</v>
      </c>
      <c r="X336" s="76">
        <f>+IF(H336=0,"",'Ark1'!Y833)</f>
        <v>42.530252045167849</v>
      </c>
      <c r="Y336" s="53">
        <f>+IF(H336=0,"",'Ark1'!AA833)</f>
        <v>2.5472265666813958</v>
      </c>
      <c r="Z336" s="76">
        <f>+IF(H336=0,"",'Ark1'!AC833)</f>
        <v>16.261142351958522</v>
      </c>
      <c r="AA336" s="76">
        <f t="shared" si="131"/>
        <v>151.60642346767457</v>
      </c>
      <c r="AB336" s="66"/>
      <c r="AC336" s="66">
        <f t="shared" si="132"/>
        <v>53.703498542274062</v>
      </c>
      <c r="AD336" s="66">
        <f t="shared" si="133"/>
        <v>1.303191489361702</v>
      </c>
      <c r="AE336" s="285"/>
      <c r="AF336" s="67"/>
      <c r="AG336" s="56"/>
      <c r="AH336" s="56"/>
      <c r="AI336" s="1"/>
      <c r="AJ336" s="67"/>
      <c r="AK336" s="67"/>
      <c r="AL336" s="1"/>
      <c r="AM336" s="1"/>
      <c r="AN336" s="1"/>
      <c r="AO336" s="67"/>
      <c r="AP336" s="1"/>
      <c r="AQ336"/>
    </row>
    <row r="337" spans="1:43" s="270" customFormat="1">
      <c r="A337" s="285"/>
      <c r="B337" s="285">
        <f>+'Ark1'!C834</f>
        <v>2023</v>
      </c>
      <c r="C337" s="51">
        <f>+'Ark1'!L834</f>
        <v>7</v>
      </c>
      <c r="D337" s="52" t="str">
        <f t="shared" si="135"/>
        <v>R-</v>
      </c>
      <c r="E337" s="52">
        <f>+'Ark1'!D834</f>
        <v>4</v>
      </c>
      <c r="F337" s="52" t="str">
        <f t="shared" si="134"/>
        <v>Apr</v>
      </c>
      <c r="G337" s="51">
        <f>+IF(H337=0,"",'Ark1'!Q834)</f>
        <v>153</v>
      </c>
      <c r="H337" s="467">
        <f>+'Ark1'!R834</f>
        <v>192</v>
      </c>
      <c r="I337" s="66"/>
      <c r="J337" s="53">
        <f>+IF(H337=0,"",'Ark1'!AE834)</f>
        <v>5.4778887303851649</v>
      </c>
      <c r="K337" s="53">
        <f>+IF(H337=0,"",'Ark1'!AF834)</f>
        <v>6.9061586006504241</v>
      </c>
      <c r="L337" s="285"/>
      <c r="M337" s="98"/>
      <c r="N337" s="98"/>
      <c r="O337" s="289"/>
      <c r="P337" s="53">
        <f>+IF(H337=0,"",'Ark1'!T834)</f>
        <v>10.057291666666664</v>
      </c>
      <c r="Q337" s="66">
        <f>+IF(H337=0,"",'Ark1'!U834)</f>
        <v>384.35624999999993</v>
      </c>
      <c r="R337" s="66"/>
      <c r="S337" s="76">
        <f>+IF(H337=0,"",'Ark1'!W834)</f>
        <v>94.791666666666686</v>
      </c>
      <c r="T337" s="76">
        <f>+IF(H337=0,"",'Ark1'!X834)</f>
        <v>81.25</v>
      </c>
      <c r="U337" s="467">
        <f>+IF(H337=0,"",'Ark1'!AG834)</f>
        <v>2590.2748538011697</v>
      </c>
      <c r="V337" s="76">
        <f>+IF(H337=0,"",'Ark1'!AH834)</f>
        <v>89.0625</v>
      </c>
      <c r="W337" s="76">
        <f>+IF(H337=0,"",'Ark1'!AI834)</f>
        <v>80.208333333333314</v>
      </c>
      <c r="X337" s="76">
        <f>+IF(H337=0,"",'Ark1'!Y834)</f>
        <v>37.959640882621215</v>
      </c>
      <c r="Y337" s="53">
        <f>+IF(H337=0,"",'Ark1'!AA834)</f>
        <v>2.2757436875881321</v>
      </c>
      <c r="Z337" s="76">
        <f>+IF(H337=0,"",'Ark1'!AC834)</f>
        <v>21.396601435888595</v>
      </c>
      <c r="AA337" s="76">
        <f t="shared" si="131"/>
        <v>148.38434980595432</v>
      </c>
      <c r="AB337" s="66"/>
      <c r="AC337" s="66">
        <f t="shared" si="132"/>
        <v>54.908035714285703</v>
      </c>
      <c r="AD337" s="66">
        <f t="shared" si="133"/>
        <v>1.2549019607843137</v>
      </c>
      <c r="AE337" s="285"/>
      <c r="AF337" s="67"/>
      <c r="AG337" s="56"/>
      <c r="AH337" s="56"/>
      <c r="AI337" s="1"/>
      <c r="AJ337" s="67"/>
      <c r="AK337" s="67"/>
      <c r="AL337"/>
      <c r="AM337"/>
      <c r="AN337"/>
      <c r="AO337" s="67"/>
      <c r="AP337"/>
      <c r="AQ337"/>
    </row>
    <row r="338" spans="1:43" s="270" customFormat="1">
      <c r="A338" s="285"/>
      <c r="B338" s="285">
        <f>+'Ark1'!C835</f>
        <v>2023</v>
      </c>
      <c r="C338" s="51">
        <f>+'Ark1'!L835</f>
        <v>7</v>
      </c>
      <c r="D338" s="52" t="str">
        <f t="shared" si="135"/>
        <v>R-</v>
      </c>
      <c r="E338" s="52">
        <f>+'Ark1'!D835</f>
        <v>5</v>
      </c>
      <c r="F338" s="52" t="str">
        <f t="shared" si="134"/>
        <v>Mai</v>
      </c>
      <c r="G338" s="51">
        <f>+IF(H338=0,"",'Ark1'!Q835)</f>
        <v>168</v>
      </c>
      <c r="H338" s="467">
        <f>+'Ark1'!R835</f>
        <v>226</v>
      </c>
      <c r="I338" s="66"/>
      <c r="J338" s="53">
        <f>+IF(H338=0,"",'Ark1'!AE835)</f>
        <v>5.3822338652060004</v>
      </c>
      <c r="K338" s="53">
        <f>+IF(H338=0,"",'Ark1'!AF835)</f>
        <v>6.8080937321896728</v>
      </c>
      <c r="L338" s="285"/>
      <c r="M338" s="98"/>
      <c r="N338" s="98"/>
      <c r="O338" s="289"/>
      <c r="P338" s="53">
        <f>+IF(H338=0,"",'Ark1'!T835)</f>
        <v>10.592920353982301</v>
      </c>
      <c r="Q338" s="66">
        <f>+IF(H338=0,"",'Ark1'!U835)</f>
        <v>384.8982300884955</v>
      </c>
      <c r="R338" s="66"/>
      <c r="S338" s="76">
        <f>+IF(H338=0,"",'Ark1'!W835)</f>
        <v>98.230088495575217</v>
      </c>
      <c r="T338" s="76">
        <f>+IF(H338=0,"",'Ark1'!X835)</f>
        <v>78.31858407079649</v>
      </c>
      <c r="U338" s="467">
        <f>+IF(H338=0,"",'Ark1'!AG835)</f>
        <v>2431.3396226415098</v>
      </c>
      <c r="V338" s="76">
        <f>+IF(H338=0,"",'Ark1'!AH835)</f>
        <v>93.362831858407063</v>
      </c>
      <c r="W338" s="76">
        <f>+IF(H338=0,"",'Ark1'!AI835)</f>
        <v>81.858407079646</v>
      </c>
      <c r="X338" s="76">
        <f>+IF(H338=0,"",'Ark1'!Y835)</f>
        <v>40.025067327445633</v>
      </c>
      <c r="Y338" s="53">
        <f>+IF(H338=0,"",'Ark1'!AA835)</f>
        <v>2.3163030054648597</v>
      </c>
      <c r="Z338" s="76">
        <f>+IF(H338=0,"",'Ark1'!AC835)</f>
        <v>14.391776391772462</v>
      </c>
      <c r="AA338" s="76">
        <f t="shared" si="131"/>
        <v>158.30706105563559</v>
      </c>
      <c r="AB338" s="66"/>
      <c r="AC338" s="66">
        <f t="shared" si="132"/>
        <v>54.985461441213644</v>
      </c>
      <c r="AD338" s="66">
        <f t="shared" si="133"/>
        <v>1.3452380952380953</v>
      </c>
      <c r="AE338" s="285"/>
      <c r="AF338" s="67"/>
      <c r="AG338" s="56"/>
      <c r="AH338" s="56"/>
      <c r="AI338" s="1"/>
      <c r="AJ338" s="67"/>
      <c r="AK338" s="67"/>
      <c r="AL338"/>
      <c r="AM338"/>
      <c r="AN338"/>
      <c r="AO338" s="67"/>
      <c r="AP338"/>
      <c r="AQ338"/>
    </row>
    <row r="339" spans="1:43" s="270" customFormat="1">
      <c r="A339" s="285"/>
      <c r="B339" s="285">
        <f>+'Ark1'!C836</f>
        <v>2023</v>
      </c>
      <c r="C339" s="51">
        <f>+'Ark1'!L836</f>
        <v>7</v>
      </c>
      <c r="D339" s="52" t="str">
        <f t="shared" si="135"/>
        <v>R-</v>
      </c>
      <c r="E339" s="52">
        <f>+'Ark1'!D836</f>
        <v>6</v>
      </c>
      <c r="F339" s="52" t="str">
        <f t="shared" si="134"/>
        <v>Jun</v>
      </c>
      <c r="G339" s="51">
        <f>+IF(H339=0,"",'Ark1'!Q836)</f>
        <v>215</v>
      </c>
      <c r="H339" s="467">
        <f>+'Ark1'!R836</f>
        <v>268</v>
      </c>
      <c r="I339" s="66"/>
      <c r="J339" s="53">
        <f>+IF(H339=0,"",'Ark1'!AE836)</f>
        <v>5.97547380156076</v>
      </c>
      <c r="K339" s="53">
        <f>+IF(H339=0,"",'Ark1'!AF836)</f>
        <v>7.5309568710202415</v>
      </c>
      <c r="L339" s="285"/>
      <c r="M339" s="98"/>
      <c r="N339" s="98"/>
      <c r="O339" s="289"/>
      <c r="P339" s="53">
        <f>+IF(H339=0,"",'Ark1'!T836)</f>
        <v>10.227611940298509</v>
      </c>
      <c r="Q339" s="66">
        <f>+IF(H339=0,"",'Ark1'!U836)</f>
        <v>380.67388059701494</v>
      </c>
      <c r="R339" s="66"/>
      <c r="S339" s="76">
        <f>+IF(H339=0,"",'Ark1'!W836)</f>
        <v>93.656716417910431</v>
      </c>
      <c r="T339" s="76">
        <f>+IF(H339=0,"",'Ark1'!X836)</f>
        <v>77.985074626865682</v>
      </c>
      <c r="U339" s="467">
        <f>+IF(H339=0,"",'Ark1'!AG836)</f>
        <v>2630.5573122529645</v>
      </c>
      <c r="V339" s="76">
        <f>+IF(H339=0,"",'Ark1'!AH836)</f>
        <v>94.402985074626869</v>
      </c>
      <c r="W339" s="76">
        <f>+IF(H339=0,"",'Ark1'!AI836)</f>
        <v>80.223880597014897</v>
      </c>
      <c r="X339" s="76">
        <f>+IF(H339=0,"",'Ark1'!Y836)</f>
        <v>40.011701514373449</v>
      </c>
      <c r="Y339" s="53">
        <f>+IF(H339=0,"",'Ark1'!AA836)</f>
        <v>2.3917735813272625</v>
      </c>
      <c r="Z339" s="76">
        <f>+IF(H339=0,"",'Ark1'!AC836)</f>
        <v>33.911907829477045</v>
      </c>
      <c r="AA339" s="76">
        <f t="shared" si="131"/>
        <v>144.71225501298179</v>
      </c>
      <c r="AB339" s="66"/>
      <c r="AC339" s="66">
        <f t="shared" si="132"/>
        <v>54.381982942430703</v>
      </c>
      <c r="AD339" s="66">
        <f t="shared" si="133"/>
        <v>1.2465116279069768</v>
      </c>
      <c r="AE339" s="285"/>
      <c r="AF339" s="67"/>
      <c r="AG339" s="56"/>
      <c r="AH339" s="56"/>
      <c r="AI339" s="1"/>
      <c r="AJ339" s="67"/>
      <c r="AK339" s="67"/>
      <c r="AL339"/>
      <c r="AM339"/>
      <c r="AN339"/>
      <c r="AO339" s="67"/>
      <c r="AP339"/>
      <c r="AQ339"/>
    </row>
    <row r="340" spans="1:43" s="270" customFormat="1">
      <c r="A340" s="285"/>
      <c r="B340" s="285">
        <f>+'Ark1'!C837</f>
        <v>2023</v>
      </c>
      <c r="C340" s="51">
        <f>+'Ark1'!L837</f>
        <v>7</v>
      </c>
      <c r="D340" s="52" t="str">
        <f t="shared" si="135"/>
        <v>R-</v>
      </c>
      <c r="E340" s="52">
        <f>+'Ark1'!D837</f>
        <v>7</v>
      </c>
      <c r="F340" s="52" t="str">
        <f t="shared" si="134"/>
        <v>Jul</v>
      </c>
      <c r="G340" s="51">
        <f>+IF(H340=0,"",'Ark1'!Q837)</f>
        <v>99</v>
      </c>
      <c r="H340" s="467">
        <f>+'Ark1'!R837</f>
        <v>141</v>
      </c>
      <c r="I340" s="66"/>
      <c r="J340" s="53">
        <f>+IF(H340=0,"",'Ark1'!AE837)</f>
        <v>4.8470264695771741</v>
      </c>
      <c r="K340" s="53">
        <f>+IF(H340=0,"",'Ark1'!AF837)</f>
        <v>6.1900492220003196</v>
      </c>
      <c r="L340" s="285"/>
      <c r="M340" s="98"/>
      <c r="N340" s="98"/>
      <c r="O340" s="289"/>
      <c r="P340" s="53">
        <f>+IF(H340=0,"",'Ark1'!T837)</f>
        <v>10.035460992907799</v>
      </c>
      <c r="Q340" s="66">
        <f>+IF(H340=0,"",'Ark1'!U837)</f>
        <v>380.58226950354606</v>
      </c>
      <c r="R340" s="66"/>
      <c r="S340" s="76">
        <f>+IF(H340=0,"",'Ark1'!W837)</f>
        <v>96.453900709219837</v>
      </c>
      <c r="T340" s="76">
        <f>+IF(H340=0,"",'Ark1'!X837)</f>
        <v>80.141843971631204</v>
      </c>
      <c r="U340" s="467">
        <f>+IF(H340=0,"",'Ark1'!AG837)</f>
        <v>2715.6390977443607</v>
      </c>
      <c r="V340" s="76">
        <f>+IF(H340=0,"",'Ark1'!AH837)</f>
        <v>94.32624113475174</v>
      </c>
      <c r="W340" s="76">
        <f>+IF(H340=0,"",'Ark1'!AI837)</f>
        <v>86.524822695035482</v>
      </c>
      <c r="X340" s="76">
        <f>+IF(H340=0,"",'Ark1'!Y837)</f>
        <v>36.895424928641177</v>
      </c>
      <c r="Y340" s="53">
        <f>+IF(H340=0,"",'Ark1'!AA837)</f>
        <v>2.2484394825377185</v>
      </c>
      <c r="Z340" s="76">
        <f>+IF(H340=0,"",'Ark1'!AC837)</f>
        <v>26.135764062318955</v>
      </c>
      <c r="AA340" s="76">
        <f t="shared" si="131"/>
        <v>140.14464212850001</v>
      </c>
      <c r="AB340" s="66"/>
      <c r="AC340" s="66">
        <f t="shared" si="132"/>
        <v>54.368895643363722</v>
      </c>
      <c r="AD340" s="66">
        <f t="shared" si="133"/>
        <v>1.4242424242424243</v>
      </c>
      <c r="AE340" s="285"/>
      <c r="AF340" s="67"/>
      <c r="AG340" s="56"/>
      <c r="AH340" s="56"/>
      <c r="AI340" s="1"/>
      <c r="AJ340" s="67"/>
      <c r="AK340" s="67"/>
      <c r="AL340"/>
      <c r="AM340"/>
      <c r="AN340"/>
      <c r="AO340" s="67"/>
      <c r="AP340"/>
      <c r="AQ340"/>
    </row>
    <row r="341" spans="1:43" s="270" customFormat="1">
      <c r="A341" s="285"/>
      <c r="B341" s="285">
        <f>+'Ark1'!C838</f>
        <v>2023</v>
      </c>
      <c r="C341" s="51">
        <f>+'Ark1'!L838</f>
        <v>7</v>
      </c>
      <c r="D341" s="52" t="str">
        <f t="shared" si="135"/>
        <v>R-</v>
      </c>
      <c r="E341" s="52">
        <f>+'Ark1'!D838</f>
        <v>8</v>
      </c>
      <c r="F341" s="52" t="str">
        <f t="shared" si="134"/>
        <v>Aug</v>
      </c>
      <c r="G341" s="51">
        <f>+IF(H341=0,"",'Ark1'!Q838)</f>
        <v>97</v>
      </c>
      <c r="H341" s="467">
        <f>+'Ark1'!R838</f>
        <v>132</v>
      </c>
      <c r="I341" s="66"/>
      <c r="J341" s="53">
        <f>+IF(H341=0,"",'Ark1'!AE838)</f>
        <v>3.3880903490759744</v>
      </c>
      <c r="K341" s="53">
        <f>+IF(H341=0,"",'Ark1'!AF838)</f>
        <v>4.3935152097535939</v>
      </c>
      <c r="L341" s="285"/>
      <c r="M341" s="98"/>
      <c r="N341" s="98"/>
      <c r="O341" s="289"/>
      <c r="P341" s="53">
        <f>+IF(H341=0,"",'Ark1'!T838)</f>
        <v>10.174242424242424</v>
      </c>
      <c r="Q341" s="66">
        <f>+IF(H341=0,"",'Ark1'!U838)</f>
        <v>380.9068181818181</v>
      </c>
      <c r="R341" s="66"/>
      <c r="S341" s="76">
        <f>+IF(H341=0,"",'Ark1'!W838)</f>
        <v>93.181818181818173</v>
      </c>
      <c r="T341" s="76">
        <f>+IF(H341=0,"",'Ark1'!X838)</f>
        <v>76.515151515151501</v>
      </c>
      <c r="U341" s="467">
        <f>+IF(H341=0,"",'Ark1'!AG838)</f>
        <v>2661.483870967742</v>
      </c>
      <c r="V341" s="76">
        <f>+IF(H341=0,"",'Ark1'!AH838)</f>
        <v>93.939393939393923</v>
      </c>
      <c r="W341" s="76">
        <f>+IF(H341=0,"",'Ark1'!AI838)</f>
        <v>87.878787878787875</v>
      </c>
      <c r="X341" s="76">
        <f>+IF(H341=0,"",'Ark1'!Y838)</f>
        <v>39.98238474473515</v>
      </c>
      <c r="Y341" s="53">
        <f>+IF(H341=0,"",'Ark1'!AA838)</f>
        <v>2.5030170041469315</v>
      </c>
      <c r="Z341" s="76">
        <f>+IF(H341=0,"",'Ark1'!AC838)</f>
        <v>16.307534346379612</v>
      </c>
      <c r="AA341" s="76">
        <f t="shared" si="131"/>
        <v>143.1182139921504</v>
      </c>
      <c r="AB341" s="66"/>
      <c r="AC341" s="66">
        <f t="shared" si="132"/>
        <v>54.415259740259728</v>
      </c>
      <c r="AD341" s="66">
        <f t="shared" si="133"/>
        <v>1.3608247422680413</v>
      </c>
      <c r="AE341" s="285"/>
      <c r="AF341" s="67"/>
      <c r="AG341" s="56"/>
      <c r="AH341" s="56"/>
      <c r="AI341" s="1"/>
      <c r="AJ341" s="67"/>
      <c r="AK341" s="67"/>
      <c r="AL341"/>
      <c r="AM341"/>
      <c r="AN341"/>
      <c r="AO341" s="67"/>
      <c r="AP341"/>
      <c r="AQ341"/>
    </row>
    <row r="342" spans="1:43" s="270" customFormat="1">
      <c r="A342" s="285"/>
      <c r="B342" s="285">
        <f>+'Ark1'!C839</f>
        <v>2023</v>
      </c>
      <c r="C342" s="51">
        <f>+'Ark1'!L839</f>
        <v>7</v>
      </c>
      <c r="D342" s="52" t="str">
        <f t="shared" si="135"/>
        <v>R-</v>
      </c>
      <c r="E342" s="52">
        <f>+'Ark1'!D839</f>
        <v>9</v>
      </c>
      <c r="F342" s="52" t="str">
        <f t="shared" si="134"/>
        <v>Sep</v>
      </c>
      <c r="G342" s="51">
        <f>+IF(H342=0,"",'Ark1'!Q839)</f>
        <v>96</v>
      </c>
      <c r="H342" s="467">
        <f>+'Ark1'!R839</f>
        <v>133</v>
      </c>
      <c r="I342" s="66"/>
      <c r="J342" s="53">
        <f>+IF(H342=0,"",'Ark1'!AE839)</f>
        <v>3.5278514588859404</v>
      </c>
      <c r="K342" s="53">
        <f>+IF(H342=0,"",'Ark1'!AF839)</f>
        <v>4.5613720071264687</v>
      </c>
      <c r="L342" s="285"/>
      <c r="M342" s="98"/>
      <c r="N342" s="98"/>
      <c r="O342" s="289"/>
      <c r="P342" s="53">
        <f>+IF(H342=0,"",'Ark1'!T839)</f>
        <v>10.022556390977444</v>
      </c>
      <c r="Q342" s="66">
        <f>+IF(H342=0,"",'Ark1'!U839)</f>
        <v>379.59548872180449</v>
      </c>
      <c r="R342" s="66"/>
      <c r="S342" s="76">
        <f>+IF(H342=0,"",'Ark1'!W839)</f>
        <v>90.977443609022558</v>
      </c>
      <c r="T342" s="76">
        <f>+IF(H342=0,"",'Ark1'!X839)</f>
        <v>75.939849624060145</v>
      </c>
      <c r="U342" s="467">
        <f>+IF(H342=0,"",'Ark1'!AG839)</f>
        <v>2594.6484375</v>
      </c>
      <c r="V342" s="76">
        <f>+IF(H342=0,"",'Ark1'!AH839)</f>
        <v>96.240601503759379</v>
      </c>
      <c r="W342" s="76">
        <f>+IF(H342=0,"",'Ark1'!AI839)</f>
        <v>81.954887218045116</v>
      </c>
      <c r="X342" s="76">
        <f>+IF(H342=0,"",'Ark1'!Y839)</f>
        <v>42.821006833853488</v>
      </c>
      <c r="Y342" s="53">
        <f>+IF(H342=0,"",'Ark1'!AA839)</f>
        <v>2.7569902010389087</v>
      </c>
      <c r="Z342" s="76">
        <f>+IF(H342=0,"",'Ark1'!AC839)</f>
        <v>30.837083136600725</v>
      </c>
      <c r="AA342" s="76">
        <f t="shared" si="131"/>
        <v>146.29939194673824</v>
      </c>
      <c r="AB342" s="66"/>
      <c r="AC342" s="66">
        <f t="shared" si="132"/>
        <v>54.227926960257783</v>
      </c>
      <c r="AD342" s="66">
        <f t="shared" si="133"/>
        <v>1.3854166666666667</v>
      </c>
      <c r="AE342" s="285"/>
      <c r="AF342" s="67"/>
      <c r="AG342" s="56"/>
      <c r="AH342" s="56"/>
      <c r="AI342" s="1"/>
      <c r="AJ342" s="67"/>
      <c r="AK342" s="67"/>
      <c r="AL342"/>
      <c r="AM342"/>
      <c r="AN342"/>
      <c r="AO342" s="67"/>
      <c r="AP342"/>
      <c r="AQ342"/>
    </row>
    <row r="343" spans="1:43">
      <c r="A343" s="285"/>
      <c r="B343" s="285">
        <f>+'Ark1'!C840</f>
        <v>2023</v>
      </c>
      <c r="C343" s="51">
        <f>+'Ark1'!L840</f>
        <v>7</v>
      </c>
      <c r="D343" s="52" t="str">
        <f t="shared" si="135"/>
        <v>R-</v>
      </c>
      <c r="E343" s="52">
        <f>+'Ark1'!D840</f>
        <v>10</v>
      </c>
      <c r="F343" s="52" t="str">
        <f t="shared" si="134"/>
        <v>Okt</v>
      </c>
      <c r="G343" s="51">
        <f>+IF(H343=0,"",'Ark1'!Q840)</f>
        <v>430</v>
      </c>
      <c r="H343" s="467">
        <f>+'Ark1'!R840</f>
        <v>688</v>
      </c>
      <c r="I343" s="66"/>
      <c r="J343" s="53">
        <f>+IF(H343=0,"",'Ark1'!AE840)</f>
        <v>7.1554862194487781</v>
      </c>
      <c r="K343" s="53">
        <f>+IF(H343=0,"",'Ark1'!AF840)</f>
        <v>8.9825180490389336</v>
      </c>
      <c r="L343" s="285"/>
      <c r="M343" s="98"/>
      <c r="N343" s="98"/>
      <c r="O343" s="289"/>
      <c r="P343" s="53">
        <f>+IF(H343=0,"",'Ark1'!T840)</f>
        <v>10.27325581395349</v>
      </c>
      <c r="Q343" s="66">
        <f>+IF(H343=0,"",'Ark1'!U840)</f>
        <v>374.61642441860471</v>
      </c>
      <c r="R343" s="66"/>
      <c r="S343" s="76">
        <f>+IF(H343=0,"",'Ark1'!W840)</f>
        <v>90.843023255813989</v>
      </c>
      <c r="T343" s="76">
        <f>+IF(H343=0,"",'Ark1'!X840)</f>
        <v>76.598837209302346</v>
      </c>
      <c r="U343" s="467">
        <f>+IF(H343=0,"",'Ark1'!AG840)</f>
        <v>2605.4180451127809</v>
      </c>
      <c r="V343" s="76">
        <f>+IF(H343=0,"",'Ark1'!AH840)</f>
        <v>96.656976744186011</v>
      </c>
      <c r="W343" s="76">
        <f>+IF(H343=0,"",'Ark1'!AI840)</f>
        <v>93.168604651162795</v>
      </c>
      <c r="X343" s="76">
        <f>+IF(H343=0,"",'Ark1'!Y840)</f>
        <v>34.647929910731079</v>
      </c>
      <c r="Y343" s="53">
        <f>+IF(H343=0,"",'Ark1'!AA840)</f>
        <v>2.7398406174406995</v>
      </c>
      <c r="Z343" s="76">
        <f>+IF(H343=0,"",'Ark1'!AC840)</f>
        <v>12.397183701138015</v>
      </c>
      <c r="AA343" s="76">
        <f t="shared" si="131"/>
        <v>143.78361473365348</v>
      </c>
      <c r="AB343" s="66"/>
      <c r="AC343" s="66">
        <f t="shared" si="132"/>
        <v>53.516632059800671</v>
      </c>
      <c r="AD343" s="66">
        <f t="shared" si="133"/>
        <v>1.6</v>
      </c>
      <c r="AE343" s="285"/>
      <c r="AG343" s="56"/>
      <c r="AH343" s="56"/>
      <c r="AI343" s="1"/>
    </row>
    <row r="344" spans="1:43">
      <c r="A344" s="285"/>
      <c r="B344" s="285">
        <f>+'Ark1'!C841</f>
        <v>2023</v>
      </c>
      <c r="C344" s="51">
        <f>+'Ark1'!L841</f>
        <v>7</v>
      </c>
      <c r="D344" s="52" t="str">
        <f t="shared" si="135"/>
        <v>R-</v>
      </c>
      <c r="E344" s="52">
        <f>+'Ark1'!D841</f>
        <v>11</v>
      </c>
      <c r="F344" s="52" t="str">
        <f t="shared" si="134"/>
        <v>Nov</v>
      </c>
      <c r="G344" s="51">
        <f>+IF(H344=0,"",'Ark1'!Q841)</f>
        <v>456</v>
      </c>
      <c r="H344" s="467">
        <f>+'Ark1'!R841</f>
        <v>691</v>
      </c>
      <c r="I344" s="66"/>
      <c r="J344" s="53">
        <f>+IF(H344=0,"",'Ark1'!AE841)</f>
        <v>8.0330155777726091</v>
      </c>
      <c r="K344" s="53">
        <f>+IF(H344=0,"",'Ark1'!AF841)</f>
        <v>10.021033564599188</v>
      </c>
      <c r="L344" s="285"/>
      <c r="M344" s="98"/>
      <c r="N344" s="98"/>
      <c r="O344" s="289"/>
      <c r="P344" s="53">
        <f>+IF(H344=0,"",'Ark1'!T841)</f>
        <v>10.412445730824892</v>
      </c>
      <c r="Q344" s="66">
        <f>+IF(H344=0,"",'Ark1'!U841)</f>
        <v>378.40723589001425</v>
      </c>
      <c r="R344" s="66"/>
      <c r="S344" s="76">
        <f>+IF(H344=0,"",'Ark1'!W841)</f>
        <v>95.513748191027503</v>
      </c>
      <c r="T344" s="76">
        <f>+IF(H344=0,"",'Ark1'!X841)</f>
        <v>78.581765557163521</v>
      </c>
      <c r="U344" s="467">
        <f>+IF(H344=0,"",'Ark1'!AG841)</f>
        <v>2625.583456425406</v>
      </c>
      <c r="V344" s="76">
        <f>+IF(H344=0,"",'Ark1'!AH841)</f>
        <v>97.973950795947871</v>
      </c>
      <c r="W344" s="76">
        <f>+IF(H344=0,"",'Ark1'!AI841)</f>
        <v>92.185238784370483</v>
      </c>
      <c r="X344" s="76">
        <f>+IF(H344=0,"",'Ark1'!Y841)</f>
        <v>37.298215889882627</v>
      </c>
      <c r="Y344" s="53">
        <f>+IF(H344=0,"",'Ark1'!AA841)</f>
        <v>2.5129053205590397</v>
      </c>
      <c r="Z344" s="76">
        <f>+IF(H344=0,"",'Ark1'!AC841)</f>
        <v>11.588829762544272</v>
      </c>
      <c r="AA344" s="76">
        <f t="shared" si="131"/>
        <v>144.12310336735433</v>
      </c>
      <c r="AB344" s="66"/>
      <c r="AC344" s="66">
        <f t="shared" si="132"/>
        <v>54.058176555716322</v>
      </c>
      <c r="AD344" s="66">
        <f t="shared" si="133"/>
        <v>1.5153508771929824</v>
      </c>
      <c r="AE344" s="285"/>
      <c r="AG344" s="56"/>
      <c r="AH344" s="56"/>
      <c r="AI344" s="1"/>
    </row>
    <row r="345" spans="1:43">
      <c r="A345" s="285"/>
      <c r="B345" s="285">
        <f>+'Ark1'!C842</f>
        <v>2023</v>
      </c>
      <c r="C345" s="51">
        <f>+'Ark1'!L842</f>
        <v>7</v>
      </c>
      <c r="D345" s="52" t="str">
        <f t="shared" si="135"/>
        <v>R-</v>
      </c>
      <c r="E345" s="52">
        <f>+'Ark1'!D842</f>
        <v>12</v>
      </c>
      <c r="F345" s="52" t="str">
        <f t="shared" si="134"/>
        <v>Des</v>
      </c>
      <c r="G345" s="51">
        <f>+IF(H345=0,"",'Ark1'!Q842)</f>
        <v>92</v>
      </c>
      <c r="H345" s="467">
        <f>+'Ark1'!R842</f>
        <v>164</v>
      </c>
      <c r="I345" s="66"/>
      <c r="J345" s="53">
        <f>+IF(H345=0,"",'Ark1'!AE842)</f>
        <v>8.2661290322580623</v>
      </c>
      <c r="K345" s="53">
        <f>+IF(H345=0,"",'Ark1'!AF842)</f>
        <v>10.200090830271252</v>
      </c>
      <c r="L345" s="285"/>
      <c r="M345" s="98"/>
      <c r="N345" s="98"/>
      <c r="O345" s="289"/>
      <c r="P345" s="53">
        <f>+IF(H345=0,"",'Ark1'!T842)</f>
        <v>10.128048780487806</v>
      </c>
      <c r="Q345" s="66">
        <f>+IF(H345=0,"",'Ark1'!U842)</f>
        <v>376.61036585365849</v>
      </c>
      <c r="R345" s="66"/>
      <c r="S345" s="76">
        <f>+IF(H345=0,"",'Ark1'!W842)</f>
        <v>92.073170731707364</v>
      </c>
      <c r="T345" s="76">
        <f>+IF(H345=0,"",'Ark1'!X842)</f>
        <v>76.219512195121951</v>
      </c>
      <c r="U345" s="467">
        <f>+IF(H345=0,"",'Ark1'!AG842)</f>
        <v>2716.3687500000001</v>
      </c>
      <c r="V345" s="76">
        <f>+IF(H345=0,"",'Ark1'!AH842)</f>
        <v>97.560975609756099</v>
      </c>
      <c r="W345" s="76">
        <f>+IF(H345=0,"",'Ark1'!AI842)</f>
        <v>91.463414634146375</v>
      </c>
      <c r="X345" s="76">
        <f>+IF(H345=0,"",'Ark1'!Y842)</f>
        <v>37.044838715750593</v>
      </c>
      <c r="Y345" s="53">
        <f>+IF(H345=0,"",'Ark1'!AA842)</f>
        <v>2.6667681358347144</v>
      </c>
      <c r="Z345" s="76">
        <f>+IF(H345=0,"",'Ark1'!AC842)</f>
        <v>25.820245138689003</v>
      </c>
      <c r="AA345" s="76">
        <f t="shared" si="131"/>
        <v>138.64478666736923</v>
      </c>
      <c r="AB345" s="66"/>
      <c r="AC345" s="66">
        <f t="shared" si="132"/>
        <v>53.801480836236927</v>
      </c>
      <c r="AD345" s="66">
        <f t="shared" si="133"/>
        <v>1.7826086956521738</v>
      </c>
      <c r="AE345" s="285"/>
      <c r="AG345" s="56"/>
      <c r="AH345" s="56"/>
      <c r="AI345" s="1"/>
    </row>
    <row r="346" spans="1:43">
      <c r="A346" s="285"/>
      <c r="B346" s="285"/>
      <c r="C346" s="282"/>
      <c r="D346" s="282"/>
      <c r="E346" s="282"/>
      <c r="F346" s="282"/>
      <c r="G346" s="282"/>
      <c r="H346" s="492"/>
      <c r="I346" s="285"/>
      <c r="J346" s="283"/>
      <c r="K346" s="284"/>
      <c r="L346" s="285"/>
      <c r="M346" s="290"/>
      <c r="N346" s="290"/>
      <c r="O346" s="289"/>
      <c r="P346" s="285"/>
      <c r="Q346" s="285"/>
      <c r="R346" s="285"/>
      <c r="S346" s="286"/>
      <c r="T346" s="286"/>
      <c r="U346" s="479"/>
      <c r="V346" s="286"/>
      <c r="W346" s="286"/>
      <c r="X346" s="286"/>
      <c r="Y346" s="285"/>
      <c r="Z346" s="286"/>
      <c r="AA346" s="285"/>
      <c r="AB346" s="285"/>
      <c r="AC346" s="284"/>
      <c r="AD346" s="287"/>
      <c r="AE346" s="285"/>
      <c r="AF346" s="4"/>
      <c r="AG346" s="56"/>
      <c r="AH346" s="56"/>
      <c r="AI346" s="1"/>
      <c r="AJ346" s="5"/>
      <c r="AK346"/>
      <c r="AO346"/>
    </row>
    <row r="347" spans="1:43">
      <c r="A347" s="285"/>
      <c r="B347" s="285"/>
      <c r="C347" s="282"/>
      <c r="D347" s="282"/>
      <c r="E347" s="282"/>
      <c r="F347" s="282"/>
      <c r="G347" s="282"/>
      <c r="H347" s="492"/>
      <c r="I347" s="285"/>
      <c r="J347" s="283"/>
      <c r="K347" s="284"/>
      <c r="L347" s="285"/>
      <c r="M347" s="290"/>
      <c r="N347" s="290"/>
      <c r="O347" s="289"/>
      <c r="P347" s="285"/>
      <c r="Q347" s="285"/>
      <c r="R347" s="285"/>
      <c r="S347" s="286"/>
      <c r="T347" s="286"/>
      <c r="U347" s="479"/>
      <c r="V347" s="286"/>
      <c r="W347" s="286"/>
      <c r="X347" s="286"/>
      <c r="Y347" s="285"/>
      <c r="Z347" s="286"/>
      <c r="AA347" s="285"/>
      <c r="AB347" s="285"/>
      <c r="AC347" s="284"/>
      <c r="AD347" s="287" t="s">
        <v>4</v>
      </c>
      <c r="AE347" s="285"/>
      <c r="AF347" s="4"/>
      <c r="AG347" s="56"/>
      <c r="AH347" s="56"/>
      <c r="AI347" s="1"/>
      <c r="AJ347" s="5"/>
      <c r="AK347"/>
      <c r="AO347"/>
    </row>
    <row r="348" spans="1:43">
      <c r="A348" s="285"/>
      <c r="B348" s="285"/>
      <c r="C348" s="285"/>
      <c r="D348" s="285"/>
      <c r="E348" s="285"/>
      <c r="F348" s="285"/>
      <c r="G348" s="288" t="s">
        <v>4</v>
      </c>
      <c r="H348" s="479"/>
      <c r="I348" s="284"/>
      <c r="J348" s="284"/>
      <c r="K348" s="284"/>
      <c r="L348" s="285"/>
      <c r="M348" s="290"/>
      <c r="N348" s="290"/>
      <c r="O348" s="289"/>
      <c r="P348" s="288" t="s">
        <v>24</v>
      </c>
      <c r="Q348" s="284"/>
      <c r="R348" s="284"/>
      <c r="S348" s="289" t="s">
        <v>404</v>
      </c>
      <c r="T348" s="289" t="s">
        <v>404</v>
      </c>
      <c r="U348" s="480" t="s">
        <v>533</v>
      </c>
      <c r="V348" s="289" t="s">
        <v>404</v>
      </c>
      <c r="W348" s="289" t="s">
        <v>404</v>
      </c>
      <c r="X348" s="290" t="s">
        <v>424</v>
      </c>
      <c r="Y348" s="285"/>
      <c r="Z348" s="290" t="s">
        <v>576</v>
      </c>
      <c r="AA348" s="288" t="s">
        <v>479</v>
      </c>
      <c r="AB348" s="284"/>
      <c r="AC348" s="287" t="s">
        <v>78</v>
      </c>
      <c r="AD348" s="287" t="s">
        <v>10</v>
      </c>
      <c r="AE348" s="285"/>
      <c r="AF348" s="4"/>
      <c r="AG348" s="56"/>
      <c r="AH348" s="56"/>
      <c r="AI348" s="1"/>
      <c r="AJ348" s="5"/>
      <c r="AK348"/>
      <c r="AO348"/>
    </row>
    <row r="349" spans="1:43">
      <c r="A349" s="285"/>
      <c r="B349" s="285"/>
      <c r="C349" s="285"/>
      <c r="D349" s="285"/>
      <c r="E349" s="288"/>
      <c r="F349" s="288"/>
      <c r="G349" s="288" t="s">
        <v>477</v>
      </c>
      <c r="H349" s="480" t="s">
        <v>4</v>
      </c>
      <c r="I349" s="287"/>
      <c r="J349" s="287" t="s">
        <v>4</v>
      </c>
      <c r="K349" s="287" t="s">
        <v>1</v>
      </c>
      <c r="L349" s="285"/>
      <c r="M349" s="290"/>
      <c r="N349" s="290"/>
      <c r="O349" s="289"/>
      <c r="P349" s="288" t="s">
        <v>483</v>
      </c>
      <c r="Q349" s="287" t="s">
        <v>24</v>
      </c>
      <c r="R349" s="287"/>
      <c r="S349" s="290" t="s">
        <v>575</v>
      </c>
      <c r="T349" s="290" t="s">
        <v>489</v>
      </c>
      <c r="U349" s="480" t="s">
        <v>554</v>
      </c>
      <c r="V349" s="290" t="s">
        <v>491</v>
      </c>
      <c r="W349" s="290" t="s">
        <v>562</v>
      </c>
      <c r="X349" s="290"/>
      <c r="Y349" s="288" t="s">
        <v>415</v>
      </c>
      <c r="Z349" s="290" t="s">
        <v>1</v>
      </c>
      <c r="AA349" s="288" t="s">
        <v>487</v>
      </c>
      <c r="AB349" s="287"/>
      <c r="AC349" s="287" t="s">
        <v>425</v>
      </c>
      <c r="AD349" s="287" t="s">
        <v>71</v>
      </c>
      <c r="AE349" s="285"/>
      <c r="AF349" s="4"/>
      <c r="AG349" s="56"/>
      <c r="AH349" s="56"/>
      <c r="AI349" s="1"/>
      <c r="AJ349" s="5"/>
      <c r="AK349"/>
      <c r="AO349"/>
    </row>
    <row r="350" spans="1:43">
      <c r="A350" s="285"/>
      <c r="B350" s="285"/>
      <c r="C350" s="288" t="s">
        <v>0</v>
      </c>
      <c r="D350" s="288"/>
      <c r="E350" s="288" t="s">
        <v>87</v>
      </c>
      <c r="F350" s="288"/>
      <c r="G350" s="291" t="s">
        <v>478</v>
      </c>
      <c r="H350" s="481" t="s">
        <v>10</v>
      </c>
      <c r="I350" s="292"/>
      <c r="J350" s="292" t="s">
        <v>404</v>
      </c>
      <c r="K350" s="292" t="s">
        <v>404</v>
      </c>
      <c r="L350" s="285"/>
      <c r="M350" s="293"/>
      <c r="N350" s="293"/>
      <c r="O350" s="289"/>
      <c r="P350" s="291" t="s">
        <v>416</v>
      </c>
      <c r="Q350" s="292" t="s">
        <v>45</v>
      </c>
      <c r="R350" s="292"/>
      <c r="S350" s="293" t="s">
        <v>552</v>
      </c>
      <c r="T350" s="293" t="s">
        <v>441</v>
      </c>
      <c r="U350" s="481" t="s">
        <v>485</v>
      </c>
      <c r="V350" s="293" t="s">
        <v>472</v>
      </c>
      <c r="W350" s="293" t="s">
        <v>531</v>
      </c>
      <c r="X350" s="293" t="s">
        <v>1</v>
      </c>
      <c r="Y350" s="291" t="s">
        <v>416</v>
      </c>
      <c r="Z350" s="293" t="s">
        <v>534</v>
      </c>
      <c r="AA350" s="291" t="s">
        <v>488</v>
      </c>
      <c r="AB350" s="292"/>
      <c r="AC350" s="292" t="s">
        <v>426</v>
      </c>
      <c r="AD350" s="292" t="s">
        <v>557</v>
      </c>
      <c r="AE350" s="285"/>
      <c r="AF350" s="4"/>
      <c r="AG350" s="56"/>
      <c r="AH350" s="56"/>
      <c r="AI350" s="1"/>
      <c r="AJ350" s="5"/>
      <c r="AK350"/>
      <c r="AO350"/>
    </row>
    <row r="351" spans="1:43">
      <c r="A351" s="285"/>
      <c r="B351" s="285">
        <f>+'Ark1'!C843</f>
        <v>2023</v>
      </c>
      <c r="C351" s="51">
        <f>+'Ark1'!L843</f>
        <v>8</v>
      </c>
      <c r="D351" s="52" t="str">
        <f>+D118</f>
        <v>R</v>
      </c>
      <c r="E351" s="52">
        <f>+'Ark1'!D843</f>
        <v>1</v>
      </c>
      <c r="F351" s="52" t="str">
        <f>+F334</f>
        <v>Jan</v>
      </c>
      <c r="G351" s="51">
        <f>+IF(H351=0,"",'Ark1'!Q843)</f>
        <v>103</v>
      </c>
      <c r="H351" s="467">
        <f>+'Ark1'!R843</f>
        <v>133</v>
      </c>
      <c r="I351" s="66"/>
      <c r="J351" s="53">
        <f>+IF(H351=0,"",'Ark1'!AE843)</f>
        <v>2.4305555555555558</v>
      </c>
      <c r="K351" s="53">
        <f>+IF(H351=0,"",'Ark1'!AF843)</f>
        <v>3.2752090216351206</v>
      </c>
      <c r="L351" s="285"/>
      <c r="M351" s="98"/>
      <c r="N351" s="98"/>
      <c r="O351" s="289"/>
      <c r="P351" s="53">
        <f>+IF(H351=0,"",'Ark1'!T843)</f>
        <v>10.954887218045112</v>
      </c>
      <c r="Q351" s="66">
        <f>+IF(H351=0,"",'Ark1'!U843)</f>
        <v>404.12781954887186</v>
      </c>
      <c r="R351" s="66"/>
      <c r="S351" s="76">
        <f>+IF(H351=0,"",'Ark1'!W843)</f>
        <v>97.744360902255622</v>
      </c>
      <c r="T351" s="76">
        <f>+IF(H351=0,"",'Ark1'!X843)</f>
        <v>93.233082706766965</v>
      </c>
      <c r="U351" s="467">
        <f>+IF(H351=0,"",'Ark1'!AG843)</f>
        <v>2598.2622950819673</v>
      </c>
      <c r="V351" s="76">
        <f>+IF(H351=0,"",'Ark1'!AH843)</f>
        <v>91.729323308270693</v>
      </c>
      <c r="W351" s="76">
        <f>+IF(H351=0,"",'Ark1'!AI843)</f>
        <v>85.714285714285694</v>
      </c>
      <c r="X351" s="76">
        <f>+IF(H351=0,"",'Ark1'!Y843)</f>
        <v>38.464807376667906</v>
      </c>
      <c r="Y351" s="53">
        <f>+IF(H351=0,"",'Ark1'!AA843)</f>
        <v>2.521679419066468</v>
      </c>
      <c r="Z351" s="76">
        <f>+IF(H351=0,"",'Ark1'!AC843)</f>
        <v>1.3686873642542541</v>
      </c>
      <c r="AA351" s="76">
        <f t="shared" ref="AA351:AA362" si="136">IF(H351=0,"",1000*Q351/U351)</f>
        <v>155.53773008745554</v>
      </c>
      <c r="AB351" s="66"/>
      <c r="AC351" s="66">
        <f t="shared" ref="AC351:AC362" si="137">IF(H351=0,"",Q351/C351)</f>
        <v>50.515977443608982</v>
      </c>
      <c r="AD351" s="66">
        <f t="shared" ref="AD351:AD362" si="138">IF(H351=0,"",H351/G351)</f>
        <v>1.2912621359223302</v>
      </c>
      <c r="AE351" s="285"/>
      <c r="AG351" s="56"/>
      <c r="AH351" s="56"/>
      <c r="AI351" s="1"/>
    </row>
    <row r="352" spans="1:43">
      <c r="A352" s="285"/>
      <c r="B352" s="285">
        <f>+'Ark1'!C844</f>
        <v>2023</v>
      </c>
      <c r="C352" s="51">
        <f>+'Ark1'!L844</f>
        <v>8</v>
      </c>
      <c r="D352" s="52" t="str">
        <f>+D351</f>
        <v>R</v>
      </c>
      <c r="E352" s="52">
        <f>+'Ark1'!D844</f>
        <v>2</v>
      </c>
      <c r="F352" s="52" t="str">
        <f t="shared" ref="F352:F362" si="139">+F335</f>
        <v>Feb</v>
      </c>
      <c r="G352" s="51">
        <f>+IF(H352=0,"",'Ark1'!Q844)</f>
        <v>53</v>
      </c>
      <c r="H352" s="467">
        <f>+'Ark1'!R844</f>
        <v>68</v>
      </c>
      <c r="I352" s="66"/>
      <c r="J352" s="53">
        <f>+IF(H352=0,"",'Ark1'!AE844)</f>
        <v>1.8594476346732296</v>
      </c>
      <c r="K352" s="53">
        <f>+IF(H352=0,"",'Ark1'!AF844)</f>
        <v>2.6215124514431682</v>
      </c>
      <c r="L352" s="285"/>
      <c r="M352" s="98"/>
      <c r="N352" s="98"/>
      <c r="O352" s="289"/>
      <c r="P352" s="53">
        <f>+IF(H352=0,"",'Ark1'!T844)</f>
        <v>10.132352941176469</v>
      </c>
      <c r="Q352" s="66">
        <f>+IF(H352=0,"",'Ark1'!U844)</f>
        <v>417.52794117647022</v>
      </c>
      <c r="R352" s="66"/>
      <c r="S352" s="76">
        <f>+IF(H352=0,"",'Ark1'!W844)</f>
        <v>95.588235294117638</v>
      </c>
      <c r="T352" s="76">
        <f>+IF(H352=0,"",'Ark1'!X844)</f>
        <v>97.058823529411754</v>
      </c>
      <c r="U352" s="467">
        <f>+IF(H352=0,"",'Ark1'!AG844)</f>
        <v>2621.6666666666661</v>
      </c>
      <c r="V352" s="76">
        <f>+IF(H352=0,"",'Ark1'!AH844)</f>
        <v>97.058823529411754</v>
      </c>
      <c r="W352" s="76">
        <f>+IF(H352=0,"",'Ark1'!AI844)</f>
        <v>88.235294117647058</v>
      </c>
      <c r="X352" s="76">
        <f>+IF(H352=0,"",'Ark1'!Y844)</f>
        <v>39.615018117721611</v>
      </c>
      <c r="Y352" s="53">
        <f>+IF(H352=0,"",'Ark1'!AA844)</f>
        <v>2.4728193707059138</v>
      </c>
      <c r="Z352" s="76">
        <f>+IF(H352=0,"",'Ark1'!AC844)</f>
        <v>11.948786987998449</v>
      </c>
      <c r="AA352" s="76">
        <f t="shared" si="136"/>
        <v>159.26049885942922</v>
      </c>
      <c r="AB352" s="66"/>
      <c r="AC352" s="66">
        <f t="shared" si="137"/>
        <v>52.190992647058778</v>
      </c>
      <c r="AD352" s="66">
        <f t="shared" si="138"/>
        <v>1.2830188679245282</v>
      </c>
      <c r="AE352" s="285"/>
      <c r="AG352" s="56"/>
      <c r="AH352" s="56"/>
      <c r="AI352" s="1"/>
    </row>
    <row r="353" spans="1:41">
      <c r="A353" s="285"/>
      <c r="B353" s="285">
        <f>+'Ark1'!C845</f>
        <v>2023</v>
      </c>
      <c r="C353" s="51">
        <f>+'Ark1'!L845</f>
        <v>8</v>
      </c>
      <c r="D353" s="52" t="str">
        <f t="shared" ref="D353:D362" si="140">+D352</f>
        <v>R</v>
      </c>
      <c r="E353" s="52">
        <f>+'Ark1'!D845</f>
        <v>3</v>
      </c>
      <c r="F353" s="52" t="str">
        <f t="shared" si="139"/>
        <v>Mar</v>
      </c>
      <c r="G353" s="51">
        <f>+IF(H353=0,"",'Ark1'!Q845)</f>
        <v>106</v>
      </c>
      <c r="H353" s="467">
        <f>+'Ark1'!R845</f>
        <v>145</v>
      </c>
      <c r="I353" s="66"/>
      <c r="J353" s="53">
        <f>+IF(H353=0,"",'Ark1'!AE845)</f>
        <v>2.9175050301810859</v>
      </c>
      <c r="K353" s="53">
        <f>+IF(H353=0,"",'Ark1'!AF845)</f>
        <v>3.9738171315624191</v>
      </c>
      <c r="L353" s="285"/>
      <c r="M353" s="98"/>
      <c r="N353" s="98"/>
      <c r="O353" s="289"/>
      <c r="P353" s="53">
        <f>+IF(H353=0,"",'Ark1'!T845)</f>
        <v>11.137931034482756</v>
      </c>
      <c r="Q353" s="66">
        <f>+IF(H353=0,"",'Ark1'!U845)</f>
        <v>408.24689655172409</v>
      </c>
      <c r="R353" s="66"/>
      <c r="S353" s="76">
        <f>+IF(H353=0,"",'Ark1'!W845)</f>
        <v>100</v>
      </c>
      <c r="T353" s="76">
        <f>+IF(H353=0,"",'Ark1'!X845)</f>
        <v>91.034482758620669</v>
      </c>
      <c r="U353" s="467">
        <f>+IF(H353=0,"",'Ark1'!AG845)</f>
        <v>2447.5514705882351</v>
      </c>
      <c r="V353" s="76">
        <f>+IF(H353=0,"",'Ark1'!AH845)</f>
        <v>93.793103448275872</v>
      </c>
      <c r="W353" s="76">
        <f>+IF(H353=0,"",'Ark1'!AI845)</f>
        <v>90.344827586206875</v>
      </c>
      <c r="X353" s="76">
        <f>+IF(H353=0,"",'Ark1'!Y845)</f>
        <v>44.623179464724302</v>
      </c>
      <c r="Y353" s="53">
        <f>+IF(H353=0,"",'Ark1'!AA845)</f>
        <v>2.0963702280787171</v>
      </c>
      <c r="Z353" s="76">
        <f>+IF(H353=0,"",'Ark1'!AC845)</f>
        <v>14.057975534016338</v>
      </c>
      <c r="AA353" s="76">
        <f t="shared" si="136"/>
        <v>166.79808431305742</v>
      </c>
      <c r="AB353" s="66"/>
      <c r="AC353" s="66">
        <f t="shared" si="137"/>
        <v>51.030862068965511</v>
      </c>
      <c r="AD353" s="66">
        <f t="shared" si="138"/>
        <v>1.3679245283018868</v>
      </c>
      <c r="AE353" s="285"/>
      <c r="AG353" s="56"/>
      <c r="AH353" s="56"/>
      <c r="AI353" s="1"/>
    </row>
    <row r="354" spans="1:41">
      <c r="A354" s="285"/>
      <c r="B354" s="285">
        <f>+'Ark1'!C846</f>
        <v>2023</v>
      </c>
      <c r="C354" s="51">
        <f>+'Ark1'!L846</f>
        <v>8</v>
      </c>
      <c r="D354" s="52" t="str">
        <f t="shared" si="140"/>
        <v>R</v>
      </c>
      <c r="E354" s="52">
        <f>+'Ark1'!D846</f>
        <v>4</v>
      </c>
      <c r="F354" s="52" t="str">
        <f t="shared" si="139"/>
        <v>Apr</v>
      </c>
      <c r="G354" s="51">
        <f>+IF(H354=0,"",'Ark1'!Q846)</f>
        <v>109</v>
      </c>
      <c r="H354" s="467">
        <f>+'Ark1'!R846</f>
        <v>142</v>
      </c>
      <c r="I354" s="66"/>
      <c r="J354" s="53">
        <f>+IF(H354=0,"",'Ark1'!AE846)</f>
        <v>4.0513552068473597</v>
      </c>
      <c r="K354" s="53">
        <f>+IF(H354=0,"",'Ark1'!AF846)</f>
        <v>5.5068633065099908</v>
      </c>
      <c r="L354" s="285"/>
      <c r="M354" s="98"/>
      <c r="N354" s="98"/>
      <c r="O354" s="289"/>
      <c r="P354" s="53">
        <f>+IF(H354=0,"",'Ark1'!T846)</f>
        <v>10.809859154929578</v>
      </c>
      <c r="Q354" s="66">
        <f>+IF(H354=0,"",'Ark1'!U846)</f>
        <v>414.3950704225353</v>
      </c>
      <c r="R354" s="66"/>
      <c r="S354" s="76">
        <f>+IF(H354=0,"",'Ark1'!W846)</f>
        <v>98.591549295774627</v>
      </c>
      <c r="T354" s="76">
        <f>+IF(H354=0,"",'Ark1'!X846)</f>
        <v>96.478873239436638</v>
      </c>
      <c r="U354" s="467">
        <f>+IF(H354=0,"",'Ark1'!AG846)</f>
        <v>2568.255813953489</v>
      </c>
      <c r="V354" s="76">
        <f>+IF(H354=0,"",'Ark1'!AH846)</f>
        <v>90.845070422535215</v>
      </c>
      <c r="W354" s="76">
        <f>+IF(H354=0,"",'Ark1'!AI846)</f>
        <v>90.1408450704225</v>
      </c>
      <c r="X354" s="76">
        <f>+IF(H354=0,"",'Ark1'!Y846)</f>
        <v>33.672999438603128</v>
      </c>
      <c r="Y354" s="53">
        <f>+IF(H354=0,"",'Ark1'!AA846)</f>
        <v>2.1458544986691011</v>
      </c>
      <c r="Z354" s="76">
        <f>+IF(H354=0,"",'Ark1'!AC846)</f>
        <v>16.065101250101723</v>
      </c>
      <c r="AA354" s="76">
        <f t="shared" si="136"/>
        <v>161.35272357648404</v>
      </c>
      <c r="AB354" s="66"/>
      <c r="AC354" s="66">
        <f t="shared" si="137"/>
        <v>51.799383802816912</v>
      </c>
      <c r="AD354" s="66">
        <f t="shared" si="138"/>
        <v>1.3027522935779816</v>
      </c>
      <c r="AE354" s="285"/>
      <c r="AG354" s="56"/>
      <c r="AH354" s="56"/>
      <c r="AI354" s="1"/>
    </row>
    <row r="355" spans="1:41">
      <c r="A355" s="285"/>
      <c r="B355" s="285">
        <f>+'Ark1'!C847</f>
        <v>2023</v>
      </c>
      <c r="C355" s="51">
        <f>+'Ark1'!L847</f>
        <v>8</v>
      </c>
      <c r="D355" s="52" t="str">
        <f t="shared" si="140"/>
        <v>R</v>
      </c>
      <c r="E355" s="52">
        <f>+'Ark1'!D847</f>
        <v>5</v>
      </c>
      <c r="F355" s="52" t="str">
        <f t="shared" si="139"/>
        <v>Mai</v>
      </c>
      <c r="G355" s="51">
        <f>+IF(H355=0,"",'Ark1'!Q847)</f>
        <v>109</v>
      </c>
      <c r="H355" s="467">
        <f>+'Ark1'!R847</f>
        <v>132</v>
      </c>
      <c r="I355" s="66"/>
      <c r="J355" s="53">
        <f>+IF(H355=0,"",'Ark1'!AE847)</f>
        <v>3.1436056203858072</v>
      </c>
      <c r="K355" s="53">
        <f>+IF(H355=0,"",'Ark1'!AF847)</f>
        <v>4.3173443401963443</v>
      </c>
      <c r="L355" s="285"/>
      <c r="M355" s="98"/>
      <c r="N355" s="98"/>
      <c r="O355" s="289"/>
      <c r="P355" s="53">
        <f>+IF(H355=0,"",'Ark1'!T847)</f>
        <v>11.18181818181818</v>
      </c>
      <c r="Q355" s="66">
        <f>+IF(H355=0,"",'Ark1'!U847)</f>
        <v>417.89924242424246</v>
      </c>
      <c r="R355" s="66"/>
      <c r="S355" s="76">
        <f>+IF(H355=0,"",'Ark1'!W847)</f>
        <v>99.242424242424235</v>
      </c>
      <c r="T355" s="76">
        <f>+IF(H355=0,"",'Ark1'!X847)</f>
        <v>96.212121212121218</v>
      </c>
      <c r="U355" s="467">
        <f>+IF(H355=0,"",'Ark1'!AG847)</f>
        <v>2549.4959349593501</v>
      </c>
      <c r="V355" s="76">
        <f>+IF(H355=0,"",'Ark1'!AH847)</f>
        <v>93.181818181818173</v>
      </c>
      <c r="W355" s="76">
        <f>+IF(H355=0,"",'Ark1'!AI847)</f>
        <v>87.878787878787875</v>
      </c>
      <c r="X355" s="76">
        <f>+IF(H355=0,"",'Ark1'!Y847)</f>
        <v>38.128789918356325</v>
      </c>
      <c r="Y355" s="53">
        <f>+IF(H355=0,"",'Ark1'!AA847)</f>
        <v>2.2523327362583312</v>
      </c>
      <c r="Z355" s="76">
        <f>+IF(H355=0,"",'Ark1'!AC847)</f>
        <v>28.490831595328434</v>
      </c>
      <c r="AA355" s="76">
        <f t="shared" si="136"/>
        <v>163.91445724384164</v>
      </c>
      <c r="AB355" s="66"/>
      <c r="AC355" s="66">
        <f t="shared" si="137"/>
        <v>52.237405303030307</v>
      </c>
      <c r="AD355" s="66">
        <f t="shared" si="138"/>
        <v>1.2110091743119267</v>
      </c>
      <c r="AE355" s="285"/>
      <c r="AG355" s="56"/>
      <c r="AH355" s="56"/>
      <c r="AI355" s="1"/>
    </row>
    <row r="356" spans="1:41">
      <c r="A356" s="285"/>
      <c r="B356" s="285">
        <f>+'Ark1'!C848</f>
        <v>2023</v>
      </c>
      <c r="C356" s="51">
        <f>+'Ark1'!L848</f>
        <v>8</v>
      </c>
      <c r="D356" s="52" t="str">
        <f t="shared" si="140"/>
        <v>R</v>
      </c>
      <c r="E356" s="52">
        <f>+'Ark1'!D848</f>
        <v>6</v>
      </c>
      <c r="F356" s="52" t="str">
        <f t="shared" si="139"/>
        <v>Jun</v>
      </c>
      <c r="G356" s="51">
        <f>+IF(H356=0,"",'Ark1'!Q848)</f>
        <v>149</v>
      </c>
      <c r="H356" s="467">
        <f>+'Ark1'!R848</f>
        <v>183</v>
      </c>
      <c r="I356" s="66"/>
      <c r="J356" s="53">
        <f>+IF(H356=0,"",'Ark1'!AE848)</f>
        <v>4.080267558528428</v>
      </c>
      <c r="K356" s="53">
        <f>+IF(H356=0,"",'Ark1'!AF848)</f>
        <v>5.5896615230528814</v>
      </c>
      <c r="L356" s="285"/>
      <c r="M356" s="98"/>
      <c r="N356" s="98"/>
      <c r="O356" s="289"/>
      <c r="P356" s="53">
        <f>+IF(H356=0,"",'Ark1'!T848)</f>
        <v>11.289617486338798</v>
      </c>
      <c r="Q356" s="66">
        <f>+IF(H356=0,"",'Ark1'!U848)</f>
        <v>413.78251366120207</v>
      </c>
      <c r="R356" s="66"/>
      <c r="S356" s="76">
        <f>+IF(H356=0,"",'Ark1'!W848)</f>
        <v>99.453551912568287</v>
      </c>
      <c r="T356" s="76">
        <f>+IF(H356=0,"",'Ark1'!X848)</f>
        <v>95.081967213114751</v>
      </c>
      <c r="U356" s="467">
        <f>+IF(H356=0,"",'Ark1'!AG848)</f>
        <v>2520.909090909091</v>
      </c>
      <c r="V356" s="76">
        <f>+IF(H356=0,"",'Ark1'!AH848)</f>
        <v>96.174863387978093</v>
      </c>
      <c r="W356" s="76">
        <f>+IF(H356=0,"",'Ark1'!AI848)</f>
        <v>93.442622950819683</v>
      </c>
      <c r="X356" s="76">
        <f>+IF(H356=0,"",'Ark1'!Y848)</f>
        <v>38.848821746080723</v>
      </c>
      <c r="Y356" s="53">
        <f>+IF(H356=0,"",'Ark1'!AA848)</f>
        <v>2.0293613537161153</v>
      </c>
      <c r="Z356" s="76">
        <f>+IF(H356=0,"",'Ark1'!AC848)</f>
        <v>27.90471201095162</v>
      </c>
      <c r="AA356" s="76">
        <f t="shared" si="136"/>
        <v>164.1401965478984</v>
      </c>
      <c r="AB356" s="66"/>
      <c r="AC356" s="66">
        <f t="shared" si="137"/>
        <v>51.722814207650259</v>
      </c>
      <c r="AD356" s="66">
        <f t="shared" si="138"/>
        <v>1.2281879194630871</v>
      </c>
      <c r="AE356" s="285"/>
      <c r="AG356" s="56"/>
      <c r="AH356" s="56"/>
      <c r="AI356" s="1"/>
    </row>
    <row r="357" spans="1:41">
      <c r="A357" s="285"/>
      <c r="B357" s="285">
        <f>+'Ark1'!C849</f>
        <v>2023</v>
      </c>
      <c r="C357" s="51">
        <f>+'Ark1'!L849</f>
        <v>8</v>
      </c>
      <c r="D357" s="52" t="str">
        <f t="shared" si="140"/>
        <v>R</v>
      </c>
      <c r="E357" s="52">
        <f>+'Ark1'!D849</f>
        <v>7</v>
      </c>
      <c r="F357" s="52" t="str">
        <f t="shared" si="139"/>
        <v>Jul</v>
      </c>
      <c r="G357" s="51">
        <f>+IF(H357=0,"",'Ark1'!Q849)</f>
        <v>65</v>
      </c>
      <c r="H357" s="467">
        <f>+'Ark1'!R849</f>
        <v>94</v>
      </c>
      <c r="I357" s="66"/>
      <c r="J357" s="53">
        <f>+IF(H357=0,"",'Ark1'!AE849)</f>
        <v>3.2313509797181159</v>
      </c>
      <c r="K357" s="53">
        <f>+IF(H357=0,"",'Ark1'!AF849)</f>
        <v>4.4577684096291055</v>
      </c>
      <c r="L357" s="285"/>
      <c r="M357" s="98"/>
      <c r="N357" s="98"/>
      <c r="O357" s="289"/>
      <c r="P357" s="53">
        <f>+IF(H357=0,"",'Ark1'!T849)</f>
        <v>10.904255319148938</v>
      </c>
      <c r="Q357" s="66">
        <f>+IF(H357=0,"",'Ark1'!U849)</f>
        <v>411.11489361702144</v>
      </c>
      <c r="R357" s="66"/>
      <c r="S357" s="76">
        <f>+IF(H357=0,"",'Ark1'!W849)</f>
        <v>98.93617021276593</v>
      </c>
      <c r="T357" s="76">
        <f>+IF(H357=0,"",'Ark1'!X849)</f>
        <v>95.744680851063833</v>
      </c>
      <c r="U357" s="467">
        <f>+IF(H357=0,"",'Ark1'!AG849)</f>
        <v>2642.5274725274726</v>
      </c>
      <c r="V357" s="76">
        <f>+IF(H357=0,"",'Ark1'!AH849)</f>
        <v>96.808510638297889</v>
      </c>
      <c r="W357" s="76">
        <f>+IF(H357=0,"",'Ark1'!AI849)</f>
        <v>89.361702127659598</v>
      </c>
      <c r="X357" s="76">
        <f>+IF(H357=0,"",'Ark1'!Y849)</f>
        <v>38.009270866423151</v>
      </c>
      <c r="Y357" s="53">
        <f>+IF(H357=0,"",'Ark1'!AA849)</f>
        <v>2.2411487790206523</v>
      </c>
      <c r="Z357" s="76">
        <f>+IF(H357=0,"",'Ark1'!AC849)</f>
        <v>20.62151427990003</v>
      </c>
      <c r="AA357" s="76">
        <f t="shared" si="136"/>
        <v>155.57639339272654</v>
      </c>
      <c r="AB357" s="66"/>
      <c r="AC357" s="66">
        <f t="shared" si="137"/>
        <v>51.38936170212768</v>
      </c>
      <c r="AD357" s="66">
        <f t="shared" si="138"/>
        <v>1.4461538461538461</v>
      </c>
      <c r="AE357" s="285"/>
      <c r="AG357" s="56"/>
      <c r="AH357" s="56"/>
      <c r="AI357" s="1"/>
    </row>
    <row r="358" spans="1:41">
      <c r="A358" s="285"/>
      <c r="B358" s="285">
        <f>+'Ark1'!C850</f>
        <v>2023</v>
      </c>
      <c r="C358" s="51">
        <f>+'Ark1'!L850</f>
        <v>8</v>
      </c>
      <c r="D358" s="52" t="str">
        <f t="shared" si="140"/>
        <v>R</v>
      </c>
      <c r="E358" s="52">
        <f>+'Ark1'!D850</f>
        <v>8</v>
      </c>
      <c r="F358" s="52" t="str">
        <f t="shared" si="139"/>
        <v>Aug</v>
      </c>
      <c r="G358" s="51">
        <f>+IF(H358=0,"",'Ark1'!Q850)</f>
        <v>58</v>
      </c>
      <c r="H358" s="467">
        <f>+'Ark1'!R850</f>
        <v>84</v>
      </c>
      <c r="I358" s="66"/>
      <c r="J358" s="53">
        <f>+IF(H358=0,"",'Ark1'!AE850)</f>
        <v>2.1560574948665314</v>
      </c>
      <c r="K358" s="53">
        <f>+IF(H358=0,"",'Ark1'!AF850)</f>
        <v>2.9877305025458165</v>
      </c>
      <c r="L358" s="285"/>
      <c r="M358" s="98"/>
      <c r="N358" s="98"/>
      <c r="O358" s="289"/>
      <c r="P358" s="53">
        <f>+IF(H358=0,"",'Ark1'!T850)</f>
        <v>11.428571428571431</v>
      </c>
      <c r="Q358" s="66">
        <f>+IF(H358=0,"",'Ark1'!U850)</f>
        <v>407.04523809523823</v>
      </c>
      <c r="R358" s="66"/>
      <c r="S358" s="76">
        <f>+IF(H358=0,"",'Ark1'!W850)</f>
        <v>100</v>
      </c>
      <c r="T358" s="76">
        <f>+IF(H358=0,"",'Ark1'!X850)</f>
        <v>91.666666666666686</v>
      </c>
      <c r="U358" s="467">
        <f>+IF(H358=0,"",'Ark1'!AG850)</f>
        <v>2614.8333333333339</v>
      </c>
      <c r="V358" s="76">
        <f>+IF(H358=0,"",'Ark1'!AH850)</f>
        <v>92.857142857142875</v>
      </c>
      <c r="W358" s="76">
        <f>+IF(H358=0,"",'Ark1'!AI850)</f>
        <v>91.666666666666686</v>
      </c>
      <c r="X358" s="76">
        <f>+IF(H358=0,"",'Ark1'!Y850)</f>
        <v>37.14798079740325</v>
      </c>
      <c r="Y358" s="53">
        <f>+IF(H358=0,"",'Ark1'!AA850)</f>
        <v>2.2953665247609552</v>
      </c>
      <c r="Z358" s="76">
        <f>+IF(H358=0,"",'Ark1'!AC850)</f>
        <v>-5.4565704037226013</v>
      </c>
      <c r="AA358" s="76">
        <f t="shared" si="136"/>
        <v>155.66775629877168</v>
      </c>
      <c r="AB358" s="66"/>
      <c r="AC358" s="66">
        <f t="shared" si="137"/>
        <v>50.880654761904779</v>
      </c>
      <c r="AD358" s="66">
        <f t="shared" si="138"/>
        <v>1.4482758620689655</v>
      </c>
      <c r="AE358" s="285"/>
      <c r="AG358" s="56"/>
      <c r="AH358" s="56"/>
      <c r="AI358" s="1"/>
    </row>
    <row r="359" spans="1:41">
      <c r="A359" s="285"/>
      <c r="B359" s="285">
        <f>+'Ark1'!C851</f>
        <v>2023</v>
      </c>
      <c r="C359" s="51">
        <f>+'Ark1'!L851</f>
        <v>8</v>
      </c>
      <c r="D359" s="52" t="str">
        <f t="shared" si="140"/>
        <v>R</v>
      </c>
      <c r="E359" s="52">
        <f>+'Ark1'!D851</f>
        <v>9</v>
      </c>
      <c r="F359" s="52" t="str">
        <f t="shared" si="139"/>
        <v>Sep</v>
      </c>
      <c r="G359" s="51">
        <f>+IF(H359=0,"",'Ark1'!Q851)</f>
        <v>64</v>
      </c>
      <c r="H359" s="467">
        <f>+'Ark1'!R851</f>
        <v>82</v>
      </c>
      <c r="I359" s="66"/>
      <c r="J359" s="53">
        <f>+IF(H359=0,"",'Ark1'!AE851)</f>
        <v>2.1750663129973473</v>
      </c>
      <c r="K359" s="53">
        <f>+IF(H359=0,"",'Ark1'!AF851)</f>
        <v>3.0580839716836108</v>
      </c>
      <c r="L359" s="285"/>
      <c r="M359" s="98"/>
      <c r="N359" s="98"/>
      <c r="O359" s="289"/>
      <c r="P359" s="53">
        <f>+IF(H359=0,"",'Ark1'!T851)</f>
        <v>11.536585365853661</v>
      </c>
      <c r="Q359" s="66">
        <f>+IF(H359=0,"",'Ark1'!U851)</f>
        <v>412.77439024390225</v>
      </c>
      <c r="R359" s="66"/>
      <c r="S359" s="76">
        <f>+IF(H359=0,"",'Ark1'!W851)</f>
        <v>100</v>
      </c>
      <c r="T359" s="76">
        <f>+IF(H359=0,"",'Ark1'!X851)</f>
        <v>93.902439024390233</v>
      </c>
      <c r="U359" s="467">
        <f>+IF(H359=0,"",'Ark1'!AG851)</f>
        <v>2589.9367088607596</v>
      </c>
      <c r="V359" s="76">
        <f>+IF(H359=0,"",'Ark1'!AH851)</f>
        <v>96.341463414634163</v>
      </c>
      <c r="W359" s="76">
        <f>+IF(H359=0,"",'Ark1'!AI851)</f>
        <v>89.024390243902431</v>
      </c>
      <c r="X359" s="76">
        <f>+IF(H359=0,"",'Ark1'!Y851)</f>
        <v>40.508935512250439</v>
      </c>
      <c r="Y359" s="53">
        <f>+IF(H359=0,"",'Ark1'!AA851)</f>
        <v>2.4603941878865294</v>
      </c>
      <c r="Z359" s="76">
        <f>+IF(H359=0,"",'Ark1'!AC851)</f>
        <v>18.982872104614142</v>
      </c>
      <c r="AA359" s="76">
        <f t="shared" si="136"/>
        <v>159.3762460803415</v>
      </c>
      <c r="AB359" s="66"/>
      <c r="AC359" s="66">
        <f t="shared" si="137"/>
        <v>51.596798780487781</v>
      </c>
      <c r="AD359" s="66">
        <f t="shared" si="138"/>
        <v>1.28125</v>
      </c>
      <c r="AE359" s="285"/>
      <c r="AG359" s="56"/>
      <c r="AH359" s="56"/>
      <c r="AI359" s="1"/>
    </row>
    <row r="360" spans="1:41">
      <c r="A360" s="285"/>
      <c r="B360" s="285">
        <f>+'Ark1'!C852</f>
        <v>2023</v>
      </c>
      <c r="C360" s="51">
        <f>+'Ark1'!L852</f>
        <v>8</v>
      </c>
      <c r="D360" s="52" t="str">
        <f t="shared" si="140"/>
        <v>R</v>
      </c>
      <c r="E360" s="52">
        <f>+'Ark1'!D852</f>
        <v>10</v>
      </c>
      <c r="F360" s="52" t="str">
        <f t="shared" si="139"/>
        <v>Okt</v>
      </c>
      <c r="G360" s="51">
        <f>+IF(H360=0,"",'Ark1'!Q852)</f>
        <v>213</v>
      </c>
      <c r="H360" s="467">
        <f>+'Ark1'!R852</f>
        <v>311</v>
      </c>
      <c r="I360" s="66"/>
      <c r="J360" s="53">
        <f>+IF(H360=0,"",'Ark1'!AE852)</f>
        <v>3.2345293811752458</v>
      </c>
      <c r="K360" s="53">
        <f>+IF(H360=0,"",'Ark1'!AF852)</f>
        <v>4.4860887881708322</v>
      </c>
      <c r="L360" s="285"/>
      <c r="M360" s="98"/>
      <c r="N360" s="98"/>
      <c r="O360" s="289"/>
      <c r="P360" s="53">
        <f>+IF(H360=0,"",'Ark1'!T852)</f>
        <v>11.524115755627012</v>
      </c>
      <c r="Q360" s="66">
        <f>+IF(H360=0,"",'Ark1'!U852)</f>
        <v>413.88971061093241</v>
      </c>
      <c r="R360" s="66"/>
      <c r="S360" s="76">
        <f>+IF(H360=0,"",'Ark1'!W852)</f>
        <v>98.070739549839232</v>
      </c>
      <c r="T360" s="76">
        <f>+IF(H360=0,"",'Ark1'!X852)</f>
        <v>95.819935691318307</v>
      </c>
      <c r="U360" s="467">
        <f>+IF(H360=0,"",'Ark1'!AG852)</f>
        <v>2664.7792207792204</v>
      </c>
      <c r="V360" s="76">
        <f>+IF(H360=0,"",'Ark1'!AH852)</f>
        <v>99.035369774919616</v>
      </c>
      <c r="W360" s="76">
        <f>+IF(H360=0,"",'Ark1'!AI852)</f>
        <v>96.141479099678477</v>
      </c>
      <c r="X360" s="76">
        <f>+IF(H360=0,"",'Ark1'!Y852)</f>
        <v>37.06874586295045</v>
      </c>
      <c r="Y360" s="53">
        <f>+IF(H360=0,"",'Ark1'!AA852)</f>
        <v>2.5432396560323243</v>
      </c>
      <c r="Z360" s="76">
        <f>+IF(H360=0,"",'Ark1'!AC852)</f>
        <v>20.899712320665817</v>
      </c>
      <c r="AA360" s="76">
        <f t="shared" si="136"/>
        <v>155.31857475603741</v>
      </c>
      <c r="AB360" s="66"/>
      <c r="AC360" s="66">
        <f t="shared" si="137"/>
        <v>51.736213826366551</v>
      </c>
      <c r="AD360" s="66">
        <f t="shared" si="138"/>
        <v>1.460093896713615</v>
      </c>
      <c r="AE360" s="285"/>
      <c r="AG360" s="56"/>
      <c r="AH360" s="56"/>
      <c r="AI360" s="1"/>
    </row>
    <row r="361" spans="1:41">
      <c r="A361" s="285"/>
      <c r="B361" s="285">
        <f>+'Ark1'!C853</f>
        <v>2023</v>
      </c>
      <c r="C361" s="51">
        <f>+'Ark1'!L853</f>
        <v>8</v>
      </c>
      <c r="D361" s="52" t="str">
        <f t="shared" si="140"/>
        <v>R</v>
      </c>
      <c r="E361" s="52">
        <f>+'Ark1'!D853</f>
        <v>11</v>
      </c>
      <c r="F361" s="52" t="str">
        <f t="shared" si="139"/>
        <v>Nov</v>
      </c>
      <c r="G361" s="51">
        <f>+IF(H361=0,"",'Ark1'!Q853)</f>
        <v>245</v>
      </c>
      <c r="H361" s="467">
        <f>+'Ark1'!R853</f>
        <v>340</v>
      </c>
      <c r="I361" s="66"/>
      <c r="J361" s="53">
        <f>+IF(H361=0,"",'Ark1'!AE853)</f>
        <v>3.9525691699604746</v>
      </c>
      <c r="K361" s="53">
        <f>+IF(H361=0,"",'Ark1'!AF853)</f>
        <v>5.3624724768738279</v>
      </c>
      <c r="L361" s="285"/>
      <c r="M361" s="98"/>
      <c r="N361" s="98"/>
      <c r="O361" s="289"/>
      <c r="P361" s="53">
        <f>+IF(H361=0,"",'Ark1'!T853)</f>
        <v>11.147058823529411</v>
      </c>
      <c r="Q361" s="66">
        <f>+IF(H361=0,"",'Ark1'!U853)</f>
        <v>411.53911764705879</v>
      </c>
      <c r="R361" s="66"/>
      <c r="S361" s="76">
        <f>+IF(H361=0,"",'Ark1'!W853)</f>
        <v>99.705882352941188</v>
      </c>
      <c r="T361" s="76">
        <f>+IF(H361=0,"",'Ark1'!X853)</f>
        <v>95.294117647058812</v>
      </c>
      <c r="U361" s="467">
        <f>+IF(H361=0,"",'Ark1'!AG853)</f>
        <v>2635.0729483282671</v>
      </c>
      <c r="V361" s="76">
        <f>+IF(H361=0,"",'Ark1'!AH853)</f>
        <v>96.764705882352942</v>
      </c>
      <c r="W361" s="76">
        <f>+IF(H361=0,"",'Ark1'!AI853)</f>
        <v>94.411764705882362</v>
      </c>
      <c r="X361" s="76">
        <f>+IF(H361=0,"",'Ark1'!Y853)</f>
        <v>37.338056982407579</v>
      </c>
      <c r="Y361" s="53">
        <f>+IF(H361=0,"",'Ark1'!AA853)</f>
        <v>2.3792281613158965</v>
      </c>
      <c r="Z361" s="76">
        <f>+IF(H361=0,"",'Ark1'!AC853)</f>
        <v>6.9101220052085104</v>
      </c>
      <c r="AA361" s="76">
        <f t="shared" si="136"/>
        <v>156.17750465244077</v>
      </c>
      <c r="AB361" s="66"/>
      <c r="AC361" s="66">
        <f t="shared" si="137"/>
        <v>51.442389705882348</v>
      </c>
      <c r="AD361" s="66">
        <f t="shared" si="138"/>
        <v>1.3877551020408163</v>
      </c>
      <c r="AE361" s="285"/>
      <c r="AG361" s="56"/>
      <c r="AH361" s="56"/>
      <c r="AI361" s="1"/>
    </row>
    <row r="362" spans="1:41">
      <c r="A362" s="285"/>
      <c r="B362" s="285">
        <f>+'Ark1'!C854</f>
        <v>2023</v>
      </c>
      <c r="C362" s="51">
        <f>+'Ark1'!L854</f>
        <v>8</v>
      </c>
      <c r="D362" s="52" t="str">
        <f t="shared" si="140"/>
        <v>R</v>
      </c>
      <c r="E362" s="52">
        <f>+'Ark1'!D854</f>
        <v>12</v>
      </c>
      <c r="F362" s="52" t="str">
        <f t="shared" si="139"/>
        <v>Des</v>
      </c>
      <c r="G362" s="51">
        <f>+IF(H362=0,"",'Ark1'!Q854)</f>
        <v>61</v>
      </c>
      <c r="H362" s="467">
        <f>+'Ark1'!R854</f>
        <v>87</v>
      </c>
      <c r="I362" s="66"/>
      <c r="J362" s="53">
        <f>+IF(H362=0,"",'Ark1'!AE854)</f>
        <v>4.3850806451612891</v>
      </c>
      <c r="K362" s="53">
        <f>+IF(H362=0,"",'Ark1'!AF854)</f>
        <v>5.8721109780768748</v>
      </c>
      <c r="L362" s="285"/>
      <c r="M362" s="98"/>
      <c r="N362" s="98"/>
      <c r="O362" s="289"/>
      <c r="P362" s="53">
        <f>+IF(H362=0,"",'Ark1'!T854)</f>
        <v>10.655172413793101</v>
      </c>
      <c r="Q362" s="66">
        <f>+IF(H362=0,"",'Ark1'!U854)</f>
        <v>408.70229885057489</v>
      </c>
      <c r="R362" s="66"/>
      <c r="S362" s="76">
        <f>+IF(H362=0,"",'Ark1'!W854)</f>
        <v>96.551724137931018</v>
      </c>
      <c r="T362" s="76">
        <f>+IF(H362=0,"",'Ark1'!X854)</f>
        <v>96.551724137931018</v>
      </c>
      <c r="U362" s="467">
        <f>+IF(H362=0,"",'Ark1'!AG854)</f>
        <v>2686.678571428572</v>
      </c>
      <c r="V362" s="76">
        <f>+IF(H362=0,"",'Ark1'!AH854)</f>
        <v>96.551724137931018</v>
      </c>
      <c r="W362" s="76">
        <f>+IF(H362=0,"",'Ark1'!AI854)</f>
        <v>96.551724137931018</v>
      </c>
      <c r="X362" s="76">
        <f>+IF(H362=0,"",'Ark1'!Y854)</f>
        <v>37.705656690202979</v>
      </c>
      <c r="Y362" s="53">
        <f>+IF(H362=0,"",'Ark1'!AA854)</f>
        <v>2.2885400968458445</v>
      </c>
      <c r="Z362" s="76">
        <f>+IF(H362=0,"",'Ark1'!AC854)</f>
        <v>11.681535607209868</v>
      </c>
      <c r="AA362" s="76">
        <f t="shared" si="136"/>
        <v>152.12176968131249</v>
      </c>
      <c r="AB362" s="66"/>
      <c r="AC362" s="66">
        <f t="shared" si="137"/>
        <v>51.087787356321861</v>
      </c>
      <c r="AD362" s="66">
        <f t="shared" si="138"/>
        <v>1.4262295081967213</v>
      </c>
      <c r="AE362" s="285"/>
      <c r="AG362" s="56"/>
      <c r="AH362" s="56"/>
      <c r="AI362" s="1"/>
    </row>
    <row r="363" spans="1:41">
      <c r="A363" s="285"/>
      <c r="B363" s="285"/>
      <c r="C363" s="282"/>
      <c r="D363" s="282"/>
      <c r="E363" s="282"/>
      <c r="F363" s="282"/>
      <c r="G363" s="282"/>
      <c r="H363" s="492"/>
      <c r="I363" s="285"/>
      <c r="J363" s="283"/>
      <c r="K363" s="284"/>
      <c r="L363" s="285"/>
      <c r="M363" s="290"/>
      <c r="N363" s="290"/>
      <c r="O363" s="289"/>
      <c r="P363" s="285"/>
      <c r="Q363" s="285"/>
      <c r="R363" s="285"/>
      <c r="S363" s="286"/>
      <c r="T363" s="286"/>
      <c r="U363" s="479"/>
      <c r="V363" s="286"/>
      <c r="W363" s="286"/>
      <c r="X363" s="286"/>
      <c r="Y363" s="285"/>
      <c r="Z363" s="286"/>
      <c r="AA363" s="285"/>
      <c r="AB363" s="285"/>
      <c r="AC363" s="284"/>
      <c r="AD363" s="287"/>
      <c r="AE363" s="285"/>
      <c r="AF363" s="4"/>
      <c r="AG363" s="56"/>
      <c r="AH363" s="56"/>
      <c r="AI363" s="1"/>
      <c r="AJ363" s="5"/>
      <c r="AK363"/>
      <c r="AO363"/>
    </row>
    <row r="364" spans="1:41">
      <c r="A364" s="285"/>
      <c r="B364" s="285"/>
      <c r="C364" s="282"/>
      <c r="D364" s="282"/>
      <c r="E364" s="282"/>
      <c r="F364" s="282"/>
      <c r="G364" s="282"/>
      <c r="H364" s="492"/>
      <c r="I364" s="285"/>
      <c r="J364" s="283"/>
      <c r="K364" s="284"/>
      <c r="L364" s="285"/>
      <c r="M364" s="290"/>
      <c r="N364" s="290"/>
      <c r="O364" s="289"/>
      <c r="P364" s="285"/>
      <c r="Q364" s="285"/>
      <c r="R364" s="285"/>
      <c r="S364" s="286"/>
      <c r="T364" s="286"/>
      <c r="U364" s="479"/>
      <c r="V364" s="286"/>
      <c r="W364" s="286"/>
      <c r="X364" s="286"/>
      <c r="Y364" s="285"/>
      <c r="Z364" s="286"/>
      <c r="AA364" s="285"/>
      <c r="AB364" s="285"/>
      <c r="AC364" s="284"/>
      <c r="AD364" s="287" t="s">
        <v>4</v>
      </c>
      <c r="AE364" s="285"/>
      <c r="AF364" s="4"/>
      <c r="AG364" s="56"/>
      <c r="AH364" s="56"/>
      <c r="AI364" s="1"/>
      <c r="AJ364" s="5"/>
      <c r="AK364"/>
      <c r="AO364"/>
    </row>
    <row r="365" spans="1:41">
      <c r="A365" s="285"/>
      <c r="B365" s="285"/>
      <c r="C365" s="285"/>
      <c r="D365" s="285"/>
      <c r="E365" s="285"/>
      <c r="F365" s="285"/>
      <c r="G365" s="288" t="s">
        <v>4</v>
      </c>
      <c r="H365" s="479"/>
      <c r="I365" s="284"/>
      <c r="J365" s="284"/>
      <c r="K365" s="284"/>
      <c r="L365" s="285"/>
      <c r="M365" s="290"/>
      <c r="N365" s="290"/>
      <c r="O365" s="289"/>
      <c r="P365" s="288" t="s">
        <v>24</v>
      </c>
      <c r="Q365" s="284"/>
      <c r="R365" s="284"/>
      <c r="S365" s="289" t="s">
        <v>404</v>
      </c>
      <c r="T365" s="289" t="s">
        <v>404</v>
      </c>
      <c r="U365" s="480" t="s">
        <v>533</v>
      </c>
      <c r="V365" s="289" t="s">
        <v>404</v>
      </c>
      <c r="W365" s="289" t="s">
        <v>404</v>
      </c>
      <c r="X365" s="290" t="s">
        <v>424</v>
      </c>
      <c r="Y365" s="285"/>
      <c r="Z365" s="290" t="s">
        <v>576</v>
      </c>
      <c r="AA365" s="288" t="s">
        <v>479</v>
      </c>
      <c r="AB365" s="284"/>
      <c r="AC365" s="287" t="s">
        <v>78</v>
      </c>
      <c r="AD365" s="287" t="s">
        <v>10</v>
      </c>
      <c r="AE365" s="285"/>
      <c r="AF365" s="4"/>
      <c r="AG365" s="56"/>
      <c r="AH365" s="56"/>
      <c r="AI365" s="1"/>
      <c r="AJ365" s="5"/>
      <c r="AK365"/>
      <c r="AO365"/>
    </row>
    <row r="366" spans="1:41">
      <c r="A366" s="285"/>
      <c r="B366" s="285"/>
      <c r="C366" s="285"/>
      <c r="D366" s="285"/>
      <c r="E366" s="288"/>
      <c r="F366" s="288"/>
      <c r="G366" s="288" t="s">
        <v>477</v>
      </c>
      <c r="H366" s="480" t="s">
        <v>4</v>
      </c>
      <c r="I366" s="287"/>
      <c r="J366" s="287" t="s">
        <v>4</v>
      </c>
      <c r="K366" s="287" t="s">
        <v>1</v>
      </c>
      <c r="L366" s="285"/>
      <c r="M366" s="290"/>
      <c r="N366" s="290"/>
      <c r="O366" s="289"/>
      <c r="P366" s="288" t="s">
        <v>483</v>
      </c>
      <c r="Q366" s="287" t="s">
        <v>24</v>
      </c>
      <c r="R366" s="287"/>
      <c r="S366" s="290" t="s">
        <v>575</v>
      </c>
      <c r="T366" s="290" t="s">
        <v>489</v>
      </c>
      <c r="U366" s="480" t="s">
        <v>554</v>
      </c>
      <c r="V366" s="290" t="s">
        <v>491</v>
      </c>
      <c r="W366" s="290" t="s">
        <v>562</v>
      </c>
      <c r="X366" s="290"/>
      <c r="Y366" s="288" t="s">
        <v>415</v>
      </c>
      <c r="Z366" s="290" t="s">
        <v>1</v>
      </c>
      <c r="AA366" s="288" t="s">
        <v>487</v>
      </c>
      <c r="AB366" s="287"/>
      <c r="AC366" s="287" t="s">
        <v>425</v>
      </c>
      <c r="AD366" s="287" t="s">
        <v>71</v>
      </c>
      <c r="AE366" s="285"/>
      <c r="AF366" s="4"/>
      <c r="AG366" s="56"/>
      <c r="AH366" s="56"/>
      <c r="AI366" s="1"/>
      <c r="AJ366" s="5"/>
      <c r="AK366"/>
      <c r="AO366"/>
    </row>
    <row r="367" spans="1:41">
      <c r="A367" s="285"/>
      <c r="B367" s="285"/>
      <c r="C367" s="288" t="s">
        <v>0</v>
      </c>
      <c r="D367" s="288"/>
      <c r="E367" s="288" t="s">
        <v>87</v>
      </c>
      <c r="F367" s="288"/>
      <c r="G367" s="291" t="s">
        <v>478</v>
      </c>
      <c r="H367" s="481" t="s">
        <v>10</v>
      </c>
      <c r="I367" s="292"/>
      <c r="J367" s="292" t="s">
        <v>404</v>
      </c>
      <c r="K367" s="292" t="s">
        <v>404</v>
      </c>
      <c r="L367" s="285"/>
      <c r="M367" s="293"/>
      <c r="N367" s="293"/>
      <c r="O367" s="289"/>
      <c r="P367" s="291" t="s">
        <v>416</v>
      </c>
      <c r="Q367" s="292" t="s">
        <v>45</v>
      </c>
      <c r="R367" s="292"/>
      <c r="S367" s="293" t="s">
        <v>552</v>
      </c>
      <c r="T367" s="293" t="s">
        <v>441</v>
      </c>
      <c r="U367" s="481" t="s">
        <v>485</v>
      </c>
      <c r="V367" s="293" t="s">
        <v>472</v>
      </c>
      <c r="W367" s="293" t="s">
        <v>531</v>
      </c>
      <c r="X367" s="293" t="s">
        <v>1</v>
      </c>
      <c r="Y367" s="291" t="s">
        <v>416</v>
      </c>
      <c r="Z367" s="293" t="s">
        <v>534</v>
      </c>
      <c r="AA367" s="291" t="s">
        <v>488</v>
      </c>
      <c r="AB367" s="292"/>
      <c r="AC367" s="292" t="s">
        <v>426</v>
      </c>
      <c r="AD367" s="292" t="s">
        <v>557</v>
      </c>
      <c r="AE367" s="285"/>
      <c r="AF367" s="4"/>
      <c r="AG367" s="56"/>
      <c r="AH367" s="56"/>
      <c r="AI367" s="1"/>
      <c r="AJ367" s="5"/>
      <c r="AK367"/>
      <c r="AO367"/>
    </row>
    <row r="368" spans="1:41">
      <c r="A368" s="285"/>
      <c r="B368" s="285">
        <f>+'Ark1'!C855</f>
        <v>2023</v>
      </c>
      <c r="C368" s="51">
        <f>+'Ark1'!L855</f>
        <v>9</v>
      </c>
      <c r="D368" s="52" t="s">
        <v>36</v>
      </c>
      <c r="E368" s="52">
        <f>+'Ark1'!D855</f>
        <v>1</v>
      </c>
      <c r="F368" s="52" t="str">
        <f t="shared" ref="F368:F379" si="141">+F133</f>
        <v>Jan</v>
      </c>
      <c r="G368" s="51">
        <f>+IF(H368=0,"",'Ark1'!Q855)</f>
        <v>35</v>
      </c>
      <c r="H368" s="467">
        <f>+'Ark1'!R855</f>
        <v>40</v>
      </c>
      <c r="I368" s="66"/>
      <c r="J368" s="53">
        <f>+IF(H368=0,"",'Ark1'!AE855)</f>
        <v>0.73099415204678364</v>
      </c>
      <c r="K368" s="53">
        <f>+IF(H368=0,"",'Ark1'!AF855)</f>
        <v>1.0951344965995389</v>
      </c>
      <c r="L368" s="285"/>
      <c r="M368" s="98"/>
      <c r="N368" s="98"/>
      <c r="O368" s="289"/>
      <c r="P368" s="53">
        <f>+IF(H368=0,"",'Ark1'!T855)</f>
        <v>12.275</v>
      </c>
      <c r="Q368" s="66">
        <f>+IF(H368=0,"",'Ark1'!U855)</f>
        <v>449.30250000000001</v>
      </c>
      <c r="R368" s="66"/>
      <c r="S368" s="76">
        <f>+IF(H368=0,"",'Ark1'!W855)</f>
        <v>100</v>
      </c>
      <c r="T368" s="76">
        <f>+IF(H368=0,"",'Ark1'!X855)</f>
        <v>100</v>
      </c>
      <c r="U368" s="467">
        <f>+IF(H368=0,"",'Ark1'!AG855)</f>
        <v>2423.971428571429</v>
      </c>
      <c r="V368" s="76">
        <f>+IF(H368=0,"",'Ark1'!AH855)</f>
        <v>87.5</v>
      </c>
      <c r="W368" s="76">
        <f>+IF(H368=0,"",'Ark1'!AI855)</f>
        <v>87.5</v>
      </c>
      <c r="X368" s="76">
        <f>+IF(H368=0,"",'Ark1'!Y855)</f>
        <v>37.815092803668449</v>
      </c>
      <c r="Y368" s="53">
        <f>+IF(H368=0,"",'Ark1'!AA855)</f>
        <v>2.0123058912600755</v>
      </c>
      <c r="Z368" s="76">
        <f>+IF(H368=0,"",'Ark1'!AC855)</f>
        <v>-6.4434628952555588</v>
      </c>
      <c r="AA368" s="76">
        <f t="shared" ref="AA368:AA379" si="142">IF(H368=0,"",1000*Q368/U368)</f>
        <v>185.35800162661036</v>
      </c>
      <c r="AB368" s="66"/>
      <c r="AC368" s="66">
        <f t="shared" ref="AC368:AC379" si="143">IF(H368=0,"",Q368/C368)</f>
        <v>49.922499999999999</v>
      </c>
      <c r="AD368" s="66">
        <f t="shared" ref="AD368:AD379" si="144">IF(H368=0,"",H368/G368)</f>
        <v>1.1428571428571428</v>
      </c>
      <c r="AE368" s="285"/>
      <c r="AG368" s="56"/>
      <c r="AH368" s="56"/>
      <c r="AI368" s="1"/>
    </row>
    <row r="369" spans="1:41">
      <c r="A369" s="285"/>
      <c r="B369" s="285">
        <f>+'Ark1'!C856</f>
        <v>2023</v>
      </c>
      <c r="C369" s="51">
        <f>+'Ark1'!L856</f>
        <v>9</v>
      </c>
      <c r="D369" s="52" t="str">
        <f>+D368</f>
        <v>R+</v>
      </c>
      <c r="E369" s="52">
        <f>+'Ark1'!D856</f>
        <v>2</v>
      </c>
      <c r="F369" s="52" t="str">
        <f t="shared" si="141"/>
        <v>Feb</v>
      </c>
      <c r="G369" s="51">
        <f>+IF(H369=0,"",'Ark1'!Q856)</f>
        <v>26</v>
      </c>
      <c r="H369" s="467">
        <f>+'Ark1'!R856</f>
        <v>33</v>
      </c>
      <c r="I369" s="66"/>
      <c r="J369" s="53">
        <f>+IF(H369=0,"",'Ark1'!AE856)</f>
        <v>0.90237899917965569</v>
      </c>
      <c r="K369" s="53">
        <f>+IF(H369=0,"",'Ark1'!AF856)</f>
        <v>1.3750154542544364</v>
      </c>
      <c r="L369" s="285"/>
      <c r="M369" s="98"/>
      <c r="N369" s="98"/>
      <c r="O369" s="289"/>
      <c r="P369" s="53">
        <f>+IF(H369=0,"",'Ark1'!T856)</f>
        <v>11.545454545454543</v>
      </c>
      <c r="Q369" s="66">
        <f>+IF(H369=0,"",'Ark1'!U856)</f>
        <v>451.26969696969718</v>
      </c>
      <c r="R369" s="66"/>
      <c r="S369" s="76">
        <f>+IF(H369=0,"",'Ark1'!W856)</f>
        <v>100</v>
      </c>
      <c r="T369" s="76">
        <f>+IF(H369=0,"",'Ark1'!X856)</f>
        <v>100</v>
      </c>
      <c r="U369" s="467">
        <f>+IF(H369=0,"",'Ark1'!AG856)</f>
        <v>2497.962962962963</v>
      </c>
      <c r="V369" s="76">
        <f>+IF(H369=0,"",'Ark1'!AH856)</f>
        <v>81.818181818181813</v>
      </c>
      <c r="W369" s="76">
        <f>+IF(H369=0,"",'Ark1'!AI856)</f>
        <v>81.818181818181813</v>
      </c>
      <c r="X369" s="76">
        <f>+IF(H369=0,"",'Ark1'!Y856)</f>
        <v>33.246904479722801</v>
      </c>
      <c r="Y369" s="53">
        <f>+IF(H369=0,"",'Ark1'!AA856)</f>
        <v>2.1046976186891304</v>
      </c>
      <c r="Z369" s="76">
        <f>+IF(H369=0,"",'Ark1'!AC856)</f>
        <v>27.47077849142547</v>
      </c>
      <c r="AA369" s="76">
        <f t="shared" si="142"/>
        <v>180.65507922280116</v>
      </c>
      <c r="AB369" s="66"/>
      <c r="AC369" s="66">
        <f t="shared" si="143"/>
        <v>50.141077441077464</v>
      </c>
      <c r="AD369" s="66">
        <f t="shared" si="144"/>
        <v>1.2692307692307692</v>
      </c>
      <c r="AE369" s="285"/>
      <c r="AG369" s="56"/>
      <c r="AH369" s="56"/>
      <c r="AI369" s="1"/>
    </row>
    <row r="370" spans="1:41">
      <c r="A370" s="285"/>
      <c r="B370" s="285">
        <f>+'Ark1'!C857</f>
        <v>2023</v>
      </c>
      <c r="C370" s="51">
        <f>+'Ark1'!L857</f>
        <v>9</v>
      </c>
      <c r="D370" s="52" t="str">
        <f t="shared" ref="D370:D379" si="145">+D369</f>
        <v>R+</v>
      </c>
      <c r="E370" s="52">
        <f>+'Ark1'!D857</f>
        <v>3</v>
      </c>
      <c r="F370" s="52" t="str">
        <f t="shared" si="141"/>
        <v>Mar</v>
      </c>
      <c r="G370" s="51">
        <f>+IF(H370=0,"",'Ark1'!Q857)</f>
        <v>44</v>
      </c>
      <c r="H370" s="467">
        <f>+'Ark1'!R857</f>
        <v>68</v>
      </c>
      <c r="I370" s="66"/>
      <c r="J370" s="53">
        <f>+IF(H370=0,"",'Ark1'!AE857)</f>
        <v>1.3682092555331995</v>
      </c>
      <c r="K370" s="53">
        <f>+IF(H370=0,"",'Ark1'!AF857)</f>
        <v>2.0331611716020035</v>
      </c>
      <c r="L370" s="285"/>
      <c r="M370" s="98"/>
      <c r="N370" s="98"/>
      <c r="O370" s="289"/>
      <c r="P370" s="53">
        <f>+IF(H370=0,"",'Ark1'!T857)</f>
        <v>12.220588235294118</v>
      </c>
      <c r="Q370" s="66">
        <f>+IF(H370=0,"",'Ark1'!U857)</f>
        <v>445.3955882352941</v>
      </c>
      <c r="R370" s="66"/>
      <c r="S370" s="76">
        <f>+IF(H370=0,"",'Ark1'!W857)</f>
        <v>100</v>
      </c>
      <c r="T370" s="76">
        <f>+IF(H370=0,"",'Ark1'!X857)</f>
        <v>98.529411764705884</v>
      </c>
      <c r="U370" s="467">
        <f>+IF(H370=0,"",'Ark1'!AG857)</f>
        <v>2568.2352941176473</v>
      </c>
      <c r="V370" s="76">
        <f>+IF(H370=0,"",'Ark1'!AH857)</f>
        <v>100</v>
      </c>
      <c r="W370" s="76">
        <f>+IF(H370=0,"",'Ark1'!AI857)</f>
        <v>95.588235294117638</v>
      </c>
      <c r="X370" s="76">
        <f>+IF(H370=0,"",'Ark1'!Y857)</f>
        <v>39.219163359944041</v>
      </c>
      <c r="Y370" s="53">
        <f>+IF(H370=0,"",'Ark1'!AA857)</f>
        <v>2.0993387490805326</v>
      </c>
      <c r="Z370" s="76">
        <f>+IF(H370=0,"",'Ark1'!AC857)</f>
        <v>14.624133196823411</v>
      </c>
      <c r="AA370" s="76">
        <f t="shared" si="142"/>
        <v>173.42475950526796</v>
      </c>
      <c r="AB370" s="66"/>
      <c r="AC370" s="66">
        <f t="shared" si="143"/>
        <v>49.488398692810456</v>
      </c>
      <c r="AD370" s="66">
        <f t="shared" si="144"/>
        <v>1.5454545454545454</v>
      </c>
      <c r="AE370" s="285"/>
      <c r="AG370" s="56"/>
      <c r="AH370" s="56"/>
      <c r="AI370" s="1"/>
    </row>
    <row r="371" spans="1:41">
      <c r="A371" s="285"/>
      <c r="B371" s="285">
        <f>+'Ark1'!C858</f>
        <v>2023</v>
      </c>
      <c r="C371" s="51">
        <f>+'Ark1'!L858</f>
        <v>9</v>
      </c>
      <c r="D371" s="52" t="str">
        <f t="shared" si="145"/>
        <v>R+</v>
      </c>
      <c r="E371" s="52">
        <f>+'Ark1'!D858</f>
        <v>4</v>
      </c>
      <c r="F371" s="52" t="str">
        <f t="shared" si="141"/>
        <v>Apr</v>
      </c>
      <c r="G371" s="51">
        <f>+IF(H371=0,"",'Ark1'!Q858)</f>
        <v>46</v>
      </c>
      <c r="H371" s="467">
        <f>+'Ark1'!R858</f>
        <v>55</v>
      </c>
      <c r="I371" s="66"/>
      <c r="J371" s="53">
        <f>+IF(H371=0,"",'Ark1'!AE858)</f>
        <v>1.569186875891583</v>
      </c>
      <c r="K371" s="53">
        <f>+IF(H371=0,"",'Ark1'!AF858)</f>
        <v>2.3171666747928725</v>
      </c>
      <c r="L371" s="285"/>
      <c r="M371" s="98"/>
      <c r="N371" s="98"/>
      <c r="O371" s="289"/>
      <c r="P371" s="53">
        <f>+IF(H371=0,"",'Ark1'!T858)</f>
        <v>12.327272727272728</v>
      </c>
      <c r="Q371" s="66">
        <f>+IF(H371=0,"",'Ark1'!U858)</f>
        <v>450.18727272727261</v>
      </c>
      <c r="R371" s="66"/>
      <c r="S371" s="76">
        <f>+IF(H371=0,"",'Ark1'!W858)</f>
        <v>100</v>
      </c>
      <c r="T371" s="76">
        <f>+IF(H371=0,"",'Ark1'!X858)</f>
        <v>96.363636363636346</v>
      </c>
      <c r="U371" s="467">
        <f>+IF(H371=0,"",'Ark1'!AG858)</f>
        <v>2466.8867924528313</v>
      </c>
      <c r="V371" s="76">
        <f>+IF(H371=0,"",'Ark1'!AH858)</f>
        <v>96.363636363636346</v>
      </c>
      <c r="W371" s="76">
        <f>+IF(H371=0,"",'Ark1'!AI858)</f>
        <v>96.363636363636346</v>
      </c>
      <c r="X371" s="76">
        <f>+IF(H371=0,"",'Ark1'!Y858)</f>
        <v>45.950946392649911</v>
      </c>
      <c r="Y371" s="53">
        <f>+IF(H371=0,"",'Ark1'!AA858)</f>
        <v>1.7689703780298598</v>
      </c>
      <c r="Z371" s="76">
        <f>+IF(H371=0,"",'Ark1'!AC858)</f>
        <v>10.385996770793993</v>
      </c>
      <c r="AA371" s="76">
        <f t="shared" si="142"/>
        <v>182.49206818268718</v>
      </c>
      <c r="AB371" s="66"/>
      <c r="AC371" s="66">
        <f t="shared" si="143"/>
        <v>50.020808080808067</v>
      </c>
      <c r="AD371" s="66">
        <f t="shared" si="144"/>
        <v>1.1956521739130435</v>
      </c>
      <c r="AE371" s="285"/>
      <c r="AG371" s="56"/>
      <c r="AH371" s="56"/>
      <c r="AI371" s="1"/>
    </row>
    <row r="372" spans="1:41">
      <c r="A372" s="285"/>
      <c r="B372" s="285">
        <f>+'Ark1'!C859</f>
        <v>2023</v>
      </c>
      <c r="C372" s="51">
        <f>+'Ark1'!L859</f>
        <v>9</v>
      </c>
      <c r="D372" s="52" t="str">
        <f t="shared" si="145"/>
        <v>R+</v>
      </c>
      <c r="E372" s="52">
        <f>+'Ark1'!D859</f>
        <v>5</v>
      </c>
      <c r="F372" s="52" t="str">
        <f t="shared" si="141"/>
        <v>Mai</v>
      </c>
      <c r="G372" s="51">
        <f>+IF(H372=0,"",'Ark1'!Q859)</f>
        <v>75</v>
      </c>
      <c r="H372" s="467">
        <f>+'Ark1'!R859</f>
        <v>97</v>
      </c>
      <c r="I372" s="66"/>
      <c r="J372" s="53">
        <f>+IF(H372=0,"",'Ark1'!AE859)</f>
        <v>2.3100738271016903</v>
      </c>
      <c r="K372" s="53">
        <f>+IF(H372=0,"",'Ark1'!AF859)</f>
        <v>3.4119438697572</v>
      </c>
      <c r="L372" s="285"/>
      <c r="M372" s="98"/>
      <c r="N372" s="98"/>
      <c r="O372" s="289"/>
      <c r="P372" s="53">
        <f>+IF(H372=0,"",'Ark1'!T859)</f>
        <v>12.268041237113399</v>
      </c>
      <c r="Q372" s="66">
        <f>+IF(H372=0,"",'Ark1'!U859)</f>
        <v>449.42680412371129</v>
      </c>
      <c r="R372" s="66"/>
      <c r="S372" s="76">
        <f>+IF(H372=0,"",'Ark1'!W859)</f>
        <v>98.969072164948443</v>
      </c>
      <c r="T372" s="76">
        <f>+IF(H372=0,"",'Ark1'!X859)</f>
        <v>97.9381443298969</v>
      </c>
      <c r="U372" s="467">
        <f>+IF(H372=0,"",'Ark1'!AG859)</f>
        <v>2595.46875</v>
      </c>
      <c r="V372" s="76">
        <f>+IF(H372=0,"",'Ark1'!AH859)</f>
        <v>98.969072164948443</v>
      </c>
      <c r="W372" s="76">
        <f>+IF(H372=0,"",'Ark1'!AI859)</f>
        <v>95.876288659793829</v>
      </c>
      <c r="X372" s="76">
        <f>+IF(H372=0,"",'Ark1'!Y859)</f>
        <v>42.293492262101914</v>
      </c>
      <c r="Y372" s="53">
        <f>+IF(H372=0,"",'Ark1'!AA859)</f>
        <v>2.2268995779464849</v>
      </c>
      <c r="Z372" s="76">
        <f>+IF(H372=0,"",'Ark1'!AC859)</f>
        <v>7.5560340218932387</v>
      </c>
      <c r="AA372" s="76">
        <f t="shared" si="142"/>
        <v>173.1582413094788</v>
      </c>
      <c r="AB372" s="66"/>
      <c r="AC372" s="66">
        <f t="shared" si="143"/>
        <v>49.936311569301253</v>
      </c>
      <c r="AD372" s="66">
        <f t="shared" si="144"/>
        <v>1.2933333333333332</v>
      </c>
      <c r="AE372" s="285"/>
      <c r="AG372" s="56"/>
      <c r="AH372" s="56"/>
      <c r="AI372" s="1"/>
    </row>
    <row r="373" spans="1:41">
      <c r="A373" s="285"/>
      <c r="B373" s="285">
        <f>+'Ark1'!C860</f>
        <v>2023</v>
      </c>
      <c r="C373" s="51">
        <f>+'Ark1'!L860</f>
        <v>9</v>
      </c>
      <c r="D373" s="52" t="str">
        <f t="shared" si="145"/>
        <v>R+</v>
      </c>
      <c r="E373" s="52">
        <f>+'Ark1'!D860</f>
        <v>6</v>
      </c>
      <c r="F373" s="52" t="str">
        <f t="shared" si="141"/>
        <v>Jun</v>
      </c>
      <c r="G373" s="51">
        <f>+IF(H373=0,"",'Ark1'!Q860)</f>
        <v>59</v>
      </c>
      <c r="H373" s="467">
        <f>+'Ark1'!R860</f>
        <v>68</v>
      </c>
      <c r="I373" s="66"/>
      <c r="J373" s="53">
        <f>+IF(H373=0,"",'Ark1'!AE860)</f>
        <v>1.5161649944258639</v>
      </c>
      <c r="K373" s="53">
        <f>+IF(H373=0,"",'Ark1'!AF860)</f>
        <v>2.2328690746935576</v>
      </c>
      <c r="L373" s="285"/>
      <c r="M373" s="98"/>
      <c r="N373" s="98"/>
      <c r="O373" s="289"/>
      <c r="P373" s="53">
        <f>+IF(H373=0,"",'Ark1'!T860)</f>
        <v>11.970588235294118</v>
      </c>
      <c r="Q373" s="66">
        <f>+IF(H373=0,"",'Ark1'!U860)</f>
        <v>444.82794117647074</v>
      </c>
      <c r="R373" s="66"/>
      <c r="S373" s="76">
        <f>+IF(H373=0,"",'Ark1'!W860)</f>
        <v>100</v>
      </c>
      <c r="T373" s="76">
        <f>+IF(H373=0,"",'Ark1'!X860)</f>
        <v>97.058823529411754</v>
      </c>
      <c r="U373" s="467">
        <f>+IF(H373=0,"",'Ark1'!AG860)</f>
        <v>2563.1515151515155</v>
      </c>
      <c r="V373" s="76">
        <f>+IF(H373=0,"",'Ark1'!AH860)</f>
        <v>97.058823529411754</v>
      </c>
      <c r="W373" s="76">
        <f>+IF(H373=0,"",'Ark1'!AI860)</f>
        <v>94.117647058823522</v>
      </c>
      <c r="X373" s="76">
        <f>+IF(H373=0,"",'Ark1'!Y860)</f>
        <v>40.711350655950994</v>
      </c>
      <c r="Y373" s="53">
        <f>+IF(H373=0,"",'Ark1'!AA860)</f>
        <v>1.9017839012149629</v>
      </c>
      <c r="Z373" s="76">
        <f>+IF(H373=0,"",'Ark1'!AC860)</f>
        <v>9.3175750042724719</v>
      </c>
      <c r="AA373" s="76">
        <f t="shared" si="142"/>
        <v>173.54726731797422</v>
      </c>
      <c r="AB373" s="66"/>
      <c r="AC373" s="66">
        <f t="shared" si="143"/>
        <v>49.425326797385637</v>
      </c>
      <c r="AD373" s="66">
        <f t="shared" si="144"/>
        <v>1.152542372881356</v>
      </c>
      <c r="AE373" s="285"/>
      <c r="AG373" s="56"/>
      <c r="AH373" s="56"/>
      <c r="AI373" s="1"/>
    </row>
    <row r="374" spans="1:41">
      <c r="A374" s="285"/>
      <c r="B374" s="285">
        <f>+'Ark1'!C861</f>
        <v>2023</v>
      </c>
      <c r="C374" s="51">
        <f>+'Ark1'!L861</f>
        <v>9</v>
      </c>
      <c r="D374" s="52" t="str">
        <f t="shared" si="145"/>
        <v>R+</v>
      </c>
      <c r="E374" s="52">
        <f>+'Ark1'!D861</f>
        <v>7</v>
      </c>
      <c r="F374" s="52" t="str">
        <f t="shared" si="141"/>
        <v>Jul</v>
      </c>
      <c r="G374" s="51">
        <f>+IF(H374=0,"",'Ark1'!Q861)</f>
        <v>34</v>
      </c>
      <c r="H374" s="467">
        <f>+'Ark1'!R861</f>
        <v>42</v>
      </c>
      <c r="I374" s="66"/>
      <c r="J374" s="53">
        <f>+IF(H374=0,"",'Ark1'!AE861)</f>
        <v>1.443795118597456</v>
      </c>
      <c r="K374" s="53">
        <f>+IF(H374=0,"",'Ark1'!AF861)</f>
        <v>2.1557969572588402</v>
      </c>
      <c r="L374" s="285"/>
      <c r="M374" s="98"/>
      <c r="N374" s="98"/>
      <c r="O374" s="289"/>
      <c r="P374" s="53">
        <f>+IF(H374=0,"",'Ark1'!T861)</f>
        <v>12.357142857142859</v>
      </c>
      <c r="Q374" s="66">
        <f>+IF(H374=0,"",'Ark1'!U861)</f>
        <v>444.9714285714287</v>
      </c>
      <c r="R374" s="66"/>
      <c r="S374" s="76">
        <f>+IF(H374=0,"",'Ark1'!W861)</f>
        <v>100</v>
      </c>
      <c r="T374" s="76">
        <f>+IF(H374=0,"",'Ark1'!X861)</f>
        <v>100</v>
      </c>
      <c r="U374" s="467">
        <f>+IF(H374=0,"",'Ark1'!AG861)</f>
        <v>2902.0975609756106</v>
      </c>
      <c r="V374" s="76">
        <f>+IF(H374=0,"",'Ark1'!AH861)</f>
        <v>97.61904761904762</v>
      </c>
      <c r="W374" s="76">
        <f>+IF(H374=0,"",'Ark1'!AI861)</f>
        <v>92.857142857142875</v>
      </c>
      <c r="X374" s="76">
        <f>+IF(H374=0,"",'Ark1'!Y861)</f>
        <v>30.732992088649485</v>
      </c>
      <c r="Y374" s="53">
        <f>+IF(H374=0,"",'Ark1'!AA861)</f>
        <v>1.8493425932506065</v>
      </c>
      <c r="Z374" s="76">
        <f>+IF(H374=0,"",'Ark1'!AC861)</f>
        <v>-5.9851340311385011</v>
      </c>
      <c r="AA374" s="76">
        <f t="shared" si="142"/>
        <v>153.32752232555572</v>
      </c>
      <c r="AB374" s="66"/>
      <c r="AC374" s="66">
        <f t="shared" si="143"/>
        <v>49.441269841269857</v>
      </c>
      <c r="AD374" s="66">
        <f t="shared" si="144"/>
        <v>1.2352941176470589</v>
      </c>
      <c r="AE374" s="285"/>
      <c r="AG374" s="56"/>
      <c r="AH374" s="56"/>
      <c r="AI374" s="1"/>
    </row>
    <row r="375" spans="1:41">
      <c r="A375" s="285"/>
      <c r="B375" s="285">
        <f>+'Ark1'!C862</f>
        <v>2023</v>
      </c>
      <c r="C375" s="51">
        <f>+'Ark1'!L862</f>
        <v>9</v>
      </c>
      <c r="D375" s="52" t="str">
        <f t="shared" si="145"/>
        <v>R+</v>
      </c>
      <c r="E375" s="52">
        <f>+'Ark1'!D862</f>
        <v>8</v>
      </c>
      <c r="F375" s="52" t="str">
        <f t="shared" si="141"/>
        <v>Aug</v>
      </c>
      <c r="G375" s="51">
        <f>+IF(H375=0,"",'Ark1'!Q862)</f>
        <v>24</v>
      </c>
      <c r="H375" s="467">
        <f>+'Ark1'!R862</f>
        <v>29</v>
      </c>
      <c r="I375" s="66"/>
      <c r="J375" s="53">
        <f>+IF(H375=0,"",'Ark1'!AE862)</f>
        <v>0.74435318275154005</v>
      </c>
      <c r="K375" s="53">
        <f>+IF(H375=0,"",'Ark1'!AF862)</f>
        <v>1.1450383346975044</v>
      </c>
      <c r="L375" s="285"/>
      <c r="M375" s="98"/>
      <c r="N375" s="98"/>
      <c r="O375" s="289"/>
      <c r="P375" s="53">
        <f>+IF(H375=0,"",'Ark1'!T862)</f>
        <v>12.758620689655173</v>
      </c>
      <c r="Q375" s="66">
        <f>+IF(H375=0,"",'Ark1'!U862)</f>
        <v>451.85862068965514</v>
      </c>
      <c r="R375" s="66"/>
      <c r="S375" s="76">
        <f>+IF(H375=0,"",'Ark1'!W862)</f>
        <v>100</v>
      </c>
      <c r="T375" s="76">
        <f>+IF(H375=0,"",'Ark1'!X862)</f>
        <v>100</v>
      </c>
      <c r="U375" s="467">
        <f>+IF(H375=0,"",'Ark1'!AG862)</f>
        <v>2867.8571428571422</v>
      </c>
      <c r="V375" s="76">
        <f>+IF(H375=0,"",'Ark1'!AH862)</f>
        <v>96.551724137931018</v>
      </c>
      <c r="W375" s="76">
        <f>+IF(H375=0,"",'Ark1'!AI862)</f>
        <v>96.551724137931018</v>
      </c>
      <c r="X375" s="76">
        <f>+IF(H375=0,"",'Ark1'!Y862)</f>
        <v>31.720150424062155</v>
      </c>
      <c r="Y375" s="53">
        <f>+IF(H375=0,"",'Ark1'!AA862)</f>
        <v>1.8318103427990919</v>
      </c>
      <c r="Z375" s="76">
        <f>+IF(H375=0,"",'Ark1'!AC862)</f>
        <v>0.46944170853833406</v>
      </c>
      <c r="AA375" s="76">
        <f t="shared" si="142"/>
        <v>157.55966848456222</v>
      </c>
      <c r="AB375" s="66"/>
      <c r="AC375" s="66">
        <f t="shared" si="143"/>
        <v>50.20651340996168</v>
      </c>
      <c r="AD375" s="66">
        <f t="shared" si="144"/>
        <v>1.2083333333333333</v>
      </c>
      <c r="AE375" s="285"/>
      <c r="AG375" s="56"/>
      <c r="AH375" s="56"/>
      <c r="AI375" s="1"/>
    </row>
    <row r="376" spans="1:41">
      <c r="A376" s="285"/>
      <c r="B376" s="285">
        <f>+'Ark1'!C863</f>
        <v>2023</v>
      </c>
      <c r="C376" s="51">
        <f>+'Ark1'!L863</f>
        <v>9</v>
      </c>
      <c r="D376" s="52" t="str">
        <f t="shared" si="145"/>
        <v>R+</v>
      </c>
      <c r="E376" s="52">
        <f>+'Ark1'!D863</f>
        <v>9</v>
      </c>
      <c r="F376" s="52" t="str">
        <f t="shared" si="141"/>
        <v>Sep</v>
      </c>
      <c r="G376" s="51">
        <f>+IF(H376=0,"",'Ark1'!Q863)</f>
        <v>20</v>
      </c>
      <c r="H376" s="467">
        <f>+'Ark1'!R863</f>
        <v>23</v>
      </c>
      <c r="I376" s="66"/>
      <c r="J376" s="53">
        <f>+IF(H376=0,"",'Ark1'!AE863)</f>
        <v>0.61007957559681691</v>
      </c>
      <c r="K376" s="53">
        <f>+IF(H376=0,"",'Ark1'!AF863)</f>
        <v>0.92231758376645179</v>
      </c>
      <c r="L376" s="285"/>
      <c r="M376" s="98"/>
      <c r="N376" s="98"/>
      <c r="O376" s="289"/>
      <c r="P376" s="53">
        <f>+IF(H376=0,"",'Ark1'!T863)</f>
        <v>11.913043478260869</v>
      </c>
      <c r="Q376" s="66">
        <f>+IF(H376=0,"",'Ark1'!U863)</f>
        <v>443.84347826086946</v>
      </c>
      <c r="R376" s="66"/>
      <c r="S376" s="76">
        <f>+IF(H376=0,"",'Ark1'!W863)</f>
        <v>100</v>
      </c>
      <c r="T376" s="76">
        <f>+IF(H376=0,"",'Ark1'!X863)</f>
        <v>100</v>
      </c>
      <c r="U376" s="467">
        <f>+IF(H376=0,"",'Ark1'!AG863)</f>
        <v>2796.25</v>
      </c>
      <c r="V376" s="76">
        <f>+IF(H376=0,"",'Ark1'!AH863)</f>
        <v>86.956521739130437</v>
      </c>
      <c r="W376" s="76">
        <f>+IF(H376=0,"",'Ark1'!AI863)</f>
        <v>86.956521739130437</v>
      </c>
      <c r="X376" s="76">
        <f>+IF(H376=0,"",'Ark1'!Y863)</f>
        <v>33.167071492371477</v>
      </c>
      <c r="Y376" s="53">
        <f>+IF(H376=0,"",'Ark1'!AA863)</f>
        <v>2.6360880680389793</v>
      </c>
      <c r="Z376" s="76">
        <f>+IF(H376=0,"",'Ark1'!AC863)</f>
        <v>16.981624821957787</v>
      </c>
      <c r="AA376" s="76">
        <f t="shared" si="142"/>
        <v>158.72811024081162</v>
      </c>
      <c r="AB376" s="66"/>
      <c r="AC376" s="66">
        <f t="shared" si="143"/>
        <v>49.315942028985496</v>
      </c>
      <c r="AD376" s="66">
        <f t="shared" si="144"/>
        <v>1.1499999999999999</v>
      </c>
      <c r="AE376" s="285"/>
      <c r="AG376" s="56"/>
      <c r="AH376" s="56"/>
      <c r="AI376" s="1"/>
    </row>
    <row r="377" spans="1:41">
      <c r="A377" s="285"/>
      <c r="B377" s="285">
        <f>+'Ark1'!C864</f>
        <v>2023</v>
      </c>
      <c r="C377" s="51">
        <f>+'Ark1'!L864</f>
        <v>9</v>
      </c>
      <c r="D377" s="52" t="str">
        <f t="shared" si="145"/>
        <v>R+</v>
      </c>
      <c r="E377" s="52">
        <f>+'Ark1'!D864</f>
        <v>10</v>
      </c>
      <c r="F377" s="52" t="str">
        <f t="shared" si="141"/>
        <v>Okt</v>
      </c>
      <c r="G377" s="51">
        <f>+IF(H377=0,"",'Ark1'!Q864)</f>
        <v>94</v>
      </c>
      <c r="H377" s="467">
        <f>+'Ark1'!R864</f>
        <v>116</v>
      </c>
      <c r="I377" s="66"/>
      <c r="J377" s="53">
        <f>+IF(H377=0,"",'Ark1'!AE864)</f>
        <v>1.2064482579303173</v>
      </c>
      <c r="K377" s="53">
        <f>+IF(H377=0,"",'Ark1'!AF864)</f>
        <v>1.7881838334603257</v>
      </c>
      <c r="L377" s="285"/>
      <c r="M377" s="98"/>
      <c r="N377" s="98"/>
      <c r="O377" s="289"/>
      <c r="P377" s="53">
        <f>+IF(H377=0,"",'Ark1'!T864)</f>
        <v>12.474137931034484</v>
      </c>
      <c r="Q377" s="66">
        <f>+IF(H377=0,"",'Ark1'!U864)</f>
        <v>442.31465517241367</v>
      </c>
      <c r="R377" s="66"/>
      <c r="S377" s="76">
        <f>+IF(H377=0,"",'Ark1'!W864)</f>
        <v>100</v>
      </c>
      <c r="T377" s="76">
        <f>+IF(H377=0,"",'Ark1'!X864)</f>
        <v>99.137931034482804</v>
      </c>
      <c r="U377" s="467">
        <f>+IF(H377=0,"",'Ark1'!AG864)</f>
        <v>2552.1238938053098</v>
      </c>
      <c r="V377" s="76">
        <f>+IF(H377=0,"",'Ark1'!AH864)</f>
        <v>97.413793103448256</v>
      </c>
      <c r="W377" s="76">
        <f>+IF(H377=0,"",'Ark1'!AI864)</f>
        <v>95.689655172413822</v>
      </c>
      <c r="X377" s="76">
        <f>+IF(H377=0,"",'Ark1'!Y864)</f>
        <v>42.262325797071114</v>
      </c>
      <c r="Y377" s="53">
        <f>+IF(H377=0,"",'Ark1'!AA864)</f>
        <v>1.9584529736352017</v>
      </c>
      <c r="Z377" s="76">
        <f>+IF(H377=0,"",'Ark1'!AC864)</f>
        <v>14.008634532014048</v>
      </c>
      <c r="AA377" s="76">
        <f t="shared" si="142"/>
        <v>173.31237572205259</v>
      </c>
      <c r="AB377" s="66"/>
      <c r="AC377" s="66">
        <f t="shared" si="143"/>
        <v>49.146072796934853</v>
      </c>
      <c r="AD377" s="66">
        <f t="shared" si="144"/>
        <v>1.2340425531914894</v>
      </c>
      <c r="AE377" s="285"/>
      <c r="AG377" s="56"/>
      <c r="AH377" s="56"/>
      <c r="AI377" s="1"/>
    </row>
    <row r="378" spans="1:41">
      <c r="A378" s="285"/>
      <c r="B378" s="285">
        <f>+'Ark1'!C865</f>
        <v>2023</v>
      </c>
      <c r="C378" s="51">
        <f>+'Ark1'!L865</f>
        <v>9</v>
      </c>
      <c r="D378" s="52" t="str">
        <f t="shared" si="145"/>
        <v>R+</v>
      </c>
      <c r="E378" s="52">
        <f>+'Ark1'!D865</f>
        <v>11</v>
      </c>
      <c r="F378" s="52" t="str">
        <f t="shared" si="141"/>
        <v>Nov</v>
      </c>
      <c r="G378" s="51">
        <f>+IF(H378=0,"",'Ark1'!Q865)</f>
        <v>87</v>
      </c>
      <c r="H378" s="467">
        <f>+'Ark1'!R865</f>
        <v>106</v>
      </c>
      <c r="I378" s="66"/>
      <c r="J378" s="53">
        <f>+IF(H378=0,"",'Ark1'!AE865)</f>
        <v>1.232271564752383</v>
      </c>
      <c r="K378" s="53">
        <f>+IF(H378=0,"",'Ark1'!AF865)</f>
        <v>1.8158661899983588</v>
      </c>
      <c r="L378" s="285"/>
      <c r="M378" s="98"/>
      <c r="N378" s="98"/>
      <c r="O378" s="289"/>
      <c r="P378" s="53">
        <f>+IF(H378=0,"",'Ark1'!T865)</f>
        <v>12.028301886792452</v>
      </c>
      <c r="Q378" s="66">
        <f>+IF(H378=0,"",'Ark1'!U865)</f>
        <v>446.99528301886801</v>
      </c>
      <c r="R378" s="66"/>
      <c r="S378" s="76">
        <f>+IF(H378=0,"",'Ark1'!W865)</f>
        <v>100</v>
      </c>
      <c r="T378" s="76">
        <f>+IF(H378=0,"",'Ark1'!X865)</f>
        <v>100</v>
      </c>
      <c r="U378" s="467">
        <f>+IF(H378=0,"",'Ark1'!AG865)</f>
        <v>2522.0961538461529</v>
      </c>
      <c r="V378" s="76">
        <f>+IF(H378=0,"",'Ark1'!AH865)</f>
        <v>98.113207547169822</v>
      </c>
      <c r="W378" s="76">
        <f>+IF(H378=0,"",'Ark1'!AI865)</f>
        <v>94.339622641509408</v>
      </c>
      <c r="X378" s="76">
        <f>+IF(H378=0,"",'Ark1'!Y865)</f>
        <v>36.399752181602238</v>
      </c>
      <c r="Y378" s="53">
        <f>+IF(H378=0,"",'Ark1'!AA865)</f>
        <v>1.9879711245094145</v>
      </c>
      <c r="Z378" s="76">
        <f>+IF(H378=0,"",'Ark1'!AC865)</f>
        <v>40.024509029769675</v>
      </c>
      <c r="AA378" s="76">
        <f t="shared" si="142"/>
        <v>177.23165801478581</v>
      </c>
      <c r="AB378" s="66"/>
      <c r="AC378" s="66">
        <f t="shared" si="143"/>
        <v>49.666142557652002</v>
      </c>
      <c r="AD378" s="66">
        <f t="shared" si="144"/>
        <v>1.2183908045977012</v>
      </c>
      <c r="AE378" s="285"/>
      <c r="AG378" s="56"/>
      <c r="AH378" s="56"/>
      <c r="AI378" s="1"/>
    </row>
    <row r="379" spans="1:41">
      <c r="A379" s="285"/>
      <c r="B379" s="285">
        <f>+'Ark1'!C866</f>
        <v>2023</v>
      </c>
      <c r="C379" s="51">
        <f>+'Ark1'!L866</f>
        <v>9</v>
      </c>
      <c r="D379" s="52" t="str">
        <f t="shared" si="145"/>
        <v>R+</v>
      </c>
      <c r="E379" s="52">
        <f>+'Ark1'!D866</f>
        <v>12</v>
      </c>
      <c r="F379" s="52" t="str">
        <f t="shared" si="141"/>
        <v>Des</v>
      </c>
      <c r="G379" s="51">
        <f>+IF(H379=0,"",'Ark1'!Q866)</f>
        <v>23</v>
      </c>
      <c r="H379" s="467">
        <f>+'Ark1'!R866</f>
        <v>29</v>
      </c>
      <c r="I379" s="66"/>
      <c r="J379" s="53">
        <f>+IF(H379=0,"",'Ark1'!AE866)</f>
        <v>1.4616935483870972</v>
      </c>
      <c r="K379" s="53">
        <f>+IF(H379=0,"",'Ark1'!AF866)</f>
        <v>2.133751703067587</v>
      </c>
      <c r="L379" s="285"/>
      <c r="M379" s="98"/>
      <c r="N379" s="98"/>
      <c r="O379" s="289"/>
      <c r="P379" s="53">
        <f>+IF(H379=0,"",'Ark1'!T866)</f>
        <v>11.379310344827584</v>
      </c>
      <c r="Q379" s="66">
        <f>+IF(H379=0,"",'Ark1'!U866)</f>
        <v>445.53103448275874</v>
      </c>
      <c r="R379" s="66"/>
      <c r="S379" s="76">
        <f>+IF(H379=0,"",'Ark1'!W866)</f>
        <v>100</v>
      </c>
      <c r="T379" s="76">
        <f>+IF(H379=0,"",'Ark1'!X866)</f>
        <v>100</v>
      </c>
      <c r="U379" s="467">
        <f>+IF(H379=0,"",'Ark1'!AG866)</f>
        <v>2558.7857142857142</v>
      </c>
      <c r="V379" s="76">
        <f>+IF(H379=0,"",'Ark1'!AH866)</f>
        <v>96.551724137931018</v>
      </c>
      <c r="W379" s="76">
        <f>+IF(H379=0,"",'Ark1'!AI866)</f>
        <v>96.551724137931018</v>
      </c>
      <c r="X379" s="76">
        <f>+IF(H379=0,"",'Ark1'!Y866)</f>
        <v>29.73189513947986</v>
      </c>
      <c r="Y379" s="53">
        <f>+IF(H379=0,"",'Ark1'!AA866)</f>
        <v>2.2653886490561206</v>
      </c>
      <c r="Z379" s="76">
        <f>+IF(H379=0,"",'Ark1'!AC866)</f>
        <v>3.4536167866810326</v>
      </c>
      <c r="AA379" s="76">
        <f t="shared" si="142"/>
        <v>174.11814986904005</v>
      </c>
      <c r="AB379" s="66"/>
      <c r="AC379" s="66">
        <f t="shared" si="143"/>
        <v>49.503448275862084</v>
      </c>
      <c r="AD379" s="66">
        <f t="shared" si="144"/>
        <v>1.2608695652173914</v>
      </c>
      <c r="AE379" s="285"/>
      <c r="AG379" s="56"/>
      <c r="AH379" s="56"/>
      <c r="AI379" s="1"/>
    </row>
    <row r="380" spans="1:41">
      <c r="A380" s="285"/>
      <c r="B380" s="285"/>
      <c r="C380" s="282"/>
      <c r="D380" s="282"/>
      <c r="E380" s="282"/>
      <c r="F380" s="282"/>
      <c r="G380" s="282"/>
      <c r="H380" s="492"/>
      <c r="I380" s="285"/>
      <c r="J380" s="283"/>
      <c r="K380" s="284"/>
      <c r="L380" s="285"/>
      <c r="M380" s="290"/>
      <c r="N380" s="290"/>
      <c r="O380" s="289"/>
      <c r="P380" s="285"/>
      <c r="Q380" s="285"/>
      <c r="R380" s="285"/>
      <c r="S380" s="286"/>
      <c r="T380" s="286"/>
      <c r="U380" s="479"/>
      <c r="V380" s="286"/>
      <c r="W380" s="286"/>
      <c r="X380" s="286"/>
      <c r="Y380" s="285"/>
      <c r="Z380" s="286"/>
      <c r="AA380" s="285"/>
      <c r="AB380" s="285"/>
      <c r="AC380" s="284"/>
      <c r="AD380" s="287"/>
      <c r="AE380" s="285"/>
      <c r="AF380" s="4"/>
      <c r="AG380" s="56"/>
      <c r="AH380" s="56"/>
      <c r="AI380" s="1"/>
      <c r="AJ380" s="5"/>
      <c r="AK380"/>
      <c r="AO380"/>
    </row>
    <row r="381" spans="1:41">
      <c r="A381" s="285"/>
      <c r="B381" s="285"/>
      <c r="C381" s="282"/>
      <c r="D381" s="282"/>
      <c r="E381" s="282"/>
      <c r="F381" s="282"/>
      <c r="G381" s="282"/>
      <c r="H381" s="492"/>
      <c r="I381" s="285"/>
      <c r="J381" s="283"/>
      <c r="K381" s="284"/>
      <c r="L381" s="285"/>
      <c r="M381" s="290"/>
      <c r="N381" s="290"/>
      <c r="O381" s="289"/>
      <c r="P381" s="285"/>
      <c r="Q381" s="285"/>
      <c r="R381" s="285"/>
      <c r="S381" s="286"/>
      <c r="T381" s="286"/>
      <c r="U381" s="479"/>
      <c r="V381" s="286"/>
      <c r="W381" s="286"/>
      <c r="X381" s="286"/>
      <c r="Y381" s="285"/>
      <c r="Z381" s="286"/>
      <c r="AA381" s="285"/>
      <c r="AB381" s="285"/>
      <c r="AC381" s="284"/>
      <c r="AD381" s="287" t="s">
        <v>4</v>
      </c>
      <c r="AE381" s="285"/>
      <c r="AF381" s="4"/>
      <c r="AG381" s="56"/>
      <c r="AH381" s="56"/>
      <c r="AI381" s="1"/>
      <c r="AJ381" s="5"/>
      <c r="AK381"/>
      <c r="AO381"/>
    </row>
    <row r="382" spans="1:41">
      <c r="A382" s="285"/>
      <c r="B382" s="285"/>
      <c r="C382" s="285"/>
      <c r="D382" s="285"/>
      <c r="E382" s="285"/>
      <c r="F382" s="285"/>
      <c r="G382" s="288" t="s">
        <v>4</v>
      </c>
      <c r="H382" s="479"/>
      <c r="I382" s="284"/>
      <c r="J382" s="284"/>
      <c r="K382" s="284"/>
      <c r="L382" s="285"/>
      <c r="M382" s="290"/>
      <c r="N382" s="290"/>
      <c r="O382" s="289"/>
      <c r="P382" s="288" t="s">
        <v>24</v>
      </c>
      <c r="Q382" s="284"/>
      <c r="R382" s="284"/>
      <c r="S382" s="289" t="s">
        <v>404</v>
      </c>
      <c r="T382" s="289" t="s">
        <v>404</v>
      </c>
      <c r="U382" s="480" t="s">
        <v>533</v>
      </c>
      <c r="V382" s="289" t="s">
        <v>404</v>
      </c>
      <c r="W382" s="289" t="s">
        <v>404</v>
      </c>
      <c r="X382" s="290" t="s">
        <v>424</v>
      </c>
      <c r="Y382" s="285"/>
      <c r="Z382" s="290" t="s">
        <v>576</v>
      </c>
      <c r="AA382" s="288" t="s">
        <v>479</v>
      </c>
      <c r="AB382" s="284"/>
      <c r="AC382" s="287" t="s">
        <v>78</v>
      </c>
      <c r="AD382" s="287" t="s">
        <v>10</v>
      </c>
      <c r="AE382" s="285"/>
      <c r="AF382" s="4"/>
      <c r="AG382" s="56"/>
      <c r="AH382" s="56"/>
      <c r="AI382" s="1"/>
      <c r="AJ382" s="5"/>
      <c r="AK382"/>
      <c r="AO382"/>
    </row>
    <row r="383" spans="1:41">
      <c r="A383" s="285"/>
      <c r="B383" s="285"/>
      <c r="C383" s="285"/>
      <c r="D383" s="285"/>
      <c r="E383" s="288"/>
      <c r="F383" s="288"/>
      <c r="G383" s="288" t="s">
        <v>477</v>
      </c>
      <c r="H383" s="480" t="s">
        <v>4</v>
      </c>
      <c r="I383" s="287"/>
      <c r="J383" s="287" t="s">
        <v>4</v>
      </c>
      <c r="K383" s="287" t="s">
        <v>1</v>
      </c>
      <c r="L383" s="285"/>
      <c r="M383" s="290"/>
      <c r="N383" s="290"/>
      <c r="O383" s="289"/>
      <c r="P383" s="288" t="s">
        <v>483</v>
      </c>
      <c r="Q383" s="287" t="s">
        <v>24</v>
      </c>
      <c r="R383" s="287"/>
      <c r="S383" s="290" t="s">
        <v>575</v>
      </c>
      <c r="T383" s="290" t="s">
        <v>489</v>
      </c>
      <c r="U383" s="480" t="s">
        <v>554</v>
      </c>
      <c r="V383" s="290" t="s">
        <v>491</v>
      </c>
      <c r="W383" s="290" t="s">
        <v>562</v>
      </c>
      <c r="X383" s="290"/>
      <c r="Y383" s="288" t="s">
        <v>415</v>
      </c>
      <c r="Z383" s="290" t="s">
        <v>1</v>
      </c>
      <c r="AA383" s="288" t="s">
        <v>487</v>
      </c>
      <c r="AB383" s="287"/>
      <c r="AC383" s="287" t="s">
        <v>425</v>
      </c>
      <c r="AD383" s="287" t="s">
        <v>71</v>
      </c>
      <c r="AE383" s="285"/>
      <c r="AF383" s="4"/>
      <c r="AG383" s="56"/>
      <c r="AH383" s="56"/>
      <c r="AI383" s="1"/>
      <c r="AJ383" s="5"/>
      <c r="AK383"/>
      <c r="AO383"/>
    </row>
    <row r="384" spans="1:41">
      <c r="A384" s="285"/>
      <c r="B384" s="285"/>
      <c r="C384" s="288" t="s">
        <v>0</v>
      </c>
      <c r="D384" s="288"/>
      <c r="E384" s="288" t="s">
        <v>87</v>
      </c>
      <c r="F384" s="288"/>
      <c r="G384" s="291" t="s">
        <v>478</v>
      </c>
      <c r="H384" s="481" t="s">
        <v>10</v>
      </c>
      <c r="I384" s="292"/>
      <c r="J384" s="292" t="s">
        <v>404</v>
      </c>
      <c r="K384" s="292" t="s">
        <v>404</v>
      </c>
      <c r="L384" s="285"/>
      <c r="M384" s="293"/>
      <c r="N384" s="293"/>
      <c r="O384" s="289"/>
      <c r="P384" s="291" t="s">
        <v>416</v>
      </c>
      <c r="Q384" s="292" t="s">
        <v>45</v>
      </c>
      <c r="R384" s="292"/>
      <c r="S384" s="293" t="s">
        <v>552</v>
      </c>
      <c r="T384" s="293" t="s">
        <v>441</v>
      </c>
      <c r="U384" s="481" t="s">
        <v>485</v>
      </c>
      <c r="V384" s="293" t="s">
        <v>472</v>
      </c>
      <c r="W384" s="293" t="s">
        <v>531</v>
      </c>
      <c r="X384" s="293" t="s">
        <v>1</v>
      </c>
      <c r="Y384" s="291" t="s">
        <v>416</v>
      </c>
      <c r="Z384" s="293" t="s">
        <v>534</v>
      </c>
      <c r="AA384" s="291" t="s">
        <v>488</v>
      </c>
      <c r="AB384" s="292"/>
      <c r="AC384" s="292" t="s">
        <v>426</v>
      </c>
      <c r="AD384" s="292" t="s">
        <v>557</v>
      </c>
      <c r="AE384" s="285"/>
      <c r="AF384" s="4"/>
      <c r="AG384" s="56"/>
      <c r="AH384" s="56"/>
      <c r="AI384" s="1"/>
      <c r="AJ384" s="5"/>
      <c r="AK384"/>
      <c r="AO384"/>
    </row>
    <row r="385" spans="1:41">
      <c r="A385" s="285"/>
      <c r="B385" s="285">
        <f>+'Ark1'!C867</f>
        <v>2023</v>
      </c>
      <c r="C385" s="51">
        <f>+'Ark1'!L867</f>
        <v>10</v>
      </c>
      <c r="D385" s="52" t="s">
        <v>37</v>
      </c>
      <c r="E385" s="52">
        <f>+'Ark1'!D867</f>
        <v>1</v>
      </c>
      <c r="F385" s="52" t="str">
        <f>+F368</f>
        <v>Jan</v>
      </c>
      <c r="G385" s="51">
        <f>+IF(H385=0,"",'Ark1'!Q867)</f>
        <v>16</v>
      </c>
      <c r="H385" s="467">
        <f>+'Ark1'!R867</f>
        <v>20</v>
      </c>
      <c r="I385" s="66"/>
      <c r="J385" s="53">
        <f>+IF(H385=0,"",'Ark1'!AE867)</f>
        <v>0.36549707602339182</v>
      </c>
      <c r="K385" s="53">
        <f>+IF(H385=0,"",'Ark1'!AF867)</f>
        <v>0.59963947047019672</v>
      </c>
      <c r="L385" s="285"/>
      <c r="M385" s="98"/>
      <c r="N385" s="98"/>
      <c r="O385" s="289"/>
      <c r="P385" s="53">
        <f>+IF(H385=0,"",'Ark1'!T867)</f>
        <v>13.4</v>
      </c>
      <c r="Q385" s="66">
        <f>+IF(H385=0,"",'Ark1'!U867)</f>
        <v>492.03</v>
      </c>
      <c r="R385" s="66"/>
      <c r="S385" s="76">
        <f>+IF(H385=0,"",'Ark1'!W867)</f>
        <v>100</v>
      </c>
      <c r="T385" s="76">
        <f>+IF(H385=0,"",'Ark1'!X867)</f>
        <v>100</v>
      </c>
      <c r="U385" s="467">
        <f>+IF(H385=0,"",'Ark1'!AG867)</f>
        <v>2981.125</v>
      </c>
      <c r="V385" s="76">
        <f>+IF(H385=0,"",'Ark1'!AH867)</f>
        <v>80</v>
      </c>
      <c r="W385" s="76">
        <f>+IF(H385=0,"",'Ark1'!AI867)</f>
        <v>75</v>
      </c>
      <c r="X385" s="76">
        <f>+IF(H385=0,"",'Ark1'!Y867)</f>
        <v>28.123710637110815</v>
      </c>
      <c r="Y385" s="53">
        <f>+IF(H385=0,"",'Ark1'!AA867)</f>
        <v>1.8814887722226803</v>
      </c>
      <c r="Z385" s="76">
        <f>+IF(H385=0,"",'Ark1'!AC867)</f>
        <v>-8.451378319560396</v>
      </c>
      <c r="AA385" s="76">
        <f t="shared" ref="AA385:AA396" si="146">IF(H385=0,"",1000*Q385/U385)</f>
        <v>165.04842970355151</v>
      </c>
      <c r="AB385" s="66"/>
      <c r="AC385" s="66">
        <f t="shared" ref="AC385:AC396" si="147">IF(H385=0,"",Q385/C385)</f>
        <v>49.202999999999996</v>
      </c>
      <c r="AD385" s="66">
        <f t="shared" ref="AD385:AD396" si="148">IF(H385=0,"",H385/G385)</f>
        <v>1.25</v>
      </c>
      <c r="AE385" s="285"/>
      <c r="AG385" s="56"/>
      <c r="AH385" s="56"/>
      <c r="AI385" s="1"/>
    </row>
    <row r="386" spans="1:41">
      <c r="A386" s="285"/>
      <c r="B386" s="285">
        <f>+'Ark1'!C868</f>
        <v>2023</v>
      </c>
      <c r="C386" s="51">
        <f>+'Ark1'!L868</f>
        <v>10</v>
      </c>
      <c r="D386" s="52" t="s">
        <v>37</v>
      </c>
      <c r="E386" s="52">
        <f>+'Ark1'!D868</f>
        <v>2</v>
      </c>
      <c r="F386" s="52" t="str">
        <f t="shared" ref="F386:F396" si="149">+F369</f>
        <v>Feb</v>
      </c>
      <c r="G386" s="51">
        <f>+IF(H386=0,"",'Ark1'!Q868)</f>
        <v>13</v>
      </c>
      <c r="H386" s="467">
        <f>+'Ark1'!R868</f>
        <v>16</v>
      </c>
      <c r="I386" s="66"/>
      <c r="J386" s="53">
        <f>+IF(H386=0,"",'Ark1'!AE868)</f>
        <v>0.43751709051134807</v>
      </c>
      <c r="K386" s="53">
        <f>+IF(H386=0,"",'Ark1'!AF868)</f>
        <v>0.72558128540801636</v>
      </c>
      <c r="L386" s="285"/>
      <c r="M386" s="98"/>
      <c r="N386" s="98"/>
      <c r="O386" s="289"/>
      <c r="P386" s="53">
        <f>+IF(H386=0,"",'Ark1'!T868)</f>
        <v>12.5625</v>
      </c>
      <c r="Q386" s="66">
        <f>+IF(H386=0,"",'Ark1'!U868)</f>
        <v>491.14375000000001</v>
      </c>
      <c r="R386" s="66"/>
      <c r="S386" s="76">
        <f>+IF(H386=0,"",'Ark1'!W868)</f>
        <v>100</v>
      </c>
      <c r="T386" s="76">
        <f>+IF(H386=0,"",'Ark1'!X868)</f>
        <v>100</v>
      </c>
      <c r="U386" s="467">
        <f>+IF(H386=0,"",'Ark1'!AG868)</f>
        <v>2891.428571428572</v>
      </c>
      <c r="V386" s="76">
        <f>+IF(H386=0,"",'Ark1'!AH868)</f>
        <v>87.5</v>
      </c>
      <c r="W386" s="76">
        <f>+IF(H386=0,"",'Ark1'!AI868)</f>
        <v>81.25</v>
      </c>
      <c r="X386" s="76">
        <f>+IF(H386=0,"",'Ark1'!Y868)</f>
        <v>45.015538549899965</v>
      </c>
      <c r="Y386" s="53">
        <f>+IF(H386=0,"",'Ark1'!AA868)</f>
        <v>1.694430213965745</v>
      </c>
      <c r="Z386" s="76">
        <f>+IF(H386=0,"",'Ark1'!AC868)</f>
        <v>38.094235728167121</v>
      </c>
      <c r="AA386" s="76">
        <f t="shared" si="146"/>
        <v>169.86196887351775</v>
      </c>
      <c r="AB386" s="66"/>
      <c r="AC386" s="66">
        <f t="shared" si="147"/>
        <v>49.114375000000003</v>
      </c>
      <c r="AD386" s="66">
        <f t="shared" si="148"/>
        <v>1.2307692307692308</v>
      </c>
      <c r="AE386" s="285"/>
      <c r="AG386" s="56"/>
      <c r="AH386" s="56"/>
      <c r="AI386" s="1"/>
    </row>
    <row r="387" spans="1:41">
      <c r="A387" s="285"/>
      <c r="B387" s="285">
        <f>+'Ark1'!C869</f>
        <v>2023</v>
      </c>
      <c r="C387" s="51">
        <f>+'Ark1'!L869</f>
        <v>10</v>
      </c>
      <c r="D387" s="52" t="s">
        <v>37</v>
      </c>
      <c r="E387" s="52">
        <f>+'Ark1'!D869</f>
        <v>3</v>
      </c>
      <c r="F387" s="52" t="str">
        <f t="shared" si="149"/>
        <v>Mar</v>
      </c>
      <c r="G387" s="51">
        <f>+IF(H387=0,"",'Ark1'!Q869)</f>
        <v>11</v>
      </c>
      <c r="H387" s="467">
        <f>+'Ark1'!R869</f>
        <v>12</v>
      </c>
      <c r="I387" s="66"/>
      <c r="J387" s="53">
        <f>+IF(H387=0,"",'Ark1'!AE869)</f>
        <v>0.24144869215291745</v>
      </c>
      <c r="K387" s="53">
        <f>+IF(H387=0,"",'Ark1'!AF869)</f>
        <v>0.38954897869010224</v>
      </c>
      <c r="L387" s="285"/>
      <c r="M387" s="98"/>
      <c r="N387" s="98"/>
      <c r="O387" s="289"/>
      <c r="P387" s="53">
        <f>+IF(H387=0,"",'Ark1'!T869)</f>
        <v>13.25</v>
      </c>
      <c r="Q387" s="66">
        <f>+IF(H387=0,"",'Ark1'!U869)</f>
        <v>483.57499999999999</v>
      </c>
      <c r="R387" s="66"/>
      <c r="S387" s="76">
        <f>+IF(H387=0,"",'Ark1'!W869)</f>
        <v>100</v>
      </c>
      <c r="T387" s="76">
        <f>+IF(H387=0,"",'Ark1'!X869)</f>
        <v>100</v>
      </c>
      <c r="U387" s="467">
        <f>+IF(H387=0,"",'Ark1'!AG869)</f>
        <v>2595.5833333333339</v>
      </c>
      <c r="V387" s="76">
        <f>+IF(H387=0,"",'Ark1'!AH869)</f>
        <v>100</v>
      </c>
      <c r="W387" s="76">
        <f>+IF(H387=0,"",'Ark1'!AI869)</f>
        <v>91.666666666666686</v>
      </c>
      <c r="X387" s="76">
        <f>+IF(H387=0,"",'Ark1'!Y869)</f>
        <v>43.653123695027155</v>
      </c>
      <c r="Y387" s="53">
        <f>+IF(H387=0,"",'Ark1'!AA869)</f>
        <v>1.9202864369671515</v>
      </c>
      <c r="Z387" s="76">
        <f>+IF(H387=0,"",'Ark1'!AC869)</f>
        <v>31.411605604336057</v>
      </c>
      <c r="AA387" s="76">
        <f t="shared" si="146"/>
        <v>186.30686743506593</v>
      </c>
      <c r="AB387" s="66"/>
      <c r="AC387" s="66">
        <f t="shared" si="147"/>
        <v>48.357500000000002</v>
      </c>
      <c r="AD387" s="66">
        <f t="shared" si="148"/>
        <v>1.0909090909090908</v>
      </c>
      <c r="AE387" s="285"/>
      <c r="AG387" s="56"/>
      <c r="AH387" s="56"/>
      <c r="AI387" s="1"/>
    </row>
    <row r="388" spans="1:41">
      <c r="A388" s="285"/>
      <c r="B388" s="285">
        <f>+'Ark1'!C870</f>
        <v>2023</v>
      </c>
      <c r="C388" s="51">
        <f>+'Ark1'!L870</f>
        <v>10</v>
      </c>
      <c r="D388" s="52" t="s">
        <v>37</v>
      </c>
      <c r="E388" s="52">
        <f>+'Ark1'!D870</f>
        <v>4</v>
      </c>
      <c r="F388" s="52" t="str">
        <f t="shared" si="149"/>
        <v>Apr</v>
      </c>
      <c r="G388" s="51">
        <f>+IF(H388=0,"",'Ark1'!Q870)</f>
        <v>18</v>
      </c>
      <c r="H388" s="467">
        <f>+'Ark1'!R870</f>
        <v>22</v>
      </c>
      <c r="I388" s="66"/>
      <c r="J388" s="53">
        <f>+IF(H388=0,"",'Ark1'!AE870)</f>
        <v>0.62767475035663323</v>
      </c>
      <c r="K388" s="53">
        <f>+IF(H388=0,"",'Ark1'!AF870)</f>
        <v>1.0078055565095916</v>
      </c>
      <c r="L388" s="285"/>
      <c r="M388" s="98"/>
      <c r="N388" s="98"/>
      <c r="O388" s="289"/>
      <c r="P388" s="53">
        <f>+IF(H388=0,"",'Ark1'!T870)</f>
        <v>13.045454545454543</v>
      </c>
      <c r="Q388" s="66">
        <f>+IF(H388=0,"",'Ark1'!U870)</f>
        <v>489.5</v>
      </c>
      <c r="R388" s="66"/>
      <c r="S388" s="76">
        <f>+IF(H388=0,"",'Ark1'!W870)</f>
        <v>100</v>
      </c>
      <c r="T388" s="76">
        <f>+IF(H388=0,"",'Ark1'!X870)</f>
        <v>100</v>
      </c>
      <c r="U388" s="467">
        <f>+IF(H388=0,"",'Ark1'!AG870)</f>
        <v>2511.681818181818</v>
      </c>
      <c r="V388" s="76">
        <f>+IF(H388=0,"",'Ark1'!AH870)</f>
        <v>95.454545454545439</v>
      </c>
      <c r="W388" s="76">
        <f>+IF(H388=0,"",'Ark1'!AI870)</f>
        <v>86.363636363636346</v>
      </c>
      <c r="X388" s="76">
        <f>+IF(H388=0,"",'Ark1'!Y870)</f>
        <v>46.832554722310149</v>
      </c>
      <c r="Y388" s="53">
        <f>+IF(H388=0,"",'Ark1'!AA870)</f>
        <v>2.0555307371990983</v>
      </c>
      <c r="Z388" s="76">
        <f>+IF(H388=0,"",'Ark1'!AC870)</f>
        <v>22.145135262065704</v>
      </c>
      <c r="AA388" s="76">
        <f t="shared" si="146"/>
        <v>194.88933528783684</v>
      </c>
      <c r="AB388" s="66"/>
      <c r="AC388" s="66">
        <f t="shared" si="147"/>
        <v>48.95</v>
      </c>
      <c r="AD388" s="66">
        <f t="shared" si="148"/>
        <v>1.2222222222222223</v>
      </c>
      <c r="AE388" s="285"/>
      <c r="AG388" s="56"/>
      <c r="AH388" s="56"/>
      <c r="AI388" s="1"/>
    </row>
    <row r="389" spans="1:41">
      <c r="A389" s="285"/>
      <c r="B389" s="285">
        <f>+'Ark1'!C871</f>
        <v>2023</v>
      </c>
      <c r="C389" s="51">
        <f>+'Ark1'!L871</f>
        <v>10</v>
      </c>
      <c r="D389" s="52" t="s">
        <v>37</v>
      </c>
      <c r="E389" s="52">
        <f>+'Ark1'!D871</f>
        <v>5</v>
      </c>
      <c r="F389" s="52" t="str">
        <f t="shared" si="149"/>
        <v>Mai</v>
      </c>
      <c r="G389" s="51">
        <f>+IF(H389=0,"",'Ark1'!Q871)</f>
        <v>30</v>
      </c>
      <c r="H389" s="467">
        <f>+'Ark1'!R871</f>
        <v>33</v>
      </c>
      <c r="I389" s="66"/>
      <c r="J389" s="53">
        <f>+IF(H389=0,"",'Ark1'!AE871)</f>
        <v>0.78590140509645179</v>
      </c>
      <c r="K389" s="53">
        <f>+IF(H389=0,"",'Ark1'!AF871)</f>
        <v>1.2701653393074022</v>
      </c>
      <c r="L389" s="285"/>
      <c r="M389" s="98"/>
      <c r="N389" s="98"/>
      <c r="O389" s="289"/>
      <c r="P389" s="53">
        <f>+IF(H389=0,"",'Ark1'!T871)</f>
        <v>13.09090909090909</v>
      </c>
      <c r="Q389" s="66">
        <f>+IF(H389=0,"",'Ark1'!U871)</f>
        <v>491.7848484848484</v>
      </c>
      <c r="R389" s="66"/>
      <c r="S389" s="76">
        <f>+IF(H389=0,"",'Ark1'!W871)</f>
        <v>100</v>
      </c>
      <c r="T389" s="76">
        <f>+IF(H389=0,"",'Ark1'!X871)</f>
        <v>96.969696969696983</v>
      </c>
      <c r="U389" s="467">
        <f>+IF(H389=0,"",'Ark1'!AG871)</f>
        <v>2921.9032258064512</v>
      </c>
      <c r="V389" s="76">
        <f>+IF(H389=0,"",'Ark1'!AH871)</f>
        <v>93.939393939393923</v>
      </c>
      <c r="W389" s="76">
        <f>+IF(H389=0,"",'Ark1'!AI871)</f>
        <v>93.939393939393923</v>
      </c>
      <c r="X389" s="76">
        <f>+IF(H389=0,"",'Ark1'!Y871)</f>
        <v>49.686100252590784</v>
      </c>
      <c r="Y389" s="53">
        <f>+IF(H389=0,"",'Ark1'!AA871)</f>
        <v>1.5048132142951611</v>
      </c>
      <c r="Z389" s="76">
        <f>+IF(H389=0,"",'Ark1'!AC871)</f>
        <v>11.54457225131314</v>
      </c>
      <c r="AA389" s="76">
        <f t="shared" si="146"/>
        <v>168.30976609402072</v>
      </c>
      <c r="AB389" s="66"/>
      <c r="AC389" s="66">
        <f t="shared" si="147"/>
        <v>49.178484848484842</v>
      </c>
      <c r="AD389" s="66">
        <f t="shared" si="148"/>
        <v>1.1000000000000001</v>
      </c>
      <c r="AE389" s="285"/>
      <c r="AG389" s="56"/>
      <c r="AH389" s="56"/>
      <c r="AI389" s="1"/>
    </row>
    <row r="390" spans="1:41">
      <c r="A390" s="285"/>
      <c r="B390" s="285">
        <f>+'Ark1'!C872</f>
        <v>2023</v>
      </c>
      <c r="C390" s="51">
        <f>+'Ark1'!L872</f>
        <v>10</v>
      </c>
      <c r="D390" s="52" t="s">
        <v>37</v>
      </c>
      <c r="E390" s="52">
        <f>+'Ark1'!D872</f>
        <v>6</v>
      </c>
      <c r="F390" s="52" t="str">
        <f t="shared" si="149"/>
        <v>Jun</v>
      </c>
      <c r="G390" s="51">
        <f>+IF(H390=0,"",'Ark1'!Q872)</f>
        <v>26</v>
      </c>
      <c r="H390" s="467">
        <f>+'Ark1'!R872</f>
        <v>28</v>
      </c>
      <c r="I390" s="66"/>
      <c r="J390" s="53">
        <f>+IF(H390=0,"",'Ark1'!AE872)</f>
        <v>0.62430323299888524</v>
      </c>
      <c r="K390" s="53">
        <f>+IF(H390=0,"",'Ark1'!AF872)</f>
        <v>1.0112697205715493</v>
      </c>
      <c r="L390" s="285"/>
      <c r="M390" s="98"/>
      <c r="N390" s="98"/>
      <c r="O390" s="289"/>
      <c r="P390" s="53">
        <f>+IF(H390=0,"",'Ark1'!T872)</f>
        <v>12.607142857142859</v>
      </c>
      <c r="Q390" s="66">
        <f>+IF(H390=0,"",'Ark1'!U872)</f>
        <v>489.26785714285694</v>
      </c>
      <c r="R390" s="66"/>
      <c r="S390" s="76">
        <f>+IF(H390=0,"",'Ark1'!W872)</f>
        <v>100</v>
      </c>
      <c r="T390" s="76">
        <f>+IF(H390=0,"",'Ark1'!X872)</f>
        <v>100</v>
      </c>
      <c r="U390" s="467">
        <f>+IF(H390=0,"",'Ark1'!AG872)</f>
        <v>2464.5925925925926</v>
      </c>
      <c r="V390" s="76">
        <f>+IF(H390=0,"",'Ark1'!AH872)</f>
        <v>96.428571428571445</v>
      </c>
      <c r="W390" s="76">
        <f>+IF(H390=0,"",'Ark1'!AI872)</f>
        <v>96.428571428571445</v>
      </c>
      <c r="X390" s="76">
        <f>+IF(H390=0,"",'Ark1'!Y872)</f>
        <v>30.429920115988889</v>
      </c>
      <c r="Y390" s="53">
        <f>+IF(H390=0,"",'Ark1'!AA872)</f>
        <v>1.6111062240914247</v>
      </c>
      <c r="Z390" s="76">
        <f>+IF(H390=0,"",'Ark1'!AC872)</f>
        <v>45.475035557166407</v>
      </c>
      <c r="AA390" s="76">
        <f t="shared" si="146"/>
        <v>198.51875665510244</v>
      </c>
      <c r="AB390" s="66"/>
      <c r="AC390" s="66">
        <f t="shared" si="147"/>
        <v>48.926785714285693</v>
      </c>
      <c r="AD390" s="66">
        <f t="shared" si="148"/>
        <v>1.0769230769230769</v>
      </c>
      <c r="AE390" s="285"/>
      <c r="AG390" s="56"/>
      <c r="AH390" s="56"/>
      <c r="AI390" s="1"/>
    </row>
    <row r="391" spans="1:41">
      <c r="A391" s="285"/>
      <c r="B391" s="285">
        <f>+'Ark1'!C873</f>
        <v>2023</v>
      </c>
      <c r="C391" s="51">
        <f>+'Ark1'!L873</f>
        <v>10</v>
      </c>
      <c r="D391" s="52" t="s">
        <v>37</v>
      </c>
      <c r="E391" s="52">
        <f>+'Ark1'!D873</f>
        <v>7</v>
      </c>
      <c r="F391" s="52" t="str">
        <f t="shared" si="149"/>
        <v>Jul</v>
      </c>
      <c r="G391" s="51">
        <f>+IF(H391=0,"",'Ark1'!Q873)</f>
        <v>11</v>
      </c>
      <c r="H391" s="467">
        <f>+'Ark1'!R873</f>
        <v>11</v>
      </c>
      <c r="I391" s="66"/>
      <c r="J391" s="53">
        <f>+IF(H391=0,"",'Ark1'!AE873)</f>
        <v>0.3781368167755243</v>
      </c>
      <c r="K391" s="53">
        <f>+IF(H391=0,"",'Ark1'!AF873)</f>
        <v>0.60832214127178963</v>
      </c>
      <c r="L391" s="285"/>
      <c r="M391" s="98"/>
      <c r="N391" s="98"/>
      <c r="O391" s="289"/>
      <c r="P391" s="53">
        <f>+IF(H391=0,"",'Ark1'!T873)</f>
        <v>13.636363636363638</v>
      </c>
      <c r="Q391" s="66">
        <f>+IF(H391=0,"",'Ark1'!U873)</f>
        <v>479.41818181818178</v>
      </c>
      <c r="R391" s="66"/>
      <c r="S391" s="76">
        <f>+IF(H391=0,"",'Ark1'!W873)</f>
        <v>100</v>
      </c>
      <c r="T391" s="76">
        <f>+IF(H391=0,"",'Ark1'!X873)</f>
        <v>100</v>
      </c>
      <c r="U391" s="467">
        <f>+IF(H391=0,"",'Ark1'!AG873)</f>
        <v>2500.1999999999998</v>
      </c>
      <c r="V391" s="76">
        <f>+IF(H391=0,"",'Ark1'!AH873)</f>
        <v>90.909090909090892</v>
      </c>
      <c r="W391" s="76">
        <f>+IF(H391=0,"",'Ark1'!AI873)</f>
        <v>90.909090909090892</v>
      </c>
      <c r="X391" s="76">
        <f>+IF(H391=0,"",'Ark1'!Y873)</f>
        <v>30.592447617667354</v>
      </c>
      <c r="Y391" s="53">
        <f>+IF(H391=0,"",'Ark1'!AA873)</f>
        <v>1.149919149152127</v>
      </c>
      <c r="Z391" s="76">
        <f>+IF(H391=0,"",'Ark1'!AC873)</f>
        <v>-4.5810782469696809</v>
      </c>
      <c r="AA391" s="76">
        <f t="shared" si="146"/>
        <v>191.7519325726669</v>
      </c>
      <c r="AB391" s="66"/>
      <c r="AC391" s="66">
        <f t="shared" si="147"/>
        <v>47.941818181818178</v>
      </c>
      <c r="AD391" s="66">
        <f t="shared" si="148"/>
        <v>1</v>
      </c>
      <c r="AE391" s="285"/>
      <c r="AG391" s="56"/>
      <c r="AH391" s="56"/>
      <c r="AI391" s="1"/>
    </row>
    <row r="392" spans="1:41">
      <c r="A392" s="285"/>
      <c r="B392" s="285">
        <f>+'Ark1'!C874</f>
        <v>2023</v>
      </c>
      <c r="C392" s="51">
        <f>+'Ark1'!L874</f>
        <v>10</v>
      </c>
      <c r="D392" s="52" t="s">
        <v>37</v>
      </c>
      <c r="E392" s="52">
        <f>+'Ark1'!D874</f>
        <v>8</v>
      </c>
      <c r="F392" s="52" t="str">
        <f t="shared" si="149"/>
        <v>Aug</v>
      </c>
      <c r="G392" s="51">
        <f>+IF(H392=0,"",'Ark1'!Q874)</f>
        <v>9</v>
      </c>
      <c r="H392" s="467">
        <f>+'Ark1'!R874</f>
        <v>9</v>
      </c>
      <c r="I392" s="66"/>
      <c r="J392" s="53">
        <f>+IF(H392=0,"",'Ark1'!AE874)</f>
        <v>0.23100616016427095</v>
      </c>
      <c r="K392" s="53">
        <f>+IF(H392=0,"",'Ark1'!AF874)</f>
        <v>0.3868029130542795</v>
      </c>
      <c r="L392" s="285"/>
      <c r="M392" s="98"/>
      <c r="N392" s="98"/>
      <c r="O392" s="289"/>
      <c r="P392" s="53">
        <f>+IF(H392=0,"",'Ark1'!T874)</f>
        <v>12.444444444444445</v>
      </c>
      <c r="Q392" s="66">
        <f>+IF(H392=0,"",'Ark1'!U874)</f>
        <v>491.84444444444438</v>
      </c>
      <c r="R392" s="66"/>
      <c r="S392" s="76">
        <f>+IF(H392=0,"",'Ark1'!W874)</f>
        <v>100</v>
      </c>
      <c r="T392" s="76">
        <f>+IF(H392=0,"",'Ark1'!X874)</f>
        <v>100</v>
      </c>
      <c r="U392" s="467">
        <f>+IF(H392=0,"",'Ark1'!AG874)</f>
        <v>2324.1428571428578</v>
      </c>
      <c r="V392" s="76">
        <f>+IF(H392=0,"",'Ark1'!AH874)</f>
        <v>77.777777777777771</v>
      </c>
      <c r="W392" s="76">
        <f>+IF(H392=0,"",'Ark1'!AI874)</f>
        <v>77.777777777777771</v>
      </c>
      <c r="X392" s="76">
        <f>+IF(H392=0,"",'Ark1'!Y874)</f>
        <v>33.616500945257336</v>
      </c>
      <c r="Y392" s="53">
        <f>+IF(H392=0,"",'Ark1'!AA874)</f>
        <v>2.0061633428075312</v>
      </c>
      <c r="Z392" s="76">
        <f>+IF(H392=0,"",'Ark1'!AC874)</f>
        <v>-46.028895276789299</v>
      </c>
      <c r="AA392" s="76">
        <f t="shared" si="146"/>
        <v>211.62401568081071</v>
      </c>
      <c r="AB392" s="66"/>
      <c r="AC392" s="66">
        <f t="shared" si="147"/>
        <v>49.184444444444438</v>
      </c>
      <c r="AD392" s="66">
        <f t="shared" si="148"/>
        <v>1</v>
      </c>
      <c r="AE392" s="285"/>
      <c r="AG392" s="56"/>
      <c r="AH392" s="56"/>
      <c r="AI392" s="1"/>
    </row>
    <row r="393" spans="1:41">
      <c r="A393" s="285"/>
      <c r="B393" s="285">
        <f>+'Ark1'!C875</f>
        <v>2023</v>
      </c>
      <c r="C393" s="51">
        <f>+'Ark1'!L875</f>
        <v>10</v>
      </c>
      <c r="D393" s="52" t="s">
        <v>37</v>
      </c>
      <c r="E393" s="52">
        <f>+'Ark1'!D875</f>
        <v>9</v>
      </c>
      <c r="F393" s="52" t="str">
        <f t="shared" si="149"/>
        <v>Sep</v>
      </c>
      <c r="G393" s="51">
        <f>+IF(H393=0,"",'Ark1'!Q875)</f>
        <v>10</v>
      </c>
      <c r="H393" s="467">
        <f>+'Ark1'!R875</f>
        <v>11</v>
      </c>
      <c r="I393" s="66"/>
      <c r="J393" s="53">
        <f>+IF(H393=0,"",'Ark1'!AE875)</f>
        <v>0.29177718832891242</v>
      </c>
      <c r="K393" s="53">
        <f>+IF(H393=0,"",'Ark1'!AF875)</f>
        <v>0.48266182712248162</v>
      </c>
      <c r="L393" s="285"/>
      <c r="M393" s="98"/>
      <c r="N393" s="98"/>
      <c r="O393" s="289"/>
      <c r="P393" s="53">
        <f>+IF(H393=0,"",'Ark1'!T875)</f>
        <v>13.545454545454543</v>
      </c>
      <c r="Q393" s="66">
        <f>+IF(H393=0,"",'Ark1'!U875)</f>
        <v>485.6545454545456</v>
      </c>
      <c r="R393" s="66"/>
      <c r="S393" s="76">
        <f>+IF(H393=0,"",'Ark1'!W875)</f>
        <v>100</v>
      </c>
      <c r="T393" s="76">
        <f>+IF(H393=0,"",'Ark1'!X875)</f>
        <v>100</v>
      </c>
      <c r="U393" s="467">
        <f>+IF(H393=0,"",'Ark1'!AG875)</f>
        <v>2758.8181818181815</v>
      </c>
      <c r="V393" s="76">
        <f>+IF(H393=0,"",'Ark1'!AH875)</f>
        <v>100</v>
      </c>
      <c r="W393" s="76">
        <f>+IF(H393=0,"",'Ark1'!AI875)</f>
        <v>100</v>
      </c>
      <c r="X393" s="76">
        <f>+IF(H393=0,"",'Ark1'!Y875)</f>
        <v>35.348019454260005</v>
      </c>
      <c r="Y393" s="53">
        <f>+IF(H393=0,"",'Ark1'!AA875)</f>
        <v>1.6160353486028409</v>
      </c>
      <c r="Z393" s="76">
        <f>+IF(H393=0,"",'Ark1'!AC875)</f>
        <v>-40.156473545353712</v>
      </c>
      <c r="AA393" s="76">
        <f t="shared" si="146"/>
        <v>176.03717006623395</v>
      </c>
      <c r="AB393" s="66"/>
      <c r="AC393" s="66">
        <f t="shared" si="147"/>
        <v>48.565454545454557</v>
      </c>
      <c r="AD393" s="66">
        <f t="shared" si="148"/>
        <v>1.1000000000000001</v>
      </c>
      <c r="AE393" s="285"/>
      <c r="AG393" s="56"/>
      <c r="AH393" s="56"/>
      <c r="AI393" s="1"/>
    </row>
    <row r="394" spans="1:41">
      <c r="A394" s="285"/>
      <c r="B394" s="285">
        <f>+'Ark1'!C876</f>
        <v>2023</v>
      </c>
      <c r="C394" s="51">
        <f>+'Ark1'!L876</f>
        <v>10</v>
      </c>
      <c r="D394" s="52" t="s">
        <v>37</v>
      </c>
      <c r="E394" s="52">
        <f>+'Ark1'!D876</f>
        <v>10</v>
      </c>
      <c r="F394" s="52" t="str">
        <f t="shared" si="149"/>
        <v>Okt</v>
      </c>
      <c r="G394" s="51">
        <f>+IF(H394=0,"",'Ark1'!Q876)</f>
        <v>27</v>
      </c>
      <c r="H394" s="467">
        <f>+'Ark1'!R876</f>
        <v>31</v>
      </c>
      <c r="I394" s="66"/>
      <c r="J394" s="53">
        <f>+IF(H394=0,"",'Ark1'!AE876)</f>
        <v>0.32241289651586058</v>
      </c>
      <c r="K394" s="53">
        <f>+IF(H394=0,"",'Ark1'!AF876)</f>
        <v>0.52659388697880738</v>
      </c>
      <c r="L394" s="285"/>
      <c r="M394" s="98"/>
      <c r="N394" s="98"/>
      <c r="O394" s="289"/>
      <c r="P394" s="53">
        <f>+IF(H394=0,"",'Ark1'!T876)</f>
        <v>13</v>
      </c>
      <c r="Q394" s="66">
        <f>+IF(H394=0,"",'Ark1'!U876)</f>
        <v>487.4064516129032</v>
      </c>
      <c r="R394" s="66"/>
      <c r="S394" s="76">
        <f>+IF(H394=0,"",'Ark1'!W876)</f>
        <v>100</v>
      </c>
      <c r="T394" s="76">
        <f>+IF(H394=0,"",'Ark1'!X876)</f>
        <v>100</v>
      </c>
      <c r="U394" s="467">
        <f>+IF(H394=0,"",'Ark1'!AG876)</f>
        <v>2736.5</v>
      </c>
      <c r="V394" s="76">
        <f>+IF(H394=0,"",'Ark1'!AH876)</f>
        <v>96.774193548387117</v>
      </c>
      <c r="W394" s="76">
        <f>+IF(H394=0,"",'Ark1'!AI876)</f>
        <v>93.548387096774221</v>
      </c>
      <c r="X394" s="76">
        <f>+IF(H394=0,"",'Ark1'!Y876)</f>
        <v>38.666655931918193</v>
      </c>
      <c r="Y394" s="53">
        <f>+IF(H394=0,"",'Ark1'!AA876)</f>
        <v>2.0160645150967409</v>
      </c>
      <c r="Z394" s="76">
        <f>+IF(H394=0,"",'Ark1'!AC876)</f>
        <v>-29.082318033069591</v>
      </c>
      <c r="AA394" s="76">
        <f t="shared" si="146"/>
        <v>178.11308299393502</v>
      </c>
      <c r="AB394" s="66"/>
      <c r="AC394" s="66">
        <f t="shared" si="147"/>
        <v>48.740645161290317</v>
      </c>
      <c r="AD394" s="66">
        <f t="shared" si="148"/>
        <v>1.1481481481481481</v>
      </c>
      <c r="AE394" s="285"/>
      <c r="AG394" s="56"/>
      <c r="AH394" s="56"/>
      <c r="AI394" s="1"/>
    </row>
    <row r="395" spans="1:41">
      <c r="A395" s="285"/>
      <c r="B395" s="285">
        <f>+'Ark1'!C877</f>
        <v>2023</v>
      </c>
      <c r="C395" s="51">
        <f>+'Ark1'!L877</f>
        <v>10</v>
      </c>
      <c r="D395" s="52" t="s">
        <v>37</v>
      </c>
      <c r="E395" s="52">
        <f>+'Ark1'!D877</f>
        <v>11</v>
      </c>
      <c r="F395" s="52" t="str">
        <f t="shared" si="149"/>
        <v>Nov</v>
      </c>
      <c r="G395" s="51">
        <f>+IF(H395=0,"",'Ark1'!Q877)</f>
        <v>30</v>
      </c>
      <c r="H395" s="467">
        <f>+'Ark1'!R877</f>
        <v>34</v>
      </c>
      <c r="I395" s="66"/>
      <c r="J395" s="53">
        <f>+IF(H395=0,"",'Ark1'!AE877)</f>
        <v>0.39525691699604742</v>
      </c>
      <c r="K395" s="53">
        <f>+IF(H395=0,"",'Ark1'!AF877)</f>
        <v>0.63662912321848675</v>
      </c>
      <c r="L395" s="285"/>
      <c r="M395" s="98"/>
      <c r="N395" s="98"/>
      <c r="O395" s="289"/>
      <c r="P395" s="53">
        <f>+IF(H395=0,"",'Ark1'!T877)</f>
        <v>12.117647058823531</v>
      </c>
      <c r="Q395" s="66">
        <f>+IF(H395=0,"",'Ark1'!U877)</f>
        <v>488.57647058823528</v>
      </c>
      <c r="R395" s="66"/>
      <c r="S395" s="76">
        <f>+IF(H395=0,"",'Ark1'!W877)</f>
        <v>100</v>
      </c>
      <c r="T395" s="76">
        <f>+IF(H395=0,"",'Ark1'!X877)</f>
        <v>100</v>
      </c>
      <c r="U395" s="467">
        <f>+IF(H395=0,"",'Ark1'!AG877)</f>
        <v>2186.787878787879</v>
      </c>
      <c r="V395" s="76">
        <f>+IF(H395=0,"",'Ark1'!AH877)</f>
        <v>97.058823529411754</v>
      </c>
      <c r="W395" s="76">
        <f>+IF(H395=0,"",'Ark1'!AI877)</f>
        <v>94.117647058823522</v>
      </c>
      <c r="X395" s="76">
        <f>+IF(H395=0,"",'Ark1'!Y877)</f>
        <v>34.113599658505706</v>
      </c>
      <c r="Y395" s="53">
        <f>+IF(H395=0,"",'Ark1'!AA877)</f>
        <v>1.9965367939384913</v>
      </c>
      <c r="Z395" s="76">
        <f>+IF(H395=0,"",'Ark1'!AC877)</f>
        <v>29.079406244012599</v>
      </c>
      <c r="AA395" s="76">
        <f t="shared" si="146"/>
        <v>223.4219767392573</v>
      </c>
      <c r="AB395" s="66"/>
      <c r="AC395" s="66">
        <f t="shared" si="147"/>
        <v>48.857647058823531</v>
      </c>
      <c r="AD395" s="66">
        <f t="shared" si="148"/>
        <v>1.1333333333333333</v>
      </c>
      <c r="AE395" s="285"/>
      <c r="AG395" s="56"/>
      <c r="AH395" s="56"/>
      <c r="AI395" s="1"/>
    </row>
    <row r="396" spans="1:41">
      <c r="A396" s="285"/>
      <c r="B396" s="285">
        <f>+'Ark1'!C878</f>
        <v>2023</v>
      </c>
      <c r="C396" s="51">
        <f>+'Ark1'!L878</f>
        <v>10</v>
      </c>
      <c r="D396" s="52" t="s">
        <v>37</v>
      </c>
      <c r="E396" s="52">
        <f>+'Ark1'!D878</f>
        <v>12</v>
      </c>
      <c r="F396" s="52" t="str">
        <f t="shared" si="149"/>
        <v>Des</v>
      </c>
      <c r="G396" s="51">
        <f>+IF(H396=0,"",'Ark1'!Q878)</f>
        <v>3</v>
      </c>
      <c r="H396" s="467">
        <f>+'Ark1'!R878</f>
        <v>4</v>
      </c>
      <c r="I396" s="66"/>
      <c r="J396" s="53">
        <f>+IF(H396=0,"",'Ark1'!AE878)</f>
        <v>0.20161290322580641</v>
      </c>
      <c r="K396" s="53">
        <f>+IF(H396=0,"",'Ark1'!AF878)</f>
        <v>0.3375748317575657</v>
      </c>
      <c r="L396" s="285"/>
      <c r="M396" s="98"/>
      <c r="N396" s="98"/>
      <c r="O396" s="289"/>
      <c r="P396" s="53">
        <f>+IF(H396=0,"",'Ark1'!T878)</f>
        <v>12.25</v>
      </c>
      <c r="Q396" s="66">
        <f>+IF(H396=0,"",'Ark1'!U878)</f>
        <v>511.02499999999998</v>
      </c>
      <c r="R396" s="66"/>
      <c r="S396" s="76">
        <f>+IF(H396=0,"",'Ark1'!W878)</f>
        <v>100</v>
      </c>
      <c r="T396" s="76">
        <f>+IF(H396=0,"",'Ark1'!X878)</f>
        <v>100</v>
      </c>
      <c r="U396" s="467">
        <f>+IF(H396=0,"",'Ark1'!AG878)</f>
        <v>2918.75</v>
      </c>
      <c r="V396" s="76">
        <f>+IF(H396=0,"",'Ark1'!AH878)</f>
        <v>100</v>
      </c>
      <c r="W396" s="76">
        <f>+IF(H396=0,"",'Ark1'!AI878)</f>
        <v>100</v>
      </c>
      <c r="X396" s="76">
        <f>+IF(H396=0,"",'Ark1'!Y878)</f>
        <v>20.238623347451099</v>
      </c>
      <c r="Y396" s="53">
        <f>+IF(H396=0,"",'Ark1'!AA878)</f>
        <v>0.82915619758885006</v>
      </c>
      <c r="Z396" s="76">
        <f>+IF(H396=0,"",'Ark1'!AC878)</f>
        <v>89.349668604458017</v>
      </c>
      <c r="AA396" s="76">
        <f t="shared" si="146"/>
        <v>175.08351177730194</v>
      </c>
      <c r="AB396" s="66"/>
      <c r="AC396" s="66">
        <f t="shared" si="147"/>
        <v>51.102499999999999</v>
      </c>
      <c r="AD396" s="66">
        <f t="shared" si="148"/>
        <v>1.3333333333333333</v>
      </c>
      <c r="AE396" s="285"/>
      <c r="AG396" s="56"/>
      <c r="AH396" s="56"/>
      <c r="AI396" s="1"/>
    </row>
    <row r="397" spans="1:41">
      <c r="A397" s="285"/>
      <c r="B397" s="285"/>
      <c r="C397" s="282"/>
      <c r="D397" s="282"/>
      <c r="E397" s="282"/>
      <c r="F397" s="282"/>
      <c r="G397" s="282"/>
      <c r="H397" s="492"/>
      <c r="I397" s="285"/>
      <c r="J397" s="283"/>
      <c r="K397" s="284"/>
      <c r="L397" s="285"/>
      <c r="M397" s="290"/>
      <c r="N397" s="290"/>
      <c r="O397" s="289"/>
      <c r="P397" s="285"/>
      <c r="Q397" s="285"/>
      <c r="R397" s="285"/>
      <c r="S397" s="286"/>
      <c r="T397" s="286"/>
      <c r="U397" s="479"/>
      <c r="V397" s="286"/>
      <c r="W397" s="286"/>
      <c r="X397" s="286"/>
      <c r="Y397" s="285"/>
      <c r="Z397" s="286"/>
      <c r="AA397" s="285"/>
      <c r="AB397" s="285"/>
      <c r="AC397" s="284"/>
      <c r="AD397" s="287"/>
      <c r="AE397" s="285"/>
      <c r="AF397" s="4"/>
      <c r="AG397" s="56"/>
      <c r="AH397" s="56"/>
      <c r="AI397" s="1"/>
      <c r="AJ397" s="5"/>
      <c r="AK397"/>
      <c r="AO397"/>
    </row>
    <row r="398" spans="1:41">
      <c r="A398" s="285"/>
      <c r="B398" s="285"/>
      <c r="C398" s="282"/>
      <c r="D398" s="282"/>
      <c r="E398" s="282"/>
      <c r="F398" s="282"/>
      <c r="G398" s="282"/>
      <c r="H398" s="492"/>
      <c r="I398" s="285"/>
      <c r="J398" s="283"/>
      <c r="K398" s="284"/>
      <c r="L398" s="285"/>
      <c r="M398" s="290"/>
      <c r="N398" s="290"/>
      <c r="O398" s="289"/>
      <c r="P398" s="285"/>
      <c r="Q398" s="285"/>
      <c r="R398" s="285"/>
      <c r="S398" s="286"/>
      <c r="T398" s="286"/>
      <c r="U398" s="479"/>
      <c r="V398" s="286"/>
      <c r="W398" s="286"/>
      <c r="X398" s="286"/>
      <c r="Y398" s="285"/>
      <c r="Z398" s="286"/>
      <c r="AA398" s="285"/>
      <c r="AB398" s="285"/>
      <c r="AC398" s="284"/>
      <c r="AD398" s="287" t="s">
        <v>4</v>
      </c>
      <c r="AE398" s="285"/>
      <c r="AF398" s="4"/>
      <c r="AG398" s="56"/>
      <c r="AH398" s="56"/>
      <c r="AI398" s="1"/>
      <c r="AJ398" s="5"/>
      <c r="AK398"/>
      <c r="AO398"/>
    </row>
    <row r="399" spans="1:41">
      <c r="A399" s="285"/>
      <c r="B399" s="285"/>
      <c r="C399" s="285"/>
      <c r="D399" s="285"/>
      <c r="E399" s="285"/>
      <c r="F399" s="285"/>
      <c r="G399" s="288" t="s">
        <v>4</v>
      </c>
      <c r="H399" s="479"/>
      <c r="I399" s="284"/>
      <c r="J399" s="284"/>
      <c r="K399" s="284"/>
      <c r="L399" s="285"/>
      <c r="M399" s="290"/>
      <c r="N399" s="290"/>
      <c r="O399" s="289"/>
      <c r="P399" s="288" t="s">
        <v>24</v>
      </c>
      <c r="Q399" s="284"/>
      <c r="R399" s="284"/>
      <c r="S399" s="289" t="s">
        <v>404</v>
      </c>
      <c r="T399" s="289" t="s">
        <v>404</v>
      </c>
      <c r="U399" s="480" t="s">
        <v>533</v>
      </c>
      <c r="V399" s="289" t="s">
        <v>404</v>
      </c>
      <c r="W399" s="289" t="s">
        <v>404</v>
      </c>
      <c r="X399" s="290" t="s">
        <v>424</v>
      </c>
      <c r="Y399" s="285"/>
      <c r="Z399" s="290" t="s">
        <v>576</v>
      </c>
      <c r="AA399" s="288" t="s">
        <v>479</v>
      </c>
      <c r="AB399" s="284"/>
      <c r="AC399" s="287" t="s">
        <v>78</v>
      </c>
      <c r="AD399" s="287" t="s">
        <v>10</v>
      </c>
      <c r="AE399" s="285"/>
      <c r="AF399" s="4"/>
      <c r="AG399" s="56"/>
      <c r="AH399" s="56"/>
      <c r="AI399" s="1"/>
      <c r="AJ399" s="5"/>
      <c r="AK399"/>
      <c r="AO399"/>
    </row>
    <row r="400" spans="1:41">
      <c r="A400" s="285"/>
      <c r="B400" s="285"/>
      <c r="C400" s="285"/>
      <c r="D400" s="285"/>
      <c r="E400" s="288"/>
      <c r="F400" s="288"/>
      <c r="G400" s="288" t="s">
        <v>477</v>
      </c>
      <c r="H400" s="480" t="s">
        <v>4</v>
      </c>
      <c r="I400" s="287"/>
      <c r="J400" s="287" t="s">
        <v>4</v>
      </c>
      <c r="K400" s="287" t="s">
        <v>1</v>
      </c>
      <c r="L400" s="285"/>
      <c r="M400" s="290"/>
      <c r="N400" s="290"/>
      <c r="O400" s="289"/>
      <c r="P400" s="288" t="s">
        <v>483</v>
      </c>
      <c r="Q400" s="287" t="s">
        <v>24</v>
      </c>
      <c r="R400" s="287"/>
      <c r="S400" s="290" t="s">
        <v>575</v>
      </c>
      <c r="T400" s="290" t="s">
        <v>489</v>
      </c>
      <c r="U400" s="480" t="s">
        <v>554</v>
      </c>
      <c r="V400" s="290" t="s">
        <v>491</v>
      </c>
      <c r="W400" s="290" t="s">
        <v>562</v>
      </c>
      <c r="X400" s="290"/>
      <c r="Y400" s="288" t="s">
        <v>415</v>
      </c>
      <c r="Z400" s="290" t="s">
        <v>1</v>
      </c>
      <c r="AA400" s="288" t="s">
        <v>487</v>
      </c>
      <c r="AB400" s="287"/>
      <c r="AC400" s="287" t="s">
        <v>425</v>
      </c>
      <c r="AD400" s="287" t="s">
        <v>71</v>
      </c>
      <c r="AE400" s="285"/>
      <c r="AF400" s="4"/>
      <c r="AG400" s="56"/>
      <c r="AH400" s="56"/>
      <c r="AI400" s="1"/>
      <c r="AJ400" s="5"/>
      <c r="AK400"/>
      <c r="AO400"/>
    </row>
    <row r="401" spans="1:41">
      <c r="A401" s="285"/>
      <c r="B401" s="285"/>
      <c r="C401" s="288" t="s">
        <v>0</v>
      </c>
      <c r="D401" s="288"/>
      <c r="E401" s="288" t="s">
        <v>87</v>
      </c>
      <c r="F401" s="288"/>
      <c r="G401" s="291" t="s">
        <v>478</v>
      </c>
      <c r="H401" s="481" t="s">
        <v>10</v>
      </c>
      <c r="I401" s="292"/>
      <c r="J401" s="292" t="s">
        <v>404</v>
      </c>
      <c r="K401" s="292" t="s">
        <v>404</v>
      </c>
      <c r="L401" s="285"/>
      <c r="M401" s="293"/>
      <c r="N401" s="293"/>
      <c r="O401" s="289"/>
      <c r="P401" s="291" t="s">
        <v>416</v>
      </c>
      <c r="Q401" s="292" t="s">
        <v>45</v>
      </c>
      <c r="R401" s="292"/>
      <c r="S401" s="293" t="s">
        <v>552</v>
      </c>
      <c r="T401" s="293" t="s">
        <v>441</v>
      </c>
      <c r="U401" s="481" t="s">
        <v>485</v>
      </c>
      <c r="V401" s="293" t="s">
        <v>472</v>
      </c>
      <c r="W401" s="293" t="s">
        <v>531</v>
      </c>
      <c r="X401" s="293" t="s">
        <v>1</v>
      </c>
      <c r="Y401" s="291" t="s">
        <v>416</v>
      </c>
      <c r="Z401" s="293" t="s">
        <v>534</v>
      </c>
      <c r="AA401" s="291" t="s">
        <v>488</v>
      </c>
      <c r="AB401" s="292"/>
      <c r="AC401" s="292" t="s">
        <v>426</v>
      </c>
      <c r="AD401" s="292" t="s">
        <v>557</v>
      </c>
      <c r="AE401" s="285"/>
      <c r="AF401" s="4"/>
      <c r="AG401" s="56"/>
      <c r="AH401" s="56"/>
      <c r="AI401" s="1"/>
      <c r="AJ401" s="5"/>
      <c r="AK401"/>
      <c r="AO401"/>
    </row>
    <row r="402" spans="1:41">
      <c r="A402" s="285"/>
      <c r="B402" s="285">
        <f>+'Ark1'!C879</f>
        <v>2023</v>
      </c>
      <c r="C402" s="51">
        <f>+'Ark1'!L879</f>
        <v>11</v>
      </c>
      <c r="D402" s="52" t="str">
        <f t="shared" ref="D402:D413" si="150">+D163</f>
        <v>U</v>
      </c>
      <c r="E402" s="52">
        <f>+'Ark1'!D879</f>
        <v>1</v>
      </c>
      <c r="F402" s="52" t="str">
        <f>+F385</f>
        <v>Jan</v>
      </c>
      <c r="G402" s="51">
        <f>+IF(H402=0,"",'Ark1'!Q879)</f>
        <v>5</v>
      </c>
      <c r="H402" s="467">
        <f>+'Ark1'!R879</f>
        <v>5</v>
      </c>
      <c r="I402" s="66"/>
      <c r="J402" s="53">
        <f>+IF(H402=0,"",'Ark1'!AE879)</f>
        <v>9.1374269005847969E-2</v>
      </c>
      <c r="K402" s="53">
        <f>+IF(H402=0,"",'Ark1'!AF879)</f>
        <v>0.15469023837323345</v>
      </c>
      <c r="L402" s="285"/>
      <c r="M402" s="98"/>
      <c r="N402" s="98"/>
      <c r="O402" s="289"/>
      <c r="P402" s="53">
        <f>+IF(H402=0,"",'Ark1'!T879)</f>
        <v>13.4</v>
      </c>
      <c r="Q402" s="76">
        <f>+IF(H402=0,"",'Ark1'!U879)</f>
        <v>507.72</v>
      </c>
      <c r="R402" s="66"/>
      <c r="S402" s="76">
        <f>+IF(H402=0,"",'Ark1'!W879)</f>
        <v>100</v>
      </c>
      <c r="T402" s="76">
        <f>+IF(H402=0,"",'Ark1'!X879)</f>
        <v>100</v>
      </c>
      <c r="U402" s="467">
        <f>+IF(H402=0,"",'Ark1'!AG879)</f>
        <v>2223.75</v>
      </c>
      <c r="V402" s="76">
        <f>+IF(H402=0,"",'Ark1'!AH879)</f>
        <v>80</v>
      </c>
      <c r="W402" s="76">
        <f>+IF(H402=0,"",'Ark1'!AI879)</f>
        <v>80</v>
      </c>
      <c r="X402" s="76">
        <f>+IF(H402=0,"",'Ark1'!Y879)</f>
        <v>28.790234455453945</v>
      </c>
      <c r="Y402" s="53">
        <f>+IF(H402=0,"",'Ark1'!AA879)</f>
        <v>1.4966629547095802</v>
      </c>
      <c r="Z402" s="76">
        <f>+IF(H402=0,"",'Ark1'!AC879)</f>
        <v>45.932541015908441</v>
      </c>
      <c r="AA402" s="76">
        <f t="shared" ref="AA402:AA413" si="151">IF(H402=0,"",1000*Q402/U402)</f>
        <v>228.31703204047218</v>
      </c>
      <c r="AB402" s="66"/>
      <c r="AC402" s="66">
        <f t="shared" ref="AC402:AC413" si="152">IF(H402=0,"",Q402/C402)</f>
        <v>46.156363636363636</v>
      </c>
      <c r="AD402" s="66">
        <f t="shared" ref="AD402:AD410" si="153">IF(H402=0,"",H402/G402)</f>
        <v>1</v>
      </c>
      <c r="AE402" s="285"/>
      <c r="AG402" s="56"/>
      <c r="AH402" s="56"/>
      <c r="AI402" s="1"/>
    </row>
    <row r="403" spans="1:41">
      <c r="A403" s="285"/>
      <c r="B403" s="285">
        <f>+'Ark1'!C880</f>
        <v>2023</v>
      </c>
      <c r="C403" s="51">
        <f>+'Ark1'!L880</f>
        <v>11</v>
      </c>
      <c r="D403" s="52" t="str">
        <f t="shared" si="150"/>
        <v>U</v>
      </c>
      <c r="E403" s="52">
        <f>+'Ark1'!D880</f>
        <v>2</v>
      </c>
      <c r="F403" s="52" t="str">
        <f t="shared" ref="F403:F413" si="154">+F386</f>
        <v>Feb</v>
      </c>
      <c r="G403" s="51">
        <f>+IF(H403=0,"",'Ark1'!Q880)</f>
        <v>5</v>
      </c>
      <c r="H403" s="467">
        <f>+'Ark1'!R880</f>
        <v>6</v>
      </c>
      <c r="I403" s="66"/>
      <c r="J403" s="53">
        <f>+IF(H403=0,"",'Ark1'!AE880)</f>
        <v>0.16406890894175549</v>
      </c>
      <c r="K403" s="53">
        <f>+IF(H403=0,"",'Ark1'!AF880)</f>
        <v>0.27857822890504647</v>
      </c>
      <c r="L403" s="285"/>
      <c r="M403" s="98"/>
      <c r="N403" s="98"/>
      <c r="O403" s="289"/>
      <c r="P403" s="53">
        <f>+IF(H403=0,"",'Ark1'!T880)</f>
        <v>11.333333333333336</v>
      </c>
      <c r="Q403" s="76">
        <f>+IF(H403=0,"",'Ark1'!U880)</f>
        <v>502.85</v>
      </c>
      <c r="R403" s="66"/>
      <c r="S403" s="76">
        <f>+IF(H403=0,"",'Ark1'!W880)</f>
        <v>100</v>
      </c>
      <c r="T403" s="76">
        <f>+IF(H403=0,"",'Ark1'!X880)</f>
        <v>100</v>
      </c>
      <c r="U403" s="467">
        <f>+IF(H403=0,"",'Ark1'!AG880)</f>
        <v>2339.8333333333339</v>
      </c>
      <c r="V403" s="76">
        <f>+IF(H403=0,"",'Ark1'!AH880)</f>
        <v>100</v>
      </c>
      <c r="W403" s="76">
        <f>+IF(H403=0,"",'Ark1'!AI880)</f>
        <v>100</v>
      </c>
      <c r="X403" s="76">
        <f>+IF(H403=0,"",'Ark1'!Y880)</f>
        <v>27.198514052549516</v>
      </c>
      <c r="Y403" s="53">
        <f>+IF(H403=0,"",'Ark1'!AA880)</f>
        <v>1.8856180831641236</v>
      </c>
      <c r="Z403" s="76">
        <f>+IF(H403=0,"",'Ark1'!AC880)</f>
        <v>-2.0798394495220549</v>
      </c>
      <c r="AA403" s="76">
        <f t="shared" si="151"/>
        <v>214.90846926419255</v>
      </c>
      <c r="AB403" s="66"/>
      <c r="AC403" s="66">
        <f t="shared" si="152"/>
        <v>45.713636363636368</v>
      </c>
      <c r="AD403" s="66">
        <f t="shared" si="153"/>
        <v>1.2</v>
      </c>
      <c r="AE403" s="285"/>
      <c r="AG403" s="56"/>
      <c r="AH403" s="56"/>
      <c r="AI403" s="1"/>
    </row>
    <row r="404" spans="1:41">
      <c r="A404" s="285"/>
      <c r="B404" s="285">
        <f>+'Ark1'!C881</f>
        <v>2023</v>
      </c>
      <c r="C404" s="51">
        <f>+'Ark1'!L881</f>
        <v>11</v>
      </c>
      <c r="D404" s="52" t="str">
        <f t="shared" si="150"/>
        <v>U</v>
      </c>
      <c r="E404" s="52">
        <f>+'Ark1'!D881</f>
        <v>3</v>
      </c>
      <c r="F404" s="52" t="str">
        <f t="shared" si="154"/>
        <v>Mar</v>
      </c>
      <c r="G404" s="51">
        <f>+IF(H404=0,"",'Ark1'!Q881)</f>
        <v>5</v>
      </c>
      <c r="H404" s="467">
        <f>+'Ark1'!R881</f>
        <v>5</v>
      </c>
      <c r="I404" s="66"/>
      <c r="J404" s="53">
        <f>+IF(H404=0,"",'Ark1'!AE881)</f>
        <v>0.10060362173038231</v>
      </c>
      <c r="K404" s="53">
        <f>+IF(H404=0,"",'Ark1'!AF881)</f>
        <v>0.17328951620579877</v>
      </c>
      <c r="L404" s="285"/>
      <c r="M404" s="98"/>
      <c r="N404" s="98"/>
      <c r="O404" s="289"/>
      <c r="P404" s="53">
        <f>+IF(H404=0,"",'Ark1'!T881)</f>
        <v>13.2</v>
      </c>
      <c r="Q404" s="76">
        <f>+IF(H404=0,"",'Ark1'!U881)</f>
        <v>516.28</v>
      </c>
      <c r="R404" s="66"/>
      <c r="S404" s="76">
        <f>+IF(H404=0,"",'Ark1'!W881)</f>
        <v>100</v>
      </c>
      <c r="T404" s="76">
        <f>+IF(H404=0,"",'Ark1'!X881)</f>
        <v>100</v>
      </c>
      <c r="U404" s="467">
        <f>+IF(H404=0,"",'Ark1'!AG881)</f>
        <v>2038.2</v>
      </c>
      <c r="V404" s="76">
        <f>+IF(H404=0,"",'Ark1'!AH881)</f>
        <v>100</v>
      </c>
      <c r="W404" s="76">
        <f>+IF(H404=0,"",'Ark1'!AI881)</f>
        <v>80</v>
      </c>
      <c r="X404" s="76">
        <f>+IF(H404=0,"",'Ark1'!Y881)</f>
        <v>54.358270759839321</v>
      </c>
      <c r="Y404" s="53">
        <f>+IF(H404=0,"",'Ark1'!AA881)</f>
        <v>2.227105745132012</v>
      </c>
      <c r="Z404" s="76">
        <f>+IF(H404=0,"",'Ark1'!AC881)</f>
        <v>62.070870848375279</v>
      </c>
      <c r="AA404" s="76">
        <f t="shared" si="151"/>
        <v>253.30193307820625</v>
      </c>
      <c r="AB404" s="66"/>
      <c r="AC404" s="66">
        <f t="shared" si="152"/>
        <v>46.93454545454545</v>
      </c>
      <c r="AD404" s="66">
        <f t="shared" si="153"/>
        <v>1</v>
      </c>
      <c r="AE404" s="285"/>
      <c r="AG404" s="56"/>
      <c r="AH404" s="56"/>
      <c r="AI404" s="1"/>
    </row>
    <row r="405" spans="1:41">
      <c r="A405" s="285"/>
      <c r="B405" s="285">
        <f>+'Ark1'!C882</f>
        <v>2023</v>
      </c>
      <c r="C405" s="51">
        <f>+'Ark1'!L882</f>
        <v>11</v>
      </c>
      <c r="D405" s="52" t="str">
        <f t="shared" si="150"/>
        <v>U</v>
      </c>
      <c r="E405" s="52">
        <f>+'Ark1'!D882</f>
        <v>4</v>
      </c>
      <c r="F405" s="52" t="str">
        <f t="shared" si="154"/>
        <v>Apr</v>
      </c>
      <c r="G405" s="51">
        <f>+IF(H405=0,"",'Ark1'!Q882)</f>
        <v>4</v>
      </c>
      <c r="H405" s="467">
        <f>+'Ark1'!R882</f>
        <v>4</v>
      </c>
      <c r="I405" s="66"/>
      <c r="J405" s="53">
        <f>+IF(H405=0,"",'Ark1'!AE882)</f>
        <v>0.11412268188302424</v>
      </c>
      <c r="K405" s="53">
        <f>+IF(H405=0,"",'Ark1'!AF882)</f>
        <v>0.20732588261596716</v>
      </c>
      <c r="L405" s="285"/>
      <c r="M405" s="98"/>
      <c r="N405" s="98"/>
      <c r="O405" s="289"/>
      <c r="P405" s="53">
        <f>+IF(H405=0,"",'Ark1'!T882)</f>
        <v>12.75</v>
      </c>
      <c r="Q405" s="76">
        <f>+IF(H405=0,"",'Ark1'!U882)</f>
        <v>553.85</v>
      </c>
      <c r="R405" s="66"/>
      <c r="S405" s="76">
        <f>+IF(H405=0,"",'Ark1'!W882)</f>
        <v>100</v>
      </c>
      <c r="T405" s="76">
        <f>+IF(H405=0,"",'Ark1'!X882)</f>
        <v>100</v>
      </c>
      <c r="U405" s="467">
        <f>+IF(H405=0,"",'Ark1'!AG882)</f>
        <v>2690.25</v>
      </c>
      <c r="V405" s="76">
        <f>+IF(H405=0,"",'Ark1'!AH882)</f>
        <v>100</v>
      </c>
      <c r="W405" s="76">
        <f>+IF(H405=0,"",'Ark1'!AI882)</f>
        <v>100</v>
      </c>
      <c r="X405" s="76">
        <f>+IF(H405=0,"",'Ark1'!Y882)</f>
        <v>35.172325768990994</v>
      </c>
      <c r="Y405" s="53">
        <f>+IF(H405=0,"",'Ark1'!AA882)</f>
        <v>1.0897247358851685</v>
      </c>
      <c r="Z405" s="76">
        <f>+IF(H405=0,"",'Ark1'!AC882)</f>
        <v>-17.513236101821182</v>
      </c>
      <c r="AA405" s="76">
        <f t="shared" si="151"/>
        <v>205.87306012452373</v>
      </c>
      <c r="AB405" s="66"/>
      <c r="AC405" s="66">
        <f t="shared" si="152"/>
        <v>50.35</v>
      </c>
      <c r="AD405" s="66">
        <f t="shared" si="153"/>
        <v>1</v>
      </c>
      <c r="AE405" s="285"/>
      <c r="AG405" s="56"/>
      <c r="AH405" s="56"/>
      <c r="AI405" s="1"/>
    </row>
    <row r="406" spans="1:41">
      <c r="A406" s="285"/>
      <c r="B406" s="285">
        <f>+'Ark1'!C883</f>
        <v>2023</v>
      </c>
      <c r="C406" s="51">
        <f>+'Ark1'!L883</f>
        <v>11</v>
      </c>
      <c r="D406" s="52" t="str">
        <f t="shared" si="150"/>
        <v>U</v>
      </c>
      <c r="E406" s="52">
        <f>+'Ark1'!D883</f>
        <v>5</v>
      </c>
      <c r="F406" s="52" t="str">
        <f t="shared" si="154"/>
        <v>Mai</v>
      </c>
      <c r="G406" s="51">
        <f>+IF(H406=0,"",'Ark1'!Q883)</f>
        <v>5</v>
      </c>
      <c r="H406" s="467">
        <f>+'Ark1'!R883</f>
        <v>5</v>
      </c>
      <c r="I406" s="66"/>
      <c r="J406" s="53">
        <f>+IF(H406=0,"",'Ark1'!AE883)</f>
        <v>0.11907597046915935</v>
      </c>
      <c r="K406" s="53">
        <f>+IF(H406=0,"",'Ark1'!AF883)</f>
        <v>0.21308604728591179</v>
      </c>
      <c r="L406" s="285"/>
      <c r="M406" s="98"/>
      <c r="N406" s="98"/>
      <c r="O406" s="289"/>
      <c r="P406" s="53">
        <f>+IF(H406=0,"",'Ark1'!T883)</f>
        <v>12.8</v>
      </c>
      <c r="Q406" s="76">
        <f>+IF(H406=0,"",'Ark1'!U883)</f>
        <v>544.52</v>
      </c>
      <c r="R406" s="66"/>
      <c r="S406" s="76">
        <f>+IF(H406=0,"",'Ark1'!W883)</f>
        <v>100</v>
      </c>
      <c r="T406" s="76">
        <f>+IF(H406=0,"",'Ark1'!X883)</f>
        <v>100</v>
      </c>
      <c r="U406" s="467">
        <f>+IF(H406=0,"",'Ark1'!AG883)</f>
        <v>2353.4</v>
      </c>
      <c r="V406" s="76">
        <f>+IF(H406=0,"",'Ark1'!AH883)</f>
        <v>100</v>
      </c>
      <c r="W406" s="76">
        <f>+IF(H406=0,"",'Ark1'!AI883)</f>
        <v>80</v>
      </c>
      <c r="X406" s="76">
        <f>+IF(H406=0,"",'Ark1'!Y883)</f>
        <v>46.536927272865938</v>
      </c>
      <c r="Y406" s="53">
        <f>+IF(H406=0,"",'Ark1'!AA883)</f>
        <v>0.74833147735476702</v>
      </c>
      <c r="Z406" s="76">
        <f>+IF(H406=0,"",'Ark1'!AC883)</f>
        <v>-46.219606685662498</v>
      </c>
      <c r="AA406" s="76">
        <f t="shared" si="151"/>
        <v>231.3758817030679</v>
      </c>
      <c r="AB406" s="66"/>
      <c r="AC406" s="66">
        <f t="shared" si="152"/>
        <v>49.50181818181818</v>
      </c>
      <c r="AD406" s="66">
        <f t="shared" si="153"/>
        <v>1</v>
      </c>
      <c r="AE406" s="285"/>
      <c r="AG406" s="56"/>
      <c r="AH406" s="56"/>
      <c r="AI406" s="1"/>
    </row>
    <row r="407" spans="1:41">
      <c r="A407" s="285"/>
      <c r="B407" s="285">
        <f>+'Ark1'!C884</f>
        <v>2023</v>
      </c>
      <c r="C407" s="51">
        <f>+'Ark1'!L884</f>
        <v>11</v>
      </c>
      <c r="D407" s="52" t="str">
        <f t="shared" si="150"/>
        <v>U</v>
      </c>
      <c r="E407" s="52">
        <f>+'Ark1'!D884</f>
        <v>6</v>
      </c>
      <c r="F407" s="52" t="str">
        <f t="shared" si="154"/>
        <v>Jun</v>
      </c>
      <c r="G407" s="51">
        <f>+IF(H407=0,"",'Ark1'!Q884)</f>
        <v>11</v>
      </c>
      <c r="H407" s="467">
        <f>+'Ark1'!R884</f>
        <v>11</v>
      </c>
      <c r="I407" s="66"/>
      <c r="J407" s="53">
        <f>+IF(H407=0,"",'Ark1'!AE884)</f>
        <v>0.24526198439241911</v>
      </c>
      <c r="K407" s="53">
        <f>+IF(H407=0,"",'Ark1'!AF884)</f>
        <v>0.41820112762903744</v>
      </c>
      <c r="L407" s="285"/>
      <c r="M407" s="98"/>
      <c r="N407" s="98"/>
      <c r="O407" s="289"/>
      <c r="P407" s="53">
        <f>+IF(H407=0,"",'Ark1'!T884)</f>
        <v>12.90909090909091</v>
      </c>
      <c r="Q407" s="76">
        <f>+IF(H407=0,"",'Ark1'!U884)</f>
        <v>515.02727272727259</v>
      </c>
      <c r="R407" s="66"/>
      <c r="S407" s="76">
        <f>+IF(H407=0,"",'Ark1'!W884)</f>
        <v>100</v>
      </c>
      <c r="T407" s="76">
        <f>+IF(H407=0,"",'Ark1'!X884)</f>
        <v>100</v>
      </c>
      <c r="U407" s="467">
        <f>+IF(H407=0,"",'Ark1'!AG884)</f>
        <v>2569.090909090909</v>
      </c>
      <c r="V407" s="76">
        <f>+IF(H407=0,"",'Ark1'!AH884)</f>
        <v>100</v>
      </c>
      <c r="W407" s="76">
        <f>+IF(H407=0,"",'Ark1'!AI884)</f>
        <v>100</v>
      </c>
      <c r="X407" s="76">
        <f>+IF(H407=0,"",'Ark1'!Y884)</f>
        <v>36.418129623709625</v>
      </c>
      <c r="Y407" s="53">
        <f>+IF(H407=0,"",'Ark1'!AA884)</f>
        <v>1.5640591394623047</v>
      </c>
      <c r="Z407" s="76">
        <f>+IF(H407=0,"",'Ark1'!AC884)</f>
        <v>-19.291448077048081</v>
      </c>
      <c r="AA407" s="76">
        <f t="shared" si="151"/>
        <v>200.47062986553428</v>
      </c>
      <c r="AB407" s="66"/>
      <c r="AC407" s="66">
        <f t="shared" si="152"/>
        <v>46.82066115702478</v>
      </c>
      <c r="AD407" s="66">
        <f t="shared" si="153"/>
        <v>1</v>
      </c>
      <c r="AE407" s="285"/>
      <c r="AG407" s="56"/>
      <c r="AH407" s="56"/>
      <c r="AI407" s="1"/>
    </row>
    <row r="408" spans="1:41">
      <c r="A408" s="285"/>
      <c r="B408" s="285">
        <f>+'Ark1'!C885</f>
        <v>2023</v>
      </c>
      <c r="C408" s="51">
        <f>+'Ark1'!L885</f>
        <v>11</v>
      </c>
      <c r="D408" s="52" t="str">
        <f t="shared" si="150"/>
        <v>U</v>
      </c>
      <c r="E408" s="52">
        <f>+'Ark1'!D885</f>
        <v>7</v>
      </c>
      <c r="F408" s="52" t="str">
        <f t="shared" si="154"/>
        <v>Jul</v>
      </c>
      <c r="G408" s="51">
        <f>+IF(H408=0,"",'Ark1'!Q885)</f>
        <v>2</v>
      </c>
      <c r="H408" s="467">
        <f>+'Ark1'!R885</f>
        <v>3</v>
      </c>
      <c r="I408" s="66"/>
      <c r="J408" s="53">
        <f>+IF(H408=0,"",'Ark1'!AE885)</f>
        <v>0.10312822275696118</v>
      </c>
      <c r="K408" s="53">
        <f>+IF(H408=0,"",'Ark1'!AF885)</f>
        <v>0.18063024139439765</v>
      </c>
      <c r="L408" s="285"/>
      <c r="M408" s="98"/>
      <c r="N408" s="98"/>
      <c r="O408" s="289"/>
      <c r="P408" s="53">
        <f>+IF(H408=0,"",'Ark1'!T885)</f>
        <v>14.333333333333337</v>
      </c>
      <c r="Q408" s="76">
        <f>+IF(H408=0,"",'Ark1'!U885)</f>
        <v>521.96666666666681</v>
      </c>
      <c r="R408" s="66"/>
      <c r="S408" s="76">
        <f>+IF(H408=0,"",'Ark1'!W885)</f>
        <v>100</v>
      </c>
      <c r="T408" s="76">
        <f>+IF(H408=0,"",'Ark1'!X885)</f>
        <v>100</v>
      </c>
      <c r="U408" s="467">
        <f>+IF(H408=0,"",'Ark1'!AG885)</f>
        <v>2375.6666666666661</v>
      </c>
      <c r="V408" s="76">
        <f>+IF(H408=0,"",'Ark1'!AH885)</f>
        <v>100</v>
      </c>
      <c r="W408" s="76">
        <f>+IF(H408=0,"",'Ark1'!AI885)</f>
        <v>66.666666666666686</v>
      </c>
      <c r="X408" s="76">
        <f>+IF(H408=0,"",'Ark1'!Y885)</f>
        <v>41.867436298657744</v>
      </c>
      <c r="Y408" s="53">
        <f>+IF(H408=0,"",'Ark1'!AA885)</f>
        <v>0.94280904158205681</v>
      </c>
      <c r="Z408" s="76">
        <f>+IF(H408=0,"",'Ark1'!AC885)</f>
        <v>99.927664358911827</v>
      </c>
      <c r="AA408" s="76">
        <f t="shared" si="151"/>
        <v>219.71376455731735</v>
      </c>
      <c r="AB408" s="66"/>
      <c r="AC408" s="66">
        <f t="shared" si="152"/>
        <v>47.451515151515167</v>
      </c>
      <c r="AD408" s="66">
        <f t="shared" si="153"/>
        <v>1.5</v>
      </c>
      <c r="AE408" s="285"/>
      <c r="AG408" s="56"/>
      <c r="AH408" s="56"/>
      <c r="AI408" s="1"/>
    </row>
    <row r="409" spans="1:41">
      <c r="A409" s="285"/>
      <c r="B409" s="285">
        <f>+'Ark1'!C886</f>
        <v>2023</v>
      </c>
      <c r="C409" s="51">
        <f>+'Ark1'!L886</f>
        <v>11</v>
      </c>
      <c r="D409" s="52" t="str">
        <f t="shared" si="150"/>
        <v>U</v>
      </c>
      <c r="E409" s="52">
        <f>+'Ark1'!D886</f>
        <v>8</v>
      </c>
      <c r="F409" s="52" t="str">
        <f t="shared" si="154"/>
        <v>Aug</v>
      </c>
      <c r="G409" s="51">
        <f>+IF(H409=0,"",'Ark1'!Q886)</f>
        <v>2</v>
      </c>
      <c r="H409" s="467">
        <f>+'Ark1'!R886</f>
        <v>2</v>
      </c>
      <c r="I409" s="66"/>
      <c r="J409" s="53">
        <f>+IF(H409=0,"",'Ark1'!AE886)</f>
        <v>5.133470225872689E-2</v>
      </c>
      <c r="K409" s="53">
        <f>+IF(H409=0,"",'Ark1'!AF886)</f>
        <v>8.4384306948113136E-2</v>
      </c>
      <c r="L409" s="285"/>
      <c r="M409" s="98"/>
      <c r="N409" s="98"/>
      <c r="O409" s="289"/>
      <c r="P409" s="53">
        <f>+IF(H409=0,"",'Ark1'!T886)</f>
        <v>14</v>
      </c>
      <c r="Q409" s="76">
        <f>+IF(H409=0,"",'Ark1'!U886)</f>
        <v>482.85</v>
      </c>
      <c r="R409" s="66"/>
      <c r="S409" s="76">
        <f>+IF(H409=0,"",'Ark1'!W886)</f>
        <v>100</v>
      </c>
      <c r="T409" s="76">
        <f>+IF(H409=0,"",'Ark1'!X886)</f>
        <v>100</v>
      </c>
      <c r="U409" s="467">
        <f>+IF(H409=0,"",'Ark1'!AG886)</f>
        <v>2413.5</v>
      </c>
      <c r="V409" s="76">
        <f>+IF(H409=0,"",'Ark1'!AH886)</f>
        <v>100</v>
      </c>
      <c r="W409" s="76">
        <f>+IF(H409=0,"",'Ark1'!AI886)</f>
        <v>100</v>
      </c>
      <c r="X409" s="76">
        <f>+IF(H409=0,"",'Ark1'!Y886)</f>
        <v>53.049999999999613</v>
      </c>
      <c r="Y409" s="53">
        <f>+IF(H409=0,"",'Ark1'!AA886)</f>
        <v>0</v>
      </c>
      <c r="Z409" s="76">
        <f>+IF(H409=0,"",'Ark1'!AC886)</f>
        <v>0</v>
      </c>
      <c r="AA409" s="76">
        <f t="shared" si="151"/>
        <v>200.06215040397763</v>
      </c>
      <c r="AB409" s="66"/>
      <c r="AC409" s="66">
        <f t="shared" si="152"/>
        <v>43.895454545454548</v>
      </c>
      <c r="AD409" s="66">
        <f t="shared" si="153"/>
        <v>1</v>
      </c>
      <c r="AE409" s="285"/>
      <c r="AG409" s="56"/>
      <c r="AH409" s="56"/>
      <c r="AI409" s="1"/>
    </row>
    <row r="410" spans="1:41">
      <c r="A410" s="285"/>
      <c r="B410" s="285">
        <f>+'Ark1'!C887</f>
        <v>2023</v>
      </c>
      <c r="C410" s="51">
        <f>+'Ark1'!L887</f>
        <v>11</v>
      </c>
      <c r="D410" s="52" t="str">
        <f t="shared" si="150"/>
        <v>U</v>
      </c>
      <c r="E410" s="52">
        <f>+'Ark1'!D887</f>
        <v>9</v>
      </c>
      <c r="F410" s="52" t="str">
        <f t="shared" si="154"/>
        <v>Sep</v>
      </c>
      <c r="G410" s="51">
        <f>+IF(H410=0,"",'Ark1'!Q887)</f>
        <v>2</v>
      </c>
      <c r="H410" s="467">
        <f>+'Ark1'!R887</f>
        <v>3</v>
      </c>
      <c r="I410" s="66"/>
      <c r="J410" s="53">
        <f>+IF(H410=0,"",'Ark1'!AE887)</f>
        <v>7.9575596816976082E-2</v>
      </c>
      <c r="K410" s="53">
        <f>+IF(H410=0,"",'Ark1'!AF887)</f>
        <v>0.1372489950922394</v>
      </c>
      <c r="L410" s="285"/>
      <c r="M410" s="98"/>
      <c r="N410" s="98"/>
      <c r="O410" s="289"/>
      <c r="P410" s="53">
        <f>+IF(H410=0,"",'Ark1'!T887)</f>
        <v>13.333333333333337</v>
      </c>
      <c r="Q410" s="76">
        <f>+IF(H410=0,"",'Ark1'!U887)</f>
        <v>506.36666666666656</v>
      </c>
      <c r="R410" s="66"/>
      <c r="S410" s="76">
        <f>+IF(H410=0,"",'Ark1'!W887)</f>
        <v>100</v>
      </c>
      <c r="T410" s="76">
        <f>+IF(H410=0,"",'Ark1'!X887)</f>
        <v>100</v>
      </c>
      <c r="U410" s="467">
        <f>+IF(H410=0,"",'Ark1'!AG887)</f>
        <v>2447.3333333333339</v>
      </c>
      <c r="V410" s="76">
        <f>+IF(H410=0,"",'Ark1'!AH887)</f>
        <v>100</v>
      </c>
      <c r="W410" s="76">
        <f>+IF(H410=0,"",'Ark1'!AI887)</f>
        <v>100</v>
      </c>
      <c r="X410" s="76">
        <f>+IF(H410=0,"",'Ark1'!Y887)</f>
        <v>9.9787552107283819</v>
      </c>
      <c r="Y410" s="53">
        <f>+IF(H410=0,"",'Ark1'!AA887)</f>
        <v>0.47140452079101841</v>
      </c>
      <c r="Z410" s="76">
        <f>+IF(H410=0,"",'Ark1'!AC887)</f>
        <v>61.885466593329433</v>
      </c>
      <c r="AA410" s="76">
        <f t="shared" si="151"/>
        <v>206.90547534731672</v>
      </c>
      <c r="AB410" s="66"/>
      <c r="AC410" s="66">
        <f t="shared" si="152"/>
        <v>46.033333333333324</v>
      </c>
      <c r="AD410" s="66">
        <f t="shared" si="153"/>
        <v>1.5</v>
      </c>
      <c r="AE410" s="285"/>
      <c r="AG410" s="56"/>
      <c r="AH410" s="56"/>
      <c r="AI410" s="1"/>
    </row>
    <row r="411" spans="1:41">
      <c r="A411" s="285"/>
      <c r="B411" s="285">
        <f>+'Ark1'!C888</f>
        <v>2023</v>
      </c>
      <c r="C411" s="51">
        <f>+'Ark1'!L888</f>
        <v>11</v>
      </c>
      <c r="D411" s="52" t="str">
        <f t="shared" si="150"/>
        <v>U</v>
      </c>
      <c r="E411" s="52">
        <f>+'Ark1'!D888</f>
        <v>10</v>
      </c>
      <c r="F411" s="52" t="str">
        <f t="shared" si="154"/>
        <v>Okt</v>
      </c>
      <c r="G411" s="51">
        <f>+IF(H411=0,"",'Ark1'!Q888)</f>
        <v>6</v>
      </c>
      <c r="H411" s="467">
        <f>+'Ark1'!R888</f>
        <v>6</v>
      </c>
      <c r="I411" s="66"/>
      <c r="J411" s="53">
        <f>+IF(H411=0,"",'Ark1'!AE888)</f>
        <v>6.2402496099843989E-2</v>
      </c>
      <c r="K411" s="53">
        <f>+IF(H411=0,"",'Ark1'!AF888)</f>
        <v>0.10809226852231506</v>
      </c>
      <c r="L411" s="285"/>
      <c r="M411" s="98"/>
      <c r="N411" s="98"/>
      <c r="O411" s="289"/>
      <c r="P411" s="53">
        <f>+IF(H411=0,"",'Ark1'!T888)</f>
        <v>12.666666666666664</v>
      </c>
      <c r="Q411" s="76">
        <f>+IF(H411=0,"",'Ark1'!U888)</f>
        <v>516.91666666666652</v>
      </c>
      <c r="R411" s="66"/>
      <c r="S411" s="76">
        <f>+IF(H411=0,"",'Ark1'!W888)</f>
        <v>100</v>
      </c>
      <c r="T411" s="76">
        <f>+IF(H411=0,"",'Ark1'!X888)</f>
        <v>100</v>
      </c>
      <c r="U411" s="467">
        <f>+IF(H411=0,"",'Ark1'!AG888)</f>
        <v>2601.8000000000002</v>
      </c>
      <c r="V411" s="76">
        <f>+IF(H411=0,"",'Ark1'!AH888)</f>
        <v>83.333333333333314</v>
      </c>
      <c r="W411" s="76">
        <f>+IF(H411=0,"",'Ark1'!AI888)</f>
        <v>83.333333333333314</v>
      </c>
      <c r="X411" s="76">
        <f>+IF(H411=0,"",'Ark1'!Y888)</f>
        <v>31.124450017453196</v>
      </c>
      <c r="Y411" s="53">
        <f>+IF(H411=0,"",'Ark1'!AA888)</f>
        <v>1.6996731711976025</v>
      </c>
      <c r="Z411" s="76">
        <f>+IF(H411=0,"",'Ark1'!AC888)</f>
        <v>-36.062902727964307</v>
      </c>
      <c r="AA411" s="76">
        <f t="shared" si="151"/>
        <v>198.67655725523349</v>
      </c>
      <c r="AB411" s="66"/>
      <c r="AC411" s="66">
        <f t="shared" si="152"/>
        <v>46.992424242424228</v>
      </c>
      <c r="AD411" s="66">
        <f t="shared" ref="AD411:AD477" si="155">IF(H411=0,"",H411/G411)</f>
        <v>1</v>
      </c>
      <c r="AE411" s="285"/>
      <c r="AG411" s="56"/>
      <c r="AH411" s="56"/>
      <c r="AI411" s="1"/>
    </row>
    <row r="412" spans="1:41">
      <c r="A412" s="285"/>
      <c r="B412" s="285">
        <f>+'Ark1'!C889</f>
        <v>2023</v>
      </c>
      <c r="C412" s="51">
        <f>+'Ark1'!L889</f>
        <v>11</v>
      </c>
      <c r="D412" s="52" t="str">
        <f t="shared" si="150"/>
        <v>U</v>
      </c>
      <c r="E412" s="52">
        <f>+'Ark1'!D889</f>
        <v>11</v>
      </c>
      <c r="F412" s="52" t="str">
        <f t="shared" si="154"/>
        <v>Nov</v>
      </c>
      <c r="G412" s="51">
        <f>+IF(H412=0,"",'Ark1'!Q889)</f>
        <v>5</v>
      </c>
      <c r="H412" s="467">
        <f>+'Ark1'!R889</f>
        <v>6</v>
      </c>
      <c r="I412" s="66"/>
      <c r="J412" s="53">
        <f>+IF(H412=0,"",'Ark1'!AE889)</f>
        <v>6.9751220646361314E-2</v>
      </c>
      <c r="K412" s="53">
        <f>+IF(H412=0,"",'Ark1'!AF889)</f>
        <v>0.11084941101381875</v>
      </c>
      <c r="L412" s="285"/>
      <c r="M412" s="98"/>
      <c r="N412" s="98"/>
      <c r="O412" s="289"/>
      <c r="P412" s="53">
        <f>+IF(H412=0,"",'Ark1'!T889)</f>
        <v>11.833333333333336</v>
      </c>
      <c r="Q412" s="76">
        <f>+IF(H412=0,"",'Ark1'!U889)</f>
        <v>482.06666666666678</v>
      </c>
      <c r="R412" s="66"/>
      <c r="S412" s="76">
        <f>+IF(H412=0,"",'Ark1'!W889)</f>
        <v>100</v>
      </c>
      <c r="T412" s="76">
        <f>+IF(H412=0,"",'Ark1'!X889)</f>
        <v>83.333333333333314</v>
      </c>
      <c r="U412" s="467">
        <f>+IF(H412=0,"",'Ark1'!AG889)</f>
        <v>2960.1666666666665</v>
      </c>
      <c r="V412" s="76">
        <f>+IF(H412=0,"",'Ark1'!AH889)</f>
        <v>100</v>
      </c>
      <c r="W412" s="76">
        <f>+IF(H412=0,"",'Ark1'!AI889)</f>
        <v>100</v>
      </c>
      <c r="X412" s="76">
        <f>+IF(H412=0,"",'Ark1'!Y889)</f>
        <v>64.646259666657556</v>
      </c>
      <c r="Y412" s="53">
        <f>+IF(H412=0,"",'Ark1'!AA889)</f>
        <v>1.5723301886760963</v>
      </c>
      <c r="Z412" s="76">
        <f>+IF(H412=0,"",'Ark1'!AC889)</f>
        <v>62.794639144317827</v>
      </c>
      <c r="AA412" s="76">
        <f t="shared" si="151"/>
        <v>162.85119081132825</v>
      </c>
      <c r="AB412" s="66"/>
      <c r="AC412" s="66">
        <f t="shared" si="152"/>
        <v>43.824242424242435</v>
      </c>
      <c r="AD412" s="66">
        <f t="shared" si="155"/>
        <v>1.2</v>
      </c>
      <c r="AE412" s="285"/>
      <c r="AG412" s="56"/>
      <c r="AH412" s="56"/>
      <c r="AI412" s="1"/>
    </row>
    <row r="413" spans="1:41">
      <c r="A413" s="285"/>
      <c r="B413" s="285">
        <f>+'Ark1'!C890</f>
        <v>2023</v>
      </c>
      <c r="C413" s="51">
        <f>+'Ark1'!L890</f>
        <v>11</v>
      </c>
      <c r="D413" s="52" t="str">
        <f t="shared" si="150"/>
        <v>U</v>
      </c>
      <c r="E413" s="52">
        <f>+'Ark1'!D890</f>
        <v>12</v>
      </c>
      <c r="F413" s="52" t="str">
        <f t="shared" si="154"/>
        <v>Des</v>
      </c>
      <c r="G413" s="51">
        <f>+IF(H413=0,"",'Ark1'!Q890)</f>
        <v>3</v>
      </c>
      <c r="H413" s="467">
        <f>+'Ark1'!R890</f>
        <v>3</v>
      </c>
      <c r="I413" s="66"/>
      <c r="J413" s="53">
        <f>+IF(H413=0,"",'Ark1'!AE890)</f>
        <v>0.15120967741935487</v>
      </c>
      <c r="K413" s="53">
        <f>+IF(H413=0,"",'Ark1'!AF890)</f>
        <v>0.2433425539820816</v>
      </c>
      <c r="L413" s="285"/>
      <c r="M413" s="98"/>
      <c r="N413" s="98"/>
      <c r="O413" s="289"/>
      <c r="P413" s="53">
        <f>+IF(H413=0,"",'Ark1'!T890)</f>
        <v>13.666666666666663</v>
      </c>
      <c r="Q413" s="76">
        <f>+IF(H413=0,"",'Ark1'!U890)</f>
        <v>491.1666666666668</v>
      </c>
      <c r="R413" s="66"/>
      <c r="S413" s="76">
        <f>+IF(H413=0,"",'Ark1'!W890)</f>
        <v>100</v>
      </c>
      <c r="T413" s="76">
        <f>+IF(H413=0,"",'Ark1'!X890)</f>
        <v>100</v>
      </c>
      <c r="U413" s="467">
        <f>+IF(H413=0,"",'Ark1'!AG890)</f>
        <v>3391</v>
      </c>
      <c r="V413" s="76">
        <f>+IF(H413=0,"",'Ark1'!AH890)</f>
        <v>66.666666666666686</v>
      </c>
      <c r="W413" s="76">
        <f>+IF(H413=0,"",'Ark1'!AI890)</f>
        <v>66.666666666666686</v>
      </c>
      <c r="X413" s="76">
        <f>+IF(H413=0,"",'Ark1'!Y890)</f>
        <v>2.07578633026568</v>
      </c>
      <c r="Y413" s="53">
        <f>+IF(H413=0,"",'Ark1'!AA890)</f>
        <v>0.94280904158207679</v>
      </c>
      <c r="Z413" s="76">
        <f>+IF(H413=0,"",'Ark1'!AC890)</f>
        <v>-46.554852661510949</v>
      </c>
      <c r="AA413" s="76">
        <f t="shared" si="151"/>
        <v>144.84419541924706</v>
      </c>
      <c r="AB413" s="66"/>
      <c r="AC413" s="66">
        <f t="shared" si="152"/>
        <v>44.651515151515163</v>
      </c>
      <c r="AD413" s="66">
        <f t="shared" si="155"/>
        <v>1</v>
      </c>
      <c r="AE413" s="285"/>
      <c r="AG413" s="56"/>
      <c r="AH413" s="56"/>
      <c r="AI413" s="1"/>
    </row>
    <row r="414" spans="1:41">
      <c r="A414" s="285"/>
      <c r="B414" s="285"/>
      <c r="C414" s="282"/>
      <c r="D414" s="282"/>
      <c r="E414" s="282"/>
      <c r="F414" s="282"/>
      <c r="G414" s="282"/>
      <c r="H414" s="492"/>
      <c r="I414" s="285"/>
      <c r="J414" s="283"/>
      <c r="K414" s="284"/>
      <c r="L414" s="285"/>
      <c r="M414" s="290"/>
      <c r="N414" s="290"/>
      <c r="O414" s="289"/>
      <c r="P414" s="285"/>
      <c r="Q414" s="285"/>
      <c r="R414" s="285"/>
      <c r="S414" s="286"/>
      <c r="T414" s="286"/>
      <c r="U414" s="479"/>
      <c r="V414" s="286"/>
      <c r="W414" s="286"/>
      <c r="X414" s="286"/>
      <c r="Y414" s="285"/>
      <c r="Z414" s="286"/>
      <c r="AA414" s="285"/>
      <c r="AB414" s="285"/>
      <c r="AC414" s="284"/>
      <c r="AD414" s="287"/>
      <c r="AE414" s="285"/>
      <c r="AF414" s="4"/>
      <c r="AG414" s="56"/>
      <c r="AH414" s="56"/>
      <c r="AI414" s="1"/>
      <c r="AJ414" s="5"/>
      <c r="AK414"/>
      <c r="AO414"/>
    </row>
    <row r="415" spans="1:41">
      <c r="A415" s="285"/>
      <c r="B415" s="285"/>
      <c r="C415" s="282"/>
      <c r="D415" s="282"/>
      <c r="E415" s="282"/>
      <c r="F415" s="282"/>
      <c r="G415" s="282"/>
      <c r="H415" s="492"/>
      <c r="I415" s="285"/>
      <c r="J415" s="283"/>
      <c r="K415" s="284"/>
      <c r="L415" s="285"/>
      <c r="M415" s="290"/>
      <c r="N415" s="290"/>
      <c r="O415" s="289"/>
      <c r="P415" s="285"/>
      <c r="Q415" s="285"/>
      <c r="R415" s="285"/>
      <c r="S415" s="286"/>
      <c r="T415" s="286"/>
      <c r="U415" s="479"/>
      <c r="V415" s="286"/>
      <c r="W415" s="286"/>
      <c r="X415" s="286"/>
      <c r="Y415" s="285"/>
      <c r="Z415" s="286"/>
      <c r="AA415" s="285"/>
      <c r="AB415" s="285"/>
      <c r="AC415" s="284"/>
      <c r="AD415" s="287" t="s">
        <v>4</v>
      </c>
      <c r="AE415" s="285"/>
      <c r="AF415" s="4"/>
      <c r="AG415" s="56"/>
      <c r="AH415" s="56"/>
      <c r="AI415" s="1"/>
      <c r="AJ415" s="5"/>
      <c r="AK415"/>
      <c r="AO415"/>
    </row>
    <row r="416" spans="1:41">
      <c r="A416" s="285"/>
      <c r="B416" s="285"/>
      <c r="C416" s="285"/>
      <c r="D416" s="285"/>
      <c r="E416" s="285"/>
      <c r="F416" s="285"/>
      <c r="G416" s="288" t="s">
        <v>4</v>
      </c>
      <c r="H416" s="479"/>
      <c r="I416" s="284"/>
      <c r="J416" s="284"/>
      <c r="K416" s="284"/>
      <c r="L416" s="285"/>
      <c r="M416" s="290"/>
      <c r="N416" s="290"/>
      <c r="O416" s="289"/>
      <c r="P416" s="288" t="s">
        <v>24</v>
      </c>
      <c r="Q416" s="284"/>
      <c r="R416" s="284"/>
      <c r="S416" s="289" t="s">
        <v>404</v>
      </c>
      <c r="T416" s="289" t="s">
        <v>404</v>
      </c>
      <c r="U416" s="480" t="s">
        <v>533</v>
      </c>
      <c r="V416" s="289" t="s">
        <v>404</v>
      </c>
      <c r="W416" s="289" t="s">
        <v>404</v>
      </c>
      <c r="X416" s="290" t="s">
        <v>424</v>
      </c>
      <c r="Y416" s="285"/>
      <c r="Z416" s="290" t="s">
        <v>576</v>
      </c>
      <c r="AA416" s="288" t="s">
        <v>479</v>
      </c>
      <c r="AB416" s="284"/>
      <c r="AC416" s="287" t="s">
        <v>78</v>
      </c>
      <c r="AD416" s="287" t="s">
        <v>10</v>
      </c>
      <c r="AE416" s="285"/>
      <c r="AF416" s="4"/>
      <c r="AG416" s="56"/>
      <c r="AH416" s="56"/>
      <c r="AI416" s="1"/>
      <c r="AJ416" s="5"/>
      <c r="AK416"/>
      <c r="AO416"/>
    </row>
    <row r="417" spans="1:41">
      <c r="A417" s="285"/>
      <c r="B417" s="285"/>
      <c r="C417" s="285"/>
      <c r="D417" s="285"/>
      <c r="E417" s="288"/>
      <c r="F417" s="288"/>
      <c r="G417" s="288" t="s">
        <v>477</v>
      </c>
      <c r="H417" s="480" t="s">
        <v>4</v>
      </c>
      <c r="I417" s="287"/>
      <c r="J417" s="287" t="s">
        <v>4</v>
      </c>
      <c r="K417" s="287" t="s">
        <v>1</v>
      </c>
      <c r="L417" s="285"/>
      <c r="M417" s="290"/>
      <c r="N417" s="290"/>
      <c r="O417" s="289"/>
      <c r="P417" s="288" t="s">
        <v>483</v>
      </c>
      <c r="Q417" s="287" t="s">
        <v>24</v>
      </c>
      <c r="R417" s="287"/>
      <c r="S417" s="290" t="s">
        <v>575</v>
      </c>
      <c r="T417" s="290" t="s">
        <v>489</v>
      </c>
      <c r="U417" s="480" t="s">
        <v>554</v>
      </c>
      <c r="V417" s="290" t="s">
        <v>491</v>
      </c>
      <c r="W417" s="290" t="s">
        <v>562</v>
      </c>
      <c r="X417" s="290"/>
      <c r="Y417" s="288" t="s">
        <v>415</v>
      </c>
      <c r="Z417" s="290" t="s">
        <v>1</v>
      </c>
      <c r="AA417" s="288" t="s">
        <v>487</v>
      </c>
      <c r="AB417" s="287"/>
      <c r="AC417" s="287" t="s">
        <v>425</v>
      </c>
      <c r="AD417" s="287" t="s">
        <v>71</v>
      </c>
      <c r="AE417" s="285"/>
      <c r="AF417" s="4"/>
      <c r="AG417" s="56"/>
      <c r="AH417" s="56"/>
      <c r="AI417" s="1"/>
      <c r="AJ417" s="5"/>
      <c r="AK417"/>
      <c r="AO417"/>
    </row>
    <row r="418" spans="1:41">
      <c r="A418" s="285"/>
      <c r="B418" s="285"/>
      <c r="C418" s="288" t="s">
        <v>0</v>
      </c>
      <c r="D418" s="288"/>
      <c r="E418" s="288" t="s">
        <v>87</v>
      </c>
      <c r="F418" s="288"/>
      <c r="G418" s="291" t="s">
        <v>478</v>
      </c>
      <c r="H418" s="481" t="s">
        <v>10</v>
      </c>
      <c r="I418" s="292"/>
      <c r="J418" s="292" t="s">
        <v>404</v>
      </c>
      <c r="K418" s="292" t="s">
        <v>404</v>
      </c>
      <c r="L418" s="285"/>
      <c r="M418" s="293"/>
      <c r="N418" s="293"/>
      <c r="O418" s="289"/>
      <c r="P418" s="291" t="s">
        <v>416</v>
      </c>
      <c r="Q418" s="292" t="s">
        <v>45</v>
      </c>
      <c r="R418" s="292"/>
      <c r="S418" s="293" t="s">
        <v>552</v>
      </c>
      <c r="T418" s="293" t="s">
        <v>441</v>
      </c>
      <c r="U418" s="481" t="s">
        <v>485</v>
      </c>
      <c r="V418" s="293" t="s">
        <v>472</v>
      </c>
      <c r="W418" s="293" t="s">
        <v>531</v>
      </c>
      <c r="X418" s="293" t="s">
        <v>1</v>
      </c>
      <c r="Y418" s="291" t="s">
        <v>416</v>
      </c>
      <c r="Z418" s="293" t="s">
        <v>534</v>
      </c>
      <c r="AA418" s="291" t="s">
        <v>488</v>
      </c>
      <c r="AB418" s="292"/>
      <c r="AC418" s="292" t="s">
        <v>426</v>
      </c>
      <c r="AD418" s="292" t="s">
        <v>557</v>
      </c>
      <c r="AE418" s="285"/>
      <c r="AF418" s="4"/>
      <c r="AG418" s="56"/>
      <c r="AH418" s="56"/>
      <c r="AI418" s="1"/>
      <c r="AJ418" s="5"/>
      <c r="AK418"/>
      <c r="AO418"/>
    </row>
    <row r="419" spans="1:41">
      <c r="A419" s="285"/>
      <c r="B419" s="285">
        <f>+'Ark1'!C891</f>
        <v>2023</v>
      </c>
      <c r="C419" s="51">
        <f>+'Ark1'!L891</f>
        <v>12</v>
      </c>
      <c r="D419" s="52" t="s">
        <v>39</v>
      </c>
      <c r="E419" s="52">
        <f>+'Ark1'!D891</f>
        <v>1</v>
      </c>
      <c r="F419" s="52" t="str">
        <f>+F402</f>
        <v>Jan</v>
      </c>
      <c r="G419" s="51" t="str">
        <f>+IF(H419=0,"",'Ark1'!Q891)</f>
        <v/>
      </c>
      <c r="H419" s="467">
        <f>+'Ark1'!R891</f>
        <v>0</v>
      </c>
      <c r="I419" s="66"/>
      <c r="J419" s="53" t="str">
        <f>+IF(H419=0,"",'Ark1'!AE891)</f>
        <v/>
      </c>
      <c r="K419" s="53" t="str">
        <f>+IF(H419=0,"",'Ark1'!AF891)</f>
        <v/>
      </c>
      <c r="L419" s="285"/>
      <c r="M419" s="98"/>
      <c r="N419" s="98"/>
      <c r="O419" s="289"/>
      <c r="P419" s="53" t="str">
        <f>+IF(H419=0,"",'Ark1'!T891)</f>
        <v/>
      </c>
      <c r="Q419" s="115" t="str">
        <f>+IF(H419=0,"",'Ark1'!U891)</f>
        <v/>
      </c>
      <c r="R419" s="66"/>
      <c r="S419" s="76" t="str">
        <f>+IF(H419=0,"",'Ark1'!W891)</f>
        <v/>
      </c>
      <c r="T419" s="76" t="str">
        <f>+IF(H419=0,"",'Ark1'!X891)</f>
        <v/>
      </c>
      <c r="U419" s="467" t="str">
        <f>+IF(H419=0,"",'Ark1'!AG891)</f>
        <v/>
      </c>
      <c r="V419" s="76" t="str">
        <f>+IF(H419=0,"",'Ark1'!AH891)</f>
        <v/>
      </c>
      <c r="W419" s="76" t="str">
        <f>+IF(H419=0,"",'Ark1'!AI891)</f>
        <v/>
      </c>
      <c r="X419" s="76" t="str">
        <f>+IF(H419=0,"",'Ark1'!Y891)</f>
        <v/>
      </c>
      <c r="Y419" s="53" t="str">
        <f>+IF(H419=0,"",'Ark1'!AA891)</f>
        <v/>
      </c>
      <c r="Z419" s="76" t="str">
        <f>+IF(H419=0,"",'Ark1'!AC891)</f>
        <v/>
      </c>
      <c r="AA419" s="76" t="str">
        <f t="shared" ref="AA419:AA430" si="156">IF(H419=0,"",1000*Q419/U419)</f>
        <v/>
      </c>
      <c r="AB419" s="66"/>
      <c r="AC419" s="66" t="str">
        <f t="shared" ref="AC419:AC430" si="157">IF(H419=0,"",Q419/C419)</f>
        <v/>
      </c>
      <c r="AD419" s="66" t="str">
        <f t="shared" si="155"/>
        <v/>
      </c>
      <c r="AE419" s="285"/>
      <c r="AG419" s="56"/>
      <c r="AH419" s="56"/>
      <c r="AI419" s="1"/>
    </row>
    <row r="420" spans="1:41">
      <c r="A420" s="285"/>
      <c r="B420" s="285">
        <f>+'Ark1'!C892</f>
        <v>2023</v>
      </c>
      <c r="C420" s="51">
        <f>+'Ark1'!L892</f>
        <v>12</v>
      </c>
      <c r="D420" s="52" t="s">
        <v>39</v>
      </c>
      <c r="E420" s="52">
        <f>+'Ark1'!D892</f>
        <v>2</v>
      </c>
      <c r="F420" s="52" t="str">
        <f t="shared" ref="F420:F430" si="158">+F403</f>
        <v>Feb</v>
      </c>
      <c r="G420" s="51" t="str">
        <f>+IF(H420=0,"",'Ark1'!Q892)</f>
        <v/>
      </c>
      <c r="H420" s="467">
        <f>+'Ark1'!R892</f>
        <v>0</v>
      </c>
      <c r="I420" s="66"/>
      <c r="J420" s="53" t="str">
        <f>+IF(H420=0,"",'Ark1'!AE892)</f>
        <v/>
      </c>
      <c r="K420" s="53" t="str">
        <f>+IF(H420=0,"",'Ark1'!AF892)</f>
        <v/>
      </c>
      <c r="L420" s="285"/>
      <c r="M420" s="98"/>
      <c r="N420" s="98"/>
      <c r="O420" s="289"/>
      <c r="P420" s="53" t="str">
        <f>+IF(H420=0,"",'Ark1'!T892)</f>
        <v/>
      </c>
      <c r="Q420" s="115" t="str">
        <f>+IF(H420=0,"",'Ark1'!U892)</f>
        <v/>
      </c>
      <c r="R420" s="66"/>
      <c r="S420" s="76" t="str">
        <f>+IF(H420=0,"",'Ark1'!W892)</f>
        <v/>
      </c>
      <c r="T420" s="76" t="str">
        <f>+IF(H420=0,"",'Ark1'!X892)</f>
        <v/>
      </c>
      <c r="U420" s="467" t="str">
        <f>+IF(H420=0,"",'Ark1'!AG892)</f>
        <v/>
      </c>
      <c r="V420" s="76" t="str">
        <f>+IF(H420=0,"",'Ark1'!AH892)</f>
        <v/>
      </c>
      <c r="W420" s="76" t="str">
        <f>+IF(H420=0,"",'Ark1'!AI892)</f>
        <v/>
      </c>
      <c r="X420" s="76" t="str">
        <f>+IF(H420=0,"",'Ark1'!Y892)</f>
        <v/>
      </c>
      <c r="Y420" s="53" t="str">
        <f>+IF(H420=0,"",'Ark1'!AA892)</f>
        <v/>
      </c>
      <c r="Z420" s="76" t="str">
        <f>+IF(H420=0,"",'Ark1'!AC892)</f>
        <v/>
      </c>
      <c r="AA420" s="76" t="str">
        <f t="shared" si="156"/>
        <v/>
      </c>
      <c r="AB420" s="66"/>
      <c r="AC420" s="66" t="str">
        <f t="shared" si="157"/>
        <v/>
      </c>
      <c r="AD420" s="66" t="str">
        <f t="shared" si="155"/>
        <v/>
      </c>
      <c r="AE420" s="285"/>
      <c r="AG420" s="56"/>
      <c r="AH420" s="56"/>
      <c r="AI420" s="1"/>
    </row>
    <row r="421" spans="1:41">
      <c r="A421" s="285"/>
      <c r="B421" s="285">
        <f>+'Ark1'!C893</f>
        <v>2023</v>
      </c>
      <c r="C421" s="51">
        <f>+'Ark1'!L893</f>
        <v>12</v>
      </c>
      <c r="D421" s="52" t="s">
        <v>39</v>
      </c>
      <c r="E421" s="52">
        <f>+'Ark1'!D893</f>
        <v>3</v>
      </c>
      <c r="F421" s="52" t="str">
        <f t="shared" si="158"/>
        <v>Mar</v>
      </c>
      <c r="G421" s="51">
        <f>+IF(H421=0,"",'Ark1'!Q893)</f>
        <v>2</v>
      </c>
      <c r="H421" s="467">
        <f>+'Ark1'!R893</f>
        <v>2</v>
      </c>
      <c r="I421" s="66"/>
      <c r="J421" s="53">
        <f>+IF(H421=0,"",'Ark1'!AE893)</f>
        <v>4.0241448692152931E-2</v>
      </c>
      <c r="K421" s="53">
        <f>+IF(H421=0,"",'Ark1'!AF893)</f>
        <v>7.8340770671793347E-2</v>
      </c>
      <c r="L421" s="285"/>
      <c r="M421" s="98"/>
      <c r="N421" s="98"/>
      <c r="O421" s="289"/>
      <c r="P421" s="53">
        <f>+IF(H421=0,"",'Ark1'!T893)</f>
        <v>14</v>
      </c>
      <c r="Q421" s="115">
        <f>+IF(H421=0,"",'Ark1'!U893)</f>
        <v>583.5</v>
      </c>
      <c r="R421" s="66"/>
      <c r="S421" s="76">
        <f>+IF(H421=0,"",'Ark1'!W893)</f>
        <v>100</v>
      </c>
      <c r="T421" s="76">
        <f>+IF(H421=0,"",'Ark1'!X893)</f>
        <v>100</v>
      </c>
      <c r="U421" s="467">
        <f>+IF(H421=0,"",'Ark1'!AG893)</f>
        <v>2313</v>
      </c>
      <c r="V421" s="76">
        <f>+IF(H421=0,"",'Ark1'!AH893)</f>
        <v>100</v>
      </c>
      <c r="W421" s="76">
        <f>+IF(H421=0,"",'Ark1'!AI893)</f>
        <v>50</v>
      </c>
      <c r="X421" s="76">
        <f>+IF(H421=0,"",'Ark1'!Y893)</f>
        <v>1</v>
      </c>
      <c r="Y421" s="53">
        <f>+IF(H421=0,"",'Ark1'!AA893)</f>
        <v>1</v>
      </c>
      <c r="Z421" s="76">
        <f>+IF(H421=0,"",'Ark1'!AC893)</f>
        <v>100</v>
      </c>
      <c r="AA421" s="76">
        <f t="shared" si="156"/>
        <v>252.26977950713359</v>
      </c>
      <c r="AB421" s="66"/>
      <c r="AC421" s="66">
        <f t="shared" si="157"/>
        <v>48.625</v>
      </c>
      <c r="AD421" s="66">
        <f t="shared" si="155"/>
        <v>1</v>
      </c>
      <c r="AE421" s="285"/>
      <c r="AG421" s="56"/>
      <c r="AH421" s="56"/>
      <c r="AI421" s="1"/>
    </row>
    <row r="422" spans="1:41">
      <c r="A422" s="285"/>
      <c r="B422" s="285">
        <f>+'Ark1'!C894</f>
        <v>2023</v>
      </c>
      <c r="C422" s="51">
        <f>+'Ark1'!L894</f>
        <v>12</v>
      </c>
      <c r="D422" s="52" t="s">
        <v>39</v>
      </c>
      <c r="E422" s="52">
        <f>+'Ark1'!D894</f>
        <v>4</v>
      </c>
      <c r="F422" s="52" t="str">
        <f t="shared" si="158"/>
        <v>Apr</v>
      </c>
      <c r="G422" s="51">
        <f>+IF(H422=0,"",'Ark1'!Q894)</f>
        <v>2</v>
      </c>
      <c r="H422" s="467">
        <f>+'Ark1'!R894</f>
        <v>2</v>
      </c>
      <c r="I422" s="66"/>
      <c r="J422" s="53">
        <f>+IF(H422=0,"",'Ark1'!AE894)</f>
        <v>5.706134094151212E-2</v>
      </c>
      <c r="K422" s="53">
        <f>+IF(H422=0,"",'Ark1'!AF894)</f>
        <v>0.10753731683398382</v>
      </c>
      <c r="L422" s="285"/>
      <c r="M422" s="98"/>
      <c r="N422" s="98"/>
      <c r="O422" s="289"/>
      <c r="P422" s="53">
        <f>+IF(H422=0,"",'Ark1'!T894)</f>
        <v>15</v>
      </c>
      <c r="Q422" s="115">
        <f>+IF(H422=0,"",'Ark1'!U894)</f>
        <v>574.54999999999995</v>
      </c>
      <c r="R422" s="66"/>
      <c r="S422" s="76">
        <f>+IF(H422=0,"",'Ark1'!W894)</f>
        <v>100</v>
      </c>
      <c r="T422" s="76">
        <f>+IF(H422=0,"",'Ark1'!X894)</f>
        <v>100</v>
      </c>
      <c r="U422" s="467">
        <f>+IF(H422=0,"",'Ark1'!AG894)</f>
        <v>2383.5</v>
      </c>
      <c r="V422" s="76">
        <f>+IF(H422=0,"",'Ark1'!AH894)</f>
        <v>100</v>
      </c>
      <c r="W422" s="76">
        <f>+IF(H422=0,"",'Ark1'!AI894)</f>
        <v>100</v>
      </c>
      <c r="X422" s="76">
        <f>+IF(H422=0,"",'Ark1'!Y894)</f>
        <v>8.3500000000054388</v>
      </c>
      <c r="Y422" s="53">
        <f>+IF(H422=0,"",'Ark1'!AA894)</f>
        <v>0</v>
      </c>
      <c r="Z422" s="76">
        <f>+IF(H422=0,"",'Ark1'!AC894)</f>
        <v>0</v>
      </c>
      <c r="AA422" s="76">
        <f t="shared" si="156"/>
        <v>241.05307321166353</v>
      </c>
      <c r="AB422" s="66"/>
      <c r="AC422" s="66">
        <f t="shared" si="157"/>
        <v>47.879166666666663</v>
      </c>
      <c r="AD422" s="66">
        <f t="shared" si="155"/>
        <v>1</v>
      </c>
      <c r="AE422" s="285"/>
      <c r="AG422" s="56"/>
      <c r="AH422" s="56"/>
      <c r="AI422" s="1"/>
    </row>
    <row r="423" spans="1:41">
      <c r="A423" s="285"/>
      <c r="B423" s="285">
        <f>+'Ark1'!C895</f>
        <v>2023</v>
      </c>
      <c r="C423" s="51">
        <f>+'Ark1'!L895</f>
        <v>12</v>
      </c>
      <c r="D423" s="52" t="s">
        <v>39</v>
      </c>
      <c r="E423" s="52">
        <f>+'Ark1'!D895</f>
        <v>5</v>
      </c>
      <c r="F423" s="52" t="str">
        <f t="shared" si="158"/>
        <v>Mai</v>
      </c>
      <c r="G423" s="51">
        <f>+IF(H423=0,"",'Ark1'!Q895)</f>
        <v>2</v>
      </c>
      <c r="H423" s="467">
        <f>+'Ark1'!R895</f>
        <v>2</v>
      </c>
      <c r="I423" s="66"/>
      <c r="J423" s="53">
        <f>+IF(H423=0,"",'Ark1'!AE895)</f>
        <v>4.7630388187663741E-2</v>
      </c>
      <c r="K423" s="53">
        <f>+IF(H423=0,"",'Ark1'!AF895)</f>
        <v>8.7203582562977652E-2</v>
      </c>
      <c r="L423" s="285"/>
      <c r="M423" s="98"/>
      <c r="N423" s="98"/>
      <c r="O423" s="289"/>
      <c r="P423" s="53">
        <f>+IF(H423=0,"",'Ark1'!T895)</f>
        <v>13.5</v>
      </c>
      <c r="Q423" s="115">
        <f>+IF(H423=0,"",'Ark1'!U895)</f>
        <v>557.1</v>
      </c>
      <c r="R423" s="66"/>
      <c r="S423" s="76">
        <f>+IF(H423=0,"",'Ark1'!W895)</f>
        <v>100</v>
      </c>
      <c r="T423" s="76">
        <f>+IF(H423=0,"",'Ark1'!X895)</f>
        <v>100</v>
      </c>
      <c r="U423" s="467">
        <f>+IF(H423=0,"",'Ark1'!AG895)</f>
        <v>1605.5</v>
      </c>
      <c r="V423" s="76">
        <f>+IF(H423=0,"",'Ark1'!AH895)</f>
        <v>100</v>
      </c>
      <c r="W423" s="76">
        <f>+IF(H423=0,"",'Ark1'!AI895)</f>
        <v>100</v>
      </c>
      <c r="X423" s="76">
        <f>+IF(H423=0,"",'Ark1'!Y895)</f>
        <v>43.39999999999997</v>
      </c>
      <c r="Y423" s="53">
        <f>+IF(H423=0,"",'Ark1'!AA895)</f>
        <v>0.5</v>
      </c>
      <c r="Z423" s="76">
        <f>+IF(H423=0,"",'Ark1'!AC895)</f>
        <v>-99.999999999999247</v>
      </c>
      <c r="AA423" s="76">
        <f t="shared" si="156"/>
        <v>346.99470569915911</v>
      </c>
      <c r="AB423" s="66"/>
      <c r="AC423" s="66">
        <f t="shared" si="157"/>
        <v>46.425000000000004</v>
      </c>
      <c r="AD423" s="66">
        <f t="shared" si="155"/>
        <v>1</v>
      </c>
      <c r="AE423" s="285"/>
      <c r="AG423" s="56"/>
      <c r="AH423" s="56"/>
      <c r="AI423" s="1"/>
    </row>
    <row r="424" spans="1:41">
      <c r="A424" s="285"/>
      <c r="B424" s="285">
        <f>+'Ark1'!C896</f>
        <v>2023</v>
      </c>
      <c r="C424" s="51">
        <f>+'Ark1'!L896</f>
        <v>12</v>
      </c>
      <c r="D424" s="52" t="s">
        <v>39</v>
      </c>
      <c r="E424" s="52">
        <f>+'Ark1'!D896</f>
        <v>6</v>
      </c>
      <c r="F424" s="52" t="str">
        <f t="shared" si="158"/>
        <v>Jun</v>
      </c>
      <c r="G424" s="51">
        <f>+IF(H424=0,"",'Ark1'!Q896)</f>
        <v>2</v>
      </c>
      <c r="H424" s="467">
        <f>+'Ark1'!R896</f>
        <v>2</v>
      </c>
      <c r="I424" s="66"/>
      <c r="J424" s="53">
        <f>+IF(H424=0,"",'Ark1'!AE896)</f>
        <v>4.4593088071348944E-2</v>
      </c>
      <c r="K424" s="53">
        <f>+IF(H424=0,"",'Ark1'!AF896)</f>
        <v>8.0749512561277242E-2</v>
      </c>
      <c r="L424" s="285"/>
      <c r="M424" s="98"/>
      <c r="N424" s="98"/>
      <c r="O424" s="289"/>
      <c r="P424" s="53">
        <f>+IF(H424=0,"",'Ark1'!T896)</f>
        <v>14.5</v>
      </c>
      <c r="Q424" s="115">
        <f>+IF(H424=0,"",'Ark1'!U896)</f>
        <v>546.95000000000005</v>
      </c>
      <c r="R424" s="66"/>
      <c r="S424" s="76">
        <f>+IF(H424=0,"",'Ark1'!W896)</f>
        <v>100</v>
      </c>
      <c r="T424" s="76">
        <f>+IF(H424=0,"",'Ark1'!X896)</f>
        <v>100</v>
      </c>
      <c r="U424" s="467">
        <f>+IF(H424=0,"",'Ark1'!AG896)</f>
        <v>3128</v>
      </c>
      <c r="V424" s="76">
        <f>+IF(H424=0,"",'Ark1'!AH896)</f>
        <v>100</v>
      </c>
      <c r="W424" s="76">
        <f>+IF(H424=0,"",'Ark1'!AI896)</f>
        <v>100</v>
      </c>
      <c r="X424" s="76">
        <f>+IF(H424=0,"",'Ark1'!Y896)</f>
        <v>13.649999999998204</v>
      </c>
      <c r="Y424" s="53">
        <f>+IF(H424=0,"",'Ark1'!AA896)</f>
        <v>0.5</v>
      </c>
      <c r="Z424" s="76">
        <f>+IF(H424=0,"",'Ark1'!AC896)</f>
        <v>-100.00000000002377</v>
      </c>
      <c r="AA424" s="76">
        <f t="shared" si="156"/>
        <v>174.85613810741688</v>
      </c>
      <c r="AB424" s="66"/>
      <c r="AC424" s="66">
        <f t="shared" si="157"/>
        <v>45.579166666666673</v>
      </c>
      <c r="AD424" s="66">
        <f t="shared" si="155"/>
        <v>1</v>
      </c>
      <c r="AE424" s="285"/>
      <c r="AG424" s="56"/>
      <c r="AH424" s="56"/>
      <c r="AI424" s="1"/>
    </row>
    <row r="425" spans="1:41">
      <c r="A425" s="285"/>
      <c r="B425" s="285">
        <f>+'Ark1'!C897</f>
        <v>2023</v>
      </c>
      <c r="C425" s="51">
        <f>+'Ark1'!L897</f>
        <v>12</v>
      </c>
      <c r="D425" s="52" t="s">
        <v>39</v>
      </c>
      <c r="E425" s="52">
        <f>+'Ark1'!D897</f>
        <v>7</v>
      </c>
      <c r="F425" s="52" t="str">
        <f t="shared" si="158"/>
        <v>Jul</v>
      </c>
      <c r="G425" s="51">
        <f>+IF(H425=0,"",'Ark1'!Q897)</f>
        <v>2</v>
      </c>
      <c r="H425" s="467">
        <f>+'Ark1'!R897</f>
        <v>2</v>
      </c>
      <c r="I425" s="66"/>
      <c r="J425" s="53">
        <f>+IF(H425=0,"",'Ark1'!AE897)</f>
        <v>6.8752148504640787E-2</v>
      </c>
      <c r="K425" s="53">
        <f>+IF(H425=0,"",'Ark1'!AF897)</f>
        <v>0.12871014965698249</v>
      </c>
      <c r="L425" s="285"/>
      <c r="M425" s="98"/>
      <c r="N425" s="98"/>
      <c r="O425" s="289"/>
      <c r="P425" s="53">
        <f>+IF(H425=0,"",'Ark1'!T897)</f>
        <v>14.5</v>
      </c>
      <c r="Q425" s="115">
        <f>+IF(H425=0,"",'Ark1'!U897)</f>
        <v>557.9</v>
      </c>
      <c r="R425" s="66"/>
      <c r="S425" s="76">
        <f>+IF(H425=0,"",'Ark1'!W897)</f>
        <v>100</v>
      </c>
      <c r="T425" s="76">
        <f>+IF(H425=0,"",'Ark1'!X897)</f>
        <v>100</v>
      </c>
      <c r="U425" s="467">
        <f>+IF(H425=0,"",'Ark1'!AG897)</f>
        <v>3276.5</v>
      </c>
      <c r="V425" s="76">
        <f>+IF(H425=0,"",'Ark1'!AH897)</f>
        <v>100</v>
      </c>
      <c r="W425" s="76">
        <f>+IF(H425=0,"",'Ark1'!AI897)</f>
        <v>50</v>
      </c>
      <c r="X425" s="76">
        <f>+IF(H425=0,"",'Ark1'!Y897)</f>
        <v>29.5</v>
      </c>
      <c r="Y425" s="53">
        <f>+IF(H425=0,"",'Ark1'!AA897)</f>
        <v>0.5</v>
      </c>
      <c r="Z425" s="76">
        <f>+IF(H425=0,"",'Ark1'!AC897)</f>
        <v>-99.999999999993818</v>
      </c>
      <c r="AA425" s="76">
        <f t="shared" si="156"/>
        <v>170.27315733251945</v>
      </c>
      <c r="AB425" s="66"/>
      <c r="AC425" s="66">
        <f t="shared" si="157"/>
        <v>46.491666666666667</v>
      </c>
      <c r="AD425" s="66">
        <f t="shared" si="155"/>
        <v>1</v>
      </c>
      <c r="AE425" s="285"/>
      <c r="AG425" s="56"/>
      <c r="AH425" s="56"/>
      <c r="AI425" s="1"/>
    </row>
    <row r="426" spans="1:41">
      <c r="A426" s="285"/>
      <c r="B426" s="285">
        <f>+'Ark1'!C898</f>
        <v>2023</v>
      </c>
      <c r="C426" s="51">
        <f>+'Ark1'!L898</f>
        <v>12</v>
      </c>
      <c r="D426" s="52" t="s">
        <v>39</v>
      </c>
      <c r="E426" s="52">
        <f>+'Ark1'!D898</f>
        <v>8</v>
      </c>
      <c r="F426" s="52" t="str">
        <f t="shared" si="158"/>
        <v>Aug</v>
      </c>
      <c r="G426" s="51" t="str">
        <f>+IF(H426=0,"",'Ark1'!Q898)</f>
        <v/>
      </c>
      <c r="H426" s="467">
        <f>+'Ark1'!R898</f>
        <v>0</v>
      </c>
      <c r="I426" s="66"/>
      <c r="J426" s="53" t="str">
        <f>+IF(H426=0,"",'Ark1'!AE898)</f>
        <v/>
      </c>
      <c r="K426" s="53" t="str">
        <f>+IF(H426=0,"",'Ark1'!AF898)</f>
        <v/>
      </c>
      <c r="L426" s="285"/>
      <c r="M426" s="98"/>
      <c r="N426" s="98"/>
      <c r="O426" s="289"/>
      <c r="P426" s="53" t="str">
        <f>+IF(H426=0,"",'Ark1'!T898)</f>
        <v/>
      </c>
      <c r="Q426" s="115" t="str">
        <f>+IF(H426=0,"",'Ark1'!U898)</f>
        <v/>
      </c>
      <c r="R426" s="66"/>
      <c r="S426" s="76" t="str">
        <f>+IF(H426=0,"",'Ark1'!W898)</f>
        <v/>
      </c>
      <c r="T426" s="76" t="str">
        <f>+IF(H426=0,"",'Ark1'!X898)</f>
        <v/>
      </c>
      <c r="U426" s="467" t="str">
        <f>+IF(H426=0,"",'Ark1'!AG898)</f>
        <v/>
      </c>
      <c r="V426" s="76" t="str">
        <f>+IF(H426=0,"",'Ark1'!AH898)</f>
        <v/>
      </c>
      <c r="W426" s="76" t="str">
        <f>+IF(H426=0,"",'Ark1'!AI898)</f>
        <v/>
      </c>
      <c r="X426" s="76" t="str">
        <f>+IF(H426=0,"",'Ark1'!Y898)</f>
        <v/>
      </c>
      <c r="Y426" s="53" t="str">
        <f>+IF(H426=0,"",'Ark1'!AA898)</f>
        <v/>
      </c>
      <c r="Z426" s="76" t="str">
        <f>+IF(H426=0,"",'Ark1'!AC898)</f>
        <v/>
      </c>
      <c r="AA426" s="76" t="str">
        <f t="shared" si="156"/>
        <v/>
      </c>
      <c r="AB426" s="66"/>
      <c r="AC426" s="66" t="str">
        <f t="shared" si="157"/>
        <v/>
      </c>
      <c r="AD426" s="66" t="str">
        <f t="shared" si="155"/>
        <v/>
      </c>
      <c r="AE426" s="285"/>
      <c r="AG426" s="56"/>
      <c r="AH426" s="56"/>
      <c r="AI426" s="1"/>
    </row>
    <row r="427" spans="1:41">
      <c r="A427" s="285"/>
      <c r="B427" s="285">
        <f>+'Ark1'!C899</f>
        <v>2023</v>
      </c>
      <c r="C427" s="51">
        <f>+'Ark1'!L899</f>
        <v>12</v>
      </c>
      <c r="D427" s="52" t="s">
        <v>39</v>
      </c>
      <c r="E427" s="52">
        <f>+'Ark1'!D899</f>
        <v>9</v>
      </c>
      <c r="F427" s="52" t="str">
        <f t="shared" si="158"/>
        <v>Sep</v>
      </c>
      <c r="G427" s="51" t="str">
        <f>+IF(H427=0,"",'Ark1'!Q899)</f>
        <v/>
      </c>
      <c r="H427" s="467">
        <f>+'Ark1'!R899</f>
        <v>0</v>
      </c>
      <c r="I427" s="66"/>
      <c r="J427" s="53" t="str">
        <f>+IF(H427=0,"",'Ark1'!AE899)</f>
        <v/>
      </c>
      <c r="K427" s="53" t="str">
        <f>+IF(H427=0,"",'Ark1'!AF899)</f>
        <v/>
      </c>
      <c r="L427" s="285"/>
      <c r="M427" s="98"/>
      <c r="N427" s="98"/>
      <c r="O427" s="289"/>
      <c r="P427" s="53" t="str">
        <f>+IF(H427=0,"",'Ark1'!T899)</f>
        <v/>
      </c>
      <c r="Q427" s="115" t="str">
        <f>+IF(H427=0,"",'Ark1'!U899)</f>
        <v/>
      </c>
      <c r="R427" s="66"/>
      <c r="S427" s="76" t="str">
        <f>+IF(H427=0,"",'Ark1'!W899)</f>
        <v/>
      </c>
      <c r="T427" s="76" t="str">
        <f>+IF(H427=0,"",'Ark1'!X899)</f>
        <v/>
      </c>
      <c r="U427" s="467" t="str">
        <f>+IF(H427=0,"",'Ark1'!AG899)</f>
        <v/>
      </c>
      <c r="V427" s="76" t="str">
        <f>+IF(H427=0,"",'Ark1'!AH899)</f>
        <v/>
      </c>
      <c r="W427" s="76" t="str">
        <f>+IF(H427=0,"",'Ark1'!AI899)</f>
        <v/>
      </c>
      <c r="X427" s="76" t="str">
        <f>+IF(H427=0,"",'Ark1'!Y899)</f>
        <v/>
      </c>
      <c r="Y427" s="53" t="str">
        <f>+IF(H427=0,"",'Ark1'!AA899)</f>
        <v/>
      </c>
      <c r="Z427" s="76" t="str">
        <f>+IF(H427=0,"",'Ark1'!AC899)</f>
        <v/>
      </c>
      <c r="AA427" s="76" t="str">
        <f t="shared" si="156"/>
        <v/>
      </c>
      <c r="AB427" s="66"/>
      <c r="AC427" s="66" t="str">
        <f t="shared" si="157"/>
        <v/>
      </c>
      <c r="AD427" s="66" t="str">
        <f t="shared" si="155"/>
        <v/>
      </c>
      <c r="AE427" s="285"/>
      <c r="AG427" s="56"/>
      <c r="AH427" s="56"/>
      <c r="AI427" s="1"/>
    </row>
    <row r="428" spans="1:41">
      <c r="A428" s="285"/>
      <c r="B428" s="285">
        <f>+'Ark1'!C900</f>
        <v>2023</v>
      </c>
      <c r="C428" s="51">
        <f>+'Ark1'!L900</f>
        <v>12</v>
      </c>
      <c r="D428" s="52" t="s">
        <v>39</v>
      </c>
      <c r="E428" s="52">
        <f>+'Ark1'!D900</f>
        <v>10</v>
      </c>
      <c r="F428" s="52" t="str">
        <f t="shared" si="158"/>
        <v>Okt</v>
      </c>
      <c r="G428" s="51" t="str">
        <f>+IF(H428=0,"",'Ark1'!Q900)</f>
        <v/>
      </c>
      <c r="H428" s="467">
        <f>+'Ark1'!R900</f>
        <v>0</v>
      </c>
      <c r="I428" s="66"/>
      <c r="J428" s="53" t="str">
        <f>+IF(H428=0,"",'Ark1'!AE900)</f>
        <v/>
      </c>
      <c r="K428" s="53" t="str">
        <f>+IF(H428=0,"",'Ark1'!AF900)</f>
        <v/>
      </c>
      <c r="L428" s="285"/>
      <c r="M428" s="98"/>
      <c r="N428" s="98"/>
      <c r="O428" s="289"/>
      <c r="P428" s="53" t="str">
        <f>+IF(H428=0,"",'Ark1'!T900)</f>
        <v/>
      </c>
      <c r="Q428" s="115" t="str">
        <f>+IF(H428=0,"",'Ark1'!U900)</f>
        <v/>
      </c>
      <c r="R428" s="66"/>
      <c r="S428" s="76" t="str">
        <f>+IF(H428=0,"",'Ark1'!W900)</f>
        <v/>
      </c>
      <c r="T428" s="76" t="str">
        <f>+IF(H428=0,"",'Ark1'!X900)</f>
        <v/>
      </c>
      <c r="U428" s="467" t="str">
        <f>+IF(H428=0,"",'Ark1'!AG900)</f>
        <v/>
      </c>
      <c r="V428" s="76" t="str">
        <f>+IF(H428=0,"",'Ark1'!AH900)</f>
        <v/>
      </c>
      <c r="W428" s="76" t="str">
        <f>+IF(H428=0,"",'Ark1'!AI900)</f>
        <v/>
      </c>
      <c r="X428" s="76" t="str">
        <f>+IF(H428=0,"",'Ark1'!Y900)</f>
        <v/>
      </c>
      <c r="Y428" s="53" t="str">
        <f>+IF(H428=0,"",'Ark1'!AA900)</f>
        <v/>
      </c>
      <c r="Z428" s="76" t="str">
        <f>+IF(H428=0,"",'Ark1'!AC900)</f>
        <v/>
      </c>
      <c r="AA428" s="76" t="str">
        <f t="shared" si="156"/>
        <v/>
      </c>
      <c r="AB428" s="66"/>
      <c r="AC428" s="66" t="str">
        <f t="shared" si="157"/>
        <v/>
      </c>
      <c r="AD428" s="66" t="str">
        <f t="shared" si="155"/>
        <v/>
      </c>
      <c r="AE428" s="285"/>
      <c r="AG428" s="56"/>
      <c r="AH428" s="56"/>
      <c r="AI428" s="1"/>
    </row>
    <row r="429" spans="1:41">
      <c r="A429" s="285"/>
      <c r="B429" s="285">
        <f>+'Ark1'!C901</f>
        <v>2023</v>
      </c>
      <c r="C429" s="51">
        <f>+'Ark1'!L901</f>
        <v>12</v>
      </c>
      <c r="D429" s="52" t="s">
        <v>39</v>
      </c>
      <c r="E429" s="52">
        <f>+'Ark1'!D901</f>
        <v>11</v>
      </c>
      <c r="F429" s="52" t="str">
        <f t="shared" si="158"/>
        <v>Nov</v>
      </c>
      <c r="G429" s="51">
        <f>+IF(H429=0,"",'Ark1'!Q901)</f>
        <v>1</v>
      </c>
      <c r="H429" s="467">
        <f>+'Ark1'!R901</f>
        <v>1</v>
      </c>
      <c r="I429" s="66"/>
      <c r="J429" s="53">
        <f>+IF(H429=0,"",'Ark1'!AE901)</f>
        <v>1.162520344106022E-2</v>
      </c>
      <c r="K429" s="53">
        <f>+IF(H429=0,"",'Ark1'!AF901)</f>
        <v>2.1204874538081151E-2</v>
      </c>
      <c r="L429" s="285"/>
      <c r="M429" s="98"/>
      <c r="N429" s="98"/>
      <c r="O429" s="289"/>
      <c r="P429" s="53">
        <f>+IF(H429=0,"",'Ark1'!T901)</f>
        <v>15</v>
      </c>
      <c r="Q429" s="115">
        <f>+IF(H429=0,"",'Ark1'!U901)</f>
        <v>553.30000000000007</v>
      </c>
      <c r="R429" s="66"/>
      <c r="S429" s="76">
        <f>+IF(H429=0,"",'Ark1'!W901)</f>
        <v>100</v>
      </c>
      <c r="T429" s="76">
        <f>+IF(H429=0,"",'Ark1'!X901)</f>
        <v>100</v>
      </c>
      <c r="U429" s="467">
        <f>+IF(H429=0,"",'Ark1'!AG901)</f>
        <v>2411</v>
      </c>
      <c r="V429" s="76">
        <f>+IF(H429=0,"",'Ark1'!AH901)</f>
        <v>100</v>
      </c>
      <c r="W429" s="76">
        <f>+IF(H429=0,"",'Ark1'!AI901)</f>
        <v>100</v>
      </c>
      <c r="X429" s="76">
        <f>+IF(H429=0,"",'Ark1'!Y901)</f>
        <v>0</v>
      </c>
      <c r="Y429" s="53">
        <f>+IF(H429=0,"",'Ark1'!AA901)</f>
        <v>0</v>
      </c>
      <c r="Z429" s="76">
        <f>+IF(H429=0,"",'Ark1'!AC901)</f>
        <v>0</v>
      </c>
      <c r="AA429" s="76">
        <f t="shared" si="156"/>
        <v>229.48983824139367</v>
      </c>
      <c r="AB429" s="66"/>
      <c r="AC429" s="66">
        <f t="shared" si="157"/>
        <v>46.108333333333341</v>
      </c>
      <c r="AD429" s="66">
        <f t="shared" si="155"/>
        <v>1</v>
      </c>
      <c r="AE429" s="285"/>
      <c r="AG429" s="56"/>
      <c r="AH429" s="56"/>
      <c r="AI429" s="1"/>
    </row>
    <row r="430" spans="1:41">
      <c r="A430" s="285"/>
      <c r="B430" s="285">
        <f>+'Ark1'!C902</f>
        <v>2023</v>
      </c>
      <c r="C430" s="51">
        <f>+'Ark1'!L902</f>
        <v>12</v>
      </c>
      <c r="D430" s="52" t="s">
        <v>39</v>
      </c>
      <c r="E430" s="52">
        <f>+'Ark1'!D902</f>
        <v>12</v>
      </c>
      <c r="F430" s="52" t="str">
        <f t="shared" si="158"/>
        <v>Des</v>
      </c>
      <c r="G430" s="51">
        <f>+IF(H430=0,"",'Ark1'!Q902)</f>
        <v>1</v>
      </c>
      <c r="H430" s="467">
        <f>+'Ark1'!R902</f>
        <v>1</v>
      </c>
      <c r="I430" s="66"/>
      <c r="J430" s="53">
        <f>+IF(H430=0,"",'Ark1'!AE902)</f>
        <v>5.0403225806451603E-2</v>
      </c>
      <c r="K430" s="53">
        <f>+IF(H430=0,"",'Ark1'!AF902)</f>
        <v>8.0343503571281116E-2</v>
      </c>
      <c r="L430" s="285"/>
      <c r="M430" s="98"/>
      <c r="N430" s="98"/>
      <c r="O430" s="289"/>
      <c r="P430" s="53">
        <f>+IF(H430=0,"",'Ark1'!T902)</f>
        <v>11</v>
      </c>
      <c r="Q430" s="115">
        <f>+IF(H430=0,"",'Ark1'!U902)</f>
        <v>486.5</v>
      </c>
      <c r="R430" s="66"/>
      <c r="S430" s="76">
        <f>+IF(H430=0,"",'Ark1'!W902)</f>
        <v>100</v>
      </c>
      <c r="T430" s="76">
        <f>+IF(H430=0,"",'Ark1'!X902)</f>
        <v>100</v>
      </c>
      <c r="U430" s="467">
        <f>+IF(H430=0,"",'Ark1'!AG902)</f>
        <v>1761</v>
      </c>
      <c r="V430" s="76">
        <f>+IF(H430=0,"",'Ark1'!AH902)</f>
        <v>100</v>
      </c>
      <c r="W430" s="76">
        <f>+IF(H430=0,"",'Ark1'!AI902)</f>
        <v>100</v>
      </c>
      <c r="X430" s="76">
        <f>+IF(H430=0,"",'Ark1'!Y902)</f>
        <v>0</v>
      </c>
      <c r="Y430" s="53">
        <f>+IF(H430=0,"",'Ark1'!AA902)</f>
        <v>0</v>
      </c>
      <c r="Z430" s="76">
        <f>+IF(H430=0,"",'Ark1'!AC902)</f>
        <v>0</v>
      </c>
      <c r="AA430" s="76">
        <f t="shared" si="156"/>
        <v>276.26348665530946</v>
      </c>
      <c r="AB430" s="66"/>
      <c r="AC430" s="66">
        <f t="shared" si="157"/>
        <v>40.541666666666664</v>
      </c>
      <c r="AD430" s="66">
        <f t="shared" si="155"/>
        <v>1</v>
      </c>
      <c r="AE430" s="285"/>
      <c r="AG430" s="56"/>
      <c r="AH430" s="56"/>
      <c r="AI430" s="1"/>
    </row>
    <row r="431" spans="1:41">
      <c r="A431" s="285"/>
      <c r="B431" s="285"/>
      <c r="C431" s="282"/>
      <c r="D431" s="282"/>
      <c r="E431" s="282"/>
      <c r="F431" s="282"/>
      <c r="G431" s="282"/>
      <c r="H431" s="492"/>
      <c r="I431" s="285"/>
      <c r="J431" s="283"/>
      <c r="K431" s="284"/>
      <c r="L431" s="285"/>
      <c r="M431" s="290"/>
      <c r="N431" s="290"/>
      <c r="O431" s="289"/>
      <c r="P431" s="285"/>
      <c r="Q431" s="285"/>
      <c r="R431" s="285"/>
      <c r="S431" s="286"/>
      <c r="T431" s="286"/>
      <c r="U431" s="479"/>
      <c r="V431" s="286"/>
      <c r="W431" s="286"/>
      <c r="X431" s="286"/>
      <c r="Y431" s="285"/>
      <c r="Z431" s="286"/>
      <c r="AA431" s="285"/>
      <c r="AB431" s="285"/>
      <c r="AC431" s="284"/>
      <c r="AD431" s="287"/>
      <c r="AE431" s="285"/>
      <c r="AF431" s="4"/>
      <c r="AG431" s="56"/>
      <c r="AH431" s="56"/>
      <c r="AI431" s="1"/>
      <c r="AJ431" s="5"/>
      <c r="AK431"/>
      <c r="AO431"/>
    </row>
    <row r="432" spans="1:41">
      <c r="A432" s="285"/>
      <c r="B432" s="285"/>
      <c r="C432" s="282"/>
      <c r="D432" s="282"/>
      <c r="E432" s="282"/>
      <c r="F432" s="282"/>
      <c r="G432" s="282"/>
      <c r="H432" s="492"/>
      <c r="I432" s="285"/>
      <c r="J432" s="283"/>
      <c r="K432" s="284"/>
      <c r="L432" s="285"/>
      <c r="M432" s="290"/>
      <c r="N432" s="290"/>
      <c r="O432" s="289"/>
      <c r="P432" s="285"/>
      <c r="Q432" s="285"/>
      <c r="R432" s="285"/>
      <c r="S432" s="286"/>
      <c r="T432" s="286"/>
      <c r="U432" s="479"/>
      <c r="V432" s="286"/>
      <c r="W432" s="286"/>
      <c r="X432" s="286"/>
      <c r="Y432" s="285"/>
      <c r="Z432" s="286"/>
      <c r="AA432" s="285"/>
      <c r="AB432" s="285"/>
      <c r="AC432" s="284"/>
      <c r="AD432" s="287" t="s">
        <v>4</v>
      </c>
      <c r="AE432" s="285"/>
      <c r="AF432" s="4"/>
      <c r="AG432" s="56"/>
      <c r="AH432" s="56"/>
      <c r="AI432" s="1"/>
      <c r="AJ432" s="5"/>
      <c r="AK432"/>
      <c r="AO432"/>
    </row>
    <row r="433" spans="1:41">
      <c r="A433" s="285"/>
      <c r="B433" s="285"/>
      <c r="C433" s="285"/>
      <c r="D433" s="285"/>
      <c r="E433" s="285"/>
      <c r="F433" s="285"/>
      <c r="G433" s="288" t="s">
        <v>4</v>
      </c>
      <c r="H433" s="479"/>
      <c r="I433" s="284"/>
      <c r="J433" s="284"/>
      <c r="K433" s="284"/>
      <c r="L433" s="285"/>
      <c r="M433" s="290"/>
      <c r="N433" s="290"/>
      <c r="O433" s="289"/>
      <c r="P433" s="288" t="s">
        <v>24</v>
      </c>
      <c r="Q433" s="284"/>
      <c r="R433" s="284"/>
      <c r="S433" s="289" t="s">
        <v>404</v>
      </c>
      <c r="T433" s="289" t="s">
        <v>404</v>
      </c>
      <c r="U433" s="480" t="s">
        <v>533</v>
      </c>
      <c r="V433" s="289" t="s">
        <v>404</v>
      </c>
      <c r="W433" s="289" t="s">
        <v>404</v>
      </c>
      <c r="X433" s="290" t="s">
        <v>424</v>
      </c>
      <c r="Y433" s="285"/>
      <c r="Z433" s="290" t="s">
        <v>576</v>
      </c>
      <c r="AA433" s="288" t="s">
        <v>479</v>
      </c>
      <c r="AB433" s="284"/>
      <c r="AC433" s="287" t="s">
        <v>78</v>
      </c>
      <c r="AD433" s="287" t="s">
        <v>10</v>
      </c>
      <c r="AE433" s="285"/>
      <c r="AF433" s="4"/>
      <c r="AG433" s="56"/>
      <c r="AH433" s="56"/>
      <c r="AI433" s="1"/>
      <c r="AJ433" s="5"/>
      <c r="AK433"/>
      <c r="AO433"/>
    </row>
    <row r="434" spans="1:41">
      <c r="A434" s="285"/>
      <c r="B434" s="285"/>
      <c r="C434" s="285"/>
      <c r="D434" s="285"/>
      <c r="E434" s="288"/>
      <c r="F434" s="288"/>
      <c r="G434" s="288" t="s">
        <v>477</v>
      </c>
      <c r="H434" s="480" t="s">
        <v>4</v>
      </c>
      <c r="I434" s="287"/>
      <c r="J434" s="287" t="s">
        <v>4</v>
      </c>
      <c r="K434" s="287" t="s">
        <v>1</v>
      </c>
      <c r="L434" s="285"/>
      <c r="M434" s="290"/>
      <c r="N434" s="290"/>
      <c r="O434" s="289"/>
      <c r="P434" s="288" t="s">
        <v>483</v>
      </c>
      <c r="Q434" s="287" t="s">
        <v>24</v>
      </c>
      <c r="R434" s="287"/>
      <c r="S434" s="290" t="s">
        <v>575</v>
      </c>
      <c r="T434" s="290" t="s">
        <v>489</v>
      </c>
      <c r="U434" s="480" t="s">
        <v>554</v>
      </c>
      <c r="V434" s="290" t="s">
        <v>491</v>
      </c>
      <c r="W434" s="290" t="s">
        <v>562</v>
      </c>
      <c r="X434" s="290"/>
      <c r="Y434" s="288" t="s">
        <v>415</v>
      </c>
      <c r="Z434" s="290" t="s">
        <v>1</v>
      </c>
      <c r="AA434" s="288" t="s">
        <v>487</v>
      </c>
      <c r="AB434" s="287"/>
      <c r="AC434" s="287" t="s">
        <v>425</v>
      </c>
      <c r="AD434" s="287" t="s">
        <v>71</v>
      </c>
      <c r="AE434" s="285"/>
      <c r="AF434" s="4"/>
      <c r="AG434" s="56"/>
      <c r="AH434" s="56"/>
      <c r="AI434" s="1"/>
      <c r="AJ434" s="5"/>
      <c r="AK434"/>
      <c r="AO434"/>
    </row>
    <row r="435" spans="1:41">
      <c r="A435" s="285"/>
      <c r="B435" s="285"/>
      <c r="C435" s="288" t="s">
        <v>0</v>
      </c>
      <c r="D435" s="288"/>
      <c r="E435" s="288" t="s">
        <v>87</v>
      </c>
      <c r="F435" s="288"/>
      <c r="G435" s="291" t="s">
        <v>478</v>
      </c>
      <c r="H435" s="481" t="s">
        <v>10</v>
      </c>
      <c r="I435" s="292"/>
      <c r="J435" s="292" t="s">
        <v>404</v>
      </c>
      <c r="K435" s="292" t="s">
        <v>404</v>
      </c>
      <c r="L435" s="285"/>
      <c r="M435" s="293"/>
      <c r="N435" s="293"/>
      <c r="O435" s="289"/>
      <c r="P435" s="291" t="s">
        <v>416</v>
      </c>
      <c r="Q435" s="292" t="s">
        <v>45</v>
      </c>
      <c r="R435" s="292"/>
      <c r="S435" s="293" t="s">
        <v>552</v>
      </c>
      <c r="T435" s="293" t="s">
        <v>441</v>
      </c>
      <c r="U435" s="481" t="s">
        <v>485</v>
      </c>
      <c r="V435" s="293" t="s">
        <v>472</v>
      </c>
      <c r="W435" s="293" t="s">
        <v>531</v>
      </c>
      <c r="X435" s="293" t="s">
        <v>1</v>
      </c>
      <c r="Y435" s="291" t="s">
        <v>416</v>
      </c>
      <c r="Z435" s="293" t="s">
        <v>534</v>
      </c>
      <c r="AA435" s="291" t="s">
        <v>488</v>
      </c>
      <c r="AB435" s="292"/>
      <c r="AC435" s="292" t="s">
        <v>426</v>
      </c>
      <c r="AD435" s="292" t="s">
        <v>557</v>
      </c>
      <c r="AE435" s="285"/>
      <c r="AF435" s="4"/>
      <c r="AG435" s="56"/>
      <c r="AH435" s="56"/>
      <c r="AI435" s="1"/>
      <c r="AJ435" s="5"/>
      <c r="AK435"/>
      <c r="AO435"/>
    </row>
    <row r="436" spans="1:41">
      <c r="A436" s="285"/>
      <c r="B436" s="285">
        <f>+'Ark1'!C903</f>
        <v>2023</v>
      </c>
      <c r="C436" s="51">
        <f>+'Ark1'!L903</f>
        <v>13</v>
      </c>
      <c r="D436" s="52" t="s">
        <v>40</v>
      </c>
      <c r="E436" s="52">
        <f>+'Ark1'!D903</f>
        <v>1</v>
      </c>
      <c r="F436" s="52" t="str">
        <f>+F419</f>
        <v>Jan</v>
      </c>
      <c r="G436" s="51" t="str">
        <f>+IF(H436=0,"",'Ark1'!Q903)</f>
        <v/>
      </c>
      <c r="H436" s="467">
        <f>+'Ark1'!R903</f>
        <v>0</v>
      </c>
      <c r="I436" s="66"/>
      <c r="J436" s="53" t="str">
        <f>+IF(H436=0,"",'Ark1'!AE903)</f>
        <v/>
      </c>
      <c r="K436" s="53" t="str">
        <f>+IF(H436=0,"",'Ark1'!AF903)</f>
        <v/>
      </c>
      <c r="L436" s="285"/>
      <c r="M436" s="98"/>
      <c r="N436" s="98"/>
      <c r="O436" s="289"/>
      <c r="P436" s="53" t="str">
        <f>+IF(H436=0,"",'Ark1'!T903)</f>
        <v/>
      </c>
      <c r="Q436" s="115" t="str">
        <f>+IF(H436=0,"",'Ark1'!U903)</f>
        <v/>
      </c>
      <c r="R436" s="66"/>
      <c r="S436" s="76" t="str">
        <f>+IF(H436=0,"",'Ark1'!W903)</f>
        <v/>
      </c>
      <c r="T436" s="76" t="str">
        <f>+IF(H436=0,"",'Ark1'!X903)</f>
        <v/>
      </c>
      <c r="U436" s="467" t="str">
        <f>+IF(H436=0,"",'Ark1'!AG903)</f>
        <v/>
      </c>
      <c r="V436" s="76" t="str">
        <f>+IF(H436=0,"",'Ark1'!AH903)</f>
        <v/>
      </c>
      <c r="W436" s="76" t="str">
        <f>+IF(H436=0,"",'Ark1'!AI903)</f>
        <v/>
      </c>
      <c r="X436" s="76" t="str">
        <f>+IF(H436=0,"",'Ark1'!Y903)</f>
        <v/>
      </c>
      <c r="Y436" s="53" t="str">
        <f>+IF(H436=0,"",'Ark1'!AA903)</f>
        <v/>
      </c>
      <c r="Z436" s="76" t="str">
        <f>+IF(H436=0,"",'Ark1'!AC903)</f>
        <v/>
      </c>
      <c r="AA436" s="76" t="str">
        <f t="shared" ref="AA436:AA447" si="159">IF(H436=0,"",1000*Q436/U436)</f>
        <v/>
      </c>
      <c r="AB436" s="66"/>
      <c r="AC436" s="66" t="str">
        <f t="shared" ref="AC436:AC447" si="160">IF(H436=0,"",Q436/C436)</f>
        <v/>
      </c>
      <c r="AD436" s="66" t="str">
        <f t="shared" si="155"/>
        <v/>
      </c>
      <c r="AE436" s="285"/>
      <c r="AG436" s="56"/>
      <c r="AH436" s="56"/>
      <c r="AI436" s="1"/>
    </row>
    <row r="437" spans="1:41">
      <c r="A437" s="285"/>
      <c r="B437" s="285">
        <f>+'Ark1'!C904</f>
        <v>2023</v>
      </c>
      <c r="C437" s="51">
        <f>+'Ark1'!L904</f>
        <v>13</v>
      </c>
      <c r="D437" s="52" t="s">
        <v>40</v>
      </c>
      <c r="E437" s="52">
        <f>+'Ark1'!D904</f>
        <v>2</v>
      </c>
      <c r="F437" s="52" t="str">
        <f t="shared" ref="F437:F447" si="161">+F420</f>
        <v>Feb</v>
      </c>
      <c r="G437" s="51" t="str">
        <f>+IF(H437=0,"",'Ark1'!Q904)</f>
        <v/>
      </c>
      <c r="H437" s="467">
        <f>+'Ark1'!R904</f>
        <v>0</v>
      </c>
      <c r="I437" s="66"/>
      <c r="J437" s="53" t="str">
        <f>+IF(H437=0,"",'Ark1'!AE904)</f>
        <v/>
      </c>
      <c r="K437" s="53" t="str">
        <f>+IF(H437=0,"",'Ark1'!AF904)</f>
        <v/>
      </c>
      <c r="L437" s="285"/>
      <c r="M437" s="98"/>
      <c r="N437" s="98"/>
      <c r="O437" s="289"/>
      <c r="P437" s="53" t="str">
        <f>+IF(H437=0,"",'Ark1'!T904)</f>
        <v/>
      </c>
      <c r="Q437" s="115" t="str">
        <f>+IF(H437=0,"",'Ark1'!U904)</f>
        <v/>
      </c>
      <c r="R437" s="66"/>
      <c r="S437" s="76" t="str">
        <f>+IF(H437=0,"",'Ark1'!W904)</f>
        <v/>
      </c>
      <c r="T437" s="76" t="str">
        <f>+IF(H437=0,"",'Ark1'!X904)</f>
        <v/>
      </c>
      <c r="U437" s="467" t="str">
        <f>+IF(H437=0,"",'Ark1'!AG904)</f>
        <v/>
      </c>
      <c r="V437" s="76" t="str">
        <f>+IF(H437=0,"",'Ark1'!AH904)</f>
        <v/>
      </c>
      <c r="W437" s="76" t="str">
        <f>+IF(H437=0,"",'Ark1'!AI904)</f>
        <v/>
      </c>
      <c r="X437" s="76" t="str">
        <f>+IF(H437=0,"",'Ark1'!Y904)</f>
        <v/>
      </c>
      <c r="Y437" s="53" t="str">
        <f>+IF(H437=0,"",'Ark1'!AA904)</f>
        <v/>
      </c>
      <c r="Z437" s="76" t="str">
        <f>+IF(H437=0,"",'Ark1'!AC904)</f>
        <v/>
      </c>
      <c r="AA437" s="76" t="str">
        <f t="shared" si="159"/>
        <v/>
      </c>
      <c r="AB437" s="66"/>
      <c r="AC437" s="66" t="str">
        <f t="shared" si="160"/>
        <v/>
      </c>
      <c r="AD437" s="66" t="str">
        <f t="shared" si="155"/>
        <v/>
      </c>
      <c r="AE437" s="285"/>
      <c r="AG437" s="56"/>
      <c r="AH437" s="56"/>
      <c r="AI437" s="1"/>
    </row>
    <row r="438" spans="1:41">
      <c r="A438" s="285"/>
      <c r="B438" s="285">
        <f>+'Ark1'!C905</f>
        <v>2023</v>
      </c>
      <c r="C438" s="51">
        <f>+'Ark1'!L905</f>
        <v>13</v>
      </c>
      <c r="D438" s="52" t="s">
        <v>40</v>
      </c>
      <c r="E438" s="52">
        <f>+'Ark1'!D905</f>
        <v>3</v>
      </c>
      <c r="F438" s="52" t="str">
        <f t="shared" si="161"/>
        <v>Mar</v>
      </c>
      <c r="G438" s="51" t="str">
        <f>+IF(H438=0,"",'Ark1'!Q905)</f>
        <v/>
      </c>
      <c r="H438" s="467">
        <f>+'Ark1'!R905</f>
        <v>0</v>
      </c>
      <c r="I438" s="66"/>
      <c r="J438" s="53" t="str">
        <f>+IF(H438=0,"",'Ark1'!AE905)</f>
        <v/>
      </c>
      <c r="K438" s="53" t="str">
        <f>+IF(H438=0,"",'Ark1'!AF905)</f>
        <v/>
      </c>
      <c r="L438" s="285"/>
      <c r="M438" s="98"/>
      <c r="N438" s="98"/>
      <c r="O438" s="289"/>
      <c r="P438" s="53" t="str">
        <f>+IF(H438=0,"",'Ark1'!T905)</f>
        <v/>
      </c>
      <c r="Q438" s="115" t="str">
        <f>+IF(H438=0,"",'Ark1'!U905)</f>
        <v/>
      </c>
      <c r="R438" s="66"/>
      <c r="S438" s="76" t="str">
        <f>+IF(H438=0,"",'Ark1'!W905)</f>
        <v/>
      </c>
      <c r="T438" s="76" t="str">
        <f>+IF(H438=0,"",'Ark1'!X905)</f>
        <v/>
      </c>
      <c r="U438" s="467" t="str">
        <f>+IF(H438=0,"",'Ark1'!AG905)</f>
        <v/>
      </c>
      <c r="V438" s="76" t="str">
        <f>+IF(H438=0,"",'Ark1'!AH905)</f>
        <v/>
      </c>
      <c r="W438" s="76" t="str">
        <f>+IF(H438=0,"",'Ark1'!AI905)</f>
        <v/>
      </c>
      <c r="X438" s="76" t="str">
        <f>+IF(H438=0,"",'Ark1'!Y905)</f>
        <v/>
      </c>
      <c r="Y438" s="53" t="str">
        <f>+IF(H438=0,"",'Ark1'!AA905)</f>
        <v/>
      </c>
      <c r="Z438" s="76" t="str">
        <f>+IF(H438=0,"",'Ark1'!AC905)</f>
        <v/>
      </c>
      <c r="AA438" s="76" t="str">
        <f t="shared" si="159"/>
        <v/>
      </c>
      <c r="AB438" s="66"/>
      <c r="AC438" s="66" t="str">
        <f t="shared" si="160"/>
        <v/>
      </c>
      <c r="AD438" s="66" t="str">
        <f t="shared" si="155"/>
        <v/>
      </c>
      <c r="AE438" s="285"/>
      <c r="AG438" s="56"/>
      <c r="AH438" s="56"/>
      <c r="AI438" s="1"/>
    </row>
    <row r="439" spans="1:41">
      <c r="A439" s="285"/>
      <c r="B439" s="285">
        <f>+'Ark1'!C906</f>
        <v>2023</v>
      </c>
      <c r="C439" s="51">
        <f>+'Ark1'!L906</f>
        <v>13</v>
      </c>
      <c r="D439" s="52" t="s">
        <v>40</v>
      </c>
      <c r="E439" s="52">
        <f>+'Ark1'!D906</f>
        <v>4</v>
      </c>
      <c r="F439" s="52" t="str">
        <f t="shared" si="161"/>
        <v>Apr</v>
      </c>
      <c r="G439" s="51">
        <f>+IF(H439=0,"",'Ark1'!Q906)</f>
        <v>1</v>
      </c>
      <c r="H439" s="467">
        <f>+'Ark1'!R906</f>
        <v>1</v>
      </c>
      <c r="I439" s="66"/>
      <c r="J439" s="53">
        <f>+IF(H439=0,"",'Ark1'!AE906)</f>
        <v>2.853067047075606E-2</v>
      </c>
      <c r="K439" s="53">
        <f>+IF(H439=0,"",'Ark1'!AF906)</f>
        <v>4.9927037273457826E-2</v>
      </c>
      <c r="L439" s="285"/>
      <c r="M439" s="98"/>
      <c r="N439" s="98"/>
      <c r="O439" s="289"/>
      <c r="P439" s="53">
        <f>+IF(H439=0,"",'Ark1'!T906)</f>
        <v>15</v>
      </c>
      <c r="Q439" s="115">
        <f>+IF(H439=0,"",'Ark1'!U906)</f>
        <v>533.5</v>
      </c>
      <c r="R439" s="66"/>
      <c r="S439" s="76">
        <f>+IF(H439=0,"",'Ark1'!W906)</f>
        <v>100</v>
      </c>
      <c r="T439" s="76">
        <f>+IF(H439=0,"",'Ark1'!X906)</f>
        <v>100</v>
      </c>
      <c r="U439" s="467">
        <f>+IF(H439=0,"",'Ark1'!AG906)</f>
        <v>0</v>
      </c>
      <c r="V439" s="76">
        <f>+IF(H439=0,"",'Ark1'!AH906)</f>
        <v>0</v>
      </c>
      <c r="W439" s="76">
        <f>+IF(H439=0,"",'Ark1'!AI906)</f>
        <v>0</v>
      </c>
      <c r="X439" s="76">
        <f>+IF(H439=0,"",'Ark1'!Y906)</f>
        <v>0</v>
      </c>
      <c r="Y439" s="53">
        <f>+IF(H439=0,"",'Ark1'!AA906)</f>
        <v>0</v>
      </c>
      <c r="Z439" s="76">
        <f>+IF(H439=0,"",'Ark1'!AC906)</f>
        <v>0</v>
      </c>
      <c r="AA439" s="76" t="e">
        <f t="shared" si="159"/>
        <v>#DIV/0!</v>
      </c>
      <c r="AB439" s="66"/>
      <c r="AC439" s="66">
        <f t="shared" si="160"/>
        <v>41.03846153846154</v>
      </c>
      <c r="AD439" s="66">
        <f t="shared" si="155"/>
        <v>1</v>
      </c>
      <c r="AE439" s="285"/>
      <c r="AG439" s="56"/>
      <c r="AH439" s="56"/>
      <c r="AI439" s="1"/>
    </row>
    <row r="440" spans="1:41">
      <c r="A440" s="285"/>
      <c r="B440" s="285">
        <f>+'Ark1'!C907</f>
        <v>2023</v>
      </c>
      <c r="C440" s="51">
        <f>+'Ark1'!L907</f>
        <v>13</v>
      </c>
      <c r="D440" s="52" t="s">
        <v>40</v>
      </c>
      <c r="E440" s="52">
        <f>+'Ark1'!D907</f>
        <v>5</v>
      </c>
      <c r="F440" s="52" t="str">
        <f t="shared" si="161"/>
        <v>Mai</v>
      </c>
      <c r="G440" s="51" t="str">
        <f>+IF(H440=0,"",'Ark1'!Q907)</f>
        <v/>
      </c>
      <c r="H440" s="467">
        <f>+'Ark1'!R907</f>
        <v>0</v>
      </c>
      <c r="I440" s="66"/>
      <c r="J440" s="53" t="str">
        <f>+IF(H440=0,"",'Ark1'!AE907)</f>
        <v/>
      </c>
      <c r="K440" s="53" t="str">
        <f>+IF(H440=0,"",'Ark1'!AF907)</f>
        <v/>
      </c>
      <c r="L440" s="285"/>
      <c r="M440" s="98"/>
      <c r="N440" s="98"/>
      <c r="O440" s="289"/>
      <c r="P440" s="53" t="str">
        <f>+IF(H440=0,"",'Ark1'!T907)</f>
        <v/>
      </c>
      <c r="Q440" s="115" t="str">
        <f>+IF(H440=0,"",'Ark1'!U907)</f>
        <v/>
      </c>
      <c r="R440" s="66"/>
      <c r="S440" s="76" t="str">
        <f>+IF(H440=0,"",'Ark1'!W907)</f>
        <v/>
      </c>
      <c r="T440" s="76" t="str">
        <f>+IF(H440=0,"",'Ark1'!X907)</f>
        <v/>
      </c>
      <c r="U440" s="467" t="str">
        <f>+IF(H440=0,"",'Ark1'!AG907)</f>
        <v/>
      </c>
      <c r="V440" s="76" t="str">
        <f>+IF(H440=0,"",'Ark1'!AH907)</f>
        <v/>
      </c>
      <c r="W440" s="76" t="str">
        <f>+IF(H440=0,"",'Ark1'!AI907)</f>
        <v/>
      </c>
      <c r="X440" s="76" t="str">
        <f>+IF(H440=0,"",'Ark1'!Y907)</f>
        <v/>
      </c>
      <c r="Y440" s="53" t="str">
        <f>+IF(H440=0,"",'Ark1'!AA907)</f>
        <v/>
      </c>
      <c r="Z440" s="76" t="str">
        <f>+IF(H440=0,"",'Ark1'!AC907)</f>
        <v/>
      </c>
      <c r="AA440" s="76" t="str">
        <f t="shared" si="159"/>
        <v/>
      </c>
      <c r="AB440" s="66"/>
      <c r="AC440" s="66" t="str">
        <f t="shared" si="160"/>
        <v/>
      </c>
      <c r="AD440" s="66" t="str">
        <f t="shared" si="155"/>
        <v/>
      </c>
      <c r="AE440" s="285"/>
      <c r="AG440" s="56"/>
      <c r="AH440" s="56"/>
      <c r="AI440" s="1"/>
    </row>
    <row r="441" spans="1:41">
      <c r="A441" s="285"/>
      <c r="B441" s="285">
        <f>+'Ark1'!C908</f>
        <v>2023</v>
      </c>
      <c r="C441" s="51">
        <f>+'Ark1'!L908</f>
        <v>13</v>
      </c>
      <c r="D441" s="52" t="s">
        <v>40</v>
      </c>
      <c r="E441" s="52">
        <f>+'Ark1'!D908</f>
        <v>6</v>
      </c>
      <c r="F441" s="52" t="str">
        <f t="shared" si="161"/>
        <v>Jun</v>
      </c>
      <c r="G441" s="51" t="str">
        <f>+IF(H441=0,"",'Ark1'!Q908)</f>
        <v/>
      </c>
      <c r="H441" s="467">
        <f>+'Ark1'!R908</f>
        <v>0</v>
      </c>
      <c r="I441" s="66"/>
      <c r="J441" s="53" t="str">
        <f>+IF(H441=0,"",'Ark1'!AE908)</f>
        <v/>
      </c>
      <c r="K441" s="53" t="str">
        <f>+IF(H441=0,"",'Ark1'!AF908)</f>
        <v/>
      </c>
      <c r="L441" s="285"/>
      <c r="M441" s="98"/>
      <c r="N441" s="98"/>
      <c r="O441" s="289"/>
      <c r="P441" s="53" t="str">
        <f>+IF(H441=0,"",'Ark1'!T908)</f>
        <v/>
      </c>
      <c r="Q441" s="115" t="str">
        <f>+IF(H441=0,"",'Ark1'!U908)</f>
        <v/>
      </c>
      <c r="R441" s="66"/>
      <c r="S441" s="76" t="str">
        <f>+IF(H441=0,"",'Ark1'!W908)</f>
        <v/>
      </c>
      <c r="T441" s="76" t="str">
        <f>+IF(H441=0,"",'Ark1'!X908)</f>
        <v/>
      </c>
      <c r="U441" s="467" t="str">
        <f>+IF(H441=0,"",'Ark1'!AG908)</f>
        <v/>
      </c>
      <c r="V441" s="76" t="str">
        <f>+IF(H441=0,"",'Ark1'!AH908)</f>
        <v/>
      </c>
      <c r="W441" s="76" t="str">
        <f>+IF(H441=0,"",'Ark1'!AI908)</f>
        <v/>
      </c>
      <c r="X441" s="76" t="str">
        <f>+IF(H441=0,"",'Ark1'!Y908)</f>
        <v/>
      </c>
      <c r="Y441" s="53" t="str">
        <f>+IF(H441=0,"",'Ark1'!AA908)</f>
        <v/>
      </c>
      <c r="Z441" s="76" t="str">
        <f>+IF(H441=0,"",'Ark1'!AC908)</f>
        <v/>
      </c>
      <c r="AA441" s="76" t="str">
        <f t="shared" si="159"/>
        <v/>
      </c>
      <c r="AB441" s="66"/>
      <c r="AC441" s="66" t="str">
        <f t="shared" si="160"/>
        <v/>
      </c>
      <c r="AD441" s="66" t="str">
        <f t="shared" si="155"/>
        <v/>
      </c>
      <c r="AE441" s="285"/>
      <c r="AG441" s="56"/>
      <c r="AH441" s="56"/>
      <c r="AI441" s="1"/>
    </row>
    <row r="442" spans="1:41">
      <c r="A442" s="285"/>
      <c r="B442" s="285">
        <f>+'Ark1'!C909</f>
        <v>2023</v>
      </c>
      <c r="C442" s="51">
        <f>+'Ark1'!L909</f>
        <v>13</v>
      </c>
      <c r="D442" s="52" t="s">
        <v>40</v>
      </c>
      <c r="E442" s="52">
        <f>+'Ark1'!D909</f>
        <v>7</v>
      </c>
      <c r="F442" s="52" t="str">
        <f t="shared" si="161"/>
        <v>Jul</v>
      </c>
      <c r="G442" s="51">
        <f>+IF(H442=0,"",'Ark1'!Q909)</f>
        <v>1</v>
      </c>
      <c r="H442" s="467">
        <f>+'Ark1'!R909</f>
        <v>1</v>
      </c>
      <c r="I442" s="66"/>
      <c r="J442" s="53">
        <f>+IF(H442=0,"",'Ark1'!AE909)</f>
        <v>3.4376074252320393E-2</v>
      </c>
      <c r="K442" s="53">
        <f>+IF(H442=0,"",'Ark1'!AF909)</f>
        <v>5.3246643736926946E-2</v>
      </c>
      <c r="L442" s="285"/>
      <c r="M442" s="98"/>
      <c r="N442" s="98"/>
      <c r="O442" s="289"/>
      <c r="P442" s="53">
        <f>+IF(H442=0,"",'Ark1'!T909)</f>
        <v>12</v>
      </c>
      <c r="Q442" s="115">
        <f>+IF(H442=0,"",'Ark1'!U909)</f>
        <v>461.6</v>
      </c>
      <c r="R442" s="66"/>
      <c r="S442" s="76">
        <f>+IF(H442=0,"",'Ark1'!W909)</f>
        <v>100</v>
      </c>
      <c r="T442" s="76">
        <f>+IF(H442=0,"",'Ark1'!X909)</f>
        <v>100</v>
      </c>
      <c r="U442" s="467">
        <f>+IF(H442=0,"",'Ark1'!AG909)</f>
        <v>0</v>
      </c>
      <c r="V442" s="76">
        <f>+IF(H442=0,"",'Ark1'!AH909)</f>
        <v>0</v>
      </c>
      <c r="W442" s="76">
        <f>+IF(H442=0,"",'Ark1'!AI909)</f>
        <v>0</v>
      </c>
      <c r="X442" s="76">
        <f>+IF(H442=0,"",'Ark1'!Y909)</f>
        <v>0</v>
      </c>
      <c r="Y442" s="53">
        <f>+IF(H442=0,"",'Ark1'!AA909)</f>
        <v>0</v>
      </c>
      <c r="Z442" s="76">
        <f>+IF(H442=0,"",'Ark1'!AC909)</f>
        <v>0</v>
      </c>
      <c r="AA442" s="76" t="e">
        <f t="shared" si="159"/>
        <v>#DIV/0!</v>
      </c>
      <c r="AB442" s="66"/>
      <c r="AC442" s="66">
        <f t="shared" si="160"/>
        <v>35.507692307692309</v>
      </c>
      <c r="AD442" s="66">
        <f t="shared" si="155"/>
        <v>1</v>
      </c>
      <c r="AE442" s="285"/>
      <c r="AG442" s="56"/>
      <c r="AH442" s="56"/>
      <c r="AI442" s="1"/>
    </row>
    <row r="443" spans="1:41">
      <c r="A443" s="285"/>
      <c r="B443" s="285">
        <f>+'Ark1'!C910</f>
        <v>2023</v>
      </c>
      <c r="C443" s="51">
        <f>+'Ark1'!L910</f>
        <v>13</v>
      </c>
      <c r="D443" s="52" t="s">
        <v>40</v>
      </c>
      <c r="E443" s="52">
        <f>+'Ark1'!D910</f>
        <v>8</v>
      </c>
      <c r="F443" s="52" t="str">
        <f t="shared" si="161"/>
        <v>Aug</v>
      </c>
      <c r="G443" s="51" t="str">
        <f>+IF(H443=0,"",'Ark1'!Q910)</f>
        <v/>
      </c>
      <c r="H443" s="467">
        <f>+'Ark1'!R910</f>
        <v>0</v>
      </c>
      <c r="I443" s="66"/>
      <c r="J443" s="53" t="str">
        <f>+IF(H443=0,"",'Ark1'!AE910)</f>
        <v/>
      </c>
      <c r="K443" s="53" t="str">
        <f>+IF(H443=0,"",'Ark1'!AF910)</f>
        <v/>
      </c>
      <c r="L443" s="285"/>
      <c r="M443" s="98"/>
      <c r="N443" s="98"/>
      <c r="O443" s="289"/>
      <c r="P443" s="53" t="str">
        <f>+IF(H443=0,"",'Ark1'!T910)</f>
        <v/>
      </c>
      <c r="Q443" s="115" t="str">
        <f>+IF(H443=0,"",'Ark1'!U910)</f>
        <v/>
      </c>
      <c r="R443" s="66"/>
      <c r="S443" s="76" t="str">
        <f>+IF(H443=0,"",'Ark1'!W910)</f>
        <v/>
      </c>
      <c r="T443" s="76" t="str">
        <f>+IF(H443=0,"",'Ark1'!X910)</f>
        <v/>
      </c>
      <c r="U443" s="467" t="str">
        <f>+IF(H443=0,"",'Ark1'!AG910)</f>
        <v/>
      </c>
      <c r="V443" s="76" t="str">
        <f>+IF(H443=0,"",'Ark1'!AH910)</f>
        <v/>
      </c>
      <c r="W443" s="76" t="str">
        <f>+IF(H443=0,"",'Ark1'!AI910)</f>
        <v/>
      </c>
      <c r="X443" s="76" t="str">
        <f>+IF(H443=0,"",'Ark1'!Y910)</f>
        <v/>
      </c>
      <c r="Y443" s="53" t="str">
        <f>+IF(H443=0,"",'Ark1'!AA910)</f>
        <v/>
      </c>
      <c r="Z443" s="76" t="str">
        <f>+IF(H443=0,"",'Ark1'!AC910)</f>
        <v/>
      </c>
      <c r="AA443" s="76" t="str">
        <f t="shared" si="159"/>
        <v/>
      </c>
      <c r="AB443" s="66"/>
      <c r="AC443" s="66" t="str">
        <f t="shared" si="160"/>
        <v/>
      </c>
      <c r="AD443" s="66" t="str">
        <f t="shared" si="155"/>
        <v/>
      </c>
      <c r="AE443" s="285"/>
      <c r="AG443" s="56"/>
      <c r="AH443" s="56"/>
      <c r="AI443" s="1"/>
    </row>
    <row r="444" spans="1:41">
      <c r="A444" s="285"/>
      <c r="B444" s="285">
        <f>+'Ark1'!C911</f>
        <v>2023</v>
      </c>
      <c r="C444" s="51">
        <f>+'Ark1'!L911</f>
        <v>13</v>
      </c>
      <c r="D444" s="52" t="s">
        <v>40</v>
      </c>
      <c r="E444" s="52">
        <f>+'Ark1'!D911</f>
        <v>9</v>
      </c>
      <c r="F444" s="52" t="str">
        <f t="shared" si="161"/>
        <v>Sep</v>
      </c>
      <c r="G444" s="51" t="str">
        <f>+IF(H444=0,"",'Ark1'!Q911)</f>
        <v/>
      </c>
      <c r="H444" s="467">
        <f>+'Ark1'!R911</f>
        <v>0</v>
      </c>
      <c r="I444" s="66"/>
      <c r="J444" s="53" t="str">
        <f>+IF(H444=0,"",'Ark1'!AE911)</f>
        <v/>
      </c>
      <c r="K444" s="53" t="str">
        <f>+IF(H444=0,"",'Ark1'!AF911)</f>
        <v/>
      </c>
      <c r="L444" s="285"/>
      <c r="M444" s="98"/>
      <c r="N444" s="98"/>
      <c r="O444" s="289"/>
      <c r="P444" s="53" t="str">
        <f>+IF(H444=0,"",'Ark1'!T911)</f>
        <v/>
      </c>
      <c r="Q444" s="115" t="str">
        <f>+IF(H444=0,"",'Ark1'!U911)</f>
        <v/>
      </c>
      <c r="R444" s="66"/>
      <c r="S444" s="76" t="str">
        <f>+IF(H444=0,"",'Ark1'!W911)</f>
        <v/>
      </c>
      <c r="T444" s="76" t="str">
        <f>+IF(H444=0,"",'Ark1'!X911)</f>
        <v/>
      </c>
      <c r="U444" s="467" t="str">
        <f>+IF(H444=0,"",'Ark1'!AG911)</f>
        <v/>
      </c>
      <c r="V444" s="76" t="str">
        <f>+IF(H444=0,"",'Ark1'!AH911)</f>
        <v/>
      </c>
      <c r="W444" s="76" t="str">
        <f>+IF(H444=0,"",'Ark1'!AI911)</f>
        <v/>
      </c>
      <c r="X444" s="76" t="str">
        <f>+IF(H444=0,"",'Ark1'!Y911)</f>
        <v/>
      </c>
      <c r="Y444" s="53" t="str">
        <f>+IF(H444=0,"",'Ark1'!AA911)</f>
        <v/>
      </c>
      <c r="Z444" s="76" t="str">
        <f>+IF(H444=0,"",'Ark1'!AC911)</f>
        <v/>
      </c>
      <c r="AA444" s="76" t="str">
        <f t="shared" si="159"/>
        <v/>
      </c>
      <c r="AB444" s="66"/>
      <c r="AC444" s="66" t="str">
        <f t="shared" si="160"/>
        <v/>
      </c>
      <c r="AD444" s="66" t="str">
        <f t="shared" si="155"/>
        <v/>
      </c>
      <c r="AE444" s="285"/>
      <c r="AG444" s="56"/>
      <c r="AH444" s="56"/>
      <c r="AI444" s="1"/>
    </row>
    <row r="445" spans="1:41">
      <c r="A445" s="285"/>
      <c r="B445" s="285">
        <f>+'Ark1'!C912</f>
        <v>2023</v>
      </c>
      <c r="C445" s="51">
        <f>+'Ark1'!L912</f>
        <v>13</v>
      </c>
      <c r="D445" s="52" t="s">
        <v>40</v>
      </c>
      <c r="E445" s="52">
        <f>+'Ark1'!D912</f>
        <v>10</v>
      </c>
      <c r="F445" s="52" t="str">
        <f t="shared" si="161"/>
        <v>Okt</v>
      </c>
      <c r="G445" s="51" t="str">
        <f>+IF(H445=0,"",'Ark1'!Q912)</f>
        <v/>
      </c>
      <c r="H445" s="467">
        <f>+'Ark1'!R912</f>
        <v>0</v>
      </c>
      <c r="I445" s="66"/>
      <c r="J445" s="53" t="str">
        <f>+IF(H445=0,"",'Ark1'!AE912)</f>
        <v/>
      </c>
      <c r="K445" s="53" t="str">
        <f>+IF(H445=0,"",'Ark1'!AF912)</f>
        <v/>
      </c>
      <c r="L445" s="285"/>
      <c r="M445" s="98"/>
      <c r="N445" s="98"/>
      <c r="O445" s="289"/>
      <c r="P445" s="53" t="str">
        <f>+IF(H445=0,"",'Ark1'!T912)</f>
        <v/>
      </c>
      <c r="Q445" s="115" t="str">
        <f>+IF(H445=0,"",'Ark1'!U912)</f>
        <v/>
      </c>
      <c r="R445" s="66"/>
      <c r="S445" s="76" t="str">
        <f>+IF(H445=0,"",'Ark1'!W912)</f>
        <v/>
      </c>
      <c r="T445" s="76" t="str">
        <f>+IF(H445=0,"",'Ark1'!X912)</f>
        <v/>
      </c>
      <c r="U445" s="467" t="str">
        <f>+IF(H445=0,"",'Ark1'!AG912)</f>
        <v/>
      </c>
      <c r="V445" s="76" t="str">
        <f>+IF(H445=0,"",'Ark1'!AH912)</f>
        <v/>
      </c>
      <c r="W445" s="76" t="str">
        <f>+IF(H445=0,"",'Ark1'!AI912)</f>
        <v/>
      </c>
      <c r="X445" s="76" t="str">
        <f>+IF(H445=0,"",'Ark1'!Y912)</f>
        <v/>
      </c>
      <c r="Y445" s="53" t="str">
        <f>+IF(H445=0,"",'Ark1'!AA912)</f>
        <v/>
      </c>
      <c r="Z445" s="76" t="str">
        <f>+IF(H445=0,"",'Ark1'!AC912)</f>
        <v/>
      </c>
      <c r="AA445" s="76" t="str">
        <f t="shared" si="159"/>
        <v/>
      </c>
      <c r="AB445" s="66"/>
      <c r="AC445" s="66" t="str">
        <f t="shared" si="160"/>
        <v/>
      </c>
      <c r="AD445" s="66" t="str">
        <f t="shared" si="155"/>
        <v/>
      </c>
      <c r="AE445" s="285"/>
      <c r="AG445" s="56"/>
      <c r="AH445" s="56"/>
      <c r="AI445" s="1"/>
    </row>
    <row r="446" spans="1:41">
      <c r="A446" s="285"/>
      <c r="B446" s="285">
        <f>+'Ark1'!C913</f>
        <v>2023</v>
      </c>
      <c r="C446" s="51">
        <f>+'Ark1'!L913</f>
        <v>13</v>
      </c>
      <c r="D446" s="52" t="s">
        <v>40</v>
      </c>
      <c r="E446" s="52">
        <f>+'Ark1'!D913</f>
        <v>11</v>
      </c>
      <c r="F446" s="52" t="str">
        <f t="shared" si="161"/>
        <v>Nov</v>
      </c>
      <c r="G446" s="51">
        <f>+IF(H446=0,"",'Ark1'!Q913)</f>
        <v>1</v>
      </c>
      <c r="H446" s="467">
        <f>+'Ark1'!R913</f>
        <v>1</v>
      </c>
      <c r="I446" s="66"/>
      <c r="J446" s="53">
        <f>+IF(H446=0,"",'Ark1'!AE913)</f>
        <v>1.162520344106022E-2</v>
      </c>
      <c r="K446" s="53">
        <f>+IF(H446=0,"",'Ark1'!AF913)</f>
        <v>2.2166816253074526E-2</v>
      </c>
      <c r="L446" s="285"/>
      <c r="M446" s="98"/>
      <c r="N446" s="98"/>
      <c r="O446" s="289"/>
      <c r="P446" s="53">
        <f>+IF(H446=0,"",'Ark1'!T913)</f>
        <v>14</v>
      </c>
      <c r="Q446" s="115">
        <f>+IF(H446=0,"",'Ark1'!U913)</f>
        <v>578.4</v>
      </c>
      <c r="R446" s="66"/>
      <c r="S446" s="76">
        <f>+IF(H446=0,"",'Ark1'!W913)</f>
        <v>100</v>
      </c>
      <c r="T446" s="76">
        <f>+IF(H446=0,"",'Ark1'!X913)</f>
        <v>100</v>
      </c>
      <c r="U446" s="467">
        <f>+IF(H446=0,"",'Ark1'!AG913)</f>
        <v>4144</v>
      </c>
      <c r="V446" s="76">
        <f>+IF(H446=0,"",'Ark1'!AH913)</f>
        <v>100</v>
      </c>
      <c r="W446" s="76">
        <f>+IF(H446=0,"",'Ark1'!AI913)</f>
        <v>100</v>
      </c>
      <c r="X446" s="76">
        <f>+IF(H446=0,"",'Ark1'!Y913)</f>
        <v>0</v>
      </c>
      <c r="Y446" s="53">
        <f>+IF(H446=0,"",'Ark1'!AA913)</f>
        <v>0</v>
      </c>
      <c r="Z446" s="76">
        <f>+IF(H446=0,"",'Ark1'!AC913)</f>
        <v>0</v>
      </c>
      <c r="AA446" s="76">
        <f t="shared" si="159"/>
        <v>139.57528957528959</v>
      </c>
      <c r="AB446" s="66"/>
      <c r="AC446" s="66">
        <f t="shared" si="160"/>
        <v>44.492307692307691</v>
      </c>
      <c r="AD446" s="66">
        <f t="shared" si="155"/>
        <v>1</v>
      </c>
      <c r="AE446" s="285"/>
      <c r="AG446" s="56"/>
      <c r="AH446" s="56"/>
      <c r="AI446" s="1"/>
    </row>
    <row r="447" spans="1:41">
      <c r="A447" s="285"/>
      <c r="B447" s="285">
        <f>+'Ark1'!C914</f>
        <v>2023</v>
      </c>
      <c r="C447" s="51">
        <f>+'Ark1'!L914</f>
        <v>13</v>
      </c>
      <c r="D447" s="52" t="s">
        <v>40</v>
      </c>
      <c r="E447" s="52">
        <f>+'Ark1'!D914</f>
        <v>12</v>
      </c>
      <c r="F447" s="52" t="str">
        <f t="shared" si="161"/>
        <v>Des</v>
      </c>
      <c r="G447" s="51" t="str">
        <f>+IF(H447=0,"",'Ark1'!Q914)</f>
        <v/>
      </c>
      <c r="H447" s="467">
        <f>+'Ark1'!R914</f>
        <v>0</v>
      </c>
      <c r="I447" s="66"/>
      <c r="J447" s="53" t="str">
        <f>+IF(H447=0,"",'Ark1'!AE914)</f>
        <v/>
      </c>
      <c r="K447" s="53" t="str">
        <f>+IF(H447=0,"",'Ark1'!AF914)</f>
        <v/>
      </c>
      <c r="L447" s="285"/>
      <c r="M447" s="98"/>
      <c r="N447" s="98"/>
      <c r="O447" s="289"/>
      <c r="P447" s="53" t="str">
        <f>+IF(H447=0,"",'Ark1'!T914)</f>
        <v/>
      </c>
      <c r="Q447" s="115" t="str">
        <f>+IF(H447=0,"",'Ark1'!U914)</f>
        <v/>
      </c>
      <c r="R447" s="66"/>
      <c r="S447" s="76" t="str">
        <f>+IF(H447=0,"",'Ark1'!W914)</f>
        <v/>
      </c>
      <c r="T447" s="76" t="str">
        <f>+IF(H447=0,"",'Ark1'!X914)</f>
        <v/>
      </c>
      <c r="U447" s="467" t="str">
        <f>+IF(H447=0,"",'Ark1'!AG914)</f>
        <v/>
      </c>
      <c r="V447" s="76" t="str">
        <f>+IF(H447=0,"",'Ark1'!AH914)</f>
        <v/>
      </c>
      <c r="W447" s="76" t="str">
        <f>+IF(H447=0,"",'Ark1'!AI914)</f>
        <v/>
      </c>
      <c r="X447" s="76" t="str">
        <f>+IF(H447=0,"",'Ark1'!Y914)</f>
        <v/>
      </c>
      <c r="Y447" s="53" t="str">
        <f>+IF(H447=0,"",'Ark1'!AA914)</f>
        <v/>
      </c>
      <c r="Z447" s="76" t="str">
        <f>+IF(H447=0,"",'Ark1'!AC914)</f>
        <v/>
      </c>
      <c r="AA447" s="76" t="str">
        <f t="shared" si="159"/>
        <v/>
      </c>
      <c r="AB447" s="66"/>
      <c r="AC447" s="66" t="str">
        <f t="shared" si="160"/>
        <v/>
      </c>
      <c r="AD447" s="66" t="str">
        <f t="shared" si="155"/>
        <v/>
      </c>
      <c r="AE447" s="285"/>
      <c r="AG447" s="56"/>
      <c r="AH447" s="56"/>
      <c r="AI447" s="1"/>
    </row>
    <row r="448" spans="1:41">
      <c r="A448" s="285"/>
      <c r="B448" s="285"/>
      <c r="C448" s="282"/>
      <c r="D448" s="282"/>
      <c r="E448" s="282"/>
      <c r="F448" s="282"/>
      <c r="G448" s="282"/>
      <c r="H448" s="492"/>
      <c r="I448" s="285"/>
      <c r="J448" s="283"/>
      <c r="K448" s="284"/>
      <c r="L448" s="285"/>
      <c r="M448" s="290"/>
      <c r="N448" s="290"/>
      <c r="O448" s="289"/>
      <c r="P448" s="285"/>
      <c r="Q448" s="285"/>
      <c r="R448" s="285"/>
      <c r="S448" s="286"/>
      <c r="T448" s="286"/>
      <c r="U448" s="479"/>
      <c r="V448" s="286"/>
      <c r="W448" s="286"/>
      <c r="X448" s="286"/>
      <c r="Y448" s="285"/>
      <c r="Z448" s="286"/>
      <c r="AA448" s="285"/>
      <c r="AB448" s="285"/>
      <c r="AC448" s="284"/>
      <c r="AD448" s="287"/>
      <c r="AE448" s="285"/>
      <c r="AF448" s="4"/>
      <c r="AG448" s="56"/>
      <c r="AH448" s="56"/>
      <c r="AI448" s="1"/>
      <c r="AJ448" s="5"/>
      <c r="AK448"/>
      <c r="AO448"/>
    </row>
    <row r="449" spans="1:41" ht="21">
      <c r="A449" s="285"/>
      <c r="B449" s="285"/>
      <c r="C449" s="282"/>
      <c r="D449" s="503" t="str">
        <f>+D451</f>
        <v>E</v>
      </c>
      <c r="E449" s="282"/>
      <c r="F449" s="282"/>
      <c r="G449" s="282"/>
      <c r="H449" s="492"/>
      <c r="I449" s="285"/>
      <c r="J449" s="283"/>
      <c r="K449" s="284"/>
      <c r="L449" s="285"/>
      <c r="M449" s="290"/>
      <c r="N449" s="290"/>
      <c r="O449" s="289"/>
      <c r="P449" s="285"/>
      <c r="Q449" s="285"/>
      <c r="R449" s="285"/>
      <c r="S449" s="286"/>
      <c r="T449" s="286"/>
      <c r="U449" s="479"/>
      <c r="V449" s="286"/>
      <c r="W449" s="286"/>
      <c r="X449" s="286"/>
      <c r="Y449" s="285"/>
      <c r="Z449" s="286"/>
      <c r="AA449" s="285"/>
      <c r="AB449" s="285"/>
      <c r="AC449" s="284"/>
      <c r="AD449" s="284"/>
      <c r="AE449" s="284"/>
      <c r="AF449" s="4"/>
      <c r="AG449" s="56"/>
      <c r="AH449" s="56"/>
      <c r="AI449" s="1"/>
      <c r="AJ449" s="5"/>
      <c r="AK449"/>
      <c r="AO449"/>
    </row>
    <row r="450" spans="1:41">
      <c r="A450" s="285"/>
      <c r="B450" s="285"/>
      <c r="C450" s="285"/>
      <c r="D450" s="285"/>
      <c r="E450" s="285"/>
      <c r="F450" s="285"/>
      <c r="G450" s="288"/>
      <c r="H450" s="479"/>
      <c r="I450" s="284"/>
      <c r="J450" s="284"/>
      <c r="K450" s="284"/>
      <c r="L450" s="285"/>
      <c r="M450" s="290"/>
      <c r="N450" s="290"/>
      <c r="O450" s="289"/>
      <c r="P450" s="288"/>
      <c r="Q450" s="284"/>
      <c r="R450" s="284"/>
      <c r="S450" s="289"/>
      <c r="T450" s="289"/>
      <c r="U450" s="480"/>
      <c r="V450" s="289"/>
      <c r="W450" s="289"/>
      <c r="X450" s="290"/>
      <c r="Y450" s="285"/>
      <c r="Z450" s="290"/>
      <c r="AA450" s="288"/>
      <c r="AB450" s="284"/>
      <c r="AC450" s="287"/>
      <c r="AD450" s="287"/>
      <c r="AE450" s="285"/>
      <c r="AF450" s="4"/>
      <c r="AG450" s="56"/>
      <c r="AH450" s="56"/>
      <c r="AI450" s="1"/>
      <c r="AJ450" s="5"/>
      <c r="AK450"/>
      <c r="AO450"/>
    </row>
    <row r="451" spans="1:41">
      <c r="A451" s="285"/>
      <c r="B451" s="285">
        <f>+'Ark1'!C915</f>
        <v>2023</v>
      </c>
      <c r="C451" s="51">
        <f>+'Ark1'!L915</f>
        <v>14</v>
      </c>
      <c r="D451" s="52" t="s">
        <v>403</v>
      </c>
      <c r="E451" s="52">
        <f>+'Ark1'!D915</f>
        <v>1</v>
      </c>
      <c r="F451" s="52" t="str">
        <f t="shared" ref="F451:F462" si="162">+F436</f>
        <v>Jan</v>
      </c>
      <c r="G451" s="51" t="str">
        <f>+IF(H451=0,"",'Ark1'!Q915)</f>
        <v/>
      </c>
      <c r="H451" s="467">
        <f>+'Ark1'!R915</f>
        <v>0</v>
      </c>
      <c r="I451" s="66"/>
      <c r="J451" s="53" t="str">
        <f>+IF(H451=0,"",'Ark1'!AE915)</f>
        <v/>
      </c>
      <c r="K451" s="53" t="str">
        <f>+IF(H451=0,"",'Ark1'!AF915)</f>
        <v/>
      </c>
      <c r="L451" s="285"/>
      <c r="M451" s="98"/>
      <c r="N451" s="98"/>
      <c r="O451" s="289"/>
      <c r="P451" s="53" t="str">
        <f>+IF(H451=0,"",'Ark1'!T915)</f>
        <v/>
      </c>
      <c r="Q451" s="66" t="str">
        <f>+IF(H451=0,"",'Ark1'!U915)</f>
        <v/>
      </c>
      <c r="R451" s="66"/>
      <c r="S451" s="76" t="str">
        <f>+IF(H451=0,"",'Ark1'!W915)</f>
        <v/>
      </c>
      <c r="T451" s="76" t="str">
        <f>+IF(H451=0,"",'Ark1'!X915)</f>
        <v/>
      </c>
      <c r="U451" s="467" t="str">
        <f>+IF(H451=0,"",'Ark1'!AG915)</f>
        <v/>
      </c>
      <c r="V451" s="76" t="str">
        <f>+IF(H451=0,"",'Ark1'!AH915)</f>
        <v/>
      </c>
      <c r="W451" s="76" t="str">
        <f>+IF(H451=0,"",'Ark1'!AI915)</f>
        <v/>
      </c>
      <c r="X451" s="76" t="str">
        <f>+IF(H451=0,"",'Ark1'!Y915)</f>
        <v/>
      </c>
      <c r="Y451" s="53" t="str">
        <f>+IF(H451=0,"",'Ark1'!AA915)</f>
        <v/>
      </c>
      <c r="Z451" s="76" t="str">
        <f>+IF(H451=0,"",'Ark1'!AC915)</f>
        <v/>
      </c>
      <c r="AA451" s="76" t="str">
        <f t="shared" ref="AA451:AA462" si="163">IF(H451=0,"",1000*Q451/U451)</f>
        <v/>
      </c>
      <c r="AB451" s="66"/>
      <c r="AC451" s="66" t="str">
        <f t="shared" ref="AC451:AC462" si="164">IF(H451=0,"",Q451/C451)</f>
        <v/>
      </c>
      <c r="AD451" s="66" t="str">
        <f t="shared" si="155"/>
        <v/>
      </c>
      <c r="AE451" s="285"/>
      <c r="AG451" s="56"/>
      <c r="AH451" s="56"/>
      <c r="AI451" s="1"/>
    </row>
    <row r="452" spans="1:41">
      <c r="A452" s="285"/>
      <c r="B452" s="285">
        <f>+'Ark1'!C916</f>
        <v>2023</v>
      </c>
      <c r="C452" s="51">
        <f>+'Ark1'!L916</f>
        <v>14</v>
      </c>
      <c r="D452" s="52" t="s">
        <v>403</v>
      </c>
      <c r="E452" s="52">
        <f>+'Ark1'!D916</f>
        <v>2</v>
      </c>
      <c r="F452" s="52" t="str">
        <f t="shared" si="162"/>
        <v>Feb</v>
      </c>
      <c r="G452" s="51" t="str">
        <f>+IF(H452=0,"",'Ark1'!Q916)</f>
        <v/>
      </c>
      <c r="H452" s="467">
        <f>+'Ark1'!R916</f>
        <v>0</v>
      </c>
      <c r="I452" s="66"/>
      <c r="J452" s="53" t="str">
        <f>+IF(H452=0,"",'Ark1'!AE916)</f>
        <v/>
      </c>
      <c r="K452" s="53" t="str">
        <f>+IF(H452=0,"",'Ark1'!AF916)</f>
        <v/>
      </c>
      <c r="L452" s="285"/>
      <c r="M452" s="98"/>
      <c r="N452" s="98"/>
      <c r="O452" s="289"/>
      <c r="P452" s="53" t="str">
        <f>+IF(H452=0,"",'Ark1'!T916)</f>
        <v/>
      </c>
      <c r="Q452" s="66" t="str">
        <f>+IF(H452=0,"",'Ark1'!U916)</f>
        <v/>
      </c>
      <c r="R452" s="66"/>
      <c r="S452" s="76" t="str">
        <f>+IF(H452=0,"",'Ark1'!W916)</f>
        <v/>
      </c>
      <c r="T452" s="76" t="str">
        <f>+IF(H452=0,"",'Ark1'!X916)</f>
        <v/>
      </c>
      <c r="U452" s="467" t="str">
        <f>+IF(H452=0,"",'Ark1'!AG916)</f>
        <v/>
      </c>
      <c r="V452" s="76" t="str">
        <f>+IF(H452=0,"",'Ark1'!AH916)</f>
        <v/>
      </c>
      <c r="W452" s="76" t="str">
        <f>+IF(H452=0,"",'Ark1'!AI916)</f>
        <v/>
      </c>
      <c r="X452" s="76" t="str">
        <f>+IF(H452=0,"",'Ark1'!Y916)</f>
        <v/>
      </c>
      <c r="Y452" s="53" t="str">
        <f>+IF(H452=0,"",'Ark1'!AA916)</f>
        <v/>
      </c>
      <c r="Z452" s="76" t="str">
        <f>+IF(H452=0,"",'Ark1'!AC916)</f>
        <v/>
      </c>
      <c r="AA452" s="76" t="str">
        <f t="shared" si="163"/>
        <v/>
      </c>
      <c r="AB452" s="66"/>
      <c r="AC452" s="66" t="str">
        <f t="shared" si="164"/>
        <v/>
      </c>
      <c r="AD452" s="66" t="str">
        <f t="shared" si="155"/>
        <v/>
      </c>
      <c r="AE452" s="285"/>
      <c r="AG452" s="56"/>
      <c r="AH452" s="56"/>
      <c r="AI452" s="1"/>
    </row>
    <row r="453" spans="1:41">
      <c r="A453" s="285"/>
      <c r="B453" s="285">
        <f>+'Ark1'!C917</f>
        <v>2023</v>
      </c>
      <c r="C453" s="51">
        <f>+'Ark1'!L917</f>
        <v>14</v>
      </c>
      <c r="D453" s="52" t="s">
        <v>403</v>
      </c>
      <c r="E453" s="52">
        <f>+'Ark1'!D917</f>
        <v>3</v>
      </c>
      <c r="F453" s="52" t="str">
        <f t="shared" si="162"/>
        <v>Mar</v>
      </c>
      <c r="G453" s="51" t="str">
        <f>+IF(H453=0,"",'Ark1'!Q917)</f>
        <v/>
      </c>
      <c r="H453" s="467">
        <f>+'Ark1'!R917</f>
        <v>0</v>
      </c>
      <c r="I453" s="66"/>
      <c r="J453" s="53" t="str">
        <f>+IF(H453=0,"",'Ark1'!AE917)</f>
        <v/>
      </c>
      <c r="K453" s="53" t="str">
        <f>+IF(H453=0,"",'Ark1'!AF917)</f>
        <v/>
      </c>
      <c r="L453" s="285"/>
      <c r="M453" s="98"/>
      <c r="N453" s="98"/>
      <c r="O453" s="289"/>
      <c r="P453" s="53" t="str">
        <f>+IF(H453=0,"",'Ark1'!T917)</f>
        <v/>
      </c>
      <c r="Q453" s="66" t="str">
        <f>+IF(H453=0,"",'Ark1'!U917)</f>
        <v/>
      </c>
      <c r="R453" s="66"/>
      <c r="S453" s="76" t="str">
        <f>+IF(H453=0,"",'Ark1'!W917)</f>
        <v/>
      </c>
      <c r="T453" s="76" t="str">
        <f>+IF(H453=0,"",'Ark1'!X917)</f>
        <v/>
      </c>
      <c r="U453" s="467" t="str">
        <f>+IF(H453=0,"",'Ark1'!AG917)</f>
        <v/>
      </c>
      <c r="V453" s="76" t="str">
        <f>+IF(H453=0,"",'Ark1'!AH917)</f>
        <v/>
      </c>
      <c r="W453" s="76" t="str">
        <f>+IF(H453=0,"",'Ark1'!AI917)</f>
        <v/>
      </c>
      <c r="X453" s="76" t="str">
        <f>+IF(H453=0,"",'Ark1'!Y917)</f>
        <v/>
      </c>
      <c r="Y453" s="53" t="str">
        <f>+IF(H453=0,"",'Ark1'!AA917)</f>
        <v/>
      </c>
      <c r="Z453" s="76" t="str">
        <f>+IF(H453=0,"",'Ark1'!AC917)</f>
        <v/>
      </c>
      <c r="AA453" s="76" t="str">
        <f t="shared" si="163"/>
        <v/>
      </c>
      <c r="AB453" s="66"/>
      <c r="AC453" s="66" t="str">
        <f t="shared" si="164"/>
        <v/>
      </c>
      <c r="AD453" s="66" t="str">
        <f t="shared" si="155"/>
        <v/>
      </c>
      <c r="AE453" s="285"/>
      <c r="AG453" s="56"/>
      <c r="AH453" s="56"/>
      <c r="AI453" s="1"/>
    </row>
    <row r="454" spans="1:41">
      <c r="A454" s="285"/>
      <c r="B454" s="285">
        <f>+'Ark1'!C918</f>
        <v>2023</v>
      </c>
      <c r="C454" s="51">
        <f>+'Ark1'!L918</f>
        <v>14</v>
      </c>
      <c r="D454" s="52" t="s">
        <v>403</v>
      </c>
      <c r="E454" s="52">
        <f>+'Ark1'!D918</f>
        <v>4</v>
      </c>
      <c r="F454" s="52" t="str">
        <f t="shared" si="162"/>
        <v>Apr</v>
      </c>
      <c r="G454" s="51" t="str">
        <f>+IF(H454=0,"",'Ark1'!Q918)</f>
        <v/>
      </c>
      <c r="H454" s="467">
        <f>+'Ark1'!R918</f>
        <v>0</v>
      </c>
      <c r="I454" s="66"/>
      <c r="J454" s="53" t="str">
        <f>+IF(H454=0,"",'Ark1'!AE918)</f>
        <v/>
      </c>
      <c r="K454" s="53" t="str">
        <f>+IF(H454=0,"",'Ark1'!AF918)</f>
        <v/>
      </c>
      <c r="L454" s="285"/>
      <c r="M454" s="98"/>
      <c r="N454" s="98"/>
      <c r="O454" s="289"/>
      <c r="P454" s="53" t="str">
        <f>+IF(H454=0,"",'Ark1'!T918)</f>
        <v/>
      </c>
      <c r="Q454" s="66" t="str">
        <f>+IF(H454=0,"",'Ark1'!U918)</f>
        <v/>
      </c>
      <c r="R454" s="66"/>
      <c r="S454" s="76" t="str">
        <f>+IF(H454=0,"",'Ark1'!W918)</f>
        <v/>
      </c>
      <c r="T454" s="76" t="str">
        <f>+IF(H454=0,"",'Ark1'!X918)</f>
        <v/>
      </c>
      <c r="U454" s="467" t="str">
        <f>+IF(H454=0,"",'Ark1'!AG918)</f>
        <v/>
      </c>
      <c r="V454" s="76" t="str">
        <f>+IF(H454=0,"",'Ark1'!AH918)</f>
        <v/>
      </c>
      <c r="W454" s="76" t="str">
        <f>+IF(H454=0,"",'Ark1'!AI918)</f>
        <v/>
      </c>
      <c r="X454" s="76" t="str">
        <f>+IF(H454=0,"",'Ark1'!Y918)</f>
        <v/>
      </c>
      <c r="Y454" s="53" t="str">
        <f>+IF(H454=0,"",'Ark1'!AA918)</f>
        <v/>
      </c>
      <c r="Z454" s="76" t="str">
        <f>+IF(H454=0,"",'Ark1'!AC918)</f>
        <v/>
      </c>
      <c r="AA454" s="76" t="str">
        <f t="shared" si="163"/>
        <v/>
      </c>
      <c r="AB454" s="66"/>
      <c r="AC454" s="66" t="str">
        <f t="shared" si="164"/>
        <v/>
      </c>
      <c r="AD454" s="66" t="str">
        <f t="shared" si="155"/>
        <v/>
      </c>
      <c r="AE454" s="285"/>
      <c r="AG454" s="56"/>
      <c r="AH454" s="56"/>
      <c r="AI454" s="1"/>
    </row>
    <row r="455" spans="1:41">
      <c r="A455" s="285"/>
      <c r="B455" s="285">
        <f>+'Ark1'!C919</f>
        <v>2023</v>
      </c>
      <c r="C455" s="51">
        <f>+'Ark1'!L919</f>
        <v>14</v>
      </c>
      <c r="D455" s="52" t="s">
        <v>403</v>
      </c>
      <c r="E455" s="52">
        <f>+'Ark1'!D919</f>
        <v>5</v>
      </c>
      <c r="F455" s="52" t="str">
        <f t="shared" si="162"/>
        <v>Mai</v>
      </c>
      <c r="G455" s="51" t="str">
        <f>+IF(H455=0,"",'Ark1'!Q919)</f>
        <v/>
      </c>
      <c r="H455" s="467">
        <f>+'Ark1'!R919</f>
        <v>0</v>
      </c>
      <c r="I455" s="66"/>
      <c r="J455" s="53" t="str">
        <f>+IF(H455=0,"",'Ark1'!AE919)</f>
        <v/>
      </c>
      <c r="K455" s="53" t="str">
        <f>+IF(H455=0,"",'Ark1'!AF919)</f>
        <v/>
      </c>
      <c r="L455" s="285"/>
      <c r="M455" s="98"/>
      <c r="N455" s="98"/>
      <c r="O455" s="289"/>
      <c r="P455" s="53" t="str">
        <f>+IF(H455=0,"",'Ark1'!T919)</f>
        <v/>
      </c>
      <c r="Q455" s="66" t="str">
        <f>+IF(H455=0,"",'Ark1'!U919)</f>
        <v/>
      </c>
      <c r="R455" s="66"/>
      <c r="S455" s="76" t="str">
        <f>+IF(H455=0,"",'Ark1'!W919)</f>
        <v/>
      </c>
      <c r="T455" s="76" t="str">
        <f>+IF(H455=0,"",'Ark1'!X919)</f>
        <v/>
      </c>
      <c r="U455" s="467" t="str">
        <f>+IF(H455=0,"",'Ark1'!AG919)</f>
        <v/>
      </c>
      <c r="V455" s="76" t="str">
        <f>+IF(H455=0,"",'Ark1'!AH919)</f>
        <v/>
      </c>
      <c r="W455" s="76" t="str">
        <f>+IF(H455=0,"",'Ark1'!AI919)</f>
        <v/>
      </c>
      <c r="X455" s="76" t="str">
        <f>+IF(H455=0,"",'Ark1'!Y919)</f>
        <v/>
      </c>
      <c r="Y455" s="53" t="str">
        <f>+IF(H455=0,"",'Ark1'!AA919)</f>
        <v/>
      </c>
      <c r="Z455" s="76" t="str">
        <f>+IF(H455=0,"",'Ark1'!AC919)</f>
        <v/>
      </c>
      <c r="AA455" s="76" t="str">
        <f t="shared" si="163"/>
        <v/>
      </c>
      <c r="AB455" s="66"/>
      <c r="AC455" s="66" t="str">
        <f t="shared" si="164"/>
        <v/>
      </c>
      <c r="AD455" s="66" t="str">
        <f t="shared" si="155"/>
        <v/>
      </c>
      <c r="AE455" s="285"/>
      <c r="AG455" s="56"/>
      <c r="AH455" s="56"/>
      <c r="AI455" s="1"/>
    </row>
    <row r="456" spans="1:41">
      <c r="A456" s="285"/>
      <c r="B456" s="285">
        <f>+'Ark1'!C920</f>
        <v>2023</v>
      </c>
      <c r="C456" s="51">
        <f>+'Ark1'!L920</f>
        <v>14</v>
      </c>
      <c r="D456" s="52" t="s">
        <v>403</v>
      </c>
      <c r="E456" s="52">
        <f>+'Ark1'!D920</f>
        <v>6</v>
      </c>
      <c r="F456" s="52" t="str">
        <f t="shared" si="162"/>
        <v>Jun</v>
      </c>
      <c r="G456" s="51" t="str">
        <f>+IF(H456=0,"",'Ark1'!Q920)</f>
        <v/>
      </c>
      <c r="H456" s="467">
        <f>+'Ark1'!R920</f>
        <v>0</v>
      </c>
      <c r="I456" s="66"/>
      <c r="J456" s="53" t="str">
        <f>+IF(H456=0,"",'Ark1'!AE920)</f>
        <v/>
      </c>
      <c r="K456" s="53" t="str">
        <f>+IF(H456=0,"",'Ark1'!AF920)</f>
        <v/>
      </c>
      <c r="L456" s="285"/>
      <c r="M456" s="98"/>
      <c r="N456" s="98"/>
      <c r="O456" s="289"/>
      <c r="P456" s="53" t="str">
        <f>+IF(H456=0,"",'Ark1'!T920)</f>
        <v/>
      </c>
      <c r="Q456" s="66" t="str">
        <f>+IF(H456=0,"",'Ark1'!U920)</f>
        <v/>
      </c>
      <c r="R456" s="66"/>
      <c r="S456" s="76" t="str">
        <f>+IF(H456=0,"",'Ark1'!W920)</f>
        <v/>
      </c>
      <c r="T456" s="76" t="str">
        <f>+IF(H456=0,"",'Ark1'!X920)</f>
        <v/>
      </c>
      <c r="U456" s="467" t="str">
        <f>+IF(H456=0,"",'Ark1'!AG920)</f>
        <v/>
      </c>
      <c r="V456" s="76" t="str">
        <f>+IF(H456=0,"",'Ark1'!AH920)</f>
        <v/>
      </c>
      <c r="W456" s="76" t="str">
        <f>+IF(H456=0,"",'Ark1'!AI920)</f>
        <v/>
      </c>
      <c r="X456" s="76" t="str">
        <f>+IF(H456=0,"",'Ark1'!Y920)</f>
        <v/>
      </c>
      <c r="Y456" s="53" t="str">
        <f>+IF(H456=0,"",'Ark1'!AA920)</f>
        <v/>
      </c>
      <c r="Z456" s="76" t="str">
        <f>+IF(H456=0,"",'Ark1'!AC920)</f>
        <v/>
      </c>
      <c r="AA456" s="76" t="str">
        <f t="shared" si="163"/>
        <v/>
      </c>
      <c r="AB456" s="66"/>
      <c r="AC456" s="66" t="str">
        <f t="shared" si="164"/>
        <v/>
      </c>
      <c r="AD456" s="66" t="str">
        <f t="shared" si="155"/>
        <v/>
      </c>
      <c r="AE456" s="285"/>
      <c r="AG456" s="56"/>
      <c r="AH456" s="56"/>
      <c r="AI456" s="1"/>
    </row>
    <row r="457" spans="1:41">
      <c r="A457" s="285"/>
      <c r="B457" s="285">
        <f>+'Ark1'!C921</f>
        <v>2023</v>
      </c>
      <c r="C457" s="51">
        <f>+'Ark1'!L921</f>
        <v>14</v>
      </c>
      <c r="D457" s="52" t="s">
        <v>403</v>
      </c>
      <c r="E457" s="52">
        <f>+'Ark1'!D921</f>
        <v>7</v>
      </c>
      <c r="F457" s="52" t="str">
        <f t="shared" si="162"/>
        <v>Jul</v>
      </c>
      <c r="G457" s="51" t="str">
        <f>+IF(H457=0,"",'Ark1'!Q921)</f>
        <v/>
      </c>
      <c r="H457" s="467">
        <f>+'Ark1'!R921</f>
        <v>0</v>
      </c>
      <c r="I457" s="66"/>
      <c r="J457" s="53" t="str">
        <f>+IF(H457=0,"",'Ark1'!AE921)</f>
        <v/>
      </c>
      <c r="K457" s="53" t="str">
        <f>+IF(H457=0,"",'Ark1'!AF921)</f>
        <v/>
      </c>
      <c r="L457" s="285"/>
      <c r="M457" s="98"/>
      <c r="N457" s="98"/>
      <c r="O457" s="289"/>
      <c r="P457" s="53" t="str">
        <f>+IF(H457=0,"",'Ark1'!T921)</f>
        <v/>
      </c>
      <c r="Q457" s="66" t="str">
        <f>+IF(H457=0,"",'Ark1'!U921)</f>
        <v/>
      </c>
      <c r="R457" s="66"/>
      <c r="S457" s="76" t="str">
        <f>+IF(H457=0,"",'Ark1'!W921)</f>
        <v/>
      </c>
      <c r="T457" s="76" t="str">
        <f>+IF(H457=0,"",'Ark1'!X921)</f>
        <v/>
      </c>
      <c r="U457" s="467" t="str">
        <f>+IF(H457=0,"",'Ark1'!AG921)</f>
        <v/>
      </c>
      <c r="V457" s="76" t="str">
        <f>+IF(H457=0,"",'Ark1'!AH921)</f>
        <v/>
      </c>
      <c r="W457" s="76" t="str">
        <f>+IF(H457=0,"",'Ark1'!AI921)</f>
        <v/>
      </c>
      <c r="X457" s="76" t="str">
        <f>+IF(H457=0,"",'Ark1'!Y921)</f>
        <v/>
      </c>
      <c r="Y457" s="53" t="str">
        <f>+IF(H457=0,"",'Ark1'!AA921)</f>
        <v/>
      </c>
      <c r="Z457" s="76" t="str">
        <f>+IF(H457=0,"",'Ark1'!AC921)</f>
        <v/>
      </c>
      <c r="AA457" s="76" t="str">
        <f t="shared" si="163"/>
        <v/>
      </c>
      <c r="AB457" s="66"/>
      <c r="AC457" s="66" t="str">
        <f t="shared" si="164"/>
        <v/>
      </c>
      <c r="AD457" s="66" t="str">
        <f t="shared" si="155"/>
        <v/>
      </c>
      <c r="AE457" s="285"/>
      <c r="AG457" s="56"/>
      <c r="AH457" s="56"/>
      <c r="AI457" s="1"/>
    </row>
    <row r="458" spans="1:41">
      <c r="A458" s="285"/>
      <c r="B458" s="285">
        <f>+'Ark1'!C922</f>
        <v>2023</v>
      </c>
      <c r="C458" s="51">
        <f>+'Ark1'!L922</f>
        <v>14</v>
      </c>
      <c r="D458" s="52" t="s">
        <v>403</v>
      </c>
      <c r="E458" s="52">
        <f>+'Ark1'!D922</f>
        <v>8</v>
      </c>
      <c r="F458" s="52" t="str">
        <f t="shared" si="162"/>
        <v>Aug</v>
      </c>
      <c r="G458" s="51" t="str">
        <f>+IF(H458=0,"",'Ark1'!Q922)</f>
        <v/>
      </c>
      <c r="H458" s="467">
        <f>+'Ark1'!R922</f>
        <v>0</v>
      </c>
      <c r="I458" s="66"/>
      <c r="J458" s="53" t="str">
        <f>+IF(H458=0,"",'Ark1'!AE922)</f>
        <v/>
      </c>
      <c r="K458" s="53" t="str">
        <f>+IF(H458=0,"",'Ark1'!AF922)</f>
        <v/>
      </c>
      <c r="L458" s="285"/>
      <c r="M458" s="98"/>
      <c r="N458" s="98"/>
      <c r="O458" s="289"/>
      <c r="P458" s="53" t="str">
        <f>+IF(H458=0,"",'Ark1'!T922)</f>
        <v/>
      </c>
      <c r="Q458" s="66" t="str">
        <f>+IF(H458=0,"",'Ark1'!U922)</f>
        <v/>
      </c>
      <c r="R458" s="66"/>
      <c r="S458" s="76" t="str">
        <f>+IF(H458=0,"",'Ark1'!W922)</f>
        <v/>
      </c>
      <c r="T458" s="76" t="str">
        <f>+IF(H458=0,"",'Ark1'!X922)</f>
        <v/>
      </c>
      <c r="U458" s="467" t="str">
        <f>+IF(H458=0,"",'Ark1'!AG922)</f>
        <v/>
      </c>
      <c r="V458" s="76" t="str">
        <f>+IF(H458=0,"",'Ark1'!AH922)</f>
        <v/>
      </c>
      <c r="W458" s="76" t="str">
        <f>+IF(H458=0,"",'Ark1'!AI922)</f>
        <v/>
      </c>
      <c r="X458" s="76" t="str">
        <f>+IF(H458=0,"",'Ark1'!Y922)</f>
        <v/>
      </c>
      <c r="Y458" s="53" t="str">
        <f>+IF(H458=0,"",'Ark1'!AA922)</f>
        <v/>
      </c>
      <c r="Z458" s="76" t="str">
        <f>+IF(H458=0,"",'Ark1'!AC922)</f>
        <v/>
      </c>
      <c r="AA458" s="76" t="str">
        <f t="shared" si="163"/>
        <v/>
      </c>
      <c r="AB458" s="66"/>
      <c r="AC458" s="66" t="str">
        <f t="shared" si="164"/>
        <v/>
      </c>
      <c r="AD458" s="66" t="str">
        <f t="shared" si="155"/>
        <v/>
      </c>
      <c r="AE458" s="285"/>
      <c r="AG458" s="56"/>
      <c r="AH458" s="56"/>
      <c r="AI458" s="1"/>
    </row>
    <row r="459" spans="1:41">
      <c r="A459" s="285"/>
      <c r="B459" s="285">
        <f>+'Ark1'!C923</f>
        <v>2023</v>
      </c>
      <c r="C459" s="51">
        <f>+'Ark1'!L923</f>
        <v>14</v>
      </c>
      <c r="D459" s="52" t="s">
        <v>403</v>
      </c>
      <c r="E459" s="52">
        <f>+'Ark1'!D923</f>
        <v>9</v>
      </c>
      <c r="F459" s="52" t="str">
        <f t="shared" si="162"/>
        <v>Sep</v>
      </c>
      <c r="G459" s="51" t="str">
        <f>+IF(H459=0,"",'Ark1'!Q923)</f>
        <v/>
      </c>
      <c r="H459" s="467">
        <f>+'Ark1'!R923</f>
        <v>0</v>
      </c>
      <c r="I459" s="66"/>
      <c r="J459" s="53" t="str">
        <f>+IF(H459=0,"",'Ark1'!AE923)</f>
        <v/>
      </c>
      <c r="K459" s="53" t="str">
        <f>+IF(H459=0,"",'Ark1'!AF923)</f>
        <v/>
      </c>
      <c r="L459" s="285"/>
      <c r="M459" s="98"/>
      <c r="N459" s="98"/>
      <c r="O459" s="289"/>
      <c r="P459" s="53" t="str">
        <f>+IF(H459=0,"",'Ark1'!T923)</f>
        <v/>
      </c>
      <c r="Q459" s="66" t="str">
        <f>+IF(H459=0,"",'Ark1'!U923)</f>
        <v/>
      </c>
      <c r="R459" s="66"/>
      <c r="S459" s="76" t="str">
        <f>+IF(H459=0,"",'Ark1'!W923)</f>
        <v/>
      </c>
      <c r="T459" s="76" t="str">
        <f>+IF(H459=0,"",'Ark1'!X923)</f>
        <v/>
      </c>
      <c r="U459" s="467" t="str">
        <f>+IF(H459=0,"",'Ark1'!AG923)</f>
        <v/>
      </c>
      <c r="V459" s="76" t="str">
        <f>+IF(H459=0,"",'Ark1'!AH923)</f>
        <v/>
      </c>
      <c r="W459" s="76" t="str">
        <f>+IF(H459=0,"",'Ark1'!AI923)</f>
        <v/>
      </c>
      <c r="X459" s="76" t="str">
        <f>+IF(H459=0,"",'Ark1'!Y923)</f>
        <v/>
      </c>
      <c r="Y459" s="53" t="str">
        <f>+IF(H459=0,"",'Ark1'!AA923)</f>
        <v/>
      </c>
      <c r="Z459" s="76" t="str">
        <f>+IF(H459=0,"",'Ark1'!AC923)</f>
        <v/>
      </c>
      <c r="AA459" s="76" t="str">
        <f t="shared" si="163"/>
        <v/>
      </c>
      <c r="AB459" s="66"/>
      <c r="AC459" s="66" t="str">
        <f t="shared" si="164"/>
        <v/>
      </c>
      <c r="AD459" s="66" t="str">
        <f t="shared" si="155"/>
        <v/>
      </c>
      <c r="AE459" s="285"/>
      <c r="AG459" s="56"/>
      <c r="AH459" s="56"/>
      <c r="AI459" s="1"/>
    </row>
    <row r="460" spans="1:41">
      <c r="A460" s="285"/>
      <c r="B460" s="285">
        <f>+'Ark1'!C924</f>
        <v>2023</v>
      </c>
      <c r="C460" s="51">
        <f>+'Ark1'!L924</f>
        <v>14</v>
      </c>
      <c r="D460" s="52" t="s">
        <v>403</v>
      </c>
      <c r="E460" s="52">
        <f>+'Ark1'!D924</f>
        <v>10</v>
      </c>
      <c r="F460" s="52" t="str">
        <f t="shared" si="162"/>
        <v>Okt</v>
      </c>
      <c r="G460" s="51" t="str">
        <f>+IF(H460=0,"",'Ark1'!Q924)</f>
        <v/>
      </c>
      <c r="H460" s="467">
        <f>+'Ark1'!R924</f>
        <v>0</v>
      </c>
      <c r="I460" s="66"/>
      <c r="J460" s="53" t="str">
        <f>+IF(H460=0,"",'Ark1'!AE924)</f>
        <v/>
      </c>
      <c r="K460" s="53" t="str">
        <f>+IF(H460=0,"",'Ark1'!AF924)</f>
        <v/>
      </c>
      <c r="L460" s="285"/>
      <c r="M460" s="98"/>
      <c r="N460" s="98"/>
      <c r="O460" s="289"/>
      <c r="P460" s="53" t="str">
        <f>+IF(H460=0,"",'Ark1'!T924)</f>
        <v/>
      </c>
      <c r="Q460" s="66" t="str">
        <f>+IF(H460=0,"",'Ark1'!U924)</f>
        <v/>
      </c>
      <c r="R460" s="66"/>
      <c r="S460" s="76" t="str">
        <f>+IF(H460=0,"",'Ark1'!W924)</f>
        <v/>
      </c>
      <c r="T460" s="76" t="str">
        <f>+IF(H460=0,"",'Ark1'!X924)</f>
        <v/>
      </c>
      <c r="U460" s="467" t="str">
        <f>+IF(H460=0,"",'Ark1'!AG924)</f>
        <v/>
      </c>
      <c r="V460" s="76" t="str">
        <f>+IF(H460=0,"",'Ark1'!AH924)</f>
        <v/>
      </c>
      <c r="W460" s="76" t="str">
        <f>+IF(H460=0,"",'Ark1'!AI924)</f>
        <v/>
      </c>
      <c r="X460" s="76" t="str">
        <f>+IF(H460=0,"",'Ark1'!Y924)</f>
        <v/>
      </c>
      <c r="Y460" s="53" t="str">
        <f>+IF(H460=0,"",'Ark1'!AA924)</f>
        <v/>
      </c>
      <c r="Z460" s="76" t="str">
        <f>+IF(H460=0,"",'Ark1'!AC924)</f>
        <v/>
      </c>
      <c r="AA460" s="76" t="str">
        <f t="shared" si="163"/>
        <v/>
      </c>
      <c r="AB460" s="66"/>
      <c r="AC460" s="66" t="str">
        <f t="shared" si="164"/>
        <v/>
      </c>
      <c r="AD460" s="66" t="str">
        <f t="shared" si="155"/>
        <v/>
      </c>
      <c r="AE460" s="285"/>
      <c r="AG460" s="56"/>
      <c r="AH460" s="56"/>
      <c r="AI460" s="1"/>
    </row>
    <row r="461" spans="1:41">
      <c r="A461" s="285"/>
      <c r="B461" s="285">
        <f>+'Ark1'!C925</f>
        <v>2023</v>
      </c>
      <c r="C461" s="51">
        <f>+'Ark1'!L925</f>
        <v>14</v>
      </c>
      <c r="D461" s="52" t="s">
        <v>403</v>
      </c>
      <c r="E461" s="52">
        <f>+'Ark1'!D925</f>
        <v>11</v>
      </c>
      <c r="F461" s="52" t="str">
        <f t="shared" si="162"/>
        <v>Nov</v>
      </c>
      <c r="G461" s="51" t="str">
        <f>+IF(H461=0,"",'Ark1'!Q925)</f>
        <v/>
      </c>
      <c r="H461" s="467">
        <f>+'Ark1'!R925</f>
        <v>0</v>
      </c>
      <c r="I461" s="66"/>
      <c r="J461" s="53" t="str">
        <f>+IF(H461=0,"",'Ark1'!AE925)</f>
        <v/>
      </c>
      <c r="K461" s="53" t="str">
        <f>+IF(H461=0,"",'Ark1'!AF925)</f>
        <v/>
      </c>
      <c r="L461" s="285"/>
      <c r="M461" s="98"/>
      <c r="N461" s="98"/>
      <c r="O461" s="289"/>
      <c r="P461" s="53" t="str">
        <f>+IF(H461=0,"",'Ark1'!T925)</f>
        <v/>
      </c>
      <c r="Q461" s="66" t="str">
        <f>+IF(H461=0,"",'Ark1'!U925)</f>
        <v/>
      </c>
      <c r="R461" s="66"/>
      <c r="S461" s="76" t="str">
        <f>+IF(H461=0,"",'Ark1'!W925)</f>
        <v/>
      </c>
      <c r="T461" s="76" t="str">
        <f>+IF(H461=0,"",'Ark1'!X925)</f>
        <v/>
      </c>
      <c r="U461" s="467" t="str">
        <f>+IF(H461=0,"",'Ark1'!AG925)</f>
        <v/>
      </c>
      <c r="V461" s="76" t="str">
        <f>+IF(H461=0,"",'Ark1'!AH925)</f>
        <v/>
      </c>
      <c r="W461" s="76" t="str">
        <f>+IF(H461=0,"",'Ark1'!AI925)</f>
        <v/>
      </c>
      <c r="X461" s="76" t="str">
        <f>+IF(H461=0,"",'Ark1'!Y925)</f>
        <v/>
      </c>
      <c r="Y461" s="53" t="str">
        <f>+IF(H461=0,"",'Ark1'!AA925)</f>
        <v/>
      </c>
      <c r="Z461" s="76" t="str">
        <f>+IF(H461=0,"",'Ark1'!AC925)</f>
        <v/>
      </c>
      <c r="AA461" s="76" t="str">
        <f t="shared" si="163"/>
        <v/>
      </c>
      <c r="AB461" s="66"/>
      <c r="AC461" s="66" t="str">
        <f t="shared" si="164"/>
        <v/>
      </c>
      <c r="AD461" s="66" t="str">
        <f t="shared" si="155"/>
        <v/>
      </c>
      <c r="AE461" s="285"/>
      <c r="AG461" s="56"/>
      <c r="AH461" s="56"/>
      <c r="AI461" s="1"/>
    </row>
    <row r="462" spans="1:41">
      <c r="A462" s="285"/>
      <c r="B462" s="285">
        <f>+'Ark1'!C926</f>
        <v>2023</v>
      </c>
      <c r="C462" s="51">
        <f>+'Ark1'!L926</f>
        <v>14</v>
      </c>
      <c r="D462" s="52" t="s">
        <v>403</v>
      </c>
      <c r="E462" s="52">
        <f>+'Ark1'!D926</f>
        <v>12</v>
      </c>
      <c r="F462" s="52" t="str">
        <f t="shared" si="162"/>
        <v>Des</v>
      </c>
      <c r="G462" s="51" t="str">
        <f>+IF(H462=0,"",'Ark1'!Q926)</f>
        <v/>
      </c>
      <c r="H462" s="467">
        <f>+'Ark1'!R926</f>
        <v>0</v>
      </c>
      <c r="I462" s="66"/>
      <c r="J462" s="53" t="str">
        <f>+IF(H462=0,"",'Ark1'!AE926)</f>
        <v/>
      </c>
      <c r="K462" s="53" t="str">
        <f>+IF(H462=0,"",'Ark1'!AF926)</f>
        <v/>
      </c>
      <c r="L462" s="285"/>
      <c r="M462" s="98"/>
      <c r="N462" s="98"/>
      <c r="O462" s="289"/>
      <c r="P462" s="53" t="str">
        <f>+IF(H462=0,"",'Ark1'!T926)</f>
        <v/>
      </c>
      <c r="Q462" s="66" t="str">
        <f>+IF(H462=0,"",'Ark1'!U926)</f>
        <v/>
      </c>
      <c r="R462" s="66"/>
      <c r="S462" s="76" t="str">
        <f>+IF(H462=0,"",'Ark1'!W926)</f>
        <v/>
      </c>
      <c r="T462" s="76" t="str">
        <f>+IF(H462=0,"",'Ark1'!X926)</f>
        <v/>
      </c>
      <c r="U462" s="467" t="str">
        <f>+IF(H462=0,"",'Ark1'!AG926)</f>
        <v/>
      </c>
      <c r="V462" s="76" t="str">
        <f>+IF(H462=0,"",'Ark1'!AH926)</f>
        <v/>
      </c>
      <c r="W462" s="76" t="str">
        <f>+IF(H462=0,"",'Ark1'!AI926)</f>
        <v/>
      </c>
      <c r="X462" s="76" t="str">
        <f>+IF(H462=0,"",'Ark1'!Y926)</f>
        <v/>
      </c>
      <c r="Y462" s="53" t="str">
        <f>+IF(H462=0,"",'Ark1'!AA926)</f>
        <v/>
      </c>
      <c r="Z462" s="76" t="str">
        <f>+IF(H462=0,"",'Ark1'!AC926)</f>
        <v/>
      </c>
      <c r="AA462" s="76" t="str">
        <f t="shared" si="163"/>
        <v/>
      </c>
      <c r="AB462" s="66"/>
      <c r="AC462" s="66" t="str">
        <f t="shared" si="164"/>
        <v/>
      </c>
      <c r="AD462" s="66" t="str">
        <f t="shared" si="155"/>
        <v/>
      </c>
      <c r="AE462" s="285"/>
      <c r="AG462" s="56"/>
      <c r="AH462" s="56"/>
      <c r="AI462" s="1"/>
    </row>
    <row r="463" spans="1:41">
      <c r="A463" s="285"/>
      <c r="B463" s="285"/>
      <c r="C463" s="282"/>
      <c r="D463" s="282"/>
      <c r="E463" s="282"/>
      <c r="F463" s="282"/>
      <c r="G463" s="282"/>
      <c r="H463" s="492"/>
      <c r="I463" s="285"/>
      <c r="J463" s="283"/>
      <c r="K463" s="284"/>
      <c r="L463" s="285"/>
      <c r="M463" s="290"/>
      <c r="N463" s="290"/>
      <c r="O463" s="289"/>
      <c r="P463" s="285"/>
      <c r="Q463" s="285"/>
      <c r="R463" s="285"/>
      <c r="S463" s="286"/>
      <c r="T463" s="286"/>
      <c r="U463" s="479"/>
      <c r="V463" s="286"/>
      <c r="W463" s="286"/>
      <c r="X463" s="286"/>
      <c r="Y463" s="285"/>
      <c r="Z463" s="286"/>
      <c r="AA463" s="285"/>
      <c r="AB463" s="285"/>
      <c r="AC463" s="284"/>
      <c r="AD463" s="287"/>
      <c r="AE463" s="285"/>
      <c r="AF463" s="4"/>
      <c r="AG463" s="56"/>
      <c r="AH463" s="56"/>
      <c r="AI463" s="1"/>
      <c r="AJ463" s="5"/>
      <c r="AK463"/>
      <c r="AO463"/>
    </row>
    <row r="464" spans="1:41" ht="21">
      <c r="A464" s="285"/>
      <c r="B464" s="285"/>
      <c r="C464" s="282"/>
      <c r="D464" s="503" t="str">
        <f>+D466</f>
        <v>E+</v>
      </c>
      <c r="E464" s="282"/>
      <c r="F464" s="282"/>
      <c r="G464" s="282"/>
      <c r="H464" s="492"/>
      <c r="I464" s="285"/>
      <c r="J464" s="283"/>
      <c r="K464" s="284"/>
      <c r="L464" s="285"/>
      <c r="M464" s="290"/>
      <c r="N464" s="290"/>
      <c r="O464" s="289"/>
      <c r="P464" s="285"/>
      <c r="Q464" s="285"/>
      <c r="R464" s="285"/>
      <c r="S464" s="286"/>
      <c r="T464" s="286"/>
      <c r="U464" s="479"/>
      <c r="V464" s="286"/>
      <c r="W464" s="286"/>
      <c r="X464" s="286"/>
      <c r="Y464" s="285"/>
      <c r="Z464" s="286"/>
      <c r="AA464" s="285"/>
      <c r="AB464" s="285"/>
      <c r="AC464" s="284"/>
      <c r="AD464" s="284"/>
      <c r="AE464" s="285"/>
      <c r="AF464" s="4"/>
      <c r="AG464" s="56"/>
      <c r="AH464" s="56"/>
      <c r="AI464" s="1"/>
      <c r="AJ464" s="5"/>
      <c r="AK464"/>
      <c r="AO464"/>
    </row>
    <row r="465" spans="1:41">
      <c r="A465" s="285"/>
      <c r="B465" s="285"/>
      <c r="C465" s="285"/>
      <c r="D465" s="285"/>
      <c r="E465" s="285"/>
      <c r="F465" s="285"/>
      <c r="G465" s="288"/>
      <c r="H465" s="479"/>
      <c r="I465" s="284"/>
      <c r="J465" s="284"/>
      <c r="K465" s="284"/>
      <c r="L465" s="285"/>
      <c r="M465" s="290"/>
      <c r="N465" s="290"/>
      <c r="O465" s="289"/>
      <c r="P465" s="288"/>
      <c r="Q465" s="284"/>
      <c r="R465" s="284"/>
      <c r="S465" s="289"/>
      <c r="T465" s="289"/>
      <c r="U465" s="480"/>
      <c r="V465" s="289"/>
      <c r="W465" s="289"/>
      <c r="X465" s="290"/>
      <c r="Y465" s="285"/>
      <c r="Z465" s="290"/>
      <c r="AA465" s="288"/>
      <c r="AB465" s="284"/>
      <c r="AC465" s="287"/>
      <c r="AD465" s="287"/>
      <c r="AE465" s="285"/>
      <c r="AF465" s="4"/>
      <c r="AG465" s="56"/>
      <c r="AH465" s="56"/>
      <c r="AI465" s="1"/>
      <c r="AJ465" s="5"/>
      <c r="AK465"/>
      <c r="AO465"/>
    </row>
    <row r="466" spans="1:41">
      <c r="A466" s="285"/>
      <c r="B466" s="285">
        <f>+'Ark1'!C927</f>
        <v>2023</v>
      </c>
      <c r="C466" s="51">
        <f>+'Ark1'!L927</f>
        <v>15</v>
      </c>
      <c r="D466" s="52" t="s">
        <v>41</v>
      </c>
      <c r="E466" s="52">
        <f>+'Ark1'!D927</f>
        <v>1</v>
      </c>
      <c r="F466" s="52" t="str">
        <f>+F451</f>
        <v>Jan</v>
      </c>
      <c r="G466" s="51" t="str">
        <f>+IF(H466=0,"",'Ark1'!Q927)</f>
        <v/>
      </c>
      <c r="H466" s="467">
        <f>+'Ark1'!R927</f>
        <v>0</v>
      </c>
      <c r="I466" s="66"/>
      <c r="J466" s="53" t="str">
        <f>+IF(H466=0,"",'Ark1'!AE927)</f>
        <v/>
      </c>
      <c r="K466" s="53" t="str">
        <f>+IF(H466=0,"",'Ark1'!AF927)</f>
        <v/>
      </c>
      <c r="L466" s="285"/>
      <c r="M466" s="98"/>
      <c r="N466" s="98"/>
      <c r="O466" s="289"/>
      <c r="P466" s="53" t="str">
        <f>+IF(H466=0,"",'Ark1'!T927)</f>
        <v/>
      </c>
      <c r="Q466" s="66" t="str">
        <f>+IF(H466=0,"",'Ark1'!U927)</f>
        <v/>
      </c>
      <c r="R466" s="66"/>
      <c r="S466" s="76" t="str">
        <f>+IF(H466=0,"",'Ark1'!W927)</f>
        <v/>
      </c>
      <c r="T466" s="76" t="str">
        <f>+IF(H466=0,"",'Ark1'!X927)</f>
        <v/>
      </c>
      <c r="U466" s="467" t="str">
        <f>+IF(H466=0,"",'Ark1'!AG927)</f>
        <v/>
      </c>
      <c r="V466" s="76" t="str">
        <f>+IF(H466=0,"",'Ark1'!AH927)</f>
        <v/>
      </c>
      <c r="W466" s="76" t="str">
        <f>+IF(H466=0,"",'Ark1'!AI927)</f>
        <v/>
      </c>
      <c r="X466" s="76" t="str">
        <f>+IF(H466=0,"",'Ark1'!Y927)</f>
        <v/>
      </c>
      <c r="Y466" s="53" t="str">
        <f>+IF(H466=0,"",'Ark1'!AA927)</f>
        <v/>
      </c>
      <c r="Z466" s="76" t="str">
        <f>+IF(H466=0,"",'Ark1'!AC927)</f>
        <v/>
      </c>
      <c r="AA466" s="76" t="str">
        <f t="shared" ref="AA466:AA477" si="165">IF(H466=0,"",1000*Q466/U466)</f>
        <v/>
      </c>
      <c r="AB466" s="66"/>
      <c r="AC466" s="66" t="str">
        <f t="shared" ref="AC466:AC477" si="166">IF(H466=0,"",Q466/C466)</f>
        <v/>
      </c>
      <c r="AD466" s="66" t="str">
        <f t="shared" si="155"/>
        <v/>
      </c>
      <c r="AE466" s="285"/>
      <c r="AG466" s="56"/>
      <c r="AH466" s="56"/>
      <c r="AI466" s="1"/>
    </row>
    <row r="467" spans="1:41">
      <c r="A467" s="285"/>
      <c r="B467" s="285">
        <f>+'Ark1'!C928</f>
        <v>2023</v>
      </c>
      <c r="C467" s="51">
        <f>+'Ark1'!L928</f>
        <v>15</v>
      </c>
      <c r="D467" s="52" t="s">
        <v>41</v>
      </c>
      <c r="E467" s="52">
        <f>+'Ark1'!D928</f>
        <v>2</v>
      </c>
      <c r="F467" s="52" t="str">
        <f t="shared" ref="F467:F477" si="167">+F452</f>
        <v>Feb</v>
      </c>
      <c r="G467" s="51" t="str">
        <f>+IF(H467=0,"",'Ark1'!Q928)</f>
        <v/>
      </c>
      <c r="H467" s="467">
        <f>+'Ark1'!R928</f>
        <v>0</v>
      </c>
      <c r="I467" s="66"/>
      <c r="J467" s="53" t="str">
        <f>+IF(H467=0,"",'Ark1'!AE928)</f>
        <v/>
      </c>
      <c r="K467" s="53" t="str">
        <f>+IF(H467=0,"",'Ark1'!AF928)</f>
        <v/>
      </c>
      <c r="L467" s="285"/>
      <c r="M467" s="98"/>
      <c r="N467" s="98"/>
      <c r="O467" s="289"/>
      <c r="P467" s="53" t="str">
        <f>+IF(H467=0,"",'Ark1'!T928)</f>
        <v/>
      </c>
      <c r="Q467" s="66" t="str">
        <f>+IF(H467=0,"",'Ark1'!U928)</f>
        <v/>
      </c>
      <c r="R467" s="66"/>
      <c r="S467" s="76" t="str">
        <f>+IF(H467=0,"",'Ark1'!W928)</f>
        <v/>
      </c>
      <c r="T467" s="76" t="str">
        <f>+IF(H467=0,"",'Ark1'!X928)</f>
        <v/>
      </c>
      <c r="U467" s="467" t="str">
        <f>+IF(H467=0,"",'Ark1'!AG928)</f>
        <v/>
      </c>
      <c r="V467" s="76" t="str">
        <f>+IF(H467=0,"",'Ark1'!AH928)</f>
        <v/>
      </c>
      <c r="W467" s="76" t="str">
        <f>+IF(H467=0,"",'Ark1'!AI928)</f>
        <v/>
      </c>
      <c r="X467" s="76" t="str">
        <f>+IF(H467=0,"",'Ark1'!Y928)</f>
        <v/>
      </c>
      <c r="Y467" s="53" t="str">
        <f>+IF(H467=0,"",'Ark1'!AA928)</f>
        <v/>
      </c>
      <c r="Z467" s="76" t="str">
        <f>+IF(H467=0,"",'Ark1'!AC928)</f>
        <v/>
      </c>
      <c r="AA467" s="76" t="str">
        <f t="shared" si="165"/>
        <v/>
      </c>
      <c r="AB467" s="66"/>
      <c r="AC467" s="66" t="str">
        <f t="shared" si="166"/>
        <v/>
      </c>
      <c r="AD467" s="66" t="str">
        <f t="shared" si="155"/>
        <v/>
      </c>
      <c r="AE467" s="285"/>
      <c r="AG467" s="56"/>
      <c r="AH467" s="56"/>
      <c r="AI467" s="1"/>
    </row>
    <row r="468" spans="1:41">
      <c r="A468" s="285"/>
      <c r="B468" s="285">
        <f>+'Ark1'!C929</f>
        <v>2023</v>
      </c>
      <c r="C468" s="51">
        <f>+'Ark1'!L929</f>
        <v>15</v>
      </c>
      <c r="D468" s="52" t="s">
        <v>41</v>
      </c>
      <c r="E468" s="52">
        <f>+'Ark1'!D929</f>
        <v>3</v>
      </c>
      <c r="F468" s="52" t="str">
        <f t="shared" si="167"/>
        <v>Mar</v>
      </c>
      <c r="G468" s="51" t="str">
        <f>+IF(H468=0,"",'Ark1'!Q929)</f>
        <v/>
      </c>
      <c r="H468" s="467">
        <f>+'Ark1'!R929</f>
        <v>0</v>
      </c>
      <c r="I468" s="66"/>
      <c r="J468" s="53" t="str">
        <f>+IF(H468=0,"",'Ark1'!AE929)</f>
        <v/>
      </c>
      <c r="K468" s="53" t="str">
        <f>+IF(H468=0,"",'Ark1'!AF929)</f>
        <v/>
      </c>
      <c r="L468" s="285"/>
      <c r="M468" s="98"/>
      <c r="N468" s="98"/>
      <c r="O468" s="289"/>
      <c r="P468" s="53" t="str">
        <f>+IF(H468=0,"",'Ark1'!T929)</f>
        <v/>
      </c>
      <c r="Q468" s="66" t="str">
        <f>+IF(H468=0,"",'Ark1'!U929)</f>
        <v/>
      </c>
      <c r="R468" s="66"/>
      <c r="S468" s="76" t="str">
        <f>+IF(H468=0,"",'Ark1'!W929)</f>
        <v/>
      </c>
      <c r="T468" s="76" t="str">
        <f>+IF(H468=0,"",'Ark1'!X929)</f>
        <v/>
      </c>
      <c r="U468" s="467" t="str">
        <f>+IF(H468=0,"",'Ark1'!AG929)</f>
        <v/>
      </c>
      <c r="V468" s="76" t="str">
        <f>+IF(H468=0,"",'Ark1'!AH929)</f>
        <v/>
      </c>
      <c r="W468" s="76" t="str">
        <f>+IF(H468=0,"",'Ark1'!AI929)</f>
        <v/>
      </c>
      <c r="X468" s="76" t="str">
        <f>+IF(H468=0,"",'Ark1'!Y929)</f>
        <v/>
      </c>
      <c r="Y468" s="53" t="str">
        <f>+IF(H468=0,"",'Ark1'!AA929)</f>
        <v/>
      </c>
      <c r="Z468" s="76" t="str">
        <f>+IF(H468=0,"",'Ark1'!AC929)</f>
        <v/>
      </c>
      <c r="AA468" s="76" t="str">
        <f t="shared" si="165"/>
        <v/>
      </c>
      <c r="AB468" s="66"/>
      <c r="AC468" s="66" t="str">
        <f t="shared" si="166"/>
        <v/>
      </c>
      <c r="AD468" s="66" t="str">
        <f t="shared" si="155"/>
        <v/>
      </c>
      <c r="AE468" s="285"/>
      <c r="AG468" s="56"/>
      <c r="AH468" s="56"/>
      <c r="AI468" s="1"/>
    </row>
    <row r="469" spans="1:41">
      <c r="A469" s="285"/>
      <c r="B469" s="285">
        <f>+'Ark1'!C930</f>
        <v>2023</v>
      </c>
      <c r="C469" s="51">
        <f>+'Ark1'!L930</f>
        <v>15</v>
      </c>
      <c r="D469" s="52" t="s">
        <v>41</v>
      </c>
      <c r="E469" s="52">
        <f>+'Ark1'!D930</f>
        <v>4</v>
      </c>
      <c r="F469" s="52" t="str">
        <f t="shared" si="167"/>
        <v>Apr</v>
      </c>
      <c r="G469" s="51" t="str">
        <f>+IF(H469=0,"",'Ark1'!Q930)</f>
        <v/>
      </c>
      <c r="H469" s="467">
        <f>+'Ark1'!R930</f>
        <v>0</v>
      </c>
      <c r="I469" s="66"/>
      <c r="J469" s="53" t="str">
        <f>+IF(H469=0,"",'Ark1'!AE930)</f>
        <v/>
      </c>
      <c r="K469" s="53" t="str">
        <f>+IF(H469=0,"",'Ark1'!AF930)</f>
        <v/>
      </c>
      <c r="L469" s="285"/>
      <c r="M469" s="98"/>
      <c r="N469" s="98"/>
      <c r="O469" s="289"/>
      <c r="P469" s="53" t="str">
        <f>+IF(H469=0,"",'Ark1'!T930)</f>
        <v/>
      </c>
      <c r="Q469" s="66" t="str">
        <f>+IF(H469=0,"",'Ark1'!U930)</f>
        <v/>
      </c>
      <c r="R469" s="66"/>
      <c r="S469" s="76" t="str">
        <f>+IF(H469=0,"",'Ark1'!W930)</f>
        <v/>
      </c>
      <c r="T469" s="76" t="str">
        <f>+IF(H469=0,"",'Ark1'!X930)</f>
        <v/>
      </c>
      <c r="U469" s="467" t="str">
        <f>+IF(H469=0,"",'Ark1'!AG930)</f>
        <v/>
      </c>
      <c r="V469" s="76" t="str">
        <f>+IF(H469=0,"",'Ark1'!AH930)</f>
        <v/>
      </c>
      <c r="W469" s="76" t="str">
        <f>+IF(H469=0,"",'Ark1'!AI930)</f>
        <v/>
      </c>
      <c r="X469" s="76" t="str">
        <f>+IF(H469=0,"",'Ark1'!Y930)</f>
        <v/>
      </c>
      <c r="Y469" s="53" t="str">
        <f>+IF(H469=0,"",'Ark1'!AA930)</f>
        <v/>
      </c>
      <c r="Z469" s="76" t="str">
        <f>+IF(H469=0,"",'Ark1'!AC930)</f>
        <v/>
      </c>
      <c r="AA469" s="76" t="str">
        <f t="shared" si="165"/>
        <v/>
      </c>
      <c r="AB469" s="66"/>
      <c r="AC469" s="66" t="str">
        <f t="shared" si="166"/>
        <v/>
      </c>
      <c r="AD469" s="66" t="str">
        <f t="shared" si="155"/>
        <v/>
      </c>
      <c r="AE469" s="285"/>
      <c r="AG469" s="56"/>
      <c r="AH469" s="56"/>
      <c r="AI469" s="1"/>
    </row>
    <row r="470" spans="1:41">
      <c r="A470" s="285"/>
      <c r="B470" s="285">
        <f>+'Ark1'!C931</f>
        <v>2023</v>
      </c>
      <c r="C470" s="51">
        <f>+'Ark1'!L931</f>
        <v>15</v>
      </c>
      <c r="D470" s="52" t="s">
        <v>41</v>
      </c>
      <c r="E470" s="52">
        <f>+'Ark1'!D931</f>
        <v>5</v>
      </c>
      <c r="F470" s="52" t="str">
        <f t="shared" si="167"/>
        <v>Mai</v>
      </c>
      <c r="G470" s="51" t="str">
        <f>+IF(H470=0,"",'Ark1'!Q931)</f>
        <v/>
      </c>
      <c r="H470" s="467">
        <f>+'Ark1'!R931</f>
        <v>0</v>
      </c>
      <c r="I470" s="66"/>
      <c r="J470" s="53" t="str">
        <f>+IF(H470=0,"",'Ark1'!AE931)</f>
        <v/>
      </c>
      <c r="K470" s="53" t="str">
        <f>+IF(H470=0,"",'Ark1'!AF931)</f>
        <v/>
      </c>
      <c r="L470" s="285"/>
      <c r="M470" s="98"/>
      <c r="N470" s="98"/>
      <c r="O470" s="289"/>
      <c r="P470" s="53" t="str">
        <f>+IF(H470=0,"",'Ark1'!T931)</f>
        <v/>
      </c>
      <c r="Q470" s="66" t="str">
        <f>+IF(H470=0,"",'Ark1'!U931)</f>
        <v/>
      </c>
      <c r="R470" s="66"/>
      <c r="S470" s="76" t="str">
        <f>+IF(H470=0,"",'Ark1'!W931)</f>
        <v/>
      </c>
      <c r="T470" s="76" t="str">
        <f>+IF(H470=0,"",'Ark1'!X931)</f>
        <v/>
      </c>
      <c r="U470" s="467" t="str">
        <f>+IF(H470=0,"",'Ark1'!AG931)</f>
        <v/>
      </c>
      <c r="V470" s="76" t="str">
        <f>+IF(H470=0,"",'Ark1'!AH931)</f>
        <v/>
      </c>
      <c r="W470" s="76" t="str">
        <f>+IF(H470=0,"",'Ark1'!AI931)</f>
        <v/>
      </c>
      <c r="X470" s="76" t="str">
        <f>+IF(H470=0,"",'Ark1'!Y931)</f>
        <v/>
      </c>
      <c r="Y470" s="53" t="str">
        <f>+IF(H470=0,"",'Ark1'!AA931)</f>
        <v/>
      </c>
      <c r="Z470" s="76" t="str">
        <f>+IF(H470=0,"",'Ark1'!AC931)</f>
        <v/>
      </c>
      <c r="AA470" s="76" t="str">
        <f t="shared" si="165"/>
        <v/>
      </c>
      <c r="AB470" s="66"/>
      <c r="AC470" s="66" t="str">
        <f t="shared" si="166"/>
        <v/>
      </c>
      <c r="AD470" s="66" t="str">
        <f t="shared" si="155"/>
        <v/>
      </c>
      <c r="AE470" s="285"/>
      <c r="AG470" s="56"/>
      <c r="AH470" s="56"/>
      <c r="AI470" s="1"/>
    </row>
    <row r="471" spans="1:41">
      <c r="A471" s="285"/>
      <c r="B471" s="285">
        <f>+'Ark1'!C932</f>
        <v>2023</v>
      </c>
      <c r="C471" s="51">
        <f>+'Ark1'!L932</f>
        <v>15</v>
      </c>
      <c r="D471" s="52" t="s">
        <v>41</v>
      </c>
      <c r="E471" s="52">
        <f>+'Ark1'!D932</f>
        <v>6</v>
      </c>
      <c r="F471" s="52" t="str">
        <f t="shared" si="167"/>
        <v>Jun</v>
      </c>
      <c r="G471" s="51" t="str">
        <f>+IF(H471=0,"",'Ark1'!Q932)</f>
        <v/>
      </c>
      <c r="H471" s="467">
        <f>+'Ark1'!R932</f>
        <v>0</v>
      </c>
      <c r="I471" s="66"/>
      <c r="J471" s="53" t="str">
        <f>+IF(H471=0,"",'Ark1'!AE932)</f>
        <v/>
      </c>
      <c r="K471" s="53" t="str">
        <f>+IF(H471=0,"",'Ark1'!AF932)</f>
        <v/>
      </c>
      <c r="L471" s="285"/>
      <c r="M471" s="98"/>
      <c r="N471" s="98"/>
      <c r="O471" s="289"/>
      <c r="P471" s="53" t="str">
        <f>+IF(H471=0,"",'Ark1'!T932)</f>
        <v/>
      </c>
      <c r="Q471" s="66" t="str">
        <f>+IF(H471=0,"",'Ark1'!U932)</f>
        <v/>
      </c>
      <c r="R471" s="66"/>
      <c r="S471" s="76" t="str">
        <f>+IF(H471=0,"",'Ark1'!W932)</f>
        <v/>
      </c>
      <c r="T471" s="76" t="str">
        <f>+IF(H471=0,"",'Ark1'!X932)</f>
        <v/>
      </c>
      <c r="U471" s="467" t="str">
        <f>+IF(H471=0,"",'Ark1'!AG932)</f>
        <v/>
      </c>
      <c r="V471" s="76" t="str">
        <f>+IF(H471=0,"",'Ark1'!AH932)</f>
        <v/>
      </c>
      <c r="W471" s="76" t="str">
        <f>+IF(H471=0,"",'Ark1'!AI932)</f>
        <v/>
      </c>
      <c r="X471" s="76" t="str">
        <f>+IF(H471=0,"",'Ark1'!Y932)</f>
        <v/>
      </c>
      <c r="Y471" s="53" t="str">
        <f>+IF(H471=0,"",'Ark1'!AA932)</f>
        <v/>
      </c>
      <c r="Z471" s="76" t="str">
        <f>+IF(H471=0,"",'Ark1'!AC932)</f>
        <v/>
      </c>
      <c r="AA471" s="76" t="str">
        <f t="shared" si="165"/>
        <v/>
      </c>
      <c r="AB471" s="66"/>
      <c r="AC471" s="66" t="str">
        <f t="shared" si="166"/>
        <v/>
      </c>
      <c r="AD471" s="66" t="str">
        <f t="shared" si="155"/>
        <v/>
      </c>
      <c r="AE471" s="285"/>
      <c r="AG471" s="56"/>
      <c r="AH471" s="56"/>
      <c r="AI471" s="1"/>
    </row>
    <row r="472" spans="1:41">
      <c r="A472" s="285"/>
      <c r="B472" s="285">
        <f>+'Ark1'!C933</f>
        <v>2023</v>
      </c>
      <c r="C472" s="51">
        <f>+'Ark1'!L933</f>
        <v>15</v>
      </c>
      <c r="D472" s="52" t="s">
        <v>41</v>
      </c>
      <c r="E472" s="52">
        <f>+'Ark1'!D933</f>
        <v>7</v>
      </c>
      <c r="F472" s="52" t="str">
        <f t="shared" si="167"/>
        <v>Jul</v>
      </c>
      <c r="G472" s="51" t="str">
        <f>+IF(H472=0,"",'Ark1'!Q933)</f>
        <v/>
      </c>
      <c r="H472" s="467">
        <f>+'Ark1'!R933</f>
        <v>0</v>
      </c>
      <c r="I472" s="66"/>
      <c r="J472" s="53" t="str">
        <f>+IF(H472=0,"",'Ark1'!AE933)</f>
        <v/>
      </c>
      <c r="K472" s="53" t="str">
        <f>+IF(H472=0,"",'Ark1'!AF933)</f>
        <v/>
      </c>
      <c r="L472" s="285"/>
      <c r="M472" s="98"/>
      <c r="N472" s="98"/>
      <c r="O472" s="289"/>
      <c r="P472" s="53" t="str">
        <f>+IF(H472=0,"",'Ark1'!T933)</f>
        <v/>
      </c>
      <c r="Q472" s="66" t="str">
        <f>+IF(H472=0,"",'Ark1'!U933)</f>
        <v/>
      </c>
      <c r="R472" s="66"/>
      <c r="S472" s="76" t="str">
        <f>+IF(H472=0,"",'Ark1'!W933)</f>
        <v/>
      </c>
      <c r="T472" s="76" t="str">
        <f>+IF(H472=0,"",'Ark1'!X933)</f>
        <v/>
      </c>
      <c r="U472" s="467" t="str">
        <f>+IF(H472=0,"",'Ark1'!AG933)</f>
        <v/>
      </c>
      <c r="V472" s="76" t="str">
        <f>+IF(H472=0,"",'Ark1'!AH933)</f>
        <v/>
      </c>
      <c r="W472" s="76" t="str">
        <f>+IF(H472=0,"",'Ark1'!AI933)</f>
        <v/>
      </c>
      <c r="X472" s="76" t="str">
        <f>+IF(H472=0,"",'Ark1'!Y933)</f>
        <v/>
      </c>
      <c r="Y472" s="53" t="str">
        <f>+IF(H472=0,"",'Ark1'!AA933)</f>
        <v/>
      </c>
      <c r="Z472" s="76" t="str">
        <f>+IF(H472=0,"",'Ark1'!AC933)</f>
        <v/>
      </c>
      <c r="AA472" s="76" t="str">
        <f t="shared" si="165"/>
        <v/>
      </c>
      <c r="AB472" s="66"/>
      <c r="AC472" s="66" t="str">
        <f t="shared" si="166"/>
        <v/>
      </c>
      <c r="AD472" s="66" t="str">
        <f t="shared" si="155"/>
        <v/>
      </c>
      <c r="AE472" s="285"/>
      <c r="AG472" s="56"/>
      <c r="AH472" s="56"/>
      <c r="AI472" s="1"/>
    </row>
    <row r="473" spans="1:41">
      <c r="A473" s="285"/>
      <c r="B473" s="285">
        <f>+'Ark1'!C934</f>
        <v>2023</v>
      </c>
      <c r="C473" s="51">
        <f>+'Ark1'!L934</f>
        <v>15</v>
      </c>
      <c r="D473" s="52" t="s">
        <v>41</v>
      </c>
      <c r="E473" s="52">
        <f>+'Ark1'!D934</f>
        <v>8</v>
      </c>
      <c r="F473" s="52" t="str">
        <f t="shared" si="167"/>
        <v>Aug</v>
      </c>
      <c r="G473" s="51" t="str">
        <f>+IF(H473=0,"",'Ark1'!Q934)</f>
        <v/>
      </c>
      <c r="H473" s="467">
        <f>+'Ark1'!R934</f>
        <v>0</v>
      </c>
      <c r="I473" s="66"/>
      <c r="J473" s="53" t="str">
        <f>+IF(H473=0,"",'Ark1'!AE934)</f>
        <v/>
      </c>
      <c r="K473" s="53" t="str">
        <f>+IF(H473=0,"",'Ark1'!AF934)</f>
        <v/>
      </c>
      <c r="L473" s="285"/>
      <c r="M473" s="98"/>
      <c r="N473" s="98"/>
      <c r="O473" s="289"/>
      <c r="P473" s="53" t="str">
        <f>+IF(H473=0,"",'Ark1'!T934)</f>
        <v/>
      </c>
      <c r="Q473" s="66" t="str">
        <f>+IF(H473=0,"",'Ark1'!U934)</f>
        <v/>
      </c>
      <c r="R473" s="66"/>
      <c r="S473" s="76" t="str">
        <f>+IF(H473=0,"",'Ark1'!W934)</f>
        <v/>
      </c>
      <c r="T473" s="76" t="str">
        <f>+IF(H473=0,"",'Ark1'!X934)</f>
        <v/>
      </c>
      <c r="U473" s="467" t="str">
        <f>+IF(H473=0,"",'Ark1'!AG934)</f>
        <v/>
      </c>
      <c r="V473" s="76" t="str">
        <f>+IF(H473=0,"",'Ark1'!AH934)</f>
        <v/>
      </c>
      <c r="W473" s="76" t="str">
        <f>+IF(H473=0,"",'Ark1'!AI934)</f>
        <v/>
      </c>
      <c r="X473" s="76" t="str">
        <f>+IF(H473=0,"",'Ark1'!Y934)</f>
        <v/>
      </c>
      <c r="Y473" s="53" t="str">
        <f>+IF(H473=0,"",'Ark1'!AA934)</f>
        <v/>
      </c>
      <c r="Z473" s="76" t="str">
        <f>+IF(H473=0,"",'Ark1'!AC934)</f>
        <v/>
      </c>
      <c r="AA473" s="76" t="str">
        <f t="shared" si="165"/>
        <v/>
      </c>
      <c r="AB473" s="66"/>
      <c r="AC473" s="66" t="str">
        <f t="shared" si="166"/>
        <v/>
      </c>
      <c r="AD473" s="66" t="str">
        <f t="shared" si="155"/>
        <v/>
      </c>
      <c r="AE473" s="285"/>
      <c r="AG473" s="56"/>
      <c r="AH473" s="56"/>
      <c r="AI473" s="1"/>
    </row>
    <row r="474" spans="1:41">
      <c r="A474" s="285"/>
      <c r="B474" s="285">
        <f>+'Ark1'!C935</f>
        <v>2023</v>
      </c>
      <c r="C474" s="51">
        <f>+'Ark1'!L935</f>
        <v>15</v>
      </c>
      <c r="D474" s="52" t="s">
        <v>41</v>
      </c>
      <c r="E474" s="52">
        <f>+'Ark1'!D935</f>
        <v>9</v>
      </c>
      <c r="F474" s="52" t="str">
        <f t="shared" si="167"/>
        <v>Sep</v>
      </c>
      <c r="G474" s="51" t="str">
        <f>+IF(H474=0,"",'Ark1'!Q935)</f>
        <v/>
      </c>
      <c r="H474" s="467">
        <f>+'Ark1'!R935</f>
        <v>0</v>
      </c>
      <c r="I474" s="66"/>
      <c r="J474" s="53" t="str">
        <f>+IF(H474=0,"",'Ark1'!AE935)</f>
        <v/>
      </c>
      <c r="K474" s="53" t="str">
        <f>+IF(H474=0,"",'Ark1'!AF935)</f>
        <v/>
      </c>
      <c r="L474" s="285"/>
      <c r="M474" s="98"/>
      <c r="N474" s="98"/>
      <c r="O474" s="289"/>
      <c r="P474" s="53" t="str">
        <f>+IF(H474=0,"",'Ark1'!T935)</f>
        <v/>
      </c>
      <c r="Q474" s="66" t="str">
        <f>+IF(H474=0,"",'Ark1'!U935)</f>
        <v/>
      </c>
      <c r="R474" s="66"/>
      <c r="S474" s="76" t="str">
        <f>+IF(H474=0,"",'Ark1'!W935)</f>
        <v/>
      </c>
      <c r="T474" s="76" t="str">
        <f>+IF(H474=0,"",'Ark1'!X935)</f>
        <v/>
      </c>
      <c r="U474" s="467" t="str">
        <f>+IF(H474=0,"",'Ark1'!AG935)</f>
        <v/>
      </c>
      <c r="V474" s="76" t="str">
        <f>+IF(H474=0,"",'Ark1'!AH935)</f>
        <v/>
      </c>
      <c r="W474" s="76" t="str">
        <f>+IF(H474=0,"",'Ark1'!AI935)</f>
        <v/>
      </c>
      <c r="X474" s="76" t="str">
        <f>+IF(H474=0,"",'Ark1'!Y935)</f>
        <v/>
      </c>
      <c r="Y474" s="53" t="str">
        <f>+IF(H474=0,"",'Ark1'!AA935)</f>
        <v/>
      </c>
      <c r="Z474" s="76" t="str">
        <f>+IF(H474=0,"",'Ark1'!AC935)</f>
        <v/>
      </c>
      <c r="AA474" s="76" t="str">
        <f t="shared" si="165"/>
        <v/>
      </c>
      <c r="AB474" s="66"/>
      <c r="AC474" s="66" t="str">
        <f t="shared" si="166"/>
        <v/>
      </c>
      <c r="AD474" s="66" t="str">
        <f t="shared" si="155"/>
        <v/>
      </c>
      <c r="AE474" s="285"/>
      <c r="AG474" s="56"/>
      <c r="AH474" s="56"/>
      <c r="AI474" s="1"/>
    </row>
    <row r="475" spans="1:41">
      <c r="A475" s="285"/>
      <c r="B475" s="285">
        <f>+'Ark1'!C936</f>
        <v>2023</v>
      </c>
      <c r="C475" s="51">
        <f>+'Ark1'!L936</f>
        <v>15</v>
      </c>
      <c r="D475" s="52" t="s">
        <v>41</v>
      </c>
      <c r="E475" s="52">
        <f>+'Ark1'!D936</f>
        <v>10</v>
      </c>
      <c r="F475" s="52" t="str">
        <f t="shared" si="167"/>
        <v>Okt</v>
      </c>
      <c r="G475" s="51" t="str">
        <f>+IF(H475=0,"",'Ark1'!Q936)</f>
        <v/>
      </c>
      <c r="H475" s="467">
        <f>+'Ark1'!R936</f>
        <v>0</v>
      </c>
      <c r="I475" s="66"/>
      <c r="J475" s="53" t="str">
        <f>+IF(H475=0,"",'Ark1'!AE936)</f>
        <v/>
      </c>
      <c r="K475" s="53" t="str">
        <f>+IF(H475=0,"",'Ark1'!AF936)</f>
        <v/>
      </c>
      <c r="L475" s="285"/>
      <c r="M475" s="98"/>
      <c r="N475" s="98"/>
      <c r="O475" s="289"/>
      <c r="P475" s="53" t="str">
        <f>+IF(H475=0,"",'Ark1'!T936)</f>
        <v/>
      </c>
      <c r="Q475" s="66" t="str">
        <f>+IF(H475=0,"",'Ark1'!U936)</f>
        <v/>
      </c>
      <c r="R475" s="66"/>
      <c r="S475" s="76" t="str">
        <f>+IF(H475=0,"",'Ark1'!W936)</f>
        <v/>
      </c>
      <c r="T475" s="76" t="str">
        <f>+IF(H475=0,"",'Ark1'!X936)</f>
        <v/>
      </c>
      <c r="U475" s="467" t="str">
        <f>+IF(H475=0,"",'Ark1'!AG936)</f>
        <v/>
      </c>
      <c r="V475" s="76" t="str">
        <f>+IF(H475=0,"",'Ark1'!AH936)</f>
        <v/>
      </c>
      <c r="W475" s="76" t="str">
        <f>+IF(H475=0,"",'Ark1'!AI936)</f>
        <v/>
      </c>
      <c r="X475" s="76" t="str">
        <f>+IF(H475=0,"",'Ark1'!Y936)</f>
        <v/>
      </c>
      <c r="Y475" s="53" t="str">
        <f>+IF(H475=0,"",'Ark1'!AA936)</f>
        <v/>
      </c>
      <c r="Z475" s="76" t="str">
        <f>+IF(H475=0,"",'Ark1'!AC936)</f>
        <v/>
      </c>
      <c r="AA475" s="76" t="str">
        <f t="shared" si="165"/>
        <v/>
      </c>
      <c r="AB475" s="66"/>
      <c r="AC475" s="66" t="str">
        <f t="shared" si="166"/>
        <v/>
      </c>
      <c r="AD475" s="66" t="str">
        <f t="shared" si="155"/>
        <v/>
      </c>
      <c r="AE475" s="285"/>
      <c r="AG475" s="56"/>
      <c r="AH475" s="56"/>
      <c r="AI475" s="1"/>
    </row>
    <row r="476" spans="1:41">
      <c r="A476" s="285"/>
      <c r="B476" s="285">
        <f>+'Ark1'!C937</f>
        <v>2023</v>
      </c>
      <c r="C476" s="51">
        <f>+'Ark1'!L937</f>
        <v>15</v>
      </c>
      <c r="D476" s="52" t="s">
        <v>41</v>
      </c>
      <c r="E476" s="52">
        <f>+'Ark1'!D937</f>
        <v>11</v>
      </c>
      <c r="F476" s="52" t="str">
        <f t="shared" si="167"/>
        <v>Nov</v>
      </c>
      <c r="G476" s="51" t="str">
        <f>+IF(H476=0,"",'Ark1'!Q937)</f>
        <v/>
      </c>
      <c r="H476" s="467">
        <f>+'Ark1'!R937</f>
        <v>0</v>
      </c>
      <c r="I476" s="66"/>
      <c r="J476" s="53" t="str">
        <f>+IF(H476=0,"",'Ark1'!AE937)</f>
        <v/>
      </c>
      <c r="K476" s="53" t="str">
        <f>+IF(H476=0,"",'Ark1'!AF937)</f>
        <v/>
      </c>
      <c r="L476" s="285"/>
      <c r="M476" s="98"/>
      <c r="N476" s="98"/>
      <c r="O476" s="289"/>
      <c r="P476" s="53" t="str">
        <f>+IF(H476=0,"",'Ark1'!T937)</f>
        <v/>
      </c>
      <c r="Q476" s="66" t="str">
        <f>+IF(H476=0,"",'Ark1'!U937)</f>
        <v/>
      </c>
      <c r="R476" s="66"/>
      <c r="S476" s="76" t="str">
        <f>+IF(H476=0,"",'Ark1'!W937)</f>
        <v/>
      </c>
      <c r="T476" s="76" t="str">
        <f>+IF(H476=0,"",'Ark1'!X937)</f>
        <v/>
      </c>
      <c r="U476" s="467" t="str">
        <f>+IF(H476=0,"",'Ark1'!AG937)</f>
        <v/>
      </c>
      <c r="V476" s="76" t="str">
        <f>+IF(H476=0,"",'Ark1'!AH937)</f>
        <v/>
      </c>
      <c r="W476" s="76" t="str">
        <f>+IF(H476=0,"",'Ark1'!AI937)</f>
        <v/>
      </c>
      <c r="X476" s="76" t="str">
        <f>+IF(H476=0,"",'Ark1'!Y937)</f>
        <v/>
      </c>
      <c r="Y476" s="53" t="str">
        <f>+IF(H476=0,"",'Ark1'!AA937)</f>
        <v/>
      </c>
      <c r="Z476" s="76" t="str">
        <f>+IF(H476=0,"",'Ark1'!AC937)</f>
        <v/>
      </c>
      <c r="AA476" s="76" t="str">
        <f t="shared" si="165"/>
        <v/>
      </c>
      <c r="AB476" s="66"/>
      <c r="AC476" s="66" t="str">
        <f t="shared" si="166"/>
        <v/>
      </c>
      <c r="AD476" s="66" t="str">
        <f t="shared" si="155"/>
        <v/>
      </c>
      <c r="AE476" s="285"/>
      <c r="AG476" s="56"/>
      <c r="AH476" s="56"/>
      <c r="AI476" s="1"/>
    </row>
    <row r="477" spans="1:41">
      <c r="A477" s="285"/>
      <c r="B477" s="285">
        <f>+'Ark1'!C938</f>
        <v>2023</v>
      </c>
      <c r="C477" s="51">
        <f>+'Ark1'!L938</f>
        <v>15</v>
      </c>
      <c r="D477" s="52" t="s">
        <v>41</v>
      </c>
      <c r="E477" s="52">
        <f>+'Ark1'!D938</f>
        <v>12</v>
      </c>
      <c r="F477" s="52" t="str">
        <f t="shared" si="167"/>
        <v>Des</v>
      </c>
      <c r="G477" s="51" t="str">
        <f>+IF(H477=0,"",'Ark1'!Q938)</f>
        <v/>
      </c>
      <c r="H477" s="467">
        <f>+'Ark1'!R938</f>
        <v>0</v>
      </c>
      <c r="I477" s="66"/>
      <c r="J477" s="53" t="str">
        <f>+IF(H477=0,"",'Ark1'!AE938)</f>
        <v/>
      </c>
      <c r="K477" s="53" t="str">
        <f>+IF(H477=0,"",'Ark1'!AF938)</f>
        <v/>
      </c>
      <c r="L477" s="285"/>
      <c r="M477" s="98"/>
      <c r="N477" s="98"/>
      <c r="O477" s="289"/>
      <c r="P477" s="53" t="str">
        <f>+IF(H477=0,"",'Ark1'!T938)</f>
        <v/>
      </c>
      <c r="Q477" s="66" t="str">
        <f>+IF(H477=0,"",'Ark1'!U938)</f>
        <v/>
      </c>
      <c r="R477" s="66"/>
      <c r="S477" s="76" t="str">
        <f>+IF(H477=0,"",'Ark1'!W938)</f>
        <v/>
      </c>
      <c r="T477" s="76" t="str">
        <f>+IF(H477=0,"",'Ark1'!X938)</f>
        <v/>
      </c>
      <c r="U477" s="467" t="str">
        <f>+IF(H477=0,"",'Ark1'!AG938)</f>
        <v/>
      </c>
      <c r="V477" s="76" t="str">
        <f>+IF(H477=0,"",'Ark1'!AH938)</f>
        <v/>
      </c>
      <c r="W477" s="76" t="str">
        <f>+IF(H477=0,"",'Ark1'!AI938)</f>
        <v/>
      </c>
      <c r="X477" s="76" t="str">
        <f>+IF(H477=0,"",'Ark1'!Y938)</f>
        <v/>
      </c>
      <c r="Y477" s="53" t="str">
        <f>+IF(H477=0,"",'Ark1'!AA938)</f>
        <v/>
      </c>
      <c r="Z477" s="76" t="str">
        <f>+IF(H477=0,"",'Ark1'!AC938)</f>
        <v/>
      </c>
      <c r="AA477" s="76" t="str">
        <f t="shared" si="165"/>
        <v/>
      </c>
      <c r="AB477" s="66"/>
      <c r="AC477" s="66" t="str">
        <f t="shared" si="166"/>
        <v/>
      </c>
      <c r="AD477" s="66" t="str">
        <f t="shared" si="155"/>
        <v/>
      </c>
      <c r="AE477" s="285"/>
      <c r="AG477" s="56"/>
      <c r="AH477" s="56"/>
      <c r="AI477" s="1"/>
    </row>
    <row r="478" spans="1:41">
      <c r="A478" s="285"/>
      <c r="B478" s="285"/>
      <c r="C478" s="285"/>
      <c r="D478" s="285"/>
      <c r="E478" s="285"/>
      <c r="F478" s="285"/>
      <c r="G478" s="285"/>
      <c r="H478" s="479"/>
      <c r="I478" s="285"/>
      <c r="J478" s="285"/>
      <c r="K478" s="285"/>
      <c r="L478" s="285"/>
      <c r="M478" s="288"/>
      <c r="N478" s="288"/>
      <c r="O478" s="289"/>
      <c r="P478" s="285"/>
      <c r="Q478" s="285"/>
      <c r="R478" s="285"/>
      <c r="S478" s="285"/>
      <c r="T478" s="285"/>
      <c r="U478" s="479"/>
      <c r="V478" s="285"/>
      <c r="W478" s="285"/>
      <c r="X478" s="285"/>
      <c r="Y478" s="285"/>
      <c r="Z478" s="285"/>
      <c r="AA478" s="285"/>
      <c r="AB478" s="285"/>
      <c r="AC478" s="284"/>
      <c r="AD478" s="285"/>
      <c r="AE478" s="285"/>
      <c r="AG478" s="56"/>
      <c r="AH478" s="56"/>
      <c r="AI478" s="1"/>
    </row>
    <row r="479" spans="1:41">
      <c r="A479" s="285"/>
      <c r="B479" s="285"/>
      <c r="C479" s="285"/>
      <c r="D479" s="285"/>
      <c r="E479" s="285"/>
      <c r="F479" s="285"/>
      <c r="G479" s="285"/>
      <c r="H479" s="479"/>
      <c r="I479" s="285"/>
      <c r="J479" s="285"/>
      <c r="K479" s="285"/>
      <c r="L479" s="285"/>
      <c r="M479" s="288"/>
      <c r="N479" s="288"/>
      <c r="O479" s="289"/>
      <c r="P479" s="285"/>
      <c r="Q479" s="285"/>
      <c r="R479" s="285"/>
      <c r="S479" s="285"/>
      <c r="T479" s="285"/>
      <c r="U479" s="479"/>
      <c r="V479" s="285"/>
      <c r="W479" s="285"/>
      <c r="X479" s="285"/>
      <c r="Y479" s="285"/>
      <c r="Z479" s="285"/>
      <c r="AA479" s="285"/>
      <c r="AB479" s="285"/>
      <c r="AC479" s="284"/>
      <c r="AD479" s="285"/>
      <c r="AE479" s="285"/>
      <c r="AG479" s="56"/>
      <c r="AH479" s="56"/>
      <c r="AI479" s="1"/>
    </row>
    <row r="480" spans="1:41">
      <c r="A480" s="34"/>
      <c r="B480" s="34"/>
      <c r="C480" s="34"/>
      <c r="D480" s="34"/>
      <c r="E480" s="34"/>
      <c r="F480" s="34"/>
      <c r="G480" s="34"/>
      <c r="H480" s="455"/>
      <c r="I480" s="34"/>
      <c r="J480" s="72"/>
      <c r="K480" s="72"/>
      <c r="L480" s="72"/>
      <c r="P480" s="34"/>
      <c r="Q480" s="34"/>
      <c r="R480" s="34"/>
      <c r="AB480" s="34"/>
      <c r="AG480" s="56"/>
      <c r="AH480" s="56"/>
      <c r="AI480" s="1"/>
    </row>
    <row r="481" spans="1:35">
      <c r="A481" s="34"/>
      <c r="B481" s="34"/>
      <c r="C481" s="34"/>
      <c r="D481" s="34"/>
      <c r="E481" s="34"/>
      <c r="F481" s="34"/>
      <c r="G481" s="34"/>
      <c r="H481" s="455"/>
      <c r="I481" s="34"/>
      <c r="J481" s="72"/>
      <c r="K481" s="72"/>
      <c r="L481" s="72"/>
      <c r="P481" s="34"/>
      <c r="Q481" s="34"/>
      <c r="R481" s="34"/>
      <c r="AB481" s="34"/>
      <c r="AG481" s="56"/>
      <c r="AH481" s="56"/>
      <c r="AI481" s="1"/>
    </row>
    <row r="482" spans="1:35">
      <c r="A482" s="34"/>
      <c r="B482" s="34"/>
      <c r="C482" s="34"/>
      <c r="D482" s="34"/>
      <c r="E482" s="34"/>
      <c r="F482" s="34"/>
      <c r="G482" s="34"/>
      <c r="H482" s="455"/>
      <c r="I482" s="34"/>
      <c r="J482" s="72"/>
      <c r="K482" s="72"/>
      <c r="L482" s="72"/>
      <c r="P482" s="34"/>
      <c r="Q482" s="34"/>
      <c r="R482" s="34"/>
      <c r="AB482" s="34"/>
      <c r="AG482" s="56"/>
      <c r="AH482" s="56"/>
      <c r="AI482" s="1"/>
    </row>
    <row r="483" spans="1:35">
      <c r="A483" s="34"/>
      <c r="B483" s="34"/>
      <c r="C483" s="34"/>
      <c r="D483" s="34"/>
      <c r="E483" s="34"/>
      <c r="F483" s="34"/>
      <c r="G483" s="34"/>
      <c r="H483" s="455"/>
      <c r="I483" s="34"/>
      <c r="J483" s="72"/>
      <c r="K483" s="72"/>
      <c r="L483" s="72"/>
      <c r="P483" s="34"/>
      <c r="Q483" s="34"/>
      <c r="R483" s="34"/>
      <c r="AB483" s="34"/>
      <c r="AG483" s="56"/>
      <c r="AH483" s="56"/>
      <c r="AI483" s="1"/>
    </row>
    <row r="484" spans="1:35">
      <c r="A484" s="34"/>
      <c r="B484" s="34"/>
      <c r="C484" s="34"/>
      <c r="D484" s="34"/>
      <c r="E484" s="34"/>
      <c r="F484" s="34"/>
      <c r="G484" s="34"/>
      <c r="H484" s="455"/>
      <c r="I484" s="34"/>
      <c r="J484" s="72"/>
      <c r="K484" s="72"/>
      <c r="L484" s="72"/>
      <c r="P484" s="34"/>
      <c r="Q484" s="34"/>
      <c r="R484" s="34"/>
      <c r="AB484" s="34"/>
      <c r="AG484" s="56"/>
      <c r="AH484" s="56"/>
      <c r="AI484" s="1"/>
    </row>
    <row r="485" spans="1:35">
      <c r="A485" s="34"/>
      <c r="B485" s="34"/>
      <c r="C485" s="34"/>
      <c r="D485" s="34"/>
      <c r="E485" s="34"/>
      <c r="F485" s="34"/>
      <c r="G485" s="34"/>
      <c r="H485" s="455"/>
      <c r="I485" s="34"/>
      <c r="J485" s="72"/>
      <c r="K485" s="72"/>
      <c r="L485" s="72"/>
      <c r="P485" s="34"/>
      <c r="Q485" s="34"/>
      <c r="R485" s="34"/>
      <c r="AB485" s="34"/>
      <c r="AG485" s="56"/>
      <c r="AH485" s="56"/>
      <c r="AI485" s="1"/>
    </row>
    <row r="486" spans="1:35">
      <c r="A486" s="34"/>
      <c r="B486" s="34"/>
      <c r="C486" s="34"/>
      <c r="D486" s="34"/>
      <c r="E486" s="34"/>
      <c r="F486" s="34"/>
      <c r="G486" s="34"/>
      <c r="H486" s="455"/>
      <c r="I486" s="34"/>
      <c r="J486" s="72"/>
      <c r="K486" s="72"/>
      <c r="L486" s="72"/>
      <c r="P486" s="34"/>
      <c r="Q486" s="34"/>
      <c r="R486" s="34"/>
      <c r="AB486" s="34"/>
      <c r="AG486" s="56"/>
      <c r="AH486" s="56"/>
      <c r="AI486" s="1"/>
    </row>
    <row r="487" spans="1:35">
      <c r="A487" s="34"/>
      <c r="B487" s="34"/>
      <c r="C487" s="34"/>
      <c r="D487" s="34"/>
      <c r="E487" s="34"/>
      <c r="F487" s="34"/>
      <c r="G487" s="34"/>
      <c r="H487" s="455"/>
      <c r="I487" s="34"/>
      <c r="J487" s="72"/>
      <c r="K487" s="72"/>
      <c r="L487" s="72"/>
      <c r="P487" s="34"/>
      <c r="Q487" s="34"/>
      <c r="R487" s="34"/>
      <c r="AB487" s="34"/>
      <c r="AG487" s="56"/>
      <c r="AH487" s="56"/>
      <c r="AI487" s="1"/>
    </row>
    <row r="488" spans="1:35">
      <c r="A488" s="34"/>
      <c r="B488" s="34"/>
      <c r="C488" s="34"/>
      <c r="D488" s="34"/>
      <c r="E488" s="34"/>
      <c r="F488" s="34"/>
      <c r="G488" s="34"/>
      <c r="H488" s="455"/>
      <c r="I488" s="34"/>
      <c r="J488" s="72"/>
      <c r="K488" s="72"/>
      <c r="L488" s="72"/>
      <c r="P488" s="34"/>
      <c r="Q488" s="34"/>
      <c r="R488" s="34"/>
      <c r="AB488" s="34"/>
      <c r="AG488" s="56"/>
      <c r="AH488" s="56"/>
      <c r="AI488" s="1"/>
    </row>
    <row r="489" spans="1:35">
      <c r="A489" s="34"/>
      <c r="B489" s="34"/>
      <c r="C489" s="34"/>
      <c r="D489" s="34"/>
      <c r="E489" s="34"/>
      <c r="F489" s="34"/>
      <c r="G489" s="34"/>
      <c r="H489" s="455"/>
      <c r="I489" s="34"/>
      <c r="J489" s="72"/>
      <c r="K489" s="72"/>
      <c r="L489" s="72"/>
      <c r="P489" s="34"/>
      <c r="Q489" s="34"/>
      <c r="R489" s="34"/>
      <c r="AB489" s="34"/>
      <c r="AG489" s="56"/>
      <c r="AH489" s="56"/>
      <c r="AI489" s="1"/>
    </row>
    <row r="490" spans="1:35">
      <c r="A490" s="34"/>
      <c r="B490" s="34"/>
      <c r="C490" s="34"/>
      <c r="D490" s="34"/>
      <c r="E490" s="34"/>
      <c r="F490" s="34"/>
      <c r="G490" s="34"/>
      <c r="H490" s="455"/>
      <c r="I490" s="34"/>
      <c r="J490" s="72"/>
      <c r="K490" s="72"/>
      <c r="L490" s="72"/>
      <c r="P490" s="34"/>
      <c r="Q490" s="34"/>
      <c r="R490" s="34"/>
      <c r="AB490" s="34"/>
      <c r="AG490" s="56"/>
      <c r="AH490" s="56"/>
      <c r="AI490" s="1"/>
    </row>
    <row r="491" spans="1:35">
      <c r="A491" s="34"/>
      <c r="B491" s="34"/>
      <c r="C491" s="34"/>
      <c r="D491" s="34"/>
      <c r="E491" s="34"/>
      <c r="F491" s="34"/>
      <c r="G491" s="34"/>
      <c r="H491" s="455"/>
      <c r="I491" s="34"/>
      <c r="J491" s="72"/>
      <c r="K491" s="72"/>
      <c r="L491" s="72"/>
      <c r="P491" s="34"/>
      <c r="Q491" s="34"/>
      <c r="R491" s="34"/>
      <c r="AB491" s="34"/>
      <c r="AG491" s="56"/>
      <c r="AH491" s="56"/>
      <c r="AI491" s="1"/>
    </row>
    <row r="492" spans="1:35">
      <c r="A492" s="34"/>
      <c r="B492" s="34"/>
      <c r="C492" s="34"/>
      <c r="D492" s="34"/>
      <c r="E492" s="34"/>
      <c r="F492" s="34"/>
      <c r="G492" s="34"/>
      <c r="H492" s="455"/>
      <c r="I492" s="34"/>
      <c r="J492" s="72"/>
      <c r="K492" s="72"/>
      <c r="L492" s="72"/>
      <c r="P492" s="34"/>
      <c r="Q492" s="34"/>
      <c r="R492" s="34"/>
      <c r="AB492" s="34"/>
      <c r="AG492" s="56"/>
      <c r="AH492" s="56"/>
      <c r="AI492" s="1"/>
    </row>
    <row r="493" spans="1:35">
      <c r="A493" s="34"/>
      <c r="B493" s="34"/>
      <c r="C493" s="34"/>
      <c r="D493" s="34"/>
      <c r="E493" s="34"/>
      <c r="F493" s="34"/>
      <c r="G493" s="34"/>
      <c r="H493" s="455"/>
      <c r="I493" s="34"/>
      <c r="J493" s="72"/>
      <c r="K493" s="72"/>
      <c r="L493" s="72"/>
      <c r="P493" s="34"/>
      <c r="Q493" s="34"/>
      <c r="R493" s="34"/>
      <c r="AB493" s="34"/>
      <c r="AG493" s="56"/>
      <c r="AH493" s="56"/>
      <c r="AI493" s="1"/>
    </row>
    <row r="494" spans="1:35">
      <c r="A494" s="34"/>
      <c r="B494" s="34"/>
      <c r="C494" s="34"/>
      <c r="D494" s="34"/>
      <c r="E494" s="34"/>
      <c r="F494" s="34"/>
      <c r="G494" s="34"/>
      <c r="H494" s="455"/>
      <c r="I494" s="34"/>
      <c r="J494" s="72"/>
      <c r="K494" s="72"/>
      <c r="L494" s="72"/>
      <c r="P494" s="34"/>
      <c r="Q494" s="34"/>
      <c r="R494" s="34"/>
      <c r="AB494" s="34"/>
    </row>
    <row r="495" spans="1:35">
      <c r="A495" s="34"/>
      <c r="B495" s="34"/>
      <c r="C495" s="34"/>
      <c r="D495" s="34"/>
      <c r="E495" s="34"/>
      <c r="F495" s="34"/>
      <c r="G495" s="34"/>
      <c r="H495" s="455"/>
      <c r="I495" s="34"/>
      <c r="J495" s="72"/>
      <c r="K495" s="72"/>
      <c r="L495" s="72"/>
      <c r="P495" s="34"/>
      <c r="Q495" s="34"/>
      <c r="R495" s="34"/>
      <c r="AB495" s="34"/>
    </row>
    <row r="496" spans="1:35">
      <c r="A496" s="34"/>
      <c r="B496" s="34"/>
      <c r="C496" s="34"/>
      <c r="D496" s="34"/>
      <c r="E496" s="34"/>
      <c r="F496" s="34"/>
      <c r="G496" s="34"/>
      <c r="H496" s="455"/>
      <c r="I496" s="34"/>
      <c r="J496" s="72"/>
      <c r="K496" s="72"/>
      <c r="L496" s="72"/>
      <c r="P496" s="34"/>
      <c r="Q496" s="34"/>
      <c r="R496" s="34"/>
      <c r="AB496" s="34"/>
    </row>
    <row r="497" spans="1:28">
      <c r="A497" s="34"/>
      <c r="B497" s="34"/>
      <c r="C497" s="34"/>
      <c r="D497" s="34"/>
      <c r="E497" s="34"/>
      <c r="F497" s="34"/>
      <c r="G497" s="34"/>
      <c r="H497" s="455"/>
      <c r="I497" s="34"/>
      <c r="J497" s="72"/>
      <c r="K497" s="72"/>
      <c r="L497" s="72"/>
      <c r="P497" s="34"/>
      <c r="Q497" s="34"/>
      <c r="R497" s="34"/>
      <c r="AB497" s="34"/>
    </row>
    <row r="498" spans="1:28">
      <c r="A498" s="34"/>
      <c r="B498" s="34"/>
      <c r="C498" s="34"/>
      <c r="D498" s="34"/>
      <c r="E498" s="34"/>
      <c r="F498" s="34"/>
      <c r="G498" s="34"/>
      <c r="H498" s="455"/>
      <c r="I498" s="34"/>
      <c r="J498" s="72"/>
      <c r="K498" s="72"/>
      <c r="L498" s="72"/>
      <c r="P498" s="34"/>
      <c r="Q498" s="34"/>
      <c r="R498" s="34"/>
      <c r="AB498" s="34"/>
    </row>
    <row r="499" spans="1:28">
      <c r="A499" s="34"/>
      <c r="B499" s="34"/>
      <c r="C499" s="34"/>
      <c r="D499" s="34"/>
      <c r="E499" s="34"/>
      <c r="F499" s="34"/>
      <c r="G499" s="34"/>
      <c r="H499" s="455"/>
      <c r="I499" s="34"/>
      <c r="J499" s="72"/>
      <c r="K499" s="72"/>
      <c r="L499" s="72"/>
      <c r="P499" s="34"/>
      <c r="Q499" s="34"/>
      <c r="R499" s="34"/>
      <c r="AB499" s="34"/>
    </row>
    <row r="500" spans="1:28">
      <c r="A500" s="34"/>
      <c r="B500" s="34"/>
      <c r="C500" s="34"/>
      <c r="D500" s="34"/>
      <c r="E500" s="34"/>
      <c r="F500" s="34"/>
      <c r="G500" s="34"/>
      <c r="H500" s="455"/>
      <c r="I500" s="34"/>
      <c r="J500" s="72"/>
      <c r="K500" s="72"/>
      <c r="L500" s="72"/>
      <c r="P500" s="34"/>
      <c r="Q500" s="34"/>
      <c r="R500" s="34"/>
      <c r="AB500" s="34"/>
    </row>
    <row r="501" spans="1:28">
      <c r="A501" s="34"/>
      <c r="B501" s="34"/>
      <c r="C501" s="34"/>
      <c r="D501" s="34"/>
      <c r="E501" s="34"/>
      <c r="F501" s="34"/>
      <c r="G501" s="34"/>
      <c r="H501" s="455"/>
      <c r="I501" s="34"/>
      <c r="J501" s="72"/>
      <c r="K501" s="72"/>
      <c r="L501" s="72"/>
      <c r="P501" s="34"/>
      <c r="Q501" s="34"/>
      <c r="R501" s="34"/>
      <c r="AB501" s="34"/>
    </row>
    <row r="502" spans="1:28">
      <c r="A502" s="34"/>
      <c r="B502" s="34"/>
      <c r="C502" s="34"/>
      <c r="D502" s="34"/>
      <c r="E502" s="34"/>
      <c r="F502" s="34"/>
      <c r="G502" s="34"/>
      <c r="H502" s="455"/>
      <c r="I502" s="34"/>
      <c r="J502" s="72"/>
      <c r="K502" s="72"/>
      <c r="L502" s="72"/>
      <c r="P502" s="34"/>
      <c r="Q502" s="34"/>
      <c r="R502" s="34"/>
      <c r="AB502" s="34"/>
    </row>
    <row r="503" spans="1:28">
      <c r="A503" s="34"/>
      <c r="B503" s="34"/>
      <c r="C503" s="34"/>
      <c r="D503" s="34"/>
      <c r="E503" s="34"/>
      <c r="F503" s="34"/>
      <c r="G503" s="34"/>
      <c r="H503" s="455"/>
      <c r="I503" s="34"/>
      <c r="J503" s="72"/>
      <c r="K503" s="72"/>
      <c r="L503" s="72"/>
      <c r="P503" s="34"/>
      <c r="Q503" s="34"/>
      <c r="R503" s="34"/>
      <c r="AB503" s="34"/>
    </row>
    <row r="504" spans="1:28">
      <c r="A504" s="34"/>
      <c r="B504" s="34"/>
      <c r="C504" s="34"/>
      <c r="D504" s="34"/>
      <c r="E504" s="34"/>
      <c r="F504" s="34"/>
      <c r="G504" s="34"/>
      <c r="H504" s="455"/>
      <c r="I504" s="34"/>
      <c r="J504" s="72"/>
      <c r="K504" s="72"/>
      <c r="L504" s="72"/>
      <c r="P504" s="34"/>
      <c r="Q504" s="34"/>
      <c r="R504" s="34"/>
      <c r="AB504" s="34"/>
    </row>
    <row r="505" spans="1:28">
      <c r="A505" s="34"/>
      <c r="B505" s="34"/>
      <c r="C505" s="34"/>
      <c r="D505" s="34"/>
      <c r="E505" s="34"/>
      <c r="F505" s="34"/>
      <c r="G505" s="34"/>
      <c r="H505" s="455"/>
      <c r="I505" s="34"/>
      <c r="J505" s="72"/>
      <c r="K505" s="72"/>
      <c r="L505" s="72"/>
      <c r="P505" s="34"/>
      <c r="Q505" s="34"/>
      <c r="R505" s="34"/>
      <c r="AB505" s="34"/>
    </row>
    <row r="506" spans="1:28">
      <c r="A506" s="34"/>
      <c r="B506" s="34"/>
      <c r="C506" s="34"/>
      <c r="D506" s="34"/>
      <c r="E506" s="34"/>
      <c r="F506" s="34"/>
      <c r="G506" s="34"/>
      <c r="H506" s="455"/>
      <c r="I506" s="34"/>
      <c r="J506" s="72"/>
      <c r="K506" s="72"/>
      <c r="L506" s="72"/>
      <c r="P506" s="34"/>
      <c r="Q506" s="34"/>
      <c r="R506" s="34"/>
      <c r="AB506" s="34"/>
    </row>
    <row r="507" spans="1:28">
      <c r="A507" s="34"/>
      <c r="B507" s="34"/>
      <c r="C507" s="34"/>
      <c r="D507" s="34"/>
      <c r="E507" s="34"/>
      <c r="F507" s="34"/>
      <c r="G507" s="34"/>
      <c r="H507" s="455"/>
      <c r="I507" s="34"/>
      <c r="J507" s="72"/>
      <c r="K507" s="72"/>
      <c r="L507" s="72"/>
      <c r="P507" s="34"/>
      <c r="Q507" s="34"/>
      <c r="R507" s="34"/>
      <c r="AB507" s="34"/>
    </row>
    <row r="508" spans="1:28">
      <c r="A508" s="34"/>
      <c r="B508" s="34"/>
      <c r="C508" s="34"/>
      <c r="D508" s="34"/>
      <c r="E508" s="34"/>
      <c r="F508" s="34"/>
      <c r="G508" s="34"/>
      <c r="H508" s="455"/>
      <c r="I508" s="34"/>
      <c r="J508" s="72"/>
      <c r="K508" s="72"/>
      <c r="L508" s="72"/>
      <c r="P508" s="34"/>
      <c r="Q508" s="34"/>
      <c r="R508" s="34"/>
      <c r="AB508" s="34"/>
    </row>
    <row r="509" spans="1:28">
      <c r="A509" s="34"/>
      <c r="B509" s="34"/>
      <c r="C509" s="34"/>
      <c r="D509" s="34"/>
      <c r="E509" s="34"/>
      <c r="F509" s="34"/>
      <c r="G509" s="34"/>
      <c r="H509" s="455"/>
      <c r="I509" s="34"/>
      <c r="J509" s="72"/>
      <c r="K509" s="72"/>
      <c r="L509" s="72"/>
      <c r="P509" s="34"/>
      <c r="Q509" s="34"/>
      <c r="R509" s="34"/>
      <c r="AB509" s="34"/>
    </row>
    <row r="510" spans="1:28">
      <c r="A510" s="34"/>
      <c r="B510" s="34"/>
      <c r="C510" s="34"/>
      <c r="D510" s="34"/>
      <c r="E510" s="34"/>
      <c r="F510" s="34"/>
      <c r="G510" s="34"/>
      <c r="H510" s="455"/>
      <c r="I510" s="34"/>
      <c r="J510" s="72"/>
      <c r="K510" s="72"/>
      <c r="L510" s="72"/>
      <c r="P510" s="34"/>
      <c r="Q510" s="34"/>
      <c r="R510" s="34"/>
      <c r="AB510" s="34"/>
    </row>
    <row r="511" spans="1:28">
      <c r="A511" s="34"/>
      <c r="B511" s="34"/>
      <c r="C511" s="34"/>
      <c r="D511" s="34"/>
      <c r="E511" s="34"/>
      <c r="F511" s="34"/>
      <c r="G511" s="34"/>
      <c r="H511" s="455"/>
      <c r="I511" s="34"/>
      <c r="J511" s="72"/>
      <c r="K511" s="72"/>
      <c r="L511" s="72"/>
      <c r="P511" s="34"/>
      <c r="Q511" s="34"/>
      <c r="R511" s="34"/>
      <c r="AB511" s="34"/>
    </row>
    <row r="512" spans="1:28">
      <c r="A512" s="34"/>
      <c r="B512" s="34"/>
      <c r="C512" s="34"/>
      <c r="D512" s="34"/>
      <c r="E512" s="34"/>
      <c r="F512" s="34"/>
      <c r="G512" s="34"/>
      <c r="H512" s="455"/>
      <c r="I512" s="34"/>
      <c r="J512" s="72"/>
      <c r="K512" s="72"/>
      <c r="L512" s="72"/>
      <c r="P512" s="34"/>
      <c r="Q512" s="34"/>
      <c r="R512" s="34"/>
      <c r="AB512" s="34"/>
    </row>
    <row r="513" spans="1:28">
      <c r="A513" s="34"/>
      <c r="B513" s="34"/>
      <c r="C513" s="34"/>
      <c r="D513" s="34"/>
      <c r="E513" s="34"/>
      <c r="F513" s="34"/>
      <c r="G513" s="34"/>
      <c r="H513" s="455"/>
      <c r="I513" s="34"/>
      <c r="J513" s="72"/>
      <c r="K513" s="72"/>
      <c r="L513" s="72"/>
      <c r="P513" s="34"/>
      <c r="Q513" s="34"/>
      <c r="R513" s="34"/>
      <c r="AB513" s="34"/>
    </row>
    <row r="514" spans="1:28">
      <c r="A514" s="34"/>
      <c r="B514" s="34"/>
      <c r="C514" s="34"/>
      <c r="D514" s="34"/>
      <c r="E514" s="34"/>
      <c r="F514" s="34"/>
      <c r="G514" s="34"/>
      <c r="H514" s="455"/>
      <c r="I514" s="34"/>
      <c r="J514" s="72"/>
      <c r="K514" s="72"/>
      <c r="L514" s="72"/>
      <c r="P514" s="34"/>
      <c r="Q514" s="34"/>
      <c r="R514" s="34"/>
      <c r="AB514" s="34"/>
    </row>
  </sheetData>
  <mergeCells count="1">
    <mergeCell ref="U4:V4"/>
  </mergeCells>
  <conditionalFormatting sqref="R88:R99">
    <cfRule type="cellIs" dxfId="252" priority="99" operator="greaterThan">
      <formula>0</formula>
    </cfRule>
  </conditionalFormatting>
  <conditionalFormatting sqref="R103:R114 R13:R24 I13:I24 AB13:AB24">
    <cfRule type="cellIs" dxfId="251" priority="1" operator="lessThan">
      <formula>0</formula>
    </cfRule>
    <cfRule type="cellIs" dxfId="250" priority="98" operator="greaterThan">
      <formula>0</formula>
    </cfRule>
  </conditionalFormatting>
  <conditionalFormatting sqref="R133:R144">
    <cfRule type="cellIs" dxfId="249" priority="94" operator="lessThan">
      <formula>0</formula>
    </cfRule>
    <cfRule type="cellIs" dxfId="248" priority="97" operator="greaterThan">
      <formula>0</formula>
    </cfRule>
  </conditionalFormatting>
  <conditionalFormatting sqref="R118:R129">
    <cfRule type="cellIs" dxfId="247" priority="95" operator="lessThan">
      <formula>0</formula>
    </cfRule>
    <cfRule type="cellIs" dxfId="246" priority="96" operator="greaterThan">
      <formula>0</formula>
    </cfRule>
  </conditionalFormatting>
  <conditionalFormatting sqref="R73:R84">
    <cfRule type="cellIs" dxfId="245" priority="93" operator="greaterThan">
      <formula>0</formula>
    </cfRule>
  </conditionalFormatting>
  <conditionalFormatting sqref="R148:R159">
    <cfRule type="cellIs" dxfId="244" priority="89" operator="lessThan">
      <formula>0</formula>
    </cfRule>
    <cfRule type="cellIs" dxfId="243" priority="90" operator="greaterThan">
      <formula>0</formula>
    </cfRule>
  </conditionalFormatting>
  <conditionalFormatting sqref="R58:R69">
    <cfRule type="cellIs" dxfId="242" priority="88" operator="greaterThan">
      <formula>0</formula>
    </cfRule>
  </conditionalFormatting>
  <conditionalFormatting sqref="R43:R54">
    <cfRule type="cellIs" dxfId="241" priority="86" operator="lessThan">
      <formula>0</formula>
    </cfRule>
    <cfRule type="cellIs" dxfId="240" priority="87" operator="greaterThan">
      <formula>0</formula>
    </cfRule>
  </conditionalFormatting>
  <conditionalFormatting sqref="R28:R39">
    <cfRule type="cellIs" dxfId="239" priority="84" operator="lessThan">
      <formula>0</formula>
    </cfRule>
    <cfRule type="cellIs" dxfId="238" priority="85" operator="greaterThan">
      <formula>0</formula>
    </cfRule>
  </conditionalFormatting>
  <conditionalFormatting sqref="R163:R174">
    <cfRule type="cellIs" dxfId="237" priority="80" operator="lessThan">
      <formula>0</formula>
    </cfRule>
    <cfRule type="cellIs" dxfId="236" priority="81" operator="greaterThan">
      <formula>0</formula>
    </cfRule>
  </conditionalFormatting>
  <conditionalFormatting sqref="R178:R189">
    <cfRule type="cellIs" dxfId="235" priority="78" operator="lessThan">
      <formula>0</formula>
    </cfRule>
    <cfRule type="cellIs" dxfId="234" priority="79" operator="greaterThan">
      <formula>0</formula>
    </cfRule>
  </conditionalFormatting>
  <conditionalFormatting sqref="R193:R204">
    <cfRule type="cellIs" dxfId="233" priority="76" operator="lessThan">
      <formula>0</formula>
    </cfRule>
    <cfRule type="cellIs" dxfId="232" priority="77" operator="greaterThan">
      <formula>0</formula>
    </cfRule>
  </conditionalFormatting>
  <conditionalFormatting sqref="R208:R219">
    <cfRule type="cellIs" dxfId="231" priority="74" operator="lessThan">
      <formula>0</formula>
    </cfRule>
    <cfRule type="cellIs" dxfId="230" priority="75" operator="greaterThan">
      <formula>0</formula>
    </cfRule>
  </conditionalFormatting>
  <conditionalFormatting sqref="R223:R234">
    <cfRule type="cellIs" dxfId="229" priority="72" operator="lessThan">
      <formula>0</formula>
    </cfRule>
    <cfRule type="cellIs" dxfId="228" priority="73" operator="greaterThan">
      <formula>0</formula>
    </cfRule>
  </conditionalFormatting>
  <conditionalFormatting sqref="I88:I99">
    <cfRule type="cellIs" dxfId="227" priority="44" operator="lessThan">
      <formula>0</formula>
    </cfRule>
    <cfRule type="cellIs" dxfId="226" priority="71" operator="greaterThan">
      <formula>0</formula>
    </cfRule>
  </conditionalFormatting>
  <conditionalFormatting sqref="I103:I114">
    <cfRule type="cellIs" dxfId="225" priority="45" operator="lessThan">
      <formula>0</formula>
    </cfRule>
    <cfRule type="cellIs" dxfId="224" priority="70" operator="greaterThan">
      <formula>0</formula>
    </cfRule>
  </conditionalFormatting>
  <conditionalFormatting sqref="I133:I144">
    <cfRule type="cellIs" dxfId="223" priority="66" operator="lessThan">
      <formula>0</formula>
    </cfRule>
    <cfRule type="cellIs" dxfId="222" priority="69" operator="greaterThan">
      <formula>0</formula>
    </cfRule>
  </conditionalFormatting>
  <conditionalFormatting sqref="I118:I129">
    <cfRule type="cellIs" dxfId="221" priority="67" operator="lessThan">
      <formula>0</formula>
    </cfRule>
    <cfRule type="cellIs" dxfId="220" priority="68" operator="greaterThan">
      <formula>0</formula>
    </cfRule>
  </conditionalFormatting>
  <conditionalFormatting sqref="I73:I84">
    <cfRule type="cellIs" dxfId="219" priority="43" operator="lessThan">
      <formula>0</formula>
    </cfRule>
    <cfRule type="cellIs" dxfId="218" priority="65" operator="greaterThan">
      <formula>0</formula>
    </cfRule>
  </conditionalFormatting>
  <conditionalFormatting sqref="I148:I159">
    <cfRule type="cellIs" dxfId="217" priority="63" operator="lessThan">
      <formula>0</formula>
    </cfRule>
    <cfRule type="cellIs" dxfId="216" priority="64" operator="greaterThan">
      <formula>0</formula>
    </cfRule>
  </conditionalFormatting>
  <conditionalFormatting sqref="I58:I69">
    <cfRule type="cellIs" dxfId="215" priority="42" operator="lessThan">
      <formula>0</formula>
    </cfRule>
    <cfRule type="cellIs" dxfId="214" priority="62" operator="greaterThan">
      <formula>0</formula>
    </cfRule>
  </conditionalFormatting>
  <conditionalFormatting sqref="I43:I54">
    <cfRule type="cellIs" dxfId="213" priority="60" operator="lessThan">
      <formula>0</formula>
    </cfRule>
    <cfRule type="cellIs" dxfId="212" priority="61" operator="greaterThan">
      <formula>0</formula>
    </cfRule>
  </conditionalFormatting>
  <conditionalFormatting sqref="I28:I39">
    <cfRule type="cellIs" dxfId="211" priority="58" operator="lessThan">
      <formula>0</formula>
    </cfRule>
    <cfRule type="cellIs" dxfId="210" priority="59" operator="greaterThan">
      <formula>0</formula>
    </cfRule>
  </conditionalFormatting>
  <conditionalFormatting sqref="I163:I174">
    <cfRule type="cellIs" dxfId="209" priority="54" operator="lessThan">
      <formula>0</formula>
    </cfRule>
    <cfRule type="cellIs" dxfId="208" priority="55" operator="greaterThan">
      <formula>0</formula>
    </cfRule>
  </conditionalFormatting>
  <conditionalFormatting sqref="I178:I189">
    <cfRule type="cellIs" dxfId="207" priority="52" operator="lessThan">
      <formula>0</formula>
    </cfRule>
    <cfRule type="cellIs" dxfId="206" priority="53" operator="greaterThan">
      <formula>0</formula>
    </cfRule>
  </conditionalFormatting>
  <conditionalFormatting sqref="I193:I204">
    <cfRule type="cellIs" dxfId="205" priority="50" operator="lessThan">
      <formula>0</formula>
    </cfRule>
    <cfRule type="cellIs" dxfId="204" priority="51" operator="greaterThan">
      <formula>0</formula>
    </cfRule>
  </conditionalFormatting>
  <conditionalFormatting sqref="I208:I219">
    <cfRule type="cellIs" dxfId="203" priority="48" operator="lessThan">
      <formula>0</formula>
    </cfRule>
    <cfRule type="cellIs" dxfId="202" priority="49" operator="greaterThan">
      <formula>0</formula>
    </cfRule>
  </conditionalFormatting>
  <conditionalFormatting sqref="I223:I234">
    <cfRule type="cellIs" dxfId="201" priority="46" operator="lessThan">
      <formula>0</formula>
    </cfRule>
    <cfRule type="cellIs" dxfId="200" priority="47" operator="greaterThan">
      <formula>0</formula>
    </cfRule>
  </conditionalFormatting>
  <conditionalFormatting sqref="AB88:AB99">
    <cfRule type="cellIs" dxfId="199" priority="3" operator="lessThan">
      <formula>0</formula>
    </cfRule>
    <cfRule type="cellIs" dxfId="198" priority="31" operator="greaterThan">
      <formula>0</formula>
    </cfRule>
  </conditionalFormatting>
  <conditionalFormatting sqref="AB103:AB114">
    <cfRule type="cellIs" dxfId="197" priority="2" operator="lessThan">
      <formula>0</formula>
    </cfRule>
    <cfRule type="cellIs" dxfId="196" priority="30" operator="greaterThan">
      <formula>0</formula>
    </cfRule>
  </conditionalFormatting>
  <conditionalFormatting sqref="AB133:AB144">
    <cfRule type="cellIs" dxfId="195" priority="26" operator="lessThan">
      <formula>0</formula>
    </cfRule>
    <cfRule type="cellIs" dxfId="194" priority="29" operator="greaterThan">
      <formula>0</formula>
    </cfRule>
  </conditionalFormatting>
  <conditionalFormatting sqref="AB118:AB129">
    <cfRule type="cellIs" dxfId="193" priority="27" operator="lessThan">
      <formula>0</formula>
    </cfRule>
    <cfRule type="cellIs" dxfId="192" priority="28" operator="greaterThan">
      <formula>0</formula>
    </cfRule>
  </conditionalFormatting>
  <conditionalFormatting sqref="AB73:AB84">
    <cfRule type="cellIs" dxfId="191" priority="5" operator="lessThan">
      <formula>0</formula>
    </cfRule>
    <cfRule type="cellIs" dxfId="190" priority="25" operator="greaterThan">
      <formula>0</formula>
    </cfRule>
  </conditionalFormatting>
  <conditionalFormatting sqref="AB148:AB159">
    <cfRule type="cellIs" dxfId="189" priority="23" operator="lessThan">
      <formula>0</formula>
    </cfRule>
    <cfRule type="cellIs" dxfId="188" priority="24" operator="greaterThan">
      <formula>0</formula>
    </cfRule>
  </conditionalFormatting>
  <conditionalFormatting sqref="AB58:AB69">
    <cfRule type="cellIs" dxfId="187" priority="4" operator="lessThan">
      <formula>0</formula>
    </cfRule>
    <cfRule type="cellIs" dxfId="186" priority="22" operator="greaterThan">
      <formula>0</formula>
    </cfRule>
  </conditionalFormatting>
  <conditionalFormatting sqref="AB43:AB54">
    <cfRule type="cellIs" dxfId="185" priority="20" operator="lessThan">
      <formula>0</formula>
    </cfRule>
    <cfRule type="cellIs" dxfId="184" priority="21" operator="greaterThan">
      <formula>0</formula>
    </cfRule>
  </conditionalFormatting>
  <conditionalFormatting sqref="AB28:AB39">
    <cfRule type="cellIs" dxfId="183" priority="18" operator="lessThan">
      <formula>0</formula>
    </cfRule>
    <cfRule type="cellIs" dxfId="182" priority="19" operator="greaterThan">
      <formula>0</formula>
    </cfRule>
  </conditionalFormatting>
  <conditionalFormatting sqref="AB163:AB174">
    <cfRule type="cellIs" dxfId="181" priority="14" operator="lessThan">
      <formula>0</formula>
    </cfRule>
    <cfRule type="cellIs" dxfId="180" priority="15" operator="greaterThan">
      <formula>0</formula>
    </cfRule>
  </conditionalFormatting>
  <conditionalFormatting sqref="AB178:AB189">
    <cfRule type="cellIs" dxfId="179" priority="12" operator="lessThan">
      <formula>0</formula>
    </cfRule>
    <cfRule type="cellIs" dxfId="178" priority="13" operator="greaterThan">
      <formula>0</formula>
    </cfRule>
  </conditionalFormatting>
  <conditionalFormatting sqref="AB193:AB204">
    <cfRule type="cellIs" dxfId="177" priority="10" operator="lessThan">
      <formula>0</formula>
    </cfRule>
    <cfRule type="cellIs" dxfId="176" priority="11" operator="greaterThan">
      <formula>0</formula>
    </cfRule>
  </conditionalFormatting>
  <conditionalFormatting sqref="AB208:AB219">
    <cfRule type="cellIs" dxfId="175" priority="8" operator="lessThan">
      <formula>0</formula>
    </cfRule>
    <cfRule type="cellIs" dxfId="174" priority="9" operator="greaterThan">
      <formula>0</formula>
    </cfRule>
  </conditionalFormatting>
  <conditionalFormatting sqref="AB223:AB234">
    <cfRule type="cellIs" dxfId="173" priority="6" operator="lessThan">
      <formula>0</formula>
    </cfRule>
    <cfRule type="cellIs" dxfId="172" priority="7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05471-8349-4712-975C-6F5E320324A2}">
  <sheetPr>
    <tabColor theme="0"/>
  </sheetPr>
  <dimension ref="A1"/>
  <sheetViews>
    <sheetView topLeftCell="Z225" workbookViewId="0">
      <selection activeCell="E44" sqref="E4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D5C6-AA6F-420B-9887-969288606BE9}">
  <sheetPr>
    <tabColor theme="0"/>
  </sheetPr>
  <dimension ref="A1"/>
  <sheetViews>
    <sheetView zoomScale="92" zoomScaleNormal="92" workbookViewId="0">
      <selection activeCell="E44" sqref="E44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/>
  </sheetPr>
  <dimension ref="A1:AY70"/>
  <sheetViews>
    <sheetView zoomScale="94" zoomScaleNormal="94" workbookViewId="0">
      <selection activeCell="A20" sqref="A20"/>
    </sheetView>
  </sheetViews>
  <sheetFormatPr baseColWidth="10" defaultRowHeight="15"/>
  <cols>
    <col min="1" max="1" width="2" customWidth="1"/>
    <col min="2" max="2" width="5.08984375" customWidth="1"/>
    <col min="3" max="3" width="4.1796875" style="32" customWidth="1"/>
    <col min="4" max="4" width="11.6328125" customWidth="1"/>
    <col min="5" max="5" width="6.6328125" customWidth="1"/>
    <col min="6" max="6" width="6.1796875" customWidth="1"/>
    <col min="7" max="7" width="5.36328125" style="67" customWidth="1"/>
    <col min="8" max="8" width="5.08984375" style="67" customWidth="1"/>
    <col min="9" max="9" width="5.54296875" style="67" customWidth="1"/>
    <col min="10" max="10" width="6.81640625" customWidth="1"/>
    <col min="11" max="11" width="5.08984375" style="67" customWidth="1"/>
    <col min="12" max="12" width="2.6328125" style="67" customWidth="1"/>
    <col min="13" max="13" width="7.1796875" style="67" customWidth="1"/>
    <col min="14" max="14" width="7.90625" style="67" customWidth="1"/>
    <col min="15" max="15" width="7.6328125" customWidth="1"/>
    <col min="16" max="16" width="5.90625" style="67" customWidth="1"/>
    <col min="17" max="17" width="7" customWidth="1"/>
    <col min="18" max="18" width="5.54296875" style="11" customWidth="1"/>
    <col min="19" max="19" width="7.453125" style="11" customWidth="1"/>
    <col min="20" max="20" width="6" style="11" customWidth="1"/>
    <col min="21" max="21" width="4.453125" style="11" customWidth="1"/>
    <col min="22" max="22" width="1.36328125" style="11" customWidth="1"/>
    <col min="23" max="23" width="6.36328125" style="11" customWidth="1"/>
    <col min="24" max="24" width="4.81640625" customWidth="1"/>
    <col min="25" max="25" width="6.36328125" customWidth="1"/>
    <col min="26" max="26" width="1.1796875" customWidth="1"/>
    <col min="27" max="27" width="6" style="67" customWidth="1"/>
    <col min="28" max="28" width="7.54296875" style="11" customWidth="1"/>
    <col min="29" max="29" width="6.36328125" style="11" customWidth="1"/>
    <col min="30" max="30" width="8.81640625" style="67" customWidth="1"/>
    <col min="31" max="31" width="8.08984375" style="67" customWidth="1"/>
    <col min="32" max="32" width="8.6328125" customWidth="1"/>
    <col min="33" max="33" width="7.54296875" customWidth="1"/>
    <col min="38" max="38" width="11.54296875" style="11"/>
    <col min="42" max="42" width="14" customWidth="1"/>
    <col min="43" max="43" width="12.54296875" customWidth="1"/>
    <col min="44" max="44" width="10.90625" customWidth="1"/>
  </cols>
  <sheetData>
    <row r="1" spans="1:51">
      <c r="A1" s="43"/>
      <c r="B1" s="43"/>
      <c r="C1" s="383"/>
      <c r="D1" s="43"/>
      <c r="E1" s="43"/>
      <c r="F1" s="43"/>
      <c r="G1" s="64"/>
      <c r="H1" s="64"/>
      <c r="I1" s="64"/>
      <c r="J1" s="43"/>
      <c r="K1" s="64"/>
      <c r="L1" s="64"/>
      <c r="M1" s="64"/>
      <c r="N1" s="64"/>
      <c r="O1" s="43"/>
      <c r="P1" s="64"/>
      <c r="Q1" s="43"/>
      <c r="R1" s="73"/>
      <c r="S1" s="73"/>
      <c r="T1" s="73"/>
      <c r="U1" s="73"/>
      <c r="V1" s="73"/>
      <c r="W1" s="73"/>
      <c r="X1" s="43"/>
      <c r="Y1" s="43"/>
      <c r="Z1" s="43"/>
      <c r="AA1" s="43"/>
      <c r="AB1" s="73"/>
      <c r="AC1" s="73"/>
      <c r="AD1" s="43"/>
      <c r="AE1" s="4"/>
      <c r="AF1" s="4"/>
      <c r="AG1" s="4"/>
      <c r="AH1" s="4"/>
      <c r="AI1" s="4"/>
      <c r="AL1"/>
    </row>
    <row r="2" spans="1:51" s="196" customFormat="1" ht="31.8">
      <c r="A2" s="195"/>
      <c r="B2" s="195"/>
      <c r="C2" s="151" t="s">
        <v>437</v>
      </c>
      <c r="D2" s="195"/>
      <c r="E2" s="195"/>
      <c r="F2" s="195"/>
      <c r="G2" s="198"/>
      <c r="H2" s="198"/>
      <c r="I2" s="198"/>
      <c r="J2" s="195"/>
      <c r="K2" s="198"/>
      <c r="L2" s="198"/>
      <c r="M2" s="198"/>
      <c r="N2" s="198"/>
      <c r="O2" s="195"/>
      <c r="P2" s="198"/>
      <c r="Q2" s="195"/>
      <c r="R2" s="199"/>
      <c r="S2" s="182" t="str">
        <f>+År!B2</f>
        <v>KU</v>
      </c>
      <c r="T2" s="199"/>
      <c r="U2" s="199"/>
      <c r="V2" s="199"/>
      <c r="W2" s="199"/>
      <c r="X2" s="195"/>
      <c r="Y2" s="195"/>
      <c r="Z2" s="195"/>
      <c r="AA2" s="195"/>
      <c r="AB2" s="199"/>
      <c r="AC2" s="199"/>
      <c r="AD2" s="195"/>
      <c r="AE2" s="4"/>
      <c r="AF2" s="4"/>
      <c r="AG2"/>
      <c r="AH2" s="4"/>
      <c r="AI2" s="4"/>
      <c r="AJ2"/>
      <c r="AK2"/>
      <c r="AL2"/>
      <c r="AM2"/>
      <c r="AN2"/>
      <c r="AO2"/>
      <c r="AP2"/>
      <c r="AQ2"/>
      <c r="AR2"/>
      <c r="AS2"/>
      <c r="AT2"/>
      <c r="AU2"/>
    </row>
    <row r="3" spans="1:51">
      <c r="A3" s="43"/>
      <c r="B3" s="43"/>
      <c r="C3" s="383"/>
      <c r="D3" s="43"/>
      <c r="E3" s="43"/>
      <c r="F3" s="43"/>
      <c r="G3" s="64"/>
      <c r="H3" s="64"/>
      <c r="I3" s="64"/>
      <c r="J3" s="43"/>
      <c r="K3" s="64"/>
      <c r="L3" s="64"/>
      <c r="M3" s="64"/>
      <c r="N3" s="64"/>
      <c r="O3" s="43"/>
      <c r="P3" s="64"/>
      <c r="Q3" s="43"/>
      <c r="R3" s="73"/>
      <c r="S3" s="73"/>
      <c r="T3" s="73"/>
      <c r="U3" s="73"/>
      <c r="V3" s="73"/>
      <c r="W3" s="73"/>
      <c r="X3" s="43"/>
      <c r="Y3" s="43"/>
      <c r="Z3" s="43"/>
      <c r="AA3" s="43"/>
      <c r="AB3" s="73"/>
      <c r="AC3" s="73"/>
      <c r="AD3" s="43"/>
      <c r="AE3" s="4"/>
      <c r="AF3" s="4"/>
      <c r="AH3" s="4"/>
      <c r="AI3" s="4"/>
      <c r="AL3"/>
    </row>
    <row r="4" spans="1:51" s="179" customFormat="1" ht="19.8">
      <c r="A4" s="177"/>
      <c r="B4" s="177"/>
      <c r="C4" s="384"/>
      <c r="D4" s="177"/>
      <c r="E4" s="177"/>
      <c r="F4" s="153" t="s">
        <v>7</v>
      </c>
      <c r="G4" s="173"/>
      <c r="H4" s="197">
        <f>+År!R2</f>
        <v>49</v>
      </c>
      <c r="I4" s="177"/>
      <c r="J4" s="153" t="s">
        <v>423</v>
      </c>
      <c r="K4" s="64"/>
      <c r="L4" s="64"/>
      <c r="M4" s="64"/>
      <c r="N4" s="64"/>
      <c r="O4" s="177"/>
      <c r="P4" s="64"/>
      <c r="Q4" s="183"/>
      <c r="R4" s="547">
        <f>SUM(F9:F29)</f>
        <v>53465</v>
      </c>
      <c r="S4" s="549"/>
      <c r="T4" s="175"/>
      <c r="U4" s="183"/>
      <c r="V4" s="183"/>
      <c r="W4" s="183"/>
      <c r="X4" s="177"/>
      <c r="Y4" s="177"/>
      <c r="Z4" s="177"/>
      <c r="AA4" s="177"/>
      <c r="AB4" s="183"/>
      <c r="AC4" s="183"/>
      <c r="AD4" s="177"/>
      <c r="AE4" s="4"/>
      <c r="AF4" s="4"/>
      <c r="AG4"/>
      <c r="AH4" s="4"/>
      <c r="AI4" s="4"/>
      <c r="AJ4" s="4"/>
      <c r="AK4"/>
      <c r="AL4"/>
      <c r="AM4"/>
      <c r="AN4"/>
      <c r="AO4"/>
      <c r="AP4"/>
      <c r="AQ4"/>
      <c r="AR4"/>
      <c r="AS4"/>
      <c r="AT4"/>
      <c r="AU4"/>
      <c r="AV4"/>
      <c r="AW4" s="174"/>
      <c r="AX4" s="176"/>
      <c r="AY4" s="176"/>
    </row>
    <row r="5" spans="1:51" s="179" customFormat="1" ht="19.8">
      <c r="A5" s="177"/>
      <c r="B5" s="177"/>
      <c r="C5" s="384"/>
      <c r="D5" s="177"/>
      <c r="E5" s="177"/>
      <c r="F5" s="153"/>
      <c r="G5" s="173"/>
      <c r="H5" s="173"/>
      <c r="I5" s="173"/>
      <c r="J5" s="153"/>
      <c r="K5" s="173"/>
      <c r="L5" s="173"/>
      <c r="M5" s="173"/>
      <c r="N5" s="173"/>
      <c r="O5" s="153"/>
      <c r="P5" s="173"/>
      <c r="Q5" s="153"/>
      <c r="R5" s="175"/>
      <c r="S5" s="175"/>
      <c r="T5" s="183"/>
      <c r="U5" s="183"/>
      <c r="V5" s="183"/>
      <c r="W5" s="183"/>
      <c r="X5" s="177"/>
      <c r="Y5" s="177"/>
      <c r="Z5" s="177"/>
      <c r="AA5" s="177"/>
      <c r="AB5" s="183"/>
      <c r="AC5" s="74" t="s">
        <v>4</v>
      </c>
      <c r="AD5" s="177"/>
      <c r="AE5" s="4"/>
      <c r="AF5" s="4"/>
      <c r="AG5"/>
      <c r="AH5" s="303">
        <v>75</v>
      </c>
      <c r="AI5" s="303" t="s">
        <v>717</v>
      </c>
      <c r="AJ5"/>
      <c r="AK5"/>
      <c r="AL5"/>
      <c r="AM5"/>
      <c r="AN5"/>
      <c r="AO5"/>
      <c r="AP5"/>
      <c r="AQ5"/>
      <c r="AR5"/>
      <c r="AS5"/>
      <c r="AT5"/>
      <c r="AU5"/>
      <c r="AV5" s="174"/>
      <c r="AW5" s="176"/>
      <c r="AX5" s="176"/>
    </row>
    <row r="6" spans="1:51" ht="15.6">
      <c r="A6" s="43"/>
      <c r="B6" s="43"/>
      <c r="C6" s="383"/>
      <c r="D6" s="43"/>
      <c r="E6" s="49" t="s">
        <v>4</v>
      </c>
      <c r="F6" s="73"/>
      <c r="G6" s="64"/>
      <c r="H6" s="64"/>
      <c r="I6" s="64"/>
      <c r="J6" s="43"/>
      <c r="K6" s="64"/>
      <c r="L6" s="64"/>
      <c r="M6" s="64"/>
      <c r="N6" s="64"/>
      <c r="O6" s="49" t="s">
        <v>24</v>
      </c>
      <c r="P6" s="64"/>
      <c r="Q6" s="64"/>
      <c r="R6" s="170" t="s">
        <v>404</v>
      </c>
      <c r="S6" s="74" t="s">
        <v>533</v>
      </c>
      <c r="T6" s="74" t="s">
        <v>404</v>
      </c>
      <c r="U6" s="170" t="s">
        <v>404</v>
      </c>
      <c r="V6" s="170"/>
      <c r="W6" s="74" t="s">
        <v>424</v>
      </c>
      <c r="X6" s="43"/>
      <c r="Y6" s="43"/>
      <c r="Z6" s="43"/>
      <c r="AA6" s="74" t="s">
        <v>486</v>
      </c>
      <c r="AB6" s="74" t="s">
        <v>81</v>
      </c>
      <c r="AC6" s="74" t="s">
        <v>10</v>
      </c>
      <c r="AD6" s="43"/>
      <c r="AE6" s="4"/>
      <c r="AF6" s="4"/>
      <c r="AH6" s="303">
        <v>100</v>
      </c>
      <c r="AI6" s="303" t="s">
        <v>718</v>
      </c>
      <c r="AL6"/>
    </row>
    <row r="7" spans="1:51" ht="15.6">
      <c r="A7" s="43"/>
      <c r="B7" s="43"/>
      <c r="C7" s="49" t="s">
        <v>421</v>
      </c>
      <c r="D7" s="43"/>
      <c r="E7" s="49" t="s">
        <v>477</v>
      </c>
      <c r="F7" s="74" t="s">
        <v>4</v>
      </c>
      <c r="G7" s="65" t="s">
        <v>4</v>
      </c>
      <c r="H7" s="65"/>
      <c r="I7" s="65" t="s">
        <v>1</v>
      </c>
      <c r="J7" s="49" t="s">
        <v>24</v>
      </c>
      <c r="K7" s="65"/>
      <c r="L7" s="65"/>
      <c r="M7" s="411" t="s">
        <v>24</v>
      </c>
      <c r="N7" s="411" t="s">
        <v>24</v>
      </c>
      <c r="O7" s="49" t="s">
        <v>483</v>
      </c>
      <c r="P7" s="65"/>
      <c r="Q7" s="65" t="s">
        <v>24</v>
      </c>
      <c r="R7" s="74" t="s">
        <v>575</v>
      </c>
      <c r="S7" s="74" t="s">
        <v>554</v>
      </c>
      <c r="T7" s="74" t="s">
        <v>491</v>
      </c>
      <c r="U7" s="74" t="s">
        <v>562</v>
      </c>
      <c r="V7" s="74"/>
      <c r="W7" s="74" t="s">
        <v>417</v>
      </c>
      <c r="X7" s="49" t="s">
        <v>541</v>
      </c>
      <c r="Y7" s="49" t="s">
        <v>415</v>
      </c>
      <c r="Z7" s="49"/>
      <c r="AA7" s="74" t="s">
        <v>487</v>
      </c>
      <c r="AB7" s="74" t="s">
        <v>622</v>
      </c>
      <c r="AC7" s="74" t="s">
        <v>71</v>
      </c>
      <c r="AD7" s="43"/>
      <c r="AE7" s="4"/>
      <c r="AF7" s="56"/>
      <c r="AH7" s="303">
        <v>125</v>
      </c>
      <c r="AI7" s="303" t="s">
        <v>725</v>
      </c>
      <c r="AL7"/>
    </row>
    <row r="8" spans="1:51" ht="15.6">
      <c r="A8" s="43"/>
      <c r="B8" s="49" t="s">
        <v>90</v>
      </c>
      <c r="C8" s="49" t="s">
        <v>416</v>
      </c>
      <c r="D8" s="46"/>
      <c r="E8" s="50" t="s">
        <v>478</v>
      </c>
      <c r="F8" s="75" t="s">
        <v>10</v>
      </c>
      <c r="G8" s="87" t="s">
        <v>404</v>
      </c>
      <c r="H8" s="191" t="s">
        <v>535</v>
      </c>
      <c r="I8" s="87" t="s">
        <v>404</v>
      </c>
      <c r="J8" s="50" t="s">
        <v>0</v>
      </c>
      <c r="K8" s="191" t="s">
        <v>535</v>
      </c>
      <c r="L8" s="191"/>
      <c r="M8" s="411" t="s">
        <v>711</v>
      </c>
      <c r="N8" s="411" t="s">
        <v>712</v>
      </c>
      <c r="O8" s="50" t="s">
        <v>416</v>
      </c>
      <c r="P8" s="191" t="s">
        <v>535</v>
      </c>
      <c r="Q8" s="87" t="s">
        <v>45</v>
      </c>
      <c r="R8" s="75" t="s">
        <v>552</v>
      </c>
      <c r="S8" s="75" t="s">
        <v>485</v>
      </c>
      <c r="T8" s="75" t="s">
        <v>472</v>
      </c>
      <c r="U8" s="75" t="s">
        <v>531</v>
      </c>
      <c r="V8" s="75"/>
      <c r="W8" s="75" t="s">
        <v>45</v>
      </c>
      <c r="X8" s="50" t="s">
        <v>542</v>
      </c>
      <c r="Y8" s="50" t="s">
        <v>416</v>
      </c>
      <c r="Z8" s="50"/>
      <c r="AA8" s="75" t="s">
        <v>488</v>
      </c>
      <c r="AB8" s="75" t="s">
        <v>44</v>
      </c>
      <c r="AC8" s="75" t="s">
        <v>557</v>
      </c>
      <c r="AD8" s="43"/>
      <c r="AE8" s="4"/>
      <c r="AF8" s="56"/>
      <c r="AH8" s="303">
        <v>150</v>
      </c>
      <c r="AI8" s="303" t="s">
        <v>719</v>
      </c>
      <c r="AL8"/>
    </row>
    <row r="9" spans="1:51" ht="15.6">
      <c r="A9" s="43"/>
      <c r="B9" s="303">
        <f>+'Ark1'!C494</f>
        <v>2024</v>
      </c>
      <c r="C9" s="303">
        <f>+'Ark1'!N494</f>
        <v>75</v>
      </c>
      <c r="D9" s="303" t="str">
        <f>VLOOKUP(C9,RNR!$H$2:$I$23,2)</f>
        <v>50,1 -75 kg</v>
      </c>
      <c r="E9" s="51">
        <f>+'Ark1'!Q494</f>
        <v>2</v>
      </c>
      <c r="F9" s="76">
        <f>+'Ark1'!R494</f>
        <v>2</v>
      </c>
      <c r="G9" s="69">
        <f>+'Ark1'!AE494</f>
        <v>3.7406950211349255E-3</v>
      </c>
      <c r="H9" s="69">
        <f t="shared" ref="H9:H21" si="0">+G9-G31</f>
        <v>1.9882766838294442E-3</v>
      </c>
      <c r="I9" s="69">
        <f>+'Ark1'!AF494</f>
        <v>6.9652147384017811E-4</v>
      </c>
      <c r="J9" s="347">
        <f>+'Ark1'!S494</f>
        <v>2</v>
      </c>
      <c r="K9" s="57">
        <f t="shared" ref="K9:K29" si="1">+J9-J31</f>
        <v>0</v>
      </c>
      <c r="L9" s="191"/>
      <c r="M9" s="366">
        <f>+IF(F9=0,"",'Ark1'!AR494)</f>
        <v>145</v>
      </c>
      <c r="N9" s="114">
        <f>+IF(F9=0,"",'Ark1'!AS494)</f>
        <v>18.040920086924437</v>
      </c>
      <c r="O9" s="63">
        <f>+'Ark1'!T494</f>
        <v>3.5</v>
      </c>
      <c r="P9" s="57">
        <f t="shared" ref="P9:P21" si="2">+O9-O31</f>
        <v>-1.5</v>
      </c>
      <c r="Q9" s="296">
        <f>+'Ark1'!U494</f>
        <v>56.55</v>
      </c>
      <c r="R9" s="76">
        <f>+'Ark1'!W494</f>
        <v>0</v>
      </c>
      <c r="S9" s="76">
        <f>+'Ark1'!AG494</f>
        <v>4328</v>
      </c>
      <c r="T9" s="76">
        <f>+'Ark1'!AH494</f>
        <v>50</v>
      </c>
      <c r="U9" s="76">
        <f>+'Ark1'!AI494</f>
        <v>50</v>
      </c>
      <c r="V9" s="75"/>
      <c r="W9" s="76">
        <f>+'Ark1'!Y494</f>
        <v>1.4500000000001441</v>
      </c>
      <c r="X9" s="53">
        <f>+'Ark1'!Z494</f>
        <v>0</v>
      </c>
      <c r="Y9" s="53">
        <f>+'Ark1'!AA494</f>
        <v>0.5</v>
      </c>
      <c r="Z9" s="50"/>
      <c r="AA9" s="296">
        <f t="shared" ref="AA9:AA17" si="3">1000*Q9/S9</f>
        <v>13.066081330868762</v>
      </c>
      <c r="AB9" s="76">
        <f t="shared" ref="AB9:AB17" si="4">+Q9/J9</f>
        <v>28.274999999999999</v>
      </c>
      <c r="AC9" s="76">
        <f t="shared" ref="AC9:AC17" si="5">+F9/E9</f>
        <v>1</v>
      </c>
      <c r="AD9" s="43"/>
      <c r="AE9" s="4"/>
      <c r="AF9" s="56"/>
      <c r="AH9" s="303">
        <v>200</v>
      </c>
      <c r="AI9" s="303" t="s">
        <v>720</v>
      </c>
      <c r="AL9"/>
    </row>
    <row r="10" spans="1:51" ht="15.6">
      <c r="A10" s="43"/>
      <c r="B10" s="303">
        <f>+'Ark1'!C495</f>
        <v>2024</v>
      </c>
      <c r="C10" s="303">
        <f>+'Ark1'!N495</f>
        <v>100</v>
      </c>
      <c r="D10" s="303" t="str">
        <f>VLOOKUP(C10,RNR!$H$2:$I$23,2)</f>
        <v>75,1 -100 kg</v>
      </c>
      <c r="E10" s="51">
        <f>+'Ark1'!Q495</f>
        <v>4</v>
      </c>
      <c r="F10" s="76">
        <f>+'Ark1'!R495</f>
        <v>4</v>
      </c>
      <c r="G10" s="69">
        <f>+'Ark1'!AE495</f>
        <v>7.4813900422698509E-3</v>
      </c>
      <c r="H10" s="69">
        <f t="shared" si="0"/>
        <v>-8.2903749934794789E-3</v>
      </c>
      <c r="I10" s="69">
        <f>+'Ark1'!AF495</f>
        <v>2.1936423428989514E-3</v>
      </c>
      <c r="J10" s="347">
        <f>+'Ark1'!S495</f>
        <v>2.5</v>
      </c>
      <c r="K10" s="57">
        <f t="shared" si="1"/>
        <v>0</v>
      </c>
      <c r="L10" s="191"/>
      <c r="M10" s="366">
        <f>+IF(F10=0,"",'Ark1'!AR495)</f>
        <v>170</v>
      </c>
      <c r="N10" s="114">
        <f>+IF(F10=0,"",'Ark1'!AS495)</f>
        <v>16.283329940972926</v>
      </c>
      <c r="O10" s="63">
        <f>+'Ark1'!T495</f>
        <v>5.25</v>
      </c>
      <c r="P10" s="57">
        <f t="shared" si="2"/>
        <v>1.1388888888888884</v>
      </c>
      <c r="Q10" s="296">
        <f>+'Ark1'!U495</f>
        <v>89.05</v>
      </c>
      <c r="R10" s="76">
        <f>+'Ark1'!W495</f>
        <v>25</v>
      </c>
      <c r="S10" s="76">
        <f>+'Ark1'!AG495</f>
        <v>4192</v>
      </c>
      <c r="T10" s="76">
        <f>+'Ark1'!AH495</f>
        <v>25</v>
      </c>
      <c r="U10" s="76">
        <f>+'Ark1'!AI495</f>
        <v>25</v>
      </c>
      <c r="V10" s="75"/>
      <c r="W10" s="76">
        <f>+'Ark1'!Y495</f>
        <v>6.5408332802481022</v>
      </c>
      <c r="X10" s="53">
        <f>+'Ark1'!Z495</f>
        <v>1.1180339887498949</v>
      </c>
      <c r="Y10" s="53">
        <f>+'Ark1'!AA495</f>
        <v>2.2776083947860744</v>
      </c>
      <c r="Z10" s="50"/>
      <c r="AA10" s="296">
        <f t="shared" si="3"/>
        <v>21.242843511450381</v>
      </c>
      <c r="AB10" s="76">
        <f t="shared" si="4"/>
        <v>35.619999999999997</v>
      </c>
      <c r="AC10" s="76">
        <f t="shared" si="5"/>
        <v>1</v>
      </c>
      <c r="AD10" s="43"/>
      <c r="AE10" s="4"/>
      <c r="AF10" s="56"/>
      <c r="AH10" s="303">
        <v>225</v>
      </c>
      <c r="AI10" s="303" t="s">
        <v>721</v>
      </c>
      <c r="AL10"/>
    </row>
    <row r="11" spans="1:51" ht="15.6">
      <c r="A11" s="43"/>
      <c r="B11" s="303">
        <f>+'Ark1'!C496</f>
        <v>2024</v>
      </c>
      <c r="C11" s="303">
        <f>+'Ark1'!N496</f>
        <v>125</v>
      </c>
      <c r="D11" s="303" t="str">
        <f>VLOOKUP(C11,RNR!$H$2:$I$23,2)</f>
        <v>100,1 - 125 kg</v>
      </c>
      <c r="E11" s="51">
        <f>+'Ark1'!Q496</f>
        <v>35</v>
      </c>
      <c r="F11" s="76">
        <f>+'Ark1'!R496</f>
        <v>46</v>
      </c>
      <c r="G11" s="69">
        <f>+'Ark1'!AE496</f>
        <v>8.6035985486103334E-2</v>
      </c>
      <c r="H11" s="69">
        <f t="shared" si="0"/>
        <v>-8.5946047283926852E-3</v>
      </c>
      <c r="I11" s="69">
        <f>+'Ark1'!AF496</f>
        <v>3.2446445951143793E-2</v>
      </c>
      <c r="J11" s="347">
        <f>+'Ark1'!S496</f>
        <v>2.3777777777777782</v>
      </c>
      <c r="K11" s="57">
        <f t="shared" si="1"/>
        <v>6.2962962962962887E-2</v>
      </c>
      <c r="L11" s="191"/>
      <c r="M11" s="366">
        <f>+IF(F11=0,"",'Ark1'!AR496)</f>
        <v>174.70454545454547</v>
      </c>
      <c r="N11" s="114">
        <f>+IF(F11=0,"",'Ark1'!AS496)</f>
        <v>21.852779184653748</v>
      </c>
      <c r="O11" s="63">
        <f>+'Ark1'!T496</f>
        <v>4.8913043478260869</v>
      </c>
      <c r="P11" s="57">
        <f t="shared" si="2"/>
        <v>2.4154589371985224E-3</v>
      </c>
      <c r="Q11" s="296">
        <f>+'Ark1'!U496</f>
        <v>114.53478260869559</v>
      </c>
      <c r="R11" s="76">
        <f>+'Ark1'!W496</f>
        <v>17.391304347826086</v>
      </c>
      <c r="S11" s="76">
        <f>+'Ark1'!AG496</f>
        <v>2592.181818181818</v>
      </c>
      <c r="T11" s="76">
        <f>+'Ark1'!AH496</f>
        <v>95.652173913043484</v>
      </c>
      <c r="U11" s="76">
        <f>+'Ark1'!AI496</f>
        <v>76.086956521739125</v>
      </c>
      <c r="V11" s="75"/>
      <c r="W11" s="76">
        <f>+'Ark1'!Y496</f>
        <v>6.885435712628734</v>
      </c>
      <c r="X11" s="53">
        <f>+'Ark1'!Z496</f>
        <v>0.8460130358909832</v>
      </c>
      <c r="Y11" s="53">
        <f>+'Ark1'!AA496</f>
        <v>1.6047248290400487</v>
      </c>
      <c r="Z11" s="50"/>
      <c r="AA11" s="296">
        <f t="shared" si="3"/>
        <v>44.184702556486343</v>
      </c>
      <c r="AB11" s="76">
        <f t="shared" si="4"/>
        <v>48.168833807395337</v>
      </c>
      <c r="AC11" s="76">
        <f t="shared" si="5"/>
        <v>1.3142857142857143</v>
      </c>
      <c r="AD11" s="43"/>
      <c r="AE11" s="4"/>
      <c r="AF11" s="56"/>
      <c r="AH11" s="303">
        <v>250</v>
      </c>
      <c r="AI11" s="303" t="s">
        <v>722</v>
      </c>
      <c r="AK11" s="2"/>
      <c r="AL11" s="2"/>
      <c r="AM11" s="2"/>
    </row>
    <row r="12" spans="1:51" ht="15.6">
      <c r="A12" s="43"/>
      <c r="B12" s="303">
        <f>+'Ark1'!C497</f>
        <v>2024</v>
      </c>
      <c r="C12" s="303">
        <f>+'Ark1'!N497</f>
        <v>150</v>
      </c>
      <c r="D12" s="303" t="str">
        <f>VLOOKUP(C12,RNR!$H$2:$I$23,2)</f>
        <v>125,1 - 150 kg</v>
      </c>
      <c r="E12" s="51">
        <f>+'Ark1'!Q497</f>
        <v>113</v>
      </c>
      <c r="F12" s="76">
        <f>+'Ark1'!R497</f>
        <v>149</v>
      </c>
      <c r="G12" s="69">
        <f>+'Ark1'!AE497</f>
        <v>0.27868177907455216</v>
      </c>
      <c r="H12" s="69">
        <f t="shared" si="0"/>
        <v>-8.7148282435468571E-3</v>
      </c>
      <c r="I12" s="69">
        <f>+'Ark1'!AF497</f>
        <v>0.12835209504144521</v>
      </c>
      <c r="J12" s="347">
        <f>+'Ark1'!S497</f>
        <v>2.1972789115646254</v>
      </c>
      <c r="K12" s="57">
        <f t="shared" si="1"/>
        <v>-7.2659738742122393E-2</v>
      </c>
      <c r="L12" s="191"/>
      <c r="M12" s="366">
        <f>+IF(F12=0,"",'Ark1'!AR497)</f>
        <v>188.56390977443607</v>
      </c>
      <c r="N12" s="114">
        <f>+IF(F12=0,"",'Ark1'!AS497)</f>
        <v>21.631774780095924</v>
      </c>
      <c r="O12" s="63">
        <f>+'Ark1'!T497</f>
        <v>5.2214765100671139</v>
      </c>
      <c r="P12" s="57">
        <f t="shared" si="2"/>
        <v>-0.13218202651825006</v>
      </c>
      <c r="Q12" s="296">
        <f>+'Ark1'!U497</f>
        <v>139.87651006711403</v>
      </c>
      <c r="R12" s="76">
        <f>+'Ark1'!W497</f>
        <v>30.872483221476511</v>
      </c>
      <c r="S12" s="76">
        <f>+'Ark1'!AG497</f>
        <v>2556.0150375939843</v>
      </c>
      <c r="T12" s="76">
        <f>+'Ark1'!AH497</f>
        <v>89.261744966442947</v>
      </c>
      <c r="U12" s="76">
        <f>+'Ark1'!AI497</f>
        <v>56.375838926174495</v>
      </c>
      <c r="V12" s="75"/>
      <c r="W12" s="76">
        <f>+'Ark1'!Y497</f>
        <v>6.9150491392988052</v>
      </c>
      <c r="X12" s="53">
        <f>+'Ark1'!Z497</f>
        <v>1.1101207453953519</v>
      </c>
      <c r="Y12" s="53">
        <f>+'Ark1'!AA497</f>
        <v>2.2220543055237303</v>
      </c>
      <c r="Z12" s="50"/>
      <c r="AA12" s="296">
        <f t="shared" si="3"/>
        <v>54.724447239082721</v>
      </c>
      <c r="AB12" s="76">
        <f t="shared" si="4"/>
        <v>63.658968977912586</v>
      </c>
      <c r="AC12" s="76">
        <f t="shared" si="5"/>
        <v>1.3185840707964602</v>
      </c>
      <c r="AD12" s="43"/>
      <c r="AE12" s="4"/>
      <c r="AF12" s="56"/>
      <c r="AH12" s="303">
        <v>275</v>
      </c>
      <c r="AI12" s="303" t="s">
        <v>723</v>
      </c>
      <c r="AK12" s="2"/>
      <c r="AL12" s="2"/>
      <c r="AM12" s="4"/>
      <c r="AN12" s="4"/>
      <c r="AO12" s="4"/>
    </row>
    <row r="13" spans="1:51" ht="15.6">
      <c r="A13" s="43"/>
      <c r="B13" s="303">
        <f>+'Ark1'!C498</f>
        <v>2024</v>
      </c>
      <c r="C13" s="303">
        <f>+'Ark1'!N498</f>
        <v>175</v>
      </c>
      <c r="D13" s="303" t="str">
        <f>VLOOKUP(C13,RNR!$H$2:$I$23,2)</f>
        <v>125,1 - 150 kg</v>
      </c>
      <c r="E13" s="51">
        <f>+'Ark1'!Q498</f>
        <v>288</v>
      </c>
      <c r="F13" s="76">
        <f>+'Ark1'!R498</f>
        <v>401</v>
      </c>
      <c r="G13" s="69">
        <f>+'Ark1'!AE498</f>
        <v>0.75000935173755279</v>
      </c>
      <c r="H13" s="69">
        <f t="shared" si="0"/>
        <v>-1.0540206653026463E-2</v>
      </c>
      <c r="I13" s="69">
        <f>+'Ark1'!AF498</f>
        <v>0.40463155618311886</v>
      </c>
      <c r="J13" s="347">
        <f>+'Ark1'!S498</f>
        <v>2.1127819548872182</v>
      </c>
      <c r="K13" s="57">
        <f t="shared" si="1"/>
        <v>7.7979170664480346E-2</v>
      </c>
      <c r="L13" s="191"/>
      <c r="M13" s="366">
        <f>+IF(F13=0,"",'Ark1'!AR498)</f>
        <v>195.66759002770081</v>
      </c>
      <c r="N13" s="114">
        <f>+IF(F13=0,"",'Ark1'!AS498)</f>
        <v>22.325902583583964</v>
      </c>
      <c r="O13" s="63">
        <f>+'Ark1'!T498</f>
        <v>5.6109725685785534</v>
      </c>
      <c r="P13" s="57">
        <f t="shared" si="2"/>
        <v>0.20774676212694221</v>
      </c>
      <c r="Q13" s="296">
        <f>+'Ark1'!U498</f>
        <v>163.8488778054863</v>
      </c>
      <c r="R13" s="76">
        <f>+'Ark1'!W498</f>
        <v>32.668329177057359</v>
      </c>
      <c r="S13" s="76">
        <f>+'Ark1'!AG498</f>
        <v>2513.7229916897504</v>
      </c>
      <c r="T13" s="76">
        <f>+'Ark1'!AH498</f>
        <v>90.024937655860356</v>
      </c>
      <c r="U13" s="76">
        <f>+'Ark1'!AI498</f>
        <v>39.900249376558598</v>
      </c>
      <c r="V13" s="75"/>
      <c r="W13" s="76">
        <f>+'Ark1'!Y498</f>
        <v>7.0933993403738151</v>
      </c>
      <c r="X13" s="53">
        <f>+'Ark1'!Z498</f>
        <v>1.2140050541295422</v>
      </c>
      <c r="Y13" s="53">
        <f>+'Ark1'!AA498</f>
        <v>2.3000117752589473</v>
      </c>
      <c r="Z13" s="50"/>
      <c r="AA13" s="296">
        <f t="shared" si="3"/>
        <v>65.181755645774402</v>
      </c>
      <c r="AB13" s="76">
        <f t="shared" si="4"/>
        <v>77.551248213984607</v>
      </c>
      <c r="AC13" s="76">
        <f t="shared" si="5"/>
        <v>1.3923611111111112</v>
      </c>
      <c r="AD13" s="43"/>
      <c r="AE13" s="4"/>
      <c r="AF13" s="56"/>
      <c r="AH13" s="303">
        <v>300</v>
      </c>
      <c r="AI13" s="303" t="s">
        <v>724</v>
      </c>
      <c r="AL13"/>
    </row>
    <row r="14" spans="1:51" ht="15.6">
      <c r="A14" s="43"/>
      <c r="B14" s="303">
        <f>+'Ark1'!C499</f>
        <v>2024</v>
      </c>
      <c r="C14" s="303">
        <f>+'Ark1'!N499</f>
        <v>200</v>
      </c>
      <c r="D14" s="303" t="str">
        <f>VLOOKUP(C14,RNR!$H$2:$I$23,2)</f>
        <v>175,1 - 200 kg</v>
      </c>
      <c r="E14" s="51">
        <f>+'Ark1'!Q499</f>
        <v>696</v>
      </c>
      <c r="F14" s="76">
        <f>+'Ark1'!R499</f>
        <v>934</v>
      </c>
      <c r="G14" s="69">
        <f>+'Ark1'!AE499</f>
        <v>1.7469045748700107</v>
      </c>
      <c r="H14" s="69">
        <f t="shared" si="0"/>
        <v>-0.15797415778104851</v>
      </c>
      <c r="I14" s="69">
        <f>+'Ark1'!AF499</f>
        <v>1.0900881305356878</v>
      </c>
      <c r="J14" s="347">
        <f>+'Ark1'!S499</f>
        <v>2.1071428571428577</v>
      </c>
      <c r="K14" s="57">
        <f t="shared" si="1"/>
        <v>0.17103174603174653</v>
      </c>
      <c r="L14" s="191"/>
      <c r="M14" s="366">
        <f>+IF(F14=0,"",'Ark1'!AR499)</f>
        <v>204.82696897374703</v>
      </c>
      <c r="N14" s="114">
        <f>+IF(F14=0,"",'Ark1'!AS499)</f>
        <v>22.445428644351203</v>
      </c>
      <c r="O14" s="63">
        <f>+'Ark1'!T499</f>
        <v>5.6402569593147742</v>
      </c>
      <c r="P14" s="57">
        <f t="shared" si="2"/>
        <v>0.28607112674807489</v>
      </c>
      <c r="Q14" s="296">
        <f>+'Ark1'!U499</f>
        <v>189.51466809421845</v>
      </c>
      <c r="R14" s="76">
        <f>+'Ark1'!W499</f>
        <v>34.475374732334039</v>
      </c>
      <c r="S14" s="76">
        <f>+'Ark1'!AG499</f>
        <v>2431.3830548926021</v>
      </c>
      <c r="T14" s="76">
        <f>+'Ark1'!AH499</f>
        <v>89.614561027837269</v>
      </c>
      <c r="U14" s="76">
        <f>+'Ark1'!AI499</f>
        <v>32.226980728051402</v>
      </c>
      <c r="V14" s="75"/>
      <c r="W14" s="76">
        <f>+'Ark1'!Y499</f>
        <v>7.1075260234911859</v>
      </c>
      <c r="X14" s="53">
        <f>+'Ark1'!Z499</f>
        <v>1.1278033579846019</v>
      </c>
      <c r="Y14" s="53">
        <f>+'Ark1'!AA499</f>
        <v>2.2439846638645453</v>
      </c>
      <c r="Z14" s="50"/>
      <c r="AA14" s="296">
        <f t="shared" si="3"/>
        <v>77.945212175787574</v>
      </c>
      <c r="AB14" s="76">
        <f t="shared" si="4"/>
        <v>89.939164519290088</v>
      </c>
      <c r="AC14" s="76">
        <f t="shared" si="5"/>
        <v>1.3419540229885059</v>
      </c>
      <c r="AD14" s="43"/>
      <c r="AE14" s="4"/>
      <c r="AF14" s="56"/>
      <c r="AH14" s="303">
        <v>325</v>
      </c>
      <c r="AI14" s="303" t="s">
        <v>726</v>
      </c>
      <c r="AL14"/>
    </row>
    <row r="15" spans="1:51" ht="15.6">
      <c r="A15" s="43"/>
      <c r="B15" s="303">
        <f>+'Ark1'!C500</f>
        <v>2024</v>
      </c>
      <c r="C15" s="303">
        <f>+'Ark1'!N500</f>
        <v>225</v>
      </c>
      <c r="D15" s="303" t="str">
        <f>VLOOKUP(C15,RNR!$H$2:$I$23,2)</f>
        <v>200,1 - 225 kg</v>
      </c>
      <c r="E15" s="51">
        <f>+'Ark1'!Q500</f>
        <v>1782</v>
      </c>
      <c r="F15" s="76">
        <f>+'Ark1'!R500</f>
        <v>2413</v>
      </c>
      <c r="G15" s="69">
        <f>+'Ark1'!AE500</f>
        <v>4.5131485429992884</v>
      </c>
      <c r="H15" s="69">
        <f t="shared" si="0"/>
        <v>-0.61442751195655188</v>
      </c>
      <c r="I15" s="69">
        <f>+'Ark1'!AF500</f>
        <v>3.1901465625904653</v>
      </c>
      <c r="J15" s="347">
        <f>+'Ark1'!S500</f>
        <v>2.0907190635451514</v>
      </c>
      <c r="K15" s="57">
        <f t="shared" si="1"/>
        <v>0.11767137867991218</v>
      </c>
      <c r="L15" s="191"/>
      <c r="M15" s="366">
        <f>+IF(F15=0,"",'Ark1'!AR500)</f>
        <v>213.88535329901728</v>
      </c>
      <c r="N15" s="114">
        <f>+IF(F15=0,"",'Ark1'!AS500)</f>
        <v>22.204818716584139</v>
      </c>
      <c r="O15" s="63">
        <f>+'Ark1'!T500</f>
        <v>5.5176129299627004</v>
      </c>
      <c r="P15" s="57">
        <f t="shared" si="2"/>
        <v>0.17721648430309678</v>
      </c>
      <c r="Q15" s="296">
        <f>+'Ark1'!U500</f>
        <v>214.67496891835839</v>
      </c>
      <c r="R15" s="76">
        <f>+'Ark1'!W500</f>
        <v>27.517612929962706</v>
      </c>
      <c r="S15" s="76">
        <f>+'Ark1'!AG500</f>
        <v>2256.187646233037</v>
      </c>
      <c r="T15" s="76">
        <f>+'Ark1'!AH500</f>
        <v>88.561956071280605</v>
      </c>
      <c r="U15" s="76">
        <f>+'Ark1'!AI500</f>
        <v>21.342726895980103</v>
      </c>
      <c r="V15" s="75"/>
      <c r="W15" s="76">
        <f>+'Ark1'!Y500</f>
        <v>7.0714073826738177</v>
      </c>
      <c r="X15" s="53">
        <f>+'Ark1'!Z500</f>
        <v>1.0079503135704939</v>
      </c>
      <c r="Y15" s="53">
        <f>+'Ark1'!AA500</f>
        <v>1.9360370110390359</v>
      </c>
      <c r="Z15" s="50"/>
      <c r="AA15" s="296">
        <f t="shared" si="3"/>
        <v>95.149430180057394</v>
      </c>
      <c r="AB15" s="76">
        <f t="shared" si="4"/>
        <v>102.67996913671527</v>
      </c>
      <c r="AC15" s="76">
        <f t="shared" si="5"/>
        <v>1.3540965207631874</v>
      </c>
      <c r="AD15" s="43"/>
      <c r="AE15" s="4"/>
      <c r="AF15" s="56"/>
      <c r="AH15" s="303">
        <v>350</v>
      </c>
      <c r="AI15" s="303" t="s">
        <v>851</v>
      </c>
      <c r="AK15" s="2"/>
      <c r="AL15" s="2"/>
      <c r="AM15" s="2"/>
    </row>
    <row r="16" spans="1:51" ht="15.6">
      <c r="A16" s="43"/>
      <c r="B16" s="303">
        <f>+'Ark1'!C501</f>
        <v>2024</v>
      </c>
      <c r="C16" s="303">
        <f>+'Ark1'!N501</f>
        <v>250</v>
      </c>
      <c r="D16" s="303" t="str">
        <f>VLOOKUP(C16,RNR!$H$2:$I$23,2)</f>
        <v>225,1 - 250 kg</v>
      </c>
      <c r="E16" s="51">
        <f>+'Ark1'!Q501</f>
        <v>3444</v>
      </c>
      <c r="F16" s="76">
        <f>+'Ark1'!R501</f>
        <v>5461</v>
      </c>
      <c r="G16" s="69">
        <f>+'Ark1'!AE501</f>
        <v>10.213967755208921</v>
      </c>
      <c r="H16" s="69">
        <f t="shared" si="0"/>
        <v>-1.2626199358046772</v>
      </c>
      <c r="I16" s="69">
        <f>+'Ark1'!AF501</f>
        <v>8.0346818918993979</v>
      </c>
      <c r="J16" s="347">
        <f>+'Ark1'!S501</f>
        <v>2.4052311659605818</v>
      </c>
      <c r="K16" s="57">
        <f t="shared" si="1"/>
        <v>7.8973667114250468E-2</v>
      </c>
      <c r="L16" s="191"/>
      <c r="M16" s="366">
        <f>+IF(F16=0,"",'Ark1'!AR501)</f>
        <v>218.75015284287753</v>
      </c>
      <c r="N16" s="114">
        <f>+IF(F16=0,"",'Ark1'!AS501)</f>
        <v>23.018085241701087</v>
      </c>
      <c r="O16" s="63">
        <f>+'Ark1'!T501</f>
        <v>5.9657571873283279</v>
      </c>
      <c r="P16" s="57">
        <f t="shared" si="2"/>
        <v>-1.6224794653654229E-2</v>
      </c>
      <c r="Q16" s="296">
        <f>+'Ark1'!U501</f>
        <v>238.9046511627908</v>
      </c>
      <c r="R16" s="76">
        <f>+'Ark1'!W501</f>
        <v>36.23878410547519</v>
      </c>
      <c r="S16" s="76">
        <f>+'Ark1'!AG501</f>
        <v>2217.9743223965766</v>
      </c>
      <c r="T16" s="76">
        <f>+'Ark1'!AH501</f>
        <v>89.837026185680287</v>
      </c>
      <c r="U16" s="76">
        <f>+'Ark1'!AI501</f>
        <v>16.205823109320637</v>
      </c>
      <c r="V16" s="75"/>
      <c r="W16" s="76">
        <f>+'Ark1'!Y501</f>
        <v>7.1065241032750723</v>
      </c>
      <c r="X16" s="53">
        <f>+'Ark1'!Z501</f>
        <v>0.88232424455792491</v>
      </c>
      <c r="Y16" s="53">
        <f>+'Ark1'!AA501</f>
        <v>1.7791749708800748</v>
      </c>
      <c r="Z16" s="50"/>
      <c r="AA16" s="296">
        <f t="shared" si="3"/>
        <v>107.71299232384636</v>
      </c>
      <c r="AB16" s="76">
        <f t="shared" si="4"/>
        <v>99.327106077714149</v>
      </c>
      <c r="AC16" s="76">
        <f t="shared" si="5"/>
        <v>1.5856562137049941</v>
      </c>
      <c r="AD16" s="43"/>
      <c r="AE16" s="4"/>
      <c r="AF16" s="56"/>
      <c r="AH16" s="303">
        <v>375</v>
      </c>
      <c r="AI16" s="303" t="s">
        <v>852</v>
      </c>
      <c r="AK16" s="2"/>
      <c r="AL16" s="2"/>
      <c r="AM16" s="2"/>
    </row>
    <row r="17" spans="1:41" ht="15.6">
      <c r="A17" s="43"/>
      <c r="B17" s="303">
        <f>+'Ark1'!C502</f>
        <v>2024</v>
      </c>
      <c r="C17" s="303">
        <f>+'Ark1'!N502</f>
        <v>275</v>
      </c>
      <c r="D17" s="303" t="str">
        <f>VLOOKUP(C17,RNR!$H$2:$I$23,2)</f>
        <v>250,1 - 275 kg</v>
      </c>
      <c r="E17" s="51">
        <f>+'Ark1'!Q502</f>
        <v>4544</v>
      </c>
      <c r="F17" s="76">
        <f>+'Ark1'!R502</f>
        <v>8313</v>
      </c>
      <c r="G17" s="69">
        <f>+'Ark1'!AE502</f>
        <v>15.548198855347325</v>
      </c>
      <c r="H17" s="69">
        <f t="shared" si="0"/>
        <v>-1.2574929994122481</v>
      </c>
      <c r="I17" s="69">
        <f>+'Ark1'!AF502</f>
        <v>13.46899908860382</v>
      </c>
      <c r="J17" s="347">
        <f>+'Ark1'!S502</f>
        <v>2.9071368192247302</v>
      </c>
      <c r="K17" s="57">
        <f t="shared" si="1"/>
        <v>3.5844501857577704E-2</v>
      </c>
      <c r="L17" s="191"/>
      <c r="M17" s="366">
        <f>+IF(F17=0,"",'Ark1'!AR502)</f>
        <v>221.81036282954841</v>
      </c>
      <c r="N17" s="114">
        <f>+IF(F17=0,"",'Ark1'!AS502)</f>
        <v>24.288032809181878</v>
      </c>
      <c r="O17" s="63">
        <f>+'Ark1'!T502</f>
        <v>6.8165523878262952</v>
      </c>
      <c r="P17" s="57">
        <f t="shared" si="2"/>
        <v>-2.9954390067344683E-2</v>
      </c>
      <c r="Q17" s="296">
        <f>+'Ark1'!U502</f>
        <v>263.09078551666062</v>
      </c>
      <c r="R17" s="76">
        <f>+'Ark1'!W502</f>
        <v>58.402502105136527</v>
      </c>
      <c r="S17" s="76">
        <f>+'Ark1'!AG502</f>
        <v>2212.1935525972326</v>
      </c>
      <c r="T17" s="76">
        <f>+'Ark1'!AH502</f>
        <v>92.144833393480098</v>
      </c>
      <c r="U17" s="76">
        <f>+'Ark1'!AI502</f>
        <v>15.19307109346806</v>
      </c>
      <c r="V17" s="75"/>
      <c r="W17" s="76">
        <f>+'Ark1'!Y502</f>
        <v>7.2102995669202627</v>
      </c>
      <c r="X17" s="53">
        <f>+'Ark1'!Z502</f>
        <v>0.89716274849459765</v>
      </c>
      <c r="Y17" s="53">
        <f>+'Ark1'!AA502</f>
        <v>1.7546227850165963</v>
      </c>
      <c r="Z17" s="50"/>
      <c r="AA17" s="296">
        <f t="shared" si="3"/>
        <v>118.92756183462249</v>
      </c>
      <c r="AB17" s="76">
        <f t="shared" si="4"/>
        <v>90.498246858165132</v>
      </c>
      <c r="AC17" s="76">
        <f t="shared" si="5"/>
        <v>1.8294454225352113</v>
      </c>
      <c r="AD17" s="43"/>
      <c r="AE17" s="4"/>
      <c r="AF17" s="56"/>
      <c r="AH17" s="303">
        <v>400</v>
      </c>
      <c r="AI17" s="303" t="s">
        <v>853</v>
      </c>
      <c r="AK17" s="2"/>
      <c r="AL17" s="2"/>
      <c r="AM17" s="2"/>
    </row>
    <row r="18" spans="1:41" ht="15.6">
      <c r="A18" s="43"/>
      <c r="B18" s="303">
        <f>+'Ark1'!C503</f>
        <v>2024</v>
      </c>
      <c r="C18" s="303">
        <f>+'Ark1'!N503</f>
        <v>300</v>
      </c>
      <c r="D18" s="303" t="str">
        <f>VLOOKUP(C18,RNR!$H$2:$I$23,2)</f>
        <v>275,1 - 300 kg</v>
      </c>
      <c r="E18" s="51">
        <f>+'Ark1'!Q503</f>
        <v>4872</v>
      </c>
      <c r="F18" s="76">
        <f>+'Ark1'!R503</f>
        <v>9594</v>
      </c>
      <c r="G18" s="69">
        <f>+'Ark1'!AE503</f>
        <v>17.944114016384244</v>
      </c>
      <c r="H18" s="69">
        <f t="shared" si="0"/>
        <v>0.21665011620199337</v>
      </c>
      <c r="I18" s="69">
        <f>+'Ark1'!AF503</f>
        <v>16.98681558751499</v>
      </c>
      <c r="J18" s="347">
        <f>+'Ark1'!S503</f>
        <v>3.4758570234113715</v>
      </c>
      <c r="K18" s="57">
        <f t="shared" si="1"/>
        <v>2.3096043932836263E-2</v>
      </c>
      <c r="L18" s="191"/>
      <c r="M18" s="366">
        <f>+IF(F18=0,"",'Ark1'!AR503)</f>
        <v>223.84972004479289</v>
      </c>
      <c r="N18" s="114">
        <f>+IF(F18=0,"",'Ark1'!AS503)</f>
        <v>25.817523146268403</v>
      </c>
      <c r="O18" s="63">
        <f>+'Ark1'!T503</f>
        <v>7.6402960183447988</v>
      </c>
      <c r="P18" s="57">
        <f t="shared" si="2"/>
        <v>-7.5599592568602603E-2</v>
      </c>
      <c r="Q18" s="296">
        <f>+'Ark1'!U503</f>
        <v>287.50165728580276</v>
      </c>
      <c r="R18" s="76">
        <f>+'Ark1'!W503</f>
        <v>76.829268292682912</v>
      </c>
      <c r="S18" s="76">
        <f>+'Ark1'!AG503</f>
        <v>2229.1081746920499</v>
      </c>
      <c r="T18" s="76">
        <f>+'Ark1'!AH503</f>
        <v>93.068584531999178</v>
      </c>
      <c r="U18" s="76">
        <f>+'Ark1'!AI503</f>
        <v>17.250364811340422</v>
      </c>
      <c r="V18" s="75"/>
      <c r="W18" s="76">
        <f>+'Ark1'!Y503</f>
        <v>7.0982272775006487</v>
      </c>
      <c r="X18" s="53">
        <f>+'Ark1'!Z503</f>
        <v>0.92451734215507053</v>
      </c>
      <c r="Y18" s="53">
        <f>+'Ark1'!AA503</f>
        <v>1.7587940262752109</v>
      </c>
      <c r="Z18" s="50"/>
      <c r="AA18" s="296">
        <f t="shared" ref="AA18:AA19" si="6">1000*Q18/S18</f>
        <v>128.97609032613278</v>
      </c>
      <c r="AB18" s="76">
        <f t="shared" ref="AB18:AB19" si="7">+Q18/J18</f>
        <v>82.713890516599832</v>
      </c>
      <c r="AC18" s="76">
        <f t="shared" ref="AC18:AC19" si="8">+F18/E18</f>
        <v>1.9692118226600985</v>
      </c>
      <c r="AD18" s="43"/>
      <c r="AE18" s="4"/>
      <c r="AF18" s="56"/>
      <c r="AH18" s="303">
        <v>425</v>
      </c>
      <c r="AI18" s="303" t="s">
        <v>854</v>
      </c>
      <c r="AK18" s="2"/>
      <c r="AL18" s="2"/>
      <c r="AM18" s="2"/>
    </row>
    <row r="19" spans="1:41" ht="15.6">
      <c r="A19" s="43"/>
      <c r="B19" s="303">
        <f>+'Ark1'!C504</f>
        <v>2024</v>
      </c>
      <c r="C19" s="303">
        <f>+'Ark1'!N504</f>
        <v>325</v>
      </c>
      <c r="D19" s="303" t="str">
        <f>VLOOKUP(C19,RNR!$H$2:$I$23,2)</f>
        <v>300,1 - 325 kg</v>
      </c>
      <c r="E19" s="51">
        <f>+'Ark1'!Q504</f>
        <v>4727</v>
      </c>
      <c r="F19" s="76">
        <f>+'Ark1'!R504</f>
        <v>8708</v>
      </c>
      <c r="G19" s="69">
        <f>+'Ark1'!AE504</f>
        <v>16.286986122021471</v>
      </c>
      <c r="H19" s="69">
        <f t="shared" si="0"/>
        <v>0.41358082270842011</v>
      </c>
      <c r="I19" s="69">
        <f>+'Ark1'!AF504</f>
        <v>16.739437148695089</v>
      </c>
      <c r="J19" s="347">
        <f>+'Ark1'!S504</f>
        <v>4.1226859836725307</v>
      </c>
      <c r="K19" s="57">
        <f t="shared" si="1"/>
        <v>1.3062089867220905E-2</v>
      </c>
      <c r="L19" s="191"/>
      <c r="M19" s="366">
        <f>+IF(F19=0,"",'Ark1'!AR504)</f>
        <v>225.22022279348755</v>
      </c>
      <c r="N19" s="114">
        <f>+IF(F19=0,"",'Ark1'!AS504)</f>
        <v>27.527733335359621</v>
      </c>
      <c r="O19" s="63">
        <f>+'Ark1'!T504</f>
        <v>8.4468305006890194</v>
      </c>
      <c r="P19" s="57">
        <f t="shared" si="2"/>
        <v>-7.8451018410119033E-2</v>
      </c>
      <c r="Q19" s="296">
        <f>+'Ark1'!U504</f>
        <v>312.14079007808908</v>
      </c>
      <c r="R19" s="76">
        <f>+'Ark1'!W504</f>
        <v>88.2981166743225</v>
      </c>
      <c r="S19" s="76">
        <f>+'Ark1'!AG504</f>
        <v>2261.7723099522591</v>
      </c>
      <c r="T19" s="76">
        <f>+'Ark1'!AH504</f>
        <v>93.787322002756085</v>
      </c>
      <c r="U19" s="76">
        <f>+'Ark1'!AI504</f>
        <v>22.289848415250336</v>
      </c>
      <c r="V19" s="75"/>
      <c r="W19" s="76">
        <f>+'Ark1'!Y504</f>
        <v>7.1835113614757082</v>
      </c>
      <c r="X19" s="53">
        <f>+'Ark1'!Z504</f>
        <v>1.017482240666342</v>
      </c>
      <c r="Y19" s="53">
        <f>+'Ark1'!AA504</f>
        <v>1.7815462503144679</v>
      </c>
      <c r="Z19" s="50"/>
      <c r="AA19" s="296">
        <f t="shared" si="6"/>
        <v>138.00716752283421</v>
      </c>
      <c r="AB19" s="76">
        <f t="shared" si="7"/>
        <v>75.712967544530485</v>
      </c>
      <c r="AC19" s="76">
        <f t="shared" si="8"/>
        <v>1.842183202877089</v>
      </c>
      <c r="AD19" s="43"/>
      <c r="AE19" s="4"/>
      <c r="AF19" s="56"/>
      <c r="AH19" s="303">
        <v>450</v>
      </c>
      <c r="AI19" s="303" t="s">
        <v>855</v>
      </c>
      <c r="AK19" s="2"/>
      <c r="AL19" s="2"/>
      <c r="AM19" s="2"/>
    </row>
    <row r="20" spans="1:41" ht="15.6">
      <c r="A20" s="43"/>
      <c r="B20" s="303">
        <f>+'Ark1'!C505</f>
        <v>2024</v>
      </c>
      <c r="C20" s="303">
        <f>+'Ark1'!N505</f>
        <v>350</v>
      </c>
      <c r="D20" s="303" t="str">
        <f>VLOOKUP(C20,RNR!$H$2:$I$23,2)</f>
        <v>325,1 - 350 kg</v>
      </c>
      <c r="E20" s="51">
        <f>+'Ark1'!Q505</f>
        <v>3977</v>
      </c>
      <c r="F20" s="76">
        <f>+'Ark1'!R505</f>
        <v>6519</v>
      </c>
      <c r="G20" s="69">
        <f>+'Ark1'!AE505</f>
        <v>12.192795421389299</v>
      </c>
      <c r="H20" s="69">
        <f t="shared" si="0"/>
        <v>1.1140066929440469</v>
      </c>
      <c r="I20" s="69">
        <f>+'Ark1'!AF505</f>
        <v>13.52384692147883</v>
      </c>
      <c r="J20" s="347">
        <f>+'Ark1'!S505</f>
        <v>4.7718543555077586</v>
      </c>
      <c r="K20" s="57">
        <f t="shared" si="1"/>
        <v>-2.9634871361696291E-2</v>
      </c>
      <c r="L20" s="191"/>
      <c r="M20" s="366">
        <f>+IF(F20=0,"",'Ark1'!AR505)</f>
        <v>226.267087787496</v>
      </c>
      <c r="N20" s="114">
        <f>+IF(F20=0,"",'Ark1'!AS505)</f>
        <v>29.309647100010505</v>
      </c>
      <c r="O20" s="63">
        <f>+'Ark1'!T505</f>
        <v>9.1349900291455768</v>
      </c>
      <c r="P20" s="57">
        <f t="shared" si="2"/>
        <v>-0.10860377028498469</v>
      </c>
      <c r="Q20" s="296">
        <f>+'Ark1'!U505</f>
        <v>336.8583831876046</v>
      </c>
      <c r="R20" s="76">
        <f>+'Ark1'!W505</f>
        <v>92.253413100168743</v>
      </c>
      <c r="S20" s="76">
        <f>+'Ark1'!AG505</f>
        <v>2311.4713313896991</v>
      </c>
      <c r="T20" s="76">
        <f>+'Ark1'!AH505</f>
        <v>94.677097714373403</v>
      </c>
      <c r="U20" s="76">
        <f>+'Ark1'!AI505</f>
        <v>28.808099401748727</v>
      </c>
      <c r="V20" s="75"/>
      <c r="W20" s="76">
        <f>+'Ark1'!Y505</f>
        <v>7.1196768853128916</v>
      </c>
      <c r="X20" s="53">
        <f>+'Ark1'!Z505</f>
        <v>1.0961239060572314</v>
      </c>
      <c r="Y20" s="53">
        <f>+'Ark1'!AA505</f>
        <v>1.9184640967763809</v>
      </c>
      <c r="Z20" s="50"/>
      <c r="AA20" s="296">
        <f t="shared" ref="AA20" si="9">1000*Q20/S20</f>
        <v>145.73331653007313</v>
      </c>
      <c r="AB20" s="76">
        <f t="shared" ref="AB20" si="10">+Q20/J20</f>
        <v>70.592762915908509</v>
      </c>
      <c r="AC20" s="76">
        <f t="shared" ref="AC20" si="11">+F20/E20</f>
        <v>1.6391752577319587</v>
      </c>
      <c r="AD20" s="43"/>
      <c r="AE20" s="4"/>
      <c r="AF20" s="56"/>
      <c r="AH20" s="303">
        <v>475</v>
      </c>
      <c r="AI20" s="303" t="s">
        <v>856</v>
      </c>
      <c r="AK20" s="2"/>
      <c r="AL20" s="2"/>
      <c r="AM20" s="2"/>
    </row>
    <row r="21" spans="1:41" ht="15.6">
      <c r="A21" s="43"/>
      <c r="B21" s="303">
        <f>+'Ark1'!C506</f>
        <v>2024</v>
      </c>
      <c r="C21" s="303">
        <f>+'Ark1'!N506</f>
        <v>375</v>
      </c>
      <c r="D21" s="303" t="str">
        <f>VLOOKUP(C21,RNR!$H$2:$I$23,2)</f>
        <v>350,1 - 375 kg</v>
      </c>
      <c r="E21" s="51">
        <f>+'Ark1'!Q506</f>
        <v>2960</v>
      </c>
      <c r="F21" s="76">
        <f>+'Ark1'!R506</f>
        <v>4553</v>
      </c>
      <c r="G21" s="69">
        <f>+'Ark1'!AE506</f>
        <v>8.5156922156136616</v>
      </c>
      <c r="H21" s="69">
        <f t="shared" si="0"/>
        <v>1.0749239554145866</v>
      </c>
      <c r="I21" s="69">
        <f>+'Ark1'!AF506</f>
        <v>10.140940042501628</v>
      </c>
      <c r="J21" s="347">
        <f>+'Ark1'!S506</f>
        <v>5.4631138515745432</v>
      </c>
      <c r="K21" s="57">
        <f t="shared" si="1"/>
        <v>-9.0082657035980951E-2</v>
      </c>
      <c r="L21" s="191"/>
      <c r="M21" s="366">
        <f>+IF(F21=0,"",'Ark1'!AR506)</f>
        <v>226.91155360037044</v>
      </c>
      <c r="N21" s="114">
        <f>+IF(F21=0,"",'Ark1'!AS506)</f>
        <v>31.192828961412214</v>
      </c>
      <c r="O21" s="63">
        <f>+'Ark1'!T506</f>
        <v>9.7458818361519874</v>
      </c>
      <c r="P21" s="57">
        <f t="shared" si="2"/>
        <v>-5.9817645713293288E-2</v>
      </c>
      <c r="Q21" s="296">
        <f>+'Ark1'!U506</f>
        <v>361.66681309027069</v>
      </c>
      <c r="R21" s="76">
        <f>+'Ark1'!W506</f>
        <v>95.365692949703501</v>
      </c>
      <c r="S21" s="76">
        <f>+'Ark1'!AG506</f>
        <v>2329.4095855522114</v>
      </c>
      <c r="T21" s="76">
        <f>+'Ark1'!AH506</f>
        <v>94.838567977157979</v>
      </c>
      <c r="U21" s="76">
        <f>+'Ark1'!AI506</f>
        <v>38.875466725236109</v>
      </c>
      <c r="V21" s="75"/>
      <c r="W21" s="76">
        <f>+'Ark1'!Y506</f>
        <v>7.2313225786581246</v>
      </c>
      <c r="X21" s="53">
        <f>+'Ark1'!Z506</f>
        <v>1.1640078048307503</v>
      </c>
      <c r="Y21" s="53">
        <f>+'Ark1'!AA506</f>
        <v>1.9853950200285373</v>
      </c>
      <c r="Z21" s="50"/>
      <c r="AA21" s="296">
        <f t="shared" ref="AA21" si="12">1000*Q21/S21</f>
        <v>155.26115086563178</v>
      </c>
      <c r="AB21" s="76">
        <f t="shared" ref="AB21" si="13">+Q21/J21</f>
        <v>66.201588126528506</v>
      </c>
      <c r="AC21" s="76">
        <f t="shared" ref="AC21" si="14">+F21/E21</f>
        <v>1.5381756756756757</v>
      </c>
      <c r="AD21" s="43"/>
      <c r="AE21" s="4"/>
      <c r="AF21" s="56"/>
      <c r="AH21" s="303">
        <v>500</v>
      </c>
      <c r="AI21" s="303" t="s">
        <v>857</v>
      </c>
      <c r="AK21" s="2"/>
      <c r="AL21" s="2"/>
      <c r="AM21" s="2"/>
    </row>
    <row r="22" spans="1:41" ht="15.6">
      <c r="A22" s="43"/>
      <c r="B22" s="303">
        <f>+'Ark1'!C507</f>
        <v>2024</v>
      </c>
      <c r="C22" s="303">
        <f>+'Ark1'!N507</f>
        <v>400</v>
      </c>
      <c r="D22" s="303" t="str">
        <f>VLOOKUP(C22,RNR!$H$2:$I$23,2)</f>
        <v>375,1 - 400 kg</v>
      </c>
      <c r="E22" s="51">
        <f>+'Ark1'!Q507</f>
        <v>1985</v>
      </c>
      <c r="F22" s="76">
        <f>+'Ark1'!R507</f>
        <v>2831</v>
      </c>
      <c r="G22" s="69">
        <f>+'Ark1'!AE507</f>
        <v>5.2949538024164911</v>
      </c>
      <c r="H22" s="69">
        <f>+G22-G48</f>
        <v>4.8200484330067059</v>
      </c>
      <c r="I22" s="69">
        <f>+'Ark1'!AF507</f>
        <v>6.7413819277951852</v>
      </c>
      <c r="J22" s="347">
        <f>+'Ark1'!S507</f>
        <v>6.1616554651574118</v>
      </c>
      <c r="K22" s="57">
        <f t="shared" si="1"/>
        <v>-0.12677844288856388</v>
      </c>
      <c r="L22" s="191"/>
      <c r="M22" s="366">
        <f>+IF(F22=0,"",'Ark1'!AR507)</f>
        <v>227.00259067357516</v>
      </c>
      <c r="N22" s="114">
        <f>+IF(F22=0,"",'Ark1'!AS507)</f>
        <v>33.303629530393749</v>
      </c>
      <c r="O22" s="63">
        <f>+'Ark1'!T507</f>
        <v>10.293182620981984</v>
      </c>
      <c r="P22" s="57">
        <f>+O22-O48</f>
        <v>-2.1422417332615602</v>
      </c>
      <c r="Q22" s="296">
        <f>+'Ark1'!U507</f>
        <v>386.66704344754447</v>
      </c>
      <c r="R22" s="76">
        <f>+'Ark1'!W507</f>
        <v>96.432356057930065</v>
      </c>
      <c r="S22" s="76">
        <f>+'Ark1'!AG507</f>
        <v>2396.1565507031833</v>
      </c>
      <c r="T22" s="76">
        <f>+'Ark1'!AH507</f>
        <v>95.407983044860487</v>
      </c>
      <c r="U22" s="76">
        <f>+'Ark1'!AI507</f>
        <v>50.158954433062512</v>
      </c>
      <c r="V22" s="75"/>
      <c r="W22" s="76">
        <f>+'Ark1'!Y507</f>
        <v>7.2156957131983459</v>
      </c>
      <c r="X22" s="53">
        <f>+'Ark1'!Z507</f>
        <v>1.213264068453948</v>
      </c>
      <c r="Y22" s="53">
        <f>+'Ark1'!AA507</f>
        <v>2.0863264811641238</v>
      </c>
      <c r="Z22" s="50"/>
      <c r="AA22" s="296">
        <f t="shared" ref="AA22" si="15">1000*Q22/S22</f>
        <v>161.36969153124488</v>
      </c>
      <c r="AB22" s="76">
        <f t="shared" ref="AB22" si="16">+Q22/J22</f>
        <v>62.753759218451577</v>
      </c>
      <c r="AC22" s="76">
        <f t="shared" ref="AC22" si="17">+F22/E22</f>
        <v>1.4261964735516373</v>
      </c>
      <c r="AD22" s="43"/>
      <c r="AE22" s="4"/>
      <c r="AF22" s="56"/>
      <c r="AH22" s="303"/>
      <c r="AI22" s="303"/>
      <c r="AK22" s="2"/>
      <c r="AL22" s="2"/>
      <c r="AM22" s="2"/>
    </row>
    <row r="23" spans="1:41" ht="15.6">
      <c r="A23" s="43"/>
      <c r="B23" s="303">
        <f>+'Ark1'!C508</f>
        <v>2024</v>
      </c>
      <c r="C23" s="303">
        <f>+'Ark1'!N508</f>
        <v>425</v>
      </c>
      <c r="D23" s="303" t="str">
        <f>VLOOKUP(C23,RNR!$H$2:$I$23,2)</f>
        <v>400,1 - 425 kg</v>
      </c>
      <c r="E23" s="51">
        <f>+'Ark1'!Q508</f>
        <v>1214</v>
      </c>
      <c r="F23" s="76">
        <f>+'Ark1'!R508</f>
        <v>1657</v>
      </c>
      <c r="G23" s="69">
        <f>+'Ark1'!AE508</f>
        <v>3.099165825010286</v>
      </c>
      <c r="H23" s="69">
        <f>+G23-G49</f>
        <v>2.8555796761248242</v>
      </c>
      <c r="I23" s="69">
        <f>+'Ark1'!AF508</f>
        <v>4.2008497204790345</v>
      </c>
      <c r="J23" s="347">
        <f>+'Ark1'!S508</f>
        <v>6.8996978851963755</v>
      </c>
      <c r="K23" s="57">
        <f t="shared" si="1"/>
        <v>-5.7863381988323859E-2</v>
      </c>
      <c r="L23" s="191"/>
      <c r="M23" s="366">
        <f>+IF(F23=0,"",'Ark1'!AR508)</f>
        <v>227.14077362079905</v>
      </c>
      <c r="N23" s="114">
        <f>+IF(F23=0,"",'Ark1'!AS508)</f>
        <v>35.385440892052152</v>
      </c>
      <c r="O23" s="63">
        <f>+'Ark1'!T508</f>
        <v>10.808690404345201</v>
      </c>
      <c r="P23" s="57">
        <f>+O23-O49</f>
        <v>-1.8747628330648691</v>
      </c>
      <c r="Q23" s="296">
        <f>+'Ark1'!U508</f>
        <v>411.66385033192489</v>
      </c>
      <c r="R23" s="76">
        <f>+'Ark1'!W508</f>
        <v>97.525648762824389</v>
      </c>
      <c r="S23" s="76">
        <f>+'Ark1'!AG508</f>
        <v>2491.5047558655674</v>
      </c>
      <c r="T23" s="76">
        <f>+'Ark1'!AH508</f>
        <v>95.171997585998781</v>
      </c>
      <c r="U23" s="76">
        <f>+'Ark1'!AI508</f>
        <v>63.427881713940863</v>
      </c>
      <c r="V23" s="75"/>
      <c r="W23" s="76">
        <f>+'Ark1'!Y508</f>
        <v>7.1249154675449713</v>
      </c>
      <c r="X23" s="53">
        <f>+'Ark1'!Z508</f>
        <v>1.1833021997926756</v>
      </c>
      <c r="Y23" s="53">
        <f>+'Ark1'!AA508</f>
        <v>2.2462138543888472</v>
      </c>
      <c r="Z23" s="50"/>
      <c r="AA23" s="296">
        <f t="shared" ref="AA23:AA24" si="18">1000*Q23/S23</f>
        <v>165.22699760567377</v>
      </c>
      <c r="AB23" s="76">
        <f t="shared" ref="AB23:AB24" si="19">+Q23/J23</f>
        <v>59.664039959658076</v>
      </c>
      <c r="AC23" s="76">
        <f t="shared" ref="AC23:AC24" si="20">+F23/E23</f>
        <v>1.3649093904448106</v>
      </c>
      <c r="AD23" s="43"/>
      <c r="AE23" s="4"/>
      <c r="AF23" s="56"/>
      <c r="AH23" s="303"/>
      <c r="AI23" s="303"/>
      <c r="AK23" s="2"/>
      <c r="AL23" s="2"/>
      <c r="AM23" s="2"/>
    </row>
    <row r="24" spans="1:41" ht="15.6">
      <c r="A24" s="43"/>
      <c r="B24" s="303">
        <f>+'Ark1'!C509</f>
        <v>2024</v>
      </c>
      <c r="C24" s="303">
        <f>+'Ark1'!N509</f>
        <v>450</v>
      </c>
      <c r="D24" s="303" t="str">
        <f>VLOOKUP(C24,RNR!$H$2:$I$23,2)</f>
        <v>425,1 - 450 kg</v>
      </c>
      <c r="E24" s="51">
        <f>+'Ark1'!Q509</f>
        <v>708</v>
      </c>
      <c r="F24" s="76">
        <f>+'Ark1'!R509</f>
        <v>943</v>
      </c>
      <c r="G24" s="69">
        <f>+'Ark1'!AE509</f>
        <v>1.763737702465118</v>
      </c>
      <c r="H24" s="69">
        <f>+G24-G50</f>
        <v>1.6656022755760109</v>
      </c>
      <c r="I24" s="69">
        <f>+'Ark1'!AF509</f>
        <v>2.5323069722988127</v>
      </c>
      <c r="J24" s="347">
        <f>+'Ark1'!S509</f>
        <v>7.4596602972399149</v>
      </c>
      <c r="K24" s="57">
        <f t="shared" si="1"/>
        <v>-0.1556458252090609</v>
      </c>
      <c r="L24" s="191"/>
      <c r="M24" s="366">
        <f>+IF(F24=0,"",'Ark1'!AR509)</f>
        <v>227.90429042904287</v>
      </c>
      <c r="N24" s="114">
        <f>+IF(F24=0,"",'Ark1'!AS509)</f>
        <v>37.046559976385495</v>
      </c>
      <c r="O24" s="63">
        <f>+'Ark1'!T509</f>
        <v>11.318133616118772</v>
      </c>
      <c r="P24" s="57">
        <f>+O24-O50</f>
        <v>-2.1818663838812284</v>
      </c>
      <c r="Q24" s="296">
        <f>+'Ark1'!U509</f>
        <v>436.04644750795359</v>
      </c>
      <c r="R24" s="76">
        <f>+'Ark1'!W509</f>
        <v>98.833510074231185</v>
      </c>
      <c r="S24" s="76">
        <f>+'Ark1'!AG509</f>
        <v>2525.1023102310223</v>
      </c>
      <c r="T24" s="76">
        <f>+'Ark1'!AH509</f>
        <v>96.394485683987284</v>
      </c>
      <c r="U24" s="76">
        <f>+'Ark1'!AI509</f>
        <v>71.474019088016973</v>
      </c>
      <c r="V24" s="75"/>
      <c r="W24" s="76">
        <f>+'Ark1'!Y509</f>
        <v>7.1657135209093372</v>
      </c>
      <c r="X24" s="53">
        <f>+'Ark1'!Z509</f>
        <v>1.1597347484170673</v>
      </c>
      <c r="Y24" s="53">
        <f>+'Ark1'!AA509</f>
        <v>2.1656138300823362</v>
      </c>
      <c r="Z24" s="50"/>
      <c r="AA24" s="296">
        <f t="shared" si="18"/>
        <v>172.68466538611639</v>
      </c>
      <c r="AB24" s="76">
        <f t="shared" si="19"/>
        <v>58.453928212963184</v>
      </c>
      <c r="AC24" s="76">
        <f t="shared" si="20"/>
        <v>1.3319209039548023</v>
      </c>
      <c r="AD24" s="43"/>
      <c r="AE24" s="4"/>
      <c r="AF24" s="56"/>
      <c r="AH24" s="303">
        <v>525</v>
      </c>
      <c r="AI24" s="303" t="s">
        <v>858</v>
      </c>
      <c r="AK24" s="2"/>
      <c r="AL24" s="2"/>
      <c r="AM24" s="2"/>
    </row>
    <row r="25" spans="1:41" ht="15.6">
      <c r="A25" s="43"/>
      <c r="B25" s="303">
        <f>+'Ark1'!C510</f>
        <v>2024</v>
      </c>
      <c r="C25" s="303">
        <f>+'Ark1'!N510</f>
        <v>475</v>
      </c>
      <c r="D25" s="303" t="str">
        <f>VLOOKUP(C25,RNR!$H$2:$I$23,2)</f>
        <v>450,1 - 475 kg</v>
      </c>
      <c r="E25" s="51">
        <f>+'Ark1'!Q510</f>
        <v>403</v>
      </c>
      <c r="F25" s="76">
        <f>+'Ark1'!R510</f>
        <v>496</v>
      </c>
      <c r="G25" s="69">
        <f>+'Ark1'!AE510</f>
        <v>0.92769236524146181</v>
      </c>
      <c r="H25" s="69">
        <f>+G25-G51</f>
        <v>0.86986256011038088</v>
      </c>
      <c r="I25" s="69">
        <f>+'Ark1'!AF510</f>
        <v>1.4081681177931011</v>
      </c>
      <c r="J25" s="347">
        <f>+'Ark1'!S510</f>
        <v>7.9838709677419324</v>
      </c>
      <c r="K25" s="57">
        <f t="shared" si="1"/>
        <v>-0.23159864551773701</v>
      </c>
      <c r="L25" s="191"/>
      <c r="M25" s="366">
        <f>+IF(F25=0,"",'Ark1'!AR510)</f>
        <v>229.17291666666671</v>
      </c>
      <c r="N25" s="114">
        <f>+IF(F25=0,"",'Ark1'!AS510)</f>
        <v>38.537941171473399</v>
      </c>
      <c r="O25" s="63">
        <f>+'Ark1'!T510</f>
        <v>11.77016129032258</v>
      </c>
      <c r="P25" s="57">
        <f>+O25-O51</f>
        <v>-1.3510508308895428</v>
      </c>
      <c r="Q25" s="296">
        <f>+'Ark1'!U510</f>
        <v>460.99999999999994</v>
      </c>
      <c r="R25" s="76">
        <f>+'Ark1'!W510</f>
        <v>97.782258064516128</v>
      </c>
      <c r="S25" s="76">
        <f>+'Ark1'!AG510</f>
        <v>2565.0333333333328</v>
      </c>
      <c r="T25" s="76">
        <f>+'Ark1'!AH510</f>
        <v>96.774193548387117</v>
      </c>
      <c r="U25" s="76">
        <f>+'Ark1'!AI510</f>
        <v>78.024193548387103</v>
      </c>
      <c r="V25" s="75"/>
      <c r="W25" s="76">
        <f>+'Ark1'!Y510</f>
        <v>7.2208730818829343</v>
      </c>
      <c r="X25" s="53">
        <f>+'Ark1'!Z510</f>
        <v>1.0942214124571481</v>
      </c>
      <c r="Y25" s="53">
        <f>+'Ark1'!AA510</f>
        <v>2.3052352702934278</v>
      </c>
      <c r="Z25" s="50"/>
      <c r="AA25" s="296">
        <f t="shared" ref="AA25" si="21">1000*Q25/S25</f>
        <v>179.72475991215191</v>
      </c>
      <c r="AB25" s="76">
        <f t="shared" ref="AB25" si="22">+Q25/J25</f>
        <v>57.741414141414154</v>
      </c>
      <c r="AC25" s="76">
        <f t="shared" ref="AC25" si="23">+F25/E25</f>
        <v>1.2307692307692308</v>
      </c>
      <c r="AD25" s="43"/>
      <c r="AE25" s="4"/>
      <c r="AF25" s="56"/>
      <c r="AH25" s="303"/>
      <c r="AI25" s="303"/>
      <c r="AK25" s="2"/>
      <c r="AL25" s="2"/>
      <c r="AM25" s="2"/>
    </row>
    <row r="26" spans="1:41" ht="15.6">
      <c r="A26" s="43"/>
      <c r="B26" s="303">
        <f>+'Ark1'!C511</f>
        <v>2024</v>
      </c>
      <c r="C26" s="303">
        <f>+'Ark1'!N511</f>
        <v>500</v>
      </c>
      <c r="D26" s="303" t="str">
        <f>VLOOKUP(C26,RNR!$H$2:$I$23,2)</f>
        <v>475,1 - 500 kg</v>
      </c>
      <c r="E26" s="51">
        <f>+'Ark1'!Q511</f>
        <v>188</v>
      </c>
      <c r="F26" s="76">
        <f>+'Ark1'!R511</f>
        <v>231</v>
      </c>
      <c r="G26" s="69">
        <f>+'Ark1'!AE511</f>
        <v>0.43205027494108406</v>
      </c>
      <c r="H26" s="69" t="e">
        <f>+G26-#REF!</f>
        <v>#REF!</v>
      </c>
      <c r="I26" s="69">
        <f>+'Ark1'!AF511</f>
        <v>0.69205412921485843</v>
      </c>
      <c r="J26" s="347">
        <f>+'Ark1'!S511</f>
        <v>8.7099567099567121</v>
      </c>
      <c r="K26" s="57">
        <f t="shared" si="1"/>
        <v>-0.2418951418951405</v>
      </c>
      <c r="L26" s="191"/>
      <c r="M26" s="366">
        <f>+IF(F26=0,"",'Ark1'!AR511)</f>
        <v>229.72197309417035</v>
      </c>
      <c r="N26" s="114">
        <f>+IF(F26=0,"",'Ark1'!AS511)</f>
        <v>40.350313823949669</v>
      </c>
      <c r="O26" s="63">
        <f>+'Ark1'!T511</f>
        <v>12.346320346320343</v>
      </c>
      <c r="P26" s="57" t="e">
        <f>+O26-#REF!</f>
        <v>#REF!</v>
      </c>
      <c r="Q26" s="296">
        <f>+'Ark1'!U511</f>
        <v>486.47012987012977</v>
      </c>
      <c r="R26" s="76">
        <f>+'Ark1'!W511</f>
        <v>98.701298701298683</v>
      </c>
      <c r="S26" s="76">
        <f>+'Ark1'!AG511</f>
        <v>2569.269058295964</v>
      </c>
      <c r="T26" s="76">
        <f>+'Ark1'!AH511</f>
        <v>96.536796536796558</v>
      </c>
      <c r="U26" s="76">
        <f>+'Ark1'!AI511</f>
        <v>79.220779220779235</v>
      </c>
      <c r="V26" s="75"/>
      <c r="W26" s="76">
        <f>+'Ark1'!Y511</f>
        <v>7.0089503373603215</v>
      </c>
      <c r="X26" s="53">
        <f>+'Ark1'!Z511</f>
        <v>1.0681681117731825</v>
      </c>
      <c r="Y26" s="53">
        <f>+'Ark1'!AA511</f>
        <v>2.1745222616035425</v>
      </c>
      <c r="Z26" s="50"/>
      <c r="AA26" s="296">
        <f t="shared" ref="AA26" si="24">1000*Q26/S26</f>
        <v>189.34183957859793</v>
      </c>
      <c r="AB26" s="76">
        <f t="shared" ref="AB26" si="25">+Q26/J26</f>
        <v>55.852186878727608</v>
      </c>
      <c r="AC26" s="76">
        <f t="shared" ref="AC26" si="26">+F26/E26</f>
        <v>1.2287234042553192</v>
      </c>
      <c r="AD26" s="43"/>
      <c r="AE26" s="4"/>
      <c r="AF26" s="56"/>
      <c r="AH26" s="303"/>
      <c r="AI26" s="303"/>
      <c r="AK26" s="2"/>
      <c r="AL26" s="2"/>
      <c r="AM26" s="2"/>
    </row>
    <row r="27" spans="1:41" ht="15.6">
      <c r="A27" s="43"/>
      <c r="B27" s="303">
        <f>+'Ark1'!C512</f>
        <v>2024</v>
      </c>
      <c r="C27" s="303">
        <f>+'Ark1'!N512</f>
        <v>525</v>
      </c>
      <c r="D27" s="303" t="str">
        <f>VLOOKUP(C27,RNR!$H$2:$I$23,2)</f>
        <v>500,1 - 525 kg</v>
      </c>
      <c r="E27" s="51">
        <f>+'Ark1'!Q512</f>
        <v>103</v>
      </c>
      <c r="F27" s="76">
        <f>+'Ark1'!R512</f>
        <v>123</v>
      </c>
      <c r="G27" s="69">
        <f>+'Ark1'!AE512</f>
        <v>0.23005274379979795</v>
      </c>
      <c r="H27" s="69" t="e">
        <f>+G27-#REF!</f>
        <v>#REF!</v>
      </c>
      <c r="I27" s="69">
        <f>+'Ark1'!AF512</f>
        <v>0.38650290664692694</v>
      </c>
      <c r="J27" s="347">
        <f>+'Ark1'!S512</f>
        <v>9.2601626016260141</v>
      </c>
      <c r="K27" s="57">
        <f t="shared" si="1"/>
        <v>8.364040474933887E-3</v>
      </c>
      <c r="L27" s="191"/>
      <c r="M27" s="366">
        <f>+IF(F27=0,"",'Ark1'!AR512)</f>
        <v>230.6666666666666</v>
      </c>
      <c r="N27" s="114">
        <f>+IF(F27=0,"",'Ark1'!AS512)</f>
        <v>41.725865763237742</v>
      </c>
      <c r="O27" s="63">
        <f>+'Ark1'!T512</f>
        <v>12.837398373983742</v>
      </c>
      <c r="P27" s="57" t="e">
        <f>+O27-#REF!</f>
        <v>#REF!</v>
      </c>
      <c r="Q27" s="296">
        <f>+'Ark1'!U512</f>
        <v>510.2414634146341</v>
      </c>
      <c r="R27" s="76">
        <f>+'Ark1'!W512</f>
        <v>100</v>
      </c>
      <c r="S27" s="76">
        <f>+'Ark1'!AG512</f>
        <v>2549.0170940170942</v>
      </c>
      <c r="T27" s="76">
        <f>+'Ark1'!AH512</f>
        <v>95.121951219512169</v>
      </c>
      <c r="U27" s="76">
        <f>+'Ark1'!AI512</f>
        <v>85.365853658536579</v>
      </c>
      <c r="V27" s="75"/>
      <c r="W27" s="76">
        <f>+'Ark1'!Y512</f>
        <v>6.7215455882070358</v>
      </c>
      <c r="X27" s="53">
        <f>+'Ark1'!Z512</f>
        <v>0.90020231126286532</v>
      </c>
      <c r="Y27" s="53">
        <f>+'Ark1'!AA512</f>
        <v>1.7959936613312601</v>
      </c>
      <c r="Z27" s="50"/>
      <c r="AA27" s="296">
        <f t="shared" ref="AA27" si="27">1000*Q27/S27</f>
        <v>200.17184844002946</v>
      </c>
      <c r="AB27" s="76">
        <f t="shared" ref="AB27" si="28">+Q27/J27</f>
        <v>55.10070237050045</v>
      </c>
      <c r="AC27" s="76">
        <f t="shared" ref="AC27" si="29">+F27/E27</f>
        <v>1.1941747572815533</v>
      </c>
      <c r="AD27" s="43"/>
      <c r="AE27" s="4"/>
      <c r="AF27" s="56"/>
      <c r="AH27" s="303"/>
      <c r="AI27" s="303"/>
      <c r="AK27" s="2"/>
      <c r="AL27" s="2"/>
      <c r="AM27" s="2"/>
    </row>
    <row r="28" spans="1:41" ht="15.6">
      <c r="A28" s="43"/>
      <c r="B28" s="303">
        <f>+'Ark1'!C513</f>
        <v>2024</v>
      </c>
      <c r="C28" s="303">
        <f>+'Ark1'!N513</f>
        <v>550</v>
      </c>
      <c r="D28" s="303" t="str">
        <f>VLOOKUP(C28,RNR!$H$2:$I$23,2)</f>
        <v>525,1 - 550 kg</v>
      </c>
      <c r="E28" s="51">
        <f>+'Ark1'!Q513</f>
        <v>46</v>
      </c>
      <c r="F28" s="76">
        <f>+'Ark1'!R513</f>
        <v>49</v>
      </c>
      <c r="G28" s="69">
        <f>+'Ark1'!AE513</f>
        <v>9.1647028017805693E-2</v>
      </c>
      <c r="H28" s="69" t="e">
        <f>+G28-#REF!</f>
        <v>#REF!</v>
      </c>
      <c r="I28" s="69">
        <f>+'Ark1'!AF513</f>
        <v>0.1617574127297855</v>
      </c>
      <c r="J28" s="347">
        <f>+'Ark1'!S513</f>
        <v>9.9375</v>
      </c>
      <c r="K28" s="57">
        <f t="shared" si="1"/>
        <v>-8.0357142857140573E-2</v>
      </c>
      <c r="L28" s="191"/>
      <c r="M28" s="366">
        <f>+IF(F28=0,"",'Ark1'!AR513)</f>
        <v>233.04347826086956</v>
      </c>
      <c r="N28" s="114">
        <f>+IF(F28=0,"",'Ark1'!AS513)</f>
        <v>42.600033854715086</v>
      </c>
      <c r="O28" s="63">
        <f>+'Ark1'!T513</f>
        <v>12.979591836734697</v>
      </c>
      <c r="P28" s="57" t="e">
        <f>+O28-#REF!</f>
        <v>#REF!</v>
      </c>
      <c r="Q28" s="296">
        <f>+'Ark1'!U513</f>
        <v>536.03877551020412</v>
      </c>
      <c r="R28" s="76">
        <f>+'Ark1'!W513</f>
        <v>100</v>
      </c>
      <c r="S28" s="76">
        <f>+'Ark1'!AG513</f>
        <v>2578.1739130434785</v>
      </c>
      <c r="T28" s="76">
        <f>+'Ark1'!AH513</f>
        <v>93.877551020408163</v>
      </c>
      <c r="U28" s="76">
        <f>+'Ark1'!AI513</f>
        <v>79.591836734693885</v>
      </c>
      <c r="V28" s="75"/>
      <c r="W28" s="76">
        <f>+'Ark1'!Y513</f>
        <v>7.2748326673046382</v>
      </c>
      <c r="X28" s="53">
        <f>+'Ark1'!Z513</f>
        <v>0</v>
      </c>
      <c r="Y28" s="53">
        <f>+'Ark1'!AA513</f>
        <v>2.1332144559409474</v>
      </c>
      <c r="Z28" s="50"/>
      <c r="AA28" s="296">
        <f t="shared" ref="AA28" si="30">1000*Q28/S28</f>
        <v>207.91412588510059</v>
      </c>
      <c r="AB28" s="76">
        <f t="shared" ref="AB28" si="31">+Q28/J28</f>
        <v>53.94100885637274</v>
      </c>
      <c r="AC28" s="76">
        <f t="shared" ref="AC28" si="32">+F28/E28</f>
        <v>1.0652173913043479</v>
      </c>
      <c r="AD28" s="43"/>
      <c r="AE28" s="4"/>
      <c r="AF28" s="56"/>
      <c r="AH28" s="303"/>
      <c r="AI28" s="303"/>
      <c r="AK28" s="2"/>
      <c r="AL28" s="2"/>
      <c r="AM28" s="2"/>
    </row>
    <row r="29" spans="1:41" ht="15.6">
      <c r="A29" s="43"/>
      <c r="B29" s="303">
        <f>+'Ark1'!C514</f>
        <v>2024</v>
      </c>
      <c r="C29" s="303">
        <f>+'Ark1'!N514</f>
        <v>575</v>
      </c>
      <c r="D29" s="303" t="str">
        <f>VLOOKUP(C29,RNR!$H$2:$I$23,2)</f>
        <v>550 - ==&gt; kg</v>
      </c>
      <c r="E29" s="51">
        <f>+'Ark1'!Q514</f>
        <v>36</v>
      </c>
      <c r="F29" s="76">
        <f>+'Ark1'!R514</f>
        <v>38</v>
      </c>
      <c r="G29" s="69">
        <f>+'Ark1'!AE514</f>
        <v>7.107320540156363E-2</v>
      </c>
      <c r="H29" s="69" t="e">
        <f>+G29-#REF!</f>
        <v>#REF!</v>
      </c>
      <c r="I29" s="69">
        <f>+'Ark1'!AF514</f>
        <v>0.13369701977306231</v>
      </c>
      <c r="J29" s="347">
        <f>+'Ark1'!S514</f>
        <v>11.027027027027025</v>
      </c>
      <c r="K29" s="57">
        <f t="shared" si="1"/>
        <v>0.11793611793611625</v>
      </c>
      <c r="L29" s="191"/>
      <c r="M29" s="366">
        <f>+IF(F29=0,"",'Ark1'!AR514)</f>
        <v>234.1666666666666</v>
      </c>
      <c r="N29" s="114">
        <f>+IF(F29=0,"",'Ark1'!AS514)</f>
        <v>44.734804043140322</v>
      </c>
      <c r="O29" s="63">
        <f>+'Ark1'!T514</f>
        <v>13.710526315789473</v>
      </c>
      <c r="P29" s="57" t="e">
        <f>+O29-#REF!</f>
        <v>#REF!</v>
      </c>
      <c r="Q29" s="296">
        <f>+'Ark1'!U514</f>
        <v>571.30263157894751</v>
      </c>
      <c r="R29" s="76">
        <f>+'Ark1'!W514</f>
        <v>100</v>
      </c>
      <c r="S29" s="76">
        <f>+'Ark1'!AG514</f>
        <v>2792.5</v>
      </c>
      <c r="T29" s="76">
        <f>+'Ark1'!AH514</f>
        <v>94.736842105263179</v>
      </c>
      <c r="U29" s="76">
        <f>+'Ark1'!AI514</f>
        <v>81.578947368421055</v>
      </c>
      <c r="V29" s="75"/>
      <c r="W29" s="76">
        <f>+'Ark1'!Y514</f>
        <v>18.702272404035924</v>
      </c>
      <c r="X29" s="53">
        <f>+'Ark1'!Z514</f>
        <v>0</v>
      </c>
      <c r="Y29" s="53">
        <f>+'Ark1'!AA514</f>
        <v>1.6528746049939087</v>
      </c>
      <c r="Z29" s="50"/>
      <c r="AA29" s="296">
        <f t="shared" ref="AA29" si="33">1000*Q29/S29</f>
        <v>204.58464873015132</v>
      </c>
      <c r="AB29" s="76">
        <f t="shared" ref="AB29" si="34">+Q29/J29</f>
        <v>51.809307275541819</v>
      </c>
      <c r="AC29" s="76">
        <f t="shared" ref="AC29" si="35">+F29/E29</f>
        <v>1.0555555555555556</v>
      </c>
      <c r="AD29" s="43"/>
      <c r="AE29" s="4"/>
      <c r="AF29" s="56"/>
      <c r="AH29" s="303"/>
      <c r="AI29" s="303"/>
      <c r="AK29" s="2"/>
      <c r="AL29" s="2"/>
      <c r="AM29" s="2"/>
    </row>
    <row r="30" spans="1:41" ht="15.6">
      <c r="A30" s="43"/>
      <c r="B30" s="43"/>
      <c r="C30" s="38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73"/>
      <c r="T30" s="73"/>
      <c r="U30" s="73"/>
      <c r="V30" s="73"/>
      <c r="W30" s="73"/>
      <c r="X30" s="43"/>
      <c r="Y30" s="43"/>
      <c r="Z30" s="50"/>
      <c r="AA30" s="43"/>
      <c r="AB30" s="73"/>
      <c r="AC30" s="73"/>
      <c r="AD30" s="43"/>
      <c r="AF30" s="1"/>
      <c r="AG30" s="1"/>
      <c r="AH30" s="1"/>
      <c r="AI30" s="1"/>
      <c r="AJ30" s="1"/>
      <c r="AK30" s="1"/>
      <c r="AM30" s="1"/>
      <c r="AN30" s="1"/>
    </row>
    <row r="31" spans="1:41" ht="15" customHeight="1">
      <c r="A31" s="43"/>
      <c r="B31">
        <f>+'Ark1'!C516</f>
        <v>2023</v>
      </c>
      <c r="C31" s="32">
        <f>+'Ark1'!N516</f>
        <v>75</v>
      </c>
      <c r="D31" s="303" t="str">
        <f>VLOOKUP(C31,RNR!$H$2:$I$23,2)</f>
        <v>50,1 -75 kg</v>
      </c>
      <c r="E31">
        <f>+'Ark1'!Q516</f>
        <v>1</v>
      </c>
      <c r="F31" s="11">
        <f>+'Ark1'!R516</f>
        <v>1</v>
      </c>
      <c r="G31" s="70">
        <f>+'Ark1'!AE516</f>
        <v>1.7524183373054812E-3</v>
      </c>
      <c r="H31" s="70"/>
      <c r="I31" s="70">
        <f>+'Ark1'!AF516</f>
        <v>3.7565027904047594E-4</v>
      </c>
      <c r="J31" s="1">
        <f>+'Ark1'!S516</f>
        <v>2</v>
      </c>
      <c r="K31" s="70"/>
      <c r="L31" s="191"/>
      <c r="M31" s="366">
        <f>+IF(F31=0,"",'Ark1'!AR516)</f>
        <v>0</v>
      </c>
      <c r="N31" s="114">
        <f>+IF(F31=0,"",'Ark1'!AS516)</f>
        <v>0</v>
      </c>
      <c r="O31" s="1">
        <f>+'Ark1'!T516</f>
        <v>5</v>
      </c>
      <c r="P31" s="70"/>
      <c r="Q31" s="67">
        <f>+'Ark1'!U516</f>
        <v>64.3</v>
      </c>
      <c r="R31" s="11">
        <f>+'Ark1'!W516</f>
        <v>0</v>
      </c>
      <c r="S31" s="11">
        <f>+'Ark1'!AG516</f>
        <v>0</v>
      </c>
      <c r="T31" s="11">
        <f>+'Ark1'!AH516</f>
        <v>0</v>
      </c>
      <c r="U31" s="11">
        <f>+'Ark1'!AI516</f>
        <v>0</v>
      </c>
      <c r="V31" s="75"/>
      <c r="W31" s="11">
        <f>+'Ark1'!Y516</f>
        <v>0</v>
      </c>
      <c r="X31" s="1">
        <f>+'Ark1'!Z516</f>
        <v>0</v>
      </c>
      <c r="Y31" s="1">
        <f>+'Ark1'!AA516</f>
        <v>0</v>
      </c>
      <c r="Z31" s="50"/>
      <c r="AA31" s="11" t="e">
        <f t="shared" ref="AA31:AA38" si="36">1000*Q31/S31</f>
        <v>#DIV/0!</v>
      </c>
      <c r="AB31" s="11">
        <f t="shared" ref="AB31:AB38" si="37">+Q31/J31</f>
        <v>32.15</v>
      </c>
      <c r="AC31" s="11">
        <f t="shared" ref="AC31:AC38" si="38">+F31/E31</f>
        <v>1</v>
      </c>
      <c r="AD31" s="43"/>
      <c r="AE31" s="4"/>
      <c r="AF31" s="56"/>
      <c r="AH31" s="5"/>
      <c r="AI31" s="5"/>
      <c r="AK31" s="13"/>
      <c r="AL31" s="13"/>
      <c r="AM31" s="11"/>
      <c r="AN31" s="11"/>
      <c r="AO31" s="11"/>
    </row>
    <row r="32" spans="1:41" ht="15" customHeight="1">
      <c r="A32" s="43"/>
      <c r="B32">
        <f>+'Ark1'!C517</f>
        <v>2023</v>
      </c>
      <c r="C32" s="32">
        <f>+'Ark1'!N517</f>
        <v>100</v>
      </c>
      <c r="D32" s="303" t="str">
        <f>VLOOKUP(C32,RNR!$H$2:$I$23,2)</f>
        <v>75,1 -100 kg</v>
      </c>
      <c r="E32">
        <f>+'Ark1'!Q517</f>
        <v>8</v>
      </c>
      <c r="F32" s="11">
        <f>+'Ark1'!R517</f>
        <v>9</v>
      </c>
      <c r="G32" s="70">
        <f>+'Ark1'!AE517</f>
        <v>1.5771765035749331E-2</v>
      </c>
      <c r="H32" s="70"/>
      <c r="I32" s="70">
        <f>+'Ark1'!AF517</f>
        <v>4.9535594338789993E-3</v>
      </c>
      <c r="J32" s="1">
        <f>+'Ark1'!S517</f>
        <v>2.5</v>
      </c>
      <c r="K32" s="70"/>
      <c r="L32" s="191"/>
      <c r="M32" s="366">
        <f>+IF(F32=0,"",'Ark1'!AR517)</f>
        <v>165.8</v>
      </c>
      <c r="N32" s="114">
        <f>+IF(F32=0,"",'Ark1'!AS517)</f>
        <v>21.420567994124237</v>
      </c>
      <c r="O32" s="1">
        <f>+'Ark1'!T517</f>
        <v>4.1111111111111116</v>
      </c>
      <c r="P32" s="70"/>
      <c r="Q32" s="67">
        <f>+'Ark1'!U517</f>
        <v>94.211111111111123</v>
      </c>
      <c r="R32" s="11">
        <f>+'Ark1'!W517</f>
        <v>11.111111111111112</v>
      </c>
      <c r="S32" s="11">
        <f>+'Ark1'!AG517</f>
        <v>2921.8</v>
      </c>
      <c r="T32" s="11">
        <f>+'Ark1'!AH517</f>
        <v>55.555555555555557</v>
      </c>
      <c r="U32" s="11">
        <f>+'Ark1'!AI517</f>
        <v>55.555555555555557</v>
      </c>
      <c r="V32" s="75"/>
      <c r="W32" s="11">
        <f>+'Ark1'!Y517</f>
        <v>4.5491011186445345</v>
      </c>
      <c r="X32" s="1">
        <f>+'Ark1'!Z517</f>
        <v>0.64549722436790247</v>
      </c>
      <c r="Y32" s="1">
        <f>+'Ark1'!AA517</f>
        <v>1.5947444549341478</v>
      </c>
      <c r="Z32" s="50"/>
      <c r="AA32" s="11">
        <f t="shared" si="36"/>
        <v>32.24420258440383</v>
      </c>
      <c r="AB32" s="11">
        <f t="shared" si="37"/>
        <v>37.684444444444452</v>
      </c>
      <c r="AC32" s="11">
        <f t="shared" si="38"/>
        <v>1.125</v>
      </c>
      <c r="AD32" s="43"/>
      <c r="AE32" s="4"/>
      <c r="AF32" s="56"/>
      <c r="AH32" s="5"/>
      <c r="AI32" s="5"/>
      <c r="AK32" s="13"/>
      <c r="AL32" s="13"/>
      <c r="AM32" s="11"/>
      <c r="AN32" s="11"/>
      <c r="AO32" s="11"/>
    </row>
    <row r="33" spans="1:41" ht="15" customHeight="1">
      <c r="A33" s="43"/>
      <c r="B33">
        <f>+'Ark1'!C518</f>
        <v>2023</v>
      </c>
      <c r="C33" s="32">
        <f>+'Ark1'!N518</f>
        <v>125</v>
      </c>
      <c r="D33" s="303" t="str">
        <f>VLOOKUP(C33,RNR!$H$2:$I$23,2)</f>
        <v>100,1 - 125 kg</v>
      </c>
      <c r="E33">
        <f>+'Ark1'!Q518</f>
        <v>37</v>
      </c>
      <c r="F33" s="11">
        <f>+'Ark1'!R518</f>
        <v>54</v>
      </c>
      <c r="G33" s="70">
        <f>+'Ark1'!AE518</f>
        <v>9.4630590214496019E-2</v>
      </c>
      <c r="H33" s="70"/>
      <c r="I33" s="70">
        <f>+'Ark1'!AF518</f>
        <v>3.5903520293485994E-2</v>
      </c>
      <c r="J33" s="1">
        <f>+'Ark1'!S518</f>
        <v>2.3148148148148153</v>
      </c>
      <c r="K33" s="70"/>
      <c r="L33" s="191"/>
      <c r="M33" s="366">
        <f>+IF(F33=0,"",'Ark1'!AR518)</f>
        <v>175.67346938775515</v>
      </c>
      <c r="N33" s="114">
        <f>+IF(F33=0,"",'Ark1'!AS518)</f>
        <v>21.577327710342718</v>
      </c>
      <c r="O33" s="1">
        <f>+'Ark1'!T518</f>
        <v>4.8888888888888884</v>
      </c>
      <c r="P33" s="70"/>
      <c r="Q33" s="67">
        <f>+'Ark1'!U518</f>
        <v>113.80740740740738</v>
      </c>
      <c r="R33" s="11">
        <f>+'Ark1'!W518</f>
        <v>18.518518518518519</v>
      </c>
      <c r="S33" s="11">
        <f>+'Ark1'!AG518</f>
        <v>2774.2857142857142</v>
      </c>
      <c r="T33" s="11">
        <f>+'Ark1'!AH518</f>
        <v>90.740740740740762</v>
      </c>
      <c r="U33" s="11">
        <f>+'Ark1'!AI518</f>
        <v>75.925925925925924</v>
      </c>
      <c r="V33" s="75"/>
      <c r="W33" s="11">
        <f>+'Ark1'!Y518</f>
        <v>6.9338101292216558</v>
      </c>
      <c r="X33" s="1">
        <f>+'Ark1'!Z518</f>
        <v>0.89905452547691489</v>
      </c>
      <c r="Y33" s="1">
        <f>+'Ark1'!AA518</f>
        <v>1.6063146994223281</v>
      </c>
      <c r="Z33" s="50"/>
      <c r="AA33" s="11">
        <f t="shared" si="36"/>
        <v>41.022237479498031</v>
      </c>
      <c r="AB33" s="11">
        <f t="shared" si="37"/>
        <v>49.164799999999978</v>
      </c>
      <c r="AC33" s="11">
        <f t="shared" si="38"/>
        <v>1.4594594594594594</v>
      </c>
      <c r="AD33" s="43"/>
      <c r="AE33" s="4"/>
      <c r="AF33" s="55"/>
      <c r="AH33" s="5"/>
      <c r="AI33" s="5"/>
      <c r="AK33" s="13"/>
      <c r="AL33" s="13"/>
      <c r="AM33" s="11"/>
      <c r="AN33" s="11"/>
      <c r="AO33" s="11"/>
    </row>
    <row r="34" spans="1:41" ht="15" customHeight="1">
      <c r="A34" s="43"/>
      <c r="B34">
        <f>+'Ark1'!C519</f>
        <v>2023</v>
      </c>
      <c r="C34" s="32">
        <f>+'Ark1'!N519</f>
        <v>150</v>
      </c>
      <c r="D34" s="303" t="str">
        <f>VLOOKUP(C34,RNR!$H$2:$I$23,2)</f>
        <v>125,1 - 150 kg</v>
      </c>
      <c r="E34">
        <f>+'Ark1'!Q519</f>
        <v>128</v>
      </c>
      <c r="F34" s="11">
        <f>+'Ark1'!R519</f>
        <v>164</v>
      </c>
      <c r="G34" s="70">
        <f>+'Ark1'!AE519</f>
        <v>0.28739660731809902</v>
      </c>
      <c r="H34" s="70"/>
      <c r="I34" s="70">
        <f>+'Ark1'!AF519</f>
        <v>0.13142793938466671</v>
      </c>
      <c r="J34" s="1">
        <f>+'Ark1'!S519</f>
        <v>2.2699386503067478</v>
      </c>
      <c r="K34" s="70"/>
      <c r="L34" s="191"/>
      <c r="M34" s="366">
        <f>+IF(F34=0,"",'Ark1'!AR519)</f>
        <v>186.55555555555557</v>
      </c>
      <c r="N34" s="114">
        <f>+IF(F34=0,"",'Ark1'!AS519)</f>
        <v>21.863636337597089</v>
      </c>
      <c r="O34" s="1">
        <f>+'Ark1'!T519</f>
        <v>5.3536585365853639</v>
      </c>
      <c r="P34" s="70"/>
      <c r="Q34" s="67">
        <f>+'Ark1'!U519</f>
        <v>137.17378048780489</v>
      </c>
      <c r="R34" s="11">
        <f>+'Ark1'!W519</f>
        <v>32.31707317073171</v>
      </c>
      <c r="S34" s="11">
        <f>+'Ark1'!AG519</f>
        <v>2638.8333333333339</v>
      </c>
      <c r="T34" s="11">
        <f>+'Ark1'!AH519</f>
        <v>87.804878048780495</v>
      </c>
      <c r="U34" s="11">
        <f>+'Ark1'!AI519</f>
        <v>51.219512195121951</v>
      </c>
      <c r="V34" s="75"/>
      <c r="W34" s="11">
        <f>+'Ark1'!Y519</f>
        <v>22.219489530054517</v>
      </c>
      <c r="X34" s="1">
        <f>+'Ark1'!Z519</f>
        <v>1.1918679690095262</v>
      </c>
      <c r="Y34" s="1">
        <f>+'Ark1'!AA519</f>
        <v>2.3104848568312755</v>
      </c>
      <c r="Z34" s="50"/>
      <c r="AA34" s="11">
        <f t="shared" si="36"/>
        <v>51.982737505641957</v>
      </c>
      <c r="AB34" s="11">
        <f t="shared" si="37"/>
        <v>60.430611404087038</v>
      </c>
      <c r="AC34" s="11">
        <f t="shared" si="38"/>
        <v>1.28125</v>
      </c>
      <c r="AD34" s="43"/>
      <c r="AE34"/>
      <c r="AK34" s="13"/>
      <c r="AL34" s="13"/>
      <c r="AM34" s="11"/>
      <c r="AN34" s="11"/>
      <c r="AO34" s="11"/>
    </row>
    <row r="35" spans="1:41" ht="15" customHeight="1">
      <c r="A35" s="43"/>
      <c r="B35">
        <f>+'Ark1'!C520</f>
        <v>2023</v>
      </c>
      <c r="C35" s="32">
        <f>+'Ark1'!N520</f>
        <v>175</v>
      </c>
      <c r="D35" s="303" t="str">
        <f>VLOOKUP(C35,RNR!$H$2:$I$23,2)</f>
        <v>125,1 - 150 kg</v>
      </c>
      <c r="E35">
        <f>+'Ark1'!Q520</f>
        <v>324</v>
      </c>
      <c r="F35" s="11">
        <f>+'Ark1'!R520</f>
        <v>434</v>
      </c>
      <c r="G35" s="70">
        <f>+'Ark1'!AE520</f>
        <v>0.76054955839057925</v>
      </c>
      <c r="H35" s="70"/>
      <c r="I35" s="70">
        <f>+'Ark1'!AF520</f>
        <v>0.41576073193018354</v>
      </c>
      <c r="J35" s="1">
        <f>+'Ark1'!S520</f>
        <v>2.0348027842227379</v>
      </c>
      <c r="K35" s="70"/>
      <c r="L35" s="191"/>
      <c r="M35" s="366">
        <f>+IF(F35=0,"",'Ark1'!AR520)</f>
        <v>197.64814814814812</v>
      </c>
      <c r="N35" s="114">
        <f>+IF(F35=0,"",'Ark1'!AS520)</f>
        <v>21.69295211782855</v>
      </c>
      <c r="O35" s="1">
        <f>+'Ark1'!T520</f>
        <v>5.4032258064516112</v>
      </c>
      <c r="P35" s="70"/>
      <c r="Q35" s="67">
        <f>+'Ark1'!U520</f>
        <v>163.97626728110598</v>
      </c>
      <c r="R35" s="11">
        <f>+'Ark1'!W520</f>
        <v>28.341013824884794</v>
      </c>
      <c r="S35" s="11">
        <f>+'Ark1'!AG520</f>
        <v>2442.6031746031745</v>
      </c>
      <c r="T35" s="11">
        <f>+'Ark1'!AH520</f>
        <v>87.096774193548399</v>
      </c>
      <c r="U35" s="11">
        <f>+'Ark1'!AI520</f>
        <v>32.258064516129025</v>
      </c>
      <c r="V35" s="75"/>
      <c r="W35" s="11">
        <f>+'Ark1'!Y520</f>
        <v>7.3215648828713267</v>
      </c>
      <c r="X35" s="1">
        <f>+'Ark1'!Z520</f>
        <v>1.1620503601211281</v>
      </c>
      <c r="Y35" s="1">
        <f>+'Ark1'!AA520</f>
        <v>2.2619042403093501</v>
      </c>
      <c r="Z35" s="50"/>
      <c r="AA35" s="11">
        <f t="shared" si="36"/>
        <v>67.131767036921815</v>
      </c>
      <c r="AB35" s="11">
        <f t="shared" si="37"/>
        <v>80.585828048069189</v>
      </c>
      <c r="AC35" s="11">
        <f t="shared" si="38"/>
        <v>1.3395061728395061</v>
      </c>
      <c r="AD35" s="43"/>
      <c r="AE35" s="2"/>
      <c r="AF35" s="55"/>
      <c r="AI35" s="5"/>
      <c r="AK35" s="13"/>
      <c r="AL35" s="13"/>
      <c r="AM35" s="11"/>
      <c r="AN35" s="11"/>
      <c r="AO35" s="11"/>
    </row>
    <row r="36" spans="1:41" ht="15" customHeight="1">
      <c r="A36" s="43"/>
      <c r="B36">
        <f>+'Ark1'!C521</f>
        <v>2023</v>
      </c>
      <c r="C36" s="32">
        <f>+'Ark1'!N521</f>
        <v>200</v>
      </c>
      <c r="D36" s="303" t="str">
        <f>VLOOKUP(C36,RNR!$H$2:$I$23,2)</f>
        <v>175,1 - 200 kg</v>
      </c>
      <c r="E36">
        <f>+'Ark1'!Q521</f>
        <v>825</v>
      </c>
      <c r="F36" s="11">
        <f>+'Ark1'!R521</f>
        <v>1087</v>
      </c>
      <c r="G36" s="70">
        <f>+'Ark1'!AE521</f>
        <v>1.9048787326510592</v>
      </c>
      <c r="H36" s="70"/>
      <c r="I36" s="70">
        <f>+'Ark1'!AF521</f>
        <v>1.2057783899995811</v>
      </c>
      <c r="J36" s="1">
        <f>+'Ark1'!S521</f>
        <v>1.9361111111111111</v>
      </c>
      <c r="K36" s="70"/>
      <c r="L36" s="191"/>
      <c r="M36" s="366">
        <f>+IF(F36=0,"",'Ark1'!AR521)</f>
        <v>206.84465020576127</v>
      </c>
      <c r="N36" s="114">
        <f>+IF(F36=0,"",'Ark1'!AS521)</f>
        <v>21.803150706156902</v>
      </c>
      <c r="O36" s="1">
        <f>+'Ark1'!T521</f>
        <v>5.3541858325666993</v>
      </c>
      <c r="P36" s="70"/>
      <c r="Q36" s="67">
        <f>+'Ark1'!U521</f>
        <v>189.87387304507823</v>
      </c>
      <c r="R36" s="11">
        <f>+'Ark1'!W521</f>
        <v>26.126954921803122</v>
      </c>
      <c r="S36" s="11">
        <f>+'Ark1'!AG521</f>
        <v>2385.5113168724274</v>
      </c>
      <c r="T36" s="11">
        <f>+'Ark1'!AH521</f>
        <v>89.328426862925468</v>
      </c>
      <c r="U36" s="11">
        <f>+'Ark1'!AI521</f>
        <v>27.046918123275073</v>
      </c>
      <c r="V36" s="75"/>
      <c r="W36" s="11">
        <f>+'Ark1'!Y521</f>
        <v>7.0335336873537155</v>
      </c>
      <c r="X36" s="1">
        <f>+'Ark1'!Z521</f>
        <v>1.080202365715184</v>
      </c>
      <c r="Y36" s="1">
        <f>+'Ark1'!AA521</f>
        <v>2.1341052462090047</v>
      </c>
      <c r="Z36" s="50"/>
      <c r="AA36" s="11">
        <f t="shared" si="36"/>
        <v>79.594622629590447</v>
      </c>
      <c r="AB36" s="11">
        <f t="shared" si="37"/>
        <v>98.069719219839541</v>
      </c>
      <c r="AC36" s="11">
        <f t="shared" si="38"/>
        <v>1.3175757575757576</v>
      </c>
      <c r="AD36" s="43"/>
      <c r="AE36" s="2"/>
      <c r="AF36" s="55"/>
      <c r="AK36" s="13"/>
      <c r="AL36" s="13"/>
      <c r="AM36" s="11"/>
      <c r="AN36" s="11"/>
      <c r="AO36" s="11"/>
    </row>
    <row r="37" spans="1:41" ht="15" customHeight="1">
      <c r="A37" s="43"/>
      <c r="B37">
        <f>+'Ark1'!C522</f>
        <v>2023</v>
      </c>
      <c r="C37" s="32">
        <f>+'Ark1'!N522</f>
        <v>225</v>
      </c>
      <c r="D37" s="303" t="str">
        <f>VLOOKUP(C37,RNR!$H$2:$I$23,2)</f>
        <v>200,1 - 225 kg</v>
      </c>
      <c r="E37">
        <f>+'Ark1'!Q522</f>
        <v>2119</v>
      </c>
      <c r="F37" s="11">
        <f>+'Ark1'!R522</f>
        <v>2926</v>
      </c>
      <c r="G37" s="70">
        <f>+'Ark1'!AE522</f>
        <v>5.1275760549558402</v>
      </c>
      <c r="H37" s="70"/>
      <c r="I37" s="70">
        <f>+'Ark1'!AF522</f>
        <v>3.6655218117802977</v>
      </c>
      <c r="J37" s="1">
        <f>+'Ark1'!S522</f>
        <v>1.9730476848652392</v>
      </c>
      <c r="K37" s="70"/>
      <c r="L37" s="191"/>
      <c r="M37" s="366">
        <f>+IF(F37=0,"",'Ark1'!AR522)</f>
        <v>214.63809523809525</v>
      </c>
      <c r="N37" s="114">
        <f>+IF(F37=0,"",'Ark1'!AS522)</f>
        <v>21.934051396408233</v>
      </c>
      <c r="O37" s="1">
        <f>+'Ark1'!T522</f>
        <v>5.3403964456596036</v>
      </c>
      <c r="P37" s="70"/>
      <c r="Q37" s="67">
        <f>+'Ark1'!U522</f>
        <v>214.43157894736865</v>
      </c>
      <c r="R37" s="11">
        <f>+'Ark1'!W522</f>
        <v>23.171565276828439</v>
      </c>
      <c r="S37" s="11">
        <f>+'Ark1'!AG522</f>
        <v>2236.6963809523809</v>
      </c>
      <c r="T37" s="11">
        <f>+'Ark1'!AH522</f>
        <v>89.712918660287102</v>
      </c>
      <c r="U37" s="11">
        <f>+'Ark1'!AI522</f>
        <v>17.737525632262475</v>
      </c>
      <c r="V37" s="75"/>
      <c r="W37" s="11">
        <f>+'Ark1'!Y522</f>
        <v>7.0559525852184812</v>
      </c>
      <c r="X37" s="1">
        <f>+'Ark1'!Z522</f>
        <v>0.93889239184982531</v>
      </c>
      <c r="Y37" s="1">
        <f>+'Ark1'!AA522</f>
        <v>1.8884623917621839</v>
      </c>
      <c r="Z37" s="50"/>
      <c r="AA37" s="11">
        <f t="shared" si="36"/>
        <v>95.869775072495145</v>
      </c>
      <c r="AB37" s="11">
        <f t="shared" si="37"/>
        <v>108.68038344547892</v>
      </c>
      <c r="AC37" s="11">
        <f t="shared" si="38"/>
        <v>1.3808400188768286</v>
      </c>
      <c r="AD37" s="43"/>
      <c r="AE37" s="14"/>
      <c r="AF37" s="13"/>
      <c r="AK37" s="13"/>
      <c r="AL37" s="13"/>
      <c r="AM37" s="11"/>
      <c r="AN37" s="11"/>
      <c r="AO37" s="11"/>
    </row>
    <row r="38" spans="1:41" ht="15" customHeight="1">
      <c r="A38" s="43"/>
      <c r="B38">
        <f>+'Ark1'!C523</f>
        <v>2023</v>
      </c>
      <c r="C38" s="32">
        <f>+'Ark1'!N523</f>
        <v>250</v>
      </c>
      <c r="D38" s="303" t="str">
        <f>VLOOKUP(C38,RNR!$H$2:$I$23,2)</f>
        <v>225,1 - 250 kg</v>
      </c>
      <c r="E38">
        <f>+'Ark1'!Q523</f>
        <v>3875</v>
      </c>
      <c r="F38" s="11">
        <f>+'Ark1'!R523</f>
        <v>6549</v>
      </c>
      <c r="G38" s="70">
        <f>+'Ark1'!AE523</f>
        <v>11.476587691013599</v>
      </c>
      <c r="H38" s="70"/>
      <c r="I38" s="70">
        <f>+'Ark1'!AF523</f>
        <v>9.1347205514701688</v>
      </c>
      <c r="J38" s="1">
        <f>+'Ark1'!S523</f>
        <v>2.3262574988463314</v>
      </c>
      <c r="K38" s="70"/>
      <c r="L38" s="191"/>
      <c r="M38" s="366">
        <f>+IF(F38=0,"",'Ark1'!AR523)</f>
        <v>219.29467712331055</v>
      </c>
      <c r="N38" s="114">
        <f>+IF(F38=0,"",'Ark1'!AS523)</f>
        <v>22.833720390229981</v>
      </c>
      <c r="O38" s="1">
        <f>+'Ark1'!T523</f>
        <v>5.9819819819819822</v>
      </c>
      <c r="P38" s="70"/>
      <c r="Q38" s="67">
        <f>+'Ark1'!U523</f>
        <v>238.75228279126441</v>
      </c>
      <c r="R38" s="11">
        <f>+'Ark1'!W523</f>
        <v>35.883340968086721</v>
      </c>
      <c r="S38" s="11">
        <f>+'Ark1'!AG523</f>
        <v>2175.438511596863</v>
      </c>
      <c r="T38" s="11">
        <f>+'Ark1'!AH523</f>
        <v>91.479615208428768</v>
      </c>
      <c r="U38" s="11">
        <f>+'Ark1'!AI523</f>
        <v>12.673690639792335</v>
      </c>
      <c r="V38" s="75"/>
      <c r="W38" s="11">
        <f>+'Ark1'!Y523</f>
        <v>7.1494496986535152</v>
      </c>
      <c r="X38" s="1">
        <f>+'Ark1'!Z523</f>
        <v>0.84365334640259715</v>
      </c>
      <c r="Y38" s="1">
        <f>+'Ark1'!AA523</f>
        <v>1.716058804829514</v>
      </c>
      <c r="Z38" s="50"/>
      <c r="AA38" s="11">
        <f t="shared" si="36"/>
        <v>109.74903750141402</v>
      </c>
      <c r="AB38" s="11">
        <f t="shared" si="37"/>
        <v>102.63364348515572</v>
      </c>
      <c r="AC38" s="11">
        <f t="shared" si="38"/>
        <v>1.6900645161290322</v>
      </c>
      <c r="AD38" s="43"/>
      <c r="AE38" s="2"/>
      <c r="AF38" s="5"/>
      <c r="AK38" s="54"/>
      <c r="AL38" s="54"/>
      <c r="AM38" s="11"/>
      <c r="AN38" s="11"/>
      <c r="AO38" s="11"/>
    </row>
    <row r="39" spans="1:41" ht="15" customHeight="1">
      <c r="A39" s="43"/>
      <c r="B39">
        <f>+'Ark1'!C524</f>
        <v>2023</v>
      </c>
      <c r="C39" s="32">
        <f>+'Ark1'!N524</f>
        <v>275</v>
      </c>
      <c r="D39" s="303" t="str">
        <f>VLOOKUP(C39,RNR!$H$2:$I$23,2)</f>
        <v>250,1 - 275 kg</v>
      </c>
      <c r="E39">
        <f>+'Ark1'!Q524</f>
        <v>4947</v>
      </c>
      <c r="F39" s="11">
        <f>+'Ark1'!R524</f>
        <v>9590</v>
      </c>
      <c r="G39" s="70">
        <f>+'Ark1'!AE524</f>
        <v>16.805691854759573</v>
      </c>
      <c r="H39" s="70"/>
      <c r="I39" s="70">
        <f>+'Ark1'!AF524</f>
        <v>14.736718383274138</v>
      </c>
      <c r="J39" s="1">
        <f>+'Ark1'!S524</f>
        <v>2.8712923173671525</v>
      </c>
      <c r="K39" s="70"/>
      <c r="L39" s="191"/>
      <c r="M39" s="366">
        <f>+IF(F39=0,"",'Ark1'!AR524)</f>
        <v>222.04937022042279</v>
      </c>
      <c r="N39" s="114">
        <f>+IF(F39=0,"",'Ark1'!AS524)</f>
        <v>24.208274306795381</v>
      </c>
      <c r="O39" s="1">
        <f>+'Ark1'!T524</f>
        <v>6.8465067778936399</v>
      </c>
      <c r="P39" s="70"/>
      <c r="Q39" s="67">
        <f>+'Ark1'!U524</f>
        <v>263.03251303441232</v>
      </c>
      <c r="R39" s="11">
        <f>+'Ark1'!W524</f>
        <v>60.510948905109487</v>
      </c>
      <c r="S39" s="11">
        <f>+'Ark1'!AG524</f>
        <v>2189.2511246063877</v>
      </c>
      <c r="T39" s="11">
        <f>+'Ark1'!AH524</f>
        <v>92.711157455682979</v>
      </c>
      <c r="U39" s="11">
        <f>+'Ark1'!AI524</f>
        <v>14.389989572471324</v>
      </c>
      <c r="V39" s="75"/>
      <c r="W39" s="11">
        <f>+'Ark1'!Y524</f>
        <v>7.1450362859287617</v>
      </c>
      <c r="X39" s="1">
        <f>+'Ark1'!Z524</f>
        <v>0.87342739996785412</v>
      </c>
      <c r="Y39" s="1">
        <f>+'Ark1'!AA524</f>
        <v>1.6896315712038237</v>
      </c>
      <c r="Z39" s="50"/>
      <c r="AA39" s="11">
        <f t="shared" ref="AA39:AA42" si="39">1000*Q39/S39</f>
        <v>120.14725495765306</v>
      </c>
      <c r="AB39" s="11">
        <f t="shared" ref="AB39:AB42" si="40">+Q39/J39</f>
        <v>91.607709686487595</v>
      </c>
      <c r="AC39" s="11">
        <f t="shared" ref="AC39:AC42" si="41">+F39/E39</f>
        <v>1.9385486153224176</v>
      </c>
      <c r="AD39" s="43"/>
      <c r="AE39" s="2"/>
      <c r="AF39" s="5"/>
      <c r="AK39" s="54"/>
      <c r="AL39" s="54"/>
      <c r="AM39" s="11"/>
      <c r="AN39" s="11"/>
      <c r="AO39" s="11"/>
    </row>
    <row r="40" spans="1:41" ht="15" customHeight="1">
      <c r="A40" s="43"/>
      <c r="B40">
        <f>+'Ark1'!C525</f>
        <v>2023</v>
      </c>
      <c r="C40" s="32">
        <f>+'Ark1'!N525</f>
        <v>300</v>
      </c>
      <c r="D40" s="303" t="str">
        <f>VLOOKUP(C40,RNR!$H$2:$I$23,2)</f>
        <v>275,1 - 300 kg</v>
      </c>
      <c r="E40">
        <f>+'Ark1'!Q525</f>
        <v>5182</v>
      </c>
      <c r="F40" s="11">
        <f>+'Ark1'!R525</f>
        <v>10116</v>
      </c>
      <c r="G40" s="70">
        <f>+'Ark1'!AE525</f>
        <v>17.727463900182251</v>
      </c>
      <c r="H40" s="70"/>
      <c r="I40" s="70">
        <f>+'Ark1'!AF525</f>
        <v>16.986289212908019</v>
      </c>
      <c r="J40" s="1">
        <f>+'Ark1'!S525</f>
        <v>3.4527609794785352</v>
      </c>
      <c r="K40" s="70"/>
      <c r="L40" s="191"/>
      <c r="M40" s="366">
        <f>+IF(F40=0,"",'Ark1'!AR525)</f>
        <v>224.00190819463589</v>
      </c>
      <c r="N40" s="114">
        <f>+IF(F40=0,"",'Ark1'!AS525)</f>
        <v>25.76061833715244</v>
      </c>
      <c r="O40" s="1">
        <f>+'Ark1'!T525</f>
        <v>7.7158956109134014</v>
      </c>
      <c r="P40" s="70"/>
      <c r="Q40" s="67">
        <f>+'Ark1'!U525</f>
        <v>287.41997726374137</v>
      </c>
      <c r="R40" s="11">
        <f>+'Ark1'!W525</f>
        <v>79.43851324634241</v>
      </c>
      <c r="S40" s="11">
        <f>+'Ark1'!AG525</f>
        <v>2212.1045266617193</v>
      </c>
      <c r="T40" s="11">
        <f>+'Ark1'!AH525</f>
        <v>93.208778173190979</v>
      </c>
      <c r="U40" s="11">
        <f>+'Ark1'!AI525</f>
        <v>16.686437327006718</v>
      </c>
      <c r="V40" s="75"/>
      <c r="W40" s="11">
        <f>+'Ark1'!Y525</f>
        <v>7.1624269431712548</v>
      </c>
      <c r="X40" s="1">
        <f>+'Ark1'!Z525</f>
        <v>0.90337420589580897</v>
      </c>
      <c r="Y40" s="1">
        <f>+'Ark1'!AA525</f>
        <v>1.6869900848078851</v>
      </c>
      <c r="Z40" s="50"/>
      <c r="AA40" s="11">
        <f t="shared" si="39"/>
        <v>129.93055879573922</v>
      </c>
      <c r="AB40" s="11">
        <f t="shared" si="40"/>
        <v>83.243519888002766</v>
      </c>
      <c r="AC40" s="11">
        <f t="shared" si="41"/>
        <v>1.9521420301042069</v>
      </c>
      <c r="AD40" s="43"/>
      <c r="AE40" s="2"/>
      <c r="AF40" s="5"/>
      <c r="AK40" s="54"/>
      <c r="AL40" s="54"/>
      <c r="AM40" s="11"/>
      <c r="AN40" s="11"/>
      <c r="AO40" s="11"/>
    </row>
    <row r="41" spans="1:41" ht="15" customHeight="1">
      <c r="A41" s="43"/>
      <c r="B41">
        <f>+'Ark1'!C526</f>
        <v>2023</v>
      </c>
      <c r="C41" s="32">
        <f>+'Ark1'!N526</f>
        <v>325</v>
      </c>
      <c r="D41" s="303" t="str">
        <f>VLOOKUP(C41,RNR!$H$2:$I$23,2)</f>
        <v>300,1 - 325 kg</v>
      </c>
      <c r="E41">
        <f>+'Ark1'!Q526</f>
        <v>4888</v>
      </c>
      <c r="F41" s="11">
        <f>+'Ark1'!R526</f>
        <v>9058</v>
      </c>
      <c r="G41" s="70">
        <f>+'Ark1'!AE526</f>
        <v>15.873405299313051</v>
      </c>
      <c r="H41" s="70"/>
      <c r="I41" s="70">
        <f>+'Ark1'!AF526</f>
        <v>16.5132415797381</v>
      </c>
      <c r="J41" s="1">
        <f>+'Ark1'!S526</f>
        <v>4.1096238938053098</v>
      </c>
      <c r="K41" s="70"/>
      <c r="L41" s="191"/>
      <c r="M41" s="366">
        <f>+IF(F41=0,"",'Ark1'!AR526)</f>
        <v>225.32136172204025</v>
      </c>
      <c r="N41" s="114">
        <f>+IF(F41=0,"",'Ark1'!AS526)</f>
        <v>27.483493030911873</v>
      </c>
      <c r="O41" s="1">
        <f>+'Ark1'!T526</f>
        <v>8.5252815190991384</v>
      </c>
      <c r="P41" s="70"/>
      <c r="Q41" s="67">
        <f>+'Ark1'!U526</f>
        <v>312.05221903289942</v>
      </c>
      <c r="R41" s="11">
        <f>+'Ark1'!W526</f>
        <v>89.445793773459926</v>
      </c>
      <c r="S41" s="11">
        <f>+'Ark1'!AG526</f>
        <v>2239.3855872718764</v>
      </c>
      <c r="T41" s="11">
        <f>+'Ark1'!AH526</f>
        <v>94.347538087878107</v>
      </c>
      <c r="U41" s="11">
        <f>+'Ark1'!AI526</f>
        <v>22.068889379553983</v>
      </c>
      <c r="V41" s="75"/>
      <c r="W41" s="11">
        <f>+'Ark1'!Y526</f>
        <v>7.2392321907189556</v>
      </c>
      <c r="X41" s="1">
        <f>+'Ark1'!Z526</f>
        <v>1.0079371784181737</v>
      </c>
      <c r="Y41" s="1">
        <f>+'Ark1'!AA526</f>
        <v>1.7481880513920895</v>
      </c>
      <c r="Z41" s="50"/>
      <c r="AA41" s="11">
        <f t="shared" si="39"/>
        <v>139.34724810525191</v>
      </c>
      <c r="AB41" s="11">
        <f t="shared" si="40"/>
        <v>75.932062664730708</v>
      </c>
      <c r="AC41" s="11">
        <f t="shared" si="41"/>
        <v>1.8531096563011458</v>
      </c>
      <c r="AD41" s="43"/>
      <c r="AE41" s="2"/>
      <c r="AF41" s="5"/>
      <c r="AK41" s="54"/>
      <c r="AL41" s="54"/>
      <c r="AM41" s="11"/>
      <c r="AN41" s="11"/>
      <c r="AO41" s="11"/>
    </row>
    <row r="42" spans="1:41" ht="15" customHeight="1">
      <c r="A42" s="43"/>
      <c r="B42">
        <f>+'Ark1'!C527</f>
        <v>2023</v>
      </c>
      <c r="C42" s="32">
        <f>+'Ark1'!N527</f>
        <v>350</v>
      </c>
      <c r="D42" s="303" t="str">
        <f>VLOOKUP(C42,RNR!$H$2:$I$23,2)</f>
        <v>325,1 - 350 kg</v>
      </c>
      <c r="E42">
        <f>+'Ark1'!Q527</f>
        <v>3864</v>
      </c>
      <c r="F42" s="11">
        <f>+'Ark1'!R527</f>
        <v>6322</v>
      </c>
      <c r="G42" s="70">
        <f>+'Ark1'!AE527</f>
        <v>11.078788728445252</v>
      </c>
      <c r="H42" s="70"/>
      <c r="I42" s="70">
        <f>+'Ark1'!AF527</f>
        <v>12.433168361187157</v>
      </c>
      <c r="J42" s="1">
        <f>+'Ark1'!S527</f>
        <v>4.8014892268694549</v>
      </c>
      <c r="K42" s="70"/>
      <c r="L42" s="191"/>
      <c r="M42" s="366">
        <f>+IF(F42=0,"",'Ark1'!AR527)</f>
        <v>225.98934398934395</v>
      </c>
      <c r="N42" s="114">
        <f>+IF(F42=0,"",'Ark1'!AS527)</f>
        <v>29.403404676760008</v>
      </c>
      <c r="O42" s="1">
        <f>+'Ark1'!T527</f>
        <v>9.2435937994305615</v>
      </c>
      <c r="P42" s="70"/>
      <c r="Q42" s="67">
        <f>+'Ark1'!U527</f>
        <v>336.63136665612041</v>
      </c>
      <c r="R42" s="11">
        <f>+'Ark1'!W527</f>
        <v>93.293261626067675</v>
      </c>
      <c r="S42" s="11">
        <f>+'Ark1'!AG527</f>
        <v>2294.0259740259735</v>
      </c>
      <c r="T42" s="11">
        <f>+'Ark1'!AH527</f>
        <v>94.969946219550778</v>
      </c>
      <c r="U42" s="11">
        <f>+'Ark1'!AI527</f>
        <v>31.03448275862068</v>
      </c>
      <c r="V42" s="75"/>
      <c r="W42" s="11">
        <f>+'Ark1'!Y527</f>
        <v>7.1114451865652724</v>
      </c>
      <c r="X42" s="1">
        <f>+'Ark1'!Z527</f>
        <v>1.1155711779346913</v>
      </c>
      <c r="Y42" s="1">
        <f>+'Ark1'!AA527</f>
        <v>1.8930961313394512</v>
      </c>
      <c r="Z42" s="50"/>
      <c r="AA42" s="11">
        <f t="shared" si="39"/>
        <v>146.74261340874818</v>
      </c>
      <c r="AB42" s="11">
        <f t="shared" si="40"/>
        <v>70.109782767460715</v>
      </c>
      <c r="AC42" s="11">
        <f t="shared" si="41"/>
        <v>1.6361283643892339</v>
      </c>
      <c r="AD42" s="43"/>
      <c r="AE42" s="4"/>
      <c r="AF42" s="4"/>
      <c r="AH42" s="4"/>
      <c r="AI42" s="4"/>
      <c r="AL42"/>
    </row>
    <row r="43" spans="1:41" ht="15" customHeight="1">
      <c r="A43" s="43"/>
      <c r="B43">
        <f>+'Ark1'!C528</f>
        <v>2023</v>
      </c>
      <c r="C43" s="32">
        <f>+'Ark1'!N528</f>
        <v>375</v>
      </c>
      <c r="D43" s="303" t="str">
        <f>VLOOKUP(C43,RNR!$H$2:$I$23,2)</f>
        <v>350,1 - 375 kg</v>
      </c>
      <c r="E43">
        <f>+'Ark1'!Q528</f>
        <v>2804</v>
      </c>
      <c r="F43" s="11">
        <f>+'Ark1'!R528</f>
        <v>4246</v>
      </c>
      <c r="G43" s="70">
        <f>+'Ark1'!AE528</f>
        <v>7.440768260199075</v>
      </c>
      <c r="H43" s="70"/>
      <c r="I43" s="70">
        <f>+'Ark1'!AF528</f>
        <v>8.9712478322167275</v>
      </c>
      <c r="J43" s="1">
        <f>+'Ark1'!S528</f>
        <v>5.5531965086105242</v>
      </c>
      <c r="K43" s="70"/>
      <c r="L43" s="191"/>
      <c r="M43" s="366">
        <f>+IF(F43=0,"",'Ark1'!AR528)</f>
        <v>226.42355269668479</v>
      </c>
      <c r="N43" s="114">
        <f>+IF(F43=0,"",'Ark1'!AS528)</f>
        <v>31.410500451714025</v>
      </c>
      <c r="O43" s="1">
        <f>+'Ark1'!T528</f>
        <v>9.8056994818652807</v>
      </c>
      <c r="P43" s="70"/>
      <c r="Q43" s="67">
        <f>+'Ark1'!U528</f>
        <v>361.65970325011727</v>
      </c>
      <c r="R43" s="11">
        <f>+'Ark1'!W528</f>
        <v>94.865756005652358</v>
      </c>
      <c r="S43" s="11">
        <f>+'Ark1'!AG528</f>
        <v>2369.8349826818403</v>
      </c>
      <c r="T43" s="11">
        <f>+'Ark1'!AH528</f>
        <v>95.124823363165305</v>
      </c>
      <c r="U43" s="11">
        <f>+'Ark1'!AI528</f>
        <v>42.510598210080069</v>
      </c>
      <c r="V43" s="75"/>
      <c r="W43" s="11">
        <f>+'Ark1'!Y528</f>
        <v>7.2549165557913087</v>
      </c>
      <c r="X43" s="1">
        <f>+'Ark1'!Z528</f>
        <v>1.1833640630287163</v>
      </c>
      <c r="Y43" s="1">
        <f>+'Ark1'!AA528</f>
        <v>1.9936724016169605</v>
      </c>
      <c r="Z43" s="50"/>
      <c r="AA43" s="11">
        <f t="shared" ref="AA43" si="42">1000*Q43/S43</f>
        <v>152.60965674531587</v>
      </c>
      <c r="AB43" s="11">
        <f t="shared" ref="AB43" si="43">+Q43/J43</f>
        <v>65.12640110778446</v>
      </c>
      <c r="AC43" s="11">
        <f t="shared" ref="AC43" si="44">+F43/E43</f>
        <v>1.5142653352353781</v>
      </c>
      <c r="AD43" s="43"/>
      <c r="AE43" s="4"/>
      <c r="AF43" s="4"/>
      <c r="AH43" s="4"/>
      <c r="AI43" s="4"/>
      <c r="AL43"/>
    </row>
    <row r="44" spans="1:41" ht="15" customHeight="1">
      <c r="A44" s="43"/>
      <c r="B44">
        <f>+'Ark1'!C529</f>
        <v>2023</v>
      </c>
      <c r="C44" s="32">
        <f>+'Ark1'!N529</f>
        <v>400</v>
      </c>
      <c r="D44" s="303" t="str">
        <f>VLOOKUP(C44,RNR!$H$2:$I$23,2)</f>
        <v>375,1 - 400 kg</v>
      </c>
      <c r="E44">
        <f>+'Ark1'!Q529</f>
        <v>1946</v>
      </c>
      <c r="F44" s="11">
        <f>+'Ark1'!R529</f>
        <v>2790</v>
      </c>
      <c r="G44" s="70">
        <f>+'Ark1'!AE529</f>
        <v>4.8892471610822943</v>
      </c>
      <c r="H44" s="70"/>
      <c r="I44" s="70">
        <f>+'Ark1'!AF529</f>
        <v>6.3021865833331558</v>
      </c>
      <c r="J44" s="1">
        <f>+'Ark1'!S529</f>
        <v>6.2884339080459757</v>
      </c>
      <c r="K44" s="70"/>
      <c r="L44" s="191"/>
      <c r="M44" s="366">
        <f>+IF(F44=0,"",'Ark1'!AR529)</f>
        <v>226.32897684839435</v>
      </c>
      <c r="N44" s="114">
        <f>+IF(F44=0,"",'Ark1'!AS529)</f>
        <v>33.609541423996177</v>
      </c>
      <c r="O44" s="1">
        <f>+'Ark1'!T529</f>
        <v>10.478136200716843</v>
      </c>
      <c r="P44" s="70"/>
      <c r="Q44" s="67">
        <f>+'Ark1'!U529</f>
        <v>386.64670250895966</v>
      </c>
      <c r="R44" s="11">
        <f>+'Ark1'!W529</f>
        <v>96.738351254480307</v>
      </c>
      <c r="S44" s="11">
        <f>+'Ark1'!AG529</f>
        <v>2424.3233756534723</v>
      </c>
      <c r="T44" s="11">
        <f>+'Ark1'!AH529</f>
        <v>95.98566308243727</v>
      </c>
      <c r="U44" s="11">
        <f>+'Ark1'!AI529</f>
        <v>56.451612903225801</v>
      </c>
      <c r="V44" s="75"/>
      <c r="W44" s="11">
        <f>+'Ark1'!Y529</f>
        <v>7.19324814509398</v>
      </c>
      <c r="X44" s="1">
        <f>+'Ark1'!Z529</f>
        <v>1.1509885365970209</v>
      </c>
      <c r="Y44" s="1">
        <f>+'Ark1'!AA529</f>
        <v>2.1253012696617191</v>
      </c>
      <c r="Z44" s="50"/>
      <c r="AA44" s="11">
        <f t="shared" ref="AA44:AA51" si="45">1000*Q44/S44</f>
        <v>159.48643914087563</v>
      </c>
      <c r="AB44" s="11">
        <f t="shared" ref="AB44:AB51" si="46">+Q44/J44</f>
        <v>61.485372695775631</v>
      </c>
      <c r="AC44" s="11">
        <f t="shared" ref="AC44:AC51" si="47">+F44/E44</f>
        <v>1.4337101747173691</v>
      </c>
      <c r="AD44" s="43"/>
      <c r="AE44" s="4"/>
      <c r="AF44" s="4"/>
      <c r="AH44" s="4"/>
      <c r="AI44" s="4"/>
      <c r="AL44"/>
    </row>
    <row r="45" spans="1:41" ht="15" customHeight="1">
      <c r="A45" s="43"/>
      <c r="B45">
        <f>+'Ark1'!C530</f>
        <v>2023</v>
      </c>
      <c r="C45" s="32">
        <f>+'Ark1'!N530</f>
        <v>425</v>
      </c>
      <c r="D45" s="303" t="str">
        <f>VLOOKUP(C45,RNR!$H$2:$I$23,2)</f>
        <v>400,1 - 425 kg</v>
      </c>
      <c r="E45">
        <f>+'Ark1'!Q530</f>
        <v>1214</v>
      </c>
      <c r="F45" s="11">
        <f>+'Ark1'!R530</f>
        <v>1676</v>
      </c>
      <c r="G45" s="70">
        <f>+'Ark1'!AE530</f>
        <v>2.9370531333239862</v>
      </c>
      <c r="H45" s="70"/>
      <c r="I45" s="70">
        <f>+'Ark1'!AF530</f>
        <v>4.0286552833115348</v>
      </c>
      <c r="J45" s="1">
        <f>+'Ark1'!S530</f>
        <v>6.9575612671846994</v>
      </c>
      <c r="K45" s="70"/>
      <c r="L45" s="191"/>
      <c r="M45" s="366">
        <f>+IF(F45=0,"",'Ark1'!AR530)</f>
        <v>226.77312499999999</v>
      </c>
      <c r="N45" s="114">
        <f>+IF(F45=0,"",'Ark1'!AS530)</f>
        <v>35.533078092091316</v>
      </c>
      <c r="O45" s="1">
        <f>+'Ark1'!T530</f>
        <v>10.998210023866347</v>
      </c>
      <c r="P45" s="70"/>
      <c r="Q45" s="67">
        <f>+'Ark1'!U530</f>
        <v>411.44647971360439</v>
      </c>
      <c r="R45" s="11">
        <f>+'Ark1'!W530</f>
        <v>98.866348448687361</v>
      </c>
      <c r="S45" s="11">
        <f>+'Ark1'!AG530</f>
        <v>2474.8274999999994</v>
      </c>
      <c r="T45" s="11">
        <f>+'Ark1'!AH530</f>
        <v>95.465393794749374</v>
      </c>
      <c r="U45" s="11">
        <f>+'Ark1'!AI530</f>
        <v>65.572792362768496</v>
      </c>
      <c r="V45" s="75"/>
      <c r="W45" s="11">
        <f>+'Ark1'!Y530</f>
        <v>7.1950190453650178</v>
      </c>
      <c r="X45" s="1">
        <f>+'Ark1'!Z530</f>
        <v>1.1629636329060111</v>
      </c>
      <c r="Y45" s="1">
        <f>+'Ark1'!AA530</f>
        <v>2.1084830692383223</v>
      </c>
      <c r="Z45" s="50"/>
      <c r="AA45" s="11">
        <f t="shared" si="45"/>
        <v>166.2525892061586</v>
      </c>
      <c r="AB45" s="11">
        <f t="shared" si="46"/>
        <v>59.136594549902064</v>
      </c>
      <c r="AC45" s="11">
        <f t="shared" si="47"/>
        <v>1.3805601317957166</v>
      </c>
      <c r="AD45" s="43"/>
      <c r="AE45" s="4"/>
      <c r="AF45" s="4"/>
      <c r="AH45" s="4"/>
      <c r="AI45" s="4"/>
      <c r="AL45"/>
    </row>
    <row r="46" spans="1:41" ht="15" customHeight="1">
      <c r="A46" s="43"/>
      <c r="B46">
        <f>+'Ark1'!C531</f>
        <v>2023</v>
      </c>
      <c r="C46" s="32">
        <f>+'Ark1'!N531</f>
        <v>450</v>
      </c>
      <c r="D46" s="303" t="str">
        <f>VLOOKUP(C46,RNR!$H$2:$I$23,2)</f>
        <v>425,1 - 450 kg</v>
      </c>
      <c r="E46">
        <f>+'Ark1'!Q531</f>
        <v>751</v>
      </c>
      <c r="F46" s="11">
        <f>+'Ark1'!R531</f>
        <v>981</v>
      </c>
      <c r="G46" s="70">
        <f>+'Ark1'!AE531</f>
        <v>1.7191223888966778</v>
      </c>
      <c r="H46" s="70"/>
      <c r="I46" s="70">
        <f>+'Ark1'!AF531</f>
        <v>2.5003638944116369</v>
      </c>
      <c r="J46" s="1">
        <f>+'Ark1'!S531</f>
        <v>7.6153061224489758</v>
      </c>
      <c r="K46" s="70"/>
      <c r="L46" s="191"/>
      <c r="M46" s="366">
        <f>+IF(F46=0,"",'Ark1'!AR531)</f>
        <v>227.28525296017224</v>
      </c>
      <c r="N46" s="114">
        <f>+IF(F46=0,"",'Ark1'!AS531)</f>
        <v>37.391472714357825</v>
      </c>
      <c r="O46" s="1">
        <f>+'Ark1'!T531</f>
        <v>11.512742099898063</v>
      </c>
      <c r="P46" s="70"/>
      <c r="Q46" s="67">
        <f>+'Ark1'!U531</f>
        <v>436.27614678899056</v>
      </c>
      <c r="R46" s="11">
        <f>+'Ark1'!W531</f>
        <v>99.286442405708485</v>
      </c>
      <c r="S46" s="11">
        <f>+'Ark1'!AG531</f>
        <v>2554.9913885898818</v>
      </c>
      <c r="T46" s="11">
        <f>+'Ark1'!AH531</f>
        <v>94.699286442405693</v>
      </c>
      <c r="U46" s="11">
        <f>+'Ark1'!AI531</f>
        <v>75.63710499490314</v>
      </c>
      <c r="V46" s="75"/>
      <c r="W46" s="11">
        <f>+'Ark1'!Y531</f>
        <v>7.0575572984045927</v>
      </c>
      <c r="X46" s="1">
        <f>+'Ark1'!Z531</f>
        <v>1.0911456822639216</v>
      </c>
      <c r="Y46" s="1">
        <f>+'Ark1'!AA531</f>
        <v>2.1820999910170062</v>
      </c>
      <c r="Z46" s="50"/>
      <c r="AA46" s="11">
        <f t="shared" si="45"/>
        <v>170.75444901196889</v>
      </c>
      <c r="AB46" s="11">
        <f t="shared" si="46"/>
        <v>57.289377442477686</v>
      </c>
      <c r="AC46" s="11">
        <f t="shared" si="47"/>
        <v>1.3062583222370172</v>
      </c>
      <c r="AD46" s="43"/>
      <c r="AE46" s="4"/>
      <c r="AF46" s="4"/>
      <c r="AH46" s="4"/>
      <c r="AI46" s="4"/>
      <c r="AL46"/>
    </row>
    <row r="47" spans="1:41" ht="15" customHeight="1">
      <c r="A47" s="43"/>
      <c r="B47">
        <f>+'Ark1'!C532</f>
        <v>2023</v>
      </c>
      <c r="C47" s="32">
        <f>+'Ark1'!N532</f>
        <v>475</v>
      </c>
      <c r="D47" s="303" t="str">
        <f>VLOOKUP(C47,RNR!$H$2:$I$23,2)</f>
        <v>450,1 - 475 kg</v>
      </c>
      <c r="E47">
        <f>+'Ark1'!Q532</f>
        <v>436</v>
      </c>
      <c r="F47" s="11">
        <f>+'Ark1'!R532</f>
        <v>543</v>
      </c>
      <c r="G47" s="70">
        <f>+'Ark1'!AE532</f>
        <v>0.95156315715687645</v>
      </c>
      <c r="H47" s="70"/>
      <c r="I47" s="70">
        <f>+'Ark1'!AF532</f>
        <v>1.4629393404328539</v>
      </c>
      <c r="J47" s="1">
        <f>+'Ark1'!S532</f>
        <v>8.2154696132596694</v>
      </c>
      <c r="K47" s="70"/>
      <c r="L47" s="191"/>
      <c r="M47" s="366">
        <f>+IF(F47=0,"",'Ark1'!AR532)</f>
        <v>228.22437137330752</v>
      </c>
      <c r="N47" s="114">
        <f>+IF(F47=0,"",'Ark1'!AS532)</f>
        <v>39.047340337165046</v>
      </c>
      <c r="O47" s="1">
        <f>+'Ark1'!T532</f>
        <v>11.972375690607736</v>
      </c>
      <c r="P47" s="70"/>
      <c r="Q47" s="67">
        <f>+'Ark1'!U532</f>
        <v>461.16224677716366</v>
      </c>
      <c r="R47" s="11">
        <f>+'Ark1'!W532</f>
        <v>99.263351749539609</v>
      </c>
      <c r="S47" s="11">
        <f>+'Ark1'!AG532</f>
        <v>2588.6382978723404</v>
      </c>
      <c r="T47" s="11">
        <f>+'Ark1'!AH532</f>
        <v>95.211786372007353</v>
      </c>
      <c r="U47" s="11">
        <f>+'Ark1'!AI532</f>
        <v>78.821362799263369</v>
      </c>
      <c r="V47" s="75"/>
      <c r="W47" s="11">
        <f>+'Ark1'!Y532</f>
        <v>6.9074940032842393</v>
      </c>
      <c r="X47" s="1">
        <f>+'Ark1'!Z532</f>
        <v>1.1205349742201289</v>
      </c>
      <c r="Y47" s="1">
        <f>+'Ark1'!AA532</f>
        <v>2.1968442272205873</v>
      </c>
      <c r="Z47" s="50"/>
      <c r="AA47" s="11">
        <f t="shared" si="45"/>
        <v>178.14858381574714</v>
      </c>
      <c r="AB47" s="11">
        <f t="shared" si="46"/>
        <v>56.133400582828926</v>
      </c>
      <c r="AC47" s="11">
        <f t="shared" si="47"/>
        <v>1.2454128440366972</v>
      </c>
      <c r="AD47" s="43"/>
      <c r="AE47" s="4"/>
      <c r="AF47" s="4"/>
      <c r="AH47" s="4"/>
      <c r="AI47" s="4"/>
      <c r="AL47"/>
    </row>
    <row r="48" spans="1:41" ht="15" customHeight="1">
      <c r="A48" s="43"/>
      <c r="B48">
        <f>+'Ark1'!C533</f>
        <v>2023</v>
      </c>
      <c r="C48" s="32">
        <f>+'Ark1'!N533</f>
        <v>500</v>
      </c>
      <c r="D48" s="303" t="str">
        <f>VLOOKUP(C48,RNR!$H$2:$I$23,2)</f>
        <v>475,1 - 500 kg</v>
      </c>
      <c r="E48">
        <f>+'Ark1'!Q533</f>
        <v>215</v>
      </c>
      <c r="F48" s="11">
        <f>+'Ark1'!R533</f>
        <v>271</v>
      </c>
      <c r="G48" s="70">
        <f>+'Ark1'!AE533</f>
        <v>0.4749053694097855</v>
      </c>
      <c r="H48" s="70"/>
      <c r="I48" s="70">
        <f>+'Ark1'!AF533</f>
        <v>0.7696419896680069</v>
      </c>
      <c r="J48" s="1">
        <f>+'Ark1'!S533</f>
        <v>8.9518518518518526</v>
      </c>
      <c r="K48" s="70"/>
      <c r="L48" s="191"/>
      <c r="M48" s="366">
        <f>+IF(F48=0,"",'Ark1'!AR533)</f>
        <v>228.59845559845559</v>
      </c>
      <c r="N48" s="114">
        <f>+IF(F48=0,"",'Ark1'!AS533)</f>
        <v>40.936801204183723</v>
      </c>
      <c r="O48" s="1">
        <f>+'Ark1'!T533</f>
        <v>12.435424354243544</v>
      </c>
      <c r="P48" s="70"/>
      <c r="Q48" s="67">
        <f>+'Ark1'!U533</f>
        <v>486.12361623616255</v>
      </c>
      <c r="R48" s="11">
        <f>+'Ark1'!W533</f>
        <v>99.630996309963109</v>
      </c>
      <c r="S48" s="11">
        <f>+'Ark1'!AG533</f>
        <v>2606.2355212355214</v>
      </c>
      <c r="T48" s="11">
        <f>+'Ark1'!AH533</f>
        <v>95.571955719557181</v>
      </c>
      <c r="U48" s="11">
        <f>+'Ark1'!AI533</f>
        <v>83.39483394833951</v>
      </c>
      <c r="V48" s="75"/>
      <c r="W48" s="11">
        <f>+'Ark1'!Y533</f>
        <v>7.2051971955726124</v>
      </c>
      <c r="X48" s="1">
        <f>+'Ark1'!Z533</f>
        <v>0.92970340566040799</v>
      </c>
      <c r="Y48" s="1">
        <f>+'Ark1'!AA533</f>
        <v>1.9708390014760189</v>
      </c>
      <c r="Z48" s="50"/>
      <c r="AA48" s="11">
        <f t="shared" si="45"/>
        <v>186.52328704571912</v>
      </c>
      <c r="AB48" s="11">
        <f t="shared" si="46"/>
        <v>54.304251710287083</v>
      </c>
      <c r="AC48" s="11">
        <f t="shared" si="47"/>
        <v>1.2604651162790699</v>
      </c>
      <c r="AD48" s="43"/>
      <c r="AE48" s="4"/>
      <c r="AF48" s="4"/>
      <c r="AH48" s="4"/>
      <c r="AI48" s="4"/>
      <c r="AL48"/>
    </row>
    <row r="49" spans="1:40" ht="15" customHeight="1">
      <c r="A49" s="43"/>
      <c r="B49">
        <f>+'Ark1'!C534</f>
        <v>2023</v>
      </c>
      <c r="C49" s="32">
        <f>+'Ark1'!N534</f>
        <v>525</v>
      </c>
      <c r="D49" s="303" t="str">
        <f>VLOOKUP(C49,RNR!$H$2:$I$23,2)</f>
        <v>500,1 - 525 kg</v>
      </c>
      <c r="E49">
        <f>+'Ark1'!Q534</f>
        <v>119</v>
      </c>
      <c r="F49" s="11">
        <f>+'Ark1'!R534</f>
        <v>139</v>
      </c>
      <c r="G49" s="70">
        <f>+'Ark1'!AE534</f>
        <v>0.24358614888546193</v>
      </c>
      <c r="H49" s="70"/>
      <c r="I49" s="70">
        <f>+'Ark1'!AF534</f>
        <v>0.4157788425968249</v>
      </c>
      <c r="J49" s="1">
        <f>+'Ark1'!S534</f>
        <v>9.2517985611510802</v>
      </c>
      <c r="K49" s="70"/>
      <c r="L49" s="191"/>
      <c r="M49" s="366">
        <f>+IF(F49=0,"",'Ark1'!AR534)</f>
        <v>231.85606060606059</v>
      </c>
      <c r="N49" s="114">
        <f>+IF(F49=0,"",'Ark1'!AS534)</f>
        <v>41.289713299921722</v>
      </c>
      <c r="O49" s="1">
        <f>+'Ark1'!T534</f>
        <v>12.68345323741007</v>
      </c>
      <c r="P49" s="70"/>
      <c r="Q49" s="67">
        <f>+'Ark1'!U534</f>
        <v>512.00575539568365</v>
      </c>
      <c r="R49" s="11">
        <f>+'Ark1'!W534</f>
        <v>100</v>
      </c>
      <c r="S49" s="11">
        <f>+'Ark1'!AG534</f>
        <v>2572.962121212121</v>
      </c>
      <c r="T49" s="11">
        <f>+'Ark1'!AH534</f>
        <v>94.964028776978395</v>
      </c>
      <c r="U49" s="11">
        <f>+'Ark1'!AI534</f>
        <v>79.856115107913695</v>
      </c>
      <c r="V49" s="75"/>
      <c r="W49" s="11">
        <f>+'Ark1'!Y534</f>
        <v>6.3965567376820465</v>
      </c>
      <c r="X49" s="1">
        <f>+'Ark1'!Z534</f>
        <v>1.039462542224872</v>
      </c>
      <c r="Y49" s="1">
        <f>+'Ark1'!AA534</f>
        <v>1.8853313783222965</v>
      </c>
      <c r="Z49" s="50"/>
      <c r="AA49" s="11">
        <f t="shared" si="45"/>
        <v>198.99467278378665</v>
      </c>
      <c r="AB49" s="11">
        <f t="shared" si="46"/>
        <v>55.341213063763625</v>
      </c>
      <c r="AC49" s="11">
        <f t="shared" si="47"/>
        <v>1.1680672268907564</v>
      </c>
      <c r="AD49" s="43"/>
      <c r="AE49" s="4"/>
      <c r="AF49" s="16"/>
      <c r="AH49" s="1"/>
      <c r="AI49" s="19"/>
      <c r="AK49" s="1"/>
      <c r="AL49" s="5"/>
    </row>
    <row r="50" spans="1:40" ht="15" customHeight="1">
      <c r="A50" s="43"/>
      <c r="B50">
        <f>+'Ark1'!C535</f>
        <v>2023</v>
      </c>
      <c r="C50" s="32">
        <f>+'Ark1'!N535</f>
        <v>550</v>
      </c>
      <c r="D50" s="303" t="str">
        <f>VLOOKUP(C50,RNR!$H$2:$I$23,2)</f>
        <v>525,1 - 550 kg</v>
      </c>
      <c r="E50">
        <f>+'Ark1'!Q535</f>
        <v>50</v>
      </c>
      <c r="F50" s="11">
        <f>+'Ark1'!R535</f>
        <v>56</v>
      </c>
      <c r="G50" s="70">
        <f>+'Ark1'!AE535</f>
        <v>9.8135426889106966E-2</v>
      </c>
      <c r="H50" s="70"/>
      <c r="I50" s="70">
        <f>+'Ark1'!AF535</f>
        <v>0.17537785360229652</v>
      </c>
      <c r="J50" s="1">
        <f>+'Ark1'!S535</f>
        <v>10.017857142857141</v>
      </c>
      <c r="K50" s="70"/>
      <c r="L50" s="191"/>
      <c r="M50" s="366">
        <f>+IF(F50=0,"",'Ark1'!AR535)</f>
        <v>233.11111111111111</v>
      </c>
      <c r="N50" s="114">
        <f>+IF(F50=0,"",'Ark1'!AS535)</f>
        <v>42.515557026460009</v>
      </c>
      <c r="O50" s="1">
        <f>+'Ark1'!T535</f>
        <v>13.5</v>
      </c>
      <c r="P50" s="70"/>
      <c r="Q50" s="67">
        <f>+'Ark1'!U535</f>
        <v>536.06071428571443</v>
      </c>
      <c r="R50" s="11">
        <f>+'Ark1'!W535</f>
        <v>100</v>
      </c>
      <c r="S50" s="11">
        <f>+'Ark1'!AG535</f>
        <v>2630.7962962962961</v>
      </c>
      <c r="T50" s="11">
        <f>+'Ark1'!AH535</f>
        <v>96.428571428571445</v>
      </c>
      <c r="U50" s="11">
        <f>+'Ark1'!AI535</f>
        <v>80.357142857142875</v>
      </c>
      <c r="V50" s="75"/>
      <c r="W50" s="11">
        <f>+'Ark1'!Y535</f>
        <v>7.7112783489845809</v>
      </c>
      <c r="X50" s="1">
        <f>+'Ark1'!Z535</f>
        <v>0.99087031421465088</v>
      </c>
      <c r="Y50" s="1">
        <f>+'Ark1'!AA535</f>
        <v>1.6035674514745459</v>
      </c>
      <c r="Z50" s="50"/>
      <c r="AA50" s="11">
        <f t="shared" si="45"/>
        <v>203.7636722540604</v>
      </c>
      <c r="AB50" s="11">
        <f t="shared" si="46"/>
        <v>53.510516934046372</v>
      </c>
      <c r="AC50" s="11">
        <f t="shared" si="47"/>
        <v>1.1200000000000001</v>
      </c>
      <c r="AD50" s="43"/>
      <c r="AE50" s="4"/>
      <c r="AF50" s="16"/>
      <c r="AH50" s="1"/>
      <c r="AI50" s="19"/>
      <c r="AL50"/>
    </row>
    <row r="51" spans="1:40" ht="15" customHeight="1">
      <c r="A51" s="43"/>
      <c r="B51">
        <f>+'Ark1'!C536</f>
        <v>2023</v>
      </c>
      <c r="C51" s="32">
        <f>+'Ark1'!N536</f>
        <v>575</v>
      </c>
      <c r="D51" s="303" t="str">
        <f>VLOOKUP(C51,RNR!$H$2:$I$23,2)</f>
        <v>550 - ==&gt; kg</v>
      </c>
      <c r="E51">
        <f>+'Ark1'!Q536</f>
        <v>30</v>
      </c>
      <c r="F51" s="11">
        <f>+'Ark1'!R536</f>
        <v>33</v>
      </c>
      <c r="G51" s="70">
        <f>+'Ark1'!AE536</f>
        <v>5.7829805131080894E-2</v>
      </c>
      <c r="H51" s="70"/>
      <c r="I51" s="70">
        <f>+'Ark1'!AF536</f>
        <v>0.10983768788821283</v>
      </c>
      <c r="J51" s="1">
        <f>+'Ark1'!S536</f>
        <v>10.909090909090908</v>
      </c>
      <c r="K51" s="70"/>
      <c r="L51" s="191"/>
      <c r="M51" s="366">
        <f>+IF(F51=0,"",'Ark1'!AR536)</f>
        <v>236.81818181818181</v>
      </c>
      <c r="N51" s="114">
        <f>+IF(F51=0,"",'Ark1'!AS536)</f>
        <v>43.027180222757451</v>
      </c>
      <c r="O51" s="1">
        <f>+'Ark1'!T536</f>
        <v>13.121212121212123</v>
      </c>
      <c r="P51" s="70"/>
      <c r="Q51" s="67">
        <f>+'Ark1'!U536</f>
        <v>569.72424242424256</v>
      </c>
      <c r="R51" s="11">
        <f>+'Ark1'!W536</f>
        <v>100</v>
      </c>
      <c r="S51" s="11">
        <f>+'Ark1'!AG536</f>
        <v>2476.060606060606</v>
      </c>
      <c r="T51" s="11">
        <f>+'Ark1'!AH536</f>
        <v>100</v>
      </c>
      <c r="U51" s="11">
        <f>+'Ark1'!AI536</f>
        <v>84.848484848484858</v>
      </c>
      <c r="V51" s="75"/>
      <c r="W51" s="11">
        <f>+'Ark1'!Y536</f>
        <v>16.740063181929315</v>
      </c>
      <c r="X51" s="1">
        <f>+'Ark1'!Z536</f>
        <v>0.89995408514651909</v>
      </c>
      <c r="Y51" s="1">
        <f>+'Ark1'!AA536</f>
        <v>1.8050027408285405</v>
      </c>
      <c r="Z51" s="50"/>
      <c r="AA51" s="11">
        <f t="shared" si="45"/>
        <v>230.09301187125203</v>
      </c>
      <c r="AB51" s="11">
        <f t="shared" si="46"/>
        <v>52.22472222222224</v>
      </c>
      <c r="AC51" s="11">
        <f t="shared" si="47"/>
        <v>1.1000000000000001</v>
      </c>
      <c r="AD51" s="43"/>
      <c r="AE51" s="4"/>
      <c r="AF51" s="16"/>
      <c r="AH51" s="1"/>
      <c r="AI51" s="19"/>
      <c r="AL51"/>
    </row>
    <row r="52" spans="1:40" ht="15.6">
      <c r="A52" s="43"/>
      <c r="B52" s="43"/>
      <c r="C52" s="38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73"/>
      <c r="T52" s="73"/>
      <c r="U52" s="73"/>
      <c r="V52" s="73"/>
      <c r="W52" s="73"/>
      <c r="X52" s="43"/>
      <c r="Y52" s="43"/>
      <c r="Z52" s="50"/>
      <c r="AA52" s="43"/>
      <c r="AB52" s="73"/>
      <c r="AC52" s="73"/>
      <c r="AD52" s="43"/>
      <c r="AF52" s="1"/>
      <c r="AG52" s="1"/>
      <c r="AH52" s="1"/>
      <c r="AI52" s="1"/>
      <c r="AJ52" s="1"/>
      <c r="AK52" s="1"/>
      <c r="AM52" s="1"/>
      <c r="AN52" s="1"/>
    </row>
    <row r="53" spans="1:40" ht="15.6">
      <c r="A53" s="43"/>
      <c r="B53" s="43"/>
      <c r="C53" s="38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73"/>
      <c r="T53" s="73"/>
      <c r="U53" s="73"/>
      <c r="V53" s="73"/>
      <c r="W53" s="73"/>
      <c r="X53" s="43"/>
      <c r="Y53" s="43"/>
      <c r="Z53" s="50"/>
      <c r="AA53" s="43"/>
      <c r="AB53" s="73"/>
      <c r="AC53" s="73"/>
      <c r="AD53" s="43"/>
      <c r="AF53" s="1"/>
      <c r="AG53" s="1"/>
      <c r="AH53" s="1"/>
      <c r="AI53" s="1"/>
      <c r="AJ53" s="1"/>
      <c r="AK53" s="1"/>
      <c r="AM53" s="1"/>
      <c r="AN53" s="1"/>
    </row>
    <row r="54" spans="1:40">
      <c r="A54" s="43"/>
      <c r="B54" s="43"/>
      <c r="C54" s="38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73"/>
      <c r="T54" s="73"/>
      <c r="U54" s="73"/>
      <c r="V54" s="73"/>
      <c r="W54" s="73"/>
      <c r="X54" s="43"/>
      <c r="Y54" s="43"/>
      <c r="Z54" s="43"/>
      <c r="AA54" s="43"/>
      <c r="AB54" s="73"/>
      <c r="AC54" s="73"/>
      <c r="AD54" s="43"/>
      <c r="AF54" s="1"/>
      <c r="AG54" s="1"/>
      <c r="AH54" s="1"/>
      <c r="AI54" s="1"/>
      <c r="AJ54" s="1"/>
      <c r="AK54" s="1"/>
      <c r="AM54" s="1"/>
      <c r="AN54" s="1"/>
    </row>
    <row r="55" spans="1:40">
      <c r="S55" s="16"/>
      <c r="W55" s="200"/>
      <c r="X55" s="58"/>
      <c r="Y55" s="1"/>
      <c r="Z55" s="1"/>
      <c r="AF55" s="1"/>
      <c r="AG55" s="1"/>
      <c r="AH55" s="1"/>
      <c r="AI55" s="1"/>
      <c r="AJ55" s="1"/>
      <c r="AK55" s="1"/>
      <c r="AM55" s="1"/>
      <c r="AN55" s="1"/>
    </row>
    <row r="56" spans="1:40">
      <c r="S56" s="16"/>
      <c r="W56" s="200"/>
      <c r="X56" s="58"/>
      <c r="Y56" s="1"/>
      <c r="Z56" s="1"/>
      <c r="AF56" s="1"/>
      <c r="AG56" s="1"/>
      <c r="AH56" s="1"/>
      <c r="AI56" s="1"/>
      <c r="AJ56" s="1"/>
      <c r="AK56" s="1"/>
      <c r="AM56" s="1"/>
      <c r="AN56" s="1"/>
    </row>
    <row r="57" spans="1:40">
      <c r="S57" s="16"/>
      <c r="W57" s="200"/>
      <c r="X57" s="58"/>
      <c r="Y57" s="1"/>
      <c r="Z57" s="1"/>
      <c r="AF57" s="1"/>
      <c r="AG57" s="1"/>
      <c r="AH57" s="1"/>
      <c r="AI57" s="1"/>
      <c r="AJ57" s="1"/>
      <c r="AK57" s="1"/>
      <c r="AM57" s="1"/>
      <c r="AN57" s="1"/>
    </row>
    <row r="58" spans="1:40">
      <c r="S58" s="16"/>
      <c r="W58" s="200"/>
      <c r="X58" s="58"/>
      <c r="Y58" s="1"/>
      <c r="Z58" s="1"/>
      <c r="AF58" s="1"/>
      <c r="AG58" s="1"/>
      <c r="AH58" s="1"/>
      <c r="AI58" s="1"/>
      <c r="AJ58" s="1"/>
      <c r="AK58" s="1"/>
      <c r="AM58" s="1"/>
      <c r="AN58" s="1"/>
    </row>
    <row r="59" spans="1:40">
      <c r="S59" s="16"/>
      <c r="W59" s="200"/>
      <c r="X59" s="58"/>
      <c r="Y59" s="1"/>
      <c r="Z59" s="1"/>
      <c r="AF59" s="1"/>
      <c r="AG59" s="1"/>
      <c r="AH59" s="1"/>
      <c r="AI59" s="1"/>
      <c r="AJ59" s="1"/>
      <c r="AK59" s="1"/>
      <c r="AM59" s="1"/>
      <c r="AN59" s="1"/>
    </row>
    <row r="60" spans="1:40">
      <c r="S60" s="16"/>
      <c r="W60" s="200"/>
      <c r="X60" s="58"/>
      <c r="Y60" s="1"/>
      <c r="Z60" s="1"/>
      <c r="AF60" s="1"/>
      <c r="AG60" s="1"/>
      <c r="AH60" s="1"/>
      <c r="AI60" s="1"/>
      <c r="AJ60" s="1"/>
      <c r="AK60" s="1"/>
      <c r="AM60" s="1"/>
      <c r="AN60" s="1"/>
    </row>
    <row r="61" spans="1:40">
      <c r="S61" s="16"/>
      <c r="W61" s="200"/>
      <c r="X61" s="58"/>
      <c r="Y61" s="1"/>
      <c r="Z61" s="1"/>
      <c r="AF61" s="1"/>
      <c r="AG61" s="1"/>
      <c r="AH61" s="1"/>
      <c r="AI61" s="1"/>
      <c r="AJ61" s="1"/>
      <c r="AK61" s="1"/>
      <c r="AM61" s="1"/>
      <c r="AN61" s="1"/>
    </row>
    <row r="62" spans="1:40">
      <c r="S62" s="16"/>
      <c r="W62" s="200"/>
      <c r="X62" s="58"/>
      <c r="Y62" s="1"/>
      <c r="Z62" s="1"/>
      <c r="AF62" s="1"/>
      <c r="AG62" s="1"/>
      <c r="AH62" s="1"/>
      <c r="AI62" s="1"/>
      <c r="AJ62" s="1"/>
      <c r="AK62" s="1"/>
      <c r="AM62" s="1"/>
      <c r="AN62" s="1"/>
    </row>
    <row r="63" spans="1:40">
      <c r="S63" s="16"/>
      <c r="W63" s="200"/>
      <c r="X63" s="58"/>
      <c r="Y63" s="1"/>
      <c r="Z63" s="1"/>
      <c r="AF63" s="1"/>
      <c r="AG63" s="1"/>
      <c r="AH63" s="1"/>
      <c r="AI63" s="1"/>
      <c r="AJ63" s="1"/>
      <c r="AK63" s="1"/>
      <c r="AM63" s="1"/>
      <c r="AN63" s="1"/>
    </row>
    <row r="64" spans="1:40">
      <c r="S64" s="16"/>
      <c r="W64" s="200"/>
      <c r="X64" s="58"/>
      <c r="Y64" s="1"/>
      <c r="Z64" s="1"/>
      <c r="AF64" s="1"/>
      <c r="AG64" s="1"/>
      <c r="AH64" s="1"/>
      <c r="AI64" s="1"/>
      <c r="AJ64" s="1"/>
      <c r="AK64" s="1"/>
      <c r="AM64" s="1"/>
      <c r="AN64" s="1"/>
    </row>
    <row r="65" spans="18:40">
      <c r="S65" s="16"/>
      <c r="W65" s="200"/>
      <c r="X65" s="58"/>
      <c r="Y65" s="1"/>
      <c r="Z65" s="1"/>
      <c r="AF65" s="1"/>
      <c r="AG65" s="1"/>
      <c r="AH65" s="1"/>
      <c r="AI65" s="1"/>
      <c r="AJ65" s="1"/>
      <c r="AK65" s="1"/>
      <c r="AM65" s="1"/>
      <c r="AN65" s="1"/>
    </row>
    <row r="66" spans="18:40">
      <c r="S66" s="16"/>
      <c r="W66" s="200"/>
      <c r="X66" s="58"/>
      <c r="Y66" s="1"/>
      <c r="Z66" s="1"/>
      <c r="AF66" s="1"/>
      <c r="AG66" s="1"/>
      <c r="AH66" s="1"/>
      <c r="AI66" s="1"/>
      <c r="AJ66" s="1"/>
      <c r="AK66" s="1"/>
      <c r="AM66" s="1"/>
      <c r="AN66" s="1"/>
    </row>
    <row r="67" spans="18:40">
      <c r="S67" s="16"/>
      <c r="W67" s="200"/>
      <c r="X67" s="58"/>
      <c r="Y67" s="1"/>
      <c r="Z67" s="1"/>
      <c r="AF67" s="1"/>
      <c r="AG67" s="1"/>
      <c r="AH67" s="1"/>
      <c r="AI67" s="1"/>
      <c r="AJ67" s="1"/>
      <c r="AK67" s="1"/>
      <c r="AM67" s="1"/>
      <c r="AN67" s="1"/>
    </row>
    <row r="68" spans="18:40">
      <c r="S68" s="16"/>
      <c r="W68" s="200"/>
      <c r="X68" s="58"/>
      <c r="Y68" s="1"/>
      <c r="Z68" s="1"/>
      <c r="AF68" s="1"/>
      <c r="AG68" s="1"/>
      <c r="AH68" s="1"/>
      <c r="AI68" s="1"/>
      <c r="AJ68" s="1"/>
      <c r="AK68" s="1"/>
      <c r="AM68" s="1"/>
      <c r="AN68" s="1"/>
    </row>
    <row r="69" spans="18:40">
      <c r="R69" s="79"/>
      <c r="S69" s="79"/>
      <c r="T69" s="79"/>
      <c r="U69" s="79"/>
      <c r="V69" s="79"/>
    </row>
    <row r="70" spans="18:40">
      <c r="R70" s="79"/>
      <c r="S70" s="79"/>
      <c r="T70" s="79"/>
      <c r="U70" s="79"/>
      <c r="V70" s="79"/>
    </row>
  </sheetData>
  <mergeCells count="1">
    <mergeCell ref="R4:S4"/>
  </mergeCells>
  <conditionalFormatting sqref="AF35:AF36">
    <cfRule type="cellIs" dxfId="171" priority="22" stopIfTrue="1" operator="lessThan">
      <formula>0</formula>
    </cfRule>
  </conditionalFormatting>
  <conditionalFormatting sqref="K9:K29">
    <cfRule type="cellIs" dxfId="170" priority="3" operator="lessThan">
      <formula>0</formula>
    </cfRule>
    <cfRule type="cellIs" dxfId="169" priority="4" operator="greaterThan">
      <formula>0</formula>
    </cfRule>
  </conditionalFormatting>
  <conditionalFormatting sqref="H9:H29">
    <cfRule type="cellIs" dxfId="168" priority="1" operator="lessThan">
      <formula>0</formula>
    </cfRule>
    <cfRule type="cellIs" dxfId="16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2B883-A1C8-47B3-BE86-4069A79ECF76}">
  <sheetPr>
    <tabColor theme="0"/>
  </sheetPr>
  <dimension ref="X1:AO310"/>
  <sheetViews>
    <sheetView zoomScale="96" zoomScaleNormal="96" workbookViewId="0">
      <selection activeCell="A11" sqref="A11"/>
    </sheetView>
  </sheetViews>
  <sheetFormatPr baseColWidth="10" defaultRowHeight="15"/>
  <cols>
    <col min="28" max="28" width="10.90625" style="11"/>
    <col min="32" max="32" width="14" customWidth="1"/>
    <col min="33" max="33" width="12.54296875" customWidth="1"/>
    <col min="34" max="34" width="10.90625" customWidth="1"/>
  </cols>
  <sheetData>
    <row r="1" spans="24:41">
      <c r="X1" s="4"/>
      <c r="Y1" s="4"/>
      <c r="AB1"/>
    </row>
    <row r="2" spans="24:41" s="196" customFormat="1" ht="31.8">
      <c r="X2" s="4"/>
      <c r="Y2" s="4"/>
      <c r="Z2"/>
      <c r="AA2"/>
      <c r="AB2"/>
      <c r="AC2"/>
      <c r="AD2"/>
      <c r="AE2"/>
      <c r="AF2"/>
      <c r="AG2"/>
      <c r="AH2"/>
      <c r="AI2"/>
      <c r="AJ2"/>
      <c r="AK2"/>
    </row>
    <row r="3" spans="24:41">
      <c r="X3" s="4"/>
      <c r="Y3" s="4"/>
      <c r="AB3"/>
    </row>
    <row r="4" spans="24:41">
      <c r="X4" s="4"/>
      <c r="Y4" s="4"/>
      <c r="AB4"/>
    </row>
    <row r="5" spans="24:41" s="179" customFormat="1" ht="19.8">
      <c r="X5" s="4"/>
      <c r="Y5" s="4"/>
      <c r="Z5" s="4"/>
      <c r="AA5"/>
      <c r="AB5"/>
      <c r="AC5"/>
      <c r="AD5"/>
      <c r="AE5"/>
      <c r="AF5"/>
      <c r="AG5"/>
      <c r="AH5"/>
      <c r="AI5"/>
      <c r="AJ5"/>
      <c r="AK5"/>
      <c r="AL5"/>
      <c r="AM5" s="174"/>
      <c r="AN5" s="176"/>
      <c r="AO5" s="176"/>
    </row>
    <row r="6" spans="24:41" s="179" customFormat="1" ht="19.8">
      <c r="X6" s="4"/>
      <c r="Y6" s="4"/>
      <c r="Z6"/>
      <c r="AA6"/>
      <c r="AB6"/>
      <c r="AC6"/>
      <c r="AD6"/>
      <c r="AE6"/>
      <c r="AF6"/>
      <c r="AG6"/>
      <c r="AH6"/>
      <c r="AI6"/>
      <c r="AJ6"/>
      <c r="AK6"/>
      <c r="AL6" s="174"/>
      <c r="AM6" s="176"/>
      <c r="AN6" s="176"/>
    </row>
    <row r="7" spans="24:41" s="179" customFormat="1" ht="19.8">
      <c r="X7" s="4"/>
      <c r="Y7" s="4"/>
      <c r="Z7"/>
      <c r="AA7"/>
      <c r="AB7"/>
      <c r="AC7"/>
      <c r="AD7"/>
      <c r="AE7"/>
      <c r="AF7"/>
      <c r="AG7"/>
      <c r="AH7"/>
      <c r="AI7"/>
      <c r="AJ7"/>
      <c r="AK7"/>
      <c r="AL7" s="174"/>
      <c r="AM7" s="176"/>
      <c r="AN7" s="176"/>
    </row>
    <row r="8" spans="24:41">
      <c r="X8" s="4"/>
      <c r="Y8" s="4"/>
      <c r="AB8"/>
    </row>
    <row r="9" spans="24:41" ht="15.6">
      <c r="X9" s="1"/>
      <c r="Y9" s="5"/>
      <c r="AB9"/>
    </row>
    <row r="10" spans="24:41" ht="15.6">
      <c r="X10" s="1"/>
      <c r="Y10" s="5"/>
      <c r="AB10"/>
    </row>
    <row r="11" spans="24:41" ht="15.6">
      <c r="X11" s="1"/>
      <c r="Y11" s="5"/>
      <c r="AB11"/>
    </row>
    <row r="12" spans="24:41" ht="15.6">
      <c r="X12" s="1"/>
      <c r="Y12" s="5"/>
      <c r="AB12"/>
    </row>
    <row r="13" spans="24:41" ht="15.6">
      <c r="X13" s="1"/>
      <c r="Y13" s="5"/>
      <c r="AB13"/>
    </row>
    <row r="14" spans="24:41" ht="15.6">
      <c r="X14" s="1"/>
      <c r="Y14" s="5"/>
      <c r="AA14" s="2"/>
      <c r="AB14" s="2"/>
      <c r="AC14" s="2"/>
    </row>
    <row r="15" spans="24:41" ht="15.6">
      <c r="X15" s="13"/>
      <c r="Y15" s="5"/>
      <c r="AA15" s="2"/>
      <c r="AB15" s="2"/>
      <c r="AC15" s="4"/>
      <c r="AD15" s="4"/>
      <c r="AE15" s="4"/>
    </row>
    <row r="16" spans="24:41" ht="15.6">
      <c r="X16" s="1"/>
      <c r="Y16" s="5"/>
      <c r="AB16"/>
    </row>
    <row r="17" spans="24:31" ht="15.6">
      <c r="X17" s="1"/>
      <c r="Y17" s="5"/>
      <c r="AB17"/>
    </row>
    <row r="18" spans="24:31" ht="15.6">
      <c r="X18" s="1"/>
      <c r="Y18" s="5"/>
      <c r="AA18" s="2"/>
      <c r="AB18" s="2"/>
      <c r="AC18" s="2"/>
    </row>
    <row r="19" spans="24:31" ht="15.6">
      <c r="X19" s="1"/>
      <c r="Y19" s="5"/>
      <c r="AA19" s="2"/>
      <c r="AB19" s="2"/>
      <c r="AC19" s="2"/>
    </row>
    <row r="20" spans="24:31" ht="15.6">
      <c r="X20" s="1"/>
      <c r="Y20" s="5"/>
      <c r="AA20" s="2"/>
      <c r="AB20" s="2"/>
      <c r="AC20" s="2"/>
    </row>
    <row r="21" spans="24:31" ht="15.6">
      <c r="X21" s="1"/>
      <c r="Y21" s="5"/>
      <c r="AA21" s="2"/>
      <c r="AB21" s="2"/>
      <c r="AC21" s="2"/>
    </row>
    <row r="22" spans="24:31" ht="15.6">
      <c r="X22" s="1"/>
      <c r="Y22" s="5"/>
      <c r="AA22" s="2"/>
      <c r="AB22" s="2"/>
      <c r="AC22" s="2"/>
    </row>
    <row r="23" spans="24:31" ht="15.6">
      <c r="X23" s="13"/>
      <c r="Y23" s="5"/>
      <c r="AA23" s="2"/>
      <c r="AB23" s="2"/>
      <c r="AC23" s="4"/>
      <c r="AD23" s="4"/>
      <c r="AE23" s="4"/>
    </row>
    <row r="24" spans="24:31" ht="15.6">
      <c r="X24" s="13"/>
      <c r="Y24" s="5"/>
      <c r="AA24" s="1"/>
      <c r="AB24" s="1"/>
      <c r="AC24" s="11"/>
      <c r="AD24" s="11"/>
      <c r="AE24" s="11"/>
    </row>
    <row r="25" spans="24:31" ht="15.6">
      <c r="X25" s="13"/>
      <c r="Y25" s="5"/>
      <c r="AA25" s="1"/>
      <c r="AB25" s="1"/>
      <c r="AC25" s="11"/>
      <c r="AD25" s="11"/>
      <c r="AE25" s="11"/>
    </row>
    <row r="26" spans="24:31" ht="15.6">
      <c r="X26" s="13"/>
      <c r="Y26" s="5"/>
      <c r="AA26" s="1"/>
      <c r="AB26" s="1"/>
      <c r="AC26" s="11"/>
      <c r="AD26" s="11"/>
      <c r="AE26" s="11"/>
    </row>
    <row r="27" spans="24:31" ht="15.6">
      <c r="X27" s="5"/>
      <c r="Y27" s="5"/>
      <c r="AA27" s="1"/>
      <c r="AB27" s="1"/>
      <c r="AC27" s="11"/>
      <c r="AD27" s="11"/>
      <c r="AE27" s="11"/>
    </row>
    <row r="28" spans="24:31" ht="15.6">
      <c r="X28" s="5"/>
      <c r="Y28" s="5"/>
      <c r="AA28" s="1"/>
      <c r="AB28" s="1"/>
      <c r="AC28" s="11"/>
      <c r="AD28" s="11"/>
      <c r="AE28" s="11"/>
    </row>
    <row r="29" spans="24:31" ht="15.6">
      <c r="X29" s="5"/>
      <c r="Y29" s="5"/>
      <c r="AA29" s="1"/>
      <c r="AB29" s="1"/>
      <c r="AC29" s="11"/>
      <c r="AD29" s="11"/>
      <c r="AE29" s="11"/>
    </row>
    <row r="30" spans="24:31" ht="15.6">
      <c r="X30" s="5"/>
      <c r="Y30" s="5"/>
      <c r="AA30" s="1"/>
      <c r="AB30" s="1"/>
      <c r="AC30" s="11"/>
      <c r="AD30" s="11"/>
      <c r="AE30" s="11"/>
    </row>
    <row r="31" spans="24:31" ht="15.6">
      <c r="X31" s="5"/>
      <c r="Y31" s="5"/>
      <c r="AA31" s="1"/>
      <c r="AB31" s="1"/>
      <c r="AC31" s="11"/>
      <c r="AD31" s="11"/>
      <c r="AE31" s="11"/>
    </row>
    <row r="32" spans="24:31">
      <c r="AB32"/>
    </row>
    <row r="33" spans="24:28">
      <c r="AB33"/>
    </row>
    <row r="34" spans="24:28">
      <c r="AB34"/>
    </row>
    <row r="35" spans="24:28">
      <c r="AB35"/>
    </row>
    <row r="36" spans="24:28">
      <c r="X36" s="4"/>
      <c r="Y36" s="4"/>
      <c r="AB36"/>
    </row>
    <row r="37" spans="24:28" ht="15.6">
      <c r="X37" s="1"/>
      <c r="Y37" s="5"/>
      <c r="AB37"/>
    </row>
    <row r="38" spans="24:28" ht="15.6">
      <c r="X38" s="1"/>
      <c r="Y38" s="5"/>
      <c r="AB38"/>
    </row>
    <row r="39" spans="24:28" ht="15.6">
      <c r="X39" s="1"/>
      <c r="Y39" s="5"/>
      <c r="AB39"/>
    </row>
    <row r="40" spans="24:28" ht="15.6">
      <c r="X40" s="1"/>
      <c r="Y40" s="5"/>
      <c r="AB40"/>
    </row>
    <row r="41" spans="24:28" ht="15.6">
      <c r="X41" s="13"/>
      <c r="Y41" s="5"/>
      <c r="AB41"/>
    </row>
    <row r="42" spans="24:28" ht="15.6">
      <c r="X42" s="13"/>
      <c r="Y42" s="5"/>
      <c r="AB42"/>
    </row>
    <row r="43" spans="24:28" ht="15.6">
      <c r="X43" s="13"/>
      <c r="Y43" s="5"/>
      <c r="AB43"/>
    </row>
    <row r="44" spans="24:28" ht="15.6">
      <c r="X44" s="13"/>
      <c r="Y44" s="5"/>
      <c r="AB44"/>
    </row>
    <row r="45" spans="24:28" ht="15.6">
      <c r="X45" s="5"/>
      <c r="Y45" s="5"/>
      <c r="AB45"/>
    </row>
    <row r="46" spans="24:28" ht="15.6">
      <c r="X46" s="5"/>
      <c r="Y46" s="5"/>
      <c r="AB46"/>
    </row>
    <row r="47" spans="24:28" ht="15.6">
      <c r="X47" s="5"/>
      <c r="Y47" s="5"/>
      <c r="AB47"/>
    </row>
    <row r="48" spans="24:28" ht="15.6">
      <c r="X48" s="5"/>
      <c r="Y48" s="5"/>
      <c r="AB48"/>
    </row>
    <row r="49" spans="24:28" ht="15.6">
      <c r="X49" s="5"/>
      <c r="Y49" s="5"/>
      <c r="AB49"/>
    </row>
    <row r="50" spans="24:28" ht="15.6">
      <c r="X50" s="5"/>
      <c r="Y50" s="5"/>
      <c r="AB50"/>
    </row>
    <row r="51" spans="24:28" ht="15.6">
      <c r="X51" s="5"/>
      <c r="Y51" s="5"/>
      <c r="AB51"/>
    </row>
    <row r="52" spans="24:28" ht="15.6">
      <c r="X52" s="5"/>
      <c r="Y52" s="5"/>
      <c r="AB52"/>
    </row>
    <row r="53" spans="24:28" ht="15.6">
      <c r="X53" s="5"/>
      <c r="Y53" s="5"/>
      <c r="AB53"/>
    </row>
    <row r="54" spans="24:28" ht="15.6">
      <c r="X54" s="5"/>
      <c r="Y54" s="5"/>
      <c r="AB54"/>
    </row>
    <row r="55" spans="24:28">
      <c r="AB55"/>
    </row>
    <row r="56" spans="24:28" ht="15.6">
      <c r="Y56" s="5"/>
      <c r="AB56"/>
    </row>
    <row r="57" spans="24:28">
      <c r="AB57"/>
    </row>
    <row r="58" spans="24:28">
      <c r="AB58"/>
    </row>
    <row r="59" spans="24:28" ht="15.6">
      <c r="Y59" s="2"/>
      <c r="AB59"/>
    </row>
    <row r="60" spans="24:28">
      <c r="X60" s="4"/>
      <c r="Y60" s="4"/>
      <c r="AB60"/>
    </row>
    <row r="61" spans="24:28" ht="15.6">
      <c r="X61" s="1"/>
      <c r="Y61" s="5"/>
      <c r="AB61"/>
    </row>
    <row r="62" spans="24:28" ht="15.6">
      <c r="X62" s="1"/>
      <c r="Y62" s="5"/>
      <c r="AB62"/>
    </row>
    <row r="63" spans="24:28" ht="15.6">
      <c r="X63" s="1"/>
      <c r="Y63" s="5"/>
      <c r="AB63"/>
    </row>
    <row r="64" spans="24:28" ht="15.6">
      <c r="X64" s="1"/>
      <c r="Y64" s="5"/>
      <c r="AB64"/>
    </row>
    <row r="65" spans="24:28" ht="15.6">
      <c r="X65" s="1"/>
      <c r="Y65" s="5"/>
      <c r="AB65"/>
    </row>
    <row r="66" spans="24:28" ht="15.6">
      <c r="X66" s="13"/>
      <c r="Y66" s="5"/>
      <c r="AB66"/>
    </row>
    <row r="67" spans="24:28" ht="15.6">
      <c r="X67" s="13"/>
      <c r="Y67" s="5"/>
      <c r="AB67"/>
    </row>
    <row r="68" spans="24:28" ht="15.6">
      <c r="X68" s="13"/>
      <c r="Y68" s="5"/>
      <c r="AB68"/>
    </row>
    <row r="69" spans="24:28" ht="15.6">
      <c r="X69" s="13"/>
      <c r="Y69" s="5"/>
      <c r="AB69"/>
    </row>
    <row r="70" spans="24:28" ht="15.6">
      <c r="X70" s="5"/>
      <c r="Y70" s="5"/>
      <c r="AB70"/>
    </row>
    <row r="71" spans="24:28" ht="15.6">
      <c r="X71" s="5"/>
      <c r="Y71" s="5"/>
      <c r="AB71"/>
    </row>
    <row r="72" spans="24:28" ht="15.6">
      <c r="X72" s="5"/>
      <c r="Y72" s="5"/>
      <c r="AB72"/>
    </row>
    <row r="73" spans="24:28" ht="15.6">
      <c r="X73" s="5"/>
      <c r="Y73" s="5"/>
      <c r="AB73"/>
    </row>
    <row r="74" spans="24:28" ht="15.6">
      <c r="X74" s="5"/>
      <c r="Y74" s="5"/>
      <c r="AB74"/>
    </row>
    <row r="75" spans="24:28" ht="15.6">
      <c r="X75" s="5"/>
      <c r="Y75" s="5"/>
      <c r="AB75"/>
    </row>
    <row r="76" spans="24:28" ht="15.6">
      <c r="X76" s="5"/>
      <c r="Y76" s="5"/>
      <c r="AB76"/>
    </row>
    <row r="77" spans="24:28" ht="15.6">
      <c r="X77" s="5"/>
      <c r="Y77" s="5"/>
      <c r="AB77"/>
    </row>
    <row r="78" spans="24:28" ht="15.6">
      <c r="X78" s="5"/>
      <c r="Y78" s="5"/>
      <c r="AB78"/>
    </row>
    <row r="79" spans="24:28">
      <c r="AB79"/>
    </row>
    <row r="80" spans="24:28" ht="15.6">
      <c r="Y80" s="5"/>
      <c r="AB80"/>
    </row>
    <row r="81" spans="25:28" ht="15.6">
      <c r="Y81" s="5"/>
      <c r="AB81"/>
    </row>
    <row r="82" spans="25:28">
      <c r="AB82"/>
    </row>
    <row r="83" spans="25:28">
      <c r="AB83"/>
    </row>
    <row r="84" spans="25:28">
      <c r="AB84"/>
    </row>
    <row r="85" spans="25:28">
      <c r="AB85"/>
    </row>
    <row r="86" spans="25:28">
      <c r="AB86"/>
    </row>
    <row r="87" spans="25:28">
      <c r="AB87"/>
    </row>
    <row r="88" spans="25:28">
      <c r="AB88"/>
    </row>
    <row r="89" spans="25:28">
      <c r="AB89"/>
    </row>
    <row r="90" spans="25:28">
      <c r="AB90"/>
    </row>
    <row r="91" spans="25:28">
      <c r="AB91"/>
    </row>
    <row r="92" spans="25:28">
      <c r="AB92"/>
    </row>
    <row r="93" spans="25:28">
      <c r="AB93"/>
    </row>
    <row r="94" spans="25:28">
      <c r="AB94"/>
    </row>
    <row r="95" spans="25:28">
      <c r="AB95"/>
    </row>
    <row r="96" spans="25:28">
      <c r="AB96"/>
    </row>
    <row r="97" spans="28:28">
      <c r="AB97"/>
    </row>
    <row r="98" spans="28:28">
      <c r="AB98"/>
    </row>
    <row r="99" spans="28:28">
      <c r="AB99"/>
    </row>
    <row r="100" spans="28:28">
      <c r="AB100"/>
    </row>
    <row r="101" spans="28:28">
      <c r="AB101"/>
    </row>
    <row r="102" spans="28:28">
      <c r="AB102"/>
    </row>
    <row r="103" spans="28:28">
      <c r="AB103"/>
    </row>
    <row r="104" spans="28:28">
      <c r="AB104"/>
    </row>
    <row r="105" spans="28:28">
      <c r="AB105"/>
    </row>
    <row r="106" spans="28:28">
      <c r="AB106"/>
    </row>
    <row r="107" spans="28:28">
      <c r="AB107"/>
    </row>
    <row r="108" spans="28:28">
      <c r="AB108"/>
    </row>
    <row r="109" spans="28:28">
      <c r="AB109"/>
    </row>
    <row r="110" spans="28:28">
      <c r="AB110"/>
    </row>
    <row r="111" spans="28:28">
      <c r="AB111"/>
    </row>
    <row r="112" spans="28:28">
      <c r="AB112"/>
    </row>
    <row r="113" spans="28:28">
      <c r="AB113"/>
    </row>
    <row r="114" spans="28:28">
      <c r="AB114"/>
    </row>
    <row r="115" spans="28:28">
      <c r="AB115"/>
    </row>
    <row r="116" spans="28:28">
      <c r="AB116"/>
    </row>
    <row r="117" spans="28:28">
      <c r="AB117"/>
    </row>
    <row r="118" spans="28:28">
      <c r="AB118"/>
    </row>
    <row r="119" spans="28:28">
      <c r="AB119"/>
    </row>
    <row r="120" spans="28:28">
      <c r="AB120"/>
    </row>
    <row r="121" spans="28:28">
      <c r="AB121"/>
    </row>
    <row r="122" spans="28:28">
      <c r="AB122"/>
    </row>
    <row r="123" spans="28:28">
      <c r="AB123"/>
    </row>
    <row r="124" spans="28:28">
      <c r="AB124"/>
    </row>
    <row r="125" spans="28:28">
      <c r="AB125"/>
    </row>
    <row r="126" spans="28:28">
      <c r="AB126"/>
    </row>
    <row r="127" spans="28:28">
      <c r="AB127"/>
    </row>
    <row r="128" spans="28:28">
      <c r="AB128"/>
    </row>
    <row r="129" spans="28:28">
      <c r="AB129"/>
    </row>
    <row r="130" spans="28:28">
      <c r="AB130"/>
    </row>
    <row r="131" spans="28:28">
      <c r="AB131"/>
    </row>
    <row r="132" spans="28:28">
      <c r="AB132"/>
    </row>
    <row r="133" spans="28:28">
      <c r="AB133"/>
    </row>
    <row r="134" spans="28:28">
      <c r="AB134"/>
    </row>
    <row r="135" spans="28:28">
      <c r="AB135"/>
    </row>
    <row r="136" spans="28:28">
      <c r="AB136"/>
    </row>
    <row r="137" spans="28:28">
      <c r="AB137"/>
    </row>
    <row r="138" spans="28:28">
      <c r="AB138"/>
    </row>
    <row r="139" spans="28:28">
      <c r="AB139"/>
    </row>
    <row r="140" spans="28:28">
      <c r="AB140"/>
    </row>
    <row r="141" spans="28:28">
      <c r="AB141"/>
    </row>
    <row r="142" spans="28:28">
      <c r="AB142"/>
    </row>
    <row r="143" spans="28:28">
      <c r="AB143"/>
    </row>
    <row r="144" spans="28:28">
      <c r="AB144"/>
    </row>
    <row r="145" spans="28:28">
      <c r="AB145"/>
    </row>
    <row r="146" spans="28:28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8:28">
      <c r="AB161"/>
    </row>
    <row r="162" spans="28:28">
      <c r="AB162"/>
    </row>
    <row r="163" spans="28:28">
      <c r="AB163"/>
    </row>
    <row r="164" spans="28:28">
      <c r="AB164"/>
    </row>
    <row r="165" spans="28:28">
      <c r="AB165"/>
    </row>
    <row r="166" spans="28:28">
      <c r="AB166"/>
    </row>
    <row r="167" spans="28:28">
      <c r="AB167"/>
    </row>
    <row r="168" spans="28:28">
      <c r="AB168"/>
    </row>
    <row r="169" spans="28:28">
      <c r="AB169"/>
    </row>
    <row r="170" spans="28:28">
      <c r="AB170"/>
    </row>
    <row r="171" spans="28:28">
      <c r="AB171"/>
    </row>
    <row r="172" spans="28:28">
      <c r="AB172"/>
    </row>
    <row r="173" spans="28:28">
      <c r="AB173"/>
    </row>
    <row r="174" spans="28:28">
      <c r="AB174"/>
    </row>
    <row r="175" spans="28:28">
      <c r="AB175"/>
    </row>
    <row r="176" spans="28:28">
      <c r="AB176"/>
    </row>
    <row r="177" spans="28:28">
      <c r="AB177"/>
    </row>
    <row r="178" spans="28:28">
      <c r="AB178"/>
    </row>
    <row r="179" spans="28:28">
      <c r="AB179"/>
    </row>
    <row r="180" spans="28:28">
      <c r="AB180"/>
    </row>
    <row r="181" spans="28:28">
      <c r="AB181"/>
    </row>
    <row r="182" spans="28:28">
      <c r="AB182"/>
    </row>
    <row r="183" spans="28:28">
      <c r="AB183"/>
    </row>
    <row r="184" spans="28:28">
      <c r="AB184"/>
    </row>
    <row r="185" spans="28:28">
      <c r="AB185"/>
    </row>
    <row r="186" spans="28:28">
      <c r="AB186"/>
    </row>
    <row r="187" spans="28:28">
      <c r="AB187"/>
    </row>
    <row r="188" spans="28:28">
      <c r="AB188"/>
    </row>
    <row r="189" spans="28:28">
      <c r="AB189"/>
    </row>
    <row r="190" spans="28:28">
      <c r="AB190"/>
    </row>
    <row r="191" spans="28:28">
      <c r="AB191"/>
    </row>
    <row r="192" spans="28:28">
      <c r="AB192"/>
    </row>
    <row r="193" spans="28:28">
      <c r="AB193"/>
    </row>
    <row r="194" spans="28:28">
      <c r="AB194"/>
    </row>
    <row r="195" spans="28:28">
      <c r="AB195"/>
    </row>
    <row r="196" spans="28:28">
      <c r="AB196"/>
    </row>
    <row r="197" spans="28:28">
      <c r="AB197"/>
    </row>
    <row r="198" spans="28:28">
      <c r="AB198"/>
    </row>
    <row r="199" spans="28:28">
      <c r="AB199"/>
    </row>
    <row r="200" spans="28:28">
      <c r="AB200"/>
    </row>
    <row r="201" spans="28:28">
      <c r="AB201"/>
    </row>
    <row r="202" spans="28:28">
      <c r="AB202"/>
    </row>
    <row r="203" spans="28:28">
      <c r="AB203"/>
    </row>
    <row r="204" spans="28:28">
      <c r="AB204"/>
    </row>
    <row r="205" spans="28:28">
      <c r="AB205"/>
    </row>
    <row r="206" spans="28:28">
      <c r="AB206"/>
    </row>
    <row r="207" spans="28:28">
      <c r="AB207"/>
    </row>
    <row r="208" spans="28:28">
      <c r="AB208"/>
    </row>
    <row r="209" spans="28:28">
      <c r="AB209"/>
    </row>
    <row r="210" spans="28:28">
      <c r="AB210"/>
    </row>
    <row r="211" spans="28:28">
      <c r="AB211"/>
    </row>
    <row r="212" spans="28:28">
      <c r="AB212"/>
    </row>
    <row r="213" spans="28:28">
      <c r="AB213"/>
    </row>
    <row r="214" spans="28:28">
      <c r="AB214"/>
    </row>
    <row r="215" spans="28:28">
      <c r="AB215"/>
    </row>
    <row r="216" spans="28:28">
      <c r="AB216"/>
    </row>
    <row r="217" spans="28:28">
      <c r="AB217"/>
    </row>
    <row r="218" spans="28:28">
      <c r="AB218"/>
    </row>
    <row r="219" spans="28:28">
      <c r="AB219"/>
    </row>
    <row r="220" spans="28:28">
      <c r="AB220"/>
    </row>
    <row r="221" spans="28:28">
      <c r="AB221"/>
    </row>
    <row r="222" spans="28:28">
      <c r="AB222"/>
    </row>
    <row r="223" spans="28:28">
      <c r="AB223"/>
    </row>
    <row r="224" spans="28:28">
      <c r="AB224"/>
    </row>
    <row r="225" spans="28:28">
      <c r="AB225"/>
    </row>
    <row r="226" spans="28:28">
      <c r="AB226"/>
    </row>
    <row r="227" spans="28:28">
      <c r="AB227"/>
    </row>
    <row r="228" spans="28:28">
      <c r="AB228"/>
    </row>
    <row r="229" spans="28:28">
      <c r="AB229"/>
    </row>
    <row r="230" spans="28:28">
      <c r="AB230"/>
    </row>
    <row r="231" spans="28:28">
      <c r="AB231"/>
    </row>
    <row r="232" spans="28:28">
      <c r="AB232"/>
    </row>
    <row r="233" spans="28:28">
      <c r="AB233"/>
    </row>
    <row r="234" spans="28:28">
      <c r="AB234"/>
    </row>
    <row r="235" spans="28:28">
      <c r="AB235"/>
    </row>
    <row r="236" spans="28:28">
      <c r="AB236"/>
    </row>
    <row r="237" spans="28:28">
      <c r="AB237"/>
    </row>
    <row r="238" spans="28:28">
      <c r="AB238"/>
    </row>
    <row r="239" spans="28:28">
      <c r="AB239"/>
    </row>
    <row r="240" spans="28:28">
      <c r="AB240"/>
    </row>
    <row r="241" spans="28:28">
      <c r="AB241"/>
    </row>
    <row r="242" spans="28:28">
      <c r="AB242"/>
    </row>
    <row r="243" spans="28:28">
      <c r="AB243"/>
    </row>
    <row r="244" spans="28:28">
      <c r="AB244"/>
    </row>
    <row r="245" spans="28:28">
      <c r="AB245"/>
    </row>
    <row r="246" spans="28:28">
      <c r="AB246"/>
    </row>
    <row r="247" spans="28:28">
      <c r="AB247"/>
    </row>
    <row r="248" spans="28:28">
      <c r="AB248"/>
    </row>
    <row r="249" spans="28:28">
      <c r="AB249"/>
    </row>
    <row r="250" spans="28:28">
      <c r="AB250"/>
    </row>
    <row r="251" spans="28:28">
      <c r="AB251"/>
    </row>
    <row r="252" spans="28:28">
      <c r="AB252"/>
    </row>
    <row r="253" spans="28:28">
      <c r="AB253"/>
    </row>
    <row r="254" spans="28:28">
      <c r="AB254"/>
    </row>
    <row r="255" spans="28:28">
      <c r="AB255"/>
    </row>
    <row r="256" spans="28:28">
      <c r="AB256"/>
    </row>
    <row r="257" spans="28:28">
      <c r="AB257"/>
    </row>
    <row r="258" spans="28:28">
      <c r="AB258"/>
    </row>
    <row r="259" spans="28:28">
      <c r="AB259"/>
    </row>
    <row r="260" spans="28:28">
      <c r="AB260"/>
    </row>
    <row r="261" spans="28:28">
      <c r="AB261"/>
    </row>
    <row r="262" spans="28:28">
      <c r="AB262"/>
    </row>
    <row r="263" spans="28:28">
      <c r="AB263"/>
    </row>
    <row r="264" spans="28:28">
      <c r="AB264"/>
    </row>
    <row r="265" spans="28:28">
      <c r="AB265"/>
    </row>
    <row r="266" spans="28:28">
      <c r="AB266"/>
    </row>
    <row r="267" spans="28:28">
      <c r="AB267"/>
    </row>
    <row r="268" spans="28:28">
      <c r="AB268"/>
    </row>
    <row r="269" spans="28:28">
      <c r="AB269"/>
    </row>
    <row r="270" spans="28:28">
      <c r="AB270"/>
    </row>
    <row r="271" spans="28:28">
      <c r="AB271"/>
    </row>
    <row r="272" spans="28:28">
      <c r="AB272"/>
    </row>
    <row r="273" spans="24:30">
      <c r="AB273"/>
    </row>
    <row r="274" spans="24:30">
      <c r="AB274"/>
    </row>
    <row r="275" spans="24:30">
      <c r="AB275"/>
    </row>
    <row r="276" spans="24:30">
      <c r="AB276"/>
    </row>
    <row r="277" spans="24:30">
      <c r="AB277"/>
    </row>
    <row r="278" spans="24:30">
      <c r="AB278"/>
    </row>
    <row r="279" spans="24:30">
      <c r="AB279"/>
    </row>
    <row r="280" spans="24:30">
      <c r="AB280"/>
    </row>
    <row r="281" spans="24:30">
      <c r="AB281"/>
    </row>
    <row r="282" spans="24:30">
      <c r="X282" s="1"/>
      <c r="Y282" s="1"/>
      <c r="Z282" s="1"/>
      <c r="AA282" s="1"/>
      <c r="AC282" s="1"/>
      <c r="AD282" s="1"/>
    </row>
    <row r="283" spans="24:30">
      <c r="X283" s="1"/>
      <c r="Y283" s="1"/>
      <c r="Z283" s="1"/>
      <c r="AA283" s="1"/>
      <c r="AC283" s="1"/>
      <c r="AD283" s="1"/>
    </row>
    <row r="284" spans="24:30">
      <c r="X284" s="1"/>
      <c r="Y284" s="1"/>
      <c r="Z284" s="1"/>
      <c r="AA284" s="1"/>
      <c r="AC284" s="1"/>
      <c r="AD284" s="1"/>
    </row>
    <row r="285" spans="24:30">
      <c r="X285" s="1"/>
      <c r="Y285" s="1"/>
      <c r="Z285" s="1"/>
      <c r="AA285" s="1"/>
      <c r="AC285" s="1"/>
      <c r="AD285" s="1"/>
    </row>
    <row r="286" spans="24:30">
      <c r="X286" s="1"/>
      <c r="Y286" s="1"/>
      <c r="Z286" s="1"/>
      <c r="AA286" s="1"/>
      <c r="AC286" s="1"/>
      <c r="AD286" s="1"/>
    </row>
    <row r="287" spans="24:30">
      <c r="X287" s="1"/>
      <c r="Y287" s="1"/>
      <c r="Z287" s="1"/>
      <c r="AA287" s="1"/>
      <c r="AC287" s="1"/>
      <c r="AD287" s="1"/>
    </row>
    <row r="288" spans="24:30">
      <c r="X288" s="1"/>
      <c r="Y288" s="1"/>
      <c r="Z288" s="1"/>
      <c r="AA288" s="1"/>
      <c r="AC288" s="1"/>
      <c r="AD288" s="1"/>
    </row>
    <row r="289" spans="24:30">
      <c r="X289" s="1"/>
      <c r="Y289" s="1"/>
      <c r="Z289" s="1"/>
      <c r="AA289" s="1"/>
      <c r="AC289" s="1"/>
      <c r="AD289" s="1"/>
    </row>
    <row r="290" spans="24:30">
      <c r="X290" s="1"/>
      <c r="Y290" s="1"/>
      <c r="Z290" s="1"/>
      <c r="AA290" s="1"/>
      <c r="AC290" s="1"/>
      <c r="AD290" s="1"/>
    </row>
    <row r="291" spans="24:30">
      <c r="X291" s="1"/>
      <c r="Y291" s="1"/>
      <c r="Z291" s="1"/>
      <c r="AA291" s="1"/>
      <c r="AC291" s="1"/>
      <c r="AD291" s="1"/>
    </row>
    <row r="292" spans="24:30">
      <c r="X292" s="1"/>
      <c r="Y292" s="1"/>
      <c r="Z292" s="1"/>
      <c r="AA292" s="1"/>
      <c r="AC292" s="1"/>
      <c r="AD292" s="1"/>
    </row>
    <row r="293" spans="24:30">
      <c r="X293" s="1"/>
      <c r="Y293" s="1"/>
      <c r="Z293" s="1"/>
      <c r="AA293" s="1"/>
      <c r="AC293" s="1"/>
      <c r="AD293" s="1"/>
    </row>
    <row r="294" spans="24:30">
      <c r="X294" s="1"/>
      <c r="Y294" s="1"/>
      <c r="Z294" s="1"/>
      <c r="AA294" s="1"/>
      <c r="AC294" s="1"/>
      <c r="AD294" s="1"/>
    </row>
    <row r="295" spans="24:30">
      <c r="X295" s="1"/>
      <c r="Y295" s="1"/>
      <c r="Z295" s="1"/>
      <c r="AA295" s="1"/>
      <c r="AC295" s="1"/>
      <c r="AD295" s="1"/>
    </row>
    <row r="296" spans="24:30">
      <c r="X296" s="1"/>
      <c r="Y296" s="1"/>
      <c r="Z296" s="1"/>
      <c r="AA296" s="1"/>
      <c r="AC296" s="1"/>
      <c r="AD296" s="1"/>
    </row>
    <row r="297" spans="24:30">
      <c r="X297" s="1"/>
      <c r="Y297" s="1"/>
      <c r="Z297" s="1"/>
      <c r="AA297" s="1"/>
      <c r="AC297" s="1"/>
      <c r="AD297" s="1"/>
    </row>
    <row r="298" spans="24:30">
      <c r="X298" s="1"/>
      <c r="Y298" s="1"/>
      <c r="Z298" s="1"/>
      <c r="AA298" s="1"/>
      <c r="AC298" s="1"/>
      <c r="AD298" s="1"/>
    </row>
    <row r="299" spans="24:30">
      <c r="X299" s="1"/>
      <c r="Y299" s="1"/>
      <c r="Z299" s="1"/>
      <c r="AA299" s="1"/>
      <c r="AC299" s="1"/>
      <c r="AD299" s="1"/>
    </row>
    <row r="300" spans="24:30">
      <c r="X300" s="1"/>
      <c r="Y300" s="1"/>
      <c r="Z300" s="1"/>
      <c r="AA300" s="1"/>
      <c r="AC300" s="1"/>
      <c r="AD300" s="1"/>
    </row>
    <row r="301" spans="24:30">
      <c r="X301" s="1"/>
      <c r="Y301" s="1"/>
      <c r="Z301" s="1"/>
      <c r="AA301" s="1"/>
      <c r="AC301" s="1"/>
      <c r="AD301" s="1"/>
    </row>
    <row r="302" spans="24:30">
      <c r="X302" s="1"/>
      <c r="Y302" s="1"/>
      <c r="Z302" s="1"/>
      <c r="AA302" s="1"/>
      <c r="AC302" s="1"/>
      <c r="AD302" s="1"/>
    </row>
    <row r="303" spans="24:30">
      <c r="X303" s="1"/>
      <c r="Y303" s="1"/>
      <c r="Z303" s="1"/>
      <c r="AA303" s="1"/>
      <c r="AC303" s="1"/>
      <c r="AD303" s="1"/>
    </row>
    <row r="304" spans="24:30">
      <c r="X304" s="1"/>
      <c r="Y304" s="1"/>
      <c r="Z304" s="1"/>
      <c r="AA304" s="1"/>
      <c r="AC304" s="1"/>
      <c r="AD304" s="1"/>
    </row>
    <row r="305" spans="24:30">
      <c r="X305" s="1"/>
      <c r="Y305" s="1"/>
      <c r="Z305" s="1"/>
      <c r="AA305" s="1"/>
      <c r="AC305" s="1"/>
      <c r="AD305" s="1"/>
    </row>
    <row r="306" spans="24:30">
      <c r="X306" s="1"/>
      <c r="Y306" s="1"/>
      <c r="Z306" s="1"/>
      <c r="AA306" s="1"/>
      <c r="AC306" s="1"/>
      <c r="AD306" s="1"/>
    </row>
    <row r="307" spans="24:30">
      <c r="X307" s="1"/>
      <c r="Y307" s="1"/>
      <c r="Z307" s="1"/>
      <c r="AA307" s="1"/>
      <c r="AC307" s="1"/>
      <c r="AD307" s="1"/>
    </row>
    <row r="308" spans="24:30">
      <c r="X308" s="1"/>
      <c r="Y308" s="1"/>
      <c r="Z308" s="1"/>
      <c r="AA308" s="1"/>
      <c r="AC308" s="1"/>
      <c r="AD308" s="1"/>
    </row>
    <row r="309" spans="24:30">
      <c r="X309" s="1"/>
      <c r="Y309" s="1"/>
      <c r="Z309" s="1"/>
      <c r="AA309" s="1"/>
      <c r="AC309" s="1"/>
      <c r="AD309" s="1"/>
    </row>
    <row r="310" spans="24:30">
      <c r="X310" s="1"/>
      <c r="Y310" s="1"/>
      <c r="Z310" s="1"/>
      <c r="AA310" s="1"/>
      <c r="AC310" s="1"/>
      <c r="AD310" s="1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BU1159"/>
  <sheetViews>
    <sheetView zoomScale="84" zoomScaleNormal="84" workbookViewId="0">
      <pane ySplit="9" topLeftCell="A89" activePane="bottomLeft" state="frozen"/>
      <selection activeCell="E44" sqref="E44"/>
      <selection pane="bottomLeft" activeCell="AA110" sqref="AA110"/>
    </sheetView>
  </sheetViews>
  <sheetFormatPr baseColWidth="10" defaultColWidth="11.54296875" defaultRowHeight="15"/>
  <cols>
    <col min="1" max="1" width="1.453125" style="86" customWidth="1"/>
    <col min="2" max="2" width="6.453125" style="86" customWidth="1"/>
    <col min="3" max="3" width="3.453125" style="86" customWidth="1"/>
    <col min="4" max="4" width="4.453125" style="86" customWidth="1"/>
    <col min="5" max="5" width="3.81640625" style="86" customWidth="1"/>
    <col min="6" max="6" width="15.81640625" style="86" customWidth="1"/>
    <col min="7" max="7" width="6.6328125" style="86" customWidth="1"/>
    <col min="8" max="8" width="8.1796875" style="450" customWidth="1"/>
    <col min="9" max="9" width="6.36328125" style="28" customWidth="1"/>
    <col min="10" max="10" width="1.90625" style="86" customWidth="1"/>
    <col min="11" max="11" width="6.36328125" style="28" customWidth="1"/>
    <col min="12" max="12" width="2.7265625" style="28" customWidth="1"/>
    <col min="13" max="13" width="5.81640625" style="33" customWidth="1"/>
    <col min="14" max="14" width="6.90625" style="33" customWidth="1"/>
    <col min="15" max="15" width="7.54296875" style="86" customWidth="1"/>
    <col min="16" max="16" width="5.453125" style="86" customWidth="1"/>
    <col min="17" max="17" width="3.81640625" style="86" customWidth="1"/>
    <col min="18" max="18" width="5.08984375" style="33" customWidth="1"/>
    <col min="19" max="19" width="6.54296875" style="33" customWidth="1"/>
    <col min="20" max="20" width="7.36328125" style="450" customWidth="1"/>
    <col min="21" max="21" width="5.81640625" style="33" customWidth="1"/>
    <col min="22" max="22" width="5.453125" style="33" customWidth="1"/>
    <col min="23" max="23" width="7" style="27" customWidth="1"/>
    <col min="24" max="24" width="7.6328125" style="28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73" ht="15.6">
      <c r="A1" s="244"/>
      <c r="B1" s="244"/>
      <c r="C1" s="244"/>
      <c r="D1" s="244"/>
      <c r="E1" s="244"/>
      <c r="F1" s="244"/>
      <c r="G1" s="244"/>
      <c r="H1" s="443"/>
      <c r="I1" s="245"/>
      <c r="J1" s="244"/>
      <c r="K1" s="245"/>
      <c r="L1" s="245"/>
      <c r="M1" s="246"/>
      <c r="N1" s="246"/>
      <c r="O1" s="244"/>
      <c r="P1" s="244"/>
      <c r="Q1" s="244"/>
      <c r="R1" s="246"/>
      <c r="S1" s="246"/>
      <c r="T1" s="443"/>
      <c r="U1" s="246"/>
      <c r="V1" s="246"/>
      <c r="W1" s="244"/>
      <c r="X1" s="244"/>
      <c r="Y1" s="245"/>
      <c r="Z1" s="244"/>
      <c r="AA1" s="247"/>
      <c r="AC1" s="28"/>
      <c r="AD1" s="27"/>
      <c r="AE1" s="248"/>
      <c r="AF1" s="86"/>
      <c r="AJ1" s="86"/>
    </row>
    <row r="2" spans="1:73" s="253" customFormat="1" ht="31.8">
      <c r="A2" s="249"/>
      <c r="B2" s="249"/>
      <c r="C2" s="249"/>
      <c r="D2" s="250" t="s">
        <v>600</v>
      </c>
      <c r="E2" s="249"/>
      <c r="F2" s="249"/>
      <c r="G2" s="249"/>
      <c r="H2" s="444"/>
      <c r="I2" s="251"/>
      <c r="J2" s="249"/>
      <c r="K2" s="251"/>
      <c r="L2" s="251"/>
      <c r="M2" s="252"/>
      <c r="N2" s="252"/>
      <c r="O2" s="249"/>
      <c r="P2" s="249"/>
      <c r="Q2" s="249"/>
      <c r="R2" s="252"/>
      <c r="S2" s="252"/>
      <c r="T2" s="444"/>
      <c r="U2" s="489" t="str">
        <f>+År!B2</f>
        <v>KU</v>
      </c>
      <c r="V2" s="252"/>
      <c r="W2" s="249"/>
      <c r="X2" s="249"/>
      <c r="Y2" s="251"/>
      <c r="Z2" s="249"/>
      <c r="AA2" s="247"/>
      <c r="AB2" s="28"/>
      <c r="AC2" s="28"/>
      <c r="AD2" s="27"/>
      <c r="AE2" s="248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59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73" ht="19.8">
      <c r="A3" s="244"/>
      <c r="B3" s="244"/>
      <c r="C3" s="244"/>
      <c r="D3" s="244"/>
      <c r="E3" s="244"/>
      <c r="F3" s="244"/>
      <c r="G3" s="244"/>
      <c r="H3" s="443"/>
      <c r="I3" s="245"/>
      <c r="J3" s="244"/>
      <c r="K3" s="245"/>
      <c r="L3" s="245"/>
      <c r="M3" s="246"/>
      <c r="N3" s="246"/>
      <c r="O3" s="244"/>
      <c r="P3" s="244"/>
      <c r="Q3" s="244"/>
      <c r="R3" s="246"/>
      <c r="S3" s="246"/>
      <c r="T3" s="443"/>
      <c r="U3" s="246"/>
      <c r="V3" s="246"/>
      <c r="W3" s="244"/>
      <c r="X3" s="244"/>
      <c r="Y3" s="245"/>
      <c r="Z3" s="244"/>
      <c r="AA3" s="247"/>
      <c r="AC3" s="28"/>
      <c r="AD3" s="27"/>
      <c r="AE3" s="248"/>
      <c r="AF3" s="86"/>
      <c r="AJ3" s="86"/>
      <c r="BB3" s="259"/>
    </row>
    <row r="4" spans="1:73" s="259" customFormat="1" ht="19.8">
      <c r="A4" s="254"/>
      <c r="B4" s="254"/>
      <c r="C4" s="254"/>
      <c r="D4" s="254"/>
      <c r="E4" s="254"/>
      <c r="F4" s="255" t="s">
        <v>7</v>
      </c>
      <c r="G4" s="255"/>
      <c r="H4" s="445">
        <f>+År!R2</f>
        <v>49</v>
      </c>
      <c r="I4" s="256"/>
      <c r="J4" s="254"/>
      <c r="K4" s="256"/>
      <c r="L4" s="256"/>
      <c r="M4" s="257"/>
      <c r="N4" s="257"/>
      <c r="O4" s="255" t="s">
        <v>423</v>
      </c>
      <c r="P4" s="254"/>
      <c r="Q4" s="254"/>
      <c r="R4" s="257"/>
      <c r="S4" s="257"/>
      <c r="T4" s="257"/>
      <c r="U4" s="257"/>
      <c r="V4" s="554">
        <f>+H11+H49+H87+H125+H163+H201+H239+H277+H315+H353+H391+H429+H467+H505</f>
        <v>48616</v>
      </c>
      <c r="W4" s="549"/>
      <c r="X4" s="549"/>
      <c r="Y4" s="246"/>
      <c r="Z4" s="246"/>
      <c r="AA4" s="247"/>
      <c r="AB4" s="28"/>
      <c r="AC4" s="28"/>
      <c r="AD4" s="27"/>
      <c r="AE4" s="247"/>
      <c r="AF4" s="247"/>
      <c r="AG4" s="28"/>
      <c r="AH4" s="28"/>
      <c r="AI4" s="27"/>
      <c r="AJ4" s="247"/>
      <c r="AK4" s="28"/>
      <c r="AL4" s="28"/>
      <c r="AM4" s="27"/>
      <c r="AN4" s="248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258"/>
      <c r="BD4" s="258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</row>
    <row r="5" spans="1:73" ht="19.8">
      <c r="A5" s="244"/>
      <c r="B5" s="244"/>
      <c r="C5" s="244"/>
      <c r="D5" s="244"/>
      <c r="E5" s="244"/>
      <c r="F5" s="244"/>
      <c r="G5" s="244"/>
      <c r="H5" s="443"/>
      <c r="I5" s="245" t="s">
        <v>458</v>
      </c>
      <c r="J5" s="244"/>
      <c r="K5" s="245"/>
      <c r="L5" s="245"/>
      <c r="M5" s="246"/>
      <c r="N5" s="246"/>
      <c r="O5" s="244"/>
      <c r="P5" s="244"/>
      <c r="Q5" s="244"/>
      <c r="R5" s="246"/>
      <c r="S5" s="246"/>
      <c r="T5" s="443"/>
      <c r="U5" s="246"/>
      <c r="V5" s="246"/>
      <c r="W5" s="244"/>
      <c r="X5" s="244"/>
      <c r="Y5" s="245"/>
      <c r="Z5" s="244"/>
      <c r="AA5" s="247"/>
      <c r="AC5" s="28"/>
      <c r="AD5" s="27"/>
      <c r="AE5" s="248"/>
      <c r="AF5" s="86"/>
      <c r="AJ5" s="86"/>
      <c r="BB5" s="259"/>
    </row>
    <row r="6" spans="1:73" ht="15" customHeight="1">
      <c r="A6" s="244"/>
      <c r="B6" s="244"/>
      <c r="C6" s="244"/>
      <c r="D6" s="244"/>
      <c r="E6" s="244"/>
      <c r="F6" s="244"/>
      <c r="G6" s="244"/>
      <c r="H6" s="443"/>
      <c r="I6" s="245"/>
      <c r="J6" s="244"/>
      <c r="K6" s="245"/>
      <c r="L6" s="245"/>
      <c r="M6" s="246"/>
      <c r="N6" s="246"/>
      <c r="O6" s="244"/>
      <c r="P6" s="244"/>
      <c r="Q6" s="244"/>
      <c r="R6" s="246"/>
      <c r="S6" s="246"/>
      <c r="T6" s="443"/>
      <c r="U6" s="246"/>
      <c r="V6" s="246"/>
      <c r="W6" s="244"/>
      <c r="X6" s="261" t="s">
        <v>479</v>
      </c>
      <c r="Y6" s="260" t="s">
        <v>4</v>
      </c>
      <c r="Z6" s="244"/>
      <c r="AA6" s="247"/>
      <c r="AC6" s="28"/>
      <c r="AD6" s="27"/>
      <c r="AE6" s="248"/>
      <c r="AF6" s="86"/>
      <c r="AJ6" s="86"/>
      <c r="BB6" s="259"/>
    </row>
    <row r="7" spans="1:73" ht="15" customHeight="1">
      <c r="A7" s="244"/>
      <c r="B7" s="244"/>
      <c r="C7" s="244"/>
      <c r="D7" s="261"/>
      <c r="E7" s="244"/>
      <c r="F7" s="244"/>
      <c r="G7" s="261" t="s">
        <v>4</v>
      </c>
      <c r="H7" s="443"/>
      <c r="I7" s="245"/>
      <c r="J7" s="245"/>
      <c r="K7" s="245"/>
      <c r="L7" s="245"/>
      <c r="M7" s="246"/>
      <c r="N7" s="246"/>
      <c r="O7" s="261" t="s">
        <v>24</v>
      </c>
      <c r="P7" s="245"/>
      <c r="Q7" s="245"/>
      <c r="R7" s="246" t="s">
        <v>404</v>
      </c>
      <c r="S7" s="246" t="s">
        <v>404</v>
      </c>
      <c r="T7" s="447" t="s">
        <v>533</v>
      </c>
      <c r="U7" s="246" t="s">
        <v>404</v>
      </c>
      <c r="V7" s="262" t="s">
        <v>424</v>
      </c>
      <c r="W7" s="244"/>
      <c r="X7" s="261" t="s">
        <v>573</v>
      </c>
      <c r="Y7" s="260" t="s">
        <v>10</v>
      </c>
      <c r="Z7" s="244"/>
      <c r="AA7" s="247"/>
      <c r="AC7" s="28"/>
      <c r="AD7" s="27"/>
      <c r="AE7" s="248"/>
      <c r="AF7" s="86"/>
      <c r="AJ7" s="86"/>
      <c r="BB7" s="259"/>
    </row>
    <row r="8" spans="1:73" ht="15" customHeight="1">
      <c r="A8" s="261"/>
      <c r="B8" s="261"/>
      <c r="C8" s="244"/>
      <c r="D8" s="244"/>
      <c r="E8" s="261"/>
      <c r="F8" s="261"/>
      <c r="G8" s="261" t="s">
        <v>477</v>
      </c>
      <c r="H8" s="447" t="s">
        <v>4</v>
      </c>
      <c r="I8" s="260" t="s">
        <v>4</v>
      </c>
      <c r="J8" s="260"/>
      <c r="K8" s="260" t="s">
        <v>1</v>
      </c>
      <c r="L8" s="260"/>
      <c r="M8" s="411" t="s">
        <v>24</v>
      </c>
      <c r="N8" s="411" t="s">
        <v>24</v>
      </c>
      <c r="O8" s="261" t="s">
        <v>483</v>
      </c>
      <c r="P8" s="260" t="s">
        <v>24</v>
      </c>
      <c r="Q8" s="260"/>
      <c r="R8" s="262" t="s">
        <v>575</v>
      </c>
      <c r="S8" s="262" t="s">
        <v>489</v>
      </c>
      <c r="T8" s="447" t="s">
        <v>554</v>
      </c>
      <c r="U8" s="262" t="s">
        <v>491</v>
      </c>
      <c r="V8" s="262"/>
      <c r="W8" s="261" t="s">
        <v>415</v>
      </c>
      <c r="X8" s="261" t="s">
        <v>71</v>
      </c>
      <c r="Y8" s="260" t="s">
        <v>71</v>
      </c>
      <c r="Z8" s="244"/>
      <c r="AA8" s="247"/>
      <c r="AC8" s="28"/>
      <c r="AD8" s="27"/>
      <c r="AE8" s="248"/>
      <c r="AF8" s="86"/>
      <c r="AJ8" s="86"/>
      <c r="BB8" s="259"/>
    </row>
    <row r="9" spans="1:73" ht="15" customHeight="1">
      <c r="A9" s="244"/>
      <c r="B9" s="244"/>
      <c r="C9" s="261" t="s">
        <v>0</v>
      </c>
      <c r="D9" s="261"/>
      <c r="E9" s="261" t="s">
        <v>601</v>
      </c>
      <c r="F9" s="261"/>
      <c r="G9" s="50" t="s">
        <v>478</v>
      </c>
      <c r="H9" s="448" t="s">
        <v>10</v>
      </c>
      <c r="I9" s="87" t="s">
        <v>404</v>
      </c>
      <c r="J9" s="87"/>
      <c r="K9" s="87" t="s">
        <v>404</v>
      </c>
      <c r="L9" s="87"/>
      <c r="M9" s="411" t="s">
        <v>711</v>
      </c>
      <c r="N9" s="411" t="s">
        <v>712</v>
      </c>
      <c r="O9" s="50" t="s">
        <v>416</v>
      </c>
      <c r="P9" s="87" t="s">
        <v>45</v>
      </c>
      <c r="Q9" s="87"/>
      <c r="R9" s="75" t="s">
        <v>552</v>
      </c>
      <c r="S9" s="75" t="s">
        <v>441</v>
      </c>
      <c r="T9" s="448" t="s">
        <v>485</v>
      </c>
      <c r="U9" s="75" t="s">
        <v>472</v>
      </c>
      <c r="V9" s="75" t="s">
        <v>1</v>
      </c>
      <c r="W9" s="50" t="s">
        <v>416</v>
      </c>
      <c r="X9" s="50" t="s">
        <v>488</v>
      </c>
      <c r="Y9" s="87" t="s">
        <v>557</v>
      </c>
      <c r="Z9" s="244"/>
      <c r="AA9" s="247"/>
      <c r="AC9" s="28"/>
      <c r="AD9" s="27"/>
      <c r="AE9" s="248"/>
      <c r="AF9" s="86"/>
      <c r="AJ9" s="86"/>
      <c r="BB9" s="259"/>
    </row>
    <row r="10" spans="1:73" ht="15" customHeight="1">
      <c r="A10" s="244"/>
      <c r="B10" s="244"/>
      <c r="C10" s="261"/>
      <c r="D10" s="261"/>
      <c r="E10" s="261"/>
      <c r="F10" s="261"/>
      <c r="G10" s="50"/>
      <c r="H10" s="448"/>
      <c r="I10" s="87"/>
      <c r="J10" s="87"/>
      <c r="K10" s="87"/>
      <c r="L10" s="87"/>
      <c r="M10" s="87"/>
      <c r="N10" s="87"/>
      <c r="O10" s="50"/>
      <c r="P10" s="87"/>
      <c r="Q10" s="87"/>
      <c r="R10" s="75"/>
      <c r="S10" s="75"/>
      <c r="T10" s="448"/>
      <c r="U10" s="75"/>
      <c r="V10" s="75"/>
      <c r="W10" s="50"/>
      <c r="X10" s="50"/>
      <c r="Y10" s="87"/>
      <c r="Z10" s="244"/>
      <c r="AA10" s="247"/>
      <c r="AC10" s="28"/>
      <c r="AD10" s="27"/>
      <c r="AE10" s="248"/>
      <c r="AF10" s="86"/>
      <c r="AJ10" s="86"/>
      <c r="BB10" s="259"/>
    </row>
    <row r="11" spans="1:73" ht="22.8">
      <c r="A11" s="244"/>
      <c r="B11" s="244"/>
      <c r="C11" s="261"/>
      <c r="D11" s="334" t="str">
        <f>+D13</f>
        <v>P-</v>
      </c>
      <c r="E11" s="244"/>
      <c r="F11" s="261" t="s">
        <v>602</v>
      </c>
      <c r="G11" s="244"/>
      <c r="H11" s="491">
        <f>SUM(H13:H47)</f>
        <v>1766</v>
      </c>
      <c r="I11" s="245"/>
      <c r="J11" s="244"/>
      <c r="K11" s="245"/>
      <c r="L11" s="245"/>
      <c r="M11" s="246"/>
      <c r="N11" s="246"/>
      <c r="O11" s="244"/>
      <c r="P11" s="333">
        <f>+Klasse!L11</f>
        <v>212.86961077844285</v>
      </c>
      <c r="Q11" s="244" t="s">
        <v>568</v>
      </c>
      <c r="R11" s="246"/>
      <c r="S11" s="246"/>
      <c r="T11" s="443"/>
      <c r="U11" s="246"/>
      <c r="V11" s="246"/>
      <c r="W11" s="244"/>
      <c r="X11" s="333">
        <f>+Klasse!AC11</f>
        <v>97.880605191300944</v>
      </c>
      <c r="Y11" s="245" t="s">
        <v>624</v>
      </c>
      <c r="Z11" s="244"/>
      <c r="AA11" s="247"/>
      <c r="AC11" s="28"/>
      <c r="AD11" s="27"/>
      <c r="AE11" s="248"/>
      <c r="AF11" s="86"/>
      <c r="AJ11" s="86"/>
      <c r="BB11" s="259"/>
    </row>
    <row r="12" spans="1:73" ht="15" customHeight="1">
      <c r="A12" s="244"/>
      <c r="B12" s="244"/>
      <c r="C12" s="261"/>
      <c r="D12" s="334"/>
      <c r="E12" s="244"/>
      <c r="F12" s="261"/>
      <c r="G12" s="244"/>
      <c r="H12" s="443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443"/>
      <c r="U12" s="244"/>
      <c r="V12" s="244"/>
      <c r="W12" s="244"/>
      <c r="X12" s="244"/>
      <c r="Y12" s="244"/>
      <c r="Z12" s="244"/>
      <c r="AA12" s="247"/>
      <c r="AC12" s="28"/>
      <c r="AD12" s="27"/>
      <c r="AE12" s="248"/>
      <c r="AF12" s="86"/>
      <c r="AJ12" s="86"/>
      <c r="BB12" s="259"/>
    </row>
    <row r="13" spans="1:73" ht="15" customHeight="1">
      <c r="A13" s="244"/>
      <c r="B13" s="263">
        <f>+'Ark1'!C1597</f>
        <v>2024</v>
      </c>
      <c r="C13" s="263">
        <f>+'Ark1'!L1597</f>
        <v>1</v>
      </c>
      <c r="D13" s="263" t="s">
        <v>29</v>
      </c>
      <c r="E13" s="263">
        <f>+'Ark1'!AP1597</f>
        <v>1</v>
      </c>
      <c r="F13" s="271" t="str">
        <f>VLOOKUP(E13,RNR!$E$1:$F$41,2)</f>
        <v>NRF</v>
      </c>
      <c r="G13" s="263">
        <f>+IF(H13=0,"",'Ark1'!Q1597)</f>
        <v>968</v>
      </c>
      <c r="H13" s="449">
        <f>+'Ark1'!R1597</f>
        <v>1193</v>
      </c>
      <c r="I13" s="264">
        <f>+IF(H13=0,"",'Ark1'!AE1597)</f>
        <v>3.7388742635075847</v>
      </c>
      <c r="J13" s="264"/>
      <c r="K13" s="264">
        <f>+IF(H13=0,"",'Ark1'!AF1597)</f>
        <v>2.732982915056013</v>
      </c>
      <c r="L13" s="244"/>
      <c r="M13" s="423">
        <f>+IF(H13=0,"",'Ark1'!AR1597)</f>
        <v>223.97820620284995</v>
      </c>
      <c r="N13" s="399">
        <f>+IF(H13=0,"",'Ark1'!AS1597)</f>
        <v>19.26883786850442</v>
      </c>
      <c r="O13" s="265">
        <f>+IF(H13=0,"",'Ark1'!T1597)</f>
        <v>4.308466051969825</v>
      </c>
      <c r="P13" s="294">
        <f>+IF(H13=0,"",'Ark1'!U1597)</f>
        <v>216.75766974015099</v>
      </c>
      <c r="Q13" s="87"/>
      <c r="R13" s="266">
        <f>+IF(H13=0,"",'Ark1'!W1597)</f>
        <v>4.6940486169321058</v>
      </c>
      <c r="S13" s="266">
        <f>+IF(H13=0,"",'Ark1'!X1597)</f>
        <v>0</v>
      </c>
      <c r="T13" s="451">
        <f>+IF(H13=0,"",'Ark1'!AG1597)</f>
        <v>2145.5456831517185</v>
      </c>
      <c r="U13" s="266">
        <f>+IF(H13=0,"",'Ark1'!AH1597)</f>
        <v>100</v>
      </c>
      <c r="V13" s="266">
        <f>+IF(H13=0,"",'Ark1'!Y1597)</f>
        <v>21.173566693076232</v>
      </c>
      <c r="W13" s="265">
        <f>+IF(H13=0,"",'Ark1'!AA1597)</f>
        <v>1.2050760525523379</v>
      </c>
      <c r="X13" s="294">
        <f t="shared" ref="X13:X47" si="0">IF(H13=0,"",1000*P13/T13)</f>
        <v>101.02682568927773</v>
      </c>
      <c r="Y13" s="264">
        <f t="shared" ref="Y13:Y47" si="1">IF(H13=0,"",H13/G13)</f>
        <v>1.2324380165289257</v>
      </c>
      <c r="Z13" s="244"/>
      <c r="AA13" s="247"/>
      <c r="AC13" s="28"/>
      <c r="AD13" s="27"/>
      <c r="AE13" s="248"/>
      <c r="AF13" s="86"/>
      <c r="AJ13" s="86"/>
      <c r="BB13" s="259"/>
    </row>
    <row r="14" spans="1:73" ht="15" customHeight="1">
      <c r="A14" s="244"/>
      <c r="B14" s="263">
        <f>+'Ark1'!C1598</f>
        <v>2024</v>
      </c>
      <c r="C14" s="263">
        <f>+'Ark1'!L1598</f>
        <v>1</v>
      </c>
      <c r="D14" s="263" t="s">
        <v>29</v>
      </c>
      <c r="E14" s="263">
        <f>+'Ark1'!AP1598</f>
        <v>2</v>
      </c>
      <c r="F14" s="271" t="str">
        <f>VLOOKUP(E14,RNR!$E$1:$F$41,2)</f>
        <v>Jersey</v>
      </c>
      <c r="G14" s="263">
        <f>+IF(H14=0,"",'Ark1'!Q1598)</f>
        <v>108</v>
      </c>
      <c r="H14" s="449">
        <f>+'Ark1'!R1598</f>
        <v>187</v>
      </c>
      <c r="I14" s="264">
        <f>+IF(H14=0,"",'Ark1'!AE1598)</f>
        <v>36.5234375</v>
      </c>
      <c r="J14" s="264"/>
      <c r="K14" s="264">
        <f>+IF(H14=0,"",'Ark1'!AF1598)</f>
        <v>30.252142114442567</v>
      </c>
      <c r="L14" s="244"/>
      <c r="M14" s="423">
        <f>+IF(H14=0,"",'Ark1'!AR1598)</f>
        <v>210.19786096256689</v>
      </c>
      <c r="N14" s="399">
        <f>+IF(H14=0,"",'Ark1'!AS1598)</f>
        <v>18.785040353208753</v>
      </c>
      <c r="O14" s="265">
        <f>+IF(H14=0,"",'Ark1'!T1598)</f>
        <v>4.7860962566844911</v>
      </c>
      <c r="P14" s="294">
        <f>+IF(H14=0,"",'Ark1'!U1598)</f>
        <v>174.5684491978609</v>
      </c>
      <c r="Q14" s="87"/>
      <c r="R14" s="266">
        <f>+IF(H14=0,"",'Ark1'!W1598)</f>
        <v>14.973262032085563</v>
      </c>
      <c r="S14" s="266">
        <f>+IF(H14=0,"",'Ark1'!X1598)</f>
        <v>0</v>
      </c>
      <c r="T14" s="451">
        <f>+IF(H14=0,"",'Ark1'!AG1598)</f>
        <v>2126.3208556149734</v>
      </c>
      <c r="U14" s="266">
        <f>+IF(H14=0,"",'Ark1'!AH1598)</f>
        <v>100</v>
      </c>
      <c r="V14" s="266">
        <f>+IF(H14=0,"",'Ark1'!Y1598)</f>
        <v>19.555584271626316</v>
      </c>
      <c r="W14" s="265">
        <f>+IF(H14=0,"",'Ark1'!AA1598)</f>
        <v>1.4976699376269611</v>
      </c>
      <c r="X14" s="294">
        <f t="shared" si="0"/>
        <v>82.098827529663822</v>
      </c>
      <c r="Y14" s="264">
        <f t="shared" si="1"/>
        <v>1.7314814814814814</v>
      </c>
      <c r="Z14" s="244"/>
      <c r="AA14" s="247"/>
      <c r="AC14" s="28"/>
      <c r="AD14" s="27"/>
      <c r="AE14" s="248"/>
      <c r="AF14" s="86"/>
      <c r="AJ14" s="86"/>
      <c r="BB14" s="259"/>
    </row>
    <row r="15" spans="1:73" ht="15" customHeight="1">
      <c r="A15" s="244"/>
      <c r="B15" s="263">
        <f>+'Ark1'!C1599</f>
        <v>2024</v>
      </c>
      <c r="C15" s="263">
        <f>+'Ark1'!L1599</f>
        <v>1</v>
      </c>
      <c r="D15" s="263" t="s">
        <v>29</v>
      </c>
      <c r="E15" s="263">
        <f>+'Ark1'!AP1599</f>
        <v>3</v>
      </c>
      <c r="F15" s="271" t="str">
        <f>VLOOKUP(E15,RNR!$E$1:$F$41,2)</f>
        <v>Sidet Trønder</v>
      </c>
      <c r="G15" s="263">
        <f>+IF(H15=0,"",'Ark1'!Q1599)</f>
        <v>12</v>
      </c>
      <c r="H15" s="449">
        <f>+'Ark1'!R1599</f>
        <v>22</v>
      </c>
      <c r="I15" s="264">
        <f>+IF(H15=0,"",'Ark1'!AE1599)</f>
        <v>6.8535825545171347</v>
      </c>
      <c r="J15" s="264"/>
      <c r="K15" s="264">
        <f>+IF(H15=0,"",'Ark1'!AF1599)</f>
        <v>4.8289707096147616</v>
      </c>
      <c r="L15" s="244"/>
      <c r="M15" s="423">
        <f>+IF(H15=0,"",'Ark1'!AR1599)</f>
        <v>200.09090909090912</v>
      </c>
      <c r="N15" s="399">
        <f>+IF(H15=0,"",'Ark1'!AS1599)</f>
        <v>19.291338631214849</v>
      </c>
      <c r="O15" s="265">
        <f>+IF(H15=0,"",'Ark1'!T1599)</f>
        <v>4.5</v>
      </c>
      <c r="P15" s="294">
        <f>+IF(H15=0,"",'Ark1'!U1599)</f>
        <v>155.04090909090908</v>
      </c>
      <c r="Q15" s="87"/>
      <c r="R15" s="266">
        <f>+IF(H15=0,"",'Ark1'!W1599)</f>
        <v>4.5454545454545459</v>
      </c>
      <c r="S15" s="266">
        <f>+IF(H15=0,"",'Ark1'!X1599)</f>
        <v>0</v>
      </c>
      <c r="T15" s="451">
        <f>+IF(H15=0,"",'Ark1'!AG1599)</f>
        <v>2455.318181818182</v>
      </c>
      <c r="U15" s="266">
        <f>+IF(H15=0,"",'Ark1'!AH1599)</f>
        <v>100</v>
      </c>
      <c r="V15" s="266">
        <f>+IF(H15=0,"",'Ark1'!Y1599)</f>
        <v>21.245591180950903</v>
      </c>
      <c r="W15" s="265">
        <f>+IF(H15=0,"",'Ark1'!AA1599)</f>
        <v>1.0766108438479101</v>
      </c>
      <c r="X15" s="294">
        <f t="shared" si="0"/>
        <v>63.144935853527585</v>
      </c>
      <c r="Y15" s="264">
        <f t="shared" si="1"/>
        <v>1.8333333333333333</v>
      </c>
      <c r="Z15" s="244"/>
      <c r="AA15" s="247"/>
      <c r="AC15" s="28"/>
      <c r="AD15" s="27"/>
      <c r="AE15" s="248"/>
      <c r="AF15" s="86"/>
      <c r="AJ15" s="86"/>
      <c r="BB15" s="259"/>
    </row>
    <row r="16" spans="1:73" ht="15" customHeight="1">
      <c r="A16" s="244"/>
      <c r="B16" s="263">
        <f>+'Ark1'!C1600</f>
        <v>2024</v>
      </c>
      <c r="C16" s="263">
        <f>+'Ark1'!L1600</f>
        <v>1</v>
      </c>
      <c r="D16" s="263" t="s">
        <v>29</v>
      </c>
      <c r="E16" s="263">
        <f>+'Ark1'!AP1600</f>
        <v>4</v>
      </c>
      <c r="F16" s="271" t="str">
        <f>VLOOKUP(E16,RNR!$E$1:$F$41,2)</f>
        <v>Telemark</v>
      </c>
      <c r="G16" s="263">
        <f>+IF(H16=0,"",'Ark1'!Q1600)</f>
        <v>7</v>
      </c>
      <c r="H16" s="449">
        <f>+'Ark1'!R1600</f>
        <v>7</v>
      </c>
      <c r="I16" s="264">
        <f>+IF(H16=0,"",'Ark1'!AE1600)</f>
        <v>7.6923076923076898</v>
      </c>
      <c r="J16" s="264"/>
      <c r="K16" s="264">
        <f>+IF(H16=0,"",'Ark1'!AF1600)</f>
        <v>5.1912127429058801</v>
      </c>
      <c r="L16" s="244"/>
      <c r="M16" s="423">
        <f>+IF(H16=0,"",'Ark1'!AR1600)</f>
        <v>200.57142857142861</v>
      </c>
      <c r="N16" s="399">
        <f>+IF(H16=0,"",'Ark1'!AS1600)</f>
        <v>19.636763530435527</v>
      </c>
      <c r="O16" s="265">
        <f>+IF(H16=0,"",'Ark1'!T1600)</f>
        <v>4.8571428571428559</v>
      </c>
      <c r="P16" s="294">
        <f>+IF(H16=0,"",'Ark1'!U1600)</f>
        <v>160.85714285714289</v>
      </c>
      <c r="Q16" s="87"/>
      <c r="R16" s="266">
        <f>+IF(H16=0,"",'Ark1'!W1600)</f>
        <v>28.571428571428577</v>
      </c>
      <c r="S16" s="266">
        <f>+IF(H16=0,"",'Ark1'!X1600)</f>
        <v>0</v>
      </c>
      <c r="T16" s="451">
        <f>+IF(H16=0,"",'Ark1'!AG1600)</f>
        <v>2406</v>
      </c>
      <c r="U16" s="266">
        <f>+IF(H16=0,"",'Ark1'!AH1600)</f>
        <v>100</v>
      </c>
      <c r="V16" s="266">
        <f>+IF(H16=0,"",'Ark1'!Y1600)</f>
        <v>36.50604087556151</v>
      </c>
      <c r="W16" s="265">
        <f>+IF(H16=0,"",'Ark1'!AA1600)</f>
        <v>1.8844151368961324</v>
      </c>
      <c r="X16" s="294">
        <f t="shared" si="0"/>
        <v>66.856667854174106</v>
      </c>
      <c r="Y16" s="264">
        <f t="shared" si="1"/>
        <v>1</v>
      </c>
      <c r="Z16" s="244"/>
      <c r="AA16" s="247"/>
      <c r="AC16" s="28"/>
      <c r="AD16" s="27"/>
      <c r="AE16" s="248"/>
      <c r="AF16" s="86"/>
      <c r="AJ16" s="86"/>
      <c r="BB16" s="259"/>
    </row>
    <row r="17" spans="1:54" ht="15" customHeight="1">
      <c r="A17" s="244"/>
      <c r="B17" s="263">
        <f>+'Ark1'!C1601</f>
        <v>2024</v>
      </c>
      <c r="C17" s="263">
        <f>+'Ark1'!L1601</f>
        <v>1</v>
      </c>
      <c r="D17" s="263" t="s">
        <v>29</v>
      </c>
      <c r="E17" s="263">
        <f>+'Ark1'!AP1601</f>
        <v>5</v>
      </c>
      <c r="F17" s="271" t="str">
        <f>VLOOKUP(E17,RNR!$E$1:$F$41,2)</f>
        <v>Dølafe</v>
      </c>
      <c r="G17" s="263" t="str">
        <f>+IF(H17=0,"",'Ark1'!Q1601)</f>
        <v/>
      </c>
      <c r="H17" s="449">
        <f>+'Ark1'!R1601</f>
        <v>0</v>
      </c>
      <c r="I17" s="264" t="str">
        <f>+IF(H17=0,"",'Ark1'!AE1601)</f>
        <v/>
      </c>
      <c r="J17" s="264"/>
      <c r="K17" s="264" t="str">
        <f>+IF(H17=0,"",'Ark1'!AF1601)</f>
        <v/>
      </c>
      <c r="L17" s="244"/>
      <c r="M17" s="423" t="str">
        <f>+IF(H17=0,"",'Ark1'!AR1601)</f>
        <v/>
      </c>
      <c r="N17" s="399" t="str">
        <f>+IF(H17=0,"",'Ark1'!AS1601)</f>
        <v/>
      </c>
      <c r="O17" s="265" t="str">
        <f>+IF(H17=0,"",'Ark1'!T1601)</f>
        <v/>
      </c>
      <c r="P17" s="294" t="str">
        <f>+IF(H17=0,"",'Ark1'!U1601)</f>
        <v/>
      </c>
      <c r="Q17" s="87"/>
      <c r="R17" s="266" t="str">
        <f>+IF(H17=0,"",'Ark1'!W1601)</f>
        <v/>
      </c>
      <c r="S17" s="266" t="str">
        <f>+IF(H17=0,"",'Ark1'!X1601)</f>
        <v/>
      </c>
      <c r="T17" s="451" t="str">
        <f>+IF(H17=0,"",'Ark1'!AG1601)</f>
        <v/>
      </c>
      <c r="U17" s="266" t="str">
        <f>+IF(H17=0,"",'Ark1'!AH1601)</f>
        <v/>
      </c>
      <c r="V17" s="266" t="str">
        <f>+IF(H17=0,"",'Ark1'!Y1601)</f>
        <v/>
      </c>
      <c r="W17" s="265" t="str">
        <f>+IF(H17=0,"",'Ark1'!AA1601)</f>
        <v/>
      </c>
      <c r="X17" s="294" t="str">
        <f t="shared" si="0"/>
        <v/>
      </c>
      <c r="Y17" s="264" t="str">
        <f t="shared" si="1"/>
        <v/>
      </c>
      <c r="Z17" s="244"/>
      <c r="AA17" s="247"/>
      <c r="AC17" s="28"/>
      <c r="AD17" s="27"/>
      <c r="AE17" s="248"/>
      <c r="AF17" s="86"/>
      <c r="AJ17" s="86"/>
      <c r="BB17" s="259"/>
    </row>
    <row r="18" spans="1:54" ht="15" customHeight="1">
      <c r="A18" s="244"/>
      <c r="B18" s="263">
        <f>+'Ark1'!C1602</f>
        <v>2024</v>
      </c>
      <c r="C18" s="263">
        <f>+'Ark1'!L1602</f>
        <v>1</v>
      </c>
      <c r="D18" s="263" t="s">
        <v>29</v>
      </c>
      <c r="E18" s="263">
        <f>+'Ark1'!AP1602</f>
        <v>6</v>
      </c>
      <c r="F18" s="271" t="str">
        <f>VLOOKUP(E18,RNR!$E$1:$F$41,2)</f>
        <v>Raukolle</v>
      </c>
      <c r="G18" s="263">
        <f>+IF(H18=0,"",'Ark1'!Q1602)</f>
        <v>2</v>
      </c>
      <c r="H18" s="449">
        <f>+'Ark1'!R1602</f>
        <v>2</v>
      </c>
      <c r="I18" s="264">
        <f>+IF(H18=0,"",'Ark1'!AE1602)</f>
        <v>3.4482758620689653</v>
      </c>
      <c r="J18" s="264"/>
      <c r="K18" s="264">
        <f>+IF(H18=0,"",'Ark1'!AF1602)</f>
        <v>2.117712329415903</v>
      </c>
      <c r="L18" s="244"/>
      <c r="M18" s="423">
        <f>+IF(H18=0,"",'Ark1'!AR1602)</f>
        <v>202</v>
      </c>
      <c r="N18" s="399">
        <f>+IF(H18=0,"",'Ark1'!AS1602)</f>
        <v>18.634932242929263</v>
      </c>
      <c r="O18" s="265">
        <f>+IF(H18=0,"",'Ark1'!T1602)</f>
        <v>3</v>
      </c>
      <c r="P18" s="294">
        <f>+IF(H18=0,"",'Ark1'!U1602)</f>
        <v>156.5</v>
      </c>
      <c r="Q18" s="87"/>
      <c r="R18" s="266">
        <f>+IF(H18=0,"",'Ark1'!W1602)</f>
        <v>0</v>
      </c>
      <c r="S18" s="266">
        <f>+IF(H18=0,"",'Ark1'!X1602)</f>
        <v>0</v>
      </c>
      <c r="T18" s="451">
        <f>+IF(H18=0,"",'Ark1'!AG1602)</f>
        <v>2656.5</v>
      </c>
      <c r="U18" s="266">
        <f>+IF(H18=0,"",'Ark1'!AH1602)</f>
        <v>100</v>
      </c>
      <c r="V18" s="266">
        <f>+IF(H18=0,"",'Ark1'!Y1602)</f>
        <v>35.20000000000001</v>
      </c>
      <c r="W18" s="265">
        <f>+IF(H18=0,"",'Ark1'!AA1602)</f>
        <v>1</v>
      </c>
      <c r="X18" s="294">
        <f t="shared" si="0"/>
        <v>58.912102390363259</v>
      </c>
      <c r="Y18" s="264">
        <f t="shared" si="1"/>
        <v>1</v>
      </c>
      <c r="Z18" s="244"/>
      <c r="AA18" s="247"/>
      <c r="AC18" s="28"/>
      <c r="AD18" s="27"/>
      <c r="AE18" s="248"/>
      <c r="AF18" s="86"/>
      <c r="AJ18" s="86"/>
      <c r="BB18" s="259"/>
    </row>
    <row r="19" spans="1:54" ht="15" customHeight="1">
      <c r="A19" s="244"/>
      <c r="B19" s="263">
        <f>+'Ark1'!C1603</f>
        <v>2024</v>
      </c>
      <c r="C19" s="263">
        <f>+'Ark1'!L1603</f>
        <v>1</v>
      </c>
      <c r="D19" s="263" t="s">
        <v>29</v>
      </c>
      <c r="E19" s="263">
        <f>+'Ark1'!AP1603</f>
        <v>7</v>
      </c>
      <c r="F19" s="271" t="str">
        <f>VLOOKUP(E19,RNR!$E$1:$F$41,2)</f>
        <v>Sør- og Vestlands</v>
      </c>
      <c r="G19" s="263">
        <f>+IF(H19=0,"",'Ark1'!Q1603)</f>
        <v>6</v>
      </c>
      <c r="H19" s="449">
        <f>+'Ark1'!R1603</f>
        <v>7</v>
      </c>
      <c r="I19" s="264">
        <f>+IF(H19=0,"",'Ark1'!AE1603)</f>
        <v>14</v>
      </c>
      <c r="J19" s="264"/>
      <c r="K19" s="264">
        <f>+IF(H19=0,"",'Ark1'!AF1603)</f>
        <v>9.6162853227401239</v>
      </c>
      <c r="L19" s="244"/>
      <c r="M19" s="423">
        <f>+IF(H19=0,"",'Ark1'!AR1603)</f>
        <v>202</v>
      </c>
      <c r="N19" s="399">
        <f>+IF(H19=0,"",'Ark1'!AS1603)</f>
        <v>19.190034577383951</v>
      </c>
      <c r="O19" s="265">
        <f>+IF(H19=0,"",'Ark1'!T1603)</f>
        <v>3.5714285714285721</v>
      </c>
      <c r="P19" s="294">
        <f>+IF(H19=0,"",'Ark1'!U1603)</f>
        <v>158.38571428571436</v>
      </c>
      <c r="Q19" s="87"/>
      <c r="R19" s="266">
        <f>+IF(H19=0,"",'Ark1'!W1603)</f>
        <v>0</v>
      </c>
      <c r="S19" s="266">
        <f>+IF(H19=0,"",'Ark1'!X1603)</f>
        <v>0</v>
      </c>
      <c r="T19" s="451">
        <f>+IF(H19=0,"",'Ark1'!AG1603)</f>
        <v>3681</v>
      </c>
      <c r="U19" s="266">
        <f>+IF(H19=0,"",'Ark1'!AH1603)</f>
        <v>100</v>
      </c>
      <c r="V19" s="266">
        <f>+IF(H19=0,"",'Ark1'!Y1603)</f>
        <v>10.768396693423565</v>
      </c>
      <c r="W19" s="265">
        <f>+IF(H19=0,"",'Ark1'!AA1603)</f>
        <v>1.2936264483053448</v>
      </c>
      <c r="X19" s="294">
        <f t="shared" si="0"/>
        <v>43.027903908099525</v>
      </c>
      <c r="Y19" s="264">
        <f t="shared" si="1"/>
        <v>1.1666666666666667</v>
      </c>
      <c r="Z19" s="244"/>
      <c r="AA19" s="247"/>
      <c r="AC19" s="28"/>
      <c r="AD19" s="27"/>
      <c r="AE19" s="248"/>
      <c r="AF19" s="86"/>
      <c r="AJ19" s="86"/>
      <c r="BB19" s="259"/>
    </row>
    <row r="20" spans="1:54" ht="15" customHeight="1">
      <c r="A20" s="244"/>
      <c r="B20" s="263">
        <f>+'Ark1'!C1604</f>
        <v>2024</v>
      </c>
      <c r="C20" s="263">
        <f>+'Ark1'!L1604</f>
        <v>1</v>
      </c>
      <c r="D20" s="263" t="s">
        <v>29</v>
      </c>
      <c r="E20" s="263">
        <f>+'Ark1'!AP1604</f>
        <v>8</v>
      </c>
      <c r="F20" s="271" t="str">
        <f>VLOOKUP(E20,RNR!$E$1:$F$41,2)</f>
        <v>Vestlandsfe</v>
      </c>
      <c r="G20" s="263">
        <f>+IF(H20=0,"",'Ark1'!Q1604)</f>
        <v>17</v>
      </c>
      <c r="H20" s="449">
        <f>+'Ark1'!R1604</f>
        <v>19</v>
      </c>
      <c r="I20" s="264">
        <f>+IF(H20=0,"",'Ark1'!AE1604)</f>
        <v>11.656441717791409</v>
      </c>
      <c r="J20" s="264"/>
      <c r="K20" s="264">
        <f>+IF(H20=0,"",'Ark1'!AF1604)</f>
        <v>8.7720647162674883</v>
      </c>
      <c r="L20" s="244"/>
      <c r="M20" s="423">
        <f>+IF(H20=0,"",'Ark1'!AR1604)</f>
        <v>197.78947368421055</v>
      </c>
      <c r="N20" s="399">
        <f>+IF(H20=0,"",'Ark1'!AS1604)</f>
        <v>20.096403775015119</v>
      </c>
      <c r="O20" s="265">
        <f>+IF(H20=0,"",'Ark1'!T1604)</f>
        <v>4.8421052631578947</v>
      </c>
      <c r="P20" s="294">
        <f>+IF(H20=0,"",'Ark1'!U1604)</f>
        <v>156.121052631579</v>
      </c>
      <c r="Q20" s="87"/>
      <c r="R20" s="266">
        <f>+IF(H20=0,"",'Ark1'!W1604)</f>
        <v>15.789473684210527</v>
      </c>
      <c r="S20" s="266">
        <f>+IF(H20=0,"",'Ark1'!X1604)</f>
        <v>0</v>
      </c>
      <c r="T20" s="451">
        <f>+IF(H20=0,"",'Ark1'!AG1604)</f>
        <v>2718.8947368421054</v>
      </c>
      <c r="U20" s="266">
        <f>+IF(H20=0,"",'Ark1'!AH1604)</f>
        <v>100</v>
      </c>
      <c r="V20" s="266">
        <f>+IF(H20=0,"",'Ark1'!Y1604)</f>
        <v>17.035028276045058</v>
      </c>
      <c r="W20" s="265">
        <f>+IF(H20=0,"",'Ark1'!AA1604)</f>
        <v>1.136159639206469</v>
      </c>
      <c r="X20" s="294">
        <f t="shared" si="0"/>
        <v>57.420778567142236</v>
      </c>
      <c r="Y20" s="264">
        <f t="shared" si="1"/>
        <v>1.1176470588235294</v>
      </c>
      <c r="Z20" s="244"/>
      <c r="AA20" s="247"/>
      <c r="AC20" s="28"/>
      <c r="AD20" s="27"/>
      <c r="AE20" s="248"/>
      <c r="AF20" s="86"/>
      <c r="AJ20" s="86"/>
      <c r="BB20" s="259"/>
    </row>
    <row r="21" spans="1:54" ht="15" customHeight="1">
      <c r="A21" s="244"/>
      <c r="B21" s="263">
        <f>+'Ark1'!C1605</f>
        <v>2024</v>
      </c>
      <c r="C21" s="263">
        <f>+'Ark1'!L1605</f>
        <v>1</v>
      </c>
      <c r="D21" s="263" t="s">
        <v>29</v>
      </c>
      <c r="E21" s="263">
        <f>+'Ark1'!AP1605</f>
        <v>9</v>
      </c>
      <c r="F21" s="271" t="str">
        <f>VLOOKUP(E21,RNR!$E$1:$F$41,2)</f>
        <v>Holstein</v>
      </c>
      <c r="G21" s="263">
        <f>+IF(H21=0,"",'Ark1'!Q1605)</f>
        <v>146</v>
      </c>
      <c r="H21" s="449">
        <f>+'Ark1'!R1605</f>
        <v>208</v>
      </c>
      <c r="I21" s="264">
        <f>+IF(H21=0,"",'Ark1'!AE1605)</f>
        <v>13.577023498694516</v>
      </c>
      <c r="J21" s="264"/>
      <c r="K21" s="264">
        <f>+IF(H21=0,"",'Ark1'!AF1605)</f>
        <v>10.706429477107385</v>
      </c>
      <c r="L21" s="244"/>
      <c r="M21" s="423">
        <f>+IF(H21=0,"",'Ark1'!AR1605)</f>
        <v>233.99038461538473</v>
      </c>
      <c r="N21" s="399">
        <f>+IF(H21=0,"",'Ark1'!AS1605)</f>
        <v>19.072648247828248</v>
      </c>
      <c r="O21" s="265">
        <f>+IF(H21=0,"",'Ark1'!T1605)</f>
        <v>4.3221153846153859</v>
      </c>
      <c r="P21" s="294">
        <f>+IF(H21=0,"",'Ark1'!U1605)</f>
        <v>244.3855769230768</v>
      </c>
      <c r="Q21" s="87"/>
      <c r="R21" s="266">
        <f>+IF(H21=0,"",'Ark1'!W1605)</f>
        <v>7.6923076923076898</v>
      </c>
      <c r="S21" s="266">
        <f>+IF(H21=0,"",'Ark1'!X1605)</f>
        <v>0</v>
      </c>
      <c r="T21" s="451">
        <f>+IF(H21=0,"",'Ark1'!AG1605)</f>
        <v>2073.4567307692314</v>
      </c>
      <c r="U21" s="266">
        <f>+IF(H21=0,"",'Ark1'!AH1605)</f>
        <v>100</v>
      </c>
      <c r="V21" s="266">
        <f>+IF(H21=0,"",'Ark1'!Y1605)</f>
        <v>22.538520096242767</v>
      </c>
      <c r="W21" s="265">
        <f>+IF(H21=0,"",'Ark1'!AA1605)</f>
        <v>1.3470378278887751</v>
      </c>
      <c r="X21" s="294">
        <f t="shared" si="0"/>
        <v>117.86384219959692</v>
      </c>
      <c r="Y21" s="264">
        <f t="shared" si="1"/>
        <v>1.4246575342465753</v>
      </c>
      <c r="Z21" s="244"/>
      <c r="AA21" s="247"/>
      <c r="AC21" s="28"/>
      <c r="AD21" s="27"/>
      <c r="AE21" s="248"/>
      <c r="AF21" s="86"/>
      <c r="AJ21" s="86"/>
      <c r="BB21" s="259"/>
    </row>
    <row r="22" spans="1:54" ht="15" customHeight="1">
      <c r="A22" s="244"/>
      <c r="B22" s="263">
        <f>+'Ark1'!C1606</f>
        <v>2024</v>
      </c>
      <c r="C22" s="263">
        <f>+'Ark1'!L1606</f>
        <v>1</v>
      </c>
      <c r="D22" s="263" t="s">
        <v>29</v>
      </c>
      <c r="E22" s="263">
        <f>+'Ark1'!AP1606</f>
        <v>10</v>
      </c>
      <c r="F22" s="271" t="str">
        <f>VLOOKUP(E22,RNR!$E$1:$F$41,2)</f>
        <v>Rødt Dansk</v>
      </c>
      <c r="G22" s="263" t="str">
        <f>+IF(H22=0,"",'Ark1'!Q1606)</f>
        <v/>
      </c>
      <c r="H22" s="449">
        <f>+'Ark1'!R1606</f>
        <v>0</v>
      </c>
      <c r="I22" s="264" t="str">
        <f>+IF(H22=0,"",'Ark1'!AE1606)</f>
        <v/>
      </c>
      <c r="J22" s="264"/>
      <c r="K22" s="264" t="str">
        <f>+IF(H22=0,"",'Ark1'!AF1606)</f>
        <v/>
      </c>
      <c r="L22" s="244"/>
      <c r="M22" s="423" t="str">
        <f>+IF(H22=0,"",'Ark1'!AR1606)</f>
        <v/>
      </c>
      <c r="N22" s="399" t="str">
        <f>+IF(H22=0,"",'Ark1'!AS1606)</f>
        <v/>
      </c>
      <c r="O22" s="265" t="str">
        <f>+IF(H22=0,"",'Ark1'!T1606)</f>
        <v/>
      </c>
      <c r="P22" s="294" t="str">
        <f>+IF(H22=0,"",'Ark1'!U1606)</f>
        <v/>
      </c>
      <c r="Q22" s="87"/>
      <c r="R22" s="266" t="str">
        <f>+IF(H22=0,"",'Ark1'!W1606)</f>
        <v/>
      </c>
      <c r="S22" s="266" t="str">
        <f>+IF(H22=0,"",'Ark1'!X1606)</f>
        <v/>
      </c>
      <c r="T22" s="451" t="str">
        <f>+IF(H22=0,"",'Ark1'!AG1606)</f>
        <v/>
      </c>
      <c r="U22" s="266" t="str">
        <f>+IF(H22=0,"",'Ark1'!AH1606)</f>
        <v/>
      </c>
      <c r="V22" s="266" t="str">
        <f>+IF(H22=0,"",'Ark1'!Y1606)</f>
        <v/>
      </c>
      <c r="W22" s="265" t="str">
        <f>+IF(H22=0,"",'Ark1'!AA1606)</f>
        <v/>
      </c>
      <c r="X22" s="294" t="str">
        <f t="shared" si="0"/>
        <v/>
      </c>
      <c r="Y22" s="264" t="str">
        <f t="shared" si="1"/>
        <v/>
      </c>
      <c r="Z22" s="244"/>
      <c r="AA22" s="247"/>
      <c r="AC22" s="28"/>
      <c r="AD22" s="27"/>
      <c r="AE22" s="248"/>
      <c r="AF22" s="86"/>
      <c r="AJ22" s="86"/>
      <c r="BB22" s="259"/>
    </row>
    <row r="23" spans="1:54" ht="15" customHeight="1">
      <c r="A23" s="244"/>
      <c r="B23" s="263">
        <f>+'Ark1'!C1607</f>
        <v>2024</v>
      </c>
      <c r="C23" s="263">
        <f>+'Ark1'!L1607</f>
        <v>1</v>
      </c>
      <c r="D23" s="263" t="s">
        <v>29</v>
      </c>
      <c r="E23" s="263">
        <f>+'Ark1'!AP1607</f>
        <v>11</v>
      </c>
      <c r="F23" s="271" t="str">
        <f>VLOOKUP(E23,RNR!$E$1:$F$41,2)</f>
        <v>Brown Swiss</v>
      </c>
      <c r="G23" s="263">
        <f>+IF(H23=0,"",'Ark1'!Q1607)</f>
        <v>10</v>
      </c>
      <c r="H23" s="449">
        <f>+'Ark1'!R1607</f>
        <v>10</v>
      </c>
      <c r="I23" s="264">
        <f>+IF(H23=0,"",'Ark1'!AE1607)</f>
        <v>10.526315789473689</v>
      </c>
      <c r="J23" s="264"/>
      <c r="K23" s="264">
        <f>+IF(H23=0,"",'Ark1'!AF1607)</f>
        <v>8.2487481156758449</v>
      </c>
      <c r="L23" s="244"/>
      <c r="M23" s="423">
        <f>+IF(H23=0,"",'Ark1'!AR1607)</f>
        <v>231.6</v>
      </c>
      <c r="N23" s="399">
        <f>+IF(H23=0,"",'Ark1'!AS1607)</f>
        <v>19.132535120796277</v>
      </c>
      <c r="O23" s="265">
        <f>+IF(H23=0,"",'Ark1'!T1607)</f>
        <v>3.8</v>
      </c>
      <c r="P23" s="294">
        <f>+IF(H23=0,"",'Ark1'!U1607)</f>
        <v>238.02999999999997</v>
      </c>
      <c r="Q23" s="87"/>
      <c r="R23" s="266">
        <f>+IF(H23=0,"",'Ark1'!W1607)</f>
        <v>0</v>
      </c>
      <c r="S23" s="266">
        <f>+IF(H23=0,"",'Ark1'!X1607)</f>
        <v>0</v>
      </c>
      <c r="T23" s="451">
        <f>+IF(H23=0,"",'Ark1'!AG1607)</f>
        <v>1937.8</v>
      </c>
      <c r="U23" s="266">
        <f>+IF(H23=0,"",'Ark1'!AH1607)</f>
        <v>100</v>
      </c>
      <c r="V23" s="266">
        <f>+IF(H23=0,"",'Ark1'!Y1607)</f>
        <v>20.678687095655079</v>
      </c>
      <c r="W23" s="265">
        <f>+IF(H23=0,"",'Ark1'!AA1607)</f>
        <v>1.0770329614269005</v>
      </c>
      <c r="X23" s="294">
        <f t="shared" si="0"/>
        <v>122.83517390855609</v>
      </c>
      <c r="Y23" s="264">
        <f t="shared" si="1"/>
        <v>1</v>
      </c>
      <c r="Z23" s="244"/>
      <c r="AA23" s="247"/>
      <c r="AC23" s="28"/>
      <c r="AD23" s="27"/>
      <c r="AE23" s="248"/>
      <c r="AF23" s="86"/>
      <c r="AJ23" s="86"/>
      <c r="BB23" s="259"/>
    </row>
    <row r="24" spans="1:54" ht="15" customHeight="1">
      <c r="A24" s="244"/>
      <c r="B24" s="263">
        <f>+'Ark1'!C1608</f>
        <v>2024</v>
      </c>
      <c r="C24" s="263">
        <f>+'Ark1'!L1608</f>
        <v>1</v>
      </c>
      <c r="D24" s="263" t="s">
        <v>29</v>
      </c>
      <c r="E24" s="263">
        <f>+'Ark1'!AP1608</f>
        <v>12</v>
      </c>
      <c r="F24" s="271" t="str">
        <f>VLOOKUP(E24,RNR!$E$1:$F$41,2)</f>
        <v>Jarlsberg</v>
      </c>
      <c r="G24" s="263" t="str">
        <f>+IF(H24=0,"",'Ark1'!Q1608)</f>
        <v/>
      </c>
      <c r="H24" s="449">
        <f>+'Ark1'!R1608</f>
        <v>0</v>
      </c>
      <c r="I24" s="264" t="str">
        <f>+IF(H24=0,"",'Ark1'!AE1608)</f>
        <v/>
      </c>
      <c r="J24" s="264"/>
      <c r="K24" s="264" t="str">
        <f>+IF(H24=0,"",'Ark1'!AF1608)</f>
        <v/>
      </c>
      <c r="L24" s="244"/>
      <c r="M24" s="423" t="str">
        <f>+IF(H24=0,"",'Ark1'!AR1608)</f>
        <v/>
      </c>
      <c r="N24" s="399" t="str">
        <f>+IF(H24=0,"",'Ark1'!AS1608)</f>
        <v/>
      </c>
      <c r="O24" s="265" t="str">
        <f>+IF(H24=0,"",'Ark1'!T1608)</f>
        <v/>
      </c>
      <c r="P24" s="294" t="str">
        <f>+IF(H24=0,"",'Ark1'!U1608)</f>
        <v/>
      </c>
      <c r="Q24" s="87"/>
      <c r="R24" s="266" t="str">
        <f>+IF(H24=0,"",'Ark1'!W1608)</f>
        <v/>
      </c>
      <c r="S24" s="266" t="str">
        <f>+IF(H24=0,"",'Ark1'!X1608)</f>
        <v/>
      </c>
      <c r="T24" s="451" t="str">
        <f>+IF(H24=0,"",'Ark1'!AG1608)</f>
        <v/>
      </c>
      <c r="U24" s="266" t="str">
        <f>+IF(H24=0,"",'Ark1'!AH1608)</f>
        <v/>
      </c>
      <c r="V24" s="266" t="str">
        <f>+IF(H24=0,"",'Ark1'!Y1608)</f>
        <v/>
      </c>
      <c r="W24" s="265" t="str">
        <f>+IF(H24=0,"",'Ark1'!AA1608)</f>
        <v/>
      </c>
      <c r="X24" s="294" t="str">
        <f t="shared" si="0"/>
        <v/>
      </c>
      <c r="Y24" s="264" t="str">
        <f t="shared" si="1"/>
        <v/>
      </c>
      <c r="Z24" s="244"/>
      <c r="AA24" s="247"/>
      <c r="AC24" s="28"/>
      <c r="AD24" s="27"/>
      <c r="AE24" s="248"/>
      <c r="AF24" s="86"/>
      <c r="AJ24" s="86"/>
      <c r="BB24" s="259"/>
    </row>
    <row r="25" spans="1:54" ht="15" customHeight="1">
      <c r="A25" s="244"/>
      <c r="B25" s="263">
        <f>+'Ark1'!C1609</f>
        <v>2024</v>
      </c>
      <c r="C25" s="263">
        <f>+'Ark1'!L1609</f>
        <v>1</v>
      </c>
      <c r="D25" s="263" t="s">
        <v>29</v>
      </c>
      <c r="E25" s="263">
        <f>+'Ark1'!AP1609</f>
        <v>13</v>
      </c>
      <c r="F25" s="271" t="str">
        <f>VLOOKUP(E25,RNR!$E$1:$F$41,2)</f>
        <v>Fleckvieh</v>
      </c>
      <c r="G25" s="263">
        <f>+IF(H25=0,"",'Ark1'!Q1609)</f>
        <v>1</v>
      </c>
      <c r="H25" s="449">
        <f>+'Ark1'!R1609</f>
        <v>1</v>
      </c>
      <c r="I25" s="264">
        <f>+IF(H25=0,"",'Ark1'!AE1609)</f>
        <v>0.42735042735042739</v>
      </c>
      <c r="J25" s="264"/>
      <c r="K25" s="264">
        <f>+IF(H25=0,"",'Ark1'!AF1609)</f>
        <v>0.27305230032550082</v>
      </c>
      <c r="L25" s="244"/>
      <c r="M25" s="423">
        <f>+IF(H25=0,"",'Ark1'!AR1609)</f>
        <v>228</v>
      </c>
      <c r="N25" s="399">
        <f>+IF(H25=0,"",'Ark1'!AS1609)</f>
        <v>17.296145102676661</v>
      </c>
      <c r="O25" s="265">
        <f>+IF(H25=0,"",'Ark1'!T1609)</f>
        <v>3</v>
      </c>
      <c r="P25" s="294">
        <f>+IF(H25=0,"",'Ark1'!U1609)</f>
        <v>204.6</v>
      </c>
      <c r="Q25" s="87"/>
      <c r="R25" s="266">
        <f>+IF(H25=0,"",'Ark1'!W1609)</f>
        <v>0</v>
      </c>
      <c r="S25" s="266">
        <f>+IF(H25=0,"",'Ark1'!X1609)</f>
        <v>0</v>
      </c>
      <c r="T25" s="451">
        <f>+IF(H25=0,"",'Ark1'!AG1609)</f>
        <v>3093</v>
      </c>
      <c r="U25" s="266">
        <f>+IF(H25=0,"",'Ark1'!AH1609)</f>
        <v>100</v>
      </c>
      <c r="V25" s="266">
        <f>+IF(H25=0,"",'Ark1'!Y1609)</f>
        <v>0</v>
      </c>
      <c r="W25" s="265">
        <f>+IF(H25=0,"",'Ark1'!AA1609)</f>
        <v>0</v>
      </c>
      <c r="X25" s="294">
        <f t="shared" si="0"/>
        <v>66.149369544131915</v>
      </c>
      <c r="Y25" s="264">
        <f t="shared" si="1"/>
        <v>1</v>
      </c>
      <c r="Z25" s="244"/>
      <c r="AA25" s="247"/>
      <c r="AC25" s="28"/>
      <c r="AD25" s="27"/>
      <c r="AE25" s="248"/>
      <c r="AF25" s="86"/>
      <c r="AJ25" s="86"/>
      <c r="BB25" s="259"/>
    </row>
    <row r="26" spans="1:54" ht="15" customHeight="1">
      <c r="A26" s="244"/>
      <c r="B26" s="263">
        <f>+'Ark1'!C1610</f>
        <v>2024</v>
      </c>
      <c r="C26" s="263">
        <f>+'Ark1'!L1610</f>
        <v>1</v>
      </c>
      <c r="D26" s="263" t="s">
        <v>29</v>
      </c>
      <c r="E26" s="263">
        <f>+'Ark1'!AP1610</f>
        <v>14</v>
      </c>
      <c r="F26" s="271" t="str">
        <f>VLOOKUP(E26,RNR!$E$1:$F$41,2)</f>
        <v>Canadisk Ayrshire</v>
      </c>
      <c r="G26" s="263" t="str">
        <f>+IF(H26=0,"",'Ark1'!Q1610)</f>
        <v/>
      </c>
      <c r="H26" s="449">
        <f>+'Ark1'!R1610</f>
        <v>0</v>
      </c>
      <c r="I26" s="264" t="str">
        <f>+IF(H26=0,"",'Ark1'!AE1610)</f>
        <v/>
      </c>
      <c r="J26" s="264"/>
      <c r="K26" s="264" t="str">
        <f>+IF(H26=0,"",'Ark1'!AF1610)</f>
        <v/>
      </c>
      <c r="L26" s="244"/>
      <c r="M26" s="423" t="str">
        <f>+IF(H26=0,"",'Ark1'!AR1610)</f>
        <v/>
      </c>
      <c r="N26" s="399" t="str">
        <f>+IF(H26=0,"",'Ark1'!AS1610)</f>
        <v/>
      </c>
      <c r="O26" s="265" t="str">
        <f>+IF(H26=0,"",'Ark1'!T1610)</f>
        <v/>
      </c>
      <c r="P26" s="294" t="str">
        <f>+IF(H26=0,"",'Ark1'!U1610)</f>
        <v/>
      </c>
      <c r="Q26" s="87"/>
      <c r="R26" s="266" t="str">
        <f>+IF(H26=0,"",'Ark1'!W1610)</f>
        <v/>
      </c>
      <c r="S26" s="266" t="str">
        <f>+IF(H26=0,"",'Ark1'!X1610)</f>
        <v/>
      </c>
      <c r="T26" s="451" t="str">
        <f>+IF(H26=0,"",'Ark1'!AG1610)</f>
        <v/>
      </c>
      <c r="U26" s="266" t="str">
        <f>+IF(H26=0,"",'Ark1'!AH1610)</f>
        <v/>
      </c>
      <c r="V26" s="266" t="str">
        <f>+IF(H26=0,"",'Ark1'!Y1610)</f>
        <v/>
      </c>
      <c r="W26" s="265" t="str">
        <f>+IF(H26=0,"",'Ark1'!AA1610)</f>
        <v/>
      </c>
      <c r="X26" s="294" t="str">
        <f t="shared" si="0"/>
        <v/>
      </c>
      <c r="Y26" s="264" t="str">
        <f t="shared" si="1"/>
        <v/>
      </c>
      <c r="Z26" s="244"/>
      <c r="AA26" s="247"/>
      <c r="AC26" s="28"/>
      <c r="AD26" s="27"/>
      <c r="AE26" s="248"/>
      <c r="AF26" s="86"/>
      <c r="AJ26" s="86"/>
      <c r="BB26" s="259"/>
    </row>
    <row r="27" spans="1:54" ht="15" customHeight="1">
      <c r="A27" s="244"/>
      <c r="B27" s="263">
        <f>+'Ark1'!C1611</f>
        <v>2024</v>
      </c>
      <c r="C27" s="263">
        <f>+'Ark1'!L1611</f>
        <v>1</v>
      </c>
      <c r="D27" s="263" t="s">
        <v>29</v>
      </c>
      <c r="E27" s="263">
        <f>+'Ark1'!AP1611</f>
        <v>15</v>
      </c>
      <c r="F27" s="271" t="str">
        <f>VLOOKUP(E27,RNR!$E$1:$F$41,2)</f>
        <v>Montbéliard</v>
      </c>
      <c r="G27" s="263" t="str">
        <f>+IF(H27=0,"",'Ark1'!Q1611)</f>
        <v/>
      </c>
      <c r="H27" s="449">
        <f>+'Ark1'!R1611</f>
        <v>0</v>
      </c>
      <c r="I27" s="264" t="str">
        <f>+IF(H27=0,"",'Ark1'!AE1611)</f>
        <v/>
      </c>
      <c r="J27" s="264"/>
      <c r="K27" s="264" t="str">
        <f>+IF(H27=0,"",'Ark1'!AF1611)</f>
        <v/>
      </c>
      <c r="L27" s="244"/>
      <c r="M27" s="423" t="str">
        <f>+IF(H27=0,"",'Ark1'!AR1611)</f>
        <v/>
      </c>
      <c r="N27" s="399" t="str">
        <f>+IF(H27=0,"",'Ark1'!AS1611)</f>
        <v/>
      </c>
      <c r="O27" s="265" t="str">
        <f>+IF(H27=0,"",'Ark1'!T1611)</f>
        <v/>
      </c>
      <c r="P27" s="294" t="str">
        <f>+IF(H27=0,"",'Ark1'!U1611)</f>
        <v/>
      </c>
      <c r="Q27" s="87"/>
      <c r="R27" s="266" t="str">
        <f>+IF(H27=0,"",'Ark1'!W1611)</f>
        <v/>
      </c>
      <c r="S27" s="266" t="str">
        <f>+IF(H27=0,"",'Ark1'!X1611)</f>
        <v/>
      </c>
      <c r="T27" s="451" t="str">
        <f>+IF(H27=0,"",'Ark1'!AG1611)</f>
        <v/>
      </c>
      <c r="U27" s="266" t="str">
        <f>+IF(H27=0,"",'Ark1'!AH1611)</f>
        <v/>
      </c>
      <c r="V27" s="266" t="str">
        <f>+IF(H27=0,"",'Ark1'!Y1611)</f>
        <v/>
      </c>
      <c r="W27" s="265" t="str">
        <f>+IF(H27=0,"",'Ark1'!AA1611)</f>
        <v/>
      </c>
      <c r="X27" s="294" t="str">
        <f t="shared" si="0"/>
        <v/>
      </c>
      <c r="Y27" s="264" t="str">
        <f t="shared" si="1"/>
        <v/>
      </c>
      <c r="Z27" s="244"/>
      <c r="AA27" s="247"/>
      <c r="AC27" s="28"/>
      <c r="AD27" s="27"/>
      <c r="AE27" s="248"/>
      <c r="AF27" s="86"/>
      <c r="AJ27" s="86"/>
      <c r="BB27" s="259"/>
    </row>
    <row r="28" spans="1:54" ht="15" customHeight="1">
      <c r="A28" s="244"/>
      <c r="B28" s="263">
        <f>+'Ark1'!C1612</f>
        <v>2024</v>
      </c>
      <c r="C28" s="263">
        <f>+'Ark1'!L1612</f>
        <v>1</v>
      </c>
      <c r="D28" s="263" t="s">
        <v>29</v>
      </c>
      <c r="E28" s="263">
        <f>+'Ark1'!AP1612</f>
        <v>16</v>
      </c>
      <c r="F28" s="271" t="str">
        <f>VLOOKUP(E28,RNR!$E$1:$F$41,2)</f>
        <v>Mørefe</v>
      </c>
      <c r="G28" s="263" t="str">
        <f>+IF(H28=0,"",'Ark1'!Q1612)</f>
        <v/>
      </c>
      <c r="H28" s="449">
        <f>+'Ark1'!R1612</f>
        <v>0</v>
      </c>
      <c r="I28" s="264" t="str">
        <f>+IF(H28=0,"",'Ark1'!AE1612)</f>
        <v/>
      </c>
      <c r="J28" s="264"/>
      <c r="K28" s="264" t="str">
        <f>+IF(H28=0,"",'Ark1'!AF1612)</f>
        <v/>
      </c>
      <c r="L28" s="244"/>
      <c r="M28" s="423" t="str">
        <f>+IF(H28=0,"",'Ark1'!AR1612)</f>
        <v/>
      </c>
      <c r="N28" s="399" t="str">
        <f>+IF(H28=0,"",'Ark1'!AS1612)</f>
        <v/>
      </c>
      <c r="O28" s="265" t="str">
        <f>+IF(H28=0,"",'Ark1'!T1612)</f>
        <v/>
      </c>
      <c r="P28" s="294" t="str">
        <f>+IF(H28=0,"",'Ark1'!U1612)</f>
        <v/>
      </c>
      <c r="Q28" s="87"/>
      <c r="R28" s="266" t="str">
        <f>+IF(H28=0,"",'Ark1'!W1612)</f>
        <v/>
      </c>
      <c r="S28" s="266" t="str">
        <f>+IF(H28=0,"",'Ark1'!X1612)</f>
        <v/>
      </c>
      <c r="T28" s="451" t="str">
        <f>+IF(H28=0,"",'Ark1'!AG1612)</f>
        <v/>
      </c>
      <c r="U28" s="266" t="str">
        <f>+IF(H28=0,"",'Ark1'!AH1612)</f>
        <v/>
      </c>
      <c r="V28" s="266" t="str">
        <f>+IF(H28=0,"",'Ark1'!Y1612)</f>
        <v/>
      </c>
      <c r="W28" s="265" t="str">
        <f>+IF(H28=0,"",'Ark1'!AA1612)</f>
        <v/>
      </c>
      <c r="X28" s="294" t="str">
        <f t="shared" si="0"/>
        <v/>
      </c>
      <c r="Y28" s="264" t="str">
        <f t="shared" si="1"/>
        <v/>
      </c>
      <c r="Z28" s="244"/>
      <c r="AA28" s="247"/>
      <c r="AC28" s="28"/>
      <c r="AD28" s="27"/>
      <c r="AE28" s="248"/>
      <c r="AF28" s="86"/>
      <c r="AJ28" s="86"/>
      <c r="BB28" s="259"/>
    </row>
    <row r="29" spans="1:54" ht="15" customHeight="1">
      <c r="A29" s="244"/>
      <c r="B29" s="263">
        <f>+'Ark1'!C1613</f>
        <v>2024</v>
      </c>
      <c r="C29" s="263">
        <f>+'Ark1'!L1613</f>
        <v>1</v>
      </c>
      <c r="D29" s="263" t="s">
        <v>29</v>
      </c>
      <c r="E29" s="263">
        <f>+'Ark1'!AP1613</f>
        <v>17</v>
      </c>
      <c r="F29" s="271" t="str">
        <f>VLOOKUP(E29,RNR!$E$1:$F$41,2)</f>
        <v>Normande</v>
      </c>
      <c r="G29" s="263" t="str">
        <f>+IF(H29=0,"",'Ark1'!Q1613)</f>
        <v/>
      </c>
      <c r="H29" s="449">
        <f>+'Ark1'!R1613</f>
        <v>0</v>
      </c>
      <c r="I29" s="264" t="str">
        <f>+IF(H29=0,"",'Ark1'!AE1613)</f>
        <v/>
      </c>
      <c r="J29" s="264"/>
      <c r="K29" s="264" t="str">
        <f>+IF(H29=0,"",'Ark1'!AF1613)</f>
        <v/>
      </c>
      <c r="L29" s="244"/>
      <c r="M29" s="423" t="str">
        <f>+IF(H29=0,"",'Ark1'!AR1613)</f>
        <v/>
      </c>
      <c r="N29" s="399" t="str">
        <f>+IF(H29=0,"",'Ark1'!AS1613)</f>
        <v/>
      </c>
      <c r="O29" s="265" t="str">
        <f>+IF(H29=0,"",'Ark1'!T1613)</f>
        <v/>
      </c>
      <c r="P29" s="294" t="str">
        <f>+IF(H29=0,"",'Ark1'!U1613)</f>
        <v/>
      </c>
      <c r="Q29" s="87"/>
      <c r="R29" s="266" t="str">
        <f>+IF(H29=0,"",'Ark1'!W1613)</f>
        <v/>
      </c>
      <c r="S29" s="266" t="str">
        <f>+IF(H29=0,"",'Ark1'!X1613)</f>
        <v/>
      </c>
      <c r="T29" s="451" t="str">
        <f>+IF(H29=0,"",'Ark1'!AG1613)</f>
        <v/>
      </c>
      <c r="U29" s="266" t="str">
        <f>+IF(H29=0,"",'Ark1'!AH1613)</f>
        <v/>
      </c>
      <c r="V29" s="266" t="str">
        <f>+IF(H29=0,"",'Ark1'!Y1613)</f>
        <v/>
      </c>
      <c r="W29" s="265" t="str">
        <f>+IF(H29=0,"",'Ark1'!AA1613)</f>
        <v/>
      </c>
      <c r="X29" s="294" t="str">
        <f t="shared" si="0"/>
        <v/>
      </c>
      <c r="Y29" s="264" t="str">
        <f t="shared" si="1"/>
        <v/>
      </c>
      <c r="Z29" s="244"/>
      <c r="AA29" s="247"/>
      <c r="AC29" s="28"/>
      <c r="AD29" s="27"/>
      <c r="AE29" s="248"/>
      <c r="AF29" s="86"/>
      <c r="AJ29" s="86"/>
      <c r="BB29" s="259"/>
    </row>
    <row r="30" spans="1:54" ht="15" customHeight="1">
      <c r="A30" s="244"/>
      <c r="B30" s="263">
        <f>+'Ark1'!C1614</f>
        <v>2024</v>
      </c>
      <c r="C30" s="263">
        <f>+'Ark1'!L1614</f>
        <v>1</v>
      </c>
      <c r="D30" s="263" t="s">
        <v>29</v>
      </c>
      <c r="E30" s="263">
        <f>+'Ark1'!AP1614</f>
        <v>21</v>
      </c>
      <c r="F30" s="271" t="str">
        <f>VLOOKUP(E30,RNR!$E$1:$F$41,2)</f>
        <v>Hereford</v>
      </c>
      <c r="G30" s="263">
        <f>+IF(H30=0,"",'Ark1'!Q1614)</f>
        <v>8</v>
      </c>
      <c r="H30" s="449">
        <f>+'Ark1'!R1614</f>
        <v>8</v>
      </c>
      <c r="I30" s="264">
        <f>+IF(H30=0,"",'Ark1'!AE1614)</f>
        <v>0.39860488290981566</v>
      </c>
      <c r="J30" s="264"/>
      <c r="K30" s="264">
        <f>+IF(H30=0,"",'Ark1'!AF1614)</f>
        <v>0.21472207884883859</v>
      </c>
      <c r="L30" s="244"/>
      <c r="M30" s="423">
        <f>+IF(H30=0,"",'Ark1'!AR1614)</f>
        <v>213.125</v>
      </c>
      <c r="N30" s="399">
        <f>+IF(H30=0,"",'Ark1'!AS1614)</f>
        <v>18.175180863027375</v>
      </c>
      <c r="O30" s="265">
        <f>+IF(H30=0,"",'Ark1'!T1614)</f>
        <v>3.625</v>
      </c>
      <c r="P30" s="294">
        <f>+IF(H30=0,"",'Ark1'!U1614)</f>
        <v>176.02500000000003</v>
      </c>
      <c r="Q30" s="87"/>
      <c r="R30" s="266">
        <f>+IF(H30=0,"",'Ark1'!W1614)</f>
        <v>0</v>
      </c>
      <c r="S30" s="266">
        <f>+IF(H30=0,"",'Ark1'!X1614)</f>
        <v>0</v>
      </c>
      <c r="T30" s="451">
        <f>+IF(H30=0,"",'Ark1'!AG1614)</f>
        <v>3502.625</v>
      </c>
      <c r="U30" s="266">
        <f>+IF(H30=0,"",'Ark1'!AH1614)</f>
        <v>100</v>
      </c>
      <c r="V30" s="266">
        <f>+IF(H30=0,"",'Ark1'!Y1614)</f>
        <v>21.057525376928563</v>
      </c>
      <c r="W30" s="265">
        <f>+IF(H30=0,"",'Ark1'!AA1614)</f>
        <v>0.69597054535375247</v>
      </c>
      <c r="X30" s="294">
        <f t="shared" si="0"/>
        <v>50.255165768530752</v>
      </c>
      <c r="Y30" s="264">
        <f t="shared" si="1"/>
        <v>1</v>
      </c>
      <c r="Z30" s="244"/>
      <c r="AA30" s="247"/>
      <c r="AC30" s="28"/>
      <c r="AD30" s="27"/>
      <c r="AE30" s="248"/>
      <c r="AF30" s="86"/>
      <c r="AJ30" s="86"/>
      <c r="BB30" s="259"/>
    </row>
    <row r="31" spans="1:54" ht="15" customHeight="1">
      <c r="A31" s="244"/>
      <c r="B31" s="263">
        <f>+'Ark1'!C1615</f>
        <v>2024</v>
      </c>
      <c r="C31" s="263">
        <f>+'Ark1'!L1615</f>
        <v>1</v>
      </c>
      <c r="D31" s="263" t="s">
        <v>29</v>
      </c>
      <c r="E31" s="263">
        <f>+'Ark1'!AP1615</f>
        <v>22</v>
      </c>
      <c r="F31" s="271" t="str">
        <f>VLOOKUP(E31,RNR!$E$1:$F$41,2)</f>
        <v>Charolais</v>
      </c>
      <c r="G31" s="263">
        <f>+IF(H31=0,"",'Ark1'!Q1615)</f>
        <v>3</v>
      </c>
      <c r="H31" s="449">
        <f>+'Ark1'!R1615</f>
        <v>3</v>
      </c>
      <c r="I31" s="264">
        <f>+IF(H31=0,"",'Ark1'!AE1615)</f>
        <v>9.0144230769230782E-2</v>
      </c>
      <c r="J31" s="264"/>
      <c r="K31" s="264">
        <f>+IF(H31=0,"",'Ark1'!AF1615)</f>
        <v>4.5574778381469859E-2</v>
      </c>
      <c r="L31" s="244"/>
      <c r="M31" s="423">
        <f>+IF(H31=0,"",'Ark1'!AR1615)</f>
        <v>220.3333333333334</v>
      </c>
      <c r="N31" s="399">
        <f>+IF(H31=0,"",'Ark1'!AS1615)</f>
        <v>17.322576599301591</v>
      </c>
      <c r="O31" s="265">
        <f>+IF(H31=0,"",'Ark1'!T1615)</f>
        <v>4</v>
      </c>
      <c r="P31" s="294">
        <f>+IF(H31=0,"",'Ark1'!U1615)</f>
        <v>185.30000000000004</v>
      </c>
      <c r="Q31" s="87"/>
      <c r="R31" s="266">
        <f>+IF(H31=0,"",'Ark1'!W1615)</f>
        <v>0</v>
      </c>
      <c r="S31" s="266">
        <f>+IF(H31=0,"",'Ark1'!X1615)</f>
        <v>0</v>
      </c>
      <c r="T31" s="451">
        <f>+IF(H31=0,"",'Ark1'!AG1615)</f>
        <v>3734</v>
      </c>
      <c r="U31" s="266">
        <f>+IF(H31=0,"",'Ark1'!AH1615)</f>
        <v>100</v>
      </c>
      <c r="V31" s="266">
        <f>+IF(H31=0,"",'Ark1'!Y1615)</f>
        <v>11.649320437976439</v>
      </c>
      <c r="W31" s="265">
        <f>+IF(H31=0,"",'Ark1'!AA1615)</f>
        <v>0.81649658092772603</v>
      </c>
      <c r="X31" s="294">
        <f t="shared" si="0"/>
        <v>49.625066952329952</v>
      </c>
      <c r="Y31" s="264">
        <f t="shared" si="1"/>
        <v>1</v>
      </c>
      <c r="Z31" s="244"/>
      <c r="AA31" s="247"/>
      <c r="AC31" s="28"/>
      <c r="AD31" s="27"/>
      <c r="AE31" s="248"/>
      <c r="AF31" s="86"/>
      <c r="AJ31" s="86"/>
      <c r="BB31" s="259"/>
    </row>
    <row r="32" spans="1:54" ht="15" customHeight="1">
      <c r="A32" s="244"/>
      <c r="B32" s="263">
        <f>+'Ark1'!C1616</f>
        <v>2024</v>
      </c>
      <c r="C32" s="263">
        <f>+'Ark1'!L1616</f>
        <v>1</v>
      </c>
      <c r="D32" s="263" t="s">
        <v>29</v>
      </c>
      <c r="E32" s="263">
        <f>+'Ark1'!AP1616</f>
        <v>23</v>
      </c>
      <c r="F32" s="271" t="str">
        <f>VLOOKUP(E32,RNR!$E$1:$F$41,2)</f>
        <v>Aberdeen Angus</v>
      </c>
      <c r="G32" s="263">
        <f>+IF(H32=0,"",'Ark1'!Q1616)</f>
        <v>9</v>
      </c>
      <c r="H32" s="449">
        <f>+'Ark1'!R1616</f>
        <v>10</v>
      </c>
      <c r="I32" s="264">
        <f>+IF(H32=0,"",'Ark1'!AE1616)</f>
        <v>0.58927519151443708</v>
      </c>
      <c r="J32" s="264"/>
      <c r="K32" s="264">
        <f>+IF(H32=0,"",'Ark1'!AF1616)</f>
        <v>0.33029265522853646</v>
      </c>
      <c r="L32" s="244"/>
      <c r="M32" s="423">
        <f>+IF(H32=0,"",'Ark1'!AR1616)</f>
        <v>213.3</v>
      </c>
      <c r="N32" s="399">
        <f>+IF(H32=0,"",'Ark1'!AS1616)</f>
        <v>17.944456601083964</v>
      </c>
      <c r="O32" s="265">
        <f>+IF(H32=0,"",'Ark1'!T1616)</f>
        <v>3.4</v>
      </c>
      <c r="P32" s="294">
        <f>+IF(H32=0,"",'Ark1'!U1616)</f>
        <v>174.1</v>
      </c>
      <c r="Q32" s="87"/>
      <c r="R32" s="266">
        <f>+IF(H32=0,"",'Ark1'!W1616)</f>
        <v>0</v>
      </c>
      <c r="S32" s="266">
        <f>+IF(H32=0,"",'Ark1'!X1616)</f>
        <v>0</v>
      </c>
      <c r="T32" s="451">
        <f>+IF(H32=0,"",'Ark1'!AG1616)</f>
        <v>2629.2</v>
      </c>
      <c r="U32" s="266">
        <f>+IF(H32=0,"",'Ark1'!AH1616)</f>
        <v>100</v>
      </c>
      <c r="V32" s="266">
        <f>+IF(H32=0,"",'Ark1'!Y1616)</f>
        <v>13.348258313353348</v>
      </c>
      <c r="W32" s="265">
        <f>+IF(H32=0,"",'Ark1'!AA1616)</f>
        <v>0.91651513899116821</v>
      </c>
      <c r="X32" s="294">
        <f t="shared" si="0"/>
        <v>66.21786094629546</v>
      </c>
      <c r="Y32" s="264">
        <f t="shared" si="1"/>
        <v>1.1111111111111112</v>
      </c>
      <c r="Z32" s="244"/>
      <c r="AA32" s="247"/>
      <c r="AC32" s="28"/>
      <c r="AD32" s="27"/>
      <c r="AE32" s="248"/>
      <c r="AF32" s="86"/>
      <c r="AJ32" s="86"/>
      <c r="BB32" s="259"/>
    </row>
    <row r="33" spans="1:54" ht="15" customHeight="1">
      <c r="A33" s="244"/>
      <c r="B33" s="263">
        <f>+'Ark1'!C1617</f>
        <v>2024</v>
      </c>
      <c r="C33" s="263">
        <f>+'Ark1'!L1617</f>
        <v>1</v>
      </c>
      <c r="D33" s="263" t="s">
        <v>29</v>
      </c>
      <c r="E33" s="263">
        <f>+'Ark1'!AP1617</f>
        <v>24</v>
      </c>
      <c r="F33" s="271" t="str">
        <f>VLOOKUP(E33,RNR!$E$1:$F$41,2)</f>
        <v>Limousine</v>
      </c>
      <c r="G33" s="263">
        <f>+IF(H33=0,"",'Ark1'!Q1617)</f>
        <v>1</v>
      </c>
      <c r="H33" s="449">
        <f>+'Ark1'!R1617</f>
        <v>1</v>
      </c>
      <c r="I33" s="264">
        <f>+IF(H33=0,"",'Ark1'!AE1617)</f>
        <v>4.4782803403493054E-2</v>
      </c>
      <c r="J33" s="264"/>
      <c r="K33" s="264">
        <f>+IF(H33=0,"",'Ark1'!AF1617)</f>
        <v>2.6344927942747808E-2</v>
      </c>
      <c r="L33" s="244"/>
      <c r="M33" s="423">
        <f>+IF(H33=0,"",'Ark1'!AR1617)</f>
        <v>225</v>
      </c>
      <c r="N33" s="399">
        <f>+IF(H33=0,"",'Ark1'!AS1617)</f>
        <v>17.909465020576128</v>
      </c>
      <c r="O33" s="265">
        <f>+IF(H33=0,"",'Ark1'!T1617)</f>
        <v>3</v>
      </c>
      <c r="P33" s="294">
        <f>+IF(H33=0,"",'Ark1'!U1617)</f>
        <v>204</v>
      </c>
      <c r="Q33" s="87"/>
      <c r="R33" s="266">
        <f>+IF(H33=0,"",'Ark1'!W1617)</f>
        <v>0</v>
      </c>
      <c r="S33" s="266">
        <f>+IF(H33=0,"",'Ark1'!X1617)</f>
        <v>0</v>
      </c>
      <c r="T33" s="451">
        <f>+IF(H33=0,"",'Ark1'!AG1617)</f>
        <v>3588</v>
      </c>
      <c r="U33" s="266">
        <f>+IF(H33=0,"",'Ark1'!AH1617)</f>
        <v>100</v>
      </c>
      <c r="V33" s="266">
        <f>+IF(H33=0,"",'Ark1'!Y1617)</f>
        <v>0</v>
      </c>
      <c r="W33" s="265">
        <f>+IF(H33=0,"",'Ark1'!AA1617)</f>
        <v>0</v>
      </c>
      <c r="X33" s="294">
        <f t="shared" si="0"/>
        <v>56.856187290969899</v>
      </c>
      <c r="Y33" s="264">
        <f t="shared" si="1"/>
        <v>1</v>
      </c>
      <c r="Z33" s="244"/>
      <c r="AA33" s="247"/>
      <c r="AC33" s="28"/>
      <c r="AD33" s="27"/>
      <c r="AE33" s="248"/>
      <c r="AF33" s="86"/>
      <c r="AJ33" s="86"/>
      <c r="BB33" s="259"/>
    </row>
    <row r="34" spans="1:54" ht="15" customHeight="1">
      <c r="A34" s="244"/>
      <c r="B34" s="263">
        <f>+'Ark1'!C1618</f>
        <v>2024</v>
      </c>
      <c r="C34" s="263">
        <f>+'Ark1'!L1618</f>
        <v>1</v>
      </c>
      <c r="D34" s="263" t="s">
        <v>29</v>
      </c>
      <c r="E34" s="263">
        <f>+'Ark1'!AP1618</f>
        <v>25</v>
      </c>
      <c r="F34" s="271" t="str">
        <f>VLOOKUP(E34,RNR!$E$1:$F$41,2)</f>
        <v>Simmental Kjøtt</v>
      </c>
      <c r="G34" s="263">
        <f>+IF(H34=0,"",'Ark1'!Q1618)</f>
        <v>1</v>
      </c>
      <c r="H34" s="449">
        <f>+'Ark1'!R1618</f>
        <v>1</v>
      </c>
      <c r="I34" s="264">
        <f>+IF(H34=0,"",'Ark1'!AE1618)</f>
        <v>0.11547344110854502</v>
      </c>
      <c r="J34" s="264"/>
      <c r="K34" s="264">
        <f>+IF(H34=0,"",'Ark1'!AF1618)</f>
        <v>5.0172389843615592E-2</v>
      </c>
      <c r="L34" s="244"/>
      <c r="M34" s="423">
        <f>+IF(H34=0,"",'Ark1'!AR1618)</f>
        <v>207</v>
      </c>
      <c r="N34" s="399">
        <f>+IF(H34=0,"",'Ark1'!AS1618)</f>
        <v>16.347711540232901</v>
      </c>
      <c r="O34" s="265">
        <f>+IF(H34=0,"",'Ark1'!T1618)</f>
        <v>2</v>
      </c>
      <c r="P34" s="294">
        <f>+IF(H34=0,"",'Ark1'!U1618)</f>
        <v>145.20000000000005</v>
      </c>
      <c r="Q34" s="87"/>
      <c r="R34" s="266">
        <f>+IF(H34=0,"",'Ark1'!W1618)</f>
        <v>0</v>
      </c>
      <c r="S34" s="266">
        <f>+IF(H34=0,"",'Ark1'!X1618)</f>
        <v>0</v>
      </c>
      <c r="T34" s="451">
        <f>+IF(H34=0,"",'Ark1'!AG1618)</f>
        <v>2386</v>
      </c>
      <c r="U34" s="266">
        <f>+IF(H34=0,"",'Ark1'!AH1618)</f>
        <v>100</v>
      </c>
      <c r="V34" s="266">
        <f>+IF(H34=0,"",'Ark1'!Y1618)</f>
        <v>0</v>
      </c>
      <c r="W34" s="265">
        <f>+IF(H34=0,"",'Ark1'!AA1618)</f>
        <v>0</v>
      </c>
      <c r="X34" s="294">
        <f t="shared" si="0"/>
        <v>60.854987426655512</v>
      </c>
      <c r="Y34" s="264">
        <f t="shared" si="1"/>
        <v>1</v>
      </c>
      <c r="Z34" s="244"/>
      <c r="AA34" s="247"/>
      <c r="AC34" s="28"/>
      <c r="AD34" s="27"/>
      <c r="AE34" s="248"/>
      <c r="AF34" s="86"/>
      <c r="AJ34" s="86"/>
      <c r="BB34" s="259"/>
    </row>
    <row r="35" spans="1:54" ht="15" customHeight="1">
      <c r="A35" s="244"/>
      <c r="B35" s="263">
        <f>+'Ark1'!C1619</f>
        <v>2024</v>
      </c>
      <c r="C35" s="263">
        <f>+'Ark1'!L1619</f>
        <v>1</v>
      </c>
      <c r="D35" s="263" t="s">
        <v>29</v>
      </c>
      <c r="E35" s="263">
        <f>+'Ark1'!AP1619</f>
        <v>26</v>
      </c>
      <c r="F35" s="271" t="str">
        <f>VLOOKUP(E35,RNR!$E$1:$F$41,2)</f>
        <v>Blonde D'aquitaine</v>
      </c>
      <c r="G35" s="263" t="str">
        <f>+IF(H35=0,"",'Ark1'!Q1619)</f>
        <v/>
      </c>
      <c r="H35" s="449">
        <f>+'Ark1'!R1619</f>
        <v>0</v>
      </c>
      <c r="I35" s="264" t="str">
        <f>+IF(H35=0,"",'Ark1'!AE1619)</f>
        <v/>
      </c>
      <c r="J35" s="264"/>
      <c r="K35" s="264" t="str">
        <f>+IF(H35=0,"",'Ark1'!AF1619)</f>
        <v/>
      </c>
      <c r="L35" s="244"/>
      <c r="M35" s="423" t="str">
        <f>+IF(H35=0,"",'Ark1'!AR1619)</f>
        <v/>
      </c>
      <c r="N35" s="399" t="str">
        <f>+IF(H35=0,"",'Ark1'!AS1619)</f>
        <v/>
      </c>
      <c r="O35" s="265" t="str">
        <f>+IF(H35=0,"",'Ark1'!T1619)</f>
        <v/>
      </c>
      <c r="P35" s="294" t="str">
        <f>+IF(H35=0,"",'Ark1'!U1619)</f>
        <v/>
      </c>
      <c r="Q35" s="87"/>
      <c r="R35" s="266" t="str">
        <f>+IF(H35=0,"",'Ark1'!W1619)</f>
        <v/>
      </c>
      <c r="S35" s="266" t="str">
        <f>+IF(H35=0,"",'Ark1'!X1619)</f>
        <v/>
      </c>
      <c r="T35" s="451" t="str">
        <f>+IF(H35=0,"",'Ark1'!AG1619)</f>
        <v/>
      </c>
      <c r="U35" s="266" t="str">
        <f>+IF(H35=0,"",'Ark1'!AH1619)</f>
        <v/>
      </c>
      <c r="V35" s="266" t="str">
        <f>+IF(H35=0,"",'Ark1'!Y1619)</f>
        <v/>
      </c>
      <c r="W35" s="265" t="str">
        <f>+IF(H35=0,"",'Ark1'!AA1619)</f>
        <v/>
      </c>
      <c r="X35" s="294" t="str">
        <f t="shared" si="0"/>
        <v/>
      </c>
      <c r="Y35" s="264" t="str">
        <f t="shared" si="1"/>
        <v/>
      </c>
      <c r="Z35" s="244"/>
      <c r="AA35" s="247"/>
      <c r="AC35" s="28"/>
      <c r="AD35" s="27"/>
      <c r="AE35" s="248"/>
      <c r="AF35" s="86"/>
      <c r="AJ35" s="86"/>
      <c r="BB35" s="259"/>
    </row>
    <row r="36" spans="1:54" ht="15" customHeight="1">
      <c r="A36" s="244"/>
      <c r="B36" s="263">
        <f>+'Ark1'!C1620</f>
        <v>2024</v>
      </c>
      <c r="C36" s="263">
        <f>+'Ark1'!L1620</f>
        <v>1</v>
      </c>
      <c r="D36" s="263" t="s">
        <v>29</v>
      </c>
      <c r="E36" s="263">
        <f>+'Ark1'!AP1620</f>
        <v>27</v>
      </c>
      <c r="F36" s="271" t="str">
        <f>VLOOKUP(E36,RNR!$E$1:$F$41,2)</f>
        <v>Scottish Highland</v>
      </c>
      <c r="G36" s="263">
        <f>+IF(H36=0,"",'Ark1'!Q1620)</f>
        <v>3</v>
      </c>
      <c r="H36" s="449">
        <f>+'Ark1'!R1620</f>
        <v>3</v>
      </c>
      <c r="I36" s="264">
        <f>+IF(H36=0,"",'Ark1'!AE1620)</f>
        <v>0.93167701863354069</v>
      </c>
      <c r="J36" s="264"/>
      <c r="K36" s="264">
        <f>+IF(H36=0,"",'Ark1'!AF1620)</f>
        <v>0.58259698547468353</v>
      </c>
      <c r="L36" s="244"/>
      <c r="M36" s="423">
        <f>+IF(H36=0,"",'Ark1'!AR1620)</f>
        <v>205.33333333333337</v>
      </c>
      <c r="N36" s="399">
        <f>+IF(H36=0,"",'Ark1'!AS1620)</f>
        <v>15.882072810554037</v>
      </c>
      <c r="O36" s="265">
        <f>+IF(H36=0,"",'Ark1'!T1620)</f>
        <v>2</v>
      </c>
      <c r="P36" s="294">
        <f>+IF(H36=0,"",'Ark1'!U1620)</f>
        <v>134.83333333333337</v>
      </c>
      <c r="Q36" s="87"/>
      <c r="R36" s="266">
        <f>+IF(H36=0,"",'Ark1'!W1620)</f>
        <v>0</v>
      </c>
      <c r="S36" s="266">
        <f>+IF(H36=0,"",'Ark1'!X1620)</f>
        <v>0</v>
      </c>
      <c r="T36" s="451">
        <f>+IF(H36=0,"",'Ark1'!AG1620)</f>
        <v>3046.3333333333335</v>
      </c>
      <c r="U36" s="266">
        <f>+IF(H36=0,"",'Ark1'!AH1620)</f>
        <v>100</v>
      </c>
      <c r="V36" s="266">
        <f>+IF(H36=0,"",'Ark1'!Y1620)</f>
        <v>4.123375100839441</v>
      </c>
      <c r="W36" s="265">
        <f>+IF(H36=0,"",'Ark1'!AA1620)</f>
        <v>0</v>
      </c>
      <c r="X36" s="294">
        <f t="shared" si="0"/>
        <v>44.260860050333747</v>
      </c>
      <c r="Y36" s="264">
        <f t="shared" si="1"/>
        <v>1</v>
      </c>
      <c r="Z36" s="244"/>
      <c r="AA36" s="247"/>
      <c r="AC36" s="28"/>
      <c r="AD36" s="27"/>
      <c r="AE36" s="248"/>
      <c r="AF36" s="86"/>
      <c r="AJ36" s="86"/>
      <c r="BB36" s="259"/>
    </row>
    <row r="37" spans="1:54" ht="15" customHeight="1">
      <c r="A37" s="244"/>
      <c r="B37" s="263">
        <f>+'Ark1'!C1621</f>
        <v>2024</v>
      </c>
      <c r="C37" s="263">
        <f>+'Ark1'!L1621</f>
        <v>1</v>
      </c>
      <c r="D37" s="263" t="s">
        <v>29</v>
      </c>
      <c r="E37" s="263">
        <f>+'Ark1'!AP1621</f>
        <v>28</v>
      </c>
      <c r="F37" s="271" t="str">
        <f>VLOOKUP(E37,RNR!$E$1:$F$41,2)</f>
        <v>Tiroler Grauvieh</v>
      </c>
      <c r="G37" s="263" t="str">
        <f>+IF(H37=0,"",'Ark1'!Q1621)</f>
        <v/>
      </c>
      <c r="H37" s="449">
        <f>+'Ark1'!R1621</f>
        <v>0</v>
      </c>
      <c r="I37" s="264" t="str">
        <f>+IF(H37=0,"",'Ark1'!AE1621)</f>
        <v/>
      </c>
      <c r="J37" s="264"/>
      <c r="K37" s="264" t="str">
        <f>+IF(H37=0,"",'Ark1'!AF1621)</f>
        <v/>
      </c>
      <c r="L37" s="244"/>
      <c r="M37" s="423" t="str">
        <f>+IF(H37=0,"",'Ark1'!AR1621)</f>
        <v/>
      </c>
      <c r="N37" s="399" t="str">
        <f>+IF(H37=0,"",'Ark1'!AS1621)</f>
        <v/>
      </c>
      <c r="O37" s="265" t="str">
        <f>+IF(H37=0,"",'Ark1'!T1621)</f>
        <v/>
      </c>
      <c r="P37" s="294" t="str">
        <f>+IF(H37=0,"",'Ark1'!U1621)</f>
        <v/>
      </c>
      <c r="Q37" s="87"/>
      <c r="R37" s="266" t="str">
        <f>+IF(H37=0,"",'Ark1'!W1621)</f>
        <v/>
      </c>
      <c r="S37" s="266" t="str">
        <f>+IF(H37=0,"",'Ark1'!X1621)</f>
        <v/>
      </c>
      <c r="T37" s="451" t="str">
        <f>+IF(H37=0,"",'Ark1'!AG1621)</f>
        <v/>
      </c>
      <c r="U37" s="266" t="str">
        <f>+IF(H37=0,"",'Ark1'!AH1621)</f>
        <v/>
      </c>
      <c r="V37" s="266" t="str">
        <f>+IF(H37=0,"",'Ark1'!Y1621)</f>
        <v/>
      </c>
      <c r="W37" s="265" t="str">
        <f>+IF(H37=0,"",'Ark1'!AA1621)</f>
        <v/>
      </c>
      <c r="X37" s="294" t="str">
        <f t="shared" si="0"/>
        <v/>
      </c>
      <c r="Y37" s="264" t="str">
        <f t="shared" si="1"/>
        <v/>
      </c>
      <c r="Z37" s="244"/>
      <c r="AA37" s="247"/>
      <c r="AC37" s="28"/>
      <c r="AD37" s="27"/>
      <c r="AE37" s="248"/>
      <c r="AF37" s="86"/>
      <c r="AG37" s="209"/>
      <c r="AH37" s="209"/>
      <c r="AI37" s="209"/>
      <c r="AJ37" s="86"/>
      <c r="BB37" s="259"/>
    </row>
    <row r="38" spans="1:54" ht="15" customHeight="1">
      <c r="A38" s="244"/>
      <c r="B38" s="263">
        <f>+'Ark1'!C1622</f>
        <v>2024</v>
      </c>
      <c r="C38" s="263">
        <f>+'Ark1'!L1622</f>
        <v>1</v>
      </c>
      <c r="D38" s="263" t="s">
        <v>29</v>
      </c>
      <c r="E38" s="263">
        <f>+'Ark1'!AP1622</f>
        <v>29</v>
      </c>
      <c r="F38" s="271" t="str">
        <f>VLOOKUP(E38,RNR!$E$1:$F$41,2)</f>
        <v xml:space="preserve">Dexter </v>
      </c>
      <c r="G38" s="263">
        <f>+IF(H38=0,"",'Ark1'!Q1622)</f>
        <v>2</v>
      </c>
      <c r="H38" s="449">
        <f>+'Ark1'!R1622</f>
        <v>2</v>
      </c>
      <c r="I38" s="264">
        <f>+IF(H38=0,"",'Ark1'!AE1622)</f>
        <v>1.1299435028248583</v>
      </c>
      <c r="J38" s="264"/>
      <c r="K38" s="264">
        <f>+IF(H38=0,"",'Ark1'!AF1622)</f>
        <v>0.65995920252202611</v>
      </c>
      <c r="L38" s="244"/>
      <c r="M38" s="423">
        <f>+IF(H38=0,"",'Ark1'!AR1622)</f>
        <v>175</v>
      </c>
      <c r="N38" s="399">
        <f>+IF(H38=0,"",'Ark1'!AS1622)</f>
        <v>16.886520937564661</v>
      </c>
      <c r="O38" s="265">
        <f>+IF(H38=0,"",'Ark1'!T1622)</f>
        <v>3</v>
      </c>
      <c r="P38" s="294">
        <f>+IF(H38=0,"",'Ark1'!U1622)</f>
        <v>90.75</v>
      </c>
      <c r="Q38" s="87"/>
      <c r="R38" s="266">
        <f>+IF(H38=0,"",'Ark1'!W1622)</f>
        <v>0</v>
      </c>
      <c r="S38" s="266">
        <f>+IF(H38=0,"",'Ark1'!X1622)</f>
        <v>0</v>
      </c>
      <c r="T38" s="451">
        <f>+IF(H38=0,"",'Ark1'!AG1622)</f>
        <v>5318</v>
      </c>
      <c r="U38" s="266">
        <f>+IF(H38=0,"",'Ark1'!AH1622)</f>
        <v>100</v>
      </c>
      <c r="V38" s="266">
        <f>+IF(H38=0,"",'Ark1'!Y1622)</f>
        <v>10.75</v>
      </c>
      <c r="W38" s="265">
        <f>+IF(H38=0,"",'Ark1'!AA1622)</f>
        <v>0</v>
      </c>
      <c r="X38" s="294">
        <f t="shared" si="0"/>
        <v>17.06468597216999</v>
      </c>
      <c r="Y38" s="264">
        <f t="shared" si="1"/>
        <v>1</v>
      </c>
      <c r="Z38" s="244"/>
      <c r="AA38" s="247"/>
      <c r="AC38" s="28"/>
      <c r="AD38" s="27"/>
      <c r="AE38" s="248"/>
      <c r="AF38" s="86"/>
      <c r="AG38" s="209"/>
      <c r="AH38" s="209"/>
      <c r="AI38" s="209"/>
      <c r="AJ38" s="86"/>
      <c r="BB38" s="259"/>
    </row>
    <row r="39" spans="1:54" ht="15" customHeight="1">
      <c r="A39" s="244"/>
      <c r="B39" s="263">
        <f>+'Ark1'!C1623</f>
        <v>2024</v>
      </c>
      <c r="C39" s="263">
        <f>+'Ark1'!L1623</f>
        <v>1</v>
      </c>
      <c r="D39" s="263" t="s">
        <v>29</v>
      </c>
      <c r="E39" s="263">
        <f>+'Ark1'!AP1623</f>
        <v>30</v>
      </c>
      <c r="F39" s="271" t="str">
        <f>VLOOKUP(E39,RNR!$E$1:$F$41,2)</f>
        <v>Piemontese</v>
      </c>
      <c r="G39" s="263" t="str">
        <f>+IF(H39=0,"",'Ark1'!Q1623)</f>
        <v/>
      </c>
      <c r="H39" s="449">
        <f>+'Ark1'!R1623</f>
        <v>0</v>
      </c>
      <c r="I39" s="264" t="str">
        <f>+IF(H39=0,"",'Ark1'!AE1623)</f>
        <v/>
      </c>
      <c r="J39" s="264"/>
      <c r="K39" s="264" t="str">
        <f>+IF(H39=0,"",'Ark1'!AF1623)</f>
        <v/>
      </c>
      <c r="L39" s="244"/>
      <c r="M39" s="423" t="str">
        <f>+IF(H39=0,"",'Ark1'!AR1623)</f>
        <v/>
      </c>
      <c r="N39" s="399" t="str">
        <f>+IF(H39=0,"",'Ark1'!AS1623)</f>
        <v/>
      </c>
      <c r="O39" s="265" t="str">
        <f>+IF(H39=0,"",'Ark1'!T1623)</f>
        <v/>
      </c>
      <c r="P39" s="294" t="str">
        <f>+IF(H39=0,"",'Ark1'!U1623)</f>
        <v/>
      </c>
      <c r="Q39" s="87"/>
      <c r="R39" s="266" t="str">
        <f>+IF(H39=0,"",'Ark1'!W1623)</f>
        <v/>
      </c>
      <c r="S39" s="266" t="str">
        <f>+IF(H39=0,"",'Ark1'!X1623)</f>
        <v/>
      </c>
      <c r="T39" s="451" t="str">
        <f>+IF(H39=0,"",'Ark1'!AG1623)</f>
        <v/>
      </c>
      <c r="U39" s="266" t="str">
        <f>+IF(H39=0,"",'Ark1'!AH1623)</f>
        <v/>
      </c>
      <c r="V39" s="266" t="str">
        <f>+IF(H39=0,"",'Ark1'!Y1623)</f>
        <v/>
      </c>
      <c r="W39" s="265" t="str">
        <f>+IF(H39=0,"",'Ark1'!AA1623)</f>
        <v/>
      </c>
      <c r="X39" s="294" t="str">
        <f t="shared" si="0"/>
        <v/>
      </c>
      <c r="Y39" s="264" t="str">
        <f t="shared" si="1"/>
        <v/>
      </c>
      <c r="Z39" s="244"/>
      <c r="AA39" s="247"/>
      <c r="AC39" s="28"/>
      <c r="AD39" s="27"/>
      <c r="AE39" s="248"/>
      <c r="AF39" s="86"/>
      <c r="AG39" s="209"/>
      <c r="AH39" s="209"/>
      <c r="AI39" s="209"/>
      <c r="AJ39" s="86"/>
      <c r="BB39" s="259"/>
    </row>
    <row r="40" spans="1:54" ht="15" customHeight="1">
      <c r="A40" s="244"/>
      <c r="B40" s="263">
        <f>+'Ark1'!C1624</f>
        <v>2024</v>
      </c>
      <c r="C40" s="263">
        <f>+'Ark1'!L1624</f>
        <v>1</v>
      </c>
      <c r="D40" s="263" t="s">
        <v>29</v>
      </c>
      <c r="E40" s="263">
        <f>+'Ark1'!AP1624</f>
        <v>31</v>
      </c>
      <c r="F40" s="271" t="str">
        <f>VLOOKUP(E40,RNR!$E$1:$F$41,2)</f>
        <v>Galloway</v>
      </c>
      <c r="G40" s="263" t="str">
        <f>+IF(H40=0,"",'Ark1'!Q1624)</f>
        <v/>
      </c>
      <c r="H40" s="449">
        <f>+'Ark1'!R1624</f>
        <v>0</v>
      </c>
      <c r="I40" s="264" t="str">
        <f>+IF(H40=0,"",'Ark1'!AE1624)</f>
        <v/>
      </c>
      <c r="J40" s="264"/>
      <c r="K40" s="264" t="str">
        <f>+IF(H40=0,"",'Ark1'!AF1624)</f>
        <v/>
      </c>
      <c r="L40" s="244"/>
      <c r="M40" s="423" t="str">
        <f>+IF(H40=0,"",'Ark1'!AR1624)</f>
        <v/>
      </c>
      <c r="N40" s="399" t="str">
        <f>+IF(H40=0,"",'Ark1'!AS1624)</f>
        <v/>
      </c>
      <c r="O40" s="265" t="str">
        <f>+IF(H40=0,"",'Ark1'!T1624)</f>
        <v/>
      </c>
      <c r="P40" s="294" t="str">
        <f>+IF(H40=0,"",'Ark1'!U1624)</f>
        <v/>
      </c>
      <c r="Q40" s="87"/>
      <c r="R40" s="266" t="str">
        <f>+IF(H40=0,"",'Ark1'!W1624)</f>
        <v/>
      </c>
      <c r="S40" s="266" t="str">
        <f>+IF(H40=0,"",'Ark1'!X1624)</f>
        <v/>
      </c>
      <c r="T40" s="451" t="str">
        <f>+IF(H40=0,"",'Ark1'!AG1624)</f>
        <v/>
      </c>
      <c r="U40" s="266" t="str">
        <f>+IF(H40=0,"",'Ark1'!AH1624)</f>
        <v/>
      </c>
      <c r="V40" s="266" t="str">
        <f>+IF(H40=0,"",'Ark1'!Y1624)</f>
        <v/>
      </c>
      <c r="W40" s="265" t="str">
        <f>+IF(H40=0,"",'Ark1'!AA1624)</f>
        <v/>
      </c>
      <c r="X40" s="294" t="str">
        <f t="shared" si="0"/>
        <v/>
      </c>
      <c r="Y40" s="264" t="str">
        <f t="shared" si="1"/>
        <v/>
      </c>
      <c r="Z40" s="244"/>
      <c r="AA40" s="247"/>
      <c r="AC40" s="28"/>
      <c r="AD40" s="27"/>
      <c r="AE40" s="248"/>
      <c r="AF40" s="86"/>
      <c r="AG40" s="209"/>
      <c r="AH40" s="209"/>
      <c r="AI40" s="209"/>
      <c r="AJ40" s="86"/>
      <c r="BB40" s="259"/>
    </row>
    <row r="41" spans="1:54" ht="15" customHeight="1">
      <c r="A41" s="244"/>
      <c r="B41" s="263">
        <f>+'Ark1'!C1625</f>
        <v>2024</v>
      </c>
      <c r="C41" s="263">
        <f>+'Ark1'!L1625</f>
        <v>1</v>
      </c>
      <c r="D41" s="263" t="s">
        <v>29</v>
      </c>
      <c r="E41" s="263">
        <f>+'Ark1'!AP1625</f>
        <v>32</v>
      </c>
      <c r="F41" s="271" t="str">
        <f>VLOOKUP(E41,RNR!$E$1:$F$41,2)</f>
        <v>Salers</v>
      </c>
      <c r="G41" s="263" t="str">
        <f>+IF(H41=0,"",'Ark1'!Q1625)</f>
        <v/>
      </c>
      <c r="H41" s="449">
        <f>+'Ark1'!R1625</f>
        <v>0</v>
      </c>
      <c r="I41" s="264" t="str">
        <f>+IF(H41=0,"",'Ark1'!AE1625)</f>
        <v/>
      </c>
      <c r="J41" s="264"/>
      <c r="K41" s="264" t="str">
        <f>+IF(H41=0,"",'Ark1'!AF1625)</f>
        <v/>
      </c>
      <c r="L41" s="244"/>
      <c r="M41" s="423" t="str">
        <f>+IF(H41=0,"",'Ark1'!AR1625)</f>
        <v/>
      </c>
      <c r="N41" s="399" t="str">
        <f>+IF(H41=0,"",'Ark1'!AS1625)</f>
        <v/>
      </c>
      <c r="O41" s="265" t="str">
        <f>+IF(H41=0,"",'Ark1'!T1625)</f>
        <v/>
      </c>
      <c r="P41" s="294" t="str">
        <f>+IF(H41=0,"",'Ark1'!U1625)</f>
        <v/>
      </c>
      <c r="Q41" s="87"/>
      <c r="R41" s="266" t="str">
        <f>+IF(H41=0,"",'Ark1'!W1625)</f>
        <v/>
      </c>
      <c r="S41" s="266" t="str">
        <f>+IF(H41=0,"",'Ark1'!X1625)</f>
        <v/>
      </c>
      <c r="T41" s="451" t="str">
        <f>+IF(H41=0,"",'Ark1'!AG1625)</f>
        <v/>
      </c>
      <c r="U41" s="266" t="str">
        <f>+IF(H41=0,"",'Ark1'!AH1625)</f>
        <v/>
      </c>
      <c r="V41" s="266" t="str">
        <f>+IF(H41=0,"",'Ark1'!Y1625)</f>
        <v/>
      </c>
      <c r="W41" s="265" t="str">
        <f>+IF(H41=0,"",'Ark1'!AA1625)</f>
        <v/>
      </c>
      <c r="X41" s="294" t="str">
        <f t="shared" si="0"/>
        <v/>
      </c>
      <c r="Y41" s="264" t="str">
        <f t="shared" si="1"/>
        <v/>
      </c>
      <c r="Z41" s="244"/>
      <c r="AA41" s="247"/>
      <c r="AC41" s="28"/>
      <c r="AD41" s="27"/>
      <c r="AE41" s="248"/>
      <c r="AF41" s="86"/>
      <c r="AG41" s="209"/>
      <c r="AH41" s="209"/>
      <c r="AI41" s="209"/>
      <c r="AJ41" s="86"/>
      <c r="BB41" s="259"/>
    </row>
    <row r="42" spans="1:54" ht="15" customHeight="1">
      <c r="A42" s="244"/>
      <c r="B42" s="263">
        <f>+'Ark1'!C1626</f>
        <v>2024</v>
      </c>
      <c r="C42" s="263">
        <f>+'Ark1'!L1626</f>
        <v>1</v>
      </c>
      <c r="D42" s="263" t="s">
        <v>29</v>
      </c>
      <c r="E42" s="263">
        <f>+'Ark1'!AP1626</f>
        <v>33</v>
      </c>
      <c r="F42" s="271" t="str">
        <f>VLOOKUP(E42,RNR!$E$1:$F$41,2)</f>
        <v>Chianina</v>
      </c>
      <c r="G42" s="263" t="str">
        <f>+IF(H42=0,"",'Ark1'!Q1626)</f>
        <v/>
      </c>
      <c r="H42" s="449">
        <f>+'Ark1'!R1626</f>
        <v>0</v>
      </c>
      <c r="I42" s="264" t="str">
        <f>+IF(H42=0,"",'Ark1'!AE1626)</f>
        <v/>
      </c>
      <c r="J42" s="264"/>
      <c r="K42" s="264" t="str">
        <f>+IF(H42=0,"",'Ark1'!AF1626)</f>
        <v/>
      </c>
      <c r="L42" s="244"/>
      <c r="M42" s="423" t="str">
        <f>+IF(H42=0,"",'Ark1'!AR1626)</f>
        <v/>
      </c>
      <c r="N42" s="399" t="str">
        <f>+IF(H42=0,"",'Ark1'!AS1626)</f>
        <v/>
      </c>
      <c r="O42" s="265" t="str">
        <f>+IF(H42=0,"",'Ark1'!T1626)</f>
        <v/>
      </c>
      <c r="P42" s="294" t="str">
        <f>+IF(H42=0,"",'Ark1'!U1626)</f>
        <v/>
      </c>
      <c r="Q42" s="87"/>
      <c r="R42" s="266" t="str">
        <f>+IF(H42=0,"",'Ark1'!W1626)</f>
        <v/>
      </c>
      <c r="S42" s="266" t="str">
        <f>+IF(H42=0,"",'Ark1'!X1626)</f>
        <v/>
      </c>
      <c r="T42" s="451" t="str">
        <f>+IF(H42=0,"",'Ark1'!AG1626)</f>
        <v/>
      </c>
      <c r="U42" s="266" t="str">
        <f>+IF(H42=0,"",'Ark1'!AH1626)</f>
        <v/>
      </c>
      <c r="V42" s="266" t="str">
        <f>+IF(H42=0,"",'Ark1'!Y1626)</f>
        <v/>
      </c>
      <c r="W42" s="265" t="str">
        <f>+IF(H42=0,"",'Ark1'!AA1626)</f>
        <v/>
      </c>
      <c r="X42" s="294" t="str">
        <f t="shared" si="0"/>
        <v/>
      </c>
      <c r="Y42" s="264" t="str">
        <f t="shared" si="1"/>
        <v/>
      </c>
      <c r="Z42" s="244"/>
      <c r="AA42" s="247"/>
      <c r="AC42" s="28"/>
      <c r="AD42" s="27"/>
      <c r="AE42" s="248"/>
      <c r="AF42" s="86"/>
      <c r="AG42" s="209"/>
      <c r="AH42" s="209"/>
      <c r="AI42" s="209"/>
      <c r="AJ42" s="86"/>
      <c r="BB42" s="259"/>
    </row>
    <row r="43" spans="1:54" ht="15" customHeight="1">
      <c r="A43" s="244"/>
      <c r="B43" s="263">
        <f>+'Ark1'!C1627</f>
        <v>2024</v>
      </c>
      <c r="C43" s="263">
        <f>+'Ark1'!L1627</f>
        <v>1</v>
      </c>
      <c r="D43" s="263" t="s">
        <v>29</v>
      </c>
      <c r="E43" s="263">
        <f>+'Ark1'!AP1627</f>
        <v>34</v>
      </c>
      <c r="F43" s="271" t="str">
        <f>VLOOKUP(E43,RNR!$E$1:$F$41,2)</f>
        <v>Belgisk blå</v>
      </c>
      <c r="G43" s="263" t="str">
        <f>+IF(H43=0,"",'Ark1'!Q1627)</f>
        <v/>
      </c>
      <c r="H43" s="449">
        <f>+'Ark1'!R1627</f>
        <v>0</v>
      </c>
      <c r="I43" s="264" t="str">
        <f>+IF(H43=0,"",'Ark1'!AE1627)</f>
        <v/>
      </c>
      <c r="J43" s="264"/>
      <c r="K43" s="264" t="str">
        <f>+IF(H43=0,"",'Ark1'!AF1627)</f>
        <v/>
      </c>
      <c r="L43" s="244"/>
      <c r="M43" s="423" t="str">
        <f>+IF(H43=0,"",'Ark1'!AR1627)</f>
        <v/>
      </c>
      <c r="N43" s="399" t="str">
        <f>+IF(H43=0,"",'Ark1'!AS1627)</f>
        <v/>
      </c>
      <c r="O43" s="265" t="str">
        <f>+IF(H43=0,"",'Ark1'!T1627)</f>
        <v/>
      </c>
      <c r="P43" s="294" t="str">
        <f>+IF(H43=0,"",'Ark1'!U1627)</f>
        <v/>
      </c>
      <c r="Q43" s="87"/>
      <c r="R43" s="266" t="str">
        <f>+IF(H43=0,"",'Ark1'!W1627)</f>
        <v/>
      </c>
      <c r="S43" s="266" t="str">
        <f>+IF(H43=0,"",'Ark1'!X1627)</f>
        <v/>
      </c>
      <c r="T43" s="451" t="str">
        <f>+IF(H43=0,"",'Ark1'!AG1627)</f>
        <v/>
      </c>
      <c r="U43" s="266" t="str">
        <f>+IF(H43=0,"",'Ark1'!AH1627)</f>
        <v/>
      </c>
      <c r="V43" s="266" t="str">
        <f>+IF(H43=0,"",'Ark1'!Y1627)</f>
        <v/>
      </c>
      <c r="W43" s="265" t="str">
        <f>+IF(H43=0,"",'Ark1'!AA1627)</f>
        <v/>
      </c>
      <c r="X43" s="294" t="str">
        <f t="shared" si="0"/>
        <v/>
      </c>
      <c r="Y43" s="264" t="str">
        <f t="shared" si="1"/>
        <v/>
      </c>
      <c r="Z43" s="244"/>
      <c r="AA43" s="247"/>
      <c r="AC43" s="28"/>
      <c r="AD43" s="27"/>
      <c r="AE43" s="248"/>
      <c r="AF43" s="86"/>
      <c r="AG43" s="209"/>
      <c r="AH43" s="209"/>
      <c r="AI43" s="209"/>
      <c r="AJ43" s="86"/>
      <c r="BB43" s="259"/>
    </row>
    <row r="44" spans="1:54" ht="15" customHeight="1">
      <c r="A44" s="244"/>
      <c r="B44" s="263">
        <f>+'Ark1'!C1628</f>
        <v>2024</v>
      </c>
      <c r="C44" s="263">
        <f>+'Ark1'!L1628</f>
        <v>1</v>
      </c>
      <c r="D44" s="263" t="s">
        <v>29</v>
      </c>
      <c r="E44" s="263">
        <f>+'Ark1'!AP1628</f>
        <v>39</v>
      </c>
      <c r="F44" s="271" t="str">
        <f>VLOOKUP(E44,RNR!$E$1:$F$41,2)</f>
        <v xml:space="preserve">Wagyu </v>
      </c>
      <c r="G44" s="263" t="str">
        <f>+IF(H44=0,"",'Ark1'!Q1628)</f>
        <v/>
      </c>
      <c r="H44" s="449">
        <f>+'Ark1'!R1628</f>
        <v>0</v>
      </c>
      <c r="I44" s="264" t="str">
        <f>+IF(H44=0,"",'Ark1'!AE1628)</f>
        <v/>
      </c>
      <c r="J44" s="264"/>
      <c r="K44" s="264" t="str">
        <f>+IF(H44=0,"",'Ark1'!AF1628)</f>
        <v/>
      </c>
      <c r="L44" s="244"/>
      <c r="M44" s="423" t="str">
        <f>+IF(H44=0,"",'Ark1'!AR1628)</f>
        <v/>
      </c>
      <c r="N44" s="399" t="str">
        <f>+IF(H44=0,"",'Ark1'!AS1628)</f>
        <v/>
      </c>
      <c r="O44" s="265" t="str">
        <f>+IF(H44=0,"",'Ark1'!T1628)</f>
        <v/>
      </c>
      <c r="P44" s="294" t="str">
        <f>+IF(H44=0,"",'Ark1'!U1628)</f>
        <v/>
      </c>
      <c r="Q44" s="87"/>
      <c r="R44" s="266" t="str">
        <f>+IF(H44=0,"",'Ark1'!W1628)</f>
        <v/>
      </c>
      <c r="S44" s="266" t="str">
        <f>+IF(H44=0,"",'Ark1'!X1628)</f>
        <v/>
      </c>
      <c r="T44" s="451" t="str">
        <f>+IF(H44=0,"",'Ark1'!AG1628)</f>
        <v/>
      </c>
      <c r="U44" s="266" t="str">
        <f>+IF(H44=0,"",'Ark1'!AH1628)</f>
        <v/>
      </c>
      <c r="V44" s="266" t="str">
        <f>+IF(H44=0,"",'Ark1'!Y1628)</f>
        <v/>
      </c>
      <c r="W44" s="265" t="str">
        <f>+IF(H44=0,"",'Ark1'!AA1628)</f>
        <v/>
      </c>
      <c r="X44" s="294" t="str">
        <f t="shared" si="0"/>
        <v/>
      </c>
      <c r="Y44" s="264" t="str">
        <f t="shared" si="1"/>
        <v/>
      </c>
      <c r="Z44" s="244"/>
      <c r="AA44" s="247"/>
      <c r="AC44" s="28"/>
      <c r="AD44" s="27"/>
      <c r="AE44" s="248"/>
      <c r="AF44" s="86"/>
      <c r="AG44" s="209"/>
      <c r="AH44" s="209"/>
      <c r="AI44" s="209"/>
      <c r="AJ44" s="86"/>
      <c r="BB44" s="259"/>
    </row>
    <row r="45" spans="1:54" ht="15" customHeight="1">
      <c r="A45" s="244"/>
      <c r="B45" s="263">
        <f>+'Ark1'!C1629</f>
        <v>2024</v>
      </c>
      <c r="C45" s="263">
        <f>+'Ark1'!L1629</f>
        <v>1</v>
      </c>
      <c r="D45" s="263" t="s">
        <v>29</v>
      </c>
      <c r="E45" s="263">
        <f>+'Ark1'!AP1629</f>
        <v>40</v>
      </c>
      <c r="F45" s="271" t="str">
        <f>VLOOKUP(E45,RNR!$E$1:$F$41,2)</f>
        <v>Jak (Bos Grunniens)</v>
      </c>
      <c r="G45" s="263" t="str">
        <f>+IF(H45=0,"",'Ark1'!Q1629)</f>
        <v/>
      </c>
      <c r="H45" s="449">
        <f>+'Ark1'!R1629</f>
        <v>0</v>
      </c>
      <c r="I45" s="264" t="str">
        <f>+IF(H45=0,"",'Ark1'!AE1629)</f>
        <v/>
      </c>
      <c r="J45" s="264"/>
      <c r="K45" s="264" t="str">
        <f>+IF(H45=0,"",'Ark1'!AF1629)</f>
        <v/>
      </c>
      <c r="L45" s="244"/>
      <c r="M45" s="423" t="str">
        <f>+IF(H45=0,"",'Ark1'!AR1629)</f>
        <v/>
      </c>
      <c r="N45" s="399" t="str">
        <f>+IF(H45=0,"",'Ark1'!AS1629)</f>
        <v/>
      </c>
      <c r="O45" s="265" t="str">
        <f>+IF(H45=0,"",'Ark1'!T1629)</f>
        <v/>
      </c>
      <c r="P45" s="294" t="str">
        <f>+IF(H45=0,"",'Ark1'!U1629)</f>
        <v/>
      </c>
      <c r="Q45" s="87"/>
      <c r="R45" s="266" t="str">
        <f>+IF(H45=0,"",'Ark1'!W1629)</f>
        <v/>
      </c>
      <c r="S45" s="266" t="str">
        <f>+IF(H45=0,"",'Ark1'!X1629)</f>
        <v/>
      </c>
      <c r="T45" s="451" t="str">
        <f>+IF(H45=0,"",'Ark1'!AG1629)</f>
        <v/>
      </c>
      <c r="U45" s="266" t="str">
        <f>+IF(H45=0,"",'Ark1'!AH1629)</f>
        <v/>
      </c>
      <c r="V45" s="266" t="str">
        <f>+IF(H45=0,"",'Ark1'!Y1629)</f>
        <v/>
      </c>
      <c r="W45" s="265" t="str">
        <f>+IF(H45=0,"",'Ark1'!AA1629)</f>
        <v/>
      </c>
      <c r="X45" s="294" t="str">
        <f t="shared" si="0"/>
        <v/>
      </c>
      <c r="Y45" s="264" t="str">
        <f t="shared" si="1"/>
        <v/>
      </c>
      <c r="Z45" s="244"/>
      <c r="AA45" s="247"/>
      <c r="AC45" s="28"/>
      <c r="AD45" s="27"/>
      <c r="AE45" s="248"/>
      <c r="AF45" s="86"/>
      <c r="AG45" s="209"/>
      <c r="AH45" s="209"/>
      <c r="AI45" s="209"/>
      <c r="AJ45" s="86"/>
      <c r="BB45" s="259"/>
    </row>
    <row r="46" spans="1:54" ht="15" customHeight="1">
      <c r="A46" s="244"/>
      <c r="B46" s="263">
        <f>+'Ark1'!C1630</f>
        <v>2024</v>
      </c>
      <c r="C46" s="263">
        <f>+'Ark1'!L1630</f>
        <v>1</v>
      </c>
      <c r="D46" s="263" t="s">
        <v>29</v>
      </c>
      <c r="E46" s="263">
        <f>+'Ark1'!AP1630</f>
        <v>98</v>
      </c>
      <c r="F46" s="271" t="str">
        <f>VLOOKUP(E46,RNR!$E$1:$F$41,2)</f>
        <v>Krysninger</v>
      </c>
      <c r="G46" s="263">
        <f>+IF(H46=0,"",'Ark1'!Q1630)</f>
        <v>62</v>
      </c>
      <c r="H46" s="449">
        <f>+'Ark1'!R1630</f>
        <v>76</v>
      </c>
      <c r="I46" s="264">
        <f>+IF(H46=0,"",'Ark1'!AE1630)</f>
        <v>3.3115468409586057</v>
      </c>
      <c r="J46" s="264"/>
      <c r="K46" s="264">
        <f>+IF(H46=0,"",'Ark1'!AF1630)</f>
        <v>2.2469979464019803</v>
      </c>
      <c r="L46" s="244"/>
      <c r="M46" s="423">
        <f>+IF(H46=0,"",'Ark1'!AR1630)</f>
        <v>223.68421052631575</v>
      </c>
      <c r="N46" s="399">
        <f>+IF(H46=0,"",'Ark1'!AS1630)</f>
        <v>18.901191217319752</v>
      </c>
      <c r="O46" s="265">
        <f>+IF(H46=0,"",'Ark1'!T1630)</f>
        <v>4.3157894736842097</v>
      </c>
      <c r="P46" s="294">
        <f>+IF(H46=0,"",'Ark1'!U1630)</f>
        <v>212.84605263157889</v>
      </c>
      <c r="Q46" s="87"/>
      <c r="R46" s="266">
        <f>+IF(H46=0,"",'Ark1'!W1630)</f>
        <v>7.8947368421052637</v>
      </c>
      <c r="S46" s="266">
        <f>+IF(H46=0,"",'Ark1'!X1630)</f>
        <v>0</v>
      </c>
      <c r="T46" s="451">
        <f>+IF(H46=0,"",'Ark1'!AG1630)</f>
        <v>2271.3157894736846</v>
      </c>
      <c r="U46" s="266">
        <f>+IF(H46=0,"",'Ark1'!AH1630)</f>
        <v>100</v>
      </c>
      <c r="V46" s="266">
        <f>+IF(H46=0,"",'Ark1'!Y1630)</f>
        <v>33.335769633381489</v>
      </c>
      <c r="W46" s="265">
        <f>+IF(H46=0,"",'Ark1'!AA1630)</f>
        <v>1.4254318488369297</v>
      </c>
      <c r="X46" s="294">
        <f t="shared" si="0"/>
        <v>93.710462287104576</v>
      </c>
      <c r="Y46" s="264">
        <f t="shared" si="1"/>
        <v>1.2258064516129032</v>
      </c>
      <c r="Z46" s="244"/>
      <c r="AA46" s="247"/>
      <c r="AC46" s="28"/>
      <c r="AD46" s="27"/>
      <c r="AE46" s="248"/>
      <c r="AF46" s="86"/>
      <c r="AG46" s="209"/>
      <c r="AH46" s="209"/>
      <c r="AI46" s="209"/>
      <c r="AJ46" s="86"/>
      <c r="BB46" s="259"/>
    </row>
    <row r="47" spans="1:54" ht="15" customHeight="1">
      <c r="A47" s="244"/>
      <c r="B47" s="263">
        <f>+'Ark1'!C1631</f>
        <v>2024</v>
      </c>
      <c r="C47" s="263">
        <f>+'Ark1'!L1631</f>
        <v>1</v>
      </c>
      <c r="D47" s="263" t="s">
        <v>29</v>
      </c>
      <c r="E47" s="263">
        <f>+'Ark1'!AP1631</f>
        <v>99</v>
      </c>
      <c r="F47" s="271" t="str">
        <f>VLOOKUP(E47,RNR!$E$1:$F$41,2)</f>
        <v>Ukjent</v>
      </c>
      <c r="G47" s="263">
        <f>+IF(H47=0,"",'Ark1'!Q1631)</f>
        <v>6</v>
      </c>
      <c r="H47" s="449">
        <f>+'Ark1'!R1631</f>
        <v>6</v>
      </c>
      <c r="I47" s="264">
        <f>+IF(H47=0,"",'Ark1'!AE1631)</f>
        <v>2.1897810218978111</v>
      </c>
      <c r="J47" s="264"/>
      <c r="K47" s="264">
        <f>+IF(H47=0,"",'Ark1'!AF1631)</f>
        <v>1.6346158507322324</v>
      </c>
      <c r="L47" s="244"/>
      <c r="M47" s="423">
        <f>+IF(H47=0,"",'Ark1'!AR1631)</f>
        <v>228.1666666666666</v>
      </c>
      <c r="N47" s="399">
        <f>+IF(H47=0,"",'Ark1'!AS1631)</f>
        <v>18.88442200096631</v>
      </c>
      <c r="O47" s="265">
        <f>+IF(H47=0,"",'Ark1'!T1631)</f>
        <v>4.6666666666666679</v>
      </c>
      <c r="P47" s="294">
        <f>+IF(H47=0,"",'Ark1'!U1631)</f>
        <v>224.80000000000004</v>
      </c>
      <c r="Q47" s="87"/>
      <c r="R47" s="266">
        <f>+IF(H47=0,"",'Ark1'!W1631)</f>
        <v>0</v>
      </c>
      <c r="S47" s="266">
        <f>+IF(H47=0,"",'Ark1'!X1631)</f>
        <v>0</v>
      </c>
      <c r="T47" s="451">
        <f>+IF(H47=0,"",'Ark1'!AG1631)</f>
        <v>1991.8333333333328</v>
      </c>
      <c r="U47" s="266">
        <f>+IF(H47=0,"",'Ark1'!AH1631)</f>
        <v>100</v>
      </c>
      <c r="V47" s="266">
        <f>+IF(H47=0,"",'Ark1'!Y1631)</f>
        <v>24.861415888882657</v>
      </c>
      <c r="W47" s="265">
        <f>+IF(H47=0,"",'Ark1'!AA1631)</f>
        <v>1.2472191289246459</v>
      </c>
      <c r="X47" s="294">
        <f t="shared" si="0"/>
        <v>112.86084846456367</v>
      </c>
      <c r="Y47" s="264">
        <f t="shared" si="1"/>
        <v>1</v>
      </c>
      <c r="Z47" s="244"/>
      <c r="AA47" s="247"/>
      <c r="AC47" s="28"/>
      <c r="AD47" s="27"/>
      <c r="AE47" s="248"/>
      <c r="AF47" s="86"/>
      <c r="AG47" s="209"/>
      <c r="AH47" s="209"/>
      <c r="AI47" s="209"/>
      <c r="AJ47" s="86"/>
      <c r="BB47" s="259"/>
    </row>
    <row r="48" spans="1:54" ht="15" customHeight="1">
      <c r="A48" s="244"/>
      <c r="B48" s="244"/>
      <c r="C48" s="244"/>
      <c r="D48" s="244"/>
      <c r="E48" s="244"/>
      <c r="F48" s="244"/>
      <c r="G48" s="244"/>
      <c r="H48" s="4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443"/>
      <c r="U48" s="244"/>
      <c r="V48" s="244"/>
      <c r="W48" s="244"/>
      <c r="X48" s="244"/>
      <c r="Y48" s="244"/>
      <c r="Z48" s="244"/>
      <c r="AA48" s="247"/>
      <c r="AC48" s="28"/>
      <c r="AD48" s="27"/>
      <c r="AE48" s="248"/>
      <c r="AF48" s="86"/>
      <c r="AG48" s="209"/>
      <c r="AH48" s="209"/>
      <c r="AI48" s="209"/>
      <c r="AJ48" s="86"/>
      <c r="BB48" s="259"/>
    </row>
    <row r="49" spans="1:54" ht="22.8">
      <c r="A49" s="244"/>
      <c r="B49" s="244"/>
      <c r="C49" s="261"/>
      <c r="D49" s="334" t="str">
        <f>+D51</f>
        <v>P</v>
      </c>
      <c r="E49" s="244"/>
      <c r="F49" s="244"/>
      <c r="G49" s="244"/>
      <c r="H49" s="491">
        <f>SUM(H51:H85)</f>
        <v>7434</v>
      </c>
      <c r="I49" s="245"/>
      <c r="J49" s="244"/>
      <c r="K49" s="245"/>
      <c r="L49" s="244"/>
      <c r="M49" s="246"/>
      <c r="N49" s="246"/>
      <c r="O49" s="244"/>
      <c r="P49" s="333">
        <f>+Klasse!L12</f>
        <v>246.35650801359969</v>
      </c>
      <c r="Q49" s="244" t="s">
        <v>568</v>
      </c>
      <c r="R49" s="246"/>
      <c r="S49" s="246"/>
      <c r="T49" s="443"/>
      <c r="U49" s="246"/>
      <c r="V49" s="246"/>
      <c r="W49" s="244"/>
      <c r="X49" s="333">
        <f>+Klasse!AC12</f>
        <v>114.40947763189087</v>
      </c>
      <c r="Y49" s="245"/>
      <c r="Z49" s="244"/>
      <c r="AA49" s="247"/>
      <c r="AC49" s="28"/>
      <c r="AD49" s="27"/>
      <c r="AE49" s="248"/>
      <c r="AF49" s="86"/>
      <c r="AJ49" s="86"/>
      <c r="BB49" s="259"/>
    </row>
    <row r="50" spans="1:54" ht="15" customHeight="1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  <c r="U50" s="244"/>
      <c r="V50" s="244"/>
      <c r="W50" s="244"/>
      <c r="X50" s="244"/>
      <c r="Y50" s="244"/>
      <c r="Z50" s="244"/>
      <c r="AA50" s="247"/>
      <c r="AC50" s="28"/>
      <c r="AD50" s="27"/>
      <c r="AE50" s="248"/>
      <c r="AF50" s="86"/>
      <c r="AJ50" s="86"/>
      <c r="BB50" s="259"/>
    </row>
    <row r="51" spans="1:54" ht="15.6">
      <c r="A51" s="244"/>
      <c r="B51" s="295">
        <f>+'Ark1'!C1632</f>
        <v>2024</v>
      </c>
      <c r="C51" s="86">
        <f>+'Ark1'!L1632</f>
        <v>2</v>
      </c>
      <c r="D51" s="86" t="s">
        <v>30</v>
      </c>
      <c r="E51" s="86">
        <f>+'Ark1'!AP1632</f>
        <v>1</v>
      </c>
      <c r="F51" s="271" t="str">
        <f>VLOOKUP(E51,RNR!$E$1:$F$41,2)</f>
        <v>NRF</v>
      </c>
      <c r="G51" s="86">
        <f>+IF(H51=0,"",'Ark1'!Q1632)</f>
        <v>3279</v>
      </c>
      <c r="H51" s="449">
        <f>+'Ark1'!R1632</f>
        <v>6133</v>
      </c>
      <c r="I51" s="28">
        <f>+IF(H51=0,"",'Ark1'!AE1632)</f>
        <v>19.220885044502943</v>
      </c>
      <c r="J51" s="28"/>
      <c r="K51" s="28">
        <f>+IF(H51=0,"",'Ark1'!AF1632)</f>
        <v>16.147918952744845</v>
      </c>
      <c r="L51" s="244"/>
      <c r="M51" s="366">
        <f>+IF(H51=0,"",'Ark1'!AR1632)</f>
        <v>224.74889939670632</v>
      </c>
      <c r="N51" s="114">
        <f>+IF(H51=0,"",'Ark1'!AS1632)</f>
        <v>21.924612862196497</v>
      </c>
      <c r="O51" s="27">
        <f>+IF(H51=0,"",'Ark1'!T1632)</f>
        <v>5.8219468449372247</v>
      </c>
      <c r="P51" s="294">
        <f>+IF(H51=0,"",'Ark1'!U1632)</f>
        <v>249.12745801402312</v>
      </c>
      <c r="Q51" s="28"/>
      <c r="R51" s="33">
        <f>+IF(H51=0,"",'Ark1'!W1632)</f>
        <v>30.751671286482956</v>
      </c>
      <c r="S51" s="33">
        <f>+IF(H51=0,"",'Ark1'!X1632)</f>
        <v>3.2610467960215231E-2</v>
      </c>
      <c r="T51" s="450">
        <f>+IF(H51=0,"",'Ark1'!AG1632)</f>
        <v>2106.9016794390996</v>
      </c>
      <c r="U51" s="33">
        <f>+IF(H51=0,"",'Ark1'!AH1632)</f>
        <v>99.983694766019866</v>
      </c>
      <c r="V51" s="33">
        <f>+IF(H51=0,"",'Ark1'!Y1632)</f>
        <v>21.185001863125976</v>
      </c>
      <c r="W51" s="27">
        <f>+IF(H51=0,"",'Ark1'!AA1632)</f>
        <v>1.351579684304576</v>
      </c>
      <c r="X51" s="294">
        <f t="shared" ref="X51:X85" si="2">IF(H51=0,"",1000*P51/T51)</f>
        <v>118.24351389778471</v>
      </c>
      <c r="Y51" s="28">
        <f t="shared" ref="Y51:Y85" si="3">IF(H51=0,"",H51/G51)</f>
        <v>1.8703873132052455</v>
      </c>
      <c r="Z51" s="244"/>
      <c r="AA51" s="247"/>
      <c r="AC51" s="28"/>
      <c r="AD51" s="27"/>
      <c r="AE51" s="248"/>
      <c r="AF51" s="86"/>
      <c r="AJ51" s="86"/>
    </row>
    <row r="52" spans="1:54" ht="15.6">
      <c r="A52" s="244"/>
      <c r="B52" s="295">
        <f>+'Ark1'!C1633</f>
        <v>2024</v>
      </c>
      <c r="C52" s="86">
        <f>+'Ark1'!L1633</f>
        <v>2</v>
      </c>
      <c r="D52" s="86" t="s">
        <v>30</v>
      </c>
      <c r="E52" s="86">
        <f>+'Ark1'!AP1633</f>
        <v>2</v>
      </c>
      <c r="F52" s="271" t="str">
        <f>VLOOKUP(E52,RNR!$E$1:$F$41,2)</f>
        <v>Jersey</v>
      </c>
      <c r="G52" s="86">
        <f>+IF(H52=0,"",'Ark1'!Q1633)</f>
        <v>94</v>
      </c>
      <c r="H52" s="449">
        <f>+'Ark1'!R1633</f>
        <v>172</v>
      </c>
      <c r="I52" s="28">
        <f>+IF(H52=0,"",'Ark1'!AE1633)</f>
        <v>33.59375</v>
      </c>
      <c r="J52" s="28"/>
      <c r="K52" s="28">
        <f>+IF(H52=0,"",'Ark1'!AF1633)</f>
        <v>33.222559342547406</v>
      </c>
      <c r="L52" s="244"/>
      <c r="M52" s="366">
        <f>+IF(H52=0,"",'Ark1'!AR1633)</f>
        <v>210.17441860465112</v>
      </c>
      <c r="N52" s="114">
        <f>+IF(H52=0,"",'Ark1'!AS1633)</f>
        <v>22.419457497655937</v>
      </c>
      <c r="O52" s="27">
        <f>+IF(H52=0,"",'Ark1'!T1633)</f>
        <v>7.0872093023255847</v>
      </c>
      <c r="P52" s="294">
        <f>+IF(H52=0,"",'Ark1'!U1633)</f>
        <v>208.42790697674408</v>
      </c>
      <c r="Q52" s="28"/>
      <c r="R52" s="33">
        <f>+IF(H52=0,"",'Ark1'!W1633)</f>
        <v>70.930232558139551</v>
      </c>
      <c r="S52" s="33">
        <f>+IF(H52=0,"",'Ark1'!X1633)</f>
        <v>0</v>
      </c>
      <c r="T52" s="450">
        <f>+IF(H52=0,"",'Ark1'!AG1633)</f>
        <v>2189.8139534883726</v>
      </c>
      <c r="U52" s="33">
        <f>+IF(H52=0,"",'Ark1'!AH1633)</f>
        <v>100</v>
      </c>
      <c r="V52" s="33">
        <f>+IF(H52=0,"",'Ark1'!Y1633)</f>
        <v>18.326995282488472</v>
      </c>
      <c r="W52" s="27">
        <f>+IF(H52=0,"",'Ark1'!AA1633)</f>
        <v>1.3022606919050119</v>
      </c>
      <c r="X52" s="294">
        <f t="shared" si="2"/>
        <v>95.180646120515647</v>
      </c>
      <c r="Y52" s="28">
        <f t="shared" si="3"/>
        <v>1.8297872340425532</v>
      </c>
      <c r="Z52" s="244"/>
      <c r="AA52" s="247"/>
      <c r="AC52" s="28"/>
      <c r="AD52" s="27"/>
      <c r="AE52" s="248"/>
      <c r="AF52" s="86"/>
      <c r="AJ52" s="86"/>
    </row>
    <row r="53" spans="1:54" ht="15.6">
      <c r="A53" s="244"/>
      <c r="B53" s="295">
        <f>+'Ark1'!C1634</f>
        <v>2024</v>
      </c>
      <c r="C53" s="86">
        <f>+'Ark1'!L1634</f>
        <v>2</v>
      </c>
      <c r="D53" s="86" t="s">
        <v>30</v>
      </c>
      <c r="E53" s="86">
        <f>+'Ark1'!AP1634</f>
        <v>3</v>
      </c>
      <c r="F53" s="271" t="str">
        <f>VLOOKUP(E53,RNR!$E$1:$F$41,2)</f>
        <v>Sidet Trønder</v>
      </c>
      <c r="G53" s="86">
        <f>+IF(H53=0,"",'Ark1'!Q1634)</f>
        <v>62</v>
      </c>
      <c r="H53" s="449">
        <f>+'Ark1'!R1634</f>
        <v>77</v>
      </c>
      <c r="I53" s="28">
        <f>+IF(H53=0,"",'Ark1'!AE1634)</f>
        <v>23.987538940809969</v>
      </c>
      <c r="J53" s="28"/>
      <c r="K53" s="28">
        <f>+IF(H53=0,"",'Ark1'!AF1634)</f>
        <v>20.404167392236889</v>
      </c>
      <c r="L53" s="244"/>
      <c r="M53" s="366">
        <f>+IF(H53=0,"",'Ark1'!AR1634)</f>
        <v>200.85714285714289</v>
      </c>
      <c r="N53" s="114">
        <f>+IF(H53=0,"",'Ark1'!AS1634)</f>
        <v>23.003781013713041</v>
      </c>
      <c r="O53" s="27">
        <f>+IF(H53=0,"",'Ark1'!T1634)</f>
        <v>6.7922077922077904</v>
      </c>
      <c r="P53" s="294">
        <f>+IF(H53=0,"",'Ark1'!U1634)</f>
        <v>187.17272727272729</v>
      </c>
      <c r="Q53" s="28"/>
      <c r="R53" s="33">
        <f>+IF(H53=0,"",'Ark1'!W1634)</f>
        <v>61.038961038961048</v>
      </c>
      <c r="S53" s="33">
        <f>+IF(H53=0,"",'Ark1'!X1634)</f>
        <v>0</v>
      </c>
      <c r="T53" s="450">
        <f>+IF(H53=0,"",'Ark1'!AG1634)</f>
        <v>2580.0389610389607</v>
      </c>
      <c r="U53" s="33">
        <f>+IF(H53=0,"",'Ark1'!AH1634)</f>
        <v>100</v>
      </c>
      <c r="V53" s="33">
        <f>+IF(H53=0,"",'Ark1'!Y1634)</f>
        <v>23.745887607673456</v>
      </c>
      <c r="W53" s="27">
        <f>+IF(H53=0,"",'Ark1'!AA1634)</f>
        <v>1.5061575980185977</v>
      </c>
      <c r="X53" s="294">
        <f t="shared" si="2"/>
        <v>72.54647317316261</v>
      </c>
      <c r="Y53" s="28">
        <f t="shared" si="3"/>
        <v>1.2419354838709677</v>
      </c>
      <c r="Z53" s="244"/>
      <c r="AA53" s="247"/>
      <c r="AC53" s="28"/>
      <c r="AD53" s="27"/>
      <c r="AE53" s="248"/>
      <c r="AF53" s="86"/>
      <c r="AJ53" s="86"/>
    </row>
    <row r="54" spans="1:54" ht="15.6">
      <c r="A54" s="244"/>
      <c r="B54" s="295">
        <f>+'Ark1'!C1635</f>
        <v>2024</v>
      </c>
      <c r="C54" s="86">
        <f>+'Ark1'!L1635</f>
        <v>2</v>
      </c>
      <c r="D54" s="86" t="s">
        <v>30</v>
      </c>
      <c r="E54" s="86">
        <f>+'Ark1'!AP1635</f>
        <v>4</v>
      </c>
      <c r="F54" s="271" t="str">
        <f>VLOOKUP(E54,RNR!$E$1:$F$41,2)</f>
        <v>Telemark</v>
      </c>
      <c r="G54" s="86">
        <f>+IF(H54=0,"",'Ark1'!Q1635)</f>
        <v>17</v>
      </c>
      <c r="H54" s="449">
        <f>+'Ark1'!R1635</f>
        <v>20</v>
      </c>
      <c r="I54" s="28">
        <f>+IF(H54=0,"",'Ark1'!AE1635)</f>
        <v>21.978021978021971</v>
      </c>
      <c r="J54" s="28"/>
      <c r="K54" s="28">
        <f>+IF(H54=0,"",'Ark1'!AF1635)</f>
        <v>17.688849957354599</v>
      </c>
      <c r="L54" s="244"/>
      <c r="M54" s="366">
        <f>+IF(H54=0,"",'Ark1'!AR1635)</f>
        <v>202.75</v>
      </c>
      <c r="N54" s="114">
        <f>+IF(H54=0,"",'Ark1'!AS1635)</f>
        <v>23.018400735167923</v>
      </c>
      <c r="O54" s="27">
        <f>+IF(H54=0,"",'Ark1'!T1635)</f>
        <v>5.95</v>
      </c>
      <c r="P54" s="294">
        <f>+IF(H54=0,"",'Ark1'!U1635)</f>
        <v>191.84</v>
      </c>
      <c r="Q54" s="28"/>
      <c r="R54" s="33">
        <f>+IF(H54=0,"",'Ark1'!W1635)</f>
        <v>40</v>
      </c>
      <c r="S54" s="33">
        <f>+IF(H54=0,"",'Ark1'!X1635)</f>
        <v>0</v>
      </c>
      <c r="T54" s="450">
        <f>+IF(H54=0,"",'Ark1'!AG1635)</f>
        <v>2612.15</v>
      </c>
      <c r="U54" s="33">
        <f>+IF(H54=0,"",'Ark1'!AH1635)</f>
        <v>100</v>
      </c>
      <c r="V54" s="33">
        <f>+IF(H54=0,"",'Ark1'!Y1635)</f>
        <v>14.549343627807028</v>
      </c>
      <c r="W54" s="27">
        <f>+IF(H54=0,"",'Ark1'!AA1635)</f>
        <v>1.4991664350564939</v>
      </c>
      <c r="X54" s="294">
        <f t="shared" si="2"/>
        <v>73.441417989012876</v>
      </c>
      <c r="Y54" s="28">
        <f t="shared" si="3"/>
        <v>1.1764705882352942</v>
      </c>
      <c r="Z54" s="244"/>
      <c r="AA54" s="247"/>
      <c r="AC54" s="28"/>
      <c r="AD54" s="27"/>
      <c r="AE54" s="248"/>
      <c r="AF54" s="86"/>
      <c r="AJ54" s="86"/>
    </row>
    <row r="55" spans="1:54" ht="15.6">
      <c r="A55" s="244"/>
      <c r="B55" s="295">
        <f>+'Ark1'!C1636</f>
        <v>2024</v>
      </c>
      <c r="C55" s="86">
        <f>+'Ark1'!L1636</f>
        <v>2</v>
      </c>
      <c r="D55" s="86" t="s">
        <v>30</v>
      </c>
      <c r="E55" s="86">
        <f>+'Ark1'!AP1636</f>
        <v>5</v>
      </c>
      <c r="F55" s="271" t="str">
        <f>VLOOKUP(E55,RNR!$E$1:$F$41,2)</f>
        <v>Dølafe</v>
      </c>
      <c r="G55" s="86">
        <f>+IF(H55=0,"",'Ark1'!Q1636)</f>
        <v>7</v>
      </c>
      <c r="H55" s="449">
        <f>+'Ark1'!R1636</f>
        <v>11</v>
      </c>
      <c r="I55" s="28">
        <f>+IF(H55=0,"",'Ark1'!AE1636)</f>
        <v>21.568627450980397</v>
      </c>
      <c r="J55" s="28"/>
      <c r="K55" s="28">
        <f>+IF(H55=0,"",'Ark1'!AF1636)</f>
        <v>17.327600885407801</v>
      </c>
      <c r="L55" s="244"/>
      <c r="M55" s="366">
        <f>+IF(H55=0,"",'Ark1'!AR1636)</f>
        <v>199.09090909090912</v>
      </c>
      <c r="N55" s="114">
        <f>+IF(H55=0,"",'Ark1'!AS1636)</f>
        <v>23.385572298913186</v>
      </c>
      <c r="O55" s="27">
        <f>+IF(H55=0,"",'Ark1'!T1636)</f>
        <v>7.3636363636363615</v>
      </c>
      <c r="P55" s="294">
        <f>+IF(H55=0,"",'Ark1'!U1636)</f>
        <v>185.02727272727273</v>
      </c>
      <c r="Q55" s="28"/>
      <c r="R55" s="33">
        <f>+IF(H55=0,"",'Ark1'!W1636)</f>
        <v>90.909090909090892</v>
      </c>
      <c r="S55" s="33">
        <f>+IF(H55=0,"",'Ark1'!X1636)</f>
        <v>0</v>
      </c>
      <c r="T55" s="450">
        <f>+IF(H55=0,"",'Ark1'!AG1636)</f>
        <v>2840</v>
      </c>
      <c r="U55" s="33">
        <f>+IF(H55=0,"",'Ark1'!AH1636)</f>
        <v>100</v>
      </c>
      <c r="V55" s="33">
        <f>+IF(H55=0,"",'Ark1'!Y1636)</f>
        <v>16.74113555989258</v>
      </c>
      <c r="W55" s="27">
        <f>+IF(H55=0,"",'Ark1'!AA1636)</f>
        <v>0.64282434653322229</v>
      </c>
      <c r="X55" s="294">
        <f t="shared" si="2"/>
        <v>65.150448143405896</v>
      </c>
      <c r="Y55" s="28">
        <f t="shared" si="3"/>
        <v>1.5714285714285714</v>
      </c>
      <c r="Z55" s="244"/>
      <c r="AA55" s="247"/>
      <c r="AC55" s="28"/>
      <c r="AD55" s="27"/>
      <c r="AE55" s="248"/>
      <c r="AF55" s="86"/>
      <c r="AJ55" s="86"/>
    </row>
    <row r="56" spans="1:54" ht="15.6">
      <c r="A56" s="244"/>
      <c r="B56" s="295">
        <f>+'Ark1'!C1637</f>
        <v>2024</v>
      </c>
      <c r="C56" s="86">
        <f>+'Ark1'!L1637</f>
        <v>2</v>
      </c>
      <c r="D56" s="86" t="s">
        <v>30</v>
      </c>
      <c r="E56" s="86">
        <f>+'Ark1'!AP1637</f>
        <v>6</v>
      </c>
      <c r="F56" s="271" t="str">
        <f>VLOOKUP(E56,RNR!$E$1:$F$41,2)</f>
        <v>Raukolle</v>
      </c>
      <c r="G56" s="86">
        <f>+IF(H56=0,"",'Ark1'!Q1637)</f>
        <v>9</v>
      </c>
      <c r="H56" s="449">
        <f>+'Ark1'!R1637</f>
        <v>14</v>
      </c>
      <c r="I56" s="28">
        <f>+IF(H56=0,"",'Ark1'!AE1637)</f>
        <v>24.137931034482754</v>
      </c>
      <c r="J56" s="28"/>
      <c r="K56" s="28">
        <f>+IF(H56=0,"",'Ark1'!AF1637)</f>
        <v>19.574969046217547</v>
      </c>
      <c r="L56" s="244"/>
      <c r="M56" s="366">
        <f>+IF(H56=0,"",'Ark1'!AR1637)</f>
        <v>208.57142857142861</v>
      </c>
      <c r="N56" s="114">
        <f>+IF(H56=0,"",'Ark1'!AS1637)</f>
        <v>22.772774012998777</v>
      </c>
      <c r="O56" s="27">
        <f>+IF(H56=0,"",'Ark1'!T1637)</f>
        <v>6.6428571428571441</v>
      </c>
      <c r="P56" s="294">
        <f>+IF(H56=0,"",'Ark1'!U1637)</f>
        <v>206.65714285714279</v>
      </c>
      <c r="Q56" s="28"/>
      <c r="R56" s="33">
        <f>+IF(H56=0,"",'Ark1'!W1637)</f>
        <v>57.142857142857153</v>
      </c>
      <c r="S56" s="33">
        <f>+IF(H56=0,"",'Ark1'!X1637)</f>
        <v>0</v>
      </c>
      <c r="T56" s="450">
        <f>+IF(H56=0,"",'Ark1'!AG1637)</f>
        <v>2181.6428571428578</v>
      </c>
      <c r="U56" s="33">
        <f>+IF(H56=0,"",'Ark1'!AH1637)</f>
        <v>100</v>
      </c>
      <c r="V56" s="33">
        <f>+IF(H56=0,"",'Ark1'!Y1637)</f>
        <v>17.491414803747322</v>
      </c>
      <c r="W56" s="27">
        <f>+IF(H56=0,"",'Ark1'!AA1637)</f>
        <v>1.1715156762040502</v>
      </c>
      <c r="X56" s="294">
        <f t="shared" si="2"/>
        <v>94.7254690109026</v>
      </c>
      <c r="Y56" s="28">
        <f t="shared" si="3"/>
        <v>1.5555555555555556</v>
      </c>
      <c r="Z56" s="244"/>
      <c r="AA56" s="247"/>
      <c r="AC56" s="28"/>
      <c r="AD56" s="27"/>
      <c r="AE56" s="248"/>
      <c r="AF56" s="86"/>
      <c r="AJ56" s="86"/>
    </row>
    <row r="57" spans="1:54" ht="15.6">
      <c r="A57" s="244"/>
      <c r="B57" s="295">
        <f>+'Ark1'!C1638</f>
        <v>2024</v>
      </c>
      <c r="C57" s="86">
        <f>+'Ark1'!L1638</f>
        <v>2</v>
      </c>
      <c r="D57" s="86" t="s">
        <v>30</v>
      </c>
      <c r="E57" s="86">
        <f>+'Ark1'!AP1638</f>
        <v>7</v>
      </c>
      <c r="F57" s="271" t="str">
        <f>VLOOKUP(E57,RNR!$E$1:$F$41,2)</f>
        <v>Sør- og Vestlands</v>
      </c>
      <c r="G57" s="86">
        <f>+IF(H57=0,"",'Ark1'!Q1638)</f>
        <v>9</v>
      </c>
      <c r="H57" s="449">
        <f>+'Ark1'!R1638</f>
        <v>9</v>
      </c>
      <c r="I57" s="28">
        <f>+IF(H57=0,"",'Ark1'!AE1638)</f>
        <v>18</v>
      </c>
      <c r="J57" s="28"/>
      <c r="K57" s="28">
        <f>+IF(H57=0,"",'Ark1'!AF1638)</f>
        <v>14.714555831179418</v>
      </c>
      <c r="L57" s="244"/>
      <c r="M57" s="366">
        <f>+IF(H57=0,"",'Ark1'!AR1638)</f>
        <v>202</v>
      </c>
      <c r="N57" s="114">
        <f>+IF(H57=0,"",'Ark1'!AS1638)</f>
        <v>22.748546511737015</v>
      </c>
      <c r="O57" s="27">
        <f>+IF(H57=0,"",'Ark1'!T1638)</f>
        <v>6</v>
      </c>
      <c r="P57" s="294">
        <f>+IF(H57=0,"",'Ark1'!U1638)</f>
        <v>188.5</v>
      </c>
      <c r="Q57" s="28"/>
      <c r="R57" s="33">
        <f>+IF(H57=0,"",'Ark1'!W1638)</f>
        <v>33.333333333333343</v>
      </c>
      <c r="S57" s="33">
        <f>+IF(H57=0,"",'Ark1'!X1638)</f>
        <v>0</v>
      </c>
      <c r="T57" s="450">
        <f>+IF(H57=0,"",'Ark1'!AG1638)</f>
        <v>2598.5555555555557</v>
      </c>
      <c r="U57" s="33">
        <f>+IF(H57=0,"",'Ark1'!AH1638)</f>
        <v>100</v>
      </c>
      <c r="V57" s="33">
        <f>+IF(H57=0,"",'Ark1'!Y1638)</f>
        <v>24.767362035998527</v>
      </c>
      <c r="W57" s="27">
        <f>+IF(H57=0,"",'Ark1'!AA1638)</f>
        <v>1.1547005383792519</v>
      </c>
      <c r="X57" s="294">
        <f t="shared" si="2"/>
        <v>72.540300166759309</v>
      </c>
      <c r="Y57" s="28">
        <f t="shared" si="3"/>
        <v>1</v>
      </c>
      <c r="Z57" s="244"/>
      <c r="AA57" s="247"/>
      <c r="AC57" s="28"/>
      <c r="AD57" s="27"/>
      <c r="AE57" s="248"/>
      <c r="AF57" s="86"/>
      <c r="AJ57" s="86"/>
    </row>
    <row r="58" spans="1:54" ht="15.6">
      <c r="A58" s="244"/>
      <c r="B58" s="295">
        <f>+'Ark1'!C1639</f>
        <v>2024</v>
      </c>
      <c r="C58" s="86">
        <f>+'Ark1'!L1639</f>
        <v>2</v>
      </c>
      <c r="D58" s="86" t="s">
        <v>30</v>
      </c>
      <c r="E58" s="86">
        <f>+'Ark1'!AP1639</f>
        <v>8</v>
      </c>
      <c r="F58" s="271" t="str">
        <f>VLOOKUP(E58,RNR!$E$1:$F$41,2)</f>
        <v>Vestlandsfe</v>
      </c>
      <c r="G58" s="86">
        <f>+IF(H58=0,"",'Ark1'!Q1639)</f>
        <v>32</v>
      </c>
      <c r="H58" s="449">
        <f>+'Ark1'!R1639</f>
        <v>41</v>
      </c>
      <c r="I58" s="28">
        <f>+IF(H58=0,"",'Ark1'!AE1639)</f>
        <v>25.153374233128833</v>
      </c>
      <c r="J58" s="28"/>
      <c r="K58" s="28">
        <f>+IF(H58=0,"",'Ark1'!AF1639)</f>
        <v>20.630602123890672</v>
      </c>
      <c r="L58" s="244"/>
      <c r="M58" s="366">
        <f>+IF(H58=0,"",'Ark1'!AR1639)</f>
        <v>194.97560975609753</v>
      </c>
      <c r="N58" s="114">
        <f>+IF(H58=0,"",'Ark1'!AS1639)</f>
        <v>22.879670071703249</v>
      </c>
      <c r="O58" s="27">
        <f>+IF(H58=0,"",'Ark1'!T1639)</f>
        <v>6.9512195121951219</v>
      </c>
      <c r="P58" s="294">
        <f>+IF(H58=0,"",'Ark1'!U1639)</f>
        <v>170.15365853658534</v>
      </c>
      <c r="Q58" s="28"/>
      <c r="R58" s="33">
        <f>+IF(H58=0,"",'Ark1'!W1639)</f>
        <v>68.292682926829286</v>
      </c>
      <c r="S58" s="33">
        <f>+IF(H58=0,"",'Ark1'!X1639)</f>
        <v>0</v>
      </c>
      <c r="T58" s="450">
        <f>+IF(H58=0,"",'Ark1'!AG1639)</f>
        <v>3059.2439024390242</v>
      </c>
      <c r="U58" s="33">
        <f>+IF(H58=0,"",'Ark1'!AH1639)</f>
        <v>100</v>
      </c>
      <c r="V58" s="33">
        <f>+IF(H58=0,"",'Ark1'!Y1639)</f>
        <v>18.514412284079373</v>
      </c>
      <c r="W58" s="27">
        <f>+IF(H58=0,"",'Ark1'!AA1639)</f>
        <v>1.4642274165662086</v>
      </c>
      <c r="X58" s="294">
        <f t="shared" si="2"/>
        <v>55.619513828540441</v>
      </c>
      <c r="Y58" s="28">
        <f t="shared" si="3"/>
        <v>1.28125</v>
      </c>
      <c r="Z58" s="244"/>
      <c r="AA58" s="247"/>
      <c r="AC58" s="28"/>
      <c r="AD58" s="27"/>
      <c r="AE58" s="248"/>
      <c r="AF58" s="86"/>
      <c r="AJ58" s="86"/>
    </row>
    <row r="59" spans="1:54" ht="15.6">
      <c r="A59" s="244"/>
      <c r="B59" s="295">
        <f>+'Ark1'!C1640</f>
        <v>2024</v>
      </c>
      <c r="C59" s="86">
        <f>+'Ark1'!L1640</f>
        <v>2</v>
      </c>
      <c r="D59" s="86" t="s">
        <v>30</v>
      </c>
      <c r="E59" s="86">
        <f>+'Ark1'!AP1640</f>
        <v>9</v>
      </c>
      <c r="F59" s="271" t="str">
        <f>VLOOKUP(E59,RNR!$E$1:$F$41,2)</f>
        <v>Holstein</v>
      </c>
      <c r="G59" s="86">
        <f>+IF(H59=0,"",'Ark1'!Q1640)</f>
        <v>267</v>
      </c>
      <c r="H59" s="449">
        <f>+'Ark1'!R1640</f>
        <v>444</v>
      </c>
      <c r="I59" s="28">
        <f>+IF(H59=0,"",'Ark1'!AE1640)</f>
        <v>28.981723237597912</v>
      </c>
      <c r="J59" s="28"/>
      <c r="K59" s="28">
        <f>+IF(H59=0,"",'Ark1'!AF1640)</f>
        <v>25.991233871545276</v>
      </c>
      <c r="L59" s="244"/>
      <c r="M59" s="366">
        <f>+IF(H59=0,"",'Ark1'!AR1640)</f>
        <v>234.03153153153156</v>
      </c>
      <c r="N59" s="114">
        <f>+IF(H59=0,"",'Ark1'!AS1640)</f>
        <v>21.662158625935245</v>
      </c>
      <c r="O59" s="27">
        <f>+IF(H59=0,"",'Ark1'!T1640)</f>
        <v>6.1328828828828819</v>
      </c>
      <c r="P59" s="294">
        <f>+IF(H59=0,"",'Ark1'!U1640)</f>
        <v>277.93175675675684</v>
      </c>
      <c r="Q59" s="28"/>
      <c r="R59" s="33">
        <f>+IF(H59=0,"",'Ark1'!W1640)</f>
        <v>43.468468468468451</v>
      </c>
      <c r="S59" s="33">
        <f>+IF(H59=0,"",'Ark1'!X1640)</f>
        <v>0</v>
      </c>
      <c r="T59" s="450">
        <f>+IF(H59=0,"",'Ark1'!AG1640)</f>
        <v>2066.3986486486488</v>
      </c>
      <c r="U59" s="33">
        <f>+IF(H59=0,"",'Ark1'!AH1640)</f>
        <v>100</v>
      </c>
      <c r="V59" s="33">
        <f>+IF(H59=0,"",'Ark1'!Y1640)</f>
        <v>23.14517842448215</v>
      </c>
      <c r="W59" s="27">
        <f>+IF(H59=0,"",'Ark1'!AA1640)</f>
        <v>1.4880605234393924</v>
      </c>
      <c r="X59" s="294">
        <f t="shared" si="2"/>
        <v>134.50055096508814</v>
      </c>
      <c r="Y59" s="28">
        <f t="shared" si="3"/>
        <v>1.6629213483146068</v>
      </c>
      <c r="Z59" s="244"/>
      <c r="AA59" s="247"/>
      <c r="AC59" s="28"/>
      <c r="AD59" s="27"/>
      <c r="AE59" s="248"/>
      <c r="AF59" s="86"/>
      <c r="AJ59" s="86"/>
    </row>
    <row r="60" spans="1:54" ht="15.6">
      <c r="A60" s="244"/>
      <c r="B60" s="295">
        <f>+'Ark1'!C1641</f>
        <v>2024</v>
      </c>
      <c r="C60" s="86">
        <f>+'Ark1'!L1641</f>
        <v>2</v>
      </c>
      <c r="D60" s="86" t="s">
        <v>30</v>
      </c>
      <c r="E60" s="86">
        <f>+'Ark1'!AP1641</f>
        <v>10</v>
      </c>
      <c r="F60" s="271" t="str">
        <f>VLOOKUP(E60,RNR!$E$1:$F$41,2)</f>
        <v>Rødt Dansk</v>
      </c>
      <c r="G60" s="86" t="str">
        <f>+IF(H60=0,"",'Ark1'!Q1641)</f>
        <v/>
      </c>
      <c r="H60" s="449">
        <f>+'Ark1'!R1641</f>
        <v>0</v>
      </c>
      <c r="I60" s="28" t="str">
        <f>+IF(H60=0,"",'Ark1'!AE1641)</f>
        <v/>
      </c>
      <c r="J60" s="28"/>
      <c r="K60" s="28" t="str">
        <f>+IF(H60=0,"",'Ark1'!AF1641)</f>
        <v/>
      </c>
      <c r="L60" s="244"/>
      <c r="M60" s="366" t="str">
        <f>+IF(H60=0,"",'Ark1'!AR1641)</f>
        <v/>
      </c>
      <c r="N60" s="114" t="str">
        <f>+IF(H60=0,"",'Ark1'!AS1641)</f>
        <v/>
      </c>
      <c r="O60" s="27" t="str">
        <f>+IF(H60=0,"",'Ark1'!T1641)</f>
        <v/>
      </c>
      <c r="P60" s="294" t="str">
        <f>+IF(H60=0,"",'Ark1'!U1641)</f>
        <v/>
      </c>
      <c r="Q60" s="28"/>
      <c r="R60" s="33" t="str">
        <f>+IF(H60=0,"",'Ark1'!W1641)</f>
        <v/>
      </c>
      <c r="S60" s="33" t="str">
        <f>+IF(H60=0,"",'Ark1'!X1641)</f>
        <v/>
      </c>
      <c r="T60" s="450" t="str">
        <f>+IF(H60=0,"",'Ark1'!AG1641)</f>
        <v/>
      </c>
      <c r="U60" s="33" t="str">
        <f>+IF(H60=0,"",'Ark1'!AH1641)</f>
        <v/>
      </c>
      <c r="V60" s="33" t="str">
        <f>+IF(H60=0,"",'Ark1'!Y1641)</f>
        <v/>
      </c>
      <c r="W60" s="27" t="str">
        <f>+IF(H60=0,"",'Ark1'!AA1641)</f>
        <v/>
      </c>
      <c r="X60" s="294" t="str">
        <f t="shared" si="2"/>
        <v/>
      </c>
      <c r="Y60" s="28" t="str">
        <f t="shared" si="3"/>
        <v/>
      </c>
      <c r="Z60" s="244"/>
      <c r="AA60" s="247"/>
      <c r="AC60" s="28"/>
      <c r="AD60" s="27"/>
      <c r="AE60" s="248"/>
      <c r="AF60" s="86"/>
      <c r="AJ60" s="86"/>
    </row>
    <row r="61" spans="1:54" ht="15.6">
      <c r="A61" s="244"/>
      <c r="B61" s="295">
        <f>+'Ark1'!C1642</f>
        <v>2024</v>
      </c>
      <c r="C61" s="86">
        <f>+'Ark1'!L1642</f>
        <v>2</v>
      </c>
      <c r="D61" s="86" t="s">
        <v>30</v>
      </c>
      <c r="E61" s="86">
        <f>+'Ark1'!AP1642</f>
        <v>11</v>
      </c>
      <c r="F61" s="271" t="str">
        <f>VLOOKUP(E61,RNR!$E$1:$F$41,2)</f>
        <v>Brown Swiss</v>
      </c>
      <c r="G61" s="86">
        <f>+IF(H61=0,"",'Ark1'!Q1642)</f>
        <v>19</v>
      </c>
      <c r="H61" s="449">
        <f>+'Ark1'!R1642</f>
        <v>23</v>
      </c>
      <c r="I61" s="28">
        <f>+IF(H61=0,"",'Ark1'!AE1642)</f>
        <v>24.210526315789473</v>
      </c>
      <c r="J61" s="28"/>
      <c r="K61" s="28">
        <f>+IF(H61=0,"",'Ark1'!AF1642)</f>
        <v>20.796007831857647</v>
      </c>
      <c r="L61" s="244"/>
      <c r="M61" s="366">
        <f>+IF(H61=0,"",'Ark1'!AR1642)</f>
        <v>229.60869565217391</v>
      </c>
      <c r="N61" s="114">
        <f>+IF(H61=0,"",'Ark1'!AS1642)</f>
        <v>21.537202479398161</v>
      </c>
      <c r="O61" s="27">
        <f>+IF(H61=0,"",'Ark1'!T1642)</f>
        <v>5.1739130434782608</v>
      </c>
      <c r="P61" s="294">
        <f>+IF(H61=0,"",'Ark1'!U1642)</f>
        <v>260.91304347826087</v>
      </c>
      <c r="Q61" s="28"/>
      <c r="R61" s="33">
        <f>+IF(H61=0,"",'Ark1'!W1642)</f>
        <v>13.043478260869565</v>
      </c>
      <c r="S61" s="33">
        <f>+IF(H61=0,"",'Ark1'!X1642)</f>
        <v>0</v>
      </c>
      <c r="T61" s="450">
        <f>+IF(H61=0,"",'Ark1'!AG1642)</f>
        <v>2277.1739130434785</v>
      </c>
      <c r="U61" s="33">
        <f>+IF(H61=0,"",'Ark1'!AH1642)</f>
        <v>100</v>
      </c>
      <c r="V61" s="33">
        <f>+IF(H61=0,"",'Ark1'!Y1642)</f>
        <v>21.806666398899402</v>
      </c>
      <c r="W61" s="27">
        <f>+IF(H61=0,"",'Ark1'!AA1642)</f>
        <v>0.96243233135559436</v>
      </c>
      <c r="X61" s="294">
        <f t="shared" si="2"/>
        <v>114.57756563245822</v>
      </c>
      <c r="Y61" s="28">
        <f t="shared" si="3"/>
        <v>1.2105263157894737</v>
      </c>
      <c r="Z61" s="244"/>
      <c r="AA61" s="247"/>
      <c r="AC61" s="28"/>
      <c r="AD61" s="27"/>
      <c r="AE61" s="248"/>
      <c r="AF61" s="86"/>
      <c r="AJ61" s="86"/>
    </row>
    <row r="62" spans="1:54" ht="15.6">
      <c r="A62" s="244"/>
      <c r="B62" s="295">
        <f>+'Ark1'!C1643</f>
        <v>2024</v>
      </c>
      <c r="C62" s="86">
        <f>+'Ark1'!L1643</f>
        <v>2</v>
      </c>
      <c r="D62" s="86" t="s">
        <v>30</v>
      </c>
      <c r="E62" s="86">
        <f>+'Ark1'!AP1643</f>
        <v>12</v>
      </c>
      <c r="F62" s="271" t="str">
        <f>VLOOKUP(E62,RNR!$E$1:$F$41,2)</f>
        <v>Jarlsberg</v>
      </c>
      <c r="G62" s="86">
        <f>+IF(H62=0,"",'Ark1'!Q1643)</f>
        <v>1</v>
      </c>
      <c r="H62" s="449">
        <f>+'Ark1'!R1643</f>
        <v>1</v>
      </c>
      <c r="I62" s="28">
        <f>+IF(H62=0,"",'Ark1'!AE1643)</f>
        <v>10</v>
      </c>
      <c r="J62" s="28"/>
      <c r="K62" s="28">
        <f>+IF(H62=0,"",'Ark1'!AF1643)</f>
        <v>10.095542558215575</v>
      </c>
      <c r="L62" s="244"/>
      <c r="M62" s="366">
        <f>+IF(H62=0,"",'Ark1'!AR1643)</f>
        <v>233</v>
      </c>
      <c r="N62" s="114">
        <f>+IF(H62=0,"",'Ark1'!AS1643)</f>
        <v>21.977436445878546</v>
      </c>
      <c r="O62" s="27">
        <f>+IF(H62=0,"",'Ark1'!T1643)</f>
        <v>6</v>
      </c>
      <c r="P62" s="294">
        <f>+IF(H62=0,"",'Ark1'!U1643)</f>
        <v>277.90000000000003</v>
      </c>
      <c r="Q62" s="28"/>
      <c r="R62" s="33">
        <f>+IF(H62=0,"",'Ark1'!W1643)</f>
        <v>0</v>
      </c>
      <c r="S62" s="33">
        <f>+IF(H62=0,"",'Ark1'!X1643)</f>
        <v>0</v>
      </c>
      <c r="T62" s="450">
        <f>+IF(H62=0,"",'Ark1'!AG1643)</f>
        <v>2139</v>
      </c>
      <c r="U62" s="33">
        <f>+IF(H62=0,"",'Ark1'!AH1643)</f>
        <v>100</v>
      </c>
      <c r="V62" s="33">
        <f>+IF(H62=0,"",'Ark1'!Y1643)</f>
        <v>0</v>
      </c>
      <c r="W62" s="27">
        <f>+IF(H62=0,"",'Ark1'!AA1643)</f>
        <v>0</v>
      </c>
      <c r="X62" s="294">
        <f t="shared" si="2"/>
        <v>129.92052360916318</v>
      </c>
      <c r="Y62" s="28">
        <f t="shared" si="3"/>
        <v>1</v>
      </c>
      <c r="Z62" s="244"/>
      <c r="AA62" s="247"/>
      <c r="AC62" s="28"/>
      <c r="AD62" s="27"/>
      <c r="AE62" s="248"/>
      <c r="AF62" s="86"/>
      <c r="AJ62" s="86"/>
    </row>
    <row r="63" spans="1:54" ht="15.6">
      <c r="A63" s="244"/>
      <c r="B63" s="295">
        <f>+'Ark1'!C1644</f>
        <v>2024</v>
      </c>
      <c r="C63" s="86">
        <f>+'Ark1'!L1644</f>
        <v>2</v>
      </c>
      <c r="D63" s="86" t="s">
        <v>30</v>
      </c>
      <c r="E63" s="86">
        <f>+'Ark1'!AP1644</f>
        <v>13</v>
      </c>
      <c r="F63" s="271" t="str">
        <f>VLOOKUP(E63,RNR!$E$1:$F$41,2)</f>
        <v>Fleckvieh</v>
      </c>
      <c r="G63" s="86">
        <f>+IF(H63=0,"",'Ark1'!Q1644)</f>
        <v>10</v>
      </c>
      <c r="H63" s="449">
        <f>+'Ark1'!R1644</f>
        <v>10</v>
      </c>
      <c r="I63" s="28">
        <f>+IF(H63=0,"",'Ark1'!AE1644)</f>
        <v>4.2735042735042734</v>
      </c>
      <c r="J63" s="28"/>
      <c r="K63" s="28">
        <f>+IF(H63=0,"",'Ark1'!AF1644)</f>
        <v>3.3051873264229492</v>
      </c>
      <c r="L63" s="244"/>
      <c r="M63" s="366">
        <f>+IF(H63=0,"",'Ark1'!AR1644)</f>
        <v>226.3</v>
      </c>
      <c r="N63" s="114">
        <f>+IF(H63=0,"",'Ark1'!AS1644)</f>
        <v>21.350757524592517</v>
      </c>
      <c r="O63" s="27">
        <f>+IF(H63=0,"",'Ark1'!T1644)</f>
        <v>4.5</v>
      </c>
      <c r="P63" s="294">
        <f>+IF(H63=0,"",'Ark1'!U1644)</f>
        <v>247.66</v>
      </c>
      <c r="Q63" s="28"/>
      <c r="R63" s="33">
        <f>+IF(H63=0,"",'Ark1'!W1644)</f>
        <v>10</v>
      </c>
      <c r="S63" s="33">
        <f>+IF(H63=0,"",'Ark1'!X1644)</f>
        <v>0</v>
      </c>
      <c r="T63" s="450">
        <f>+IF(H63=0,"",'Ark1'!AG1644)</f>
        <v>1967.9</v>
      </c>
      <c r="U63" s="33">
        <f>+IF(H63=0,"",'Ark1'!AH1644)</f>
        <v>100</v>
      </c>
      <c r="V63" s="33">
        <f>+IF(H63=0,"",'Ark1'!Y1644)</f>
        <v>20.685366808447359</v>
      </c>
      <c r="W63" s="27">
        <f>+IF(H63=0,"",'Ark1'!AA1644)</f>
        <v>1.1180339887498949</v>
      </c>
      <c r="X63" s="294">
        <f t="shared" si="2"/>
        <v>125.84989074648101</v>
      </c>
      <c r="Y63" s="28">
        <f t="shared" si="3"/>
        <v>1</v>
      </c>
      <c r="Z63" s="244"/>
      <c r="AA63" s="247"/>
      <c r="AC63" s="28"/>
      <c r="AD63" s="27"/>
      <c r="AE63" s="248"/>
      <c r="AF63" s="86"/>
      <c r="AJ63" s="86"/>
    </row>
    <row r="64" spans="1:54" ht="15.6">
      <c r="A64" s="244"/>
      <c r="B64" s="295">
        <f>+'Ark1'!C1645</f>
        <v>2024</v>
      </c>
      <c r="C64" s="86">
        <f>+'Ark1'!L1645</f>
        <v>2</v>
      </c>
      <c r="D64" s="86" t="s">
        <v>30</v>
      </c>
      <c r="E64" s="86">
        <f>+'Ark1'!AP1645</f>
        <v>14</v>
      </c>
      <c r="F64" s="271" t="str">
        <f>VLOOKUP(E64,RNR!$E$1:$F$41,2)</f>
        <v>Canadisk Ayrshire</v>
      </c>
      <c r="G64" s="86" t="str">
        <f>+IF(H64=0,"",'Ark1'!Q1645)</f>
        <v/>
      </c>
      <c r="H64" s="449">
        <f>+'Ark1'!R1645</f>
        <v>0</v>
      </c>
      <c r="I64" s="28" t="str">
        <f>+IF(H64=0,"",'Ark1'!AE1645)</f>
        <v/>
      </c>
      <c r="J64" s="28"/>
      <c r="K64" s="28" t="str">
        <f>+IF(H64=0,"",'Ark1'!AF1645)</f>
        <v/>
      </c>
      <c r="L64" s="244"/>
      <c r="M64" s="366" t="str">
        <f>+IF(H64=0,"",'Ark1'!AR1645)</f>
        <v/>
      </c>
      <c r="N64" s="114" t="str">
        <f>+IF(H64=0,"",'Ark1'!AS1645)</f>
        <v/>
      </c>
      <c r="O64" s="27" t="str">
        <f>+IF(H64=0,"",'Ark1'!T1645)</f>
        <v/>
      </c>
      <c r="P64" s="294" t="str">
        <f>+IF(H64=0,"",'Ark1'!U1645)</f>
        <v/>
      </c>
      <c r="Q64" s="28"/>
      <c r="R64" s="33" t="str">
        <f>+IF(H64=0,"",'Ark1'!W1645)</f>
        <v/>
      </c>
      <c r="S64" s="33" t="str">
        <f>+IF(H64=0,"",'Ark1'!X1645)</f>
        <v/>
      </c>
      <c r="T64" s="450" t="str">
        <f>+IF(H64=0,"",'Ark1'!AG1645)</f>
        <v/>
      </c>
      <c r="U64" s="33" t="str">
        <f>+IF(H64=0,"",'Ark1'!AH1645)</f>
        <v/>
      </c>
      <c r="V64" s="33" t="str">
        <f>+IF(H64=0,"",'Ark1'!Y1645)</f>
        <v/>
      </c>
      <c r="W64" s="27" t="str">
        <f>+IF(H64=0,"",'Ark1'!AA1645)</f>
        <v/>
      </c>
      <c r="X64" s="294" t="str">
        <f t="shared" si="2"/>
        <v/>
      </c>
      <c r="Y64" s="28" t="str">
        <f t="shared" si="3"/>
        <v/>
      </c>
      <c r="Z64" s="244"/>
      <c r="AA64" s="247"/>
      <c r="AC64" s="28"/>
      <c r="AD64" s="27"/>
      <c r="AE64" s="248"/>
      <c r="AF64" s="86"/>
      <c r="AJ64" s="86"/>
    </row>
    <row r="65" spans="1:36" ht="15.6">
      <c r="A65" s="244"/>
      <c r="B65" s="295">
        <f>+'Ark1'!C1646</f>
        <v>2024</v>
      </c>
      <c r="C65" s="86">
        <f>+'Ark1'!L1646</f>
        <v>2</v>
      </c>
      <c r="D65" s="86" t="s">
        <v>30</v>
      </c>
      <c r="E65" s="86">
        <f>+'Ark1'!AP1646</f>
        <v>15</v>
      </c>
      <c r="F65" s="271" t="str">
        <f>VLOOKUP(E65,RNR!$E$1:$F$41,2)</f>
        <v>Montbéliard</v>
      </c>
      <c r="G65" s="86" t="str">
        <f>+IF(H65=0,"",'Ark1'!Q1646)</f>
        <v/>
      </c>
      <c r="H65" s="449">
        <f>+'Ark1'!R1646</f>
        <v>0</v>
      </c>
      <c r="I65" s="28" t="str">
        <f>+IF(H65=0,"",'Ark1'!AE1646)</f>
        <v/>
      </c>
      <c r="J65" s="28"/>
      <c r="K65" s="28" t="str">
        <f>+IF(H65=0,"",'Ark1'!AF1646)</f>
        <v/>
      </c>
      <c r="L65" s="244"/>
      <c r="M65" s="366" t="str">
        <f>+IF(H65=0,"",'Ark1'!AR1646)</f>
        <v/>
      </c>
      <c r="N65" s="114" t="str">
        <f>+IF(H65=0,"",'Ark1'!AS1646)</f>
        <v/>
      </c>
      <c r="O65" s="27" t="str">
        <f>+IF(H65=0,"",'Ark1'!T1646)</f>
        <v/>
      </c>
      <c r="P65" s="294" t="str">
        <f>+IF(H65=0,"",'Ark1'!U1646)</f>
        <v/>
      </c>
      <c r="Q65" s="28"/>
      <c r="R65" s="33" t="str">
        <f>+IF(H65=0,"",'Ark1'!W1646)</f>
        <v/>
      </c>
      <c r="S65" s="33" t="str">
        <f>+IF(H65=0,"",'Ark1'!X1646)</f>
        <v/>
      </c>
      <c r="T65" s="450" t="str">
        <f>+IF(H65=0,"",'Ark1'!AG1646)</f>
        <v/>
      </c>
      <c r="U65" s="33" t="str">
        <f>+IF(H65=0,"",'Ark1'!AH1646)</f>
        <v/>
      </c>
      <c r="V65" s="33" t="str">
        <f>+IF(H65=0,"",'Ark1'!Y1646)</f>
        <v/>
      </c>
      <c r="W65" s="27" t="str">
        <f>+IF(H65=0,"",'Ark1'!AA1646)</f>
        <v/>
      </c>
      <c r="X65" s="294" t="str">
        <f t="shared" si="2"/>
        <v/>
      </c>
      <c r="Y65" s="28" t="str">
        <f t="shared" si="3"/>
        <v/>
      </c>
      <c r="Z65" s="244"/>
      <c r="AA65" s="247"/>
      <c r="AC65" s="28"/>
      <c r="AD65" s="27"/>
      <c r="AE65" s="248"/>
      <c r="AF65" s="86"/>
      <c r="AJ65" s="86"/>
    </row>
    <row r="66" spans="1:36" ht="15.6">
      <c r="A66" s="244"/>
      <c r="B66" s="295">
        <f>+'Ark1'!C1647</f>
        <v>2024</v>
      </c>
      <c r="C66" s="86">
        <f>+'Ark1'!L1647</f>
        <v>2</v>
      </c>
      <c r="D66" s="86" t="s">
        <v>30</v>
      </c>
      <c r="E66" s="86">
        <f>+'Ark1'!AP1647</f>
        <v>16</v>
      </c>
      <c r="F66" s="271" t="str">
        <f>VLOOKUP(E66,RNR!$E$1:$F$41,2)</f>
        <v>Mørefe</v>
      </c>
      <c r="G66" s="86" t="str">
        <f>+IF(H66=0,"",'Ark1'!Q1647)</f>
        <v/>
      </c>
      <c r="H66" s="449">
        <f>+'Ark1'!R1647</f>
        <v>0</v>
      </c>
      <c r="I66" s="28" t="str">
        <f>+IF(H66=0,"",'Ark1'!AE1647)</f>
        <v/>
      </c>
      <c r="J66" s="28"/>
      <c r="K66" s="28" t="str">
        <f>+IF(H66=0,"",'Ark1'!AF1647)</f>
        <v/>
      </c>
      <c r="L66" s="244"/>
      <c r="M66" s="366" t="str">
        <f>+IF(H66=0,"",'Ark1'!AR1647)</f>
        <v/>
      </c>
      <c r="N66" s="114" t="str">
        <f>+IF(H66=0,"",'Ark1'!AS1647)</f>
        <v/>
      </c>
      <c r="O66" s="27" t="str">
        <f>+IF(H66=0,"",'Ark1'!T1647)</f>
        <v/>
      </c>
      <c r="P66" s="294" t="str">
        <f>+IF(H66=0,"",'Ark1'!U1647)</f>
        <v/>
      </c>
      <c r="Q66" s="28"/>
      <c r="R66" s="33" t="str">
        <f>+IF(H66=0,"",'Ark1'!W1647)</f>
        <v/>
      </c>
      <c r="S66" s="33" t="str">
        <f>+IF(H66=0,"",'Ark1'!X1647)</f>
        <v/>
      </c>
      <c r="T66" s="450" t="str">
        <f>+IF(H66=0,"",'Ark1'!AG1647)</f>
        <v/>
      </c>
      <c r="U66" s="33" t="str">
        <f>+IF(H66=0,"",'Ark1'!AH1647)</f>
        <v/>
      </c>
      <c r="V66" s="33" t="str">
        <f>+IF(H66=0,"",'Ark1'!Y1647)</f>
        <v/>
      </c>
      <c r="W66" s="27" t="str">
        <f>+IF(H66=0,"",'Ark1'!AA1647)</f>
        <v/>
      </c>
      <c r="X66" s="294" t="str">
        <f t="shared" si="2"/>
        <v/>
      </c>
      <c r="Y66" s="28" t="str">
        <f t="shared" si="3"/>
        <v/>
      </c>
      <c r="Z66" s="244"/>
      <c r="AA66" s="247"/>
      <c r="AC66" s="28"/>
      <c r="AD66" s="27"/>
      <c r="AE66" s="248"/>
      <c r="AF66" s="86"/>
      <c r="AJ66" s="86"/>
    </row>
    <row r="67" spans="1:36" ht="15.6">
      <c r="A67" s="244"/>
      <c r="B67" s="295">
        <f>+'Ark1'!C1648</f>
        <v>2024</v>
      </c>
      <c r="C67" s="86">
        <f>+'Ark1'!L1648</f>
        <v>2</v>
      </c>
      <c r="D67" s="86" t="s">
        <v>30</v>
      </c>
      <c r="E67" s="86">
        <f>+'Ark1'!AP1648</f>
        <v>17</v>
      </c>
      <c r="F67" s="271" t="str">
        <f>VLOOKUP(E67,RNR!$E$1:$F$41,2)</f>
        <v>Normande</v>
      </c>
      <c r="G67" s="86" t="str">
        <f>+IF(H67=0,"",'Ark1'!Q1648)</f>
        <v/>
      </c>
      <c r="H67" s="449">
        <f>+'Ark1'!R1648</f>
        <v>0</v>
      </c>
      <c r="I67" s="28" t="str">
        <f>+IF(H67=0,"",'Ark1'!AE1648)</f>
        <v/>
      </c>
      <c r="J67" s="28"/>
      <c r="K67" s="28" t="str">
        <f>+IF(H67=0,"",'Ark1'!AF1648)</f>
        <v/>
      </c>
      <c r="L67" s="244"/>
      <c r="M67" s="366" t="str">
        <f>+IF(H67=0,"",'Ark1'!AR1648)</f>
        <v/>
      </c>
      <c r="N67" s="114" t="str">
        <f>+IF(H67=0,"",'Ark1'!AS1648)</f>
        <v/>
      </c>
      <c r="O67" s="27" t="str">
        <f>+IF(H67=0,"",'Ark1'!T1648)</f>
        <v/>
      </c>
      <c r="P67" s="294" t="str">
        <f>+IF(H67=0,"",'Ark1'!U1648)</f>
        <v/>
      </c>
      <c r="Q67" s="28"/>
      <c r="R67" s="33" t="str">
        <f>+IF(H67=0,"",'Ark1'!W1648)</f>
        <v/>
      </c>
      <c r="S67" s="33" t="str">
        <f>+IF(H67=0,"",'Ark1'!X1648)</f>
        <v/>
      </c>
      <c r="T67" s="450" t="str">
        <f>+IF(H67=0,"",'Ark1'!AG1648)</f>
        <v/>
      </c>
      <c r="U67" s="33" t="str">
        <f>+IF(H67=0,"",'Ark1'!AH1648)</f>
        <v/>
      </c>
      <c r="V67" s="33" t="str">
        <f>+IF(H67=0,"",'Ark1'!Y1648)</f>
        <v/>
      </c>
      <c r="W67" s="27" t="str">
        <f>+IF(H67=0,"",'Ark1'!AA1648)</f>
        <v/>
      </c>
      <c r="X67" s="294" t="str">
        <f t="shared" si="2"/>
        <v/>
      </c>
      <c r="Y67" s="28" t="str">
        <f t="shared" si="3"/>
        <v/>
      </c>
      <c r="Z67" s="244"/>
      <c r="AA67" s="247"/>
      <c r="AC67" s="28"/>
      <c r="AD67" s="27"/>
      <c r="AE67" s="248"/>
      <c r="AF67" s="86"/>
      <c r="AJ67" s="86"/>
    </row>
    <row r="68" spans="1:36" ht="15.6">
      <c r="A68" s="244"/>
      <c r="B68" s="295">
        <f>+'Ark1'!C1649</f>
        <v>2024</v>
      </c>
      <c r="C68" s="86">
        <f>+'Ark1'!L1649</f>
        <v>2</v>
      </c>
      <c r="D68" s="86" t="s">
        <v>30</v>
      </c>
      <c r="E68" s="86">
        <f>+'Ark1'!AP1649</f>
        <v>21</v>
      </c>
      <c r="F68" s="271" t="str">
        <f>VLOOKUP(E68,RNR!$E$1:$F$41,2)</f>
        <v>Hereford</v>
      </c>
      <c r="G68" s="86">
        <f>+IF(H68=0,"",'Ark1'!Q1649)</f>
        <v>44</v>
      </c>
      <c r="H68" s="449">
        <f>+'Ark1'!R1649</f>
        <v>51</v>
      </c>
      <c r="I68" s="28">
        <f>+IF(H68=0,"",'Ark1'!AE1649)</f>
        <v>2.5411061285500742</v>
      </c>
      <c r="J68" s="28"/>
      <c r="K68" s="28">
        <f>+IF(H68=0,"",'Ark1'!AF1649)</f>
        <v>1.6386701015286875</v>
      </c>
      <c r="L68" s="244"/>
      <c r="M68" s="366">
        <f>+IF(H68=0,"",'Ark1'!AR1649)</f>
        <v>213.41176470588235</v>
      </c>
      <c r="N68" s="114">
        <f>+IF(H68=0,"",'Ark1'!AS1649)</f>
        <v>21.583806170807037</v>
      </c>
      <c r="O68" s="27">
        <f>+IF(H68=0,"",'Ark1'!T1649)</f>
        <v>4.4509803921568611</v>
      </c>
      <c r="P68" s="294">
        <f>+IF(H68=0,"",'Ark1'!U1649)</f>
        <v>210.72156862745101</v>
      </c>
      <c r="Q68" s="28"/>
      <c r="R68" s="33">
        <f>+IF(H68=0,"",'Ark1'!W1649)</f>
        <v>9.8039215686274535</v>
      </c>
      <c r="S68" s="33">
        <f>+IF(H68=0,"",'Ark1'!X1649)</f>
        <v>0</v>
      </c>
      <c r="T68" s="450">
        <f>+IF(H68=0,"",'Ark1'!AG1649)</f>
        <v>3048.6078431372553</v>
      </c>
      <c r="U68" s="33">
        <f>+IF(H68=0,"",'Ark1'!AH1649)</f>
        <v>100</v>
      </c>
      <c r="V68" s="33">
        <f>+IF(H68=0,"",'Ark1'!Y1649)</f>
        <v>27.415219143326755</v>
      </c>
      <c r="W68" s="27">
        <f>+IF(H68=0,"",'Ark1'!AA1649)</f>
        <v>1.1767973402449929</v>
      </c>
      <c r="X68" s="294">
        <f t="shared" si="2"/>
        <v>69.120588632548447</v>
      </c>
      <c r="Y68" s="28">
        <f t="shared" si="3"/>
        <v>1.1590909090909092</v>
      </c>
      <c r="Z68" s="244"/>
      <c r="AA68" s="247"/>
      <c r="AC68" s="28"/>
      <c r="AD68" s="27"/>
      <c r="AE68" s="248"/>
      <c r="AF68" s="86"/>
      <c r="AJ68" s="86"/>
    </row>
    <row r="69" spans="1:36" ht="15.6">
      <c r="A69" s="244"/>
      <c r="B69" s="295">
        <f>+'Ark1'!C1650</f>
        <v>2024</v>
      </c>
      <c r="C69" s="86">
        <f>+'Ark1'!L1650</f>
        <v>2</v>
      </c>
      <c r="D69" s="86" t="s">
        <v>30</v>
      </c>
      <c r="E69" s="86">
        <f>+'Ark1'!AP1650</f>
        <v>22</v>
      </c>
      <c r="F69" s="271" t="str">
        <f>VLOOKUP(E69,RNR!$E$1:$F$41,2)</f>
        <v>Charolais</v>
      </c>
      <c r="G69" s="86">
        <f>+IF(H69=0,"",'Ark1'!Q1650)</f>
        <v>16</v>
      </c>
      <c r="H69" s="449">
        <f>+'Ark1'!R1650</f>
        <v>19</v>
      </c>
      <c r="I69" s="28">
        <f>+IF(H69=0,"",'Ark1'!AE1650)</f>
        <v>0.57091346153846179</v>
      </c>
      <c r="J69" s="28"/>
      <c r="K69" s="28">
        <f>+IF(H69=0,"",'Ark1'!AF1650)</f>
        <v>0.32574611790446878</v>
      </c>
      <c r="L69" s="244"/>
      <c r="M69" s="366">
        <f>+IF(H69=0,"",'Ark1'!AR1650)</f>
        <v>216.26315789473679</v>
      </c>
      <c r="N69" s="114">
        <f>+IF(H69=0,"",'Ark1'!AS1650)</f>
        <v>20.595156933648745</v>
      </c>
      <c r="O69" s="27">
        <f>+IF(H69=0,"",'Ark1'!T1650)</f>
        <v>3.7368421052631593</v>
      </c>
      <c r="P69" s="294">
        <f>+IF(H69=0,"",'Ark1'!U1650)</f>
        <v>209.121052631579</v>
      </c>
      <c r="Q69" s="28"/>
      <c r="R69" s="33">
        <f>+IF(H69=0,"",'Ark1'!W1650)</f>
        <v>5.2631578947368443</v>
      </c>
      <c r="S69" s="33">
        <f>+IF(H69=0,"",'Ark1'!X1650)</f>
        <v>0</v>
      </c>
      <c r="T69" s="450">
        <f>+IF(H69=0,"",'Ark1'!AG1650)</f>
        <v>3056</v>
      </c>
      <c r="U69" s="33">
        <f>+IF(H69=0,"",'Ark1'!AH1650)</f>
        <v>100</v>
      </c>
      <c r="V69" s="33">
        <f>+IF(H69=0,"",'Ark1'!Y1650)</f>
        <v>24.532740292523055</v>
      </c>
      <c r="W69" s="27">
        <f>+IF(H69=0,"",'Ark1'!AA1650)</f>
        <v>1.1164843913471798</v>
      </c>
      <c r="X69" s="294">
        <f t="shared" si="2"/>
        <v>68.429663819233966</v>
      </c>
      <c r="Y69" s="28">
        <f t="shared" si="3"/>
        <v>1.1875</v>
      </c>
      <c r="Z69" s="244"/>
      <c r="AA69" s="247"/>
      <c r="AC69" s="28"/>
      <c r="AD69" s="27"/>
      <c r="AE69" s="248"/>
      <c r="AF69" s="86"/>
      <c r="AJ69" s="86"/>
    </row>
    <row r="70" spans="1:36" ht="15.6">
      <c r="A70" s="244"/>
      <c r="B70" s="295">
        <f>+'Ark1'!C1651</f>
        <v>2024</v>
      </c>
      <c r="C70" s="86">
        <f>+'Ark1'!L1651</f>
        <v>2</v>
      </c>
      <c r="D70" s="86" t="s">
        <v>30</v>
      </c>
      <c r="E70" s="86">
        <f>+'Ark1'!AP1651</f>
        <v>23</v>
      </c>
      <c r="F70" s="271" t="str">
        <f>VLOOKUP(E70,RNR!$E$1:$F$41,2)</f>
        <v>Aberdeen Angus</v>
      </c>
      <c r="G70" s="86">
        <f>+IF(H70=0,"",'Ark1'!Q1651)</f>
        <v>33</v>
      </c>
      <c r="H70" s="449">
        <f>+'Ark1'!R1651</f>
        <v>68</v>
      </c>
      <c r="I70" s="28">
        <f>+IF(H70=0,"",'Ark1'!AE1651)</f>
        <v>4.007071302298173</v>
      </c>
      <c r="J70" s="28"/>
      <c r="K70" s="28">
        <f>+IF(H70=0,"",'Ark1'!AF1651)</f>
        <v>2.5627750502126405</v>
      </c>
      <c r="L70" s="244"/>
      <c r="M70" s="366">
        <f>+IF(H70=0,"",'Ark1'!AR1651)</f>
        <v>211.80882352941177</v>
      </c>
      <c r="N70" s="114">
        <f>+IF(H70=0,"",'Ark1'!AS1651)</f>
        <v>20.880232515392329</v>
      </c>
      <c r="O70" s="27">
        <f>+IF(H70=0,"",'Ark1'!T1651)</f>
        <v>4.2352941176470589</v>
      </c>
      <c r="P70" s="294">
        <f>+IF(H70=0,"",'Ark1'!U1651)</f>
        <v>198.65588235294103</v>
      </c>
      <c r="Q70" s="28"/>
      <c r="R70" s="33">
        <f>+IF(H70=0,"",'Ark1'!W1651)</f>
        <v>4.4117647058823524</v>
      </c>
      <c r="S70" s="33">
        <f>+IF(H70=0,"",'Ark1'!X1651)</f>
        <v>0</v>
      </c>
      <c r="T70" s="450">
        <f>+IF(H70=0,"",'Ark1'!AG1651)</f>
        <v>2599.8382352941176</v>
      </c>
      <c r="U70" s="33">
        <f>+IF(H70=0,"",'Ark1'!AH1651)</f>
        <v>100</v>
      </c>
      <c r="V70" s="33">
        <f>+IF(H70=0,"",'Ark1'!Y1651)</f>
        <v>25.620375521614442</v>
      </c>
      <c r="W70" s="27">
        <f>+IF(H70=0,"",'Ark1'!AA1651)</f>
        <v>1.1261288070045088</v>
      </c>
      <c r="X70" s="294">
        <f t="shared" si="2"/>
        <v>76.410862666794827</v>
      </c>
      <c r="Y70" s="28">
        <f t="shared" si="3"/>
        <v>2.0606060606060606</v>
      </c>
      <c r="Z70" s="244"/>
      <c r="AA70" s="247"/>
      <c r="AC70" s="28"/>
      <c r="AD70" s="27"/>
      <c r="AE70" s="248"/>
      <c r="AF70" s="86"/>
      <c r="AJ70" s="86"/>
    </row>
    <row r="71" spans="1:36" ht="15.6">
      <c r="A71" s="244"/>
      <c r="B71" s="295">
        <f>+'Ark1'!C1652</f>
        <v>2024</v>
      </c>
      <c r="C71" s="86">
        <f>+'Ark1'!L1652</f>
        <v>2</v>
      </c>
      <c r="D71" s="86" t="s">
        <v>30</v>
      </c>
      <c r="E71" s="86">
        <f>+'Ark1'!AP1652</f>
        <v>24</v>
      </c>
      <c r="F71" s="271" t="str">
        <f>VLOOKUP(E71,RNR!$E$1:$F$41,2)</f>
        <v>Limousine</v>
      </c>
      <c r="G71" s="86">
        <f>+IF(H71=0,"",'Ark1'!Q1652)</f>
        <v>7</v>
      </c>
      <c r="H71" s="449">
        <f>+'Ark1'!R1652</f>
        <v>7</v>
      </c>
      <c r="I71" s="28">
        <f>+IF(H71=0,"",'Ark1'!AE1652)</f>
        <v>0.31347962382445155</v>
      </c>
      <c r="J71" s="28"/>
      <c r="K71" s="28">
        <f>+IF(H71=0,"",'Ark1'!AF1652)</f>
        <v>0.17675638664332799</v>
      </c>
      <c r="L71" s="244"/>
      <c r="M71" s="366">
        <f>+IF(H71=0,"",'Ark1'!AR1652)</f>
        <v>213.1428571428572</v>
      </c>
      <c r="N71" s="114">
        <f>+IF(H71=0,"",'Ark1'!AS1652)</f>
        <v>20.082182236540014</v>
      </c>
      <c r="O71" s="27">
        <f>+IF(H71=0,"",'Ark1'!T1652)</f>
        <v>3</v>
      </c>
      <c r="P71" s="294">
        <f>+IF(H71=0,"",'Ark1'!U1652)</f>
        <v>195.52857142857141</v>
      </c>
      <c r="Q71" s="28"/>
      <c r="R71" s="33">
        <f>+IF(H71=0,"",'Ark1'!W1652)</f>
        <v>0</v>
      </c>
      <c r="S71" s="33">
        <f>+IF(H71=0,"",'Ark1'!X1652)</f>
        <v>0</v>
      </c>
      <c r="T71" s="450">
        <f>+IF(H71=0,"",'Ark1'!AG1652)</f>
        <v>2787.1428571428578</v>
      </c>
      <c r="U71" s="33">
        <f>+IF(H71=0,"",'Ark1'!AH1652)</f>
        <v>100</v>
      </c>
      <c r="V71" s="33">
        <f>+IF(H71=0,"",'Ark1'!Y1652)</f>
        <v>27.391172419789207</v>
      </c>
      <c r="W71" s="27">
        <f>+IF(H71=0,"",'Ark1'!AA1652)</f>
        <v>0.53452248382484879</v>
      </c>
      <c r="X71" s="294">
        <f t="shared" si="2"/>
        <v>70.153767298821094</v>
      </c>
      <c r="Y71" s="28">
        <f t="shared" si="3"/>
        <v>1</v>
      </c>
      <c r="Z71" s="244"/>
      <c r="AA71" s="247"/>
      <c r="AC71" s="28"/>
      <c r="AD71" s="27"/>
      <c r="AE71" s="248"/>
      <c r="AF71" s="86"/>
      <c r="AJ71" s="86"/>
    </row>
    <row r="72" spans="1:36" ht="15.6">
      <c r="A72" s="244"/>
      <c r="B72" s="295">
        <f>+'Ark1'!C1653</f>
        <v>2024</v>
      </c>
      <c r="C72" s="86">
        <f>+'Ark1'!L1653</f>
        <v>2</v>
      </c>
      <c r="D72" s="86" t="s">
        <v>30</v>
      </c>
      <c r="E72" s="86">
        <f>+'Ark1'!AP1653</f>
        <v>25</v>
      </c>
      <c r="F72" s="271" t="str">
        <f>VLOOKUP(E72,RNR!$E$1:$F$41,2)</f>
        <v>Simmental Kjøtt</v>
      </c>
      <c r="G72" s="86">
        <f>+IF(H72=0,"",'Ark1'!Q1653)</f>
        <v>18</v>
      </c>
      <c r="H72" s="449">
        <f>+'Ark1'!R1653</f>
        <v>21</v>
      </c>
      <c r="I72" s="28">
        <f>+IF(H72=0,"",'Ark1'!AE1653)</f>
        <v>2.4249422632794455</v>
      </c>
      <c r="J72" s="28"/>
      <c r="K72" s="28">
        <f>+IF(H72=0,"",'Ark1'!AF1653)</f>
        <v>1.6105268031825604</v>
      </c>
      <c r="L72" s="244"/>
      <c r="M72" s="366">
        <f>+IF(H72=0,"",'Ark1'!AR1653)</f>
        <v>218.76190476190476</v>
      </c>
      <c r="N72" s="114">
        <f>+IF(H72=0,"",'Ark1'!AS1653)</f>
        <v>21.129920309482472</v>
      </c>
      <c r="O72" s="27">
        <f>+IF(H72=0,"",'Ark1'!T1653)</f>
        <v>3.4285714285714279</v>
      </c>
      <c r="P72" s="294">
        <f>+IF(H72=0,"",'Ark1'!U1653)</f>
        <v>221.94761904761896</v>
      </c>
      <c r="Q72" s="28"/>
      <c r="R72" s="33">
        <f>+IF(H72=0,"",'Ark1'!W1653)</f>
        <v>0</v>
      </c>
      <c r="S72" s="33">
        <f>+IF(H72=0,"",'Ark1'!X1653)</f>
        <v>0</v>
      </c>
      <c r="T72" s="450">
        <f>+IF(H72=0,"",'Ark1'!AG1653)</f>
        <v>2914.2857142857142</v>
      </c>
      <c r="U72" s="33">
        <f>+IF(H72=0,"",'Ark1'!AH1653)</f>
        <v>100</v>
      </c>
      <c r="V72" s="33">
        <f>+IF(H72=0,"",'Ark1'!Y1653)</f>
        <v>30.312006407137385</v>
      </c>
      <c r="W72" s="27">
        <f>+IF(H72=0,"",'Ark1'!AA1653)</f>
        <v>0.79110703456362685</v>
      </c>
      <c r="X72" s="294">
        <f t="shared" si="2"/>
        <v>76.158496732026123</v>
      </c>
      <c r="Y72" s="28">
        <f t="shared" si="3"/>
        <v>1.1666666666666667</v>
      </c>
      <c r="Z72" s="244"/>
      <c r="AA72" s="247"/>
      <c r="AC72" s="28"/>
      <c r="AD72" s="27"/>
      <c r="AE72" s="248"/>
      <c r="AF72" s="86"/>
      <c r="AJ72" s="86"/>
    </row>
    <row r="73" spans="1:36" ht="15.6">
      <c r="A73" s="244"/>
      <c r="B73" s="295">
        <f>+'Ark1'!C1654</f>
        <v>2024</v>
      </c>
      <c r="C73" s="86">
        <f>+'Ark1'!L1654</f>
        <v>2</v>
      </c>
      <c r="D73" s="86" t="s">
        <v>30</v>
      </c>
      <c r="E73" s="86">
        <f>+'Ark1'!AP1654</f>
        <v>26</v>
      </c>
      <c r="F73" s="271" t="str">
        <f>VLOOKUP(E73,RNR!$E$1:$F$41,2)</f>
        <v>Blonde D'aquitaine</v>
      </c>
      <c r="G73" s="86" t="str">
        <f>+IF(H73=0,"",'Ark1'!Q1654)</f>
        <v/>
      </c>
      <c r="H73" s="449">
        <f>+'Ark1'!R1654</f>
        <v>0</v>
      </c>
      <c r="I73" s="28" t="str">
        <f>+IF(H73=0,"",'Ark1'!AE1654)</f>
        <v/>
      </c>
      <c r="J73" s="28"/>
      <c r="K73" s="28" t="str">
        <f>+IF(H73=0,"",'Ark1'!AF1654)</f>
        <v/>
      </c>
      <c r="L73" s="244"/>
      <c r="M73" s="366" t="str">
        <f>+IF(H73=0,"",'Ark1'!AR1654)</f>
        <v/>
      </c>
      <c r="N73" s="114" t="str">
        <f>+IF(H73=0,"",'Ark1'!AS1654)</f>
        <v/>
      </c>
      <c r="O73" s="27" t="str">
        <f>+IF(H73=0,"",'Ark1'!T1654)</f>
        <v/>
      </c>
      <c r="P73" s="294" t="str">
        <f>+IF(H73=0,"",'Ark1'!U1654)</f>
        <v/>
      </c>
      <c r="Q73" s="28"/>
      <c r="R73" s="33" t="str">
        <f>+IF(H73=0,"",'Ark1'!W1654)</f>
        <v/>
      </c>
      <c r="S73" s="33" t="str">
        <f>+IF(H73=0,"",'Ark1'!X1654)</f>
        <v/>
      </c>
      <c r="T73" s="450" t="str">
        <f>+IF(H73=0,"",'Ark1'!AG1654)</f>
        <v/>
      </c>
      <c r="U73" s="33" t="str">
        <f>+IF(H73=0,"",'Ark1'!AH1654)</f>
        <v/>
      </c>
      <c r="V73" s="33" t="str">
        <f>+IF(H73=0,"",'Ark1'!Y1654)</f>
        <v/>
      </c>
      <c r="W73" s="27" t="str">
        <f>+IF(H73=0,"",'Ark1'!AA1654)</f>
        <v/>
      </c>
      <c r="X73" s="294" t="str">
        <f t="shared" si="2"/>
        <v/>
      </c>
      <c r="Y73" s="28" t="str">
        <f t="shared" si="3"/>
        <v/>
      </c>
      <c r="Z73" s="244"/>
      <c r="AA73" s="247"/>
      <c r="AC73" s="28"/>
      <c r="AD73" s="27"/>
      <c r="AE73" s="248"/>
      <c r="AF73" s="86"/>
      <c r="AJ73" s="86"/>
    </row>
    <row r="74" spans="1:36" ht="15.6">
      <c r="A74" s="244"/>
      <c r="B74" s="295">
        <f>+'Ark1'!C1655</f>
        <v>2024</v>
      </c>
      <c r="C74" s="86">
        <f>+'Ark1'!L1655</f>
        <v>2</v>
      </c>
      <c r="D74" s="86" t="s">
        <v>30</v>
      </c>
      <c r="E74" s="86">
        <f>+'Ark1'!AP1655</f>
        <v>27</v>
      </c>
      <c r="F74" s="271" t="str">
        <f>VLOOKUP(E74,RNR!$E$1:$F$41,2)</f>
        <v>Scottish Highland</v>
      </c>
      <c r="G74" s="86">
        <f>+IF(H74=0,"",'Ark1'!Q1655)</f>
        <v>8</v>
      </c>
      <c r="H74" s="449">
        <f>+'Ark1'!R1655</f>
        <v>12</v>
      </c>
      <c r="I74" s="28">
        <f>+IF(H74=0,"",'Ark1'!AE1655)</f>
        <v>3.7267080745341623</v>
      </c>
      <c r="J74" s="28"/>
      <c r="K74" s="28">
        <f>+IF(H74=0,"",'Ark1'!AF1655)</f>
        <v>2.5066793412117154</v>
      </c>
      <c r="L74" s="244"/>
      <c r="M74" s="366">
        <f>+IF(H74=0,"",'Ark1'!AR1655)</f>
        <v>188.08333333333337</v>
      </c>
      <c r="N74" s="114">
        <f>+IF(H74=0,"",'Ark1'!AS1655)</f>
        <v>21.27650512184832</v>
      </c>
      <c r="O74" s="27">
        <f>+IF(H74=0,"",'Ark1'!T1655)</f>
        <v>3.8333333333333344</v>
      </c>
      <c r="P74" s="294">
        <f>+IF(H74=0,"",'Ark1'!U1655)</f>
        <v>145.03333333333333</v>
      </c>
      <c r="Q74" s="28"/>
      <c r="R74" s="33">
        <f>+IF(H74=0,"",'Ark1'!W1655)</f>
        <v>0</v>
      </c>
      <c r="S74" s="33">
        <f>+IF(H74=0,"",'Ark1'!X1655)</f>
        <v>0</v>
      </c>
      <c r="T74" s="450">
        <f>+IF(H74=0,"",'Ark1'!AG1655)</f>
        <v>3961.1666666666656</v>
      </c>
      <c r="U74" s="33">
        <f>+IF(H74=0,"",'Ark1'!AH1655)</f>
        <v>100</v>
      </c>
      <c r="V74" s="33">
        <f>+IF(H74=0,"",'Ark1'!Y1655)</f>
        <v>31.590724728769548</v>
      </c>
      <c r="W74" s="27">
        <f>+IF(H74=0,"",'Ark1'!AA1655)</f>
        <v>0.79930525388545137</v>
      </c>
      <c r="X74" s="294">
        <f t="shared" si="2"/>
        <v>36.61379223292802</v>
      </c>
      <c r="Y74" s="28">
        <f t="shared" si="3"/>
        <v>1.5</v>
      </c>
      <c r="Z74" s="244"/>
      <c r="AA74" s="247"/>
      <c r="AC74" s="28"/>
      <c r="AD74" s="27"/>
      <c r="AE74" s="248"/>
      <c r="AF74" s="86"/>
      <c r="AJ74" s="86"/>
    </row>
    <row r="75" spans="1:36" ht="15.6">
      <c r="A75" s="244"/>
      <c r="B75" s="295">
        <f>+'Ark1'!C1656</f>
        <v>2024</v>
      </c>
      <c r="C75" s="86">
        <f>+'Ark1'!L1656</f>
        <v>2</v>
      </c>
      <c r="D75" s="86" t="s">
        <v>30</v>
      </c>
      <c r="E75" s="86">
        <f>+'Ark1'!AP1656</f>
        <v>28</v>
      </c>
      <c r="F75" s="271" t="str">
        <f>VLOOKUP(E75,RNR!$E$1:$F$41,2)</f>
        <v>Tiroler Grauvieh</v>
      </c>
      <c r="G75" s="86">
        <f>+IF(H75=0,"",'Ark1'!Q1656)</f>
        <v>12</v>
      </c>
      <c r="H75" s="449">
        <f>+'Ark1'!R1656</f>
        <v>13</v>
      </c>
      <c r="I75" s="28">
        <f>+IF(H75=0,"",'Ark1'!AE1656)</f>
        <v>5.5793991416309021</v>
      </c>
      <c r="J75" s="28"/>
      <c r="K75" s="28">
        <f>+IF(H75=0,"",'Ark1'!AF1656)</f>
        <v>3.9602615535268648</v>
      </c>
      <c r="L75" s="244"/>
      <c r="M75" s="366">
        <f>+IF(H75=0,"",'Ark1'!AR1656)</f>
        <v>207.53846153846152</v>
      </c>
      <c r="N75" s="114">
        <f>+IF(H75=0,"",'Ark1'!AS1656)</f>
        <v>21.521345937337379</v>
      </c>
      <c r="O75" s="27">
        <f>+IF(H75=0,"",'Ark1'!T1656)</f>
        <v>3.461538461538463</v>
      </c>
      <c r="P75" s="294">
        <f>+IF(H75=0,"",'Ark1'!U1656)</f>
        <v>192.87692307692305</v>
      </c>
      <c r="Q75" s="28"/>
      <c r="R75" s="33">
        <f>+IF(H75=0,"",'Ark1'!W1656)</f>
        <v>0</v>
      </c>
      <c r="S75" s="33">
        <f>+IF(H75=0,"",'Ark1'!X1656)</f>
        <v>0</v>
      </c>
      <c r="T75" s="450">
        <f>+IF(H75=0,"",'Ark1'!AG1656)</f>
        <v>3073.1538461538457</v>
      </c>
      <c r="U75" s="33">
        <f>+IF(H75=0,"",'Ark1'!AH1656)</f>
        <v>100</v>
      </c>
      <c r="V75" s="33">
        <f>+IF(H75=0,"",'Ark1'!Y1656)</f>
        <v>18.717213543694275</v>
      </c>
      <c r="W75" s="27">
        <f>+IF(H75=0,"",'Ark1'!AA1656)</f>
        <v>0.74579690114097308</v>
      </c>
      <c r="X75" s="294">
        <f t="shared" si="2"/>
        <v>62.761883307051143</v>
      </c>
      <c r="Y75" s="28">
        <f t="shared" si="3"/>
        <v>1.0833333333333333</v>
      </c>
      <c r="Z75" s="244"/>
      <c r="AA75" s="247"/>
      <c r="AC75" s="28"/>
      <c r="AD75" s="27"/>
      <c r="AE75" s="248"/>
      <c r="AF75" s="86"/>
      <c r="AJ75" s="86"/>
    </row>
    <row r="76" spans="1:36" ht="15.6">
      <c r="A76" s="244"/>
      <c r="B76" s="295">
        <f>+'Ark1'!C1657</f>
        <v>2024</v>
      </c>
      <c r="C76" s="86">
        <f>+'Ark1'!L1657</f>
        <v>2</v>
      </c>
      <c r="D76" s="86" t="s">
        <v>30</v>
      </c>
      <c r="E76" s="86">
        <f>+'Ark1'!AP1657</f>
        <v>29</v>
      </c>
      <c r="F76" s="271" t="str">
        <f>VLOOKUP(E76,RNR!$E$1:$F$41,2)</f>
        <v xml:space="preserve">Dexter </v>
      </c>
      <c r="G76" s="86">
        <f>+IF(H76=0,"",'Ark1'!Q1657)</f>
        <v>10</v>
      </c>
      <c r="H76" s="449">
        <f>+'Ark1'!R1657</f>
        <v>19</v>
      </c>
      <c r="I76" s="28">
        <f>+IF(H76=0,"",'Ark1'!AE1657)</f>
        <v>10.734463276836157</v>
      </c>
      <c r="J76" s="28"/>
      <c r="K76" s="28">
        <f>+IF(H76=0,"",'Ark1'!AF1657)</f>
        <v>9.1288902140594939</v>
      </c>
      <c r="L76" s="244"/>
      <c r="M76" s="366">
        <f>+IF(H76=0,"",'Ark1'!AR1657)</f>
        <v>183.10526315789477</v>
      </c>
      <c r="N76" s="114">
        <f>+IF(H76=0,"",'Ark1'!AS1657)</f>
        <v>21.300183884252789</v>
      </c>
      <c r="O76" s="27">
        <f>+IF(H76=0,"",'Ark1'!T1657)</f>
        <v>5.052631578947369</v>
      </c>
      <c r="P76" s="294">
        <f>+IF(H76=0,"",'Ark1'!U1657)</f>
        <v>132.13684210526321</v>
      </c>
      <c r="Q76" s="28"/>
      <c r="R76" s="33">
        <f>+IF(H76=0,"",'Ark1'!W1657)</f>
        <v>15.789473684210527</v>
      </c>
      <c r="S76" s="33">
        <f>+IF(H76=0,"",'Ark1'!X1657)</f>
        <v>0</v>
      </c>
      <c r="T76" s="450">
        <f>+IF(H76=0,"",'Ark1'!AG1657)</f>
        <v>2674.5263157894738</v>
      </c>
      <c r="U76" s="33">
        <f>+IF(H76=0,"",'Ark1'!AH1657)</f>
        <v>100</v>
      </c>
      <c r="V76" s="33">
        <f>+IF(H76=0,"",'Ark1'!Y1657)</f>
        <v>24.643995970542505</v>
      </c>
      <c r="W76" s="27">
        <f>+IF(H76=0,"",'Ark1'!AA1657)</f>
        <v>1.5719141603229565</v>
      </c>
      <c r="X76" s="294">
        <f t="shared" si="2"/>
        <v>49.405698992443341</v>
      </c>
      <c r="Y76" s="28">
        <f t="shared" si="3"/>
        <v>1.9</v>
      </c>
      <c r="Z76" s="244"/>
      <c r="AA76" s="247"/>
      <c r="AC76" s="28"/>
      <c r="AD76" s="27"/>
      <c r="AE76" s="248"/>
      <c r="AF76" s="86"/>
      <c r="AJ76" s="86"/>
    </row>
    <row r="77" spans="1:36" ht="15.6">
      <c r="A77" s="244"/>
      <c r="B77" s="295">
        <f>+'Ark1'!C1658</f>
        <v>2024</v>
      </c>
      <c r="C77" s="86">
        <f>+'Ark1'!L1658</f>
        <v>2</v>
      </c>
      <c r="D77" s="86" t="s">
        <v>30</v>
      </c>
      <c r="E77" s="86">
        <f>+'Ark1'!AP1658</f>
        <v>30</v>
      </c>
      <c r="F77" s="271" t="str">
        <f>VLOOKUP(E77,RNR!$E$1:$F$41,2)</f>
        <v>Piemontese</v>
      </c>
      <c r="G77" s="86" t="str">
        <f>+IF(H77=0,"",'Ark1'!Q1658)</f>
        <v/>
      </c>
      <c r="H77" s="449">
        <f>+'Ark1'!R1658</f>
        <v>0</v>
      </c>
      <c r="I77" s="28" t="str">
        <f>+IF(H77=0,"",'Ark1'!AE1658)</f>
        <v/>
      </c>
      <c r="J77" s="28"/>
      <c r="K77" s="28" t="str">
        <f>+IF(H77=0,"",'Ark1'!AF1658)</f>
        <v/>
      </c>
      <c r="L77" s="244"/>
      <c r="M77" s="366" t="str">
        <f>+IF(H77=0,"",'Ark1'!AR1658)</f>
        <v/>
      </c>
      <c r="N77" s="114" t="str">
        <f>+IF(H77=0,"",'Ark1'!AS1658)</f>
        <v/>
      </c>
      <c r="O77" s="27" t="str">
        <f>+IF(H77=0,"",'Ark1'!T1658)</f>
        <v/>
      </c>
      <c r="P77" s="294" t="str">
        <f>+IF(H77=0,"",'Ark1'!U1658)</f>
        <v/>
      </c>
      <c r="Q77" s="28"/>
      <c r="R77" s="33" t="str">
        <f>+IF(H77=0,"",'Ark1'!W1658)</f>
        <v/>
      </c>
      <c r="S77" s="33" t="str">
        <f>+IF(H77=0,"",'Ark1'!X1658)</f>
        <v/>
      </c>
      <c r="T77" s="450" t="str">
        <f>+IF(H77=0,"",'Ark1'!AG1658)</f>
        <v/>
      </c>
      <c r="U77" s="33" t="str">
        <f>+IF(H77=0,"",'Ark1'!AH1658)</f>
        <v/>
      </c>
      <c r="V77" s="33" t="str">
        <f>+IF(H77=0,"",'Ark1'!Y1658)</f>
        <v/>
      </c>
      <c r="W77" s="27" t="str">
        <f>+IF(H77=0,"",'Ark1'!AA1658)</f>
        <v/>
      </c>
      <c r="X77" s="294" t="str">
        <f t="shared" si="2"/>
        <v/>
      </c>
      <c r="Y77" s="28" t="str">
        <f t="shared" si="3"/>
        <v/>
      </c>
      <c r="Z77" s="244"/>
      <c r="AA77" s="247"/>
      <c r="AC77" s="28"/>
      <c r="AD77" s="27"/>
      <c r="AE77" s="248"/>
      <c r="AF77" s="86"/>
      <c r="AJ77" s="86"/>
    </row>
    <row r="78" spans="1:36" ht="15.6">
      <c r="A78" s="244"/>
      <c r="B78" s="295">
        <f>+'Ark1'!C1659</f>
        <v>2024</v>
      </c>
      <c r="C78" s="86">
        <f>+'Ark1'!L1659</f>
        <v>2</v>
      </c>
      <c r="D78" s="86" t="s">
        <v>30</v>
      </c>
      <c r="E78" s="86">
        <f>+'Ark1'!AP1659</f>
        <v>31</v>
      </c>
      <c r="F78" s="271" t="str">
        <f>VLOOKUP(E78,RNR!$E$1:$F$41,2)</f>
        <v>Galloway</v>
      </c>
      <c r="G78" s="86">
        <f>+IF(H78=0,"",'Ark1'!Q1659)</f>
        <v>1</v>
      </c>
      <c r="H78" s="449">
        <f>+'Ark1'!R1659</f>
        <v>1</v>
      </c>
      <c r="I78" s="28">
        <f>+IF(H78=0,"",'Ark1'!AE1659)</f>
        <v>1.333333333333333</v>
      </c>
      <c r="J78" s="28"/>
      <c r="K78" s="28">
        <f>+IF(H78=0,"",'Ark1'!AF1659)</f>
        <v>0.81431406899831604</v>
      </c>
      <c r="L78" s="244"/>
      <c r="M78" s="366">
        <f>+IF(H78=0,"",'Ark1'!AR1659)</f>
        <v>200</v>
      </c>
      <c r="N78" s="114">
        <f>+IF(H78=0,"",'Ark1'!AS1659)</f>
        <v>21</v>
      </c>
      <c r="O78" s="27">
        <f>+IF(H78=0,"",'Ark1'!T1659)</f>
        <v>3</v>
      </c>
      <c r="P78" s="294">
        <f>+IF(H78=0,"",'Ark1'!U1659)</f>
        <v>167.8</v>
      </c>
      <c r="Q78" s="28"/>
      <c r="R78" s="33">
        <f>+IF(H78=0,"",'Ark1'!W1659)</f>
        <v>0</v>
      </c>
      <c r="S78" s="33">
        <f>+IF(H78=0,"",'Ark1'!X1659)</f>
        <v>0</v>
      </c>
      <c r="T78" s="450">
        <f>+IF(H78=0,"",'Ark1'!AG1659)</f>
        <v>5356</v>
      </c>
      <c r="U78" s="33">
        <f>+IF(H78=0,"",'Ark1'!AH1659)</f>
        <v>100</v>
      </c>
      <c r="V78" s="33">
        <f>+IF(H78=0,"",'Ark1'!Y1659)</f>
        <v>0</v>
      </c>
      <c r="W78" s="27">
        <f>+IF(H78=0,"",'Ark1'!AA1659)</f>
        <v>0</v>
      </c>
      <c r="X78" s="294">
        <f t="shared" si="2"/>
        <v>31.329350261389095</v>
      </c>
      <c r="Y78" s="28">
        <f t="shared" si="3"/>
        <v>1</v>
      </c>
      <c r="Z78" s="244"/>
      <c r="AA78" s="247"/>
      <c r="AC78" s="28"/>
      <c r="AD78" s="27"/>
      <c r="AE78" s="248"/>
      <c r="AF78" s="86"/>
      <c r="AG78" s="209"/>
      <c r="AH78" s="209"/>
      <c r="AI78" s="209"/>
      <c r="AJ78" s="86"/>
    </row>
    <row r="79" spans="1:36" ht="15.6">
      <c r="A79" s="244"/>
      <c r="B79" s="295">
        <f>+'Ark1'!C1660</f>
        <v>2024</v>
      </c>
      <c r="C79" s="86">
        <f>+'Ark1'!L1660</f>
        <v>2</v>
      </c>
      <c r="D79" s="86" t="s">
        <v>30</v>
      </c>
      <c r="E79" s="86">
        <f>+'Ark1'!AP1660</f>
        <v>32</v>
      </c>
      <c r="F79" s="271" t="str">
        <f>VLOOKUP(E79,RNR!$E$1:$F$41,2)</f>
        <v>Salers</v>
      </c>
      <c r="G79" s="86" t="str">
        <f>+IF(H79=0,"",'Ark1'!Q1660)</f>
        <v/>
      </c>
      <c r="H79" s="449">
        <f>+'Ark1'!R1660</f>
        <v>0</v>
      </c>
      <c r="I79" s="28" t="str">
        <f>+IF(H79=0,"",'Ark1'!AE1660)</f>
        <v/>
      </c>
      <c r="J79" s="28"/>
      <c r="K79" s="28" t="str">
        <f>+IF(H79=0,"",'Ark1'!AF1660)</f>
        <v/>
      </c>
      <c r="L79" s="244"/>
      <c r="M79" s="366" t="str">
        <f>+IF(H79=0,"",'Ark1'!AR1660)</f>
        <v/>
      </c>
      <c r="N79" s="114" t="str">
        <f>+IF(H79=0,"",'Ark1'!AS1660)</f>
        <v/>
      </c>
      <c r="O79" s="27" t="str">
        <f>+IF(H79=0,"",'Ark1'!T1660)</f>
        <v/>
      </c>
      <c r="P79" s="294" t="str">
        <f>+IF(H79=0,"",'Ark1'!U1660)</f>
        <v/>
      </c>
      <c r="Q79" s="28"/>
      <c r="R79" s="33" t="str">
        <f>+IF(H79=0,"",'Ark1'!W1660)</f>
        <v/>
      </c>
      <c r="S79" s="33" t="str">
        <f>+IF(H79=0,"",'Ark1'!X1660)</f>
        <v/>
      </c>
      <c r="T79" s="450" t="str">
        <f>+IF(H79=0,"",'Ark1'!AG1660)</f>
        <v/>
      </c>
      <c r="U79" s="33" t="str">
        <f>+IF(H79=0,"",'Ark1'!AH1660)</f>
        <v/>
      </c>
      <c r="V79" s="33" t="str">
        <f>+IF(H79=0,"",'Ark1'!Y1660)</f>
        <v/>
      </c>
      <c r="W79" s="27" t="str">
        <f>+IF(H79=0,"",'Ark1'!AA1660)</f>
        <v/>
      </c>
      <c r="X79" s="294" t="str">
        <f t="shared" si="2"/>
        <v/>
      </c>
      <c r="Y79" s="28" t="str">
        <f t="shared" si="3"/>
        <v/>
      </c>
      <c r="Z79" s="244"/>
      <c r="AA79" s="247"/>
      <c r="AC79" s="28"/>
      <c r="AD79" s="27"/>
      <c r="AE79" s="248"/>
      <c r="AF79" s="86"/>
      <c r="AG79" s="209"/>
      <c r="AH79" s="209"/>
      <c r="AI79" s="209"/>
      <c r="AJ79" s="86"/>
    </row>
    <row r="80" spans="1:36" ht="15.6">
      <c r="A80" s="244"/>
      <c r="B80" s="295">
        <f>+'Ark1'!C1661</f>
        <v>2024</v>
      </c>
      <c r="C80" s="86">
        <f>+'Ark1'!L1661</f>
        <v>2</v>
      </c>
      <c r="D80" s="86" t="s">
        <v>30</v>
      </c>
      <c r="E80" s="86">
        <f>+'Ark1'!AP1661</f>
        <v>33</v>
      </c>
      <c r="F80" s="271" t="str">
        <f>VLOOKUP(E80,RNR!$E$1:$F$41,2)</f>
        <v>Chianina</v>
      </c>
      <c r="G80" s="86" t="str">
        <f>+IF(H80=0,"",'Ark1'!Q1661)</f>
        <v/>
      </c>
      <c r="H80" s="449">
        <f>+'Ark1'!R1661</f>
        <v>0</v>
      </c>
      <c r="I80" s="28" t="str">
        <f>+IF(H80=0,"",'Ark1'!AE1661)</f>
        <v/>
      </c>
      <c r="J80" s="28"/>
      <c r="K80" s="28" t="str">
        <f>+IF(H80=0,"",'Ark1'!AF1661)</f>
        <v/>
      </c>
      <c r="L80" s="244"/>
      <c r="M80" s="366" t="str">
        <f>+IF(H80=0,"",'Ark1'!AR1661)</f>
        <v/>
      </c>
      <c r="N80" s="114" t="str">
        <f>+IF(H80=0,"",'Ark1'!AS1661)</f>
        <v/>
      </c>
      <c r="O80" s="27" t="str">
        <f>+IF(H80=0,"",'Ark1'!T1661)</f>
        <v/>
      </c>
      <c r="P80" s="294" t="str">
        <f>+IF(H80=0,"",'Ark1'!U1661)</f>
        <v/>
      </c>
      <c r="Q80" s="28"/>
      <c r="R80" s="33" t="str">
        <f>+IF(H80=0,"",'Ark1'!W1661)</f>
        <v/>
      </c>
      <c r="S80" s="33" t="str">
        <f>+IF(H80=0,"",'Ark1'!X1661)</f>
        <v/>
      </c>
      <c r="T80" s="450" t="str">
        <f>+IF(H80=0,"",'Ark1'!AG1661)</f>
        <v/>
      </c>
      <c r="U80" s="33" t="str">
        <f>+IF(H80=0,"",'Ark1'!AH1661)</f>
        <v/>
      </c>
      <c r="V80" s="33" t="str">
        <f>+IF(H80=0,"",'Ark1'!Y1661)</f>
        <v/>
      </c>
      <c r="W80" s="27" t="str">
        <f>+IF(H80=0,"",'Ark1'!AA1661)</f>
        <v/>
      </c>
      <c r="X80" s="294" t="str">
        <f t="shared" si="2"/>
        <v/>
      </c>
      <c r="Y80" s="28" t="str">
        <f t="shared" si="3"/>
        <v/>
      </c>
      <c r="Z80" s="244"/>
      <c r="AA80" s="247"/>
      <c r="AC80" s="28"/>
      <c r="AD80" s="27"/>
      <c r="AE80" s="248"/>
      <c r="AF80" s="86"/>
      <c r="AG80" s="209"/>
      <c r="AH80" s="209"/>
      <c r="AI80" s="209"/>
      <c r="AJ80" s="86"/>
    </row>
    <row r="81" spans="1:54" ht="15.6">
      <c r="A81" s="244"/>
      <c r="B81" s="295">
        <f>+'Ark1'!C1662</f>
        <v>2024</v>
      </c>
      <c r="C81" s="86">
        <f>+'Ark1'!L1662</f>
        <v>2</v>
      </c>
      <c r="D81" s="86" t="s">
        <v>30</v>
      </c>
      <c r="E81" s="86">
        <f>+'Ark1'!AP1662</f>
        <v>34</v>
      </c>
      <c r="F81" s="271" t="str">
        <f>VLOOKUP(E81,RNR!$E$1:$F$41,2)</f>
        <v>Belgisk blå</v>
      </c>
      <c r="G81" s="86" t="str">
        <f>+IF(H81=0,"",'Ark1'!Q1662)</f>
        <v/>
      </c>
      <c r="H81" s="449">
        <f>+'Ark1'!R1662</f>
        <v>0</v>
      </c>
      <c r="I81" s="28" t="str">
        <f>+IF(H81=0,"",'Ark1'!AE1662)</f>
        <v/>
      </c>
      <c r="J81" s="28"/>
      <c r="K81" s="28" t="str">
        <f>+IF(H81=0,"",'Ark1'!AF1662)</f>
        <v/>
      </c>
      <c r="L81" s="244"/>
      <c r="M81" s="366" t="str">
        <f>+IF(H81=0,"",'Ark1'!AR1662)</f>
        <v/>
      </c>
      <c r="N81" s="114" t="str">
        <f>+IF(H81=0,"",'Ark1'!AS1662)</f>
        <v/>
      </c>
      <c r="O81" s="27" t="str">
        <f>+IF(H81=0,"",'Ark1'!T1662)</f>
        <v/>
      </c>
      <c r="P81" s="294" t="str">
        <f>+IF(H81=0,"",'Ark1'!U1662)</f>
        <v/>
      </c>
      <c r="Q81" s="28"/>
      <c r="R81" s="33" t="str">
        <f>+IF(H81=0,"",'Ark1'!W1662)</f>
        <v/>
      </c>
      <c r="S81" s="33" t="str">
        <f>+IF(H81=0,"",'Ark1'!X1662)</f>
        <v/>
      </c>
      <c r="T81" s="450" t="str">
        <f>+IF(H81=0,"",'Ark1'!AG1662)</f>
        <v/>
      </c>
      <c r="U81" s="33" t="str">
        <f>+IF(H81=0,"",'Ark1'!AH1662)</f>
        <v/>
      </c>
      <c r="V81" s="33" t="str">
        <f>+IF(H81=0,"",'Ark1'!Y1662)</f>
        <v/>
      </c>
      <c r="W81" s="27" t="str">
        <f>+IF(H81=0,"",'Ark1'!AA1662)</f>
        <v/>
      </c>
      <c r="X81" s="294" t="str">
        <f t="shared" si="2"/>
        <v/>
      </c>
      <c r="Y81" s="28" t="str">
        <f t="shared" si="3"/>
        <v/>
      </c>
      <c r="Z81" s="244"/>
      <c r="AA81" s="247"/>
      <c r="AC81" s="28"/>
      <c r="AD81" s="27"/>
      <c r="AE81" s="248"/>
      <c r="AF81" s="86"/>
      <c r="AG81" s="209"/>
      <c r="AH81" s="209"/>
      <c r="AI81" s="209"/>
      <c r="AJ81" s="86"/>
    </row>
    <row r="82" spans="1:54" ht="15.6">
      <c r="A82" s="244"/>
      <c r="B82" s="295">
        <f>+'Ark1'!C1663</f>
        <v>2024</v>
      </c>
      <c r="C82" s="86">
        <f>+'Ark1'!L1663</f>
        <v>2</v>
      </c>
      <c r="D82" s="86" t="s">
        <v>30</v>
      </c>
      <c r="E82" s="86">
        <f>+'Ark1'!AP1663</f>
        <v>39</v>
      </c>
      <c r="F82" s="271" t="str">
        <f>VLOOKUP(E82,RNR!$E$1:$F$41,2)</f>
        <v xml:space="preserve">Wagyu </v>
      </c>
      <c r="G82" s="86" t="str">
        <f>+IF(H82=0,"",'Ark1'!Q1663)</f>
        <v/>
      </c>
      <c r="H82" s="449">
        <f>+'Ark1'!R1663</f>
        <v>0</v>
      </c>
      <c r="I82" s="28" t="str">
        <f>+IF(H82=0,"",'Ark1'!AE1663)</f>
        <v/>
      </c>
      <c r="J82" s="28"/>
      <c r="K82" s="28" t="str">
        <f>+IF(H82=0,"",'Ark1'!AF1663)</f>
        <v/>
      </c>
      <c r="L82" s="244"/>
      <c r="M82" s="366" t="str">
        <f>+IF(H82=0,"",'Ark1'!AR1663)</f>
        <v/>
      </c>
      <c r="N82" s="114" t="str">
        <f>+IF(H82=0,"",'Ark1'!AS1663)</f>
        <v/>
      </c>
      <c r="O82" s="27" t="str">
        <f>+IF(H82=0,"",'Ark1'!T1663)</f>
        <v/>
      </c>
      <c r="P82" s="294" t="str">
        <f>+IF(H82=0,"",'Ark1'!U1663)</f>
        <v/>
      </c>
      <c r="Q82" s="28"/>
      <c r="R82" s="33" t="str">
        <f>+IF(H82=0,"",'Ark1'!W1663)</f>
        <v/>
      </c>
      <c r="S82" s="33" t="str">
        <f>+IF(H82=0,"",'Ark1'!X1663)</f>
        <v/>
      </c>
      <c r="T82" s="450" t="str">
        <f>+IF(H82=0,"",'Ark1'!AG1663)</f>
        <v/>
      </c>
      <c r="U82" s="33" t="str">
        <f>+IF(H82=0,"",'Ark1'!AH1663)</f>
        <v/>
      </c>
      <c r="V82" s="33" t="str">
        <f>+IF(H82=0,"",'Ark1'!Y1663)</f>
        <v/>
      </c>
      <c r="W82" s="27" t="str">
        <f>+IF(H82=0,"",'Ark1'!AA1663)</f>
        <v/>
      </c>
      <c r="X82" s="294" t="str">
        <f t="shared" si="2"/>
        <v/>
      </c>
      <c r="Y82" s="28" t="str">
        <f t="shared" si="3"/>
        <v/>
      </c>
      <c r="Z82" s="244"/>
      <c r="AA82" s="247"/>
      <c r="AC82" s="28"/>
      <c r="AD82" s="27"/>
      <c r="AE82" s="248"/>
      <c r="AF82" s="86"/>
      <c r="AG82" s="209"/>
      <c r="AH82" s="209"/>
      <c r="AI82" s="209"/>
      <c r="AJ82" s="86"/>
    </row>
    <row r="83" spans="1:54" ht="15.6">
      <c r="A83" s="244"/>
      <c r="B83" s="295">
        <f>+'Ark1'!C1664</f>
        <v>2024</v>
      </c>
      <c r="C83" s="86">
        <f>+'Ark1'!L1664</f>
        <v>2</v>
      </c>
      <c r="D83" s="86" t="s">
        <v>30</v>
      </c>
      <c r="E83" s="86">
        <f>+'Ark1'!AP1664</f>
        <v>40</v>
      </c>
      <c r="F83" s="271" t="str">
        <f>VLOOKUP(E83,RNR!$E$1:$F$41,2)</f>
        <v>Jak (Bos Grunniens)</v>
      </c>
      <c r="G83" s="86" t="str">
        <f>+IF(H83=0,"",'Ark1'!Q1664)</f>
        <v/>
      </c>
      <c r="H83" s="449">
        <f>+'Ark1'!R1664</f>
        <v>0</v>
      </c>
      <c r="I83" s="28" t="str">
        <f>+IF(H83=0,"",'Ark1'!AE1664)</f>
        <v/>
      </c>
      <c r="J83" s="28"/>
      <c r="K83" s="28" t="str">
        <f>+IF(H83=0,"",'Ark1'!AF1664)</f>
        <v/>
      </c>
      <c r="L83" s="244"/>
      <c r="M83" s="366" t="str">
        <f>+IF(H83=0,"",'Ark1'!AR1664)</f>
        <v/>
      </c>
      <c r="N83" s="114" t="str">
        <f>+IF(H83=0,"",'Ark1'!AS1664)</f>
        <v/>
      </c>
      <c r="O83" s="27" t="str">
        <f>+IF(H83=0,"",'Ark1'!T1664)</f>
        <v/>
      </c>
      <c r="P83" s="294" t="str">
        <f>+IF(H83=0,"",'Ark1'!U1664)</f>
        <v/>
      </c>
      <c r="Q83" s="28"/>
      <c r="R83" s="33" t="str">
        <f>+IF(H83=0,"",'Ark1'!W1664)</f>
        <v/>
      </c>
      <c r="S83" s="33" t="str">
        <f>+IF(H83=0,"",'Ark1'!X1664)</f>
        <v/>
      </c>
      <c r="T83" s="450" t="str">
        <f>+IF(H83=0,"",'Ark1'!AG1664)</f>
        <v/>
      </c>
      <c r="U83" s="33" t="str">
        <f>+IF(H83=0,"",'Ark1'!AH1664)</f>
        <v/>
      </c>
      <c r="V83" s="33" t="str">
        <f>+IF(H83=0,"",'Ark1'!Y1664)</f>
        <v/>
      </c>
      <c r="W83" s="27" t="str">
        <f>+IF(H83=0,"",'Ark1'!AA1664)</f>
        <v/>
      </c>
      <c r="X83" s="294" t="str">
        <f t="shared" si="2"/>
        <v/>
      </c>
      <c r="Y83" s="28" t="str">
        <f t="shared" si="3"/>
        <v/>
      </c>
      <c r="Z83" s="244"/>
      <c r="AA83" s="247"/>
      <c r="AC83" s="28"/>
      <c r="AD83" s="27"/>
      <c r="AE83" s="248"/>
      <c r="AF83" s="86"/>
      <c r="AG83" s="209"/>
      <c r="AH83" s="209"/>
      <c r="AI83" s="247"/>
      <c r="AJ83" s="247"/>
      <c r="AK83" s="247"/>
    </row>
    <row r="84" spans="1:54" ht="15.6">
      <c r="A84" s="244"/>
      <c r="B84" s="295">
        <f>+'Ark1'!C1665</f>
        <v>2024</v>
      </c>
      <c r="C84" s="86">
        <f>+'Ark1'!L1665</f>
        <v>2</v>
      </c>
      <c r="D84" s="86" t="s">
        <v>30</v>
      </c>
      <c r="E84" s="86">
        <f>+'Ark1'!AP1665</f>
        <v>98</v>
      </c>
      <c r="F84" s="271" t="str">
        <f>VLOOKUP(E84,RNR!$E$1:$F$41,2)</f>
        <v>Krysninger</v>
      </c>
      <c r="G84" s="86">
        <f>+IF(H84=0,"",'Ark1'!Q1665)</f>
        <v>171</v>
      </c>
      <c r="H84" s="449">
        <f>+'Ark1'!R1665</f>
        <v>227</v>
      </c>
      <c r="I84" s="28">
        <f>+IF(H84=0,"",'Ark1'!AE1665)</f>
        <v>9.8910675381263609</v>
      </c>
      <c r="J84" s="28"/>
      <c r="K84" s="28">
        <f>+IF(H84=0,"",'Ark1'!AF1665)</f>
        <v>7.6080500375604014</v>
      </c>
      <c r="L84" s="244"/>
      <c r="M84" s="366">
        <f>+IF(H84=0,"",'Ark1'!AR1665)</f>
        <v>222.55066079295156</v>
      </c>
      <c r="N84" s="114">
        <f>+IF(H84=0,"",'Ark1'!AS1665)</f>
        <v>21.672750688817576</v>
      </c>
      <c r="O84" s="27">
        <f>+IF(H84=0,"",'Ark1'!T1665)</f>
        <v>5.7444933920704848</v>
      </c>
      <c r="P84" s="294">
        <f>+IF(H84=0,"",'Ark1'!U1665)</f>
        <v>241.28149779735688</v>
      </c>
      <c r="Q84" s="28"/>
      <c r="R84" s="33">
        <f>+IF(H84=0,"",'Ark1'!W1665)</f>
        <v>31.277533039647576</v>
      </c>
      <c r="S84" s="33">
        <f>+IF(H84=0,"",'Ark1'!X1665)</f>
        <v>0.44052863436123352</v>
      </c>
      <c r="T84" s="450">
        <f>+IF(H84=0,"",'Ark1'!AG1665)</f>
        <v>2319.4537444933926</v>
      </c>
      <c r="U84" s="33">
        <f>+IF(H84=0,"",'Ark1'!AH1665)</f>
        <v>100</v>
      </c>
      <c r="V84" s="33">
        <f>+IF(H84=0,"",'Ark1'!Y1665)</f>
        <v>37.938742782595789</v>
      </c>
      <c r="W84" s="27">
        <f>+IF(H84=0,"",'Ark1'!AA1665)</f>
        <v>1.5610634248729798</v>
      </c>
      <c r="X84" s="294">
        <f t="shared" si="2"/>
        <v>104.02513883718633</v>
      </c>
      <c r="Y84" s="28">
        <f t="shared" si="3"/>
        <v>1.327485380116959</v>
      </c>
      <c r="Z84" s="244"/>
      <c r="AA84" s="247"/>
      <c r="AC84" s="28"/>
      <c r="AD84" s="27"/>
      <c r="AE84" s="248"/>
      <c r="AF84" s="86"/>
      <c r="AG84" s="27"/>
      <c r="AH84" s="27"/>
      <c r="AI84" s="33"/>
      <c r="AJ84" s="33"/>
      <c r="AK84" s="33"/>
    </row>
    <row r="85" spans="1:54" ht="15.6">
      <c r="A85" s="244"/>
      <c r="B85" s="295">
        <f>+'Ark1'!C1666</f>
        <v>2024</v>
      </c>
      <c r="C85" s="86">
        <f>+'Ark1'!L1666</f>
        <v>2</v>
      </c>
      <c r="D85" s="86" t="s">
        <v>30</v>
      </c>
      <c r="E85" s="86">
        <f>+'Ark1'!AP1666</f>
        <v>99</v>
      </c>
      <c r="F85" s="271" t="str">
        <f>VLOOKUP(E85,RNR!$E$1:$F$41,2)</f>
        <v>Ukjent</v>
      </c>
      <c r="G85" s="86">
        <f>+IF(H85=0,"",'Ark1'!Q1666)</f>
        <v>36</v>
      </c>
      <c r="H85" s="449">
        <f>+'Ark1'!R1666</f>
        <v>41</v>
      </c>
      <c r="I85" s="28">
        <f>+IF(H85=0,"",'Ark1'!AE1666)</f>
        <v>14.963503649635037</v>
      </c>
      <c r="J85" s="28"/>
      <c r="K85" s="28">
        <f>+IF(H85=0,"",'Ark1'!AF1666)</f>
        <v>12.054928328009032</v>
      </c>
      <c r="L85" s="244"/>
      <c r="M85" s="366">
        <f>+IF(H85=0,"",'Ark1'!AR1666)</f>
        <v>221.51219512195124</v>
      </c>
      <c r="N85" s="114">
        <f>+IF(H85=0,"",'Ark1'!AS1666)</f>
        <v>22.192788966078471</v>
      </c>
      <c r="O85" s="27">
        <f>+IF(H85=0,"",'Ark1'!T1666)</f>
        <v>5.7804878048780477</v>
      </c>
      <c r="P85" s="294">
        <f>+IF(H85=0,"",'Ark1'!U1666)</f>
        <v>242.61219512195112</v>
      </c>
      <c r="Q85" s="28"/>
      <c r="R85" s="33">
        <f>+IF(H85=0,"",'Ark1'!W1666)</f>
        <v>34.146341463414643</v>
      </c>
      <c r="S85" s="33">
        <f>+IF(H85=0,"",'Ark1'!X1666)</f>
        <v>0</v>
      </c>
      <c r="T85" s="450">
        <f>+IF(H85=0,"",'Ark1'!AG1666)</f>
        <v>2384.3414634146343</v>
      </c>
      <c r="U85" s="33">
        <f>+IF(H85=0,"",'Ark1'!AH1666)</f>
        <v>100</v>
      </c>
      <c r="V85" s="33">
        <f>+IF(H85=0,"",'Ark1'!Y1666)</f>
        <v>35.148404502678325</v>
      </c>
      <c r="W85" s="27">
        <f>+IF(H85=0,"",'Ark1'!AA1666)</f>
        <v>1.4735421919017773</v>
      </c>
      <c r="X85" s="294">
        <f t="shared" si="2"/>
        <v>101.75228625790211</v>
      </c>
      <c r="Y85" s="28">
        <f t="shared" si="3"/>
        <v>1.1388888888888888</v>
      </c>
      <c r="Z85" s="244"/>
      <c r="AA85" s="247"/>
      <c r="AC85" s="28"/>
      <c r="AD85" s="27"/>
      <c r="AE85" s="248"/>
      <c r="AF85" s="86"/>
      <c r="AG85" s="27"/>
      <c r="AH85" s="27"/>
      <c r="AI85" s="33"/>
      <c r="AJ85" s="33"/>
      <c r="AK85" s="33"/>
    </row>
    <row r="86" spans="1:54" ht="15" customHeight="1">
      <c r="A86" s="244"/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443"/>
      <c r="U86" s="244"/>
      <c r="V86" s="244"/>
      <c r="W86" s="244"/>
      <c r="X86" s="244"/>
      <c r="Y86" s="244"/>
      <c r="Z86" s="244"/>
      <c r="AA86" s="247"/>
      <c r="AC86" s="28"/>
      <c r="AD86" s="27"/>
      <c r="AE86" s="248"/>
      <c r="AF86" s="86"/>
      <c r="AG86" s="209"/>
      <c r="AH86" s="209"/>
      <c r="AI86" s="209"/>
      <c r="AJ86" s="86"/>
      <c r="BB86" s="259"/>
    </row>
    <row r="87" spans="1:54" ht="22.8">
      <c r="A87" s="244"/>
      <c r="B87" s="244"/>
      <c r="C87" s="261"/>
      <c r="D87" s="334" t="str">
        <f>+D89</f>
        <v>P+</v>
      </c>
      <c r="E87" s="244"/>
      <c r="F87" s="244"/>
      <c r="G87" s="244"/>
      <c r="H87" s="491">
        <f>SUM(H89:H123)</f>
        <v>12498</v>
      </c>
      <c r="I87" s="245"/>
      <c r="J87" s="244"/>
      <c r="K87" s="245"/>
      <c r="L87" s="244"/>
      <c r="M87" s="246"/>
      <c r="N87" s="246"/>
      <c r="O87" s="244"/>
      <c r="P87" s="333">
        <f>+Klasse!L13</f>
        <v>277.31039076376459</v>
      </c>
      <c r="Q87" s="244" t="s">
        <v>568</v>
      </c>
      <c r="R87" s="246"/>
      <c r="S87" s="246"/>
      <c r="T87" s="443"/>
      <c r="U87" s="246"/>
      <c r="V87" s="246"/>
      <c r="W87" s="244"/>
      <c r="X87" s="333">
        <f>+Klasse!AC13</f>
        <v>127.63498815972477</v>
      </c>
      <c r="Y87" s="245"/>
      <c r="Z87" s="244"/>
      <c r="AA87" s="247"/>
      <c r="AC87" s="28"/>
      <c r="AD87" s="27"/>
      <c r="AE87" s="248"/>
      <c r="AF87" s="86"/>
      <c r="AJ87" s="86"/>
      <c r="BB87" s="259"/>
    </row>
    <row r="88" spans="1:54" ht="15" customHeight="1">
      <c r="A88" s="244"/>
      <c r="B88" s="244"/>
      <c r="C88" s="244"/>
      <c r="D88" s="244"/>
      <c r="E88" s="244"/>
      <c r="F88" s="244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  <c r="U88" s="244"/>
      <c r="V88" s="244"/>
      <c r="W88" s="244"/>
      <c r="X88" s="244"/>
      <c r="Y88" s="244"/>
      <c r="Z88" s="244"/>
      <c r="AA88" s="247"/>
      <c r="AC88" s="28"/>
      <c r="AD88" s="27"/>
      <c r="AE88" s="248"/>
      <c r="AF88" s="86"/>
      <c r="AJ88" s="86"/>
      <c r="BB88" s="259"/>
    </row>
    <row r="89" spans="1:54" ht="15.6">
      <c r="A89" s="244"/>
      <c r="B89" s="295">
        <f>+'Ark1'!C1667</f>
        <v>2024</v>
      </c>
      <c r="C89" s="263">
        <f>+'Ark1'!L1667</f>
        <v>3</v>
      </c>
      <c r="D89" s="263" t="s">
        <v>31</v>
      </c>
      <c r="E89" s="263">
        <f>+'Ark1'!AP1667</f>
        <v>1</v>
      </c>
      <c r="F89" s="271" t="str">
        <f>VLOOKUP(E89,RNR!$E$1:$F$41,2)</f>
        <v>NRF</v>
      </c>
      <c r="G89" s="263">
        <f>+IF(H89=0,"",'Ark1'!Q1667)</f>
        <v>4385</v>
      </c>
      <c r="H89" s="449">
        <f>+'Ark1'!R1667</f>
        <v>10574</v>
      </c>
      <c r="I89" s="264">
        <f>+IF(H89=0,"",'Ark1'!AE1667)</f>
        <v>33.139024696001002</v>
      </c>
      <c r="J89" s="31" t="e">
        <f>+IF(H89=0,"",I89-#REF!)</f>
        <v>#REF!</v>
      </c>
      <c r="K89" s="264">
        <f>+IF(H89=0,"",'Ark1'!AF1667)</f>
        <v>31.524837795923801</v>
      </c>
      <c r="L89" s="244"/>
      <c r="M89" s="366">
        <f>+IF(H89=0,"",'Ark1'!AR1667)</f>
        <v>225.56355210894648</v>
      </c>
      <c r="N89" s="114">
        <f>+IF(H89=0,"",'Ark1'!AS1667)</f>
        <v>24.563918286694879</v>
      </c>
      <c r="O89" s="265">
        <f>+IF(H89=0,"",'Ark1'!T1667)</f>
        <v>7.4111027047474893</v>
      </c>
      <c r="P89" s="294">
        <f>+IF(H89=0,"",'Ark1'!U1667)</f>
        <v>282.09250993001712</v>
      </c>
      <c r="Q89" s="35" t="e">
        <f>+IF(H89=0,"",P89-#REF!)</f>
        <v>#REF!</v>
      </c>
      <c r="R89" s="266">
        <f>+IF(H89=0,"",'Ark1'!W1667)</f>
        <v>78.040476640817104</v>
      </c>
      <c r="S89" s="266">
        <f>+IF(H89=0,"",'Ark1'!X1667)</f>
        <v>0.49177227160960846</v>
      </c>
      <c r="T89" s="451">
        <f>+IF(H89=0,"",'Ark1'!AG1667)</f>
        <v>2105.7133535086064</v>
      </c>
      <c r="U89" s="266">
        <f>+IF(H89=0,"",'Ark1'!AH1667)</f>
        <v>99.990542840930559</v>
      </c>
      <c r="V89" s="266">
        <f>+IF(H89=0,"",'Ark1'!Y1667)</f>
        <v>23.236775764862379</v>
      </c>
      <c r="W89" s="265">
        <f>+IF(H89=0,"",'Ark1'!AA1667)</f>
        <v>1.3367942162040181</v>
      </c>
      <c r="X89" s="294">
        <f t="shared" ref="X89:X123" si="4">IF(H89=0,"",1000*P89/T89)</f>
        <v>133.9652946874206</v>
      </c>
      <c r="Y89" s="264">
        <f t="shared" ref="Y89:Y123" si="5">IF(H89=0,"",H89/G89)</f>
        <v>2.4114025085518813</v>
      </c>
      <c r="Z89" s="244"/>
      <c r="AA89" s="247"/>
      <c r="AC89" s="28"/>
      <c r="AD89" s="27"/>
      <c r="AE89" s="248"/>
      <c r="AF89" s="86"/>
      <c r="AG89" s="27"/>
      <c r="AH89" s="27"/>
      <c r="AI89" s="33"/>
      <c r="AJ89" s="33"/>
      <c r="AK89" s="33"/>
    </row>
    <row r="90" spans="1:54" ht="15.6">
      <c r="A90" s="244"/>
      <c r="B90" s="295">
        <f>+'Ark1'!C1668</f>
        <v>2024</v>
      </c>
      <c r="C90" s="263">
        <f>+'Ark1'!L1668</f>
        <v>3</v>
      </c>
      <c r="D90" s="263" t="s">
        <v>31</v>
      </c>
      <c r="E90" s="263">
        <f>+'Ark1'!AP1668</f>
        <v>2</v>
      </c>
      <c r="F90" s="271" t="str">
        <f>VLOOKUP(E90,RNR!$E$1:$F$41,2)</f>
        <v>Jersey</v>
      </c>
      <c r="G90" s="263">
        <f>+IF(H90=0,"",'Ark1'!Q1668)</f>
        <v>57</v>
      </c>
      <c r="H90" s="449">
        <f>+'Ark1'!R1668</f>
        <v>99</v>
      </c>
      <c r="I90" s="264">
        <f>+IF(H90=0,"",'Ark1'!AE1668)</f>
        <v>19.3359375</v>
      </c>
      <c r="J90" s="31" t="e">
        <f>+IF(H90=0,"",I90-#REF!)</f>
        <v>#REF!</v>
      </c>
      <c r="K90" s="264">
        <f>+IF(H90=0,"",'Ark1'!AF1668)</f>
        <v>22.299397446328985</v>
      </c>
      <c r="L90" s="244"/>
      <c r="M90" s="366">
        <f>+IF(H90=0,"",'Ark1'!AR1668)</f>
        <v>212.45454545454547</v>
      </c>
      <c r="N90" s="114">
        <f>+IF(H90=0,"",'Ark1'!AS1668)</f>
        <v>25.303626067386489</v>
      </c>
      <c r="O90" s="265">
        <f>+IF(H90=0,"",'Ark1'!T1668)</f>
        <v>8.4545454545454568</v>
      </c>
      <c r="P90" s="294">
        <f>+IF(H90=0,"",'Ark1'!U1668)</f>
        <v>243.05757575757576</v>
      </c>
      <c r="Q90" s="35" t="e">
        <f>+IF(H90=0,"",P90-#REF!)</f>
        <v>#REF!</v>
      </c>
      <c r="R90" s="266">
        <f>+IF(H90=0,"",'Ark1'!W1668)</f>
        <v>95.959595959595973</v>
      </c>
      <c r="S90" s="266">
        <f>+IF(H90=0,"",'Ark1'!X1668)</f>
        <v>0</v>
      </c>
      <c r="T90" s="451">
        <f>+IF(H90=0,"",'Ark1'!AG1668)</f>
        <v>2172.1414141414134</v>
      </c>
      <c r="U90" s="266">
        <f>+IF(H90=0,"",'Ark1'!AH1668)</f>
        <v>100</v>
      </c>
      <c r="V90" s="266">
        <f>+IF(H90=0,"",'Ark1'!Y1668)</f>
        <v>22.89874104831522</v>
      </c>
      <c r="W90" s="265">
        <f>+IF(H90=0,"",'Ark1'!AA1668)</f>
        <v>1.0662189142884329</v>
      </c>
      <c r="X90" s="294">
        <f t="shared" si="4"/>
        <v>111.89767580286646</v>
      </c>
      <c r="Y90" s="264">
        <f t="shared" si="5"/>
        <v>1.736842105263158</v>
      </c>
      <c r="Z90" s="244"/>
      <c r="AA90" s="247"/>
      <c r="AC90" s="28"/>
      <c r="AD90" s="27"/>
      <c r="AE90" s="248"/>
      <c r="AF90" s="86"/>
      <c r="AG90" s="27"/>
      <c r="AH90" s="27"/>
      <c r="AI90" s="33"/>
      <c r="AJ90" s="33"/>
      <c r="AK90" s="33"/>
    </row>
    <row r="91" spans="1:54" ht="15.6">
      <c r="A91" s="244"/>
      <c r="B91" s="295">
        <f>+'Ark1'!C1669</f>
        <v>2024</v>
      </c>
      <c r="C91" s="263">
        <f>+'Ark1'!L1669</f>
        <v>3</v>
      </c>
      <c r="D91" s="263" t="s">
        <v>31</v>
      </c>
      <c r="E91" s="263">
        <f>+'Ark1'!AP1669</f>
        <v>3</v>
      </c>
      <c r="F91" s="271" t="str">
        <f>VLOOKUP(E91,RNR!$E$1:$F$41,2)</f>
        <v>Sidet Trønder</v>
      </c>
      <c r="G91" s="263">
        <f>+IF(H91=0,"",'Ark1'!Q1669)</f>
        <v>74</v>
      </c>
      <c r="H91" s="449">
        <f>+'Ark1'!R1669</f>
        <v>91</v>
      </c>
      <c r="I91" s="264">
        <f>+IF(H91=0,"",'Ark1'!AE1669)</f>
        <v>28.348909657320871</v>
      </c>
      <c r="J91" s="31" t="e">
        <f>+IF(H91=0,"",I91-#REF!)</f>
        <v>#REF!</v>
      </c>
      <c r="K91" s="264">
        <f>+IF(H91=0,"",'Ark1'!AF1669)</f>
        <v>26.414861943452255</v>
      </c>
      <c r="L91" s="244"/>
      <c r="M91" s="366">
        <f>+IF(H91=0,"",'Ark1'!AR1669)</f>
        <v>198.52747252747253</v>
      </c>
      <c r="N91" s="114">
        <f>+IF(H91=0,"",'Ark1'!AS1669)</f>
        <v>26.133369993159501</v>
      </c>
      <c r="O91" s="265">
        <f>+IF(H91=0,"",'Ark1'!T1669)</f>
        <v>8.5494505494505493</v>
      </c>
      <c r="P91" s="294">
        <f>+IF(H91=0,"",'Ark1'!U1669)</f>
        <v>205.03186813186821</v>
      </c>
      <c r="Q91" s="35" t="e">
        <f>+IF(H91=0,"",P91-#REF!)</f>
        <v>#REF!</v>
      </c>
      <c r="R91" s="266">
        <f>+IF(H91=0,"",'Ark1'!W1669)</f>
        <v>92.307692307692321</v>
      </c>
      <c r="S91" s="266">
        <f>+IF(H91=0,"",'Ark1'!X1669)</f>
        <v>0</v>
      </c>
      <c r="T91" s="451">
        <f>+IF(H91=0,"",'Ark1'!AG1669)</f>
        <v>2467.7032967032965</v>
      </c>
      <c r="U91" s="266">
        <f>+IF(H91=0,"",'Ark1'!AH1669)</f>
        <v>100</v>
      </c>
      <c r="V91" s="266">
        <f>+IF(H91=0,"",'Ark1'!Y1669)</f>
        <v>21.984064553950002</v>
      </c>
      <c r="W91" s="265">
        <f>+IF(H91=0,"",'Ark1'!AA1669)</f>
        <v>1.5777556480384685</v>
      </c>
      <c r="X91" s="294">
        <f t="shared" si="4"/>
        <v>83.086110232854367</v>
      </c>
      <c r="Y91" s="264">
        <f t="shared" si="5"/>
        <v>1.2297297297297298</v>
      </c>
      <c r="Z91" s="244"/>
      <c r="AA91" s="247"/>
      <c r="AC91" s="28"/>
      <c r="AD91" s="27"/>
      <c r="AE91" s="248"/>
      <c r="AF91" s="86"/>
      <c r="AG91" s="27"/>
      <c r="AH91" s="27"/>
      <c r="AI91" s="33"/>
      <c r="AJ91" s="33"/>
      <c r="AK91" s="33"/>
    </row>
    <row r="92" spans="1:54" ht="15.6">
      <c r="A92" s="244"/>
      <c r="B92" s="295">
        <f>+'Ark1'!C1670</f>
        <v>2024</v>
      </c>
      <c r="C92" s="263">
        <f>+'Ark1'!L1670</f>
        <v>3</v>
      </c>
      <c r="D92" s="263" t="s">
        <v>31</v>
      </c>
      <c r="E92" s="263">
        <f>+'Ark1'!AP1670</f>
        <v>4</v>
      </c>
      <c r="F92" s="271" t="str">
        <f>VLOOKUP(E92,RNR!$E$1:$F$41,2)</f>
        <v>Telemark</v>
      </c>
      <c r="G92" s="263">
        <f>+IF(H92=0,"",'Ark1'!Q1670)</f>
        <v>22</v>
      </c>
      <c r="H92" s="449">
        <f>+'Ark1'!R1670</f>
        <v>29</v>
      </c>
      <c r="I92" s="264">
        <f>+IF(H92=0,"",'Ark1'!AE1670)</f>
        <v>31.868131868131879</v>
      </c>
      <c r="J92" s="31" t="e">
        <f>+IF(H92=0,"",I92-#REF!)</f>
        <v>#REF!</v>
      </c>
      <c r="K92" s="264">
        <f>+IF(H92=0,"",'Ark1'!AF1670)</f>
        <v>29.042207417994071</v>
      </c>
      <c r="L92" s="244"/>
      <c r="M92" s="366">
        <f>+IF(H92=0,"",'Ark1'!AR1670)</f>
        <v>202.06896551724137</v>
      </c>
      <c r="N92" s="114">
        <f>+IF(H92=0,"",'Ark1'!AS1670)</f>
        <v>26.244700550170997</v>
      </c>
      <c r="O92" s="265">
        <f>+IF(H92=0,"",'Ark1'!T1670)</f>
        <v>8</v>
      </c>
      <c r="P92" s="294">
        <f>+IF(H92=0,"",'Ark1'!U1670)</f>
        <v>217.22068965517244</v>
      </c>
      <c r="Q92" s="35" t="e">
        <f>+IF(H92=0,"",P92-#REF!)</f>
        <v>#REF!</v>
      </c>
      <c r="R92" s="266">
        <f>+IF(H92=0,"",'Ark1'!W1670)</f>
        <v>96.551724137931018</v>
      </c>
      <c r="S92" s="266">
        <f>+IF(H92=0,"",'Ark1'!X1670)</f>
        <v>0</v>
      </c>
      <c r="T92" s="451">
        <f>+IF(H92=0,"",'Ark1'!AG1670)</f>
        <v>2387.5172413793102</v>
      </c>
      <c r="U92" s="266">
        <f>+IF(H92=0,"",'Ark1'!AH1670)</f>
        <v>100</v>
      </c>
      <c r="V92" s="266">
        <f>+IF(H92=0,"",'Ark1'!Y1670)</f>
        <v>22.683388716465618</v>
      </c>
      <c r="W92" s="265">
        <f>+IF(H92=0,"",'Ark1'!AA1670)</f>
        <v>1.2317635241028797</v>
      </c>
      <c r="X92" s="294">
        <f t="shared" si="4"/>
        <v>90.981830786562298</v>
      </c>
      <c r="Y92" s="264">
        <f t="shared" si="5"/>
        <v>1.3181818181818181</v>
      </c>
      <c r="Z92" s="244"/>
      <c r="AA92" s="247"/>
      <c r="AC92" s="28"/>
      <c r="AD92" s="27"/>
      <c r="AE92" s="248"/>
      <c r="AF92" s="86"/>
      <c r="AG92" s="27"/>
      <c r="AH92" s="27"/>
      <c r="AI92" s="33"/>
      <c r="AJ92" s="33"/>
      <c r="AK92" s="33"/>
    </row>
    <row r="93" spans="1:54" ht="15.6">
      <c r="A93" s="244"/>
      <c r="B93" s="295">
        <f>+'Ark1'!C1671</f>
        <v>2024</v>
      </c>
      <c r="C93" s="263">
        <f>+'Ark1'!L1671</f>
        <v>3</v>
      </c>
      <c r="D93" s="263" t="s">
        <v>31</v>
      </c>
      <c r="E93" s="263">
        <f>+'Ark1'!AP1671</f>
        <v>5</v>
      </c>
      <c r="F93" s="271" t="str">
        <f>VLOOKUP(E93,RNR!$E$1:$F$41,2)</f>
        <v>Dølafe</v>
      </c>
      <c r="G93" s="263">
        <f>+IF(H93=0,"",'Ark1'!Q1671)</f>
        <v>11</v>
      </c>
      <c r="H93" s="449">
        <f>+'Ark1'!R1671</f>
        <v>16</v>
      </c>
      <c r="I93" s="264">
        <f>+IF(H93=0,"",'Ark1'!AE1671)</f>
        <v>31.372549019607838</v>
      </c>
      <c r="J93" s="31" t="e">
        <f>+IF(H93=0,"",I93-#REF!)</f>
        <v>#REF!</v>
      </c>
      <c r="K93" s="264">
        <f>+IF(H93=0,"",'Ark1'!AF1671)</f>
        <v>29.068619104375955</v>
      </c>
      <c r="L93" s="244"/>
      <c r="M93" s="366">
        <f>+IF(H93=0,"",'Ark1'!AR1671)</f>
        <v>201.75</v>
      </c>
      <c r="N93" s="114">
        <f>+IF(H93=0,"",'Ark1'!AS1671)</f>
        <v>25.861007891289859</v>
      </c>
      <c r="O93" s="265">
        <f>+IF(H93=0,"",'Ark1'!T1671)</f>
        <v>8.5</v>
      </c>
      <c r="P93" s="294">
        <f>+IF(H93=0,"",'Ark1'!U1671)</f>
        <v>213.4</v>
      </c>
      <c r="Q93" s="35" t="e">
        <f>+IF(H93=0,"",P93-#REF!)</f>
        <v>#REF!</v>
      </c>
      <c r="R93" s="266">
        <f>+IF(H93=0,"",'Ark1'!W1671)</f>
        <v>100</v>
      </c>
      <c r="S93" s="266">
        <f>+IF(H93=0,"",'Ark1'!X1671)</f>
        <v>0</v>
      </c>
      <c r="T93" s="451">
        <f>+IF(H93=0,"",'Ark1'!AG1671)</f>
        <v>2622.75</v>
      </c>
      <c r="U93" s="266">
        <f>+IF(H93=0,"",'Ark1'!AH1671)</f>
        <v>100</v>
      </c>
      <c r="V93" s="266">
        <f>+IF(H93=0,"",'Ark1'!Y1671)</f>
        <v>22.743405637678904</v>
      </c>
      <c r="W93" s="265">
        <f>+IF(H93=0,"",'Ark1'!AA1671)</f>
        <v>1.2247448713915889</v>
      </c>
      <c r="X93" s="294">
        <f t="shared" si="4"/>
        <v>81.364979506243444</v>
      </c>
      <c r="Y93" s="264">
        <f t="shared" si="5"/>
        <v>1.4545454545454546</v>
      </c>
      <c r="Z93" s="244"/>
      <c r="AA93" s="247"/>
      <c r="AC93" s="28"/>
      <c r="AD93" s="27"/>
      <c r="AE93" s="248"/>
      <c r="AF93" s="86"/>
      <c r="AG93" s="27"/>
      <c r="AH93" s="27"/>
      <c r="AI93" s="33"/>
      <c r="AJ93" s="33"/>
      <c r="AK93" s="33"/>
    </row>
    <row r="94" spans="1:54" ht="15.6">
      <c r="A94" s="244"/>
      <c r="B94" s="295">
        <f>+'Ark1'!C1672</f>
        <v>2024</v>
      </c>
      <c r="C94" s="263">
        <f>+'Ark1'!L1672</f>
        <v>3</v>
      </c>
      <c r="D94" s="263" t="s">
        <v>31</v>
      </c>
      <c r="E94" s="263">
        <f>+'Ark1'!AP1672</f>
        <v>6</v>
      </c>
      <c r="F94" s="271" t="str">
        <f>VLOOKUP(E94,RNR!$E$1:$F$41,2)</f>
        <v>Raukolle</v>
      </c>
      <c r="G94" s="263">
        <f>+IF(H94=0,"",'Ark1'!Q1672)</f>
        <v>11</v>
      </c>
      <c r="H94" s="449">
        <f>+'Ark1'!R1672</f>
        <v>14</v>
      </c>
      <c r="I94" s="264">
        <f>+IF(H94=0,"",'Ark1'!AE1672)</f>
        <v>24.137931034482754</v>
      </c>
      <c r="J94" s="31" t="e">
        <f>+IF(H94=0,"",I94-#REF!)</f>
        <v>#REF!</v>
      </c>
      <c r="K94" s="264">
        <f>+IF(H94=0,"",'Ark1'!AF1672)</f>
        <v>22.7501843695239</v>
      </c>
      <c r="L94" s="244"/>
      <c r="M94" s="366">
        <f>+IF(H94=0,"",'Ark1'!AR1672)</f>
        <v>210.92857142857139</v>
      </c>
      <c r="N94" s="114">
        <f>+IF(H94=0,"",'Ark1'!AS1672)</f>
        <v>25.551116375667753</v>
      </c>
      <c r="O94" s="265">
        <f>+IF(H94=0,"",'Ark1'!T1672)</f>
        <v>7.1428571428571441</v>
      </c>
      <c r="P94" s="294">
        <f>+IF(H94=0,"",'Ark1'!U1672)</f>
        <v>240.17857142857153</v>
      </c>
      <c r="Q94" s="35" t="e">
        <f>+IF(H94=0,"",P94-#REF!)</f>
        <v>#REF!</v>
      </c>
      <c r="R94" s="266">
        <f>+IF(H94=0,"",'Ark1'!W1672)</f>
        <v>85.714285714285694</v>
      </c>
      <c r="S94" s="266">
        <f>+IF(H94=0,"",'Ark1'!X1672)</f>
        <v>0</v>
      </c>
      <c r="T94" s="451">
        <f>+IF(H94=0,"",'Ark1'!AG1672)</f>
        <v>2817.928571428572</v>
      </c>
      <c r="U94" s="266">
        <f>+IF(H94=0,"",'Ark1'!AH1672)</f>
        <v>100</v>
      </c>
      <c r="V94" s="266">
        <f>+IF(H94=0,"",'Ark1'!Y1672)</f>
        <v>20.938146273912004</v>
      </c>
      <c r="W94" s="265">
        <f>+IF(H94=0,"",'Ark1'!AA1672)</f>
        <v>1.1248582677159717</v>
      </c>
      <c r="X94" s="294">
        <f t="shared" si="4"/>
        <v>85.232313502826315</v>
      </c>
      <c r="Y94" s="264">
        <f t="shared" si="5"/>
        <v>1.2727272727272727</v>
      </c>
      <c r="Z94" s="244"/>
      <c r="AA94" s="247"/>
      <c r="AC94" s="28"/>
      <c r="AD94" s="27"/>
      <c r="AE94" s="248"/>
      <c r="AF94" s="86"/>
      <c r="AG94" s="27"/>
      <c r="AH94" s="27"/>
      <c r="AI94" s="33"/>
      <c r="AJ94" s="33"/>
      <c r="AK94" s="33"/>
    </row>
    <row r="95" spans="1:54" ht="15.6">
      <c r="A95" s="244"/>
      <c r="B95" s="295">
        <f>+'Ark1'!C1673</f>
        <v>2024</v>
      </c>
      <c r="C95" s="263">
        <f>+'Ark1'!L1673</f>
        <v>3</v>
      </c>
      <c r="D95" s="263" t="s">
        <v>31</v>
      </c>
      <c r="E95" s="263">
        <f>+'Ark1'!AP1673</f>
        <v>7</v>
      </c>
      <c r="F95" s="271" t="str">
        <f>VLOOKUP(E95,RNR!$E$1:$F$41,2)</f>
        <v>Sør- og Vestlands</v>
      </c>
      <c r="G95" s="263">
        <f>+IF(H95=0,"",'Ark1'!Q1673)</f>
        <v>7</v>
      </c>
      <c r="H95" s="449">
        <f>+'Ark1'!R1673</f>
        <v>8</v>
      </c>
      <c r="I95" s="264">
        <f>+IF(H95=0,"",'Ark1'!AE1673)</f>
        <v>16</v>
      </c>
      <c r="J95" s="31" t="e">
        <f>+IF(H95=0,"",I95-#REF!)</f>
        <v>#REF!</v>
      </c>
      <c r="K95" s="264">
        <f>+IF(H95=0,"",'Ark1'!AF1673)</f>
        <v>15.030270439051462</v>
      </c>
      <c r="L95" s="244"/>
      <c r="M95" s="366">
        <f>+IF(H95=0,"",'Ark1'!AR1673)</f>
        <v>201.5</v>
      </c>
      <c r="N95" s="114">
        <f>+IF(H95=0,"",'Ark1'!AS1673)</f>
        <v>26.336232528443631</v>
      </c>
      <c r="O95" s="265">
        <f>+IF(H95=0,"",'Ark1'!T1673)</f>
        <v>9</v>
      </c>
      <c r="P95" s="294">
        <f>+IF(H95=0,"",'Ark1'!U1673)</f>
        <v>216.61250000000001</v>
      </c>
      <c r="Q95" s="35" t="e">
        <f>+IF(H95=0,"",P95-#REF!)</f>
        <v>#REF!</v>
      </c>
      <c r="R95" s="266">
        <f>+IF(H95=0,"",'Ark1'!W1673)</f>
        <v>100</v>
      </c>
      <c r="S95" s="266">
        <f>+IF(H95=0,"",'Ark1'!X1673)</f>
        <v>0</v>
      </c>
      <c r="T95" s="451">
        <f>+IF(H95=0,"",'Ark1'!AG1673)</f>
        <v>3060.375</v>
      </c>
      <c r="U95" s="266">
        <f>+IF(H95=0,"",'Ark1'!AH1673)</f>
        <v>100</v>
      </c>
      <c r="V95" s="266">
        <f>+IF(H95=0,"",'Ark1'!Y1673)</f>
        <v>27.488108224285021</v>
      </c>
      <c r="W95" s="265">
        <f>+IF(H95=0,"",'Ark1'!AA1673)</f>
        <v>1.3228756555322951</v>
      </c>
      <c r="X95" s="294">
        <f t="shared" si="4"/>
        <v>70.779724706939504</v>
      </c>
      <c r="Y95" s="264">
        <f t="shared" si="5"/>
        <v>1.1428571428571428</v>
      </c>
      <c r="Z95" s="244"/>
      <c r="AA95" s="247"/>
      <c r="AC95" s="28"/>
      <c r="AD95" s="27"/>
      <c r="AE95" s="248"/>
      <c r="AF95" s="86"/>
      <c r="AG95" s="27"/>
      <c r="AH95" s="27"/>
      <c r="AI95" s="33"/>
      <c r="AJ95" s="33"/>
      <c r="AK95" s="33"/>
    </row>
    <row r="96" spans="1:54" ht="15.6">
      <c r="A96" s="244"/>
      <c r="B96" s="295">
        <f>+'Ark1'!C1674</f>
        <v>2024</v>
      </c>
      <c r="C96" s="263">
        <f>+'Ark1'!L1674</f>
        <v>3</v>
      </c>
      <c r="D96" s="263" t="s">
        <v>31</v>
      </c>
      <c r="E96" s="263">
        <f>+'Ark1'!AP1674</f>
        <v>8</v>
      </c>
      <c r="F96" s="271" t="str">
        <f>VLOOKUP(E96,RNR!$E$1:$F$41,2)</f>
        <v>Vestlandsfe</v>
      </c>
      <c r="G96" s="263">
        <f>+IF(H96=0,"",'Ark1'!Q1674)</f>
        <v>33</v>
      </c>
      <c r="H96" s="449">
        <f>+'Ark1'!R1674</f>
        <v>42</v>
      </c>
      <c r="I96" s="264">
        <f>+IF(H96=0,"",'Ark1'!AE1674)</f>
        <v>25.766871165644169</v>
      </c>
      <c r="J96" s="31" t="e">
        <f>+IF(H96=0,"",I96-#REF!)</f>
        <v>#REF!</v>
      </c>
      <c r="K96" s="264">
        <f>+IF(H96=0,"",'Ark1'!AF1674)</f>
        <v>25.577179560731391</v>
      </c>
      <c r="L96" s="244"/>
      <c r="M96" s="366">
        <f>+IF(H96=0,"",'Ark1'!AR1674)</f>
        <v>198.28571428571425</v>
      </c>
      <c r="N96" s="114">
        <f>+IF(H96=0,"",'Ark1'!AS1674)</f>
        <v>26.304994981751484</v>
      </c>
      <c r="O96" s="265">
        <f>+IF(H96=0,"",'Ark1'!T1674)</f>
        <v>8.6666666666666643</v>
      </c>
      <c r="P96" s="294">
        <f>+IF(H96=0,"",'Ark1'!U1674)</f>
        <v>205.92857142857127</v>
      </c>
      <c r="Q96" s="35" t="e">
        <f>+IF(H96=0,"",P96-#REF!)</f>
        <v>#REF!</v>
      </c>
      <c r="R96" s="266">
        <f>+IF(H96=0,"",'Ark1'!W1674)</f>
        <v>92.857142857142875</v>
      </c>
      <c r="S96" s="266">
        <f>+IF(H96=0,"",'Ark1'!X1674)</f>
        <v>0</v>
      </c>
      <c r="T96" s="451">
        <f>+IF(H96=0,"",'Ark1'!AG1674)</f>
        <v>2393.8809523809527</v>
      </c>
      <c r="U96" s="266">
        <f>+IF(H96=0,"",'Ark1'!AH1674)</f>
        <v>100</v>
      </c>
      <c r="V96" s="266">
        <f>+IF(H96=0,"",'Ark1'!Y1674)</f>
        <v>27.16319538775738</v>
      </c>
      <c r="W96" s="265">
        <f>+IF(H96=0,"",'Ark1'!AA1674)</f>
        <v>1.4584183648679627</v>
      </c>
      <c r="X96" s="294">
        <f t="shared" si="4"/>
        <v>86.022895676476651</v>
      </c>
      <c r="Y96" s="264">
        <f t="shared" si="5"/>
        <v>1.2727272727272727</v>
      </c>
      <c r="Z96" s="244"/>
      <c r="AA96" s="247"/>
      <c r="AC96" s="28"/>
      <c r="AD96" s="27"/>
      <c r="AE96" s="248"/>
      <c r="AF96" s="86"/>
      <c r="AG96" s="27"/>
      <c r="AH96" s="27"/>
      <c r="AI96" s="33"/>
      <c r="AJ96" s="33"/>
      <c r="AK96" s="33"/>
    </row>
    <row r="97" spans="1:37" ht="15.6">
      <c r="A97" s="244"/>
      <c r="B97" s="295">
        <f>+'Ark1'!C1675</f>
        <v>2024</v>
      </c>
      <c r="C97" s="263">
        <f>+'Ark1'!L1675</f>
        <v>3</v>
      </c>
      <c r="D97" s="263" t="s">
        <v>31</v>
      </c>
      <c r="E97" s="263">
        <f>+'Ark1'!AP1675</f>
        <v>9</v>
      </c>
      <c r="F97" s="271" t="str">
        <f>VLOOKUP(E97,RNR!$E$1:$F$41,2)</f>
        <v>Holstein</v>
      </c>
      <c r="G97" s="263">
        <f>+IF(H97=0,"",'Ark1'!Q1675)</f>
        <v>277</v>
      </c>
      <c r="H97" s="449">
        <f>+'Ark1'!R1675</f>
        <v>449</v>
      </c>
      <c r="I97" s="264">
        <f>+IF(H97=0,"",'Ark1'!AE1675)</f>
        <v>29.308093994778073</v>
      </c>
      <c r="J97" s="31" t="e">
        <f>+IF(H97=0,"",I97-#REF!)</f>
        <v>#REF!</v>
      </c>
      <c r="K97" s="264">
        <f>+IF(H97=0,"",'Ark1'!AF1675)</f>
        <v>29.711214831227789</v>
      </c>
      <c r="L97" s="244"/>
      <c r="M97" s="366">
        <f>+IF(H97=0,"",'Ark1'!AR1675)</f>
        <v>234.57015590200444</v>
      </c>
      <c r="N97" s="114">
        <f>+IF(H97=0,"",'Ark1'!AS1675)</f>
        <v>24.315984630757455</v>
      </c>
      <c r="O97" s="265">
        <f>+IF(H97=0,"",'Ark1'!T1675)</f>
        <v>7.9599109131403107</v>
      </c>
      <c r="P97" s="294">
        <f>+IF(H97=0,"",'Ark1'!U1675)</f>
        <v>314.17260579064566</v>
      </c>
      <c r="Q97" s="35" t="e">
        <f>+IF(H97=0,"",P97-#REF!)</f>
        <v>#REF!</v>
      </c>
      <c r="R97" s="266">
        <f>+IF(H97=0,"",'Ark1'!W1675)</f>
        <v>90.645879732739388</v>
      </c>
      <c r="S97" s="266">
        <f>+IF(H97=0,"",'Ark1'!X1675)</f>
        <v>10.46770601336303</v>
      </c>
      <c r="T97" s="451">
        <f>+IF(H97=0,"",'Ark1'!AG1675)</f>
        <v>2161.7082405345213</v>
      </c>
      <c r="U97" s="266">
        <f>+IF(H97=0,"",'Ark1'!AH1675)</f>
        <v>100</v>
      </c>
      <c r="V97" s="266">
        <f>+IF(H97=0,"",'Ark1'!Y1675)</f>
        <v>26.665749786861465</v>
      </c>
      <c r="W97" s="265">
        <f>+IF(H97=0,"",'Ark1'!AA1675)</f>
        <v>1.3622972838604841</v>
      </c>
      <c r="X97" s="294">
        <f t="shared" si="4"/>
        <v>145.33534169854522</v>
      </c>
      <c r="Y97" s="264">
        <f t="shared" si="5"/>
        <v>1.6209386281588447</v>
      </c>
      <c r="Z97" s="244"/>
      <c r="AA97" s="247"/>
      <c r="AC97" s="28"/>
      <c r="AD97" s="27"/>
      <c r="AE97" s="248"/>
      <c r="AF97" s="86"/>
      <c r="AG97" s="27"/>
      <c r="AH97" s="27"/>
      <c r="AI97" s="33"/>
      <c r="AJ97" s="33"/>
      <c r="AK97" s="33"/>
    </row>
    <row r="98" spans="1:37" ht="15.6">
      <c r="A98" s="244"/>
      <c r="B98" s="295">
        <f>+'Ark1'!C1676</f>
        <v>2024</v>
      </c>
      <c r="C98" s="263">
        <f>+'Ark1'!L1676</f>
        <v>3</v>
      </c>
      <c r="D98" s="263" t="s">
        <v>31</v>
      </c>
      <c r="E98" s="263">
        <f>+'Ark1'!AP1676</f>
        <v>10</v>
      </c>
      <c r="F98" s="271" t="str">
        <f>VLOOKUP(E98,RNR!$E$1:$F$41,2)</f>
        <v>Rødt Dansk</v>
      </c>
      <c r="G98" s="263" t="str">
        <f>+IF(H98=0,"",'Ark1'!Q1676)</f>
        <v/>
      </c>
      <c r="H98" s="449">
        <f>+'Ark1'!R1676</f>
        <v>0</v>
      </c>
      <c r="I98" s="264" t="str">
        <f>+IF(H98=0,"",'Ark1'!AE1676)</f>
        <v/>
      </c>
      <c r="J98" s="31" t="str">
        <f>+IF(H98=0,"",I98-#REF!)</f>
        <v/>
      </c>
      <c r="K98" s="264" t="str">
        <f>+IF(H98=0,"",'Ark1'!AF1676)</f>
        <v/>
      </c>
      <c r="L98" s="244"/>
      <c r="M98" s="366" t="str">
        <f>+IF(H98=0,"",'Ark1'!AR1676)</f>
        <v/>
      </c>
      <c r="N98" s="114" t="str">
        <f>+IF(H98=0,"",'Ark1'!AS1676)</f>
        <v/>
      </c>
      <c r="O98" s="265" t="str">
        <f>+IF(H98=0,"",'Ark1'!T1676)</f>
        <v/>
      </c>
      <c r="P98" s="294" t="str">
        <f>+IF(H98=0,"",'Ark1'!U1676)</f>
        <v/>
      </c>
      <c r="Q98" s="35" t="str">
        <f>+IF(H98=0,"",P98-#REF!)</f>
        <v/>
      </c>
      <c r="R98" s="266" t="str">
        <f>+IF(H98=0,"",'Ark1'!W1676)</f>
        <v/>
      </c>
      <c r="S98" s="266" t="str">
        <f>+IF(H98=0,"",'Ark1'!X1676)</f>
        <v/>
      </c>
      <c r="T98" s="451" t="str">
        <f>+IF(H98=0,"",'Ark1'!AG1676)</f>
        <v/>
      </c>
      <c r="U98" s="266" t="str">
        <f>+IF(H98=0,"",'Ark1'!AH1676)</f>
        <v/>
      </c>
      <c r="V98" s="266" t="str">
        <f>+IF(H98=0,"",'Ark1'!Y1676)</f>
        <v/>
      </c>
      <c r="W98" s="265" t="str">
        <f>+IF(H98=0,"",'Ark1'!AA1676)</f>
        <v/>
      </c>
      <c r="X98" s="294" t="str">
        <f t="shared" si="4"/>
        <v/>
      </c>
      <c r="Y98" s="264" t="str">
        <f t="shared" si="5"/>
        <v/>
      </c>
      <c r="Z98" s="244"/>
      <c r="AA98" s="247"/>
      <c r="AC98" s="28"/>
      <c r="AD98" s="27"/>
      <c r="AE98" s="248"/>
      <c r="AF98" s="86"/>
      <c r="AG98" s="27"/>
      <c r="AH98" s="27"/>
      <c r="AI98" s="33"/>
      <c r="AJ98" s="33"/>
      <c r="AK98" s="33"/>
    </row>
    <row r="99" spans="1:37" ht="15.6">
      <c r="A99" s="244"/>
      <c r="B99" s="295">
        <f>+'Ark1'!C1677</f>
        <v>2024</v>
      </c>
      <c r="C99" s="263">
        <f>+'Ark1'!L1677</f>
        <v>3</v>
      </c>
      <c r="D99" s="263" t="s">
        <v>31</v>
      </c>
      <c r="E99" s="263">
        <f>+'Ark1'!AP1677</f>
        <v>11</v>
      </c>
      <c r="F99" s="271" t="str">
        <f>VLOOKUP(E99,RNR!$E$1:$F$41,2)</f>
        <v>Brown Swiss</v>
      </c>
      <c r="G99" s="263">
        <f>+IF(H99=0,"",'Ark1'!Q1677)</f>
        <v>23</v>
      </c>
      <c r="H99" s="449">
        <f>+'Ark1'!R1677</f>
        <v>29</v>
      </c>
      <c r="I99" s="264">
        <f>+IF(H99=0,"",'Ark1'!AE1677)</f>
        <v>30.526315789473689</v>
      </c>
      <c r="J99" s="31" t="e">
        <f>+IF(H99=0,"",I99-#REF!)</f>
        <v>#REF!</v>
      </c>
      <c r="K99" s="264">
        <f>+IF(H99=0,"",'Ark1'!AF1677)</f>
        <v>30.15854313586194</v>
      </c>
      <c r="L99" s="244"/>
      <c r="M99" s="366">
        <f>+IF(H99=0,"",'Ark1'!AR1677)</f>
        <v>231.55172413793113</v>
      </c>
      <c r="N99" s="114">
        <f>+IF(H99=0,"",'Ark1'!AS1677)</f>
        <v>24.145346092393339</v>
      </c>
      <c r="O99" s="265">
        <f>+IF(H99=0,"",'Ark1'!T1677)</f>
        <v>7.7586206896551699</v>
      </c>
      <c r="P99" s="294">
        <f>+IF(H99=0,"",'Ark1'!U1677)</f>
        <v>300.09310344827577</v>
      </c>
      <c r="Q99" s="35" t="e">
        <f>+IF(H99=0,"",P99-#REF!)</f>
        <v>#REF!</v>
      </c>
      <c r="R99" s="266">
        <f>+IF(H99=0,"",'Ark1'!W1677)</f>
        <v>82.758620689655189</v>
      </c>
      <c r="S99" s="266">
        <f>+IF(H99=0,"",'Ark1'!X1677)</f>
        <v>0</v>
      </c>
      <c r="T99" s="451">
        <f>+IF(H99=0,"",'Ark1'!AG1677)</f>
        <v>2206.1724137931033</v>
      </c>
      <c r="U99" s="266">
        <f>+IF(H99=0,"",'Ark1'!AH1677)</f>
        <v>100</v>
      </c>
      <c r="V99" s="266">
        <f>+IF(H99=0,"",'Ark1'!Y1677)</f>
        <v>22.633419462722024</v>
      </c>
      <c r="W99" s="265">
        <f>+IF(H99=0,"",'Ark1'!AA1677)</f>
        <v>1.2499702731304705</v>
      </c>
      <c r="X99" s="294">
        <f t="shared" si="4"/>
        <v>136.02432048015751</v>
      </c>
      <c r="Y99" s="264">
        <f t="shared" si="5"/>
        <v>1.2608695652173914</v>
      </c>
      <c r="Z99" s="244"/>
      <c r="AA99" s="247"/>
      <c r="AC99" s="28"/>
      <c r="AD99" s="27"/>
      <c r="AE99" s="248"/>
      <c r="AF99" s="86"/>
      <c r="AG99" s="27"/>
      <c r="AH99" s="27"/>
      <c r="AI99" s="33"/>
      <c r="AJ99" s="33"/>
      <c r="AK99" s="33"/>
    </row>
    <row r="100" spans="1:37" ht="15.6">
      <c r="A100" s="244"/>
      <c r="B100" s="295">
        <f>+'Ark1'!C1678</f>
        <v>2024</v>
      </c>
      <c r="C100" s="263">
        <f>+'Ark1'!L1678</f>
        <v>3</v>
      </c>
      <c r="D100" s="263" t="s">
        <v>31</v>
      </c>
      <c r="E100" s="263">
        <f>+'Ark1'!AP1678</f>
        <v>12</v>
      </c>
      <c r="F100" s="271" t="str">
        <f>VLOOKUP(E100,RNR!$E$1:$F$41,2)</f>
        <v>Jarlsberg</v>
      </c>
      <c r="G100" s="263">
        <f>+IF(H100=0,"",'Ark1'!Q1678)</f>
        <v>2</v>
      </c>
      <c r="H100" s="449">
        <f>+'Ark1'!R1678</f>
        <v>4</v>
      </c>
      <c r="I100" s="264">
        <f>+IF(H100=0,"",'Ark1'!AE1678)</f>
        <v>40</v>
      </c>
      <c r="J100" s="31" t="e">
        <f>+IF(H100=0,"",I100-#REF!)</f>
        <v>#REF!</v>
      </c>
      <c r="K100" s="264">
        <f>+IF(H100=0,"",'Ark1'!AF1678)</f>
        <v>33.745050314236941</v>
      </c>
      <c r="L100" s="244"/>
      <c r="M100" s="366">
        <f>+IF(H100=0,"",'Ark1'!AR1678)</f>
        <v>210.5</v>
      </c>
      <c r="N100" s="114">
        <f>+IF(H100=0,"",'Ark1'!AS1678)</f>
        <v>24.826751614093222</v>
      </c>
      <c r="O100" s="265">
        <f>+IF(H100=0,"",'Ark1'!T1678)</f>
        <v>8</v>
      </c>
      <c r="P100" s="294">
        <f>+IF(H100=0,"",'Ark1'!U1678)</f>
        <v>232.22499999999999</v>
      </c>
      <c r="Q100" s="35" t="e">
        <f>+IF(H100=0,"",P100-#REF!)</f>
        <v>#REF!</v>
      </c>
      <c r="R100" s="266">
        <f>+IF(H100=0,"",'Ark1'!W1678)</f>
        <v>100</v>
      </c>
      <c r="S100" s="266">
        <f>+IF(H100=0,"",'Ark1'!X1678)</f>
        <v>0</v>
      </c>
      <c r="T100" s="451">
        <f>+IF(H100=0,"",'Ark1'!AG1678)</f>
        <v>2225.25</v>
      </c>
      <c r="U100" s="266">
        <f>+IF(H100=0,"",'Ark1'!AH1678)</f>
        <v>100</v>
      </c>
      <c r="V100" s="266">
        <f>+IF(H100=0,"",'Ark1'!Y1678)</f>
        <v>22.848673375056151</v>
      </c>
      <c r="W100" s="265">
        <f>+IF(H100=0,"",'Ark1'!AA1678)</f>
        <v>0</v>
      </c>
      <c r="X100" s="294">
        <f t="shared" si="4"/>
        <v>104.35906077968768</v>
      </c>
      <c r="Y100" s="264">
        <f t="shared" si="5"/>
        <v>2</v>
      </c>
      <c r="Z100" s="244"/>
      <c r="AA100" s="247"/>
      <c r="AC100" s="28"/>
      <c r="AD100" s="27"/>
      <c r="AE100" s="248"/>
      <c r="AF100" s="86"/>
      <c r="AG100" s="27"/>
      <c r="AH100" s="27"/>
      <c r="AI100" s="33"/>
      <c r="AJ100" s="33"/>
      <c r="AK100" s="33"/>
    </row>
    <row r="101" spans="1:37" ht="15.6">
      <c r="A101" s="244"/>
      <c r="B101" s="295">
        <f>+'Ark1'!C1679</f>
        <v>2024</v>
      </c>
      <c r="C101" s="263">
        <f>+'Ark1'!L1679</f>
        <v>3</v>
      </c>
      <c r="D101" s="263" t="s">
        <v>31</v>
      </c>
      <c r="E101" s="263">
        <f>+'Ark1'!AP1679</f>
        <v>13</v>
      </c>
      <c r="F101" s="271" t="str">
        <f>VLOOKUP(E101,RNR!$E$1:$F$41,2)</f>
        <v>Fleckvieh</v>
      </c>
      <c r="G101" s="263">
        <f>+IF(H101=0,"",'Ark1'!Q1679)</f>
        <v>45</v>
      </c>
      <c r="H101" s="449">
        <f>+'Ark1'!R1679</f>
        <v>51</v>
      </c>
      <c r="I101" s="264">
        <f>+IF(H101=0,"",'Ark1'!AE1679)</f>
        <v>21.794871794871796</v>
      </c>
      <c r="J101" s="31" t="e">
        <f>+IF(H101=0,"",I101-#REF!)</f>
        <v>#REF!</v>
      </c>
      <c r="K101" s="264">
        <f>+IF(H101=0,"",'Ark1'!AF1679)</f>
        <v>18.751860052021406</v>
      </c>
      <c r="L101" s="244"/>
      <c r="M101" s="366">
        <f>+IF(H101=0,"",'Ark1'!AR1679)</f>
        <v>226.84313725490196</v>
      </c>
      <c r="N101" s="114">
        <f>+IF(H101=0,"",'Ark1'!AS1679)</f>
        <v>23.561258517533904</v>
      </c>
      <c r="O101" s="265">
        <f>+IF(H101=0,"",'Ark1'!T1679)</f>
        <v>5.3137254901960782</v>
      </c>
      <c r="P101" s="294">
        <f>+IF(H101=0,"",'Ark1'!U1679)</f>
        <v>275.50784313725495</v>
      </c>
      <c r="Q101" s="35" t="e">
        <f>+IF(H101=0,"",P101-#REF!)</f>
        <v>#REF!</v>
      </c>
      <c r="R101" s="266">
        <f>+IF(H101=0,"",'Ark1'!W1679)</f>
        <v>21.568627450980397</v>
      </c>
      <c r="S101" s="266">
        <f>+IF(H101=0,"",'Ark1'!X1679)</f>
        <v>0</v>
      </c>
      <c r="T101" s="451">
        <f>+IF(H101=0,"",'Ark1'!AG1679)</f>
        <v>2015.5098039215688</v>
      </c>
      <c r="U101" s="266">
        <f>+IF(H101=0,"",'Ark1'!AH1679)</f>
        <v>100</v>
      </c>
      <c r="V101" s="266">
        <f>+IF(H101=0,"",'Ark1'!Y1679)</f>
        <v>25.667197675718008</v>
      </c>
      <c r="W101" s="265">
        <f>+IF(H101=0,"",'Ark1'!AA1679)</f>
        <v>1.5654379338205564</v>
      </c>
      <c r="X101" s="294">
        <f t="shared" si="4"/>
        <v>136.69387397729375</v>
      </c>
      <c r="Y101" s="264">
        <f t="shared" si="5"/>
        <v>1.1333333333333333</v>
      </c>
      <c r="Z101" s="244"/>
      <c r="AA101" s="247"/>
      <c r="AC101" s="28"/>
      <c r="AD101" s="27"/>
      <c r="AE101" s="248"/>
      <c r="AF101" s="86"/>
      <c r="AG101" s="27"/>
      <c r="AH101" s="27"/>
      <c r="AI101" s="33"/>
      <c r="AJ101" s="33"/>
      <c r="AK101" s="33"/>
    </row>
    <row r="102" spans="1:37" ht="15.6">
      <c r="A102" s="244"/>
      <c r="B102" s="295">
        <f>+'Ark1'!C1680</f>
        <v>2024</v>
      </c>
      <c r="C102" s="263">
        <f>+'Ark1'!L1680</f>
        <v>3</v>
      </c>
      <c r="D102" s="263" t="s">
        <v>31</v>
      </c>
      <c r="E102" s="263">
        <f>+'Ark1'!AP1680</f>
        <v>14</v>
      </c>
      <c r="F102" s="271" t="str">
        <f>VLOOKUP(E102,RNR!$E$1:$F$41,2)</f>
        <v>Canadisk Ayrshire</v>
      </c>
      <c r="G102" s="263" t="str">
        <f>+IF(H102=0,"",'Ark1'!Q1680)</f>
        <v/>
      </c>
      <c r="H102" s="449">
        <f>+'Ark1'!R1680</f>
        <v>0</v>
      </c>
      <c r="I102" s="264" t="str">
        <f>+IF(H102=0,"",'Ark1'!AE1680)</f>
        <v/>
      </c>
      <c r="J102" s="31" t="str">
        <f>+IF(H102=0,"",I102-#REF!)</f>
        <v/>
      </c>
      <c r="K102" s="264" t="str">
        <f>+IF(H102=0,"",'Ark1'!AF1680)</f>
        <v/>
      </c>
      <c r="L102" s="244"/>
      <c r="M102" s="366" t="str">
        <f>+IF(H102=0,"",'Ark1'!AR1680)</f>
        <v/>
      </c>
      <c r="N102" s="114" t="str">
        <f>+IF(H102=0,"",'Ark1'!AS1680)</f>
        <v/>
      </c>
      <c r="O102" s="265" t="str">
        <f>+IF(H102=0,"",'Ark1'!T1680)</f>
        <v/>
      </c>
      <c r="P102" s="294" t="str">
        <f>+IF(H102=0,"",'Ark1'!U1680)</f>
        <v/>
      </c>
      <c r="Q102" s="35" t="str">
        <f>+IF(H102=0,"",P102-#REF!)</f>
        <v/>
      </c>
      <c r="R102" s="266" t="str">
        <f>+IF(H102=0,"",'Ark1'!W1680)</f>
        <v/>
      </c>
      <c r="S102" s="266" t="str">
        <f>+IF(H102=0,"",'Ark1'!X1680)</f>
        <v/>
      </c>
      <c r="T102" s="451" t="str">
        <f>+IF(H102=0,"",'Ark1'!AG1680)</f>
        <v/>
      </c>
      <c r="U102" s="266" t="str">
        <f>+IF(H102=0,"",'Ark1'!AH1680)</f>
        <v/>
      </c>
      <c r="V102" s="266" t="str">
        <f>+IF(H102=0,"",'Ark1'!Y1680)</f>
        <v/>
      </c>
      <c r="W102" s="265" t="str">
        <f>+IF(H102=0,"",'Ark1'!AA1680)</f>
        <v/>
      </c>
      <c r="X102" s="294" t="str">
        <f t="shared" si="4"/>
        <v/>
      </c>
      <c r="Y102" s="264" t="str">
        <f t="shared" si="5"/>
        <v/>
      </c>
      <c r="Z102" s="244"/>
      <c r="AA102" s="247"/>
      <c r="AC102" s="28"/>
      <c r="AD102" s="27"/>
      <c r="AE102" s="248"/>
      <c r="AF102" s="86"/>
      <c r="AG102" s="27"/>
      <c r="AH102" s="27"/>
      <c r="AI102" s="33"/>
      <c r="AJ102" s="33"/>
      <c r="AK102" s="33"/>
    </row>
    <row r="103" spans="1:37" ht="15.6">
      <c r="A103" s="244"/>
      <c r="B103" s="295">
        <f>+'Ark1'!C1681</f>
        <v>2024</v>
      </c>
      <c r="C103" s="263">
        <f>+'Ark1'!L1681</f>
        <v>3</v>
      </c>
      <c r="D103" s="263" t="s">
        <v>31</v>
      </c>
      <c r="E103" s="263">
        <f>+'Ark1'!AP1681</f>
        <v>15</v>
      </c>
      <c r="F103" s="271" t="str">
        <f>VLOOKUP(E103,RNR!$E$1:$F$41,2)</f>
        <v>Montbéliard</v>
      </c>
      <c r="G103" s="263">
        <f>+IF(H103=0,"",'Ark1'!Q1681)</f>
        <v>2</v>
      </c>
      <c r="H103" s="449">
        <f>+'Ark1'!R1681</f>
        <v>2</v>
      </c>
      <c r="I103" s="264">
        <f>+IF(H103=0,"",'Ark1'!AE1681)</f>
        <v>28.571428571428577</v>
      </c>
      <c r="J103" s="31" t="e">
        <f>+IF(H103=0,"",I103-#REF!)</f>
        <v>#REF!</v>
      </c>
      <c r="K103" s="264">
        <f>+IF(H103=0,"",'Ark1'!AF1681)</f>
        <v>25.275227452120816</v>
      </c>
      <c r="L103" s="244"/>
      <c r="M103" s="366">
        <f>+IF(H103=0,"",'Ark1'!AR1681)</f>
        <v>231</v>
      </c>
      <c r="N103" s="114">
        <f>+IF(H103=0,"",'Ark1'!AS1681)</f>
        <v>24.707354352497621</v>
      </c>
      <c r="O103" s="265">
        <f>+IF(H103=0,"",'Ark1'!T1681)</f>
        <v>8</v>
      </c>
      <c r="P103" s="294">
        <f>+IF(H103=0,"",'Ark1'!U1681)</f>
        <v>304.2000000000001</v>
      </c>
      <c r="Q103" s="35" t="e">
        <f>+IF(H103=0,"",P103-#REF!)</f>
        <v>#REF!</v>
      </c>
      <c r="R103" s="266">
        <f>+IF(H103=0,"",'Ark1'!W1681)</f>
        <v>100</v>
      </c>
      <c r="S103" s="266">
        <f>+IF(H103=0,"",'Ark1'!X1681)</f>
        <v>0</v>
      </c>
      <c r="T103" s="451">
        <f>+IF(H103=0,"",'Ark1'!AG1681)</f>
        <v>1826</v>
      </c>
      <c r="U103" s="266">
        <f>+IF(H103=0,"",'Ark1'!AH1681)</f>
        <v>100</v>
      </c>
      <c r="V103" s="266">
        <f>+IF(H103=0,"",'Ark1'!Y1681)</f>
        <v>28.199999999999577</v>
      </c>
      <c r="W103" s="265">
        <f>+IF(H103=0,"",'Ark1'!AA1681)</f>
        <v>0</v>
      </c>
      <c r="X103" s="294">
        <f t="shared" si="4"/>
        <v>166.59364731653895</v>
      </c>
      <c r="Y103" s="264">
        <f t="shared" si="5"/>
        <v>1</v>
      </c>
      <c r="Z103" s="244"/>
      <c r="AA103" s="247"/>
      <c r="AC103" s="28"/>
      <c r="AD103" s="27"/>
      <c r="AE103" s="248"/>
      <c r="AF103" s="86"/>
      <c r="AG103" s="27"/>
      <c r="AH103" s="27"/>
      <c r="AI103" s="33"/>
      <c r="AJ103" s="33"/>
      <c r="AK103" s="33"/>
    </row>
    <row r="104" spans="1:37" ht="15.6">
      <c r="A104" s="244"/>
      <c r="B104" s="295">
        <f>+'Ark1'!C1682</f>
        <v>2024</v>
      </c>
      <c r="C104" s="263">
        <f>+'Ark1'!L1682</f>
        <v>3</v>
      </c>
      <c r="D104" s="263" t="s">
        <v>31</v>
      </c>
      <c r="E104" s="263">
        <f>+'Ark1'!AP1682</f>
        <v>16</v>
      </c>
      <c r="F104" s="271" t="str">
        <f>VLOOKUP(E104,RNR!$E$1:$F$41,2)</f>
        <v>Mørefe</v>
      </c>
      <c r="G104" s="263" t="str">
        <f>+IF(H104=0,"",'Ark1'!Q1682)</f>
        <v/>
      </c>
      <c r="H104" s="449">
        <f>+'Ark1'!R1682</f>
        <v>0</v>
      </c>
      <c r="I104" s="264" t="str">
        <f>+IF(H104=0,"",'Ark1'!AE1682)</f>
        <v/>
      </c>
      <c r="J104" s="31" t="str">
        <f>+IF(H104=0,"",I104-#REF!)</f>
        <v/>
      </c>
      <c r="K104" s="264" t="str">
        <f>+IF(H104=0,"",'Ark1'!AF1682)</f>
        <v/>
      </c>
      <c r="L104" s="244"/>
      <c r="M104" s="366" t="str">
        <f>+IF(H104=0,"",'Ark1'!AR1682)</f>
        <v/>
      </c>
      <c r="N104" s="114" t="str">
        <f>+IF(H104=0,"",'Ark1'!AS1682)</f>
        <v/>
      </c>
      <c r="O104" s="265" t="str">
        <f>+IF(H104=0,"",'Ark1'!T1682)</f>
        <v/>
      </c>
      <c r="P104" s="294" t="str">
        <f>+IF(H104=0,"",'Ark1'!U1682)</f>
        <v/>
      </c>
      <c r="Q104" s="35" t="str">
        <f>+IF(H104=0,"",P104-#REF!)</f>
        <v/>
      </c>
      <c r="R104" s="266" t="str">
        <f>+IF(H104=0,"",'Ark1'!W1682)</f>
        <v/>
      </c>
      <c r="S104" s="266" t="str">
        <f>+IF(H104=0,"",'Ark1'!X1682)</f>
        <v/>
      </c>
      <c r="T104" s="451" t="str">
        <f>+IF(H104=0,"",'Ark1'!AG1682)</f>
        <v/>
      </c>
      <c r="U104" s="266" t="str">
        <f>+IF(H104=0,"",'Ark1'!AH1682)</f>
        <v/>
      </c>
      <c r="V104" s="266" t="str">
        <f>+IF(H104=0,"",'Ark1'!Y1682)</f>
        <v/>
      </c>
      <c r="W104" s="265" t="str">
        <f>+IF(H104=0,"",'Ark1'!AA1682)</f>
        <v/>
      </c>
      <c r="X104" s="294" t="str">
        <f t="shared" si="4"/>
        <v/>
      </c>
      <c r="Y104" s="264" t="str">
        <f t="shared" si="5"/>
        <v/>
      </c>
      <c r="Z104" s="244"/>
      <c r="AA104" s="247"/>
      <c r="AC104" s="28"/>
      <c r="AD104" s="27"/>
      <c r="AE104" s="248"/>
      <c r="AF104" s="86"/>
      <c r="AG104" s="27"/>
      <c r="AH104" s="27"/>
      <c r="AI104" s="33"/>
      <c r="AJ104" s="33"/>
      <c r="AK104" s="33"/>
    </row>
    <row r="105" spans="1:37" ht="15.6">
      <c r="A105" s="244"/>
      <c r="B105" s="295">
        <f>+'Ark1'!C1683</f>
        <v>2024</v>
      </c>
      <c r="C105" s="263">
        <f>+'Ark1'!L1683</f>
        <v>3</v>
      </c>
      <c r="D105" s="263" t="s">
        <v>31</v>
      </c>
      <c r="E105" s="263">
        <f>+'Ark1'!AP1683</f>
        <v>17</v>
      </c>
      <c r="F105" s="271" t="str">
        <f>VLOOKUP(E105,RNR!$E$1:$F$41,2)</f>
        <v>Normande</v>
      </c>
      <c r="G105" s="263" t="str">
        <f>+IF(H105=0,"",'Ark1'!Q1683)</f>
        <v/>
      </c>
      <c r="H105" s="449">
        <f>+'Ark1'!R1683</f>
        <v>0</v>
      </c>
      <c r="I105" s="264" t="str">
        <f>+IF(H105=0,"",'Ark1'!AE1683)</f>
        <v/>
      </c>
      <c r="J105" s="31" t="str">
        <f>+IF(H105=0,"",I105-#REF!)</f>
        <v/>
      </c>
      <c r="K105" s="264" t="str">
        <f>+IF(H105=0,"",'Ark1'!AF1683)</f>
        <v/>
      </c>
      <c r="L105" s="244"/>
      <c r="M105" s="366" t="str">
        <f>+IF(H105=0,"",'Ark1'!AR1683)</f>
        <v/>
      </c>
      <c r="N105" s="114" t="str">
        <f>+IF(H105=0,"",'Ark1'!AS1683)</f>
        <v/>
      </c>
      <c r="O105" s="265" t="str">
        <f>+IF(H105=0,"",'Ark1'!T1683)</f>
        <v/>
      </c>
      <c r="P105" s="294" t="str">
        <f>+IF(H105=0,"",'Ark1'!U1683)</f>
        <v/>
      </c>
      <c r="Q105" s="35" t="str">
        <f>+IF(H105=0,"",P105-#REF!)</f>
        <v/>
      </c>
      <c r="R105" s="266" t="str">
        <f>+IF(H105=0,"",'Ark1'!W1683)</f>
        <v/>
      </c>
      <c r="S105" s="266" t="str">
        <f>+IF(H105=0,"",'Ark1'!X1683)</f>
        <v/>
      </c>
      <c r="T105" s="451" t="str">
        <f>+IF(H105=0,"",'Ark1'!AG1683)</f>
        <v/>
      </c>
      <c r="U105" s="266" t="str">
        <f>+IF(H105=0,"",'Ark1'!AH1683)</f>
        <v/>
      </c>
      <c r="V105" s="266" t="str">
        <f>+IF(H105=0,"",'Ark1'!Y1683)</f>
        <v/>
      </c>
      <c r="W105" s="265" t="str">
        <f>+IF(H105=0,"",'Ark1'!AA1683)</f>
        <v/>
      </c>
      <c r="X105" s="294" t="str">
        <f t="shared" si="4"/>
        <v/>
      </c>
      <c r="Y105" s="264" t="str">
        <f t="shared" si="5"/>
        <v/>
      </c>
      <c r="Z105" s="244"/>
      <c r="AA105" s="247"/>
      <c r="AC105" s="28"/>
      <c r="AD105" s="27"/>
      <c r="AE105" s="248"/>
      <c r="AF105" s="86"/>
      <c r="AG105" s="27"/>
      <c r="AH105" s="27"/>
      <c r="AI105" s="33"/>
      <c r="AJ105" s="33"/>
      <c r="AK105" s="33"/>
    </row>
    <row r="106" spans="1:37" ht="15.6">
      <c r="A106" s="244"/>
      <c r="B106" s="295">
        <f>+'Ark1'!C1684</f>
        <v>2024</v>
      </c>
      <c r="C106" s="263">
        <f>+'Ark1'!L1684</f>
        <v>3</v>
      </c>
      <c r="D106" s="263" t="s">
        <v>31</v>
      </c>
      <c r="E106" s="263">
        <f>+'Ark1'!AP1684</f>
        <v>21</v>
      </c>
      <c r="F106" s="271" t="str">
        <f>VLOOKUP(E106,RNR!$E$1:$F$41,2)</f>
        <v>Hereford</v>
      </c>
      <c r="G106" s="263">
        <f>+IF(H106=0,"",'Ark1'!Q1684)</f>
        <v>121</v>
      </c>
      <c r="H106" s="449">
        <f>+'Ark1'!R1684</f>
        <v>151</v>
      </c>
      <c r="I106" s="264">
        <f>+IF(H106=0,"",'Ark1'!AE1684)</f>
        <v>7.5236671649227711</v>
      </c>
      <c r="J106" s="31" t="e">
        <f>+IF(H106=0,"",I106-#REF!)</f>
        <v>#REF!</v>
      </c>
      <c r="K106" s="264">
        <f>+IF(H106=0,"",'Ark1'!AF1684)</f>
        <v>5.5156524344546485</v>
      </c>
      <c r="L106" s="244"/>
      <c r="M106" s="366">
        <f>+IF(H106=0,"",'Ark1'!AR1684)</f>
        <v>214.72847682119203</v>
      </c>
      <c r="N106" s="114">
        <f>+IF(H106=0,"",'Ark1'!AS1684)</f>
        <v>24.12707050781658</v>
      </c>
      <c r="O106" s="265">
        <f>+IF(H106=0,"",'Ark1'!T1684)</f>
        <v>5.9801324503311246</v>
      </c>
      <c r="P106" s="294">
        <f>+IF(H106=0,"",'Ark1'!U1684)</f>
        <v>239.55629139072849</v>
      </c>
      <c r="Q106" s="35" t="e">
        <f>+IF(H106=0,"",P106-#REF!)</f>
        <v>#REF!</v>
      </c>
      <c r="R106" s="266">
        <f>+IF(H106=0,"",'Ark1'!W1684)</f>
        <v>35.099337748344375</v>
      </c>
      <c r="S106" s="266">
        <f>+IF(H106=0,"",'Ark1'!X1684)</f>
        <v>0.66225165562913901</v>
      </c>
      <c r="T106" s="451">
        <f>+IF(H106=0,"",'Ark1'!AG1684)</f>
        <v>3022.4039735099341</v>
      </c>
      <c r="U106" s="266">
        <f>+IF(H106=0,"",'Ark1'!AH1684)</f>
        <v>100</v>
      </c>
      <c r="V106" s="266">
        <f>+IF(H106=0,"",'Ark1'!Y1684)</f>
        <v>27.25556890944144</v>
      </c>
      <c r="W106" s="265">
        <f>+IF(H106=0,"",'Ark1'!AA1684)</f>
        <v>1.4937849108691501</v>
      </c>
      <c r="X106" s="294">
        <f t="shared" si="4"/>
        <v>79.260182785073056</v>
      </c>
      <c r="Y106" s="264">
        <f t="shared" si="5"/>
        <v>1.2479338842975207</v>
      </c>
      <c r="Z106" s="244"/>
      <c r="AA106" s="247"/>
      <c r="AC106" s="28"/>
      <c r="AD106" s="27"/>
      <c r="AE106" s="248"/>
      <c r="AF106" s="86"/>
      <c r="AG106" s="27"/>
      <c r="AH106" s="27"/>
      <c r="AI106" s="33"/>
      <c r="AJ106" s="33"/>
      <c r="AK106" s="33"/>
    </row>
    <row r="107" spans="1:37" ht="15.6">
      <c r="A107" s="244"/>
      <c r="B107" s="295">
        <f>+'Ark1'!C1685</f>
        <v>2024</v>
      </c>
      <c r="C107" s="263">
        <f>+'Ark1'!L1685</f>
        <v>3</v>
      </c>
      <c r="D107" s="263" t="s">
        <v>31</v>
      </c>
      <c r="E107" s="263">
        <f>+'Ark1'!AP1685</f>
        <v>22</v>
      </c>
      <c r="F107" s="271" t="str">
        <f>VLOOKUP(E107,RNR!$E$1:$F$41,2)</f>
        <v>Charolais</v>
      </c>
      <c r="G107" s="263">
        <f>+IF(H107=0,"",'Ark1'!Q1685)</f>
        <v>60</v>
      </c>
      <c r="H107" s="449">
        <f>+'Ark1'!R1685</f>
        <v>74</v>
      </c>
      <c r="I107" s="264">
        <f>+IF(H107=0,"",'Ark1'!AE1685)</f>
        <v>2.223557692307693</v>
      </c>
      <c r="J107" s="31" t="e">
        <f>+IF(H107=0,"",I107-#REF!)</f>
        <v>#REF!</v>
      </c>
      <c r="K107" s="264">
        <f>+IF(H107=0,"",'Ark1'!AF1685)</f>
        <v>1.4716906758873276</v>
      </c>
      <c r="L107" s="244"/>
      <c r="M107" s="366">
        <f>+IF(H107=0,"",'Ark1'!AR1685)</f>
        <v>218.12162162162164</v>
      </c>
      <c r="N107" s="114">
        <f>+IF(H107=0,"",'Ark1'!AS1685)</f>
        <v>23.370117625482443</v>
      </c>
      <c r="O107" s="265">
        <f>+IF(H107=0,"",'Ark1'!T1685)</f>
        <v>4.4189189189189202</v>
      </c>
      <c r="P107" s="294">
        <f>+IF(H107=0,"",'Ark1'!U1685)</f>
        <v>242.58108108108101</v>
      </c>
      <c r="Q107" s="35" t="e">
        <f>+IF(H107=0,"",P107-#REF!)</f>
        <v>#REF!</v>
      </c>
      <c r="R107" s="266">
        <f>+IF(H107=0,"",'Ark1'!W1685)</f>
        <v>6.7567567567567588</v>
      </c>
      <c r="S107" s="266">
        <f>+IF(H107=0,"",'Ark1'!X1685)</f>
        <v>0</v>
      </c>
      <c r="T107" s="451">
        <f>+IF(H107=0,"",'Ark1'!AG1685)</f>
        <v>2857.5540540540542</v>
      </c>
      <c r="U107" s="266">
        <f>+IF(H107=0,"",'Ark1'!AH1685)</f>
        <v>100</v>
      </c>
      <c r="V107" s="266">
        <f>+IF(H107=0,"",'Ark1'!Y1685)</f>
        <v>23.007212004862168</v>
      </c>
      <c r="W107" s="265">
        <f>+IF(H107=0,"",'Ark1'!AA1685)</f>
        <v>1.2192904090223804</v>
      </c>
      <c r="X107" s="294">
        <f t="shared" si="4"/>
        <v>84.891160934270914</v>
      </c>
      <c r="Y107" s="264">
        <f t="shared" si="5"/>
        <v>1.2333333333333334</v>
      </c>
      <c r="Z107" s="244"/>
      <c r="AA107" s="247"/>
      <c r="AC107" s="28"/>
      <c r="AD107" s="27"/>
      <c r="AE107" s="248"/>
      <c r="AF107" s="86"/>
      <c r="AG107" s="27"/>
      <c r="AH107" s="27"/>
      <c r="AI107" s="33"/>
      <c r="AJ107" s="33"/>
      <c r="AK107" s="33"/>
    </row>
    <row r="108" spans="1:37" ht="15.6">
      <c r="A108" s="244"/>
      <c r="B108" s="295">
        <f>+'Ark1'!C1686</f>
        <v>2024</v>
      </c>
      <c r="C108" s="263">
        <f>+'Ark1'!L1686</f>
        <v>3</v>
      </c>
      <c r="D108" s="263" t="s">
        <v>31</v>
      </c>
      <c r="E108" s="263">
        <f>+'Ark1'!AP1686</f>
        <v>23</v>
      </c>
      <c r="F108" s="271" t="str">
        <f>VLOOKUP(E108,RNR!$E$1:$F$41,2)</f>
        <v>Aberdeen Angus</v>
      </c>
      <c r="G108" s="263">
        <f>+IF(H108=0,"",'Ark1'!Q1686)</f>
        <v>89</v>
      </c>
      <c r="H108" s="449">
        <f>+'Ark1'!R1686</f>
        <v>140</v>
      </c>
      <c r="I108" s="264">
        <f>+IF(H108=0,"",'Ark1'!AE1686)</f>
        <v>8.2498526812021211</v>
      </c>
      <c r="J108" s="31" t="e">
        <f>+IF(H108=0,"",I108-#REF!)</f>
        <v>#REF!</v>
      </c>
      <c r="K108" s="264">
        <f>+IF(H108=0,"",'Ark1'!AF1686)</f>
        <v>5.9470890517185921</v>
      </c>
      <c r="L108" s="244"/>
      <c r="M108" s="366">
        <f>+IF(H108=0,"",'Ark1'!AR1686)</f>
        <v>210.9785714285714</v>
      </c>
      <c r="N108" s="114">
        <f>+IF(H108=0,"",'Ark1'!AS1686)</f>
        <v>23.7453177846294</v>
      </c>
      <c r="O108" s="265">
        <f>+IF(H108=0,"",'Ark1'!T1686)</f>
        <v>5.7285714285714304</v>
      </c>
      <c r="P108" s="294">
        <f>+IF(H108=0,"",'Ark1'!U1686)</f>
        <v>223.91142857142873</v>
      </c>
      <c r="Q108" s="35" t="e">
        <f>+IF(H108=0,"",P108-#REF!)</f>
        <v>#REF!</v>
      </c>
      <c r="R108" s="266">
        <f>+IF(H108=0,"",'Ark1'!W1686)</f>
        <v>28.571428571428577</v>
      </c>
      <c r="S108" s="266">
        <f>+IF(H108=0,"",'Ark1'!X1686)</f>
        <v>0</v>
      </c>
      <c r="T108" s="451">
        <f>+IF(H108=0,"",'Ark1'!AG1686)</f>
        <v>2953.8071428571425</v>
      </c>
      <c r="U108" s="266">
        <f>+IF(H108=0,"",'Ark1'!AH1686)</f>
        <v>100</v>
      </c>
      <c r="V108" s="266">
        <f>+IF(H108=0,"",'Ark1'!Y1686)</f>
        <v>26.894819165764645</v>
      </c>
      <c r="W108" s="265">
        <f>+IF(H108=0,"",'Ark1'!AA1686)</f>
        <v>1.3775903244581884</v>
      </c>
      <c r="X108" s="294">
        <f t="shared" si="4"/>
        <v>75.804349350596027</v>
      </c>
      <c r="Y108" s="264">
        <f t="shared" si="5"/>
        <v>1.5730337078651686</v>
      </c>
      <c r="Z108" s="244"/>
      <c r="AA108" s="247"/>
      <c r="AC108" s="28"/>
      <c r="AD108" s="27"/>
      <c r="AE108" s="248"/>
      <c r="AF108" s="86"/>
      <c r="AG108" s="27"/>
      <c r="AH108" s="27"/>
      <c r="AI108" s="33"/>
      <c r="AJ108" s="33"/>
      <c r="AK108" s="33"/>
    </row>
    <row r="109" spans="1:37" ht="15.6">
      <c r="A109" s="244"/>
      <c r="B109" s="295">
        <f>+'Ark1'!C1687</f>
        <v>2024</v>
      </c>
      <c r="C109" s="263">
        <f>+'Ark1'!L1687</f>
        <v>3</v>
      </c>
      <c r="D109" s="263" t="s">
        <v>31</v>
      </c>
      <c r="E109" s="263">
        <f>+'Ark1'!AP1687</f>
        <v>24</v>
      </c>
      <c r="F109" s="271" t="str">
        <f>VLOOKUP(E109,RNR!$E$1:$F$41,2)</f>
        <v>Limousine</v>
      </c>
      <c r="G109" s="263">
        <f>+IF(H109=0,"",'Ark1'!Q1687)</f>
        <v>32</v>
      </c>
      <c r="H109" s="449">
        <f>+'Ark1'!R1687</f>
        <v>41</v>
      </c>
      <c r="I109" s="264">
        <f>+IF(H109=0,"",'Ark1'!AE1687)</f>
        <v>1.8360949395432156</v>
      </c>
      <c r="J109" s="31" t="e">
        <f>+IF(H109=0,"",I109-#REF!)</f>
        <v>#REF!</v>
      </c>
      <c r="K109" s="264">
        <f>+IF(H109=0,"",'Ark1'!AF1687)</f>
        <v>1.202374762798792</v>
      </c>
      <c r="L109" s="244"/>
      <c r="M109" s="366">
        <f>+IF(H109=0,"",'Ark1'!AR1687)</f>
        <v>215.68292682926833</v>
      </c>
      <c r="N109" s="114">
        <f>+IF(H109=0,"",'Ark1'!AS1687)</f>
        <v>22.55297977518746</v>
      </c>
      <c r="O109" s="265">
        <f>+IF(H109=0,"",'Ark1'!T1687)</f>
        <v>4.3414634146341475</v>
      </c>
      <c r="P109" s="294">
        <f>+IF(H109=0,"",'Ark1'!U1687)</f>
        <v>227.0853658536586</v>
      </c>
      <c r="Q109" s="35" t="e">
        <f>+IF(H109=0,"",P109-#REF!)</f>
        <v>#REF!</v>
      </c>
      <c r="R109" s="266">
        <f>+IF(H109=0,"",'Ark1'!W1687)</f>
        <v>17.073170731707322</v>
      </c>
      <c r="S109" s="266">
        <f>+IF(H109=0,"",'Ark1'!X1687)</f>
        <v>0</v>
      </c>
      <c r="T109" s="451">
        <f>+IF(H109=0,"",'Ark1'!AG1687)</f>
        <v>2669.0731707317063</v>
      </c>
      <c r="U109" s="266">
        <f>+IF(H109=0,"",'Ark1'!AH1687)</f>
        <v>100</v>
      </c>
      <c r="V109" s="266">
        <f>+IF(H109=0,"",'Ark1'!Y1687)</f>
        <v>27.174104970793536</v>
      </c>
      <c r="W109" s="265">
        <f>+IF(H109=0,"",'Ark1'!AA1687)</f>
        <v>1.5239511562744679</v>
      </c>
      <c r="X109" s="294">
        <f t="shared" si="4"/>
        <v>85.08023247313406</v>
      </c>
      <c r="Y109" s="264">
        <f t="shared" si="5"/>
        <v>1.28125</v>
      </c>
      <c r="Z109" s="244"/>
      <c r="AA109" s="247"/>
      <c r="AC109" s="28"/>
      <c r="AD109" s="27"/>
      <c r="AE109" s="248"/>
      <c r="AF109" s="86"/>
      <c r="AG109" s="27"/>
      <c r="AH109" s="27"/>
      <c r="AI109" s="33"/>
      <c r="AJ109" s="33"/>
      <c r="AK109" s="33"/>
    </row>
    <row r="110" spans="1:37" ht="15.6">
      <c r="A110" s="244"/>
      <c r="B110" s="295">
        <f>+'Ark1'!C1688</f>
        <v>2024</v>
      </c>
      <c r="C110" s="263">
        <f>+'Ark1'!L1688</f>
        <v>3</v>
      </c>
      <c r="D110" s="263" t="s">
        <v>31</v>
      </c>
      <c r="E110" s="263">
        <f>+'Ark1'!AP1688</f>
        <v>25</v>
      </c>
      <c r="F110" s="271" t="str">
        <f>VLOOKUP(E110,RNR!$E$1:$F$41,2)</f>
        <v>Simmental Kjøtt</v>
      </c>
      <c r="G110" s="263">
        <f>+IF(H110=0,"",'Ark1'!Q1688)</f>
        <v>39</v>
      </c>
      <c r="H110" s="449">
        <f>+'Ark1'!R1688</f>
        <v>56</v>
      </c>
      <c r="I110" s="264">
        <f>+IF(H110=0,"",'Ark1'!AE1688)</f>
        <v>6.466512702078524</v>
      </c>
      <c r="J110" s="31" t="e">
        <f>+IF(H110=0,"",I110-#REF!)</f>
        <v>#REF!</v>
      </c>
      <c r="K110" s="264">
        <f>+IF(H110=0,"",'Ark1'!AF1688)</f>
        <v>4.7027976981515698</v>
      </c>
      <c r="L110" s="244"/>
      <c r="M110" s="366">
        <f>+IF(H110=0,"",'Ark1'!AR1688)</f>
        <v>217.57142857142861</v>
      </c>
      <c r="N110" s="114">
        <f>+IF(H110=0,"",'Ark1'!AS1688)</f>
        <v>23.541304049068913</v>
      </c>
      <c r="O110" s="265">
        <f>+IF(H110=0,"",'Ark1'!T1688)</f>
        <v>4.4821428571428559</v>
      </c>
      <c r="P110" s="294">
        <f>+IF(H110=0,"",'Ark1'!U1688)</f>
        <v>243.03571428571408</v>
      </c>
      <c r="Q110" s="35" t="e">
        <f>+IF(H110=0,"",P110-#REF!)</f>
        <v>#REF!</v>
      </c>
      <c r="R110" s="266">
        <f>+IF(H110=0,"",'Ark1'!W1688)</f>
        <v>5.3571428571428559</v>
      </c>
      <c r="S110" s="266">
        <f>+IF(H110=0,"",'Ark1'!X1688)</f>
        <v>0</v>
      </c>
      <c r="T110" s="451">
        <f>+IF(H110=0,"",'Ark1'!AG1688)</f>
        <v>2646.4107142857142</v>
      </c>
      <c r="U110" s="266">
        <f>+IF(H110=0,"",'Ark1'!AH1688)</f>
        <v>100</v>
      </c>
      <c r="V110" s="266">
        <f>+IF(H110=0,"",'Ark1'!Y1688)</f>
        <v>23.274368401523592</v>
      </c>
      <c r="W110" s="265">
        <f>+IF(H110=0,"",'Ark1'!AA1688)</f>
        <v>1.3091855623763571</v>
      </c>
      <c r="X110" s="294">
        <f t="shared" si="4"/>
        <v>91.835977300791427</v>
      </c>
      <c r="Y110" s="264">
        <f t="shared" si="5"/>
        <v>1.4358974358974359</v>
      </c>
      <c r="Z110" s="244"/>
      <c r="AA110" s="247"/>
      <c r="AC110" s="28"/>
      <c r="AD110" s="27"/>
      <c r="AE110" s="248"/>
      <c r="AF110" s="86"/>
      <c r="AG110" s="27"/>
      <c r="AH110" s="27"/>
      <c r="AI110" s="33"/>
      <c r="AJ110" s="33"/>
      <c r="AK110" s="33"/>
    </row>
    <row r="111" spans="1:37" ht="15.6">
      <c r="A111" s="244"/>
      <c r="B111" s="295">
        <f>+'Ark1'!C1689</f>
        <v>2024</v>
      </c>
      <c r="C111" s="263">
        <f>+'Ark1'!L1689</f>
        <v>3</v>
      </c>
      <c r="D111" s="263" t="s">
        <v>31</v>
      </c>
      <c r="E111" s="263">
        <f>+'Ark1'!AP1689</f>
        <v>26</v>
      </c>
      <c r="F111" s="271" t="str">
        <f>VLOOKUP(E111,RNR!$E$1:$F$41,2)</f>
        <v>Blonde D'aquitaine</v>
      </c>
      <c r="G111" s="263">
        <f>+IF(H111=0,"",'Ark1'!Q1689)</f>
        <v>1</v>
      </c>
      <c r="H111" s="449">
        <f>+'Ark1'!R1689</f>
        <v>1</v>
      </c>
      <c r="I111" s="264">
        <f>+IF(H111=0,"",'Ark1'!AE1689)</f>
        <v>1.1235955056179776</v>
      </c>
      <c r="J111" s="31" t="e">
        <f>+IF(H111=0,"",I111-#REF!)</f>
        <v>#REF!</v>
      </c>
      <c r="K111" s="264">
        <f>+IF(H111=0,"",'Ark1'!AF1689)</f>
        <v>0.7862605741024874</v>
      </c>
      <c r="L111" s="244"/>
      <c r="M111" s="366">
        <f>+IF(H111=0,"",'Ark1'!AR1689)</f>
        <v>230</v>
      </c>
      <c r="N111" s="114">
        <f>+IF(H111=0,"",'Ark1'!AS1689)</f>
        <v>22.0267937864716</v>
      </c>
      <c r="O111" s="265">
        <f>+IF(H111=0,"",'Ark1'!T1689)</f>
        <v>3</v>
      </c>
      <c r="P111" s="294">
        <f>+IF(H111=0,"",'Ark1'!U1689)</f>
        <v>267.5</v>
      </c>
      <c r="Q111" s="35" t="e">
        <f>+IF(H111=0,"",P111-#REF!)</f>
        <v>#REF!</v>
      </c>
      <c r="R111" s="266">
        <f>+IF(H111=0,"",'Ark1'!W1689)</f>
        <v>0</v>
      </c>
      <c r="S111" s="266">
        <f>+IF(H111=0,"",'Ark1'!X1689)</f>
        <v>0</v>
      </c>
      <c r="T111" s="451">
        <f>+IF(H111=0,"",'Ark1'!AG1689)</f>
        <v>1554</v>
      </c>
      <c r="U111" s="266">
        <f>+IF(H111=0,"",'Ark1'!AH1689)</f>
        <v>100</v>
      </c>
      <c r="V111" s="266">
        <f>+IF(H111=0,"",'Ark1'!Y1689)</f>
        <v>0</v>
      </c>
      <c r="W111" s="265">
        <f>+IF(H111=0,"",'Ark1'!AA1689)</f>
        <v>0</v>
      </c>
      <c r="X111" s="294">
        <f t="shared" si="4"/>
        <v>172.13642213642214</v>
      </c>
      <c r="Y111" s="264">
        <f t="shared" si="5"/>
        <v>1</v>
      </c>
      <c r="Z111" s="244"/>
      <c r="AA111" s="247"/>
      <c r="AC111" s="28"/>
      <c r="AD111" s="27"/>
      <c r="AE111" s="248"/>
      <c r="AF111" s="86"/>
      <c r="AG111" s="27"/>
      <c r="AH111" s="27"/>
      <c r="AI111" s="33"/>
      <c r="AJ111" s="33"/>
      <c r="AK111" s="33"/>
    </row>
    <row r="112" spans="1:37" ht="15.6">
      <c r="A112" s="244"/>
      <c r="B112" s="295">
        <f>+'Ark1'!C1690</f>
        <v>2024</v>
      </c>
      <c r="C112" s="263">
        <f>+'Ark1'!L1690</f>
        <v>3</v>
      </c>
      <c r="D112" s="263" t="s">
        <v>31</v>
      </c>
      <c r="E112" s="263">
        <f>+'Ark1'!AP1690</f>
        <v>27</v>
      </c>
      <c r="F112" s="271" t="str">
        <f>VLOOKUP(E112,RNR!$E$1:$F$41,2)</f>
        <v>Scottish Highland</v>
      </c>
      <c r="G112" s="263">
        <f>+IF(H112=0,"",'Ark1'!Q1690)</f>
        <v>46</v>
      </c>
      <c r="H112" s="449">
        <f>+'Ark1'!R1690</f>
        <v>78</v>
      </c>
      <c r="I112" s="264">
        <f>+IF(H112=0,"",'Ark1'!AE1690)</f>
        <v>24.22360248447205</v>
      </c>
      <c r="J112" s="31" t="e">
        <f>+IF(H112=0,"",I112-#REF!)</f>
        <v>#REF!</v>
      </c>
      <c r="K112" s="264">
        <f>+IF(H112=0,"",'Ark1'!AF1690)</f>
        <v>19.85971583093886</v>
      </c>
      <c r="L112" s="244"/>
      <c r="M112" s="366">
        <f>+IF(H112=0,"",'Ark1'!AR1690)</f>
        <v>191.79487179487185</v>
      </c>
      <c r="N112" s="114">
        <f>+IF(H112=0,"",'Ark1'!AS1690)</f>
        <v>24.894926529508872</v>
      </c>
      <c r="O112" s="265">
        <f>+IF(H112=0,"",'Ark1'!T1690)</f>
        <v>6.0256410256410255</v>
      </c>
      <c r="P112" s="294">
        <f>+IF(H112=0,"",'Ark1'!U1690)</f>
        <v>176.77820512820512</v>
      </c>
      <c r="Q112" s="35" t="e">
        <f>+IF(H112=0,"",P112-#REF!)</f>
        <v>#REF!</v>
      </c>
      <c r="R112" s="266">
        <f>+IF(H112=0,"",'Ark1'!W1690)</f>
        <v>38.461538461538446</v>
      </c>
      <c r="S112" s="266">
        <f>+IF(H112=0,"",'Ark1'!X1690)</f>
        <v>0</v>
      </c>
      <c r="T112" s="451">
        <f>+IF(H112=0,"",'Ark1'!AG1690)</f>
        <v>3072.4358974358984</v>
      </c>
      <c r="U112" s="266">
        <f>+IF(H112=0,"",'Ark1'!AH1690)</f>
        <v>98.71794871794873</v>
      </c>
      <c r="V112" s="266">
        <f>+IF(H112=0,"",'Ark1'!Y1690)</f>
        <v>25.062642786527977</v>
      </c>
      <c r="W112" s="265">
        <f>+IF(H112=0,"",'Ark1'!AA1690)</f>
        <v>1.4497953787925302</v>
      </c>
      <c r="X112" s="294">
        <f t="shared" si="4"/>
        <v>57.536824535781328</v>
      </c>
      <c r="Y112" s="264">
        <f t="shared" si="5"/>
        <v>1.6956521739130435</v>
      </c>
      <c r="Z112" s="244"/>
      <c r="AA112" s="247"/>
      <c r="AC112" s="28"/>
      <c r="AD112" s="27"/>
      <c r="AE112" s="248"/>
      <c r="AF112" s="86"/>
      <c r="AG112" s="27"/>
      <c r="AH112" s="27"/>
      <c r="AI112" s="33"/>
      <c r="AJ112" s="33"/>
      <c r="AK112" s="33"/>
    </row>
    <row r="113" spans="1:54" ht="15.6">
      <c r="A113" s="244"/>
      <c r="B113" s="295">
        <f>+'Ark1'!C1691</f>
        <v>2024</v>
      </c>
      <c r="C113" s="263">
        <f>+'Ark1'!L1691</f>
        <v>3</v>
      </c>
      <c r="D113" s="263" t="s">
        <v>31</v>
      </c>
      <c r="E113" s="263">
        <f>+'Ark1'!AP1691</f>
        <v>28</v>
      </c>
      <c r="F113" s="271" t="str">
        <f>VLOOKUP(E113,RNR!$E$1:$F$41,2)</f>
        <v>Tiroler Grauvieh</v>
      </c>
      <c r="G113" s="263">
        <f>+IF(H113=0,"",'Ark1'!Q1691)</f>
        <v>26</v>
      </c>
      <c r="H113" s="449">
        <f>+'Ark1'!R1691</f>
        <v>34</v>
      </c>
      <c r="I113" s="264">
        <f>+IF(H113=0,"",'Ark1'!AE1691)</f>
        <v>14.59227467811159</v>
      </c>
      <c r="J113" s="31" t="e">
        <f>+IF(H113=0,"",I113-#REF!)</f>
        <v>#REF!</v>
      </c>
      <c r="K113" s="264">
        <f>+IF(H113=0,"",'Ark1'!AF1691)</f>
        <v>11.733581830242921</v>
      </c>
      <c r="L113" s="244"/>
      <c r="M113" s="366">
        <f>+IF(H113=0,"",'Ark1'!AR1691)</f>
        <v>206.97058823529412</v>
      </c>
      <c r="N113" s="114">
        <f>+IF(H113=0,"",'Ark1'!AS1691)</f>
        <v>24.575877924765081</v>
      </c>
      <c r="O113" s="265">
        <f>+IF(H113=0,"",'Ark1'!T1691)</f>
        <v>4.4705882352941178</v>
      </c>
      <c r="P113" s="294">
        <f>+IF(H113=0,"",'Ark1'!U1691)</f>
        <v>218.50000000000003</v>
      </c>
      <c r="Q113" s="35" t="e">
        <f>+IF(H113=0,"",P113-#REF!)</f>
        <v>#REF!</v>
      </c>
      <c r="R113" s="266">
        <f>+IF(H113=0,"",'Ark1'!W1691)</f>
        <v>2.9411764705882355</v>
      </c>
      <c r="S113" s="266">
        <f>+IF(H113=0,"",'Ark1'!X1691)</f>
        <v>0</v>
      </c>
      <c r="T113" s="451">
        <f>+IF(H113=0,"",'Ark1'!AG1691)</f>
        <v>2854.2352941176473</v>
      </c>
      <c r="U113" s="266">
        <f>+IF(H113=0,"",'Ark1'!AH1691)</f>
        <v>100</v>
      </c>
      <c r="V113" s="266">
        <f>+IF(H113=0,"",'Ark1'!Y1691)</f>
        <v>23.509247241932975</v>
      </c>
      <c r="W113" s="265">
        <f>+IF(H113=0,"",'Ark1'!AA1691)</f>
        <v>1.2887589588356856</v>
      </c>
      <c r="X113" s="294">
        <f t="shared" si="4"/>
        <v>76.55290383743457</v>
      </c>
      <c r="Y113" s="264">
        <f t="shared" si="5"/>
        <v>1.3076923076923077</v>
      </c>
      <c r="Z113" s="244"/>
      <c r="AA113" s="247"/>
      <c r="AC113" s="28"/>
      <c r="AD113" s="27"/>
      <c r="AE113" s="248"/>
      <c r="AF113" s="86"/>
      <c r="AG113" s="27"/>
      <c r="AH113" s="27"/>
      <c r="AI113" s="33"/>
      <c r="AJ113" s="33"/>
      <c r="AK113" s="33"/>
    </row>
    <row r="114" spans="1:54" ht="15.6">
      <c r="A114" s="244"/>
      <c r="B114" s="295">
        <f>+'Ark1'!C1692</f>
        <v>2024</v>
      </c>
      <c r="C114" s="263">
        <f>+'Ark1'!L1692</f>
        <v>3</v>
      </c>
      <c r="D114" s="263" t="s">
        <v>31</v>
      </c>
      <c r="E114" s="263">
        <f>+'Ark1'!AP1692</f>
        <v>29</v>
      </c>
      <c r="F114" s="271" t="str">
        <f>VLOOKUP(E114,RNR!$E$1:$F$41,2)</f>
        <v xml:space="preserve">Dexter </v>
      </c>
      <c r="G114" s="263">
        <f>+IF(H114=0,"",'Ark1'!Q1692)</f>
        <v>30</v>
      </c>
      <c r="H114" s="449">
        <f>+'Ark1'!R1692</f>
        <v>56</v>
      </c>
      <c r="I114" s="264">
        <f>+IF(H114=0,"",'Ark1'!AE1692)</f>
        <v>31.638418079096041</v>
      </c>
      <c r="J114" s="31" t="e">
        <f>+IF(H114=0,"",I114-#REF!)</f>
        <v>#REF!</v>
      </c>
      <c r="K114" s="264">
        <f>+IF(H114=0,"",'Ark1'!AF1692)</f>
        <v>28.058629102928183</v>
      </c>
      <c r="L114" s="244"/>
      <c r="M114" s="366">
        <f>+IF(H114=0,"",'Ark1'!AR1692)</f>
        <v>177.53571428571425</v>
      </c>
      <c r="N114" s="114">
        <f>+IF(H114=0,"",'Ark1'!AS1692)</f>
        <v>24.441621839493703</v>
      </c>
      <c r="O114" s="265">
        <f>+IF(H114=0,"",'Ark1'!T1692)</f>
        <v>6.4464285714285694</v>
      </c>
      <c r="P114" s="294">
        <f>+IF(H114=0,"",'Ark1'!U1692)</f>
        <v>137.79642857142852</v>
      </c>
      <c r="Q114" s="35" t="e">
        <f>+IF(H114=0,"",P114-#REF!)</f>
        <v>#REF!</v>
      </c>
      <c r="R114" s="266">
        <f>+IF(H114=0,"",'Ark1'!W1692)</f>
        <v>53.571428571428562</v>
      </c>
      <c r="S114" s="266">
        <f>+IF(H114=0,"",'Ark1'!X1692)</f>
        <v>0</v>
      </c>
      <c r="T114" s="451">
        <f>+IF(H114=0,"",'Ark1'!AG1692)</f>
        <v>2705.1071428571422</v>
      </c>
      <c r="U114" s="266">
        <f>+IF(H114=0,"",'Ark1'!AH1692)</f>
        <v>100</v>
      </c>
      <c r="V114" s="266">
        <f>+IF(H114=0,"",'Ark1'!Y1692)</f>
        <v>21.853448275515369</v>
      </c>
      <c r="W114" s="265">
        <f>+IF(H114=0,"",'Ark1'!AA1692)</f>
        <v>1.5226814090509511</v>
      </c>
      <c r="X114" s="294">
        <f t="shared" si="4"/>
        <v>50.939360733005024</v>
      </c>
      <c r="Y114" s="264">
        <f t="shared" si="5"/>
        <v>1.8666666666666667</v>
      </c>
      <c r="Z114" s="244"/>
      <c r="AA114" s="247"/>
      <c r="AC114" s="28"/>
      <c r="AD114" s="27"/>
      <c r="AE114" s="248"/>
      <c r="AF114" s="86"/>
      <c r="AG114" s="27"/>
      <c r="AH114" s="27"/>
      <c r="AI114" s="33"/>
      <c r="AJ114" s="33"/>
      <c r="AK114" s="33"/>
    </row>
    <row r="115" spans="1:54" ht="15.6">
      <c r="A115" s="244"/>
      <c r="B115" s="295">
        <f>+'Ark1'!C1693</f>
        <v>2024</v>
      </c>
      <c r="C115" s="263">
        <f>+'Ark1'!L1693</f>
        <v>3</v>
      </c>
      <c r="D115" s="263" t="s">
        <v>31</v>
      </c>
      <c r="E115" s="263">
        <f>+'Ark1'!AP1693</f>
        <v>30</v>
      </c>
      <c r="F115" s="271" t="str">
        <f>VLOOKUP(E115,RNR!$E$1:$F$41,2)</f>
        <v>Piemontese</v>
      </c>
      <c r="G115" s="263">
        <f>+IF(H115=0,"",'Ark1'!Q1693)</f>
        <v>1</v>
      </c>
      <c r="H115" s="449">
        <f>+'Ark1'!R1693</f>
        <v>1</v>
      </c>
      <c r="I115" s="264">
        <f>+IF(H115=0,"",'Ark1'!AE1693)</f>
        <v>7.1428571428571441</v>
      </c>
      <c r="J115" s="31" t="e">
        <f>+IF(H115=0,"",I115-#REF!)</f>
        <v>#REF!</v>
      </c>
      <c r="K115" s="264">
        <f>+IF(H115=0,"",'Ark1'!AF1693)</f>
        <v>4.3342218101749905</v>
      </c>
      <c r="L115" s="244"/>
      <c r="M115" s="366">
        <f>+IF(H115=0,"",'Ark1'!AR1693)</f>
        <v>203</v>
      </c>
      <c r="N115" s="114">
        <f>+IF(H115=0,"",'Ark1'!AS1693)</f>
        <v>22.353909728696443</v>
      </c>
      <c r="O115" s="265">
        <f>+IF(H115=0,"",'Ark1'!T1693)</f>
        <v>3</v>
      </c>
      <c r="P115" s="294">
        <f>+IF(H115=0,"",'Ark1'!U1693)</f>
        <v>187</v>
      </c>
      <c r="Q115" s="35" t="e">
        <f>+IF(H115=0,"",P115-#REF!)</f>
        <v>#REF!</v>
      </c>
      <c r="R115" s="266">
        <f>+IF(H115=0,"",'Ark1'!W1693)</f>
        <v>0</v>
      </c>
      <c r="S115" s="266">
        <f>+IF(H115=0,"",'Ark1'!X1693)</f>
        <v>0</v>
      </c>
      <c r="T115" s="451">
        <f>+IF(H115=0,"",'Ark1'!AG1693)</f>
        <v>1912</v>
      </c>
      <c r="U115" s="266">
        <f>+IF(H115=0,"",'Ark1'!AH1693)</f>
        <v>100</v>
      </c>
      <c r="V115" s="266">
        <f>+IF(H115=0,"",'Ark1'!Y1693)</f>
        <v>0</v>
      </c>
      <c r="W115" s="265">
        <f>+IF(H115=0,"",'Ark1'!AA1693)</f>
        <v>0</v>
      </c>
      <c r="X115" s="294">
        <f t="shared" si="4"/>
        <v>97.803347280334734</v>
      </c>
      <c r="Y115" s="264">
        <f t="shared" si="5"/>
        <v>1</v>
      </c>
      <c r="Z115" s="244"/>
      <c r="AA115" s="247"/>
      <c r="AC115" s="28"/>
      <c r="AD115" s="27"/>
      <c r="AE115" s="248"/>
      <c r="AF115" s="86"/>
      <c r="AG115" s="27"/>
      <c r="AH115" s="27"/>
      <c r="AI115" s="33"/>
      <c r="AJ115" s="33"/>
      <c r="AK115" s="33"/>
    </row>
    <row r="116" spans="1:54" ht="15.6">
      <c r="A116" s="244"/>
      <c r="B116" s="295">
        <f>+'Ark1'!C1694</f>
        <v>2024</v>
      </c>
      <c r="C116" s="263">
        <f>+'Ark1'!L1694</f>
        <v>3</v>
      </c>
      <c r="D116" s="263" t="s">
        <v>31</v>
      </c>
      <c r="E116" s="263">
        <f>+'Ark1'!AP1694</f>
        <v>31</v>
      </c>
      <c r="F116" s="271" t="str">
        <f>VLOOKUP(E116,RNR!$E$1:$F$41,2)</f>
        <v>Galloway</v>
      </c>
      <c r="G116" s="263">
        <f>+IF(H116=0,"",'Ark1'!Q1694)</f>
        <v>9</v>
      </c>
      <c r="H116" s="449">
        <f>+'Ark1'!R1694</f>
        <v>9</v>
      </c>
      <c r="I116" s="264">
        <f>+IF(H116=0,"",'Ark1'!AE1694)</f>
        <v>12</v>
      </c>
      <c r="J116" s="31" t="e">
        <f>+IF(H116=0,"",I116-#REF!)</f>
        <v>#REF!</v>
      </c>
      <c r="K116" s="264">
        <f>+IF(H116=0,"",'Ark1'!AF1694)</f>
        <v>9.1263351499298739</v>
      </c>
      <c r="L116" s="244"/>
      <c r="M116" s="366">
        <f>+IF(H116=0,"",'Ark1'!AR1694)</f>
        <v>203.22222222222223</v>
      </c>
      <c r="N116" s="114">
        <f>+IF(H116=0,"",'Ark1'!AS1694)</f>
        <v>24.871155901000854</v>
      </c>
      <c r="O116" s="265">
        <f>+IF(H116=0,"",'Ark1'!T1694)</f>
        <v>6.1111111111111116</v>
      </c>
      <c r="P116" s="294">
        <f>+IF(H116=0,"",'Ark1'!U1694)</f>
        <v>208.95555555555555</v>
      </c>
      <c r="Q116" s="35" t="e">
        <f>+IF(H116=0,"",P116-#REF!)</f>
        <v>#REF!</v>
      </c>
      <c r="R116" s="266">
        <f>+IF(H116=0,"",'Ark1'!W1694)</f>
        <v>55.555555555555557</v>
      </c>
      <c r="S116" s="266">
        <f>+IF(H116=0,"",'Ark1'!X1694)</f>
        <v>0</v>
      </c>
      <c r="T116" s="451">
        <f>+IF(H116=0,"",'Ark1'!AG1694)</f>
        <v>3313.2222222222222</v>
      </c>
      <c r="U116" s="266">
        <f>+IF(H116=0,"",'Ark1'!AH1694)</f>
        <v>100</v>
      </c>
      <c r="V116" s="266">
        <f>+IF(H116=0,"",'Ark1'!Y1694)</f>
        <v>18.042980236160059</v>
      </c>
      <c r="W116" s="265">
        <f>+IF(H116=0,"",'Ark1'!AA1694)</f>
        <v>1.5234788000891215</v>
      </c>
      <c r="X116" s="294">
        <f t="shared" si="4"/>
        <v>63.067171937355383</v>
      </c>
      <c r="Y116" s="264">
        <f t="shared" si="5"/>
        <v>1</v>
      </c>
      <c r="Z116" s="244"/>
      <c r="AA116" s="247"/>
      <c r="AC116" s="28"/>
      <c r="AD116" s="27"/>
      <c r="AE116" s="248"/>
      <c r="AF116" s="86"/>
      <c r="AG116" s="27"/>
      <c r="AH116" s="27"/>
      <c r="AI116" s="33"/>
      <c r="AJ116" s="33"/>
      <c r="AK116" s="33"/>
    </row>
    <row r="117" spans="1:54" ht="15.6">
      <c r="A117" s="244"/>
      <c r="B117" s="295">
        <f>+'Ark1'!C1695</f>
        <v>2024</v>
      </c>
      <c r="C117" s="263">
        <f>+'Ark1'!L1695</f>
        <v>3</v>
      </c>
      <c r="D117" s="263" t="s">
        <v>31</v>
      </c>
      <c r="E117" s="263">
        <f>+'Ark1'!AP1695</f>
        <v>32</v>
      </c>
      <c r="F117" s="271" t="str">
        <f>VLOOKUP(E117,RNR!$E$1:$F$41,2)</f>
        <v>Salers</v>
      </c>
      <c r="G117" s="263" t="str">
        <f>+IF(H117=0,"",'Ark1'!Q1695)</f>
        <v/>
      </c>
      <c r="H117" s="449">
        <f>+'Ark1'!R1695</f>
        <v>0</v>
      </c>
      <c r="I117" s="264" t="str">
        <f>+IF(H117=0,"",'Ark1'!AE1695)</f>
        <v/>
      </c>
      <c r="J117" s="31" t="str">
        <f>+IF(H117=0,"",I117-#REF!)</f>
        <v/>
      </c>
      <c r="K117" s="264" t="str">
        <f>+IF(H117=0,"",'Ark1'!AF1695)</f>
        <v/>
      </c>
      <c r="L117" s="244"/>
      <c r="M117" s="366" t="str">
        <f>+IF(H117=0,"",'Ark1'!AR1695)</f>
        <v/>
      </c>
      <c r="N117" s="114" t="str">
        <f>+IF(H117=0,"",'Ark1'!AS1695)</f>
        <v/>
      </c>
      <c r="O117" s="265" t="str">
        <f>+IF(H117=0,"",'Ark1'!T1695)</f>
        <v/>
      </c>
      <c r="P117" s="294" t="str">
        <f>+IF(H117=0,"",'Ark1'!U1695)</f>
        <v/>
      </c>
      <c r="Q117" s="35" t="str">
        <f>+IF(H117=0,"",P117-#REF!)</f>
        <v/>
      </c>
      <c r="R117" s="266" t="str">
        <f>+IF(H117=0,"",'Ark1'!W1695)</f>
        <v/>
      </c>
      <c r="S117" s="266" t="str">
        <f>+IF(H117=0,"",'Ark1'!X1695)</f>
        <v/>
      </c>
      <c r="T117" s="451" t="str">
        <f>+IF(H117=0,"",'Ark1'!AG1695)</f>
        <v/>
      </c>
      <c r="U117" s="266" t="str">
        <f>+IF(H117=0,"",'Ark1'!AH1695)</f>
        <v/>
      </c>
      <c r="V117" s="266" t="str">
        <f>+IF(H117=0,"",'Ark1'!Y1695)</f>
        <v/>
      </c>
      <c r="W117" s="265" t="str">
        <f>+IF(H117=0,"",'Ark1'!AA1695)</f>
        <v/>
      </c>
      <c r="X117" s="294" t="str">
        <f t="shared" si="4"/>
        <v/>
      </c>
      <c r="Y117" s="264" t="str">
        <f t="shared" si="5"/>
        <v/>
      </c>
      <c r="Z117" s="244"/>
      <c r="AA117" s="247"/>
      <c r="AC117" s="28"/>
      <c r="AD117" s="27"/>
      <c r="AE117" s="248"/>
      <c r="AF117" s="86"/>
      <c r="AG117" s="27"/>
      <c r="AH117" s="27"/>
      <c r="AI117" s="33"/>
      <c r="AJ117" s="33"/>
      <c r="AK117" s="33"/>
    </row>
    <row r="118" spans="1:54" ht="15.6">
      <c r="A118" s="244"/>
      <c r="B118" s="295">
        <f>+'Ark1'!C1696</f>
        <v>2024</v>
      </c>
      <c r="C118" s="263">
        <f>+'Ark1'!L1696</f>
        <v>3</v>
      </c>
      <c r="D118" s="263" t="s">
        <v>31</v>
      </c>
      <c r="E118" s="263">
        <f>+'Ark1'!AP1696</f>
        <v>33</v>
      </c>
      <c r="F118" s="271" t="str">
        <f>VLOOKUP(E118,RNR!$E$1:$F$41,2)</f>
        <v>Chianina</v>
      </c>
      <c r="G118" s="263" t="str">
        <f>+IF(H118=0,"",'Ark1'!Q1696)</f>
        <v/>
      </c>
      <c r="H118" s="449">
        <f>+'Ark1'!R1696</f>
        <v>0</v>
      </c>
      <c r="I118" s="264" t="str">
        <f>+IF(H118=0,"",'Ark1'!AE1696)</f>
        <v/>
      </c>
      <c r="J118" s="31" t="str">
        <f>+IF(H118=0,"",I118-#REF!)</f>
        <v/>
      </c>
      <c r="K118" s="264" t="str">
        <f>+IF(H118=0,"",'Ark1'!AF1696)</f>
        <v/>
      </c>
      <c r="L118" s="244"/>
      <c r="M118" s="366" t="str">
        <f>+IF(H118=0,"",'Ark1'!AR1696)</f>
        <v/>
      </c>
      <c r="N118" s="114" t="str">
        <f>+IF(H118=0,"",'Ark1'!AS1696)</f>
        <v/>
      </c>
      <c r="O118" s="265" t="str">
        <f>+IF(H118=0,"",'Ark1'!T1696)</f>
        <v/>
      </c>
      <c r="P118" s="294" t="str">
        <f>+IF(H118=0,"",'Ark1'!U1696)</f>
        <v/>
      </c>
      <c r="Q118" s="35" t="str">
        <f>+IF(H118=0,"",P118-#REF!)</f>
        <v/>
      </c>
      <c r="R118" s="266" t="str">
        <f>+IF(H118=0,"",'Ark1'!W1696)</f>
        <v/>
      </c>
      <c r="S118" s="266" t="str">
        <f>+IF(H118=0,"",'Ark1'!X1696)</f>
        <v/>
      </c>
      <c r="T118" s="451" t="str">
        <f>+IF(H118=0,"",'Ark1'!AG1696)</f>
        <v/>
      </c>
      <c r="U118" s="266" t="str">
        <f>+IF(H118=0,"",'Ark1'!AH1696)</f>
        <v/>
      </c>
      <c r="V118" s="266" t="str">
        <f>+IF(H118=0,"",'Ark1'!Y1696)</f>
        <v/>
      </c>
      <c r="W118" s="265" t="str">
        <f>+IF(H118=0,"",'Ark1'!AA1696)</f>
        <v/>
      </c>
      <c r="X118" s="294" t="str">
        <f t="shared" si="4"/>
        <v/>
      </c>
      <c r="Y118" s="264" t="str">
        <f t="shared" si="5"/>
        <v/>
      </c>
      <c r="Z118" s="244"/>
      <c r="AA118" s="247"/>
      <c r="AC118" s="28"/>
      <c r="AD118" s="27"/>
      <c r="AE118" s="248"/>
      <c r="AF118" s="86"/>
      <c r="AG118" s="27"/>
      <c r="AH118" s="27"/>
      <c r="AI118" s="33"/>
      <c r="AJ118" s="33"/>
      <c r="AK118" s="33"/>
    </row>
    <row r="119" spans="1:54" ht="15.6">
      <c r="A119" s="244"/>
      <c r="B119" s="295">
        <f>+'Ark1'!C1697</f>
        <v>2024</v>
      </c>
      <c r="C119" s="263">
        <f>+'Ark1'!L1697</f>
        <v>3</v>
      </c>
      <c r="D119" s="263" t="s">
        <v>31</v>
      </c>
      <c r="E119" s="263">
        <f>+'Ark1'!AP1697</f>
        <v>34</v>
      </c>
      <c r="F119" s="271" t="str">
        <f>VLOOKUP(E119,RNR!$E$1:$F$41,2)</f>
        <v>Belgisk blå</v>
      </c>
      <c r="G119" s="263" t="str">
        <f>+IF(H119=0,"",'Ark1'!Q1697)</f>
        <v/>
      </c>
      <c r="H119" s="449">
        <f>+'Ark1'!R1697</f>
        <v>0</v>
      </c>
      <c r="I119" s="264" t="str">
        <f>+IF(H119=0,"",'Ark1'!AE1697)</f>
        <v/>
      </c>
      <c r="J119" s="31" t="str">
        <f>+IF(H119=0,"",I119-#REF!)</f>
        <v/>
      </c>
      <c r="K119" s="264" t="str">
        <f>+IF(H119=0,"",'Ark1'!AF1697)</f>
        <v/>
      </c>
      <c r="L119" s="244"/>
      <c r="M119" s="366" t="str">
        <f>+IF(H119=0,"",'Ark1'!AR1697)</f>
        <v/>
      </c>
      <c r="N119" s="114" t="str">
        <f>+IF(H119=0,"",'Ark1'!AS1697)</f>
        <v/>
      </c>
      <c r="O119" s="265" t="str">
        <f>+IF(H119=0,"",'Ark1'!T1697)</f>
        <v/>
      </c>
      <c r="P119" s="294" t="str">
        <f>+IF(H119=0,"",'Ark1'!U1697)</f>
        <v/>
      </c>
      <c r="Q119" s="35" t="str">
        <f>+IF(H119=0,"",P119-#REF!)</f>
        <v/>
      </c>
      <c r="R119" s="266" t="str">
        <f>+IF(H119=0,"",'Ark1'!W1697)</f>
        <v/>
      </c>
      <c r="S119" s="266" t="str">
        <f>+IF(H119=0,"",'Ark1'!X1697)</f>
        <v/>
      </c>
      <c r="T119" s="451" t="str">
        <f>+IF(H119=0,"",'Ark1'!AG1697)</f>
        <v/>
      </c>
      <c r="U119" s="266" t="str">
        <f>+IF(H119=0,"",'Ark1'!AH1697)</f>
        <v/>
      </c>
      <c r="V119" s="266" t="str">
        <f>+IF(H119=0,"",'Ark1'!Y1697)</f>
        <v/>
      </c>
      <c r="W119" s="265" t="str">
        <f>+IF(H119=0,"",'Ark1'!AA1697)</f>
        <v/>
      </c>
      <c r="X119" s="294" t="str">
        <f t="shared" si="4"/>
        <v/>
      </c>
      <c r="Y119" s="264" t="str">
        <f t="shared" si="5"/>
        <v/>
      </c>
      <c r="Z119" s="244"/>
      <c r="AA119" s="247"/>
      <c r="AC119" s="28"/>
      <c r="AD119" s="27"/>
      <c r="AE119" s="248"/>
      <c r="AF119" s="86"/>
      <c r="AG119" s="27"/>
      <c r="AH119" s="27"/>
      <c r="AI119" s="33"/>
      <c r="AJ119" s="33"/>
      <c r="AK119" s="33"/>
    </row>
    <row r="120" spans="1:54" ht="15.6">
      <c r="A120" s="244"/>
      <c r="B120" s="295">
        <f>+'Ark1'!C1698</f>
        <v>2024</v>
      </c>
      <c r="C120" s="263">
        <f>+'Ark1'!L1698</f>
        <v>3</v>
      </c>
      <c r="D120" s="263" t="s">
        <v>31</v>
      </c>
      <c r="E120" s="263">
        <f>+'Ark1'!AP1698</f>
        <v>39</v>
      </c>
      <c r="F120" s="271" t="str">
        <f>VLOOKUP(E120,RNR!$E$1:$F$41,2)</f>
        <v xml:space="preserve">Wagyu </v>
      </c>
      <c r="G120" s="263" t="str">
        <f>+IF(H120=0,"",'Ark1'!Q1698)</f>
        <v/>
      </c>
      <c r="H120" s="449">
        <f>+'Ark1'!R1698</f>
        <v>0</v>
      </c>
      <c r="I120" s="264" t="str">
        <f>+IF(H120=0,"",'Ark1'!AE1698)</f>
        <v/>
      </c>
      <c r="J120" s="31" t="str">
        <f>+IF(H120=0,"",I120-#REF!)</f>
        <v/>
      </c>
      <c r="K120" s="264" t="str">
        <f>+IF(H120=0,"",'Ark1'!AF1698)</f>
        <v/>
      </c>
      <c r="L120" s="244"/>
      <c r="M120" s="366" t="str">
        <f>+IF(H120=0,"",'Ark1'!AR1698)</f>
        <v/>
      </c>
      <c r="N120" s="114" t="str">
        <f>+IF(H120=0,"",'Ark1'!AS1698)</f>
        <v/>
      </c>
      <c r="O120" s="265" t="str">
        <f>+IF(H120=0,"",'Ark1'!T1698)</f>
        <v/>
      </c>
      <c r="P120" s="294" t="str">
        <f>+IF(H120=0,"",'Ark1'!U1698)</f>
        <v/>
      </c>
      <c r="Q120" s="35" t="str">
        <f>+IF(H120=0,"",P120-#REF!)</f>
        <v/>
      </c>
      <c r="R120" s="266" t="str">
        <f>+IF(H120=0,"",'Ark1'!W1698)</f>
        <v/>
      </c>
      <c r="S120" s="266" t="str">
        <f>+IF(H120=0,"",'Ark1'!X1698)</f>
        <v/>
      </c>
      <c r="T120" s="451" t="str">
        <f>+IF(H120=0,"",'Ark1'!AG1698)</f>
        <v/>
      </c>
      <c r="U120" s="266" t="str">
        <f>+IF(H120=0,"",'Ark1'!AH1698)</f>
        <v/>
      </c>
      <c r="V120" s="266" t="str">
        <f>+IF(H120=0,"",'Ark1'!Y1698)</f>
        <v/>
      </c>
      <c r="W120" s="265" t="str">
        <f>+IF(H120=0,"",'Ark1'!AA1698)</f>
        <v/>
      </c>
      <c r="X120" s="294" t="str">
        <f t="shared" si="4"/>
        <v/>
      </c>
      <c r="Y120" s="264" t="str">
        <f t="shared" si="5"/>
        <v/>
      </c>
      <c r="Z120" s="244"/>
      <c r="AA120" s="247"/>
      <c r="AC120" s="28"/>
      <c r="AD120" s="27"/>
      <c r="AE120" s="248"/>
      <c r="AF120" s="86"/>
      <c r="AG120" s="27"/>
      <c r="AH120" s="27"/>
      <c r="AI120" s="33"/>
      <c r="AJ120" s="33"/>
      <c r="AK120" s="33"/>
    </row>
    <row r="121" spans="1:54" ht="15.6">
      <c r="A121" s="244"/>
      <c r="B121" s="295">
        <f>+'Ark1'!C1699</f>
        <v>2024</v>
      </c>
      <c r="C121" s="263">
        <f>+'Ark1'!L1699</f>
        <v>3</v>
      </c>
      <c r="D121" s="263" t="s">
        <v>31</v>
      </c>
      <c r="E121" s="263">
        <f>+'Ark1'!AP1699</f>
        <v>40</v>
      </c>
      <c r="F121" s="271" t="str">
        <f>VLOOKUP(E121,RNR!$E$1:$F$41,2)</f>
        <v>Jak (Bos Grunniens)</v>
      </c>
      <c r="G121" s="263" t="str">
        <f>+IF(H121=0,"",'Ark1'!Q1699)</f>
        <v/>
      </c>
      <c r="H121" s="449">
        <f>+'Ark1'!R1699</f>
        <v>0</v>
      </c>
      <c r="I121" s="264" t="str">
        <f>+IF(H121=0,"",'Ark1'!AE1699)</f>
        <v/>
      </c>
      <c r="J121" s="31" t="str">
        <f>+IF(H121=0,"",I121-#REF!)</f>
        <v/>
      </c>
      <c r="K121" s="264" t="str">
        <f>+IF(H121=0,"",'Ark1'!AF1699)</f>
        <v/>
      </c>
      <c r="L121" s="244"/>
      <c r="M121" s="366" t="str">
        <f>+IF(H121=0,"",'Ark1'!AR1699)</f>
        <v/>
      </c>
      <c r="N121" s="114" t="str">
        <f>+IF(H121=0,"",'Ark1'!AS1699)</f>
        <v/>
      </c>
      <c r="O121" s="265" t="str">
        <f>+IF(H121=0,"",'Ark1'!T1699)</f>
        <v/>
      </c>
      <c r="P121" s="294" t="str">
        <f>+IF(H121=0,"",'Ark1'!U1699)</f>
        <v/>
      </c>
      <c r="Q121" s="35" t="str">
        <f>+IF(H121=0,"",P121-#REF!)</f>
        <v/>
      </c>
      <c r="R121" s="266" t="str">
        <f>+IF(H121=0,"",'Ark1'!W1699)</f>
        <v/>
      </c>
      <c r="S121" s="266" t="str">
        <f>+IF(H121=0,"",'Ark1'!X1699)</f>
        <v/>
      </c>
      <c r="T121" s="451" t="str">
        <f>+IF(H121=0,"",'Ark1'!AG1699)</f>
        <v/>
      </c>
      <c r="U121" s="266" t="str">
        <f>+IF(H121=0,"",'Ark1'!AH1699)</f>
        <v/>
      </c>
      <c r="V121" s="266" t="str">
        <f>+IF(H121=0,"",'Ark1'!Y1699)</f>
        <v/>
      </c>
      <c r="W121" s="265" t="str">
        <f>+IF(H121=0,"",'Ark1'!AA1699)</f>
        <v/>
      </c>
      <c r="X121" s="294" t="str">
        <f t="shared" si="4"/>
        <v/>
      </c>
      <c r="Y121" s="264" t="str">
        <f t="shared" si="5"/>
        <v/>
      </c>
      <c r="Z121" s="244"/>
      <c r="AA121" s="247"/>
      <c r="AC121" s="28"/>
      <c r="AD121" s="27"/>
      <c r="AE121" s="248"/>
      <c r="AF121" s="86"/>
      <c r="AG121" s="27"/>
      <c r="AH121" s="27"/>
      <c r="AI121" s="33"/>
      <c r="AJ121" s="33"/>
      <c r="AK121" s="33"/>
    </row>
    <row r="122" spans="1:54" ht="15.6">
      <c r="A122" s="244"/>
      <c r="B122" s="295">
        <f>+'Ark1'!C1700</f>
        <v>2024</v>
      </c>
      <c r="C122" s="263">
        <f>+'Ark1'!L1700</f>
        <v>3</v>
      </c>
      <c r="D122" s="263" t="s">
        <v>31</v>
      </c>
      <c r="E122" s="263">
        <f>+'Ark1'!AP1700</f>
        <v>98</v>
      </c>
      <c r="F122" s="271" t="str">
        <f>VLOOKUP(E122,RNR!$E$1:$F$41,2)</f>
        <v>Krysninger</v>
      </c>
      <c r="G122" s="263">
        <f>+IF(H122=0,"",'Ark1'!Q1700)</f>
        <v>270</v>
      </c>
      <c r="H122" s="449">
        <f>+'Ark1'!R1700</f>
        <v>374</v>
      </c>
      <c r="I122" s="264">
        <f>+IF(H122=0,"",'Ark1'!AE1700)</f>
        <v>16.296296296296294</v>
      </c>
      <c r="J122" s="31" t="e">
        <f>+IF(H122=0,"",I122-#REF!)</f>
        <v>#REF!</v>
      </c>
      <c r="K122" s="264">
        <f>+IF(H122=0,"",'Ark1'!AF1700)</f>
        <v>13.612268359032951</v>
      </c>
      <c r="L122" s="244"/>
      <c r="M122" s="366">
        <f>+IF(H122=0,"",'Ark1'!AR1700)</f>
        <v>220.76203208556151</v>
      </c>
      <c r="N122" s="114">
        <f>+IF(H122=0,"",'Ark1'!AS1700)</f>
        <v>24.166288983527959</v>
      </c>
      <c r="O122" s="265">
        <f>+IF(H122=0,"",'Ark1'!T1700)</f>
        <v>6.6577540106951858</v>
      </c>
      <c r="P122" s="294">
        <f>+IF(H122=0,"",'Ark1'!U1700)</f>
        <v>262.02058823529421</v>
      </c>
      <c r="Q122" s="35" t="e">
        <f>+IF(H122=0,"",P122-#REF!)</f>
        <v>#REF!</v>
      </c>
      <c r="R122" s="266">
        <f>+IF(H122=0,"",'Ark1'!W1700)</f>
        <v>57.486631016042786</v>
      </c>
      <c r="S122" s="266">
        <f>+IF(H122=0,"",'Ark1'!X1700)</f>
        <v>1.0695187165775402</v>
      </c>
      <c r="T122" s="451">
        <f>+IF(H122=0,"",'Ark1'!AG1700)</f>
        <v>2487.3021390374338</v>
      </c>
      <c r="U122" s="266">
        <f>+IF(H122=0,"",'Ark1'!AH1700)</f>
        <v>100</v>
      </c>
      <c r="V122" s="266">
        <f>+IF(H122=0,"",'Ark1'!Y1700)</f>
        <v>42.403231496727713</v>
      </c>
      <c r="W122" s="265">
        <f>+IF(H122=0,"",'Ark1'!AA1700)</f>
        <v>1.8873293480024875</v>
      </c>
      <c r="X122" s="294">
        <f t="shared" si="4"/>
        <v>105.34328906929422</v>
      </c>
      <c r="Y122" s="264">
        <f t="shared" si="5"/>
        <v>1.3851851851851851</v>
      </c>
      <c r="Z122" s="244"/>
      <c r="AA122" s="247"/>
      <c r="AC122" s="28"/>
      <c r="AD122" s="27"/>
      <c r="AE122" s="248"/>
      <c r="AF122" s="86"/>
      <c r="AG122" s="27"/>
      <c r="AH122" s="27"/>
      <c r="AI122" s="33"/>
      <c r="AJ122" s="33"/>
      <c r="AK122" s="33"/>
    </row>
    <row r="123" spans="1:54" ht="15.6">
      <c r="A123" s="244"/>
      <c r="B123" s="295">
        <f>+'Ark1'!C1701</f>
        <v>2024</v>
      </c>
      <c r="C123" s="263">
        <f>+'Ark1'!L1701</f>
        <v>3</v>
      </c>
      <c r="D123" s="263" t="s">
        <v>31</v>
      </c>
      <c r="E123" s="263">
        <f>+'Ark1'!AP1701</f>
        <v>99</v>
      </c>
      <c r="F123" s="271" t="str">
        <f>VLOOKUP(E123,RNR!$E$1:$F$41,2)</f>
        <v>Ukjent</v>
      </c>
      <c r="G123" s="263">
        <f>+IF(H123=0,"",'Ark1'!Q1701)</f>
        <v>65</v>
      </c>
      <c r="H123" s="449">
        <f>+'Ark1'!R1701</f>
        <v>75</v>
      </c>
      <c r="I123" s="264">
        <f>+IF(H123=0,"",'Ark1'!AE1701)</f>
        <v>27.372262773722639</v>
      </c>
      <c r="J123" s="31" t="e">
        <f>+IF(H123=0,"",I123-#REF!)</f>
        <v>#REF!</v>
      </c>
      <c r="K123" s="264">
        <f>+IF(H123=0,"",'Ark1'!AF1701)</f>
        <v>24.819305142834978</v>
      </c>
      <c r="L123" s="244"/>
      <c r="M123" s="366">
        <f>+IF(H123=0,"",'Ark1'!AR1701)</f>
        <v>222.69333333333341</v>
      </c>
      <c r="N123" s="114">
        <f>+IF(H123=0,"",'Ark1'!AS1701)</f>
        <v>24.599421763855744</v>
      </c>
      <c r="O123" s="265">
        <f>+IF(H123=0,"",'Ark1'!T1701)</f>
        <v>7.4</v>
      </c>
      <c r="P123" s="294">
        <f>+IF(H123=0,"",'Ark1'!U1701)</f>
        <v>273.06133333333327</v>
      </c>
      <c r="Q123" s="35" t="e">
        <f>+IF(H123=0,"",P123-#REF!)</f>
        <v>#REF!</v>
      </c>
      <c r="R123" s="266">
        <f>+IF(H123=0,"",'Ark1'!W1701)</f>
        <v>78.666666666666686</v>
      </c>
      <c r="S123" s="266">
        <f>+IF(H123=0,"",'Ark1'!X1701)</f>
        <v>1.333333333333333</v>
      </c>
      <c r="T123" s="451">
        <f>+IF(H123=0,"",'Ark1'!AG1701)</f>
        <v>2358.4266666666658</v>
      </c>
      <c r="U123" s="266">
        <f>+IF(H123=0,"",'Ark1'!AH1701)</f>
        <v>100</v>
      </c>
      <c r="V123" s="266">
        <f>+IF(H123=0,"",'Ark1'!Y1701)</f>
        <v>33.473411909886686</v>
      </c>
      <c r="W123" s="265">
        <f>+IF(H123=0,"",'Ark1'!AA1701)</f>
        <v>1.4605934866804429</v>
      </c>
      <c r="X123" s="294">
        <f t="shared" si="4"/>
        <v>115.78114223041351</v>
      </c>
      <c r="Y123" s="264">
        <f t="shared" si="5"/>
        <v>1.1538461538461537</v>
      </c>
      <c r="Z123" s="244"/>
      <c r="AA123" s="247"/>
      <c r="AC123" s="28"/>
      <c r="AD123" s="27"/>
      <c r="AE123" s="248"/>
      <c r="AF123" s="86"/>
      <c r="AG123" s="27"/>
      <c r="AH123" s="27"/>
      <c r="AI123" s="33"/>
      <c r="AJ123" s="33"/>
      <c r="AK123" s="33"/>
    </row>
    <row r="124" spans="1:54" ht="15" customHeight="1">
      <c r="A124" s="244"/>
      <c r="B124" s="244"/>
      <c r="C124" s="244"/>
      <c r="D124" s="244"/>
      <c r="E124" s="244"/>
      <c r="F124" s="244"/>
      <c r="G124" s="244"/>
      <c r="H124" s="443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443"/>
      <c r="U124" s="244"/>
      <c r="V124" s="244"/>
      <c r="W124" s="244"/>
      <c r="X124" s="244"/>
      <c r="Y124" s="244"/>
      <c r="Z124" s="244"/>
      <c r="AA124" s="247"/>
      <c r="AC124" s="28"/>
      <c r="AD124" s="27"/>
      <c r="AE124" s="248"/>
      <c r="AF124" s="86"/>
      <c r="AG124" s="209"/>
      <c r="AH124" s="209"/>
      <c r="AI124" s="209"/>
      <c r="AJ124" s="86"/>
      <c r="BB124" s="259"/>
    </row>
    <row r="125" spans="1:54" ht="22.2">
      <c r="A125" s="244"/>
      <c r="B125" s="244"/>
      <c r="C125" s="261"/>
      <c r="D125" s="349" t="str">
        <f>+D127</f>
        <v>O-</v>
      </c>
      <c r="E125" s="244"/>
      <c r="F125" s="244"/>
      <c r="G125" s="244"/>
      <c r="H125" s="491">
        <f>SUM(H127:H161)</f>
        <v>11148</v>
      </c>
      <c r="I125" s="245"/>
      <c r="J125" s="244"/>
      <c r="K125" s="245"/>
      <c r="L125" s="244"/>
      <c r="M125" s="246"/>
      <c r="N125" s="246"/>
      <c r="O125" s="244"/>
      <c r="P125" s="333">
        <f>+Klasse!L14</f>
        <v>307.86665835618624</v>
      </c>
      <c r="Q125" s="244" t="s">
        <v>568</v>
      </c>
      <c r="R125" s="246"/>
      <c r="S125" s="246"/>
      <c r="T125" s="443"/>
      <c r="U125" s="246"/>
      <c r="V125" s="246"/>
      <c r="W125" s="244"/>
      <c r="X125" s="333">
        <f>+Klasse!AC14</f>
        <v>137.88536138659194</v>
      </c>
      <c r="Y125" s="245"/>
      <c r="Z125" s="244"/>
      <c r="AA125" s="247"/>
      <c r="AC125" s="28"/>
      <c r="AD125" s="27"/>
      <c r="AE125" s="248"/>
      <c r="AF125" s="86"/>
      <c r="AJ125" s="86"/>
      <c r="BB125" s="259"/>
    </row>
    <row r="126" spans="1:54" ht="15" customHeight="1">
      <c r="A126" s="244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244"/>
      <c r="X126" s="244"/>
      <c r="Y126" s="244"/>
      <c r="Z126" s="244"/>
      <c r="AA126" s="247"/>
      <c r="AC126" s="28"/>
      <c r="AD126" s="27"/>
      <c r="AE126" s="248"/>
      <c r="AF126" s="86"/>
      <c r="AJ126" s="86"/>
      <c r="BB126" s="259"/>
    </row>
    <row r="127" spans="1:54" ht="16.5" customHeight="1">
      <c r="A127" s="244"/>
      <c r="B127" s="295">
        <f>+'Ark1'!C1702</f>
        <v>2024</v>
      </c>
      <c r="C127" s="263">
        <f>+'Ark1'!L1702</f>
        <v>4</v>
      </c>
      <c r="D127" s="263" t="s">
        <v>32</v>
      </c>
      <c r="E127" s="86">
        <f>+'Ark1'!AP1702</f>
        <v>1</v>
      </c>
      <c r="F127" s="271" t="str">
        <f>VLOOKUP(E127,RNR!$E$1:$F$41,2)</f>
        <v>NRF</v>
      </c>
      <c r="G127" s="86">
        <f>+IF(H127=0,"",'Ark1'!Q1702)</f>
        <v>4020</v>
      </c>
      <c r="H127" s="449">
        <f>+'Ark1'!R1702</f>
        <v>8692</v>
      </c>
      <c r="I127" s="28">
        <f>+IF(H127=0,"",'Ark1'!AE1702)</f>
        <v>27.240817349880903</v>
      </c>
      <c r="J127" s="35" t="e">
        <f>+IF(H127=0,"",IF(#REF!=0,"",I127-#REF!))</f>
        <v>#REF!</v>
      </c>
      <c r="K127" s="28">
        <f>+IF(H127=0,"",'Ark1'!AF1702)</f>
        <v>29.162871574853913</v>
      </c>
      <c r="L127" s="244"/>
      <c r="M127" s="366">
        <f>+IF(H127=0,"",'Ark1'!AR1702)</f>
        <v>226.16244822825593</v>
      </c>
      <c r="N127" s="114">
        <f>+IF(H127=0,"",'Ark1'!AS1702)</f>
        <v>27.422743636594159</v>
      </c>
      <c r="O127" s="27">
        <f>+IF(H127=0,"",'Ark1'!T1702)</f>
        <v>8.8431891394385609</v>
      </c>
      <c r="P127" s="294">
        <f>+IF(H127=0,"",'Ark1'!U1702)</f>
        <v>317.45967556373557</v>
      </c>
      <c r="Q127" s="35" t="e">
        <f>+IF(H127=0,"",IF(#REF!=0,"",P127-#REF!))</f>
        <v>#REF!</v>
      </c>
      <c r="R127" s="33">
        <f>+IF(H127=0,"",'Ark1'!W1702)</f>
        <v>97.158306488725273</v>
      </c>
      <c r="S127" s="33">
        <f>+IF(H127=0,"",'Ark1'!X1702)</f>
        <v>9.9516797054763</v>
      </c>
      <c r="T127" s="450">
        <f>+IF(H127=0,"",'Ark1'!AG1702)</f>
        <v>2124.3175333640129</v>
      </c>
      <c r="U127" s="33">
        <f>+IF(H127=0,"",'Ark1'!AH1702)</f>
        <v>99.988495167970555</v>
      </c>
      <c r="V127" s="33">
        <f>+IF(H127=0,"",'Ark1'!Y1702)</f>
        <v>25.275886104142728</v>
      </c>
      <c r="W127" s="27">
        <f>+IF(H127=0,"",'Ark1'!AA1702)</f>
        <v>1.2496325643606487</v>
      </c>
      <c r="X127" s="294">
        <f t="shared" ref="X127:X161" si="6">IF(H127=0,"",1000*P127/T127)</f>
        <v>149.44078301750628</v>
      </c>
      <c r="Y127" s="28">
        <f t="shared" ref="Y127:Y161" si="7">IF(H127=0,"",H127/G127)</f>
        <v>2.162189054726368</v>
      </c>
      <c r="Z127" s="244"/>
      <c r="AA127" s="247"/>
      <c r="AC127" s="28"/>
      <c r="AD127" s="27"/>
      <c r="AE127" s="248"/>
      <c r="AF127" s="86"/>
      <c r="AG127" s="27"/>
      <c r="AH127" s="27"/>
      <c r="AI127" s="33"/>
      <c r="AJ127" s="33"/>
      <c r="AK127" s="33"/>
    </row>
    <row r="128" spans="1:54" ht="16.5" customHeight="1">
      <c r="A128" s="244"/>
      <c r="B128" s="295">
        <f>+'Ark1'!C1703</f>
        <v>2024</v>
      </c>
      <c r="C128" s="263">
        <f>+'Ark1'!L1703</f>
        <v>4</v>
      </c>
      <c r="D128" s="263" t="s">
        <v>32</v>
      </c>
      <c r="E128" s="86">
        <f>+'Ark1'!AP1703</f>
        <v>2</v>
      </c>
      <c r="F128" s="271" t="str">
        <f>VLOOKUP(E128,RNR!$E$1:$F$41,2)</f>
        <v>Jersey</v>
      </c>
      <c r="G128" s="86">
        <f>+IF(H128=0,"",'Ark1'!Q1703)</f>
        <v>33</v>
      </c>
      <c r="H128" s="449">
        <f>+'Ark1'!R1703</f>
        <v>37</v>
      </c>
      <c r="I128" s="28">
        <f>+IF(H128=0,"",'Ark1'!AE1703)</f>
        <v>7.2265625</v>
      </c>
      <c r="J128" s="35" t="e">
        <f>+IF(H128=0,"",IF(#REF!=0,"",I128-#REF!))</f>
        <v>#REF!</v>
      </c>
      <c r="K128" s="28">
        <f>+IF(H128=0,"",'Ark1'!AF1703)</f>
        <v>9.4414284840520679</v>
      </c>
      <c r="L128" s="244"/>
      <c r="M128" s="366">
        <f>+IF(H128=0,"",'Ark1'!AR1703)</f>
        <v>213.05405405405401</v>
      </c>
      <c r="N128" s="114">
        <f>+IF(H128=0,"",'Ark1'!AS1703)</f>
        <v>28.439031140886826</v>
      </c>
      <c r="O128" s="27">
        <f>+IF(H128=0,"",'Ark1'!T1703)</f>
        <v>9.7027027027027017</v>
      </c>
      <c r="P128" s="294">
        <f>+IF(H128=0,"",'Ark1'!U1703)</f>
        <v>275.35135135135141</v>
      </c>
      <c r="Q128" s="35" t="e">
        <f>+IF(H128=0,"",IF(#REF!=0,"",P128-#REF!))</f>
        <v>#REF!</v>
      </c>
      <c r="R128" s="33">
        <f>+IF(H128=0,"",'Ark1'!W1703)</f>
        <v>100</v>
      </c>
      <c r="S128" s="33">
        <f>+IF(H128=0,"",'Ark1'!X1703)</f>
        <v>0</v>
      </c>
      <c r="T128" s="450">
        <f>+IF(H128=0,"",'Ark1'!AG1703)</f>
        <v>2285.1621621621625</v>
      </c>
      <c r="U128" s="33">
        <f>+IF(H128=0,"",'Ark1'!AH1703)</f>
        <v>100</v>
      </c>
      <c r="V128" s="33">
        <f>+IF(H128=0,"",'Ark1'!Y1703)</f>
        <v>29.196525354371257</v>
      </c>
      <c r="W128" s="27">
        <f>+IF(H128=0,"",'Ark1'!AA1703)</f>
        <v>1.31241195050583</v>
      </c>
      <c r="X128" s="294">
        <f t="shared" si="6"/>
        <v>120.49532234982438</v>
      </c>
      <c r="Y128" s="28">
        <f t="shared" si="7"/>
        <v>1.1212121212121211</v>
      </c>
      <c r="Z128" s="244"/>
      <c r="AA128" s="247"/>
      <c r="AC128" s="28"/>
      <c r="AD128" s="27"/>
      <c r="AE128" s="248"/>
      <c r="AF128" s="86"/>
      <c r="AG128" s="27"/>
      <c r="AH128" s="27"/>
      <c r="AI128" s="33"/>
      <c r="AJ128" s="33"/>
      <c r="AK128" s="33"/>
    </row>
    <row r="129" spans="1:37" ht="16.5" customHeight="1">
      <c r="A129" s="244"/>
      <c r="B129" s="295">
        <f>+'Ark1'!C1704</f>
        <v>2024</v>
      </c>
      <c r="C129" s="263">
        <f>+'Ark1'!L1704</f>
        <v>4</v>
      </c>
      <c r="D129" s="263" t="s">
        <v>32</v>
      </c>
      <c r="E129" s="86">
        <f>+'Ark1'!AP1704</f>
        <v>3</v>
      </c>
      <c r="F129" s="271" t="str">
        <f>VLOOKUP(E129,RNR!$E$1:$F$41,2)</f>
        <v>Sidet Trønder</v>
      </c>
      <c r="G129" s="86">
        <f>+IF(H129=0,"",'Ark1'!Q1704)</f>
        <v>65</v>
      </c>
      <c r="H129" s="449">
        <f>+'Ark1'!R1704</f>
        <v>77</v>
      </c>
      <c r="I129" s="28">
        <f>+IF(H129=0,"",'Ark1'!AE1704)</f>
        <v>23.987538940809969</v>
      </c>
      <c r="J129" s="35" t="e">
        <f>+IF(H129=0,"",IF(#REF!=0,"",I129-#REF!))</f>
        <v>#REF!</v>
      </c>
      <c r="K129" s="28">
        <f>+IF(H129=0,"",'Ark1'!AF1704)</f>
        <v>26.673518881106997</v>
      </c>
      <c r="L129" s="244"/>
      <c r="M129" s="366">
        <f>+IF(H129=0,"",'Ark1'!AR1704)</f>
        <v>203.31168831168827</v>
      </c>
      <c r="N129" s="114">
        <f>+IF(H129=0,"",'Ark1'!AS1704)</f>
        <v>29.048169153825842</v>
      </c>
      <c r="O129" s="27">
        <f>+IF(H129=0,"",'Ark1'!T1704)</f>
        <v>10.012987012987011</v>
      </c>
      <c r="P129" s="294">
        <f>+IF(H129=0,"",'Ark1'!U1704)</f>
        <v>244.68311688311687</v>
      </c>
      <c r="Q129" s="35" t="e">
        <f>+IF(H129=0,"",IF(#REF!=0,"",P129-#REF!))</f>
        <v>#REF!</v>
      </c>
      <c r="R129" s="33">
        <f>+IF(H129=0,"",'Ark1'!W1704)</f>
        <v>98.701298701298683</v>
      </c>
      <c r="S129" s="33">
        <f>+IF(H129=0,"",'Ark1'!X1704)</f>
        <v>1.2987012987012985</v>
      </c>
      <c r="T129" s="450">
        <f>+IF(H129=0,"",'Ark1'!AG1704)</f>
        <v>2264.6623376623379</v>
      </c>
      <c r="U129" s="33">
        <f>+IF(H129=0,"",'Ark1'!AH1704)</f>
        <v>100</v>
      </c>
      <c r="V129" s="33">
        <f>+IF(H129=0,"",'Ark1'!Y1704)</f>
        <v>27.138707692521191</v>
      </c>
      <c r="W129" s="27">
        <f>+IF(H129=0,"",'Ark1'!AA1704)</f>
        <v>1.3240385533436827</v>
      </c>
      <c r="X129" s="294">
        <f t="shared" si="6"/>
        <v>108.04397318484449</v>
      </c>
      <c r="Y129" s="28">
        <f t="shared" si="7"/>
        <v>1.1846153846153846</v>
      </c>
      <c r="Z129" s="244"/>
      <c r="AA129" s="247"/>
      <c r="AC129" s="28"/>
      <c r="AD129" s="27"/>
      <c r="AE129" s="248"/>
      <c r="AF129" s="86"/>
      <c r="AG129" s="27"/>
      <c r="AH129" s="27"/>
      <c r="AI129" s="33"/>
      <c r="AJ129" s="33"/>
      <c r="AK129" s="33"/>
    </row>
    <row r="130" spans="1:37" ht="16.5" customHeight="1">
      <c r="A130" s="244"/>
      <c r="B130" s="295">
        <f>+'Ark1'!C1705</f>
        <v>2024</v>
      </c>
      <c r="C130" s="263">
        <f>+'Ark1'!L1705</f>
        <v>4</v>
      </c>
      <c r="D130" s="263" t="s">
        <v>32</v>
      </c>
      <c r="E130" s="86">
        <f>+'Ark1'!AP1705</f>
        <v>4</v>
      </c>
      <c r="F130" s="271" t="str">
        <f>VLOOKUP(E130,RNR!$E$1:$F$41,2)</f>
        <v>Telemark</v>
      </c>
      <c r="G130" s="86">
        <f>+IF(H130=0,"",'Ark1'!Q1705)</f>
        <v>8</v>
      </c>
      <c r="H130" s="449">
        <f>+'Ark1'!R1705</f>
        <v>9</v>
      </c>
      <c r="I130" s="28">
        <f>+IF(H130=0,"",'Ark1'!AE1705)</f>
        <v>9.8901098901098887</v>
      </c>
      <c r="J130" s="35" t="e">
        <f>+IF(H130=0,"",IF(#REF!=0,"",I130-#REF!))</f>
        <v>#REF!</v>
      </c>
      <c r="K130" s="28">
        <f>+IF(H130=0,"",'Ark1'!AF1705)</f>
        <v>11.098407136764944</v>
      </c>
      <c r="L130" s="244"/>
      <c r="M130" s="366">
        <f>+IF(H130=0,"",'Ark1'!AR1705)</f>
        <v>209.88888888888889</v>
      </c>
      <c r="N130" s="114">
        <f>+IF(H130=0,"",'Ark1'!AS1705)</f>
        <v>28.93360338444252</v>
      </c>
      <c r="O130" s="27">
        <f>+IF(H130=0,"",'Ark1'!T1705)</f>
        <v>9.7777777777777768</v>
      </c>
      <c r="P130" s="294">
        <f>+IF(H130=0,"",'Ark1'!U1705)</f>
        <v>267.47777777777782</v>
      </c>
      <c r="Q130" s="35" t="e">
        <f>+IF(H130=0,"",IF(#REF!=0,"",P130-#REF!))</f>
        <v>#REF!</v>
      </c>
      <c r="R130" s="33">
        <f>+IF(H130=0,"",'Ark1'!W1705)</f>
        <v>100</v>
      </c>
      <c r="S130" s="33">
        <f>+IF(H130=0,"",'Ark1'!X1705)</f>
        <v>0</v>
      </c>
      <c r="T130" s="450">
        <f>+IF(H130=0,"",'Ark1'!AG1705)</f>
        <v>2020.4444444444443</v>
      </c>
      <c r="U130" s="33">
        <f>+IF(H130=0,"",'Ark1'!AH1705)</f>
        <v>100</v>
      </c>
      <c r="V130" s="33">
        <f>+IF(H130=0,"",'Ark1'!Y1705)</f>
        <v>17.780187336706188</v>
      </c>
      <c r="W130" s="27">
        <f>+IF(H130=0,"",'Ark1'!AA1705)</f>
        <v>1.314684396244354</v>
      </c>
      <c r="X130" s="294">
        <f t="shared" si="6"/>
        <v>132.38561372635286</v>
      </c>
      <c r="Y130" s="28">
        <f t="shared" si="7"/>
        <v>1.125</v>
      </c>
      <c r="Z130" s="244"/>
      <c r="AA130" s="247"/>
      <c r="AC130" s="28"/>
      <c r="AD130" s="27"/>
      <c r="AE130" s="248"/>
      <c r="AF130" s="86"/>
      <c r="AG130" s="27"/>
      <c r="AH130" s="27"/>
      <c r="AI130" s="33"/>
      <c r="AJ130" s="33"/>
      <c r="AK130" s="33"/>
    </row>
    <row r="131" spans="1:37" ht="16.5" customHeight="1">
      <c r="A131" s="244"/>
      <c r="B131" s="295">
        <f>+'Ark1'!C1706</f>
        <v>2024</v>
      </c>
      <c r="C131" s="263">
        <f>+'Ark1'!L1706</f>
        <v>4</v>
      </c>
      <c r="D131" s="263" t="s">
        <v>32</v>
      </c>
      <c r="E131" s="86">
        <f>+'Ark1'!AP1706</f>
        <v>5</v>
      </c>
      <c r="F131" s="271" t="str">
        <f>VLOOKUP(E131,RNR!$E$1:$F$41,2)</f>
        <v>Dølafe</v>
      </c>
      <c r="G131" s="86">
        <f>+IF(H131=0,"",'Ark1'!Q1706)</f>
        <v>8</v>
      </c>
      <c r="H131" s="449">
        <f>+'Ark1'!R1706</f>
        <v>9</v>
      </c>
      <c r="I131" s="28">
        <f>+IF(H131=0,"",'Ark1'!AE1706)</f>
        <v>17.647058823529413</v>
      </c>
      <c r="J131" s="35" t="e">
        <f>+IF(H131=0,"",IF(#REF!=0,"",I131-#REF!))</f>
        <v>#REF!</v>
      </c>
      <c r="K131" s="28">
        <f>+IF(H131=0,"",'Ark1'!AF1706)</f>
        <v>18.424995743231737</v>
      </c>
      <c r="L131" s="244"/>
      <c r="M131" s="366">
        <f>+IF(H131=0,"",'Ark1'!AR1706)</f>
        <v>200.33333333333337</v>
      </c>
      <c r="N131" s="114">
        <f>+IF(H131=0,"",'Ark1'!AS1706)</f>
        <v>29.843067078295221</v>
      </c>
      <c r="O131" s="27">
        <f>+IF(H131=0,"",'Ark1'!T1706)</f>
        <v>11.222222222222221</v>
      </c>
      <c r="P131" s="294">
        <f>+IF(H131=0,"",'Ark1'!U1706)</f>
        <v>240.46666666666661</v>
      </c>
      <c r="Q131" s="35" t="e">
        <f>+IF(H131=0,"",IF(#REF!=0,"",P131-#REF!))</f>
        <v>#REF!</v>
      </c>
      <c r="R131" s="33">
        <f>+IF(H131=0,"",'Ark1'!W1706)</f>
        <v>100</v>
      </c>
      <c r="S131" s="33">
        <f>+IF(H131=0,"",'Ark1'!X1706)</f>
        <v>0</v>
      </c>
      <c r="T131" s="450">
        <f>+IF(H131=0,"",'Ark1'!AG1706)</f>
        <v>2397</v>
      </c>
      <c r="U131" s="33">
        <f>+IF(H131=0,"",'Ark1'!AH1706)</f>
        <v>100</v>
      </c>
      <c r="V131" s="33">
        <f>+IF(H131=0,"",'Ark1'!Y1706)</f>
        <v>22.545361681138779</v>
      </c>
      <c r="W131" s="27">
        <f>+IF(H131=0,"",'Ark1'!AA1706)</f>
        <v>1.227262335243033</v>
      </c>
      <c r="X131" s="294">
        <f t="shared" si="6"/>
        <v>100.31984424975661</v>
      </c>
      <c r="Y131" s="28">
        <f t="shared" si="7"/>
        <v>1.125</v>
      </c>
      <c r="Z131" s="244"/>
      <c r="AA131" s="247"/>
      <c r="AC131" s="28"/>
      <c r="AD131" s="27"/>
      <c r="AE131" s="248"/>
      <c r="AF131" s="86"/>
      <c r="AG131" s="27"/>
      <c r="AH131" s="27"/>
      <c r="AI131" s="33"/>
      <c r="AJ131" s="33"/>
      <c r="AK131" s="33"/>
    </row>
    <row r="132" spans="1:37" ht="16.5" customHeight="1">
      <c r="A132" s="244"/>
      <c r="B132" s="295">
        <f>+'Ark1'!C1707</f>
        <v>2024</v>
      </c>
      <c r="C132" s="263">
        <f>+'Ark1'!L1707</f>
        <v>4</v>
      </c>
      <c r="D132" s="263" t="s">
        <v>32</v>
      </c>
      <c r="E132" s="86">
        <f>+'Ark1'!AP1707</f>
        <v>6</v>
      </c>
      <c r="F132" s="271" t="str">
        <f>VLOOKUP(E132,RNR!$E$1:$F$41,2)</f>
        <v>Raukolle</v>
      </c>
      <c r="G132" s="86">
        <f>+IF(H132=0,"",'Ark1'!Q1707)</f>
        <v>16</v>
      </c>
      <c r="H132" s="449">
        <f>+'Ark1'!R1707</f>
        <v>16</v>
      </c>
      <c r="I132" s="28">
        <f>+IF(H132=0,"",'Ark1'!AE1707)</f>
        <v>27.586206896551719</v>
      </c>
      <c r="J132" s="35" t="e">
        <f>+IF(H132=0,"",IF(#REF!=0,"",I132-#REF!))</f>
        <v>#REF!</v>
      </c>
      <c r="K132" s="28">
        <f>+IF(H132=0,"",'Ark1'!AF1707)</f>
        <v>28.383434482851943</v>
      </c>
      <c r="L132" s="244"/>
      <c r="M132" s="366">
        <f>+IF(H132=0,"",'Ark1'!AR1707)</f>
        <v>209</v>
      </c>
      <c r="N132" s="114">
        <f>+IF(H132=0,"",'Ark1'!AS1707)</f>
        <v>28.724045363733556</v>
      </c>
      <c r="O132" s="27">
        <f>+IF(H132=0,"",'Ark1'!T1707)</f>
        <v>9.25</v>
      </c>
      <c r="P132" s="294">
        <f>+IF(H132=0,"",'Ark1'!U1707)</f>
        <v>262.19374999999997</v>
      </c>
      <c r="Q132" s="35" t="e">
        <f>+IF(H132=0,"",IF(#REF!=0,"",P132-#REF!))</f>
        <v>#REF!</v>
      </c>
      <c r="R132" s="33">
        <f>+IF(H132=0,"",'Ark1'!W1707)</f>
        <v>100</v>
      </c>
      <c r="S132" s="33">
        <f>+IF(H132=0,"",'Ark1'!X1707)</f>
        <v>0</v>
      </c>
      <c r="T132" s="450">
        <f>+IF(H132=0,"",'Ark1'!AG1707)</f>
        <v>2679.25</v>
      </c>
      <c r="U132" s="33">
        <f>+IF(H132=0,"",'Ark1'!AH1707)</f>
        <v>100</v>
      </c>
      <c r="V132" s="33">
        <f>+IF(H132=0,"",'Ark1'!Y1707)</f>
        <v>16.57842983932807</v>
      </c>
      <c r="W132" s="27">
        <f>+IF(H132=0,"",'Ark1'!AA1707)</f>
        <v>1.1456439237389602</v>
      </c>
      <c r="X132" s="294">
        <f t="shared" si="6"/>
        <v>97.86087524493793</v>
      </c>
      <c r="Y132" s="28">
        <f t="shared" si="7"/>
        <v>1</v>
      </c>
      <c r="Z132" s="244"/>
      <c r="AA132" s="247"/>
      <c r="AC132" s="28"/>
      <c r="AD132" s="27"/>
      <c r="AE132" s="248"/>
      <c r="AF132" s="86"/>
      <c r="AG132" s="27"/>
      <c r="AH132" s="27"/>
      <c r="AI132" s="33"/>
      <c r="AJ132" s="33"/>
      <c r="AK132" s="33"/>
    </row>
    <row r="133" spans="1:37" ht="16.5" customHeight="1">
      <c r="A133" s="244"/>
      <c r="B133" s="295">
        <f>+'Ark1'!C1708</f>
        <v>2024</v>
      </c>
      <c r="C133" s="263">
        <f>+'Ark1'!L1708</f>
        <v>4</v>
      </c>
      <c r="D133" s="263" t="s">
        <v>32</v>
      </c>
      <c r="E133" s="86">
        <f>+'Ark1'!AP1708</f>
        <v>7</v>
      </c>
      <c r="F133" s="271" t="str">
        <f>VLOOKUP(E133,RNR!$E$1:$F$41,2)</f>
        <v>Sør- og Vestlands</v>
      </c>
      <c r="G133" s="86">
        <f>+IF(H133=0,"",'Ark1'!Q1708)</f>
        <v>8</v>
      </c>
      <c r="H133" s="449">
        <f>+'Ark1'!R1708</f>
        <v>10</v>
      </c>
      <c r="I133" s="28">
        <f>+IF(H133=0,"",'Ark1'!AE1708)</f>
        <v>20</v>
      </c>
      <c r="J133" s="35" t="e">
        <f>+IF(H133=0,"",IF(#REF!=0,"",I133-#REF!))</f>
        <v>#REF!</v>
      </c>
      <c r="K133" s="28">
        <f>+IF(H133=0,"",'Ark1'!AF1708)</f>
        <v>21.502419900428471</v>
      </c>
      <c r="L133" s="244"/>
      <c r="M133" s="366">
        <f>+IF(H133=0,"",'Ark1'!AR1708)</f>
        <v>204</v>
      </c>
      <c r="N133" s="114">
        <f>+IF(H133=0,"",'Ark1'!AS1708)</f>
        <v>29.169631946337503</v>
      </c>
      <c r="O133" s="27">
        <f>+IF(H133=0,"",'Ark1'!T1708)</f>
        <v>9.1</v>
      </c>
      <c r="P133" s="294">
        <f>+IF(H133=0,"",'Ark1'!U1708)</f>
        <v>247.91</v>
      </c>
      <c r="Q133" s="35" t="e">
        <f>+IF(H133=0,"",IF(#REF!=0,"",P133-#REF!))</f>
        <v>#REF!</v>
      </c>
      <c r="R133" s="33">
        <f>+IF(H133=0,"",'Ark1'!W1708)</f>
        <v>100</v>
      </c>
      <c r="S133" s="33">
        <f>+IF(H133=0,"",'Ark1'!X1708)</f>
        <v>0</v>
      </c>
      <c r="T133" s="450">
        <f>+IF(H133=0,"",'Ark1'!AG1708)</f>
        <v>2091.3000000000002</v>
      </c>
      <c r="U133" s="33">
        <f>+IF(H133=0,"",'Ark1'!AH1708)</f>
        <v>100</v>
      </c>
      <c r="V133" s="33">
        <f>+IF(H133=0,"",'Ark1'!Y1708)</f>
        <v>22.865670775203782</v>
      </c>
      <c r="W133" s="27">
        <f>+IF(H133=0,"",'Ark1'!AA1708)</f>
        <v>1.1357816691600588</v>
      </c>
      <c r="X133" s="294">
        <f t="shared" si="6"/>
        <v>118.54348969540476</v>
      </c>
      <c r="Y133" s="28">
        <f t="shared" si="7"/>
        <v>1.25</v>
      </c>
      <c r="Z133" s="244"/>
      <c r="AA133" s="247"/>
      <c r="AC133" s="28"/>
      <c r="AD133" s="27"/>
      <c r="AE133" s="248"/>
      <c r="AF133" s="86"/>
      <c r="AG133" s="27"/>
      <c r="AH133" s="27"/>
      <c r="AI133" s="33"/>
      <c r="AJ133" s="33"/>
      <c r="AK133" s="33"/>
    </row>
    <row r="134" spans="1:37" ht="16.5" customHeight="1">
      <c r="A134" s="244"/>
      <c r="B134" s="295">
        <f>+'Ark1'!C1709</f>
        <v>2024</v>
      </c>
      <c r="C134" s="263">
        <f>+'Ark1'!L1709</f>
        <v>4</v>
      </c>
      <c r="D134" s="263" t="s">
        <v>32</v>
      </c>
      <c r="E134" s="86">
        <f>+'Ark1'!AP1709</f>
        <v>8</v>
      </c>
      <c r="F134" s="271" t="str">
        <f>VLOOKUP(E134,RNR!$E$1:$F$41,2)</f>
        <v>Vestlandsfe</v>
      </c>
      <c r="G134" s="86">
        <f>+IF(H134=0,"",'Ark1'!Q1709)</f>
        <v>29</v>
      </c>
      <c r="H134" s="449">
        <f>+'Ark1'!R1709</f>
        <v>38</v>
      </c>
      <c r="I134" s="28">
        <f>+IF(H134=0,"",'Ark1'!AE1709)</f>
        <v>23.312883435582819</v>
      </c>
      <c r="J134" s="35" t="e">
        <f>+IF(H134=0,"",IF(#REF!=0,"",I134-#REF!))</f>
        <v>#REF!</v>
      </c>
      <c r="K134" s="28">
        <f>+IF(H134=0,"",'Ark1'!AF1709)</f>
        <v>25.94860906157864</v>
      </c>
      <c r="L134" s="244"/>
      <c r="M134" s="366">
        <f>+IF(H134=0,"",'Ark1'!AR1709)</f>
        <v>198.23684210526312</v>
      </c>
      <c r="N134" s="114">
        <f>+IF(H134=0,"",'Ark1'!AS1709)</f>
        <v>29.595560434811528</v>
      </c>
      <c r="O134" s="27">
        <f>+IF(H134=0,"",'Ark1'!T1709)</f>
        <v>10.236842105263156</v>
      </c>
      <c r="P134" s="294">
        <f>+IF(H134=0,"",'Ark1'!U1709)</f>
        <v>230.91052631578953</v>
      </c>
      <c r="Q134" s="35" t="e">
        <f>+IF(H134=0,"",IF(#REF!=0,"",P134-#REF!))</f>
        <v>#REF!</v>
      </c>
      <c r="R134" s="33">
        <f>+IF(H134=0,"",'Ark1'!W1709)</f>
        <v>100</v>
      </c>
      <c r="S134" s="33">
        <f>+IF(H134=0,"",'Ark1'!X1709)</f>
        <v>0</v>
      </c>
      <c r="T134" s="450">
        <f>+IF(H134=0,"",'Ark1'!AG1709)</f>
        <v>2472.21052631579</v>
      </c>
      <c r="U134" s="33">
        <f>+IF(H134=0,"",'Ark1'!AH1709)</f>
        <v>100</v>
      </c>
      <c r="V134" s="33">
        <f>+IF(H134=0,"",'Ark1'!Y1709)</f>
        <v>20.425072176303033</v>
      </c>
      <c r="W134" s="27">
        <f>+IF(H134=0,"",'Ark1'!AA1709)</f>
        <v>1.0621282142426625</v>
      </c>
      <c r="X134" s="294">
        <f t="shared" si="6"/>
        <v>93.402452524908455</v>
      </c>
      <c r="Y134" s="28">
        <f t="shared" si="7"/>
        <v>1.3103448275862069</v>
      </c>
      <c r="Z134" s="244"/>
      <c r="AA134" s="247"/>
      <c r="AC134" s="28"/>
      <c r="AD134" s="27"/>
      <c r="AE134" s="248"/>
      <c r="AF134" s="86"/>
      <c r="AG134" s="27"/>
      <c r="AH134" s="27"/>
      <c r="AI134" s="33"/>
      <c r="AJ134" s="33"/>
      <c r="AK134" s="33"/>
    </row>
    <row r="135" spans="1:37" ht="16.5" customHeight="1">
      <c r="A135" s="244"/>
      <c r="B135" s="295">
        <f>+'Ark1'!C1710</f>
        <v>2024</v>
      </c>
      <c r="C135" s="263">
        <f>+'Ark1'!L1710</f>
        <v>4</v>
      </c>
      <c r="D135" s="263" t="s">
        <v>32</v>
      </c>
      <c r="E135" s="86">
        <f>+'Ark1'!AP1710</f>
        <v>9</v>
      </c>
      <c r="F135" s="271" t="str">
        <f>VLOOKUP(E135,RNR!$E$1:$F$41,2)</f>
        <v>Holstein</v>
      </c>
      <c r="G135" s="86">
        <f>+IF(H135=0,"",'Ark1'!Q1710)</f>
        <v>179</v>
      </c>
      <c r="H135" s="449">
        <f>+'Ark1'!R1710</f>
        <v>289</v>
      </c>
      <c r="I135" s="28">
        <f>+IF(H135=0,"",'Ark1'!AE1710)</f>
        <v>18.864229765013047</v>
      </c>
      <c r="J135" s="35" t="e">
        <f>+IF(H135=0,"",IF(#REF!=0,"",I135-#REF!))</f>
        <v>#REF!</v>
      </c>
      <c r="K135" s="28">
        <f>+IF(H135=0,"",'Ark1'!AF1710)</f>
        <v>21.756153350379755</v>
      </c>
      <c r="L135" s="244"/>
      <c r="M135" s="366">
        <f>+IF(H135=0,"",'Ark1'!AR1710)</f>
        <v>235.68512110726641</v>
      </c>
      <c r="N135" s="114">
        <f>+IF(H135=0,"",'Ark1'!AS1710)</f>
        <v>27.27727235441867</v>
      </c>
      <c r="O135" s="27">
        <f>+IF(H135=0,"",'Ark1'!T1710)</f>
        <v>9.5051903114186889</v>
      </c>
      <c r="P135" s="294">
        <f>+IF(H135=0,"",'Ark1'!U1710)</f>
        <v>357.41972318339094</v>
      </c>
      <c r="Q135" s="35" t="e">
        <f>+IF(H135=0,"",IF(#REF!=0,"",P135-#REF!))</f>
        <v>#REF!</v>
      </c>
      <c r="R135" s="33">
        <f>+IF(H135=0,"",'Ark1'!W1710)</f>
        <v>97.923875432525932</v>
      </c>
      <c r="S135" s="33">
        <f>+IF(H135=0,"",'Ark1'!X1710)</f>
        <v>61.937716262975769</v>
      </c>
      <c r="T135" s="450">
        <f>+IF(H135=0,"",'Ark1'!AG1710)</f>
        <v>2120.8892733564016</v>
      </c>
      <c r="U135" s="33">
        <f>+IF(H135=0,"",'Ark1'!AH1710)</f>
        <v>100</v>
      </c>
      <c r="V135" s="33">
        <f>+IF(H135=0,"",'Ark1'!Y1710)</f>
        <v>28.170668540406048</v>
      </c>
      <c r="W135" s="27">
        <f>+IF(H135=0,"",'Ark1'!AA1710)</f>
        <v>1.2755922900461416</v>
      </c>
      <c r="X135" s="294">
        <f t="shared" si="6"/>
        <v>168.52351873030992</v>
      </c>
      <c r="Y135" s="28">
        <f t="shared" si="7"/>
        <v>1.6145251396648044</v>
      </c>
      <c r="Z135" s="244"/>
      <c r="AA135" s="247"/>
      <c r="AC135" s="28"/>
      <c r="AD135" s="27"/>
      <c r="AE135" s="248"/>
      <c r="AF135" s="86"/>
      <c r="AG135" s="27"/>
      <c r="AH135" s="27"/>
      <c r="AI135" s="33"/>
      <c r="AJ135" s="33"/>
      <c r="AK135" s="33"/>
    </row>
    <row r="136" spans="1:37" ht="16.5" customHeight="1">
      <c r="A136" s="244"/>
      <c r="B136" s="295">
        <f>+'Ark1'!C1711</f>
        <v>2024</v>
      </c>
      <c r="C136" s="263">
        <f>+'Ark1'!L1711</f>
        <v>4</v>
      </c>
      <c r="D136" s="263" t="s">
        <v>32</v>
      </c>
      <c r="E136" s="86">
        <f>+'Ark1'!AP1711</f>
        <v>10</v>
      </c>
      <c r="F136" s="271" t="str">
        <f>VLOOKUP(E136,RNR!$E$1:$F$41,2)</f>
        <v>Rødt Dansk</v>
      </c>
      <c r="G136" s="86" t="str">
        <f>+IF(H136=0,"",'Ark1'!Q1711)</f>
        <v/>
      </c>
      <c r="H136" s="449">
        <f>+'Ark1'!R1711</f>
        <v>0</v>
      </c>
      <c r="I136" s="28" t="str">
        <f>+IF(H136=0,"",'Ark1'!AE1711)</f>
        <v/>
      </c>
      <c r="J136" s="35" t="str">
        <f>+IF(H136=0,"",IF(#REF!=0,"",I136-#REF!))</f>
        <v/>
      </c>
      <c r="K136" s="28" t="str">
        <f>+IF(H136=0,"",'Ark1'!AF1711)</f>
        <v/>
      </c>
      <c r="L136" s="244"/>
      <c r="M136" s="366" t="str">
        <f>+IF(H136=0,"",'Ark1'!AR1711)</f>
        <v/>
      </c>
      <c r="N136" s="114" t="str">
        <f>+IF(H136=0,"",'Ark1'!AS1711)</f>
        <v/>
      </c>
      <c r="O136" s="27" t="str">
        <f>+IF(H136=0,"",'Ark1'!T1711)</f>
        <v/>
      </c>
      <c r="P136" s="294" t="str">
        <f>+IF(H136=0,"",'Ark1'!U1711)</f>
        <v/>
      </c>
      <c r="Q136" s="35" t="str">
        <f>+IF(H136=0,"",IF(#REF!=0,"",P136-#REF!))</f>
        <v/>
      </c>
      <c r="R136" s="33" t="str">
        <f>+IF(H136=0,"",'Ark1'!W1711)</f>
        <v/>
      </c>
      <c r="S136" s="33" t="str">
        <f>+IF(H136=0,"",'Ark1'!X1711)</f>
        <v/>
      </c>
      <c r="T136" s="450" t="str">
        <f>+IF(H136=0,"",'Ark1'!AG1711)</f>
        <v/>
      </c>
      <c r="U136" s="33" t="str">
        <f>+IF(H136=0,"",'Ark1'!AH1711)</f>
        <v/>
      </c>
      <c r="V136" s="33" t="str">
        <f>+IF(H136=0,"",'Ark1'!Y1711)</f>
        <v/>
      </c>
      <c r="W136" s="27" t="str">
        <f>+IF(H136=0,"",'Ark1'!AA1711)</f>
        <v/>
      </c>
      <c r="X136" s="294" t="str">
        <f t="shared" si="6"/>
        <v/>
      </c>
      <c r="Y136" s="28" t="str">
        <f t="shared" si="7"/>
        <v/>
      </c>
      <c r="Z136" s="244"/>
      <c r="AA136" s="247"/>
      <c r="AC136" s="28"/>
      <c r="AD136" s="27"/>
      <c r="AE136" s="248"/>
      <c r="AF136" s="86"/>
      <c r="AG136" s="27"/>
      <c r="AH136" s="27"/>
      <c r="AI136" s="33"/>
      <c r="AJ136" s="33"/>
      <c r="AK136" s="33"/>
    </row>
    <row r="137" spans="1:37" ht="16.5" customHeight="1">
      <c r="A137" s="244"/>
      <c r="B137" s="295">
        <f>+'Ark1'!C1712</f>
        <v>2024</v>
      </c>
      <c r="C137" s="263">
        <f>+'Ark1'!L1712</f>
        <v>4</v>
      </c>
      <c r="D137" s="263" t="s">
        <v>32</v>
      </c>
      <c r="E137" s="86">
        <f>+'Ark1'!AP1712</f>
        <v>11</v>
      </c>
      <c r="F137" s="271" t="str">
        <f>VLOOKUP(E137,RNR!$E$1:$F$41,2)</f>
        <v>Brown Swiss</v>
      </c>
      <c r="G137" s="86">
        <f>+IF(H137=0,"",'Ark1'!Q1712)</f>
        <v>18</v>
      </c>
      <c r="H137" s="449">
        <f>+'Ark1'!R1712</f>
        <v>20</v>
      </c>
      <c r="I137" s="28">
        <f>+IF(H137=0,"",'Ark1'!AE1712)</f>
        <v>21.052631578947377</v>
      </c>
      <c r="J137" s="35" t="e">
        <f>+IF(H137=0,"",IF(#REF!=0,"",I137-#REF!))</f>
        <v>#REF!</v>
      </c>
      <c r="K137" s="28">
        <f>+IF(H137=0,"",'Ark1'!AF1712)</f>
        <v>23.597802921352219</v>
      </c>
      <c r="L137" s="244"/>
      <c r="M137" s="366">
        <f>+IF(H137=0,"",'Ark1'!AR1712)</f>
        <v>232.1</v>
      </c>
      <c r="N137" s="114">
        <f>+IF(H137=0,"",'Ark1'!AS1712)</f>
        <v>27.192431681425401</v>
      </c>
      <c r="O137" s="27">
        <f>+IF(H137=0,"",'Ark1'!T1712)</f>
        <v>9.15</v>
      </c>
      <c r="P137" s="294">
        <f>+IF(H137=0,"",'Ark1'!U1712)</f>
        <v>340.47500000000002</v>
      </c>
      <c r="Q137" s="35" t="e">
        <f>+IF(H137=0,"",IF(#REF!=0,"",P137-#REF!))</f>
        <v>#REF!</v>
      </c>
      <c r="R137" s="33">
        <f>+IF(H137=0,"",'Ark1'!W1712)</f>
        <v>95</v>
      </c>
      <c r="S137" s="33">
        <f>+IF(H137=0,"",'Ark1'!X1712)</f>
        <v>40</v>
      </c>
      <c r="T137" s="450">
        <f>+IF(H137=0,"",'Ark1'!AG1712)</f>
        <v>2191.6</v>
      </c>
      <c r="U137" s="33">
        <f>+IF(H137=0,"",'Ark1'!AH1712)</f>
        <v>100</v>
      </c>
      <c r="V137" s="33">
        <f>+IF(H137=0,"",'Ark1'!Y1712)</f>
        <v>29.723204319185047</v>
      </c>
      <c r="W137" s="27">
        <f>+IF(H137=0,"",'Ark1'!AA1712)</f>
        <v>1.4239030865898099</v>
      </c>
      <c r="X137" s="294">
        <f t="shared" si="6"/>
        <v>155.3545354991787</v>
      </c>
      <c r="Y137" s="28">
        <f t="shared" si="7"/>
        <v>1.1111111111111112</v>
      </c>
      <c r="Z137" s="244"/>
      <c r="AA137" s="247"/>
      <c r="AC137" s="28"/>
      <c r="AD137" s="27"/>
      <c r="AE137" s="248"/>
      <c r="AF137" s="86"/>
      <c r="AG137" s="27"/>
      <c r="AH137" s="27"/>
      <c r="AI137" s="33"/>
      <c r="AJ137" s="33"/>
      <c r="AK137" s="33"/>
    </row>
    <row r="138" spans="1:37" ht="16.5" customHeight="1">
      <c r="A138" s="244"/>
      <c r="B138" s="295">
        <f>+'Ark1'!C1713</f>
        <v>2024</v>
      </c>
      <c r="C138" s="263">
        <f>+'Ark1'!L1713</f>
        <v>4</v>
      </c>
      <c r="D138" s="263" t="s">
        <v>32</v>
      </c>
      <c r="E138" s="86">
        <f>+'Ark1'!AP1713</f>
        <v>12</v>
      </c>
      <c r="F138" s="271" t="str">
        <f>VLOOKUP(E138,RNR!$E$1:$F$41,2)</f>
        <v>Jarlsberg</v>
      </c>
      <c r="G138" s="86">
        <f>+IF(H138=0,"",'Ark1'!Q1713)</f>
        <v>2</v>
      </c>
      <c r="H138" s="449">
        <f>+'Ark1'!R1713</f>
        <v>2</v>
      </c>
      <c r="I138" s="28">
        <f>+IF(H138=0,"",'Ark1'!AE1713)</f>
        <v>20</v>
      </c>
      <c r="J138" s="35" t="e">
        <f>+IF(H138=0,"",IF(#REF!=0,"",I138-#REF!))</f>
        <v>#REF!</v>
      </c>
      <c r="K138" s="28">
        <f>+IF(H138=0,"",'Ark1'!AF1713)</f>
        <v>20.572528789915353</v>
      </c>
      <c r="L138" s="244"/>
      <c r="M138" s="366">
        <f>+IF(H138=0,"",'Ark1'!AR1713)</f>
        <v>215</v>
      </c>
      <c r="N138" s="114">
        <f>+IF(H138=0,"",'Ark1'!AS1713)</f>
        <v>28.489587036746489</v>
      </c>
      <c r="O138" s="27">
        <f>+IF(H138=0,"",'Ark1'!T1713)</f>
        <v>9.5</v>
      </c>
      <c r="P138" s="294">
        <f>+IF(H138=0,"",'Ark1'!U1713)</f>
        <v>283.14999999999998</v>
      </c>
      <c r="Q138" s="35" t="e">
        <f>+IF(H138=0,"",IF(#REF!=0,"",P138-#REF!))</f>
        <v>#REF!</v>
      </c>
      <c r="R138" s="33">
        <f>+IF(H138=0,"",'Ark1'!W1713)</f>
        <v>100</v>
      </c>
      <c r="S138" s="33">
        <f>+IF(H138=0,"",'Ark1'!X1713)</f>
        <v>0</v>
      </c>
      <c r="T138" s="450">
        <f>+IF(H138=0,"",'Ark1'!AG1713)</f>
        <v>2725.5</v>
      </c>
      <c r="U138" s="33">
        <f>+IF(H138=0,"",'Ark1'!AH1713)</f>
        <v>100</v>
      </c>
      <c r="V138" s="33">
        <f>+IF(H138=0,"",'Ark1'!Y1713)</f>
        <v>16.550000000000772</v>
      </c>
      <c r="W138" s="27">
        <f>+IF(H138=0,"",'Ark1'!AA1713)</f>
        <v>0.5</v>
      </c>
      <c r="X138" s="294">
        <f t="shared" si="6"/>
        <v>103.88919464318474</v>
      </c>
      <c r="Y138" s="28">
        <f t="shared" si="7"/>
        <v>1</v>
      </c>
      <c r="Z138" s="244"/>
      <c r="AA138" s="247"/>
      <c r="AC138" s="28"/>
      <c r="AD138" s="27"/>
      <c r="AE138" s="248"/>
      <c r="AF138" s="86"/>
      <c r="AG138" s="27"/>
      <c r="AH138" s="27"/>
      <c r="AI138" s="33"/>
      <c r="AJ138" s="33"/>
      <c r="AK138" s="33"/>
    </row>
    <row r="139" spans="1:37" ht="16.5" customHeight="1">
      <c r="A139" s="244"/>
      <c r="B139" s="295">
        <f>+'Ark1'!C1714</f>
        <v>2024</v>
      </c>
      <c r="C139" s="263">
        <f>+'Ark1'!L1714</f>
        <v>4</v>
      </c>
      <c r="D139" s="263" t="s">
        <v>32</v>
      </c>
      <c r="E139" s="86">
        <f>+'Ark1'!AP1714</f>
        <v>13</v>
      </c>
      <c r="F139" s="271" t="str">
        <f>VLOOKUP(E139,RNR!$E$1:$F$41,2)</f>
        <v>Fleckvieh</v>
      </c>
      <c r="G139" s="86">
        <f>+IF(H139=0,"",'Ark1'!Q1714)</f>
        <v>63</v>
      </c>
      <c r="H139" s="449">
        <f>+'Ark1'!R1714</f>
        <v>80</v>
      </c>
      <c r="I139" s="28">
        <f>+IF(H139=0,"",'Ark1'!AE1714)</f>
        <v>34.188034188034187</v>
      </c>
      <c r="J139" s="35" t="e">
        <f>+IF(H139=0,"",IF(#REF!=0,"",I139-#REF!))</f>
        <v>#REF!</v>
      </c>
      <c r="K139" s="28">
        <f>+IF(H139=0,"",'Ark1'!AF1714)</f>
        <v>33.132347622536571</v>
      </c>
      <c r="L139" s="244"/>
      <c r="M139" s="366">
        <f>+IF(H139=0,"",'Ark1'!AR1714)</f>
        <v>226.66249999999999</v>
      </c>
      <c r="N139" s="114">
        <f>+IF(H139=0,"",'Ark1'!AS1714)</f>
        <v>26.627907116290643</v>
      </c>
      <c r="O139" s="27">
        <f>+IF(H139=0,"",'Ark1'!T1714)</f>
        <v>6.7625000000000002</v>
      </c>
      <c r="P139" s="294">
        <f>+IF(H139=0,"",'Ark1'!U1714)</f>
        <v>310.32875000000007</v>
      </c>
      <c r="Q139" s="35" t="e">
        <f>+IF(H139=0,"",IF(#REF!=0,"",P139-#REF!))</f>
        <v>#REF!</v>
      </c>
      <c r="R139" s="33">
        <f>+IF(H139=0,"",'Ark1'!W1714)</f>
        <v>56.25</v>
      </c>
      <c r="S139" s="33">
        <f>+IF(H139=0,"",'Ark1'!X1714)</f>
        <v>5</v>
      </c>
      <c r="T139" s="450">
        <f>+IF(H139=0,"",'Ark1'!AG1714)</f>
        <v>2073.1374999999998</v>
      </c>
      <c r="U139" s="33">
        <f>+IF(H139=0,"",'Ark1'!AH1714)</f>
        <v>100</v>
      </c>
      <c r="V139" s="33">
        <f>+IF(H139=0,"",'Ark1'!Y1714)</f>
        <v>23.373939514712003</v>
      </c>
      <c r="W139" s="27">
        <f>+IF(H139=0,"",'Ark1'!AA1714)</f>
        <v>1.6676611616272656</v>
      </c>
      <c r="X139" s="294">
        <f t="shared" si="6"/>
        <v>149.69038474293194</v>
      </c>
      <c r="Y139" s="28">
        <f t="shared" si="7"/>
        <v>1.2698412698412698</v>
      </c>
      <c r="Z139" s="244"/>
      <c r="AA139" s="247"/>
      <c r="AC139" s="28"/>
      <c r="AD139" s="27"/>
      <c r="AE139" s="248"/>
      <c r="AF139" s="86"/>
      <c r="AG139" s="27"/>
      <c r="AH139" s="27"/>
      <c r="AI139" s="33"/>
      <c r="AJ139" s="33"/>
      <c r="AK139" s="33"/>
    </row>
    <row r="140" spans="1:37" ht="16.5" customHeight="1">
      <c r="A140" s="244"/>
      <c r="B140" s="295">
        <f>+'Ark1'!C1715</f>
        <v>2024</v>
      </c>
      <c r="C140" s="263">
        <f>+'Ark1'!L1715</f>
        <v>4</v>
      </c>
      <c r="D140" s="263" t="s">
        <v>32</v>
      </c>
      <c r="E140" s="86">
        <f>+'Ark1'!AP1715</f>
        <v>14</v>
      </c>
      <c r="F140" s="271" t="str">
        <f>VLOOKUP(E140,RNR!$E$1:$F$41,2)</f>
        <v>Canadisk Ayrshire</v>
      </c>
      <c r="G140" s="86" t="str">
        <f>+IF(H140=0,"",'Ark1'!Q1715)</f>
        <v/>
      </c>
      <c r="H140" s="449">
        <f>+'Ark1'!R1715</f>
        <v>0</v>
      </c>
      <c r="I140" s="28" t="str">
        <f>+IF(H140=0,"",'Ark1'!AE1715)</f>
        <v/>
      </c>
      <c r="J140" s="35" t="str">
        <f>+IF(H140=0,"",IF(#REF!=0,"",I140-#REF!))</f>
        <v/>
      </c>
      <c r="K140" s="28" t="str">
        <f>+IF(H140=0,"",'Ark1'!AF1715)</f>
        <v/>
      </c>
      <c r="L140" s="244"/>
      <c r="M140" s="366" t="str">
        <f>+IF(H140=0,"",'Ark1'!AR1715)</f>
        <v/>
      </c>
      <c r="N140" s="114" t="str">
        <f>+IF(H140=0,"",'Ark1'!AS1715)</f>
        <v/>
      </c>
      <c r="O140" s="27" t="str">
        <f>+IF(H140=0,"",'Ark1'!T1715)</f>
        <v/>
      </c>
      <c r="P140" s="294" t="str">
        <f>+IF(H140=0,"",'Ark1'!U1715)</f>
        <v/>
      </c>
      <c r="Q140" s="35" t="str">
        <f>+IF(H140=0,"",IF(#REF!=0,"",P140-#REF!))</f>
        <v/>
      </c>
      <c r="R140" s="33" t="str">
        <f>+IF(H140=0,"",'Ark1'!W1715)</f>
        <v/>
      </c>
      <c r="S140" s="33" t="str">
        <f>+IF(H140=0,"",'Ark1'!X1715)</f>
        <v/>
      </c>
      <c r="T140" s="450" t="str">
        <f>+IF(H140=0,"",'Ark1'!AG1715)</f>
        <v/>
      </c>
      <c r="U140" s="33" t="str">
        <f>+IF(H140=0,"",'Ark1'!AH1715)</f>
        <v/>
      </c>
      <c r="V140" s="33" t="str">
        <f>+IF(H140=0,"",'Ark1'!Y1715)</f>
        <v/>
      </c>
      <c r="W140" s="27" t="str">
        <f>+IF(H140=0,"",'Ark1'!AA1715)</f>
        <v/>
      </c>
      <c r="X140" s="294" t="str">
        <f t="shared" si="6"/>
        <v/>
      </c>
      <c r="Y140" s="28" t="str">
        <f t="shared" si="7"/>
        <v/>
      </c>
      <c r="Z140" s="244"/>
      <c r="AA140" s="247"/>
      <c r="AC140" s="28"/>
      <c r="AD140" s="27"/>
      <c r="AE140" s="248"/>
      <c r="AF140" s="86"/>
      <c r="AG140" s="27"/>
      <c r="AH140" s="27"/>
      <c r="AI140" s="33"/>
      <c r="AJ140" s="33"/>
      <c r="AK140" s="33"/>
    </row>
    <row r="141" spans="1:37" ht="16.5" customHeight="1">
      <c r="A141" s="244"/>
      <c r="B141" s="295">
        <f>+'Ark1'!C1716</f>
        <v>2024</v>
      </c>
      <c r="C141" s="263">
        <f>+'Ark1'!L1716</f>
        <v>4</v>
      </c>
      <c r="D141" s="263" t="s">
        <v>32</v>
      </c>
      <c r="E141" s="86">
        <f>+'Ark1'!AP1716</f>
        <v>15</v>
      </c>
      <c r="F141" s="271" t="str">
        <f>VLOOKUP(E141,RNR!$E$1:$F$41,2)</f>
        <v>Montbéliard</v>
      </c>
      <c r="G141" s="86">
        <f>+IF(H141=0,"",'Ark1'!Q1716)</f>
        <v>2</v>
      </c>
      <c r="H141" s="449">
        <f>+'Ark1'!R1716</f>
        <v>2</v>
      </c>
      <c r="I141" s="28">
        <f>+IF(H141=0,"",'Ark1'!AE1716)</f>
        <v>28.571428571428577</v>
      </c>
      <c r="J141" s="35" t="e">
        <f>+IF(H141=0,"",IF(#REF!=0,"",I141-#REF!))</f>
        <v>#REF!</v>
      </c>
      <c r="K141" s="28">
        <f>+IF(H141=0,"",'Ark1'!AF1716)</f>
        <v>25.308462465207096</v>
      </c>
      <c r="L141" s="244"/>
      <c r="M141" s="366">
        <f>+IF(H141=0,"",'Ark1'!AR1716)</f>
        <v>223.5</v>
      </c>
      <c r="N141" s="114">
        <f>+IF(H141=0,"",'Ark1'!AS1716)</f>
        <v>27.232401669091111</v>
      </c>
      <c r="O141" s="27">
        <f>+IF(H141=0,"",'Ark1'!T1716)</f>
        <v>8</v>
      </c>
      <c r="P141" s="294">
        <f>+IF(H141=0,"",'Ark1'!U1716)</f>
        <v>304.60000000000002</v>
      </c>
      <c r="Q141" s="35" t="e">
        <f>+IF(H141=0,"",IF(#REF!=0,"",P141-#REF!))</f>
        <v>#REF!</v>
      </c>
      <c r="R141" s="33">
        <f>+IF(H141=0,"",'Ark1'!W1716)</f>
        <v>100</v>
      </c>
      <c r="S141" s="33">
        <f>+IF(H141=0,"",'Ark1'!X1716)</f>
        <v>0</v>
      </c>
      <c r="T141" s="450">
        <f>+IF(H141=0,"",'Ark1'!AG1716)</f>
        <v>1829</v>
      </c>
      <c r="U141" s="33">
        <f>+IF(H141=0,"",'Ark1'!AH1716)</f>
        <v>100</v>
      </c>
      <c r="V141" s="33">
        <f>+IF(H141=0,"",'Ark1'!Y1716)</f>
        <v>19.799999999999841</v>
      </c>
      <c r="W141" s="27">
        <f>+IF(H141=0,"",'Ark1'!AA1716)</f>
        <v>0</v>
      </c>
      <c r="X141" s="294">
        <f t="shared" si="6"/>
        <v>166.53909240021869</v>
      </c>
      <c r="Y141" s="28">
        <f t="shared" si="7"/>
        <v>1</v>
      </c>
      <c r="Z141" s="244"/>
      <c r="AA141" s="247"/>
      <c r="AC141" s="28"/>
      <c r="AD141" s="27"/>
      <c r="AE141" s="248"/>
      <c r="AF141" s="86"/>
      <c r="AG141" s="27"/>
      <c r="AH141" s="27"/>
      <c r="AI141" s="33"/>
      <c r="AJ141" s="33"/>
      <c r="AK141" s="33"/>
    </row>
    <row r="142" spans="1:37" ht="16.5" customHeight="1">
      <c r="A142" s="244"/>
      <c r="B142" s="295">
        <f>+'Ark1'!C1717</f>
        <v>2024</v>
      </c>
      <c r="C142" s="263">
        <f>+'Ark1'!L1717</f>
        <v>4</v>
      </c>
      <c r="D142" s="263" t="s">
        <v>32</v>
      </c>
      <c r="E142" s="86">
        <f>+'Ark1'!AP1717</f>
        <v>16</v>
      </c>
      <c r="F142" s="271" t="str">
        <f>VLOOKUP(E142,RNR!$E$1:$F$41,2)</f>
        <v>Mørefe</v>
      </c>
      <c r="G142" s="86" t="str">
        <f>+IF(H142=0,"",'Ark1'!Q1717)</f>
        <v/>
      </c>
      <c r="H142" s="449">
        <f>+'Ark1'!R1717</f>
        <v>0</v>
      </c>
      <c r="I142" s="28" t="str">
        <f>+IF(H142=0,"",'Ark1'!AE1717)</f>
        <v/>
      </c>
      <c r="J142" s="35" t="str">
        <f>+IF(H142=0,"",IF(#REF!=0,"",I142-#REF!))</f>
        <v/>
      </c>
      <c r="K142" s="28" t="str">
        <f>+IF(H142=0,"",'Ark1'!AF1717)</f>
        <v/>
      </c>
      <c r="L142" s="244"/>
      <c r="M142" s="366" t="str">
        <f>+IF(H142=0,"",'Ark1'!AR1717)</f>
        <v/>
      </c>
      <c r="N142" s="114" t="str">
        <f>+IF(H142=0,"",'Ark1'!AS1717)</f>
        <v/>
      </c>
      <c r="O142" s="27" t="str">
        <f>+IF(H142=0,"",'Ark1'!T1717)</f>
        <v/>
      </c>
      <c r="P142" s="294" t="str">
        <f>+IF(H142=0,"",'Ark1'!U1717)</f>
        <v/>
      </c>
      <c r="Q142" s="35" t="str">
        <f>+IF(H142=0,"",IF(#REF!=0,"",P142-#REF!))</f>
        <v/>
      </c>
      <c r="R142" s="33" t="str">
        <f>+IF(H142=0,"",'Ark1'!W1717)</f>
        <v/>
      </c>
      <c r="S142" s="33" t="str">
        <f>+IF(H142=0,"",'Ark1'!X1717)</f>
        <v/>
      </c>
      <c r="T142" s="450" t="str">
        <f>+IF(H142=0,"",'Ark1'!AG1717)</f>
        <v/>
      </c>
      <c r="U142" s="33" t="str">
        <f>+IF(H142=0,"",'Ark1'!AH1717)</f>
        <v/>
      </c>
      <c r="V142" s="33" t="str">
        <f>+IF(H142=0,"",'Ark1'!Y1717)</f>
        <v/>
      </c>
      <c r="W142" s="27" t="str">
        <f>+IF(H142=0,"",'Ark1'!AA1717)</f>
        <v/>
      </c>
      <c r="X142" s="294" t="str">
        <f t="shared" si="6"/>
        <v/>
      </c>
      <c r="Y142" s="28" t="str">
        <f t="shared" si="7"/>
        <v/>
      </c>
      <c r="Z142" s="244"/>
      <c r="AA142" s="247"/>
      <c r="AC142" s="28"/>
      <c r="AD142" s="27"/>
      <c r="AE142" s="248"/>
      <c r="AF142" s="86"/>
      <c r="AG142" s="27"/>
      <c r="AH142" s="27"/>
      <c r="AI142" s="33"/>
      <c r="AJ142" s="33"/>
      <c r="AK142" s="33"/>
    </row>
    <row r="143" spans="1:37" ht="16.5" customHeight="1">
      <c r="A143" s="244"/>
      <c r="B143" s="295">
        <f>+'Ark1'!C1718</f>
        <v>2024</v>
      </c>
      <c r="C143" s="263">
        <f>+'Ark1'!L1718</f>
        <v>4</v>
      </c>
      <c r="D143" s="263" t="s">
        <v>32</v>
      </c>
      <c r="E143" s="86">
        <f>+'Ark1'!AP1718</f>
        <v>17</v>
      </c>
      <c r="F143" s="271" t="str">
        <f>VLOOKUP(E143,RNR!$E$1:$F$41,2)</f>
        <v>Normande</v>
      </c>
      <c r="G143" s="86" t="str">
        <f>+IF(H143=0,"",'Ark1'!Q1718)</f>
        <v/>
      </c>
      <c r="H143" s="449">
        <f>+'Ark1'!R1718</f>
        <v>0</v>
      </c>
      <c r="I143" s="28" t="str">
        <f>+IF(H143=0,"",'Ark1'!AE1718)</f>
        <v/>
      </c>
      <c r="J143" s="35" t="str">
        <f>+IF(H143=0,"",IF(#REF!=0,"",I143-#REF!))</f>
        <v/>
      </c>
      <c r="K143" s="28" t="str">
        <f>+IF(H143=0,"",'Ark1'!AF1718)</f>
        <v/>
      </c>
      <c r="L143" s="244"/>
      <c r="M143" s="366" t="str">
        <f>+IF(H143=0,"",'Ark1'!AR1718)</f>
        <v/>
      </c>
      <c r="N143" s="114" t="str">
        <f>+IF(H143=0,"",'Ark1'!AS1718)</f>
        <v/>
      </c>
      <c r="O143" s="27" t="str">
        <f>+IF(H143=0,"",'Ark1'!T1718)</f>
        <v/>
      </c>
      <c r="P143" s="294" t="str">
        <f>+IF(H143=0,"",'Ark1'!U1718)</f>
        <v/>
      </c>
      <c r="Q143" s="35" t="str">
        <f>+IF(H143=0,"",IF(#REF!=0,"",P143-#REF!))</f>
        <v/>
      </c>
      <c r="R143" s="33" t="str">
        <f>+IF(H143=0,"",'Ark1'!W1718)</f>
        <v/>
      </c>
      <c r="S143" s="33" t="str">
        <f>+IF(H143=0,"",'Ark1'!X1718)</f>
        <v/>
      </c>
      <c r="T143" s="450" t="str">
        <f>+IF(H143=0,"",'Ark1'!AG1718)</f>
        <v/>
      </c>
      <c r="U143" s="33" t="str">
        <f>+IF(H143=0,"",'Ark1'!AH1718)</f>
        <v/>
      </c>
      <c r="V143" s="33" t="str">
        <f>+IF(H143=0,"",'Ark1'!Y1718)</f>
        <v/>
      </c>
      <c r="W143" s="27" t="str">
        <f>+IF(H143=0,"",'Ark1'!AA1718)</f>
        <v/>
      </c>
      <c r="X143" s="294" t="str">
        <f t="shared" si="6"/>
        <v/>
      </c>
      <c r="Y143" s="28" t="str">
        <f t="shared" si="7"/>
        <v/>
      </c>
      <c r="Z143" s="244"/>
      <c r="AA143" s="247"/>
      <c r="AC143" s="28"/>
      <c r="AD143" s="27"/>
      <c r="AE143" s="248"/>
      <c r="AF143" s="86"/>
      <c r="AG143" s="27"/>
      <c r="AH143" s="27"/>
      <c r="AI143" s="33"/>
      <c r="AJ143" s="33"/>
      <c r="AK143" s="33"/>
    </row>
    <row r="144" spans="1:37" ht="16.5" customHeight="1">
      <c r="A144" s="244"/>
      <c r="B144" s="295">
        <f>+'Ark1'!C1719</f>
        <v>2024</v>
      </c>
      <c r="C144" s="263">
        <f>+'Ark1'!L1719</f>
        <v>4</v>
      </c>
      <c r="D144" s="263" t="s">
        <v>32</v>
      </c>
      <c r="E144" s="86">
        <f>+'Ark1'!AP1719</f>
        <v>21</v>
      </c>
      <c r="F144" s="271" t="str">
        <f>VLOOKUP(E144,RNR!$E$1:$F$41,2)</f>
        <v>Hereford</v>
      </c>
      <c r="G144" s="86">
        <f>+IF(H144=0,"",'Ark1'!Q1719)</f>
        <v>263</v>
      </c>
      <c r="H144" s="449">
        <f>+'Ark1'!R1719</f>
        <v>371</v>
      </c>
      <c r="I144" s="28">
        <f>+IF(H144=0,"",'Ark1'!AE1719)</f>
        <v>18.485301444942699</v>
      </c>
      <c r="J144" s="35" t="e">
        <f>+IF(H144=0,"",IF(#REF!=0,"",I144-#REF!))</f>
        <v>#REF!</v>
      </c>
      <c r="K144" s="28">
        <f>+IF(H144=0,"",'Ark1'!AF1719)</f>
        <v>15.577200912744198</v>
      </c>
      <c r="L144" s="244"/>
      <c r="M144" s="366">
        <f>+IF(H144=0,"",'Ark1'!AR1719)</f>
        <v>216.90566037735843</v>
      </c>
      <c r="N144" s="114">
        <f>+IF(H144=0,"",'Ark1'!AS1719)</f>
        <v>26.929541304347456</v>
      </c>
      <c r="O144" s="27">
        <f>+IF(H144=0,"",'Ark1'!T1719)</f>
        <v>7.5687331536388127</v>
      </c>
      <c r="P144" s="294">
        <f>+IF(H144=0,"",'Ark1'!U1719)</f>
        <v>275.36145552560657</v>
      </c>
      <c r="Q144" s="35" t="e">
        <f>+IF(H144=0,"",IF(#REF!=0,"",P144-#REF!))</f>
        <v>#REF!</v>
      </c>
      <c r="R144" s="33">
        <f>+IF(H144=0,"",'Ark1'!W1719)</f>
        <v>76.819407008086259</v>
      </c>
      <c r="S144" s="33">
        <f>+IF(H144=0,"",'Ark1'!X1719)</f>
        <v>0.80862533692722383</v>
      </c>
      <c r="T144" s="450">
        <f>+IF(H144=0,"",'Ark1'!AG1719)</f>
        <v>2747.183288409703</v>
      </c>
      <c r="U144" s="33">
        <f>+IF(H144=0,"",'Ark1'!AH1719)</f>
        <v>100</v>
      </c>
      <c r="V144" s="33">
        <f>+IF(H144=0,"",'Ark1'!Y1719)</f>
        <v>27.90935553149361</v>
      </c>
      <c r="W144" s="27">
        <f>+IF(H144=0,"",'Ark1'!AA1719)</f>
        <v>1.5993574388493419</v>
      </c>
      <c r="X144" s="294">
        <f t="shared" si="6"/>
        <v>100.23410403206427</v>
      </c>
      <c r="Y144" s="28">
        <f t="shared" si="7"/>
        <v>1.4106463878326996</v>
      </c>
      <c r="Z144" s="244"/>
      <c r="AA144" s="247"/>
      <c r="AC144" s="28"/>
      <c r="AD144" s="27"/>
      <c r="AE144" s="248"/>
      <c r="AF144" s="86"/>
      <c r="AG144" s="27"/>
      <c r="AH144" s="27"/>
      <c r="AI144" s="33"/>
      <c r="AJ144" s="33"/>
      <c r="AK144" s="33"/>
    </row>
    <row r="145" spans="1:37" ht="16.5" customHeight="1">
      <c r="A145" s="244"/>
      <c r="B145" s="295">
        <f>+'Ark1'!C1720</f>
        <v>2024</v>
      </c>
      <c r="C145" s="263">
        <f>+'Ark1'!L1720</f>
        <v>4</v>
      </c>
      <c r="D145" s="263" t="s">
        <v>32</v>
      </c>
      <c r="E145" s="86">
        <f>+'Ark1'!AP1720</f>
        <v>22</v>
      </c>
      <c r="F145" s="271" t="str">
        <f>VLOOKUP(E145,RNR!$E$1:$F$41,2)</f>
        <v>Charolais</v>
      </c>
      <c r="G145" s="86">
        <f>+IF(H145=0,"",'Ark1'!Q1720)</f>
        <v>163</v>
      </c>
      <c r="H145" s="449">
        <f>+'Ark1'!R1720</f>
        <v>233</v>
      </c>
      <c r="I145" s="28">
        <f>+IF(H145=0,"",'Ark1'!AE1720)</f>
        <v>7.001201923076926</v>
      </c>
      <c r="J145" s="35" t="e">
        <f>+IF(H145=0,"",IF(#REF!=0,"",I145-#REF!))</f>
        <v>#REF!</v>
      </c>
      <c r="K145" s="28">
        <f>+IF(H145=0,"",'Ark1'!AF1720)</f>
        <v>5.3249607133768677</v>
      </c>
      <c r="L145" s="244"/>
      <c r="M145" s="366">
        <f>+IF(H145=0,"",'Ark1'!AR1720)</f>
        <v>221.31330472103005</v>
      </c>
      <c r="N145" s="114">
        <f>+IF(H145=0,"",'Ark1'!AS1720)</f>
        <v>25.710433720446275</v>
      </c>
      <c r="O145" s="27">
        <f>+IF(H145=0,"",'Ark1'!T1720)</f>
        <v>5.0300429184549369</v>
      </c>
      <c r="P145" s="294">
        <f>+IF(H145=0,"",'Ark1'!U1720)</f>
        <v>278.76137339055794</v>
      </c>
      <c r="Q145" s="35" t="e">
        <f>+IF(H145=0,"",IF(#REF!=0,"",P145-#REF!))</f>
        <v>#REF!</v>
      </c>
      <c r="R145" s="33">
        <f>+IF(H145=0,"",'Ark1'!W1720)</f>
        <v>17.596566523605148</v>
      </c>
      <c r="S145" s="33">
        <f>+IF(H145=0,"",'Ark1'!X1720)</f>
        <v>0</v>
      </c>
      <c r="T145" s="450">
        <f>+IF(H145=0,"",'Ark1'!AG1720)</f>
        <v>2894.5922746781112</v>
      </c>
      <c r="U145" s="33">
        <f>+IF(H145=0,"",'Ark1'!AH1720)</f>
        <v>100</v>
      </c>
      <c r="V145" s="33">
        <f>+IF(H145=0,"",'Ark1'!Y1720)</f>
        <v>24.589131235931003</v>
      </c>
      <c r="W145" s="27">
        <f>+IF(H145=0,"",'Ark1'!AA1720)</f>
        <v>1.4777167452776212</v>
      </c>
      <c r="X145" s="294">
        <f t="shared" si="6"/>
        <v>96.304193108356571</v>
      </c>
      <c r="Y145" s="28">
        <f t="shared" si="7"/>
        <v>1.4294478527607362</v>
      </c>
      <c r="Z145" s="244"/>
      <c r="AA145" s="247"/>
      <c r="AC145" s="28"/>
      <c r="AD145" s="27"/>
      <c r="AE145" s="248"/>
      <c r="AF145" s="86"/>
      <c r="AG145" s="27"/>
      <c r="AH145" s="27"/>
      <c r="AI145" s="33"/>
      <c r="AJ145" s="33"/>
      <c r="AK145" s="33"/>
    </row>
    <row r="146" spans="1:37" ht="16.5" customHeight="1">
      <c r="A146" s="244"/>
      <c r="B146" s="295">
        <f>+'Ark1'!C1721</f>
        <v>2024</v>
      </c>
      <c r="C146" s="263">
        <f>+'Ark1'!L1721</f>
        <v>4</v>
      </c>
      <c r="D146" s="263" t="s">
        <v>32</v>
      </c>
      <c r="E146" s="86">
        <f>+'Ark1'!AP1721</f>
        <v>23</v>
      </c>
      <c r="F146" s="271" t="str">
        <f>VLOOKUP(E146,RNR!$E$1:$F$41,2)</f>
        <v>Aberdeen Angus</v>
      </c>
      <c r="G146" s="86">
        <f>+IF(H146=0,"",'Ark1'!Q1721)</f>
        <v>166</v>
      </c>
      <c r="H146" s="449">
        <f>+'Ark1'!R1721</f>
        <v>251</v>
      </c>
      <c r="I146" s="28">
        <f>+IF(H146=0,"",'Ark1'!AE1721)</f>
        <v>14.790807307012377</v>
      </c>
      <c r="J146" s="35" t="e">
        <f>+IF(H146=0,"",IF(#REF!=0,"",I146-#REF!))</f>
        <v>#REF!</v>
      </c>
      <c r="K146" s="28">
        <f>+IF(H146=0,"",'Ark1'!AF1721)</f>
        <v>12.140579080238352</v>
      </c>
      <c r="L146" s="244"/>
      <c r="M146" s="366">
        <f>+IF(H146=0,"",'Ark1'!AR1721)</f>
        <v>211.97211155378483</v>
      </c>
      <c r="N146" s="114">
        <f>+IF(H146=0,"",'Ark1'!AS1721)</f>
        <v>26.700698518981792</v>
      </c>
      <c r="O146" s="27">
        <f>+IF(H146=0,"",'Ark1'!T1721)</f>
        <v>7.3306772908366513</v>
      </c>
      <c r="P146" s="294">
        <f>+IF(H146=0,"",'Ark1'!U1721)</f>
        <v>254.95617529880488</v>
      </c>
      <c r="Q146" s="35" t="e">
        <f>+IF(H146=0,"",IF(#REF!=0,"",P146-#REF!))</f>
        <v>#REF!</v>
      </c>
      <c r="R146" s="33">
        <f>+IF(H146=0,"",'Ark1'!W1721)</f>
        <v>68.924302788844614</v>
      </c>
      <c r="S146" s="33">
        <f>+IF(H146=0,"",'Ark1'!X1721)</f>
        <v>0</v>
      </c>
      <c r="T146" s="450">
        <f>+IF(H146=0,"",'Ark1'!AG1721)</f>
        <v>2733.2629482071711</v>
      </c>
      <c r="U146" s="33">
        <f>+IF(H146=0,"",'Ark1'!AH1721)</f>
        <v>100</v>
      </c>
      <c r="V146" s="33">
        <f>+IF(H146=0,"",'Ark1'!Y1721)</f>
        <v>28.130736187297725</v>
      </c>
      <c r="W146" s="27">
        <f>+IF(H146=0,"",'Ark1'!AA1721)</f>
        <v>1.6860734753813964</v>
      </c>
      <c r="X146" s="294">
        <f t="shared" si="6"/>
        <v>93.279051496321742</v>
      </c>
      <c r="Y146" s="28">
        <f t="shared" si="7"/>
        <v>1.5120481927710843</v>
      </c>
      <c r="Z146" s="244"/>
      <c r="AA146" s="247"/>
      <c r="AC146" s="28"/>
      <c r="AD146" s="27"/>
      <c r="AE146" s="248"/>
      <c r="AF146" s="86"/>
      <c r="AG146" s="27"/>
      <c r="AH146" s="27"/>
      <c r="AI146" s="33"/>
      <c r="AJ146" s="33"/>
      <c r="AK146" s="33"/>
    </row>
    <row r="147" spans="1:37" ht="16.5" customHeight="1">
      <c r="A147" s="244"/>
      <c r="B147" s="295">
        <f>+'Ark1'!C1722</f>
        <v>2024</v>
      </c>
      <c r="C147" s="263">
        <f>+'Ark1'!L1722</f>
        <v>4</v>
      </c>
      <c r="D147" s="263" t="s">
        <v>32</v>
      </c>
      <c r="E147" s="86">
        <f>+'Ark1'!AP1722</f>
        <v>24</v>
      </c>
      <c r="F147" s="271" t="str">
        <f>VLOOKUP(E147,RNR!$E$1:$F$41,2)</f>
        <v>Limousine</v>
      </c>
      <c r="G147" s="86">
        <f>+IF(H147=0,"",'Ark1'!Q1722)</f>
        <v>103</v>
      </c>
      <c r="H147" s="449">
        <f>+'Ark1'!R1722</f>
        <v>161</v>
      </c>
      <c r="I147" s="28">
        <f>+IF(H147=0,"",'Ark1'!AE1722)</f>
        <v>7.2100313479623805</v>
      </c>
      <c r="J147" s="35" t="e">
        <f>+IF(H147=0,"",IF(#REF!=0,"",I147-#REF!))</f>
        <v>#REF!</v>
      </c>
      <c r="K147" s="28">
        <f>+IF(H147=0,"",'Ark1'!AF1722)</f>
        <v>5.2947622925562889</v>
      </c>
      <c r="L147" s="244"/>
      <c r="M147" s="366">
        <f>+IF(H147=0,"",'Ark1'!AR1722)</f>
        <v>215.07453416149073</v>
      </c>
      <c r="N147" s="114">
        <f>+IF(H147=0,"",'Ark1'!AS1722)</f>
        <v>25.537654030764735</v>
      </c>
      <c r="O147" s="27">
        <f>+IF(H147=0,"",'Ark1'!T1722)</f>
        <v>5.0310559006211184</v>
      </c>
      <c r="P147" s="294">
        <f>+IF(H147=0,"",'Ark1'!U1722)</f>
        <v>254.65590062111809</v>
      </c>
      <c r="Q147" s="35" t="e">
        <f>+IF(H147=0,"",IF(#REF!=0,"",P147-#REF!))</f>
        <v>#REF!</v>
      </c>
      <c r="R147" s="33">
        <f>+IF(H147=0,"",'Ark1'!W1722)</f>
        <v>22.360248447204967</v>
      </c>
      <c r="S147" s="33">
        <f>+IF(H147=0,"",'Ark1'!X1722)</f>
        <v>0</v>
      </c>
      <c r="T147" s="450">
        <f>+IF(H147=0,"",'Ark1'!AG1722)</f>
        <v>2832.2360248447203</v>
      </c>
      <c r="U147" s="33">
        <f>+IF(H147=0,"",'Ark1'!AH1722)</f>
        <v>100</v>
      </c>
      <c r="V147" s="33">
        <f>+IF(H147=0,"",'Ark1'!Y1722)</f>
        <v>28.357204315857057</v>
      </c>
      <c r="W147" s="27">
        <f>+IF(H147=0,"",'Ark1'!AA1722)</f>
        <v>1.6320636643000577</v>
      </c>
      <c r="X147" s="294">
        <f t="shared" si="6"/>
        <v>89.91337529331787</v>
      </c>
      <c r="Y147" s="28">
        <f t="shared" si="7"/>
        <v>1.5631067961165048</v>
      </c>
      <c r="Z147" s="244"/>
      <c r="AA147" s="247"/>
      <c r="AC147" s="28"/>
      <c r="AD147" s="27"/>
      <c r="AE147" s="248"/>
      <c r="AF147" s="86"/>
      <c r="AG147" s="27"/>
      <c r="AH147" s="27"/>
      <c r="AI147" s="33"/>
      <c r="AJ147" s="33"/>
      <c r="AK147" s="33"/>
    </row>
    <row r="148" spans="1:37" ht="16.5" customHeight="1">
      <c r="A148" s="244"/>
      <c r="B148" s="295">
        <f>+'Ark1'!C1723</f>
        <v>2024</v>
      </c>
      <c r="C148" s="263">
        <f>+'Ark1'!L1723</f>
        <v>4</v>
      </c>
      <c r="D148" s="263" t="s">
        <v>32</v>
      </c>
      <c r="E148" s="86">
        <f>+'Ark1'!AP1723</f>
        <v>25</v>
      </c>
      <c r="F148" s="271" t="str">
        <f>VLOOKUP(E148,RNR!$E$1:$F$41,2)</f>
        <v>Simmental Kjøtt</v>
      </c>
      <c r="G148" s="86">
        <f>+IF(H148=0,"",'Ark1'!Q1723)</f>
        <v>97</v>
      </c>
      <c r="H148" s="449">
        <f>+'Ark1'!R1723</f>
        <v>144</v>
      </c>
      <c r="I148" s="28">
        <f>+IF(H148=0,"",'Ark1'!AE1723)</f>
        <v>16.628175519630489</v>
      </c>
      <c r="J148" s="35" t="e">
        <f>+IF(H148=0,"",IF(#REF!=0,"",I148-#REF!))</f>
        <v>#REF!</v>
      </c>
      <c r="K148" s="28">
        <f>+IF(H148=0,"",'Ark1'!AF1723)</f>
        <v>13.91478710251684</v>
      </c>
      <c r="L148" s="244"/>
      <c r="M148" s="366">
        <f>+IF(H148=0,"",'Ark1'!AR1723)</f>
        <v>220.00694444444443</v>
      </c>
      <c r="N148" s="114">
        <f>+IF(H148=0,"",'Ark1'!AS1723)</f>
        <v>26.237275195910154</v>
      </c>
      <c r="O148" s="27">
        <f>+IF(H148=0,"",'Ark1'!T1723)</f>
        <v>5.3194444444444438</v>
      </c>
      <c r="P148" s="294">
        <f>+IF(H148=0,"",'Ark1'!U1723)</f>
        <v>279.65069444444407</v>
      </c>
      <c r="Q148" s="35" t="e">
        <f>+IF(H148=0,"",IF(#REF!=0,"",P148-#REF!))</f>
        <v>#REF!</v>
      </c>
      <c r="R148" s="33">
        <f>+IF(H148=0,"",'Ark1'!W1723)</f>
        <v>21.527777777777775</v>
      </c>
      <c r="S148" s="33">
        <f>+IF(H148=0,"",'Ark1'!X1723)</f>
        <v>0</v>
      </c>
      <c r="T148" s="450">
        <f>+IF(H148=0,"",'Ark1'!AG1723)</f>
        <v>2662.9722222222222</v>
      </c>
      <c r="U148" s="33">
        <f>+IF(H148=0,"",'Ark1'!AH1723)</f>
        <v>100</v>
      </c>
      <c r="V148" s="33">
        <f>+IF(H148=0,"",'Ark1'!Y1723)</f>
        <v>25.71376359864021</v>
      </c>
      <c r="W148" s="27">
        <f>+IF(H148=0,"",'Ark1'!AA1723)</f>
        <v>1.5168167406418469</v>
      </c>
      <c r="X148" s="294">
        <f t="shared" si="6"/>
        <v>105.01449925417492</v>
      </c>
      <c r="Y148" s="28">
        <f t="shared" si="7"/>
        <v>1.4845360824742269</v>
      </c>
      <c r="Z148" s="244"/>
      <c r="AA148" s="247"/>
      <c r="AC148" s="28"/>
      <c r="AD148" s="27"/>
      <c r="AE148" s="248"/>
      <c r="AF148" s="86"/>
      <c r="AG148" s="27"/>
      <c r="AH148" s="27"/>
      <c r="AI148" s="33"/>
      <c r="AJ148" s="33"/>
      <c r="AK148" s="33"/>
    </row>
    <row r="149" spans="1:37" ht="16.5" customHeight="1">
      <c r="A149" s="244"/>
      <c r="B149" s="295">
        <f>+'Ark1'!C1724</f>
        <v>2024</v>
      </c>
      <c r="C149" s="263">
        <f>+'Ark1'!L1724</f>
        <v>4</v>
      </c>
      <c r="D149" s="263" t="s">
        <v>32</v>
      </c>
      <c r="E149" s="86">
        <f>+'Ark1'!AP1724</f>
        <v>26</v>
      </c>
      <c r="F149" s="271" t="str">
        <f>VLOOKUP(E149,RNR!$E$1:$F$41,2)</f>
        <v>Blonde D'aquitaine</v>
      </c>
      <c r="G149" s="86">
        <f>+IF(H149=0,"",'Ark1'!Q1724)</f>
        <v>3</v>
      </c>
      <c r="H149" s="449">
        <f>+'Ark1'!R1724</f>
        <v>5</v>
      </c>
      <c r="I149" s="28">
        <f>+IF(H149=0,"",'Ark1'!AE1724)</f>
        <v>5.617977528089888</v>
      </c>
      <c r="J149" s="35" t="e">
        <f>+IF(H149=0,"",IF(#REF!=0,"",I149-#REF!))</f>
        <v>#REF!</v>
      </c>
      <c r="K149" s="28">
        <f>+IF(H149=0,"",'Ark1'!AF1724)</f>
        <v>4.220823119294101</v>
      </c>
      <c r="L149" s="244"/>
      <c r="M149" s="366">
        <f>+IF(H149=0,"",'Ark1'!AR1724)</f>
        <v>222.8</v>
      </c>
      <c r="N149" s="114">
        <f>+IF(H149=0,"",'Ark1'!AS1724)</f>
        <v>25.969664969007539</v>
      </c>
      <c r="O149" s="27">
        <f>+IF(H149=0,"",'Ark1'!T1724)</f>
        <v>5</v>
      </c>
      <c r="P149" s="294">
        <f>+IF(H149=0,"",'Ark1'!U1724)</f>
        <v>287.2</v>
      </c>
      <c r="Q149" s="35" t="e">
        <f>+IF(H149=0,"",IF(#REF!=0,"",P149-#REF!))</f>
        <v>#REF!</v>
      </c>
      <c r="R149" s="33">
        <f>+IF(H149=0,"",'Ark1'!W1724)</f>
        <v>20</v>
      </c>
      <c r="S149" s="33">
        <f>+IF(H149=0,"",'Ark1'!X1724)</f>
        <v>0</v>
      </c>
      <c r="T149" s="450">
        <f>+IF(H149=0,"",'Ark1'!AG1724)</f>
        <v>2297</v>
      </c>
      <c r="U149" s="33">
        <f>+IF(H149=0,"",'Ark1'!AH1724)</f>
        <v>100</v>
      </c>
      <c r="V149" s="33">
        <f>+IF(H149=0,"",'Ark1'!Y1724)</f>
        <v>15.347833723363227</v>
      </c>
      <c r="W149" s="27">
        <f>+IF(H149=0,"",'Ark1'!AA1724)</f>
        <v>1.4142135623730951</v>
      </c>
      <c r="X149" s="294">
        <f t="shared" si="6"/>
        <v>125.03265128428384</v>
      </c>
      <c r="Y149" s="28">
        <f t="shared" si="7"/>
        <v>1.6666666666666667</v>
      </c>
      <c r="Z149" s="244"/>
      <c r="AA149" s="247"/>
      <c r="AC149" s="28"/>
      <c r="AD149" s="27"/>
      <c r="AE149" s="248"/>
      <c r="AF149" s="86"/>
      <c r="AG149" s="27"/>
      <c r="AH149" s="27"/>
      <c r="AI149" s="33"/>
      <c r="AJ149" s="33"/>
      <c r="AK149" s="33"/>
    </row>
    <row r="150" spans="1:37" ht="16.5" customHeight="1">
      <c r="A150" s="244"/>
      <c r="B150" s="295">
        <f>+'Ark1'!C1725</f>
        <v>2024</v>
      </c>
      <c r="C150" s="263">
        <f>+'Ark1'!L1725</f>
        <v>4</v>
      </c>
      <c r="D150" s="263" t="s">
        <v>32</v>
      </c>
      <c r="E150" s="86">
        <f>+'Ark1'!AP1725</f>
        <v>27</v>
      </c>
      <c r="F150" s="271" t="str">
        <f>VLOOKUP(E150,RNR!$E$1:$F$41,2)</f>
        <v>Scottish Highland</v>
      </c>
      <c r="G150" s="86">
        <f>+IF(H150=0,"",'Ark1'!Q1725)</f>
        <v>62</v>
      </c>
      <c r="H150" s="449">
        <f>+'Ark1'!R1725</f>
        <v>98</v>
      </c>
      <c r="I150" s="28">
        <f>+IF(H150=0,"",'Ark1'!AE1725)</f>
        <v>30.434782608695649</v>
      </c>
      <c r="J150" s="35" t="e">
        <f>+IF(H150=0,"",IF(#REF!=0,"",I150-#REF!))</f>
        <v>#REF!</v>
      </c>
      <c r="K150" s="28">
        <f>+IF(H150=0,"",'Ark1'!AF1725)</f>
        <v>28.890617235941001</v>
      </c>
      <c r="L150" s="244"/>
      <c r="M150" s="366">
        <f>+IF(H150=0,"",'Ark1'!AR1725)</f>
        <v>194.06122448979588</v>
      </c>
      <c r="N150" s="114">
        <f>+IF(H150=0,"",'Ark1'!AS1725)</f>
        <v>27.900308963899295</v>
      </c>
      <c r="O150" s="27">
        <f>+IF(H150=0,"",'Ark1'!T1725)</f>
        <v>7.551020408163267</v>
      </c>
      <c r="P150" s="294">
        <f>+IF(H150=0,"",'Ark1'!U1725)</f>
        <v>204.68265306122456</v>
      </c>
      <c r="Q150" s="35" t="e">
        <f>+IF(H150=0,"",IF(#REF!=0,"",P150-#REF!))</f>
        <v>#REF!</v>
      </c>
      <c r="R150" s="33">
        <f>+IF(H150=0,"",'Ark1'!W1725)</f>
        <v>79.591836734693885</v>
      </c>
      <c r="S150" s="33">
        <f>+IF(H150=0,"",'Ark1'!X1725)</f>
        <v>0</v>
      </c>
      <c r="T150" s="450">
        <f>+IF(H150=0,"",'Ark1'!AG1725)</f>
        <v>3047.795918367347</v>
      </c>
      <c r="U150" s="33">
        <f>+IF(H150=0,"",'Ark1'!AH1725)</f>
        <v>100</v>
      </c>
      <c r="V150" s="33">
        <f>+IF(H150=0,"",'Ark1'!Y1725)</f>
        <v>22.792945675209559</v>
      </c>
      <c r="W150" s="27">
        <f>+IF(H150=0,"",'Ark1'!AA1725)</f>
        <v>1.2132133834858649</v>
      </c>
      <c r="X150" s="294">
        <f t="shared" si="6"/>
        <v>67.157597996544865</v>
      </c>
      <c r="Y150" s="28">
        <f t="shared" si="7"/>
        <v>1.5806451612903225</v>
      </c>
      <c r="Z150" s="244"/>
      <c r="AA150" s="247"/>
      <c r="AC150" s="28"/>
      <c r="AD150" s="27"/>
      <c r="AE150" s="248"/>
      <c r="AF150" s="86"/>
      <c r="AG150" s="27"/>
      <c r="AH150" s="27"/>
      <c r="AI150" s="33"/>
      <c r="AJ150" s="33"/>
      <c r="AK150" s="33"/>
    </row>
    <row r="151" spans="1:37" ht="16.5" customHeight="1">
      <c r="A151" s="244"/>
      <c r="B151" s="295">
        <f>+'Ark1'!C1726</f>
        <v>2024</v>
      </c>
      <c r="C151" s="263">
        <f>+'Ark1'!L1726</f>
        <v>4</v>
      </c>
      <c r="D151" s="263" t="s">
        <v>32</v>
      </c>
      <c r="E151" s="86">
        <f>+'Ark1'!AP1726</f>
        <v>28</v>
      </c>
      <c r="F151" s="271" t="str">
        <f>VLOOKUP(E151,RNR!$E$1:$F$41,2)</f>
        <v>Tiroler Grauvieh</v>
      </c>
      <c r="G151" s="86">
        <f>+IF(H151=0,"",'Ark1'!Q1726)</f>
        <v>57</v>
      </c>
      <c r="H151" s="449">
        <f>+'Ark1'!R1726</f>
        <v>75</v>
      </c>
      <c r="I151" s="28">
        <f>+IF(H151=0,"",'Ark1'!AE1726)</f>
        <v>32.188841201716748</v>
      </c>
      <c r="J151" s="35" t="e">
        <f>+IF(H151=0,"",IF(#REF!=0,"",I151-#REF!))</f>
        <v>#REF!</v>
      </c>
      <c r="K151" s="28">
        <f>+IF(H151=0,"",'Ark1'!AF1726)</f>
        <v>29.793094734182009</v>
      </c>
      <c r="L151" s="244"/>
      <c r="M151" s="366">
        <f>+IF(H151=0,"",'Ark1'!AR1726)</f>
        <v>209.47999999999996</v>
      </c>
      <c r="N151" s="114">
        <f>+IF(H151=0,"",'Ark1'!AS1726)</f>
        <v>27.324029479557328</v>
      </c>
      <c r="O151" s="27">
        <f>+IF(H151=0,"",'Ark1'!T1726)</f>
        <v>6.333333333333333</v>
      </c>
      <c r="P151" s="294">
        <f>+IF(H151=0,"",'Ark1'!U1726)</f>
        <v>251.50933333333339</v>
      </c>
      <c r="Q151" s="35" t="e">
        <f>+IF(H151=0,"",IF(#REF!=0,"",P151-#REF!))</f>
        <v>#REF!</v>
      </c>
      <c r="R151" s="33">
        <f>+IF(H151=0,"",'Ark1'!W1726)</f>
        <v>45.333333333333343</v>
      </c>
      <c r="S151" s="33">
        <f>+IF(H151=0,"",'Ark1'!X1726)</f>
        <v>0</v>
      </c>
      <c r="T151" s="450">
        <f>+IF(H151=0,"",'Ark1'!AG1726)</f>
        <v>2817.5066666666662</v>
      </c>
      <c r="U151" s="33">
        <f>+IF(H151=0,"",'Ark1'!AH1726)</f>
        <v>100</v>
      </c>
      <c r="V151" s="33">
        <f>+IF(H151=0,"",'Ark1'!Y1726)</f>
        <v>23.225590330974736</v>
      </c>
      <c r="W151" s="27">
        <f>+IF(H151=0,"",'Ark1'!AA1726)</f>
        <v>1.6918103387266044</v>
      </c>
      <c r="X151" s="294">
        <f t="shared" si="6"/>
        <v>89.266632909475561</v>
      </c>
      <c r="Y151" s="28">
        <f t="shared" si="7"/>
        <v>1.3157894736842106</v>
      </c>
      <c r="Z151" s="244"/>
      <c r="AA151" s="247"/>
      <c r="AC151" s="28"/>
      <c r="AD151" s="27"/>
      <c r="AE151" s="248"/>
      <c r="AF151" s="86"/>
      <c r="AG151" s="27"/>
      <c r="AH151" s="27"/>
      <c r="AI151" s="33"/>
      <c r="AJ151" s="33"/>
      <c r="AK151" s="33"/>
    </row>
    <row r="152" spans="1:37" ht="16.5" customHeight="1">
      <c r="A152" s="244"/>
      <c r="B152" s="295">
        <f>+'Ark1'!C1727</f>
        <v>2024</v>
      </c>
      <c r="C152" s="263">
        <f>+'Ark1'!L1727</f>
        <v>4</v>
      </c>
      <c r="D152" s="263" t="s">
        <v>32</v>
      </c>
      <c r="E152" s="86">
        <f>+'Ark1'!AP1727</f>
        <v>29</v>
      </c>
      <c r="F152" s="271" t="str">
        <f>VLOOKUP(E152,RNR!$E$1:$F$41,2)</f>
        <v xml:space="preserve">Dexter </v>
      </c>
      <c r="G152" s="86">
        <f>+IF(H152=0,"",'Ark1'!Q1727)</f>
        <v>36</v>
      </c>
      <c r="H152" s="449">
        <f>+'Ark1'!R1727</f>
        <v>46</v>
      </c>
      <c r="I152" s="28">
        <f>+IF(H152=0,"",'Ark1'!AE1727)</f>
        <v>25.988700564971751</v>
      </c>
      <c r="J152" s="35" t="e">
        <f>+IF(H152=0,"",IF(#REF!=0,"",I152-#REF!))</f>
        <v>#REF!</v>
      </c>
      <c r="K152" s="28">
        <f>+IF(H152=0,"",'Ark1'!AF1727)</f>
        <v>26.413639884079888</v>
      </c>
      <c r="L152" s="244"/>
      <c r="M152" s="366">
        <f>+IF(H152=0,"",'Ark1'!AR1727)</f>
        <v>177.43478260869563</v>
      </c>
      <c r="N152" s="114">
        <f>+IF(H152=0,"",'Ark1'!AS1727)</f>
        <v>28.111424675117977</v>
      </c>
      <c r="O152" s="27">
        <f>+IF(H152=0,"",'Ark1'!T1727)</f>
        <v>8.8695652173913064</v>
      </c>
      <c r="P152" s="294">
        <f>+IF(H152=0,"",'Ark1'!U1727)</f>
        <v>157.9173913043478</v>
      </c>
      <c r="Q152" s="35" t="e">
        <f>+IF(H152=0,"",IF(#REF!=0,"",P152-#REF!))</f>
        <v>#REF!</v>
      </c>
      <c r="R152" s="33">
        <f>+IF(H152=0,"",'Ark1'!W1727)</f>
        <v>93.478260869565219</v>
      </c>
      <c r="S152" s="33">
        <f>+IF(H152=0,"",'Ark1'!X1727)</f>
        <v>0</v>
      </c>
      <c r="T152" s="450">
        <f>+IF(H152=0,"",'Ark1'!AG1727)</f>
        <v>2709.391304347826</v>
      </c>
      <c r="U152" s="33">
        <f>+IF(H152=0,"",'Ark1'!AH1727)</f>
        <v>100</v>
      </c>
      <c r="V152" s="33">
        <f>+IF(H152=0,"",'Ark1'!Y1727)</f>
        <v>20.537572189905855</v>
      </c>
      <c r="W152" s="27">
        <f>+IF(H152=0,"",'Ark1'!AA1727)</f>
        <v>1.4387297485021144</v>
      </c>
      <c r="X152" s="294">
        <f t="shared" si="6"/>
        <v>58.285191604082414</v>
      </c>
      <c r="Y152" s="28">
        <f t="shared" si="7"/>
        <v>1.2777777777777777</v>
      </c>
      <c r="Z152" s="244"/>
      <c r="AA152" s="247"/>
      <c r="AC152" s="28"/>
      <c r="AD152" s="27"/>
      <c r="AE152" s="248"/>
      <c r="AF152" s="86"/>
      <c r="AG152" s="27"/>
      <c r="AH152" s="27"/>
      <c r="AI152" s="33"/>
      <c r="AJ152" s="33"/>
      <c r="AK152" s="33"/>
    </row>
    <row r="153" spans="1:37" ht="15.6">
      <c r="A153" s="244"/>
      <c r="B153" s="295">
        <f>+'Ark1'!C1728</f>
        <v>2024</v>
      </c>
      <c r="C153" s="263">
        <f>+'Ark1'!L1728</f>
        <v>4</v>
      </c>
      <c r="D153" s="263" t="s">
        <v>32</v>
      </c>
      <c r="E153" s="86">
        <f>+'Ark1'!AP1728</f>
        <v>30</v>
      </c>
      <c r="F153" s="271" t="str">
        <f>VLOOKUP(E153,RNR!$E$1:$F$41,2)</f>
        <v>Piemontese</v>
      </c>
      <c r="G153" s="86">
        <f>+IF(H153=0,"",'Ark1'!Q1728)</f>
        <v>1</v>
      </c>
      <c r="H153" s="449">
        <f>+'Ark1'!R1728</f>
        <v>1</v>
      </c>
      <c r="I153" s="28">
        <f>+IF(H153=0,"",'Ark1'!AE1728)</f>
        <v>7.1428571428571441</v>
      </c>
      <c r="J153" s="35" t="e">
        <f>+IF(H153=0,"",IF(#REF!=0,"",I153-#REF!))</f>
        <v>#REF!</v>
      </c>
      <c r="K153" s="28">
        <f>+IF(H153=0,"",'Ark1'!AF1728)</f>
        <v>4.5335496581295613</v>
      </c>
      <c r="L153" s="244"/>
      <c r="M153" s="366">
        <f>+IF(H153=0,"",'Ark1'!AR1728)</f>
        <v>197</v>
      </c>
      <c r="N153" s="114">
        <f>+IF(H153=0,"",'Ark1'!AS1728)</f>
        <v>25.636420878353498</v>
      </c>
      <c r="O153" s="27">
        <f>+IF(H153=0,"",'Ark1'!T1728)</f>
        <v>3</v>
      </c>
      <c r="P153" s="294">
        <f>+IF(H153=0,"",'Ark1'!U1728)</f>
        <v>195.6</v>
      </c>
      <c r="Q153" s="35" t="e">
        <f>+IF(H153=0,"",IF(#REF!=0,"",P153-#REF!))</f>
        <v>#REF!</v>
      </c>
      <c r="R153" s="33">
        <f>+IF(H153=0,"",'Ark1'!W1728)</f>
        <v>0</v>
      </c>
      <c r="S153" s="33">
        <f>+IF(H153=0,"",'Ark1'!X1728)</f>
        <v>0</v>
      </c>
      <c r="T153" s="450">
        <f>+IF(H153=0,"",'Ark1'!AG1728)</f>
        <v>4406</v>
      </c>
      <c r="U153" s="33">
        <f>+IF(H153=0,"",'Ark1'!AH1728)</f>
        <v>100</v>
      </c>
      <c r="V153" s="33">
        <f>+IF(H153=0,"",'Ark1'!Y1728)</f>
        <v>0</v>
      </c>
      <c r="W153" s="27">
        <f>+IF(H153=0,"",'Ark1'!AA1728)</f>
        <v>0</v>
      </c>
      <c r="X153" s="294">
        <f t="shared" si="6"/>
        <v>44.394008170676351</v>
      </c>
      <c r="Y153" s="28">
        <f t="shared" si="7"/>
        <v>1</v>
      </c>
      <c r="Z153" s="244"/>
      <c r="AA153" s="86"/>
      <c r="AC153" s="28"/>
      <c r="AD153" s="27"/>
      <c r="AE153" s="86"/>
      <c r="AF153" s="86"/>
      <c r="AG153" s="27"/>
      <c r="AH153" s="27"/>
      <c r="AI153" s="33"/>
      <c r="AJ153" s="33"/>
      <c r="AK153" s="33"/>
    </row>
    <row r="154" spans="1:37" ht="17.25" customHeight="1">
      <c r="A154" s="244"/>
      <c r="B154" s="295">
        <f>+'Ark1'!C1729</f>
        <v>2024</v>
      </c>
      <c r="C154" s="263">
        <f>+'Ark1'!L1729</f>
        <v>4</v>
      </c>
      <c r="D154" s="263" t="s">
        <v>32</v>
      </c>
      <c r="E154" s="86">
        <f>+'Ark1'!AP1729</f>
        <v>31</v>
      </c>
      <c r="F154" s="271" t="str">
        <f>VLOOKUP(E154,RNR!$E$1:$F$41,2)</f>
        <v>Galloway</v>
      </c>
      <c r="G154" s="86">
        <f>+IF(H154=0,"",'Ark1'!Q1729)</f>
        <v>8</v>
      </c>
      <c r="H154" s="449">
        <f>+'Ark1'!R1729</f>
        <v>9</v>
      </c>
      <c r="I154" s="28">
        <f>+IF(H154=0,"",'Ark1'!AE1729)</f>
        <v>12</v>
      </c>
      <c r="J154" s="35" t="e">
        <f>+IF(H154=0,"",IF(#REF!=0,"",I154-#REF!))</f>
        <v>#REF!</v>
      </c>
      <c r="K154" s="28">
        <f>+IF(H154=0,"",'Ark1'!AF1729)</f>
        <v>9.7111077680126972</v>
      </c>
      <c r="L154" s="244"/>
      <c r="M154" s="366">
        <f>+IF(H154=0,"",'Ark1'!AR1729)</f>
        <v>199.66666666666663</v>
      </c>
      <c r="N154" s="114">
        <f>+IF(H154=0,"",'Ark1'!AS1729)</f>
        <v>27.871172177034641</v>
      </c>
      <c r="O154" s="27">
        <f>+IF(H154=0,"",'Ark1'!T1729)</f>
        <v>8.6666666666666643</v>
      </c>
      <c r="P154" s="294">
        <f>+IF(H154=0,"",'Ark1'!U1729)</f>
        <v>222.34444444444443</v>
      </c>
      <c r="Q154" s="35" t="e">
        <f>+IF(H154=0,"",IF(#REF!=0,"",P154-#REF!))</f>
        <v>#REF!</v>
      </c>
      <c r="R154" s="33">
        <f>+IF(H154=0,"",'Ark1'!W1729)</f>
        <v>88.8888888888889</v>
      </c>
      <c r="S154" s="33">
        <f>+IF(H154=0,"",'Ark1'!X1729)</f>
        <v>0</v>
      </c>
      <c r="T154" s="450">
        <f>+IF(H154=0,"",'Ark1'!AG1729)</f>
        <v>3427.5555555555561</v>
      </c>
      <c r="U154" s="33">
        <f>+IF(H154=0,"",'Ark1'!AH1729)</f>
        <v>100</v>
      </c>
      <c r="V154" s="33">
        <f>+IF(H154=0,"",'Ark1'!Y1729)</f>
        <v>20.939548499383086</v>
      </c>
      <c r="W154" s="27">
        <f>+IF(H154=0,"",'Ark1'!AA1729)</f>
        <v>1.8257418583505567</v>
      </c>
      <c r="X154" s="294">
        <f t="shared" si="6"/>
        <v>64.8696836099585</v>
      </c>
      <c r="Y154" s="28">
        <f t="shared" si="7"/>
        <v>1.125</v>
      </c>
      <c r="Z154" s="244"/>
      <c r="AA154" s="209"/>
      <c r="AC154" s="28"/>
      <c r="AD154" s="27"/>
      <c r="AE154" s="248"/>
      <c r="AF154" s="86"/>
      <c r="AG154" s="27"/>
      <c r="AH154" s="27"/>
      <c r="AI154" s="33"/>
      <c r="AJ154" s="33"/>
      <c r="AK154" s="33"/>
    </row>
    <row r="155" spans="1:37" ht="15.6">
      <c r="A155" s="244"/>
      <c r="B155" s="295">
        <f>+'Ark1'!C1730</f>
        <v>2024</v>
      </c>
      <c r="C155" s="263">
        <f>+'Ark1'!L1730</f>
        <v>4</v>
      </c>
      <c r="D155" s="263" t="s">
        <v>32</v>
      </c>
      <c r="E155" s="86">
        <f>+'Ark1'!AP1730</f>
        <v>32</v>
      </c>
      <c r="F155" s="271" t="str">
        <f>VLOOKUP(E155,RNR!$E$1:$F$41,2)</f>
        <v>Salers</v>
      </c>
      <c r="G155" s="86" t="str">
        <f>+IF(H155=0,"",'Ark1'!Q1730)</f>
        <v/>
      </c>
      <c r="H155" s="449">
        <f>+'Ark1'!R1730</f>
        <v>0</v>
      </c>
      <c r="I155" s="28" t="str">
        <f>+IF(H155=0,"",'Ark1'!AE1730)</f>
        <v/>
      </c>
      <c r="J155" s="35" t="str">
        <f>+IF(H155=0,"",IF(#REF!=0,"",I155-#REF!))</f>
        <v/>
      </c>
      <c r="K155" s="28" t="str">
        <f>+IF(H155=0,"",'Ark1'!AF1730)</f>
        <v/>
      </c>
      <c r="L155" s="244"/>
      <c r="M155" s="366" t="str">
        <f>+IF(H155=0,"",'Ark1'!AR1730)</f>
        <v/>
      </c>
      <c r="N155" s="114" t="str">
        <f>+IF(H155=0,"",'Ark1'!AS1730)</f>
        <v/>
      </c>
      <c r="O155" s="27" t="str">
        <f>+IF(H155=0,"",'Ark1'!T1730)</f>
        <v/>
      </c>
      <c r="P155" s="294" t="str">
        <f>+IF(H155=0,"",'Ark1'!U1730)</f>
        <v/>
      </c>
      <c r="Q155" s="35" t="str">
        <f>+IF(H155=0,"",IF(#REF!=0,"",P155-#REF!))</f>
        <v/>
      </c>
      <c r="R155" s="33" t="str">
        <f>+IF(H155=0,"",'Ark1'!W1730)</f>
        <v/>
      </c>
      <c r="S155" s="33" t="str">
        <f>+IF(H155=0,"",'Ark1'!X1730)</f>
        <v/>
      </c>
      <c r="T155" s="450" t="str">
        <f>+IF(H155=0,"",'Ark1'!AG1730)</f>
        <v/>
      </c>
      <c r="U155" s="33" t="str">
        <f>+IF(H155=0,"",'Ark1'!AH1730)</f>
        <v/>
      </c>
      <c r="V155" s="33" t="str">
        <f>+IF(H155=0,"",'Ark1'!Y1730)</f>
        <v/>
      </c>
      <c r="W155" s="27" t="str">
        <f>+IF(H155=0,"",'Ark1'!AA1730)</f>
        <v/>
      </c>
      <c r="X155" s="294" t="str">
        <f t="shared" si="6"/>
        <v/>
      </c>
      <c r="Y155" s="28" t="str">
        <f t="shared" si="7"/>
        <v/>
      </c>
      <c r="Z155" s="244"/>
      <c r="AA155" s="209"/>
      <c r="AC155" s="28"/>
      <c r="AD155" s="27"/>
      <c r="AE155" s="86"/>
      <c r="AF155" s="86"/>
      <c r="AG155" s="27"/>
      <c r="AH155" s="27"/>
      <c r="AI155" s="33"/>
      <c r="AJ155" s="33"/>
      <c r="AK155" s="33"/>
    </row>
    <row r="156" spans="1:37" ht="15.6">
      <c r="A156" s="244"/>
      <c r="B156" s="295">
        <f>+'Ark1'!C1731</f>
        <v>2024</v>
      </c>
      <c r="C156" s="263">
        <f>+'Ark1'!L1731</f>
        <v>4</v>
      </c>
      <c r="D156" s="263" t="s">
        <v>32</v>
      </c>
      <c r="E156" s="86">
        <f>+'Ark1'!AP1731</f>
        <v>33</v>
      </c>
      <c r="F156" s="271" t="str">
        <f>VLOOKUP(E156,RNR!$E$1:$F$41,2)</f>
        <v>Chianina</v>
      </c>
      <c r="G156" s="86" t="str">
        <f>+IF(H156=0,"",'Ark1'!Q1731)</f>
        <v/>
      </c>
      <c r="H156" s="449">
        <f>+'Ark1'!R1731</f>
        <v>0</v>
      </c>
      <c r="I156" s="28" t="str">
        <f>+IF(H156=0,"",'Ark1'!AE1731)</f>
        <v/>
      </c>
      <c r="J156" s="35" t="str">
        <f>+IF(H156=0,"",IF(#REF!=0,"",I156-#REF!))</f>
        <v/>
      </c>
      <c r="K156" s="28" t="str">
        <f>+IF(H156=0,"",'Ark1'!AF1731)</f>
        <v/>
      </c>
      <c r="L156" s="244"/>
      <c r="M156" s="366" t="str">
        <f>+IF(H156=0,"",'Ark1'!AR1731)</f>
        <v/>
      </c>
      <c r="N156" s="114" t="str">
        <f>+IF(H156=0,"",'Ark1'!AS1731)</f>
        <v/>
      </c>
      <c r="O156" s="27" t="str">
        <f>+IF(H156=0,"",'Ark1'!T1731)</f>
        <v/>
      </c>
      <c r="P156" s="294" t="str">
        <f>+IF(H156=0,"",'Ark1'!U1731)</f>
        <v/>
      </c>
      <c r="Q156" s="35" t="str">
        <f>+IF(H156=0,"",IF(#REF!=0,"",P156-#REF!))</f>
        <v/>
      </c>
      <c r="R156" s="33" t="str">
        <f>+IF(H156=0,"",'Ark1'!W1731)</f>
        <v/>
      </c>
      <c r="S156" s="33" t="str">
        <f>+IF(H156=0,"",'Ark1'!X1731)</f>
        <v/>
      </c>
      <c r="T156" s="450" t="str">
        <f>+IF(H156=0,"",'Ark1'!AG1731)</f>
        <v/>
      </c>
      <c r="U156" s="33" t="str">
        <f>+IF(H156=0,"",'Ark1'!AH1731)</f>
        <v/>
      </c>
      <c r="V156" s="33" t="str">
        <f>+IF(H156=0,"",'Ark1'!Y1731)</f>
        <v/>
      </c>
      <c r="W156" s="27" t="str">
        <f>+IF(H156=0,"",'Ark1'!AA1731)</f>
        <v/>
      </c>
      <c r="X156" s="294" t="str">
        <f t="shared" si="6"/>
        <v/>
      </c>
      <c r="Y156" s="28" t="str">
        <f t="shared" si="7"/>
        <v/>
      </c>
      <c r="Z156" s="244"/>
      <c r="AA156" s="267"/>
      <c r="AC156" s="28"/>
      <c r="AD156" s="27"/>
      <c r="AE156" s="86"/>
      <c r="AF156" s="86"/>
      <c r="AG156" s="27"/>
      <c r="AH156" s="27"/>
      <c r="AI156" s="33"/>
      <c r="AJ156" s="33"/>
      <c r="AK156" s="33"/>
    </row>
    <row r="157" spans="1:37" ht="16.5" customHeight="1">
      <c r="A157" s="244"/>
      <c r="B157" s="295">
        <f>+'Ark1'!C1732</f>
        <v>2024</v>
      </c>
      <c r="C157" s="263">
        <f>+'Ark1'!L1732</f>
        <v>4</v>
      </c>
      <c r="D157" s="263" t="s">
        <v>32</v>
      </c>
      <c r="E157" s="86">
        <f>+'Ark1'!AP1732</f>
        <v>34</v>
      </c>
      <c r="F157" s="271" t="str">
        <f>VLOOKUP(E157,RNR!$E$1:$F$41,2)</f>
        <v>Belgisk blå</v>
      </c>
      <c r="G157" s="86" t="str">
        <f>+IF(H157=0,"",'Ark1'!Q1732)</f>
        <v/>
      </c>
      <c r="H157" s="449">
        <f>+'Ark1'!R1732</f>
        <v>0</v>
      </c>
      <c r="I157" s="28" t="str">
        <f>+IF(H157=0,"",'Ark1'!AE1732)</f>
        <v/>
      </c>
      <c r="J157" s="35" t="str">
        <f>+IF(H157=0,"",IF(#REF!=0,"",I157-#REF!))</f>
        <v/>
      </c>
      <c r="K157" s="28" t="str">
        <f>+IF(H157=0,"",'Ark1'!AF1732)</f>
        <v/>
      </c>
      <c r="L157" s="244"/>
      <c r="M157" s="366" t="str">
        <f>+IF(H157=0,"",'Ark1'!AR1732)</f>
        <v/>
      </c>
      <c r="N157" s="114" t="str">
        <f>+IF(H157=0,"",'Ark1'!AS1732)</f>
        <v/>
      </c>
      <c r="O157" s="27" t="str">
        <f>+IF(H157=0,"",'Ark1'!T1732)</f>
        <v/>
      </c>
      <c r="P157" s="294" t="str">
        <f>+IF(H157=0,"",'Ark1'!U1732)</f>
        <v/>
      </c>
      <c r="Q157" s="35" t="str">
        <f>+IF(H157=0,"",IF(#REF!=0,"",P157-#REF!))</f>
        <v/>
      </c>
      <c r="R157" s="33" t="str">
        <f>+IF(H157=0,"",'Ark1'!W1732)</f>
        <v/>
      </c>
      <c r="S157" s="33" t="str">
        <f>+IF(H157=0,"",'Ark1'!X1732)</f>
        <v/>
      </c>
      <c r="T157" s="450" t="str">
        <f>+IF(H157=0,"",'Ark1'!AG1732)</f>
        <v/>
      </c>
      <c r="U157" s="33" t="str">
        <f>+IF(H157=0,"",'Ark1'!AH1732)</f>
        <v/>
      </c>
      <c r="V157" s="33" t="str">
        <f>+IF(H157=0,"",'Ark1'!Y1732)</f>
        <v/>
      </c>
      <c r="W157" s="27" t="str">
        <f>+IF(H157=0,"",'Ark1'!AA1732)</f>
        <v/>
      </c>
      <c r="X157" s="294" t="str">
        <f t="shared" si="6"/>
        <v/>
      </c>
      <c r="Y157" s="28" t="str">
        <f t="shared" si="7"/>
        <v/>
      </c>
      <c r="Z157" s="244"/>
      <c r="AA157" s="209"/>
      <c r="AC157" s="28"/>
      <c r="AD157" s="27"/>
      <c r="AE157" s="86"/>
      <c r="AF157" s="86"/>
      <c r="AG157" s="268"/>
      <c r="AH157" s="268"/>
      <c r="AI157" s="33"/>
      <c r="AJ157" s="33"/>
      <c r="AK157" s="33"/>
    </row>
    <row r="158" spans="1:37" ht="15.6">
      <c r="A158" s="244"/>
      <c r="B158" s="295">
        <f>+'Ark1'!C1733</f>
        <v>2024</v>
      </c>
      <c r="C158" s="263">
        <f>+'Ark1'!L1733</f>
        <v>4</v>
      </c>
      <c r="D158" s="263" t="s">
        <v>32</v>
      </c>
      <c r="E158" s="86">
        <f>+'Ark1'!AP1733</f>
        <v>39</v>
      </c>
      <c r="F158" s="271" t="str">
        <f>VLOOKUP(E158,RNR!$E$1:$F$41,2)</f>
        <v xml:space="preserve">Wagyu </v>
      </c>
      <c r="G158" s="86" t="str">
        <f>+IF(H158=0,"",'Ark1'!Q1733)</f>
        <v/>
      </c>
      <c r="H158" s="449">
        <f>+'Ark1'!R1733</f>
        <v>0</v>
      </c>
      <c r="I158" s="28" t="str">
        <f>+IF(H158=0,"",'Ark1'!AE1733)</f>
        <v/>
      </c>
      <c r="J158" s="35" t="str">
        <f>+IF(H158=0,"",IF(#REF!=0,"",I158-#REF!))</f>
        <v/>
      </c>
      <c r="K158" s="28" t="str">
        <f>+IF(H158=0,"",'Ark1'!AF1733)</f>
        <v/>
      </c>
      <c r="L158" s="244"/>
      <c r="M158" s="366" t="str">
        <f>+IF(H158=0,"",'Ark1'!AR1733)</f>
        <v/>
      </c>
      <c r="N158" s="114" t="str">
        <f>+IF(H158=0,"",'Ark1'!AS1733)</f>
        <v/>
      </c>
      <c r="O158" s="27" t="str">
        <f>+IF(H158=0,"",'Ark1'!T1733)</f>
        <v/>
      </c>
      <c r="P158" s="294" t="str">
        <f>+IF(H158=0,"",'Ark1'!U1733)</f>
        <v/>
      </c>
      <c r="Q158" s="35" t="str">
        <f>+IF(H158=0,"",IF(#REF!=0,"",P158-#REF!))</f>
        <v/>
      </c>
      <c r="R158" s="33" t="str">
        <f>+IF(H158=0,"",'Ark1'!W1733)</f>
        <v/>
      </c>
      <c r="S158" s="33" t="str">
        <f>+IF(H158=0,"",'Ark1'!X1733)</f>
        <v/>
      </c>
      <c r="T158" s="450" t="str">
        <f>+IF(H158=0,"",'Ark1'!AG1733)</f>
        <v/>
      </c>
      <c r="U158" s="33" t="str">
        <f>+IF(H158=0,"",'Ark1'!AH1733)</f>
        <v/>
      </c>
      <c r="V158" s="33" t="str">
        <f>+IF(H158=0,"",'Ark1'!Y1733)</f>
        <v/>
      </c>
      <c r="W158" s="27" t="str">
        <f>+IF(H158=0,"",'Ark1'!AA1733)</f>
        <v/>
      </c>
      <c r="X158" s="294" t="str">
        <f t="shared" si="6"/>
        <v/>
      </c>
      <c r="Y158" s="28" t="str">
        <f t="shared" si="7"/>
        <v/>
      </c>
      <c r="Z158" s="244"/>
      <c r="AA158" s="247"/>
      <c r="AC158" s="28"/>
      <c r="AD158" s="27"/>
      <c r="AE158" s="247"/>
      <c r="AF158" s="86"/>
      <c r="AJ158" s="86"/>
    </row>
    <row r="159" spans="1:37" ht="15.6">
      <c r="A159" s="244"/>
      <c r="B159" s="295">
        <f>+'Ark1'!C1734</f>
        <v>2024</v>
      </c>
      <c r="C159" s="263">
        <f>+'Ark1'!L1734</f>
        <v>4</v>
      </c>
      <c r="D159" s="263" t="s">
        <v>32</v>
      </c>
      <c r="E159" s="86">
        <f>+'Ark1'!AP1734</f>
        <v>40</v>
      </c>
      <c r="F159" s="271" t="str">
        <f>VLOOKUP(E159,RNR!$E$1:$F$41,2)</f>
        <v>Jak (Bos Grunniens)</v>
      </c>
      <c r="G159" s="86" t="str">
        <f>+IF(H159=0,"",'Ark1'!Q1734)</f>
        <v/>
      </c>
      <c r="H159" s="449">
        <f>+'Ark1'!R1734</f>
        <v>0</v>
      </c>
      <c r="I159" s="28" t="str">
        <f>+IF(H159=0,"",'Ark1'!AE1734)</f>
        <v/>
      </c>
      <c r="J159" s="35" t="str">
        <f>+IF(H159=0,"",IF(#REF!=0,"",I159-#REF!))</f>
        <v/>
      </c>
      <c r="K159" s="28" t="str">
        <f>+IF(H159=0,"",'Ark1'!AF1734)</f>
        <v/>
      </c>
      <c r="L159" s="244"/>
      <c r="M159" s="366" t="str">
        <f>+IF(H159=0,"",'Ark1'!AR1734)</f>
        <v/>
      </c>
      <c r="N159" s="114" t="str">
        <f>+IF(H159=0,"",'Ark1'!AS1734)</f>
        <v/>
      </c>
      <c r="O159" s="27" t="str">
        <f>+IF(H159=0,"",'Ark1'!T1734)</f>
        <v/>
      </c>
      <c r="P159" s="294" t="str">
        <f>+IF(H159=0,"",'Ark1'!U1734)</f>
        <v/>
      </c>
      <c r="Q159" s="35" t="str">
        <f>+IF(H159=0,"",IF(#REF!=0,"",P159-#REF!))</f>
        <v/>
      </c>
      <c r="R159" s="33" t="str">
        <f>+IF(H159=0,"",'Ark1'!W1734)</f>
        <v/>
      </c>
      <c r="S159" s="33" t="str">
        <f>+IF(H159=0,"",'Ark1'!X1734)</f>
        <v/>
      </c>
      <c r="T159" s="450" t="str">
        <f>+IF(H159=0,"",'Ark1'!AG1734)</f>
        <v/>
      </c>
      <c r="U159" s="33" t="str">
        <f>+IF(H159=0,"",'Ark1'!AH1734)</f>
        <v/>
      </c>
      <c r="V159" s="33" t="str">
        <f>+IF(H159=0,"",'Ark1'!Y1734)</f>
        <v/>
      </c>
      <c r="W159" s="27" t="str">
        <f>+IF(H159=0,"",'Ark1'!AA1734)</f>
        <v/>
      </c>
      <c r="X159" s="294" t="str">
        <f t="shared" si="6"/>
        <v/>
      </c>
      <c r="Y159" s="28" t="str">
        <f t="shared" si="7"/>
        <v/>
      </c>
      <c r="Z159" s="244"/>
      <c r="AA159" s="247"/>
      <c r="AC159" s="28"/>
      <c r="AD159" s="27"/>
      <c r="AE159" s="269"/>
      <c r="AF159" s="86"/>
      <c r="AG159" s="27"/>
      <c r="AH159" s="248"/>
      <c r="AJ159" s="86"/>
    </row>
    <row r="160" spans="1:37" ht="15.6">
      <c r="A160" s="244"/>
      <c r="B160" s="295">
        <f>+'Ark1'!C1735</f>
        <v>2024</v>
      </c>
      <c r="C160" s="263">
        <f>+'Ark1'!L1735</f>
        <v>4</v>
      </c>
      <c r="D160" s="263" t="s">
        <v>32</v>
      </c>
      <c r="E160" s="86">
        <f>+'Ark1'!AP1735</f>
        <v>98</v>
      </c>
      <c r="F160" s="271" t="str">
        <f>VLOOKUP(E160,RNR!$E$1:$F$41,2)</f>
        <v>Krysninger</v>
      </c>
      <c r="G160" s="86">
        <f>+IF(H160=0,"",'Ark1'!Q1735)</f>
        <v>292</v>
      </c>
      <c r="H160" s="449">
        <f>+'Ark1'!R1735</f>
        <v>408</v>
      </c>
      <c r="I160" s="28">
        <f>+IF(H160=0,"",'Ark1'!AE1735)</f>
        <v>17.777777777777779</v>
      </c>
      <c r="J160" s="35" t="e">
        <f>+IF(H160=0,"",IF(#REF!=0,"",I160-#REF!))</f>
        <v>#REF!</v>
      </c>
      <c r="K160" s="28">
        <f>+IF(H160=0,"",'Ark1'!AF1735)</f>
        <v>16.378166519240256</v>
      </c>
      <c r="L160" s="244"/>
      <c r="M160" s="366">
        <f>+IF(H160=0,"",'Ark1'!AR1735)</f>
        <v>220.01470588235296</v>
      </c>
      <c r="N160" s="114">
        <f>+IF(H160=0,"",'Ark1'!AS1735)</f>
        <v>26.946251085511555</v>
      </c>
      <c r="O160" s="27">
        <f>+IF(H160=0,"",'Ark1'!T1735)</f>
        <v>7.598039215686275</v>
      </c>
      <c r="P160" s="294">
        <f>+IF(H160=0,"",'Ark1'!U1735)</f>
        <v>288.98921568627446</v>
      </c>
      <c r="Q160" s="35" t="e">
        <f>+IF(H160=0,"",IF(#REF!=0,"",P160-#REF!))</f>
        <v>#REF!</v>
      </c>
      <c r="R160" s="33">
        <f>+IF(H160=0,"",'Ark1'!W1735)</f>
        <v>71.813725490196077</v>
      </c>
      <c r="S160" s="33">
        <f>+IF(H160=0,"",'Ark1'!X1735)</f>
        <v>8.3333333333333357</v>
      </c>
      <c r="T160" s="450">
        <f>+IF(H160=0,"",'Ark1'!AG1735)</f>
        <v>2504.9289215686281</v>
      </c>
      <c r="U160" s="33">
        <f>+IF(H160=0,"",'Ark1'!AH1735)</f>
        <v>99.754901960784323</v>
      </c>
      <c r="V160" s="33">
        <f>+IF(H160=0,"",'Ark1'!Y1735)</f>
        <v>43.974598074973848</v>
      </c>
      <c r="W160" s="27">
        <f>+IF(H160=0,"",'Ark1'!AA1735)</f>
        <v>2.041288539237637</v>
      </c>
      <c r="X160" s="294">
        <f t="shared" si="6"/>
        <v>115.36822989185043</v>
      </c>
      <c r="Y160" s="28">
        <f t="shared" si="7"/>
        <v>1.3972602739726028</v>
      </c>
      <c r="Z160" s="244"/>
      <c r="AA160" s="247"/>
      <c r="AC160" s="28"/>
      <c r="AD160" s="27"/>
      <c r="AE160" s="269"/>
      <c r="AF160" s="86"/>
      <c r="AJ160" s="86"/>
    </row>
    <row r="161" spans="1:54" ht="15.6">
      <c r="A161" s="244"/>
      <c r="B161" s="295">
        <f>+'Ark1'!C1736</f>
        <v>2024</v>
      </c>
      <c r="C161" s="263">
        <f>+'Ark1'!L1736</f>
        <v>4</v>
      </c>
      <c r="D161" s="263" t="s">
        <v>32</v>
      </c>
      <c r="E161" s="86">
        <f>+'Ark1'!AP1736</f>
        <v>99</v>
      </c>
      <c r="F161" s="271" t="str">
        <f>VLOOKUP(E161,RNR!$E$1:$F$41,2)</f>
        <v>Ukjent</v>
      </c>
      <c r="G161" s="86">
        <f>+IF(H161=0,"",'Ark1'!Q1736)</f>
        <v>51</v>
      </c>
      <c r="H161" s="449">
        <f>+'Ark1'!R1736</f>
        <v>65</v>
      </c>
      <c r="I161" s="28">
        <f>+IF(H161=0,"",'Ark1'!AE1736)</f>
        <v>23.722627737226279</v>
      </c>
      <c r="J161" s="35" t="e">
        <f>+IF(H161=0,"",IF(#REF!=0,"",I161-#REF!))</f>
        <v>#REF!</v>
      </c>
      <c r="K161" s="28">
        <f>+IF(H161=0,"",'Ark1'!AF1736)</f>
        <v>23.983818660410019</v>
      </c>
      <c r="L161" s="244"/>
      <c r="M161" s="366">
        <f>+IF(H161=0,"",'Ark1'!AR1736)</f>
        <v>222.35384615384609</v>
      </c>
      <c r="N161" s="114">
        <f>+IF(H161=0,"",'Ark1'!AS1736)</f>
        <v>27.59564879697734</v>
      </c>
      <c r="O161" s="27">
        <f>+IF(H161=0,"",'Ark1'!T1736)</f>
        <v>8.6153846153846114</v>
      </c>
      <c r="P161" s="294">
        <f>+IF(H161=0,"",'Ark1'!U1736)</f>
        <v>304.46461538461557</v>
      </c>
      <c r="Q161" s="35" t="e">
        <f>+IF(H161=0,"",IF(#REF!=0,"",P161-#REF!))</f>
        <v>#REF!</v>
      </c>
      <c r="R161" s="33">
        <f>+IF(H161=0,"",'Ark1'!W1736)</f>
        <v>95.384615384615358</v>
      </c>
      <c r="S161" s="33">
        <f>+IF(H161=0,"",'Ark1'!X1736)</f>
        <v>9.2307692307692282</v>
      </c>
      <c r="T161" s="450">
        <f>+IF(H161=0,"",'Ark1'!AG1736)</f>
        <v>2156.5384615384605</v>
      </c>
      <c r="U161" s="33">
        <f>+IF(H161=0,"",'Ark1'!AH1736)</f>
        <v>100</v>
      </c>
      <c r="V161" s="33">
        <f>+IF(H161=0,"",'Ark1'!Y1736)</f>
        <v>39.041017604837641</v>
      </c>
      <c r="W161" s="27">
        <f>+IF(H161=0,"",'Ark1'!AA1736)</f>
        <v>1.236525002917545</v>
      </c>
      <c r="X161" s="294">
        <f t="shared" si="6"/>
        <v>141.18209381130742</v>
      </c>
      <c r="Y161" s="28">
        <f t="shared" si="7"/>
        <v>1.2745098039215685</v>
      </c>
      <c r="Z161" s="244"/>
      <c r="AA161" s="247"/>
      <c r="AC161" s="28"/>
      <c r="AD161" s="27"/>
      <c r="AE161" s="269"/>
      <c r="AF161" s="86"/>
      <c r="AJ161" s="86"/>
    </row>
    <row r="162" spans="1:54" ht="15" customHeight="1">
      <c r="A162" s="244"/>
      <c r="B162" s="244"/>
      <c r="C162" s="244"/>
      <c r="D162" s="244"/>
      <c r="E162" s="244"/>
      <c r="F162" s="244"/>
      <c r="G162" s="244"/>
      <c r="H162" s="244"/>
      <c r="I162" s="244"/>
      <c r="J162" s="244"/>
      <c r="K162" s="244"/>
      <c r="L162" s="244"/>
      <c r="M162" s="244"/>
      <c r="N162" s="244"/>
      <c r="O162" s="244"/>
      <c r="P162" s="244"/>
      <c r="Q162" s="244"/>
      <c r="R162" s="244"/>
      <c r="S162" s="244"/>
      <c r="T162" s="443"/>
      <c r="U162" s="244"/>
      <c r="V162" s="244"/>
      <c r="W162" s="244"/>
      <c r="X162" s="244"/>
      <c r="Y162" s="244"/>
      <c r="Z162" s="244"/>
      <c r="AA162" s="247"/>
      <c r="AC162" s="28"/>
      <c r="AD162" s="27"/>
      <c r="AE162" s="248"/>
      <c r="AF162" s="86"/>
      <c r="AG162" s="209"/>
      <c r="AH162" s="209"/>
      <c r="AI162" s="209"/>
      <c r="AJ162" s="86"/>
      <c r="BB162" s="259"/>
    </row>
    <row r="163" spans="1:54" ht="22.8">
      <c r="A163" s="244"/>
      <c r="B163" s="244"/>
      <c r="C163" s="261"/>
      <c r="D163" s="334" t="str">
        <f>+D165</f>
        <v>O</v>
      </c>
      <c r="E163" s="244"/>
      <c r="F163" s="244"/>
      <c r="G163" s="261" t="s">
        <v>598</v>
      </c>
      <c r="H163" s="491">
        <f>SUM(H165:H199)</f>
        <v>6714</v>
      </c>
      <c r="I163" s="245"/>
      <c r="J163" s="244"/>
      <c r="K163" s="245"/>
      <c r="L163" s="244"/>
      <c r="M163" s="246"/>
      <c r="N163" s="246"/>
      <c r="O163" s="244"/>
      <c r="P163" s="333">
        <f>+Klasse!L15</f>
        <v>331.41890648260937</v>
      </c>
      <c r="Q163" s="244" t="s">
        <v>568</v>
      </c>
      <c r="R163" s="246"/>
      <c r="S163" s="246"/>
      <c r="T163" s="443"/>
      <c r="U163" s="246"/>
      <c r="V163" s="246"/>
      <c r="W163" s="244"/>
      <c r="X163" s="333">
        <f>+Klasse!AC15</f>
        <v>140.32040825072002</v>
      </c>
      <c r="Y163" s="245"/>
      <c r="Z163" s="244"/>
      <c r="AA163" s="247"/>
      <c r="AC163" s="28"/>
      <c r="AD163" s="27"/>
      <c r="AE163" s="248"/>
      <c r="AF163" s="86"/>
      <c r="AJ163" s="86"/>
      <c r="BB163" s="259"/>
    </row>
    <row r="164" spans="1:54" ht="15" customHeight="1">
      <c r="A164" s="244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  <c r="U164" s="244"/>
      <c r="V164" s="244"/>
      <c r="W164" s="244"/>
      <c r="X164" s="244"/>
      <c r="Y164" s="244"/>
      <c r="Z164" s="244"/>
      <c r="AA164" s="247"/>
      <c r="AC164" s="28"/>
      <c r="AD164" s="27"/>
      <c r="AE164" s="248"/>
      <c r="AF164" s="86"/>
      <c r="AJ164" s="86"/>
      <c r="BB164" s="259"/>
    </row>
    <row r="165" spans="1:54" ht="15.6">
      <c r="A165" s="244"/>
      <c r="B165" s="263">
        <f>+'Ark1'!C1737</f>
        <v>2024</v>
      </c>
      <c r="C165" s="263">
        <f>+'Ark1'!L1737</f>
        <v>5</v>
      </c>
      <c r="D165" s="263" t="s">
        <v>402</v>
      </c>
      <c r="E165" s="271">
        <f>+'Ark1'!AP1737</f>
        <v>1</v>
      </c>
      <c r="F165" s="271" t="str">
        <f>VLOOKUP(E165,RNR!$E$1:$F$41,2)</f>
        <v>NRF</v>
      </c>
      <c r="G165" s="263">
        <f>+IF(H165=0,"",'Ark1'!Q1737)</f>
        <v>2436</v>
      </c>
      <c r="H165" s="449">
        <f>+'Ark1'!R1737</f>
        <v>3970</v>
      </c>
      <c r="I165" s="264">
        <f>+'Ark1'!AE1737</f>
        <v>12.442020809828252</v>
      </c>
      <c r="J165" s="35" t="e">
        <f>+IF(D165=0,"",IF(#REF!=0,"",I165-#REF!))</f>
        <v>#REF!</v>
      </c>
      <c r="K165" s="264">
        <f>+IF(H165=0,"",'Ark1'!AF1737)</f>
        <v>14.781193398280372</v>
      </c>
      <c r="L165" s="244"/>
      <c r="M165" s="366">
        <f>+IF(H165=0,"",'Ark1'!AR1737)</f>
        <v>225.98816120906795</v>
      </c>
      <c r="N165" s="114">
        <f>+IF(H165=0,"",'Ark1'!AS1737)</f>
        <v>30.50285580918916</v>
      </c>
      <c r="O165" s="265">
        <f>+IF(H165=0,"",'Ark1'!T1737)</f>
        <v>10.175818639798493</v>
      </c>
      <c r="P165" s="294">
        <f>+IF(H165=0,"",'Ark1'!U1737)</f>
        <v>352.2873047858937</v>
      </c>
      <c r="Q165" s="35" t="e">
        <f>+IF(H165=0,"",P165-#REF!)</f>
        <v>#REF!</v>
      </c>
      <c r="R165" s="266">
        <f>+IF(H165=0,"",'Ark1'!W1737)</f>
        <v>99.622166246851378</v>
      </c>
      <c r="S165" s="266">
        <f>+IF(H165=0,"",'Ark1'!X1737)</f>
        <v>52.267002518891687</v>
      </c>
      <c r="T165" s="451">
        <f>+IF(H165=0,"",'Ark1'!AG1737)</f>
        <v>2123.5468513853903</v>
      </c>
      <c r="U165" s="266">
        <f>+IF(H165=0,"",'Ark1'!AH1737)</f>
        <v>99.949622166246854</v>
      </c>
      <c r="V165" s="266">
        <f>+IF(H165=0,"",'Ark1'!Y1737)</f>
        <v>27.44435864070789</v>
      </c>
      <c r="W165" s="265">
        <f>+IF(H165=0,"",'Ark1'!AA1737)</f>
        <v>1.2694113542315748</v>
      </c>
      <c r="X165" s="294">
        <f t="shared" ref="X165:X199" si="8">IF(H165=0,"",1000*P165/T165)</f>
        <v>165.89570630667433</v>
      </c>
      <c r="Y165" s="264">
        <f t="shared" ref="Y165:Y199" si="9">IF(H165=0,"",H165/G165)</f>
        <v>1.6297208538587848</v>
      </c>
      <c r="Z165" s="244"/>
      <c r="AA165" s="247"/>
      <c r="AC165" s="28"/>
      <c r="AD165" s="27"/>
      <c r="AE165" s="269"/>
      <c r="AF165" s="86"/>
      <c r="AJ165" s="86"/>
    </row>
    <row r="166" spans="1:54" ht="15.6">
      <c r="A166" s="244"/>
      <c r="B166" s="263">
        <f>+'Ark1'!C1738</f>
        <v>2024</v>
      </c>
      <c r="C166" s="263">
        <f>+'Ark1'!L1738</f>
        <v>5</v>
      </c>
      <c r="D166" s="263" t="s">
        <v>402</v>
      </c>
      <c r="E166" s="271">
        <f>+'Ark1'!AP1738</f>
        <v>2</v>
      </c>
      <c r="F166" s="271" t="str">
        <f>VLOOKUP(E166,RNR!$E$1:$F$41,2)</f>
        <v>Jersey</v>
      </c>
      <c r="G166" s="263">
        <f>+IF(H166=0,"",'Ark1'!Q1738)</f>
        <v>13</v>
      </c>
      <c r="H166" s="449">
        <f>+'Ark1'!R1738</f>
        <v>14</v>
      </c>
      <c r="I166" s="264">
        <f>+'Ark1'!AE1738</f>
        <v>2.734375</v>
      </c>
      <c r="J166" s="35" t="e">
        <f>+IF(D166=0,"",IF(#REF!=0,"",I166-#REF!))</f>
        <v>#REF!</v>
      </c>
      <c r="K166" s="264">
        <f>+IF(H166=0,"",'Ark1'!AF1738)</f>
        <v>3.8430172536823264</v>
      </c>
      <c r="L166" s="244"/>
      <c r="M166" s="366">
        <f>+IF(H166=0,"",'Ark1'!AR1738)</f>
        <v>211.6428571428572</v>
      </c>
      <c r="N166" s="114">
        <f>+IF(H166=0,"",'Ark1'!AS1738)</f>
        <v>31.22952428890304</v>
      </c>
      <c r="O166" s="265">
        <f>+IF(H166=0,"",'Ark1'!T1738)</f>
        <v>10.357142857142859</v>
      </c>
      <c r="P166" s="294">
        <f>+IF(H166=0,"",'Ark1'!U1738)</f>
        <v>296.20714285714297</v>
      </c>
      <c r="Q166" s="35" t="e">
        <f>+IF(H166=0,"",P166-#REF!)</f>
        <v>#REF!</v>
      </c>
      <c r="R166" s="266">
        <f>+IF(H166=0,"",'Ark1'!W1738)</f>
        <v>100</v>
      </c>
      <c r="S166" s="266">
        <f>+IF(H166=0,"",'Ark1'!X1738)</f>
        <v>0</v>
      </c>
      <c r="T166" s="451">
        <f>+IF(H166=0,"",'Ark1'!AG1738)</f>
        <v>2392.5</v>
      </c>
      <c r="U166" s="266">
        <f>+IF(H166=0,"",'Ark1'!AH1738)</f>
        <v>100</v>
      </c>
      <c r="V166" s="266">
        <f>+IF(H166=0,"",'Ark1'!Y1738)</f>
        <v>23.69823574764585</v>
      </c>
      <c r="W166" s="265">
        <f>+IF(H166=0,"",'Ark1'!AA1738)</f>
        <v>1.0424656799518817</v>
      </c>
      <c r="X166" s="294">
        <f t="shared" si="8"/>
        <v>123.80653828929695</v>
      </c>
      <c r="Y166" s="264">
        <f t="shared" si="9"/>
        <v>1.0769230769230769</v>
      </c>
      <c r="Z166" s="244"/>
      <c r="AA166" s="247"/>
      <c r="AC166" s="28"/>
      <c r="AD166" s="27"/>
      <c r="AE166" s="269"/>
      <c r="AF166" s="86"/>
      <c r="AJ166" s="86"/>
    </row>
    <row r="167" spans="1:54" ht="15.6">
      <c r="A167" s="244"/>
      <c r="B167" s="263">
        <f>+'Ark1'!C1739</f>
        <v>2024</v>
      </c>
      <c r="C167" s="263">
        <f>+'Ark1'!L1739</f>
        <v>5</v>
      </c>
      <c r="D167" s="263" t="s">
        <v>402</v>
      </c>
      <c r="E167" s="271">
        <f>+'Ark1'!AP1739</f>
        <v>3</v>
      </c>
      <c r="F167" s="271" t="str">
        <f>VLOOKUP(E167,RNR!$E$1:$F$41,2)</f>
        <v>Sidet Trønder</v>
      </c>
      <c r="G167" s="263">
        <f>+IF(H167=0,"",'Ark1'!Q1739)</f>
        <v>31</v>
      </c>
      <c r="H167" s="449">
        <f>+'Ark1'!R1739</f>
        <v>33</v>
      </c>
      <c r="I167" s="264">
        <f>+'Ark1'!AE1739</f>
        <v>10.280373831775702</v>
      </c>
      <c r="J167" s="35" t="e">
        <f>+IF(D167=0,"",IF(#REF!=0,"",I167-#REF!))</f>
        <v>#REF!</v>
      </c>
      <c r="K167" s="264">
        <f>+IF(H167=0,"",'Ark1'!AF1739)</f>
        <v>12.433937715635937</v>
      </c>
      <c r="L167" s="244"/>
      <c r="M167" s="366">
        <f>+IF(H167=0,"",'Ark1'!AR1739)</f>
        <v>201.27272727272728</v>
      </c>
      <c r="N167" s="114">
        <f>+IF(H167=0,"",'Ark1'!AS1739)</f>
        <v>32.566730205956567</v>
      </c>
      <c r="O167" s="265">
        <f>+IF(H167=0,"",'Ark1'!T1739)</f>
        <v>10.909090909090908</v>
      </c>
      <c r="P167" s="294">
        <f>+IF(H167=0,"",'Ark1'!U1739)</f>
        <v>266.13939393939398</v>
      </c>
      <c r="Q167" s="35" t="e">
        <f>+IF(H167=0,"",P167-#REF!)</f>
        <v>#REF!</v>
      </c>
      <c r="R167" s="266">
        <f>+IF(H167=0,"",'Ark1'!W1739)</f>
        <v>100</v>
      </c>
      <c r="S167" s="266">
        <f>+IF(H167=0,"",'Ark1'!X1739)</f>
        <v>0</v>
      </c>
      <c r="T167" s="451">
        <f>+IF(H167=0,"",'Ark1'!AG1739)</f>
        <v>2625.090909090909</v>
      </c>
      <c r="U167" s="266">
        <f>+IF(H167=0,"",'Ark1'!AH1739)</f>
        <v>100</v>
      </c>
      <c r="V167" s="266">
        <f>+IF(H167=0,"",'Ark1'!Y1739)</f>
        <v>26.691185009445281</v>
      </c>
      <c r="W167" s="265">
        <f>+IF(H167=0,"",'Ark1'!AA1739)</f>
        <v>1.76435474278905</v>
      </c>
      <c r="X167" s="294">
        <f t="shared" si="8"/>
        <v>101.38292468947687</v>
      </c>
      <c r="Y167" s="264">
        <f t="shared" si="9"/>
        <v>1.064516129032258</v>
      </c>
      <c r="Z167" s="244"/>
      <c r="AA167" s="247"/>
      <c r="AC167" s="28"/>
      <c r="AD167" s="27"/>
      <c r="AE167" s="269"/>
      <c r="AF167" s="86"/>
      <c r="AJ167" s="86"/>
    </row>
    <row r="168" spans="1:54" ht="15.6">
      <c r="A168" s="244"/>
      <c r="B168" s="263">
        <f>+'Ark1'!C1740</f>
        <v>2024</v>
      </c>
      <c r="C168" s="263">
        <f>+'Ark1'!L1740</f>
        <v>5</v>
      </c>
      <c r="D168" s="263" t="s">
        <v>402</v>
      </c>
      <c r="E168" s="271">
        <f>+'Ark1'!AP1740</f>
        <v>4</v>
      </c>
      <c r="F168" s="271" t="str">
        <f>VLOOKUP(E168,RNR!$E$1:$F$41,2)</f>
        <v>Telemark</v>
      </c>
      <c r="G168" s="263">
        <f>+IF(H168=0,"",'Ark1'!Q1740)</f>
        <v>17</v>
      </c>
      <c r="H168" s="449">
        <f>+'Ark1'!R1740</f>
        <v>19</v>
      </c>
      <c r="I168" s="264">
        <f>+'Ark1'!AE1740</f>
        <v>20.879120879120876</v>
      </c>
      <c r="J168" s="35" t="e">
        <f>+IF(D168=0,"",IF(#REF!=0,"",I168-#REF!))</f>
        <v>#REF!</v>
      </c>
      <c r="K168" s="264">
        <f>+IF(H168=0,"",'Ark1'!AF1740)</f>
        <v>25.126207325787792</v>
      </c>
      <c r="L168" s="244"/>
      <c r="M168" s="366">
        <f>+IF(H168=0,"",'Ark1'!AR1740)</f>
        <v>206.94736842105263</v>
      </c>
      <c r="N168" s="114">
        <f>+IF(H168=0,"",'Ark1'!AS1740)</f>
        <v>32.345674741935561</v>
      </c>
      <c r="O168" s="265">
        <f>+IF(H168=0,"",'Ark1'!T1740)</f>
        <v>11.105263157894736</v>
      </c>
      <c r="P168" s="294">
        <f>+IF(H168=0,"",'Ark1'!U1740)</f>
        <v>286.84210526315798</v>
      </c>
      <c r="Q168" s="35" t="e">
        <f>+IF(H168=0,"",P168-#REF!)</f>
        <v>#REF!</v>
      </c>
      <c r="R168" s="266">
        <f>+IF(H168=0,"",'Ark1'!W1740)</f>
        <v>100</v>
      </c>
      <c r="S168" s="266">
        <f>+IF(H168=0,"",'Ark1'!X1740)</f>
        <v>0</v>
      </c>
      <c r="T168" s="451">
        <f>+IF(H168=0,"",'Ark1'!AG1740)</f>
        <v>2525.5263157894738</v>
      </c>
      <c r="U168" s="266">
        <f>+IF(H168=0,"",'Ark1'!AH1740)</f>
        <v>100</v>
      </c>
      <c r="V168" s="266">
        <f>+IF(H168=0,"",'Ark1'!Y1740)</f>
        <v>22.999160529061403</v>
      </c>
      <c r="W168" s="265">
        <f>+IF(H168=0,"",'Ark1'!AA1740)</f>
        <v>1.2093816097974868</v>
      </c>
      <c r="X168" s="294">
        <f t="shared" si="8"/>
        <v>113.57715952901951</v>
      </c>
      <c r="Y168" s="264">
        <f t="shared" si="9"/>
        <v>1.1176470588235294</v>
      </c>
      <c r="Z168" s="244"/>
      <c r="AA168" s="247"/>
      <c r="AC168" s="28"/>
      <c r="AD168" s="27"/>
      <c r="AE168" s="269"/>
      <c r="AF168" s="86"/>
      <c r="AJ168" s="86"/>
    </row>
    <row r="169" spans="1:54" ht="15.6">
      <c r="A169" s="244"/>
      <c r="B169" s="263">
        <f>+'Ark1'!C1741</f>
        <v>2024</v>
      </c>
      <c r="C169" s="263">
        <f>+'Ark1'!L1741</f>
        <v>5</v>
      </c>
      <c r="D169" s="263" t="s">
        <v>402</v>
      </c>
      <c r="E169" s="271">
        <f>+'Ark1'!AP1741</f>
        <v>5</v>
      </c>
      <c r="F169" s="271" t="str">
        <f>VLOOKUP(E169,RNR!$E$1:$F$41,2)</f>
        <v>Dølafe</v>
      </c>
      <c r="G169" s="263">
        <f>+IF(H169=0,"",'Ark1'!Q1741)</f>
        <v>7</v>
      </c>
      <c r="H169" s="449">
        <f>+'Ark1'!R1741</f>
        <v>8</v>
      </c>
      <c r="I169" s="264">
        <f>+'Ark1'!AE1741</f>
        <v>15.686274509803919</v>
      </c>
      <c r="J169" s="35" t="e">
        <f>+IF(D169=0,"",IF(#REF!=0,"",I169-#REF!))</f>
        <v>#REF!</v>
      </c>
      <c r="K169" s="264">
        <f>+IF(H169=0,"",'Ark1'!AF1741)</f>
        <v>17.652817980589141</v>
      </c>
      <c r="L169" s="244"/>
      <c r="M169" s="366">
        <f>+IF(H169=0,"",'Ark1'!AR1741)</f>
        <v>199.125</v>
      </c>
      <c r="N169" s="114">
        <f>+IF(H169=0,"",'Ark1'!AS1741)</f>
        <v>32.726551553169848</v>
      </c>
      <c r="O169" s="265">
        <f>+IF(H169=0,"",'Ark1'!T1741)</f>
        <v>12</v>
      </c>
      <c r="P169" s="294">
        <f>+IF(H169=0,"",'Ark1'!U1741)</f>
        <v>259.1875</v>
      </c>
      <c r="Q169" s="35" t="e">
        <f>+IF(H169=0,"",P169-#REF!)</f>
        <v>#REF!</v>
      </c>
      <c r="R169" s="266">
        <f>+IF(H169=0,"",'Ark1'!W1741)</f>
        <v>100</v>
      </c>
      <c r="S169" s="266">
        <f>+IF(H169=0,"",'Ark1'!X1741)</f>
        <v>0</v>
      </c>
      <c r="T169" s="451">
        <f>+IF(H169=0,"",'Ark1'!AG1741)</f>
        <v>2696.25</v>
      </c>
      <c r="U169" s="266">
        <f>+IF(H169=0,"",'Ark1'!AH1741)</f>
        <v>100</v>
      </c>
      <c r="V169" s="266">
        <f>+IF(H169=0,"",'Ark1'!Y1741)</f>
        <v>23.896518444116506</v>
      </c>
      <c r="W169" s="265">
        <f>+IF(H169=0,"",'Ark1'!AA1741)</f>
        <v>1.4142135623730951</v>
      </c>
      <c r="X169" s="294">
        <f t="shared" si="8"/>
        <v>96.128882707464072</v>
      </c>
      <c r="Y169" s="264">
        <f t="shared" si="9"/>
        <v>1.1428571428571428</v>
      </c>
      <c r="Z169" s="244"/>
      <c r="AA169" s="247"/>
      <c r="AC169" s="28"/>
      <c r="AD169" s="27"/>
      <c r="AE169" s="269"/>
      <c r="AF169" s="86"/>
      <c r="AJ169" s="86"/>
    </row>
    <row r="170" spans="1:54" ht="15.6">
      <c r="A170" s="244"/>
      <c r="B170" s="263">
        <f>+'Ark1'!C1742</f>
        <v>2024</v>
      </c>
      <c r="C170" s="263">
        <f>+'Ark1'!L1742</f>
        <v>5</v>
      </c>
      <c r="D170" s="263" t="s">
        <v>402</v>
      </c>
      <c r="E170" s="271">
        <f>+'Ark1'!AP1742</f>
        <v>6</v>
      </c>
      <c r="F170" s="271" t="str">
        <f>VLOOKUP(E170,RNR!$E$1:$F$41,2)</f>
        <v>Raukolle</v>
      </c>
      <c r="G170" s="263">
        <f>+IF(H170=0,"",'Ark1'!Q1742)</f>
        <v>6</v>
      </c>
      <c r="H170" s="449">
        <f>+'Ark1'!R1742</f>
        <v>8</v>
      </c>
      <c r="I170" s="264">
        <f>+'Ark1'!AE1742</f>
        <v>13.793103448275859</v>
      </c>
      <c r="J170" s="35" t="e">
        <f>+IF(D170=0,"",IF(#REF!=0,"",I170-#REF!))</f>
        <v>#REF!</v>
      </c>
      <c r="K170" s="264">
        <f>+IF(H170=0,"",'Ark1'!AF1742)</f>
        <v>17.349679636808958</v>
      </c>
      <c r="L170" s="244"/>
      <c r="M170" s="366">
        <f>+IF(H170=0,"",'Ark1'!AR1742)</f>
        <v>215.25</v>
      </c>
      <c r="N170" s="114">
        <f>+IF(H170=0,"",'Ark1'!AS1742)</f>
        <v>32.095952540489755</v>
      </c>
      <c r="O170" s="265">
        <f>+IF(H170=0,"",'Ark1'!T1742)</f>
        <v>11.875</v>
      </c>
      <c r="P170" s="294">
        <f>+IF(H170=0,"",'Ark1'!U1742)</f>
        <v>320.53750000000002</v>
      </c>
      <c r="Q170" s="35" t="e">
        <f>+IF(H170=0,"",P170-#REF!)</f>
        <v>#REF!</v>
      </c>
      <c r="R170" s="266">
        <f>+IF(H170=0,"",'Ark1'!W1742)</f>
        <v>100</v>
      </c>
      <c r="S170" s="266">
        <f>+IF(H170=0,"",'Ark1'!X1742)</f>
        <v>12.5</v>
      </c>
      <c r="T170" s="451">
        <f>+IF(H170=0,"",'Ark1'!AG1742)</f>
        <v>3178.875</v>
      </c>
      <c r="U170" s="266">
        <f>+IF(H170=0,"",'Ark1'!AH1742)</f>
        <v>100</v>
      </c>
      <c r="V170" s="266">
        <f>+IF(H170=0,"",'Ark1'!Y1742)</f>
        <v>24.7110267643816</v>
      </c>
      <c r="W170" s="265">
        <f>+IF(H170=0,"",'Ark1'!AA1742)</f>
        <v>1.363589014329464</v>
      </c>
      <c r="X170" s="294">
        <f t="shared" si="8"/>
        <v>100.83362824898745</v>
      </c>
      <c r="Y170" s="264">
        <f t="shared" si="9"/>
        <v>1.3333333333333333</v>
      </c>
      <c r="Z170" s="244"/>
      <c r="AA170" s="247"/>
      <c r="AC170" s="28"/>
      <c r="AD170" s="27"/>
      <c r="AE170" s="269"/>
      <c r="AF170" s="86"/>
      <c r="AJ170" s="86"/>
    </row>
    <row r="171" spans="1:54" ht="15.6">
      <c r="A171" s="244"/>
      <c r="B171" s="263">
        <f>+'Ark1'!C1743</f>
        <v>2024</v>
      </c>
      <c r="C171" s="263">
        <f>+'Ark1'!L1743</f>
        <v>5</v>
      </c>
      <c r="D171" s="263" t="s">
        <v>402</v>
      </c>
      <c r="E171" s="271">
        <f>+'Ark1'!AP1743</f>
        <v>7</v>
      </c>
      <c r="F171" s="271" t="str">
        <f>VLOOKUP(E171,RNR!$E$1:$F$41,2)</f>
        <v>Sør- og Vestlands</v>
      </c>
      <c r="G171" s="263">
        <f>+IF(H171=0,"",'Ark1'!Q1743)</f>
        <v>7</v>
      </c>
      <c r="H171" s="449">
        <f>+'Ark1'!R1743</f>
        <v>10</v>
      </c>
      <c r="I171" s="264">
        <f>+'Ark1'!AE1743</f>
        <v>20</v>
      </c>
      <c r="J171" s="35" t="e">
        <f>+IF(D171=0,"",IF(#REF!=0,"",I171-#REF!))</f>
        <v>#REF!</v>
      </c>
      <c r="K171" s="264">
        <f>+IF(H171=0,"",'Ark1'!AF1743)</f>
        <v>22.656859853938631</v>
      </c>
      <c r="L171" s="244"/>
      <c r="M171" s="366">
        <f>+IF(H171=0,"",'Ark1'!AR1743)</f>
        <v>200.5</v>
      </c>
      <c r="N171" s="114">
        <f>+IF(H171=0,"",'Ark1'!AS1743)</f>
        <v>32.321555668705813</v>
      </c>
      <c r="O171" s="265">
        <f>+IF(H171=0,"",'Ark1'!T1743)</f>
        <v>11.3</v>
      </c>
      <c r="P171" s="294">
        <f>+IF(H171=0,"",'Ark1'!U1743)</f>
        <v>261.22000000000003</v>
      </c>
      <c r="Q171" s="35" t="e">
        <f>+IF(H171=0,"",P171-#REF!)</f>
        <v>#REF!</v>
      </c>
      <c r="R171" s="266">
        <f>+IF(H171=0,"",'Ark1'!W1743)</f>
        <v>100</v>
      </c>
      <c r="S171" s="266">
        <f>+IF(H171=0,"",'Ark1'!X1743)</f>
        <v>0</v>
      </c>
      <c r="T171" s="451">
        <f>+IF(H171=0,"",'Ark1'!AG1743)</f>
        <v>3223.1</v>
      </c>
      <c r="U171" s="266">
        <f>+IF(H171=0,"",'Ark1'!AH1743)</f>
        <v>100</v>
      </c>
      <c r="V171" s="266">
        <f>+IF(H171=0,"",'Ark1'!Y1743)</f>
        <v>25.238296297492059</v>
      </c>
      <c r="W171" s="265">
        <f>+IF(H171=0,"",'Ark1'!AA1743)</f>
        <v>1.7349351572897445</v>
      </c>
      <c r="X171" s="294">
        <f t="shared" si="8"/>
        <v>81.046197759920588</v>
      </c>
      <c r="Y171" s="264">
        <f t="shared" si="9"/>
        <v>1.4285714285714286</v>
      </c>
      <c r="Z171" s="244"/>
      <c r="AA171" s="247"/>
      <c r="AC171" s="28"/>
      <c r="AD171" s="27"/>
      <c r="AE171" s="269"/>
      <c r="AF171" s="86"/>
      <c r="AJ171" s="86"/>
    </row>
    <row r="172" spans="1:54" ht="15.6">
      <c r="A172" s="244"/>
      <c r="B172" s="263">
        <f>+'Ark1'!C1744</f>
        <v>2024</v>
      </c>
      <c r="C172" s="263">
        <f>+'Ark1'!L1744</f>
        <v>5</v>
      </c>
      <c r="D172" s="263" t="s">
        <v>402</v>
      </c>
      <c r="E172" s="271">
        <f>+'Ark1'!AP1744</f>
        <v>8</v>
      </c>
      <c r="F172" s="271" t="str">
        <f>VLOOKUP(E172,RNR!$E$1:$F$41,2)</f>
        <v>Vestlandsfe</v>
      </c>
      <c r="G172" s="263">
        <f>+IF(H172=0,"",'Ark1'!Q1744)</f>
        <v>13</v>
      </c>
      <c r="H172" s="449">
        <f>+'Ark1'!R1744</f>
        <v>14</v>
      </c>
      <c r="I172" s="264">
        <f>+'Ark1'!AE1744</f>
        <v>8.5889570552147205</v>
      </c>
      <c r="J172" s="35" t="e">
        <f>+IF(D172=0,"",IF(#REF!=0,"",I172-#REF!))</f>
        <v>#REF!</v>
      </c>
      <c r="K172" s="264">
        <f>+IF(H172=0,"",'Ark1'!AF1744)</f>
        <v>11.162698541784341</v>
      </c>
      <c r="L172" s="244"/>
      <c r="M172" s="366">
        <f>+IF(H172=0,"",'Ark1'!AR1744)</f>
        <v>201.14285714285711</v>
      </c>
      <c r="N172" s="114">
        <f>+IF(H172=0,"",'Ark1'!AS1744)</f>
        <v>33.044324689242892</v>
      </c>
      <c r="O172" s="265">
        <f>+IF(H172=0,"",'Ark1'!T1744)</f>
        <v>12</v>
      </c>
      <c r="P172" s="294">
        <f>+IF(H172=0,"",'Ark1'!U1744)</f>
        <v>269.62142857142862</v>
      </c>
      <c r="Q172" s="35" t="e">
        <f>+IF(H172=0,"",P172-#REF!)</f>
        <v>#REF!</v>
      </c>
      <c r="R172" s="266">
        <f>+IF(H172=0,"",'Ark1'!W1744)</f>
        <v>100</v>
      </c>
      <c r="S172" s="266">
        <f>+IF(H172=0,"",'Ark1'!X1744)</f>
        <v>0</v>
      </c>
      <c r="T172" s="451">
        <f>+IF(H172=0,"",'Ark1'!AG1744)</f>
        <v>2680.071428571428</v>
      </c>
      <c r="U172" s="266">
        <f>+IF(H172=0,"",'Ark1'!AH1744)</f>
        <v>100</v>
      </c>
      <c r="V172" s="266">
        <f>+IF(H172=0,"",'Ark1'!Y1744)</f>
        <v>32.047535643420943</v>
      </c>
      <c r="W172" s="265">
        <f>+IF(H172=0,"",'Ark1'!AA1744)</f>
        <v>1.1952286093343936</v>
      </c>
      <c r="X172" s="294">
        <f t="shared" si="8"/>
        <v>100.60232936222387</v>
      </c>
      <c r="Y172" s="264">
        <f t="shared" si="9"/>
        <v>1.0769230769230769</v>
      </c>
      <c r="Z172" s="244"/>
      <c r="AA172" s="247"/>
      <c r="AC172" s="28"/>
      <c r="AD172" s="27"/>
      <c r="AE172" s="269"/>
      <c r="AF172" s="86"/>
      <c r="AJ172" s="86"/>
    </row>
    <row r="173" spans="1:54" ht="15.6">
      <c r="A173" s="244"/>
      <c r="B173" s="263">
        <f>+'Ark1'!C1745</f>
        <v>2024</v>
      </c>
      <c r="C173" s="263">
        <f>+'Ark1'!L1745</f>
        <v>5</v>
      </c>
      <c r="D173" s="263" t="s">
        <v>402</v>
      </c>
      <c r="E173" s="271">
        <f>+'Ark1'!AP1745</f>
        <v>9</v>
      </c>
      <c r="F173" s="271" t="str">
        <f>VLOOKUP(E173,RNR!$E$1:$F$41,2)</f>
        <v>Holstein</v>
      </c>
      <c r="G173" s="263">
        <f>+IF(H173=0,"",'Ark1'!Q1745)</f>
        <v>77</v>
      </c>
      <c r="H173" s="449">
        <f>+'Ark1'!R1745</f>
        <v>109</v>
      </c>
      <c r="I173" s="264">
        <f>+'Ark1'!AE1745</f>
        <v>7.1148825065274135</v>
      </c>
      <c r="J173" s="35" t="e">
        <f>+IF(D173=0,"",IF(#REF!=0,"",I173-#REF!))</f>
        <v>#REF!</v>
      </c>
      <c r="K173" s="264">
        <f>+IF(H173=0,"",'Ark1'!AF1745)</f>
        <v>8.7832099784743338</v>
      </c>
      <c r="L173" s="244"/>
      <c r="M173" s="366">
        <f>+IF(H173=0,"",'Ark1'!AR1745)</f>
        <v>232.56880733944956</v>
      </c>
      <c r="N173" s="114">
        <f>+IF(H173=0,"",'Ark1'!AS1745)</f>
        <v>30.377166608358632</v>
      </c>
      <c r="O173" s="265">
        <f>+IF(H173=0,"",'Ark1'!T1745)</f>
        <v>10.669724770642201</v>
      </c>
      <c r="P173" s="294">
        <f>+IF(H173=0,"",'Ark1'!U1745)</f>
        <v>382.57889908256874</v>
      </c>
      <c r="Q173" s="35" t="e">
        <f>+IF(H173=0,"",P173-#REF!)</f>
        <v>#REF!</v>
      </c>
      <c r="R173" s="266">
        <f>+IF(H173=0,"",'Ark1'!W1745)</f>
        <v>100</v>
      </c>
      <c r="S173" s="266">
        <f>+IF(H173=0,"",'Ark1'!X1745)</f>
        <v>82.568807339449521</v>
      </c>
      <c r="T173" s="451">
        <f>+IF(H173=0,"",'Ark1'!AG1745)</f>
        <v>2148.5412844036696</v>
      </c>
      <c r="U173" s="266">
        <f>+IF(H173=0,"",'Ark1'!AH1745)</f>
        <v>100</v>
      </c>
      <c r="V173" s="266">
        <f>+IF(H173=0,"",'Ark1'!Y1745)</f>
        <v>32.899859382858182</v>
      </c>
      <c r="W173" s="265">
        <f>+IF(H173=0,"",'Ark1'!AA1745)</f>
        <v>1.394978187798035</v>
      </c>
      <c r="X173" s="294">
        <f t="shared" si="8"/>
        <v>178.06448582567219</v>
      </c>
      <c r="Y173" s="264">
        <f t="shared" si="9"/>
        <v>1.4155844155844155</v>
      </c>
      <c r="Z173" s="244"/>
      <c r="AA173" s="247"/>
      <c r="AC173" s="28"/>
      <c r="AD173" s="27"/>
      <c r="AE173" s="269"/>
      <c r="AF173" s="86"/>
      <c r="AJ173" s="86"/>
    </row>
    <row r="174" spans="1:54" ht="15.6">
      <c r="A174" s="244"/>
      <c r="B174" s="263">
        <f>+'Ark1'!C1746</f>
        <v>2024</v>
      </c>
      <c r="C174" s="263">
        <f>+'Ark1'!L1746</f>
        <v>5</v>
      </c>
      <c r="D174" s="263" t="s">
        <v>402</v>
      </c>
      <c r="E174" s="271">
        <f>+'Ark1'!AP1746</f>
        <v>10</v>
      </c>
      <c r="F174" s="271" t="str">
        <f>VLOOKUP(E174,RNR!$E$1:$F$41,2)</f>
        <v>Rødt Dansk</v>
      </c>
      <c r="G174" s="263" t="str">
        <f>+IF(H174=0,"",'Ark1'!Q1746)</f>
        <v/>
      </c>
      <c r="H174" s="449">
        <f>+'Ark1'!R1746</f>
        <v>0</v>
      </c>
      <c r="I174" s="264">
        <f>+'Ark1'!AE1746</f>
        <v>0</v>
      </c>
      <c r="J174" s="35" t="e">
        <f>+IF(D174=0,"",IF(#REF!=0,"",I174-#REF!))</f>
        <v>#REF!</v>
      </c>
      <c r="K174" s="264" t="str">
        <f>+IF(H174=0,"",'Ark1'!AF1746)</f>
        <v/>
      </c>
      <c r="L174" s="244"/>
      <c r="M174" s="366" t="str">
        <f>+IF(H174=0,"",'Ark1'!AR1746)</f>
        <v/>
      </c>
      <c r="N174" s="114" t="str">
        <f>+IF(H174=0,"",'Ark1'!AS1746)</f>
        <v/>
      </c>
      <c r="O174" s="265" t="str">
        <f>+IF(H174=0,"",'Ark1'!T1746)</f>
        <v/>
      </c>
      <c r="P174" s="294" t="str">
        <f>+IF(H174=0,"",'Ark1'!U1746)</f>
        <v/>
      </c>
      <c r="Q174" s="35" t="str">
        <f>+IF(H174=0,"",P174-#REF!)</f>
        <v/>
      </c>
      <c r="R174" s="266" t="str">
        <f>+IF(H174=0,"",'Ark1'!W1746)</f>
        <v/>
      </c>
      <c r="S174" s="266" t="str">
        <f>+IF(H174=0,"",'Ark1'!X1746)</f>
        <v/>
      </c>
      <c r="T174" s="451" t="str">
        <f>+IF(H174=0,"",'Ark1'!AG1746)</f>
        <v/>
      </c>
      <c r="U174" s="266" t="str">
        <f>+IF(H174=0,"",'Ark1'!AH1746)</f>
        <v/>
      </c>
      <c r="V174" s="266" t="str">
        <f>+IF(H174=0,"",'Ark1'!Y1746)</f>
        <v/>
      </c>
      <c r="W174" s="265" t="str">
        <f>+IF(H174=0,"",'Ark1'!AA1746)</f>
        <v/>
      </c>
      <c r="X174" s="294" t="str">
        <f t="shared" si="8"/>
        <v/>
      </c>
      <c r="Y174" s="264" t="str">
        <f t="shared" si="9"/>
        <v/>
      </c>
      <c r="Z174" s="244"/>
      <c r="AA174" s="247"/>
      <c r="AC174" s="28"/>
      <c r="AD174" s="27"/>
      <c r="AE174" s="269"/>
      <c r="AF174" s="86"/>
      <c r="AJ174" s="86"/>
    </row>
    <row r="175" spans="1:54" ht="15.6">
      <c r="A175" s="244"/>
      <c r="B175" s="263">
        <f>+'Ark1'!C1747</f>
        <v>2024</v>
      </c>
      <c r="C175" s="263">
        <f>+'Ark1'!L1747</f>
        <v>5</v>
      </c>
      <c r="D175" s="263" t="s">
        <v>402</v>
      </c>
      <c r="E175" s="271">
        <f>+'Ark1'!AP1747</f>
        <v>11</v>
      </c>
      <c r="F175" s="271" t="str">
        <f>VLOOKUP(E175,RNR!$E$1:$F$41,2)</f>
        <v>Brown Swiss</v>
      </c>
      <c r="G175" s="263">
        <f>+IF(H175=0,"",'Ark1'!Q1747)</f>
        <v>7</v>
      </c>
      <c r="H175" s="449">
        <f>+'Ark1'!R1747</f>
        <v>9</v>
      </c>
      <c r="I175" s="264">
        <f>+'Ark1'!AE1747</f>
        <v>9.4736842105263115</v>
      </c>
      <c r="J175" s="35" t="e">
        <f>+IF(D175=0,"",IF(#REF!=0,"",I175-#REF!))</f>
        <v>#REF!</v>
      </c>
      <c r="K175" s="264">
        <f>+IF(H175=0,"",'Ark1'!AF1747)</f>
        <v>12.084279105227596</v>
      </c>
      <c r="L175" s="244"/>
      <c r="M175" s="366">
        <f>+IF(H175=0,"",'Ark1'!AR1747)</f>
        <v>234.3333333333334</v>
      </c>
      <c r="N175" s="114">
        <f>+IF(H175=0,"",'Ark1'!AS1747)</f>
        <v>30.072073663231961</v>
      </c>
      <c r="O175" s="265">
        <f>+IF(H175=0,"",'Ark1'!T1747)</f>
        <v>11.333333333333336</v>
      </c>
      <c r="P175" s="294">
        <f>+IF(H175=0,"",'Ark1'!U1747)</f>
        <v>387.45555555555552</v>
      </c>
      <c r="Q175" s="35" t="e">
        <f>+IF(H175=0,"",P175-#REF!)</f>
        <v>#REF!</v>
      </c>
      <c r="R175" s="266">
        <f>+IF(H175=0,"",'Ark1'!W1747)</f>
        <v>100</v>
      </c>
      <c r="S175" s="266">
        <f>+IF(H175=0,"",'Ark1'!X1747)</f>
        <v>88.8888888888889</v>
      </c>
      <c r="T175" s="451">
        <f>+IF(H175=0,"",'Ark1'!AG1747)</f>
        <v>2111.4444444444443</v>
      </c>
      <c r="U175" s="266">
        <f>+IF(H175=0,"",'Ark1'!AH1747)</f>
        <v>100</v>
      </c>
      <c r="V175" s="266">
        <f>+IF(H175=0,"",'Ark1'!Y1747)</f>
        <v>32.600071953264433</v>
      </c>
      <c r="W175" s="265">
        <f>+IF(H175=0,"",'Ark1'!AA1747)</f>
        <v>1.6329931618554523</v>
      </c>
      <c r="X175" s="294">
        <f t="shared" si="8"/>
        <v>183.50260485186547</v>
      </c>
      <c r="Y175" s="264">
        <f t="shared" si="9"/>
        <v>1.2857142857142858</v>
      </c>
      <c r="Z175" s="244"/>
      <c r="AA175" s="247"/>
      <c r="AC175" s="28"/>
      <c r="AD175" s="27"/>
      <c r="AE175" s="269"/>
      <c r="AF175" s="86"/>
      <c r="AJ175" s="86"/>
    </row>
    <row r="176" spans="1:54" ht="15.6">
      <c r="A176" s="244"/>
      <c r="B176" s="263">
        <f>+'Ark1'!C1748</f>
        <v>2024</v>
      </c>
      <c r="C176" s="263">
        <f>+'Ark1'!L1748</f>
        <v>5</v>
      </c>
      <c r="D176" s="263" t="s">
        <v>402</v>
      </c>
      <c r="E176" s="271">
        <f>+'Ark1'!AP1748</f>
        <v>12</v>
      </c>
      <c r="F176" s="271" t="str">
        <f>VLOOKUP(E176,RNR!$E$1:$F$41,2)</f>
        <v>Jarlsberg</v>
      </c>
      <c r="G176" s="263">
        <f>+IF(H176=0,"",'Ark1'!Q1748)</f>
        <v>2</v>
      </c>
      <c r="H176" s="449">
        <f>+'Ark1'!R1748</f>
        <v>3</v>
      </c>
      <c r="I176" s="264">
        <f>+'Ark1'!AE1748</f>
        <v>30</v>
      </c>
      <c r="J176" s="35" t="e">
        <f>+IF(D176=0,"",IF(#REF!=0,"",I176-#REF!))</f>
        <v>#REF!</v>
      </c>
      <c r="K176" s="264">
        <f>+IF(H176=0,"",'Ark1'!AF1748)</f>
        <v>35.586878337632143</v>
      </c>
      <c r="L176" s="244"/>
      <c r="M176" s="366">
        <f>+IF(H176=0,"",'Ark1'!AR1748)</f>
        <v>218</v>
      </c>
      <c r="N176" s="114">
        <f>+IF(H176=0,"",'Ark1'!AS1748)</f>
        <v>31.5509538548114</v>
      </c>
      <c r="O176" s="265">
        <f>+IF(H176=0,"",'Ark1'!T1748)</f>
        <v>10.333333333333336</v>
      </c>
      <c r="P176" s="294">
        <f>+IF(H176=0,"",'Ark1'!U1748)</f>
        <v>326.53333333333325</v>
      </c>
      <c r="Q176" s="35" t="e">
        <f>+IF(H176=0,"",P176-#REF!)</f>
        <v>#REF!</v>
      </c>
      <c r="R176" s="266">
        <f>+IF(H176=0,"",'Ark1'!W1748)</f>
        <v>100</v>
      </c>
      <c r="S176" s="266">
        <f>+IF(H176=0,"",'Ark1'!X1748)</f>
        <v>0</v>
      </c>
      <c r="T176" s="451">
        <f>+IF(H176=0,"",'Ark1'!AG1748)</f>
        <v>2025.3333333333328</v>
      </c>
      <c r="U176" s="266">
        <f>+IF(H176=0,"",'Ark1'!AH1748)</f>
        <v>100</v>
      </c>
      <c r="V176" s="266">
        <f>+IF(H176=0,"",'Ark1'!Y1748)</f>
        <v>11.171789869528448</v>
      </c>
      <c r="W176" s="265">
        <f>+IF(H176=0,"",'Ark1'!AA1748)</f>
        <v>0.94280904158205681</v>
      </c>
      <c r="X176" s="294">
        <f t="shared" si="8"/>
        <v>161.22448979591837</v>
      </c>
      <c r="Y176" s="264">
        <f t="shared" si="9"/>
        <v>1.5</v>
      </c>
      <c r="Z176" s="244"/>
      <c r="AA176" s="247"/>
      <c r="AC176" s="28"/>
      <c r="AD176" s="27"/>
      <c r="AE176" s="269"/>
      <c r="AF176" s="86"/>
      <c r="AJ176" s="86"/>
    </row>
    <row r="177" spans="1:36" ht="15.6">
      <c r="A177" s="244"/>
      <c r="B177" s="263">
        <f>+'Ark1'!C1749</f>
        <v>2024</v>
      </c>
      <c r="C177" s="263">
        <f>+'Ark1'!L1749</f>
        <v>5</v>
      </c>
      <c r="D177" s="263" t="s">
        <v>402</v>
      </c>
      <c r="E177" s="271">
        <f>+'Ark1'!AP1749</f>
        <v>13</v>
      </c>
      <c r="F177" s="271" t="str">
        <f>VLOOKUP(E177,RNR!$E$1:$F$41,2)</f>
        <v>Fleckvieh</v>
      </c>
      <c r="G177" s="263">
        <f>+IF(H177=0,"",'Ark1'!Q1749)</f>
        <v>48</v>
      </c>
      <c r="H177" s="449">
        <f>+'Ark1'!R1749</f>
        <v>59</v>
      </c>
      <c r="I177" s="264">
        <f>+'Ark1'!AE1749</f>
        <v>25.213675213675216</v>
      </c>
      <c r="J177" s="35" t="e">
        <f>+IF(D177=0,"",IF(#REF!=0,"",I177-#REF!))</f>
        <v>#REF!</v>
      </c>
      <c r="K177" s="264">
        <f>+IF(H177=0,"",'Ark1'!AF1749)</f>
        <v>27.492469708677483</v>
      </c>
      <c r="L177" s="244"/>
      <c r="M177" s="366">
        <f>+IF(H177=0,"",'Ark1'!AR1749)</f>
        <v>227.88135593220329</v>
      </c>
      <c r="N177" s="114">
        <f>+IF(H177=0,"",'Ark1'!AS1749)</f>
        <v>29.450808464302401</v>
      </c>
      <c r="O177" s="265">
        <f>+IF(H177=0,"",'Ark1'!T1749)</f>
        <v>8.0677966101694913</v>
      </c>
      <c r="P177" s="294">
        <f>+IF(H177=0,"",'Ark1'!U1749)</f>
        <v>349.15762711864403</v>
      </c>
      <c r="Q177" s="35" t="e">
        <f>+IF(H177=0,"",P177-#REF!)</f>
        <v>#REF!</v>
      </c>
      <c r="R177" s="266">
        <f>+IF(H177=0,"",'Ark1'!W1749)</f>
        <v>89.830508474576263</v>
      </c>
      <c r="S177" s="266">
        <f>+IF(H177=0,"",'Ark1'!X1749)</f>
        <v>44.067796610169495</v>
      </c>
      <c r="T177" s="451">
        <f>+IF(H177=0,"",'Ark1'!AG1749)</f>
        <v>2220.6610169491523</v>
      </c>
      <c r="U177" s="266">
        <f>+IF(H177=0,"",'Ark1'!AH1749)</f>
        <v>100</v>
      </c>
      <c r="V177" s="266">
        <f>+IF(H177=0,"",'Ark1'!Y1749)</f>
        <v>31.956359030795007</v>
      </c>
      <c r="W177" s="265">
        <f>+IF(H177=0,"",'Ark1'!AA1749)</f>
        <v>1.5498978291056724</v>
      </c>
      <c r="X177" s="294">
        <f t="shared" si="8"/>
        <v>157.2313939199658</v>
      </c>
      <c r="Y177" s="264">
        <f t="shared" si="9"/>
        <v>1.2291666666666667</v>
      </c>
      <c r="Z177" s="244"/>
      <c r="AA177" s="247"/>
      <c r="AC177" s="28"/>
      <c r="AD177" s="27"/>
      <c r="AE177" s="269"/>
      <c r="AF177" s="86"/>
      <c r="AJ177" s="86"/>
    </row>
    <row r="178" spans="1:36" ht="15.6">
      <c r="A178" s="244"/>
      <c r="B178" s="263">
        <f>+'Ark1'!C1750</f>
        <v>2024</v>
      </c>
      <c r="C178" s="263">
        <f>+'Ark1'!L1750</f>
        <v>5</v>
      </c>
      <c r="D178" s="263" t="s">
        <v>402</v>
      </c>
      <c r="E178" s="271">
        <f>+'Ark1'!AP1750</f>
        <v>14</v>
      </c>
      <c r="F178" s="271" t="str">
        <f>VLOOKUP(E178,RNR!$E$1:$F$41,2)</f>
        <v>Canadisk Ayrshire</v>
      </c>
      <c r="G178" s="263" t="str">
        <f>+IF(H178=0,"",'Ark1'!Q1750)</f>
        <v/>
      </c>
      <c r="H178" s="449">
        <f>+'Ark1'!R1750</f>
        <v>0</v>
      </c>
      <c r="I178" s="264">
        <f>+'Ark1'!AE1750</f>
        <v>0</v>
      </c>
      <c r="J178" s="35" t="e">
        <f>+IF(D178=0,"",IF(#REF!=0,"",I178-#REF!))</f>
        <v>#REF!</v>
      </c>
      <c r="K178" s="264" t="str">
        <f>+IF(H178=0,"",'Ark1'!AF1750)</f>
        <v/>
      </c>
      <c r="L178" s="244"/>
      <c r="M178" s="366" t="str">
        <f>+IF(H178=0,"",'Ark1'!AR1750)</f>
        <v/>
      </c>
      <c r="N178" s="114" t="str">
        <f>+IF(H178=0,"",'Ark1'!AS1750)</f>
        <v/>
      </c>
      <c r="O178" s="265" t="str">
        <f>+IF(H178=0,"",'Ark1'!T1750)</f>
        <v/>
      </c>
      <c r="P178" s="294" t="str">
        <f>+IF(H178=0,"",'Ark1'!U1750)</f>
        <v/>
      </c>
      <c r="Q178" s="35" t="str">
        <f>+IF(H178=0,"",P178-#REF!)</f>
        <v/>
      </c>
      <c r="R178" s="266" t="str">
        <f>+IF(H178=0,"",'Ark1'!W1750)</f>
        <v/>
      </c>
      <c r="S178" s="266" t="str">
        <f>+IF(H178=0,"",'Ark1'!X1750)</f>
        <v/>
      </c>
      <c r="T178" s="451" t="str">
        <f>+IF(H178=0,"",'Ark1'!AG1750)</f>
        <v/>
      </c>
      <c r="U178" s="266" t="str">
        <f>+IF(H178=0,"",'Ark1'!AH1750)</f>
        <v/>
      </c>
      <c r="V178" s="266" t="str">
        <f>+IF(H178=0,"",'Ark1'!Y1750)</f>
        <v/>
      </c>
      <c r="W178" s="265" t="str">
        <f>+IF(H178=0,"",'Ark1'!AA1750)</f>
        <v/>
      </c>
      <c r="X178" s="294" t="str">
        <f t="shared" si="8"/>
        <v/>
      </c>
      <c r="Y178" s="264" t="str">
        <f t="shared" si="9"/>
        <v/>
      </c>
      <c r="Z178" s="244"/>
      <c r="AA178" s="247"/>
      <c r="AC178" s="28"/>
      <c r="AD178" s="27"/>
      <c r="AE178" s="269"/>
      <c r="AF178" s="86"/>
      <c r="AJ178" s="86"/>
    </row>
    <row r="179" spans="1:36" ht="15.6">
      <c r="A179" s="244"/>
      <c r="B179" s="263">
        <f>+'Ark1'!C1751</f>
        <v>2024</v>
      </c>
      <c r="C179" s="263">
        <f>+'Ark1'!L1751</f>
        <v>5</v>
      </c>
      <c r="D179" s="263" t="s">
        <v>402</v>
      </c>
      <c r="E179" s="271">
        <f>+'Ark1'!AP1751</f>
        <v>15</v>
      </c>
      <c r="F179" s="271" t="str">
        <f>VLOOKUP(E179,RNR!$E$1:$F$41,2)</f>
        <v>Montbéliard</v>
      </c>
      <c r="G179" s="263">
        <f>+IF(H179=0,"",'Ark1'!Q1751)</f>
        <v>1</v>
      </c>
      <c r="H179" s="449">
        <f>+'Ark1'!R1751</f>
        <v>1</v>
      </c>
      <c r="I179" s="264">
        <f>+'Ark1'!AE1751</f>
        <v>14.285714285714288</v>
      </c>
      <c r="J179" s="35" t="e">
        <f>+IF(D179=0,"",IF(#REF!=0,"",I179-#REF!))</f>
        <v>#REF!</v>
      </c>
      <c r="K179" s="264">
        <f>+IF(H179=0,"",'Ark1'!AF1751)</f>
        <v>15.641228033733537</v>
      </c>
      <c r="L179" s="244"/>
      <c r="M179" s="366">
        <f>+IF(H179=0,"",'Ark1'!AR1751)</f>
        <v>234</v>
      </c>
      <c r="N179" s="114">
        <f>+IF(H179=0,"",'Ark1'!AS1751)</f>
        <v>29.423462471895512</v>
      </c>
      <c r="O179" s="265">
        <f>+IF(H179=0,"",'Ark1'!T1751)</f>
        <v>10</v>
      </c>
      <c r="P179" s="294">
        <f>+IF(H179=0,"",'Ark1'!U1751)</f>
        <v>376.5</v>
      </c>
      <c r="Q179" s="35" t="e">
        <f>+IF(H179=0,"",P179-#REF!)</f>
        <v>#REF!</v>
      </c>
      <c r="R179" s="266">
        <f>+IF(H179=0,"",'Ark1'!W1751)</f>
        <v>100</v>
      </c>
      <c r="S179" s="266">
        <f>+IF(H179=0,"",'Ark1'!X1751)</f>
        <v>100</v>
      </c>
      <c r="T179" s="451">
        <f>+IF(H179=0,"",'Ark1'!AG1751)</f>
        <v>2262</v>
      </c>
      <c r="U179" s="266">
        <f>+IF(H179=0,"",'Ark1'!AH1751)</f>
        <v>100</v>
      </c>
      <c r="V179" s="266">
        <f>+IF(H179=0,"",'Ark1'!Y1751)</f>
        <v>0</v>
      </c>
      <c r="W179" s="265">
        <f>+IF(H179=0,"",'Ark1'!AA1751)</f>
        <v>0</v>
      </c>
      <c r="X179" s="294">
        <f t="shared" si="8"/>
        <v>166.44562334217505</v>
      </c>
      <c r="Y179" s="264">
        <f t="shared" si="9"/>
        <v>1</v>
      </c>
      <c r="Z179" s="244"/>
      <c r="AA179" s="247"/>
      <c r="AC179" s="28"/>
      <c r="AD179" s="27"/>
      <c r="AE179" s="269"/>
      <c r="AF179" s="86"/>
      <c r="AJ179" s="86"/>
    </row>
    <row r="180" spans="1:36" ht="15.6">
      <c r="A180" s="244"/>
      <c r="B180" s="263">
        <f>+'Ark1'!C1752</f>
        <v>2024</v>
      </c>
      <c r="C180" s="263">
        <f>+'Ark1'!L1752</f>
        <v>5</v>
      </c>
      <c r="D180" s="263" t="s">
        <v>402</v>
      </c>
      <c r="E180" s="271">
        <f>+'Ark1'!AP1752</f>
        <v>16</v>
      </c>
      <c r="F180" s="271" t="str">
        <f>VLOOKUP(E180,RNR!$E$1:$F$41,2)</f>
        <v>Mørefe</v>
      </c>
      <c r="G180" s="263" t="str">
        <f>+IF(H180=0,"",'Ark1'!Q1752)</f>
        <v/>
      </c>
      <c r="H180" s="449">
        <f>+'Ark1'!R1752</f>
        <v>0</v>
      </c>
      <c r="I180" s="264">
        <f>+'Ark1'!AE1752</f>
        <v>0</v>
      </c>
      <c r="J180" s="35" t="e">
        <f>+IF(D180=0,"",IF(#REF!=0,"",I180-#REF!))</f>
        <v>#REF!</v>
      </c>
      <c r="K180" s="264" t="str">
        <f>+IF(H180=0,"",'Ark1'!AF1752)</f>
        <v/>
      </c>
      <c r="L180" s="244"/>
      <c r="M180" s="366" t="str">
        <f>+IF(H180=0,"",'Ark1'!AR1752)</f>
        <v/>
      </c>
      <c r="N180" s="114" t="str">
        <f>+IF(H180=0,"",'Ark1'!AS1752)</f>
        <v/>
      </c>
      <c r="O180" s="265" t="str">
        <f>+IF(H180=0,"",'Ark1'!T1752)</f>
        <v/>
      </c>
      <c r="P180" s="294" t="str">
        <f>+IF(H180=0,"",'Ark1'!U1752)</f>
        <v/>
      </c>
      <c r="Q180" s="35" t="str">
        <f>+IF(H180=0,"",P180-#REF!)</f>
        <v/>
      </c>
      <c r="R180" s="266" t="str">
        <f>+IF(H180=0,"",'Ark1'!W1752)</f>
        <v/>
      </c>
      <c r="S180" s="266" t="str">
        <f>+IF(H180=0,"",'Ark1'!X1752)</f>
        <v/>
      </c>
      <c r="T180" s="451" t="str">
        <f>+IF(H180=0,"",'Ark1'!AG1752)</f>
        <v/>
      </c>
      <c r="U180" s="266" t="str">
        <f>+IF(H180=0,"",'Ark1'!AH1752)</f>
        <v/>
      </c>
      <c r="V180" s="266" t="str">
        <f>+IF(H180=0,"",'Ark1'!Y1752)</f>
        <v/>
      </c>
      <c r="W180" s="265" t="str">
        <f>+IF(H180=0,"",'Ark1'!AA1752)</f>
        <v/>
      </c>
      <c r="X180" s="294" t="str">
        <f t="shared" si="8"/>
        <v/>
      </c>
      <c r="Y180" s="264" t="str">
        <f t="shared" si="9"/>
        <v/>
      </c>
      <c r="Z180" s="244"/>
      <c r="AA180" s="247"/>
      <c r="AC180" s="28"/>
      <c r="AD180" s="27"/>
      <c r="AE180" s="269"/>
      <c r="AF180" s="86"/>
      <c r="AJ180" s="86"/>
    </row>
    <row r="181" spans="1:36" ht="15.6">
      <c r="A181" s="244"/>
      <c r="B181" s="263">
        <f>+'Ark1'!C1753</f>
        <v>2024</v>
      </c>
      <c r="C181" s="263">
        <f>+'Ark1'!L1753</f>
        <v>5</v>
      </c>
      <c r="D181" s="263" t="s">
        <v>402</v>
      </c>
      <c r="E181" s="271">
        <f>+'Ark1'!AP1753</f>
        <v>17</v>
      </c>
      <c r="F181" s="271" t="str">
        <f>VLOOKUP(E181,RNR!$E$1:$F$41,2)</f>
        <v>Normande</v>
      </c>
      <c r="G181" s="263" t="str">
        <f>+IF(H181=0,"",'Ark1'!Q1753)</f>
        <v/>
      </c>
      <c r="H181" s="449">
        <f>+'Ark1'!R1753</f>
        <v>0</v>
      </c>
      <c r="I181" s="264">
        <f>+'Ark1'!AE1753</f>
        <v>0</v>
      </c>
      <c r="J181" s="35" t="e">
        <f>+IF(D181=0,"",IF(#REF!=0,"",I181-#REF!))</f>
        <v>#REF!</v>
      </c>
      <c r="K181" s="264" t="str">
        <f>+IF(H181=0,"",'Ark1'!AF1753)</f>
        <v/>
      </c>
      <c r="L181" s="244"/>
      <c r="M181" s="366" t="str">
        <f>+IF(H181=0,"",'Ark1'!AR1753)</f>
        <v/>
      </c>
      <c r="N181" s="114" t="str">
        <f>+IF(H181=0,"",'Ark1'!AS1753)</f>
        <v/>
      </c>
      <c r="O181" s="265" t="str">
        <f>+IF(H181=0,"",'Ark1'!T1753)</f>
        <v/>
      </c>
      <c r="P181" s="294" t="str">
        <f>+IF(H181=0,"",'Ark1'!U1753)</f>
        <v/>
      </c>
      <c r="Q181" s="35" t="str">
        <f>+IF(H181=0,"",P181-#REF!)</f>
        <v/>
      </c>
      <c r="R181" s="266" t="str">
        <f>+IF(H181=0,"",'Ark1'!W1753)</f>
        <v/>
      </c>
      <c r="S181" s="266" t="str">
        <f>+IF(H181=0,"",'Ark1'!X1753)</f>
        <v/>
      </c>
      <c r="T181" s="451" t="str">
        <f>+IF(H181=0,"",'Ark1'!AG1753)</f>
        <v/>
      </c>
      <c r="U181" s="266" t="str">
        <f>+IF(H181=0,"",'Ark1'!AH1753)</f>
        <v/>
      </c>
      <c r="V181" s="266" t="str">
        <f>+IF(H181=0,"",'Ark1'!Y1753)</f>
        <v/>
      </c>
      <c r="W181" s="265" t="str">
        <f>+IF(H181=0,"",'Ark1'!AA1753)</f>
        <v/>
      </c>
      <c r="X181" s="294" t="str">
        <f t="shared" si="8"/>
        <v/>
      </c>
      <c r="Y181" s="264" t="str">
        <f t="shared" si="9"/>
        <v/>
      </c>
      <c r="Z181" s="244"/>
      <c r="AA181" s="247"/>
      <c r="AC181" s="28"/>
      <c r="AD181" s="27"/>
      <c r="AE181" s="269"/>
      <c r="AF181" s="86"/>
      <c r="AJ181" s="86"/>
    </row>
    <row r="182" spans="1:36" ht="15.6">
      <c r="A182" s="244"/>
      <c r="B182" s="263">
        <f>+'Ark1'!C1754</f>
        <v>2024</v>
      </c>
      <c r="C182" s="263">
        <f>+'Ark1'!L1754</f>
        <v>5</v>
      </c>
      <c r="D182" s="263" t="s">
        <v>402</v>
      </c>
      <c r="E182" s="271">
        <f>+'Ark1'!AP1754</f>
        <v>21</v>
      </c>
      <c r="F182" s="271" t="str">
        <f>VLOOKUP(E182,RNR!$E$1:$F$41,2)</f>
        <v>Hereford</v>
      </c>
      <c r="G182" s="263">
        <f>+IF(H182=0,"",'Ark1'!Q1754)</f>
        <v>309</v>
      </c>
      <c r="H182" s="449">
        <f>+'Ark1'!R1754</f>
        <v>455</v>
      </c>
      <c r="I182" s="264">
        <f>+'Ark1'!AE1754</f>
        <v>22.670652715495759</v>
      </c>
      <c r="J182" s="35" t="e">
        <f>+IF(D182=0,"",IF(#REF!=0,"",I182-#REF!))</f>
        <v>#REF!</v>
      </c>
      <c r="K182" s="264">
        <f>+IF(H182=0,"",'Ark1'!AF1754)</f>
        <v>21.398529637120919</v>
      </c>
      <c r="L182" s="244"/>
      <c r="M182" s="366">
        <f>+IF(H182=0,"",'Ark1'!AR1754)</f>
        <v>217.40439560439563</v>
      </c>
      <c r="N182" s="114">
        <f>+IF(H182=0,"",'Ark1'!AS1754)</f>
        <v>29.981607007692872</v>
      </c>
      <c r="O182" s="265">
        <f>+IF(H182=0,"",'Ark1'!T1754)</f>
        <v>9.5780219780219777</v>
      </c>
      <c r="P182" s="294">
        <f>+IF(H182=0,"",'Ark1'!U1754)</f>
        <v>308.43252747252757</v>
      </c>
      <c r="Q182" s="35" t="e">
        <f>+IF(H182=0,"",P182-#REF!)</f>
        <v>#REF!</v>
      </c>
      <c r="R182" s="266">
        <f>+IF(H182=0,"",'Ark1'!W1754)</f>
        <v>95.384615384615358</v>
      </c>
      <c r="S182" s="266">
        <f>+IF(H182=0,"",'Ark1'!X1754)</f>
        <v>6.3736263736263759</v>
      </c>
      <c r="T182" s="451">
        <f>+IF(H182=0,"",'Ark1'!AG1754)</f>
        <v>2776.2087912087914</v>
      </c>
      <c r="U182" s="266">
        <f>+IF(H182=0,"",'Ark1'!AH1754)</f>
        <v>99.780219780219781</v>
      </c>
      <c r="V182" s="266">
        <f>+IF(H182=0,"",'Ark1'!Y1754)</f>
        <v>26.927479268690018</v>
      </c>
      <c r="W182" s="265">
        <f>+IF(H182=0,"",'Ark1'!AA1754)</f>
        <v>1.8090008290536983</v>
      </c>
      <c r="X182" s="294">
        <f t="shared" si="8"/>
        <v>111.09846220832429</v>
      </c>
      <c r="Y182" s="264">
        <f t="shared" si="9"/>
        <v>1.4724919093851132</v>
      </c>
      <c r="Z182" s="244"/>
      <c r="AA182" s="247"/>
      <c r="AC182" s="28"/>
      <c r="AD182" s="27"/>
      <c r="AE182" s="269"/>
      <c r="AF182" s="86"/>
      <c r="AJ182" s="86"/>
    </row>
    <row r="183" spans="1:36" ht="15.6">
      <c r="A183" s="244"/>
      <c r="B183" s="263">
        <f>+'Ark1'!C1755</f>
        <v>2024</v>
      </c>
      <c r="C183" s="263">
        <f>+'Ark1'!L1755</f>
        <v>5</v>
      </c>
      <c r="D183" s="263" t="s">
        <v>402</v>
      </c>
      <c r="E183" s="271">
        <f>+'Ark1'!AP1755</f>
        <v>22</v>
      </c>
      <c r="F183" s="271" t="str">
        <f>VLOOKUP(E183,RNR!$E$1:$F$41,2)</f>
        <v>Charolais</v>
      </c>
      <c r="G183" s="263">
        <f>+IF(H183=0,"",'Ark1'!Q1755)</f>
        <v>312</v>
      </c>
      <c r="H183" s="449">
        <f>+'Ark1'!R1755</f>
        <v>503</v>
      </c>
      <c r="I183" s="264">
        <f>+'Ark1'!AE1755</f>
        <v>15.11418269230769</v>
      </c>
      <c r="J183" s="35" t="e">
        <f>+IF(D183=0,"",IF(#REF!=0,"",I183-#REF!))</f>
        <v>#REF!</v>
      </c>
      <c r="K183" s="264">
        <f>+IF(H183=0,"",'Ark1'!AF1755)</f>
        <v>12.798101190273179</v>
      </c>
      <c r="L183" s="244"/>
      <c r="M183" s="366">
        <f>+IF(H183=0,"",'Ark1'!AR1755)</f>
        <v>221.61630218687881</v>
      </c>
      <c r="N183" s="114">
        <f>+IF(H183=0,"",'Ark1'!AS1755)</f>
        <v>28.479030865121754</v>
      </c>
      <c r="O183" s="265">
        <f>+IF(H183=0,"",'Ark1'!T1755)</f>
        <v>6.2127236580516891</v>
      </c>
      <c r="P183" s="294">
        <f>+IF(H183=0,"",'Ark1'!U1755)</f>
        <v>310.348508946322</v>
      </c>
      <c r="Q183" s="35" t="e">
        <f>+IF(H183=0,"",P183-#REF!)</f>
        <v>#REF!</v>
      </c>
      <c r="R183" s="266">
        <f>+IF(H183=0,"",'Ark1'!W1755)</f>
        <v>42.942345924453271</v>
      </c>
      <c r="S183" s="266">
        <f>+IF(H183=0,"",'Ark1'!X1755)</f>
        <v>7.9522862823061633</v>
      </c>
      <c r="T183" s="451">
        <f>+IF(H183=0,"",'Ark1'!AG1755)</f>
        <v>2747.3518886679926</v>
      </c>
      <c r="U183" s="266">
        <f>+IF(H183=0,"",'Ark1'!AH1755)</f>
        <v>100</v>
      </c>
      <c r="V183" s="266">
        <f>+IF(H183=0,"",'Ark1'!Y1755)</f>
        <v>27.203572314742441</v>
      </c>
      <c r="W183" s="265">
        <f>+IF(H183=0,"",'Ark1'!AA1755)</f>
        <v>1.75442557057313</v>
      </c>
      <c r="X183" s="294">
        <f t="shared" si="8"/>
        <v>112.96278071491936</v>
      </c>
      <c r="Y183" s="264">
        <f t="shared" si="9"/>
        <v>1.6121794871794872</v>
      </c>
      <c r="Z183" s="244"/>
      <c r="AA183" s="247"/>
      <c r="AC183" s="28"/>
      <c r="AD183" s="27"/>
      <c r="AE183" s="269"/>
      <c r="AF183" s="86"/>
      <c r="AJ183" s="86"/>
    </row>
    <row r="184" spans="1:36" ht="15.6">
      <c r="A184" s="244"/>
      <c r="B184" s="263">
        <f>+'Ark1'!C1756</f>
        <v>2024</v>
      </c>
      <c r="C184" s="263">
        <f>+'Ark1'!L1756</f>
        <v>5</v>
      </c>
      <c r="D184" s="263" t="s">
        <v>402</v>
      </c>
      <c r="E184" s="271">
        <f>+'Ark1'!AP1756</f>
        <v>23</v>
      </c>
      <c r="F184" s="271" t="str">
        <f>VLOOKUP(E184,RNR!$E$1:$F$41,2)</f>
        <v>Aberdeen Angus</v>
      </c>
      <c r="G184" s="263">
        <f>+IF(H184=0,"",'Ark1'!Q1756)</f>
        <v>245</v>
      </c>
      <c r="H184" s="449">
        <f>+'Ark1'!R1756</f>
        <v>374</v>
      </c>
      <c r="I184" s="264">
        <f>+'Ark1'!AE1756</f>
        <v>22.038892162639954</v>
      </c>
      <c r="J184" s="35" t="e">
        <f>+IF(D184=0,"",IF(#REF!=0,"",I184-#REF!))</f>
        <v>#REF!</v>
      </c>
      <c r="K184" s="264">
        <f>+IF(H184=0,"",'Ark1'!AF1756)</f>
        <v>20.499183943792925</v>
      </c>
      <c r="L184" s="244"/>
      <c r="M184" s="366">
        <f>+IF(H184=0,"",'Ark1'!AR1756)</f>
        <v>213.41978609625664</v>
      </c>
      <c r="N184" s="114">
        <f>+IF(H184=0,"",'Ark1'!AS1756)</f>
        <v>29.652577865152505</v>
      </c>
      <c r="O184" s="265">
        <f>+IF(H184=0,"",'Ark1'!T1756)</f>
        <v>9.2807486631016065</v>
      </c>
      <c r="P184" s="294">
        <f>+IF(H184=0,"",'Ark1'!U1756)</f>
        <v>288.91149732620289</v>
      </c>
      <c r="Q184" s="35" t="e">
        <f>+IF(H184=0,"",P184-#REF!)</f>
        <v>#REF!</v>
      </c>
      <c r="R184" s="266">
        <f>+IF(H184=0,"",'Ark1'!W1756)</f>
        <v>95.721925133689822</v>
      </c>
      <c r="S184" s="266">
        <f>+IF(H184=0,"",'Ark1'!X1756)</f>
        <v>2.4064171122994655</v>
      </c>
      <c r="T184" s="451">
        <f>+IF(H184=0,"",'Ark1'!AG1756)</f>
        <v>2635.5080213903752</v>
      </c>
      <c r="U184" s="266">
        <f>+IF(H184=0,"",'Ark1'!AH1756)</f>
        <v>100</v>
      </c>
      <c r="V184" s="266">
        <f>+IF(H184=0,"",'Ark1'!Y1756)</f>
        <v>29.708775444299928</v>
      </c>
      <c r="W184" s="265">
        <f>+IF(H184=0,"",'Ark1'!AA1756)</f>
        <v>1.727042997255674</v>
      </c>
      <c r="X184" s="294">
        <f t="shared" si="8"/>
        <v>109.6226970213455</v>
      </c>
      <c r="Y184" s="264">
        <f t="shared" si="9"/>
        <v>1.5265306122448981</v>
      </c>
      <c r="Z184" s="244"/>
      <c r="AA184" s="247"/>
      <c r="AC184" s="28"/>
      <c r="AD184" s="27"/>
      <c r="AE184" s="269"/>
      <c r="AF184" s="86"/>
      <c r="AJ184" s="86"/>
    </row>
    <row r="185" spans="1:36" ht="15.6">
      <c r="A185" s="244"/>
      <c r="B185" s="263">
        <f>+'Ark1'!C1757</f>
        <v>2024</v>
      </c>
      <c r="C185" s="263">
        <f>+'Ark1'!L1757</f>
        <v>5</v>
      </c>
      <c r="D185" s="263" t="s">
        <v>402</v>
      </c>
      <c r="E185" s="271">
        <f>+'Ark1'!AP1757</f>
        <v>24</v>
      </c>
      <c r="F185" s="271" t="str">
        <f>VLOOKUP(E185,RNR!$E$1:$F$41,2)</f>
        <v>Limousine</v>
      </c>
      <c r="G185" s="263">
        <f>+IF(H185=0,"",'Ark1'!Q1757)</f>
        <v>172</v>
      </c>
      <c r="H185" s="449">
        <f>+'Ark1'!R1757</f>
        <v>271</v>
      </c>
      <c r="I185" s="264">
        <f>+'Ark1'!AE1757</f>
        <v>12.13613972234662</v>
      </c>
      <c r="J185" s="35" t="e">
        <f>+IF(D185=0,"",IF(#REF!=0,"",I185-#REF!))</f>
        <v>#REF!</v>
      </c>
      <c r="K185" s="264">
        <f>+IF(H185=0,"",'Ark1'!AF1757)</f>
        <v>10.082578434920144</v>
      </c>
      <c r="L185" s="244"/>
      <c r="M185" s="366">
        <f>+IF(H185=0,"",'Ark1'!AR1757)</f>
        <v>217.22140221402219</v>
      </c>
      <c r="N185" s="114">
        <f>+IF(H185=0,"",'Ark1'!AS1757)</f>
        <v>28.065616811686045</v>
      </c>
      <c r="O185" s="265">
        <f>+IF(H185=0,"",'Ark1'!T1757)</f>
        <v>5.8339483394833946</v>
      </c>
      <c r="P185" s="294">
        <f>+IF(H185=0,"",'Ark1'!U1757)</f>
        <v>288.0948339483395</v>
      </c>
      <c r="Q185" s="35" t="e">
        <f>+IF(H185=0,"",P185-#REF!)</f>
        <v>#REF!</v>
      </c>
      <c r="R185" s="266">
        <f>+IF(H185=0,"",'Ark1'!W1757)</f>
        <v>36.162361623616221</v>
      </c>
      <c r="S185" s="266">
        <f>+IF(H185=0,"",'Ark1'!X1757)</f>
        <v>2.214022140221402</v>
      </c>
      <c r="T185" s="451">
        <f>+IF(H185=0,"",'Ark1'!AG1757)</f>
        <v>2889.8966789667898</v>
      </c>
      <c r="U185" s="266">
        <f>+IF(H185=0,"",'Ark1'!AH1757)</f>
        <v>100</v>
      </c>
      <c r="V185" s="266">
        <f>+IF(H185=0,"",'Ark1'!Y1757)</f>
        <v>28.545962986597239</v>
      </c>
      <c r="W185" s="265">
        <f>+IF(H185=0,"",'Ark1'!AA1757)</f>
        <v>1.8934024853424412</v>
      </c>
      <c r="X185" s="294">
        <f t="shared" si="8"/>
        <v>99.690357805920115</v>
      </c>
      <c r="Y185" s="264">
        <f t="shared" si="9"/>
        <v>1.5755813953488371</v>
      </c>
      <c r="Z185" s="244"/>
      <c r="AA185" s="247"/>
      <c r="AC185" s="28"/>
      <c r="AD185" s="27"/>
      <c r="AE185" s="269"/>
      <c r="AF185" s="86"/>
      <c r="AJ185" s="86"/>
    </row>
    <row r="186" spans="1:36" ht="15.6">
      <c r="A186" s="244"/>
      <c r="B186" s="263">
        <f>+'Ark1'!C1758</f>
        <v>2024</v>
      </c>
      <c r="C186" s="263">
        <f>+'Ark1'!L1758</f>
        <v>5</v>
      </c>
      <c r="D186" s="263" t="s">
        <v>402</v>
      </c>
      <c r="E186" s="271">
        <f>+'Ark1'!AP1758</f>
        <v>25</v>
      </c>
      <c r="F186" s="271" t="str">
        <f>VLOOKUP(E186,RNR!$E$1:$F$41,2)</f>
        <v>Simmental Kjøtt</v>
      </c>
      <c r="G186" s="263">
        <f>+IF(H186=0,"",'Ark1'!Q1758)</f>
        <v>148</v>
      </c>
      <c r="H186" s="449">
        <f>+'Ark1'!R1758</f>
        <v>233</v>
      </c>
      <c r="I186" s="264">
        <f>+'Ark1'!AE1758</f>
        <v>26.905311778290983</v>
      </c>
      <c r="J186" s="35" t="e">
        <f>+IF(D186=0,"",IF(#REF!=0,"",I186-#REF!))</f>
        <v>#REF!</v>
      </c>
      <c r="K186" s="264">
        <f>+IF(H186=0,"",'Ark1'!AF1758)</f>
        <v>25.459412540747781</v>
      </c>
      <c r="L186" s="244"/>
      <c r="M186" s="366">
        <f>+IF(H186=0,"",'Ark1'!AR1758)</f>
        <v>221.42060085836911</v>
      </c>
      <c r="N186" s="114">
        <f>+IF(H186=0,"",'Ark1'!AS1758)</f>
        <v>29.097337933305695</v>
      </c>
      <c r="O186" s="265">
        <f>+IF(H186=0,"",'Ark1'!T1758)</f>
        <v>6.5407725321888401</v>
      </c>
      <c r="P186" s="294">
        <f>+IF(H186=0,"",'Ark1'!U1758)</f>
        <v>316.22360515021438</v>
      </c>
      <c r="Q186" s="35" t="e">
        <f>+IF(H186=0,"",P186-#REF!)</f>
        <v>#REF!</v>
      </c>
      <c r="R186" s="266">
        <f>+IF(H186=0,"",'Ark1'!W1758)</f>
        <v>51.502145922746799</v>
      </c>
      <c r="S186" s="266">
        <f>+IF(H186=0,"",'Ark1'!X1758)</f>
        <v>11.158798283261804</v>
      </c>
      <c r="T186" s="451">
        <f>+IF(H186=0,"",'Ark1'!AG1758)</f>
        <v>2607.4377682403433</v>
      </c>
      <c r="U186" s="266">
        <f>+IF(H186=0,"",'Ark1'!AH1758)</f>
        <v>100</v>
      </c>
      <c r="V186" s="266">
        <f>+IF(H186=0,"",'Ark1'!Y1758)</f>
        <v>27.038435539894845</v>
      </c>
      <c r="W186" s="265">
        <f>+IF(H186=0,"",'Ark1'!AA1758)</f>
        <v>1.8224431332717828</v>
      </c>
      <c r="X186" s="294">
        <f t="shared" si="8"/>
        <v>121.27752731127356</v>
      </c>
      <c r="Y186" s="264">
        <f t="shared" si="9"/>
        <v>1.5743243243243243</v>
      </c>
      <c r="Z186" s="244"/>
      <c r="AA186" s="247"/>
      <c r="AC186" s="28"/>
      <c r="AD186" s="27"/>
      <c r="AE186" s="269"/>
      <c r="AF186" s="86"/>
      <c r="AJ186" s="86"/>
    </row>
    <row r="187" spans="1:36" ht="15.6">
      <c r="A187" s="244"/>
      <c r="B187" s="263">
        <f>+'Ark1'!C1759</f>
        <v>2024</v>
      </c>
      <c r="C187" s="263">
        <f>+'Ark1'!L1759</f>
        <v>5</v>
      </c>
      <c r="D187" s="263" t="s">
        <v>402</v>
      </c>
      <c r="E187" s="271">
        <f>+'Ark1'!AP1759</f>
        <v>26</v>
      </c>
      <c r="F187" s="271" t="str">
        <f>VLOOKUP(E187,RNR!$E$1:$F$41,2)</f>
        <v>Blonde D'aquitaine</v>
      </c>
      <c r="G187" s="263">
        <f>+IF(H187=0,"",'Ark1'!Q1759)</f>
        <v>8</v>
      </c>
      <c r="H187" s="449">
        <f>+'Ark1'!R1759</f>
        <v>12</v>
      </c>
      <c r="I187" s="264">
        <f>+'Ark1'!AE1759</f>
        <v>13.483146067415724</v>
      </c>
      <c r="J187" s="35" t="e">
        <f>+IF(D187=0,"",IF(#REF!=0,"",I187-#REF!))</f>
        <v>#REF!</v>
      </c>
      <c r="K187" s="264">
        <f>+IF(H187=0,"",'Ark1'!AF1759)</f>
        <v>11.159315497710296</v>
      </c>
      <c r="L187" s="244"/>
      <c r="M187" s="366">
        <f>+IF(H187=0,"",'Ark1'!AR1759)</f>
        <v>223.8333333333334</v>
      </c>
      <c r="N187" s="114">
        <f>+IF(H187=0,"",'Ark1'!AS1759)</f>
        <v>28.234203371587576</v>
      </c>
      <c r="O187" s="265">
        <f>+IF(H187=0,"",'Ark1'!T1759)</f>
        <v>4.5</v>
      </c>
      <c r="P187" s="294">
        <f>+IF(H187=0,"",'Ark1'!U1759)</f>
        <v>316.38333333333338</v>
      </c>
      <c r="Q187" s="35" t="e">
        <f>+IF(H187=0,"",P187-#REF!)</f>
        <v>#REF!</v>
      </c>
      <c r="R187" s="266">
        <f>+IF(H187=0,"",'Ark1'!W1759)</f>
        <v>16.666666666666671</v>
      </c>
      <c r="S187" s="266">
        <f>+IF(H187=0,"",'Ark1'!X1759)</f>
        <v>8.3333333333333357</v>
      </c>
      <c r="T187" s="451">
        <f>+IF(H187=0,"",'Ark1'!AG1759)</f>
        <v>2992.8333333333335</v>
      </c>
      <c r="U187" s="266">
        <f>+IF(H187=0,"",'Ark1'!AH1759)</f>
        <v>100</v>
      </c>
      <c r="V187" s="266">
        <f>+IF(H187=0,"",'Ark1'!Y1759)</f>
        <v>22.862372045689625</v>
      </c>
      <c r="W187" s="265">
        <f>+IF(H187=0,"",'Ark1'!AA1759)</f>
        <v>1.6583123951777001</v>
      </c>
      <c r="X187" s="294">
        <f t="shared" si="8"/>
        <v>105.71364927326391</v>
      </c>
      <c r="Y187" s="264">
        <f t="shared" si="9"/>
        <v>1.5</v>
      </c>
      <c r="Z187" s="244"/>
      <c r="AA187" s="247"/>
      <c r="AC187" s="28"/>
      <c r="AD187" s="27"/>
      <c r="AE187" s="269"/>
      <c r="AF187" s="86"/>
      <c r="AJ187" s="86"/>
    </row>
    <row r="188" spans="1:36" ht="15.6">
      <c r="A188" s="244"/>
      <c r="B188" s="263">
        <f>+'Ark1'!C1760</f>
        <v>2024</v>
      </c>
      <c r="C188" s="263">
        <f>+'Ark1'!L1760</f>
        <v>5</v>
      </c>
      <c r="D188" s="263" t="s">
        <v>402</v>
      </c>
      <c r="E188" s="271">
        <f>+'Ark1'!AP1760</f>
        <v>27</v>
      </c>
      <c r="F188" s="271" t="str">
        <f>VLOOKUP(E188,RNR!$E$1:$F$41,2)</f>
        <v>Scottish Highland</v>
      </c>
      <c r="G188" s="263">
        <f>+IF(H188=0,"",'Ark1'!Q1760)</f>
        <v>46</v>
      </c>
      <c r="H188" s="449">
        <f>+'Ark1'!R1760</f>
        <v>70</v>
      </c>
      <c r="I188" s="264">
        <f>+'Ark1'!AE1760</f>
        <v>21.739130434782609</v>
      </c>
      <c r="J188" s="35" t="e">
        <f>+IF(D188=0,"",IF(#REF!=0,"",I188-#REF!))</f>
        <v>#REF!</v>
      </c>
      <c r="K188" s="264">
        <f>+IF(H188=0,"",'Ark1'!AF1760)</f>
        <v>23.421695076371329</v>
      </c>
      <c r="L188" s="244"/>
      <c r="M188" s="366">
        <f>+IF(H188=0,"",'Ark1'!AR1760)</f>
        <v>194.57142857142861</v>
      </c>
      <c r="N188" s="114">
        <f>+IF(H188=0,"",'Ark1'!AS1760)</f>
        <v>31.465670253770163</v>
      </c>
      <c r="O188" s="265">
        <f>+IF(H188=0,"",'Ark1'!T1760)</f>
        <v>9.1</v>
      </c>
      <c r="P188" s="294">
        <f>+IF(H188=0,"",'Ark1'!U1760)</f>
        <v>232.31142857142839</v>
      </c>
      <c r="Q188" s="35" t="e">
        <f>+IF(H188=0,"",P188-#REF!)</f>
        <v>#REF!</v>
      </c>
      <c r="R188" s="266">
        <f>+IF(H188=0,"",'Ark1'!W1760)</f>
        <v>97.142857142857125</v>
      </c>
      <c r="S188" s="266">
        <f>+IF(H188=0,"",'Ark1'!X1760)</f>
        <v>0</v>
      </c>
      <c r="T188" s="451">
        <f>+IF(H188=0,"",'Ark1'!AG1760)</f>
        <v>3243.0857142857153</v>
      </c>
      <c r="U188" s="266">
        <f>+IF(H188=0,"",'Ark1'!AH1760)</f>
        <v>100</v>
      </c>
      <c r="V188" s="266">
        <f>+IF(H188=0,"",'Ark1'!Y1760)</f>
        <v>22.885950417900997</v>
      </c>
      <c r="W188" s="265">
        <f>+IF(H188=0,"",'Ark1'!AA1760)</f>
        <v>1.5505759298679092</v>
      </c>
      <c r="X188" s="294">
        <f t="shared" si="8"/>
        <v>71.632836452056168</v>
      </c>
      <c r="Y188" s="264">
        <f t="shared" si="9"/>
        <v>1.5217391304347827</v>
      </c>
      <c r="Z188" s="244"/>
      <c r="AA188" s="247"/>
      <c r="AC188" s="28"/>
      <c r="AD188" s="27"/>
      <c r="AE188" s="269"/>
      <c r="AF188" s="86"/>
      <c r="AJ188" s="86"/>
    </row>
    <row r="189" spans="1:36" ht="15.6">
      <c r="A189" s="244"/>
      <c r="B189" s="263">
        <f>+'Ark1'!C1761</f>
        <v>2024</v>
      </c>
      <c r="C189" s="263">
        <f>+'Ark1'!L1761</f>
        <v>5</v>
      </c>
      <c r="D189" s="263" t="s">
        <v>402</v>
      </c>
      <c r="E189" s="271">
        <f>+'Ark1'!AP1761</f>
        <v>28</v>
      </c>
      <c r="F189" s="271" t="str">
        <f>VLOOKUP(E189,RNR!$E$1:$F$41,2)</f>
        <v>Tiroler Grauvieh</v>
      </c>
      <c r="G189" s="263">
        <f>+IF(H189=0,"",'Ark1'!Q1761)</f>
        <v>37</v>
      </c>
      <c r="H189" s="449">
        <f>+'Ark1'!R1761</f>
        <v>48</v>
      </c>
      <c r="I189" s="264">
        <f>+'Ark1'!AE1761</f>
        <v>20.60085836909872</v>
      </c>
      <c r="J189" s="35" t="e">
        <f>+IF(D189=0,"",IF(#REF!=0,"",I189-#REF!))</f>
        <v>#REF!</v>
      </c>
      <c r="K189" s="264">
        <f>+IF(H189=0,"",'Ark1'!AF1761)</f>
        <v>21.195944025018161</v>
      </c>
      <c r="L189" s="244"/>
      <c r="M189" s="366">
        <f>+IF(H189=0,"",'Ark1'!AR1761)</f>
        <v>208.9375</v>
      </c>
      <c r="N189" s="114">
        <f>+IF(H189=0,"",'Ark1'!AS1761)</f>
        <v>30.588490006864046</v>
      </c>
      <c r="O189" s="265">
        <f>+IF(H189=0,"",'Ark1'!T1761)</f>
        <v>8.2083333333333357</v>
      </c>
      <c r="P189" s="294">
        <f>+IF(H189=0,"",'Ark1'!U1761)</f>
        <v>279.5833333333332</v>
      </c>
      <c r="Q189" s="35" t="e">
        <f>+IF(H189=0,"",P189-#REF!)</f>
        <v>#REF!</v>
      </c>
      <c r="R189" s="266">
        <f>+IF(H189=0,"",'Ark1'!W1761)</f>
        <v>81.25</v>
      </c>
      <c r="S189" s="266">
        <f>+IF(H189=0,"",'Ark1'!X1761)</f>
        <v>2.0833333333333339</v>
      </c>
      <c r="T189" s="451">
        <f>+IF(H189=0,"",'Ark1'!AG1761)</f>
        <v>2514.1041666666661</v>
      </c>
      <c r="U189" s="266">
        <f>+IF(H189=0,"",'Ark1'!AH1761)</f>
        <v>100</v>
      </c>
      <c r="V189" s="266">
        <f>+IF(H189=0,"",'Ark1'!Y1761)</f>
        <v>27.21855474161476</v>
      </c>
      <c r="W189" s="265">
        <f>+IF(H189=0,"",'Ark1'!AA1761)</f>
        <v>1.6196493104647334</v>
      </c>
      <c r="X189" s="294">
        <f t="shared" si="8"/>
        <v>111.20594645209938</v>
      </c>
      <c r="Y189" s="264">
        <f t="shared" si="9"/>
        <v>1.2972972972972974</v>
      </c>
      <c r="Z189" s="244"/>
      <c r="AA189" s="247"/>
      <c r="AC189" s="28"/>
      <c r="AD189" s="27"/>
      <c r="AE189" s="269"/>
      <c r="AF189" s="86"/>
      <c r="AJ189" s="86"/>
    </row>
    <row r="190" spans="1:36" ht="15.6">
      <c r="A190" s="244"/>
      <c r="B190" s="263">
        <f>+'Ark1'!C1762</f>
        <v>2024</v>
      </c>
      <c r="C190" s="263">
        <f>+'Ark1'!L1762</f>
        <v>5</v>
      </c>
      <c r="D190" s="263" t="s">
        <v>402</v>
      </c>
      <c r="E190" s="271">
        <f>+'Ark1'!AP1762</f>
        <v>29</v>
      </c>
      <c r="F190" s="271" t="str">
        <f>VLOOKUP(E190,RNR!$E$1:$F$41,2)</f>
        <v xml:space="preserve">Dexter </v>
      </c>
      <c r="G190" s="263">
        <f>+IF(H190=0,"",'Ark1'!Q1762)</f>
        <v>29</v>
      </c>
      <c r="H190" s="449">
        <f>+'Ark1'!R1762</f>
        <v>32</v>
      </c>
      <c r="I190" s="264">
        <f>+'Ark1'!AE1762</f>
        <v>18.079096045197737</v>
      </c>
      <c r="J190" s="35" t="e">
        <f>+IF(D190=0,"",IF(#REF!=0,"",I190-#REF!))</f>
        <v>#REF!</v>
      </c>
      <c r="K190" s="264">
        <f>+IF(H190=0,"",'Ark1'!AF1762)</f>
        <v>20.597272168629576</v>
      </c>
      <c r="L190" s="244"/>
      <c r="M190" s="366">
        <f>+IF(H190=0,"",'Ark1'!AR1762)</f>
        <v>177.25</v>
      </c>
      <c r="N190" s="114">
        <f>+IF(H190=0,"",'Ark1'!AS1762)</f>
        <v>31.582247065589325</v>
      </c>
      <c r="O190" s="265">
        <f>+IF(H190=0,"",'Ark1'!T1762)</f>
        <v>9.78125</v>
      </c>
      <c r="P190" s="294">
        <f>+IF(H190=0,"",'Ark1'!U1762)</f>
        <v>177.01875000000001</v>
      </c>
      <c r="Q190" s="35" t="e">
        <f>+IF(H190=0,"",P190-#REF!)</f>
        <v>#REF!</v>
      </c>
      <c r="R190" s="266">
        <f>+IF(H190=0,"",'Ark1'!W1762)</f>
        <v>100</v>
      </c>
      <c r="S190" s="266">
        <f>+IF(H190=0,"",'Ark1'!X1762)</f>
        <v>0</v>
      </c>
      <c r="T190" s="451">
        <f>+IF(H190=0,"",'Ark1'!AG1762)</f>
        <v>2597.8125</v>
      </c>
      <c r="U190" s="266">
        <f>+IF(H190=0,"",'Ark1'!AH1762)</f>
        <v>100</v>
      </c>
      <c r="V190" s="266">
        <f>+IF(H190=0,"",'Ark1'!Y1762)</f>
        <v>29.250870045820875</v>
      </c>
      <c r="W190" s="265">
        <f>+IF(H190=0,"",'Ark1'!AA1762)</f>
        <v>1.2926323674966522</v>
      </c>
      <c r="X190" s="294">
        <f t="shared" si="8"/>
        <v>68.141465175027065</v>
      </c>
      <c r="Y190" s="264">
        <f t="shared" si="9"/>
        <v>1.103448275862069</v>
      </c>
      <c r="Z190" s="244"/>
      <c r="AA190" s="247"/>
      <c r="AC190" s="28"/>
      <c r="AD190" s="27"/>
      <c r="AE190" s="269"/>
      <c r="AF190" s="86"/>
      <c r="AJ190" s="86"/>
    </row>
    <row r="191" spans="1:36" ht="15.6">
      <c r="A191" s="244"/>
      <c r="B191" s="263">
        <f>+'Ark1'!C1763</f>
        <v>2024</v>
      </c>
      <c r="C191" s="263">
        <f>+'Ark1'!L1763</f>
        <v>5</v>
      </c>
      <c r="D191" s="263" t="s">
        <v>402</v>
      </c>
      <c r="E191" s="271">
        <f>+'Ark1'!AP1763</f>
        <v>30</v>
      </c>
      <c r="F191" s="271" t="str">
        <f>VLOOKUP(E191,RNR!$E$1:$F$41,2)</f>
        <v>Piemontese</v>
      </c>
      <c r="G191" s="263">
        <f>+IF(H191=0,"",'Ark1'!Q1763)</f>
        <v>2</v>
      </c>
      <c r="H191" s="449">
        <f>+'Ark1'!R1763</f>
        <v>2</v>
      </c>
      <c r="I191" s="264">
        <f>+'Ark1'!AE1763</f>
        <v>14.285714285714288</v>
      </c>
      <c r="J191" s="35" t="e">
        <f>+IF(D191=0,"",IF(#REF!=0,"",I191-#REF!))</f>
        <v>#REF!</v>
      </c>
      <c r="K191" s="264">
        <f>+IF(H191=0,"",'Ark1'!AF1763)</f>
        <v>11.906362266774828</v>
      </c>
      <c r="L191" s="244"/>
      <c r="M191" s="366">
        <f>+IF(H191=0,"",'Ark1'!AR1763)</f>
        <v>208</v>
      </c>
      <c r="N191" s="114">
        <f>+IF(H191=0,"",'Ark1'!AS1763)</f>
        <v>28.494610571324007</v>
      </c>
      <c r="O191" s="265">
        <f>+IF(H191=0,"",'Ark1'!T1763)</f>
        <v>6.5</v>
      </c>
      <c r="P191" s="294">
        <f>+IF(H191=0,"",'Ark1'!U1763)</f>
        <v>256.85000000000002</v>
      </c>
      <c r="Q191" s="35" t="e">
        <f>+IF(H191=0,"",P191-#REF!)</f>
        <v>#REF!</v>
      </c>
      <c r="R191" s="266">
        <f>+IF(H191=0,"",'Ark1'!W1763)</f>
        <v>50</v>
      </c>
      <c r="S191" s="266">
        <f>+IF(H191=0,"",'Ark1'!X1763)</f>
        <v>0</v>
      </c>
      <c r="T191" s="451">
        <f>+IF(H191=0,"",'Ark1'!AG1763)</f>
        <v>3170</v>
      </c>
      <c r="U191" s="266">
        <f>+IF(H191=0,"",'Ark1'!AH1763)</f>
        <v>100</v>
      </c>
      <c r="V191" s="266">
        <f>+IF(H191=0,"",'Ark1'!Y1763)</f>
        <v>22.849999999999632</v>
      </c>
      <c r="W191" s="265">
        <f>+IF(H191=0,"",'Ark1'!AA1763)</f>
        <v>0.5</v>
      </c>
      <c r="X191" s="294">
        <f t="shared" si="8"/>
        <v>81.025236593059944</v>
      </c>
      <c r="Y191" s="264">
        <f t="shared" si="9"/>
        <v>1</v>
      </c>
      <c r="Z191" s="244"/>
      <c r="AA191" s="247"/>
      <c r="AC191" s="28"/>
      <c r="AD191" s="27"/>
      <c r="AE191" s="269"/>
      <c r="AF191" s="86"/>
      <c r="AJ191" s="86"/>
    </row>
    <row r="192" spans="1:36" ht="15.6">
      <c r="A192" s="244"/>
      <c r="B192" s="263">
        <f>+'Ark1'!C1764</f>
        <v>2024</v>
      </c>
      <c r="C192" s="263">
        <f>+'Ark1'!L1764</f>
        <v>5</v>
      </c>
      <c r="D192" s="263" t="s">
        <v>402</v>
      </c>
      <c r="E192" s="271">
        <f>+'Ark1'!AP1764</f>
        <v>31</v>
      </c>
      <c r="F192" s="271" t="str">
        <f>VLOOKUP(E192,RNR!$E$1:$F$41,2)</f>
        <v>Galloway</v>
      </c>
      <c r="G192" s="263">
        <f>+IF(H192=0,"",'Ark1'!Q1764)</f>
        <v>12</v>
      </c>
      <c r="H192" s="449">
        <f>+'Ark1'!R1764</f>
        <v>15</v>
      </c>
      <c r="I192" s="264">
        <f>+'Ark1'!AE1764</f>
        <v>20</v>
      </c>
      <c r="J192" s="35" t="e">
        <f>+IF(D192=0,"",IF(#REF!=0,"",I192-#REF!))</f>
        <v>#REF!</v>
      </c>
      <c r="K192" s="264">
        <f>+IF(H192=0,"",'Ark1'!AF1764)</f>
        <v>19.674080257008775</v>
      </c>
      <c r="L192" s="244"/>
      <c r="M192" s="366">
        <f>+IF(H192=0,"",'Ark1'!AR1764)</f>
        <v>205.2</v>
      </c>
      <c r="N192" s="114">
        <f>+IF(H192=0,"",'Ark1'!AS1764)</f>
        <v>31.185663500303097</v>
      </c>
      <c r="O192" s="265">
        <f>+IF(H192=0,"",'Ark1'!T1764)</f>
        <v>9.9333333333333353</v>
      </c>
      <c r="P192" s="294">
        <f>+IF(H192=0,"",'Ark1'!U1764)</f>
        <v>270.27333333333326</v>
      </c>
      <c r="Q192" s="35" t="e">
        <f>+IF(H192=0,"",P192-#REF!)</f>
        <v>#REF!</v>
      </c>
      <c r="R192" s="266">
        <f>+IF(H192=0,"",'Ark1'!W1764)</f>
        <v>100</v>
      </c>
      <c r="S192" s="266">
        <f>+IF(H192=0,"",'Ark1'!X1764)</f>
        <v>6.6666666666666687</v>
      </c>
      <c r="T192" s="451">
        <f>+IF(H192=0,"",'Ark1'!AG1764)</f>
        <v>3116.7333333333322</v>
      </c>
      <c r="U192" s="266">
        <f>+IF(H192=0,"",'Ark1'!AH1764)</f>
        <v>100</v>
      </c>
      <c r="V192" s="266">
        <f>+IF(H192=0,"",'Ark1'!Y1764)</f>
        <v>35.683113964762327</v>
      </c>
      <c r="W192" s="265">
        <f>+IF(H192=0,"",'Ark1'!AA1764)</f>
        <v>1.3399834161494482</v>
      </c>
      <c r="X192" s="294">
        <f t="shared" si="8"/>
        <v>86.716861671408111</v>
      </c>
      <c r="Y192" s="264">
        <f t="shared" si="9"/>
        <v>1.25</v>
      </c>
      <c r="Z192" s="244"/>
      <c r="AA192" s="247"/>
      <c r="AC192" s="28"/>
      <c r="AD192" s="27"/>
      <c r="AE192" s="269"/>
      <c r="AF192" s="86"/>
      <c r="AJ192" s="86"/>
    </row>
    <row r="193" spans="1:54" ht="15.6">
      <c r="A193" s="244"/>
      <c r="B193" s="263">
        <f>+'Ark1'!C1765</f>
        <v>2024</v>
      </c>
      <c r="C193" s="263">
        <f>+'Ark1'!L1765</f>
        <v>5</v>
      </c>
      <c r="D193" s="263" t="s">
        <v>402</v>
      </c>
      <c r="E193" s="271">
        <f>+'Ark1'!AP1765</f>
        <v>32</v>
      </c>
      <c r="F193" s="271" t="str">
        <f>VLOOKUP(E193,RNR!$E$1:$F$41,2)</f>
        <v>Salers</v>
      </c>
      <c r="G193" s="263" t="str">
        <f>+IF(H193=0,"",'Ark1'!Q1765)</f>
        <v/>
      </c>
      <c r="H193" s="449">
        <f>+'Ark1'!R1765</f>
        <v>0</v>
      </c>
      <c r="I193" s="264">
        <f>+'Ark1'!AE1765</f>
        <v>0</v>
      </c>
      <c r="J193" s="35" t="e">
        <f>+IF(D193=0,"",IF(#REF!=0,"",I193-#REF!))</f>
        <v>#REF!</v>
      </c>
      <c r="K193" s="264" t="str">
        <f>+IF(H193=0,"",'Ark1'!AF1765)</f>
        <v/>
      </c>
      <c r="L193" s="244"/>
      <c r="M193" s="366" t="str">
        <f>+IF(H193=0,"",'Ark1'!AR1765)</f>
        <v/>
      </c>
      <c r="N193" s="114" t="str">
        <f>+IF(H193=0,"",'Ark1'!AS1765)</f>
        <v/>
      </c>
      <c r="O193" s="265" t="str">
        <f>+IF(H193=0,"",'Ark1'!T1765)</f>
        <v/>
      </c>
      <c r="P193" s="294" t="str">
        <f>+IF(H193=0,"",'Ark1'!U1765)</f>
        <v/>
      </c>
      <c r="Q193" s="35" t="str">
        <f>+IF(H193=0,"",P193-#REF!)</f>
        <v/>
      </c>
      <c r="R193" s="266" t="str">
        <f>+IF(H193=0,"",'Ark1'!W1765)</f>
        <v/>
      </c>
      <c r="S193" s="266" t="str">
        <f>+IF(H193=0,"",'Ark1'!X1765)</f>
        <v/>
      </c>
      <c r="T193" s="451" t="str">
        <f>+IF(H193=0,"",'Ark1'!AG1765)</f>
        <v/>
      </c>
      <c r="U193" s="266" t="str">
        <f>+IF(H193=0,"",'Ark1'!AH1765)</f>
        <v/>
      </c>
      <c r="V193" s="266" t="str">
        <f>+IF(H193=0,"",'Ark1'!Y1765)</f>
        <v/>
      </c>
      <c r="W193" s="265" t="str">
        <f>+IF(H193=0,"",'Ark1'!AA1765)</f>
        <v/>
      </c>
      <c r="X193" s="294" t="str">
        <f t="shared" si="8"/>
        <v/>
      </c>
      <c r="Y193" s="264" t="str">
        <f t="shared" si="9"/>
        <v/>
      </c>
      <c r="Z193" s="244"/>
      <c r="AA193" s="247"/>
      <c r="AC193" s="28"/>
      <c r="AD193" s="27"/>
      <c r="AE193" s="269"/>
      <c r="AF193" s="86"/>
      <c r="AJ193" s="86"/>
    </row>
    <row r="194" spans="1:54" ht="15.6">
      <c r="A194" s="244"/>
      <c r="B194" s="263">
        <f>+'Ark1'!C1766</f>
        <v>2024</v>
      </c>
      <c r="C194" s="263">
        <f>+'Ark1'!L1766</f>
        <v>5</v>
      </c>
      <c r="D194" s="263" t="s">
        <v>402</v>
      </c>
      <c r="E194" s="271">
        <f>+'Ark1'!AP1766</f>
        <v>33</v>
      </c>
      <c r="F194" s="271" t="str">
        <f>VLOOKUP(E194,RNR!$E$1:$F$41,2)</f>
        <v>Chianina</v>
      </c>
      <c r="G194" s="263" t="str">
        <f>+IF(H194=0,"",'Ark1'!Q1766)</f>
        <v/>
      </c>
      <c r="H194" s="449">
        <f>+'Ark1'!R1766</f>
        <v>0</v>
      </c>
      <c r="I194" s="264">
        <f>+'Ark1'!AE1766</f>
        <v>0</v>
      </c>
      <c r="J194" s="35" t="e">
        <f>+IF(D194=0,"",IF(#REF!=0,"",I194-#REF!))</f>
        <v>#REF!</v>
      </c>
      <c r="K194" s="264" t="str">
        <f>+IF(H194=0,"",'Ark1'!AF1766)</f>
        <v/>
      </c>
      <c r="L194" s="244"/>
      <c r="M194" s="366" t="str">
        <f>+IF(H194=0,"",'Ark1'!AR1766)</f>
        <v/>
      </c>
      <c r="N194" s="114" t="str">
        <f>+IF(H194=0,"",'Ark1'!AS1766)</f>
        <v/>
      </c>
      <c r="O194" s="265" t="str">
        <f>+IF(H194=0,"",'Ark1'!T1766)</f>
        <v/>
      </c>
      <c r="P194" s="294" t="str">
        <f>+IF(H194=0,"",'Ark1'!U1766)</f>
        <v/>
      </c>
      <c r="Q194" s="35" t="str">
        <f>+IF(H194=0,"",P194-#REF!)</f>
        <v/>
      </c>
      <c r="R194" s="266" t="str">
        <f>+IF(H194=0,"",'Ark1'!W1766)</f>
        <v/>
      </c>
      <c r="S194" s="266" t="str">
        <f>+IF(H194=0,"",'Ark1'!X1766)</f>
        <v/>
      </c>
      <c r="T194" s="451" t="str">
        <f>+IF(H194=0,"",'Ark1'!AG1766)</f>
        <v/>
      </c>
      <c r="U194" s="266" t="str">
        <f>+IF(H194=0,"",'Ark1'!AH1766)</f>
        <v/>
      </c>
      <c r="V194" s="266" t="str">
        <f>+IF(H194=0,"",'Ark1'!Y1766)</f>
        <v/>
      </c>
      <c r="W194" s="265" t="str">
        <f>+IF(H194=0,"",'Ark1'!AA1766)</f>
        <v/>
      </c>
      <c r="X194" s="294" t="str">
        <f t="shared" si="8"/>
        <v/>
      </c>
      <c r="Y194" s="264" t="str">
        <f t="shared" si="9"/>
        <v/>
      </c>
      <c r="Z194" s="244"/>
      <c r="AA194" s="247"/>
      <c r="AC194" s="28"/>
      <c r="AD194" s="27"/>
      <c r="AE194" s="269"/>
      <c r="AF194" s="86"/>
      <c r="AJ194" s="86"/>
    </row>
    <row r="195" spans="1:54" ht="15.6">
      <c r="A195" s="244"/>
      <c r="B195" s="263">
        <f>+'Ark1'!C1767</f>
        <v>2024</v>
      </c>
      <c r="C195" s="263">
        <f>+'Ark1'!L1767</f>
        <v>5</v>
      </c>
      <c r="D195" s="263" t="s">
        <v>402</v>
      </c>
      <c r="E195" s="271">
        <f>+'Ark1'!AP1767</f>
        <v>34</v>
      </c>
      <c r="F195" s="271" t="str">
        <f>VLOOKUP(E195,RNR!$E$1:$F$41,2)</f>
        <v>Belgisk blå</v>
      </c>
      <c r="G195" s="263" t="str">
        <f>+IF(H195=0,"",'Ark1'!Q1767)</f>
        <v/>
      </c>
      <c r="H195" s="449">
        <f>+'Ark1'!R1767</f>
        <v>0</v>
      </c>
      <c r="I195" s="264">
        <f>+'Ark1'!AE1767</f>
        <v>0</v>
      </c>
      <c r="J195" s="35" t="e">
        <f>+IF(D195=0,"",IF(#REF!=0,"",I195-#REF!))</f>
        <v>#REF!</v>
      </c>
      <c r="K195" s="264" t="str">
        <f>+IF(H195=0,"",'Ark1'!AF1767)</f>
        <v/>
      </c>
      <c r="L195" s="244"/>
      <c r="M195" s="366" t="str">
        <f>+IF(H195=0,"",'Ark1'!AR1767)</f>
        <v/>
      </c>
      <c r="N195" s="114" t="str">
        <f>+IF(H195=0,"",'Ark1'!AS1767)</f>
        <v/>
      </c>
      <c r="O195" s="265" t="str">
        <f>+IF(H195=0,"",'Ark1'!T1767)</f>
        <v/>
      </c>
      <c r="P195" s="294" t="str">
        <f>+IF(H195=0,"",'Ark1'!U1767)</f>
        <v/>
      </c>
      <c r="Q195" s="35" t="str">
        <f>+IF(H195=0,"",P195-#REF!)</f>
        <v/>
      </c>
      <c r="R195" s="266" t="str">
        <f>+IF(H195=0,"",'Ark1'!W1767)</f>
        <v/>
      </c>
      <c r="S195" s="266" t="str">
        <f>+IF(H195=0,"",'Ark1'!X1767)</f>
        <v/>
      </c>
      <c r="T195" s="451" t="str">
        <f>+IF(H195=0,"",'Ark1'!AG1767)</f>
        <v/>
      </c>
      <c r="U195" s="266" t="str">
        <f>+IF(H195=0,"",'Ark1'!AH1767)</f>
        <v/>
      </c>
      <c r="V195" s="266" t="str">
        <f>+IF(H195=0,"",'Ark1'!Y1767)</f>
        <v/>
      </c>
      <c r="W195" s="265" t="str">
        <f>+IF(H195=0,"",'Ark1'!AA1767)</f>
        <v/>
      </c>
      <c r="X195" s="294" t="str">
        <f t="shared" si="8"/>
        <v/>
      </c>
      <c r="Y195" s="264" t="str">
        <f t="shared" si="9"/>
        <v/>
      </c>
      <c r="Z195" s="244"/>
      <c r="AA195" s="247"/>
      <c r="AC195" s="28"/>
      <c r="AD195" s="27"/>
      <c r="AE195" s="269"/>
      <c r="AF195" s="86"/>
      <c r="AJ195" s="86"/>
    </row>
    <row r="196" spans="1:54" ht="15.6">
      <c r="A196" s="244"/>
      <c r="B196" s="263">
        <f>+'Ark1'!C1768</f>
        <v>2024</v>
      </c>
      <c r="C196" s="263">
        <f>+'Ark1'!L1768</f>
        <v>5</v>
      </c>
      <c r="D196" s="263" t="s">
        <v>402</v>
      </c>
      <c r="E196" s="271">
        <f>+'Ark1'!AP1768</f>
        <v>39</v>
      </c>
      <c r="F196" s="271" t="str">
        <f>VLOOKUP(E196,RNR!$E$1:$F$41,2)</f>
        <v xml:space="preserve">Wagyu </v>
      </c>
      <c r="G196" s="263" t="str">
        <f>+IF(H196=0,"",'Ark1'!Q1768)</f>
        <v/>
      </c>
      <c r="H196" s="449">
        <f>+'Ark1'!R1768</f>
        <v>0</v>
      </c>
      <c r="I196" s="264">
        <f>+'Ark1'!AE1768</f>
        <v>0</v>
      </c>
      <c r="J196" s="35" t="e">
        <f>+IF(D196=0,"",IF(#REF!=0,"",I196-#REF!))</f>
        <v>#REF!</v>
      </c>
      <c r="K196" s="264" t="str">
        <f>+IF(H196=0,"",'Ark1'!AF1768)</f>
        <v/>
      </c>
      <c r="L196" s="244"/>
      <c r="M196" s="366" t="str">
        <f>+IF(H196=0,"",'Ark1'!AR1768)</f>
        <v/>
      </c>
      <c r="N196" s="114" t="str">
        <f>+IF(H196=0,"",'Ark1'!AS1768)</f>
        <v/>
      </c>
      <c r="O196" s="265" t="str">
        <f>+IF(H196=0,"",'Ark1'!T1768)</f>
        <v/>
      </c>
      <c r="P196" s="294" t="str">
        <f>+IF(H196=0,"",'Ark1'!U1768)</f>
        <v/>
      </c>
      <c r="Q196" s="35" t="str">
        <f>+IF(H196=0,"",P196-#REF!)</f>
        <v/>
      </c>
      <c r="R196" s="266" t="str">
        <f>+IF(H196=0,"",'Ark1'!W1768)</f>
        <v/>
      </c>
      <c r="S196" s="266" t="str">
        <f>+IF(H196=0,"",'Ark1'!X1768)</f>
        <v/>
      </c>
      <c r="T196" s="451" t="str">
        <f>+IF(H196=0,"",'Ark1'!AG1768)</f>
        <v/>
      </c>
      <c r="U196" s="266" t="str">
        <f>+IF(H196=0,"",'Ark1'!AH1768)</f>
        <v/>
      </c>
      <c r="V196" s="266" t="str">
        <f>+IF(H196=0,"",'Ark1'!Y1768)</f>
        <v/>
      </c>
      <c r="W196" s="265" t="str">
        <f>+IF(H196=0,"",'Ark1'!AA1768)</f>
        <v/>
      </c>
      <c r="X196" s="294" t="str">
        <f t="shared" si="8"/>
        <v/>
      </c>
      <c r="Y196" s="264" t="str">
        <f t="shared" si="9"/>
        <v/>
      </c>
      <c r="Z196" s="244"/>
      <c r="AA196" s="247"/>
      <c r="AC196" s="28"/>
      <c r="AD196" s="27"/>
      <c r="AE196" s="269"/>
      <c r="AF196" s="86"/>
      <c r="AJ196" s="86"/>
    </row>
    <row r="197" spans="1:54" ht="15.6">
      <c r="A197" s="244"/>
      <c r="B197" s="263">
        <f>+'Ark1'!C1769</f>
        <v>2024</v>
      </c>
      <c r="C197" s="263">
        <f>+'Ark1'!L1769</f>
        <v>5</v>
      </c>
      <c r="D197" s="263" t="s">
        <v>402</v>
      </c>
      <c r="E197" s="271">
        <f>+'Ark1'!AP1769</f>
        <v>40</v>
      </c>
      <c r="F197" s="271" t="str">
        <f>VLOOKUP(E197,RNR!$E$1:$F$41,2)</f>
        <v>Jak (Bos Grunniens)</v>
      </c>
      <c r="G197" s="263" t="str">
        <f>+IF(H197=0,"",'Ark1'!Q1769)</f>
        <v/>
      </c>
      <c r="H197" s="449">
        <f>+'Ark1'!R1769</f>
        <v>0</v>
      </c>
      <c r="I197" s="264">
        <f>+'Ark1'!AE1769</f>
        <v>0</v>
      </c>
      <c r="J197" s="35" t="e">
        <f>+IF(D197=0,"",IF(#REF!=0,"",I197-#REF!))</f>
        <v>#REF!</v>
      </c>
      <c r="K197" s="264" t="str">
        <f>+IF(H197=0,"",'Ark1'!AF1769)</f>
        <v/>
      </c>
      <c r="L197" s="244"/>
      <c r="M197" s="366" t="str">
        <f>+IF(H197=0,"",'Ark1'!AR1769)</f>
        <v/>
      </c>
      <c r="N197" s="114" t="str">
        <f>+IF(H197=0,"",'Ark1'!AS1769)</f>
        <v/>
      </c>
      <c r="O197" s="265" t="str">
        <f>+IF(H197=0,"",'Ark1'!T1769)</f>
        <v/>
      </c>
      <c r="P197" s="294" t="str">
        <f>+IF(H197=0,"",'Ark1'!U1769)</f>
        <v/>
      </c>
      <c r="Q197" s="35" t="str">
        <f>+IF(H197=0,"",P197-#REF!)</f>
        <v/>
      </c>
      <c r="R197" s="266" t="str">
        <f>+IF(H197=0,"",'Ark1'!W1769)</f>
        <v/>
      </c>
      <c r="S197" s="266" t="str">
        <f>+IF(H197=0,"",'Ark1'!X1769)</f>
        <v/>
      </c>
      <c r="T197" s="451" t="str">
        <f>+IF(H197=0,"",'Ark1'!AG1769)</f>
        <v/>
      </c>
      <c r="U197" s="266" t="str">
        <f>+IF(H197=0,"",'Ark1'!AH1769)</f>
        <v/>
      </c>
      <c r="V197" s="266" t="str">
        <f>+IF(H197=0,"",'Ark1'!Y1769)</f>
        <v/>
      </c>
      <c r="W197" s="265" t="str">
        <f>+IF(H197=0,"",'Ark1'!AA1769)</f>
        <v/>
      </c>
      <c r="X197" s="294" t="str">
        <f t="shared" si="8"/>
        <v/>
      </c>
      <c r="Y197" s="264" t="str">
        <f t="shared" si="9"/>
        <v/>
      </c>
      <c r="Z197" s="244"/>
      <c r="AA197" s="247"/>
      <c r="AC197" s="28"/>
      <c r="AD197" s="27"/>
      <c r="AE197" s="269"/>
      <c r="AF197" s="86"/>
      <c r="AJ197" s="86"/>
    </row>
    <row r="198" spans="1:54" ht="15.6">
      <c r="A198" s="244"/>
      <c r="B198" s="263">
        <f>+'Ark1'!C1770</f>
        <v>2024</v>
      </c>
      <c r="C198" s="263">
        <f>+'Ark1'!L1770</f>
        <v>5</v>
      </c>
      <c r="D198" s="263" t="s">
        <v>402</v>
      </c>
      <c r="E198" s="271">
        <f>+'Ark1'!AP1770</f>
        <v>98</v>
      </c>
      <c r="F198" s="271" t="str">
        <f>VLOOKUP(E198,RNR!$E$1:$F$41,2)</f>
        <v>Krysninger</v>
      </c>
      <c r="G198" s="263">
        <f>+IF(H198=0,"",'Ark1'!Q1770)</f>
        <v>280</v>
      </c>
      <c r="H198" s="449">
        <f>+'Ark1'!R1770</f>
        <v>400</v>
      </c>
      <c r="I198" s="264">
        <f>+'Ark1'!AE1770</f>
        <v>17.429193899782131</v>
      </c>
      <c r="J198" s="35" t="e">
        <f>+IF(D198=0,"",IF(#REF!=0,"",I198-#REF!))</f>
        <v>#REF!</v>
      </c>
      <c r="K198" s="264">
        <f>+IF(H198=0,"",'Ark1'!AF1770)</f>
        <v>17.346888598974989</v>
      </c>
      <c r="L198" s="244"/>
      <c r="M198" s="366">
        <f>+IF(H198=0,"",'Ark1'!AR1770)</f>
        <v>219.42500000000001</v>
      </c>
      <c r="N198" s="114">
        <f>+IF(H198=0,"",'Ark1'!AS1770)</f>
        <v>29.456421153110956</v>
      </c>
      <c r="O198" s="265">
        <f>+IF(H198=0,"",'Ark1'!T1770)</f>
        <v>8.3324999999999978</v>
      </c>
      <c r="P198" s="294">
        <f>+IF(H198=0,"",'Ark1'!U1770)</f>
        <v>312.20375000000007</v>
      </c>
      <c r="Q198" s="35" t="e">
        <f>+IF(H198=0,"",P198-#REF!)</f>
        <v>#REF!</v>
      </c>
      <c r="R198" s="266">
        <f>+IF(H198=0,"",'Ark1'!W1770)</f>
        <v>78.25</v>
      </c>
      <c r="S198" s="266">
        <f>+IF(H198=0,"",'Ark1'!X1770)</f>
        <v>15.25</v>
      </c>
      <c r="T198" s="451">
        <f>+IF(H198=0,"",'Ark1'!AG1770)</f>
        <v>2628.63</v>
      </c>
      <c r="U198" s="266">
        <f>+IF(H198=0,"",'Ark1'!AH1770)</f>
        <v>100</v>
      </c>
      <c r="V198" s="266">
        <f>+IF(H198=0,"",'Ark1'!Y1770)</f>
        <v>38.102034866098997</v>
      </c>
      <c r="W198" s="265">
        <f>+IF(H198=0,"",'Ark1'!AA1770)</f>
        <v>2.273091232221006</v>
      </c>
      <c r="X198" s="294">
        <f t="shared" si="8"/>
        <v>118.7705192438647</v>
      </c>
      <c r="Y198" s="264">
        <f t="shared" si="9"/>
        <v>1.4285714285714286</v>
      </c>
      <c r="Z198" s="244"/>
      <c r="AA198" s="247"/>
      <c r="AC198" s="28"/>
      <c r="AD198" s="27"/>
      <c r="AE198" s="269"/>
      <c r="AF198" s="86"/>
      <c r="AJ198" s="86"/>
    </row>
    <row r="199" spans="1:54" ht="15.6">
      <c r="A199" s="244"/>
      <c r="B199" s="263">
        <f>+'Ark1'!C1771</f>
        <v>2024</v>
      </c>
      <c r="C199" s="263">
        <f>+'Ark1'!L1771</f>
        <v>5</v>
      </c>
      <c r="D199" s="263" t="s">
        <v>402</v>
      </c>
      <c r="E199" s="271">
        <f>+'Ark1'!AP1771</f>
        <v>99</v>
      </c>
      <c r="F199" s="271" t="str">
        <f>VLOOKUP(E199,RNR!$E$1:$F$41,2)</f>
        <v>Ukjent</v>
      </c>
      <c r="G199" s="263">
        <f>+IF(H199=0,"",'Ark1'!Q1771)</f>
        <v>38</v>
      </c>
      <c r="H199" s="449">
        <f>+'Ark1'!R1771</f>
        <v>42</v>
      </c>
      <c r="I199" s="264">
        <f>+'Ark1'!AE1771</f>
        <v>15.328467153284668</v>
      </c>
      <c r="J199" s="35" t="e">
        <f>+IF(D199=0,"",IF(#REF!=0,"",I199-#REF!))</f>
        <v>#REF!</v>
      </c>
      <c r="K199" s="264">
        <f>+IF(H199=0,"",'Ark1'!AF1771)</f>
        <v>16.983377527425379</v>
      </c>
      <c r="L199" s="244"/>
      <c r="M199" s="366">
        <f>+IF(H199=0,"",'Ark1'!AR1771)</f>
        <v>221.57142857142861</v>
      </c>
      <c r="N199" s="114">
        <f>+IF(H199=0,"",'Ark1'!AS1771)</f>
        <v>30.618921204284575</v>
      </c>
      <c r="O199" s="265">
        <f>+IF(H199=0,"",'Ark1'!T1771)</f>
        <v>9.761904761904761</v>
      </c>
      <c r="P199" s="294">
        <f>+IF(H199=0,"",'Ark1'!U1771)</f>
        <v>333.66190476190474</v>
      </c>
      <c r="Q199" s="35" t="e">
        <f>+IF(H199=0,"",P199-#REF!)</f>
        <v>#REF!</v>
      </c>
      <c r="R199" s="266">
        <f>+IF(H199=0,"",'Ark1'!W1771)</f>
        <v>92.857142857142875</v>
      </c>
      <c r="S199" s="266">
        <f>+IF(H199=0,"",'Ark1'!X1771)</f>
        <v>30.952380952380938</v>
      </c>
      <c r="T199" s="451">
        <f>+IF(H199=0,"",'Ark1'!AG1771)</f>
        <v>2525.6428571428578</v>
      </c>
      <c r="U199" s="266">
        <f>+IF(H199=0,"",'Ark1'!AH1771)</f>
        <v>95.238095238095283</v>
      </c>
      <c r="V199" s="266">
        <f>+IF(H199=0,"",'Ark1'!Y1771)</f>
        <v>39.305251995976754</v>
      </c>
      <c r="W199" s="265">
        <f>+IF(H199=0,"",'Ark1'!AA1771)</f>
        <v>1.9616504689567551</v>
      </c>
      <c r="X199" s="294">
        <f t="shared" si="8"/>
        <v>132.10969390159974</v>
      </c>
      <c r="Y199" s="264">
        <f t="shared" si="9"/>
        <v>1.1052631578947369</v>
      </c>
      <c r="Z199" s="244"/>
      <c r="AA199" s="247"/>
      <c r="AC199" s="28"/>
      <c r="AD199" s="27"/>
      <c r="AE199" s="269"/>
      <c r="AF199" s="86"/>
      <c r="AJ199" s="86"/>
    </row>
    <row r="200" spans="1:54" ht="15" customHeight="1">
      <c r="A200" s="244"/>
      <c r="B200" s="244"/>
      <c r="C200" s="244"/>
      <c r="D200" s="244"/>
      <c r="E200" s="244"/>
      <c r="F200" s="244"/>
      <c r="G200" s="244"/>
      <c r="H200" s="443"/>
      <c r="I200" s="245"/>
      <c r="J200" s="244"/>
      <c r="K200" s="245"/>
      <c r="L200" s="244"/>
      <c r="M200" s="246"/>
      <c r="N200" s="246"/>
      <c r="O200" s="244"/>
      <c r="P200" s="244"/>
      <c r="Q200" s="244"/>
      <c r="R200" s="246"/>
      <c r="S200" s="246"/>
      <c r="T200" s="443"/>
      <c r="U200" s="246"/>
      <c r="V200" s="246"/>
      <c r="W200" s="244"/>
      <c r="X200" s="244"/>
      <c r="Y200" s="260"/>
      <c r="Z200" s="244"/>
      <c r="AA200" s="247"/>
      <c r="AC200" s="28"/>
      <c r="AD200" s="27"/>
      <c r="AE200" s="248"/>
      <c r="AF200" s="86"/>
      <c r="AJ200" s="86"/>
      <c r="BB200" s="259"/>
    </row>
    <row r="201" spans="1:54" ht="19.8">
      <c r="A201" s="244"/>
      <c r="B201" s="244"/>
      <c r="C201" s="273" t="s">
        <v>0</v>
      </c>
      <c r="D201" s="274"/>
      <c r="E201" s="274" t="s">
        <v>603</v>
      </c>
      <c r="F201" s="244"/>
      <c r="G201" s="275" t="s">
        <v>598</v>
      </c>
      <c r="H201" s="491">
        <f>SUM(H203:H237)</f>
        <v>4006</v>
      </c>
      <c r="I201" s="245"/>
      <c r="J201" s="244"/>
      <c r="K201" s="245"/>
      <c r="L201" s="244"/>
      <c r="M201" s="246"/>
      <c r="N201" s="246"/>
      <c r="O201" s="244"/>
      <c r="P201" s="333">
        <f>+Klasse!L16</f>
        <v>350.97316909294568</v>
      </c>
      <c r="Q201" s="244" t="s">
        <v>568</v>
      </c>
      <c r="R201" s="246"/>
      <c r="S201" s="246"/>
      <c r="T201" s="443"/>
      <c r="U201" s="246"/>
      <c r="V201" s="246"/>
      <c r="W201" s="244"/>
      <c r="X201" s="333">
        <f>+Klasse!AC16</f>
        <v>138.24390304989063</v>
      </c>
      <c r="Y201" s="260"/>
      <c r="Z201" s="244"/>
      <c r="AA201" s="247"/>
      <c r="AC201" s="28"/>
      <c r="AD201" s="27"/>
      <c r="AE201" s="248"/>
      <c r="AF201" s="86"/>
      <c r="AJ201" s="86"/>
      <c r="BB201" s="259"/>
    </row>
    <row r="202" spans="1:54" ht="15" customHeight="1">
      <c r="A202" s="244"/>
      <c r="B202" s="244"/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  <c r="U202" s="244"/>
      <c r="V202" s="244"/>
      <c r="W202" s="244"/>
      <c r="X202" s="244"/>
      <c r="Y202" s="244"/>
      <c r="Z202" s="244"/>
      <c r="AA202" s="247"/>
      <c r="AC202" s="28"/>
      <c r="AD202" s="27"/>
      <c r="AE202" s="248"/>
      <c r="AF202" s="86"/>
      <c r="AJ202" s="86"/>
      <c r="BB202" s="259"/>
    </row>
    <row r="203" spans="1:54" ht="15.6">
      <c r="A203" s="244"/>
      <c r="B203" s="318">
        <f>+'Ark1'!C1772</f>
        <v>2024</v>
      </c>
      <c r="C203" s="263">
        <f>+'Ark1'!L1772</f>
        <v>6</v>
      </c>
      <c r="D203" s="263" t="s">
        <v>33</v>
      </c>
      <c r="E203" s="272">
        <f>+'Ark1'!AP1772</f>
        <v>1</v>
      </c>
      <c r="F203" s="271" t="str">
        <f>VLOOKUP(E203,RNR!$E$1:$F$41,2)</f>
        <v>NRF</v>
      </c>
      <c r="G203" s="86">
        <f>+IF(H203=0,"",'Ark1'!Q1772)</f>
        <v>788</v>
      </c>
      <c r="H203" s="449">
        <f>+'Ark1'!R1772</f>
        <v>1059</v>
      </c>
      <c r="I203" s="28">
        <f>+IF(H203=0,"",'Ark1'!AE1772)</f>
        <v>3.3189168860473868</v>
      </c>
      <c r="J203" s="31" t="e">
        <f>+IF(H203=0,"",IF(#REF!=0,"",I203-#REF!))</f>
        <v>#REF!</v>
      </c>
      <c r="K203" s="28">
        <f>+IF(H203=0,"",'Ark1'!AF1772)</f>
        <v>4.3590022684997161</v>
      </c>
      <c r="L203" s="244"/>
      <c r="M203" s="366">
        <f>+IF(H203=0,"",'Ark1'!AR1772)</f>
        <v>225.70915958451369</v>
      </c>
      <c r="N203" s="114">
        <f>+IF(H203=0,"",'Ark1'!AS1772)</f>
        <v>33.842654624343723</v>
      </c>
      <c r="O203" s="27">
        <f>+IF(H203=0,"",'Ark1'!T1772)</f>
        <v>11.491973559962229</v>
      </c>
      <c r="P203" s="294">
        <f>+IF(H203=0,"",'Ark1'!U1772)</f>
        <v>389.4656279508967</v>
      </c>
      <c r="Q203" s="35" t="e">
        <f>+IF(H203=0,"",IF(#REF!=0,"",P203-#REF!))</f>
        <v>#REF!</v>
      </c>
      <c r="R203" s="33">
        <f>+IF(H203=0,"",'Ark1'!W1772)</f>
        <v>99.905571293673276</v>
      </c>
      <c r="S203" s="33">
        <f>+IF(H203=0,"",'Ark1'!X1772)</f>
        <v>91.784702549575059</v>
      </c>
      <c r="T203" s="450">
        <f>+IF(H203=0,"",'Ark1'!AG1772)</f>
        <v>2156.4268177525973</v>
      </c>
      <c r="U203" s="33">
        <f>+IF(H203=0,"",'Ark1'!AH1772)</f>
        <v>100</v>
      </c>
      <c r="V203" s="33">
        <f>+IF(H203=0,"",'Ark1'!Y1772)</f>
        <v>29.840136681724402</v>
      </c>
      <c r="W203" s="27">
        <f>+IF(H203=0,"",'Ark1'!AA1772)</f>
        <v>1.3319215053349149</v>
      </c>
      <c r="X203" s="294">
        <f t="shared" ref="X203:X237" si="10">IF(H203=0,"",1000*P203/T203)</f>
        <v>180.60693029072658</v>
      </c>
      <c r="Y203" s="28">
        <f t="shared" ref="Y203:Y237" si="11">IF(H203=0,"",H203/G203)</f>
        <v>1.3439086294416243</v>
      </c>
      <c r="Z203" s="244"/>
      <c r="AA203" s="247"/>
      <c r="AC203" s="28"/>
      <c r="AD203" s="27"/>
      <c r="AE203" s="269"/>
      <c r="AF203" s="86"/>
      <c r="AJ203" s="86"/>
    </row>
    <row r="204" spans="1:54" ht="15.6">
      <c r="A204" s="244"/>
      <c r="B204" s="318">
        <f>+'Ark1'!C1773</f>
        <v>2024</v>
      </c>
      <c r="C204" s="263">
        <f>+'Ark1'!L1773</f>
        <v>6</v>
      </c>
      <c r="D204" s="263" t="s">
        <v>33</v>
      </c>
      <c r="E204" s="272">
        <f>+'Ark1'!AP1773</f>
        <v>2</v>
      </c>
      <c r="F204" s="271" t="str">
        <f>VLOOKUP(E204,RNR!$E$1:$F$41,2)</f>
        <v>Jersey</v>
      </c>
      <c r="G204" s="86">
        <f>+IF(H204=0,"",'Ark1'!Q1773)</f>
        <v>2</v>
      </c>
      <c r="H204" s="449">
        <f>+'Ark1'!R1773</f>
        <v>2</v>
      </c>
      <c r="I204" s="28">
        <f>+IF(H204=0,"",'Ark1'!AE1773)</f>
        <v>0.390625</v>
      </c>
      <c r="J204" s="31" t="e">
        <f>+IF(H204=0,"",IF(#REF!=0,"",I204-#REF!))</f>
        <v>#REF!</v>
      </c>
      <c r="K204" s="28">
        <f>+IF(H204=0,"",'Ark1'!AF1773)</f>
        <v>0.63758370602942893</v>
      </c>
      <c r="L204" s="244"/>
      <c r="M204" s="366">
        <f>+IF(H204=0,"",'Ark1'!AR1773)</f>
        <v>213</v>
      </c>
      <c r="N204" s="114">
        <f>+IF(H204=0,"",'Ark1'!AS1773)</f>
        <v>35.623886042757299</v>
      </c>
      <c r="O204" s="27">
        <f>+IF(H204=0,"",'Ark1'!T1773)</f>
        <v>14</v>
      </c>
      <c r="P204" s="294">
        <f>+IF(H204=0,"",'Ark1'!U1773)</f>
        <v>344</v>
      </c>
      <c r="Q204" s="35" t="e">
        <f>+IF(H204=0,"",IF(#REF!=0,"",P204-#REF!))</f>
        <v>#REF!</v>
      </c>
      <c r="R204" s="33">
        <f>+IF(H204=0,"",'Ark1'!W1773)</f>
        <v>100</v>
      </c>
      <c r="S204" s="33">
        <f>+IF(H204=0,"",'Ark1'!X1773)</f>
        <v>50</v>
      </c>
      <c r="T204" s="450">
        <f>+IF(H204=0,"",'Ark1'!AG1773)</f>
        <v>2496.5</v>
      </c>
      <c r="U204" s="33">
        <f>+IF(H204=0,"",'Ark1'!AH1773)</f>
        <v>100</v>
      </c>
      <c r="V204" s="33">
        <f>+IF(H204=0,"",'Ark1'!Y1773)</f>
        <v>15.5</v>
      </c>
      <c r="W204" s="27">
        <f>+IF(H204=0,"",'Ark1'!AA1773)</f>
        <v>1</v>
      </c>
      <c r="X204" s="294">
        <f t="shared" si="10"/>
        <v>137.79291007410376</v>
      </c>
      <c r="Y204" s="28">
        <f t="shared" si="11"/>
        <v>1</v>
      </c>
      <c r="Z204" s="244"/>
      <c r="AA204" s="247"/>
      <c r="AC204" s="28"/>
      <c r="AD204" s="27"/>
      <c r="AE204" s="269"/>
      <c r="AF204" s="86"/>
      <c r="AJ204" s="86"/>
    </row>
    <row r="205" spans="1:54" ht="15.6">
      <c r="A205" s="244"/>
      <c r="B205" s="318">
        <f>+'Ark1'!C1774</f>
        <v>2024</v>
      </c>
      <c r="C205" s="263">
        <f>+'Ark1'!L1774</f>
        <v>6</v>
      </c>
      <c r="D205" s="263" t="s">
        <v>33</v>
      </c>
      <c r="E205" s="272">
        <f>+'Ark1'!AP1774</f>
        <v>3</v>
      </c>
      <c r="F205" s="271" t="str">
        <f>VLOOKUP(E205,RNR!$E$1:$F$41,2)</f>
        <v>Sidet Trønder</v>
      </c>
      <c r="G205" s="86">
        <f>+IF(H205=0,"",'Ark1'!Q1774)</f>
        <v>13</v>
      </c>
      <c r="H205" s="449">
        <f>+'Ark1'!R1774</f>
        <v>18</v>
      </c>
      <c r="I205" s="28">
        <f>+IF(H205=0,"",'Ark1'!AE1774)</f>
        <v>5.6074766355140193</v>
      </c>
      <c r="J205" s="31" t="e">
        <f>+IF(H205=0,"",IF(#REF!=0,"",I205-#REF!))</f>
        <v>#REF!</v>
      </c>
      <c r="K205" s="28">
        <f>+IF(H205=0,"",'Ark1'!AF1774)</f>
        <v>7.7271459535833262</v>
      </c>
      <c r="L205" s="244"/>
      <c r="M205" s="366">
        <f>+IF(H205=0,"",'Ark1'!AR1774)</f>
        <v>203.83333333333337</v>
      </c>
      <c r="N205" s="114">
        <f>+IF(H205=0,"",'Ark1'!AS1774)</f>
        <v>35.733818230999638</v>
      </c>
      <c r="O205" s="27">
        <f>+IF(H205=0,"",'Ark1'!T1774)</f>
        <v>13.111111111111111</v>
      </c>
      <c r="P205" s="294">
        <f>+IF(H205=0,"",'Ark1'!U1774)</f>
        <v>303.22222222222217</v>
      </c>
      <c r="Q205" s="35" t="e">
        <f>+IF(H205=0,"",IF(#REF!=0,"",P205-#REF!))</f>
        <v>#REF!</v>
      </c>
      <c r="R205" s="33">
        <f>+IF(H205=0,"",'Ark1'!W1774)</f>
        <v>100</v>
      </c>
      <c r="S205" s="33">
        <f>+IF(H205=0,"",'Ark1'!X1774)</f>
        <v>5.5555555555555562</v>
      </c>
      <c r="T205" s="450">
        <f>+IF(H205=0,"",'Ark1'!AG1774)</f>
        <v>2375.8333333333339</v>
      </c>
      <c r="U205" s="33">
        <f>+IF(H205=0,"",'Ark1'!AH1774)</f>
        <v>100</v>
      </c>
      <c r="V205" s="33">
        <f>+IF(H205=0,"",'Ark1'!Y1774)</f>
        <v>29.395097012853224</v>
      </c>
      <c r="W205" s="27">
        <f>+IF(H205=0,"",'Ark1'!AA1774)</f>
        <v>1.5595187608464756</v>
      </c>
      <c r="X205" s="294">
        <f t="shared" si="10"/>
        <v>127.62773295919555</v>
      </c>
      <c r="Y205" s="28">
        <f t="shared" si="11"/>
        <v>1.3846153846153846</v>
      </c>
      <c r="Z205" s="244"/>
      <c r="AA205" s="247"/>
      <c r="AC205" s="28"/>
      <c r="AD205" s="27"/>
      <c r="AE205" s="269"/>
      <c r="AF205" s="86"/>
      <c r="AJ205" s="86"/>
    </row>
    <row r="206" spans="1:54" ht="15.6">
      <c r="A206" s="244"/>
      <c r="B206" s="318">
        <f>+'Ark1'!C1775</f>
        <v>2024</v>
      </c>
      <c r="C206" s="263">
        <f>+'Ark1'!L1775</f>
        <v>6</v>
      </c>
      <c r="D206" s="263" t="s">
        <v>33</v>
      </c>
      <c r="E206" s="272">
        <f>+'Ark1'!AP1775</f>
        <v>4</v>
      </c>
      <c r="F206" s="271" t="str">
        <f>VLOOKUP(E206,RNR!$E$1:$F$41,2)</f>
        <v>Telemark</v>
      </c>
      <c r="G206" s="86">
        <f>+IF(H206=0,"",'Ark1'!Q1775)</f>
        <v>4</v>
      </c>
      <c r="H206" s="449">
        <f>+'Ark1'!R1775</f>
        <v>4</v>
      </c>
      <c r="I206" s="28">
        <f>+IF(H206=0,"",'Ark1'!AE1775)</f>
        <v>4.3956043956043942</v>
      </c>
      <c r="J206" s="31" t="e">
        <f>+IF(H206=0,"",IF(#REF!=0,"",I206-#REF!))</f>
        <v>#REF!</v>
      </c>
      <c r="K206" s="28">
        <f>+IF(H206=0,"",'Ark1'!AF1775)</f>
        <v>5.8905972660842307</v>
      </c>
      <c r="L206" s="244"/>
      <c r="M206" s="366">
        <f>+IF(H206=0,"",'Ark1'!AR1775)</f>
        <v>207.75</v>
      </c>
      <c r="N206" s="114">
        <f>+IF(H206=0,"",'Ark1'!AS1775)</f>
        <v>35.599542897276237</v>
      </c>
      <c r="O206" s="27">
        <f>+IF(H206=0,"",'Ark1'!T1775)</f>
        <v>12.5</v>
      </c>
      <c r="P206" s="294">
        <f>+IF(H206=0,"",'Ark1'!U1775)</f>
        <v>319.4249999999999</v>
      </c>
      <c r="Q206" s="35" t="e">
        <f>+IF(H206=0,"",IF(#REF!=0,"",P206-#REF!))</f>
        <v>#REF!</v>
      </c>
      <c r="R206" s="33">
        <f>+IF(H206=0,"",'Ark1'!W1775)</f>
        <v>100</v>
      </c>
      <c r="S206" s="33">
        <f>+IF(H206=0,"",'Ark1'!X1775)</f>
        <v>25</v>
      </c>
      <c r="T206" s="450">
        <f>+IF(H206=0,"",'Ark1'!AG1775)</f>
        <v>3189.5</v>
      </c>
      <c r="U206" s="33">
        <f>+IF(H206=0,"",'Ark1'!AH1775)</f>
        <v>100</v>
      </c>
      <c r="V206" s="33">
        <f>+IF(H206=0,"",'Ark1'!Y1775)</f>
        <v>21.907005158168911</v>
      </c>
      <c r="W206" s="27">
        <f>+IF(H206=0,"",'Ark1'!AA1775)</f>
        <v>1.5</v>
      </c>
      <c r="X206" s="294">
        <f t="shared" si="10"/>
        <v>100.1489261639755</v>
      </c>
      <c r="Y206" s="28">
        <f t="shared" si="11"/>
        <v>1</v>
      </c>
      <c r="Z206" s="244"/>
      <c r="AA206" s="247"/>
      <c r="AC206" s="28"/>
      <c r="AD206" s="27"/>
      <c r="AE206" s="269"/>
      <c r="AF206" s="86"/>
      <c r="AJ206" s="86"/>
    </row>
    <row r="207" spans="1:54" ht="15.6">
      <c r="A207" s="244"/>
      <c r="B207" s="318">
        <f>+'Ark1'!C1776</f>
        <v>2024</v>
      </c>
      <c r="C207" s="263">
        <f>+'Ark1'!L1776</f>
        <v>6</v>
      </c>
      <c r="D207" s="263" t="s">
        <v>33</v>
      </c>
      <c r="E207" s="272">
        <f>+'Ark1'!AP1776</f>
        <v>5</v>
      </c>
      <c r="F207" s="271" t="str">
        <f>VLOOKUP(E207,RNR!$E$1:$F$41,2)</f>
        <v>Dølafe</v>
      </c>
      <c r="G207" s="86">
        <f>+IF(H207=0,"",'Ark1'!Q1776)</f>
        <v>5</v>
      </c>
      <c r="H207" s="449">
        <f>+'Ark1'!R1776</f>
        <v>6</v>
      </c>
      <c r="I207" s="28">
        <f>+IF(H207=0,"",'Ark1'!AE1776)</f>
        <v>11.76470588235294</v>
      </c>
      <c r="J207" s="31" t="e">
        <f>+IF(H207=0,"",IF(#REF!=0,"",I207-#REF!))</f>
        <v>#REF!</v>
      </c>
      <c r="K207" s="28">
        <f>+IF(H207=0,"",'Ark1'!AF1776)</f>
        <v>15.339690107270563</v>
      </c>
      <c r="L207" s="244"/>
      <c r="M207" s="366">
        <f>+IF(H207=0,"",'Ark1'!AR1776)</f>
        <v>202.5</v>
      </c>
      <c r="N207" s="114">
        <f>+IF(H207=0,"",'Ark1'!AS1776)</f>
        <v>35.981963499101902</v>
      </c>
      <c r="O207" s="27">
        <f>+IF(H207=0,"",'Ark1'!T1776)</f>
        <v>14.166666666666663</v>
      </c>
      <c r="P207" s="294">
        <f>+IF(H207=0,"",'Ark1'!U1776)</f>
        <v>300.3</v>
      </c>
      <c r="Q207" s="35" t="e">
        <f>+IF(H207=0,"",IF(#REF!=0,"",P207-#REF!))</f>
        <v>#REF!</v>
      </c>
      <c r="R207" s="33">
        <f>+IF(H207=0,"",'Ark1'!W1776)</f>
        <v>100</v>
      </c>
      <c r="S207" s="33">
        <f>+IF(H207=0,"",'Ark1'!X1776)</f>
        <v>16.666666666666671</v>
      </c>
      <c r="T207" s="450">
        <f>+IF(H207=0,"",'Ark1'!AG1776)</f>
        <v>2779.5</v>
      </c>
      <c r="U207" s="33">
        <f>+IF(H207=0,"",'Ark1'!AH1776)</f>
        <v>100</v>
      </c>
      <c r="V207" s="33">
        <f>+IF(H207=0,"",'Ark1'!Y1776)</f>
        <v>38.051981989553823</v>
      </c>
      <c r="W207" s="27">
        <f>+IF(H207=0,"",'Ark1'!AA1776)</f>
        <v>1.0671873729054868</v>
      </c>
      <c r="X207" s="294">
        <f t="shared" si="10"/>
        <v>108.041014570966</v>
      </c>
      <c r="Y207" s="28">
        <f t="shared" si="11"/>
        <v>1.2</v>
      </c>
      <c r="Z207" s="244"/>
      <c r="AA207" s="247"/>
      <c r="AC207" s="28"/>
      <c r="AD207" s="27"/>
      <c r="AE207" s="269"/>
      <c r="AF207" s="86"/>
      <c r="AJ207" s="86"/>
    </row>
    <row r="208" spans="1:54" ht="15.6">
      <c r="A208" s="244"/>
      <c r="B208" s="318">
        <f>+'Ark1'!C1777</f>
        <v>2024</v>
      </c>
      <c r="C208" s="263">
        <f>+'Ark1'!L1777</f>
        <v>6</v>
      </c>
      <c r="D208" s="263" t="s">
        <v>33</v>
      </c>
      <c r="E208" s="272">
        <f>+'Ark1'!AP1777</f>
        <v>6</v>
      </c>
      <c r="F208" s="271" t="str">
        <f>VLOOKUP(E208,RNR!$E$1:$F$41,2)</f>
        <v>Raukolle</v>
      </c>
      <c r="G208" s="86">
        <f>+IF(H208=0,"",'Ark1'!Q1777)</f>
        <v>2</v>
      </c>
      <c r="H208" s="449">
        <f>+'Ark1'!R1777</f>
        <v>2</v>
      </c>
      <c r="I208" s="28">
        <f>+IF(H208=0,"",'Ark1'!AE1777)</f>
        <v>3.4482758620689653</v>
      </c>
      <c r="J208" s="31" t="e">
        <f>+IF(H208=0,"",IF(#REF!=0,"",I208-#REF!))</f>
        <v>#REF!</v>
      </c>
      <c r="K208" s="28">
        <f>+IF(H208=0,"",'Ark1'!AF1777)</f>
        <v>4.7198598115033059</v>
      </c>
      <c r="L208" s="244"/>
      <c r="M208" s="366">
        <f>+IF(H208=0,"",'Ark1'!AR1777)</f>
        <v>213</v>
      </c>
      <c r="N208" s="114">
        <f>+IF(H208=0,"",'Ark1'!AS1777)</f>
        <v>36.057290673797752</v>
      </c>
      <c r="O208" s="27">
        <f>+IF(H208=0,"",'Ark1'!T1777)</f>
        <v>12.5</v>
      </c>
      <c r="P208" s="294">
        <f>+IF(H208=0,"",'Ark1'!U1777)</f>
        <v>348.8</v>
      </c>
      <c r="Q208" s="35" t="e">
        <f>+IF(H208=0,"",IF(#REF!=0,"",P208-#REF!))</f>
        <v>#REF!</v>
      </c>
      <c r="R208" s="33">
        <f>+IF(H208=0,"",'Ark1'!W1777)</f>
        <v>100</v>
      </c>
      <c r="S208" s="33">
        <f>+IF(H208=0,"",'Ark1'!X1777)</f>
        <v>50</v>
      </c>
      <c r="T208" s="450">
        <f>+IF(H208=0,"",'Ark1'!AG1777)</f>
        <v>3134.5</v>
      </c>
      <c r="U208" s="33">
        <f>+IF(H208=0,"",'Ark1'!AH1777)</f>
        <v>100</v>
      </c>
      <c r="V208" s="33">
        <f>+IF(H208=0,"",'Ark1'!Y1777)</f>
        <v>23.20000000000012</v>
      </c>
      <c r="W208" s="27">
        <f>+IF(H208=0,"",'Ark1'!AA1777)</f>
        <v>0.5</v>
      </c>
      <c r="X208" s="294">
        <f t="shared" si="10"/>
        <v>111.27771574413782</v>
      </c>
      <c r="Y208" s="28">
        <f t="shared" si="11"/>
        <v>1</v>
      </c>
      <c r="Z208" s="244"/>
      <c r="AA208" s="247"/>
      <c r="AC208" s="28"/>
      <c r="AD208" s="27"/>
      <c r="AE208" s="269"/>
      <c r="AF208" s="86"/>
      <c r="AJ208" s="86"/>
    </row>
    <row r="209" spans="1:36" ht="15.6">
      <c r="A209" s="244"/>
      <c r="B209" s="318">
        <f>+'Ark1'!C1778</f>
        <v>2024</v>
      </c>
      <c r="C209" s="263">
        <f>+'Ark1'!L1778</f>
        <v>6</v>
      </c>
      <c r="D209" s="263" t="s">
        <v>33</v>
      </c>
      <c r="E209" s="272">
        <f>+'Ark1'!AP1778</f>
        <v>7</v>
      </c>
      <c r="F209" s="271" t="str">
        <f>VLOOKUP(E209,RNR!$E$1:$F$41,2)</f>
        <v>Sør- og Vestlands</v>
      </c>
      <c r="G209" s="86">
        <f>+IF(H209=0,"",'Ark1'!Q1778)</f>
        <v>4</v>
      </c>
      <c r="H209" s="449">
        <f>+'Ark1'!R1778</f>
        <v>4</v>
      </c>
      <c r="I209" s="28">
        <f>+IF(H209=0,"",'Ark1'!AE1778)</f>
        <v>8</v>
      </c>
      <c r="J209" s="31" t="e">
        <f>+IF(H209=0,"",IF(#REF!=0,"",I209-#REF!))</f>
        <v>#REF!</v>
      </c>
      <c r="K209" s="28">
        <f>+IF(H209=0,"",'Ark1'!AF1778)</f>
        <v>11.277256405363676</v>
      </c>
      <c r="L209" s="244"/>
      <c r="M209" s="366">
        <f>+IF(H209=0,"",'Ark1'!AR1778)</f>
        <v>207.75</v>
      </c>
      <c r="N209" s="114">
        <f>+IF(H209=0,"",'Ark1'!AS1778)</f>
        <v>36.267550925733872</v>
      </c>
      <c r="O209" s="27">
        <f>+IF(H209=0,"",'Ark1'!T1778)</f>
        <v>13</v>
      </c>
      <c r="P209" s="294">
        <f>+IF(H209=0,"",'Ark1'!U1778)</f>
        <v>325.05</v>
      </c>
      <c r="Q209" s="35" t="e">
        <f>+IF(H209=0,"",IF(#REF!=0,"",P209-#REF!))</f>
        <v>#REF!</v>
      </c>
      <c r="R209" s="33">
        <f>+IF(H209=0,"",'Ark1'!W1778)</f>
        <v>100</v>
      </c>
      <c r="S209" s="33">
        <f>+IF(H209=0,"",'Ark1'!X1778)</f>
        <v>0</v>
      </c>
      <c r="T209" s="450">
        <f>+IF(H209=0,"",'Ark1'!AG1778)</f>
        <v>1994.25</v>
      </c>
      <c r="U209" s="33">
        <f>+IF(H209=0,"",'Ark1'!AH1778)</f>
        <v>100</v>
      </c>
      <c r="V209" s="33">
        <f>+IF(H209=0,"",'Ark1'!Y1778)</f>
        <v>20.970157367077576</v>
      </c>
      <c r="W209" s="27">
        <f>+IF(H209=0,"",'Ark1'!AA1778)</f>
        <v>1.4142135623730951</v>
      </c>
      <c r="X209" s="294">
        <f t="shared" si="10"/>
        <v>162.99360661902972</v>
      </c>
      <c r="Y209" s="28">
        <f t="shared" si="11"/>
        <v>1</v>
      </c>
      <c r="Z209" s="244"/>
      <c r="AA209" s="247"/>
      <c r="AC209" s="28"/>
      <c r="AD209" s="27"/>
      <c r="AE209" s="269"/>
      <c r="AF209" s="86"/>
      <c r="AJ209" s="86"/>
    </row>
    <row r="210" spans="1:36" ht="15.6">
      <c r="A210" s="244"/>
      <c r="B210" s="318">
        <f>+'Ark1'!C1779</f>
        <v>2024</v>
      </c>
      <c r="C210" s="263">
        <f>+'Ark1'!L1779</f>
        <v>6</v>
      </c>
      <c r="D210" s="263" t="s">
        <v>33</v>
      </c>
      <c r="E210" s="272">
        <f>+'Ark1'!AP1779</f>
        <v>8</v>
      </c>
      <c r="F210" s="271" t="str">
        <f>VLOOKUP(E210,RNR!$E$1:$F$41,2)</f>
        <v>Vestlandsfe</v>
      </c>
      <c r="G210" s="86">
        <f>+IF(H210=0,"",'Ark1'!Q1779)</f>
        <v>5</v>
      </c>
      <c r="H210" s="449">
        <f>+'Ark1'!R1779</f>
        <v>5</v>
      </c>
      <c r="I210" s="28">
        <f>+IF(H210=0,"",'Ark1'!AE1779)</f>
        <v>3.0674846625766872</v>
      </c>
      <c r="J210" s="31" t="e">
        <f>+IF(H210=0,"",IF(#REF!=0,"",I210-#REF!))</f>
        <v>#REF!</v>
      </c>
      <c r="K210" s="28">
        <f>+IF(H210=0,"",'Ark1'!AF1779)</f>
        <v>4.2161388483911129</v>
      </c>
      <c r="L210" s="244"/>
      <c r="M210" s="366">
        <f>+IF(H210=0,"",'Ark1'!AR1779)</f>
        <v>199.6</v>
      </c>
      <c r="N210" s="114">
        <f>+IF(H210=0,"",'Ark1'!AS1779)</f>
        <v>35.844310039673658</v>
      </c>
      <c r="O210" s="27">
        <f>+IF(H210=0,"",'Ark1'!T1779)</f>
        <v>13</v>
      </c>
      <c r="P210" s="294">
        <f>+IF(H210=0,"",'Ark1'!U1779)</f>
        <v>285.14</v>
      </c>
      <c r="Q210" s="35" t="e">
        <f>+IF(H210=0,"",IF(#REF!=0,"",P210-#REF!))</f>
        <v>#REF!</v>
      </c>
      <c r="R210" s="33">
        <f>+IF(H210=0,"",'Ark1'!W1779)</f>
        <v>100</v>
      </c>
      <c r="S210" s="33">
        <f>+IF(H210=0,"",'Ark1'!X1779)</f>
        <v>0</v>
      </c>
      <c r="T210" s="450">
        <f>+IF(H210=0,"",'Ark1'!AG1779)</f>
        <v>2689</v>
      </c>
      <c r="U210" s="33">
        <f>+IF(H210=0,"",'Ark1'!AH1779)</f>
        <v>100</v>
      </c>
      <c r="V210" s="33">
        <f>+IF(H210=0,"",'Ark1'!Y1779)</f>
        <v>20.053588207600527</v>
      </c>
      <c r="W210" s="27">
        <f>+IF(H210=0,"",'Ark1'!AA1779)</f>
        <v>1.8973665961010275</v>
      </c>
      <c r="X210" s="294">
        <f t="shared" si="10"/>
        <v>106.03941985868353</v>
      </c>
      <c r="Y210" s="28">
        <f t="shared" si="11"/>
        <v>1</v>
      </c>
      <c r="Z210" s="244"/>
      <c r="AA210" s="247"/>
      <c r="AC210" s="28"/>
      <c r="AD210" s="27"/>
      <c r="AE210" s="269"/>
      <c r="AF210" s="86"/>
      <c r="AJ210" s="86"/>
    </row>
    <row r="211" spans="1:36" ht="15.6">
      <c r="A211" s="244"/>
      <c r="B211" s="318">
        <f>+'Ark1'!C1780</f>
        <v>2024</v>
      </c>
      <c r="C211" s="263">
        <f>+'Ark1'!L1780</f>
        <v>6</v>
      </c>
      <c r="D211" s="263" t="s">
        <v>33</v>
      </c>
      <c r="E211" s="272">
        <f>+'Ark1'!AP1780</f>
        <v>9</v>
      </c>
      <c r="F211" s="271" t="str">
        <f>VLOOKUP(E211,RNR!$E$1:$F$41,2)</f>
        <v>Holstein</v>
      </c>
      <c r="G211" s="86">
        <f>+IF(H211=0,"",'Ark1'!Q1780)</f>
        <v>16</v>
      </c>
      <c r="H211" s="449">
        <f>+'Ark1'!R1780</f>
        <v>19</v>
      </c>
      <c r="I211" s="28">
        <f>+IF(H211=0,"",'Ark1'!AE1780)</f>
        <v>1.2402088772845956</v>
      </c>
      <c r="J211" s="31" t="e">
        <f>+IF(H211=0,"",IF(#REF!=0,"",I211-#REF!))</f>
        <v>#REF!</v>
      </c>
      <c r="K211" s="28">
        <f>+IF(H211=0,"",'Ark1'!AF1780)</f>
        <v>1.6716935351382325</v>
      </c>
      <c r="L211" s="244"/>
      <c r="M211" s="366">
        <f>+IF(H211=0,"",'Ark1'!AR1780)</f>
        <v>231</v>
      </c>
      <c r="N211" s="114">
        <f>+IF(H211=0,"",'Ark1'!AS1780)</f>
        <v>33.884410040891254</v>
      </c>
      <c r="O211" s="27">
        <f>+IF(H211=0,"",'Ark1'!T1780)</f>
        <v>12.052631578947368</v>
      </c>
      <c r="P211" s="294">
        <f>+IF(H211=0,"",'Ark1'!U1780)</f>
        <v>417.73157894736863</v>
      </c>
      <c r="Q211" s="35" t="e">
        <f>+IF(H211=0,"",IF(#REF!=0,"",P211-#REF!))</f>
        <v>#REF!</v>
      </c>
      <c r="R211" s="33">
        <f>+IF(H211=0,"",'Ark1'!W1780)</f>
        <v>100</v>
      </c>
      <c r="S211" s="33">
        <f>+IF(H211=0,"",'Ark1'!X1780)</f>
        <v>100</v>
      </c>
      <c r="T211" s="450">
        <f>+IF(H211=0,"",'Ark1'!AG1780)</f>
        <v>2111.78947368421</v>
      </c>
      <c r="U211" s="33">
        <f>+IF(H211=0,"",'Ark1'!AH1780)</f>
        <v>100</v>
      </c>
      <c r="V211" s="33">
        <f>+IF(H211=0,"",'Ark1'!Y1780)</f>
        <v>27.42240829056194</v>
      </c>
      <c r="W211" s="27">
        <f>+IF(H211=0,"",'Ark1'!AA1780)</f>
        <v>1.190916684103656</v>
      </c>
      <c r="X211" s="294">
        <f t="shared" si="10"/>
        <v>197.80929119728856</v>
      </c>
      <c r="Y211" s="28">
        <f t="shared" si="11"/>
        <v>1.1875</v>
      </c>
      <c r="Z211" s="244"/>
      <c r="AA211" s="247"/>
      <c r="AC211" s="28"/>
      <c r="AD211" s="27"/>
      <c r="AE211" s="269"/>
      <c r="AF211" s="86"/>
      <c r="AJ211" s="86"/>
    </row>
    <row r="212" spans="1:36" ht="15.6">
      <c r="A212" s="244"/>
      <c r="B212" s="318">
        <f>+'Ark1'!C1781</f>
        <v>2024</v>
      </c>
      <c r="C212" s="263">
        <f>+'Ark1'!L1781</f>
        <v>6</v>
      </c>
      <c r="D212" s="263" t="s">
        <v>33</v>
      </c>
      <c r="E212" s="272">
        <f>+'Ark1'!AP1781</f>
        <v>10</v>
      </c>
      <c r="F212" s="271" t="str">
        <f>VLOOKUP(E212,RNR!$E$1:$F$41,2)</f>
        <v>Rødt Dansk</v>
      </c>
      <c r="G212" s="86" t="str">
        <f>+IF(H212=0,"",'Ark1'!Q1781)</f>
        <v/>
      </c>
      <c r="H212" s="449">
        <f>+'Ark1'!R1781</f>
        <v>0</v>
      </c>
      <c r="I212" s="28" t="str">
        <f>+IF(H212=0,"",'Ark1'!AE1781)</f>
        <v/>
      </c>
      <c r="J212" s="31" t="str">
        <f>+IF(H212=0,"",IF(#REF!=0,"",I212-#REF!))</f>
        <v/>
      </c>
      <c r="K212" s="28" t="str">
        <f>+IF(H212=0,"",'Ark1'!AF1781)</f>
        <v/>
      </c>
      <c r="L212" s="244"/>
      <c r="M212" s="366" t="str">
        <f>+IF(H212=0,"",'Ark1'!AR1781)</f>
        <v/>
      </c>
      <c r="N212" s="114" t="str">
        <f>+IF(H212=0,"",'Ark1'!AS1781)</f>
        <v/>
      </c>
      <c r="O212" s="27" t="str">
        <f>+IF(H212=0,"",'Ark1'!T1781)</f>
        <v/>
      </c>
      <c r="P212" s="294" t="str">
        <f>+IF(H212=0,"",'Ark1'!U1781)</f>
        <v/>
      </c>
      <c r="Q212" s="35" t="str">
        <f>+IF(H212=0,"",IF(#REF!=0,"",P212-#REF!))</f>
        <v/>
      </c>
      <c r="R212" s="33" t="str">
        <f>+IF(H212=0,"",'Ark1'!W1781)</f>
        <v/>
      </c>
      <c r="S212" s="33" t="str">
        <f>+IF(H212=0,"",'Ark1'!X1781)</f>
        <v/>
      </c>
      <c r="T212" s="450" t="str">
        <f>+IF(H212=0,"",'Ark1'!AG1781)</f>
        <v/>
      </c>
      <c r="U212" s="33" t="str">
        <f>+IF(H212=0,"",'Ark1'!AH1781)</f>
        <v/>
      </c>
      <c r="V212" s="33" t="str">
        <f>+IF(H212=0,"",'Ark1'!Y1781)</f>
        <v/>
      </c>
      <c r="W212" s="27" t="str">
        <f>+IF(H212=0,"",'Ark1'!AA1781)</f>
        <v/>
      </c>
      <c r="X212" s="294" t="str">
        <f t="shared" si="10"/>
        <v/>
      </c>
      <c r="Y212" s="28" t="str">
        <f t="shared" si="11"/>
        <v/>
      </c>
      <c r="Z212" s="244"/>
      <c r="AA212" s="247"/>
      <c r="AC212" s="28"/>
      <c r="AD212" s="27"/>
      <c r="AE212" s="269"/>
      <c r="AF212" s="86"/>
      <c r="AJ212" s="86"/>
    </row>
    <row r="213" spans="1:36" ht="15.6">
      <c r="A213" s="244"/>
      <c r="B213" s="318">
        <f>+'Ark1'!C1782</f>
        <v>2024</v>
      </c>
      <c r="C213" s="263">
        <f>+'Ark1'!L1782</f>
        <v>6</v>
      </c>
      <c r="D213" s="263" t="s">
        <v>33</v>
      </c>
      <c r="E213" s="272">
        <f>+'Ark1'!AP1782</f>
        <v>11</v>
      </c>
      <c r="F213" s="271" t="str">
        <f>VLOOKUP(E213,RNR!$E$1:$F$41,2)</f>
        <v>Brown Swiss</v>
      </c>
      <c r="G213" s="86">
        <f>+IF(H213=0,"",'Ark1'!Q1782)</f>
        <v>3</v>
      </c>
      <c r="H213" s="449">
        <f>+'Ark1'!R1782</f>
        <v>3</v>
      </c>
      <c r="I213" s="28">
        <f>+IF(H213=0,"",'Ark1'!AE1782)</f>
        <v>3.1578947368421058</v>
      </c>
      <c r="J213" s="31" t="e">
        <f>+IF(H213=0,"",IF(#REF!=0,"",I213-#REF!))</f>
        <v>#REF!</v>
      </c>
      <c r="K213" s="28">
        <f>+IF(H213=0,"",'Ark1'!AF1782)</f>
        <v>3.8459272607558073</v>
      </c>
      <c r="L213" s="244"/>
      <c r="M213" s="366">
        <f>+IF(H213=0,"",'Ark1'!AR1782)</f>
        <v>222.6666666666666</v>
      </c>
      <c r="N213" s="114">
        <f>+IF(H213=0,"",'Ark1'!AS1782)</f>
        <v>33.478784928434344</v>
      </c>
      <c r="O213" s="27">
        <f>+IF(H213=0,"",'Ark1'!T1782)</f>
        <v>12.333333333333336</v>
      </c>
      <c r="P213" s="294">
        <f>+IF(H213=0,"",'Ark1'!U1782)</f>
        <v>369.93333333333345</v>
      </c>
      <c r="Q213" s="35" t="e">
        <f>+IF(H213=0,"",IF(#REF!=0,"",P213-#REF!))</f>
        <v>#REF!</v>
      </c>
      <c r="R213" s="33">
        <f>+IF(H213=0,"",'Ark1'!W1782)</f>
        <v>100</v>
      </c>
      <c r="S213" s="33">
        <f>+IF(H213=0,"",'Ark1'!X1782)</f>
        <v>66.666666666666686</v>
      </c>
      <c r="T213" s="450">
        <f>+IF(H213=0,"",'Ark1'!AG1782)</f>
        <v>1838.6666666666672</v>
      </c>
      <c r="U213" s="33">
        <f>+IF(H213=0,"",'Ark1'!AH1782)</f>
        <v>100</v>
      </c>
      <c r="V213" s="33">
        <f>+IF(H213=0,"",'Ark1'!Y1782)</f>
        <v>24.03571416778658</v>
      </c>
      <c r="W213" s="27">
        <f>+IF(H213=0,"",'Ark1'!AA1782)</f>
        <v>0.94280904158205681</v>
      </c>
      <c r="X213" s="294">
        <f t="shared" si="10"/>
        <v>201.19651921682379</v>
      </c>
      <c r="Y213" s="28">
        <f t="shared" si="11"/>
        <v>1</v>
      </c>
      <c r="Z213" s="244"/>
      <c r="AA213" s="247"/>
      <c r="AC213" s="28"/>
      <c r="AD213" s="27"/>
      <c r="AE213" s="269"/>
      <c r="AF213" s="86"/>
      <c r="AJ213" s="86"/>
    </row>
    <row r="214" spans="1:36" ht="15.6">
      <c r="A214" s="244"/>
      <c r="B214" s="318">
        <f>+'Ark1'!C1783</f>
        <v>2024</v>
      </c>
      <c r="C214" s="263">
        <f>+'Ark1'!L1783</f>
        <v>6</v>
      </c>
      <c r="D214" s="263" t="s">
        <v>33</v>
      </c>
      <c r="E214" s="272">
        <f>+'Ark1'!AP1783</f>
        <v>12</v>
      </c>
      <c r="F214" s="271" t="str">
        <f>VLOOKUP(E214,RNR!$E$1:$F$41,2)</f>
        <v>Jarlsberg</v>
      </c>
      <c r="G214" s="86" t="str">
        <f>+IF(H214=0,"",'Ark1'!Q1783)</f>
        <v/>
      </c>
      <c r="H214" s="449">
        <f>+'Ark1'!R1783</f>
        <v>0</v>
      </c>
      <c r="I214" s="28" t="str">
        <f>+IF(H214=0,"",'Ark1'!AE1783)</f>
        <v/>
      </c>
      <c r="J214" s="31" t="str">
        <f>+IF(H214=0,"",IF(#REF!=0,"",I214-#REF!))</f>
        <v/>
      </c>
      <c r="K214" s="28" t="str">
        <f>+IF(H214=0,"",'Ark1'!AF1783)</f>
        <v/>
      </c>
      <c r="L214" s="244"/>
      <c r="M214" s="366" t="str">
        <f>+IF(H214=0,"",'Ark1'!AR1783)</f>
        <v/>
      </c>
      <c r="N214" s="114" t="str">
        <f>+IF(H214=0,"",'Ark1'!AS1783)</f>
        <v/>
      </c>
      <c r="O214" s="27" t="str">
        <f>+IF(H214=0,"",'Ark1'!T1783)</f>
        <v/>
      </c>
      <c r="P214" s="294" t="str">
        <f>+IF(H214=0,"",'Ark1'!U1783)</f>
        <v/>
      </c>
      <c r="Q214" s="35" t="str">
        <f>+IF(H214=0,"",IF(#REF!=0,"",P214-#REF!))</f>
        <v/>
      </c>
      <c r="R214" s="33" t="str">
        <f>+IF(H214=0,"",'Ark1'!W1783)</f>
        <v/>
      </c>
      <c r="S214" s="33" t="str">
        <f>+IF(H214=0,"",'Ark1'!X1783)</f>
        <v/>
      </c>
      <c r="T214" s="450" t="str">
        <f>+IF(H214=0,"",'Ark1'!AG1783)</f>
        <v/>
      </c>
      <c r="U214" s="33" t="str">
        <f>+IF(H214=0,"",'Ark1'!AH1783)</f>
        <v/>
      </c>
      <c r="V214" s="33" t="str">
        <f>+IF(H214=0,"",'Ark1'!Y1783)</f>
        <v/>
      </c>
      <c r="W214" s="27" t="str">
        <f>+IF(H214=0,"",'Ark1'!AA1783)</f>
        <v/>
      </c>
      <c r="X214" s="294" t="str">
        <f t="shared" si="10"/>
        <v/>
      </c>
      <c r="Y214" s="28" t="str">
        <f t="shared" si="11"/>
        <v/>
      </c>
      <c r="Z214" s="244"/>
      <c r="AA214" s="247"/>
      <c r="AC214" s="28"/>
      <c r="AD214" s="27"/>
      <c r="AE214" s="269"/>
      <c r="AF214" s="86"/>
      <c r="AJ214" s="86"/>
    </row>
    <row r="215" spans="1:36" ht="15.6">
      <c r="A215" s="244"/>
      <c r="B215" s="318">
        <f>+'Ark1'!C1784</f>
        <v>2024</v>
      </c>
      <c r="C215" s="263">
        <f>+'Ark1'!L1784</f>
        <v>6</v>
      </c>
      <c r="D215" s="263" t="s">
        <v>33</v>
      </c>
      <c r="E215" s="272">
        <f>+'Ark1'!AP1784</f>
        <v>13</v>
      </c>
      <c r="F215" s="271" t="str">
        <f>VLOOKUP(E215,RNR!$E$1:$F$41,2)</f>
        <v>Fleckvieh</v>
      </c>
      <c r="G215" s="86">
        <f>+IF(H215=0,"",'Ark1'!Q1784)</f>
        <v>23</v>
      </c>
      <c r="H215" s="449">
        <f>+'Ark1'!R1784</f>
        <v>26</v>
      </c>
      <c r="I215" s="28">
        <f>+IF(H215=0,"",'Ark1'!AE1784)</f>
        <v>11.111111111111112</v>
      </c>
      <c r="J215" s="31" t="e">
        <f>+IF(H215=0,"",IF(#REF!=0,"",I215-#REF!))</f>
        <v>#REF!</v>
      </c>
      <c r="K215" s="28">
        <f>+IF(H215=0,"",'Ark1'!AF1784)</f>
        <v>13.344196704421556</v>
      </c>
      <c r="L215" s="244"/>
      <c r="M215" s="366">
        <f>+IF(H215=0,"",'Ark1'!AR1784)</f>
        <v>227.07692307692304</v>
      </c>
      <c r="N215" s="114">
        <f>+IF(H215=0,"",'Ark1'!AS1784)</f>
        <v>32.813308950598405</v>
      </c>
      <c r="O215" s="27">
        <f>+IF(H215=0,"",'Ark1'!T1784)</f>
        <v>9.0769230769230784</v>
      </c>
      <c r="P215" s="294">
        <f>+IF(H215=0,"",'Ark1'!U1784)</f>
        <v>384.57307692307694</v>
      </c>
      <c r="Q215" s="35" t="e">
        <f>+IF(H215=0,"",IF(#REF!=0,"",P215-#REF!))</f>
        <v>#REF!</v>
      </c>
      <c r="R215" s="33">
        <f>+IF(H215=0,"",'Ark1'!W1784)</f>
        <v>92.307692307692321</v>
      </c>
      <c r="S215" s="33">
        <f>+IF(H215=0,"",'Ark1'!X1784)</f>
        <v>96.153846153846175</v>
      </c>
      <c r="T215" s="450">
        <f>+IF(H215=0,"",'Ark1'!AG1784)</f>
        <v>2007.8076923076928</v>
      </c>
      <c r="U215" s="33">
        <f>+IF(H215=0,"",'Ark1'!AH1784)</f>
        <v>100</v>
      </c>
      <c r="V215" s="33">
        <f>+IF(H215=0,"",'Ark1'!Y1784)</f>
        <v>27.688730805318656</v>
      </c>
      <c r="W215" s="27">
        <f>+IF(H215=0,"",'Ark1'!AA1784)</f>
        <v>1.3846153846153904</v>
      </c>
      <c r="X215" s="294">
        <f t="shared" si="10"/>
        <v>191.53880045208126</v>
      </c>
      <c r="Y215" s="28">
        <f t="shared" si="11"/>
        <v>1.1304347826086956</v>
      </c>
      <c r="Z215" s="244"/>
      <c r="AA215" s="247"/>
      <c r="AC215" s="28"/>
      <c r="AD215" s="27"/>
      <c r="AE215" s="269"/>
      <c r="AF215" s="86"/>
      <c r="AJ215" s="86"/>
    </row>
    <row r="216" spans="1:36" ht="15.6">
      <c r="A216" s="244"/>
      <c r="B216" s="318">
        <f>+'Ark1'!C1785</f>
        <v>2024</v>
      </c>
      <c r="C216" s="263">
        <f>+'Ark1'!L1785</f>
        <v>6</v>
      </c>
      <c r="D216" s="263" t="s">
        <v>33</v>
      </c>
      <c r="E216" s="272">
        <f>+'Ark1'!AP1785</f>
        <v>14</v>
      </c>
      <c r="F216" s="271" t="str">
        <f>VLOOKUP(E216,RNR!$E$1:$F$41,2)</f>
        <v>Canadisk Ayrshire</v>
      </c>
      <c r="G216" s="86" t="str">
        <f>+IF(H216=0,"",'Ark1'!Q1785)</f>
        <v/>
      </c>
      <c r="H216" s="449">
        <f>+'Ark1'!R1785</f>
        <v>0</v>
      </c>
      <c r="I216" s="28" t="str">
        <f>+IF(H216=0,"",'Ark1'!AE1785)</f>
        <v/>
      </c>
      <c r="J216" s="31" t="str">
        <f>+IF(H216=0,"",IF(#REF!=0,"",I216-#REF!))</f>
        <v/>
      </c>
      <c r="K216" s="28" t="str">
        <f>+IF(H216=0,"",'Ark1'!AF1785)</f>
        <v/>
      </c>
      <c r="L216" s="244"/>
      <c r="M216" s="366" t="str">
        <f>+IF(H216=0,"",'Ark1'!AR1785)</f>
        <v/>
      </c>
      <c r="N216" s="114" t="str">
        <f>+IF(H216=0,"",'Ark1'!AS1785)</f>
        <v/>
      </c>
      <c r="O216" s="27" t="str">
        <f>+IF(H216=0,"",'Ark1'!T1785)</f>
        <v/>
      </c>
      <c r="P216" s="294" t="str">
        <f>+IF(H216=0,"",'Ark1'!U1785)</f>
        <v/>
      </c>
      <c r="Q216" s="35" t="str">
        <f>+IF(H216=0,"",IF(#REF!=0,"",P216-#REF!))</f>
        <v/>
      </c>
      <c r="R216" s="33" t="str">
        <f>+IF(H216=0,"",'Ark1'!W1785)</f>
        <v/>
      </c>
      <c r="S216" s="33" t="str">
        <f>+IF(H216=0,"",'Ark1'!X1785)</f>
        <v/>
      </c>
      <c r="T216" s="450" t="str">
        <f>+IF(H216=0,"",'Ark1'!AG1785)</f>
        <v/>
      </c>
      <c r="U216" s="33" t="str">
        <f>+IF(H216=0,"",'Ark1'!AH1785)</f>
        <v/>
      </c>
      <c r="V216" s="33" t="str">
        <f>+IF(H216=0,"",'Ark1'!Y1785)</f>
        <v/>
      </c>
      <c r="W216" s="27" t="str">
        <f>+IF(H216=0,"",'Ark1'!AA1785)</f>
        <v/>
      </c>
      <c r="X216" s="294" t="str">
        <f t="shared" si="10"/>
        <v/>
      </c>
      <c r="Y216" s="28" t="str">
        <f t="shared" si="11"/>
        <v/>
      </c>
      <c r="Z216" s="244"/>
      <c r="AA216" s="247"/>
      <c r="AC216" s="28"/>
      <c r="AD216" s="27"/>
      <c r="AE216" s="269"/>
      <c r="AF216" s="86"/>
      <c r="AJ216" s="86"/>
    </row>
    <row r="217" spans="1:36" ht="15.6">
      <c r="A217" s="244"/>
      <c r="B217" s="318">
        <f>+'Ark1'!C1786</f>
        <v>2024</v>
      </c>
      <c r="C217" s="263">
        <f>+'Ark1'!L1786</f>
        <v>6</v>
      </c>
      <c r="D217" s="263" t="s">
        <v>33</v>
      </c>
      <c r="E217" s="272">
        <f>+'Ark1'!AP1786</f>
        <v>15</v>
      </c>
      <c r="F217" s="271" t="str">
        <f>VLOOKUP(E217,RNR!$E$1:$F$41,2)</f>
        <v>Montbéliard</v>
      </c>
      <c r="G217" s="86" t="str">
        <f>+IF(H217=0,"",'Ark1'!Q1786)</f>
        <v/>
      </c>
      <c r="H217" s="449">
        <f>+'Ark1'!R1786</f>
        <v>0</v>
      </c>
      <c r="I217" s="28" t="str">
        <f>+IF(H217=0,"",'Ark1'!AE1786)</f>
        <v/>
      </c>
      <c r="J217" s="31" t="str">
        <f>+IF(H217=0,"",IF(#REF!=0,"",I217-#REF!))</f>
        <v/>
      </c>
      <c r="K217" s="28" t="str">
        <f>+IF(H217=0,"",'Ark1'!AF1786)</f>
        <v/>
      </c>
      <c r="L217" s="244"/>
      <c r="M217" s="366" t="str">
        <f>+IF(H217=0,"",'Ark1'!AR1786)</f>
        <v/>
      </c>
      <c r="N217" s="114" t="str">
        <f>+IF(H217=0,"",'Ark1'!AS1786)</f>
        <v/>
      </c>
      <c r="O217" s="27" t="str">
        <f>+IF(H217=0,"",'Ark1'!T1786)</f>
        <v/>
      </c>
      <c r="P217" s="294" t="str">
        <f>+IF(H217=0,"",'Ark1'!U1786)</f>
        <v/>
      </c>
      <c r="Q217" s="35" t="str">
        <f>+IF(H217=0,"",IF(#REF!=0,"",P217-#REF!))</f>
        <v/>
      </c>
      <c r="R217" s="33" t="str">
        <f>+IF(H217=0,"",'Ark1'!W1786)</f>
        <v/>
      </c>
      <c r="S217" s="33" t="str">
        <f>+IF(H217=0,"",'Ark1'!X1786)</f>
        <v/>
      </c>
      <c r="T217" s="450" t="str">
        <f>+IF(H217=0,"",'Ark1'!AG1786)</f>
        <v/>
      </c>
      <c r="U217" s="33" t="str">
        <f>+IF(H217=0,"",'Ark1'!AH1786)</f>
        <v/>
      </c>
      <c r="V217" s="33" t="str">
        <f>+IF(H217=0,"",'Ark1'!Y1786)</f>
        <v/>
      </c>
      <c r="W217" s="27" t="str">
        <f>+IF(H217=0,"",'Ark1'!AA1786)</f>
        <v/>
      </c>
      <c r="X217" s="294" t="str">
        <f t="shared" si="10"/>
        <v/>
      </c>
      <c r="Y217" s="28" t="str">
        <f t="shared" si="11"/>
        <v/>
      </c>
      <c r="Z217" s="244"/>
      <c r="AA217" s="247"/>
      <c r="AC217" s="28"/>
      <c r="AD217" s="27"/>
      <c r="AE217" s="269"/>
      <c r="AF217" s="86"/>
      <c r="AJ217" s="86"/>
    </row>
    <row r="218" spans="1:36" ht="15.6">
      <c r="A218" s="244"/>
      <c r="B218" s="318">
        <f>+'Ark1'!C1787</f>
        <v>2024</v>
      </c>
      <c r="C218" s="263">
        <f>+'Ark1'!L1787</f>
        <v>6</v>
      </c>
      <c r="D218" s="263" t="s">
        <v>33</v>
      </c>
      <c r="E218" s="272">
        <f>+'Ark1'!AP1787</f>
        <v>16</v>
      </c>
      <c r="F218" s="271" t="str">
        <f>VLOOKUP(E218,RNR!$E$1:$F$41,2)</f>
        <v>Mørefe</v>
      </c>
      <c r="G218" s="86" t="str">
        <f>+IF(H218=0,"",'Ark1'!Q1787)</f>
        <v/>
      </c>
      <c r="H218" s="449">
        <f>+'Ark1'!R1787</f>
        <v>0</v>
      </c>
      <c r="I218" s="28" t="str">
        <f>+IF(H218=0,"",'Ark1'!AE1787)</f>
        <v/>
      </c>
      <c r="J218" s="31" t="str">
        <f>+IF(H218=0,"",IF(#REF!=0,"",I218-#REF!))</f>
        <v/>
      </c>
      <c r="K218" s="28" t="str">
        <f>+IF(H218=0,"",'Ark1'!AF1787)</f>
        <v/>
      </c>
      <c r="L218" s="244"/>
      <c r="M218" s="366" t="str">
        <f>+IF(H218=0,"",'Ark1'!AR1787)</f>
        <v/>
      </c>
      <c r="N218" s="114" t="str">
        <f>+IF(H218=0,"",'Ark1'!AS1787)</f>
        <v/>
      </c>
      <c r="O218" s="27" t="str">
        <f>+IF(H218=0,"",'Ark1'!T1787)</f>
        <v/>
      </c>
      <c r="P218" s="294" t="str">
        <f>+IF(H218=0,"",'Ark1'!U1787)</f>
        <v/>
      </c>
      <c r="Q218" s="35" t="str">
        <f>+IF(H218=0,"",IF(#REF!=0,"",P218-#REF!))</f>
        <v/>
      </c>
      <c r="R218" s="33" t="str">
        <f>+IF(H218=0,"",'Ark1'!W1787)</f>
        <v/>
      </c>
      <c r="S218" s="33" t="str">
        <f>+IF(H218=0,"",'Ark1'!X1787)</f>
        <v/>
      </c>
      <c r="T218" s="450" t="str">
        <f>+IF(H218=0,"",'Ark1'!AG1787)</f>
        <v/>
      </c>
      <c r="U218" s="33" t="str">
        <f>+IF(H218=0,"",'Ark1'!AH1787)</f>
        <v/>
      </c>
      <c r="V218" s="33" t="str">
        <f>+IF(H218=0,"",'Ark1'!Y1787)</f>
        <v/>
      </c>
      <c r="W218" s="27" t="str">
        <f>+IF(H218=0,"",'Ark1'!AA1787)</f>
        <v/>
      </c>
      <c r="X218" s="294" t="str">
        <f t="shared" si="10"/>
        <v/>
      </c>
      <c r="Y218" s="28" t="str">
        <f t="shared" si="11"/>
        <v/>
      </c>
      <c r="Z218" s="244"/>
      <c r="AA218" s="247"/>
      <c r="AC218" s="28"/>
      <c r="AD218" s="27"/>
      <c r="AE218" s="269"/>
      <c r="AF218" s="86"/>
      <c r="AJ218" s="86"/>
    </row>
    <row r="219" spans="1:36" ht="15.6">
      <c r="A219" s="244"/>
      <c r="B219" s="318">
        <f>+'Ark1'!C1788</f>
        <v>2024</v>
      </c>
      <c r="C219" s="263">
        <f>+'Ark1'!L1788</f>
        <v>6</v>
      </c>
      <c r="D219" s="263" t="s">
        <v>33</v>
      </c>
      <c r="E219" s="272">
        <f>+'Ark1'!AP1788</f>
        <v>17</v>
      </c>
      <c r="F219" s="271" t="str">
        <f>VLOOKUP(E219,RNR!$E$1:$F$41,2)</f>
        <v>Normande</v>
      </c>
      <c r="G219" s="86" t="str">
        <f>+IF(H219=0,"",'Ark1'!Q1788)</f>
        <v/>
      </c>
      <c r="H219" s="449">
        <f>+'Ark1'!R1788</f>
        <v>0</v>
      </c>
      <c r="I219" s="28" t="str">
        <f>+IF(H219=0,"",'Ark1'!AE1788)</f>
        <v/>
      </c>
      <c r="J219" s="31" t="str">
        <f>+IF(H219=0,"",IF(#REF!=0,"",I219-#REF!))</f>
        <v/>
      </c>
      <c r="K219" s="28" t="str">
        <f>+IF(H219=0,"",'Ark1'!AF1788)</f>
        <v/>
      </c>
      <c r="L219" s="244"/>
      <c r="M219" s="366" t="str">
        <f>+IF(H219=0,"",'Ark1'!AR1788)</f>
        <v/>
      </c>
      <c r="N219" s="114" t="str">
        <f>+IF(H219=0,"",'Ark1'!AS1788)</f>
        <v/>
      </c>
      <c r="O219" s="27" t="str">
        <f>+IF(H219=0,"",'Ark1'!T1788)</f>
        <v/>
      </c>
      <c r="P219" s="294" t="str">
        <f>+IF(H219=0,"",'Ark1'!U1788)</f>
        <v/>
      </c>
      <c r="Q219" s="35" t="str">
        <f>+IF(H219=0,"",IF(#REF!=0,"",P219-#REF!))</f>
        <v/>
      </c>
      <c r="R219" s="33" t="str">
        <f>+IF(H219=0,"",'Ark1'!W1788)</f>
        <v/>
      </c>
      <c r="S219" s="33" t="str">
        <f>+IF(H219=0,"",'Ark1'!X1788)</f>
        <v/>
      </c>
      <c r="T219" s="450" t="str">
        <f>+IF(H219=0,"",'Ark1'!AG1788)</f>
        <v/>
      </c>
      <c r="U219" s="33" t="str">
        <f>+IF(H219=0,"",'Ark1'!AH1788)</f>
        <v/>
      </c>
      <c r="V219" s="33" t="str">
        <f>+IF(H219=0,"",'Ark1'!Y1788)</f>
        <v/>
      </c>
      <c r="W219" s="27" t="str">
        <f>+IF(H219=0,"",'Ark1'!AA1788)</f>
        <v/>
      </c>
      <c r="X219" s="294" t="str">
        <f t="shared" si="10"/>
        <v/>
      </c>
      <c r="Y219" s="28" t="str">
        <f t="shared" si="11"/>
        <v/>
      </c>
      <c r="Z219" s="244"/>
      <c r="AA219" s="247"/>
      <c r="AC219" s="28"/>
      <c r="AD219" s="27"/>
      <c r="AE219" s="269"/>
      <c r="AF219" s="86"/>
      <c r="AJ219" s="86"/>
    </row>
    <row r="220" spans="1:36" ht="15.6">
      <c r="A220" s="244"/>
      <c r="B220" s="318">
        <f>+'Ark1'!C1789</f>
        <v>2024</v>
      </c>
      <c r="C220" s="263">
        <f>+'Ark1'!L1789</f>
        <v>6</v>
      </c>
      <c r="D220" s="263" t="s">
        <v>33</v>
      </c>
      <c r="E220" s="272">
        <f>+'Ark1'!AP1789</f>
        <v>21</v>
      </c>
      <c r="F220" s="271" t="str">
        <f>VLOOKUP(E220,RNR!$E$1:$F$41,2)</f>
        <v>Hereford</v>
      </c>
      <c r="G220" s="86">
        <f>+IF(H220=0,"",'Ark1'!Q1789)</f>
        <v>334</v>
      </c>
      <c r="H220" s="449">
        <f>+'Ark1'!R1789</f>
        <v>467</v>
      </c>
      <c r="I220" s="28">
        <f>+IF(H220=0,"",'Ark1'!AE1789)</f>
        <v>23.268560039860496</v>
      </c>
      <c r="J220" s="31" t="e">
        <f>+IF(H220=0,"",IF(#REF!=0,"",I220-#REF!))</f>
        <v>#REF!</v>
      </c>
      <c r="K220" s="28">
        <f>+IF(H220=0,"",'Ark1'!AF1789)</f>
        <v>24.486627138815329</v>
      </c>
      <c r="L220" s="244"/>
      <c r="M220" s="366">
        <f>+IF(H220=0,"",'Ark1'!AR1789)</f>
        <v>217.76659528907925</v>
      </c>
      <c r="N220" s="114">
        <f>+IF(H220=0,"",'Ark1'!AS1789)</f>
        <v>33.247287878303126</v>
      </c>
      <c r="O220" s="27">
        <f>+IF(H220=0,"",'Ark1'!T1789)</f>
        <v>11.573875802997859</v>
      </c>
      <c r="P220" s="294">
        <f>+IF(H220=0,"",'Ark1'!U1789)</f>
        <v>343.87430406852201</v>
      </c>
      <c r="Q220" s="35" t="e">
        <f>+IF(H220=0,"",IF(#REF!=0,"",P220-#REF!))</f>
        <v>#REF!</v>
      </c>
      <c r="R220" s="33">
        <f>+IF(H220=0,"",'Ark1'!W1789)</f>
        <v>99.78586723768737</v>
      </c>
      <c r="S220" s="33">
        <f>+IF(H220=0,"",'Ark1'!X1789)</f>
        <v>40.471092077087803</v>
      </c>
      <c r="T220" s="450">
        <f>+IF(H220=0,"",'Ark1'!AG1789)</f>
        <v>2633.4689507494645</v>
      </c>
      <c r="U220" s="33">
        <f>+IF(H220=0,"",'Ark1'!AH1789)</f>
        <v>100</v>
      </c>
      <c r="V220" s="33">
        <f>+IF(H220=0,"",'Ark1'!Y1789)</f>
        <v>30.740796977632328</v>
      </c>
      <c r="W220" s="27">
        <f>+IF(H220=0,"",'Ark1'!AA1789)</f>
        <v>1.6595717339227836</v>
      </c>
      <c r="X220" s="294">
        <f t="shared" si="10"/>
        <v>130.5784539326572</v>
      </c>
      <c r="Y220" s="28">
        <f t="shared" si="11"/>
        <v>1.3982035928143712</v>
      </c>
      <c r="Z220" s="244"/>
      <c r="AA220" s="247"/>
      <c r="AC220" s="28"/>
      <c r="AD220" s="27"/>
      <c r="AE220" s="269"/>
      <c r="AF220" s="86"/>
      <c r="AJ220" s="86"/>
    </row>
    <row r="221" spans="1:36" ht="15.6">
      <c r="A221" s="244"/>
      <c r="B221" s="318">
        <f>+'Ark1'!C1790</f>
        <v>2024</v>
      </c>
      <c r="C221" s="263">
        <f>+'Ark1'!L1790</f>
        <v>6</v>
      </c>
      <c r="D221" s="263" t="s">
        <v>33</v>
      </c>
      <c r="E221" s="272">
        <f>+'Ark1'!AP1790</f>
        <v>22</v>
      </c>
      <c r="F221" s="271" t="str">
        <f>VLOOKUP(E221,RNR!$E$1:$F$41,2)</f>
        <v>Charolais</v>
      </c>
      <c r="G221" s="86">
        <f>+IF(H221=0,"",'Ark1'!Q1790)</f>
        <v>514</v>
      </c>
      <c r="H221" s="449">
        <f>+'Ark1'!R1790</f>
        <v>882</v>
      </c>
      <c r="I221" s="28">
        <f>+IF(H221=0,"",'Ark1'!AE1790)</f>
        <v>26.502403846153847</v>
      </c>
      <c r="J221" s="31" t="e">
        <f>+IF(H221=0,"",IF(#REF!=0,"",I221-#REF!))</f>
        <v>#REF!</v>
      </c>
      <c r="K221" s="28">
        <f>+IF(H221=0,"",'Ark1'!AF1790)</f>
        <v>25.28819755071844</v>
      </c>
      <c r="L221" s="244"/>
      <c r="M221" s="366">
        <f>+IF(H221=0,"",'Ark1'!AR1790)</f>
        <v>223.23129251700684</v>
      </c>
      <c r="N221" s="114">
        <f>+IF(H221=0,"",'Ark1'!AS1790)</f>
        <v>31.407333794736822</v>
      </c>
      <c r="O221" s="27">
        <f>+IF(H221=0,"",'Ark1'!T1790)</f>
        <v>7.5804988662131523</v>
      </c>
      <c r="P221" s="294">
        <f>+IF(H221=0,"",'Ark1'!U1790)</f>
        <v>349.72074829931955</v>
      </c>
      <c r="Q221" s="35" t="e">
        <f>+IF(H221=0,"",IF(#REF!=0,"",P221-#REF!))</f>
        <v>#REF!</v>
      </c>
      <c r="R221" s="33">
        <f>+IF(H221=0,"",'Ark1'!W1790)</f>
        <v>75.396825396825392</v>
      </c>
      <c r="S221" s="33">
        <f>+IF(H221=0,"",'Ark1'!X1790)</f>
        <v>49.773242630385504</v>
      </c>
      <c r="T221" s="450">
        <f>+IF(H221=0,"",'Ark1'!AG1790)</f>
        <v>2694.0419501133783</v>
      </c>
      <c r="U221" s="33">
        <f>+IF(H221=0,"",'Ark1'!AH1790)</f>
        <v>100</v>
      </c>
      <c r="V221" s="33">
        <f>+IF(H221=0,"",'Ark1'!Y1790)</f>
        <v>29.371996209739251</v>
      </c>
      <c r="W221" s="27">
        <f>+IF(H221=0,"",'Ark1'!AA1790)</f>
        <v>1.7762557694174375</v>
      </c>
      <c r="X221" s="294">
        <f t="shared" si="10"/>
        <v>129.81265873926037</v>
      </c>
      <c r="Y221" s="28">
        <f t="shared" si="11"/>
        <v>1.715953307392996</v>
      </c>
      <c r="Z221" s="244"/>
      <c r="AA221" s="247"/>
      <c r="AC221" s="28"/>
      <c r="AD221" s="27"/>
      <c r="AE221" s="269"/>
      <c r="AF221" s="86"/>
      <c r="AJ221" s="86"/>
    </row>
    <row r="222" spans="1:36" ht="15.6">
      <c r="A222" s="244"/>
      <c r="B222" s="318">
        <f>+'Ark1'!C1791</f>
        <v>2024</v>
      </c>
      <c r="C222" s="263">
        <f>+'Ark1'!L1791</f>
        <v>6</v>
      </c>
      <c r="D222" s="263" t="s">
        <v>33</v>
      </c>
      <c r="E222" s="272">
        <f>+'Ark1'!AP1791</f>
        <v>23</v>
      </c>
      <c r="F222" s="271" t="str">
        <f>VLOOKUP(E222,RNR!$E$1:$F$41,2)</f>
        <v>Aberdeen Angus</v>
      </c>
      <c r="G222" s="86">
        <f>+IF(H222=0,"",'Ark1'!Q1791)</f>
        <v>249</v>
      </c>
      <c r="H222" s="449">
        <f>+'Ark1'!R1791</f>
        <v>358</v>
      </c>
      <c r="I222" s="28">
        <f>+IF(H222=0,"",'Ark1'!AE1791)</f>
        <v>21.096051856216857</v>
      </c>
      <c r="J222" s="31" t="e">
        <f>+IF(H222=0,"",IF(#REF!=0,"",I222-#REF!))</f>
        <v>#REF!</v>
      </c>
      <c r="K222" s="28">
        <f>+IF(H222=0,"",'Ark1'!AF1791)</f>
        <v>22.171326082325024</v>
      </c>
      <c r="L222" s="244"/>
      <c r="M222" s="366">
        <f>+IF(H222=0,"",'Ark1'!AR1791)</f>
        <v>214.91340782122913</v>
      </c>
      <c r="N222" s="114">
        <f>+IF(H222=0,"",'Ark1'!AS1791)</f>
        <v>32.834243251120853</v>
      </c>
      <c r="O222" s="27">
        <f>+IF(H222=0,"",'Ark1'!T1791)</f>
        <v>10.829608938547484</v>
      </c>
      <c r="P222" s="294">
        <f>+IF(H222=0,"",'Ark1'!U1791)</f>
        <v>326.44385474860354</v>
      </c>
      <c r="Q222" s="35" t="e">
        <f>+IF(H222=0,"",IF(#REF!=0,"",P222-#REF!))</f>
        <v>#REF!</v>
      </c>
      <c r="R222" s="33">
        <f>+IF(H222=0,"",'Ark1'!W1791)</f>
        <v>99.441340782122879</v>
      </c>
      <c r="S222" s="33">
        <f>+IF(H222=0,"",'Ark1'!X1791)</f>
        <v>21.508379888268159</v>
      </c>
      <c r="T222" s="450">
        <f>+IF(H222=0,"",'Ark1'!AG1791)</f>
        <v>2529.4720670391062</v>
      </c>
      <c r="U222" s="33">
        <f>+IF(H222=0,"",'Ark1'!AH1791)</f>
        <v>100</v>
      </c>
      <c r="V222" s="33">
        <f>+IF(H222=0,"",'Ark1'!Y1791)</f>
        <v>32.178709323778499</v>
      </c>
      <c r="W222" s="27">
        <f>+IF(H222=0,"",'Ark1'!AA1791)</f>
        <v>1.6751604152747173</v>
      </c>
      <c r="X222" s="294">
        <f t="shared" si="10"/>
        <v>129.05612163202301</v>
      </c>
      <c r="Y222" s="28">
        <f t="shared" si="11"/>
        <v>1.4377510040160641</v>
      </c>
      <c r="Z222" s="244"/>
      <c r="AA222" s="247"/>
      <c r="AC222" s="28"/>
      <c r="AD222" s="27"/>
      <c r="AE222" s="269"/>
      <c r="AF222" s="86"/>
      <c r="AJ222" s="86"/>
    </row>
    <row r="223" spans="1:36" ht="15.6">
      <c r="A223" s="244"/>
      <c r="B223" s="318">
        <f>+'Ark1'!C1792</f>
        <v>2024</v>
      </c>
      <c r="C223" s="263">
        <f>+'Ark1'!L1792</f>
        <v>6</v>
      </c>
      <c r="D223" s="263" t="s">
        <v>33</v>
      </c>
      <c r="E223" s="272">
        <f>+'Ark1'!AP1792</f>
        <v>24</v>
      </c>
      <c r="F223" s="271" t="str">
        <f>VLOOKUP(E223,RNR!$E$1:$F$41,2)</f>
        <v>Limousine</v>
      </c>
      <c r="G223" s="86">
        <f>+IF(H223=0,"",'Ark1'!Q1792)</f>
        <v>276</v>
      </c>
      <c r="H223" s="449">
        <f>+'Ark1'!R1792</f>
        <v>436</v>
      </c>
      <c r="I223" s="28">
        <f>+IF(H223=0,"",'Ark1'!AE1792)</f>
        <v>19.525302283922972</v>
      </c>
      <c r="J223" s="31" t="e">
        <f>+IF(H223=0,"",IF(#REF!=0,"",I223-#REF!))</f>
        <v>#REF!</v>
      </c>
      <c r="K223" s="28">
        <f>+IF(H223=0,"",'Ark1'!AF1792)</f>
        <v>18.00453700984551</v>
      </c>
      <c r="L223" s="244"/>
      <c r="M223" s="366">
        <f>+IF(H223=0,"",'Ark1'!AR1792)</f>
        <v>217.76605504587152</v>
      </c>
      <c r="N223" s="114">
        <f>+IF(H223=0,"",'Ark1'!AS1792)</f>
        <v>30.918710113020321</v>
      </c>
      <c r="O223" s="27">
        <f>+IF(H223=0,"",'Ark1'!T1792)</f>
        <v>7.0344036697247692</v>
      </c>
      <c r="P223" s="294">
        <f>+IF(H223=0,"",'Ark1'!U1792)</f>
        <v>319.76330275229384</v>
      </c>
      <c r="Q223" s="35" t="e">
        <f>+IF(H223=0,"",IF(#REF!=0,"",P223-#REF!))</f>
        <v>#REF!</v>
      </c>
      <c r="R223" s="33">
        <f>+IF(H223=0,"",'Ark1'!W1792)</f>
        <v>57.798165137614696</v>
      </c>
      <c r="S223" s="33">
        <f>+IF(H223=0,"",'Ark1'!X1792)</f>
        <v>13.761467889908259</v>
      </c>
      <c r="T223" s="450">
        <f>+IF(H223=0,"",'Ark1'!AG1792)</f>
        <v>2733.871559633028</v>
      </c>
      <c r="U223" s="33">
        <f>+IF(H223=0,"",'Ark1'!AH1792)</f>
        <v>100</v>
      </c>
      <c r="V223" s="33">
        <f>+IF(H223=0,"",'Ark1'!Y1792)</f>
        <v>29.294918182058662</v>
      </c>
      <c r="W223" s="27">
        <f>+IF(H223=0,"",'Ark1'!AA1792)</f>
        <v>2.0377649796480726</v>
      </c>
      <c r="X223" s="294">
        <f t="shared" si="10"/>
        <v>116.96354264544021</v>
      </c>
      <c r="Y223" s="28">
        <f t="shared" si="11"/>
        <v>1.5797101449275361</v>
      </c>
      <c r="Z223" s="244"/>
      <c r="AA223" s="247"/>
      <c r="AC223" s="28"/>
      <c r="AD223" s="27"/>
      <c r="AE223" s="269"/>
      <c r="AF223" s="86"/>
      <c r="AJ223" s="86"/>
    </row>
    <row r="224" spans="1:36" ht="15.6">
      <c r="A224" s="244"/>
      <c r="B224" s="318">
        <f>+'Ark1'!C1793</f>
        <v>2024</v>
      </c>
      <c r="C224" s="263">
        <f>+'Ark1'!L1793</f>
        <v>6</v>
      </c>
      <c r="D224" s="263" t="s">
        <v>33</v>
      </c>
      <c r="E224" s="272">
        <f>+'Ark1'!AP1793</f>
        <v>25</v>
      </c>
      <c r="F224" s="271" t="str">
        <f>VLOOKUP(E224,RNR!$E$1:$F$41,2)</f>
        <v>Simmental Kjøtt</v>
      </c>
      <c r="G224" s="86">
        <f>+IF(H224=0,"",'Ark1'!Q1793)</f>
        <v>133</v>
      </c>
      <c r="H224" s="449">
        <f>+'Ark1'!R1793</f>
        <v>200</v>
      </c>
      <c r="I224" s="28">
        <f>+IF(H224=0,"",'Ark1'!AE1793)</f>
        <v>23.094688221709003</v>
      </c>
      <c r="J224" s="31" t="e">
        <f>+IF(H224=0,"",IF(#REF!=0,"",I224-#REF!))</f>
        <v>#REF!</v>
      </c>
      <c r="K224" s="28">
        <f>+IF(H224=0,"",'Ark1'!AF1793)</f>
        <v>24.411770193868609</v>
      </c>
      <c r="L224" s="244"/>
      <c r="M224" s="366">
        <f>+IF(H224=0,"",'Ark1'!AR1793)</f>
        <v>222.595</v>
      </c>
      <c r="N224" s="114">
        <f>+IF(H224=0,"",'Ark1'!AS1793)</f>
        <v>31.997339146101567</v>
      </c>
      <c r="O224" s="27">
        <f>+IF(H224=0,"",'Ark1'!T1793)</f>
        <v>8.0299999999999994</v>
      </c>
      <c r="P224" s="294">
        <f>+IF(H224=0,"",'Ark1'!U1793)</f>
        <v>353.24099999999999</v>
      </c>
      <c r="Q224" s="35" t="e">
        <f>+IF(H224=0,"",IF(#REF!=0,"",P224-#REF!))</f>
        <v>#REF!</v>
      </c>
      <c r="R224" s="33">
        <f>+IF(H224=0,"",'Ark1'!W1793)</f>
        <v>84.5</v>
      </c>
      <c r="S224" s="33">
        <f>+IF(H224=0,"",'Ark1'!X1793)</f>
        <v>53.5</v>
      </c>
      <c r="T224" s="450">
        <f>+IF(H224=0,"",'Ark1'!AG1793)</f>
        <v>2544.0100000000002</v>
      </c>
      <c r="U224" s="33">
        <f>+IF(H224=0,"",'Ark1'!AH1793)</f>
        <v>100</v>
      </c>
      <c r="V224" s="33">
        <f>+IF(H224=0,"",'Ark1'!Y1793)</f>
        <v>27.192403700297703</v>
      </c>
      <c r="W224" s="27">
        <f>+IF(H224=0,"",'Ark1'!AA1793)</f>
        <v>1.645934385083442</v>
      </c>
      <c r="X224" s="294">
        <f t="shared" si="10"/>
        <v>138.85204853754504</v>
      </c>
      <c r="Y224" s="28">
        <f t="shared" si="11"/>
        <v>1.5037593984962405</v>
      </c>
      <c r="Z224" s="244"/>
      <c r="AA224" s="247"/>
      <c r="AC224" s="28"/>
      <c r="AD224" s="27"/>
      <c r="AE224" s="269"/>
      <c r="AF224" s="86"/>
      <c r="AJ224" s="86"/>
    </row>
    <row r="225" spans="1:54" ht="15.6">
      <c r="A225" s="244"/>
      <c r="B225" s="318">
        <f>+'Ark1'!C1794</f>
        <v>2024</v>
      </c>
      <c r="C225" s="263">
        <f>+'Ark1'!L1794</f>
        <v>6</v>
      </c>
      <c r="D225" s="263" t="s">
        <v>33</v>
      </c>
      <c r="E225" s="272">
        <f>+'Ark1'!AP1794</f>
        <v>26</v>
      </c>
      <c r="F225" s="271" t="str">
        <f>VLOOKUP(E225,RNR!$E$1:$F$41,2)</f>
        <v>Blonde D'aquitaine</v>
      </c>
      <c r="G225" s="86">
        <f>+IF(H225=0,"",'Ark1'!Q1794)</f>
        <v>15</v>
      </c>
      <c r="H225" s="449">
        <f>+'Ark1'!R1794</f>
        <v>30</v>
      </c>
      <c r="I225" s="28">
        <f>+IF(H225=0,"",'Ark1'!AE1794)</f>
        <v>33.707865168539328</v>
      </c>
      <c r="J225" s="31" t="e">
        <f>+IF(H225=0,"",IF(#REF!=0,"",I225-#REF!))</f>
        <v>#REF!</v>
      </c>
      <c r="K225" s="28">
        <f>+IF(H225=0,"",'Ark1'!AF1794)</f>
        <v>32.279891128629302</v>
      </c>
      <c r="L225" s="244"/>
      <c r="M225" s="366">
        <f>+IF(H225=0,"",'Ark1'!AR1794)</f>
        <v>227.53333333333339</v>
      </c>
      <c r="N225" s="114">
        <f>+IF(H225=0,"",'Ark1'!AS1794)</f>
        <v>31.066490021670809</v>
      </c>
      <c r="O225" s="27">
        <f>+IF(H225=0,"",'Ark1'!T1794)</f>
        <v>6.0333333333333332</v>
      </c>
      <c r="P225" s="294">
        <f>+IF(H225=0,"",'Ark1'!U1794)</f>
        <v>366.07333333333327</v>
      </c>
      <c r="Q225" s="35" t="e">
        <f>+IF(H225=0,"",IF(#REF!=0,"",P225-#REF!))</f>
        <v>#REF!</v>
      </c>
      <c r="R225" s="33">
        <f>+IF(H225=0,"",'Ark1'!W1794)</f>
        <v>43.333333333333343</v>
      </c>
      <c r="S225" s="33">
        <f>+IF(H225=0,"",'Ark1'!X1794)</f>
        <v>70</v>
      </c>
      <c r="T225" s="450">
        <f>+IF(H225=0,"",'Ark1'!AG1794)</f>
        <v>2938.3333333333335</v>
      </c>
      <c r="U225" s="33">
        <f>+IF(H225=0,"",'Ark1'!AH1794)</f>
        <v>100</v>
      </c>
      <c r="V225" s="33">
        <f>+IF(H225=0,"",'Ark1'!Y1794)</f>
        <v>29.804081748796488</v>
      </c>
      <c r="W225" s="27">
        <f>+IF(H225=0,"",'Ark1'!AA1794)</f>
        <v>2.1367160680716473</v>
      </c>
      <c r="X225" s="294">
        <f t="shared" si="10"/>
        <v>124.5853658536585</v>
      </c>
      <c r="Y225" s="28">
        <f t="shared" si="11"/>
        <v>2</v>
      </c>
      <c r="Z225" s="244"/>
      <c r="AA225" s="247"/>
      <c r="AC225" s="28"/>
      <c r="AD225" s="27"/>
      <c r="AE225" s="269"/>
      <c r="AF225" s="86"/>
      <c r="AJ225" s="86"/>
    </row>
    <row r="226" spans="1:54" ht="15.6">
      <c r="A226" s="244"/>
      <c r="B226" s="318">
        <f>+'Ark1'!C1795</f>
        <v>2024</v>
      </c>
      <c r="C226" s="263">
        <f>+'Ark1'!L1795</f>
        <v>6</v>
      </c>
      <c r="D226" s="263" t="s">
        <v>33</v>
      </c>
      <c r="E226" s="272">
        <f>+'Ark1'!AP1795</f>
        <v>27</v>
      </c>
      <c r="F226" s="271" t="str">
        <f>VLOOKUP(E226,RNR!$E$1:$F$41,2)</f>
        <v>Scottish Highland</v>
      </c>
      <c r="G226" s="86">
        <f>+IF(H226=0,"",'Ark1'!Q1795)</f>
        <v>28</v>
      </c>
      <c r="H226" s="449">
        <f>+'Ark1'!R1795</f>
        <v>40</v>
      </c>
      <c r="I226" s="28">
        <f>+IF(H226=0,"",'Ark1'!AE1795)</f>
        <v>12.422360248447204</v>
      </c>
      <c r="J226" s="31" t="e">
        <f>+IF(H226=0,"",IF(#REF!=0,"",I226-#REF!))</f>
        <v>#REF!</v>
      </c>
      <c r="K226" s="28">
        <f>+IF(H226=0,"",'Ark1'!AF1795)</f>
        <v>15.505577519966012</v>
      </c>
      <c r="L226" s="244"/>
      <c r="M226" s="366">
        <f>+IF(H226=0,"",'Ark1'!AR1795)</f>
        <v>197.82499999999999</v>
      </c>
      <c r="N226" s="114">
        <f>+IF(H226=0,"",'Ark1'!AS1795)</f>
        <v>34.669130761061226</v>
      </c>
      <c r="O226" s="27">
        <f>+IF(H226=0,"",'Ark1'!T1795)</f>
        <v>10.725</v>
      </c>
      <c r="P226" s="294">
        <f>+IF(H226=0,"",'Ark1'!U1795)</f>
        <v>269.14</v>
      </c>
      <c r="Q226" s="35" t="e">
        <f>+IF(H226=0,"",IF(#REF!=0,"",P226-#REF!))</f>
        <v>#REF!</v>
      </c>
      <c r="R226" s="33">
        <f>+IF(H226=0,"",'Ark1'!W1795)</f>
        <v>100</v>
      </c>
      <c r="S226" s="33">
        <f>+IF(H226=0,"",'Ark1'!X1795)</f>
        <v>0</v>
      </c>
      <c r="T226" s="450">
        <f>+IF(H226=0,"",'Ark1'!AG1795)</f>
        <v>3225.55</v>
      </c>
      <c r="U226" s="33">
        <f>+IF(H226=0,"",'Ark1'!AH1795)</f>
        <v>100</v>
      </c>
      <c r="V226" s="33">
        <f>+IF(H226=0,"",'Ark1'!Y1795)</f>
        <v>26.214907972373577</v>
      </c>
      <c r="W226" s="27">
        <f>+IF(H226=0,"",'Ark1'!AA1795)</f>
        <v>1.7886796806583372</v>
      </c>
      <c r="X226" s="294">
        <f t="shared" si="10"/>
        <v>83.44003348266186</v>
      </c>
      <c r="Y226" s="28">
        <f t="shared" si="11"/>
        <v>1.4285714285714286</v>
      </c>
      <c r="Z226" s="244"/>
      <c r="AA226" s="247"/>
      <c r="AC226" s="28"/>
      <c r="AD226" s="27"/>
      <c r="AE226" s="269"/>
      <c r="AF226" s="86"/>
      <c r="AJ226" s="86"/>
    </row>
    <row r="227" spans="1:54" ht="15.6">
      <c r="A227" s="244"/>
      <c r="B227" s="318">
        <f>+'Ark1'!C1796</f>
        <v>2024</v>
      </c>
      <c r="C227" s="263">
        <f>+'Ark1'!L1796</f>
        <v>6</v>
      </c>
      <c r="D227" s="263" t="s">
        <v>33</v>
      </c>
      <c r="E227" s="272">
        <f>+'Ark1'!AP1796</f>
        <v>28</v>
      </c>
      <c r="F227" s="271" t="str">
        <f>VLOOKUP(E227,RNR!$E$1:$F$41,2)</f>
        <v>Tiroler Grauvieh</v>
      </c>
      <c r="G227" s="86">
        <f>+IF(H227=0,"",'Ark1'!Q1796)</f>
        <v>30</v>
      </c>
      <c r="H227" s="449">
        <f>+'Ark1'!R1796</f>
        <v>39</v>
      </c>
      <c r="I227" s="28">
        <f>+IF(H227=0,"",'Ark1'!AE1796)</f>
        <v>16.738197424892704</v>
      </c>
      <c r="J227" s="31" t="e">
        <f>+IF(H227=0,"",IF(#REF!=0,"",I227-#REF!))</f>
        <v>#REF!</v>
      </c>
      <c r="K227" s="28">
        <f>+IF(H227=0,"",'Ark1'!AF1796)</f>
        <v>19.549862589632628</v>
      </c>
      <c r="L227" s="244"/>
      <c r="M227" s="366">
        <f>+IF(H227=0,"",'Ark1'!AR1796)</f>
        <v>211.94871794871796</v>
      </c>
      <c r="N227" s="114">
        <f>+IF(H227=0,"",'Ark1'!AS1796)</f>
        <v>33.311376642185003</v>
      </c>
      <c r="O227" s="27">
        <f>+IF(H227=0,"",'Ark1'!T1796)</f>
        <v>9.4358974358974379</v>
      </c>
      <c r="P227" s="294">
        <f>+IF(H227=0,"",'Ark1'!U1796)</f>
        <v>317.37948717948723</v>
      </c>
      <c r="Q227" s="35" t="e">
        <f>+IF(H227=0,"",IF(#REF!=0,"",P227-#REF!))</f>
        <v>#REF!</v>
      </c>
      <c r="R227" s="33">
        <f>+IF(H227=0,"",'Ark1'!W1796)</f>
        <v>97.435897435897445</v>
      </c>
      <c r="S227" s="33">
        <f>+IF(H227=0,"",'Ark1'!X1796)</f>
        <v>10.256410256410255</v>
      </c>
      <c r="T227" s="450">
        <f>+IF(H227=0,"",'Ark1'!AG1796)</f>
        <v>2756.4871794871801</v>
      </c>
      <c r="U227" s="33">
        <f>+IF(H227=0,"",'Ark1'!AH1796)</f>
        <v>100</v>
      </c>
      <c r="V227" s="33">
        <f>+IF(H227=0,"",'Ark1'!Y1796)</f>
        <v>26.422195210408841</v>
      </c>
      <c r="W227" s="27">
        <f>+IF(H227=0,"",'Ark1'!AA1796)</f>
        <v>1.5156427390904219</v>
      </c>
      <c r="X227" s="294">
        <f t="shared" si="10"/>
        <v>115.13911239686334</v>
      </c>
      <c r="Y227" s="28">
        <f t="shared" si="11"/>
        <v>1.3</v>
      </c>
      <c r="Z227" s="244"/>
      <c r="AA227" s="247"/>
      <c r="AC227" s="28"/>
      <c r="AD227" s="27"/>
      <c r="AE227" s="269"/>
      <c r="AF227" s="86"/>
      <c r="AJ227" s="86"/>
    </row>
    <row r="228" spans="1:54" ht="15.6">
      <c r="A228" s="244"/>
      <c r="B228" s="318">
        <f>+'Ark1'!C1797</f>
        <v>2024</v>
      </c>
      <c r="C228" s="263">
        <f>+'Ark1'!L1797</f>
        <v>6</v>
      </c>
      <c r="D228" s="263" t="s">
        <v>33</v>
      </c>
      <c r="E228" s="272">
        <f>+'Ark1'!AP1797</f>
        <v>29</v>
      </c>
      <c r="F228" s="271" t="str">
        <f>VLOOKUP(E228,RNR!$E$1:$F$41,2)</f>
        <v xml:space="preserve">Dexter </v>
      </c>
      <c r="G228" s="86">
        <f>+IF(H228=0,"",'Ark1'!Q1797)</f>
        <v>14</v>
      </c>
      <c r="H228" s="449">
        <f>+'Ark1'!R1797</f>
        <v>16</v>
      </c>
      <c r="I228" s="28">
        <f>+IF(H228=0,"",'Ark1'!AE1797)</f>
        <v>9.0395480225988667</v>
      </c>
      <c r="J228" s="31" t="e">
        <f>+IF(H228=0,"",IF(#REF!=0,"",I228-#REF!))</f>
        <v>#REF!</v>
      </c>
      <c r="K228" s="28">
        <f>+IF(H228=0,"",'Ark1'!AF1797)</f>
        <v>11.327299766923501</v>
      </c>
      <c r="L228" s="244"/>
      <c r="M228" s="366">
        <f>+IF(H228=0,"",'Ark1'!AR1797)</f>
        <v>175.4375</v>
      </c>
      <c r="N228" s="114">
        <f>+IF(H228=0,"",'Ark1'!AS1797)</f>
        <v>35.789934439006743</v>
      </c>
      <c r="O228" s="27">
        <f>+IF(H228=0,"",'Ark1'!T1797)</f>
        <v>11.9375</v>
      </c>
      <c r="P228" s="294">
        <f>+IF(H228=0,"",'Ark1'!U1797)</f>
        <v>194.7</v>
      </c>
      <c r="Q228" s="35" t="e">
        <f>+IF(H228=0,"",IF(#REF!=0,"",P228-#REF!))</f>
        <v>#REF!</v>
      </c>
      <c r="R228" s="33">
        <f>+IF(H228=0,"",'Ark1'!W1797)</f>
        <v>100</v>
      </c>
      <c r="S228" s="33">
        <f>+IF(H228=0,"",'Ark1'!X1797)</f>
        <v>0</v>
      </c>
      <c r="T228" s="450">
        <f>+IF(H228=0,"",'Ark1'!AG1797)</f>
        <v>2491.75</v>
      </c>
      <c r="U228" s="33">
        <f>+IF(H228=0,"",'Ark1'!AH1797)</f>
        <v>100</v>
      </c>
      <c r="V228" s="33">
        <f>+IF(H228=0,"",'Ark1'!Y1797)</f>
        <v>33.656314414980216</v>
      </c>
      <c r="W228" s="27">
        <f>+IF(H228=0,"",'Ark1'!AA1797)</f>
        <v>1.8864235340983213</v>
      </c>
      <c r="X228" s="294">
        <f t="shared" si="10"/>
        <v>78.137854921240091</v>
      </c>
      <c r="Y228" s="28">
        <f t="shared" si="11"/>
        <v>1.1428571428571428</v>
      </c>
      <c r="Z228" s="244"/>
      <c r="AA228" s="247"/>
      <c r="AC228" s="28"/>
      <c r="AD228" s="27"/>
      <c r="AE228" s="269"/>
      <c r="AF228" s="86"/>
      <c r="AJ228" s="86"/>
    </row>
    <row r="229" spans="1:54" ht="15.6">
      <c r="A229" s="244"/>
      <c r="B229" s="318">
        <f>+'Ark1'!C1798</f>
        <v>2024</v>
      </c>
      <c r="C229" s="263">
        <f>+'Ark1'!L1798</f>
        <v>6</v>
      </c>
      <c r="D229" s="263" t="s">
        <v>33</v>
      </c>
      <c r="E229" s="272">
        <f>+'Ark1'!AP1798</f>
        <v>30</v>
      </c>
      <c r="F229" s="271" t="str">
        <f>VLOOKUP(E229,RNR!$E$1:$F$41,2)</f>
        <v>Piemontese</v>
      </c>
      <c r="G229" s="86">
        <f>+IF(H229=0,"",'Ark1'!Q1798)</f>
        <v>2</v>
      </c>
      <c r="H229" s="449">
        <f>+'Ark1'!R1798</f>
        <v>3</v>
      </c>
      <c r="I229" s="28">
        <f>+IF(H229=0,"",'Ark1'!AE1798)</f>
        <v>21.428571428571423</v>
      </c>
      <c r="J229" s="31" t="e">
        <f>+IF(H229=0,"",IF(#REF!=0,"",I229-#REF!))</f>
        <v>#REF!</v>
      </c>
      <c r="K229" s="28">
        <f>+IF(H229=0,"",'Ark1'!AF1798)</f>
        <v>21.902885618264001</v>
      </c>
      <c r="L229" s="244"/>
      <c r="M229" s="366">
        <f>+IF(H229=0,"",'Ark1'!AR1798)</f>
        <v>217.3333333333334</v>
      </c>
      <c r="N229" s="114">
        <f>+IF(H229=0,"",'Ark1'!AS1798)</f>
        <v>30.729105528396321</v>
      </c>
      <c r="O229" s="27">
        <f>+IF(H229=0,"",'Ark1'!T1798)</f>
        <v>3.3333333333333344</v>
      </c>
      <c r="P229" s="294">
        <f>+IF(H229=0,"",'Ark1'!U1798)</f>
        <v>315</v>
      </c>
      <c r="Q229" s="35" t="e">
        <f>+IF(H229=0,"",IF(#REF!=0,"",P229-#REF!))</f>
        <v>#REF!</v>
      </c>
      <c r="R229" s="33">
        <f>+IF(H229=0,"",'Ark1'!W1798)</f>
        <v>0</v>
      </c>
      <c r="S229" s="33">
        <f>+IF(H229=0,"",'Ark1'!X1798)</f>
        <v>0</v>
      </c>
      <c r="T229" s="450">
        <f>+IF(H229=0,"",'Ark1'!AG1798)</f>
        <v>3155.6666666666665</v>
      </c>
      <c r="U229" s="33">
        <f>+IF(H229=0,"",'Ark1'!AH1798)</f>
        <v>100</v>
      </c>
      <c r="V229" s="33">
        <f>+IF(H229=0,"",'Ark1'!Y1798)</f>
        <v>15.060101814618676</v>
      </c>
      <c r="W229" s="27">
        <f>+IF(H229=0,"",'Ark1'!AA1798)</f>
        <v>0.4714045207910309</v>
      </c>
      <c r="X229" s="294">
        <f t="shared" si="10"/>
        <v>99.820428858138797</v>
      </c>
      <c r="Y229" s="28">
        <f t="shared" si="11"/>
        <v>1.5</v>
      </c>
      <c r="Z229" s="244"/>
      <c r="AA229" s="247"/>
      <c r="AC229" s="28"/>
      <c r="AD229" s="27"/>
      <c r="AE229" s="269"/>
      <c r="AF229" s="86"/>
      <c r="AJ229" s="86"/>
    </row>
    <row r="230" spans="1:54" ht="15.6">
      <c r="A230" s="244"/>
      <c r="B230" s="318">
        <f>+'Ark1'!C1799</f>
        <v>2024</v>
      </c>
      <c r="C230" s="263">
        <f>+'Ark1'!L1799</f>
        <v>6</v>
      </c>
      <c r="D230" s="263" t="s">
        <v>33</v>
      </c>
      <c r="E230" s="272">
        <f>+'Ark1'!AP1799</f>
        <v>31</v>
      </c>
      <c r="F230" s="271" t="str">
        <f>VLOOKUP(E230,RNR!$E$1:$F$41,2)</f>
        <v>Galloway</v>
      </c>
      <c r="G230" s="86">
        <f>+IF(H230=0,"",'Ark1'!Q1799)</f>
        <v>16</v>
      </c>
      <c r="H230" s="449">
        <f>+'Ark1'!R1799</f>
        <v>22</v>
      </c>
      <c r="I230" s="28">
        <f>+IF(H230=0,"",'Ark1'!AE1799)</f>
        <v>29.333333333333325</v>
      </c>
      <c r="J230" s="31" t="e">
        <f>+IF(H230=0,"",IF(#REF!=0,"",I230-#REF!))</f>
        <v>#REF!</v>
      </c>
      <c r="K230" s="28">
        <f>+IF(H230=0,"",'Ark1'!AF1799)</f>
        <v>31.293342327346497</v>
      </c>
      <c r="L230" s="244"/>
      <c r="M230" s="366">
        <f>+IF(H230=0,"",'Ark1'!AR1799)</f>
        <v>203.81818181818181</v>
      </c>
      <c r="N230" s="114">
        <f>+IF(H230=0,"",'Ark1'!AS1799)</f>
        <v>34.558761749547955</v>
      </c>
      <c r="O230" s="27">
        <f>+IF(H230=0,"",'Ark1'!T1799)</f>
        <v>11.81818181818182</v>
      </c>
      <c r="P230" s="294">
        <f>+IF(H230=0,"",'Ark1'!U1799)</f>
        <v>293.10909090909081</v>
      </c>
      <c r="Q230" s="35" t="e">
        <f>+IF(H230=0,"",IF(#REF!=0,"",P230-#REF!))</f>
        <v>#REF!</v>
      </c>
      <c r="R230" s="33">
        <f>+IF(H230=0,"",'Ark1'!W1799)</f>
        <v>100</v>
      </c>
      <c r="S230" s="33">
        <f>+IF(H230=0,"",'Ark1'!X1799)</f>
        <v>0</v>
      </c>
      <c r="T230" s="450">
        <f>+IF(H230=0,"",'Ark1'!AG1799)</f>
        <v>2906.454545454546</v>
      </c>
      <c r="U230" s="33">
        <f>+IF(H230=0,"",'Ark1'!AH1799)</f>
        <v>100</v>
      </c>
      <c r="V230" s="33">
        <f>+IF(H230=0,"",'Ark1'!Y1799)</f>
        <v>24.841495875961595</v>
      </c>
      <c r="W230" s="27">
        <f>+IF(H230=0,"",'Ark1'!AA1799)</f>
        <v>1.4345212580054123</v>
      </c>
      <c r="X230" s="294">
        <f t="shared" si="10"/>
        <v>100.84764317662878</v>
      </c>
      <c r="Y230" s="28">
        <f t="shared" si="11"/>
        <v>1.375</v>
      </c>
      <c r="Z230" s="244"/>
      <c r="AA230" s="247"/>
      <c r="AC230" s="28"/>
      <c r="AD230" s="27"/>
      <c r="AE230" s="269"/>
      <c r="AF230" s="86"/>
      <c r="AJ230" s="86"/>
    </row>
    <row r="231" spans="1:54" ht="15.6">
      <c r="A231" s="244"/>
      <c r="B231" s="318">
        <f>+'Ark1'!C1800</f>
        <v>2024</v>
      </c>
      <c r="C231" s="263">
        <f>+'Ark1'!L1800</f>
        <v>6</v>
      </c>
      <c r="D231" s="263" t="s">
        <v>33</v>
      </c>
      <c r="E231" s="272">
        <f>+'Ark1'!AP1800</f>
        <v>32</v>
      </c>
      <c r="F231" s="271" t="str">
        <f>VLOOKUP(E231,RNR!$E$1:$F$41,2)</f>
        <v>Salers</v>
      </c>
      <c r="G231" s="86" t="str">
        <f>+IF(H231=0,"",'Ark1'!Q1800)</f>
        <v/>
      </c>
      <c r="H231" s="449">
        <f>+'Ark1'!R1800</f>
        <v>0</v>
      </c>
      <c r="I231" s="28" t="str">
        <f>+IF(H231=0,"",'Ark1'!AE1800)</f>
        <v/>
      </c>
      <c r="J231" s="31" t="str">
        <f>+IF(H231=0,"",IF(#REF!=0,"",I231-#REF!))</f>
        <v/>
      </c>
      <c r="K231" s="28" t="str">
        <f>+IF(H231=0,"",'Ark1'!AF1800)</f>
        <v/>
      </c>
      <c r="L231" s="244"/>
      <c r="M231" s="366" t="str">
        <f>+IF(H231=0,"",'Ark1'!AR1800)</f>
        <v/>
      </c>
      <c r="N231" s="114" t="str">
        <f>+IF(H231=0,"",'Ark1'!AS1800)</f>
        <v/>
      </c>
      <c r="O231" s="27" t="str">
        <f>+IF(H231=0,"",'Ark1'!T1800)</f>
        <v/>
      </c>
      <c r="P231" s="294" t="str">
        <f>+IF(H231=0,"",'Ark1'!U1800)</f>
        <v/>
      </c>
      <c r="Q231" s="35" t="str">
        <f>+IF(H231=0,"",IF(#REF!=0,"",P231-#REF!))</f>
        <v/>
      </c>
      <c r="R231" s="33" t="str">
        <f>+IF(H231=0,"",'Ark1'!W1800)</f>
        <v/>
      </c>
      <c r="S231" s="33" t="str">
        <f>+IF(H231=0,"",'Ark1'!X1800)</f>
        <v/>
      </c>
      <c r="T231" s="450" t="str">
        <f>+IF(H231=0,"",'Ark1'!AG1800)</f>
        <v/>
      </c>
      <c r="U231" s="33" t="str">
        <f>+IF(H231=0,"",'Ark1'!AH1800)</f>
        <v/>
      </c>
      <c r="V231" s="33" t="str">
        <f>+IF(H231=0,"",'Ark1'!Y1800)</f>
        <v/>
      </c>
      <c r="W231" s="27" t="str">
        <f>+IF(H231=0,"",'Ark1'!AA1800)</f>
        <v/>
      </c>
      <c r="X231" s="294" t="str">
        <f t="shared" si="10"/>
        <v/>
      </c>
      <c r="Y231" s="28" t="str">
        <f t="shared" si="11"/>
        <v/>
      </c>
      <c r="Z231" s="244"/>
      <c r="AA231" s="247"/>
      <c r="AC231" s="28"/>
      <c r="AD231" s="27"/>
      <c r="AE231" s="269"/>
      <c r="AF231" s="86"/>
      <c r="AJ231" s="86"/>
    </row>
    <row r="232" spans="1:54" ht="15.6">
      <c r="A232" s="244"/>
      <c r="B232" s="318">
        <f>+'Ark1'!C1801</f>
        <v>2024</v>
      </c>
      <c r="C232" s="263">
        <f>+'Ark1'!L1801</f>
        <v>6</v>
      </c>
      <c r="D232" s="263" t="s">
        <v>33</v>
      </c>
      <c r="E232" s="272">
        <f>+'Ark1'!AP1801</f>
        <v>33</v>
      </c>
      <c r="F232" s="271" t="str">
        <f>VLOOKUP(E232,RNR!$E$1:$F$41,2)</f>
        <v>Chianina</v>
      </c>
      <c r="G232" s="86" t="str">
        <f>+IF(H232=0,"",'Ark1'!Q1801)</f>
        <v/>
      </c>
      <c r="H232" s="449">
        <f>+'Ark1'!R1801</f>
        <v>0</v>
      </c>
      <c r="I232" s="28" t="str">
        <f>+IF(H232=0,"",'Ark1'!AE1801)</f>
        <v/>
      </c>
      <c r="J232" s="31" t="str">
        <f>+IF(H232=0,"",IF(#REF!=0,"",I232-#REF!))</f>
        <v/>
      </c>
      <c r="K232" s="28" t="str">
        <f>+IF(H232=0,"",'Ark1'!AF1801)</f>
        <v/>
      </c>
      <c r="L232" s="244"/>
      <c r="M232" s="366" t="str">
        <f>+IF(H232=0,"",'Ark1'!AR1801)</f>
        <v/>
      </c>
      <c r="N232" s="114" t="str">
        <f>+IF(H232=0,"",'Ark1'!AS1801)</f>
        <v/>
      </c>
      <c r="O232" s="27" t="str">
        <f>+IF(H232=0,"",'Ark1'!T1801)</f>
        <v/>
      </c>
      <c r="P232" s="294" t="str">
        <f>+IF(H232=0,"",'Ark1'!U1801)</f>
        <v/>
      </c>
      <c r="Q232" s="35" t="str">
        <f>+IF(H232=0,"",IF(#REF!=0,"",P232-#REF!))</f>
        <v/>
      </c>
      <c r="R232" s="33" t="str">
        <f>+IF(H232=0,"",'Ark1'!W1801)</f>
        <v/>
      </c>
      <c r="S232" s="33" t="str">
        <f>+IF(H232=0,"",'Ark1'!X1801)</f>
        <v/>
      </c>
      <c r="T232" s="450" t="str">
        <f>+IF(H232=0,"",'Ark1'!AG1801)</f>
        <v/>
      </c>
      <c r="U232" s="33" t="str">
        <f>+IF(H232=0,"",'Ark1'!AH1801)</f>
        <v/>
      </c>
      <c r="V232" s="33" t="str">
        <f>+IF(H232=0,"",'Ark1'!Y1801)</f>
        <v/>
      </c>
      <c r="W232" s="27" t="str">
        <f>+IF(H232=0,"",'Ark1'!AA1801)</f>
        <v/>
      </c>
      <c r="X232" s="294" t="str">
        <f t="shared" si="10"/>
        <v/>
      </c>
      <c r="Y232" s="28" t="str">
        <f t="shared" si="11"/>
        <v/>
      </c>
      <c r="Z232" s="244"/>
      <c r="AA232" s="247"/>
      <c r="AC232" s="28"/>
      <c r="AD232" s="27"/>
      <c r="AE232" s="269"/>
      <c r="AF232" s="86"/>
      <c r="AJ232" s="86"/>
    </row>
    <row r="233" spans="1:54" ht="15.6">
      <c r="A233" s="244"/>
      <c r="B233" s="318">
        <f>+'Ark1'!C1802</f>
        <v>2024</v>
      </c>
      <c r="C233" s="263">
        <f>+'Ark1'!L1802</f>
        <v>6</v>
      </c>
      <c r="D233" s="263" t="s">
        <v>33</v>
      </c>
      <c r="E233" s="272">
        <f>+'Ark1'!AP1802</f>
        <v>34</v>
      </c>
      <c r="F233" s="271" t="str">
        <f>VLOOKUP(E233,RNR!$E$1:$F$41,2)</f>
        <v>Belgisk blå</v>
      </c>
      <c r="G233" s="86" t="str">
        <f>+IF(H233=0,"",'Ark1'!Q1802)</f>
        <v/>
      </c>
      <c r="H233" s="449">
        <f>+'Ark1'!R1802</f>
        <v>0</v>
      </c>
      <c r="I233" s="28" t="str">
        <f>+IF(H233=0,"",'Ark1'!AE1802)</f>
        <v/>
      </c>
      <c r="J233" s="31" t="str">
        <f>+IF(H233=0,"",IF(#REF!=0,"",I233-#REF!))</f>
        <v/>
      </c>
      <c r="K233" s="28" t="str">
        <f>+IF(H233=0,"",'Ark1'!AF1802)</f>
        <v/>
      </c>
      <c r="L233" s="244"/>
      <c r="M233" s="366" t="str">
        <f>+IF(H233=0,"",'Ark1'!AR1802)</f>
        <v/>
      </c>
      <c r="N233" s="114" t="str">
        <f>+IF(H233=0,"",'Ark1'!AS1802)</f>
        <v/>
      </c>
      <c r="O233" s="27" t="str">
        <f>+IF(H233=0,"",'Ark1'!T1802)</f>
        <v/>
      </c>
      <c r="P233" s="294" t="str">
        <f>+IF(H233=0,"",'Ark1'!U1802)</f>
        <v/>
      </c>
      <c r="Q233" s="35" t="str">
        <f>+IF(H233=0,"",IF(#REF!=0,"",P233-#REF!))</f>
        <v/>
      </c>
      <c r="R233" s="33" t="str">
        <f>+IF(H233=0,"",'Ark1'!W1802)</f>
        <v/>
      </c>
      <c r="S233" s="33" t="str">
        <f>+IF(H233=0,"",'Ark1'!X1802)</f>
        <v/>
      </c>
      <c r="T233" s="450" t="str">
        <f>+IF(H233=0,"",'Ark1'!AG1802)</f>
        <v/>
      </c>
      <c r="U233" s="33" t="str">
        <f>+IF(H233=0,"",'Ark1'!AH1802)</f>
        <v/>
      </c>
      <c r="V233" s="33" t="str">
        <f>+IF(H233=0,"",'Ark1'!Y1802)</f>
        <v/>
      </c>
      <c r="W233" s="27" t="str">
        <f>+IF(H233=0,"",'Ark1'!AA1802)</f>
        <v/>
      </c>
      <c r="X233" s="294" t="str">
        <f t="shared" si="10"/>
        <v/>
      </c>
      <c r="Y233" s="28" t="str">
        <f t="shared" si="11"/>
        <v/>
      </c>
      <c r="Z233" s="244"/>
      <c r="AA233" s="247"/>
      <c r="AC233" s="28"/>
      <c r="AD233" s="27"/>
      <c r="AE233" s="269"/>
      <c r="AF233" s="86"/>
      <c r="AJ233" s="86"/>
    </row>
    <row r="234" spans="1:54" ht="15.6">
      <c r="A234" s="244"/>
      <c r="B234" s="318">
        <f>+'Ark1'!C1803</f>
        <v>2024</v>
      </c>
      <c r="C234" s="263">
        <f>+'Ark1'!L1803</f>
        <v>6</v>
      </c>
      <c r="D234" s="263" t="s">
        <v>33</v>
      </c>
      <c r="E234" s="272">
        <f>+'Ark1'!AP1803</f>
        <v>39</v>
      </c>
      <c r="F234" s="271" t="str">
        <f>VLOOKUP(E234,RNR!$E$1:$F$41,2)</f>
        <v xml:space="preserve">Wagyu </v>
      </c>
      <c r="G234" s="86">
        <f>+IF(H234=0,"",'Ark1'!Q1803)</f>
        <v>3</v>
      </c>
      <c r="H234" s="449">
        <f>+'Ark1'!R1803</f>
        <v>3</v>
      </c>
      <c r="I234" s="28">
        <f>+IF(H234=0,"",'Ark1'!AE1803)</f>
        <v>50</v>
      </c>
      <c r="J234" s="31" t="e">
        <f>+IF(H234=0,"",IF(#REF!=0,"",I234-#REF!))</f>
        <v>#REF!</v>
      </c>
      <c r="K234" s="28">
        <f>+IF(H234=0,"",'Ark1'!AF1803)</f>
        <v>41.745978066573286</v>
      </c>
      <c r="L234" s="244"/>
      <c r="M234" s="366">
        <f>+IF(H234=0,"",'Ark1'!AR1803)</f>
        <v>203.33333333333337</v>
      </c>
      <c r="N234" s="114">
        <f>+IF(H234=0,"",'Ark1'!AS1803)</f>
        <v>34.134195496412524</v>
      </c>
      <c r="O234" s="27">
        <f>+IF(H234=0,"",'Ark1'!T1803)</f>
        <v>13.666666666666663</v>
      </c>
      <c r="P234" s="294">
        <f>+IF(H234=0,"",'Ark1'!U1803)</f>
        <v>288.03333333333342</v>
      </c>
      <c r="Q234" s="35" t="e">
        <f>+IF(H234=0,"",IF(#REF!=0,"",P234-#REF!))</f>
        <v>#REF!</v>
      </c>
      <c r="R234" s="33">
        <f>+IF(H234=0,"",'Ark1'!W1803)</f>
        <v>100</v>
      </c>
      <c r="S234" s="33">
        <f>+IF(H234=0,"",'Ark1'!X1803)</f>
        <v>0</v>
      </c>
      <c r="T234" s="450">
        <f>+IF(H234=0,"",'Ark1'!AG1803)</f>
        <v>3000.6666666666665</v>
      </c>
      <c r="U234" s="33">
        <f>+IF(H234=0,"",'Ark1'!AH1803)</f>
        <v>100</v>
      </c>
      <c r="V234" s="33">
        <f>+IF(H234=0,"",'Ark1'!Y1803)</f>
        <v>33.858758919304137</v>
      </c>
      <c r="W234" s="27">
        <f>+IF(H234=0,"",'Ark1'!AA1803)</f>
        <v>0.94280904158207679</v>
      </c>
      <c r="X234" s="294">
        <f t="shared" si="10"/>
        <v>95.98978004887806</v>
      </c>
      <c r="Y234" s="28">
        <f t="shared" si="11"/>
        <v>1</v>
      </c>
      <c r="Z234" s="244"/>
      <c r="AA234" s="247"/>
      <c r="AC234" s="28"/>
      <c r="AD234" s="27"/>
      <c r="AE234" s="269"/>
      <c r="AF234" s="86"/>
      <c r="AJ234" s="86"/>
    </row>
    <row r="235" spans="1:54" ht="15.6">
      <c r="A235" s="244"/>
      <c r="B235" s="318">
        <f>+'Ark1'!C1804</f>
        <v>2024</v>
      </c>
      <c r="C235" s="263">
        <f>+'Ark1'!L1804</f>
        <v>6</v>
      </c>
      <c r="D235" s="263" t="s">
        <v>33</v>
      </c>
      <c r="E235" s="272">
        <f>+'Ark1'!AP1804</f>
        <v>40</v>
      </c>
      <c r="F235" s="271" t="str">
        <f>VLOOKUP(E235,RNR!$E$1:$F$41,2)</f>
        <v>Jak (Bos Grunniens)</v>
      </c>
      <c r="G235" s="86" t="str">
        <f>+IF(H235=0,"",'Ark1'!Q1804)</f>
        <v/>
      </c>
      <c r="H235" s="449">
        <f>+'Ark1'!R1804</f>
        <v>0</v>
      </c>
      <c r="I235" s="28" t="str">
        <f>+IF(H235=0,"",'Ark1'!AE1804)</f>
        <v/>
      </c>
      <c r="J235" s="31" t="str">
        <f>+IF(H235=0,"",IF(#REF!=0,"",I235-#REF!))</f>
        <v/>
      </c>
      <c r="K235" s="28" t="str">
        <f>+IF(H235=0,"",'Ark1'!AF1804)</f>
        <v/>
      </c>
      <c r="L235" s="244"/>
      <c r="M235" s="366" t="str">
        <f>+IF(H235=0,"",'Ark1'!AR1804)</f>
        <v/>
      </c>
      <c r="N235" s="114" t="str">
        <f>+IF(H235=0,"",'Ark1'!AS1804)</f>
        <v/>
      </c>
      <c r="O235" s="27" t="str">
        <f>+IF(H235=0,"",'Ark1'!T1804)</f>
        <v/>
      </c>
      <c r="P235" s="294" t="str">
        <f>+IF(H235=0,"",'Ark1'!U1804)</f>
        <v/>
      </c>
      <c r="Q235" s="35" t="str">
        <f>+IF(H235=0,"",IF(#REF!=0,"",P235-#REF!))</f>
        <v/>
      </c>
      <c r="R235" s="33" t="str">
        <f>+IF(H235=0,"",'Ark1'!W1804)</f>
        <v/>
      </c>
      <c r="S235" s="33" t="str">
        <f>+IF(H235=0,"",'Ark1'!X1804)</f>
        <v/>
      </c>
      <c r="T235" s="450" t="str">
        <f>+IF(H235=0,"",'Ark1'!AG1804)</f>
        <v/>
      </c>
      <c r="U235" s="33" t="str">
        <f>+IF(H235=0,"",'Ark1'!AH1804)</f>
        <v/>
      </c>
      <c r="V235" s="33" t="str">
        <f>+IF(H235=0,"",'Ark1'!Y1804)</f>
        <v/>
      </c>
      <c r="W235" s="27" t="str">
        <f>+IF(H235=0,"",'Ark1'!AA1804)</f>
        <v/>
      </c>
      <c r="X235" s="294" t="str">
        <f t="shared" si="10"/>
        <v/>
      </c>
      <c r="Y235" s="28" t="str">
        <f t="shared" si="11"/>
        <v/>
      </c>
      <c r="Z235" s="244"/>
      <c r="AA235" s="247"/>
      <c r="AC235" s="28"/>
      <c r="AD235" s="27"/>
      <c r="AE235" s="269"/>
      <c r="AF235" s="86"/>
      <c r="AJ235" s="86"/>
    </row>
    <row r="236" spans="1:54" ht="15.6">
      <c r="A236" s="244"/>
      <c r="B236" s="318">
        <f>+'Ark1'!C1805</f>
        <v>2024</v>
      </c>
      <c r="C236" s="263">
        <f>+'Ark1'!L1805</f>
        <v>6</v>
      </c>
      <c r="D236" s="263" t="s">
        <v>33</v>
      </c>
      <c r="E236" s="272">
        <f>+'Ark1'!AP1805</f>
        <v>98</v>
      </c>
      <c r="F236" s="271" t="str">
        <f>VLOOKUP(E236,RNR!$E$1:$F$41,2)</f>
        <v>Krysninger</v>
      </c>
      <c r="G236" s="86">
        <f>+IF(H236=0,"",'Ark1'!Q1805)</f>
        <v>231</v>
      </c>
      <c r="H236" s="449">
        <f>+'Ark1'!R1805</f>
        <v>338</v>
      </c>
      <c r="I236" s="28">
        <f>+IF(H236=0,"",'Ark1'!AE1805)</f>
        <v>14.727668845315904</v>
      </c>
      <c r="J236" s="31" t="e">
        <f>+IF(H236=0,"",IF(#REF!=0,"",I236-#REF!))</f>
        <v>#REF!</v>
      </c>
      <c r="K236" s="28">
        <f>+IF(H236=0,"",'Ark1'!AF1805)</f>
        <v>16.297725595743451</v>
      </c>
      <c r="L236" s="244"/>
      <c r="M236" s="366">
        <f>+IF(H236=0,"",'Ark1'!AR1805)</f>
        <v>220.66272189349121</v>
      </c>
      <c r="N236" s="114">
        <f>+IF(H236=0,"",'Ark1'!AS1805)</f>
        <v>32.245926203515765</v>
      </c>
      <c r="O236" s="27">
        <f>+IF(H236=0,"",'Ark1'!T1805)</f>
        <v>9.2396449704142007</v>
      </c>
      <c r="P236" s="294">
        <f>+IF(H236=0,"",'Ark1'!U1805)</f>
        <v>347.12573964497034</v>
      </c>
      <c r="Q236" s="35" t="e">
        <f>+IF(H236=0,"",IF(#REF!=0,"",P236-#REF!))</f>
        <v>#REF!</v>
      </c>
      <c r="R236" s="33">
        <f>+IF(H236=0,"",'Ark1'!W1805)</f>
        <v>87.278106508875737</v>
      </c>
      <c r="S236" s="33">
        <f>+IF(H236=0,"",'Ark1'!X1805)</f>
        <v>43.195266272189329</v>
      </c>
      <c r="T236" s="450">
        <f>+IF(H236=0,"",'Ark1'!AG1805)</f>
        <v>2712.2840236686402</v>
      </c>
      <c r="U236" s="33">
        <f>+IF(H236=0,"",'Ark1'!AH1805)</f>
        <v>100</v>
      </c>
      <c r="V236" s="33">
        <f>+IF(H236=0,"",'Ark1'!Y1805)</f>
        <v>35.289111336086862</v>
      </c>
      <c r="W236" s="27">
        <f>+IF(H236=0,"",'Ark1'!AA1805)</f>
        <v>2.4151817390279096</v>
      </c>
      <c r="X236" s="294">
        <f t="shared" si="10"/>
        <v>127.98281323629502</v>
      </c>
      <c r="Y236" s="28">
        <f t="shared" si="11"/>
        <v>1.4632034632034632</v>
      </c>
      <c r="Z236" s="244"/>
      <c r="AA236" s="247"/>
      <c r="AC236" s="28"/>
      <c r="AD236" s="27"/>
      <c r="AE236" s="269"/>
      <c r="AF236" s="86"/>
      <c r="AJ236" s="86"/>
    </row>
    <row r="237" spans="1:54" ht="15.6">
      <c r="A237" s="244"/>
      <c r="B237" s="318">
        <f>+'Ark1'!C1806</f>
        <v>2024</v>
      </c>
      <c r="C237" s="263">
        <f>+'Ark1'!L1806</f>
        <v>6</v>
      </c>
      <c r="D237" s="263" t="s">
        <v>33</v>
      </c>
      <c r="E237" s="272">
        <f>+'Ark1'!AP1806</f>
        <v>99</v>
      </c>
      <c r="F237" s="271" t="str">
        <f>VLOOKUP(E237,RNR!$E$1:$F$41,2)</f>
        <v>Ukjent</v>
      </c>
      <c r="G237" s="86">
        <f>+IF(H237=0,"",'Ark1'!Q1806)</f>
        <v>19</v>
      </c>
      <c r="H237" s="449">
        <f>+'Ark1'!R1806</f>
        <v>24</v>
      </c>
      <c r="I237" s="28">
        <f>+IF(H237=0,"",'Ark1'!AE1806)</f>
        <v>8.7591240875912444</v>
      </c>
      <c r="J237" s="31" t="e">
        <f>+IF(H237=0,"",IF(#REF!=0,"",I237-#REF!))</f>
        <v>#REF!</v>
      </c>
      <c r="K237" s="28">
        <f>+IF(H237=0,"",'Ark1'!AF1806)</f>
        <v>10.245434758370623</v>
      </c>
      <c r="L237" s="244"/>
      <c r="M237" s="366">
        <f>+IF(H237=0,"",'Ark1'!AR1806)</f>
        <v>216.875</v>
      </c>
      <c r="N237" s="114">
        <f>+IF(H237=0,"",'Ark1'!AS1806)</f>
        <v>34.447144661124149</v>
      </c>
      <c r="O237" s="27">
        <f>+IF(H237=0,"",'Ark1'!T1806)</f>
        <v>10.875</v>
      </c>
      <c r="P237" s="294">
        <f>+IF(H237=0,"",'Ark1'!U1806)</f>
        <v>352.25</v>
      </c>
      <c r="Q237" s="35" t="e">
        <f>+IF(H237=0,"",IF(#REF!=0,"",P237-#REF!))</f>
        <v>#REF!</v>
      </c>
      <c r="R237" s="33">
        <f>+IF(H237=0,"",'Ark1'!W1806)</f>
        <v>95.833333333333314</v>
      </c>
      <c r="S237" s="33">
        <f>+IF(H237=0,"",'Ark1'!X1806)</f>
        <v>62.5</v>
      </c>
      <c r="T237" s="450">
        <f>+IF(H237=0,"",'Ark1'!AG1806)</f>
        <v>2451.4166666666661</v>
      </c>
      <c r="U237" s="33">
        <f>+IF(H237=0,"",'Ark1'!AH1806)</f>
        <v>100</v>
      </c>
      <c r="V237" s="33">
        <f>+IF(H237=0,"",'Ark1'!Y1806)</f>
        <v>36.276335261434461</v>
      </c>
      <c r="W237" s="27">
        <f>+IF(H237=0,"",'Ark1'!AA1806)</f>
        <v>1.8554536731843596</v>
      </c>
      <c r="X237" s="294">
        <f t="shared" si="10"/>
        <v>143.69242274875074</v>
      </c>
      <c r="Y237" s="28">
        <f t="shared" si="11"/>
        <v>1.263157894736842</v>
      </c>
      <c r="Z237" s="244"/>
      <c r="AA237" s="247"/>
      <c r="AC237" s="28"/>
      <c r="AD237" s="27"/>
      <c r="AE237" s="269"/>
      <c r="AF237" s="86"/>
      <c r="AJ237" s="86"/>
    </row>
    <row r="238" spans="1:54" ht="15" customHeight="1">
      <c r="A238" s="244"/>
      <c r="B238" s="244"/>
      <c r="C238" s="244"/>
      <c r="D238" s="244"/>
      <c r="E238" s="244"/>
      <c r="F238" s="274"/>
      <c r="G238" s="244"/>
      <c r="H238" s="443"/>
      <c r="I238" s="245"/>
      <c r="J238" s="244"/>
      <c r="K238" s="245"/>
      <c r="L238" s="244"/>
      <c r="M238" s="246"/>
      <c r="N238" s="246"/>
      <c r="O238" s="244"/>
      <c r="P238" s="244"/>
      <c r="Q238" s="244"/>
      <c r="R238" s="246"/>
      <c r="S238" s="246"/>
      <c r="T238" s="443"/>
      <c r="U238" s="246"/>
      <c r="V238" s="246"/>
      <c r="W238" s="244"/>
      <c r="X238" s="244"/>
      <c r="Y238" s="260"/>
      <c r="Z238" s="244"/>
      <c r="AA238" s="247"/>
      <c r="AC238" s="28"/>
      <c r="AD238" s="27"/>
      <c r="AE238" s="248"/>
      <c r="AF238" s="86"/>
      <c r="AJ238" s="86"/>
      <c r="BB238" s="259"/>
    </row>
    <row r="239" spans="1:54" ht="19.8">
      <c r="A239" s="244"/>
      <c r="B239" s="244"/>
      <c r="C239" s="273" t="s">
        <v>0</v>
      </c>
      <c r="D239" s="274"/>
      <c r="E239" s="274" t="s">
        <v>34</v>
      </c>
      <c r="F239" s="274"/>
      <c r="G239" s="275" t="s">
        <v>598</v>
      </c>
      <c r="H239" s="491">
        <f>SUM(H241:H275)</f>
        <v>2736</v>
      </c>
      <c r="I239" s="245"/>
      <c r="J239" s="244"/>
      <c r="K239" s="245"/>
      <c r="L239" s="244"/>
      <c r="M239" s="246"/>
      <c r="N239" s="246"/>
      <c r="O239" s="244"/>
      <c r="P239" s="333">
        <f>+Klasse!L17</f>
        <v>379.18686249193058</v>
      </c>
      <c r="Q239" s="244" t="s">
        <v>568</v>
      </c>
      <c r="R239" s="246"/>
      <c r="S239" s="246"/>
      <c r="T239" s="443"/>
      <c r="U239" s="246"/>
      <c r="V239" s="246"/>
      <c r="W239" s="244"/>
      <c r="X239" s="333">
        <f>+Klasse!AC17</f>
        <v>145.60992041790831</v>
      </c>
      <c r="Y239" s="246"/>
      <c r="Z239" s="244"/>
      <c r="AA239" s="247"/>
      <c r="AC239" s="28"/>
      <c r="AD239" s="27"/>
      <c r="AE239" s="248"/>
      <c r="AF239" s="86"/>
      <c r="AJ239" s="86"/>
      <c r="BB239" s="259"/>
    </row>
    <row r="240" spans="1:54" ht="15" customHeight="1">
      <c r="A240" s="244"/>
      <c r="B240" s="244"/>
      <c r="C240" s="273"/>
      <c r="D240" s="274"/>
      <c r="E240" s="274"/>
      <c r="F240" s="274"/>
      <c r="G240" s="274"/>
      <c r="H240" s="274"/>
      <c r="I240" s="274"/>
      <c r="J240" s="274"/>
      <c r="K240" s="274"/>
      <c r="L240" s="244"/>
      <c r="M240" s="274"/>
      <c r="N240" s="274"/>
      <c r="O240" s="274"/>
      <c r="P240" s="274"/>
      <c r="Q240" s="274"/>
      <c r="R240" s="274"/>
      <c r="S240" s="274"/>
      <c r="T240" s="274"/>
      <c r="U240" s="274"/>
      <c r="V240" s="274"/>
      <c r="W240" s="274"/>
      <c r="X240" s="274"/>
      <c r="Y240" s="274"/>
      <c r="Z240" s="274"/>
      <c r="AA240" s="247"/>
      <c r="AC240" s="28"/>
      <c r="AD240" s="27"/>
      <c r="AE240" s="248"/>
      <c r="AF240" s="86"/>
      <c r="AJ240" s="86"/>
      <c r="BB240" s="259"/>
    </row>
    <row r="241" spans="1:36" ht="15.6">
      <c r="A241" s="244"/>
      <c r="B241" s="318">
        <f>+'Ark1'!C1807</f>
        <v>2024</v>
      </c>
      <c r="C241" s="263">
        <f>+'Ark1'!L1807</f>
        <v>7</v>
      </c>
      <c r="D241" s="263" t="s">
        <v>34</v>
      </c>
      <c r="E241" s="271">
        <f>+'Ark1'!AP1807</f>
        <v>1</v>
      </c>
      <c r="F241" s="271" t="str">
        <f>VLOOKUP(E241,RNR!$E$1:$F$41,2)</f>
        <v>NRF</v>
      </c>
      <c r="G241" s="263">
        <f>+IF(H241=0,"",'Ark1'!Q1807)</f>
        <v>161</v>
      </c>
      <c r="H241" s="449">
        <f>+'Ark1'!R1807</f>
        <v>204</v>
      </c>
      <c r="I241" s="264">
        <f>+IF(H241=0,"",'Ark1'!AE1807)</f>
        <v>0.63933809702895827</v>
      </c>
      <c r="J241" s="31" t="e">
        <f>+IF(H241=0,"",IF(#REF!=0,"",I241-#REF!))</f>
        <v>#REF!</v>
      </c>
      <c r="K241" s="264">
        <f>+IF(H241=0,"",'Ark1'!AF1807)</f>
        <v>0.92397056770557473</v>
      </c>
      <c r="L241" s="244"/>
      <c r="M241" s="366">
        <f>+IF(H241=0,"",'Ark1'!AR1807)</f>
        <v>225.75</v>
      </c>
      <c r="N241" s="114">
        <f>+IF(H241=0,"",'Ark1'!AS1807)</f>
        <v>37.22231748271215</v>
      </c>
      <c r="O241" s="265">
        <f>+IF(H241=0,"",'Ark1'!T1807)</f>
        <v>12.691176470588236</v>
      </c>
      <c r="P241" s="294">
        <f>+IF(H241=0,"",'Ark1'!U1807)</f>
        <v>428.55441176470578</v>
      </c>
      <c r="Q241" s="35" t="e">
        <f>+IF(H241=0,"",IF(#REF!=0,"",P241-#REF!))</f>
        <v>#REF!</v>
      </c>
      <c r="R241" s="266">
        <f>+IF(H241=0,"",'Ark1'!W1807)</f>
        <v>100</v>
      </c>
      <c r="S241" s="266">
        <f>+IF(H241=0,"",'Ark1'!X1807)</f>
        <v>99.509803921568675</v>
      </c>
      <c r="T241" s="451">
        <f>+IF(H241=0,"",'Ark1'!AG1807)</f>
        <v>2188.8823529411766</v>
      </c>
      <c r="U241" s="266">
        <f>+IF(H241=0,"",'Ark1'!AH1807)</f>
        <v>100</v>
      </c>
      <c r="V241" s="266">
        <f>+IF(H241=0,"",'Ark1'!Y1807)</f>
        <v>34.626487794851649</v>
      </c>
      <c r="W241" s="265">
        <f>+IF(H241=0,"",'Ark1'!AA1807)</f>
        <v>1.399481902815872</v>
      </c>
      <c r="X241" s="294">
        <f t="shared" ref="X241:X275" si="12">IF(H241=0,"",1000*P241/T241)</f>
        <v>195.78686409932541</v>
      </c>
      <c r="Y241" s="264">
        <f t="shared" ref="Y241:Y275" si="13">IF(H241=0,"",H241/G241)</f>
        <v>1.2670807453416149</v>
      </c>
      <c r="Z241" s="244"/>
      <c r="AA241" s="247"/>
      <c r="AC241" s="28"/>
      <c r="AD241" s="27"/>
      <c r="AE241" s="269"/>
      <c r="AF241" s="86"/>
      <c r="AJ241" s="86"/>
    </row>
    <row r="242" spans="1:36" ht="15.6">
      <c r="A242" s="244"/>
      <c r="B242" s="318">
        <f>+'Ark1'!C1808</f>
        <v>2024</v>
      </c>
      <c r="C242" s="263">
        <f>+'Ark1'!L1808</f>
        <v>7</v>
      </c>
      <c r="D242" s="263" t="s">
        <v>34</v>
      </c>
      <c r="E242" s="271">
        <f>+'Ark1'!AP1808</f>
        <v>2</v>
      </c>
      <c r="F242" s="271" t="str">
        <f>VLOOKUP(E242,RNR!$E$1:$F$41,2)</f>
        <v>Jersey</v>
      </c>
      <c r="G242" s="263">
        <f>+IF(H242=0,"",'Ark1'!Q1808)</f>
        <v>1</v>
      </c>
      <c r="H242" s="449">
        <f>+'Ark1'!R1808</f>
        <v>1</v>
      </c>
      <c r="I242" s="264">
        <f>+IF(H242=0,"",'Ark1'!AE1808)</f>
        <v>0.1953125</v>
      </c>
      <c r="J242" s="31" t="e">
        <f>+IF(H242=0,"",IF(#REF!=0,"",I242-#REF!))</f>
        <v>#REF!</v>
      </c>
      <c r="K242" s="264">
        <f>+IF(H242=0,"",'Ark1'!AF1808)</f>
        <v>0.30387165291722362</v>
      </c>
      <c r="L242" s="244"/>
      <c r="M242" s="366">
        <f>+IF(H242=0,"",'Ark1'!AR1808)</f>
        <v>203</v>
      </c>
      <c r="N242" s="114">
        <f>+IF(H242=0,"",'Ark1'!AS1808)</f>
        <v>39.208996743382023</v>
      </c>
      <c r="O242" s="265">
        <f>+IF(H242=0,"",'Ark1'!T1808)</f>
        <v>11</v>
      </c>
      <c r="P242" s="294">
        <f>+IF(H242=0,"",'Ark1'!U1808)</f>
        <v>327.90000000000009</v>
      </c>
      <c r="Q242" s="35" t="e">
        <f>+IF(H242=0,"",IF(#REF!=0,"",P242-#REF!))</f>
        <v>#REF!</v>
      </c>
      <c r="R242" s="266">
        <f>+IF(H242=0,"",'Ark1'!W1808)</f>
        <v>100</v>
      </c>
      <c r="S242" s="266">
        <f>+IF(H242=0,"",'Ark1'!X1808)</f>
        <v>0</v>
      </c>
      <c r="T242" s="451">
        <f>+IF(H242=0,"",'Ark1'!AG1808)</f>
        <v>1479</v>
      </c>
      <c r="U242" s="266">
        <f>+IF(H242=0,"",'Ark1'!AH1808)</f>
        <v>100</v>
      </c>
      <c r="V242" s="266">
        <f>+IF(H242=0,"",'Ark1'!Y1808)</f>
        <v>0</v>
      </c>
      <c r="W242" s="265">
        <f>+IF(H242=0,"",'Ark1'!AA1808)</f>
        <v>0</v>
      </c>
      <c r="X242" s="294">
        <f t="shared" si="12"/>
        <v>221.70385395537534</v>
      </c>
      <c r="Y242" s="264">
        <f t="shared" si="13"/>
        <v>1</v>
      </c>
      <c r="Z242" s="244"/>
      <c r="AA242" s="247"/>
      <c r="AC242" s="28"/>
      <c r="AD242" s="27"/>
      <c r="AE242" s="269"/>
      <c r="AF242" s="86"/>
      <c r="AJ242" s="86"/>
    </row>
    <row r="243" spans="1:36" ht="15.6">
      <c r="A243" s="244"/>
      <c r="B243" s="318">
        <f>+'Ark1'!C1809</f>
        <v>2024</v>
      </c>
      <c r="C243" s="263">
        <f>+'Ark1'!L1809</f>
        <v>7</v>
      </c>
      <c r="D243" s="263" t="s">
        <v>34</v>
      </c>
      <c r="E243" s="271">
        <f>+'Ark1'!AP1809</f>
        <v>3</v>
      </c>
      <c r="F243" s="271" t="str">
        <f>VLOOKUP(E243,RNR!$E$1:$F$41,2)</f>
        <v>Sidet Trønder</v>
      </c>
      <c r="G243" s="263">
        <f>+IF(H243=0,"",'Ark1'!Q1809)</f>
        <v>3</v>
      </c>
      <c r="H243" s="449">
        <f>+'Ark1'!R1809</f>
        <v>3</v>
      </c>
      <c r="I243" s="264">
        <f>+IF(H243=0,"",'Ark1'!AE1809)</f>
        <v>0.93457943925233611</v>
      </c>
      <c r="J243" s="31" t="e">
        <f>+IF(H243=0,"",IF(#REF!=0,"",I243-#REF!))</f>
        <v>#REF!</v>
      </c>
      <c r="K243" s="264">
        <f>+IF(H243=0,"",'Ark1'!AF1809)</f>
        <v>1.5173974043698437</v>
      </c>
      <c r="L243" s="244"/>
      <c r="M243" s="366">
        <f>+IF(H243=0,"",'Ark1'!AR1809)</f>
        <v>207.66666666666663</v>
      </c>
      <c r="N243" s="114">
        <f>+IF(H243=0,"",'Ark1'!AS1809)</f>
        <v>39.830164278098074</v>
      </c>
      <c r="O243" s="265">
        <f>+IF(H243=0,"",'Ark1'!T1809)</f>
        <v>13.333333333333337</v>
      </c>
      <c r="P243" s="294">
        <f>+IF(H243=0,"",'Ark1'!U1809)</f>
        <v>357.26666666666654</v>
      </c>
      <c r="Q243" s="35" t="e">
        <f>+IF(H243=0,"",IF(#REF!=0,"",P243-#REF!))</f>
        <v>#REF!</v>
      </c>
      <c r="R243" s="266">
        <f>+IF(H243=0,"",'Ark1'!W1809)</f>
        <v>100</v>
      </c>
      <c r="S243" s="266">
        <f>+IF(H243=0,"",'Ark1'!X1809)</f>
        <v>66.666666666666686</v>
      </c>
      <c r="T243" s="451">
        <f>+IF(H243=0,"",'Ark1'!AG1809)</f>
        <v>1791.3333333333328</v>
      </c>
      <c r="U243" s="266">
        <f>+IF(H243=0,"",'Ark1'!AH1809)</f>
        <v>100</v>
      </c>
      <c r="V243" s="266">
        <f>+IF(H243=0,"",'Ark1'!Y1809)</f>
        <v>33.047877726447886</v>
      </c>
      <c r="W243" s="265">
        <f>+IF(H243=0,"",'Ark1'!AA1809)</f>
        <v>1.6996731711975916</v>
      </c>
      <c r="X243" s="294">
        <f t="shared" si="12"/>
        <v>199.44175660588013</v>
      </c>
      <c r="Y243" s="264">
        <f t="shared" si="13"/>
        <v>1</v>
      </c>
      <c r="Z243" s="244"/>
      <c r="AA243" s="247"/>
      <c r="AC243" s="28"/>
      <c r="AD243" s="27"/>
      <c r="AE243" s="269"/>
      <c r="AF243" s="86"/>
      <c r="AJ243" s="86"/>
    </row>
    <row r="244" spans="1:36" ht="15.6">
      <c r="A244" s="244"/>
      <c r="B244" s="318">
        <f>+'Ark1'!C1810</f>
        <v>2024</v>
      </c>
      <c r="C244" s="263">
        <f>+'Ark1'!L1810</f>
        <v>7</v>
      </c>
      <c r="D244" s="263" t="s">
        <v>34</v>
      </c>
      <c r="E244" s="271">
        <f>+'Ark1'!AP1810</f>
        <v>4</v>
      </c>
      <c r="F244" s="271" t="str">
        <f>VLOOKUP(E244,RNR!$E$1:$F$41,2)</f>
        <v>Telemark</v>
      </c>
      <c r="G244" s="263">
        <f>+IF(H244=0,"",'Ark1'!Q1810)</f>
        <v>2</v>
      </c>
      <c r="H244" s="449">
        <f>+'Ark1'!R1810</f>
        <v>2</v>
      </c>
      <c r="I244" s="264">
        <f>+IF(H244=0,"",'Ark1'!AE1810)</f>
        <v>2.1978021978021971</v>
      </c>
      <c r="J244" s="31" t="e">
        <f>+IF(H244=0,"",IF(#REF!=0,"",I244-#REF!))</f>
        <v>#REF!</v>
      </c>
      <c r="K244" s="264">
        <f>+IF(H244=0,"",'Ark1'!AF1810)</f>
        <v>3.2461215739609495</v>
      </c>
      <c r="L244" s="244"/>
      <c r="M244" s="366">
        <f>+IF(H244=0,"",'Ark1'!AR1810)</f>
        <v>207</v>
      </c>
      <c r="N244" s="114">
        <f>+IF(H244=0,"",'Ark1'!AS1810)</f>
        <v>39.687768233944361</v>
      </c>
      <c r="O244" s="265">
        <f>+IF(H244=0,"",'Ark1'!T1810)</f>
        <v>14.5</v>
      </c>
      <c r="P244" s="294">
        <f>+IF(H244=0,"",'Ark1'!U1810)</f>
        <v>352.05</v>
      </c>
      <c r="Q244" s="35" t="e">
        <f>+IF(H244=0,"",IF(#REF!=0,"",P244-#REF!))</f>
        <v>#REF!</v>
      </c>
      <c r="R244" s="266">
        <f>+IF(H244=0,"",'Ark1'!W1810)</f>
        <v>100</v>
      </c>
      <c r="S244" s="266">
        <f>+IF(H244=0,"",'Ark1'!X1810)</f>
        <v>100</v>
      </c>
      <c r="T244" s="451">
        <f>+IF(H244=0,"",'Ark1'!AG1810)</f>
        <v>1754.5</v>
      </c>
      <c r="U244" s="266">
        <f>+IF(H244=0,"",'Ark1'!AH1810)</f>
        <v>100</v>
      </c>
      <c r="V244" s="266">
        <f>+IF(H244=0,"",'Ark1'!Y1810)</f>
        <v>1.9499999999976123</v>
      </c>
      <c r="W244" s="265">
        <f>+IF(H244=0,"",'Ark1'!AA1810)</f>
        <v>0.5</v>
      </c>
      <c r="X244" s="294">
        <f t="shared" si="12"/>
        <v>200.65545739526931</v>
      </c>
      <c r="Y244" s="264">
        <f t="shared" si="13"/>
        <v>1</v>
      </c>
      <c r="Z244" s="244"/>
      <c r="AA244" s="247"/>
      <c r="AC244" s="28"/>
      <c r="AD244" s="27"/>
      <c r="AE244" s="269"/>
      <c r="AF244" s="86"/>
      <c r="AJ244" s="86"/>
    </row>
    <row r="245" spans="1:36" ht="15.6">
      <c r="A245" s="244"/>
      <c r="B245" s="318">
        <f>+'Ark1'!C1811</f>
        <v>2024</v>
      </c>
      <c r="C245" s="263">
        <f>+'Ark1'!L1811</f>
        <v>7</v>
      </c>
      <c r="D245" s="263" t="s">
        <v>34</v>
      </c>
      <c r="E245" s="271">
        <f>+'Ark1'!AP1811</f>
        <v>5</v>
      </c>
      <c r="F245" s="271" t="str">
        <f>VLOOKUP(E245,RNR!$E$1:$F$41,2)</f>
        <v>Dølafe</v>
      </c>
      <c r="G245" s="263">
        <f>+IF(H245=0,"",'Ark1'!Q1811)</f>
        <v>1</v>
      </c>
      <c r="H245" s="449">
        <f>+'Ark1'!R1811</f>
        <v>1</v>
      </c>
      <c r="I245" s="264">
        <f>+IF(H245=0,"",'Ark1'!AE1811)</f>
        <v>1.9607843137254899</v>
      </c>
      <c r="J245" s="31" t="e">
        <f>+IF(H245=0,"",IF(#REF!=0,"",I245-#REF!))</f>
        <v>#REF!</v>
      </c>
      <c r="K245" s="264">
        <f>+IF(H245=0,"",'Ark1'!AF1811)</f>
        <v>2.1862761791248082</v>
      </c>
      <c r="L245" s="244"/>
      <c r="M245" s="366">
        <f>+IF(H245=0,"",'Ark1'!AR1811)</f>
        <v>186</v>
      </c>
      <c r="N245" s="114">
        <f>+IF(H245=0,"",'Ark1'!AS1811)</f>
        <v>39.938733671740287</v>
      </c>
      <c r="O245" s="265">
        <f>+IF(H245=0,"",'Ark1'!T1811)</f>
        <v>14</v>
      </c>
      <c r="P245" s="294">
        <f>+IF(H245=0,"",'Ark1'!U1811)</f>
        <v>256.8</v>
      </c>
      <c r="Q245" s="35" t="e">
        <f>+IF(H245=0,"",IF(#REF!=0,"",P245-#REF!))</f>
        <v>#REF!</v>
      </c>
      <c r="R245" s="266">
        <f>+IF(H245=0,"",'Ark1'!W1811)</f>
        <v>100</v>
      </c>
      <c r="S245" s="266">
        <f>+IF(H245=0,"",'Ark1'!X1811)</f>
        <v>0</v>
      </c>
      <c r="T245" s="451">
        <f>+IF(H245=0,"",'Ark1'!AG1811)</f>
        <v>2268</v>
      </c>
      <c r="U245" s="266">
        <f>+IF(H245=0,"",'Ark1'!AH1811)</f>
        <v>100</v>
      </c>
      <c r="V245" s="266">
        <f>+IF(H245=0,"",'Ark1'!Y1811)</f>
        <v>0</v>
      </c>
      <c r="W245" s="265">
        <f>+IF(H245=0,"",'Ark1'!AA1811)</f>
        <v>0</v>
      </c>
      <c r="X245" s="294">
        <f t="shared" si="12"/>
        <v>113.22751322751323</v>
      </c>
      <c r="Y245" s="264">
        <f t="shared" si="13"/>
        <v>1</v>
      </c>
      <c r="Z245" s="244"/>
      <c r="AA245" s="247"/>
      <c r="AC245" s="28"/>
      <c r="AD245" s="27"/>
      <c r="AE245" s="269"/>
      <c r="AF245" s="86"/>
      <c r="AJ245" s="86"/>
    </row>
    <row r="246" spans="1:36" ht="15.6">
      <c r="A246" s="244"/>
      <c r="B246" s="318">
        <f>+'Ark1'!C1812</f>
        <v>2024</v>
      </c>
      <c r="C246" s="263">
        <f>+'Ark1'!L1812</f>
        <v>7</v>
      </c>
      <c r="D246" s="263" t="s">
        <v>34</v>
      </c>
      <c r="E246" s="271">
        <f>+'Ark1'!AP1812</f>
        <v>6</v>
      </c>
      <c r="F246" s="271" t="str">
        <f>VLOOKUP(E246,RNR!$E$1:$F$41,2)</f>
        <v>Raukolle</v>
      </c>
      <c r="G246" s="263">
        <f>+IF(H246=0,"",'Ark1'!Q1812)</f>
        <v>1</v>
      </c>
      <c r="H246" s="449">
        <f>+'Ark1'!R1812</f>
        <v>1</v>
      </c>
      <c r="I246" s="264">
        <f>+IF(H246=0,"",'Ark1'!AE1812)</f>
        <v>1.7241379310344827</v>
      </c>
      <c r="J246" s="31" t="e">
        <f>+IF(H246=0,"",IF(#REF!=0,"",I246-#REF!))</f>
        <v>#REF!</v>
      </c>
      <c r="K246" s="264">
        <f>+IF(H246=0,"",'Ark1'!AF1812)</f>
        <v>2.3775211263793889</v>
      </c>
      <c r="L246" s="244"/>
      <c r="M246" s="366">
        <f>+IF(H246=0,"",'Ark1'!AR1812)</f>
        <v>209</v>
      </c>
      <c r="N246" s="114">
        <f>+IF(H246=0,"",'Ark1'!AS1812)</f>
        <v>38.447513502909125</v>
      </c>
      <c r="O246" s="265">
        <f>+IF(H246=0,"",'Ark1'!T1812)</f>
        <v>12</v>
      </c>
      <c r="P246" s="294">
        <f>+IF(H246=0,"",'Ark1'!U1812)</f>
        <v>351.40000000000009</v>
      </c>
      <c r="Q246" s="35" t="e">
        <f>+IF(H246=0,"",IF(#REF!=0,"",P246-#REF!))</f>
        <v>#REF!</v>
      </c>
      <c r="R246" s="266">
        <f>+IF(H246=0,"",'Ark1'!W1812)</f>
        <v>100</v>
      </c>
      <c r="S246" s="266">
        <f>+IF(H246=0,"",'Ark1'!X1812)</f>
        <v>100</v>
      </c>
      <c r="T246" s="451">
        <f>+IF(H246=0,"",'Ark1'!AG1812)</f>
        <v>3374</v>
      </c>
      <c r="U246" s="266">
        <f>+IF(H246=0,"",'Ark1'!AH1812)</f>
        <v>100</v>
      </c>
      <c r="V246" s="266">
        <f>+IF(H246=0,"",'Ark1'!Y1812)</f>
        <v>0</v>
      </c>
      <c r="W246" s="265">
        <f>+IF(H246=0,"",'Ark1'!AA1812)</f>
        <v>0</v>
      </c>
      <c r="X246" s="294">
        <f t="shared" si="12"/>
        <v>104.14937759336102</v>
      </c>
      <c r="Y246" s="264">
        <f t="shared" si="13"/>
        <v>1</v>
      </c>
      <c r="Z246" s="244"/>
      <c r="AA246" s="247"/>
      <c r="AC246" s="28"/>
      <c r="AD246" s="27"/>
      <c r="AE246" s="269"/>
      <c r="AF246" s="86"/>
      <c r="AJ246" s="86"/>
    </row>
    <row r="247" spans="1:36" ht="15.6">
      <c r="A247" s="244"/>
      <c r="B247" s="318">
        <f>+'Ark1'!C1813</f>
        <v>2024</v>
      </c>
      <c r="C247" s="263">
        <f>+'Ark1'!L1813</f>
        <v>7</v>
      </c>
      <c r="D247" s="263" t="s">
        <v>34</v>
      </c>
      <c r="E247" s="271">
        <f>+'Ark1'!AP1813</f>
        <v>7</v>
      </c>
      <c r="F247" s="271" t="str">
        <f>VLOOKUP(E247,RNR!$E$1:$F$41,2)</f>
        <v>Sør- og Vestlands</v>
      </c>
      <c r="G247" s="263">
        <f>+IF(H247=0,"",'Ark1'!Q1813)</f>
        <v>1</v>
      </c>
      <c r="H247" s="449">
        <f>+'Ark1'!R1813</f>
        <v>1</v>
      </c>
      <c r="I247" s="264">
        <f>+IF(H247=0,"",'Ark1'!AE1813)</f>
        <v>2</v>
      </c>
      <c r="J247" s="31" t="e">
        <f>+IF(H247=0,"",IF(#REF!=0,"",I247-#REF!))</f>
        <v>#REF!</v>
      </c>
      <c r="K247" s="264">
        <f>+IF(H247=0,"",'Ark1'!AF1813)</f>
        <v>2.6948496886221314</v>
      </c>
      <c r="L247" s="244"/>
      <c r="M247" s="366">
        <f>+IF(H247=0,"",'Ark1'!AR1813)</f>
        <v>197</v>
      </c>
      <c r="N247" s="114">
        <f>+IF(H247=0,"",'Ark1'!AS1813)</f>
        <v>40.678198434530259</v>
      </c>
      <c r="O247" s="265">
        <f>+IF(H247=0,"",'Ark1'!T1813)</f>
        <v>15</v>
      </c>
      <c r="P247" s="294">
        <f>+IF(H247=0,"",'Ark1'!U1813)</f>
        <v>310.7</v>
      </c>
      <c r="Q247" s="35" t="e">
        <f>+IF(H247=0,"",IF(#REF!=0,"",P247-#REF!))</f>
        <v>#REF!</v>
      </c>
      <c r="R247" s="266">
        <f>+IF(H247=0,"",'Ark1'!W1813)</f>
        <v>100</v>
      </c>
      <c r="S247" s="266">
        <f>+IF(H247=0,"",'Ark1'!X1813)</f>
        <v>0</v>
      </c>
      <c r="T247" s="451">
        <f>+IF(H247=0,"",'Ark1'!AG1813)</f>
        <v>3610</v>
      </c>
      <c r="U247" s="266">
        <f>+IF(H247=0,"",'Ark1'!AH1813)</f>
        <v>100</v>
      </c>
      <c r="V247" s="266">
        <f>+IF(H247=0,"",'Ark1'!Y1813)</f>
        <v>0</v>
      </c>
      <c r="W247" s="265">
        <f>+IF(H247=0,"",'Ark1'!AA1813)</f>
        <v>0</v>
      </c>
      <c r="X247" s="294">
        <f t="shared" si="12"/>
        <v>86.066481994459835</v>
      </c>
      <c r="Y247" s="264">
        <f t="shared" si="13"/>
        <v>1</v>
      </c>
      <c r="Z247" s="244"/>
      <c r="AA247" s="247"/>
      <c r="AC247" s="28"/>
      <c r="AD247" s="27"/>
      <c r="AE247" s="269"/>
      <c r="AF247" s="86"/>
      <c r="AJ247" s="86"/>
    </row>
    <row r="248" spans="1:36" ht="15.6">
      <c r="A248" s="244"/>
      <c r="B248" s="318">
        <f>+'Ark1'!C1814</f>
        <v>2024</v>
      </c>
      <c r="C248" s="263">
        <f>+'Ark1'!L1814</f>
        <v>7</v>
      </c>
      <c r="D248" s="263" t="s">
        <v>34</v>
      </c>
      <c r="E248" s="271">
        <f>+'Ark1'!AP1814</f>
        <v>8</v>
      </c>
      <c r="F248" s="271" t="str">
        <f>VLOOKUP(E248,RNR!$E$1:$F$41,2)</f>
        <v>Vestlandsfe</v>
      </c>
      <c r="G248" s="263">
        <f>+IF(H248=0,"",'Ark1'!Q1814)</f>
        <v>1</v>
      </c>
      <c r="H248" s="449">
        <f>+'Ark1'!R1814</f>
        <v>3</v>
      </c>
      <c r="I248" s="264">
        <f>+IF(H248=0,"",'Ark1'!AE1814)</f>
        <v>1.8404907975460123</v>
      </c>
      <c r="J248" s="31" t="e">
        <f>+IF(H248=0,"",IF(#REF!=0,"",I248-#REF!))</f>
        <v>#REF!</v>
      </c>
      <c r="K248" s="264">
        <f>+IF(H248=0,"",'Ark1'!AF1814)</f>
        <v>2.7588103609904397</v>
      </c>
      <c r="L248" s="244"/>
      <c r="M248" s="366">
        <f>+IF(H248=0,"",'Ark1'!AR1814)</f>
        <v>199.33333333333337</v>
      </c>
      <c r="N248" s="114">
        <f>+IF(H248=0,"",'Ark1'!AS1814)</f>
        <v>39.277694779308945</v>
      </c>
      <c r="O248" s="265">
        <f>+IF(H248=0,"",'Ark1'!T1814)</f>
        <v>12.666666666666664</v>
      </c>
      <c r="P248" s="294">
        <f>+IF(H248=0,"",'Ark1'!U1814)</f>
        <v>310.96666666666675</v>
      </c>
      <c r="Q248" s="35" t="e">
        <f>+IF(H248=0,"",IF(#REF!=0,"",P248-#REF!))</f>
        <v>#REF!</v>
      </c>
      <c r="R248" s="266">
        <f>+IF(H248=0,"",'Ark1'!W1814)</f>
        <v>100</v>
      </c>
      <c r="S248" s="266">
        <f>+IF(H248=0,"",'Ark1'!X1814)</f>
        <v>0</v>
      </c>
      <c r="T248" s="451">
        <f>+IF(H248=0,"",'Ark1'!AG1814)</f>
        <v>1993.3333333333328</v>
      </c>
      <c r="U248" s="266">
        <f>+IF(H248=0,"",'Ark1'!AH1814)</f>
        <v>100</v>
      </c>
      <c r="V248" s="266">
        <f>+IF(H248=0,"",'Ark1'!Y1814)</f>
        <v>8.6880505421066232</v>
      </c>
      <c r="W248" s="265">
        <f>+IF(H248=0,"",'Ark1'!AA1814)</f>
        <v>0.47140452079105849</v>
      </c>
      <c r="X248" s="294">
        <f t="shared" si="12"/>
        <v>156.00334448160544</v>
      </c>
      <c r="Y248" s="264">
        <f t="shared" si="13"/>
        <v>3</v>
      </c>
      <c r="Z248" s="244"/>
      <c r="AA248" s="247"/>
      <c r="AC248" s="28"/>
      <c r="AD248" s="27"/>
      <c r="AE248" s="269"/>
      <c r="AF248" s="86"/>
      <c r="AJ248" s="86"/>
    </row>
    <row r="249" spans="1:36" ht="15.6">
      <c r="A249" s="244"/>
      <c r="B249" s="318">
        <f>+'Ark1'!C1815</f>
        <v>2024</v>
      </c>
      <c r="C249" s="263">
        <f>+'Ark1'!L1815</f>
        <v>7</v>
      </c>
      <c r="D249" s="263" t="s">
        <v>34</v>
      </c>
      <c r="E249" s="271">
        <f>+'Ark1'!AP1815</f>
        <v>9</v>
      </c>
      <c r="F249" s="271" t="str">
        <f>VLOOKUP(E249,RNR!$E$1:$F$41,2)</f>
        <v>Holstein</v>
      </c>
      <c r="G249" s="263">
        <f>+IF(H249=0,"",'Ark1'!Q1815)</f>
        <v>10</v>
      </c>
      <c r="H249" s="449">
        <f>+'Ark1'!R1815</f>
        <v>14</v>
      </c>
      <c r="I249" s="264">
        <f>+IF(H249=0,"",'Ark1'!AE1815)</f>
        <v>0.91383812010443877</v>
      </c>
      <c r="J249" s="31" t="e">
        <f>+IF(H249=0,"",IF(#REF!=0,"",I249-#REF!))</f>
        <v>#REF!</v>
      </c>
      <c r="K249" s="264">
        <f>+IF(H249=0,"",'Ark1'!AF1815)</f>
        <v>1.3800649561272336</v>
      </c>
      <c r="L249" s="244"/>
      <c r="M249" s="366">
        <f>+IF(H249=0,"",'Ark1'!AR1815)</f>
        <v>233.3571428571428</v>
      </c>
      <c r="N249" s="114">
        <f>+IF(H249=0,"",'Ark1'!AS1815)</f>
        <v>36.85146202621759</v>
      </c>
      <c r="O249" s="265">
        <f>+IF(H249=0,"",'Ark1'!T1815)</f>
        <v>12.571428571428569</v>
      </c>
      <c r="P249" s="294">
        <f>+IF(H249=0,"",'Ark1'!U1815)</f>
        <v>468.02142857142883</v>
      </c>
      <c r="Q249" s="35" t="e">
        <f>+IF(H249=0,"",IF(#REF!=0,"",P249-#REF!))</f>
        <v>#REF!</v>
      </c>
      <c r="R249" s="266">
        <f>+IF(H249=0,"",'Ark1'!W1815)</f>
        <v>100</v>
      </c>
      <c r="S249" s="266">
        <f>+IF(H249=0,"",'Ark1'!X1815)</f>
        <v>100</v>
      </c>
      <c r="T249" s="451">
        <f>+IF(H249=0,"",'Ark1'!AG1815)</f>
        <v>2042</v>
      </c>
      <c r="U249" s="266">
        <f>+IF(H249=0,"",'Ark1'!AH1815)</f>
        <v>100</v>
      </c>
      <c r="V249" s="266">
        <f>+IF(H249=0,"",'Ark1'!Y1815)</f>
        <v>23.89480453306572</v>
      </c>
      <c r="W249" s="265">
        <f>+IF(H249=0,"",'Ark1'!AA1815)</f>
        <v>0.90350790290525629</v>
      </c>
      <c r="X249" s="294">
        <f t="shared" si="12"/>
        <v>229.19756541206112</v>
      </c>
      <c r="Y249" s="264">
        <f t="shared" si="13"/>
        <v>1.4</v>
      </c>
      <c r="Z249" s="244"/>
      <c r="AA249" s="247"/>
      <c r="AC249" s="28"/>
      <c r="AD249" s="27"/>
      <c r="AE249" s="269"/>
      <c r="AF249" s="86"/>
      <c r="AJ249" s="86"/>
    </row>
    <row r="250" spans="1:36" ht="15.6">
      <c r="A250" s="244"/>
      <c r="B250" s="318">
        <f>+'Ark1'!C1816</f>
        <v>2024</v>
      </c>
      <c r="C250" s="263">
        <f>+'Ark1'!L1816</f>
        <v>7</v>
      </c>
      <c r="D250" s="263" t="s">
        <v>34</v>
      </c>
      <c r="E250" s="271">
        <f>+'Ark1'!AP1816</f>
        <v>10</v>
      </c>
      <c r="F250" s="271" t="str">
        <f>VLOOKUP(E250,RNR!$E$1:$F$41,2)</f>
        <v>Rødt Dansk</v>
      </c>
      <c r="G250" s="263" t="str">
        <f>+IF(H250=0,"",'Ark1'!Q1816)</f>
        <v/>
      </c>
      <c r="H250" s="449">
        <f>+'Ark1'!R1816</f>
        <v>0</v>
      </c>
      <c r="I250" s="264" t="str">
        <f>+IF(H250=0,"",'Ark1'!AE1816)</f>
        <v/>
      </c>
      <c r="J250" s="31" t="str">
        <f>+IF(H250=0,"",IF(#REF!=0,"",I250-#REF!))</f>
        <v/>
      </c>
      <c r="K250" s="264" t="str">
        <f>+IF(H250=0,"",'Ark1'!AF1816)</f>
        <v/>
      </c>
      <c r="L250" s="244"/>
      <c r="M250" s="366" t="str">
        <f>+IF(H250=0,"",'Ark1'!AR1816)</f>
        <v/>
      </c>
      <c r="N250" s="114" t="str">
        <f>+IF(H250=0,"",'Ark1'!AS1816)</f>
        <v/>
      </c>
      <c r="O250" s="265" t="str">
        <f>+IF(H250=0,"",'Ark1'!T1816)</f>
        <v/>
      </c>
      <c r="P250" s="294" t="str">
        <f>+IF(H250=0,"",'Ark1'!U1816)</f>
        <v/>
      </c>
      <c r="Q250" s="35" t="str">
        <f>+IF(H250=0,"",IF(#REF!=0,"",P250-#REF!))</f>
        <v/>
      </c>
      <c r="R250" s="266" t="str">
        <f>+IF(H250=0,"",'Ark1'!W1816)</f>
        <v/>
      </c>
      <c r="S250" s="266" t="str">
        <f>+IF(H250=0,"",'Ark1'!X1816)</f>
        <v/>
      </c>
      <c r="T250" s="451" t="str">
        <f>+IF(H250=0,"",'Ark1'!AG1816)</f>
        <v/>
      </c>
      <c r="U250" s="266" t="str">
        <f>+IF(H250=0,"",'Ark1'!AH1816)</f>
        <v/>
      </c>
      <c r="V250" s="266" t="str">
        <f>+IF(H250=0,"",'Ark1'!Y1816)</f>
        <v/>
      </c>
      <c r="W250" s="265" t="str">
        <f>+IF(H250=0,"",'Ark1'!AA1816)</f>
        <v/>
      </c>
      <c r="X250" s="294" t="str">
        <f t="shared" si="12"/>
        <v/>
      </c>
      <c r="Y250" s="264" t="str">
        <f t="shared" si="13"/>
        <v/>
      </c>
      <c r="Z250" s="244"/>
      <c r="AA250" s="247"/>
      <c r="AC250" s="28"/>
      <c r="AD250" s="27"/>
      <c r="AE250" s="269"/>
      <c r="AF250" s="86"/>
      <c r="AJ250" s="86"/>
    </row>
    <row r="251" spans="1:36" ht="15.6">
      <c r="A251" s="244"/>
      <c r="B251" s="318">
        <f>+'Ark1'!C1817</f>
        <v>2024</v>
      </c>
      <c r="C251" s="263">
        <f>+'Ark1'!L1817</f>
        <v>7</v>
      </c>
      <c r="D251" s="263" t="s">
        <v>34</v>
      </c>
      <c r="E251" s="271">
        <f>+'Ark1'!AP1817</f>
        <v>11</v>
      </c>
      <c r="F251" s="271" t="str">
        <f>VLOOKUP(E251,RNR!$E$1:$F$41,2)</f>
        <v>Brown Swiss</v>
      </c>
      <c r="G251" s="263">
        <f>+IF(H251=0,"",'Ark1'!Q1817)</f>
        <v>1</v>
      </c>
      <c r="H251" s="449">
        <f>+'Ark1'!R1817</f>
        <v>1</v>
      </c>
      <c r="I251" s="264">
        <f>+IF(H251=0,"",'Ark1'!AE1817)</f>
        <v>1.0526315789473681</v>
      </c>
      <c r="J251" s="31" t="e">
        <f>+IF(H251=0,"",IF(#REF!=0,"",I251-#REF!))</f>
        <v>#REF!</v>
      </c>
      <c r="K251" s="264">
        <f>+IF(H251=0,"",'Ark1'!AF1817)</f>
        <v>1.2686916292689687</v>
      </c>
      <c r="L251" s="244"/>
      <c r="M251" s="366">
        <f>+IF(H251=0,"",'Ark1'!AR1817)</f>
        <v>213</v>
      </c>
      <c r="N251" s="114">
        <f>+IF(H251=0,"",'Ark1'!AS1817)</f>
        <v>37.874095949986327</v>
      </c>
      <c r="O251" s="265">
        <f>+IF(H251=0,"",'Ark1'!T1817)</f>
        <v>15</v>
      </c>
      <c r="P251" s="294">
        <f>+IF(H251=0,"",'Ark1'!U1817)</f>
        <v>366.1</v>
      </c>
      <c r="Q251" s="35" t="e">
        <f>+IF(H251=0,"",IF(#REF!=0,"",P251-#REF!))</f>
        <v>#REF!</v>
      </c>
      <c r="R251" s="266">
        <f>+IF(H251=0,"",'Ark1'!W1817)</f>
        <v>100</v>
      </c>
      <c r="S251" s="266">
        <f>+IF(H251=0,"",'Ark1'!X1817)</f>
        <v>100</v>
      </c>
      <c r="T251" s="451">
        <f>+IF(H251=0,"",'Ark1'!AG1817)</f>
        <v>3043</v>
      </c>
      <c r="U251" s="266">
        <f>+IF(H251=0,"",'Ark1'!AH1817)</f>
        <v>100</v>
      </c>
      <c r="V251" s="266">
        <f>+IF(H251=0,"",'Ark1'!Y1817)</f>
        <v>0</v>
      </c>
      <c r="W251" s="265">
        <f>+IF(H251=0,"",'Ark1'!AA1817)</f>
        <v>0</v>
      </c>
      <c r="X251" s="294">
        <f t="shared" si="12"/>
        <v>120.3089056851791</v>
      </c>
      <c r="Y251" s="264">
        <f t="shared" si="13"/>
        <v>1</v>
      </c>
      <c r="Z251" s="244"/>
      <c r="AA251" s="247"/>
      <c r="AC251" s="28"/>
      <c r="AD251" s="27"/>
      <c r="AE251" s="269"/>
      <c r="AF251" s="86"/>
      <c r="AJ251" s="86"/>
    </row>
    <row r="252" spans="1:36" ht="15.6">
      <c r="A252" s="244"/>
      <c r="B252" s="318">
        <f>+'Ark1'!C1818</f>
        <v>2024</v>
      </c>
      <c r="C252" s="263">
        <f>+'Ark1'!L1818</f>
        <v>7</v>
      </c>
      <c r="D252" s="263" t="s">
        <v>34</v>
      </c>
      <c r="E252" s="271">
        <f>+'Ark1'!AP1818</f>
        <v>12</v>
      </c>
      <c r="F252" s="271" t="str">
        <f>VLOOKUP(E252,RNR!$E$1:$F$41,2)</f>
        <v>Jarlsberg</v>
      </c>
      <c r="G252" s="263" t="str">
        <f>+IF(H252=0,"",'Ark1'!Q1818)</f>
        <v/>
      </c>
      <c r="H252" s="449">
        <f>+'Ark1'!R1818</f>
        <v>0</v>
      </c>
      <c r="I252" s="264" t="str">
        <f>+IF(H252=0,"",'Ark1'!AE1818)</f>
        <v/>
      </c>
      <c r="J252" s="31" t="str">
        <f>+IF(H252=0,"",IF(#REF!=0,"",I252-#REF!))</f>
        <v/>
      </c>
      <c r="K252" s="264" t="str">
        <f>+IF(H252=0,"",'Ark1'!AF1818)</f>
        <v/>
      </c>
      <c r="L252" s="244"/>
      <c r="M252" s="366" t="str">
        <f>+IF(H252=0,"",'Ark1'!AR1818)</f>
        <v/>
      </c>
      <c r="N252" s="114" t="str">
        <f>+IF(H252=0,"",'Ark1'!AS1818)</f>
        <v/>
      </c>
      <c r="O252" s="265" t="str">
        <f>+IF(H252=0,"",'Ark1'!T1818)</f>
        <v/>
      </c>
      <c r="P252" s="294" t="str">
        <f>+IF(H252=0,"",'Ark1'!U1818)</f>
        <v/>
      </c>
      <c r="Q252" s="35" t="str">
        <f>+IF(H252=0,"",IF(#REF!=0,"",P252-#REF!))</f>
        <v/>
      </c>
      <c r="R252" s="266" t="str">
        <f>+IF(H252=0,"",'Ark1'!W1818)</f>
        <v/>
      </c>
      <c r="S252" s="266" t="str">
        <f>+IF(H252=0,"",'Ark1'!X1818)</f>
        <v/>
      </c>
      <c r="T252" s="451" t="str">
        <f>+IF(H252=0,"",'Ark1'!AG1818)</f>
        <v/>
      </c>
      <c r="U252" s="266" t="str">
        <f>+IF(H252=0,"",'Ark1'!AH1818)</f>
        <v/>
      </c>
      <c r="V252" s="266" t="str">
        <f>+IF(H252=0,"",'Ark1'!Y1818)</f>
        <v/>
      </c>
      <c r="W252" s="265" t="str">
        <f>+IF(H252=0,"",'Ark1'!AA1818)</f>
        <v/>
      </c>
      <c r="X252" s="294" t="str">
        <f t="shared" si="12"/>
        <v/>
      </c>
      <c r="Y252" s="264" t="str">
        <f t="shared" si="13"/>
        <v/>
      </c>
      <c r="Z252" s="244"/>
      <c r="AA252" s="247"/>
      <c r="AC252" s="28"/>
      <c r="AD252" s="27"/>
      <c r="AE252" s="269"/>
      <c r="AF252" s="86"/>
      <c r="AJ252" s="86"/>
    </row>
    <row r="253" spans="1:36" ht="15.6">
      <c r="A253" s="244"/>
      <c r="B253" s="318">
        <f>+'Ark1'!C1819</f>
        <v>2024</v>
      </c>
      <c r="C253" s="263">
        <f>+'Ark1'!L1819</f>
        <v>7</v>
      </c>
      <c r="D253" s="263" t="s">
        <v>34</v>
      </c>
      <c r="E253" s="271">
        <f>+'Ark1'!AP1819</f>
        <v>13</v>
      </c>
      <c r="F253" s="271" t="str">
        <f>VLOOKUP(E253,RNR!$E$1:$F$41,2)</f>
        <v>Fleckvieh</v>
      </c>
      <c r="G253" s="263">
        <f>+IF(H253=0,"",'Ark1'!Q1819)</f>
        <v>5</v>
      </c>
      <c r="H253" s="449">
        <f>+'Ark1'!R1819</f>
        <v>5</v>
      </c>
      <c r="I253" s="264">
        <f>+IF(H253=0,"",'Ark1'!AE1819)</f>
        <v>2.1367521367521367</v>
      </c>
      <c r="J253" s="31" t="e">
        <f>+IF(H253=0,"",IF(#REF!=0,"",I253-#REF!))</f>
        <v>#REF!</v>
      </c>
      <c r="K253" s="264">
        <f>+IF(H253=0,"",'Ark1'!AF1819)</f>
        <v>2.560365777978852</v>
      </c>
      <c r="L253" s="244"/>
      <c r="M253" s="366">
        <f>+IF(H253=0,"",'Ark1'!AR1819)</f>
        <v>220.4</v>
      </c>
      <c r="N253" s="114">
        <f>+IF(H253=0,"",'Ark1'!AS1819)</f>
        <v>35.843694848303628</v>
      </c>
      <c r="O253" s="265">
        <f>+IF(H253=0,"",'Ark1'!T1819)</f>
        <v>9.6</v>
      </c>
      <c r="P253" s="294">
        <f>+IF(H253=0,"",'Ark1'!U1819)</f>
        <v>383.7</v>
      </c>
      <c r="Q253" s="35" t="e">
        <f>+IF(H253=0,"",IF(#REF!=0,"",P253-#REF!))</f>
        <v>#REF!</v>
      </c>
      <c r="R253" s="266">
        <f>+IF(H253=0,"",'Ark1'!W1819)</f>
        <v>100</v>
      </c>
      <c r="S253" s="266">
        <f>+IF(H253=0,"",'Ark1'!X1819)</f>
        <v>100</v>
      </c>
      <c r="T253" s="451">
        <f>+IF(H253=0,"",'Ark1'!AG1819)</f>
        <v>1997.6</v>
      </c>
      <c r="U253" s="266">
        <f>+IF(H253=0,"",'Ark1'!AH1819)</f>
        <v>100</v>
      </c>
      <c r="V253" s="266">
        <f>+IF(H253=0,"",'Ark1'!Y1819)</f>
        <v>20.454143834441481</v>
      </c>
      <c r="W253" s="265">
        <f>+IF(H253=0,"",'Ark1'!AA1819)</f>
        <v>1.0198039027185617</v>
      </c>
      <c r="X253" s="294">
        <f t="shared" si="12"/>
        <v>192.08049659591509</v>
      </c>
      <c r="Y253" s="264">
        <f t="shared" si="13"/>
        <v>1</v>
      </c>
      <c r="Z253" s="244"/>
      <c r="AA253" s="247"/>
      <c r="AC253" s="28"/>
      <c r="AD253" s="27"/>
      <c r="AE253" s="269"/>
      <c r="AF253" s="86"/>
      <c r="AJ253" s="86"/>
    </row>
    <row r="254" spans="1:36" ht="15.6">
      <c r="A254" s="244"/>
      <c r="B254" s="318">
        <f>+'Ark1'!C1820</f>
        <v>2024</v>
      </c>
      <c r="C254" s="263">
        <f>+'Ark1'!L1820</f>
        <v>7</v>
      </c>
      <c r="D254" s="263" t="s">
        <v>34</v>
      </c>
      <c r="E254" s="271">
        <f>+'Ark1'!AP1820</f>
        <v>14</v>
      </c>
      <c r="F254" s="271" t="str">
        <f>VLOOKUP(E254,RNR!$E$1:$F$41,2)</f>
        <v>Canadisk Ayrshire</v>
      </c>
      <c r="G254" s="263" t="str">
        <f>+IF(H254=0,"",'Ark1'!Q1820)</f>
        <v/>
      </c>
      <c r="H254" s="449">
        <f>+'Ark1'!R1820</f>
        <v>0</v>
      </c>
      <c r="I254" s="264" t="str">
        <f>+IF(H254=0,"",'Ark1'!AE1820)</f>
        <v/>
      </c>
      <c r="J254" s="31" t="str">
        <f>+IF(H254=0,"",IF(#REF!=0,"",I254-#REF!))</f>
        <v/>
      </c>
      <c r="K254" s="264" t="str">
        <f>+IF(H254=0,"",'Ark1'!AF1820)</f>
        <v/>
      </c>
      <c r="L254" s="244"/>
      <c r="M254" s="366" t="str">
        <f>+IF(H254=0,"",'Ark1'!AR1820)</f>
        <v/>
      </c>
      <c r="N254" s="114" t="str">
        <f>+IF(H254=0,"",'Ark1'!AS1820)</f>
        <v/>
      </c>
      <c r="O254" s="265" t="str">
        <f>+IF(H254=0,"",'Ark1'!T1820)</f>
        <v/>
      </c>
      <c r="P254" s="294" t="str">
        <f>+IF(H254=0,"",'Ark1'!U1820)</f>
        <v/>
      </c>
      <c r="Q254" s="35" t="str">
        <f>+IF(H254=0,"",IF(#REF!=0,"",P254-#REF!))</f>
        <v/>
      </c>
      <c r="R254" s="266" t="str">
        <f>+IF(H254=0,"",'Ark1'!W1820)</f>
        <v/>
      </c>
      <c r="S254" s="266" t="str">
        <f>+IF(H254=0,"",'Ark1'!X1820)</f>
        <v/>
      </c>
      <c r="T254" s="451" t="str">
        <f>+IF(H254=0,"",'Ark1'!AG1820)</f>
        <v/>
      </c>
      <c r="U254" s="266" t="str">
        <f>+IF(H254=0,"",'Ark1'!AH1820)</f>
        <v/>
      </c>
      <c r="V254" s="266" t="str">
        <f>+IF(H254=0,"",'Ark1'!Y1820)</f>
        <v/>
      </c>
      <c r="W254" s="265" t="str">
        <f>+IF(H254=0,"",'Ark1'!AA1820)</f>
        <v/>
      </c>
      <c r="X254" s="294" t="str">
        <f t="shared" si="12"/>
        <v/>
      </c>
      <c r="Y254" s="264" t="str">
        <f t="shared" si="13"/>
        <v/>
      </c>
      <c r="Z254" s="244"/>
      <c r="AA254" s="247"/>
      <c r="AC254" s="28"/>
      <c r="AD254" s="27"/>
      <c r="AE254" s="269"/>
      <c r="AF254" s="86"/>
      <c r="AJ254" s="86"/>
    </row>
    <row r="255" spans="1:36" ht="15.6">
      <c r="A255" s="244"/>
      <c r="B255" s="318">
        <f>+'Ark1'!C1821</f>
        <v>2024</v>
      </c>
      <c r="C255" s="263">
        <f>+'Ark1'!L1821</f>
        <v>7</v>
      </c>
      <c r="D255" s="263" t="s">
        <v>34</v>
      </c>
      <c r="E255" s="271">
        <f>+'Ark1'!AP1821</f>
        <v>15</v>
      </c>
      <c r="F255" s="271" t="str">
        <f>VLOOKUP(E255,RNR!$E$1:$F$41,2)</f>
        <v>Montbéliard</v>
      </c>
      <c r="G255" s="263" t="str">
        <f>+IF(H255=0,"",'Ark1'!Q1821)</f>
        <v/>
      </c>
      <c r="H255" s="449">
        <f>+'Ark1'!R1821</f>
        <v>0</v>
      </c>
      <c r="I255" s="264" t="str">
        <f>+IF(H255=0,"",'Ark1'!AE1821)</f>
        <v/>
      </c>
      <c r="J255" s="31" t="str">
        <f>+IF(H255=0,"",IF(#REF!=0,"",I255-#REF!))</f>
        <v/>
      </c>
      <c r="K255" s="264" t="str">
        <f>+IF(H255=0,"",'Ark1'!AF1821)</f>
        <v/>
      </c>
      <c r="L255" s="244"/>
      <c r="M255" s="366" t="str">
        <f>+IF(H255=0,"",'Ark1'!AR1821)</f>
        <v/>
      </c>
      <c r="N255" s="114" t="str">
        <f>+IF(H255=0,"",'Ark1'!AS1821)</f>
        <v/>
      </c>
      <c r="O255" s="265" t="str">
        <f>+IF(H255=0,"",'Ark1'!T1821)</f>
        <v/>
      </c>
      <c r="P255" s="294" t="str">
        <f>+IF(H255=0,"",'Ark1'!U1821)</f>
        <v/>
      </c>
      <c r="Q255" s="35" t="str">
        <f>+IF(H255=0,"",IF(#REF!=0,"",P255-#REF!))</f>
        <v/>
      </c>
      <c r="R255" s="266" t="str">
        <f>+IF(H255=0,"",'Ark1'!W1821)</f>
        <v/>
      </c>
      <c r="S255" s="266" t="str">
        <f>+IF(H255=0,"",'Ark1'!X1821)</f>
        <v/>
      </c>
      <c r="T255" s="451" t="str">
        <f>+IF(H255=0,"",'Ark1'!AG1821)</f>
        <v/>
      </c>
      <c r="U255" s="266" t="str">
        <f>+IF(H255=0,"",'Ark1'!AH1821)</f>
        <v/>
      </c>
      <c r="V255" s="266" t="str">
        <f>+IF(H255=0,"",'Ark1'!Y1821)</f>
        <v/>
      </c>
      <c r="W255" s="265" t="str">
        <f>+IF(H255=0,"",'Ark1'!AA1821)</f>
        <v/>
      </c>
      <c r="X255" s="294" t="str">
        <f t="shared" si="12"/>
        <v/>
      </c>
      <c r="Y255" s="264" t="str">
        <f t="shared" si="13"/>
        <v/>
      </c>
      <c r="Z255" s="244"/>
      <c r="AA255" s="247"/>
      <c r="AC255" s="28"/>
      <c r="AD255" s="27"/>
      <c r="AE255" s="269"/>
      <c r="AF255" s="86"/>
      <c r="AJ255" s="86"/>
    </row>
    <row r="256" spans="1:36" ht="15.6">
      <c r="A256" s="244"/>
      <c r="B256" s="318">
        <f>+'Ark1'!C1822</f>
        <v>2024</v>
      </c>
      <c r="C256" s="263">
        <f>+'Ark1'!L1822</f>
        <v>7</v>
      </c>
      <c r="D256" s="263" t="s">
        <v>34</v>
      </c>
      <c r="E256" s="271">
        <f>+'Ark1'!AP1822</f>
        <v>16</v>
      </c>
      <c r="F256" s="271" t="str">
        <f>VLOOKUP(E256,RNR!$E$1:$F$41,2)</f>
        <v>Mørefe</v>
      </c>
      <c r="G256" s="263" t="str">
        <f>+IF(H256=0,"",'Ark1'!Q1822)</f>
        <v/>
      </c>
      <c r="H256" s="449">
        <f>+'Ark1'!R1822</f>
        <v>0</v>
      </c>
      <c r="I256" s="264" t="str">
        <f>+IF(H256=0,"",'Ark1'!AE1822)</f>
        <v/>
      </c>
      <c r="J256" s="31" t="str">
        <f>+IF(H256=0,"",IF(#REF!=0,"",I256-#REF!))</f>
        <v/>
      </c>
      <c r="K256" s="264" t="str">
        <f>+IF(H256=0,"",'Ark1'!AF1822)</f>
        <v/>
      </c>
      <c r="L256" s="244"/>
      <c r="M256" s="366" t="str">
        <f>+IF(H256=0,"",'Ark1'!AR1822)</f>
        <v/>
      </c>
      <c r="N256" s="114" t="str">
        <f>+IF(H256=0,"",'Ark1'!AS1822)</f>
        <v/>
      </c>
      <c r="O256" s="265" t="str">
        <f>+IF(H256=0,"",'Ark1'!T1822)</f>
        <v/>
      </c>
      <c r="P256" s="294" t="str">
        <f>+IF(H256=0,"",'Ark1'!U1822)</f>
        <v/>
      </c>
      <c r="Q256" s="35" t="str">
        <f>+IF(H256=0,"",IF(#REF!=0,"",P256-#REF!))</f>
        <v/>
      </c>
      <c r="R256" s="266" t="str">
        <f>+IF(H256=0,"",'Ark1'!W1822)</f>
        <v/>
      </c>
      <c r="S256" s="266" t="str">
        <f>+IF(H256=0,"",'Ark1'!X1822)</f>
        <v/>
      </c>
      <c r="T256" s="451" t="str">
        <f>+IF(H256=0,"",'Ark1'!AG1822)</f>
        <v/>
      </c>
      <c r="U256" s="266" t="str">
        <f>+IF(H256=0,"",'Ark1'!AH1822)</f>
        <v/>
      </c>
      <c r="V256" s="266" t="str">
        <f>+IF(H256=0,"",'Ark1'!Y1822)</f>
        <v/>
      </c>
      <c r="W256" s="265" t="str">
        <f>+IF(H256=0,"",'Ark1'!AA1822)</f>
        <v/>
      </c>
      <c r="X256" s="294" t="str">
        <f t="shared" si="12"/>
        <v/>
      </c>
      <c r="Y256" s="264" t="str">
        <f t="shared" si="13"/>
        <v/>
      </c>
      <c r="Z256" s="244"/>
      <c r="AA256" s="247"/>
      <c r="AC256" s="28"/>
      <c r="AD256" s="27"/>
      <c r="AE256" s="269"/>
      <c r="AF256" s="86"/>
      <c r="AJ256" s="86"/>
    </row>
    <row r="257" spans="1:36" ht="15.6">
      <c r="A257" s="244"/>
      <c r="B257" s="318">
        <f>+'Ark1'!C1823</f>
        <v>2024</v>
      </c>
      <c r="C257" s="263">
        <f>+'Ark1'!L1823</f>
        <v>7</v>
      </c>
      <c r="D257" s="263" t="s">
        <v>34</v>
      </c>
      <c r="E257" s="271">
        <f>+'Ark1'!AP1823</f>
        <v>17</v>
      </c>
      <c r="F257" s="271" t="str">
        <f>VLOOKUP(E257,RNR!$E$1:$F$41,2)</f>
        <v>Normande</v>
      </c>
      <c r="G257" s="263" t="str">
        <f>+IF(H257=0,"",'Ark1'!Q1823)</f>
        <v/>
      </c>
      <c r="H257" s="449">
        <f>+'Ark1'!R1823</f>
        <v>0</v>
      </c>
      <c r="I257" s="264" t="str">
        <f>+IF(H257=0,"",'Ark1'!AE1823)</f>
        <v/>
      </c>
      <c r="J257" s="31" t="str">
        <f>+IF(H257=0,"",IF(#REF!=0,"",I257-#REF!))</f>
        <v/>
      </c>
      <c r="K257" s="264" t="str">
        <f>+IF(H257=0,"",'Ark1'!AF1823)</f>
        <v/>
      </c>
      <c r="L257" s="244"/>
      <c r="M257" s="366" t="str">
        <f>+IF(H257=0,"",'Ark1'!AR1823)</f>
        <v/>
      </c>
      <c r="N257" s="114" t="str">
        <f>+IF(H257=0,"",'Ark1'!AS1823)</f>
        <v/>
      </c>
      <c r="O257" s="265" t="str">
        <f>+IF(H257=0,"",'Ark1'!T1823)</f>
        <v/>
      </c>
      <c r="P257" s="294" t="str">
        <f>+IF(H257=0,"",'Ark1'!U1823)</f>
        <v/>
      </c>
      <c r="Q257" s="35" t="str">
        <f>+IF(H257=0,"",IF(#REF!=0,"",P257-#REF!))</f>
        <v/>
      </c>
      <c r="R257" s="266" t="str">
        <f>+IF(H257=0,"",'Ark1'!W1823)</f>
        <v/>
      </c>
      <c r="S257" s="266" t="str">
        <f>+IF(H257=0,"",'Ark1'!X1823)</f>
        <v/>
      </c>
      <c r="T257" s="451" t="str">
        <f>+IF(H257=0,"",'Ark1'!AG1823)</f>
        <v/>
      </c>
      <c r="U257" s="266" t="str">
        <f>+IF(H257=0,"",'Ark1'!AH1823)</f>
        <v/>
      </c>
      <c r="V257" s="266" t="str">
        <f>+IF(H257=0,"",'Ark1'!Y1823)</f>
        <v/>
      </c>
      <c r="W257" s="265" t="str">
        <f>+IF(H257=0,"",'Ark1'!AA1823)</f>
        <v/>
      </c>
      <c r="X257" s="294" t="str">
        <f t="shared" si="12"/>
        <v/>
      </c>
      <c r="Y257" s="264" t="str">
        <f t="shared" si="13"/>
        <v/>
      </c>
      <c r="Z257" s="244"/>
      <c r="AA257" s="247"/>
      <c r="AC257" s="28"/>
      <c r="AD257" s="27"/>
      <c r="AE257" s="269"/>
      <c r="AF257" s="86"/>
      <c r="AJ257" s="86"/>
    </row>
    <row r="258" spans="1:36" ht="15.6">
      <c r="A258" s="244"/>
      <c r="B258" s="318">
        <f>+'Ark1'!C1824</f>
        <v>2024</v>
      </c>
      <c r="C258" s="263">
        <f>+'Ark1'!L1824</f>
        <v>7</v>
      </c>
      <c r="D258" s="263" t="s">
        <v>34</v>
      </c>
      <c r="E258" s="271">
        <f>+'Ark1'!AP1824</f>
        <v>21</v>
      </c>
      <c r="F258" s="271" t="str">
        <f>VLOOKUP(E258,RNR!$E$1:$F$41,2)</f>
        <v>Hereford</v>
      </c>
      <c r="G258" s="263">
        <f>+IF(H258=0,"",'Ark1'!Q1824)</f>
        <v>211</v>
      </c>
      <c r="H258" s="449">
        <f>+'Ark1'!R1824</f>
        <v>295</v>
      </c>
      <c r="I258" s="264">
        <f>+IF(H258=0,"",'Ark1'!AE1824)</f>
        <v>14.698555057299449</v>
      </c>
      <c r="J258" s="31" t="e">
        <f>+IF(H258=0,"",IF(#REF!=0,"",I258-#REF!))</f>
        <v>#REF!</v>
      </c>
      <c r="K258" s="264">
        <f>+IF(H258=0,"",'Ark1'!AF1824)</f>
        <v>17.230478580778854</v>
      </c>
      <c r="L258" s="244"/>
      <c r="M258" s="366">
        <f>+IF(H258=0,"",'Ark1'!AR1824)</f>
        <v>218.54237288135593</v>
      </c>
      <c r="N258" s="114">
        <f>+IF(H258=0,"",'Ark1'!AS1824)</f>
        <v>36.652826093640257</v>
      </c>
      <c r="O258" s="265">
        <f>+IF(H258=0,"",'Ark1'!T1824)</f>
        <v>12.95932203389831</v>
      </c>
      <c r="P258" s="294">
        <f>+IF(H258=0,"",'Ark1'!U1824)</f>
        <v>383.05661016949131</v>
      </c>
      <c r="Q258" s="35" t="e">
        <f>+IF(H258=0,"",IF(#REF!=0,"",P258-#REF!))</f>
        <v>#REF!</v>
      </c>
      <c r="R258" s="266">
        <f>+IF(H258=0,"",'Ark1'!W1824)</f>
        <v>100</v>
      </c>
      <c r="S258" s="266">
        <f>+IF(H258=0,"",'Ark1'!X1824)</f>
        <v>83.72881355932202</v>
      </c>
      <c r="T258" s="451">
        <f>+IF(H258=0,"",'Ark1'!AG1824)</f>
        <v>2596.125423728814</v>
      </c>
      <c r="U258" s="266">
        <f>+IF(H258=0,"",'Ark1'!AH1824)</f>
        <v>99.661016949152554</v>
      </c>
      <c r="V258" s="266">
        <f>+IF(H258=0,"",'Ark1'!Y1824)</f>
        <v>32.618320972813088</v>
      </c>
      <c r="W258" s="265">
        <f>+IF(H258=0,"",'Ark1'!AA1824)</f>
        <v>1.4350478222785423</v>
      </c>
      <c r="X258" s="294">
        <f t="shared" si="12"/>
        <v>147.54934667960197</v>
      </c>
      <c r="Y258" s="264">
        <f t="shared" si="13"/>
        <v>1.3981042654028435</v>
      </c>
      <c r="Z258" s="244"/>
      <c r="AA258" s="247"/>
      <c r="AC258" s="28"/>
      <c r="AD258" s="27"/>
      <c r="AE258" s="269"/>
      <c r="AF258" s="86"/>
      <c r="AJ258" s="86"/>
    </row>
    <row r="259" spans="1:36" ht="15.6">
      <c r="A259" s="244"/>
      <c r="B259" s="318">
        <f>+'Ark1'!C1825</f>
        <v>2024</v>
      </c>
      <c r="C259" s="263">
        <f>+'Ark1'!L1825</f>
        <v>7</v>
      </c>
      <c r="D259" s="263" t="s">
        <v>34</v>
      </c>
      <c r="E259" s="271">
        <f>+'Ark1'!AP1825</f>
        <v>22</v>
      </c>
      <c r="F259" s="271" t="str">
        <f>VLOOKUP(E259,RNR!$E$1:$F$41,2)</f>
        <v>Charolais</v>
      </c>
      <c r="G259" s="263">
        <f>+IF(H259=0,"",'Ark1'!Q1825)</f>
        <v>471</v>
      </c>
      <c r="H259" s="449">
        <f>+'Ark1'!R1825</f>
        <v>858</v>
      </c>
      <c r="I259" s="264">
        <f>+IF(H259=0,"",'Ark1'!AE1825)</f>
        <v>25.78125</v>
      </c>
      <c r="J259" s="31" t="e">
        <f>+IF(H259=0,"",IF(#REF!=0,"",I259-#REF!))</f>
        <v>#REF!</v>
      </c>
      <c r="K259" s="264">
        <f>+IF(H259=0,"",'Ark1'!AF1825)</f>
        <v>27.300866338906477</v>
      </c>
      <c r="L259" s="244"/>
      <c r="M259" s="366">
        <f>+IF(H259=0,"",'Ark1'!AR1825)</f>
        <v>223.983682983683</v>
      </c>
      <c r="N259" s="114">
        <f>+IF(H259=0,"",'Ark1'!AS1825)</f>
        <v>34.498456537077942</v>
      </c>
      <c r="O259" s="265">
        <f>+IF(H259=0,"",'Ark1'!T1825)</f>
        <v>8.8636363636363615</v>
      </c>
      <c r="P259" s="294">
        <f>+IF(H259=0,"",'Ark1'!U1825)</f>
        <v>388.11573426573392</v>
      </c>
      <c r="Q259" s="35" t="e">
        <f>+IF(H259=0,"",IF(#REF!=0,"",P259-#REF!))</f>
        <v>#REF!</v>
      </c>
      <c r="R259" s="266">
        <f>+IF(H259=0,"",'Ark1'!W1825)</f>
        <v>92.657342657342681</v>
      </c>
      <c r="S259" s="266">
        <f>+IF(H259=0,"",'Ark1'!X1825)</f>
        <v>87.412587412587385</v>
      </c>
      <c r="T259" s="451">
        <f>+IF(H259=0,"",'Ark1'!AG1825)</f>
        <v>2673.1713286713284</v>
      </c>
      <c r="U259" s="266">
        <f>+IF(H259=0,"",'Ark1'!AH1825)</f>
        <v>100</v>
      </c>
      <c r="V259" s="266">
        <f>+IF(H259=0,"",'Ark1'!Y1825)</f>
        <v>31.880998820089225</v>
      </c>
      <c r="W259" s="265">
        <f>+IF(H259=0,"",'Ark1'!AA1825)</f>
        <v>1.7729663337701451</v>
      </c>
      <c r="X259" s="294">
        <f t="shared" si="12"/>
        <v>145.18924773094986</v>
      </c>
      <c r="Y259" s="264">
        <f t="shared" si="13"/>
        <v>1.8216560509554141</v>
      </c>
      <c r="Z259" s="244"/>
      <c r="AA259" s="247"/>
      <c r="AC259" s="28"/>
      <c r="AD259" s="27"/>
      <c r="AE259" s="269"/>
      <c r="AF259" s="86"/>
      <c r="AJ259" s="86"/>
    </row>
    <row r="260" spans="1:36" ht="15.6">
      <c r="A260" s="244"/>
      <c r="B260" s="318">
        <f>+'Ark1'!C1826</f>
        <v>2024</v>
      </c>
      <c r="C260" s="263">
        <f>+'Ark1'!L1826</f>
        <v>7</v>
      </c>
      <c r="D260" s="263" t="s">
        <v>34</v>
      </c>
      <c r="E260" s="271">
        <f>+'Ark1'!AP1826</f>
        <v>23</v>
      </c>
      <c r="F260" s="271" t="str">
        <f>VLOOKUP(E260,RNR!$E$1:$F$41,2)</f>
        <v>Aberdeen Angus</v>
      </c>
      <c r="G260" s="263">
        <f>+IF(H260=0,"",'Ark1'!Q1826)</f>
        <v>196</v>
      </c>
      <c r="H260" s="449">
        <f>+'Ark1'!R1826</f>
        <v>262</v>
      </c>
      <c r="I260" s="264">
        <f>+IF(H260=0,"",'Ark1'!AE1826)</f>
        <v>15.439010017678257</v>
      </c>
      <c r="J260" s="31" t="e">
        <f>+IF(H260=0,"",IF(#REF!=0,"",I260-#REF!))</f>
        <v>#REF!</v>
      </c>
      <c r="K260" s="264">
        <f>+IF(H260=0,"",'Ark1'!AF1826)</f>
        <v>18.04270583483509</v>
      </c>
      <c r="L260" s="244"/>
      <c r="M260" s="366">
        <f>+IF(H260=0,"",'Ark1'!AR1826)</f>
        <v>215.98854961832055</v>
      </c>
      <c r="N260" s="114">
        <f>+IF(H260=0,"",'Ark1'!AS1826)</f>
        <v>35.974294638752042</v>
      </c>
      <c r="O260" s="265">
        <f>+IF(H260=0,"",'Ark1'!T1826)</f>
        <v>12.419847328244279</v>
      </c>
      <c r="P260" s="294">
        <f>+IF(H260=0,"",'Ark1'!U1826)</f>
        <v>362.99465648854977</v>
      </c>
      <c r="Q260" s="35" t="e">
        <f>+IF(H260=0,"",IF(#REF!=0,"",P260-#REF!))</f>
        <v>#REF!</v>
      </c>
      <c r="R260" s="266">
        <f>+IF(H260=0,"",'Ark1'!W1826)</f>
        <v>100</v>
      </c>
      <c r="S260" s="266">
        <f>+IF(H260=0,"",'Ark1'!X1826)</f>
        <v>61.832061068702288</v>
      </c>
      <c r="T260" s="451">
        <f>+IF(H260=0,"",'Ark1'!AG1826)</f>
        <v>2440.0152671755736</v>
      </c>
      <c r="U260" s="266">
        <f>+IF(H260=0,"",'Ark1'!AH1826)</f>
        <v>100</v>
      </c>
      <c r="V260" s="266">
        <f>+IF(H260=0,"",'Ark1'!Y1826)</f>
        <v>35.639663582892851</v>
      </c>
      <c r="W260" s="265">
        <f>+IF(H260=0,"",'Ark1'!AA1826)</f>
        <v>1.4591338980424395</v>
      </c>
      <c r="X260" s="294">
        <f t="shared" si="12"/>
        <v>148.76737099630211</v>
      </c>
      <c r="Y260" s="264">
        <f t="shared" si="13"/>
        <v>1.3367346938775511</v>
      </c>
      <c r="Z260" s="244"/>
      <c r="AA260" s="247"/>
      <c r="AC260" s="28"/>
      <c r="AD260" s="27"/>
      <c r="AE260" s="269"/>
      <c r="AF260" s="86"/>
      <c r="AJ260" s="86"/>
    </row>
    <row r="261" spans="1:36" ht="15.6">
      <c r="A261" s="244"/>
      <c r="B261" s="318">
        <f>+'Ark1'!C1827</f>
        <v>2024</v>
      </c>
      <c r="C261" s="263">
        <f>+'Ark1'!L1827</f>
        <v>7</v>
      </c>
      <c r="D261" s="263" t="s">
        <v>34</v>
      </c>
      <c r="E261" s="271">
        <f>+'Ark1'!AP1827</f>
        <v>24</v>
      </c>
      <c r="F261" s="271" t="str">
        <f>VLOOKUP(E261,RNR!$E$1:$F$41,2)</f>
        <v>Limousine</v>
      </c>
      <c r="G261" s="263">
        <f>+IF(H261=0,"",'Ark1'!Q1827)</f>
        <v>338</v>
      </c>
      <c r="H261" s="449">
        <f>+'Ark1'!R1827</f>
        <v>597</v>
      </c>
      <c r="I261" s="264">
        <f>+IF(H261=0,"",'Ark1'!AE1827)</f>
        <v>26.735333631885354</v>
      </c>
      <c r="J261" s="31" t="e">
        <f>+IF(H261=0,"",IF(#REF!=0,"",I261-#REF!))</f>
        <v>#REF!</v>
      </c>
      <c r="K261" s="264">
        <f>+IF(H261=0,"",'Ark1'!AF1827)</f>
        <v>27.294275169672961</v>
      </c>
      <c r="L261" s="244"/>
      <c r="M261" s="366">
        <f>+IF(H261=0,"",'Ark1'!AR1827)</f>
        <v>218.35510887772196</v>
      </c>
      <c r="N261" s="114">
        <f>+IF(H261=0,"",'Ark1'!AS1827)</f>
        <v>33.964044758367621</v>
      </c>
      <c r="O261" s="265">
        <f>+IF(H261=0,"",'Ark1'!T1827)</f>
        <v>8.2010050251256281</v>
      </c>
      <c r="P261" s="294">
        <f>+IF(H261=0,"",'Ark1'!U1827)</f>
        <v>354.02211055276405</v>
      </c>
      <c r="Q261" s="35" t="e">
        <f>+IF(H261=0,"",IF(#REF!=0,"",P261-#REF!))</f>
        <v>#REF!</v>
      </c>
      <c r="R261" s="266">
        <f>+IF(H261=0,"",'Ark1'!W1827)</f>
        <v>82.412060301507523</v>
      </c>
      <c r="S261" s="266">
        <f>+IF(H261=0,"",'Ark1'!X1827)</f>
        <v>54.438860971524278</v>
      </c>
      <c r="T261" s="451">
        <f>+IF(H261=0,"",'Ark1'!AG1827)</f>
        <v>2753.5510887772198</v>
      </c>
      <c r="U261" s="266">
        <f>+IF(H261=0,"",'Ark1'!AH1827)</f>
        <v>100</v>
      </c>
      <c r="V261" s="266">
        <f>+IF(H261=0,"",'Ark1'!Y1827)</f>
        <v>29.495306617551929</v>
      </c>
      <c r="W261" s="265">
        <f>+IF(H261=0,"",'Ark1'!AA1827)</f>
        <v>2.0265736268308574</v>
      </c>
      <c r="X261" s="294">
        <f t="shared" si="12"/>
        <v>128.56929075900169</v>
      </c>
      <c r="Y261" s="264">
        <f t="shared" si="13"/>
        <v>1.7662721893491125</v>
      </c>
      <c r="Z261" s="244"/>
      <c r="AA261" s="247"/>
      <c r="AC261" s="28"/>
      <c r="AD261" s="27"/>
      <c r="AE261" s="269"/>
      <c r="AF261" s="86"/>
      <c r="AJ261" s="86"/>
    </row>
    <row r="262" spans="1:36" ht="15.6">
      <c r="A262" s="244"/>
      <c r="B262" s="318">
        <f>+'Ark1'!C1828</f>
        <v>2024</v>
      </c>
      <c r="C262" s="263">
        <f>+'Ark1'!L1828</f>
        <v>7</v>
      </c>
      <c r="D262" s="263" t="s">
        <v>34</v>
      </c>
      <c r="E262" s="271">
        <f>+'Ark1'!AP1828</f>
        <v>25</v>
      </c>
      <c r="F262" s="271" t="str">
        <f>VLOOKUP(E262,RNR!$E$1:$F$41,2)</f>
        <v>Simmental Kjøtt</v>
      </c>
      <c r="G262" s="263">
        <f>+IF(H262=0,"",'Ark1'!Q1828)</f>
        <v>85</v>
      </c>
      <c r="H262" s="449">
        <f>+'Ark1'!R1828</f>
        <v>139</v>
      </c>
      <c r="I262" s="264">
        <f>+IF(H262=0,"",'Ark1'!AE1828)</f>
        <v>16.050808314087764</v>
      </c>
      <c r="J262" s="31" t="e">
        <f>+IF(H262=0,"",IF(#REF!=0,"",I262-#REF!))</f>
        <v>#REF!</v>
      </c>
      <c r="K262" s="264">
        <f>+IF(H262=0,"",'Ark1'!AF1828)</f>
        <v>18.902136887694702</v>
      </c>
      <c r="L262" s="244"/>
      <c r="M262" s="366">
        <f>+IF(H262=0,"",'Ark1'!AR1828)</f>
        <v>223.16546762589928</v>
      </c>
      <c r="N262" s="114">
        <f>+IF(H262=0,"",'Ark1'!AS1828)</f>
        <v>35.373514658736354</v>
      </c>
      <c r="O262" s="265">
        <f>+IF(H262=0,"",'Ark1'!T1828)</f>
        <v>9.8776978417266168</v>
      </c>
      <c r="P262" s="294">
        <f>+IF(H262=0,"",'Ark1'!U1828)</f>
        <v>393.54820143884871</v>
      </c>
      <c r="Q262" s="35" t="e">
        <f>+IF(H262=0,"",IF(#REF!=0,"",P262-#REF!))</f>
        <v>#REF!</v>
      </c>
      <c r="R262" s="266">
        <f>+IF(H262=0,"",'Ark1'!W1828)</f>
        <v>98.561151079136707</v>
      </c>
      <c r="S262" s="266">
        <f>+IF(H262=0,"",'Ark1'!X1828)</f>
        <v>92.08633093525178</v>
      </c>
      <c r="T262" s="451">
        <f>+IF(H262=0,"",'Ark1'!AG1828)</f>
        <v>2452.4892086330938</v>
      </c>
      <c r="U262" s="266">
        <f>+IF(H262=0,"",'Ark1'!AH1828)</f>
        <v>100</v>
      </c>
      <c r="V262" s="266">
        <f>+IF(H262=0,"",'Ark1'!Y1828)</f>
        <v>32.444257348485593</v>
      </c>
      <c r="W262" s="265">
        <f>+IF(H262=0,"",'Ark1'!AA1828)</f>
        <v>1.5843680248593712</v>
      </c>
      <c r="X262" s="294">
        <f t="shared" si="12"/>
        <v>160.46888200506888</v>
      </c>
      <c r="Y262" s="264">
        <f t="shared" si="13"/>
        <v>1.6352941176470588</v>
      </c>
      <c r="Z262" s="244"/>
      <c r="AA262" s="247"/>
      <c r="AC262" s="28"/>
      <c r="AD262" s="27"/>
      <c r="AE262" s="269"/>
      <c r="AF262" s="86"/>
      <c r="AJ262" s="86"/>
    </row>
    <row r="263" spans="1:36" ht="15.6">
      <c r="A263" s="244"/>
      <c r="B263" s="318">
        <f>+'Ark1'!C1829</f>
        <v>2024</v>
      </c>
      <c r="C263" s="263">
        <f>+'Ark1'!L1829</f>
        <v>7</v>
      </c>
      <c r="D263" s="263" t="s">
        <v>34</v>
      </c>
      <c r="E263" s="271">
        <f>+'Ark1'!AP1829</f>
        <v>26</v>
      </c>
      <c r="F263" s="271" t="str">
        <f>VLOOKUP(E263,RNR!$E$1:$F$41,2)</f>
        <v>Blonde D'aquitaine</v>
      </c>
      <c r="G263" s="263">
        <f>+IF(H263=0,"",'Ark1'!Q1829)</f>
        <v>13</v>
      </c>
      <c r="H263" s="449">
        <f>+'Ark1'!R1829</f>
        <v>24</v>
      </c>
      <c r="I263" s="264">
        <f>+IF(H263=0,"",'Ark1'!AE1829)</f>
        <v>26.966292134831448</v>
      </c>
      <c r="J263" s="31" t="e">
        <f>+IF(H263=0,"",IF(#REF!=0,"",I263-#REF!))</f>
        <v>#REF!</v>
      </c>
      <c r="K263" s="264">
        <f>+IF(H263=0,"",'Ark1'!AF1829)</f>
        <v>29.483448847503674</v>
      </c>
      <c r="L263" s="244"/>
      <c r="M263" s="366">
        <f>+IF(H263=0,"",'Ark1'!AR1829)</f>
        <v>230.8333333333334</v>
      </c>
      <c r="N263" s="114">
        <f>+IF(H263=0,"",'Ark1'!AS1829)</f>
        <v>33.933153692490251</v>
      </c>
      <c r="O263" s="265">
        <f>+IF(H263=0,"",'Ark1'!T1829)</f>
        <v>6.8333333333333313</v>
      </c>
      <c r="P263" s="294">
        <f>+IF(H263=0,"",'Ark1'!U1829)</f>
        <v>417.95</v>
      </c>
      <c r="Q263" s="35" t="e">
        <f>+IF(H263=0,"",IF(#REF!=0,"",P263-#REF!))</f>
        <v>#REF!</v>
      </c>
      <c r="R263" s="266">
        <f>+IF(H263=0,"",'Ark1'!W1829)</f>
        <v>58.33333333333335</v>
      </c>
      <c r="S263" s="266">
        <f>+IF(H263=0,"",'Ark1'!X1829)</f>
        <v>95.833333333333314</v>
      </c>
      <c r="T263" s="451">
        <f>+IF(H263=0,"",'Ark1'!AG1829)</f>
        <v>3081.8333333333335</v>
      </c>
      <c r="U263" s="266">
        <f>+IF(H263=0,"",'Ark1'!AH1829)</f>
        <v>100</v>
      </c>
      <c r="V263" s="266">
        <f>+IF(H263=0,"",'Ark1'!Y1829)</f>
        <v>37.885892273157843</v>
      </c>
      <c r="W263" s="265">
        <f>+IF(H263=0,"",'Ark1'!AA1829)</f>
        <v>1.7240134054647684</v>
      </c>
      <c r="X263" s="294">
        <f t="shared" si="12"/>
        <v>135.61732734843977</v>
      </c>
      <c r="Y263" s="264">
        <f t="shared" si="13"/>
        <v>1.8461538461538463</v>
      </c>
      <c r="Z263" s="244"/>
      <c r="AA263" s="247"/>
      <c r="AC263" s="28"/>
      <c r="AD263" s="27"/>
      <c r="AE263" s="269"/>
      <c r="AF263" s="86"/>
      <c r="AJ263" s="86"/>
    </row>
    <row r="264" spans="1:36" ht="15.6">
      <c r="A264" s="244"/>
      <c r="B264" s="318">
        <f>+'Ark1'!C1830</f>
        <v>2024</v>
      </c>
      <c r="C264" s="263">
        <f>+'Ark1'!L1830</f>
        <v>7</v>
      </c>
      <c r="D264" s="263" t="s">
        <v>34</v>
      </c>
      <c r="E264" s="271">
        <f>+'Ark1'!AP1830</f>
        <v>27</v>
      </c>
      <c r="F264" s="271" t="str">
        <f>VLOOKUP(E264,RNR!$E$1:$F$41,2)</f>
        <v>Scottish Highland</v>
      </c>
      <c r="G264" s="263">
        <f>+IF(H264=0,"",'Ark1'!Q1830)</f>
        <v>13</v>
      </c>
      <c r="H264" s="449">
        <f>+'Ark1'!R1830</f>
        <v>14</v>
      </c>
      <c r="I264" s="264">
        <f>+IF(H264=0,"",'Ark1'!AE1830)</f>
        <v>4.3478260869565215</v>
      </c>
      <c r="J264" s="31" t="e">
        <f>+IF(H264=0,"",IF(#REF!=0,"",I264-#REF!))</f>
        <v>#REF!</v>
      </c>
      <c r="K264" s="264">
        <f>+IF(H264=0,"",'Ark1'!AF1830)</f>
        <v>5.8750837168103356</v>
      </c>
      <c r="L264" s="244"/>
      <c r="M264" s="366">
        <f>+IF(H264=0,"",'Ark1'!AR1830)</f>
        <v>196.14285714285711</v>
      </c>
      <c r="N264" s="114">
        <f>+IF(H264=0,"",'Ark1'!AS1830)</f>
        <v>38.524335019957967</v>
      </c>
      <c r="O264" s="265">
        <f>+IF(H264=0,"",'Ark1'!T1830)</f>
        <v>11.857142857142859</v>
      </c>
      <c r="P264" s="294">
        <f>+IF(H264=0,"",'Ark1'!U1830)</f>
        <v>291.36428571428559</v>
      </c>
      <c r="Q264" s="35" t="e">
        <f>+IF(H264=0,"",IF(#REF!=0,"",P264-#REF!))</f>
        <v>#REF!</v>
      </c>
      <c r="R264" s="266">
        <f>+IF(H264=0,"",'Ark1'!W1830)</f>
        <v>100</v>
      </c>
      <c r="S264" s="266">
        <f>+IF(H264=0,"",'Ark1'!X1830)</f>
        <v>7.1428571428571441</v>
      </c>
      <c r="T264" s="451">
        <f>+IF(H264=0,"",'Ark1'!AG1830)</f>
        <v>3002.7142857142858</v>
      </c>
      <c r="U264" s="266">
        <f>+IF(H264=0,"",'Ark1'!AH1830)</f>
        <v>100</v>
      </c>
      <c r="V264" s="266">
        <f>+IF(H264=0,"",'Ark1'!Y1830)</f>
        <v>28.377571806493261</v>
      </c>
      <c r="W264" s="265">
        <f>+IF(H264=0,"",'Ark1'!AA1830)</f>
        <v>1.1866605518454345</v>
      </c>
      <c r="X264" s="294">
        <f t="shared" si="12"/>
        <v>97.033636233883584</v>
      </c>
      <c r="Y264" s="264">
        <f t="shared" si="13"/>
        <v>1.0769230769230769</v>
      </c>
      <c r="Z264" s="244"/>
      <c r="AA264" s="247"/>
      <c r="AC264" s="28"/>
      <c r="AD264" s="27"/>
      <c r="AE264" s="269"/>
      <c r="AF264" s="86"/>
      <c r="AJ264" s="86"/>
    </row>
    <row r="265" spans="1:36" ht="15.6">
      <c r="A265" s="244"/>
      <c r="B265" s="318">
        <f>+'Ark1'!C1831</f>
        <v>2024</v>
      </c>
      <c r="C265" s="263">
        <f>+'Ark1'!L1831</f>
        <v>7</v>
      </c>
      <c r="D265" s="263" t="s">
        <v>34</v>
      </c>
      <c r="E265" s="271">
        <f>+'Ark1'!AP1831</f>
        <v>28</v>
      </c>
      <c r="F265" s="271" t="str">
        <f>VLOOKUP(E265,RNR!$E$1:$F$41,2)</f>
        <v>Tiroler Grauvieh</v>
      </c>
      <c r="G265" s="263">
        <f>+IF(H265=0,"",'Ark1'!Q1831)</f>
        <v>16</v>
      </c>
      <c r="H265" s="449">
        <f>+'Ark1'!R1831</f>
        <v>19</v>
      </c>
      <c r="I265" s="264">
        <f>+IF(H265=0,"",'Ark1'!AE1831)</f>
        <v>8.1545064377682408</v>
      </c>
      <c r="J265" s="31" t="e">
        <f>+IF(H265=0,"",IF(#REF!=0,"",I265-#REF!))</f>
        <v>#REF!</v>
      </c>
      <c r="K265" s="264">
        <f>+IF(H265=0,"",'Ark1'!AF1831)</f>
        <v>10.556590959345485</v>
      </c>
      <c r="L265" s="244"/>
      <c r="M265" s="366">
        <f>+IF(H265=0,"",'Ark1'!AR1831)</f>
        <v>211.84210526315783</v>
      </c>
      <c r="N265" s="114">
        <f>+IF(H265=0,"",'Ark1'!AS1831)</f>
        <v>36.945221767791871</v>
      </c>
      <c r="O265" s="265">
        <f>+IF(H265=0,"",'Ark1'!T1831)</f>
        <v>11.315789473684211</v>
      </c>
      <c r="P265" s="294">
        <f>+IF(H265=0,"",'Ark1'!U1831)</f>
        <v>351.77894736842114</v>
      </c>
      <c r="Q265" s="35" t="e">
        <f>+IF(H265=0,"",IF(#REF!=0,"",P265-#REF!))</f>
        <v>#REF!</v>
      </c>
      <c r="R265" s="266">
        <f>+IF(H265=0,"",'Ark1'!W1831)</f>
        <v>100</v>
      </c>
      <c r="S265" s="266">
        <f>+IF(H265=0,"",'Ark1'!X1831)</f>
        <v>47.368421052631589</v>
      </c>
      <c r="T265" s="451">
        <f>+IF(H265=0,"",'Ark1'!AG1831)</f>
        <v>2645.3157894736846</v>
      </c>
      <c r="U265" s="266">
        <f>+IF(H265=0,"",'Ark1'!AH1831)</f>
        <v>100</v>
      </c>
      <c r="V265" s="266">
        <f>+IF(H265=0,"",'Ark1'!Y1831)</f>
        <v>33.562394038995023</v>
      </c>
      <c r="W265" s="265">
        <f>+IF(H265=0,"",'Ark1'!AA1831)</f>
        <v>1.0786263964167957</v>
      </c>
      <c r="X265" s="294">
        <f t="shared" si="12"/>
        <v>132.98183482222797</v>
      </c>
      <c r="Y265" s="264">
        <f t="shared" si="13"/>
        <v>1.1875</v>
      </c>
      <c r="Z265" s="244"/>
      <c r="AA265" s="247"/>
      <c r="AC265" s="28"/>
      <c r="AD265" s="27"/>
      <c r="AE265" s="269"/>
      <c r="AF265" s="86"/>
      <c r="AJ265" s="86"/>
    </row>
    <row r="266" spans="1:36" ht="15.6">
      <c r="A266" s="244"/>
      <c r="B266" s="318">
        <f>+'Ark1'!C1832</f>
        <v>2024</v>
      </c>
      <c r="C266" s="263">
        <f>+'Ark1'!L1832</f>
        <v>7</v>
      </c>
      <c r="D266" s="263" t="s">
        <v>34</v>
      </c>
      <c r="E266" s="271">
        <f>+'Ark1'!AP1832</f>
        <v>29</v>
      </c>
      <c r="F266" s="271" t="str">
        <f>VLOOKUP(E266,RNR!$E$1:$F$41,2)</f>
        <v xml:space="preserve">Dexter </v>
      </c>
      <c r="G266" s="263">
        <f>+IF(H266=0,"",'Ark1'!Q1832)</f>
        <v>4</v>
      </c>
      <c r="H266" s="449">
        <f>+'Ark1'!R1832</f>
        <v>4</v>
      </c>
      <c r="I266" s="264">
        <f>+IF(H266=0,"",'Ark1'!AE1832)</f>
        <v>2.2598870056497167</v>
      </c>
      <c r="J266" s="31" t="e">
        <f>+IF(H266=0,"",IF(#REF!=0,"",I266-#REF!))</f>
        <v>#REF!</v>
      </c>
      <c r="K266" s="264">
        <f>+IF(H266=0,"",'Ark1'!AF1832)</f>
        <v>2.6874702291131096</v>
      </c>
      <c r="L266" s="244"/>
      <c r="M266" s="366">
        <f>+IF(H266=0,"",'Ark1'!AR1832)</f>
        <v>165.75</v>
      </c>
      <c r="N266" s="114">
        <f>+IF(H266=0,"",'Ark1'!AS1832)</f>
        <v>40.571944272099536</v>
      </c>
      <c r="O266" s="265">
        <f>+IF(H266=0,"",'Ark1'!T1832)</f>
        <v>13.25</v>
      </c>
      <c r="P266" s="294">
        <f>+IF(H266=0,"",'Ark1'!U1832)</f>
        <v>184.77500000000001</v>
      </c>
      <c r="Q266" s="35" t="e">
        <f>+IF(H266=0,"",IF(#REF!=0,"",P266-#REF!))</f>
        <v>#REF!</v>
      </c>
      <c r="R266" s="266">
        <f>+IF(H266=0,"",'Ark1'!W1832)</f>
        <v>100</v>
      </c>
      <c r="S266" s="266">
        <f>+IF(H266=0,"",'Ark1'!X1832)</f>
        <v>0</v>
      </c>
      <c r="T266" s="451">
        <f>+IF(H266=0,"",'Ark1'!AG1832)</f>
        <v>2881.5</v>
      </c>
      <c r="U266" s="266">
        <f>+IF(H266=0,"",'Ark1'!AH1832)</f>
        <v>100</v>
      </c>
      <c r="V266" s="266">
        <f>+IF(H266=0,"",'Ark1'!Y1832)</f>
        <v>4.4471198544671493</v>
      </c>
      <c r="W266" s="265">
        <f>+IF(H266=0,"",'Ark1'!AA1832)</f>
        <v>1.299038105676658</v>
      </c>
      <c r="X266" s="294">
        <f t="shared" si="12"/>
        <v>64.124587888252648</v>
      </c>
      <c r="Y266" s="264">
        <f t="shared" si="13"/>
        <v>1</v>
      </c>
      <c r="Z266" s="244"/>
      <c r="AA266" s="247"/>
      <c r="AC266" s="28"/>
      <c r="AD266" s="27"/>
      <c r="AE266" s="269"/>
      <c r="AF266" s="86"/>
      <c r="AJ266" s="86"/>
    </row>
    <row r="267" spans="1:36" ht="15.6">
      <c r="A267" s="244"/>
      <c r="B267" s="318">
        <f>+'Ark1'!C1833</f>
        <v>2024</v>
      </c>
      <c r="C267" s="263">
        <f>+'Ark1'!L1833</f>
        <v>7</v>
      </c>
      <c r="D267" s="263" t="s">
        <v>34</v>
      </c>
      <c r="E267" s="271">
        <f>+'Ark1'!AP1833</f>
        <v>30</v>
      </c>
      <c r="F267" s="271" t="str">
        <f>VLOOKUP(E267,RNR!$E$1:$F$41,2)</f>
        <v>Piemontese</v>
      </c>
      <c r="G267" s="263">
        <f>+IF(H267=0,"",'Ark1'!Q1833)</f>
        <v>2</v>
      </c>
      <c r="H267" s="449">
        <f>+'Ark1'!R1833</f>
        <v>6</v>
      </c>
      <c r="I267" s="264">
        <f>+IF(H267=0,"",'Ark1'!AE1833)</f>
        <v>42.857142857142847</v>
      </c>
      <c r="J267" s="31" t="e">
        <f>+IF(H267=0,"",IF(#REF!=0,"",I267-#REF!))</f>
        <v>#REF!</v>
      </c>
      <c r="K267" s="264">
        <f>+IF(H267=0,"",'Ark1'!AF1833)</f>
        <v>47.732066288098281</v>
      </c>
      <c r="L267" s="244"/>
      <c r="M267" s="366">
        <f>+IF(H267=0,"",'Ark1'!AR1833)</f>
        <v>214.3333333333334</v>
      </c>
      <c r="N267" s="114">
        <f>+IF(H267=0,"",'Ark1'!AS1833)</f>
        <v>34.885158737554228</v>
      </c>
      <c r="O267" s="265">
        <f>+IF(H267=0,"",'Ark1'!T1833)</f>
        <v>6.5</v>
      </c>
      <c r="P267" s="294">
        <f>+IF(H267=0,"",'Ark1'!U1833)</f>
        <v>343.23333333333346</v>
      </c>
      <c r="Q267" s="35" t="e">
        <f>+IF(H267=0,"",IF(#REF!=0,"",P267-#REF!))</f>
        <v>#REF!</v>
      </c>
      <c r="R267" s="266">
        <f>+IF(H267=0,"",'Ark1'!W1833)</f>
        <v>50</v>
      </c>
      <c r="S267" s="266">
        <f>+IF(H267=0,"",'Ark1'!X1833)</f>
        <v>33.333333333333343</v>
      </c>
      <c r="T267" s="451">
        <f>+IF(H267=0,"",'Ark1'!AG1833)</f>
        <v>3134</v>
      </c>
      <c r="U267" s="266">
        <f>+IF(H267=0,"",'Ark1'!AH1833)</f>
        <v>100</v>
      </c>
      <c r="V267" s="266">
        <f>+IF(H267=0,"",'Ark1'!Y1833)</f>
        <v>16.481066578214818</v>
      </c>
      <c r="W267" s="265">
        <f>+IF(H267=0,"",'Ark1'!AA1833)</f>
        <v>1.9790570145063195</v>
      </c>
      <c r="X267" s="294">
        <f t="shared" si="12"/>
        <v>109.51925122314407</v>
      </c>
      <c r="Y267" s="264">
        <f t="shared" si="13"/>
        <v>3</v>
      </c>
      <c r="Z267" s="244"/>
      <c r="AA267" s="247"/>
      <c r="AC267" s="28"/>
      <c r="AD267" s="27"/>
      <c r="AE267" s="269"/>
      <c r="AF267" s="86"/>
      <c r="AJ267" s="86"/>
    </row>
    <row r="268" spans="1:36" ht="15.6">
      <c r="A268" s="244"/>
      <c r="B268" s="318">
        <f>+'Ark1'!C1834</f>
        <v>2024</v>
      </c>
      <c r="C268" s="263">
        <f>+'Ark1'!L1834</f>
        <v>7</v>
      </c>
      <c r="D268" s="263" t="s">
        <v>34</v>
      </c>
      <c r="E268" s="271">
        <f>+'Ark1'!AP1834</f>
        <v>31</v>
      </c>
      <c r="F268" s="271" t="str">
        <f>VLOOKUP(E268,RNR!$E$1:$F$41,2)</f>
        <v>Galloway</v>
      </c>
      <c r="G268" s="263">
        <f>+IF(H268=0,"",'Ark1'!Q1834)</f>
        <v>8</v>
      </c>
      <c r="H268" s="449">
        <f>+'Ark1'!R1834</f>
        <v>13</v>
      </c>
      <c r="I268" s="264">
        <f>+IF(H268=0,"",'Ark1'!AE1834)</f>
        <v>17.333333333333329</v>
      </c>
      <c r="J268" s="31" t="e">
        <f>+IF(H268=0,"",IF(#REF!=0,"",I268-#REF!))</f>
        <v>#REF!</v>
      </c>
      <c r="K268" s="264">
        <f>+IF(H268=0,"",'Ark1'!AF1834)</f>
        <v>19.217423797576473</v>
      </c>
      <c r="L268" s="244"/>
      <c r="M268" s="366">
        <f>+IF(H268=0,"",'Ark1'!AR1834)</f>
        <v>200.07692307692312</v>
      </c>
      <c r="N268" s="114">
        <f>+IF(H268=0,"",'Ark1'!AS1834)</f>
        <v>38.301201545051185</v>
      </c>
      <c r="O268" s="265">
        <f>+IF(H268=0,"",'Ark1'!T1834)</f>
        <v>12.615384615384611</v>
      </c>
      <c r="P268" s="294">
        <f>+IF(H268=0,"",'Ark1'!U1834)</f>
        <v>304.6153846153847</v>
      </c>
      <c r="Q268" s="35" t="e">
        <f>+IF(H268=0,"",IF(#REF!=0,"",P268-#REF!))</f>
        <v>#REF!</v>
      </c>
      <c r="R268" s="266">
        <f>+IF(H268=0,"",'Ark1'!W1834)</f>
        <v>100</v>
      </c>
      <c r="S268" s="266">
        <f>+IF(H268=0,"",'Ark1'!X1834)</f>
        <v>7.6923076923076898</v>
      </c>
      <c r="T268" s="451">
        <f>+IF(H268=0,"",'Ark1'!AG1834)</f>
        <v>2568.6153846153838</v>
      </c>
      <c r="U268" s="266">
        <f>+IF(H268=0,"",'Ark1'!AH1834)</f>
        <v>100</v>
      </c>
      <c r="V268" s="266">
        <f>+IF(H268=0,"",'Ark1'!Y1834)</f>
        <v>31.205370498184791</v>
      </c>
      <c r="W268" s="265">
        <f>+IF(H268=0,"",'Ark1'!AA1834)</f>
        <v>2.0583212554245662</v>
      </c>
      <c r="X268" s="294">
        <f t="shared" si="12"/>
        <v>118.59127934834697</v>
      </c>
      <c r="Y268" s="264">
        <f t="shared" si="13"/>
        <v>1.625</v>
      </c>
      <c r="Z268" s="244"/>
      <c r="AA268" s="247"/>
      <c r="AC268" s="28"/>
      <c r="AD268" s="27"/>
      <c r="AE268" s="269"/>
      <c r="AF268" s="86"/>
      <c r="AJ268" s="86"/>
    </row>
    <row r="269" spans="1:36" ht="15.6">
      <c r="A269" s="244"/>
      <c r="B269" s="318">
        <f>+'Ark1'!C1835</f>
        <v>2024</v>
      </c>
      <c r="C269" s="263">
        <f>+'Ark1'!L1835</f>
        <v>7</v>
      </c>
      <c r="D269" s="263" t="s">
        <v>34</v>
      </c>
      <c r="E269" s="271">
        <f>+'Ark1'!AP1835</f>
        <v>32</v>
      </c>
      <c r="F269" s="271" t="str">
        <f>VLOOKUP(E269,RNR!$E$1:$F$41,2)</f>
        <v>Salers</v>
      </c>
      <c r="G269" s="263" t="str">
        <f>+IF(H269=0,"",'Ark1'!Q1835)</f>
        <v/>
      </c>
      <c r="H269" s="449">
        <f>+'Ark1'!R1835</f>
        <v>0</v>
      </c>
      <c r="I269" s="264" t="str">
        <f>+IF(H269=0,"",'Ark1'!AE1835)</f>
        <v/>
      </c>
      <c r="J269" s="31" t="str">
        <f>+IF(H269=0,"",IF(#REF!=0,"",I269-#REF!))</f>
        <v/>
      </c>
      <c r="K269" s="264" t="str">
        <f>+IF(H269=0,"",'Ark1'!AF1835)</f>
        <v/>
      </c>
      <c r="L269" s="244"/>
      <c r="M269" s="366" t="str">
        <f>+IF(H269=0,"",'Ark1'!AR1835)</f>
        <v/>
      </c>
      <c r="N269" s="114" t="str">
        <f>+IF(H269=0,"",'Ark1'!AS1835)</f>
        <v/>
      </c>
      <c r="O269" s="265" t="str">
        <f>+IF(H269=0,"",'Ark1'!T1835)</f>
        <v/>
      </c>
      <c r="P269" s="294" t="str">
        <f>+IF(H269=0,"",'Ark1'!U1835)</f>
        <v/>
      </c>
      <c r="Q269" s="35" t="str">
        <f>+IF(H269=0,"",IF(#REF!=0,"",P269-#REF!))</f>
        <v/>
      </c>
      <c r="R269" s="266" t="str">
        <f>+IF(H269=0,"",'Ark1'!W1835)</f>
        <v/>
      </c>
      <c r="S269" s="266" t="str">
        <f>+IF(H269=0,"",'Ark1'!X1835)</f>
        <v/>
      </c>
      <c r="T269" s="451" t="str">
        <f>+IF(H269=0,"",'Ark1'!AG1835)</f>
        <v/>
      </c>
      <c r="U269" s="266" t="str">
        <f>+IF(H269=0,"",'Ark1'!AH1835)</f>
        <v/>
      </c>
      <c r="V269" s="266" t="str">
        <f>+IF(H269=0,"",'Ark1'!Y1835)</f>
        <v/>
      </c>
      <c r="W269" s="265" t="str">
        <f>+IF(H269=0,"",'Ark1'!AA1835)</f>
        <v/>
      </c>
      <c r="X269" s="294" t="str">
        <f t="shared" si="12"/>
        <v/>
      </c>
      <c r="Y269" s="264" t="str">
        <f t="shared" si="13"/>
        <v/>
      </c>
      <c r="Z269" s="244"/>
      <c r="AA269" s="27"/>
      <c r="AC269" s="28"/>
      <c r="AD269" s="27"/>
      <c r="AE269" s="86"/>
      <c r="AF269" s="86"/>
      <c r="AJ269" s="86"/>
    </row>
    <row r="270" spans="1:36" ht="15.6">
      <c r="A270" s="244"/>
      <c r="B270" s="318">
        <f>+'Ark1'!C1836</f>
        <v>2024</v>
      </c>
      <c r="C270" s="263">
        <f>+'Ark1'!L1836</f>
        <v>7</v>
      </c>
      <c r="D270" s="263" t="s">
        <v>34</v>
      </c>
      <c r="E270" s="271">
        <f>+'Ark1'!AP1836</f>
        <v>33</v>
      </c>
      <c r="F270" s="271" t="str">
        <f>VLOOKUP(E270,RNR!$E$1:$F$41,2)</f>
        <v>Chianina</v>
      </c>
      <c r="G270" s="263" t="str">
        <f>+IF(H270=0,"",'Ark1'!Q1836)</f>
        <v/>
      </c>
      <c r="H270" s="449">
        <f>+'Ark1'!R1836</f>
        <v>0</v>
      </c>
      <c r="I270" s="264" t="str">
        <f>+IF(H270=0,"",'Ark1'!AE1836)</f>
        <v/>
      </c>
      <c r="J270" s="31" t="str">
        <f>+IF(H270=0,"",IF(#REF!=0,"",I270-#REF!))</f>
        <v/>
      </c>
      <c r="K270" s="264" t="str">
        <f>+IF(H270=0,"",'Ark1'!AF1836)</f>
        <v/>
      </c>
      <c r="L270" s="244"/>
      <c r="M270" s="366" t="str">
        <f>+IF(H270=0,"",'Ark1'!AR1836)</f>
        <v/>
      </c>
      <c r="N270" s="114" t="str">
        <f>+IF(H270=0,"",'Ark1'!AS1836)</f>
        <v/>
      </c>
      <c r="O270" s="265" t="str">
        <f>+IF(H270=0,"",'Ark1'!T1836)</f>
        <v/>
      </c>
      <c r="P270" s="294" t="str">
        <f>+IF(H270=0,"",'Ark1'!U1836)</f>
        <v/>
      </c>
      <c r="Q270" s="35" t="str">
        <f>+IF(H270=0,"",IF(#REF!=0,"",P270-#REF!))</f>
        <v/>
      </c>
      <c r="R270" s="266" t="str">
        <f>+IF(H270=0,"",'Ark1'!W1836)</f>
        <v/>
      </c>
      <c r="S270" s="266" t="str">
        <f>+IF(H270=0,"",'Ark1'!X1836)</f>
        <v/>
      </c>
      <c r="T270" s="451" t="str">
        <f>+IF(H270=0,"",'Ark1'!AG1836)</f>
        <v/>
      </c>
      <c r="U270" s="266" t="str">
        <f>+IF(H270=0,"",'Ark1'!AH1836)</f>
        <v/>
      </c>
      <c r="V270" s="266" t="str">
        <f>+IF(H270=0,"",'Ark1'!Y1836)</f>
        <v/>
      </c>
      <c r="W270" s="265" t="str">
        <f>+IF(H270=0,"",'Ark1'!AA1836)</f>
        <v/>
      </c>
      <c r="X270" s="294" t="str">
        <f t="shared" si="12"/>
        <v/>
      </c>
      <c r="Y270" s="264" t="str">
        <f t="shared" si="13"/>
        <v/>
      </c>
      <c r="Z270" s="244"/>
      <c r="AA270" s="248"/>
      <c r="AC270" s="28"/>
      <c r="AD270" s="27"/>
      <c r="AE270" s="269"/>
      <c r="AF270" s="86"/>
      <c r="AJ270" s="86"/>
    </row>
    <row r="271" spans="1:36" ht="15.6">
      <c r="A271" s="244"/>
      <c r="B271" s="318">
        <f>+'Ark1'!C1837</f>
        <v>2024</v>
      </c>
      <c r="C271" s="263">
        <f>+'Ark1'!L1837</f>
        <v>7</v>
      </c>
      <c r="D271" s="263" t="s">
        <v>34</v>
      </c>
      <c r="E271" s="271">
        <f>+'Ark1'!AP1837</f>
        <v>34</v>
      </c>
      <c r="F271" s="271" t="str">
        <f>VLOOKUP(E271,RNR!$E$1:$F$41,2)</f>
        <v>Belgisk blå</v>
      </c>
      <c r="G271" s="263" t="str">
        <f>+IF(H271=0,"",'Ark1'!Q1837)</f>
        <v/>
      </c>
      <c r="H271" s="449">
        <f>+'Ark1'!R1837</f>
        <v>0</v>
      </c>
      <c r="I271" s="264" t="str">
        <f>+IF(H271=0,"",'Ark1'!AE1837)</f>
        <v/>
      </c>
      <c r="J271" s="31" t="str">
        <f>+IF(H271=0,"",IF(#REF!=0,"",I271-#REF!))</f>
        <v/>
      </c>
      <c r="K271" s="264" t="str">
        <f>+IF(H271=0,"",'Ark1'!AF1837)</f>
        <v/>
      </c>
      <c r="L271" s="244"/>
      <c r="M271" s="366" t="str">
        <f>+IF(H271=0,"",'Ark1'!AR1837)</f>
        <v/>
      </c>
      <c r="N271" s="114" t="str">
        <f>+IF(H271=0,"",'Ark1'!AS1837)</f>
        <v/>
      </c>
      <c r="O271" s="265" t="str">
        <f>+IF(H271=0,"",'Ark1'!T1837)</f>
        <v/>
      </c>
      <c r="P271" s="294" t="str">
        <f>+IF(H271=0,"",'Ark1'!U1837)</f>
        <v/>
      </c>
      <c r="Q271" s="35" t="str">
        <f>+IF(H271=0,"",IF(#REF!=0,"",P271-#REF!))</f>
        <v/>
      </c>
      <c r="R271" s="266" t="str">
        <f>+IF(H271=0,"",'Ark1'!W1837)</f>
        <v/>
      </c>
      <c r="S271" s="266" t="str">
        <f>+IF(H271=0,"",'Ark1'!X1837)</f>
        <v/>
      </c>
      <c r="T271" s="451" t="str">
        <f>+IF(H271=0,"",'Ark1'!AG1837)</f>
        <v/>
      </c>
      <c r="U271" s="266" t="str">
        <f>+IF(H271=0,"",'Ark1'!AH1837)</f>
        <v/>
      </c>
      <c r="V271" s="266" t="str">
        <f>+IF(H271=0,"",'Ark1'!Y1837)</f>
        <v/>
      </c>
      <c r="W271" s="265" t="str">
        <f>+IF(H271=0,"",'Ark1'!AA1837)</f>
        <v/>
      </c>
      <c r="X271" s="294" t="str">
        <f t="shared" si="12"/>
        <v/>
      </c>
      <c r="Y271" s="264" t="str">
        <f t="shared" si="13"/>
        <v/>
      </c>
      <c r="Z271" s="244"/>
      <c r="AA271" s="27"/>
      <c r="AC271" s="28"/>
      <c r="AD271" s="27"/>
      <c r="AE271" s="86"/>
      <c r="AF271" s="86"/>
      <c r="AJ271" s="86"/>
    </row>
    <row r="272" spans="1:36" ht="15.6">
      <c r="A272" s="244"/>
      <c r="B272" s="318">
        <f>+'Ark1'!C1838</f>
        <v>2024</v>
      </c>
      <c r="C272" s="263">
        <f>+'Ark1'!L1838</f>
        <v>7</v>
      </c>
      <c r="D272" s="263" t="s">
        <v>34</v>
      </c>
      <c r="E272" s="271">
        <f>+'Ark1'!AP1838</f>
        <v>39</v>
      </c>
      <c r="F272" s="271" t="str">
        <f>VLOOKUP(E272,RNR!$E$1:$F$41,2)</f>
        <v xml:space="preserve">Wagyu </v>
      </c>
      <c r="G272" s="263">
        <f>+IF(H272=0,"",'Ark1'!Q1838)</f>
        <v>1</v>
      </c>
      <c r="H272" s="449">
        <f>+'Ark1'!R1838</f>
        <v>1</v>
      </c>
      <c r="I272" s="264">
        <f>+IF(H272=0,"",'Ark1'!AE1838)</f>
        <v>16.666666666666671</v>
      </c>
      <c r="J272" s="31" t="e">
        <f>+IF(H272=0,"",IF(#REF!=0,"",I272-#REF!))</f>
        <v>#REF!</v>
      </c>
      <c r="K272" s="264">
        <f>+IF(H272=0,"",'Ark1'!AF1838)</f>
        <v>17.575728296052944</v>
      </c>
      <c r="L272" s="244"/>
      <c r="M272" s="366">
        <f>+IF(H272=0,"",'Ark1'!AR1838)</f>
        <v>211</v>
      </c>
      <c r="N272" s="114">
        <f>+IF(H272=0,"",'Ark1'!AS1838)</f>
        <v>38.748421720363929</v>
      </c>
      <c r="O272" s="265">
        <f>+IF(H272=0,"",'Ark1'!T1838)</f>
        <v>11</v>
      </c>
      <c r="P272" s="294">
        <f>+IF(H272=0,"",'Ark1'!U1838)</f>
        <v>363.8</v>
      </c>
      <c r="Q272" s="35" t="e">
        <f>+IF(H272=0,"",IF(#REF!=0,"",P272-#REF!))</f>
        <v>#REF!</v>
      </c>
      <c r="R272" s="266">
        <f>+IF(H272=0,"",'Ark1'!W1838)</f>
        <v>100</v>
      </c>
      <c r="S272" s="266">
        <f>+IF(H272=0,"",'Ark1'!X1838)</f>
        <v>100</v>
      </c>
      <c r="T272" s="451">
        <f>+IF(H272=0,"",'Ark1'!AG1838)</f>
        <v>1756</v>
      </c>
      <c r="U272" s="266">
        <f>+IF(H272=0,"",'Ark1'!AH1838)</f>
        <v>100</v>
      </c>
      <c r="V272" s="266">
        <f>+IF(H272=0,"",'Ark1'!Y1838)</f>
        <v>0</v>
      </c>
      <c r="W272" s="265">
        <f>+IF(H272=0,"",'Ark1'!AA1838)</f>
        <v>0</v>
      </c>
      <c r="X272" s="294">
        <f t="shared" si="12"/>
        <v>207.1753986332574</v>
      </c>
      <c r="Y272" s="264">
        <f t="shared" si="13"/>
        <v>1</v>
      </c>
      <c r="Z272" s="244"/>
      <c r="AA272" s="27"/>
      <c r="AC272" s="28"/>
      <c r="AD272" s="27"/>
      <c r="AE272" s="86"/>
      <c r="AF272" s="86"/>
      <c r="AJ272" s="86"/>
    </row>
    <row r="273" spans="1:54" ht="15.6">
      <c r="A273" s="244"/>
      <c r="B273" s="318">
        <f>+'Ark1'!C1839</f>
        <v>2024</v>
      </c>
      <c r="C273" s="263">
        <f>+'Ark1'!L1839</f>
        <v>7</v>
      </c>
      <c r="D273" s="263" t="s">
        <v>34</v>
      </c>
      <c r="E273" s="271">
        <f>+'Ark1'!AP1839</f>
        <v>40</v>
      </c>
      <c r="F273" s="271" t="str">
        <f>VLOOKUP(E273,RNR!$E$1:$F$41,2)</f>
        <v>Jak (Bos Grunniens)</v>
      </c>
      <c r="G273" s="263" t="str">
        <f>+IF(H273=0,"",'Ark1'!Q1839)</f>
        <v/>
      </c>
      <c r="H273" s="449">
        <f>+'Ark1'!R1839</f>
        <v>0</v>
      </c>
      <c r="I273" s="264" t="str">
        <f>+IF(H273=0,"",'Ark1'!AE1839)</f>
        <v/>
      </c>
      <c r="J273" s="31" t="str">
        <f>+IF(H273=0,"",IF(#REF!=0,"",I273-#REF!))</f>
        <v/>
      </c>
      <c r="K273" s="264" t="str">
        <f>+IF(H273=0,"",'Ark1'!AF1839)</f>
        <v/>
      </c>
      <c r="L273" s="244"/>
      <c r="M273" s="366" t="str">
        <f>+IF(H273=0,"",'Ark1'!AR1839)</f>
        <v/>
      </c>
      <c r="N273" s="114" t="str">
        <f>+IF(H273=0,"",'Ark1'!AS1839)</f>
        <v/>
      </c>
      <c r="O273" s="265" t="str">
        <f>+IF(H273=0,"",'Ark1'!T1839)</f>
        <v/>
      </c>
      <c r="P273" s="294" t="str">
        <f>+IF(H273=0,"",'Ark1'!U1839)</f>
        <v/>
      </c>
      <c r="Q273" s="35" t="str">
        <f>+IF(H273=0,"",IF(#REF!=0,"",P273-#REF!))</f>
        <v/>
      </c>
      <c r="R273" s="266" t="str">
        <f>+IF(H273=0,"",'Ark1'!W1839)</f>
        <v/>
      </c>
      <c r="S273" s="266" t="str">
        <f>+IF(H273=0,"",'Ark1'!X1839)</f>
        <v/>
      </c>
      <c r="T273" s="451" t="str">
        <f>+IF(H273=0,"",'Ark1'!AG1839)</f>
        <v/>
      </c>
      <c r="U273" s="266" t="str">
        <f>+IF(H273=0,"",'Ark1'!AH1839)</f>
        <v/>
      </c>
      <c r="V273" s="266" t="str">
        <f>+IF(H273=0,"",'Ark1'!Y1839)</f>
        <v/>
      </c>
      <c r="W273" s="265" t="str">
        <f>+IF(H273=0,"",'Ark1'!AA1839)</f>
        <v/>
      </c>
      <c r="X273" s="294" t="str">
        <f t="shared" si="12"/>
        <v/>
      </c>
      <c r="Y273" s="264" t="str">
        <f t="shared" si="13"/>
        <v/>
      </c>
      <c r="Z273" s="244"/>
      <c r="AA273" s="27"/>
      <c r="AC273" s="28"/>
      <c r="AD273" s="27"/>
      <c r="AE273" s="86"/>
      <c r="AF273" s="86"/>
      <c r="AJ273" s="86"/>
    </row>
    <row r="274" spans="1:54" ht="15.6">
      <c r="A274" s="244"/>
      <c r="B274" s="318">
        <f>+'Ark1'!C1840</f>
        <v>2024</v>
      </c>
      <c r="C274" s="263">
        <f>+'Ark1'!L1840</f>
        <v>7</v>
      </c>
      <c r="D274" s="263" t="s">
        <v>34</v>
      </c>
      <c r="E274" s="271">
        <f>+'Ark1'!AP1840</f>
        <v>98</v>
      </c>
      <c r="F274" s="271" t="str">
        <f>VLOOKUP(E274,RNR!$E$1:$F$41,2)</f>
        <v>Krysninger</v>
      </c>
      <c r="G274" s="263">
        <f>+IF(H274=0,"",'Ark1'!Q1840)</f>
        <v>184</v>
      </c>
      <c r="H274" s="449">
        <f>+'Ark1'!R1840</f>
        <v>252</v>
      </c>
      <c r="I274" s="264">
        <f>+IF(H274=0,"",'Ark1'!AE1840)</f>
        <v>10.980392156862749</v>
      </c>
      <c r="J274" s="31" t="e">
        <f>+IF(H274=0,"",IF(#REF!=0,"",I274-#REF!))</f>
        <v>#REF!</v>
      </c>
      <c r="K274" s="264">
        <f>+IF(H274=0,"",'Ark1'!AF1840)</f>
        <v>13.345872912508728</v>
      </c>
      <c r="L274" s="244"/>
      <c r="M274" s="366">
        <f>+IF(H274=0,"",'Ark1'!AR1840)</f>
        <v>220.96825396825403</v>
      </c>
      <c r="N274" s="114">
        <f>+IF(H274=0,"",'Ark1'!AS1840)</f>
        <v>35.28064497554481</v>
      </c>
      <c r="O274" s="265">
        <f>+IF(H274=0,"",'Ark1'!T1840)</f>
        <v>10.507936507936508</v>
      </c>
      <c r="P274" s="294">
        <f>+IF(H274=0,"",'Ark1'!U1840)</f>
        <v>381.26150793650805</v>
      </c>
      <c r="Q274" s="35" t="e">
        <f>+IF(H274=0,"",IF(#REF!=0,"",P274-#REF!))</f>
        <v>#REF!</v>
      </c>
      <c r="R274" s="266">
        <f>+IF(H274=0,"",'Ark1'!W1840)</f>
        <v>96.428571428571445</v>
      </c>
      <c r="S274" s="266">
        <f>+IF(H274=0,"",'Ark1'!X1840)</f>
        <v>81.746031746031747</v>
      </c>
      <c r="T274" s="451">
        <f>+IF(H274=0,"",'Ark1'!AG1840)</f>
        <v>2513.36507936508</v>
      </c>
      <c r="U274" s="266">
        <f>+IF(H274=0,"",'Ark1'!AH1840)</f>
        <v>100</v>
      </c>
      <c r="V274" s="266">
        <f>+IF(H274=0,"",'Ark1'!Y1840)</f>
        <v>35.072213294076633</v>
      </c>
      <c r="W274" s="265">
        <f>+IF(H274=0,"",'Ark1'!AA1840)</f>
        <v>2.330767404607645</v>
      </c>
      <c r="X274" s="294">
        <f t="shared" si="12"/>
        <v>151.69364413737355</v>
      </c>
      <c r="Y274" s="264">
        <f t="shared" si="13"/>
        <v>1.3695652173913044</v>
      </c>
      <c r="Z274" s="244"/>
      <c r="AA274" s="27"/>
      <c r="AC274" s="28"/>
      <c r="AD274" s="27"/>
      <c r="AE274" s="86"/>
      <c r="AF274" s="86"/>
      <c r="AJ274" s="86"/>
    </row>
    <row r="275" spans="1:54" ht="15.6">
      <c r="A275" s="244"/>
      <c r="B275" s="318">
        <f>+'Ark1'!C1841</f>
        <v>2024</v>
      </c>
      <c r="C275" s="263">
        <f>+'Ark1'!L1841</f>
        <v>7</v>
      </c>
      <c r="D275" s="263" t="s">
        <v>34</v>
      </c>
      <c r="E275" s="271">
        <f>+'Ark1'!AP1841</f>
        <v>99</v>
      </c>
      <c r="F275" s="271" t="str">
        <f>VLOOKUP(E275,RNR!$E$1:$F$41,2)</f>
        <v>Ukjent</v>
      </c>
      <c r="G275" s="263">
        <f>+IF(H275=0,"",'Ark1'!Q1841)</f>
        <v>13</v>
      </c>
      <c r="H275" s="449">
        <f>+'Ark1'!R1841</f>
        <v>16</v>
      </c>
      <c r="I275" s="264">
        <f>+IF(H275=0,"",'Ark1'!AE1841)</f>
        <v>5.839416058394165</v>
      </c>
      <c r="J275" s="31" t="e">
        <f>+IF(H275=0,"",IF(#REF!=0,"",I275-#REF!))</f>
        <v>#REF!</v>
      </c>
      <c r="K275" s="264">
        <f>+IF(H275=0,"",'Ark1'!AF1841)</f>
        <v>7.766606717825165</v>
      </c>
      <c r="L275" s="244"/>
      <c r="M275" s="366">
        <f>+IF(H275=0,"",'Ark1'!AR1841)</f>
        <v>221.9375</v>
      </c>
      <c r="N275" s="114">
        <f>+IF(H275=0,"",'Ark1'!AS1841)</f>
        <v>36.271310658771341</v>
      </c>
      <c r="O275" s="265">
        <f>+IF(H275=0,"",'Ark1'!T1841)</f>
        <v>11.625</v>
      </c>
      <c r="P275" s="294">
        <f>+IF(H275=0,"",'Ark1'!U1841)</f>
        <v>400.53750000000002</v>
      </c>
      <c r="Q275" s="35" t="e">
        <f>+IF(H275=0,"",IF(#REF!=0,"",P275-#REF!))</f>
        <v>#REF!</v>
      </c>
      <c r="R275" s="266">
        <f>+IF(H275=0,"",'Ark1'!W1841)</f>
        <v>100</v>
      </c>
      <c r="S275" s="266">
        <f>+IF(H275=0,"",'Ark1'!X1841)</f>
        <v>75</v>
      </c>
      <c r="T275" s="451">
        <f>+IF(H275=0,"",'Ark1'!AG1841)</f>
        <v>2395.5625</v>
      </c>
      <c r="U275" s="266">
        <f>+IF(H275=0,"",'Ark1'!AH1841)</f>
        <v>100</v>
      </c>
      <c r="V275" s="266">
        <f>+IF(H275=0,"",'Ark1'!Y1841)</f>
        <v>71.768855318654516</v>
      </c>
      <c r="W275" s="265">
        <f>+IF(H275=0,"",'Ark1'!AA1841)</f>
        <v>2.4717149916606482</v>
      </c>
      <c r="X275" s="294">
        <f t="shared" si="12"/>
        <v>167.19977040882881</v>
      </c>
      <c r="Y275" s="264">
        <f t="shared" si="13"/>
        <v>1.2307692307692308</v>
      </c>
      <c r="Z275" s="244"/>
      <c r="AA275" s="27"/>
      <c r="AC275" s="28"/>
      <c r="AD275" s="27"/>
      <c r="AE275" s="86"/>
      <c r="AF275" s="86"/>
      <c r="AJ275" s="86"/>
    </row>
    <row r="276" spans="1:54" ht="15" customHeight="1">
      <c r="A276" s="244"/>
      <c r="B276" s="244"/>
      <c r="C276" s="244"/>
      <c r="D276" s="244"/>
      <c r="E276" s="244"/>
      <c r="F276" s="244"/>
      <c r="G276" s="244"/>
      <c r="H276" s="244"/>
      <c r="I276" s="244"/>
      <c r="J276" s="244"/>
      <c r="K276" s="244"/>
      <c r="L276" s="244"/>
      <c r="M276" s="246"/>
      <c r="N276" s="246"/>
      <c r="O276" s="244"/>
      <c r="P276" s="244"/>
      <c r="Q276" s="244"/>
      <c r="R276" s="244"/>
      <c r="S276" s="246"/>
      <c r="T276" s="443"/>
      <c r="U276" s="246"/>
      <c r="V276" s="246"/>
      <c r="W276" s="244"/>
      <c r="X276" s="244"/>
      <c r="Y276" s="260"/>
      <c r="Z276" s="244"/>
      <c r="AA276" s="247"/>
      <c r="AC276" s="28"/>
      <c r="AD276" s="27"/>
      <c r="AE276" s="248"/>
      <c r="AF276" s="86"/>
      <c r="AJ276" s="86"/>
      <c r="BB276" s="259"/>
    </row>
    <row r="277" spans="1:54" ht="22.8">
      <c r="A277" s="244"/>
      <c r="B277" s="244"/>
      <c r="C277" s="273" t="s">
        <v>0</v>
      </c>
      <c r="D277" s="274"/>
      <c r="E277" s="334" t="s">
        <v>35</v>
      </c>
      <c r="F277" s="244"/>
      <c r="G277" s="275" t="s">
        <v>598</v>
      </c>
      <c r="H277" s="491">
        <f>SUM(H279:H313)</f>
        <v>1533</v>
      </c>
      <c r="I277" s="245"/>
      <c r="J277" s="244"/>
      <c r="K277" s="245"/>
      <c r="L277" s="244"/>
      <c r="M277" s="246"/>
      <c r="N277" s="246"/>
      <c r="O277" s="244"/>
      <c r="P277" s="333">
        <f>+Klasse!L18</f>
        <v>410.76269794721344</v>
      </c>
      <c r="Q277" s="244" t="s">
        <v>568</v>
      </c>
      <c r="R277" s="246"/>
      <c r="S277" s="246"/>
      <c r="T277" s="443"/>
      <c r="U277" s="246"/>
      <c r="V277" s="246"/>
      <c r="W277" s="244"/>
      <c r="X277" s="333">
        <f>+Klasse!AC18</f>
        <v>158.74782923089847</v>
      </c>
      <c r="Y277" s="260"/>
      <c r="Z277" s="244"/>
      <c r="AA277" s="247"/>
      <c r="AC277" s="28"/>
      <c r="AD277" s="27"/>
      <c r="AE277" s="248"/>
      <c r="AF277" s="86"/>
      <c r="AJ277" s="86"/>
      <c r="BB277" s="259"/>
    </row>
    <row r="278" spans="1:54" ht="15" customHeight="1">
      <c r="A278" s="244"/>
      <c r="B278" s="244"/>
      <c r="C278" s="244"/>
      <c r="D278" s="244"/>
      <c r="E278" s="244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  <c r="U278" s="244"/>
      <c r="V278" s="244"/>
      <c r="W278" s="244"/>
      <c r="X278" s="244"/>
      <c r="Y278" s="244"/>
      <c r="Z278" s="244"/>
      <c r="AA278" s="247"/>
      <c r="AC278" s="28"/>
      <c r="AD278" s="27"/>
      <c r="AE278" s="248"/>
      <c r="AF278" s="86"/>
      <c r="AJ278" s="86"/>
      <c r="BB278" s="259"/>
    </row>
    <row r="279" spans="1:54" ht="15.6">
      <c r="A279" s="244"/>
      <c r="B279" s="86">
        <f>+'Ark1'!C1842</f>
        <v>2024</v>
      </c>
      <c r="C279" s="86">
        <f>+'Ark1'!L1842</f>
        <v>8</v>
      </c>
      <c r="D279" s="86" t="s">
        <v>35</v>
      </c>
      <c r="E279" s="272">
        <f>+'Ark1'!AP1842</f>
        <v>1</v>
      </c>
      <c r="F279" s="271" t="str">
        <f>VLOOKUP(E279,RNR!$E$1:$F$41,2)</f>
        <v>NRF</v>
      </c>
      <c r="G279" s="86">
        <f>+IF(H279=0,"",'Ark1'!Q1842)</f>
        <v>41</v>
      </c>
      <c r="H279" s="449">
        <f>+'Ark1'!R1842</f>
        <v>49</v>
      </c>
      <c r="I279" s="28">
        <f>+IF(H279=0,"",'Ark1'!AE1842)</f>
        <v>0.15356650369813205</v>
      </c>
      <c r="J279" s="28"/>
      <c r="K279" s="28">
        <f>+IF(H279=0,"",'Ark1'!AF1842)</f>
        <v>0.24082814808619216</v>
      </c>
      <c r="L279" s="244"/>
      <c r="M279" s="366">
        <f>+IF(H279=0,"",'Ark1'!AR1842)</f>
        <v>225.81632653061223</v>
      </c>
      <c r="N279" s="114">
        <f>+IF(H279=0,"",'Ark1'!AS1842)</f>
        <v>40.377525958889429</v>
      </c>
      <c r="O279" s="27">
        <f>+IF(H279=0,"",'Ark1'!T1842)</f>
        <v>13.755102040816331</v>
      </c>
      <c r="P279" s="294">
        <f>+IF(H279=0,"",'Ark1'!U1842)</f>
        <v>465.03877551020395</v>
      </c>
      <c r="Q279" s="28"/>
      <c r="R279" s="33">
        <f>+IF(H279=0,"",'Ark1'!W1842)</f>
        <v>100</v>
      </c>
      <c r="S279" s="33">
        <f>+IF(H279=0,"",'Ark1'!X1842)</f>
        <v>100</v>
      </c>
      <c r="T279" s="450">
        <f>+IF(H279=0,"",'Ark1'!AG1842)</f>
        <v>2221.3673469387754</v>
      </c>
      <c r="U279" s="33">
        <f>+IF(H279=0,"",'Ark1'!AH1842)</f>
        <v>100</v>
      </c>
      <c r="V279" s="33">
        <f>+IF(H279=0,"",'Ark1'!Y1842)</f>
        <v>33.266069103559005</v>
      </c>
      <c r="W279" s="27">
        <f>+IF(H279=0,"",'Ark1'!AA1842)</f>
        <v>1.4502724901583484</v>
      </c>
      <c r="X279" s="294">
        <f t="shared" ref="X279:X313" si="14">IF(H279=0,"",1000*P279/T279)</f>
        <v>209.34798386726317</v>
      </c>
      <c r="Y279" s="28">
        <f t="shared" ref="Y279:Y313" si="15">IF(H279=0,"",H279/G279)</f>
        <v>1.1951219512195121</v>
      </c>
      <c r="Z279" s="244"/>
      <c r="AA279" s="247"/>
      <c r="AC279" s="28"/>
      <c r="AD279" s="27"/>
      <c r="AE279" s="248"/>
      <c r="AF279" s="86"/>
      <c r="AJ279" s="86"/>
    </row>
    <row r="280" spans="1:54" ht="15.6">
      <c r="A280" s="244"/>
      <c r="B280" s="86">
        <f>+'Ark1'!C1843</f>
        <v>2024</v>
      </c>
      <c r="C280" s="86">
        <f>+'Ark1'!L1843</f>
        <v>8</v>
      </c>
      <c r="D280" s="86" t="s">
        <v>35</v>
      </c>
      <c r="E280" s="272">
        <f>+'Ark1'!AP1843</f>
        <v>2</v>
      </c>
      <c r="F280" s="271" t="str">
        <f>VLOOKUP(E280,RNR!$E$1:$F$41,2)</f>
        <v>Jersey</v>
      </c>
      <c r="G280" s="86" t="str">
        <f>+IF(H280=0,"",'Ark1'!Q1843)</f>
        <v/>
      </c>
      <c r="H280" s="449">
        <f>+'Ark1'!R1843</f>
        <v>0</v>
      </c>
      <c r="I280" s="28" t="str">
        <f>+IF(H280=0,"",'Ark1'!AE1843)</f>
        <v/>
      </c>
      <c r="J280" s="28"/>
      <c r="K280" s="28" t="str">
        <f>+IF(H280=0,"",'Ark1'!AF1843)</f>
        <v/>
      </c>
      <c r="L280" s="244"/>
      <c r="M280" s="366" t="str">
        <f>+IF(H280=0,"",'Ark1'!AR1843)</f>
        <v/>
      </c>
      <c r="N280" s="114" t="str">
        <f>+IF(H280=0,"",'Ark1'!AS1843)</f>
        <v/>
      </c>
      <c r="O280" s="27" t="str">
        <f>+IF(H280=0,"",'Ark1'!T1843)</f>
        <v/>
      </c>
      <c r="P280" s="294" t="str">
        <f>+IF(H280=0,"",'Ark1'!U1843)</f>
        <v/>
      </c>
      <c r="Q280" s="28"/>
      <c r="R280" s="33" t="str">
        <f>+IF(H280=0,"",'Ark1'!W1843)</f>
        <v/>
      </c>
      <c r="S280" s="33" t="str">
        <f>+IF(H280=0,"",'Ark1'!X1843)</f>
        <v/>
      </c>
      <c r="T280" s="450" t="str">
        <f>+IF(H280=0,"",'Ark1'!AG1843)</f>
        <v/>
      </c>
      <c r="U280" s="33" t="str">
        <f>+IF(H280=0,"",'Ark1'!AH1843)</f>
        <v/>
      </c>
      <c r="V280" s="33" t="str">
        <f>+IF(H280=0,"",'Ark1'!Y1843)</f>
        <v/>
      </c>
      <c r="W280" s="27" t="str">
        <f>+IF(H280=0,"",'Ark1'!AA1843)</f>
        <v/>
      </c>
      <c r="X280" s="294" t="str">
        <f t="shared" si="14"/>
        <v/>
      </c>
      <c r="Y280" s="28" t="str">
        <f t="shared" si="15"/>
        <v/>
      </c>
      <c r="Z280" s="244"/>
      <c r="AA280" s="247"/>
      <c r="AC280" s="28"/>
      <c r="AD280" s="27"/>
      <c r="AE280" s="248"/>
      <c r="AF280" s="86"/>
      <c r="AJ280" s="86"/>
    </row>
    <row r="281" spans="1:54" ht="15.6">
      <c r="A281" s="244"/>
      <c r="B281" s="86">
        <f>+'Ark1'!C1844</f>
        <v>2024</v>
      </c>
      <c r="C281" s="86">
        <f>+'Ark1'!L1844</f>
        <v>8</v>
      </c>
      <c r="D281" s="86" t="s">
        <v>35</v>
      </c>
      <c r="E281" s="272">
        <f>+'Ark1'!AP1844</f>
        <v>3</v>
      </c>
      <c r="F281" s="271" t="str">
        <f>VLOOKUP(E281,RNR!$E$1:$F$41,2)</f>
        <v>Sidet Trønder</v>
      </c>
      <c r="G281" s="86" t="str">
        <f>+IF(H281=0,"",'Ark1'!Q1844)</f>
        <v/>
      </c>
      <c r="H281" s="449">
        <f>+'Ark1'!R1844</f>
        <v>0</v>
      </c>
      <c r="I281" s="28" t="str">
        <f>+IF(H281=0,"",'Ark1'!AE1844)</f>
        <v/>
      </c>
      <c r="J281" s="28"/>
      <c r="K281" s="28" t="str">
        <f>+IF(H281=0,"",'Ark1'!AF1844)</f>
        <v/>
      </c>
      <c r="L281" s="244"/>
      <c r="M281" s="366" t="str">
        <f>+IF(H281=0,"",'Ark1'!AR1844)</f>
        <v/>
      </c>
      <c r="N281" s="114" t="str">
        <f>+IF(H281=0,"",'Ark1'!AS1844)</f>
        <v/>
      </c>
      <c r="O281" s="27" t="str">
        <f>+IF(H281=0,"",'Ark1'!T1844)</f>
        <v/>
      </c>
      <c r="P281" s="294" t="str">
        <f>+IF(H281=0,"",'Ark1'!U1844)</f>
        <v/>
      </c>
      <c r="Q281" s="28"/>
      <c r="R281" s="33" t="str">
        <f>+IF(H281=0,"",'Ark1'!W1844)</f>
        <v/>
      </c>
      <c r="S281" s="33" t="str">
        <f>+IF(H281=0,"",'Ark1'!X1844)</f>
        <v/>
      </c>
      <c r="T281" s="450" t="str">
        <f>+IF(H281=0,"",'Ark1'!AG1844)</f>
        <v/>
      </c>
      <c r="U281" s="33" t="str">
        <f>+IF(H281=0,"",'Ark1'!AH1844)</f>
        <v/>
      </c>
      <c r="V281" s="33" t="str">
        <f>+IF(H281=0,"",'Ark1'!Y1844)</f>
        <v/>
      </c>
      <c r="W281" s="27" t="str">
        <f>+IF(H281=0,"",'Ark1'!AA1844)</f>
        <v/>
      </c>
      <c r="X281" s="294" t="str">
        <f t="shared" si="14"/>
        <v/>
      </c>
      <c r="Y281" s="28" t="str">
        <f t="shared" si="15"/>
        <v/>
      </c>
      <c r="Z281" s="244"/>
      <c r="AA281" s="247"/>
      <c r="AC281" s="28"/>
      <c r="AD281" s="27"/>
      <c r="AE281" s="248"/>
      <c r="AF281" s="86"/>
      <c r="AJ281" s="86"/>
    </row>
    <row r="282" spans="1:54" ht="15.6">
      <c r="A282" s="244"/>
      <c r="B282" s="86">
        <f>+'Ark1'!C1845</f>
        <v>2024</v>
      </c>
      <c r="C282" s="86">
        <f>+'Ark1'!L1845</f>
        <v>8</v>
      </c>
      <c r="D282" s="86" t="s">
        <v>35</v>
      </c>
      <c r="E282" s="272">
        <f>+'Ark1'!AP1845</f>
        <v>4</v>
      </c>
      <c r="F282" s="271" t="str">
        <f>VLOOKUP(E282,RNR!$E$1:$F$41,2)</f>
        <v>Telemark</v>
      </c>
      <c r="G282" s="86" t="str">
        <f>+IF(H282=0,"",'Ark1'!Q1845)</f>
        <v/>
      </c>
      <c r="H282" s="449">
        <f>+'Ark1'!R1845</f>
        <v>0</v>
      </c>
      <c r="I282" s="28" t="str">
        <f>+IF(H282=0,"",'Ark1'!AE1845)</f>
        <v/>
      </c>
      <c r="J282" s="28"/>
      <c r="K282" s="28" t="str">
        <f>+IF(H282=0,"",'Ark1'!AF1845)</f>
        <v/>
      </c>
      <c r="L282" s="244"/>
      <c r="M282" s="366" t="str">
        <f>+IF(H282=0,"",'Ark1'!AR1845)</f>
        <v/>
      </c>
      <c r="N282" s="114" t="str">
        <f>+IF(H282=0,"",'Ark1'!AS1845)</f>
        <v/>
      </c>
      <c r="O282" s="27" t="str">
        <f>+IF(H282=0,"",'Ark1'!T1845)</f>
        <v/>
      </c>
      <c r="P282" s="294" t="str">
        <f>+IF(H282=0,"",'Ark1'!U1845)</f>
        <v/>
      </c>
      <c r="Q282" s="28"/>
      <c r="R282" s="33" t="str">
        <f>+IF(H282=0,"",'Ark1'!W1845)</f>
        <v/>
      </c>
      <c r="S282" s="33" t="str">
        <f>+IF(H282=0,"",'Ark1'!X1845)</f>
        <v/>
      </c>
      <c r="T282" s="450" t="str">
        <f>+IF(H282=0,"",'Ark1'!AG1845)</f>
        <v/>
      </c>
      <c r="U282" s="33" t="str">
        <f>+IF(H282=0,"",'Ark1'!AH1845)</f>
        <v/>
      </c>
      <c r="V282" s="33" t="str">
        <f>+IF(H282=0,"",'Ark1'!Y1845)</f>
        <v/>
      </c>
      <c r="W282" s="27" t="str">
        <f>+IF(H282=0,"",'Ark1'!AA1845)</f>
        <v/>
      </c>
      <c r="X282" s="294" t="str">
        <f t="shared" si="14"/>
        <v/>
      </c>
      <c r="Y282" s="28" t="str">
        <f t="shared" si="15"/>
        <v/>
      </c>
      <c r="Z282" s="244"/>
      <c r="AA282" s="247"/>
      <c r="AC282" s="28"/>
      <c r="AD282" s="27"/>
      <c r="AE282" s="248"/>
      <c r="AF282" s="86"/>
      <c r="AJ282" s="86"/>
    </row>
    <row r="283" spans="1:54" ht="15.6">
      <c r="A283" s="244"/>
      <c r="B283" s="86">
        <f>+'Ark1'!C1846</f>
        <v>2024</v>
      </c>
      <c r="C283" s="86">
        <f>+'Ark1'!L1846</f>
        <v>8</v>
      </c>
      <c r="D283" s="86" t="s">
        <v>35</v>
      </c>
      <c r="E283" s="272">
        <f>+'Ark1'!AP1846</f>
        <v>5</v>
      </c>
      <c r="F283" s="271" t="str">
        <f>VLOOKUP(E283,RNR!$E$1:$F$41,2)</f>
        <v>Dølafe</v>
      </c>
      <c r="G283" s="86" t="str">
        <f>+IF(H283=0,"",'Ark1'!Q1846)</f>
        <v/>
      </c>
      <c r="H283" s="449">
        <f>+'Ark1'!R1846</f>
        <v>0</v>
      </c>
      <c r="I283" s="28" t="str">
        <f>+IF(H283=0,"",'Ark1'!AE1846)</f>
        <v/>
      </c>
      <c r="J283" s="28"/>
      <c r="K283" s="28" t="str">
        <f>+IF(H283=0,"",'Ark1'!AF1846)</f>
        <v/>
      </c>
      <c r="L283" s="244"/>
      <c r="M283" s="366" t="str">
        <f>+IF(H283=0,"",'Ark1'!AR1846)</f>
        <v/>
      </c>
      <c r="N283" s="114" t="str">
        <f>+IF(H283=0,"",'Ark1'!AS1846)</f>
        <v/>
      </c>
      <c r="O283" s="27" t="str">
        <f>+IF(H283=0,"",'Ark1'!T1846)</f>
        <v/>
      </c>
      <c r="P283" s="294" t="str">
        <f>+IF(H283=0,"",'Ark1'!U1846)</f>
        <v/>
      </c>
      <c r="Q283" s="28"/>
      <c r="R283" s="33" t="str">
        <f>+IF(H283=0,"",'Ark1'!W1846)</f>
        <v/>
      </c>
      <c r="S283" s="33" t="str">
        <f>+IF(H283=0,"",'Ark1'!X1846)</f>
        <v/>
      </c>
      <c r="T283" s="450" t="str">
        <f>+IF(H283=0,"",'Ark1'!AG1846)</f>
        <v/>
      </c>
      <c r="U283" s="33" t="str">
        <f>+IF(H283=0,"",'Ark1'!AH1846)</f>
        <v/>
      </c>
      <c r="V283" s="33" t="str">
        <f>+IF(H283=0,"",'Ark1'!Y1846)</f>
        <v/>
      </c>
      <c r="W283" s="27" t="str">
        <f>+IF(H283=0,"",'Ark1'!AA1846)</f>
        <v/>
      </c>
      <c r="X283" s="294" t="str">
        <f t="shared" si="14"/>
        <v/>
      </c>
      <c r="Y283" s="28" t="str">
        <f t="shared" si="15"/>
        <v/>
      </c>
      <c r="Z283" s="244"/>
      <c r="AA283" s="247"/>
      <c r="AC283" s="28"/>
      <c r="AD283" s="27"/>
      <c r="AE283" s="248"/>
      <c r="AF283" s="86"/>
      <c r="AJ283" s="86"/>
    </row>
    <row r="284" spans="1:54" ht="15.6">
      <c r="A284" s="244"/>
      <c r="B284" s="86">
        <f>+'Ark1'!C1847</f>
        <v>2024</v>
      </c>
      <c r="C284" s="86">
        <f>+'Ark1'!L1847</f>
        <v>8</v>
      </c>
      <c r="D284" s="86" t="s">
        <v>35</v>
      </c>
      <c r="E284" s="272">
        <f>+'Ark1'!AP1847</f>
        <v>6</v>
      </c>
      <c r="F284" s="271" t="str">
        <f>VLOOKUP(E284,RNR!$E$1:$F$41,2)</f>
        <v>Raukolle</v>
      </c>
      <c r="G284" s="86">
        <f>+IF(H284=0,"",'Ark1'!Q1847)</f>
        <v>1</v>
      </c>
      <c r="H284" s="449">
        <f>+'Ark1'!R1847</f>
        <v>1</v>
      </c>
      <c r="I284" s="28">
        <f>+IF(H284=0,"",'Ark1'!AE1847)</f>
        <v>1.7241379310344827</v>
      </c>
      <c r="J284" s="28"/>
      <c r="K284" s="28">
        <f>+IF(H284=0,"",'Ark1'!AF1847)</f>
        <v>2.7266391972990704</v>
      </c>
      <c r="L284" s="244"/>
      <c r="M284" s="366">
        <f>+IF(H284=0,"",'Ark1'!AR1847)</f>
        <v>214</v>
      </c>
      <c r="N284" s="114">
        <f>+IF(H284=0,"",'Ark1'!AS1847)</f>
        <v>41.121005548376679</v>
      </c>
      <c r="O284" s="27">
        <f>+IF(H284=0,"",'Ark1'!T1847)</f>
        <v>13</v>
      </c>
      <c r="P284" s="294">
        <f>+IF(H284=0,"",'Ark1'!U1847)</f>
        <v>403</v>
      </c>
      <c r="Q284" s="28"/>
      <c r="R284" s="33">
        <f>+IF(H284=0,"",'Ark1'!W1847)</f>
        <v>100</v>
      </c>
      <c r="S284" s="33">
        <f>+IF(H284=0,"",'Ark1'!X1847)</f>
        <v>100</v>
      </c>
      <c r="T284" s="450">
        <f>+IF(H284=0,"",'Ark1'!AG1847)</f>
        <v>2474</v>
      </c>
      <c r="U284" s="33">
        <f>+IF(H284=0,"",'Ark1'!AH1847)</f>
        <v>100</v>
      </c>
      <c r="V284" s="33">
        <f>+IF(H284=0,"",'Ark1'!Y1847)</f>
        <v>0</v>
      </c>
      <c r="W284" s="27">
        <f>+IF(H284=0,"",'Ark1'!AA1847)</f>
        <v>0</v>
      </c>
      <c r="X284" s="294">
        <f t="shared" si="14"/>
        <v>162.89409862570736</v>
      </c>
      <c r="Y284" s="28">
        <f t="shared" si="15"/>
        <v>1</v>
      </c>
      <c r="Z284" s="244"/>
      <c r="AA284" s="247"/>
      <c r="AC284" s="28"/>
      <c r="AD284" s="27"/>
      <c r="AE284" s="248"/>
      <c r="AF284" s="86"/>
      <c r="AJ284" s="86"/>
    </row>
    <row r="285" spans="1:54" ht="15.6">
      <c r="A285" s="244"/>
      <c r="B285" s="86">
        <f>+'Ark1'!C1848</f>
        <v>2024</v>
      </c>
      <c r="C285" s="86">
        <f>+'Ark1'!L1848</f>
        <v>8</v>
      </c>
      <c r="D285" s="86" t="s">
        <v>35</v>
      </c>
      <c r="E285" s="272">
        <f>+'Ark1'!AP1848</f>
        <v>7</v>
      </c>
      <c r="F285" s="271" t="str">
        <f>VLOOKUP(E285,RNR!$E$1:$F$41,2)</f>
        <v>Sør- og Vestlands</v>
      </c>
      <c r="G285" s="86">
        <f>+IF(H285=0,"",'Ark1'!Q1848)</f>
        <v>1</v>
      </c>
      <c r="H285" s="449">
        <f>+'Ark1'!R1848</f>
        <v>1</v>
      </c>
      <c r="I285" s="28">
        <f>+IF(H285=0,"",'Ark1'!AE1848)</f>
        <v>2</v>
      </c>
      <c r="J285" s="28"/>
      <c r="K285" s="28">
        <f>+IF(H285=0,"",'Ark1'!AF1848)</f>
        <v>2.5075025586760802</v>
      </c>
      <c r="L285" s="244"/>
      <c r="M285" s="366">
        <f>+IF(H285=0,"",'Ark1'!AR1848)</f>
        <v>186</v>
      </c>
      <c r="N285" s="114">
        <f>+IF(H285=0,"",'Ark1'!AS1848)</f>
        <v>44.911649926587344</v>
      </c>
      <c r="O285" s="27">
        <f>+IF(H285=0,"",'Ark1'!T1848)</f>
        <v>14</v>
      </c>
      <c r="P285" s="294">
        <f>+IF(H285=0,"",'Ark1'!U1848)</f>
        <v>289.10000000000002</v>
      </c>
      <c r="Q285" s="28"/>
      <c r="R285" s="33">
        <f>+IF(H285=0,"",'Ark1'!W1848)</f>
        <v>100</v>
      </c>
      <c r="S285" s="33">
        <f>+IF(H285=0,"",'Ark1'!X1848)</f>
        <v>0</v>
      </c>
      <c r="T285" s="450">
        <f>+IF(H285=0,"",'Ark1'!AG1848)</f>
        <v>1936</v>
      </c>
      <c r="U285" s="33">
        <f>+IF(H285=0,"",'Ark1'!AH1848)</f>
        <v>100</v>
      </c>
      <c r="V285" s="33">
        <f>+IF(H285=0,"",'Ark1'!Y1848)</f>
        <v>0</v>
      </c>
      <c r="W285" s="27">
        <f>+IF(H285=0,"",'Ark1'!AA1848)</f>
        <v>0</v>
      </c>
      <c r="X285" s="294">
        <f t="shared" si="14"/>
        <v>149.32851239669421</v>
      </c>
      <c r="Y285" s="28">
        <f t="shared" si="15"/>
        <v>1</v>
      </c>
      <c r="Z285" s="244"/>
      <c r="AA285" s="247"/>
      <c r="AC285" s="28"/>
      <c r="AD285" s="27"/>
      <c r="AE285" s="248"/>
      <c r="AF285" s="86"/>
      <c r="AJ285" s="86"/>
    </row>
    <row r="286" spans="1:54" ht="15.6">
      <c r="A286" s="244"/>
      <c r="B286" s="86">
        <f>+'Ark1'!C1849</f>
        <v>2024</v>
      </c>
      <c r="C286" s="86">
        <f>+'Ark1'!L1849</f>
        <v>8</v>
      </c>
      <c r="D286" s="86" t="s">
        <v>35</v>
      </c>
      <c r="E286" s="272">
        <f>+'Ark1'!AP1849</f>
        <v>8</v>
      </c>
      <c r="F286" s="271" t="str">
        <f>VLOOKUP(E286,RNR!$E$1:$F$41,2)</f>
        <v>Vestlandsfe</v>
      </c>
      <c r="G286" s="86">
        <f>+IF(H286=0,"",'Ark1'!Q1849)</f>
        <v>1</v>
      </c>
      <c r="H286" s="449">
        <f>+'Ark1'!R1849</f>
        <v>1</v>
      </c>
      <c r="I286" s="28">
        <f>+IF(H286=0,"",'Ark1'!AE1849)</f>
        <v>0.61349693251533743</v>
      </c>
      <c r="J286" s="28"/>
      <c r="K286" s="28">
        <f>+IF(H286=0,"",'Ark1'!AF1849)</f>
        <v>0.93389678636593476</v>
      </c>
      <c r="L286" s="244"/>
      <c r="M286" s="366">
        <f>+IF(H286=0,"",'Ark1'!AR1849)</f>
        <v>194</v>
      </c>
      <c r="N286" s="114">
        <f>+IF(H286=0,"",'Ark1'!AS1849)</f>
        <v>43.279465920433722</v>
      </c>
      <c r="O286" s="27">
        <f>+IF(H286=0,"",'Ark1'!T1849)</f>
        <v>14</v>
      </c>
      <c r="P286" s="294">
        <f>+IF(H286=0,"",'Ark1'!U1849)</f>
        <v>315.8</v>
      </c>
      <c r="Q286" s="28"/>
      <c r="R286" s="33">
        <f>+IF(H286=0,"",'Ark1'!W1849)</f>
        <v>100</v>
      </c>
      <c r="S286" s="33">
        <f>+IF(H286=0,"",'Ark1'!X1849)</f>
        <v>0</v>
      </c>
      <c r="T286" s="450">
        <f>+IF(H286=0,"",'Ark1'!AG1849)</f>
        <v>5045</v>
      </c>
      <c r="U286" s="33">
        <f>+IF(H286=0,"",'Ark1'!AH1849)</f>
        <v>100</v>
      </c>
      <c r="V286" s="33">
        <f>+IF(H286=0,"",'Ark1'!Y1849)</f>
        <v>0</v>
      </c>
      <c r="W286" s="27">
        <f>+IF(H286=0,"",'Ark1'!AA1849)</f>
        <v>0</v>
      </c>
      <c r="X286" s="294">
        <f t="shared" si="14"/>
        <v>62.596630327056495</v>
      </c>
      <c r="Y286" s="28">
        <f t="shared" si="15"/>
        <v>1</v>
      </c>
      <c r="Z286" s="244"/>
      <c r="AA286" s="247"/>
      <c r="AC286" s="28"/>
      <c r="AD286" s="27"/>
      <c r="AE286" s="248"/>
      <c r="AF286" s="86"/>
      <c r="AJ286" s="86"/>
    </row>
    <row r="287" spans="1:54" ht="15.6">
      <c r="A287" s="244"/>
      <c r="B287" s="86">
        <f>+'Ark1'!C1850</f>
        <v>2024</v>
      </c>
      <c r="C287" s="86">
        <f>+'Ark1'!L1850</f>
        <v>8</v>
      </c>
      <c r="D287" s="86" t="s">
        <v>35</v>
      </c>
      <c r="E287" s="272">
        <f>+'Ark1'!AP1850</f>
        <v>9</v>
      </c>
      <c r="F287" s="271" t="str">
        <f>VLOOKUP(E287,RNR!$E$1:$F$41,2)</f>
        <v>Holstein</v>
      </c>
      <c r="G287" s="86" t="str">
        <f>+IF(H287=0,"",'Ark1'!Q1850)</f>
        <v/>
      </c>
      <c r="H287" s="449">
        <f>+'Ark1'!R1850</f>
        <v>0</v>
      </c>
      <c r="I287" s="28" t="str">
        <f>+IF(H287=0,"",'Ark1'!AE1850)</f>
        <v/>
      </c>
      <c r="J287" s="28"/>
      <c r="K287" s="28" t="str">
        <f>+IF(H287=0,"",'Ark1'!AF1850)</f>
        <v/>
      </c>
      <c r="L287" s="244"/>
      <c r="M287" s="366" t="str">
        <f>+IF(H287=0,"",'Ark1'!AR1850)</f>
        <v/>
      </c>
      <c r="N287" s="114" t="str">
        <f>+IF(H287=0,"",'Ark1'!AS1850)</f>
        <v/>
      </c>
      <c r="O287" s="27" t="str">
        <f>+IF(H287=0,"",'Ark1'!T1850)</f>
        <v/>
      </c>
      <c r="P287" s="294" t="str">
        <f>+IF(H287=0,"",'Ark1'!U1850)</f>
        <v/>
      </c>
      <c r="Q287" s="28"/>
      <c r="R287" s="33" t="str">
        <f>+IF(H287=0,"",'Ark1'!W1850)</f>
        <v/>
      </c>
      <c r="S287" s="33" t="str">
        <f>+IF(H287=0,"",'Ark1'!X1850)</f>
        <v/>
      </c>
      <c r="T287" s="450" t="str">
        <f>+IF(H287=0,"",'Ark1'!AG1850)</f>
        <v/>
      </c>
      <c r="U287" s="33" t="str">
        <f>+IF(H287=0,"",'Ark1'!AH1850)</f>
        <v/>
      </c>
      <c r="V287" s="33" t="str">
        <f>+IF(H287=0,"",'Ark1'!Y1850)</f>
        <v/>
      </c>
      <c r="W287" s="27" t="str">
        <f>+IF(H287=0,"",'Ark1'!AA1850)</f>
        <v/>
      </c>
      <c r="X287" s="294" t="str">
        <f t="shared" si="14"/>
        <v/>
      </c>
      <c r="Y287" s="28" t="str">
        <f t="shared" si="15"/>
        <v/>
      </c>
      <c r="Z287" s="244"/>
      <c r="AA287" s="247"/>
      <c r="AC287" s="28"/>
      <c r="AD287" s="27"/>
      <c r="AE287" s="248"/>
      <c r="AF287" s="86"/>
      <c r="AJ287" s="86"/>
    </row>
    <row r="288" spans="1:54" ht="15.6">
      <c r="A288" s="244"/>
      <c r="B288" s="86">
        <f>+'Ark1'!C1851</f>
        <v>2024</v>
      </c>
      <c r="C288" s="86">
        <f>+'Ark1'!L1851</f>
        <v>8</v>
      </c>
      <c r="D288" s="86" t="s">
        <v>35</v>
      </c>
      <c r="E288" s="272">
        <f>+'Ark1'!AP1851</f>
        <v>10</v>
      </c>
      <c r="F288" s="271" t="str">
        <f>VLOOKUP(E288,RNR!$E$1:$F$41,2)</f>
        <v>Rødt Dansk</v>
      </c>
      <c r="G288" s="86" t="str">
        <f>+IF(H288=0,"",'Ark1'!Q1851)</f>
        <v/>
      </c>
      <c r="H288" s="449">
        <f>+'Ark1'!R1851</f>
        <v>0</v>
      </c>
      <c r="I288" s="28" t="str">
        <f>+IF(H288=0,"",'Ark1'!AE1851)</f>
        <v/>
      </c>
      <c r="J288" s="28"/>
      <c r="K288" s="28" t="str">
        <f>+IF(H288=0,"",'Ark1'!AF1851)</f>
        <v/>
      </c>
      <c r="L288" s="244"/>
      <c r="M288" s="366" t="str">
        <f>+IF(H288=0,"",'Ark1'!AR1851)</f>
        <v/>
      </c>
      <c r="N288" s="114" t="str">
        <f>+IF(H288=0,"",'Ark1'!AS1851)</f>
        <v/>
      </c>
      <c r="O288" s="27" t="str">
        <f>+IF(H288=0,"",'Ark1'!T1851)</f>
        <v/>
      </c>
      <c r="P288" s="294" t="str">
        <f>+IF(H288=0,"",'Ark1'!U1851)</f>
        <v/>
      </c>
      <c r="Q288" s="28"/>
      <c r="R288" s="33" t="str">
        <f>+IF(H288=0,"",'Ark1'!W1851)</f>
        <v/>
      </c>
      <c r="S288" s="33" t="str">
        <f>+IF(H288=0,"",'Ark1'!X1851)</f>
        <v/>
      </c>
      <c r="T288" s="450" t="str">
        <f>+IF(H288=0,"",'Ark1'!AG1851)</f>
        <v/>
      </c>
      <c r="U288" s="33" t="str">
        <f>+IF(H288=0,"",'Ark1'!AH1851)</f>
        <v/>
      </c>
      <c r="V288" s="33" t="str">
        <f>+IF(H288=0,"",'Ark1'!Y1851)</f>
        <v/>
      </c>
      <c r="W288" s="27" t="str">
        <f>+IF(H288=0,"",'Ark1'!AA1851)</f>
        <v/>
      </c>
      <c r="X288" s="294" t="str">
        <f t="shared" si="14"/>
        <v/>
      </c>
      <c r="Y288" s="28" t="str">
        <f t="shared" si="15"/>
        <v/>
      </c>
      <c r="Z288" s="244"/>
      <c r="AA288" s="247"/>
      <c r="AC288" s="28"/>
      <c r="AD288" s="27"/>
      <c r="AE288" s="248"/>
      <c r="AF288" s="86"/>
      <c r="AJ288" s="86"/>
    </row>
    <row r="289" spans="1:36" ht="15.6">
      <c r="A289" s="244"/>
      <c r="B289" s="86">
        <f>+'Ark1'!C1852</f>
        <v>2024</v>
      </c>
      <c r="C289" s="86">
        <f>+'Ark1'!L1852</f>
        <v>8</v>
      </c>
      <c r="D289" s="86" t="s">
        <v>35</v>
      </c>
      <c r="E289" s="272">
        <f>+'Ark1'!AP1852</f>
        <v>11</v>
      </c>
      <c r="F289" s="271" t="str">
        <f>VLOOKUP(E289,RNR!$E$1:$F$41,2)</f>
        <v>Brown Swiss</v>
      </c>
      <c r="G289" s="86" t="str">
        <f>+IF(H289=0,"",'Ark1'!Q1852)</f>
        <v/>
      </c>
      <c r="H289" s="449">
        <f>+'Ark1'!R1852</f>
        <v>0</v>
      </c>
      <c r="I289" s="28" t="str">
        <f>+IF(H289=0,"",'Ark1'!AE1852)</f>
        <v/>
      </c>
      <c r="J289" s="28"/>
      <c r="K289" s="28" t="str">
        <f>+IF(H289=0,"",'Ark1'!AF1852)</f>
        <v/>
      </c>
      <c r="L289" s="244"/>
      <c r="M289" s="366" t="str">
        <f>+IF(H289=0,"",'Ark1'!AR1852)</f>
        <v/>
      </c>
      <c r="N289" s="114" t="str">
        <f>+IF(H289=0,"",'Ark1'!AS1852)</f>
        <v/>
      </c>
      <c r="O289" s="27" t="str">
        <f>+IF(H289=0,"",'Ark1'!T1852)</f>
        <v/>
      </c>
      <c r="P289" s="294" t="str">
        <f>+IF(H289=0,"",'Ark1'!U1852)</f>
        <v/>
      </c>
      <c r="Q289" s="28"/>
      <c r="R289" s="33" t="str">
        <f>+IF(H289=0,"",'Ark1'!W1852)</f>
        <v/>
      </c>
      <c r="S289" s="33" t="str">
        <f>+IF(H289=0,"",'Ark1'!X1852)</f>
        <v/>
      </c>
      <c r="T289" s="450" t="str">
        <f>+IF(H289=0,"",'Ark1'!AG1852)</f>
        <v/>
      </c>
      <c r="U289" s="33" t="str">
        <f>+IF(H289=0,"",'Ark1'!AH1852)</f>
        <v/>
      </c>
      <c r="V289" s="33" t="str">
        <f>+IF(H289=0,"",'Ark1'!Y1852)</f>
        <v/>
      </c>
      <c r="W289" s="27" t="str">
        <f>+IF(H289=0,"",'Ark1'!AA1852)</f>
        <v/>
      </c>
      <c r="X289" s="294" t="str">
        <f t="shared" si="14"/>
        <v/>
      </c>
      <c r="Y289" s="28" t="str">
        <f t="shared" si="15"/>
        <v/>
      </c>
      <c r="Z289" s="244"/>
      <c r="AA289" s="247"/>
      <c r="AC289" s="28"/>
      <c r="AD289" s="27"/>
      <c r="AE289" s="248"/>
      <c r="AF289" s="86"/>
      <c r="AJ289" s="86"/>
    </row>
    <row r="290" spans="1:36" ht="15.6">
      <c r="A290" s="244"/>
      <c r="B290" s="86">
        <f>+'Ark1'!C1853</f>
        <v>2024</v>
      </c>
      <c r="C290" s="86">
        <f>+'Ark1'!L1853</f>
        <v>8</v>
      </c>
      <c r="D290" s="86" t="s">
        <v>35</v>
      </c>
      <c r="E290" s="272">
        <f>+'Ark1'!AP1853</f>
        <v>12</v>
      </c>
      <c r="F290" s="271" t="str">
        <f>VLOOKUP(E290,RNR!$E$1:$F$41,2)</f>
        <v>Jarlsberg</v>
      </c>
      <c r="G290" s="86" t="str">
        <f>+IF(H290=0,"",'Ark1'!Q1853)</f>
        <v/>
      </c>
      <c r="H290" s="449">
        <f>+'Ark1'!R1853</f>
        <v>0</v>
      </c>
      <c r="I290" s="28" t="str">
        <f>+IF(H290=0,"",'Ark1'!AE1853)</f>
        <v/>
      </c>
      <c r="J290" s="28"/>
      <c r="K290" s="28" t="str">
        <f>+IF(H290=0,"",'Ark1'!AF1853)</f>
        <v/>
      </c>
      <c r="L290" s="244"/>
      <c r="M290" s="366" t="str">
        <f>+IF(H290=0,"",'Ark1'!AR1853)</f>
        <v/>
      </c>
      <c r="N290" s="114" t="str">
        <f>+IF(H290=0,"",'Ark1'!AS1853)</f>
        <v/>
      </c>
      <c r="O290" s="27" t="str">
        <f>+IF(H290=0,"",'Ark1'!T1853)</f>
        <v/>
      </c>
      <c r="P290" s="294" t="str">
        <f>+IF(H290=0,"",'Ark1'!U1853)</f>
        <v/>
      </c>
      <c r="Q290" s="28"/>
      <c r="R290" s="33" t="str">
        <f>+IF(H290=0,"",'Ark1'!W1853)</f>
        <v/>
      </c>
      <c r="S290" s="33" t="str">
        <f>+IF(H290=0,"",'Ark1'!X1853)</f>
        <v/>
      </c>
      <c r="T290" s="450" t="str">
        <f>+IF(H290=0,"",'Ark1'!AG1853)</f>
        <v/>
      </c>
      <c r="U290" s="33" t="str">
        <f>+IF(H290=0,"",'Ark1'!AH1853)</f>
        <v/>
      </c>
      <c r="V290" s="33" t="str">
        <f>+IF(H290=0,"",'Ark1'!Y1853)</f>
        <v/>
      </c>
      <c r="W290" s="27" t="str">
        <f>+IF(H290=0,"",'Ark1'!AA1853)</f>
        <v/>
      </c>
      <c r="X290" s="294" t="str">
        <f t="shared" si="14"/>
        <v/>
      </c>
      <c r="Y290" s="28" t="str">
        <f t="shared" si="15"/>
        <v/>
      </c>
      <c r="Z290" s="244"/>
      <c r="AA290" s="247"/>
      <c r="AC290" s="28"/>
      <c r="AD290" s="27"/>
      <c r="AE290" s="248"/>
      <c r="AF290" s="86"/>
      <c r="AJ290" s="86"/>
    </row>
    <row r="291" spans="1:36" ht="15.6">
      <c r="A291" s="244"/>
      <c r="B291" s="86">
        <f>+'Ark1'!C1854</f>
        <v>2024</v>
      </c>
      <c r="C291" s="86">
        <f>+'Ark1'!L1854</f>
        <v>8</v>
      </c>
      <c r="D291" s="86" t="s">
        <v>35</v>
      </c>
      <c r="E291" s="272">
        <f>+'Ark1'!AP1854</f>
        <v>13</v>
      </c>
      <c r="F291" s="271" t="str">
        <f>VLOOKUP(E291,RNR!$E$1:$F$41,2)</f>
        <v>Fleckvieh</v>
      </c>
      <c r="G291" s="86">
        <f>+IF(H291=0,"",'Ark1'!Q1854)</f>
        <v>1</v>
      </c>
      <c r="H291" s="449">
        <f>+'Ark1'!R1854</f>
        <v>1</v>
      </c>
      <c r="I291" s="28">
        <f>+IF(H291=0,"",'Ark1'!AE1854)</f>
        <v>0.42735042735042739</v>
      </c>
      <c r="J291" s="28"/>
      <c r="K291" s="28">
        <f>+IF(H291=0,"",'Ark1'!AF1854)</f>
        <v>0.5430350977636671</v>
      </c>
      <c r="L291" s="244"/>
      <c r="M291" s="366">
        <f>+IF(H291=0,"",'Ark1'!AR1854)</f>
        <v>213</v>
      </c>
      <c r="N291" s="114">
        <f>+IF(H291=0,"",'Ark1'!AS1854)</f>
        <v>42.116822545476602</v>
      </c>
      <c r="O291" s="27">
        <f>+IF(H291=0,"",'Ark1'!T1854)</f>
        <v>14</v>
      </c>
      <c r="P291" s="294">
        <f>+IF(H291=0,"",'Ark1'!U1854)</f>
        <v>406.90000000000009</v>
      </c>
      <c r="Q291" s="28"/>
      <c r="R291" s="33">
        <f>+IF(H291=0,"",'Ark1'!W1854)</f>
        <v>100</v>
      </c>
      <c r="S291" s="33">
        <f>+IF(H291=0,"",'Ark1'!X1854)</f>
        <v>100</v>
      </c>
      <c r="T291" s="450">
        <f>+IF(H291=0,"",'Ark1'!AG1854)</f>
        <v>1561</v>
      </c>
      <c r="U291" s="33">
        <f>+IF(H291=0,"",'Ark1'!AH1854)</f>
        <v>100</v>
      </c>
      <c r="V291" s="33">
        <f>+IF(H291=0,"",'Ark1'!Y1854)</f>
        <v>0</v>
      </c>
      <c r="W291" s="27">
        <f>+IF(H291=0,"",'Ark1'!AA1854)</f>
        <v>0</v>
      </c>
      <c r="X291" s="294">
        <f t="shared" si="14"/>
        <v>260.66623959000646</v>
      </c>
      <c r="Y291" s="28">
        <f t="shared" si="15"/>
        <v>1</v>
      </c>
      <c r="Z291" s="244"/>
      <c r="AA291" s="247"/>
      <c r="AC291" s="28"/>
      <c r="AD291" s="27"/>
      <c r="AE291" s="248"/>
      <c r="AF291" s="86"/>
      <c r="AJ291" s="86"/>
    </row>
    <row r="292" spans="1:36" ht="15.6">
      <c r="A292" s="244"/>
      <c r="B292" s="86">
        <f>+'Ark1'!C1855</f>
        <v>2024</v>
      </c>
      <c r="C292" s="86">
        <f>+'Ark1'!L1855</f>
        <v>8</v>
      </c>
      <c r="D292" s="86" t="s">
        <v>35</v>
      </c>
      <c r="E292" s="272">
        <f>+'Ark1'!AP1855</f>
        <v>14</v>
      </c>
      <c r="F292" s="271" t="str">
        <f>VLOOKUP(E292,RNR!$E$1:$F$41,2)</f>
        <v>Canadisk Ayrshire</v>
      </c>
      <c r="G292" s="86" t="str">
        <f>+IF(H292=0,"",'Ark1'!Q1855)</f>
        <v/>
      </c>
      <c r="H292" s="449">
        <f>+'Ark1'!R1855</f>
        <v>0</v>
      </c>
      <c r="I292" s="28" t="str">
        <f>+IF(H292=0,"",'Ark1'!AE1855)</f>
        <v/>
      </c>
      <c r="J292" s="28"/>
      <c r="K292" s="28" t="str">
        <f>+IF(H292=0,"",'Ark1'!AF1855)</f>
        <v/>
      </c>
      <c r="L292" s="244"/>
      <c r="M292" s="366" t="str">
        <f>+IF(H292=0,"",'Ark1'!AR1855)</f>
        <v/>
      </c>
      <c r="N292" s="114" t="str">
        <f>+IF(H292=0,"",'Ark1'!AS1855)</f>
        <v/>
      </c>
      <c r="O292" s="27" t="str">
        <f>+IF(H292=0,"",'Ark1'!T1855)</f>
        <v/>
      </c>
      <c r="P292" s="294" t="str">
        <f>+IF(H292=0,"",'Ark1'!U1855)</f>
        <v/>
      </c>
      <c r="Q292" s="28"/>
      <c r="R292" s="33" t="str">
        <f>+IF(H292=0,"",'Ark1'!W1855)</f>
        <v/>
      </c>
      <c r="S292" s="33" t="str">
        <f>+IF(H292=0,"",'Ark1'!X1855)</f>
        <v/>
      </c>
      <c r="T292" s="450" t="str">
        <f>+IF(H292=0,"",'Ark1'!AG1855)</f>
        <v/>
      </c>
      <c r="U292" s="33" t="str">
        <f>+IF(H292=0,"",'Ark1'!AH1855)</f>
        <v/>
      </c>
      <c r="V292" s="33" t="str">
        <f>+IF(H292=0,"",'Ark1'!Y1855)</f>
        <v/>
      </c>
      <c r="W292" s="27" t="str">
        <f>+IF(H292=0,"",'Ark1'!AA1855)</f>
        <v/>
      </c>
      <c r="X292" s="294" t="str">
        <f t="shared" si="14"/>
        <v/>
      </c>
      <c r="Y292" s="28" t="str">
        <f t="shared" si="15"/>
        <v/>
      </c>
      <c r="Z292" s="244"/>
      <c r="AA292" s="247"/>
      <c r="AC292" s="28"/>
      <c r="AD292" s="27"/>
      <c r="AE292" s="248"/>
      <c r="AF292" s="86"/>
      <c r="AJ292" s="86"/>
    </row>
    <row r="293" spans="1:36" ht="15.6">
      <c r="A293" s="244"/>
      <c r="B293" s="86">
        <f>+'Ark1'!C1856</f>
        <v>2024</v>
      </c>
      <c r="C293" s="86">
        <f>+'Ark1'!L1856</f>
        <v>8</v>
      </c>
      <c r="D293" s="86" t="s">
        <v>35</v>
      </c>
      <c r="E293" s="272">
        <f>+'Ark1'!AP1856</f>
        <v>15</v>
      </c>
      <c r="F293" s="271" t="str">
        <f>VLOOKUP(E293,RNR!$E$1:$F$41,2)</f>
        <v>Montbéliard</v>
      </c>
      <c r="G293" s="86">
        <f>+IF(H293=0,"",'Ark1'!Q1856)</f>
        <v>2</v>
      </c>
      <c r="H293" s="449">
        <f>+'Ark1'!R1856</f>
        <v>2</v>
      </c>
      <c r="I293" s="28">
        <f>+IF(H293=0,"",'Ark1'!AE1856)</f>
        <v>28.571428571428577</v>
      </c>
      <c r="J293" s="28"/>
      <c r="K293" s="28">
        <f>+IF(H293=0,"",'Ark1'!AF1856)</f>
        <v>33.775082048938557</v>
      </c>
      <c r="L293" s="244"/>
      <c r="M293" s="366">
        <f>+IF(H293=0,"",'Ark1'!AR1856)</f>
        <v>213</v>
      </c>
      <c r="N293" s="114">
        <f>+IF(H293=0,"",'Ark1'!AS1856)</f>
        <v>41.981984415281183</v>
      </c>
      <c r="O293" s="27">
        <f>+IF(H293=0,"",'Ark1'!T1856)</f>
        <v>14.5</v>
      </c>
      <c r="P293" s="294">
        <f>+IF(H293=0,"",'Ark1'!U1856)</f>
        <v>406.5</v>
      </c>
      <c r="Q293" s="28"/>
      <c r="R293" s="33">
        <f>+IF(H293=0,"",'Ark1'!W1856)</f>
        <v>100</v>
      </c>
      <c r="S293" s="33">
        <f>+IF(H293=0,"",'Ark1'!X1856)</f>
        <v>100</v>
      </c>
      <c r="T293" s="450">
        <f>+IF(H293=0,"",'Ark1'!AG1856)</f>
        <v>2659.5</v>
      </c>
      <c r="U293" s="33">
        <f>+IF(H293=0,"",'Ark1'!AH1856)</f>
        <v>100</v>
      </c>
      <c r="V293" s="33">
        <f>+IF(H293=0,"",'Ark1'!Y1856)</f>
        <v>29.400000000000254</v>
      </c>
      <c r="W293" s="27">
        <f>+IF(H293=0,"",'Ark1'!AA1856)</f>
        <v>0.5</v>
      </c>
      <c r="X293" s="294">
        <f t="shared" si="14"/>
        <v>152.84827975183305</v>
      </c>
      <c r="Y293" s="28">
        <f t="shared" si="15"/>
        <v>1</v>
      </c>
      <c r="Z293" s="244"/>
      <c r="AA293" s="247"/>
      <c r="AC293" s="28"/>
      <c r="AD293" s="27"/>
      <c r="AE293" s="248"/>
      <c r="AF293" s="86"/>
      <c r="AJ293" s="86"/>
    </row>
    <row r="294" spans="1:36" ht="15.6">
      <c r="A294" s="244"/>
      <c r="B294" s="86">
        <f>+'Ark1'!C1857</f>
        <v>2024</v>
      </c>
      <c r="C294" s="86">
        <f>+'Ark1'!L1857</f>
        <v>8</v>
      </c>
      <c r="D294" s="86" t="s">
        <v>35</v>
      </c>
      <c r="E294" s="272">
        <f>+'Ark1'!AP1857</f>
        <v>16</v>
      </c>
      <c r="F294" s="271" t="str">
        <f>VLOOKUP(E294,RNR!$E$1:$F$41,2)</f>
        <v>Mørefe</v>
      </c>
      <c r="G294" s="86" t="str">
        <f>+IF(H294=0,"",'Ark1'!Q1857)</f>
        <v/>
      </c>
      <c r="H294" s="449">
        <f>+'Ark1'!R1857</f>
        <v>0</v>
      </c>
      <c r="I294" s="28" t="str">
        <f>+IF(H294=0,"",'Ark1'!AE1857)</f>
        <v/>
      </c>
      <c r="J294" s="28"/>
      <c r="K294" s="28" t="str">
        <f>+IF(H294=0,"",'Ark1'!AF1857)</f>
        <v/>
      </c>
      <c r="L294" s="244"/>
      <c r="M294" s="366" t="str">
        <f>+IF(H294=0,"",'Ark1'!AR1857)</f>
        <v/>
      </c>
      <c r="N294" s="114" t="str">
        <f>+IF(H294=0,"",'Ark1'!AS1857)</f>
        <v/>
      </c>
      <c r="O294" s="27" t="str">
        <f>+IF(H294=0,"",'Ark1'!T1857)</f>
        <v/>
      </c>
      <c r="P294" s="294" t="str">
        <f>+IF(H294=0,"",'Ark1'!U1857)</f>
        <v/>
      </c>
      <c r="Q294" s="28"/>
      <c r="R294" s="33" t="str">
        <f>+IF(H294=0,"",'Ark1'!W1857)</f>
        <v/>
      </c>
      <c r="S294" s="33" t="str">
        <f>+IF(H294=0,"",'Ark1'!X1857)</f>
        <v/>
      </c>
      <c r="T294" s="450" t="str">
        <f>+IF(H294=0,"",'Ark1'!AG1857)</f>
        <v/>
      </c>
      <c r="U294" s="33" t="str">
        <f>+IF(H294=0,"",'Ark1'!AH1857)</f>
        <v/>
      </c>
      <c r="V294" s="33" t="str">
        <f>+IF(H294=0,"",'Ark1'!Y1857)</f>
        <v/>
      </c>
      <c r="W294" s="27" t="str">
        <f>+IF(H294=0,"",'Ark1'!AA1857)</f>
        <v/>
      </c>
      <c r="X294" s="294" t="str">
        <f t="shared" si="14"/>
        <v/>
      </c>
      <c r="Y294" s="28" t="str">
        <f t="shared" si="15"/>
        <v/>
      </c>
      <c r="Z294" s="244"/>
      <c r="AA294" s="247"/>
      <c r="AC294" s="28"/>
      <c r="AD294" s="27"/>
      <c r="AE294" s="248"/>
      <c r="AF294" s="86"/>
      <c r="AJ294" s="86"/>
    </row>
    <row r="295" spans="1:36" ht="15.6">
      <c r="A295" s="244"/>
      <c r="B295" s="86">
        <f>+'Ark1'!C1858</f>
        <v>2024</v>
      </c>
      <c r="C295" s="86">
        <f>+'Ark1'!L1858</f>
        <v>8</v>
      </c>
      <c r="D295" s="86" t="s">
        <v>35</v>
      </c>
      <c r="E295" s="272">
        <f>+'Ark1'!AP1858</f>
        <v>17</v>
      </c>
      <c r="F295" s="271" t="str">
        <f>VLOOKUP(E295,RNR!$E$1:$F$41,2)</f>
        <v>Normande</v>
      </c>
      <c r="G295" s="86" t="str">
        <f>+IF(H295=0,"",'Ark1'!Q1858)</f>
        <v/>
      </c>
      <c r="H295" s="449">
        <f>+'Ark1'!R1858</f>
        <v>0</v>
      </c>
      <c r="I295" s="28" t="str">
        <f>+IF(H295=0,"",'Ark1'!AE1858)</f>
        <v/>
      </c>
      <c r="J295" s="28"/>
      <c r="K295" s="28" t="str">
        <f>+IF(H295=0,"",'Ark1'!AF1858)</f>
        <v/>
      </c>
      <c r="L295" s="244"/>
      <c r="M295" s="366" t="str">
        <f>+IF(H295=0,"",'Ark1'!AR1858)</f>
        <v/>
      </c>
      <c r="N295" s="114" t="str">
        <f>+IF(H295=0,"",'Ark1'!AS1858)</f>
        <v/>
      </c>
      <c r="O295" s="27" t="str">
        <f>+IF(H295=0,"",'Ark1'!T1858)</f>
        <v/>
      </c>
      <c r="P295" s="294" t="str">
        <f>+IF(H295=0,"",'Ark1'!U1858)</f>
        <v/>
      </c>
      <c r="Q295" s="28"/>
      <c r="R295" s="33" t="str">
        <f>+IF(H295=0,"",'Ark1'!W1858)</f>
        <v/>
      </c>
      <c r="S295" s="33" t="str">
        <f>+IF(H295=0,"",'Ark1'!X1858)</f>
        <v/>
      </c>
      <c r="T295" s="450" t="str">
        <f>+IF(H295=0,"",'Ark1'!AG1858)</f>
        <v/>
      </c>
      <c r="U295" s="33" t="str">
        <f>+IF(H295=0,"",'Ark1'!AH1858)</f>
        <v/>
      </c>
      <c r="V295" s="33" t="str">
        <f>+IF(H295=0,"",'Ark1'!Y1858)</f>
        <v/>
      </c>
      <c r="W295" s="27" t="str">
        <f>+IF(H295=0,"",'Ark1'!AA1858)</f>
        <v/>
      </c>
      <c r="X295" s="294" t="str">
        <f t="shared" si="14"/>
        <v/>
      </c>
      <c r="Y295" s="28" t="str">
        <f t="shared" si="15"/>
        <v/>
      </c>
      <c r="Z295" s="244"/>
      <c r="AA295" s="247"/>
      <c r="AC295" s="28"/>
      <c r="AD295" s="27"/>
      <c r="AE295" s="248"/>
      <c r="AF295" s="86"/>
      <c r="AJ295" s="86"/>
    </row>
    <row r="296" spans="1:36" ht="15.6">
      <c r="A296" s="244"/>
      <c r="B296" s="86">
        <f>+'Ark1'!C1859</f>
        <v>2024</v>
      </c>
      <c r="C296" s="86">
        <f>+'Ark1'!L1859</f>
        <v>8</v>
      </c>
      <c r="D296" s="86" t="s">
        <v>35</v>
      </c>
      <c r="E296" s="272">
        <f>+'Ark1'!AP1859</f>
        <v>21</v>
      </c>
      <c r="F296" s="271" t="str">
        <f>VLOOKUP(E296,RNR!$E$1:$F$41,2)</f>
        <v>Hereford</v>
      </c>
      <c r="G296" s="86">
        <f>+IF(H296=0,"",'Ark1'!Q1859)</f>
        <v>111</v>
      </c>
      <c r="H296" s="449">
        <f>+'Ark1'!R1859</f>
        <v>135</v>
      </c>
      <c r="I296" s="28">
        <f>+IF(H296=0,"",'Ark1'!AE1859)</f>
        <v>6.7264573991031398</v>
      </c>
      <c r="J296" s="28"/>
      <c r="K296" s="28">
        <f>+IF(H296=0,"",'Ark1'!AF1859)</f>
        <v>8.6685233625764244</v>
      </c>
      <c r="L296" s="244"/>
      <c r="M296" s="366">
        <f>+IF(H296=0,"",'Ark1'!AR1859)</f>
        <v>219.45925925925928</v>
      </c>
      <c r="N296" s="114">
        <f>+IF(H296=0,"",'Ark1'!AS1859)</f>
        <v>39.8050773575386</v>
      </c>
      <c r="O296" s="27">
        <f>+IF(H296=0,"",'Ark1'!T1859)</f>
        <v>14.155555555555557</v>
      </c>
      <c r="P296" s="294">
        <f>+IF(H296=0,"",'Ark1'!U1859)</f>
        <v>421.11333333333312</v>
      </c>
      <c r="Q296" s="28"/>
      <c r="R296" s="33">
        <f>+IF(H296=0,"",'Ark1'!W1859)</f>
        <v>100</v>
      </c>
      <c r="S296" s="33">
        <f>+IF(H296=0,"",'Ark1'!X1859)</f>
        <v>98.518518518518533</v>
      </c>
      <c r="T296" s="450">
        <f>+IF(H296=0,"",'Ark1'!AG1859)</f>
        <v>2588.2666666666673</v>
      </c>
      <c r="U296" s="33">
        <f>+IF(H296=0,"",'Ark1'!AH1859)</f>
        <v>100</v>
      </c>
      <c r="V296" s="33">
        <f>+IF(H296=0,"",'Ark1'!Y1859)</f>
        <v>32.658452028367037</v>
      </c>
      <c r="W296" s="27">
        <f>+IF(H296=0,"",'Ark1'!AA1859)</f>
        <v>1.0246348340798812</v>
      </c>
      <c r="X296" s="294">
        <f t="shared" si="14"/>
        <v>162.70090665567679</v>
      </c>
      <c r="Y296" s="28">
        <f t="shared" si="15"/>
        <v>1.2162162162162162</v>
      </c>
      <c r="Z296" s="244"/>
      <c r="AA296" s="247"/>
      <c r="AC296" s="28"/>
      <c r="AD296" s="27"/>
      <c r="AE296" s="248"/>
      <c r="AF296" s="86"/>
      <c r="AJ296" s="86"/>
    </row>
    <row r="297" spans="1:36" ht="15.6">
      <c r="A297" s="244"/>
      <c r="B297" s="86">
        <f>+'Ark1'!C1860</f>
        <v>2024</v>
      </c>
      <c r="C297" s="86">
        <f>+'Ark1'!L1860</f>
        <v>8</v>
      </c>
      <c r="D297" s="86" t="s">
        <v>35</v>
      </c>
      <c r="E297" s="272">
        <f>+'Ark1'!AP1860</f>
        <v>22</v>
      </c>
      <c r="F297" s="271" t="str">
        <f>VLOOKUP(E297,RNR!$E$1:$F$41,2)</f>
        <v>Charolais</v>
      </c>
      <c r="G297" s="86">
        <f>+IF(H297=0,"",'Ark1'!Q1860)</f>
        <v>321</v>
      </c>
      <c r="H297" s="449">
        <f>+'Ark1'!R1860</f>
        <v>503</v>
      </c>
      <c r="I297" s="28">
        <f>+IF(H297=0,"",'Ark1'!AE1860)</f>
        <v>15.11418269230769</v>
      </c>
      <c r="J297" s="28"/>
      <c r="K297" s="28">
        <f>+IF(H297=0,"",'Ark1'!AF1860)</f>
        <v>17.534615187854335</v>
      </c>
      <c r="L297" s="244"/>
      <c r="M297" s="366">
        <f>+IF(H297=0,"",'Ark1'!AR1860)</f>
        <v>223.91053677932405</v>
      </c>
      <c r="N297" s="114">
        <f>+IF(H297=0,"",'Ark1'!AS1860)</f>
        <v>37.84657515153885</v>
      </c>
      <c r="O297" s="27">
        <f>+IF(H297=0,"",'Ark1'!T1860)</f>
        <v>10.260437375745523</v>
      </c>
      <c r="P297" s="294">
        <f>+IF(H297=0,"",'Ark1'!U1860)</f>
        <v>425.20695825049683</v>
      </c>
      <c r="Q297" s="28"/>
      <c r="R297" s="33">
        <f>+IF(H297=0,"",'Ark1'!W1860)</f>
        <v>98.608349900596451</v>
      </c>
      <c r="S297" s="33">
        <f>+IF(H297=0,"",'Ark1'!X1860)</f>
        <v>98.409542743538751</v>
      </c>
      <c r="T297" s="450">
        <f>+IF(H297=0,"",'Ark1'!AG1860)</f>
        <v>2614.6719681908553</v>
      </c>
      <c r="U297" s="33">
        <f>+IF(H297=0,"",'Ark1'!AH1860)</f>
        <v>100</v>
      </c>
      <c r="V297" s="33">
        <f>+IF(H297=0,"",'Ark1'!Y1860)</f>
        <v>33.310129733093333</v>
      </c>
      <c r="W297" s="27">
        <f>+IF(H297=0,"",'Ark1'!AA1860)</f>
        <v>1.6652707430531111</v>
      </c>
      <c r="X297" s="294">
        <f t="shared" si="14"/>
        <v>162.62344317888036</v>
      </c>
      <c r="Y297" s="28">
        <f t="shared" si="15"/>
        <v>1.5669781931464175</v>
      </c>
      <c r="Z297" s="244"/>
      <c r="AA297" s="247"/>
      <c r="AC297" s="28"/>
      <c r="AD297" s="27"/>
      <c r="AE297" s="248"/>
      <c r="AF297" s="86"/>
      <c r="AJ297" s="86"/>
    </row>
    <row r="298" spans="1:36" ht="15.6">
      <c r="A298" s="244"/>
      <c r="B298" s="86">
        <f>+'Ark1'!C1861</f>
        <v>2024</v>
      </c>
      <c r="C298" s="86">
        <f>+'Ark1'!L1861</f>
        <v>8</v>
      </c>
      <c r="D298" s="86" t="s">
        <v>35</v>
      </c>
      <c r="E298" s="272">
        <f>+'Ark1'!AP1861</f>
        <v>23</v>
      </c>
      <c r="F298" s="271" t="str">
        <f>VLOOKUP(E298,RNR!$E$1:$F$41,2)</f>
        <v>Aberdeen Angus</v>
      </c>
      <c r="G298" s="86">
        <f>+IF(H298=0,"",'Ark1'!Q1861)</f>
        <v>118</v>
      </c>
      <c r="H298" s="449">
        <f>+'Ark1'!R1861</f>
        <v>156</v>
      </c>
      <c r="I298" s="28">
        <f>+IF(H298=0,"",'Ark1'!AE1861)</f>
        <v>9.1926929876252217</v>
      </c>
      <c r="J298" s="28"/>
      <c r="K298" s="28">
        <f>+IF(H298=0,"",'Ark1'!AF1861)</f>
        <v>11.687655079610778</v>
      </c>
      <c r="L298" s="244"/>
      <c r="M298" s="366">
        <f>+IF(H298=0,"",'Ark1'!AR1861)</f>
        <v>214.97435897435901</v>
      </c>
      <c r="N298" s="114">
        <f>+IF(H298=0,"",'Ark1'!AS1861)</f>
        <v>39.674573609346673</v>
      </c>
      <c r="O298" s="27">
        <f>+IF(H298=0,"",'Ark1'!T1861)</f>
        <v>13.6025641025641</v>
      </c>
      <c r="P298" s="294">
        <f>+IF(H298=0,"",'Ark1'!U1861)</f>
        <v>394.91410256410251</v>
      </c>
      <c r="Q298" s="28"/>
      <c r="R298" s="33">
        <f>+IF(H298=0,"",'Ark1'!W1861)</f>
        <v>100</v>
      </c>
      <c r="S298" s="33">
        <f>+IF(H298=0,"",'Ark1'!X1861)</f>
        <v>87.820512820512818</v>
      </c>
      <c r="T298" s="450">
        <f>+IF(H298=0,"",'Ark1'!AG1861)</f>
        <v>2509.461538461539</v>
      </c>
      <c r="U298" s="33">
        <f>+IF(H298=0,"",'Ark1'!AH1861)</f>
        <v>100</v>
      </c>
      <c r="V298" s="33">
        <f>+IF(H298=0,"",'Ark1'!Y1861)</f>
        <v>39.502678339442127</v>
      </c>
      <c r="W298" s="27">
        <f>+IF(H298=0,"",'Ark1'!AA1861)</f>
        <v>1.2438540559718172</v>
      </c>
      <c r="X298" s="294">
        <f t="shared" si="14"/>
        <v>157.37005589103796</v>
      </c>
      <c r="Y298" s="28">
        <f t="shared" si="15"/>
        <v>1.3220338983050848</v>
      </c>
      <c r="Z298" s="244"/>
      <c r="AA298" s="247"/>
      <c r="AC298" s="28"/>
      <c r="AD298" s="27"/>
      <c r="AE298" s="248"/>
      <c r="AF298" s="86"/>
      <c r="AJ298" s="86"/>
    </row>
    <row r="299" spans="1:36" ht="15.6">
      <c r="A299" s="244"/>
      <c r="B299" s="86">
        <f>+'Ark1'!C1862</f>
        <v>2024</v>
      </c>
      <c r="C299" s="86">
        <f>+'Ark1'!L1862</f>
        <v>8</v>
      </c>
      <c r="D299" s="86" t="s">
        <v>35</v>
      </c>
      <c r="E299" s="272">
        <f>+'Ark1'!AP1862</f>
        <v>24</v>
      </c>
      <c r="F299" s="271" t="str">
        <f>VLOOKUP(E299,RNR!$E$1:$F$41,2)</f>
        <v>Limousine</v>
      </c>
      <c r="G299" s="86">
        <f>+IF(H299=0,"",'Ark1'!Q1862)</f>
        <v>271</v>
      </c>
      <c r="H299" s="449">
        <f>+'Ark1'!R1862</f>
        <v>451</v>
      </c>
      <c r="I299" s="28">
        <f>+IF(H299=0,"",'Ark1'!AE1862)</f>
        <v>20.197044334975367</v>
      </c>
      <c r="J299" s="28"/>
      <c r="K299" s="28">
        <f>+IF(H299=0,"",'Ark1'!AF1862)</f>
        <v>22.718341984542764</v>
      </c>
      <c r="L299" s="244"/>
      <c r="M299" s="366">
        <f>+IF(H299=0,"",'Ark1'!AR1862)</f>
        <v>218.53658536585371</v>
      </c>
      <c r="N299" s="114">
        <f>+IF(H299=0,"",'Ark1'!AS1862)</f>
        <v>37.336369114179377</v>
      </c>
      <c r="O299" s="27">
        <f>+IF(H299=0,"",'Ark1'!T1862)</f>
        <v>9.4456762749445637</v>
      </c>
      <c r="P299" s="294">
        <f>+IF(H299=0,"",'Ark1'!U1862)</f>
        <v>390.06164079822656</v>
      </c>
      <c r="Q299" s="28"/>
      <c r="R299" s="33">
        <f>+IF(H299=0,"",'Ark1'!W1862)</f>
        <v>95.343680709534382</v>
      </c>
      <c r="S299" s="33">
        <f>+IF(H299=0,"",'Ark1'!X1862)</f>
        <v>90.909090909090892</v>
      </c>
      <c r="T299" s="450">
        <f>+IF(H299=0,"",'Ark1'!AG1862)</f>
        <v>2635.2705099778277</v>
      </c>
      <c r="U299" s="33">
        <f>+IF(H299=0,"",'Ark1'!AH1862)</f>
        <v>100</v>
      </c>
      <c r="V299" s="33">
        <f>+IF(H299=0,"",'Ark1'!Y1862)</f>
        <v>30.722135948186072</v>
      </c>
      <c r="W299" s="27">
        <f>+IF(H299=0,"",'Ark1'!AA1862)</f>
        <v>1.9863274721117723</v>
      </c>
      <c r="X299" s="294">
        <f t="shared" si="14"/>
        <v>148.01578787503999</v>
      </c>
      <c r="Y299" s="28">
        <f t="shared" si="15"/>
        <v>1.6642066420664208</v>
      </c>
      <c r="Z299" s="244"/>
      <c r="AA299" s="247"/>
      <c r="AC299" s="28"/>
      <c r="AD299" s="27"/>
      <c r="AE299" s="248"/>
      <c r="AF299" s="86"/>
      <c r="AJ299" s="86"/>
    </row>
    <row r="300" spans="1:36" ht="15.6">
      <c r="A300" s="244"/>
      <c r="B300" s="86">
        <f>+'Ark1'!C1863</f>
        <v>2024</v>
      </c>
      <c r="C300" s="86">
        <f>+'Ark1'!L1863</f>
        <v>8</v>
      </c>
      <c r="D300" s="86" t="s">
        <v>35</v>
      </c>
      <c r="E300" s="272">
        <f>+'Ark1'!AP1863</f>
        <v>25</v>
      </c>
      <c r="F300" s="271" t="str">
        <f>VLOOKUP(E300,RNR!$E$1:$F$41,2)</f>
        <v>Simmental Kjøtt</v>
      </c>
      <c r="G300" s="86">
        <f>+IF(H300=0,"",'Ark1'!Q1863)</f>
        <v>46</v>
      </c>
      <c r="H300" s="449">
        <f>+'Ark1'!R1863</f>
        <v>51</v>
      </c>
      <c r="I300" s="28">
        <f>+IF(H300=0,"",'Ark1'!AE1863)</f>
        <v>5.8891454965357974</v>
      </c>
      <c r="J300" s="28"/>
      <c r="K300" s="28">
        <f>+IF(H300=0,"",'Ark1'!AF1863)</f>
        <v>7.43004026921703</v>
      </c>
      <c r="L300" s="244"/>
      <c r="M300" s="366">
        <f>+IF(H300=0,"",'Ark1'!AR1863)</f>
        <v>221.58823529411765</v>
      </c>
      <c r="N300" s="114">
        <f>+IF(H300=0,"",'Ark1'!AS1863)</f>
        <v>38.726133361900871</v>
      </c>
      <c r="O300" s="27">
        <f>+IF(H300=0,"",'Ark1'!T1863)</f>
        <v>11.313725490196084</v>
      </c>
      <c r="P300" s="294">
        <f>+IF(H300=0,"",'Ark1'!U1863)</f>
        <v>421.6215686274511</v>
      </c>
      <c r="Q300" s="28"/>
      <c r="R300" s="33">
        <f>+IF(H300=0,"",'Ark1'!W1863)</f>
        <v>100</v>
      </c>
      <c r="S300" s="33">
        <f>+IF(H300=0,"",'Ark1'!X1863)</f>
        <v>100</v>
      </c>
      <c r="T300" s="450">
        <f>+IF(H300=0,"",'Ark1'!AG1863)</f>
        <v>2311.1372549019607</v>
      </c>
      <c r="U300" s="33">
        <f>+IF(H300=0,"",'Ark1'!AH1863)</f>
        <v>100</v>
      </c>
      <c r="V300" s="33">
        <f>+IF(H300=0,"",'Ark1'!Y1863)</f>
        <v>30.096161658241996</v>
      </c>
      <c r="W300" s="27">
        <f>+IF(H300=0,"",'Ark1'!AA1863)</f>
        <v>1.7985854581127212</v>
      </c>
      <c r="X300" s="294">
        <f t="shared" si="14"/>
        <v>182.43034581056781</v>
      </c>
      <c r="Y300" s="28">
        <f t="shared" si="15"/>
        <v>1.1086956521739131</v>
      </c>
      <c r="Z300" s="244"/>
      <c r="AA300" s="247"/>
      <c r="AC300" s="28"/>
      <c r="AD300" s="27"/>
      <c r="AE300" s="248"/>
      <c r="AF300" s="86"/>
      <c r="AJ300" s="86"/>
    </row>
    <row r="301" spans="1:36" ht="15.6">
      <c r="A301" s="244"/>
      <c r="B301" s="86">
        <f>+'Ark1'!C1864</f>
        <v>2024</v>
      </c>
      <c r="C301" s="86">
        <f>+'Ark1'!L1864</f>
        <v>8</v>
      </c>
      <c r="D301" s="86" t="s">
        <v>35</v>
      </c>
      <c r="E301" s="272">
        <f>+'Ark1'!AP1864</f>
        <v>26</v>
      </c>
      <c r="F301" s="271" t="str">
        <f>VLOOKUP(E301,RNR!$E$1:$F$41,2)</f>
        <v>Blonde D'aquitaine</v>
      </c>
      <c r="G301" s="86">
        <f>+IF(H301=0,"",'Ark1'!Q1864)</f>
        <v>12</v>
      </c>
      <c r="H301" s="449">
        <f>+'Ark1'!R1864</f>
        <v>15</v>
      </c>
      <c r="I301" s="28">
        <f>+IF(H301=0,"",'Ark1'!AE1864)</f>
        <v>16.853932584269664</v>
      </c>
      <c r="J301" s="28"/>
      <c r="K301" s="28">
        <f>+IF(H301=0,"",'Ark1'!AF1864)</f>
        <v>19.298214674120715</v>
      </c>
      <c r="L301" s="244"/>
      <c r="M301" s="366">
        <f>+IF(H301=0,"",'Ark1'!AR1864)</f>
        <v>227.53333333333339</v>
      </c>
      <c r="N301" s="114">
        <f>+IF(H301=0,"",'Ark1'!AS1864)</f>
        <v>37.154403470709539</v>
      </c>
      <c r="O301" s="27">
        <f>+IF(H301=0,"",'Ark1'!T1864)</f>
        <v>8.8000000000000007</v>
      </c>
      <c r="P301" s="294">
        <f>+IF(H301=0,"",'Ark1'!U1864)</f>
        <v>437.70666666666682</v>
      </c>
      <c r="Q301" s="28"/>
      <c r="R301" s="33">
        <f>+IF(H301=0,"",'Ark1'!W1864)</f>
        <v>93.333333333333314</v>
      </c>
      <c r="S301" s="33">
        <f>+IF(H301=0,"",'Ark1'!X1864)</f>
        <v>100</v>
      </c>
      <c r="T301" s="450">
        <f>+IF(H301=0,"",'Ark1'!AG1864)</f>
        <v>2967.4</v>
      </c>
      <c r="U301" s="33">
        <f>+IF(H301=0,"",'Ark1'!AH1864)</f>
        <v>100</v>
      </c>
      <c r="V301" s="33">
        <f>+IF(H301=0,"",'Ark1'!Y1864)</f>
        <v>25.771417414560279</v>
      </c>
      <c r="W301" s="27">
        <f>+IF(H301=0,"",'Ark1'!AA1864)</f>
        <v>2.0066555924389862</v>
      </c>
      <c r="X301" s="294">
        <f t="shared" si="14"/>
        <v>147.50511109613359</v>
      </c>
      <c r="Y301" s="28">
        <f t="shared" si="15"/>
        <v>1.25</v>
      </c>
      <c r="Z301" s="244"/>
      <c r="AA301" s="247"/>
      <c r="AC301" s="28"/>
      <c r="AD301" s="27"/>
      <c r="AE301" s="248"/>
      <c r="AF301" s="86"/>
      <c r="AJ301" s="86"/>
    </row>
    <row r="302" spans="1:36" ht="15.6">
      <c r="A302" s="244"/>
      <c r="B302" s="86">
        <f>+'Ark1'!C1865</f>
        <v>2024</v>
      </c>
      <c r="C302" s="86">
        <f>+'Ark1'!L1865</f>
        <v>8</v>
      </c>
      <c r="D302" s="86" t="s">
        <v>35</v>
      </c>
      <c r="E302" s="272">
        <f>+'Ark1'!AP1865</f>
        <v>27</v>
      </c>
      <c r="F302" s="271" t="str">
        <f>VLOOKUP(E302,RNR!$E$1:$F$41,2)</f>
        <v>Scottish Highland</v>
      </c>
      <c r="G302" s="86">
        <f>+IF(H302=0,"",'Ark1'!Q1865)</f>
        <v>4</v>
      </c>
      <c r="H302" s="449">
        <f>+'Ark1'!R1865</f>
        <v>5</v>
      </c>
      <c r="I302" s="28">
        <f>+IF(H302=0,"",'Ark1'!AE1865)</f>
        <v>1.5527950310559004</v>
      </c>
      <c r="J302" s="28"/>
      <c r="K302" s="28">
        <f>+IF(H302=0,"",'Ark1'!AF1865)</f>
        <v>2.5036547338705626</v>
      </c>
      <c r="L302" s="244"/>
      <c r="M302" s="366">
        <f>+IF(H302=0,"",'Ark1'!AR1865)</f>
        <v>201.6</v>
      </c>
      <c r="N302" s="114">
        <f>+IF(H302=0,"",'Ark1'!AS1865)</f>
        <v>42.327090071211011</v>
      </c>
      <c r="O302" s="27">
        <f>+IF(H302=0,"",'Ark1'!T1865)</f>
        <v>14.2</v>
      </c>
      <c r="P302" s="294">
        <f>+IF(H302=0,"",'Ark1'!U1865)</f>
        <v>347.66</v>
      </c>
      <c r="Q302" s="28"/>
      <c r="R302" s="33">
        <f>+IF(H302=0,"",'Ark1'!W1865)</f>
        <v>100</v>
      </c>
      <c r="S302" s="33">
        <f>+IF(H302=0,"",'Ark1'!X1865)</f>
        <v>60</v>
      </c>
      <c r="T302" s="450">
        <f>+IF(H302=0,"",'Ark1'!AG1865)</f>
        <v>3592</v>
      </c>
      <c r="U302" s="33">
        <f>+IF(H302=0,"",'Ark1'!AH1865)</f>
        <v>100</v>
      </c>
      <c r="V302" s="33">
        <f>+IF(H302=0,"",'Ark1'!Y1865)</f>
        <v>32.433846518721758</v>
      </c>
      <c r="W302" s="27">
        <f>+IF(H302=0,"",'Ark1'!AA1865)</f>
        <v>0.40000000000001695</v>
      </c>
      <c r="X302" s="294">
        <f t="shared" si="14"/>
        <v>96.787305122494431</v>
      </c>
      <c r="Y302" s="28">
        <f t="shared" si="15"/>
        <v>1.25</v>
      </c>
      <c r="Z302" s="244"/>
      <c r="AA302" s="247"/>
      <c r="AC302" s="28"/>
      <c r="AD302" s="27"/>
      <c r="AE302" s="248"/>
      <c r="AF302" s="86"/>
      <c r="AJ302" s="86"/>
    </row>
    <row r="303" spans="1:36" ht="15.6">
      <c r="A303" s="244"/>
      <c r="B303" s="86">
        <f>+'Ark1'!C1866</f>
        <v>2024</v>
      </c>
      <c r="C303" s="86">
        <f>+'Ark1'!L1866</f>
        <v>8</v>
      </c>
      <c r="D303" s="86" t="s">
        <v>35</v>
      </c>
      <c r="E303" s="272">
        <f>+'Ark1'!AP1866</f>
        <v>28</v>
      </c>
      <c r="F303" s="271" t="str">
        <f>VLOOKUP(E303,RNR!$E$1:$F$41,2)</f>
        <v>Tiroler Grauvieh</v>
      </c>
      <c r="G303" s="86">
        <f>+IF(H303=0,"",'Ark1'!Q1866)</f>
        <v>4</v>
      </c>
      <c r="H303" s="449">
        <f>+'Ark1'!R1866</f>
        <v>4</v>
      </c>
      <c r="I303" s="28">
        <f>+IF(H303=0,"",'Ark1'!AE1866)</f>
        <v>1.7167381974248928</v>
      </c>
      <c r="J303" s="28"/>
      <c r="K303" s="28">
        <f>+IF(H303=0,"",'Ark1'!AF1866)</f>
        <v>2.4147897779322114</v>
      </c>
      <c r="L303" s="244"/>
      <c r="M303" s="366">
        <f>+IF(H303=0,"",'Ark1'!AR1866)</f>
        <v>210.5</v>
      </c>
      <c r="N303" s="114">
        <f>+IF(H303=0,"",'Ark1'!AS1866)</f>
        <v>40.911245181625247</v>
      </c>
      <c r="O303" s="27">
        <f>+IF(H303=0,"",'Ark1'!T1866)</f>
        <v>11.75</v>
      </c>
      <c r="P303" s="294">
        <f>+IF(H303=0,"",'Ark1'!U1866)</f>
        <v>382.22500000000002</v>
      </c>
      <c r="Q303" s="28"/>
      <c r="R303" s="33">
        <f>+IF(H303=0,"",'Ark1'!W1866)</f>
        <v>100</v>
      </c>
      <c r="S303" s="33">
        <f>+IF(H303=0,"",'Ark1'!X1866)</f>
        <v>75</v>
      </c>
      <c r="T303" s="450">
        <f>+IF(H303=0,"",'Ark1'!AG1866)</f>
        <v>2119.25</v>
      </c>
      <c r="U303" s="33">
        <f>+IF(H303=0,"",'Ark1'!AH1866)</f>
        <v>100</v>
      </c>
      <c r="V303" s="33">
        <f>+IF(H303=0,"",'Ark1'!Y1866)</f>
        <v>29.447527485341741</v>
      </c>
      <c r="W303" s="27">
        <f>+IF(H303=0,"",'Ark1'!AA1866)</f>
        <v>0.82915619758885006</v>
      </c>
      <c r="X303" s="294">
        <f t="shared" si="14"/>
        <v>180.35861743541346</v>
      </c>
      <c r="Y303" s="28">
        <f t="shared" si="15"/>
        <v>1</v>
      </c>
      <c r="Z303" s="244"/>
      <c r="AA303" s="247"/>
      <c r="AC303" s="28"/>
      <c r="AD303" s="27"/>
      <c r="AE303" s="248"/>
      <c r="AF303" s="86"/>
      <c r="AJ303" s="86"/>
    </row>
    <row r="304" spans="1:36" ht="15.6">
      <c r="A304" s="244"/>
      <c r="B304" s="86">
        <f>+'Ark1'!C1867</f>
        <v>2024</v>
      </c>
      <c r="C304" s="86">
        <f>+'Ark1'!L1867</f>
        <v>8</v>
      </c>
      <c r="D304" s="86" t="s">
        <v>35</v>
      </c>
      <c r="E304" s="272">
        <f>+'Ark1'!AP1867</f>
        <v>29</v>
      </c>
      <c r="F304" s="271" t="str">
        <f>VLOOKUP(E304,RNR!$E$1:$F$41,2)</f>
        <v xml:space="preserve">Dexter </v>
      </c>
      <c r="G304" s="86" t="str">
        <f>+IF(H304=0,"",'Ark1'!Q1867)</f>
        <v/>
      </c>
      <c r="H304" s="449">
        <f>+'Ark1'!R1867</f>
        <v>0</v>
      </c>
      <c r="I304" s="28" t="str">
        <f>+IF(H304=0,"",'Ark1'!AE1867)</f>
        <v/>
      </c>
      <c r="J304" s="28"/>
      <c r="K304" s="28" t="str">
        <f>+IF(H304=0,"",'Ark1'!AF1867)</f>
        <v/>
      </c>
      <c r="L304" s="244"/>
      <c r="M304" s="366" t="str">
        <f>+IF(H304=0,"",'Ark1'!AR1867)</f>
        <v/>
      </c>
      <c r="N304" s="114" t="str">
        <f>+IF(H304=0,"",'Ark1'!AS1867)</f>
        <v/>
      </c>
      <c r="O304" s="27" t="str">
        <f>+IF(H304=0,"",'Ark1'!T1867)</f>
        <v/>
      </c>
      <c r="P304" s="294" t="str">
        <f>+IF(H304=0,"",'Ark1'!U1867)</f>
        <v/>
      </c>
      <c r="Q304" s="28"/>
      <c r="R304" s="33" t="str">
        <f>+IF(H304=0,"",'Ark1'!W1867)</f>
        <v/>
      </c>
      <c r="S304" s="33" t="str">
        <f>+IF(H304=0,"",'Ark1'!X1867)</f>
        <v/>
      </c>
      <c r="T304" s="450" t="str">
        <f>+IF(H304=0,"",'Ark1'!AG1867)</f>
        <v/>
      </c>
      <c r="U304" s="33" t="str">
        <f>+IF(H304=0,"",'Ark1'!AH1867)</f>
        <v/>
      </c>
      <c r="V304" s="33" t="str">
        <f>+IF(H304=0,"",'Ark1'!Y1867)</f>
        <v/>
      </c>
      <c r="W304" s="27" t="str">
        <f>+IF(H304=0,"",'Ark1'!AA1867)</f>
        <v/>
      </c>
      <c r="X304" s="294" t="str">
        <f t="shared" si="14"/>
        <v/>
      </c>
      <c r="Y304" s="28" t="str">
        <f t="shared" si="15"/>
        <v/>
      </c>
      <c r="Z304" s="244"/>
      <c r="AA304" s="247"/>
      <c r="AC304" s="28"/>
      <c r="AD304" s="27"/>
      <c r="AE304" s="248"/>
      <c r="AF304" s="86"/>
      <c r="AJ304" s="86"/>
    </row>
    <row r="305" spans="1:54" ht="15.6">
      <c r="A305" s="244"/>
      <c r="B305" s="86">
        <f>+'Ark1'!C1868</f>
        <v>2024</v>
      </c>
      <c r="C305" s="86">
        <f>+'Ark1'!L1868</f>
        <v>8</v>
      </c>
      <c r="D305" s="86" t="s">
        <v>35</v>
      </c>
      <c r="E305" s="272">
        <f>+'Ark1'!AP1868</f>
        <v>30</v>
      </c>
      <c r="F305" s="271" t="str">
        <f>VLOOKUP(E305,RNR!$E$1:$F$41,2)</f>
        <v>Piemontese</v>
      </c>
      <c r="G305" s="86" t="str">
        <f>+IF(H305=0,"",'Ark1'!Q1868)</f>
        <v/>
      </c>
      <c r="H305" s="449">
        <f>+'Ark1'!R1868</f>
        <v>0</v>
      </c>
      <c r="I305" s="28" t="str">
        <f>+IF(H305=0,"",'Ark1'!AE1868)</f>
        <v/>
      </c>
      <c r="J305" s="28"/>
      <c r="K305" s="28" t="str">
        <f>+IF(H305=0,"",'Ark1'!AF1868)</f>
        <v/>
      </c>
      <c r="L305" s="244"/>
      <c r="M305" s="366" t="str">
        <f>+IF(H305=0,"",'Ark1'!AR1868)</f>
        <v/>
      </c>
      <c r="N305" s="114" t="str">
        <f>+IF(H305=0,"",'Ark1'!AS1868)</f>
        <v/>
      </c>
      <c r="O305" s="27" t="str">
        <f>+IF(H305=0,"",'Ark1'!T1868)</f>
        <v/>
      </c>
      <c r="P305" s="294" t="str">
        <f>+IF(H305=0,"",'Ark1'!U1868)</f>
        <v/>
      </c>
      <c r="Q305" s="28"/>
      <c r="R305" s="33" t="str">
        <f>+IF(H305=0,"",'Ark1'!W1868)</f>
        <v/>
      </c>
      <c r="S305" s="33" t="str">
        <f>+IF(H305=0,"",'Ark1'!X1868)</f>
        <v/>
      </c>
      <c r="T305" s="450" t="str">
        <f>+IF(H305=0,"",'Ark1'!AG1868)</f>
        <v/>
      </c>
      <c r="U305" s="33" t="str">
        <f>+IF(H305=0,"",'Ark1'!AH1868)</f>
        <v/>
      </c>
      <c r="V305" s="33" t="str">
        <f>+IF(H305=0,"",'Ark1'!Y1868)</f>
        <v/>
      </c>
      <c r="W305" s="27" t="str">
        <f>+IF(H305=0,"",'Ark1'!AA1868)</f>
        <v/>
      </c>
      <c r="X305" s="294" t="str">
        <f t="shared" si="14"/>
        <v/>
      </c>
      <c r="Y305" s="28" t="str">
        <f t="shared" si="15"/>
        <v/>
      </c>
      <c r="Z305" s="244"/>
      <c r="AA305" s="247"/>
      <c r="AC305" s="28"/>
      <c r="AD305" s="27"/>
      <c r="AE305" s="248"/>
      <c r="AF305" s="86"/>
      <c r="AJ305" s="86"/>
    </row>
    <row r="306" spans="1:54" ht="15.6">
      <c r="A306" s="244"/>
      <c r="B306" s="86">
        <f>+'Ark1'!C1869</f>
        <v>2024</v>
      </c>
      <c r="C306" s="86">
        <f>+'Ark1'!L1869</f>
        <v>8</v>
      </c>
      <c r="D306" s="86" t="s">
        <v>35</v>
      </c>
      <c r="E306" s="272">
        <f>+'Ark1'!AP1869</f>
        <v>31</v>
      </c>
      <c r="F306" s="271" t="str">
        <f>VLOOKUP(E306,RNR!$E$1:$F$41,2)</f>
        <v>Galloway</v>
      </c>
      <c r="G306" s="86">
        <f>+IF(H306=0,"",'Ark1'!Q1869)</f>
        <v>5</v>
      </c>
      <c r="H306" s="449">
        <f>+'Ark1'!R1869</f>
        <v>5</v>
      </c>
      <c r="I306" s="28">
        <f>+IF(H306=0,"",'Ark1'!AE1869)</f>
        <v>6.6666666666666687</v>
      </c>
      <c r="J306" s="28"/>
      <c r="K306" s="28">
        <f>+IF(H306=0,"",'Ark1'!AF1869)</f>
        <v>8.3086240615734006</v>
      </c>
      <c r="L306" s="244"/>
      <c r="M306" s="366">
        <f>+IF(H306=0,"",'Ark1'!AR1869)</f>
        <v>200.2</v>
      </c>
      <c r="N306" s="114">
        <f>+IF(H306=0,"",'Ark1'!AS1869)</f>
        <v>42.298462521095459</v>
      </c>
      <c r="O306" s="27">
        <f>+IF(H306=0,"",'Ark1'!T1869)</f>
        <v>14.2</v>
      </c>
      <c r="P306" s="294">
        <f>+IF(H306=0,"",'Ark1'!U1869)</f>
        <v>342.42</v>
      </c>
      <c r="Q306" s="28"/>
      <c r="R306" s="33">
        <f>+IF(H306=0,"",'Ark1'!W1869)</f>
        <v>100</v>
      </c>
      <c r="S306" s="33">
        <f>+IF(H306=0,"",'Ark1'!X1869)</f>
        <v>40</v>
      </c>
      <c r="T306" s="450">
        <f>+IF(H306=0,"",'Ark1'!AG1869)</f>
        <v>2903.2</v>
      </c>
      <c r="U306" s="33">
        <f>+IF(H306=0,"",'Ark1'!AH1869)</f>
        <v>100</v>
      </c>
      <c r="V306" s="33">
        <f>+IF(H306=0,"",'Ark1'!Y1869)</f>
        <v>55.892947676786569</v>
      </c>
      <c r="W306" s="27">
        <f>+IF(H306=0,"",'Ark1'!AA1869)</f>
        <v>0.74833147735479744</v>
      </c>
      <c r="X306" s="294">
        <f t="shared" si="14"/>
        <v>117.94571507302288</v>
      </c>
      <c r="Y306" s="28">
        <f t="shared" si="15"/>
        <v>1</v>
      </c>
      <c r="Z306" s="244"/>
      <c r="AA306" s="247"/>
      <c r="AC306" s="28"/>
      <c r="AD306" s="27"/>
      <c r="AE306" s="248"/>
      <c r="AF306" s="86"/>
      <c r="AJ306" s="86"/>
    </row>
    <row r="307" spans="1:54" ht="15.6">
      <c r="A307" s="244"/>
      <c r="B307" s="86">
        <f>+'Ark1'!C1870</f>
        <v>2024</v>
      </c>
      <c r="C307" s="86">
        <f>+'Ark1'!L1870</f>
        <v>8</v>
      </c>
      <c r="D307" s="86" t="s">
        <v>35</v>
      </c>
      <c r="E307" s="272">
        <f>+'Ark1'!AP1870</f>
        <v>32</v>
      </c>
      <c r="F307" s="271" t="str">
        <f>VLOOKUP(E307,RNR!$E$1:$F$41,2)</f>
        <v>Salers</v>
      </c>
      <c r="G307" s="86" t="str">
        <f>+IF(H307=0,"",'Ark1'!Q1870)</f>
        <v/>
      </c>
      <c r="H307" s="449">
        <f>+'Ark1'!R1870</f>
        <v>0</v>
      </c>
      <c r="I307" s="28" t="str">
        <f>+IF(H307=0,"",'Ark1'!AE1870)</f>
        <v/>
      </c>
      <c r="J307" s="28"/>
      <c r="K307" s="28" t="str">
        <f>+IF(H307=0,"",'Ark1'!AF1870)</f>
        <v/>
      </c>
      <c r="L307" s="244"/>
      <c r="M307" s="366" t="str">
        <f>+IF(H307=0,"",'Ark1'!AR1870)</f>
        <v/>
      </c>
      <c r="N307" s="114" t="str">
        <f>+IF(H307=0,"",'Ark1'!AS1870)</f>
        <v/>
      </c>
      <c r="O307" s="27" t="str">
        <f>+IF(H307=0,"",'Ark1'!T1870)</f>
        <v/>
      </c>
      <c r="P307" s="294" t="str">
        <f>+IF(H307=0,"",'Ark1'!U1870)</f>
        <v/>
      </c>
      <c r="Q307" s="28"/>
      <c r="R307" s="33" t="str">
        <f>+IF(H307=0,"",'Ark1'!W1870)</f>
        <v/>
      </c>
      <c r="S307" s="33" t="str">
        <f>+IF(H307=0,"",'Ark1'!X1870)</f>
        <v/>
      </c>
      <c r="T307" s="450" t="str">
        <f>+IF(H307=0,"",'Ark1'!AG1870)</f>
        <v/>
      </c>
      <c r="U307" s="33" t="str">
        <f>+IF(H307=0,"",'Ark1'!AH1870)</f>
        <v/>
      </c>
      <c r="V307" s="33" t="str">
        <f>+IF(H307=0,"",'Ark1'!Y1870)</f>
        <v/>
      </c>
      <c r="W307" s="27" t="str">
        <f>+IF(H307=0,"",'Ark1'!AA1870)</f>
        <v/>
      </c>
      <c r="X307" s="294" t="str">
        <f t="shared" si="14"/>
        <v/>
      </c>
      <c r="Y307" s="28" t="str">
        <f t="shared" si="15"/>
        <v/>
      </c>
      <c r="Z307" s="244"/>
      <c r="AA307" s="247"/>
      <c r="AC307" s="28"/>
      <c r="AD307" s="27"/>
      <c r="AE307" s="248"/>
      <c r="AF307" s="86"/>
      <c r="AJ307" s="86"/>
    </row>
    <row r="308" spans="1:54" ht="15.6">
      <c r="A308" s="244"/>
      <c r="B308" s="86">
        <f>+'Ark1'!C1871</f>
        <v>2024</v>
      </c>
      <c r="C308" s="86">
        <f>+'Ark1'!L1871</f>
        <v>8</v>
      </c>
      <c r="D308" s="86" t="s">
        <v>35</v>
      </c>
      <c r="E308" s="272">
        <f>+'Ark1'!AP1871</f>
        <v>33</v>
      </c>
      <c r="F308" s="271" t="str">
        <f>VLOOKUP(E308,RNR!$E$1:$F$41,2)</f>
        <v>Chianina</v>
      </c>
      <c r="G308" s="86" t="str">
        <f>+IF(H308=0,"",'Ark1'!Q1871)</f>
        <v/>
      </c>
      <c r="H308" s="449">
        <f>+'Ark1'!R1871</f>
        <v>0</v>
      </c>
      <c r="I308" s="28" t="str">
        <f>+IF(H308=0,"",'Ark1'!AE1871)</f>
        <v/>
      </c>
      <c r="J308" s="28"/>
      <c r="K308" s="28" t="str">
        <f>+IF(H308=0,"",'Ark1'!AF1871)</f>
        <v/>
      </c>
      <c r="L308" s="244"/>
      <c r="M308" s="366" t="str">
        <f>+IF(H308=0,"",'Ark1'!AR1871)</f>
        <v/>
      </c>
      <c r="N308" s="114" t="str">
        <f>+IF(H308=0,"",'Ark1'!AS1871)</f>
        <v/>
      </c>
      <c r="O308" s="27" t="str">
        <f>+IF(H308=0,"",'Ark1'!T1871)</f>
        <v/>
      </c>
      <c r="P308" s="294" t="str">
        <f>+IF(H308=0,"",'Ark1'!U1871)</f>
        <v/>
      </c>
      <c r="Q308" s="28"/>
      <c r="R308" s="33" t="str">
        <f>+IF(H308=0,"",'Ark1'!W1871)</f>
        <v/>
      </c>
      <c r="S308" s="33" t="str">
        <f>+IF(H308=0,"",'Ark1'!X1871)</f>
        <v/>
      </c>
      <c r="T308" s="450" t="str">
        <f>+IF(H308=0,"",'Ark1'!AG1871)</f>
        <v/>
      </c>
      <c r="U308" s="33" t="str">
        <f>+IF(H308=0,"",'Ark1'!AH1871)</f>
        <v/>
      </c>
      <c r="V308" s="33" t="str">
        <f>+IF(H308=0,"",'Ark1'!Y1871)</f>
        <v/>
      </c>
      <c r="W308" s="27" t="str">
        <f>+IF(H308=0,"",'Ark1'!AA1871)</f>
        <v/>
      </c>
      <c r="X308" s="294" t="str">
        <f t="shared" si="14"/>
        <v/>
      </c>
      <c r="Y308" s="28" t="str">
        <f t="shared" si="15"/>
        <v/>
      </c>
      <c r="Z308" s="244"/>
      <c r="AA308" s="247"/>
      <c r="AC308" s="28"/>
      <c r="AD308" s="27"/>
      <c r="AE308" s="248"/>
      <c r="AF308" s="86"/>
      <c r="AJ308" s="86"/>
    </row>
    <row r="309" spans="1:54" ht="15.6">
      <c r="A309" s="244"/>
      <c r="B309" s="86">
        <f>+'Ark1'!C1872</f>
        <v>2024</v>
      </c>
      <c r="C309" s="86">
        <f>+'Ark1'!L1872</f>
        <v>8</v>
      </c>
      <c r="D309" s="86" t="s">
        <v>35</v>
      </c>
      <c r="E309" s="272">
        <f>+'Ark1'!AP1872</f>
        <v>34</v>
      </c>
      <c r="F309" s="271" t="str">
        <f>VLOOKUP(E309,RNR!$E$1:$F$41,2)</f>
        <v>Belgisk blå</v>
      </c>
      <c r="G309" s="86" t="str">
        <f>+IF(H309=0,"",'Ark1'!Q1872)</f>
        <v/>
      </c>
      <c r="H309" s="449">
        <f>+'Ark1'!R1872</f>
        <v>0</v>
      </c>
      <c r="I309" s="28" t="str">
        <f>+IF(H309=0,"",'Ark1'!AE1872)</f>
        <v/>
      </c>
      <c r="J309" s="28"/>
      <c r="K309" s="28" t="str">
        <f>+IF(H309=0,"",'Ark1'!AF1872)</f>
        <v/>
      </c>
      <c r="L309" s="244"/>
      <c r="M309" s="366" t="str">
        <f>+IF(H309=0,"",'Ark1'!AR1872)</f>
        <v/>
      </c>
      <c r="N309" s="114" t="str">
        <f>+IF(H309=0,"",'Ark1'!AS1872)</f>
        <v/>
      </c>
      <c r="O309" s="27" t="str">
        <f>+IF(H309=0,"",'Ark1'!T1872)</f>
        <v/>
      </c>
      <c r="P309" s="294" t="str">
        <f>+IF(H309=0,"",'Ark1'!U1872)</f>
        <v/>
      </c>
      <c r="Q309" s="28"/>
      <c r="R309" s="33" t="str">
        <f>+IF(H309=0,"",'Ark1'!W1872)</f>
        <v/>
      </c>
      <c r="S309" s="33" t="str">
        <f>+IF(H309=0,"",'Ark1'!X1872)</f>
        <v/>
      </c>
      <c r="T309" s="450" t="str">
        <f>+IF(H309=0,"",'Ark1'!AG1872)</f>
        <v/>
      </c>
      <c r="U309" s="33" t="str">
        <f>+IF(H309=0,"",'Ark1'!AH1872)</f>
        <v/>
      </c>
      <c r="V309" s="33" t="str">
        <f>+IF(H309=0,"",'Ark1'!Y1872)</f>
        <v/>
      </c>
      <c r="W309" s="27" t="str">
        <f>+IF(H309=0,"",'Ark1'!AA1872)</f>
        <v/>
      </c>
      <c r="X309" s="294" t="str">
        <f t="shared" si="14"/>
        <v/>
      </c>
      <c r="Y309" s="28" t="str">
        <f t="shared" si="15"/>
        <v/>
      </c>
      <c r="Z309" s="244"/>
      <c r="AA309" s="247"/>
      <c r="AC309" s="28"/>
      <c r="AD309" s="27"/>
      <c r="AE309" s="248"/>
      <c r="AF309" s="86"/>
      <c r="AJ309" s="86"/>
    </row>
    <row r="310" spans="1:54" ht="15.6">
      <c r="A310" s="244"/>
      <c r="B310" s="86">
        <f>+'Ark1'!C1873</f>
        <v>2024</v>
      </c>
      <c r="C310" s="86">
        <f>+'Ark1'!L1873</f>
        <v>8</v>
      </c>
      <c r="D310" s="86" t="s">
        <v>35</v>
      </c>
      <c r="E310" s="272">
        <f>+'Ark1'!AP1873</f>
        <v>39</v>
      </c>
      <c r="F310" s="271" t="str">
        <f>VLOOKUP(E310,RNR!$E$1:$F$41,2)</f>
        <v xml:space="preserve">Wagyu </v>
      </c>
      <c r="G310" s="86">
        <f>+IF(H310=0,"",'Ark1'!Q1873)</f>
        <v>1</v>
      </c>
      <c r="H310" s="449">
        <f>+'Ark1'!R1873</f>
        <v>1</v>
      </c>
      <c r="I310" s="28">
        <f>+IF(H310=0,"",'Ark1'!AE1873)</f>
        <v>16.666666666666671</v>
      </c>
      <c r="J310" s="28"/>
      <c r="K310" s="28">
        <f>+IF(H310=0,"",'Ark1'!AF1873)</f>
        <v>20.300497608580113</v>
      </c>
      <c r="L310" s="244"/>
      <c r="M310" s="366">
        <f>+IF(H310=0,"",'Ark1'!AR1873)</f>
        <v>212</v>
      </c>
      <c r="N310" s="114">
        <f>+IF(H310=0,"",'Ark1'!AS1873)</f>
        <v>44.080012359195848</v>
      </c>
      <c r="O310" s="27">
        <f>+IF(H310=0,"",'Ark1'!T1873)</f>
        <v>14</v>
      </c>
      <c r="P310" s="294">
        <f>+IF(H310=0,"",'Ark1'!U1873)</f>
        <v>420.2</v>
      </c>
      <c r="Q310" s="28"/>
      <c r="R310" s="33">
        <f>+IF(H310=0,"",'Ark1'!W1873)</f>
        <v>100</v>
      </c>
      <c r="S310" s="33">
        <f>+IF(H310=0,"",'Ark1'!X1873)</f>
        <v>100</v>
      </c>
      <c r="T310" s="450">
        <f>+IF(H310=0,"",'Ark1'!AG1873)</f>
        <v>1838</v>
      </c>
      <c r="U310" s="33">
        <f>+IF(H310=0,"",'Ark1'!AH1873)</f>
        <v>100</v>
      </c>
      <c r="V310" s="33">
        <f>+IF(H310=0,"",'Ark1'!Y1873)</f>
        <v>0</v>
      </c>
      <c r="W310" s="27">
        <f>+IF(H310=0,"",'Ark1'!AA1873)</f>
        <v>0</v>
      </c>
      <c r="X310" s="294">
        <f t="shared" si="14"/>
        <v>228.61806311207835</v>
      </c>
      <c r="Y310" s="28">
        <f t="shared" si="15"/>
        <v>1</v>
      </c>
      <c r="Z310" s="244"/>
      <c r="AA310" s="247"/>
      <c r="AC310" s="28"/>
      <c r="AD310" s="27"/>
      <c r="AE310" s="248"/>
      <c r="AF310" s="86"/>
      <c r="AJ310" s="86"/>
    </row>
    <row r="311" spans="1:54" ht="15.6">
      <c r="A311" s="244"/>
      <c r="B311" s="86">
        <f>+'Ark1'!C1874</f>
        <v>2024</v>
      </c>
      <c r="C311" s="86">
        <f>+'Ark1'!L1874</f>
        <v>8</v>
      </c>
      <c r="D311" s="86" t="s">
        <v>35</v>
      </c>
      <c r="E311" s="272">
        <f>+'Ark1'!AP1874</f>
        <v>40</v>
      </c>
      <c r="F311" s="271" t="str">
        <f>VLOOKUP(E311,RNR!$E$1:$F$41,2)</f>
        <v>Jak (Bos Grunniens)</v>
      </c>
      <c r="G311" s="86" t="str">
        <f>+IF(H311=0,"",'Ark1'!Q1874)</f>
        <v/>
      </c>
      <c r="H311" s="449">
        <f>+'Ark1'!R1874</f>
        <v>0</v>
      </c>
      <c r="I311" s="28" t="str">
        <f>+IF(H311=0,"",'Ark1'!AE1874)</f>
        <v/>
      </c>
      <c r="J311" s="28"/>
      <c r="K311" s="28" t="str">
        <f>+IF(H311=0,"",'Ark1'!AF1874)</f>
        <v/>
      </c>
      <c r="L311" s="244"/>
      <c r="M311" s="366" t="str">
        <f>+IF(H311=0,"",'Ark1'!AR1874)</f>
        <v/>
      </c>
      <c r="N311" s="114" t="str">
        <f>+IF(H311=0,"",'Ark1'!AS1874)</f>
        <v/>
      </c>
      <c r="O311" s="27" t="str">
        <f>+IF(H311=0,"",'Ark1'!T1874)</f>
        <v/>
      </c>
      <c r="P311" s="294" t="str">
        <f>+IF(H311=0,"",'Ark1'!U1874)</f>
        <v/>
      </c>
      <c r="Q311" s="28"/>
      <c r="R311" s="33" t="str">
        <f>+IF(H311=0,"",'Ark1'!W1874)</f>
        <v/>
      </c>
      <c r="S311" s="33" t="str">
        <f>+IF(H311=0,"",'Ark1'!X1874)</f>
        <v/>
      </c>
      <c r="T311" s="450" t="str">
        <f>+IF(H311=0,"",'Ark1'!AG1874)</f>
        <v/>
      </c>
      <c r="U311" s="33" t="str">
        <f>+IF(H311=0,"",'Ark1'!AH1874)</f>
        <v/>
      </c>
      <c r="V311" s="33" t="str">
        <f>+IF(H311=0,"",'Ark1'!Y1874)</f>
        <v/>
      </c>
      <c r="W311" s="27" t="str">
        <f>+IF(H311=0,"",'Ark1'!AA1874)</f>
        <v/>
      </c>
      <c r="X311" s="294" t="str">
        <f t="shared" si="14"/>
        <v/>
      </c>
      <c r="Y311" s="28" t="str">
        <f t="shared" si="15"/>
        <v/>
      </c>
      <c r="Z311" s="244"/>
      <c r="AA311" s="247"/>
      <c r="AC311" s="28"/>
      <c r="AD311" s="27"/>
      <c r="AE311" s="248"/>
      <c r="AF311" s="86"/>
      <c r="AJ311" s="86"/>
    </row>
    <row r="312" spans="1:54" ht="15.6">
      <c r="A312" s="244"/>
      <c r="B312" s="86">
        <f>+'Ark1'!C1875</f>
        <v>2024</v>
      </c>
      <c r="C312" s="86">
        <f>+'Ark1'!L1875</f>
        <v>8</v>
      </c>
      <c r="D312" s="86" t="s">
        <v>35</v>
      </c>
      <c r="E312" s="272">
        <f>+'Ark1'!AP1875</f>
        <v>98</v>
      </c>
      <c r="F312" s="271" t="str">
        <f>VLOOKUP(E312,RNR!$E$1:$F$41,2)</f>
        <v>Krysninger</v>
      </c>
      <c r="G312" s="86">
        <f>+IF(H312=0,"",'Ark1'!Q1875)</f>
        <v>109</v>
      </c>
      <c r="H312" s="449">
        <f>+'Ark1'!R1875</f>
        <v>148</v>
      </c>
      <c r="I312" s="28">
        <f>+IF(H312=0,"",'Ark1'!AE1875)</f>
        <v>6.448801742919386</v>
      </c>
      <c r="J312" s="28"/>
      <c r="K312" s="28">
        <f>+IF(H312=0,"",'Ark1'!AF1875)</f>
        <v>8.5679932080134744</v>
      </c>
      <c r="L312" s="244"/>
      <c r="M312" s="366">
        <f>+IF(H312=0,"",'Ark1'!AR1875)</f>
        <v>221.31756756756755</v>
      </c>
      <c r="N312" s="114">
        <f>+IF(H312=0,"",'Ark1'!AS1875)</f>
        <v>38.422772540650904</v>
      </c>
      <c r="O312" s="27">
        <f>+IF(H312=0,"",'Ark1'!T1875)</f>
        <v>11.729729729729728</v>
      </c>
      <c r="P312" s="294">
        <f>+IF(H312=0,"",'Ark1'!U1875)</f>
        <v>416.76756756756782</v>
      </c>
      <c r="Q312" s="28"/>
      <c r="R312" s="33">
        <f>+IF(H312=0,"",'Ark1'!W1875)</f>
        <v>100</v>
      </c>
      <c r="S312" s="33">
        <f>+IF(H312=0,"",'Ark1'!X1875)</f>
        <v>97.972972972972983</v>
      </c>
      <c r="T312" s="450">
        <f>+IF(H312=0,"",'Ark1'!AG1875)</f>
        <v>2552.6351351351345</v>
      </c>
      <c r="U312" s="33">
        <f>+IF(H312=0,"",'Ark1'!AH1875)</f>
        <v>100</v>
      </c>
      <c r="V312" s="33">
        <f>+IF(H312=0,"",'Ark1'!Y1875)</f>
        <v>36.464309125898808</v>
      </c>
      <c r="W312" s="27">
        <f>+IF(H312=0,"",'Ark1'!AA1875)</f>
        <v>2.2013343453294314</v>
      </c>
      <c r="X312" s="294">
        <f t="shared" si="14"/>
        <v>163.26954127954696</v>
      </c>
      <c r="Y312" s="28">
        <f t="shared" si="15"/>
        <v>1.3577981651376148</v>
      </c>
      <c r="Z312" s="244"/>
      <c r="AA312" s="27"/>
      <c r="AC312" s="28"/>
      <c r="AD312" s="27"/>
      <c r="AE312" s="86"/>
      <c r="AF312" s="86"/>
      <c r="AJ312" s="86"/>
    </row>
    <row r="313" spans="1:54" ht="15.6">
      <c r="A313" s="244"/>
      <c r="B313" s="86">
        <f>+'Ark1'!C1876</f>
        <v>2024</v>
      </c>
      <c r="C313" s="86">
        <f>+'Ark1'!L1876</f>
        <v>8</v>
      </c>
      <c r="D313" s="86" t="s">
        <v>35</v>
      </c>
      <c r="E313" s="272">
        <f>+'Ark1'!AP1876</f>
        <v>99</v>
      </c>
      <c r="F313" s="271" t="str">
        <f>VLOOKUP(E313,RNR!$E$1:$F$41,2)</f>
        <v>Ukjent</v>
      </c>
      <c r="G313" s="86">
        <f>+IF(H313=0,"",'Ark1'!Q1876)</f>
        <v>4</v>
      </c>
      <c r="H313" s="449">
        <f>+'Ark1'!R1876</f>
        <v>4</v>
      </c>
      <c r="I313" s="28">
        <f>+IF(H313=0,"",'Ark1'!AE1876)</f>
        <v>1.4598540145985412</v>
      </c>
      <c r="J313" s="28"/>
      <c r="K313" s="28">
        <f>+IF(H313=0,"",'Ark1'!AF1876)</f>
        <v>1.9083849200385872</v>
      </c>
      <c r="L313" s="244"/>
      <c r="M313" s="366">
        <f>+IF(H313=0,"",'Ark1'!AR1876)</f>
        <v>209</v>
      </c>
      <c r="N313" s="114">
        <f>+IF(H313=0,"",'Ark1'!AS1876)</f>
        <v>42.894031984013445</v>
      </c>
      <c r="O313" s="27">
        <f>+IF(H313=0,"",'Ark1'!T1876)</f>
        <v>11.25</v>
      </c>
      <c r="P313" s="294">
        <f>+IF(H313=0,"",'Ark1'!U1876)</f>
        <v>393.67500000000001</v>
      </c>
      <c r="Q313" s="28"/>
      <c r="R313" s="33">
        <f>+IF(H313=0,"",'Ark1'!W1876)</f>
        <v>100</v>
      </c>
      <c r="S313" s="33">
        <f>+IF(H313=0,"",'Ark1'!X1876)</f>
        <v>75</v>
      </c>
      <c r="T313" s="450">
        <f>+IF(H313=0,"",'Ark1'!AG1876)</f>
        <v>3415</v>
      </c>
      <c r="U313" s="33">
        <f>+IF(H313=0,"",'Ark1'!AH1876)</f>
        <v>100</v>
      </c>
      <c r="V313" s="33">
        <f>+IF(H313=0,"",'Ark1'!Y1876)</f>
        <v>52.280750520626718</v>
      </c>
      <c r="W313" s="27">
        <f>+IF(H313=0,"",'Ark1'!AA1876)</f>
        <v>2.4874685927665499</v>
      </c>
      <c r="X313" s="294">
        <f t="shared" si="14"/>
        <v>115.27818448023426</v>
      </c>
      <c r="Y313" s="28">
        <f t="shared" si="15"/>
        <v>1</v>
      </c>
      <c r="Z313" s="244"/>
      <c r="AA313" s="248"/>
      <c r="AC313" s="28"/>
      <c r="AD313" s="27"/>
      <c r="AE313" s="248"/>
      <c r="AF313" s="86"/>
      <c r="AJ313" s="86"/>
    </row>
    <row r="314" spans="1:54" ht="15" customHeight="1">
      <c r="A314" s="244"/>
      <c r="B314" s="244"/>
      <c r="C314" s="244"/>
      <c r="D314" s="244"/>
      <c r="E314" s="244"/>
      <c r="F314" s="244"/>
      <c r="G314" s="244"/>
      <c r="H314" s="244"/>
      <c r="I314" s="244"/>
      <c r="J314" s="244"/>
      <c r="K314" s="244"/>
      <c r="L314" s="244"/>
      <c r="M314" s="244"/>
      <c r="N314" s="244"/>
      <c r="O314" s="244"/>
      <c r="P314" s="244"/>
      <c r="Q314" s="244"/>
      <c r="R314" s="244"/>
      <c r="S314" s="244"/>
      <c r="T314" s="244"/>
      <c r="U314" s="244"/>
      <c r="V314" s="244"/>
      <c r="W314" s="244"/>
      <c r="X314" s="244"/>
      <c r="Y314" s="244"/>
      <c r="Z314" s="244"/>
      <c r="AA314" s="247"/>
      <c r="AC314" s="28"/>
      <c r="AD314" s="27"/>
      <c r="AE314" s="248"/>
      <c r="AF314" s="86"/>
      <c r="AJ314" s="86"/>
      <c r="BB314" s="259"/>
    </row>
    <row r="315" spans="1:54" ht="22.8">
      <c r="A315" s="244"/>
      <c r="B315" s="244"/>
      <c r="C315" s="273" t="s">
        <v>0</v>
      </c>
      <c r="D315" s="274"/>
      <c r="E315" s="334" t="s">
        <v>36</v>
      </c>
      <c r="F315" s="244"/>
      <c r="G315" s="275" t="s">
        <v>598</v>
      </c>
      <c r="H315" s="491">
        <f>SUM(H317:H351)</f>
        <v>576</v>
      </c>
      <c r="I315" s="245"/>
      <c r="J315" s="244"/>
      <c r="K315" s="245"/>
      <c r="L315" s="244"/>
      <c r="M315" s="246"/>
      <c r="N315" s="246"/>
      <c r="O315" s="244"/>
      <c r="P315" s="333">
        <f>+Klasse!L19</f>
        <v>446.80586370839927</v>
      </c>
      <c r="Q315" s="244" t="s">
        <v>568</v>
      </c>
      <c r="R315" s="246"/>
      <c r="S315" s="246"/>
      <c r="T315" s="443"/>
      <c r="U315" s="246"/>
      <c r="V315" s="246"/>
      <c r="W315" s="244"/>
      <c r="X315" s="333">
        <f>+Klasse!AC19</f>
        <v>174.485422061929</v>
      </c>
      <c r="Y315" s="260"/>
      <c r="Z315" s="244"/>
      <c r="AA315" s="247"/>
      <c r="AC315" s="28"/>
      <c r="AD315" s="27"/>
      <c r="AE315" s="248"/>
      <c r="AF315" s="86"/>
      <c r="AJ315" s="86"/>
      <c r="BB315" s="259"/>
    </row>
    <row r="316" spans="1:54" ht="15" customHeight="1">
      <c r="A316" s="244"/>
      <c r="B316" s="244"/>
      <c r="C316" s="273"/>
      <c r="D316" s="273"/>
      <c r="E316" s="273"/>
      <c r="F316" s="273"/>
      <c r="G316" s="273"/>
      <c r="H316" s="273"/>
      <c r="I316" s="273"/>
      <c r="J316" s="273"/>
      <c r="K316" s="273"/>
      <c r="L316" s="244"/>
      <c r="M316" s="273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/>
      <c r="X316" s="273"/>
      <c r="Y316" s="273"/>
      <c r="Z316" s="273"/>
      <c r="AA316" s="247"/>
      <c r="AC316" s="28"/>
      <c r="AD316" s="27"/>
      <c r="AE316" s="248"/>
      <c r="AF316" s="86"/>
      <c r="AJ316" s="86"/>
      <c r="BB316" s="259"/>
    </row>
    <row r="317" spans="1:54" ht="15.6">
      <c r="A317" s="244"/>
      <c r="B317" s="318">
        <f>+'Ark1'!C1877</f>
        <v>2024</v>
      </c>
      <c r="C317" s="263">
        <f>+'Ark1'!L1877</f>
        <v>9</v>
      </c>
      <c r="D317" s="263" t="s">
        <v>36</v>
      </c>
      <c r="E317" s="271">
        <f>+'Ark1'!AP1877</f>
        <v>1</v>
      </c>
      <c r="F317" s="271" t="str">
        <f>VLOOKUP(E317,RNR!$E$1:$F$41,2)</f>
        <v>NRF</v>
      </c>
      <c r="G317" s="263">
        <f>+IF(H317=0,"",'Ark1'!Q1877)</f>
        <v>9</v>
      </c>
      <c r="H317" s="449">
        <f>+'Ark1'!R1877</f>
        <v>9</v>
      </c>
      <c r="I317" s="264">
        <f>+IF(H317=0,"",'Ark1'!AE1877)</f>
        <v>2.8206092515983439E-2</v>
      </c>
      <c r="J317" s="264"/>
      <c r="K317" s="264">
        <f>+IF(H317=0,"",'Ark1'!AF1877)</f>
        <v>4.9799763626563423E-2</v>
      </c>
      <c r="L317" s="244"/>
      <c r="M317" s="366">
        <f>+IF(H317=0,"",'Ark1'!AR1877)</f>
        <v>231.11111111111111</v>
      </c>
      <c r="N317" s="114">
        <f>+IF(H317=0,"",'Ark1'!AS1877)</f>
        <v>42.400762691665797</v>
      </c>
      <c r="O317" s="265">
        <f>+IF(H317=0,"",'Ark1'!T1877)</f>
        <v>14.555555555555555</v>
      </c>
      <c r="P317" s="294">
        <f>+IF(H317=0,"",'Ark1'!U1877)</f>
        <v>523.55555555555566</v>
      </c>
      <c r="Q317" s="264"/>
      <c r="R317" s="266">
        <f>+IF(H317=0,"",'Ark1'!W1877)</f>
        <v>100</v>
      </c>
      <c r="S317" s="266">
        <f>+IF(H317=0,"",'Ark1'!X1877)</f>
        <v>100</v>
      </c>
      <c r="T317" s="451">
        <f>+IF(H317=0,"",'Ark1'!AG1877)</f>
        <v>2102.8888888888887</v>
      </c>
      <c r="U317" s="266">
        <f>+IF(H317=0,"",'Ark1'!AH1877)</f>
        <v>100</v>
      </c>
      <c r="V317" s="266">
        <f>+IF(H317=0,"",'Ark1'!Y1877)</f>
        <v>31.546125351480246</v>
      </c>
      <c r="W317" s="265">
        <f>+IF(H317=0,"",'Ark1'!AA1877)</f>
        <v>0.83147941928309499</v>
      </c>
      <c r="X317" s="294">
        <f t="shared" ref="X317:X351" si="16">IF(H317=0,"",1000*P317/T317)</f>
        <v>248.96967135157993</v>
      </c>
      <c r="Y317" s="264">
        <f t="shared" ref="Y317:Y351" si="17">IF(H317=0,"",H317/G317)</f>
        <v>1</v>
      </c>
      <c r="Z317" s="244"/>
      <c r="AA317" s="209"/>
      <c r="AC317" s="28"/>
      <c r="AD317" s="27"/>
      <c r="AE317" s="209"/>
      <c r="AF317" s="86"/>
      <c r="AJ317" s="86"/>
    </row>
    <row r="318" spans="1:54" ht="15.6">
      <c r="A318" s="244"/>
      <c r="B318" s="318">
        <f>+'Ark1'!C1878</f>
        <v>2024</v>
      </c>
      <c r="C318" s="263">
        <f>+'Ark1'!L1878</f>
        <v>9</v>
      </c>
      <c r="D318" s="263" t="s">
        <v>36</v>
      </c>
      <c r="E318" s="271">
        <f>+'Ark1'!AP1878</f>
        <v>2</v>
      </c>
      <c r="F318" s="271" t="str">
        <f>VLOOKUP(E318,RNR!$E$1:$F$41,2)</f>
        <v>Jersey</v>
      </c>
      <c r="G318" s="263" t="str">
        <f>+IF(H318=0,"",'Ark1'!Q1878)</f>
        <v/>
      </c>
      <c r="H318" s="449">
        <f>+'Ark1'!R1878</f>
        <v>0</v>
      </c>
      <c r="I318" s="264" t="str">
        <f>+IF(H318=0,"",'Ark1'!AE1878)</f>
        <v/>
      </c>
      <c r="J318" s="264"/>
      <c r="K318" s="264" t="str">
        <f>+IF(H318=0,"",'Ark1'!AF1878)</f>
        <v/>
      </c>
      <c r="L318" s="244"/>
      <c r="M318" s="366" t="str">
        <f>+IF(H318=0,"",'Ark1'!AR1892)</f>
        <v/>
      </c>
      <c r="N318" s="114" t="str">
        <f>+IF(H318=0,"",'Ark1'!AS1892)</f>
        <v/>
      </c>
      <c r="O318" s="265" t="str">
        <f>+IF(H318=0,"",'Ark1'!T1878)</f>
        <v/>
      </c>
      <c r="P318" s="294" t="str">
        <f>+IF(H318=0,"",'Ark1'!U1878)</f>
        <v/>
      </c>
      <c r="Q318" s="264"/>
      <c r="R318" s="266" t="str">
        <f>+IF(H318=0,"",'Ark1'!W1878)</f>
        <v/>
      </c>
      <c r="S318" s="266" t="str">
        <f>+IF(H318=0,"",'Ark1'!X1878)</f>
        <v/>
      </c>
      <c r="T318" s="451" t="str">
        <f>+IF(H318=0,"",'Ark1'!AG1878)</f>
        <v/>
      </c>
      <c r="U318" s="266" t="str">
        <f>+IF(H318=0,"",'Ark1'!AH1878)</f>
        <v/>
      </c>
      <c r="V318" s="266" t="str">
        <f>+IF(H318=0,"",'Ark1'!Y1878)</f>
        <v/>
      </c>
      <c r="W318" s="265" t="str">
        <f>+IF(H318=0,"",'Ark1'!AA1878)</f>
        <v/>
      </c>
      <c r="X318" s="294" t="str">
        <f t="shared" si="16"/>
        <v/>
      </c>
      <c r="Y318" s="264" t="str">
        <f t="shared" si="17"/>
        <v/>
      </c>
      <c r="Z318" s="244"/>
      <c r="AA318" s="247"/>
      <c r="AC318" s="28"/>
      <c r="AD318" s="27"/>
      <c r="AE318" s="247"/>
      <c r="AF318" s="86"/>
      <c r="AJ318" s="86"/>
    </row>
    <row r="319" spans="1:54" ht="15.6">
      <c r="A319" s="244"/>
      <c r="B319" s="318">
        <f>+'Ark1'!C1879</f>
        <v>2024</v>
      </c>
      <c r="C319" s="263">
        <f>+'Ark1'!L1879</f>
        <v>9</v>
      </c>
      <c r="D319" s="263" t="s">
        <v>36</v>
      </c>
      <c r="E319" s="271">
        <f>+'Ark1'!AP1879</f>
        <v>3</v>
      </c>
      <c r="F319" s="271" t="str">
        <f>VLOOKUP(E319,RNR!$E$1:$F$41,2)</f>
        <v>Sidet Trønder</v>
      </c>
      <c r="G319" s="263" t="str">
        <f>+IF(H319=0,"",'Ark1'!Q1879)</f>
        <v/>
      </c>
      <c r="H319" s="449">
        <f>+'Ark1'!R1879</f>
        <v>0</v>
      </c>
      <c r="I319" s="264" t="str">
        <f>+IF(H319=0,"",'Ark1'!AE1879)</f>
        <v/>
      </c>
      <c r="J319" s="264"/>
      <c r="K319" s="264" t="str">
        <f>+IF(H319=0,"",'Ark1'!AF1879)</f>
        <v/>
      </c>
      <c r="L319" s="244"/>
      <c r="M319" s="366" t="str">
        <f>+IF(H319=0,"",'Ark1'!AR1893)</f>
        <v/>
      </c>
      <c r="N319" s="114" t="str">
        <f>+IF(H319=0,"",'Ark1'!AS1893)</f>
        <v/>
      </c>
      <c r="O319" s="265" t="str">
        <f>+IF(H319=0,"",'Ark1'!T1879)</f>
        <v/>
      </c>
      <c r="P319" s="294" t="str">
        <f>+IF(H319=0,"",'Ark1'!U1879)</f>
        <v/>
      </c>
      <c r="Q319" s="264"/>
      <c r="R319" s="266" t="str">
        <f>+IF(H319=0,"",'Ark1'!W1879)</f>
        <v/>
      </c>
      <c r="S319" s="266" t="str">
        <f>+IF(H319=0,"",'Ark1'!X1879)</f>
        <v/>
      </c>
      <c r="T319" s="451" t="str">
        <f>+IF(H319=0,"",'Ark1'!AG1879)</f>
        <v/>
      </c>
      <c r="U319" s="266" t="str">
        <f>+IF(H319=0,"",'Ark1'!AH1879)</f>
        <v/>
      </c>
      <c r="V319" s="266" t="str">
        <f>+IF(H319=0,"",'Ark1'!Y1879)</f>
        <v/>
      </c>
      <c r="W319" s="265" t="str">
        <f>+IF(H319=0,"",'Ark1'!AA1879)</f>
        <v/>
      </c>
      <c r="X319" s="294" t="str">
        <f t="shared" si="16"/>
        <v/>
      </c>
      <c r="Y319" s="264" t="str">
        <f t="shared" si="17"/>
        <v/>
      </c>
      <c r="Z319" s="244"/>
      <c r="AA319" s="247"/>
      <c r="AC319" s="28"/>
      <c r="AD319" s="27"/>
      <c r="AE319" s="248"/>
      <c r="AF319" s="86"/>
      <c r="AJ319" s="86"/>
    </row>
    <row r="320" spans="1:54" ht="15.6">
      <c r="A320" s="244"/>
      <c r="B320" s="318">
        <f>+'Ark1'!C1880</f>
        <v>2024</v>
      </c>
      <c r="C320" s="263">
        <f>+'Ark1'!L1880</f>
        <v>9</v>
      </c>
      <c r="D320" s="263" t="s">
        <v>36</v>
      </c>
      <c r="E320" s="271">
        <f>+'Ark1'!AP1880</f>
        <v>4</v>
      </c>
      <c r="F320" s="271" t="str">
        <f>VLOOKUP(E320,RNR!$E$1:$F$41,2)</f>
        <v>Telemark</v>
      </c>
      <c r="G320" s="263" t="str">
        <f>+IF(H320=0,"",'Ark1'!Q1880)</f>
        <v/>
      </c>
      <c r="H320" s="449">
        <f>+'Ark1'!R1880</f>
        <v>0</v>
      </c>
      <c r="I320" s="264" t="str">
        <f>+IF(H320=0,"",'Ark1'!AE1880)</f>
        <v/>
      </c>
      <c r="J320" s="264"/>
      <c r="K320" s="264" t="str">
        <f>+IF(H320=0,"",'Ark1'!AF1880)</f>
        <v/>
      </c>
      <c r="L320" s="244"/>
      <c r="M320" s="366" t="str">
        <f>+IF(H320=0,"",'Ark1'!AR1894)</f>
        <v/>
      </c>
      <c r="N320" s="114" t="str">
        <f>+IF(H320=0,"",'Ark1'!AS1894)</f>
        <v/>
      </c>
      <c r="O320" s="265" t="str">
        <f>+IF(H320=0,"",'Ark1'!T1880)</f>
        <v/>
      </c>
      <c r="P320" s="294" t="str">
        <f>+IF(H320=0,"",'Ark1'!U1880)</f>
        <v/>
      </c>
      <c r="Q320" s="264"/>
      <c r="R320" s="266" t="str">
        <f>+IF(H320=0,"",'Ark1'!W1880)</f>
        <v/>
      </c>
      <c r="S320" s="266" t="str">
        <f>+IF(H320=0,"",'Ark1'!X1880)</f>
        <v/>
      </c>
      <c r="T320" s="451" t="str">
        <f>+IF(H320=0,"",'Ark1'!AG1880)</f>
        <v/>
      </c>
      <c r="U320" s="266" t="str">
        <f>+IF(H320=0,"",'Ark1'!AH1880)</f>
        <v/>
      </c>
      <c r="V320" s="266" t="str">
        <f>+IF(H320=0,"",'Ark1'!Y1880)</f>
        <v/>
      </c>
      <c r="W320" s="265" t="str">
        <f>+IF(H320=0,"",'Ark1'!AA1880)</f>
        <v/>
      </c>
      <c r="X320" s="294" t="str">
        <f t="shared" si="16"/>
        <v/>
      </c>
      <c r="Y320" s="264" t="str">
        <f t="shared" si="17"/>
        <v/>
      </c>
      <c r="Z320" s="244"/>
      <c r="AA320" s="247"/>
      <c r="AC320" s="28"/>
      <c r="AD320" s="27"/>
      <c r="AE320" s="248"/>
      <c r="AF320" s="86"/>
      <c r="AJ320" s="86"/>
    </row>
    <row r="321" spans="1:36" ht="15.6">
      <c r="A321" s="244"/>
      <c r="B321" s="318">
        <f>+'Ark1'!C1881</f>
        <v>2024</v>
      </c>
      <c r="C321" s="263">
        <f>+'Ark1'!L1881</f>
        <v>9</v>
      </c>
      <c r="D321" s="263" t="s">
        <v>36</v>
      </c>
      <c r="E321" s="271">
        <f>+'Ark1'!AP1881</f>
        <v>5</v>
      </c>
      <c r="F321" s="271" t="str">
        <f>VLOOKUP(E321,RNR!$E$1:$F$41,2)</f>
        <v>Dølafe</v>
      </c>
      <c r="G321" s="263" t="str">
        <f>+IF(H321=0,"",'Ark1'!Q1881)</f>
        <v/>
      </c>
      <c r="H321" s="449">
        <f>+'Ark1'!R1881</f>
        <v>0</v>
      </c>
      <c r="I321" s="264" t="str">
        <f>+IF(H321=0,"",'Ark1'!AE1881)</f>
        <v/>
      </c>
      <c r="J321" s="264"/>
      <c r="K321" s="264" t="str">
        <f>+IF(H321=0,"",'Ark1'!AF1881)</f>
        <v/>
      </c>
      <c r="L321" s="244"/>
      <c r="M321" s="366" t="str">
        <f>+IF(H321=0,"",'Ark1'!AR1895)</f>
        <v/>
      </c>
      <c r="N321" s="114" t="str">
        <f>+IF(H321=0,"",'Ark1'!AS1895)</f>
        <v/>
      </c>
      <c r="O321" s="265" t="str">
        <f>+IF(H321=0,"",'Ark1'!T1881)</f>
        <v/>
      </c>
      <c r="P321" s="294" t="str">
        <f>+IF(H321=0,"",'Ark1'!U1881)</f>
        <v/>
      </c>
      <c r="Q321" s="264"/>
      <c r="R321" s="266" t="str">
        <f>+IF(H321=0,"",'Ark1'!W1881)</f>
        <v/>
      </c>
      <c r="S321" s="266" t="str">
        <f>+IF(H321=0,"",'Ark1'!X1881)</f>
        <v/>
      </c>
      <c r="T321" s="451" t="str">
        <f>+IF(H321=0,"",'Ark1'!AG1881)</f>
        <v/>
      </c>
      <c r="U321" s="266" t="str">
        <f>+IF(H321=0,"",'Ark1'!AH1881)</f>
        <v/>
      </c>
      <c r="V321" s="266" t="str">
        <f>+IF(H321=0,"",'Ark1'!Y1881)</f>
        <v/>
      </c>
      <c r="W321" s="265" t="str">
        <f>+IF(H321=0,"",'Ark1'!AA1881)</f>
        <v/>
      </c>
      <c r="X321" s="294" t="str">
        <f t="shared" si="16"/>
        <v/>
      </c>
      <c r="Y321" s="264" t="str">
        <f t="shared" si="17"/>
        <v/>
      </c>
      <c r="Z321" s="244"/>
      <c r="AA321" s="247"/>
      <c r="AC321" s="28"/>
      <c r="AD321" s="27"/>
      <c r="AE321" s="248"/>
      <c r="AF321" s="86"/>
      <c r="AJ321" s="86"/>
    </row>
    <row r="322" spans="1:36" ht="15.6">
      <c r="A322" s="244"/>
      <c r="B322" s="318">
        <f>+'Ark1'!C1882</f>
        <v>2024</v>
      </c>
      <c r="C322" s="263">
        <f>+'Ark1'!L1882</f>
        <v>9</v>
      </c>
      <c r="D322" s="263" t="s">
        <v>36</v>
      </c>
      <c r="E322" s="271">
        <f>+'Ark1'!AP1882</f>
        <v>6</v>
      </c>
      <c r="F322" s="271" t="str">
        <f>VLOOKUP(E322,RNR!$E$1:$F$41,2)</f>
        <v>Raukolle</v>
      </c>
      <c r="G322" s="263" t="str">
        <f>+IF(H322=0,"",'Ark1'!Q1882)</f>
        <v/>
      </c>
      <c r="H322" s="449">
        <f>+'Ark1'!R1882</f>
        <v>0</v>
      </c>
      <c r="I322" s="264" t="str">
        <f>+IF(H322=0,"",'Ark1'!AE1882)</f>
        <v/>
      </c>
      <c r="J322" s="264"/>
      <c r="K322" s="264" t="str">
        <f>+IF(H322=0,"",'Ark1'!AF1882)</f>
        <v/>
      </c>
      <c r="L322" s="244"/>
      <c r="M322" s="366" t="str">
        <f>+IF(H322=0,"",'Ark1'!AR1896)</f>
        <v/>
      </c>
      <c r="N322" s="114" t="str">
        <f>+IF(H322=0,"",'Ark1'!AS1896)</f>
        <v/>
      </c>
      <c r="O322" s="265" t="str">
        <f>+IF(H322=0,"",'Ark1'!T1882)</f>
        <v/>
      </c>
      <c r="P322" s="294" t="str">
        <f>+IF(H322=0,"",'Ark1'!U1882)</f>
        <v/>
      </c>
      <c r="Q322" s="264"/>
      <c r="R322" s="266" t="str">
        <f>+IF(H322=0,"",'Ark1'!W1882)</f>
        <v/>
      </c>
      <c r="S322" s="266" t="str">
        <f>+IF(H322=0,"",'Ark1'!X1882)</f>
        <v/>
      </c>
      <c r="T322" s="451" t="str">
        <f>+IF(H322=0,"",'Ark1'!AG1882)</f>
        <v/>
      </c>
      <c r="U322" s="266" t="str">
        <f>+IF(H322=0,"",'Ark1'!AH1882)</f>
        <v/>
      </c>
      <c r="V322" s="266" t="str">
        <f>+IF(H322=0,"",'Ark1'!Y1882)</f>
        <v/>
      </c>
      <c r="W322" s="265" t="str">
        <f>+IF(H322=0,"",'Ark1'!AA1882)</f>
        <v/>
      </c>
      <c r="X322" s="294" t="str">
        <f t="shared" si="16"/>
        <v/>
      </c>
      <c r="Y322" s="264" t="str">
        <f t="shared" si="17"/>
        <v/>
      </c>
      <c r="Z322" s="244"/>
      <c r="AA322" s="247"/>
      <c r="AC322" s="28"/>
      <c r="AD322" s="27"/>
      <c r="AE322" s="248"/>
      <c r="AF322" s="86"/>
      <c r="AJ322" s="86"/>
    </row>
    <row r="323" spans="1:36" ht="15.6">
      <c r="A323" s="244"/>
      <c r="B323" s="318">
        <f>+'Ark1'!C1883</f>
        <v>2024</v>
      </c>
      <c r="C323" s="263">
        <f>+'Ark1'!L1883</f>
        <v>9</v>
      </c>
      <c r="D323" s="263" t="s">
        <v>36</v>
      </c>
      <c r="E323" s="271">
        <f>+'Ark1'!AP1883</f>
        <v>7</v>
      </c>
      <c r="F323" s="271" t="str">
        <f>VLOOKUP(E323,RNR!$E$1:$F$41,2)</f>
        <v>Sør- og Vestlands</v>
      </c>
      <c r="G323" s="263" t="str">
        <f>+IF(H323=0,"",'Ark1'!Q1883)</f>
        <v/>
      </c>
      <c r="H323" s="449">
        <f>+'Ark1'!R1883</f>
        <v>0</v>
      </c>
      <c r="I323" s="264" t="str">
        <f>+IF(H323=0,"",'Ark1'!AE1883)</f>
        <v/>
      </c>
      <c r="J323" s="264"/>
      <c r="K323" s="264" t="str">
        <f>+IF(H323=0,"",'Ark1'!AF1883)</f>
        <v/>
      </c>
      <c r="L323" s="244"/>
      <c r="M323" s="366" t="str">
        <f>+IF(H323=0,"",'Ark1'!AR1897)</f>
        <v/>
      </c>
      <c r="N323" s="114" t="str">
        <f>+IF(H323=0,"",'Ark1'!AS1897)</f>
        <v/>
      </c>
      <c r="O323" s="265" t="str">
        <f>+IF(H323=0,"",'Ark1'!T1883)</f>
        <v/>
      </c>
      <c r="P323" s="294" t="str">
        <f>+IF(H323=0,"",'Ark1'!U1883)</f>
        <v/>
      </c>
      <c r="Q323" s="264"/>
      <c r="R323" s="266" t="str">
        <f>+IF(H323=0,"",'Ark1'!W1883)</f>
        <v/>
      </c>
      <c r="S323" s="266" t="str">
        <f>+IF(H323=0,"",'Ark1'!X1883)</f>
        <v/>
      </c>
      <c r="T323" s="451" t="str">
        <f>+IF(H323=0,"",'Ark1'!AG1883)</f>
        <v/>
      </c>
      <c r="U323" s="266" t="str">
        <f>+IF(H323=0,"",'Ark1'!AH1883)</f>
        <v/>
      </c>
      <c r="V323" s="266" t="str">
        <f>+IF(H323=0,"",'Ark1'!Y1883)</f>
        <v/>
      </c>
      <c r="W323" s="265" t="str">
        <f>+IF(H323=0,"",'Ark1'!AA1883)</f>
        <v/>
      </c>
      <c r="X323" s="294" t="str">
        <f t="shared" si="16"/>
        <v/>
      </c>
      <c r="Y323" s="264" t="str">
        <f t="shared" si="17"/>
        <v/>
      </c>
      <c r="Z323" s="244"/>
      <c r="AA323" s="247"/>
      <c r="AC323" s="28"/>
      <c r="AD323" s="27"/>
      <c r="AE323" s="248"/>
      <c r="AF323" s="86"/>
      <c r="AJ323" s="86"/>
    </row>
    <row r="324" spans="1:36" ht="15.6">
      <c r="A324" s="244"/>
      <c r="B324" s="318">
        <f>+'Ark1'!C1884</f>
        <v>2024</v>
      </c>
      <c r="C324" s="263">
        <f>+'Ark1'!L1884</f>
        <v>9</v>
      </c>
      <c r="D324" s="263" t="s">
        <v>36</v>
      </c>
      <c r="E324" s="271">
        <f>+'Ark1'!AP1884</f>
        <v>8</v>
      </c>
      <c r="F324" s="271" t="str">
        <f>VLOOKUP(E324,RNR!$E$1:$F$41,2)</f>
        <v>Vestlandsfe</v>
      </c>
      <c r="G324" s="263" t="str">
        <f>+IF(H324=0,"",'Ark1'!Q1884)</f>
        <v/>
      </c>
      <c r="H324" s="449">
        <f>+'Ark1'!R1884</f>
        <v>0</v>
      </c>
      <c r="I324" s="264" t="str">
        <f>+IF(H324=0,"",'Ark1'!AE1884)</f>
        <v/>
      </c>
      <c r="J324" s="264"/>
      <c r="K324" s="264" t="str">
        <f>+IF(H324=0,"",'Ark1'!AF1884)</f>
        <v/>
      </c>
      <c r="L324" s="244"/>
      <c r="M324" s="366" t="str">
        <f>+IF(H324=0,"",'Ark1'!AR1898)</f>
        <v/>
      </c>
      <c r="N324" s="114" t="str">
        <f>+IF(H324=0,"",'Ark1'!AS1898)</f>
        <v/>
      </c>
      <c r="O324" s="265" t="str">
        <f>+IF(H324=0,"",'Ark1'!T1884)</f>
        <v/>
      </c>
      <c r="P324" s="294" t="str">
        <f>+IF(H324=0,"",'Ark1'!U1884)</f>
        <v/>
      </c>
      <c r="Q324" s="264"/>
      <c r="R324" s="266" t="str">
        <f>+IF(H324=0,"",'Ark1'!W1884)</f>
        <v/>
      </c>
      <c r="S324" s="266" t="str">
        <f>+IF(H324=0,"",'Ark1'!X1884)</f>
        <v/>
      </c>
      <c r="T324" s="451" t="str">
        <f>+IF(H324=0,"",'Ark1'!AG1884)</f>
        <v/>
      </c>
      <c r="U324" s="266" t="str">
        <f>+IF(H324=0,"",'Ark1'!AH1884)</f>
        <v/>
      </c>
      <c r="V324" s="266" t="str">
        <f>+IF(H324=0,"",'Ark1'!Y1884)</f>
        <v/>
      </c>
      <c r="W324" s="265" t="str">
        <f>+IF(H324=0,"",'Ark1'!AA1884)</f>
        <v/>
      </c>
      <c r="X324" s="294" t="str">
        <f t="shared" si="16"/>
        <v/>
      </c>
      <c r="Y324" s="264" t="str">
        <f t="shared" si="17"/>
        <v/>
      </c>
      <c r="Z324" s="244"/>
      <c r="AA324" s="247"/>
      <c r="AC324" s="28"/>
      <c r="AD324" s="27"/>
      <c r="AE324" s="248"/>
      <c r="AF324" s="86"/>
      <c r="AJ324" s="86"/>
    </row>
    <row r="325" spans="1:36" ht="15.6">
      <c r="A325" s="244"/>
      <c r="B325" s="318">
        <f>+'Ark1'!C1885</f>
        <v>2024</v>
      </c>
      <c r="C325" s="263">
        <f>+'Ark1'!L1885</f>
        <v>9</v>
      </c>
      <c r="D325" s="263" t="s">
        <v>36</v>
      </c>
      <c r="E325" s="271">
        <f>+'Ark1'!AP1885</f>
        <v>9</v>
      </c>
      <c r="F325" s="271" t="str">
        <f>VLOOKUP(E325,RNR!$E$1:$F$41,2)</f>
        <v>Holstein</v>
      </c>
      <c r="G325" s="263" t="str">
        <f>+IF(H325=0,"",'Ark1'!Q1885)</f>
        <v/>
      </c>
      <c r="H325" s="449">
        <f>+'Ark1'!R1885</f>
        <v>0</v>
      </c>
      <c r="I325" s="264" t="str">
        <f>+IF(H325=0,"",'Ark1'!AE1885)</f>
        <v/>
      </c>
      <c r="J325" s="264"/>
      <c r="K325" s="264" t="str">
        <f>+IF(H325=0,"",'Ark1'!AF1885)</f>
        <v/>
      </c>
      <c r="L325" s="244"/>
      <c r="M325" s="366" t="str">
        <f>+IF(H325=0,"",'Ark1'!AR1899)</f>
        <v/>
      </c>
      <c r="N325" s="114" t="str">
        <f>+IF(H325=0,"",'Ark1'!AS1899)</f>
        <v/>
      </c>
      <c r="O325" s="265" t="str">
        <f>+IF(H325=0,"",'Ark1'!T1885)</f>
        <v/>
      </c>
      <c r="P325" s="294" t="str">
        <f>+IF(H325=0,"",'Ark1'!U1885)</f>
        <v/>
      </c>
      <c r="Q325" s="264"/>
      <c r="R325" s="266" t="str">
        <f>+IF(H325=0,"",'Ark1'!W1885)</f>
        <v/>
      </c>
      <c r="S325" s="266" t="str">
        <f>+IF(H325=0,"",'Ark1'!X1885)</f>
        <v/>
      </c>
      <c r="T325" s="451" t="str">
        <f>+IF(H325=0,"",'Ark1'!AG1885)</f>
        <v/>
      </c>
      <c r="U325" s="266" t="str">
        <f>+IF(H325=0,"",'Ark1'!AH1885)</f>
        <v/>
      </c>
      <c r="V325" s="266" t="str">
        <f>+IF(H325=0,"",'Ark1'!Y1885)</f>
        <v/>
      </c>
      <c r="W325" s="265" t="str">
        <f>+IF(H325=0,"",'Ark1'!AA1885)</f>
        <v/>
      </c>
      <c r="X325" s="294" t="str">
        <f t="shared" si="16"/>
        <v/>
      </c>
      <c r="Y325" s="264" t="str">
        <f t="shared" si="17"/>
        <v/>
      </c>
      <c r="Z325" s="244"/>
      <c r="AA325" s="247"/>
      <c r="AC325" s="28"/>
      <c r="AD325" s="27"/>
      <c r="AE325" s="248"/>
      <c r="AF325" s="86"/>
      <c r="AJ325" s="86"/>
    </row>
    <row r="326" spans="1:36" ht="15.6">
      <c r="A326" s="244"/>
      <c r="B326" s="318">
        <f>+'Ark1'!C1886</f>
        <v>2024</v>
      </c>
      <c r="C326" s="263">
        <f>+'Ark1'!L1886</f>
        <v>9</v>
      </c>
      <c r="D326" s="263" t="s">
        <v>36</v>
      </c>
      <c r="E326" s="271">
        <f>+'Ark1'!AP1886</f>
        <v>10</v>
      </c>
      <c r="F326" s="271" t="str">
        <f>VLOOKUP(E326,RNR!$E$1:$F$41,2)</f>
        <v>Rødt Dansk</v>
      </c>
      <c r="G326" s="263" t="str">
        <f>+IF(H326=0,"",'Ark1'!Q1886)</f>
        <v/>
      </c>
      <c r="H326" s="449">
        <f>+'Ark1'!R1886</f>
        <v>0</v>
      </c>
      <c r="I326" s="264" t="str">
        <f>+IF(H326=0,"",'Ark1'!AE1886)</f>
        <v/>
      </c>
      <c r="J326" s="264"/>
      <c r="K326" s="264" t="str">
        <f>+IF(H326=0,"",'Ark1'!AF1886)</f>
        <v/>
      </c>
      <c r="L326" s="244"/>
      <c r="M326" s="366" t="str">
        <f>+IF(H326=0,"",'Ark1'!AR1900)</f>
        <v/>
      </c>
      <c r="N326" s="114" t="str">
        <f>+IF(H326=0,"",'Ark1'!AS1900)</f>
        <v/>
      </c>
      <c r="O326" s="265" t="str">
        <f>+IF(H326=0,"",'Ark1'!T1886)</f>
        <v/>
      </c>
      <c r="P326" s="294" t="str">
        <f>+IF(H326=0,"",'Ark1'!U1886)</f>
        <v/>
      </c>
      <c r="Q326" s="264"/>
      <c r="R326" s="266" t="str">
        <f>+IF(H326=0,"",'Ark1'!W1886)</f>
        <v/>
      </c>
      <c r="S326" s="266" t="str">
        <f>+IF(H326=0,"",'Ark1'!X1886)</f>
        <v/>
      </c>
      <c r="T326" s="451" t="str">
        <f>+IF(H326=0,"",'Ark1'!AG1886)</f>
        <v/>
      </c>
      <c r="U326" s="266" t="str">
        <f>+IF(H326=0,"",'Ark1'!AH1886)</f>
        <v/>
      </c>
      <c r="V326" s="266" t="str">
        <f>+IF(H326=0,"",'Ark1'!Y1886)</f>
        <v/>
      </c>
      <c r="W326" s="265" t="str">
        <f>+IF(H326=0,"",'Ark1'!AA1886)</f>
        <v/>
      </c>
      <c r="X326" s="294" t="str">
        <f t="shared" si="16"/>
        <v/>
      </c>
      <c r="Y326" s="264" t="str">
        <f t="shared" si="17"/>
        <v/>
      </c>
      <c r="Z326" s="244"/>
      <c r="AA326" s="247"/>
      <c r="AC326" s="28"/>
      <c r="AD326" s="27"/>
      <c r="AE326" s="248"/>
      <c r="AF326" s="86"/>
      <c r="AJ326" s="86"/>
    </row>
    <row r="327" spans="1:36" ht="15.6">
      <c r="A327" s="244"/>
      <c r="B327" s="318">
        <f>+'Ark1'!C1887</f>
        <v>2024</v>
      </c>
      <c r="C327" s="263">
        <f>+'Ark1'!L1887</f>
        <v>9</v>
      </c>
      <c r="D327" s="263" t="s">
        <v>36</v>
      </c>
      <c r="E327" s="271">
        <f>+'Ark1'!AP1887</f>
        <v>11</v>
      </c>
      <c r="F327" s="271" t="str">
        <f>VLOOKUP(E327,RNR!$E$1:$F$41,2)</f>
        <v>Brown Swiss</v>
      </c>
      <c r="G327" s="263" t="str">
        <f>+IF(H327=0,"",'Ark1'!Q1887)</f>
        <v/>
      </c>
      <c r="H327" s="449">
        <f>+'Ark1'!R1887</f>
        <v>0</v>
      </c>
      <c r="I327" s="264" t="str">
        <f>+IF(H327=0,"",'Ark1'!AE1887)</f>
        <v/>
      </c>
      <c r="J327" s="264"/>
      <c r="K327" s="264" t="str">
        <f>+IF(H327=0,"",'Ark1'!AF1887)</f>
        <v/>
      </c>
      <c r="L327" s="244"/>
      <c r="M327" s="366" t="str">
        <f>+IF(H327=0,"",'Ark1'!AR1901)</f>
        <v/>
      </c>
      <c r="N327" s="114" t="str">
        <f>+IF(H327=0,"",'Ark1'!AS1901)</f>
        <v/>
      </c>
      <c r="O327" s="265" t="str">
        <f>+IF(H327=0,"",'Ark1'!T1887)</f>
        <v/>
      </c>
      <c r="P327" s="294" t="str">
        <f>+IF(H327=0,"",'Ark1'!U1887)</f>
        <v/>
      </c>
      <c r="Q327" s="264"/>
      <c r="R327" s="266" t="str">
        <f>+IF(H327=0,"",'Ark1'!W1887)</f>
        <v/>
      </c>
      <c r="S327" s="266" t="str">
        <f>+IF(H327=0,"",'Ark1'!X1887)</f>
        <v/>
      </c>
      <c r="T327" s="451" t="str">
        <f>+IF(H327=0,"",'Ark1'!AG1887)</f>
        <v/>
      </c>
      <c r="U327" s="266" t="str">
        <f>+IF(H327=0,"",'Ark1'!AH1887)</f>
        <v/>
      </c>
      <c r="V327" s="266" t="str">
        <f>+IF(H327=0,"",'Ark1'!Y1887)</f>
        <v/>
      </c>
      <c r="W327" s="265" t="str">
        <f>+IF(H327=0,"",'Ark1'!AA1887)</f>
        <v/>
      </c>
      <c r="X327" s="294" t="str">
        <f t="shared" si="16"/>
        <v/>
      </c>
      <c r="Y327" s="264" t="str">
        <f t="shared" si="17"/>
        <v/>
      </c>
      <c r="Z327" s="244"/>
      <c r="AA327" s="247"/>
      <c r="AC327" s="28"/>
      <c r="AD327" s="27"/>
      <c r="AE327" s="248"/>
      <c r="AF327" s="86"/>
      <c r="AJ327" s="86"/>
    </row>
    <row r="328" spans="1:36" ht="15.6">
      <c r="A328" s="244"/>
      <c r="B328" s="318">
        <f>+'Ark1'!C1888</f>
        <v>2024</v>
      </c>
      <c r="C328" s="263">
        <f>+'Ark1'!L1888</f>
        <v>9</v>
      </c>
      <c r="D328" s="263" t="s">
        <v>36</v>
      </c>
      <c r="E328" s="271">
        <f>+'Ark1'!AP1888</f>
        <v>12</v>
      </c>
      <c r="F328" s="271" t="str">
        <f>VLOOKUP(E328,RNR!$E$1:$F$41,2)</f>
        <v>Jarlsberg</v>
      </c>
      <c r="G328" s="263" t="str">
        <f>+IF(H328=0,"",'Ark1'!Q1888)</f>
        <v/>
      </c>
      <c r="H328" s="449">
        <f>+'Ark1'!R1888</f>
        <v>0</v>
      </c>
      <c r="I328" s="264" t="str">
        <f>+IF(H328=0,"",'Ark1'!AE1888)</f>
        <v/>
      </c>
      <c r="J328" s="264"/>
      <c r="K328" s="264" t="str">
        <f>+IF(H328=0,"",'Ark1'!AF1888)</f>
        <v/>
      </c>
      <c r="L328" s="244"/>
      <c r="M328" s="366" t="str">
        <f>+IF(H328=0,"",'Ark1'!AR1902)</f>
        <v/>
      </c>
      <c r="N328" s="114" t="str">
        <f>+IF(H328=0,"",'Ark1'!AS1902)</f>
        <v/>
      </c>
      <c r="O328" s="265" t="str">
        <f>+IF(H328=0,"",'Ark1'!T1888)</f>
        <v/>
      </c>
      <c r="P328" s="294" t="str">
        <f>+IF(H328=0,"",'Ark1'!U1888)</f>
        <v/>
      </c>
      <c r="Q328" s="264"/>
      <c r="R328" s="266" t="str">
        <f>+IF(H328=0,"",'Ark1'!W1888)</f>
        <v/>
      </c>
      <c r="S328" s="266" t="str">
        <f>+IF(H328=0,"",'Ark1'!X1888)</f>
        <v/>
      </c>
      <c r="T328" s="451" t="str">
        <f>+IF(H328=0,"",'Ark1'!AG1888)</f>
        <v/>
      </c>
      <c r="U328" s="266" t="str">
        <f>+IF(H328=0,"",'Ark1'!AH1888)</f>
        <v/>
      </c>
      <c r="V328" s="266" t="str">
        <f>+IF(H328=0,"",'Ark1'!Y1888)</f>
        <v/>
      </c>
      <c r="W328" s="265" t="str">
        <f>+IF(H328=0,"",'Ark1'!AA1888)</f>
        <v/>
      </c>
      <c r="X328" s="294" t="str">
        <f t="shared" si="16"/>
        <v/>
      </c>
      <c r="Y328" s="264" t="str">
        <f t="shared" si="17"/>
        <v/>
      </c>
      <c r="Z328" s="244"/>
      <c r="AA328" s="247"/>
      <c r="AC328" s="28"/>
      <c r="AD328" s="27"/>
      <c r="AE328" s="248"/>
      <c r="AF328" s="86"/>
      <c r="AJ328" s="86"/>
    </row>
    <row r="329" spans="1:36" ht="15.6">
      <c r="A329" s="244"/>
      <c r="B329" s="318">
        <f>+'Ark1'!C1889</f>
        <v>2024</v>
      </c>
      <c r="C329" s="263">
        <f>+'Ark1'!L1889</f>
        <v>9</v>
      </c>
      <c r="D329" s="263" t="s">
        <v>36</v>
      </c>
      <c r="E329" s="271">
        <f>+'Ark1'!AP1889</f>
        <v>13</v>
      </c>
      <c r="F329" s="271" t="str">
        <f>VLOOKUP(E329,RNR!$E$1:$F$41,2)</f>
        <v>Fleckvieh</v>
      </c>
      <c r="G329" s="263">
        <f>+IF(H329=0,"",'Ark1'!Q1889)</f>
        <v>1</v>
      </c>
      <c r="H329" s="449">
        <f>+'Ark1'!R1889</f>
        <v>1</v>
      </c>
      <c r="I329" s="264">
        <f>+IF(H329=0,"",'Ark1'!AE1889)</f>
        <v>0.42735042735042739</v>
      </c>
      <c r="J329" s="264"/>
      <c r="K329" s="264">
        <f>+IF(H329=0,"",'Ark1'!AF1889)</f>
        <v>0.59748540985203669</v>
      </c>
      <c r="L329" s="244"/>
      <c r="M329" s="366">
        <f>+IF(H329=0,"",'Ark1'!AR1903)</f>
        <v>215</v>
      </c>
      <c r="N329" s="114">
        <f>+IF(H329=0,"",'Ark1'!AS1903)</f>
        <v>41.656709472121953</v>
      </c>
      <c r="O329" s="265">
        <f>+IF(H329=0,"",'Ark1'!T1889)</f>
        <v>12</v>
      </c>
      <c r="P329" s="294">
        <f>+IF(H329=0,"",'Ark1'!U1889)</f>
        <v>447.7</v>
      </c>
      <c r="Q329" s="264"/>
      <c r="R329" s="266">
        <f>+IF(H329=0,"",'Ark1'!W1889)</f>
        <v>100</v>
      </c>
      <c r="S329" s="266">
        <f>+IF(H329=0,"",'Ark1'!X1889)</f>
        <v>100</v>
      </c>
      <c r="T329" s="451">
        <f>+IF(H329=0,"",'Ark1'!AG1889)</f>
        <v>1743</v>
      </c>
      <c r="U329" s="266">
        <f>+IF(H329=0,"",'Ark1'!AH1889)</f>
        <v>100</v>
      </c>
      <c r="V329" s="266">
        <f>+IF(H329=0,"",'Ark1'!Y1889)</f>
        <v>0</v>
      </c>
      <c r="W329" s="265">
        <f>+IF(H329=0,"",'Ark1'!AA1889)</f>
        <v>0</v>
      </c>
      <c r="X329" s="294">
        <f t="shared" si="16"/>
        <v>256.8559954102123</v>
      </c>
      <c r="Y329" s="264">
        <f t="shared" si="17"/>
        <v>1</v>
      </c>
      <c r="Z329" s="244"/>
      <c r="AA329" s="247"/>
      <c r="AC329" s="28"/>
      <c r="AD329" s="27"/>
      <c r="AE329" s="248"/>
      <c r="AF329" s="86"/>
      <c r="AJ329" s="86"/>
    </row>
    <row r="330" spans="1:36" ht="15.6">
      <c r="A330" s="244"/>
      <c r="B330" s="318">
        <f>+'Ark1'!C1890</f>
        <v>2024</v>
      </c>
      <c r="C330" s="263">
        <f>+'Ark1'!L1890</f>
        <v>9</v>
      </c>
      <c r="D330" s="263" t="s">
        <v>36</v>
      </c>
      <c r="E330" s="271">
        <f>+'Ark1'!AP1890</f>
        <v>14</v>
      </c>
      <c r="F330" s="271" t="str">
        <f>VLOOKUP(E330,RNR!$E$1:$F$41,2)</f>
        <v>Canadisk Ayrshire</v>
      </c>
      <c r="G330" s="263" t="str">
        <f>+IF(H330=0,"",'Ark1'!Q1890)</f>
        <v/>
      </c>
      <c r="H330" s="449">
        <f>+'Ark1'!R1890</f>
        <v>0</v>
      </c>
      <c r="I330" s="264" t="str">
        <f>+IF(H330=0,"",'Ark1'!AE1890)</f>
        <v/>
      </c>
      <c r="J330" s="264"/>
      <c r="K330" s="264" t="str">
        <f>+IF(H330=0,"",'Ark1'!AF1890)</f>
        <v/>
      </c>
      <c r="L330" s="244"/>
      <c r="M330" s="366" t="str">
        <f>+IF(H330=0,"",'Ark1'!AR1904)</f>
        <v/>
      </c>
      <c r="N330" s="114" t="str">
        <f>+IF(H330=0,"",'Ark1'!AS1904)</f>
        <v/>
      </c>
      <c r="O330" s="265" t="str">
        <f>+IF(H330=0,"",'Ark1'!T1890)</f>
        <v/>
      </c>
      <c r="P330" s="294" t="str">
        <f>+IF(H330=0,"",'Ark1'!U1890)</f>
        <v/>
      </c>
      <c r="Q330" s="264"/>
      <c r="R330" s="266" t="str">
        <f>+IF(H330=0,"",'Ark1'!W1890)</f>
        <v/>
      </c>
      <c r="S330" s="266" t="str">
        <f>+IF(H330=0,"",'Ark1'!X1890)</f>
        <v/>
      </c>
      <c r="T330" s="451" t="str">
        <f>+IF(H330=0,"",'Ark1'!AG1890)</f>
        <v/>
      </c>
      <c r="U330" s="266" t="str">
        <f>+IF(H330=0,"",'Ark1'!AH1890)</f>
        <v/>
      </c>
      <c r="V330" s="266" t="str">
        <f>+IF(H330=0,"",'Ark1'!Y1890)</f>
        <v/>
      </c>
      <c r="W330" s="265" t="str">
        <f>+IF(H330=0,"",'Ark1'!AA1890)</f>
        <v/>
      </c>
      <c r="X330" s="294" t="str">
        <f t="shared" si="16"/>
        <v/>
      </c>
      <c r="Y330" s="264" t="str">
        <f t="shared" si="17"/>
        <v/>
      </c>
      <c r="Z330" s="244"/>
      <c r="AA330" s="247"/>
      <c r="AC330" s="28"/>
      <c r="AD330" s="27"/>
      <c r="AE330" s="248"/>
      <c r="AF330" s="86"/>
      <c r="AJ330" s="86"/>
    </row>
    <row r="331" spans="1:36" ht="15.6">
      <c r="A331" s="244"/>
      <c r="B331" s="318">
        <f>+'Ark1'!C1891</f>
        <v>2024</v>
      </c>
      <c r="C331" s="263">
        <f>+'Ark1'!L1891</f>
        <v>9</v>
      </c>
      <c r="D331" s="263" t="s">
        <v>36</v>
      </c>
      <c r="E331" s="271">
        <f>+'Ark1'!AP1891</f>
        <v>15</v>
      </c>
      <c r="F331" s="271" t="str">
        <f>VLOOKUP(E331,RNR!$E$1:$F$41,2)</f>
        <v>Montbéliard</v>
      </c>
      <c r="G331" s="263" t="str">
        <f>+IF(H331=0,"",'Ark1'!Q1891)</f>
        <v/>
      </c>
      <c r="H331" s="449">
        <f>+'Ark1'!R1891</f>
        <v>0</v>
      </c>
      <c r="I331" s="264" t="str">
        <f>+IF(H331=0,"",'Ark1'!AE1891)</f>
        <v/>
      </c>
      <c r="J331" s="264"/>
      <c r="K331" s="264" t="str">
        <f>+IF(H331=0,"",'Ark1'!AF1891)</f>
        <v/>
      </c>
      <c r="L331" s="244"/>
      <c r="M331" s="366" t="str">
        <f>+IF(H331=0,"",'Ark1'!AR1905)</f>
        <v/>
      </c>
      <c r="N331" s="114" t="str">
        <f>+IF(H331=0,"",'Ark1'!AS1905)</f>
        <v/>
      </c>
      <c r="O331" s="265" t="str">
        <f>+IF(H331=0,"",'Ark1'!T1891)</f>
        <v/>
      </c>
      <c r="P331" s="294" t="str">
        <f>+IF(H331=0,"",'Ark1'!U1891)</f>
        <v/>
      </c>
      <c r="Q331" s="264"/>
      <c r="R331" s="266" t="str">
        <f>+IF(H331=0,"",'Ark1'!W1891)</f>
        <v/>
      </c>
      <c r="S331" s="266" t="str">
        <f>+IF(H331=0,"",'Ark1'!X1891)</f>
        <v/>
      </c>
      <c r="T331" s="451" t="str">
        <f>+IF(H331=0,"",'Ark1'!AG1891)</f>
        <v/>
      </c>
      <c r="U331" s="266" t="str">
        <f>+IF(H331=0,"",'Ark1'!AH1891)</f>
        <v/>
      </c>
      <c r="V331" s="266" t="str">
        <f>+IF(H331=0,"",'Ark1'!Y1891)</f>
        <v/>
      </c>
      <c r="W331" s="265" t="str">
        <f>+IF(H331=0,"",'Ark1'!AA1891)</f>
        <v/>
      </c>
      <c r="X331" s="294" t="str">
        <f t="shared" si="16"/>
        <v/>
      </c>
      <c r="Y331" s="264" t="str">
        <f t="shared" si="17"/>
        <v/>
      </c>
      <c r="Z331" s="244"/>
      <c r="AA331" s="247"/>
      <c r="AC331" s="28"/>
      <c r="AD331" s="27"/>
      <c r="AE331" s="248"/>
      <c r="AF331" s="86"/>
      <c r="AJ331" s="86"/>
    </row>
    <row r="332" spans="1:36" ht="15.6">
      <c r="A332" s="244"/>
      <c r="B332" s="318">
        <f>+'Ark1'!C1892</f>
        <v>2024</v>
      </c>
      <c r="C332" s="263">
        <f>+'Ark1'!L1892</f>
        <v>9</v>
      </c>
      <c r="D332" s="263" t="s">
        <v>36</v>
      </c>
      <c r="E332" s="271">
        <f>+'Ark1'!AP1892</f>
        <v>16</v>
      </c>
      <c r="F332" s="271" t="str">
        <f>VLOOKUP(E332,RNR!$E$1:$F$41,2)</f>
        <v>Mørefe</v>
      </c>
      <c r="G332" s="263" t="str">
        <f>+IF(H332=0,"",'Ark1'!Q1892)</f>
        <v/>
      </c>
      <c r="H332" s="449">
        <f>+'Ark1'!R1892</f>
        <v>0</v>
      </c>
      <c r="I332" s="264" t="str">
        <f>+IF(H332=0,"",'Ark1'!AE1892)</f>
        <v/>
      </c>
      <c r="J332" s="264"/>
      <c r="K332" s="264" t="str">
        <f>+IF(H332=0,"",'Ark1'!AF1892)</f>
        <v/>
      </c>
      <c r="L332" s="244"/>
      <c r="M332" s="366" t="str">
        <f>+IF(H332=0,"",'Ark1'!AR1906)</f>
        <v/>
      </c>
      <c r="N332" s="114" t="str">
        <f>+IF(H332=0,"",'Ark1'!AS1906)</f>
        <v/>
      </c>
      <c r="O332" s="265" t="str">
        <f>+IF(H332=0,"",'Ark1'!T1892)</f>
        <v/>
      </c>
      <c r="P332" s="294" t="str">
        <f>+IF(H332=0,"",'Ark1'!U1892)</f>
        <v/>
      </c>
      <c r="Q332" s="264"/>
      <c r="R332" s="266" t="str">
        <f>+IF(H332=0,"",'Ark1'!W1892)</f>
        <v/>
      </c>
      <c r="S332" s="266" t="str">
        <f>+IF(H332=0,"",'Ark1'!X1892)</f>
        <v/>
      </c>
      <c r="T332" s="451" t="str">
        <f>+IF(H332=0,"",'Ark1'!AG1892)</f>
        <v/>
      </c>
      <c r="U332" s="266" t="str">
        <f>+IF(H332=0,"",'Ark1'!AH1892)</f>
        <v/>
      </c>
      <c r="V332" s="266" t="str">
        <f>+IF(H332=0,"",'Ark1'!Y1892)</f>
        <v/>
      </c>
      <c r="W332" s="265" t="str">
        <f>+IF(H332=0,"",'Ark1'!AA1892)</f>
        <v/>
      </c>
      <c r="X332" s="294" t="str">
        <f t="shared" si="16"/>
        <v/>
      </c>
      <c r="Y332" s="264" t="str">
        <f t="shared" si="17"/>
        <v/>
      </c>
      <c r="Z332" s="244"/>
      <c r="AA332" s="247"/>
      <c r="AC332" s="28"/>
      <c r="AD332" s="27"/>
      <c r="AE332" s="248"/>
      <c r="AF332" s="86"/>
      <c r="AJ332" s="86"/>
    </row>
    <row r="333" spans="1:36" ht="15.6">
      <c r="A333" s="244"/>
      <c r="B333" s="318">
        <f>+'Ark1'!C1893</f>
        <v>2024</v>
      </c>
      <c r="C333" s="263">
        <f>+'Ark1'!L1893</f>
        <v>9</v>
      </c>
      <c r="D333" s="263" t="s">
        <v>36</v>
      </c>
      <c r="E333" s="271">
        <f>+'Ark1'!AP1893</f>
        <v>17</v>
      </c>
      <c r="F333" s="271" t="str">
        <f>VLOOKUP(E333,RNR!$E$1:$F$41,2)</f>
        <v>Normande</v>
      </c>
      <c r="G333" s="263" t="str">
        <f>+IF(H333=0,"",'Ark1'!Q1893)</f>
        <v/>
      </c>
      <c r="H333" s="449">
        <f>+'Ark1'!R1893</f>
        <v>0</v>
      </c>
      <c r="I333" s="264" t="str">
        <f>+IF(H333=0,"",'Ark1'!AE1893)</f>
        <v/>
      </c>
      <c r="J333" s="264"/>
      <c r="K333" s="264" t="str">
        <f>+IF(H333=0,"",'Ark1'!AF1893)</f>
        <v/>
      </c>
      <c r="L333" s="244"/>
      <c r="M333" s="366" t="str">
        <f>+IF(H333=0,"",'Ark1'!AR1907)</f>
        <v/>
      </c>
      <c r="N333" s="114" t="str">
        <f>+IF(H333=0,"",'Ark1'!AS1907)</f>
        <v/>
      </c>
      <c r="O333" s="265" t="str">
        <f>+IF(H333=0,"",'Ark1'!T1893)</f>
        <v/>
      </c>
      <c r="P333" s="294" t="str">
        <f>+IF(H333=0,"",'Ark1'!U1893)</f>
        <v/>
      </c>
      <c r="Q333" s="264"/>
      <c r="R333" s="266" t="str">
        <f>+IF(H333=0,"",'Ark1'!W1893)</f>
        <v/>
      </c>
      <c r="S333" s="266" t="str">
        <f>+IF(H333=0,"",'Ark1'!X1893)</f>
        <v/>
      </c>
      <c r="T333" s="451" t="str">
        <f>+IF(H333=0,"",'Ark1'!AG1893)</f>
        <v/>
      </c>
      <c r="U333" s="266" t="str">
        <f>+IF(H333=0,"",'Ark1'!AH1893)</f>
        <v/>
      </c>
      <c r="V333" s="266" t="str">
        <f>+IF(H333=0,"",'Ark1'!Y1893)</f>
        <v/>
      </c>
      <c r="W333" s="265" t="str">
        <f>+IF(H333=0,"",'Ark1'!AA1893)</f>
        <v/>
      </c>
      <c r="X333" s="294" t="str">
        <f t="shared" si="16"/>
        <v/>
      </c>
      <c r="Y333" s="264" t="str">
        <f t="shared" si="17"/>
        <v/>
      </c>
      <c r="Z333" s="244"/>
      <c r="AA333" s="247"/>
      <c r="AC333" s="28"/>
      <c r="AD333" s="27"/>
      <c r="AE333" s="248"/>
      <c r="AF333" s="86"/>
      <c r="AJ333" s="86"/>
    </row>
    <row r="334" spans="1:36" ht="15.6">
      <c r="A334" s="244"/>
      <c r="B334" s="318">
        <f>+'Ark1'!C1894</f>
        <v>2024</v>
      </c>
      <c r="C334" s="263">
        <f>+'Ark1'!L1894</f>
        <v>9</v>
      </c>
      <c r="D334" s="263" t="s">
        <v>36</v>
      </c>
      <c r="E334" s="271">
        <f>+'Ark1'!AP1894</f>
        <v>21</v>
      </c>
      <c r="F334" s="271" t="str">
        <f>VLOOKUP(E334,RNR!$E$1:$F$41,2)</f>
        <v>Hereford</v>
      </c>
      <c r="G334" s="263">
        <f>+IF(H334=0,"",'Ark1'!Q1894)</f>
        <v>40</v>
      </c>
      <c r="H334" s="449">
        <f>+'Ark1'!R1894</f>
        <v>54</v>
      </c>
      <c r="I334" s="264">
        <f>+IF(H334=0,"",'Ark1'!AE1894)</f>
        <v>2.6905829596412554</v>
      </c>
      <c r="J334" s="264"/>
      <c r="K334" s="264">
        <f>+IF(H334=0,"",'Ark1'!AF1894)</f>
        <v>3.7211937034984239</v>
      </c>
      <c r="L334" s="244"/>
      <c r="M334" s="366">
        <f>+IF(H334=0,"",'Ark1'!AR1908)</f>
        <v>212</v>
      </c>
      <c r="N334" s="114">
        <f>+IF(H334=0,"",'Ark1'!AS1908)</f>
        <v>44.28991717995391</v>
      </c>
      <c r="O334" s="265">
        <f>+IF(H334=0,"",'Ark1'!T1894)</f>
        <v>14.740740740740742</v>
      </c>
      <c r="P334" s="294">
        <f>+IF(H334=0,"",'Ark1'!U1894)</f>
        <v>451.93518518518528</v>
      </c>
      <c r="Q334" s="264"/>
      <c r="R334" s="266">
        <f>+IF(H334=0,"",'Ark1'!W1894)</f>
        <v>100</v>
      </c>
      <c r="S334" s="266">
        <f>+IF(H334=0,"",'Ark1'!X1894)</f>
        <v>100</v>
      </c>
      <c r="T334" s="451">
        <f>+IF(H334=0,"",'Ark1'!AG1894)</f>
        <v>2434.2962962962961</v>
      </c>
      <c r="U334" s="266">
        <f>+IF(H334=0,"",'Ark1'!AH1894)</f>
        <v>100</v>
      </c>
      <c r="V334" s="266">
        <f>+IF(H334=0,"",'Ark1'!Y1894)</f>
        <v>33.206559801558186</v>
      </c>
      <c r="W334" s="265">
        <f>+IF(H334=0,"",'Ark1'!AA1894)</f>
        <v>0.55059513878957556</v>
      </c>
      <c r="X334" s="294">
        <f t="shared" si="16"/>
        <v>185.65331832151665</v>
      </c>
      <c r="Y334" s="264">
        <f t="shared" si="17"/>
        <v>1.35</v>
      </c>
      <c r="Z334" s="244"/>
      <c r="AA334" s="247"/>
      <c r="AC334" s="28"/>
      <c r="AD334" s="27"/>
      <c r="AE334" s="248"/>
      <c r="AF334" s="86"/>
      <c r="AJ334" s="86"/>
    </row>
    <row r="335" spans="1:36" ht="15.6">
      <c r="A335" s="244"/>
      <c r="B335" s="318">
        <f>+'Ark1'!C1895</f>
        <v>2024</v>
      </c>
      <c r="C335" s="263">
        <f>+'Ark1'!L1895</f>
        <v>9</v>
      </c>
      <c r="D335" s="263" t="s">
        <v>36</v>
      </c>
      <c r="E335" s="271">
        <f>+'Ark1'!AP1895</f>
        <v>22</v>
      </c>
      <c r="F335" s="271" t="str">
        <f>VLOOKUP(E335,RNR!$E$1:$F$41,2)</f>
        <v>Charolais</v>
      </c>
      <c r="G335" s="263">
        <f>+IF(H335=0,"",'Ark1'!Q1895)</f>
        <v>139</v>
      </c>
      <c r="H335" s="449">
        <f>+'Ark1'!R1895</f>
        <v>180</v>
      </c>
      <c r="I335" s="264">
        <f>+IF(H335=0,"",'Ark1'!AE1895)</f>
        <v>5.4086538461538485</v>
      </c>
      <c r="J335" s="264"/>
      <c r="K335" s="264">
        <f>+IF(H335=0,"",'Ark1'!AF1895)</f>
        <v>6.8473501533424486</v>
      </c>
      <c r="L335" s="244"/>
      <c r="M335" s="366">
        <f>+IF(H335=0,"",'Ark1'!AR1909)</f>
        <v>0</v>
      </c>
      <c r="N335" s="114">
        <f>+IF(H335=0,"",'Ark1'!AS1909)</f>
        <v>0</v>
      </c>
      <c r="O335" s="265">
        <f>+IF(H335=0,"",'Ark1'!T1895)</f>
        <v>11.644444444444444</v>
      </c>
      <c r="P335" s="294">
        <f>+IF(H335=0,"",'Ark1'!U1895)</f>
        <v>464.00444444444418</v>
      </c>
      <c r="Q335" s="264"/>
      <c r="R335" s="266">
        <f>+IF(H335=0,"",'Ark1'!W1895)</f>
        <v>100</v>
      </c>
      <c r="S335" s="266">
        <f>+IF(H335=0,"",'Ark1'!X1895)</f>
        <v>100</v>
      </c>
      <c r="T335" s="451">
        <f>+IF(H335=0,"",'Ark1'!AG1895)</f>
        <v>2544.0500000000002</v>
      </c>
      <c r="U335" s="266">
        <f>+IF(H335=0,"",'Ark1'!AH1895)</f>
        <v>100</v>
      </c>
      <c r="V335" s="266">
        <f>+IF(H335=0,"",'Ark1'!Y1895)</f>
        <v>33.256180415113022</v>
      </c>
      <c r="W335" s="265">
        <f>+IF(H335=0,"",'Ark1'!AA1895)</f>
        <v>1.5514230822850783</v>
      </c>
      <c r="X335" s="294">
        <f t="shared" si="16"/>
        <v>182.38809946520081</v>
      </c>
      <c r="Y335" s="264">
        <f t="shared" si="17"/>
        <v>1.2949640287769784</v>
      </c>
      <c r="Z335" s="244"/>
      <c r="AA335" s="247"/>
      <c r="AC335" s="28"/>
      <c r="AD335" s="27"/>
      <c r="AE335" s="248"/>
      <c r="AF335" s="86"/>
      <c r="AJ335" s="86"/>
    </row>
    <row r="336" spans="1:36" ht="15.6">
      <c r="A336" s="244"/>
      <c r="B336" s="318">
        <f>+'Ark1'!C1896</f>
        <v>2024</v>
      </c>
      <c r="C336" s="263">
        <f>+'Ark1'!L1896</f>
        <v>9</v>
      </c>
      <c r="D336" s="263" t="s">
        <v>36</v>
      </c>
      <c r="E336" s="271">
        <f>+'Ark1'!AP1896</f>
        <v>23</v>
      </c>
      <c r="F336" s="271" t="str">
        <f>VLOOKUP(E336,RNR!$E$1:$F$41,2)</f>
        <v>Aberdeen Angus</v>
      </c>
      <c r="G336" s="263">
        <f>+IF(H336=0,"",'Ark1'!Q1896)</f>
        <v>48</v>
      </c>
      <c r="H336" s="449">
        <f>+'Ark1'!R1896</f>
        <v>55</v>
      </c>
      <c r="I336" s="264">
        <f>+IF(H336=0,"",'Ark1'!AE1896)</f>
        <v>3.2410135533294047</v>
      </c>
      <c r="J336" s="264"/>
      <c r="K336" s="264">
        <f>+IF(H336=0,"",'Ark1'!AF1896)</f>
        <v>4.5316304068822282</v>
      </c>
      <c r="L336" s="244"/>
      <c r="M336" s="366">
        <f>+IF(H336=0,"",'Ark1'!AR1910)</f>
        <v>219.90196078431367</v>
      </c>
      <c r="N336" s="114">
        <f>+IF(H336=0,"",'Ark1'!AS1910)</f>
        <v>42.253150463959905</v>
      </c>
      <c r="O336" s="265">
        <f>+IF(H336=0,"",'Ark1'!T1896)</f>
        <v>14.58181818181818</v>
      </c>
      <c r="P336" s="294">
        <f>+IF(H336=0,"",'Ark1'!U1896)</f>
        <v>434.30181818181808</v>
      </c>
      <c r="Q336" s="264"/>
      <c r="R336" s="266">
        <f>+IF(H336=0,"",'Ark1'!W1896)</f>
        <v>100</v>
      </c>
      <c r="S336" s="266">
        <f>+IF(H336=0,"",'Ark1'!X1896)</f>
        <v>100</v>
      </c>
      <c r="T336" s="451">
        <f>+IF(H336=0,"",'Ark1'!AG1896)</f>
        <v>2334.5454545454545</v>
      </c>
      <c r="U336" s="266">
        <f>+IF(H336=0,"",'Ark1'!AH1896)</f>
        <v>100</v>
      </c>
      <c r="V336" s="266">
        <f>+IF(H336=0,"",'Ark1'!Y1896)</f>
        <v>39.540462548033425</v>
      </c>
      <c r="W336" s="265">
        <f>+IF(H336=0,"",'Ark1'!AA1896)</f>
        <v>0.70558574225208925</v>
      </c>
      <c r="X336" s="294">
        <f t="shared" si="16"/>
        <v>186.03271028037378</v>
      </c>
      <c r="Y336" s="264">
        <f t="shared" si="17"/>
        <v>1.1458333333333333</v>
      </c>
      <c r="Z336" s="244"/>
      <c r="AA336" s="247"/>
      <c r="AC336" s="28"/>
      <c r="AD336" s="27"/>
      <c r="AE336" s="248"/>
      <c r="AF336" s="86"/>
      <c r="AJ336" s="86"/>
    </row>
    <row r="337" spans="1:54" ht="15.6">
      <c r="A337" s="244"/>
      <c r="B337" s="318">
        <f>+'Ark1'!C1897</f>
        <v>2024</v>
      </c>
      <c r="C337" s="263">
        <f>+'Ark1'!L1897</f>
        <v>9</v>
      </c>
      <c r="D337" s="263" t="s">
        <v>36</v>
      </c>
      <c r="E337" s="271">
        <f>+'Ark1'!AP1897</f>
        <v>24</v>
      </c>
      <c r="F337" s="271" t="str">
        <f>VLOOKUP(E337,RNR!$E$1:$F$41,2)</f>
        <v>Limousine</v>
      </c>
      <c r="G337" s="263">
        <f>+IF(H337=0,"",'Ark1'!Q1897)</f>
        <v>142</v>
      </c>
      <c r="H337" s="449">
        <f>+'Ark1'!R1897</f>
        <v>205</v>
      </c>
      <c r="I337" s="264">
        <f>+IF(H337=0,"",'Ark1'!AE1897)</f>
        <v>9.1804746977160789</v>
      </c>
      <c r="J337" s="264"/>
      <c r="K337" s="264">
        <f>+IF(H337=0,"",'Ark1'!AF1897)</f>
        <v>11.3013671209617</v>
      </c>
      <c r="L337" s="244"/>
      <c r="M337" s="366">
        <f>+IF(H337=0,"",'Ark1'!AR1911)</f>
        <v>0</v>
      </c>
      <c r="N337" s="114">
        <f>+IF(H337=0,"",'Ark1'!AS1911)</f>
        <v>0</v>
      </c>
      <c r="O337" s="265">
        <f>+IF(H337=0,"",'Ark1'!T1897)</f>
        <v>10.658536585365852</v>
      </c>
      <c r="P337" s="294">
        <f>+IF(H337=0,"",'Ark1'!U1897)</f>
        <v>426.88439024390249</v>
      </c>
      <c r="Q337" s="264"/>
      <c r="R337" s="266">
        <f>+IF(H337=0,"",'Ark1'!W1897)</f>
        <v>100</v>
      </c>
      <c r="S337" s="266">
        <f>+IF(H337=0,"",'Ark1'!X1897)</f>
        <v>99.024390243902431</v>
      </c>
      <c r="T337" s="451">
        <f>+IF(H337=0,"",'Ark1'!AG1897)</f>
        <v>2662.834146341464</v>
      </c>
      <c r="U337" s="266">
        <f>+IF(H337=0,"",'Ark1'!AH1897)</f>
        <v>100</v>
      </c>
      <c r="V337" s="266">
        <f>+IF(H337=0,"",'Ark1'!Y1897)</f>
        <v>33.044705125378542</v>
      </c>
      <c r="W337" s="265">
        <f>+IF(H337=0,"",'Ark1'!AA1897)</f>
        <v>1.7503972524385536</v>
      </c>
      <c r="X337" s="294">
        <f t="shared" si="16"/>
        <v>160.31204603201064</v>
      </c>
      <c r="Y337" s="264">
        <f t="shared" si="17"/>
        <v>1.443661971830986</v>
      </c>
      <c r="Z337" s="244"/>
      <c r="AA337" s="247"/>
      <c r="AC337" s="28"/>
      <c r="AD337" s="27"/>
      <c r="AE337" s="248"/>
      <c r="AF337" s="86"/>
      <c r="AJ337" s="86"/>
    </row>
    <row r="338" spans="1:54" ht="15.6">
      <c r="A338" s="244"/>
      <c r="B338" s="318">
        <f>+'Ark1'!C1898</f>
        <v>2024</v>
      </c>
      <c r="C338" s="263">
        <f>+'Ark1'!L1898</f>
        <v>9</v>
      </c>
      <c r="D338" s="263" t="s">
        <v>36</v>
      </c>
      <c r="E338" s="271">
        <f>+'Ark1'!AP1898</f>
        <v>25</v>
      </c>
      <c r="F338" s="271" t="str">
        <f>VLOOKUP(E338,RNR!$E$1:$F$41,2)</f>
        <v>Simmental Kjøtt</v>
      </c>
      <c r="G338" s="263">
        <f>+IF(H338=0,"",'Ark1'!Q1898)</f>
        <v>10</v>
      </c>
      <c r="H338" s="449">
        <f>+'Ark1'!R1898</f>
        <v>13</v>
      </c>
      <c r="I338" s="264">
        <f>+IF(H338=0,"",'Ark1'!AE1898)</f>
        <v>1.5011547344110852</v>
      </c>
      <c r="J338" s="264"/>
      <c r="K338" s="264">
        <f>+IF(H338=0,"",'Ark1'!AF1898)</f>
        <v>2.1878893802465913</v>
      </c>
      <c r="L338" s="244"/>
      <c r="M338" s="366">
        <f>+IF(H338=0,"",'Ark1'!AR1912)</f>
        <v>232</v>
      </c>
      <c r="N338" s="114">
        <f>+IF(H338=0,"",'Ark1'!AS1912)</f>
        <v>45.079572671329046</v>
      </c>
      <c r="O338" s="265">
        <f>+IF(H338=0,"",'Ark1'!T1898)</f>
        <v>12.615384615384611</v>
      </c>
      <c r="P338" s="294">
        <f>+IF(H338=0,"",'Ark1'!U1898)</f>
        <v>487.06153846153842</v>
      </c>
      <c r="Q338" s="264"/>
      <c r="R338" s="266">
        <f>+IF(H338=0,"",'Ark1'!W1898)</f>
        <v>100</v>
      </c>
      <c r="S338" s="266">
        <f>+IF(H338=0,"",'Ark1'!X1898)</f>
        <v>100</v>
      </c>
      <c r="T338" s="451">
        <f>+IF(H338=0,"",'Ark1'!AG1898)</f>
        <v>2220.9230769230776</v>
      </c>
      <c r="U338" s="266">
        <f>+IF(H338=0,"",'Ark1'!AH1898)</f>
        <v>100</v>
      </c>
      <c r="V338" s="266">
        <f>+IF(H338=0,"",'Ark1'!Y1898)</f>
        <v>23.106394002244624</v>
      </c>
      <c r="W338" s="265">
        <f>+IF(H338=0,"",'Ark1'!AA1898)</f>
        <v>1.2113858267710556</v>
      </c>
      <c r="X338" s="294">
        <f t="shared" si="16"/>
        <v>219.30590191188688</v>
      </c>
      <c r="Y338" s="264">
        <f t="shared" si="17"/>
        <v>1.3</v>
      </c>
      <c r="Z338" s="244"/>
      <c r="AA338" s="247"/>
      <c r="AC338" s="28"/>
      <c r="AD338" s="27"/>
      <c r="AE338" s="248"/>
      <c r="AF338" s="86"/>
      <c r="AJ338" s="86"/>
    </row>
    <row r="339" spans="1:54" ht="15.6">
      <c r="A339" s="244"/>
      <c r="B339" s="318">
        <f>+'Ark1'!C1899</f>
        <v>2024</v>
      </c>
      <c r="C339" s="263">
        <f>+'Ark1'!L1899</f>
        <v>9</v>
      </c>
      <c r="D339" s="263" t="s">
        <v>36</v>
      </c>
      <c r="E339" s="271">
        <f>+'Ark1'!AP1899</f>
        <v>26</v>
      </c>
      <c r="F339" s="271" t="str">
        <f>VLOOKUP(E339,RNR!$E$1:$F$41,2)</f>
        <v>Blonde D'aquitaine</v>
      </c>
      <c r="G339" s="263">
        <f>+IF(H339=0,"",'Ark1'!Q1899)</f>
        <v>2</v>
      </c>
      <c r="H339" s="449">
        <f>+'Ark1'!R1899</f>
        <v>2</v>
      </c>
      <c r="I339" s="264">
        <f>+IF(H339=0,"",'Ark1'!AE1899)</f>
        <v>2.2471910112359552</v>
      </c>
      <c r="J339" s="264"/>
      <c r="K339" s="264">
        <f>+IF(H339=0,"",'Ark1'!AF1899)</f>
        <v>2.772046158639462</v>
      </c>
      <c r="L339" s="244"/>
      <c r="M339" s="366">
        <f>+IF(H339=0,"",'Ark1'!AR1913)</f>
        <v>0</v>
      </c>
      <c r="N339" s="114">
        <f>+IF(H339=0,"",'Ark1'!AS1913)</f>
        <v>0</v>
      </c>
      <c r="O339" s="265">
        <f>+IF(H339=0,"",'Ark1'!T1899)</f>
        <v>9.5</v>
      </c>
      <c r="P339" s="294">
        <f>+IF(H339=0,"",'Ark1'!U1899)</f>
        <v>471.55</v>
      </c>
      <c r="Q339" s="264"/>
      <c r="R339" s="266">
        <f>+IF(H339=0,"",'Ark1'!W1899)</f>
        <v>100</v>
      </c>
      <c r="S339" s="266">
        <f>+IF(H339=0,"",'Ark1'!X1899)</f>
        <v>100</v>
      </c>
      <c r="T339" s="451">
        <f>+IF(H339=0,"",'Ark1'!AG1899)</f>
        <v>2326.5</v>
      </c>
      <c r="U339" s="266">
        <f>+IF(H339=0,"",'Ark1'!AH1899)</f>
        <v>100</v>
      </c>
      <c r="V339" s="266">
        <f>+IF(H339=0,"",'Ark1'!Y1899)</f>
        <v>12.950000000000538</v>
      </c>
      <c r="W339" s="265">
        <f>+IF(H339=0,"",'Ark1'!AA1899)</f>
        <v>0.5</v>
      </c>
      <c r="X339" s="294">
        <f t="shared" si="16"/>
        <v>202.68643885665162</v>
      </c>
      <c r="Y339" s="264">
        <f t="shared" si="17"/>
        <v>1</v>
      </c>
      <c r="Z339" s="244"/>
      <c r="AA339" s="247"/>
      <c r="AC339" s="28"/>
      <c r="AD339" s="27"/>
      <c r="AE339" s="248"/>
      <c r="AF339" s="86"/>
      <c r="AJ339" s="86"/>
    </row>
    <row r="340" spans="1:54" ht="15.6">
      <c r="A340" s="244"/>
      <c r="B340" s="318">
        <f>+'Ark1'!C1900</f>
        <v>2024</v>
      </c>
      <c r="C340" s="263">
        <f>+'Ark1'!L1900</f>
        <v>9</v>
      </c>
      <c r="D340" s="263" t="s">
        <v>36</v>
      </c>
      <c r="E340" s="271">
        <f>+'Ark1'!AP1900</f>
        <v>27</v>
      </c>
      <c r="F340" s="271" t="str">
        <f>VLOOKUP(E340,RNR!$E$1:$F$41,2)</f>
        <v>Scottish Highland</v>
      </c>
      <c r="G340" s="263">
        <f>+IF(H340=0,"",'Ark1'!Q1900)</f>
        <v>1</v>
      </c>
      <c r="H340" s="449">
        <f>+'Ark1'!R1900</f>
        <v>1</v>
      </c>
      <c r="I340" s="264">
        <f>+IF(H340=0,"",'Ark1'!AE1900)</f>
        <v>0.3105590062111801</v>
      </c>
      <c r="J340" s="264"/>
      <c r="K340" s="264">
        <f>+IF(H340=0,"",'Ark1'!AF1900)</f>
        <v>0.50467733920971347</v>
      </c>
      <c r="L340" s="244"/>
      <c r="M340" s="366">
        <f>+IF(H340=0,"",'Ark1'!AR1914)</f>
        <v>0</v>
      </c>
      <c r="N340" s="114">
        <f>+IF(H340=0,"",'Ark1'!AS1914)</f>
        <v>0</v>
      </c>
      <c r="O340" s="265">
        <f>+IF(H340=0,"",'Ark1'!T1900)</f>
        <v>13</v>
      </c>
      <c r="P340" s="294">
        <f>+IF(H340=0,"",'Ark1'!U1900)</f>
        <v>350.40000000000009</v>
      </c>
      <c r="Q340" s="264"/>
      <c r="R340" s="266">
        <f>+IF(H340=0,"",'Ark1'!W1900)</f>
        <v>100</v>
      </c>
      <c r="S340" s="266">
        <f>+IF(H340=0,"",'Ark1'!X1900)</f>
        <v>100</v>
      </c>
      <c r="T340" s="451">
        <f>+IF(H340=0,"",'Ark1'!AG1900)</f>
        <v>3616</v>
      </c>
      <c r="U340" s="266">
        <f>+IF(H340=0,"",'Ark1'!AH1900)</f>
        <v>100</v>
      </c>
      <c r="V340" s="266">
        <f>+IF(H340=0,"",'Ark1'!Y1900)</f>
        <v>0</v>
      </c>
      <c r="W340" s="265">
        <f>+IF(H340=0,"",'Ark1'!AA1900)</f>
        <v>0</v>
      </c>
      <c r="X340" s="294">
        <f t="shared" si="16"/>
        <v>96.902654867256672</v>
      </c>
      <c r="Y340" s="264">
        <f t="shared" si="17"/>
        <v>1</v>
      </c>
      <c r="Z340" s="244"/>
      <c r="AA340" s="247"/>
      <c r="AC340" s="28"/>
      <c r="AD340" s="27"/>
      <c r="AE340" s="248"/>
      <c r="AF340" s="86"/>
      <c r="AJ340" s="86"/>
    </row>
    <row r="341" spans="1:54" ht="15.6">
      <c r="A341" s="244"/>
      <c r="B341" s="318">
        <f>+'Ark1'!C1901</f>
        <v>2024</v>
      </c>
      <c r="C341" s="263">
        <f>+'Ark1'!L1901</f>
        <v>9</v>
      </c>
      <c r="D341" s="263" t="s">
        <v>36</v>
      </c>
      <c r="E341" s="271">
        <f>+'Ark1'!AP1901</f>
        <v>28</v>
      </c>
      <c r="F341" s="271" t="str">
        <f>VLOOKUP(E341,RNR!$E$1:$F$41,2)</f>
        <v>Tiroler Grauvieh</v>
      </c>
      <c r="G341" s="263">
        <f>+IF(H341=0,"",'Ark1'!Q1901)</f>
        <v>1</v>
      </c>
      <c r="H341" s="449">
        <f>+'Ark1'!R1901</f>
        <v>1</v>
      </c>
      <c r="I341" s="264">
        <f>+IF(H341=0,"",'Ark1'!AE1901)</f>
        <v>0.42918454935622319</v>
      </c>
      <c r="J341" s="264"/>
      <c r="K341" s="264">
        <f>+IF(H341=0,"",'Ark1'!AF1901)</f>
        <v>0.79587453011972065</v>
      </c>
      <c r="L341" s="244"/>
      <c r="M341" s="366">
        <f>+IF(H341=0,"",'Ark1'!AR1915)</f>
        <v>0</v>
      </c>
      <c r="N341" s="114">
        <f>+IF(H341=0,"",'Ark1'!AS1915)</f>
        <v>0</v>
      </c>
      <c r="O341" s="265">
        <f>+IF(H341=0,"",'Ark1'!T1901)</f>
        <v>14</v>
      </c>
      <c r="P341" s="294">
        <f>+IF(H341=0,"",'Ark1'!U1901)</f>
        <v>503.9</v>
      </c>
      <c r="Q341" s="264"/>
      <c r="R341" s="266">
        <f>+IF(H341=0,"",'Ark1'!W1901)</f>
        <v>100</v>
      </c>
      <c r="S341" s="266">
        <f>+IF(H341=0,"",'Ark1'!X1901)</f>
        <v>100</v>
      </c>
      <c r="T341" s="451">
        <f>+IF(H341=0,"",'Ark1'!AG1901)</f>
        <v>3223</v>
      </c>
      <c r="U341" s="266">
        <f>+IF(H341=0,"",'Ark1'!AH1901)</f>
        <v>100</v>
      </c>
      <c r="V341" s="266">
        <f>+IF(H341=0,"",'Ark1'!Y1901)</f>
        <v>0</v>
      </c>
      <c r="W341" s="265">
        <f>+IF(H341=0,"",'Ark1'!AA1901)</f>
        <v>0</v>
      </c>
      <c r="X341" s="294">
        <f t="shared" si="16"/>
        <v>156.34502016754575</v>
      </c>
      <c r="Y341" s="264">
        <f t="shared" si="17"/>
        <v>1</v>
      </c>
      <c r="Z341" s="244"/>
      <c r="AA341" s="247"/>
      <c r="AC341" s="28"/>
      <c r="AD341" s="27"/>
      <c r="AE341" s="248"/>
      <c r="AF341" s="86"/>
      <c r="AJ341" s="86"/>
    </row>
    <row r="342" spans="1:54" ht="15.6">
      <c r="A342" s="244"/>
      <c r="B342" s="318">
        <f>+'Ark1'!C1902</f>
        <v>2024</v>
      </c>
      <c r="C342" s="263">
        <f>+'Ark1'!L1902</f>
        <v>9</v>
      </c>
      <c r="D342" s="263" t="s">
        <v>36</v>
      </c>
      <c r="E342" s="271">
        <f>+'Ark1'!AP1902</f>
        <v>29</v>
      </c>
      <c r="F342" s="271" t="str">
        <f>VLOOKUP(E342,RNR!$E$1:$F$41,2)</f>
        <v xml:space="preserve">Dexter </v>
      </c>
      <c r="G342" s="263">
        <f>+IF(H342=0,"",'Ark1'!Q1902)</f>
        <v>1</v>
      </c>
      <c r="H342" s="449">
        <f>+'Ark1'!R1902</f>
        <v>1</v>
      </c>
      <c r="I342" s="264">
        <f>+IF(H342=0,"",'Ark1'!AE1902)</f>
        <v>0.56497175141242917</v>
      </c>
      <c r="J342" s="264"/>
      <c r="K342" s="264">
        <f>+IF(H342=0,"",'Ark1'!AF1902)</f>
        <v>0.71777381034626964</v>
      </c>
      <c r="L342" s="244"/>
      <c r="M342" s="366">
        <f>+IF(H342=0,"",'Ark1'!AR1916)</f>
        <v>0</v>
      </c>
      <c r="N342" s="114">
        <f>+IF(H342=0,"",'Ark1'!AS1916)</f>
        <v>0</v>
      </c>
      <c r="O342" s="265">
        <f>+IF(H342=0,"",'Ark1'!T1902)</f>
        <v>15</v>
      </c>
      <c r="P342" s="294">
        <f>+IF(H342=0,"",'Ark1'!U1902)</f>
        <v>197.4</v>
      </c>
      <c r="Q342" s="264"/>
      <c r="R342" s="266">
        <f>+IF(H342=0,"",'Ark1'!W1902)</f>
        <v>100</v>
      </c>
      <c r="S342" s="266">
        <f>+IF(H342=0,"",'Ark1'!X1902)</f>
        <v>0</v>
      </c>
      <c r="T342" s="451">
        <f>+IF(H342=0,"",'Ark1'!AG1902)</f>
        <v>2753</v>
      </c>
      <c r="U342" s="266">
        <f>+IF(H342=0,"",'Ark1'!AH1902)</f>
        <v>100</v>
      </c>
      <c r="V342" s="266">
        <f>+IF(H342=0,"",'Ark1'!Y1902)</f>
        <v>0</v>
      </c>
      <c r="W342" s="265">
        <f>+IF(H342=0,"",'Ark1'!AA1902)</f>
        <v>0</v>
      </c>
      <c r="X342" s="294">
        <f t="shared" si="16"/>
        <v>71.703596077006907</v>
      </c>
      <c r="Y342" s="264">
        <f t="shared" si="17"/>
        <v>1</v>
      </c>
      <c r="Z342" s="244"/>
      <c r="AA342" s="247"/>
      <c r="AC342" s="28"/>
      <c r="AD342" s="27"/>
      <c r="AE342" s="248"/>
      <c r="AF342" s="86"/>
      <c r="AJ342" s="86"/>
    </row>
    <row r="343" spans="1:54" ht="15.6">
      <c r="A343" s="244"/>
      <c r="B343" s="318">
        <f>+'Ark1'!C1903</f>
        <v>2024</v>
      </c>
      <c r="C343" s="263">
        <f>+'Ark1'!L1903</f>
        <v>9</v>
      </c>
      <c r="D343" s="263" t="s">
        <v>36</v>
      </c>
      <c r="E343" s="271">
        <f>+'Ark1'!AP1903</f>
        <v>30</v>
      </c>
      <c r="F343" s="271" t="str">
        <f>VLOOKUP(E343,RNR!$E$1:$F$41,2)</f>
        <v>Piemontese</v>
      </c>
      <c r="G343" s="263">
        <f>+IF(H343=0,"",'Ark1'!Q1903)</f>
        <v>1</v>
      </c>
      <c r="H343" s="449">
        <f>+'Ark1'!R1903</f>
        <v>1</v>
      </c>
      <c r="I343" s="264">
        <f>+IF(H343=0,"",'Ark1'!AE1903)</f>
        <v>7.1428571428571441</v>
      </c>
      <c r="J343" s="264"/>
      <c r="K343" s="264">
        <f>+IF(H343=0,"",'Ark1'!AF1903)</f>
        <v>9.5909143585583507</v>
      </c>
      <c r="L343" s="244"/>
      <c r="M343" s="366">
        <f>+IF(H343=0,"",'Ark1'!AR1917)</f>
        <v>0</v>
      </c>
      <c r="N343" s="114">
        <f>+IF(H343=0,"",'Ark1'!AS1917)</f>
        <v>0</v>
      </c>
      <c r="O343" s="265">
        <f>+IF(H343=0,"",'Ark1'!T1903)</f>
        <v>10</v>
      </c>
      <c r="P343" s="294">
        <f>+IF(H343=0,"",'Ark1'!U1903)</f>
        <v>413.8</v>
      </c>
      <c r="Q343" s="264"/>
      <c r="R343" s="266">
        <f>+IF(H343=0,"",'Ark1'!W1903)</f>
        <v>100</v>
      </c>
      <c r="S343" s="266">
        <f>+IF(H343=0,"",'Ark1'!X1903)</f>
        <v>100</v>
      </c>
      <c r="T343" s="451">
        <f>+IF(H343=0,"",'Ark1'!AG1903)</f>
        <v>1986</v>
      </c>
      <c r="U343" s="266">
        <f>+IF(H343=0,"",'Ark1'!AH1903)</f>
        <v>100</v>
      </c>
      <c r="V343" s="266">
        <f>+IF(H343=0,"",'Ark1'!Y1903)</f>
        <v>0</v>
      </c>
      <c r="W343" s="265">
        <f>+IF(H343=0,"",'Ark1'!AA1903)</f>
        <v>0</v>
      </c>
      <c r="X343" s="294">
        <f t="shared" si="16"/>
        <v>208.35850956696879</v>
      </c>
      <c r="Y343" s="264">
        <f t="shared" si="17"/>
        <v>1</v>
      </c>
      <c r="Z343" s="244"/>
      <c r="AA343" s="247"/>
      <c r="AC343" s="28"/>
      <c r="AD343" s="27"/>
      <c r="AE343" s="248"/>
      <c r="AF343" s="86"/>
      <c r="AJ343" s="86"/>
    </row>
    <row r="344" spans="1:54" ht="15.6">
      <c r="A344" s="244"/>
      <c r="B344" s="318">
        <f>+'Ark1'!C1904</f>
        <v>2024</v>
      </c>
      <c r="C344" s="263">
        <f>+'Ark1'!L1904</f>
        <v>9</v>
      </c>
      <c r="D344" s="263" t="s">
        <v>36</v>
      </c>
      <c r="E344" s="271">
        <f>+'Ark1'!AP1904</f>
        <v>31</v>
      </c>
      <c r="F344" s="271" t="str">
        <f>VLOOKUP(E344,RNR!$E$1:$F$41,2)</f>
        <v>Galloway</v>
      </c>
      <c r="G344" s="263">
        <f>+IF(H344=0,"",'Ark1'!Q1904)</f>
        <v>1</v>
      </c>
      <c r="H344" s="449">
        <f>+'Ark1'!R1904</f>
        <v>1</v>
      </c>
      <c r="I344" s="264">
        <f>+IF(H344=0,"",'Ark1'!AE1904)</f>
        <v>1.333333333333333</v>
      </c>
      <c r="J344" s="264"/>
      <c r="K344" s="264">
        <f>+IF(H344=0,"",'Ark1'!AF1904)</f>
        <v>1.8547725695539712</v>
      </c>
      <c r="L344" s="244"/>
      <c r="M344" s="366">
        <f>+IF(H344=0,"",'Ark1'!AR1918)</f>
        <v>0</v>
      </c>
      <c r="N344" s="114">
        <f>+IF(H344=0,"",'Ark1'!AS1918)</f>
        <v>0</v>
      </c>
      <c r="O344" s="265">
        <f>+IF(H344=0,"",'Ark1'!T1904)</f>
        <v>15</v>
      </c>
      <c r="P344" s="294">
        <f>+IF(H344=0,"",'Ark1'!U1904)</f>
        <v>382.2</v>
      </c>
      <c r="Q344" s="264"/>
      <c r="R344" s="266">
        <f>+IF(H344=0,"",'Ark1'!W1904)</f>
        <v>100</v>
      </c>
      <c r="S344" s="266">
        <f>+IF(H344=0,"",'Ark1'!X1904)</f>
        <v>100</v>
      </c>
      <c r="T344" s="451">
        <f>+IF(H344=0,"",'Ark1'!AG1904)</f>
        <v>3340</v>
      </c>
      <c r="U344" s="266">
        <f>+IF(H344=0,"",'Ark1'!AH1904)</f>
        <v>100</v>
      </c>
      <c r="V344" s="266">
        <f>+IF(H344=0,"",'Ark1'!Y1904)</f>
        <v>0</v>
      </c>
      <c r="W344" s="265">
        <f>+IF(H344=0,"",'Ark1'!AA1904)</f>
        <v>0</v>
      </c>
      <c r="X344" s="294">
        <f t="shared" si="16"/>
        <v>114.43113772455089</v>
      </c>
      <c r="Y344" s="264">
        <f t="shared" si="17"/>
        <v>1</v>
      </c>
      <c r="Z344" s="244"/>
      <c r="AA344" s="247"/>
      <c r="AC344" s="28"/>
      <c r="AD344" s="27"/>
      <c r="AE344" s="248"/>
      <c r="AF344" s="86"/>
      <c r="AJ344" s="86"/>
    </row>
    <row r="345" spans="1:54" ht="15.6">
      <c r="A345" s="244"/>
      <c r="B345" s="318">
        <f>+'Ark1'!C1905</f>
        <v>2024</v>
      </c>
      <c r="C345" s="263">
        <f>+'Ark1'!L1905</f>
        <v>9</v>
      </c>
      <c r="D345" s="263" t="s">
        <v>36</v>
      </c>
      <c r="E345" s="271">
        <f>+'Ark1'!AP1905</f>
        <v>32</v>
      </c>
      <c r="F345" s="271" t="str">
        <f>VLOOKUP(E345,RNR!$E$1:$F$41,2)</f>
        <v>Salers</v>
      </c>
      <c r="G345" s="263" t="str">
        <f>+IF(H345=0,"",'Ark1'!Q1905)</f>
        <v/>
      </c>
      <c r="H345" s="449">
        <f>+'Ark1'!R1905</f>
        <v>0</v>
      </c>
      <c r="I345" s="264" t="str">
        <f>+IF(H345=0,"",'Ark1'!AE1905)</f>
        <v/>
      </c>
      <c r="J345" s="264"/>
      <c r="K345" s="264" t="str">
        <f>+IF(H345=0,"",'Ark1'!AF1905)</f>
        <v/>
      </c>
      <c r="L345" s="244"/>
      <c r="M345" s="366" t="str">
        <f>+IF(H345=0,"",'Ark1'!AR1919)</f>
        <v/>
      </c>
      <c r="N345" s="114" t="str">
        <f>+IF(H345=0,"",'Ark1'!AS1919)</f>
        <v/>
      </c>
      <c r="O345" s="265" t="str">
        <f>+IF(H345=0,"",'Ark1'!T1905)</f>
        <v/>
      </c>
      <c r="P345" s="294" t="str">
        <f>+IF(H345=0,"",'Ark1'!U1905)</f>
        <v/>
      </c>
      <c r="Q345" s="264"/>
      <c r="R345" s="266" t="str">
        <f>+IF(H345=0,"",'Ark1'!W1905)</f>
        <v/>
      </c>
      <c r="S345" s="266" t="str">
        <f>+IF(H345=0,"",'Ark1'!X1905)</f>
        <v/>
      </c>
      <c r="T345" s="451" t="str">
        <f>+IF(H345=0,"",'Ark1'!AG1905)</f>
        <v/>
      </c>
      <c r="U345" s="266" t="str">
        <f>+IF(H345=0,"",'Ark1'!AH1905)</f>
        <v/>
      </c>
      <c r="V345" s="266" t="str">
        <f>+IF(H345=0,"",'Ark1'!Y1905)</f>
        <v/>
      </c>
      <c r="W345" s="265" t="str">
        <f>+IF(H345=0,"",'Ark1'!AA1905)</f>
        <v/>
      </c>
      <c r="X345" s="294" t="str">
        <f t="shared" si="16"/>
        <v/>
      </c>
      <c r="Y345" s="264" t="str">
        <f t="shared" si="17"/>
        <v/>
      </c>
      <c r="Z345" s="244"/>
      <c r="AA345" s="247"/>
      <c r="AC345" s="28"/>
      <c r="AD345" s="27"/>
      <c r="AE345" s="248"/>
      <c r="AF345" s="86"/>
      <c r="AJ345" s="86"/>
    </row>
    <row r="346" spans="1:54" ht="15.6">
      <c r="A346" s="244"/>
      <c r="B346" s="318">
        <f>+'Ark1'!C1906</f>
        <v>2024</v>
      </c>
      <c r="C346" s="263">
        <f>+'Ark1'!L1906</f>
        <v>9</v>
      </c>
      <c r="D346" s="263" t="s">
        <v>36</v>
      </c>
      <c r="E346" s="271">
        <f>+'Ark1'!AP1906</f>
        <v>33</v>
      </c>
      <c r="F346" s="271" t="str">
        <f>VLOOKUP(E346,RNR!$E$1:$F$41,2)</f>
        <v>Chianina</v>
      </c>
      <c r="G346" s="263" t="str">
        <f>+IF(H346=0,"",'Ark1'!Q1906)</f>
        <v/>
      </c>
      <c r="H346" s="449">
        <f>+'Ark1'!R1906</f>
        <v>0</v>
      </c>
      <c r="I346" s="264" t="str">
        <f>+IF(H346=0,"",'Ark1'!AE1906)</f>
        <v/>
      </c>
      <c r="J346" s="264"/>
      <c r="K346" s="264" t="str">
        <f>+IF(H346=0,"",'Ark1'!AF1906)</f>
        <v/>
      </c>
      <c r="L346" s="244"/>
      <c r="M346" s="366" t="str">
        <f>+IF(H346=0,"",'Ark1'!AR1920)</f>
        <v/>
      </c>
      <c r="N346" s="114" t="str">
        <f>+IF(H346=0,"",'Ark1'!AS1920)</f>
        <v/>
      </c>
      <c r="O346" s="265" t="str">
        <f>+IF(H346=0,"",'Ark1'!T1906)</f>
        <v/>
      </c>
      <c r="P346" s="294" t="str">
        <f>+IF(H346=0,"",'Ark1'!U1906)</f>
        <v/>
      </c>
      <c r="Q346" s="264"/>
      <c r="R346" s="266" t="str">
        <f>+IF(H346=0,"",'Ark1'!W1906)</f>
        <v/>
      </c>
      <c r="S346" s="266" t="str">
        <f>+IF(H346=0,"",'Ark1'!X1906)</f>
        <v/>
      </c>
      <c r="T346" s="451" t="str">
        <f>+IF(H346=0,"",'Ark1'!AG1906)</f>
        <v/>
      </c>
      <c r="U346" s="266" t="str">
        <f>+IF(H346=0,"",'Ark1'!AH1906)</f>
        <v/>
      </c>
      <c r="V346" s="266" t="str">
        <f>+IF(H346=0,"",'Ark1'!Y1906)</f>
        <v/>
      </c>
      <c r="W346" s="265" t="str">
        <f>+IF(H346=0,"",'Ark1'!AA1906)</f>
        <v/>
      </c>
      <c r="X346" s="294" t="str">
        <f t="shared" si="16"/>
        <v/>
      </c>
      <c r="Y346" s="264" t="str">
        <f t="shared" si="17"/>
        <v/>
      </c>
      <c r="Z346" s="244"/>
      <c r="AA346" s="247"/>
      <c r="AC346" s="28"/>
      <c r="AD346" s="27"/>
      <c r="AE346" s="248"/>
      <c r="AF346" s="86"/>
      <c r="AJ346" s="86"/>
    </row>
    <row r="347" spans="1:54" ht="15.6">
      <c r="A347" s="244"/>
      <c r="B347" s="318">
        <f>+'Ark1'!C1907</f>
        <v>2024</v>
      </c>
      <c r="C347" s="263">
        <f>+'Ark1'!L1907</f>
        <v>9</v>
      </c>
      <c r="D347" s="263" t="s">
        <v>36</v>
      </c>
      <c r="E347" s="271">
        <f>+'Ark1'!AP1907</f>
        <v>34</v>
      </c>
      <c r="F347" s="271" t="str">
        <f>VLOOKUP(E347,RNR!$E$1:$F$41,2)</f>
        <v>Belgisk blå</v>
      </c>
      <c r="G347" s="263" t="str">
        <f>+IF(H347=0,"",'Ark1'!Q1907)</f>
        <v/>
      </c>
      <c r="H347" s="449">
        <f>+'Ark1'!R1907</f>
        <v>0</v>
      </c>
      <c r="I347" s="264" t="str">
        <f>+IF(H347=0,"",'Ark1'!AE1907)</f>
        <v/>
      </c>
      <c r="J347" s="264"/>
      <c r="K347" s="264" t="str">
        <f>+IF(H347=0,"",'Ark1'!AF1907)</f>
        <v/>
      </c>
      <c r="L347" s="244"/>
      <c r="M347" s="366" t="str">
        <f>+IF(H347=0,"",'Ark1'!AR1921)</f>
        <v/>
      </c>
      <c r="N347" s="114" t="str">
        <f>+IF(H347=0,"",'Ark1'!AS1921)</f>
        <v/>
      </c>
      <c r="O347" s="265" t="str">
        <f>+IF(H347=0,"",'Ark1'!T1907)</f>
        <v/>
      </c>
      <c r="P347" s="294" t="str">
        <f>+IF(H347=0,"",'Ark1'!U1907)</f>
        <v/>
      </c>
      <c r="Q347" s="264"/>
      <c r="R347" s="266" t="str">
        <f>+IF(H347=0,"",'Ark1'!W1907)</f>
        <v/>
      </c>
      <c r="S347" s="266" t="str">
        <f>+IF(H347=0,"",'Ark1'!X1907)</f>
        <v/>
      </c>
      <c r="T347" s="451" t="str">
        <f>+IF(H347=0,"",'Ark1'!AG1907)</f>
        <v/>
      </c>
      <c r="U347" s="266" t="str">
        <f>+IF(H347=0,"",'Ark1'!AH1907)</f>
        <v/>
      </c>
      <c r="V347" s="266" t="str">
        <f>+IF(H347=0,"",'Ark1'!Y1907)</f>
        <v/>
      </c>
      <c r="W347" s="265" t="str">
        <f>+IF(H347=0,"",'Ark1'!AA1907)</f>
        <v/>
      </c>
      <c r="X347" s="294" t="str">
        <f t="shared" si="16"/>
        <v/>
      </c>
      <c r="Y347" s="264" t="str">
        <f t="shared" si="17"/>
        <v/>
      </c>
      <c r="Z347" s="244"/>
      <c r="AA347" s="247"/>
      <c r="AC347" s="28"/>
      <c r="AD347" s="27"/>
      <c r="AE347" s="248"/>
      <c r="AF347" s="86"/>
      <c r="AJ347" s="86"/>
    </row>
    <row r="348" spans="1:54" ht="15.6">
      <c r="A348" s="244"/>
      <c r="B348" s="318">
        <f>+'Ark1'!C1908</f>
        <v>2024</v>
      </c>
      <c r="C348" s="263">
        <f>+'Ark1'!L1908</f>
        <v>9</v>
      </c>
      <c r="D348" s="263" t="s">
        <v>36</v>
      </c>
      <c r="E348" s="271">
        <f>+'Ark1'!AP1908</f>
        <v>39</v>
      </c>
      <c r="F348" s="271" t="str">
        <f>VLOOKUP(E348,RNR!$E$1:$F$41,2)</f>
        <v xml:space="preserve">Wagyu </v>
      </c>
      <c r="G348" s="263">
        <f>+IF(H348=0,"",'Ark1'!Q1908)</f>
        <v>1</v>
      </c>
      <c r="H348" s="449">
        <f>+'Ark1'!R1908</f>
        <v>1</v>
      </c>
      <c r="I348" s="264">
        <f>+IF(H348=0,"",'Ark1'!AE1908)</f>
        <v>16.666666666666671</v>
      </c>
      <c r="J348" s="264"/>
      <c r="K348" s="264">
        <f>+IF(H348=0,"",'Ark1'!AF1908)</f>
        <v>20.377796028793657</v>
      </c>
      <c r="L348" s="244"/>
      <c r="M348" s="366">
        <f>+IF(H348=0,"",'Ark1'!AR1922)</f>
        <v>0</v>
      </c>
      <c r="N348" s="114">
        <f>+IF(H348=0,"",'Ark1'!AS1922)</f>
        <v>0</v>
      </c>
      <c r="O348" s="265">
        <f>+IF(H348=0,"",'Ark1'!T1908)</f>
        <v>14</v>
      </c>
      <c r="P348" s="294">
        <f>+IF(H348=0,"",'Ark1'!U1908)</f>
        <v>421.8</v>
      </c>
      <c r="Q348" s="264"/>
      <c r="R348" s="266">
        <f>+IF(H348=0,"",'Ark1'!W1908)</f>
        <v>100</v>
      </c>
      <c r="S348" s="266">
        <f>+IF(H348=0,"",'Ark1'!X1908)</f>
        <v>100</v>
      </c>
      <c r="T348" s="451">
        <f>+IF(H348=0,"",'Ark1'!AG1908)</f>
        <v>1745</v>
      </c>
      <c r="U348" s="266">
        <f>+IF(H348=0,"",'Ark1'!AH1908)</f>
        <v>100</v>
      </c>
      <c r="V348" s="266">
        <f>+IF(H348=0,"",'Ark1'!Y1908)</f>
        <v>0</v>
      </c>
      <c r="W348" s="265">
        <f>+IF(H348=0,"",'Ark1'!AA1908)</f>
        <v>0</v>
      </c>
      <c r="X348" s="294">
        <f t="shared" si="16"/>
        <v>241.71919770773638</v>
      </c>
      <c r="Y348" s="264">
        <f t="shared" si="17"/>
        <v>1</v>
      </c>
      <c r="Z348" s="244"/>
      <c r="AA348" s="247"/>
      <c r="AC348" s="28"/>
      <c r="AD348" s="27"/>
      <c r="AE348" s="248"/>
      <c r="AF348" s="86"/>
      <c r="AJ348" s="86"/>
    </row>
    <row r="349" spans="1:54" ht="15.6">
      <c r="A349" s="244"/>
      <c r="B349" s="318">
        <f>+'Ark1'!C1909</f>
        <v>2024</v>
      </c>
      <c r="C349" s="263">
        <f>+'Ark1'!L1909</f>
        <v>9</v>
      </c>
      <c r="D349" s="263" t="s">
        <v>36</v>
      </c>
      <c r="E349" s="271">
        <f>+'Ark1'!AP1909</f>
        <v>40</v>
      </c>
      <c r="F349" s="271" t="str">
        <f>VLOOKUP(E349,RNR!$E$1:$F$41,2)</f>
        <v>Jak (Bos Grunniens)</v>
      </c>
      <c r="G349" s="263" t="str">
        <f>+IF(H349=0,"",'Ark1'!Q1909)</f>
        <v/>
      </c>
      <c r="H349" s="449">
        <f>+'Ark1'!R1909</f>
        <v>0</v>
      </c>
      <c r="I349" s="264" t="str">
        <f>+IF(H349=0,"",'Ark1'!AE1909)</f>
        <v/>
      </c>
      <c r="J349" s="264"/>
      <c r="K349" s="264" t="str">
        <f>+IF(H349=0,"",'Ark1'!AF1909)</f>
        <v/>
      </c>
      <c r="L349" s="244"/>
      <c r="M349" s="366" t="str">
        <f>+IF(H349=0,"",'Ark1'!AR1923)</f>
        <v/>
      </c>
      <c r="N349" s="114" t="str">
        <f>+IF(H349=0,"",'Ark1'!AS1923)</f>
        <v/>
      </c>
      <c r="O349" s="265" t="str">
        <f>+IF(H349=0,"",'Ark1'!T1909)</f>
        <v/>
      </c>
      <c r="P349" s="294" t="str">
        <f>+IF(H349=0,"",'Ark1'!U1909)</f>
        <v/>
      </c>
      <c r="Q349" s="264"/>
      <c r="R349" s="266" t="str">
        <f>+IF(H349=0,"",'Ark1'!W1909)</f>
        <v/>
      </c>
      <c r="S349" s="266" t="str">
        <f>+IF(H349=0,"",'Ark1'!X1909)</f>
        <v/>
      </c>
      <c r="T349" s="451" t="str">
        <f>+IF(H349=0,"",'Ark1'!AG1909)</f>
        <v/>
      </c>
      <c r="U349" s="266" t="str">
        <f>+IF(H349=0,"",'Ark1'!AH1909)</f>
        <v/>
      </c>
      <c r="V349" s="266" t="str">
        <f>+IF(H349=0,"",'Ark1'!Y1909)</f>
        <v/>
      </c>
      <c r="W349" s="265" t="str">
        <f>+IF(H349=0,"",'Ark1'!AA1909)</f>
        <v/>
      </c>
      <c r="X349" s="294" t="str">
        <f t="shared" si="16"/>
        <v/>
      </c>
      <c r="Y349" s="264" t="str">
        <f t="shared" si="17"/>
        <v/>
      </c>
      <c r="Z349" s="244"/>
      <c r="AA349" s="247"/>
      <c r="AC349" s="28"/>
      <c r="AD349" s="27"/>
      <c r="AE349" s="248"/>
      <c r="AF349" s="86"/>
      <c r="AJ349" s="86"/>
    </row>
    <row r="350" spans="1:54" ht="15.6">
      <c r="A350" s="244"/>
      <c r="B350" s="318">
        <f>+'Ark1'!C1910</f>
        <v>2024</v>
      </c>
      <c r="C350" s="263">
        <f>+'Ark1'!L1910</f>
        <v>9</v>
      </c>
      <c r="D350" s="263" t="s">
        <v>36</v>
      </c>
      <c r="E350" s="271">
        <f>+'Ark1'!AP1910</f>
        <v>98</v>
      </c>
      <c r="F350" s="271" t="str">
        <f>VLOOKUP(E350,RNR!$E$1:$F$41,2)</f>
        <v>Krysninger</v>
      </c>
      <c r="G350" s="263">
        <f>+IF(H350=0,"",'Ark1'!Q1910)</f>
        <v>38</v>
      </c>
      <c r="H350" s="449">
        <f>+'Ark1'!R1910</f>
        <v>51</v>
      </c>
      <c r="I350" s="264">
        <f>+IF(H350=0,"",'Ark1'!AE1910)</f>
        <v>2.2222222222222223</v>
      </c>
      <c r="J350" s="264"/>
      <c r="K350" s="264">
        <f>+IF(H350=0,"",'Ark1'!AF1910)</f>
        <v>3.1853688919905241</v>
      </c>
      <c r="L350" s="244"/>
      <c r="M350" s="366">
        <f>+IF(H350=0,"",'Ark1'!AR1924)</f>
        <v>0</v>
      </c>
      <c r="N350" s="114">
        <f>+IF(H350=0,"",'Ark1'!AS1924)</f>
        <v>0</v>
      </c>
      <c r="O350" s="265">
        <f>+IF(H350=0,"",'Ark1'!T1910)</f>
        <v>12.960784313725492</v>
      </c>
      <c r="P350" s="294">
        <f>+IF(H350=0,"",'Ark1'!U1910)</f>
        <v>449.64117647058822</v>
      </c>
      <c r="Q350" s="264"/>
      <c r="R350" s="266">
        <f>+IF(H350=0,"",'Ark1'!W1910)</f>
        <v>100</v>
      </c>
      <c r="S350" s="266">
        <f>+IF(H350=0,"",'Ark1'!X1910)</f>
        <v>100</v>
      </c>
      <c r="T350" s="451">
        <f>+IF(H350=0,"",'Ark1'!AG1910)</f>
        <v>2624.3921568627443</v>
      </c>
      <c r="U350" s="266">
        <f>+IF(H350=0,"",'Ark1'!AH1910)</f>
        <v>100</v>
      </c>
      <c r="V350" s="266">
        <f>+IF(H350=0,"",'Ark1'!Y1910)</f>
        <v>36.434782866615201</v>
      </c>
      <c r="W350" s="265">
        <f>+IF(H350=0,"",'Ark1'!AA1910)</f>
        <v>1.8782635317377327</v>
      </c>
      <c r="X350" s="294">
        <f t="shared" si="16"/>
        <v>171.33155016287623</v>
      </c>
      <c r="Y350" s="264">
        <f t="shared" si="17"/>
        <v>1.3421052631578947</v>
      </c>
      <c r="Z350" s="244"/>
      <c r="AA350" s="247"/>
      <c r="AC350" s="28"/>
      <c r="AD350" s="27"/>
      <c r="AE350" s="248"/>
      <c r="AF350" s="86"/>
      <c r="AJ350" s="86"/>
    </row>
    <row r="351" spans="1:54" ht="15.6">
      <c r="A351" s="244"/>
      <c r="B351" s="318">
        <f>+'Ark1'!C1911</f>
        <v>2024</v>
      </c>
      <c r="C351" s="263">
        <f>+'Ark1'!L1911</f>
        <v>9</v>
      </c>
      <c r="D351" s="263" t="s">
        <v>36</v>
      </c>
      <c r="E351" s="271">
        <f>+'Ark1'!AP1911</f>
        <v>99</v>
      </c>
      <c r="F351" s="271" t="str">
        <f>VLOOKUP(E351,RNR!$E$1:$F$41,2)</f>
        <v>Ukjent</v>
      </c>
      <c r="G351" s="263" t="str">
        <f>+IF(H351=0,"",'Ark1'!Q1911)</f>
        <v/>
      </c>
      <c r="H351" s="449">
        <f>+'Ark1'!R1911</f>
        <v>0</v>
      </c>
      <c r="I351" s="264" t="str">
        <f>+IF(H351=0,"",'Ark1'!AE1911)</f>
        <v/>
      </c>
      <c r="J351" s="264"/>
      <c r="K351" s="264" t="str">
        <f>+IF(H351=0,"",'Ark1'!AF1911)</f>
        <v/>
      </c>
      <c r="L351" s="244"/>
      <c r="M351" s="366" t="str">
        <f>+IF(H351=0,"",'Ark1'!AR1925)</f>
        <v/>
      </c>
      <c r="N351" s="114" t="str">
        <f>+IF(H351=0,"",'Ark1'!AS1925)</f>
        <v/>
      </c>
      <c r="O351" s="265" t="str">
        <f>+IF(H351=0,"",'Ark1'!T1911)</f>
        <v/>
      </c>
      <c r="P351" s="294" t="str">
        <f>+IF(H351=0,"",'Ark1'!U1911)</f>
        <v/>
      </c>
      <c r="Q351" s="264"/>
      <c r="R351" s="266" t="str">
        <f>+IF(H351=0,"",'Ark1'!W1911)</f>
        <v/>
      </c>
      <c r="S351" s="266" t="str">
        <f>+IF(H351=0,"",'Ark1'!X1911)</f>
        <v/>
      </c>
      <c r="T351" s="451" t="str">
        <f>+IF(H351=0,"",'Ark1'!AG1911)</f>
        <v/>
      </c>
      <c r="U351" s="266" t="str">
        <f>+IF(H351=0,"",'Ark1'!AH1911)</f>
        <v/>
      </c>
      <c r="V351" s="266" t="str">
        <f>+IF(H351=0,"",'Ark1'!Y1911)</f>
        <v/>
      </c>
      <c r="W351" s="265" t="str">
        <f>+IF(H351=0,"",'Ark1'!AA1911)</f>
        <v/>
      </c>
      <c r="X351" s="294" t="str">
        <f t="shared" si="16"/>
        <v/>
      </c>
      <c r="Y351" s="264" t="str">
        <f t="shared" si="17"/>
        <v/>
      </c>
      <c r="Z351" s="244"/>
      <c r="AA351" s="247"/>
      <c r="AC351" s="28"/>
      <c r="AD351" s="27"/>
      <c r="AE351" s="248"/>
      <c r="AF351" s="86"/>
      <c r="AJ351" s="86"/>
    </row>
    <row r="352" spans="1:54" ht="15" customHeight="1">
      <c r="A352" s="244"/>
      <c r="B352" s="244"/>
      <c r="C352" s="244"/>
      <c r="D352" s="244"/>
      <c r="E352" s="244"/>
      <c r="F352" s="244"/>
      <c r="G352" s="244"/>
      <c r="H352" s="443"/>
      <c r="I352" s="245"/>
      <c r="J352" s="244"/>
      <c r="K352" s="245"/>
      <c r="L352" s="244"/>
      <c r="M352" s="246"/>
      <c r="N352" s="246"/>
      <c r="O352" s="244"/>
      <c r="P352" s="244"/>
      <c r="Q352" s="244"/>
      <c r="R352" s="246"/>
      <c r="S352" s="246"/>
      <c r="T352" s="443"/>
      <c r="U352" s="246"/>
      <c r="V352" s="246"/>
      <c r="W352" s="244"/>
      <c r="X352" s="244"/>
      <c r="Y352" s="260"/>
      <c r="Z352" s="244"/>
      <c r="AA352" s="247"/>
      <c r="AC352" s="28"/>
      <c r="AD352" s="27"/>
      <c r="AE352" s="248"/>
      <c r="AF352" s="86"/>
      <c r="AJ352" s="86"/>
      <c r="BB352" s="259"/>
    </row>
    <row r="353" spans="1:54" ht="22.8">
      <c r="A353" s="244"/>
      <c r="B353" s="244"/>
      <c r="C353" s="273" t="s">
        <v>0</v>
      </c>
      <c r="D353" s="274"/>
      <c r="E353" s="334" t="s">
        <v>37</v>
      </c>
      <c r="F353" s="244"/>
      <c r="G353" s="275" t="s">
        <v>598</v>
      </c>
      <c r="H353" s="491">
        <f>SUM(H355:H389)</f>
        <v>144</v>
      </c>
      <c r="I353" s="245"/>
      <c r="J353" s="244"/>
      <c r="K353" s="245"/>
      <c r="L353" s="244"/>
      <c r="M353" s="246"/>
      <c r="N353" s="246"/>
      <c r="O353" s="244"/>
      <c r="P353" s="333">
        <f>+Klasse!L20</f>
        <v>487.66100628930786</v>
      </c>
      <c r="Q353" s="244" t="s">
        <v>568</v>
      </c>
      <c r="R353" s="246"/>
      <c r="S353" s="246"/>
      <c r="T353" s="443"/>
      <c r="U353" s="246"/>
      <c r="V353" s="246"/>
      <c r="W353" s="244"/>
      <c r="X353" s="333">
        <f>+Klasse!AC20</f>
        <v>187.59399284509192</v>
      </c>
      <c r="Y353" s="260"/>
      <c r="Z353" s="244"/>
      <c r="AA353" s="247"/>
      <c r="AC353" s="28"/>
      <c r="AD353" s="27"/>
      <c r="AE353" s="248"/>
      <c r="AF353" s="86"/>
      <c r="AJ353" s="86"/>
      <c r="BB353" s="259"/>
    </row>
    <row r="354" spans="1:54" ht="15" customHeight="1">
      <c r="A354" s="244"/>
      <c r="B354" s="244"/>
      <c r="C354" s="244"/>
      <c r="D354" s="244"/>
      <c r="E354" s="244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  <c r="U354" s="244"/>
      <c r="V354" s="244"/>
      <c r="W354" s="244"/>
      <c r="X354" s="244"/>
      <c r="Y354" s="244"/>
      <c r="Z354" s="244"/>
      <c r="AA354" s="247"/>
      <c r="AC354" s="28"/>
      <c r="AD354" s="27"/>
      <c r="AE354" s="248"/>
      <c r="AF354" s="86"/>
      <c r="AJ354" s="86"/>
      <c r="BB354" s="259"/>
    </row>
    <row r="355" spans="1:54" ht="15.6">
      <c r="A355" s="244"/>
      <c r="B355" s="318">
        <f>+'Ark1'!C1912</f>
        <v>2024</v>
      </c>
      <c r="C355" s="263">
        <f>+'Ark1'!L1912</f>
        <v>10</v>
      </c>
      <c r="D355" s="263" t="s">
        <v>37</v>
      </c>
      <c r="E355" s="272">
        <f>+'Ark1'!AP1912</f>
        <v>1</v>
      </c>
      <c r="F355" s="271" t="str">
        <f>VLOOKUP(E355,RNR!$E$1:$F$41,2)</f>
        <v>NRF</v>
      </c>
      <c r="G355" s="86">
        <f>+IF(H355=0,"",'Ark1'!Q1912)</f>
        <v>3</v>
      </c>
      <c r="H355" s="449">
        <f>+'Ark1'!R1912</f>
        <v>3</v>
      </c>
      <c r="I355" s="28">
        <f>+IF(H355=0,"",'Ark1'!AE1912)</f>
        <v>9.4020308386611497E-3</v>
      </c>
      <c r="J355" s="28"/>
      <c r="K355" s="28">
        <f>+IF(H355=0,"",'Ark1'!AF1912)</f>
        <v>1.7726898032859682E-2</v>
      </c>
      <c r="L355" s="244"/>
      <c r="M355" s="366">
        <f>+IF(H355=0,"",'Ark1'!AR1912)</f>
        <v>232</v>
      </c>
      <c r="N355" s="114">
        <f>+IF(H355=0,"",'Ark1'!AS1912)</f>
        <v>45.079572671329046</v>
      </c>
      <c r="O355" s="27">
        <f>+IF(H355=0,"",'Ark1'!T1912)</f>
        <v>14.666666666666663</v>
      </c>
      <c r="P355" s="294">
        <f>+IF(H355=0,"",'Ark1'!U1912)</f>
        <v>559.1</v>
      </c>
      <c r="Q355" s="28"/>
      <c r="R355" s="33">
        <f>+IF(H355=0,"",'Ark1'!W1912)</f>
        <v>100</v>
      </c>
      <c r="S355" s="33">
        <f>+IF(H355=0,"",'Ark1'!X1912)</f>
        <v>100</v>
      </c>
      <c r="T355" s="450">
        <f>+IF(H355=0,"",'Ark1'!AG1912)</f>
        <v>2835</v>
      </c>
      <c r="U355" s="33">
        <f>+IF(H355=0,"",'Ark1'!AH1912)</f>
        <v>100</v>
      </c>
      <c r="V355" s="33">
        <f>+IF(H355=0,"",'Ark1'!Y1912)</f>
        <v>51.693004039876278</v>
      </c>
      <c r="W355" s="27">
        <f>+IF(H355=0,"",'Ark1'!AA1912)</f>
        <v>0.47140452079105849</v>
      </c>
      <c r="X355" s="294">
        <f t="shared" ref="X355:X389" si="18">IF(H355=0,"",1000*P355/T355)</f>
        <v>197.21340388007056</v>
      </c>
      <c r="Y355" s="28">
        <f t="shared" ref="Y355:Y389" si="19">IF(H355=0,"",H355/G355)</f>
        <v>1</v>
      </c>
      <c r="Z355" s="244"/>
      <c r="AA355" s="247"/>
      <c r="AC355" s="28"/>
      <c r="AD355" s="27"/>
      <c r="AE355" s="248"/>
      <c r="AF355" s="86"/>
      <c r="AJ355" s="86"/>
    </row>
    <row r="356" spans="1:54" ht="15.6">
      <c r="A356" s="244"/>
      <c r="B356" s="318">
        <f>+'Ark1'!C1913</f>
        <v>2024</v>
      </c>
      <c r="C356" s="263">
        <f>+'Ark1'!L1913</f>
        <v>10</v>
      </c>
      <c r="D356" s="263" t="s">
        <v>37</v>
      </c>
      <c r="E356" s="272">
        <f>+'Ark1'!AP1913</f>
        <v>2</v>
      </c>
      <c r="F356" s="271" t="str">
        <f>VLOOKUP(E356,RNR!$E$1:$F$41,2)</f>
        <v>Jersey</v>
      </c>
      <c r="G356" s="86" t="str">
        <f>+IF(H356=0,"",'Ark1'!Q1913)</f>
        <v/>
      </c>
      <c r="H356" s="449">
        <f>+'Ark1'!R1913</f>
        <v>0</v>
      </c>
      <c r="I356" s="28" t="str">
        <f>+IF(H356=0,"",'Ark1'!AE1913)</f>
        <v/>
      </c>
      <c r="J356" s="28"/>
      <c r="K356" s="28" t="str">
        <f>+IF(H356=0,"",'Ark1'!AF1913)</f>
        <v/>
      </c>
      <c r="L356" s="244"/>
      <c r="M356" s="366" t="str">
        <f>+IF(H356=0,"",'Ark1'!AR1913)</f>
        <v/>
      </c>
      <c r="N356" s="114" t="str">
        <f>+IF(H356=0,"",'Ark1'!AS1913)</f>
        <v/>
      </c>
      <c r="O356" s="27" t="str">
        <f>+IF(H356=0,"",'Ark1'!T1913)</f>
        <v/>
      </c>
      <c r="P356" s="294" t="str">
        <f>+IF(H356=0,"",'Ark1'!U1913)</f>
        <v/>
      </c>
      <c r="Q356" s="28"/>
      <c r="R356" s="33" t="str">
        <f>+IF(H356=0,"",'Ark1'!W1913)</f>
        <v/>
      </c>
      <c r="S356" s="33" t="str">
        <f>+IF(H356=0,"",'Ark1'!X1913)</f>
        <v/>
      </c>
      <c r="T356" s="450" t="str">
        <f>+IF(H356=0,"",'Ark1'!AG1913)</f>
        <v/>
      </c>
      <c r="U356" s="33" t="str">
        <f>+IF(H356=0,"",'Ark1'!AH1913)</f>
        <v/>
      </c>
      <c r="V356" s="33" t="str">
        <f>+IF(H356=0,"",'Ark1'!Y1913)</f>
        <v/>
      </c>
      <c r="W356" s="27" t="str">
        <f>+IF(H356=0,"",'Ark1'!AA1913)</f>
        <v/>
      </c>
      <c r="X356" s="294" t="str">
        <f t="shared" si="18"/>
        <v/>
      </c>
      <c r="Y356" s="28" t="str">
        <f t="shared" si="19"/>
        <v/>
      </c>
      <c r="Z356" s="244"/>
      <c r="AA356" s="247"/>
      <c r="AC356" s="28"/>
      <c r="AD356" s="27"/>
      <c r="AE356" s="248"/>
      <c r="AF356" s="86"/>
      <c r="AJ356" s="86"/>
    </row>
    <row r="357" spans="1:54" ht="15.6">
      <c r="A357" s="244"/>
      <c r="B357" s="318">
        <f>+'Ark1'!C1914</f>
        <v>2024</v>
      </c>
      <c r="C357" s="263">
        <f>+'Ark1'!L1914</f>
        <v>10</v>
      </c>
      <c r="D357" s="263" t="s">
        <v>37</v>
      </c>
      <c r="E357" s="272">
        <f>+'Ark1'!AP1914</f>
        <v>3</v>
      </c>
      <c r="F357" s="271" t="str">
        <f>VLOOKUP(E357,RNR!$E$1:$F$41,2)</f>
        <v>Sidet Trønder</v>
      </c>
      <c r="G357" s="86" t="str">
        <f>+IF(H357=0,"",'Ark1'!Q1914)</f>
        <v/>
      </c>
      <c r="H357" s="449">
        <f>+'Ark1'!R1914</f>
        <v>0</v>
      </c>
      <c r="I357" s="28" t="str">
        <f>+IF(H357=0,"",'Ark1'!AE1914)</f>
        <v/>
      </c>
      <c r="J357" s="28"/>
      <c r="K357" s="28" t="str">
        <f>+IF(H357=0,"",'Ark1'!AF1914)</f>
        <v/>
      </c>
      <c r="L357" s="244"/>
      <c r="M357" s="366" t="str">
        <f>+IF(H357=0,"",'Ark1'!AR1914)</f>
        <v/>
      </c>
      <c r="N357" s="114" t="str">
        <f>+IF(H357=0,"",'Ark1'!AS1914)</f>
        <v/>
      </c>
      <c r="O357" s="27" t="str">
        <f>+IF(H357=0,"",'Ark1'!T1914)</f>
        <v/>
      </c>
      <c r="P357" s="294" t="str">
        <f>+IF(H357=0,"",'Ark1'!U1914)</f>
        <v/>
      </c>
      <c r="Q357" s="28"/>
      <c r="R357" s="33" t="str">
        <f>+IF(H357=0,"",'Ark1'!W1914)</f>
        <v/>
      </c>
      <c r="S357" s="33" t="str">
        <f>+IF(H357=0,"",'Ark1'!X1914)</f>
        <v/>
      </c>
      <c r="T357" s="450" t="str">
        <f>+IF(H357=0,"",'Ark1'!AG1914)</f>
        <v/>
      </c>
      <c r="U357" s="33" t="str">
        <f>+IF(H357=0,"",'Ark1'!AH1914)</f>
        <v/>
      </c>
      <c r="V357" s="33" t="str">
        <f>+IF(H357=0,"",'Ark1'!Y1914)</f>
        <v/>
      </c>
      <c r="W357" s="27" t="str">
        <f>+IF(H357=0,"",'Ark1'!AA1914)</f>
        <v/>
      </c>
      <c r="X357" s="294" t="str">
        <f t="shared" si="18"/>
        <v/>
      </c>
      <c r="Y357" s="28" t="str">
        <f t="shared" si="19"/>
        <v/>
      </c>
      <c r="Z357" s="244"/>
      <c r="AA357" s="247"/>
      <c r="AC357" s="28"/>
      <c r="AD357" s="27"/>
      <c r="AE357" s="248"/>
      <c r="AF357" s="86"/>
      <c r="AJ357" s="86"/>
    </row>
    <row r="358" spans="1:54" ht="15.6">
      <c r="A358" s="244"/>
      <c r="B358" s="318">
        <f>+'Ark1'!C1915</f>
        <v>2024</v>
      </c>
      <c r="C358" s="263">
        <f>+'Ark1'!L1915</f>
        <v>10</v>
      </c>
      <c r="D358" s="263" t="s">
        <v>37</v>
      </c>
      <c r="E358" s="272">
        <f>+'Ark1'!AP1915</f>
        <v>4</v>
      </c>
      <c r="F358" s="271" t="str">
        <f>VLOOKUP(E358,RNR!$E$1:$F$41,2)</f>
        <v>Telemark</v>
      </c>
      <c r="G358" s="86" t="str">
        <f>+IF(H358=0,"",'Ark1'!Q1915)</f>
        <v/>
      </c>
      <c r="H358" s="449">
        <f>+'Ark1'!R1915</f>
        <v>0</v>
      </c>
      <c r="I358" s="28" t="str">
        <f>+IF(H358=0,"",'Ark1'!AE1915)</f>
        <v/>
      </c>
      <c r="J358" s="28"/>
      <c r="K358" s="28" t="str">
        <f>+IF(H358=0,"",'Ark1'!AF1915)</f>
        <v/>
      </c>
      <c r="L358" s="244"/>
      <c r="M358" s="366" t="str">
        <f>+IF(H358=0,"",'Ark1'!AR1915)</f>
        <v/>
      </c>
      <c r="N358" s="114" t="str">
        <f>+IF(H358=0,"",'Ark1'!AS1915)</f>
        <v/>
      </c>
      <c r="O358" s="27" t="str">
        <f>+IF(H358=0,"",'Ark1'!T1915)</f>
        <v/>
      </c>
      <c r="P358" s="294" t="str">
        <f>+IF(H358=0,"",'Ark1'!U1915)</f>
        <v/>
      </c>
      <c r="Q358" s="28"/>
      <c r="R358" s="33" t="str">
        <f>+IF(H358=0,"",'Ark1'!W1915)</f>
        <v/>
      </c>
      <c r="S358" s="33" t="str">
        <f>+IF(H358=0,"",'Ark1'!X1915)</f>
        <v/>
      </c>
      <c r="T358" s="450" t="str">
        <f>+IF(H358=0,"",'Ark1'!AG1915)</f>
        <v/>
      </c>
      <c r="U358" s="33" t="str">
        <f>+IF(H358=0,"",'Ark1'!AH1915)</f>
        <v/>
      </c>
      <c r="V358" s="33" t="str">
        <f>+IF(H358=0,"",'Ark1'!Y1915)</f>
        <v/>
      </c>
      <c r="W358" s="27" t="str">
        <f>+IF(H358=0,"",'Ark1'!AA1915)</f>
        <v/>
      </c>
      <c r="X358" s="294" t="str">
        <f t="shared" si="18"/>
        <v/>
      </c>
      <c r="Y358" s="28" t="str">
        <f t="shared" si="19"/>
        <v/>
      </c>
      <c r="Z358" s="244"/>
      <c r="AA358" s="27"/>
      <c r="AC358" s="28"/>
      <c r="AD358" s="27"/>
      <c r="AE358" s="86"/>
      <c r="AF358" s="86"/>
      <c r="AJ358" s="86"/>
    </row>
    <row r="359" spans="1:54" ht="15.6">
      <c r="A359" s="244"/>
      <c r="B359" s="318">
        <f>+'Ark1'!C1916</f>
        <v>2024</v>
      </c>
      <c r="C359" s="263">
        <f>+'Ark1'!L1916</f>
        <v>10</v>
      </c>
      <c r="D359" s="263" t="s">
        <v>37</v>
      </c>
      <c r="E359" s="272">
        <f>+'Ark1'!AP1916</f>
        <v>5</v>
      </c>
      <c r="F359" s="271" t="str">
        <f>VLOOKUP(E359,RNR!$E$1:$F$41,2)</f>
        <v>Dølafe</v>
      </c>
      <c r="G359" s="86" t="str">
        <f>+IF(H359=0,"",'Ark1'!Q1916)</f>
        <v/>
      </c>
      <c r="H359" s="449">
        <f>+'Ark1'!R1916</f>
        <v>0</v>
      </c>
      <c r="I359" s="28" t="str">
        <f>+IF(H359=0,"",'Ark1'!AE1916)</f>
        <v/>
      </c>
      <c r="J359" s="28"/>
      <c r="K359" s="28" t="str">
        <f>+IF(H359=0,"",'Ark1'!AF1916)</f>
        <v/>
      </c>
      <c r="L359" s="244"/>
      <c r="M359" s="366" t="str">
        <f>+IF(H359=0,"",'Ark1'!AR1916)</f>
        <v/>
      </c>
      <c r="N359" s="114" t="str">
        <f>+IF(H359=0,"",'Ark1'!AS1916)</f>
        <v/>
      </c>
      <c r="O359" s="27" t="str">
        <f>+IF(H359=0,"",'Ark1'!T1916)</f>
        <v/>
      </c>
      <c r="P359" s="294" t="str">
        <f>+IF(H359=0,"",'Ark1'!U1916)</f>
        <v/>
      </c>
      <c r="Q359" s="28"/>
      <c r="R359" s="33" t="str">
        <f>+IF(H359=0,"",'Ark1'!W1916)</f>
        <v/>
      </c>
      <c r="S359" s="33" t="str">
        <f>+IF(H359=0,"",'Ark1'!X1916)</f>
        <v/>
      </c>
      <c r="T359" s="450" t="str">
        <f>+IF(H359=0,"",'Ark1'!AG1916)</f>
        <v/>
      </c>
      <c r="U359" s="33" t="str">
        <f>+IF(H359=0,"",'Ark1'!AH1916)</f>
        <v/>
      </c>
      <c r="V359" s="33" t="str">
        <f>+IF(H359=0,"",'Ark1'!Y1916)</f>
        <v/>
      </c>
      <c r="W359" s="27" t="str">
        <f>+IF(H359=0,"",'Ark1'!AA1916)</f>
        <v/>
      </c>
      <c r="X359" s="294" t="str">
        <f t="shared" si="18"/>
        <v/>
      </c>
      <c r="Y359" s="28" t="str">
        <f t="shared" si="19"/>
        <v/>
      </c>
      <c r="Z359" s="244"/>
      <c r="AA359" s="27"/>
      <c r="AC359" s="28"/>
      <c r="AD359" s="27"/>
      <c r="AE359" s="86"/>
      <c r="AF359" s="86"/>
      <c r="AJ359" s="86"/>
    </row>
    <row r="360" spans="1:54" ht="15.6">
      <c r="A360" s="244"/>
      <c r="B360" s="318">
        <f>+'Ark1'!C1917</f>
        <v>2024</v>
      </c>
      <c r="C360" s="263">
        <f>+'Ark1'!L1917</f>
        <v>10</v>
      </c>
      <c r="D360" s="263" t="s">
        <v>37</v>
      </c>
      <c r="E360" s="272">
        <f>+'Ark1'!AP1917</f>
        <v>6</v>
      </c>
      <c r="F360" s="271" t="str">
        <f>VLOOKUP(E360,RNR!$E$1:$F$41,2)</f>
        <v>Raukolle</v>
      </c>
      <c r="G360" s="86" t="str">
        <f>+IF(H360=0,"",'Ark1'!Q1917)</f>
        <v/>
      </c>
      <c r="H360" s="449">
        <f>+'Ark1'!R1917</f>
        <v>0</v>
      </c>
      <c r="I360" s="28" t="str">
        <f>+IF(H360=0,"",'Ark1'!AE1917)</f>
        <v/>
      </c>
      <c r="J360" s="28"/>
      <c r="K360" s="28" t="str">
        <f>+IF(H360=0,"",'Ark1'!AF1917)</f>
        <v/>
      </c>
      <c r="L360" s="244"/>
      <c r="M360" s="366" t="str">
        <f>+IF(H360=0,"",'Ark1'!AR1917)</f>
        <v/>
      </c>
      <c r="N360" s="114" t="str">
        <f>+IF(H360=0,"",'Ark1'!AS1917)</f>
        <v/>
      </c>
      <c r="O360" s="27" t="str">
        <f>+IF(H360=0,"",'Ark1'!T1917)</f>
        <v/>
      </c>
      <c r="P360" s="294" t="str">
        <f>+IF(H360=0,"",'Ark1'!U1917)</f>
        <v/>
      </c>
      <c r="Q360" s="28"/>
      <c r="R360" s="33" t="str">
        <f>+IF(H360=0,"",'Ark1'!W1917)</f>
        <v/>
      </c>
      <c r="S360" s="33" t="str">
        <f>+IF(H360=0,"",'Ark1'!X1917)</f>
        <v/>
      </c>
      <c r="T360" s="450" t="str">
        <f>+IF(H360=0,"",'Ark1'!AG1917)</f>
        <v/>
      </c>
      <c r="U360" s="33" t="str">
        <f>+IF(H360=0,"",'Ark1'!AH1917)</f>
        <v/>
      </c>
      <c r="V360" s="33" t="str">
        <f>+IF(H360=0,"",'Ark1'!Y1917)</f>
        <v/>
      </c>
      <c r="W360" s="27" t="str">
        <f>+IF(H360=0,"",'Ark1'!AA1917)</f>
        <v/>
      </c>
      <c r="X360" s="294" t="str">
        <f t="shared" si="18"/>
        <v/>
      </c>
      <c r="Y360" s="28" t="str">
        <f t="shared" si="19"/>
        <v/>
      </c>
      <c r="Z360" s="244"/>
      <c r="AA360" s="27"/>
      <c r="AC360" s="28"/>
      <c r="AD360" s="27"/>
      <c r="AE360" s="86"/>
      <c r="AF360" s="86"/>
      <c r="AJ360" s="86"/>
    </row>
    <row r="361" spans="1:54" ht="15.6">
      <c r="A361" s="244"/>
      <c r="B361" s="318">
        <f>+'Ark1'!C1918</f>
        <v>2024</v>
      </c>
      <c r="C361" s="263">
        <f>+'Ark1'!L1918</f>
        <v>10</v>
      </c>
      <c r="D361" s="263" t="s">
        <v>37</v>
      </c>
      <c r="E361" s="272">
        <f>+'Ark1'!AP1918</f>
        <v>7</v>
      </c>
      <c r="F361" s="271" t="str">
        <f>VLOOKUP(E361,RNR!$E$1:$F$41,2)</f>
        <v>Sør- og Vestlands</v>
      </c>
      <c r="G361" s="86" t="str">
        <f>+IF(H361=0,"",'Ark1'!Q1918)</f>
        <v/>
      </c>
      <c r="H361" s="449">
        <f>+'Ark1'!R1918</f>
        <v>0</v>
      </c>
      <c r="I361" s="28" t="str">
        <f>+IF(H361=0,"",'Ark1'!AE1918)</f>
        <v/>
      </c>
      <c r="J361" s="28"/>
      <c r="K361" s="28" t="str">
        <f>+IF(H361=0,"",'Ark1'!AF1918)</f>
        <v/>
      </c>
      <c r="L361" s="244"/>
      <c r="M361" s="366" t="str">
        <f>+IF(H361=0,"",'Ark1'!AR1918)</f>
        <v/>
      </c>
      <c r="N361" s="114" t="str">
        <f>+IF(H361=0,"",'Ark1'!AS1918)</f>
        <v/>
      </c>
      <c r="O361" s="27" t="str">
        <f>+IF(H361=0,"",'Ark1'!T1918)</f>
        <v/>
      </c>
      <c r="P361" s="294" t="str">
        <f>+IF(H361=0,"",'Ark1'!U1918)</f>
        <v/>
      </c>
      <c r="Q361" s="28"/>
      <c r="R361" s="33" t="str">
        <f>+IF(H361=0,"",'Ark1'!W1918)</f>
        <v/>
      </c>
      <c r="S361" s="33" t="str">
        <f>+IF(H361=0,"",'Ark1'!X1918)</f>
        <v/>
      </c>
      <c r="T361" s="450" t="str">
        <f>+IF(H361=0,"",'Ark1'!AG1918)</f>
        <v/>
      </c>
      <c r="U361" s="33" t="str">
        <f>+IF(H361=0,"",'Ark1'!AH1918)</f>
        <v/>
      </c>
      <c r="V361" s="33" t="str">
        <f>+IF(H361=0,"",'Ark1'!Y1918)</f>
        <v/>
      </c>
      <c r="W361" s="27" t="str">
        <f>+IF(H361=0,"",'Ark1'!AA1918)</f>
        <v/>
      </c>
      <c r="X361" s="294" t="str">
        <f t="shared" si="18"/>
        <v/>
      </c>
      <c r="Y361" s="28" t="str">
        <f t="shared" si="19"/>
        <v/>
      </c>
      <c r="Z361" s="244"/>
      <c r="AA361" s="248"/>
      <c r="AC361" s="28"/>
      <c r="AD361" s="27"/>
      <c r="AE361" s="248"/>
      <c r="AF361" s="86"/>
      <c r="AJ361" s="86"/>
    </row>
    <row r="362" spans="1:54" ht="15.6">
      <c r="A362" s="244"/>
      <c r="B362" s="318">
        <f>+'Ark1'!C1919</f>
        <v>2024</v>
      </c>
      <c r="C362" s="263">
        <f>+'Ark1'!L1919</f>
        <v>10</v>
      </c>
      <c r="D362" s="263" t="s">
        <v>37</v>
      </c>
      <c r="E362" s="272">
        <f>+'Ark1'!AP1919</f>
        <v>8</v>
      </c>
      <c r="F362" s="271" t="str">
        <f>VLOOKUP(E362,RNR!$E$1:$F$41,2)</f>
        <v>Vestlandsfe</v>
      </c>
      <c r="G362" s="86" t="str">
        <f>+IF(H362=0,"",'Ark1'!Q1919)</f>
        <v/>
      </c>
      <c r="H362" s="449">
        <f>+'Ark1'!R1919</f>
        <v>0</v>
      </c>
      <c r="I362" s="28" t="str">
        <f>+IF(H362=0,"",'Ark1'!AE1919)</f>
        <v/>
      </c>
      <c r="J362" s="28"/>
      <c r="K362" s="28" t="str">
        <f>+IF(H362=0,"",'Ark1'!AF1919)</f>
        <v/>
      </c>
      <c r="L362" s="244"/>
      <c r="M362" s="366" t="str">
        <f>+IF(H362=0,"",'Ark1'!AR1919)</f>
        <v/>
      </c>
      <c r="N362" s="114" t="str">
        <f>+IF(H362=0,"",'Ark1'!AS1919)</f>
        <v/>
      </c>
      <c r="O362" s="27" t="str">
        <f>+IF(H362=0,"",'Ark1'!T1919)</f>
        <v/>
      </c>
      <c r="P362" s="294" t="str">
        <f>+IF(H362=0,"",'Ark1'!U1919)</f>
        <v/>
      </c>
      <c r="Q362" s="28"/>
      <c r="R362" s="33" t="str">
        <f>+IF(H362=0,"",'Ark1'!W1919)</f>
        <v/>
      </c>
      <c r="S362" s="33" t="str">
        <f>+IF(H362=0,"",'Ark1'!X1919)</f>
        <v/>
      </c>
      <c r="T362" s="450" t="str">
        <f>+IF(H362=0,"",'Ark1'!AG1919)</f>
        <v/>
      </c>
      <c r="U362" s="33" t="str">
        <f>+IF(H362=0,"",'Ark1'!AH1919)</f>
        <v/>
      </c>
      <c r="V362" s="33" t="str">
        <f>+IF(H362=0,"",'Ark1'!Y1919)</f>
        <v/>
      </c>
      <c r="W362" s="27" t="str">
        <f>+IF(H362=0,"",'Ark1'!AA1919)</f>
        <v/>
      </c>
      <c r="X362" s="294" t="str">
        <f t="shared" si="18"/>
        <v/>
      </c>
      <c r="Y362" s="28" t="str">
        <f t="shared" si="19"/>
        <v/>
      </c>
      <c r="Z362" s="244"/>
      <c r="AA362" s="248"/>
      <c r="AC362" s="28"/>
      <c r="AD362" s="27"/>
      <c r="AE362" s="248"/>
      <c r="AF362" s="86"/>
      <c r="AJ362" s="86"/>
    </row>
    <row r="363" spans="1:54" ht="15.6">
      <c r="A363" s="244"/>
      <c r="B363" s="318">
        <f>+'Ark1'!C1920</f>
        <v>2024</v>
      </c>
      <c r="C363" s="263">
        <f>+'Ark1'!L1920</f>
        <v>10</v>
      </c>
      <c r="D363" s="263" t="s">
        <v>37</v>
      </c>
      <c r="E363" s="272">
        <f>+'Ark1'!AP1920</f>
        <v>9</v>
      </c>
      <c r="F363" s="271" t="str">
        <f>VLOOKUP(E363,RNR!$E$1:$F$41,2)</f>
        <v>Holstein</v>
      </c>
      <c r="G363" s="86" t="str">
        <f>+IF(H363=0,"",'Ark1'!Q1920)</f>
        <v/>
      </c>
      <c r="H363" s="449">
        <f>+'Ark1'!R1920</f>
        <v>0</v>
      </c>
      <c r="I363" s="28" t="str">
        <f>+IF(H363=0,"",'Ark1'!AE1920)</f>
        <v/>
      </c>
      <c r="J363" s="28"/>
      <c r="K363" s="28" t="str">
        <f>+IF(H363=0,"",'Ark1'!AF1920)</f>
        <v/>
      </c>
      <c r="L363" s="244"/>
      <c r="M363" s="366" t="str">
        <f>+IF(H363=0,"",'Ark1'!AR1920)</f>
        <v/>
      </c>
      <c r="N363" s="114" t="str">
        <f>+IF(H363=0,"",'Ark1'!AS1920)</f>
        <v/>
      </c>
      <c r="O363" s="27" t="str">
        <f>+IF(H363=0,"",'Ark1'!T1920)</f>
        <v/>
      </c>
      <c r="P363" s="294" t="str">
        <f>+IF(H363=0,"",'Ark1'!U1920)</f>
        <v/>
      </c>
      <c r="Q363" s="28"/>
      <c r="R363" s="33" t="str">
        <f>+IF(H363=0,"",'Ark1'!W1920)</f>
        <v/>
      </c>
      <c r="S363" s="33" t="str">
        <f>+IF(H363=0,"",'Ark1'!X1920)</f>
        <v/>
      </c>
      <c r="T363" s="450" t="str">
        <f>+IF(H363=0,"",'Ark1'!AG1920)</f>
        <v/>
      </c>
      <c r="U363" s="33" t="str">
        <f>+IF(H363=0,"",'Ark1'!AH1920)</f>
        <v/>
      </c>
      <c r="V363" s="33" t="str">
        <f>+IF(H363=0,"",'Ark1'!Y1920)</f>
        <v/>
      </c>
      <c r="W363" s="27" t="str">
        <f>+IF(H363=0,"",'Ark1'!AA1920)</f>
        <v/>
      </c>
      <c r="X363" s="294" t="str">
        <f t="shared" si="18"/>
        <v/>
      </c>
      <c r="Y363" s="28" t="str">
        <f t="shared" si="19"/>
        <v/>
      </c>
      <c r="Z363" s="244"/>
      <c r="AA363" s="27"/>
      <c r="AC363" s="28"/>
      <c r="AD363" s="27"/>
      <c r="AE363" s="86"/>
      <c r="AF363" s="86"/>
      <c r="AJ363" s="86"/>
    </row>
    <row r="364" spans="1:54" ht="15.6">
      <c r="A364" s="244"/>
      <c r="B364" s="318">
        <f>+'Ark1'!C1921</f>
        <v>2024</v>
      </c>
      <c r="C364" s="263">
        <f>+'Ark1'!L1921</f>
        <v>10</v>
      </c>
      <c r="D364" s="263" t="s">
        <v>37</v>
      </c>
      <c r="E364" s="272">
        <f>+'Ark1'!AP1921</f>
        <v>10</v>
      </c>
      <c r="F364" s="271" t="str">
        <f>VLOOKUP(E364,RNR!$E$1:$F$41,2)</f>
        <v>Rødt Dansk</v>
      </c>
      <c r="G364" s="86" t="str">
        <f>+IF(H364=0,"",'Ark1'!Q1921)</f>
        <v/>
      </c>
      <c r="H364" s="449">
        <f>+'Ark1'!R1921</f>
        <v>0</v>
      </c>
      <c r="I364" s="28" t="str">
        <f>+IF(H364=0,"",'Ark1'!AE1921)</f>
        <v/>
      </c>
      <c r="J364" s="28"/>
      <c r="K364" s="28" t="str">
        <f>+IF(H364=0,"",'Ark1'!AF1921)</f>
        <v/>
      </c>
      <c r="L364" s="244"/>
      <c r="M364" s="366" t="str">
        <f>+IF(H364=0,"",'Ark1'!AR1921)</f>
        <v/>
      </c>
      <c r="N364" s="114" t="str">
        <f>+IF(H364=0,"",'Ark1'!AS1921)</f>
        <v/>
      </c>
      <c r="O364" s="27" t="str">
        <f>+IF(H364=0,"",'Ark1'!T1921)</f>
        <v/>
      </c>
      <c r="P364" s="294" t="str">
        <f>+IF(H364=0,"",'Ark1'!U1921)</f>
        <v/>
      </c>
      <c r="Q364" s="28"/>
      <c r="R364" s="33" t="str">
        <f>+IF(H364=0,"",'Ark1'!W1921)</f>
        <v/>
      </c>
      <c r="S364" s="33" t="str">
        <f>+IF(H364=0,"",'Ark1'!X1921)</f>
        <v/>
      </c>
      <c r="T364" s="450" t="str">
        <f>+IF(H364=0,"",'Ark1'!AG1921)</f>
        <v/>
      </c>
      <c r="U364" s="33" t="str">
        <f>+IF(H364=0,"",'Ark1'!AH1921)</f>
        <v/>
      </c>
      <c r="V364" s="33" t="str">
        <f>+IF(H364=0,"",'Ark1'!Y1921)</f>
        <v/>
      </c>
      <c r="W364" s="27" t="str">
        <f>+IF(H364=0,"",'Ark1'!AA1921)</f>
        <v/>
      </c>
      <c r="X364" s="294" t="str">
        <f t="shared" si="18"/>
        <v/>
      </c>
      <c r="Y364" s="28" t="str">
        <f t="shared" si="19"/>
        <v/>
      </c>
      <c r="Z364" s="244"/>
      <c r="AA364" s="27"/>
      <c r="AC364" s="28"/>
      <c r="AD364" s="27"/>
      <c r="AE364" s="86"/>
      <c r="AF364" s="86"/>
      <c r="AJ364" s="86"/>
    </row>
    <row r="365" spans="1:54" ht="15.6">
      <c r="A365" s="244"/>
      <c r="B365" s="318">
        <f>+'Ark1'!C1922</f>
        <v>2024</v>
      </c>
      <c r="C365" s="263">
        <f>+'Ark1'!L1922</f>
        <v>10</v>
      </c>
      <c r="D365" s="263" t="s">
        <v>37</v>
      </c>
      <c r="E365" s="272">
        <f>+'Ark1'!AP1922</f>
        <v>11</v>
      </c>
      <c r="F365" s="271" t="str">
        <f>VLOOKUP(E365,RNR!$E$1:$F$41,2)</f>
        <v>Brown Swiss</v>
      </c>
      <c r="G365" s="86" t="str">
        <f>+IF(H365=0,"",'Ark1'!Q1922)</f>
        <v/>
      </c>
      <c r="H365" s="449">
        <f>+'Ark1'!R1922</f>
        <v>0</v>
      </c>
      <c r="I365" s="28" t="str">
        <f>+IF(H365=0,"",'Ark1'!AE1922)</f>
        <v/>
      </c>
      <c r="J365" s="28"/>
      <c r="K365" s="28" t="str">
        <f>+IF(H365=0,"",'Ark1'!AF1922)</f>
        <v/>
      </c>
      <c r="L365" s="244"/>
      <c r="M365" s="366" t="str">
        <f>+IF(H365=0,"",'Ark1'!AR1922)</f>
        <v/>
      </c>
      <c r="N365" s="114" t="str">
        <f>+IF(H365=0,"",'Ark1'!AS1922)</f>
        <v/>
      </c>
      <c r="O365" s="27" t="str">
        <f>+IF(H365=0,"",'Ark1'!T1922)</f>
        <v/>
      </c>
      <c r="P365" s="294" t="str">
        <f>+IF(H365=0,"",'Ark1'!U1922)</f>
        <v/>
      </c>
      <c r="Q365" s="28"/>
      <c r="R365" s="33" t="str">
        <f>+IF(H365=0,"",'Ark1'!W1922)</f>
        <v/>
      </c>
      <c r="S365" s="33" t="str">
        <f>+IF(H365=0,"",'Ark1'!X1922)</f>
        <v/>
      </c>
      <c r="T365" s="450" t="str">
        <f>+IF(H365=0,"",'Ark1'!AG1922)</f>
        <v/>
      </c>
      <c r="U365" s="33" t="str">
        <f>+IF(H365=0,"",'Ark1'!AH1922)</f>
        <v/>
      </c>
      <c r="V365" s="33" t="str">
        <f>+IF(H365=0,"",'Ark1'!Y1922)</f>
        <v/>
      </c>
      <c r="W365" s="27" t="str">
        <f>+IF(H365=0,"",'Ark1'!AA1922)</f>
        <v/>
      </c>
      <c r="X365" s="294" t="str">
        <f t="shared" si="18"/>
        <v/>
      </c>
      <c r="Y365" s="28" t="str">
        <f t="shared" si="19"/>
        <v/>
      </c>
      <c r="Z365" s="244"/>
      <c r="AA365" s="27"/>
      <c r="AC365" s="28"/>
      <c r="AD365" s="27"/>
      <c r="AE365" s="86"/>
      <c r="AF365" s="86"/>
      <c r="AJ365" s="86"/>
    </row>
    <row r="366" spans="1:54" ht="15.6">
      <c r="A366" s="244"/>
      <c r="B366" s="318">
        <f>+'Ark1'!C1923</f>
        <v>2024</v>
      </c>
      <c r="C366" s="263">
        <f>+'Ark1'!L1923</f>
        <v>10</v>
      </c>
      <c r="D366" s="263" t="s">
        <v>37</v>
      </c>
      <c r="E366" s="272">
        <f>+'Ark1'!AP1923</f>
        <v>12</v>
      </c>
      <c r="F366" s="271" t="str">
        <f>VLOOKUP(E366,RNR!$E$1:$F$41,2)</f>
        <v>Jarlsberg</v>
      </c>
      <c r="G366" s="86" t="str">
        <f>+IF(H366=0,"",'Ark1'!Q1923)</f>
        <v/>
      </c>
      <c r="H366" s="449">
        <f>+'Ark1'!R1923</f>
        <v>0</v>
      </c>
      <c r="I366" s="28" t="str">
        <f>+IF(H366=0,"",'Ark1'!AE1923)</f>
        <v/>
      </c>
      <c r="J366" s="28"/>
      <c r="K366" s="28" t="str">
        <f>+IF(H366=0,"",'Ark1'!AF1923)</f>
        <v/>
      </c>
      <c r="L366" s="244"/>
      <c r="M366" s="366" t="str">
        <f>+IF(H366=0,"",'Ark1'!AR1923)</f>
        <v/>
      </c>
      <c r="N366" s="114" t="str">
        <f>+IF(H366=0,"",'Ark1'!AS1923)</f>
        <v/>
      </c>
      <c r="O366" s="27" t="str">
        <f>+IF(H366=0,"",'Ark1'!T1923)</f>
        <v/>
      </c>
      <c r="P366" s="294" t="str">
        <f>+IF(H366=0,"",'Ark1'!U1923)</f>
        <v/>
      </c>
      <c r="Q366" s="28"/>
      <c r="R366" s="33" t="str">
        <f>+IF(H366=0,"",'Ark1'!W1923)</f>
        <v/>
      </c>
      <c r="S366" s="33" t="str">
        <f>+IF(H366=0,"",'Ark1'!X1923)</f>
        <v/>
      </c>
      <c r="T366" s="450" t="str">
        <f>+IF(H366=0,"",'Ark1'!AG1923)</f>
        <v/>
      </c>
      <c r="U366" s="33" t="str">
        <f>+IF(H366=0,"",'Ark1'!AH1923)</f>
        <v/>
      </c>
      <c r="V366" s="33" t="str">
        <f>+IF(H366=0,"",'Ark1'!Y1923)</f>
        <v/>
      </c>
      <c r="W366" s="27" t="str">
        <f>+IF(H366=0,"",'Ark1'!AA1923)</f>
        <v/>
      </c>
      <c r="X366" s="294" t="str">
        <f t="shared" si="18"/>
        <v/>
      </c>
      <c r="Y366" s="28" t="str">
        <f t="shared" si="19"/>
        <v/>
      </c>
      <c r="Z366" s="244"/>
      <c r="AA366" s="27"/>
      <c r="AC366" s="28"/>
      <c r="AD366" s="27"/>
      <c r="AE366" s="86"/>
      <c r="AF366" s="86"/>
      <c r="AJ366" s="86"/>
    </row>
    <row r="367" spans="1:54" ht="15.6">
      <c r="A367" s="244"/>
      <c r="B367" s="318">
        <f>+'Ark1'!C1924</f>
        <v>2024</v>
      </c>
      <c r="C367" s="263">
        <f>+'Ark1'!L1924</f>
        <v>10</v>
      </c>
      <c r="D367" s="263" t="s">
        <v>37</v>
      </c>
      <c r="E367" s="272">
        <f>+'Ark1'!AP1924</f>
        <v>13</v>
      </c>
      <c r="F367" s="271" t="str">
        <f>VLOOKUP(E367,RNR!$E$1:$F$41,2)</f>
        <v>Fleckvieh</v>
      </c>
      <c r="G367" s="86" t="str">
        <f>+IF(H367=0,"",'Ark1'!Q1924)</f>
        <v/>
      </c>
      <c r="H367" s="449">
        <f>+'Ark1'!R1924</f>
        <v>0</v>
      </c>
      <c r="I367" s="28" t="str">
        <f>+IF(H367=0,"",'Ark1'!AE1924)</f>
        <v/>
      </c>
      <c r="J367" s="28"/>
      <c r="K367" s="28" t="str">
        <f>+IF(H367=0,"",'Ark1'!AF1924)</f>
        <v/>
      </c>
      <c r="L367" s="244"/>
      <c r="M367" s="366" t="str">
        <f>+IF(H367=0,"",'Ark1'!AR1924)</f>
        <v/>
      </c>
      <c r="N367" s="114" t="str">
        <f>+IF(H367=0,"",'Ark1'!AS1924)</f>
        <v/>
      </c>
      <c r="O367" s="27" t="str">
        <f>+IF(H367=0,"",'Ark1'!T1924)</f>
        <v/>
      </c>
      <c r="P367" s="294" t="str">
        <f>+IF(H367=0,"",'Ark1'!U1924)</f>
        <v/>
      </c>
      <c r="Q367" s="28"/>
      <c r="R367" s="33" t="str">
        <f>+IF(H367=0,"",'Ark1'!W1924)</f>
        <v/>
      </c>
      <c r="S367" s="33" t="str">
        <f>+IF(H367=0,"",'Ark1'!X1924)</f>
        <v/>
      </c>
      <c r="T367" s="450" t="str">
        <f>+IF(H367=0,"",'Ark1'!AG1924)</f>
        <v/>
      </c>
      <c r="U367" s="33" t="str">
        <f>+IF(H367=0,"",'Ark1'!AH1924)</f>
        <v/>
      </c>
      <c r="V367" s="33" t="str">
        <f>+IF(H367=0,"",'Ark1'!Y1924)</f>
        <v/>
      </c>
      <c r="W367" s="27" t="str">
        <f>+IF(H367=0,"",'Ark1'!AA1924)</f>
        <v/>
      </c>
      <c r="X367" s="294" t="str">
        <f t="shared" si="18"/>
        <v/>
      </c>
      <c r="Y367" s="28" t="str">
        <f t="shared" si="19"/>
        <v/>
      </c>
      <c r="Z367" s="244"/>
      <c r="AA367" s="27"/>
      <c r="AC367" s="28"/>
      <c r="AD367" s="27"/>
      <c r="AE367" s="86"/>
      <c r="AF367" s="86"/>
      <c r="AJ367" s="86"/>
    </row>
    <row r="368" spans="1:54" ht="15.6">
      <c r="A368" s="244"/>
      <c r="B368" s="318">
        <f>+'Ark1'!C1925</f>
        <v>2024</v>
      </c>
      <c r="C368" s="263">
        <f>+'Ark1'!L1925</f>
        <v>10</v>
      </c>
      <c r="D368" s="263" t="s">
        <v>37</v>
      </c>
      <c r="E368" s="272">
        <f>+'Ark1'!AP1925</f>
        <v>14</v>
      </c>
      <c r="F368" s="271" t="str">
        <f>VLOOKUP(E368,RNR!$E$1:$F$41,2)</f>
        <v>Canadisk Ayrshire</v>
      </c>
      <c r="G368" s="86" t="str">
        <f>+IF(H368=0,"",'Ark1'!Q1925)</f>
        <v/>
      </c>
      <c r="H368" s="449">
        <f>+'Ark1'!R1925</f>
        <v>0</v>
      </c>
      <c r="I368" s="28" t="str">
        <f>+IF(H368=0,"",'Ark1'!AE1925)</f>
        <v/>
      </c>
      <c r="J368" s="28"/>
      <c r="K368" s="28" t="str">
        <f>+IF(H368=0,"",'Ark1'!AF1925)</f>
        <v/>
      </c>
      <c r="L368" s="244"/>
      <c r="M368" s="366" t="str">
        <f>+IF(H368=0,"",'Ark1'!AR1925)</f>
        <v/>
      </c>
      <c r="N368" s="114" t="str">
        <f>+IF(H368=0,"",'Ark1'!AS1925)</f>
        <v/>
      </c>
      <c r="O368" s="27" t="str">
        <f>+IF(H368=0,"",'Ark1'!T1925)</f>
        <v/>
      </c>
      <c r="P368" s="294" t="str">
        <f>+IF(H368=0,"",'Ark1'!U1925)</f>
        <v/>
      </c>
      <c r="Q368" s="28"/>
      <c r="R368" s="33" t="str">
        <f>+IF(H368=0,"",'Ark1'!W1925)</f>
        <v/>
      </c>
      <c r="S368" s="33" t="str">
        <f>+IF(H368=0,"",'Ark1'!X1925)</f>
        <v/>
      </c>
      <c r="T368" s="450" t="str">
        <f>+IF(H368=0,"",'Ark1'!AG1925)</f>
        <v/>
      </c>
      <c r="U368" s="33" t="str">
        <f>+IF(H368=0,"",'Ark1'!AH1925)</f>
        <v/>
      </c>
      <c r="V368" s="33" t="str">
        <f>+IF(H368=0,"",'Ark1'!Y1925)</f>
        <v/>
      </c>
      <c r="W368" s="27" t="str">
        <f>+IF(H368=0,"",'Ark1'!AA1925)</f>
        <v/>
      </c>
      <c r="X368" s="294" t="str">
        <f t="shared" si="18"/>
        <v/>
      </c>
      <c r="Y368" s="28" t="str">
        <f t="shared" si="19"/>
        <v/>
      </c>
      <c r="Z368" s="244"/>
      <c r="AA368" s="27"/>
      <c r="AC368" s="28"/>
      <c r="AD368" s="27"/>
      <c r="AE368" s="86"/>
      <c r="AF368" s="86"/>
      <c r="AJ368" s="86"/>
    </row>
    <row r="369" spans="1:36" ht="15.6">
      <c r="A369" s="244"/>
      <c r="B369" s="318">
        <f>+'Ark1'!C1926</f>
        <v>2024</v>
      </c>
      <c r="C369" s="263">
        <f>+'Ark1'!L1926</f>
        <v>10</v>
      </c>
      <c r="D369" s="263" t="s">
        <v>37</v>
      </c>
      <c r="E369" s="272">
        <f>+'Ark1'!AP1926</f>
        <v>15</v>
      </c>
      <c r="F369" s="271" t="str">
        <f>VLOOKUP(E369,RNR!$E$1:$F$41,2)</f>
        <v>Montbéliard</v>
      </c>
      <c r="G369" s="86" t="str">
        <f>+IF(H369=0,"",'Ark1'!Q1926)</f>
        <v/>
      </c>
      <c r="H369" s="449">
        <f>+'Ark1'!R1926</f>
        <v>0</v>
      </c>
      <c r="I369" s="28" t="str">
        <f>+IF(H369=0,"",'Ark1'!AE1926)</f>
        <v/>
      </c>
      <c r="J369" s="28"/>
      <c r="K369" s="28" t="str">
        <f>+IF(H369=0,"",'Ark1'!AF1926)</f>
        <v/>
      </c>
      <c r="L369" s="244"/>
      <c r="M369" s="366" t="str">
        <f>+IF(H369=0,"",'Ark1'!AR1926)</f>
        <v/>
      </c>
      <c r="N369" s="114" t="str">
        <f>+IF(H369=0,"",'Ark1'!AS1926)</f>
        <v/>
      </c>
      <c r="O369" s="27" t="str">
        <f>+IF(H369=0,"",'Ark1'!T1926)</f>
        <v/>
      </c>
      <c r="P369" s="294" t="str">
        <f>+IF(H369=0,"",'Ark1'!U1926)</f>
        <v/>
      </c>
      <c r="Q369" s="28"/>
      <c r="R369" s="33" t="str">
        <f>+IF(H369=0,"",'Ark1'!W1926)</f>
        <v/>
      </c>
      <c r="S369" s="33" t="str">
        <f>+IF(H369=0,"",'Ark1'!X1926)</f>
        <v/>
      </c>
      <c r="T369" s="450" t="str">
        <f>+IF(H369=0,"",'Ark1'!AG1926)</f>
        <v/>
      </c>
      <c r="U369" s="33" t="str">
        <f>+IF(H369=0,"",'Ark1'!AH1926)</f>
        <v/>
      </c>
      <c r="V369" s="33" t="str">
        <f>+IF(H369=0,"",'Ark1'!Y1926)</f>
        <v/>
      </c>
      <c r="W369" s="27" t="str">
        <f>+IF(H369=0,"",'Ark1'!AA1926)</f>
        <v/>
      </c>
      <c r="X369" s="294" t="str">
        <f t="shared" si="18"/>
        <v/>
      </c>
      <c r="Y369" s="28" t="str">
        <f t="shared" si="19"/>
        <v/>
      </c>
      <c r="Z369" s="244"/>
      <c r="AA369" s="27"/>
      <c r="AC369" s="28"/>
      <c r="AD369" s="27"/>
      <c r="AE369" s="86"/>
      <c r="AF369" s="86"/>
      <c r="AJ369" s="86"/>
    </row>
    <row r="370" spans="1:36" ht="15.6">
      <c r="A370" s="244"/>
      <c r="B370" s="318">
        <f>+'Ark1'!C1927</f>
        <v>2024</v>
      </c>
      <c r="C370" s="263">
        <f>+'Ark1'!L1927</f>
        <v>10</v>
      </c>
      <c r="D370" s="263" t="s">
        <v>37</v>
      </c>
      <c r="E370" s="272">
        <f>+'Ark1'!AP1927</f>
        <v>16</v>
      </c>
      <c r="F370" s="271" t="str">
        <f>VLOOKUP(E370,RNR!$E$1:$F$41,2)</f>
        <v>Mørefe</v>
      </c>
      <c r="G370" s="86" t="str">
        <f>+IF(H370=0,"",'Ark1'!Q1927)</f>
        <v/>
      </c>
      <c r="H370" s="449">
        <f>+'Ark1'!R1927</f>
        <v>0</v>
      </c>
      <c r="I370" s="28" t="str">
        <f>+IF(H370=0,"",'Ark1'!AE1927)</f>
        <v/>
      </c>
      <c r="J370" s="28"/>
      <c r="K370" s="28" t="str">
        <f>+IF(H370=0,"",'Ark1'!AF1927)</f>
        <v/>
      </c>
      <c r="L370" s="244"/>
      <c r="M370" s="366" t="str">
        <f>+IF(H370=0,"",'Ark1'!AR1927)</f>
        <v/>
      </c>
      <c r="N370" s="114" t="str">
        <f>+IF(H370=0,"",'Ark1'!AS1927)</f>
        <v/>
      </c>
      <c r="O370" s="27" t="str">
        <f>+IF(H370=0,"",'Ark1'!T1927)</f>
        <v/>
      </c>
      <c r="P370" s="294" t="str">
        <f>+IF(H370=0,"",'Ark1'!U1927)</f>
        <v/>
      </c>
      <c r="Q370" s="28"/>
      <c r="R370" s="33" t="str">
        <f>+IF(H370=0,"",'Ark1'!W1927)</f>
        <v/>
      </c>
      <c r="S370" s="33" t="str">
        <f>+IF(H370=0,"",'Ark1'!X1927)</f>
        <v/>
      </c>
      <c r="T370" s="450" t="str">
        <f>+IF(H370=0,"",'Ark1'!AG1927)</f>
        <v/>
      </c>
      <c r="U370" s="33" t="str">
        <f>+IF(H370=0,"",'Ark1'!AH1927)</f>
        <v/>
      </c>
      <c r="V370" s="33" t="str">
        <f>+IF(H370=0,"",'Ark1'!Y1927)</f>
        <v/>
      </c>
      <c r="W370" s="27" t="str">
        <f>+IF(H370=0,"",'Ark1'!AA1927)</f>
        <v/>
      </c>
      <c r="X370" s="294" t="str">
        <f t="shared" si="18"/>
        <v/>
      </c>
      <c r="Y370" s="28" t="str">
        <f t="shared" si="19"/>
        <v/>
      </c>
      <c r="Z370" s="244"/>
      <c r="AA370" s="27"/>
      <c r="AC370" s="28"/>
      <c r="AD370" s="27"/>
      <c r="AE370" s="86"/>
      <c r="AF370" s="86"/>
      <c r="AJ370" s="86"/>
    </row>
    <row r="371" spans="1:36" ht="15.6">
      <c r="A371" s="244"/>
      <c r="B371" s="318">
        <f>+'Ark1'!C1928</f>
        <v>2024</v>
      </c>
      <c r="C371" s="263">
        <f>+'Ark1'!L1928</f>
        <v>10</v>
      </c>
      <c r="D371" s="263" t="s">
        <v>37</v>
      </c>
      <c r="E371" s="272">
        <f>+'Ark1'!AP1928</f>
        <v>17</v>
      </c>
      <c r="F371" s="271" t="str">
        <f>VLOOKUP(E371,RNR!$E$1:$F$41,2)</f>
        <v>Normande</v>
      </c>
      <c r="G371" s="86" t="str">
        <f>+IF(H371=0,"",'Ark1'!Q1928)</f>
        <v/>
      </c>
      <c r="H371" s="449">
        <f>+'Ark1'!R1928</f>
        <v>0</v>
      </c>
      <c r="I371" s="28" t="str">
        <f>+IF(H371=0,"",'Ark1'!AE1928)</f>
        <v/>
      </c>
      <c r="J371" s="28"/>
      <c r="K371" s="28" t="str">
        <f>+IF(H371=0,"",'Ark1'!AF1928)</f>
        <v/>
      </c>
      <c r="L371" s="244"/>
      <c r="M371" s="366" t="str">
        <f>+IF(H371=0,"",'Ark1'!AR1928)</f>
        <v/>
      </c>
      <c r="N371" s="114" t="str">
        <f>+IF(H371=0,"",'Ark1'!AS1928)</f>
        <v/>
      </c>
      <c r="O371" s="27" t="str">
        <f>+IF(H371=0,"",'Ark1'!T1928)</f>
        <v/>
      </c>
      <c r="P371" s="294" t="str">
        <f>+IF(H371=0,"",'Ark1'!U1928)</f>
        <v/>
      </c>
      <c r="Q371" s="28"/>
      <c r="R371" s="33" t="str">
        <f>+IF(H371=0,"",'Ark1'!W1928)</f>
        <v/>
      </c>
      <c r="S371" s="33" t="str">
        <f>+IF(H371=0,"",'Ark1'!X1928)</f>
        <v/>
      </c>
      <c r="T371" s="450" t="str">
        <f>+IF(H371=0,"",'Ark1'!AG1928)</f>
        <v/>
      </c>
      <c r="U371" s="33" t="str">
        <f>+IF(H371=0,"",'Ark1'!AH1928)</f>
        <v/>
      </c>
      <c r="V371" s="33" t="str">
        <f>+IF(H371=0,"",'Ark1'!Y1928)</f>
        <v/>
      </c>
      <c r="W371" s="27" t="str">
        <f>+IF(H371=0,"",'Ark1'!AA1928)</f>
        <v/>
      </c>
      <c r="X371" s="294" t="str">
        <f t="shared" si="18"/>
        <v/>
      </c>
      <c r="Y371" s="28" t="str">
        <f t="shared" si="19"/>
        <v/>
      </c>
      <c r="Z371" s="244"/>
      <c r="AA371" s="27"/>
      <c r="AC371" s="28"/>
      <c r="AD371" s="27"/>
      <c r="AE371" s="86"/>
      <c r="AF371" s="86"/>
      <c r="AJ371" s="86"/>
    </row>
    <row r="372" spans="1:36" ht="15.6">
      <c r="A372" s="244"/>
      <c r="B372" s="318">
        <f>+'Ark1'!C1929</f>
        <v>2024</v>
      </c>
      <c r="C372" s="263">
        <f>+'Ark1'!L1929</f>
        <v>10</v>
      </c>
      <c r="D372" s="263" t="s">
        <v>37</v>
      </c>
      <c r="E372" s="272">
        <f>+'Ark1'!AP1929</f>
        <v>21</v>
      </c>
      <c r="F372" s="271" t="str">
        <f>VLOOKUP(E372,RNR!$E$1:$F$41,2)</f>
        <v>Hereford</v>
      </c>
      <c r="G372" s="86">
        <f>+IF(H372=0,"",'Ark1'!Q1929)</f>
        <v>9</v>
      </c>
      <c r="H372" s="449">
        <f>+'Ark1'!R1929</f>
        <v>11</v>
      </c>
      <c r="I372" s="28">
        <f>+IF(H372=0,"",'Ark1'!AE1929)</f>
        <v>0.54808171400099659</v>
      </c>
      <c r="J372" s="28"/>
      <c r="K372" s="28">
        <f>+IF(H372=0,"",'Ark1'!AF1929)</f>
        <v>0.83371389754423697</v>
      </c>
      <c r="L372" s="244"/>
      <c r="M372" s="366">
        <f>+IF(H372=0,"",'Ark1'!AR1929)</f>
        <v>221.6363636363636</v>
      </c>
      <c r="N372" s="114">
        <f>+IF(H372=0,"",'Ark1'!AS1929)</f>
        <v>45.615442919200248</v>
      </c>
      <c r="O372" s="27">
        <f>+IF(H372=0,"",'Ark1'!T1929)</f>
        <v>14.727272727272725</v>
      </c>
      <c r="P372" s="294">
        <f>+IF(H372=0,"",'Ark1'!U1929)</f>
        <v>497.06363636363642</v>
      </c>
      <c r="Q372" s="28"/>
      <c r="R372" s="33">
        <f>+IF(H372=0,"",'Ark1'!W1929)</f>
        <v>100</v>
      </c>
      <c r="S372" s="33">
        <f>+IF(H372=0,"",'Ark1'!X1929)</f>
        <v>100</v>
      </c>
      <c r="T372" s="450">
        <f>+IF(H372=0,"",'Ark1'!AG1929)</f>
        <v>2928.6363636363635</v>
      </c>
      <c r="U372" s="33">
        <f>+IF(H372=0,"",'Ark1'!AH1929)</f>
        <v>100</v>
      </c>
      <c r="V372" s="33">
        <f>+IF(H372=0,"",'Ark1'!Y1929)</f>
        <v>40.923015811893151</v>
      </c>
      <c r="W372" s="27">
        <f>+IF(H372=0,"",'Ark1'!AA1929)</f>
        <v>0.61657545301137584</v>
      </c>
      <c r="X372" s="294">
        <f t="shared" si="18"/>
        <v>169.72528325314298</v>
      </c>
      <c r="Y372" s="28">
        <f t="shared" si="19"/>
        <v>1.2222222222222223</v>
      </c>
      <c r="Z372" s="244"/>
      <c r="AA372" s="27"/>
      <c r="AC372" s="28"/>
      <c r="AD372" s="27"/>
      <c r="AE372" s="86"/>
      <c r="AF372" s="86"/>
      <c r="AJ372" s="86"/>
    </row>
    <row r="373" spans="1:36" ht="15.6">
      <c r="A373" s="244"/>
      <c r="B373" s="318">
        <f>+'Ark1'!C1930</f>
        <v>2024</v>
      </c>
      <c r="C373" s="263">
        <f>+'Ark1'!L1930</f>
        <v>10</v>
      </c>
      <c r="D373" s="263" t="s">
        <v>37</v>
      </c>
      <c r="E373" s="272">
        <f>+'Ark1'!AP1930</f>
        <v>22</v>
      </c>
      <c r="F373" s="271" t="str">
        <f>VLOOKUP(E373,RNR!$E$1:$F$41,2)</f>
        <v>Charolais</v>
      </c>
      <c r="G373" s="86">
        <f>+IF(H373=0,"",'Ark1'!Q1930)</f>
        <v>45</v>
      </c>
      <c r="H373" s="449">
        <f>+'Ark1'!R1930</f>
        <v>49</v>
      </c>
      <c r="I373" s="28">
        <f>+IF(H373=0,"",'Ark1'!AE1930)</f>
        <v>1.4723557692307689</v>
      </c>
      <c r="J373" s="28"/>
      <c r="K373" s="28">
        <f>+IF(H373=0,"",'Ark1'!AF1930)</f>
        <v>2.0193504655366477</v>
      </c>
      <c r="L373" s="244"/>
      <c r="M373" s="366">
        <f>+IF(H373=0,"",'Ark1'!AR1930)</f>
        <v>226.06122448979593</v>
      </c>
      <c r="N373" s="114">
        <f>+IF(H373=0,"",'Ark1'!AS1930)</f>
        <v>43.57717343943213</v>
      </c>
      <c r="O373" s="27">
        <f>+IF(H373=0,"",'Ark1'!T1930)</f>
        <v>12.693877551020403</v>
      </c>
      <c r="P373" s="294">
        <f>+IF(H373=0,"",'Ark1'!U1930)</f>
        <v>502.6755102040816</v>
      </c>
      <c r="Q373" s="28"/>
      <c r="R373" s="33">
        <f>+IF(H373=0,"",'Ark1'!W1930)</f>
        <v>100</v>
      </c>
      <c r="S373" s="33">
        <f>+IF(H373=0,"",'Ark1'!X1930)</f>
        <v>100</v>
      </c>
      <c r="T373" s="450">
        <f>+IF(H373=0,"",'Ark1'!AG1930)</f>
        <v>2686.387755102041</v>
      </c>
      <c r="U373" s="33">
        <f>+IF(H373=0,"",'Ark1'!AH1930)</f>
        <v>100</v>
      </c>
      <c r="V373" s="33">
        <f>+IF(H373=0,"",'Ark1'!Y1930)</f>
        <v>30.253180170918242</v>
      </c>
      <c r="W373" s="27">
        <f>+IF(H373=0,"",'Ark1'!AA1930)</f>
        <v>1.7520143699048725</v>
      </c>
      <c r="X373" s="294">
        <f t="shared" si="18"/>
        <v>187.11949131296862</v>
      </c>
      <c r="Y373" s="28">
        <f t="shared" si="19"/>
        <v>1.0888888888888888</v>
      </c>
      <c r="Z373" s="244"/>
      <c r="AA373" s="27"/>
      <c r="AC373" s="28"/>
      <c r="AD373" s="27"/>
      <c r="AE373" s="86"/>
      <c r="AF373" s="86"/>
      <c r="AJ373" s="86"/>
    </row>
    <row r="374" spans="1:36" ht="15.6">
      <c r="A374" s="244"/>
      <c r="B374" s="318">
        <f>+'Ark1'!C1931</f>
        <v>2024</v>
      </c>
      <c r="C374" s="263">
        <f>+'Ark1'!L1931</f>
        <v>10</v>
      </c>
      <c r="D374" s="263" t="s">
        <v>37</v>
      </c>
      <c r="E374" s="272">
        <f>+'Ark1'!AP1931</f>
        <v>23</v>
      </c>
      <c r="F374" s="271" t="str">
        <f>VLOOKUP(E374,RNR!$E$1:$F$41,2)</f>
        <v>Aberdeen Angus</v>
      </c>
      <c r="G374" s="86">
        <f>+IF(H374=0,"",'Ark1'!Q1931)</f>
        <v>17</v>
      </c>
      <c r="H374" s="449">
        <f>+'Ark1'!R1931</f>
        <v>17</v>
      </c>
      <c r="I374" s="28">
        <f>+IF(H374=0,"",'Ark1'!AE1931)</f>
        <v>1.0017678255745432</v>
      </c>
      <c r="J374" s="28"/>
      <c r="K374" s="28">
        <f>+IF(H374=0,"",'Ark1'!AF1931)</f>
        <v>1.4862600342282597</v>
      </c>
      <c r="L374" s="244"/>
      <c r="M374" s="366">
        <f>+IF(H374=0,"",'Ark1'!AR1931)</f>
        <v>214.17647058823525</v>
      </c>
      <c r="N374" s="114">
        <f>+IF(H374=0,"",'Ark1'!AS1931)</f>
        <v>46.846089579307609</v>
      </c>
      <c r="O374" s="27">
        <f>+IF(H374=0,"",'Ark1'!T1931)</f>
        <v>14.470588235294121</v>
      </c>
      <c r="P374" s="294">
        <f>+IF(H374=0,"",'Ark1'!U1931)</f>
        <v>460.83529411764704</v>
      </c>
      <c r="Q374" s="28"/>
      <c r="R374" s="33">
        <f>+IF(H374=0,"",'Ark1'!W1931)</f>
        <v>100</v>
      </c>
      <c r="S374" s="33">
        <f>+IF(H374=0,"",'Ark1'!X1931)</f>
        <v>100</v>
      </c>
      <c r="T374" s="450">
        <f>+IF(H374=0,"",'Ark1'!AG1931)</f>
        <v>2250.6470588235297</v>
      </c>
      <c r="U374" s="33">
        <f>+IF(H374=0,"",'Ark1'!AH1931)</f>
        <v>100</v>
      </c>
      <c r="V374" s="33">
        <f>+IF(H374=0,"",'Ark1'!Y1931)</f>
        <v>47.05364824483631</v>
      </c>
      <c r="W374" s="27">
        <f>+IF(H374=0,"",'Ark1'!AA1931)</f>
        <v>0.84836500599151909</v>
      </c>
      <c r="X374" s="294">
        <f t="shared" si="18"/>
        <v>204.75680196544781</v>
      </c>
      <c r="Y374" s="28">
        <f t="shared" si="19"/>
        <v>1</v>
      </c>
      <c r="Z374" s="244"/>
      <c r="AA374" s="27"/>
      <c r="AC374" s="28"/>
      <c r="AD374" s="27"/>
      <c r="AE374" s="86"/>
      <c r="AF374" s="86"/>
      <c r="AJ374" s="86"/>
    </row>
    <row r="375" spans="1:36" ht="15.6">
      <c r="A375" s="244"/>
      <c r="B375" s="318">
        <f>+'Ark1'!C1932</f>
        <v>2024</v>
      </c>
      <c r="C375" s="263">
        <f>+'Ark1'!L1932</f>
        <v>10</v>
      </c>
      <c r="D375" s="263" t="s">
        <v>37</v>
      </c>
      <c r="E375" s="272">
        <f>+'Ark1'!AP1932</f>
        <v>24</v>
      </c>
      <c r="F375" s="271" t="str">
        <f>VLOOKUP(E375,RNR!$E$1:$F$41,2)</f>
        <v>Limousine</v>
      </c>
      <c r="G375" s="86">
        <f>+IF(H375=0,"",'Ark1'!Q1932)</f>
        <v>30</v>
      </c>
      <c r="H375" s="449">
        <f>+'Ark1'!R1932</f>
        <v>42</v>
      </c>
      <c r="I375" s="28">
        <f>+IF(H375=0,"",'Ark1'!AE1932)</f>
        <v>1.8808777429467087</v>
      </c>
      <c r="J375" s="28"/>
      <c r="K375" s="28">
        <f>+IF(H375=0,"",'Ark1'!AF1932)</f>
        <v>2.5768438931294737</v>
      </c>
      <c r="L375" s="244"/>
      <c r="M375" s="366">
        <f>+IF(H375=0,"",'Ark1'!AR1932)</f>
        <v>222.1428571428572</v>
      </c>
      <c r="N375" s="114">
        <f>+IF(H375=0,"",'Ark1'!AS1932)</f>
        <v>43.349594792435994</v>
      </c>
      <c r="O375" s="27">
        <f>+IF(H375=0,"",'Ark1'!T1932)</f>
        <v>11.309523809523805</v>
      </c>
      <c r="P375" s="294">
        <f>+IF(H375=0,"",'Ark1'!U1932)</f>
        <v>475.0857142857144</v>
      </c>
      <c r="Q375" s="28"/>
      <c r="R375" s="33">
        <f>+IF(H375=0,"",'Ark1'!W1932)</f>
        <v>100</v>
      </c>
      <c r="S375" s="33">
        <f>+IF(H375=0,"",'Ark1'!X1932)</f>
        <v>100</v>
      </c>
      <c r="T375" s="450">
        <f>+IF(H375=0,"",'Ark1'!AG1932)</f>
        <v>2464.1904761904757</v>
      </c>
      <c r="U375" s="33">
        <f>+IF(H375=0,"",'Ark1'!AH1932)</f>
        <v>100</v>
      </c>
      <c r="V375" s="33">
        <f>+IF(H375=0,"",'Ark1'!Y1932)</f>
        <v>32.356000190062112</v>
      </c>
      <c r="W375" s="27">
        <f>+IF(H375=0,"",'Ark1'!AA1932)</f>
        <v>1.8190538518965724</v>
      </c>
      <c r="X375" s="294">
        <f t="shared" si="18"/>
        <v>192.79585684470905</v>
      </c>
      <c r="Y375" s="28">
        <f t="shared" si="19"/>
        <v>1.4</v>
      </c>
      <c r="Z375" s="244"/>
      <c r="AA375" s="27"/>
      <c r="AC375" s="28"/>
      <c r="AD375" s="27"/>
      <c r="AE375" s="86"/>
      <c r="AF375" s="86"/>
      <c r="AJ375" s="86"/>
    </row>
    <row r="376" spans="1:36" ht="15.6">
      <c r="A376" s="244"/>
      <c r="B376" s="318">
        <f>+'Ark1'!C1933</f>
        <v>2024</v>
      </c>
      <c r="C376" s="263">
        <f>+'Ark1'!L1933</f>
        <v>10</v>
      </c>
      <c r="D376" s="263" t="s">
        <v>37</v>
      </c>
      <c r="E376" s="272">
        <f>+'Ark1'!AP1933</f>
        <v>25</v>
      </c>
      <c r="F376" s="271" t="str">
        <f>VLOOKUP(E376,RNR!$E$1:$F$41,2)</f>
        <v>Simmental Kjøtt</v>
      </c>
      <c r="G376" s="86">
        <f>+IF(H376=0,"",'Ark1'!Q1933)</f>
        <v>5</v>
      </c>
      <c r="H376" s="449">
        <f>+'Ark1'!R1933</f>
        <v>5</v>
      </c>
      <c r="I376" s="28">
        <f>+IF(H376=0,"",'Ark1'!AE1933)</f>
        <v>0.57736720554272514</v>
      </c>
      <c r="J376" s="28"/>
      <c r="K376" s="28">
        <f>+IF(H376=0,"",'Ark1'!AF1933)</f>
        <v>0.88123034310036386</v>
      </c>
      <c r="L376" s="244"/>
      <c r="M376" s="366">
        <f>+IF(H376=0,"",'Ark1'!AR1933)</f>
        <v>227.6</v>
      </c>
      <c r="N376" s="114">
        <f>+IF(H376=0,"",'Ark1'!AS1933)</f>
        <v>43.311287203851379</v>
      </c>
      <c r="O376" s="27">
        <f>+IF(H376=0,"",'Ark1'!T1933)</f>
        <v>12.8</v>
      </c>
      <c r="P376" s="294">
        <f>+IF(H376=0,"",'Ark1'!U1933)</f>
        <v>510.06</v>
      </c>
      <c r="Q376" s="28"/>
      <c r="R376" s="33">
        <f>+IF(H376=0,"",'Ark1'!W1933)</f>
        <v>100</v>
      </c>
      <c r="S376" s="33">
        <f>+IF(H376=0,"",'Ark1'!X1933)</f>
        <v>100</v>
      </c>
      <c r="T376" s="450">
        <f>+IF(H376=0,"",'Ark1'!AG1933)</f>
        <v>2323</v>
      </c>
      <c r="U376" s="33">
        <f>+IF(H376=0,"",'Ark1'!AH1933)</f>
        <v>100</v>
      </c>
      <c r="V376" s="33">
        <f>+IF(H376=0,"",'Ark1'!Y1933)</f>
        <v>24.269618868040329</v>
      </c>
      <c r="W376" s="27">
        <f>+IF(H376=0,"",'Ark1'!AA1933)</f>
        <v>1.5999999999999901</v>
      </c>
      <c r="X376" s="294">
        <f t="shared" si="18"/>
        <v>219.56952216960826</v>
      </c>
      <c r="Y376" s="28">
        <f t="shared" si="19"/>
        <v>1</v>
      </c>
      <c r="Z376" s="244"/>
      <c r="AA376" s="27"/>
      <c r="AC376" s="28"/>
      <c r="AD376" s="27"/>
      <c r="AE376" s="86"/>
      <c r="AF376" s="86"/>
      <c r="AJ376" s="86"/>
    </row>
    <row r="377" spans="1:36" ht="15.6">
      <c r="A377" s="244"/>
      <c r="B377" s="318">
        <f>+'Ark1'!C1934</f>
        <v>2024</v>
      </c>
      <c r="C377" s="263">
        <f>+'Ark1'!L1934</f>
        <v>10</v>
      </c>
      <c r="D377" s="263" t="s">
        <v>37</v>
      </c>
      <c r="E377" s="272">
        <f>+'Ark1'!AP1934</f>
        <v>26</v>
      </c>
      <c r="F377" s="271" t="str">
        <f>VLOOKUP(E377,RNR!$E$1:$F$41,2)</f>
        <v>Blonde D'aquitaine</v>
      </c>
      <c r="G377" s="86" t="str">
        <f>+IF(H377=0,"",'Ark1'!Q1934)</f>
        <v/>
      </c>
      <c r="H377" s="449">
        <f>+'Ark1'!R1934</f>
        <v>0</v>
      </c>
      <c r="I377" s="28" t="str">
        <f>+IF(H377=0,"",'Ark1'!AE1934)</f>
        <v/>
      </c>
      <c r="J377" s="28"/>
      <c r="K377" s="28" t="str">
        <f>+IF(H377=0,"",'Ark1'!AF1934)</f>
        <v/>
      </c>
      <c r="L377" s="244"/>
      <c r="M377" s="366" t="str">
        <f>+IF(H377=0,"",'Ark1'!AR1934)</f>
        <v/>
      </c>
      <c r="N377" s="114" t="str">
        <f>+IF(H377=0,"",'Ark1'!AS1934)</f>
        <v/>
      </c>
      <c r="O377" s="27" t="str">
        <f>+IF(H377=0,"",'Ark1'!T1934)</f>
        <v/>
      </c>
      <c r="P377" s="294" t="str">
        <f>+IF(H377=0,"",'Ark1'!U1934)</f>
        <v/>
      </c>
      <c r="Q377" s="28"/>
      <c r="R377" s="33" t="str">
        <f>+IF(H377=0,"",'Ark1'!W1934)</f>
        <v/>
      </c>
      <c r="S377" s="33" t="str">
        <f>+IF(H377=0,"",'Ark1'!X1934)</f>
        <v/>
      </c>
      <c r="T377" s="450" t="str">
        <f>+IF(H377=0,"",'Ark1'!AG1934)</f>
        <v/>
      </c>
      <c r="U377" s="33" t="str">
        <f>+IF(H377=0,"",'Ark1'!AH1934)</f>
        <v/>
      </c>
      <c r="V377" s="33" t="str">
        <f>+IF(H377=0,"",'Ark1'!Y1934)</f>
        <v/>
      </c>
      <c r="W377" s="27" t="str">
        <f>+IF(H377=0,"",'Ark1'!AA1934)</f>
        <v/>
      </c>
      <c r="X377" s="294" t="str">
        <f t="shared" si="18"/>
        <v/>
      </c>
      <c r="Y377" s="28" t="str">
        <f t="shared" si="19"/>
        <v/>
      </c>
      <c r="Z377" s="244"/>
      <c r="AA377" s="27"/>
      <c r="AC377" s="28"/>
      <c r="AD377" s="27"/>
      <c r="AE377" s="86"/>
      <c r="AF377" s="86"/>
      <c r="AJ377" s="86"/>
    </row>
    <row r="378" spans="1:36" ht="15.6">
      <c r="A378" s="244"/>
      <c r="B378" s="318">
        <f>+'Ark1'!C1935</f>
        <v>2024</v>
      </c>
      <c r="C378" s="263">
        <f>+'Ark1'!L1935</f>
        <v>10</v>
      </c>
      <c r="D378" s="263" t="s">
        <v>37</v>
      </c>
      <c r="E378" s="272">
        <f>+'Ark1'!AP1935</f>
        <v>27</v>
      </c>
      <c r="F378" s="271" t="str">
        <f>VLOOKUP(E378,RNR!$E$1:$F$41,2)</f>
        <v>Scottish Highland</v>
      </c>
      <c r="G378" s="86" t="str">
        <f>+IF(H378=0,"",'Ark1'!Q1935)</f>
        <v/>
      </c>
      <c r="H378" s="449">
        <f>+'Ark1'!R1935</f>
        <v>0</v>
      </c>
      <c r="I378" s="28" t="str">
        <f>+IF(H378=0,"",'Ark1'!AE1935)</f>
        <v/>
      </c>
      <c r="J378" s="28"/>
      <c r="K378" s="28" t="str">
        <f>+IF(H378=0,"",'Ark1'!AF1935)</f>
        <v/>
      </c>
      <c r="L378" s="244"/>
      <c r="M378" s="366" t="str">
        <f>+IF(H378=0,"",'Ark1'!AR1935)</f>
        <v/>
      </c>
      <c r="N378" s="114" t="str">
        <f>+IF(H378=0,"",'Ark1'!AS1935)</f>
        <v/>
      </c>
      <c r="O378" s="27" t="str">
        <f>+IF(H378=0,"",'Ark1'!T1935)</f>
        <v/>
      </c>
      <c r="P378" s="294" t="str">
        <f>+IF(H378=0,"",'Ark1'!U1935)</f>
        <v/>
      </c>
      <c r="Q378" s="28"/>
      <c r="R378" s="33" t="str">
        <f>+IF(H378=0,"",'Ark1'!W1935)</f>
        <v/>
      </c>
      <c r="S378" s="33" t="str">
        <f>+IF(H378=0,"",'Ark1'!X1935)</f>
        <v/>
      </c>
      <c r="T378" s="450" t="str">
        <f>+IF(H378=0,"",'Ark1'!AG1935)</f>
        <v/>
      </c>
      <c r="U378" s="33" t="str">
        <f>+IF(H378=0,"",'Ark1'!AH1935)</f>
        <v/>
      </c>
      <c r="V378" s="33" t="str">
        <f>+IF(H378=0,"",'Ark1'!Y1935)</f>
        <v/>
      </c>
      <c r="W378" s="27" t="str">
        <f>+IF(H378=0,"",'Ark1'!AA1935)</f>
        <v/>
      </c>
      <c r="X378" s="294" t="str">
        <f t="shared" si="18"/>
        <v/>
      </c>
      <c r="Y378" s="28" t="str">
        <f t="shared" si="19"/>
        <v/>
      </c>
      <c r="Z378" s="244"/>
      <c r="AA378" s="27"/>
      <c r="AC378" s="28"/>
      <c r="AD378" s="27"/>
      <c r="AE378" s="86"/>
      <c r="AF378" s="86"/>
      <c r="AJ378" s="86"/>
    </row>
    <row r="379" spans="1:36" ht="15.6">
      <c r="A379" s="244"/>
      <c r="B379" s="318">
        <f>+'Ark1'!C1936</f>
        <v>2024</v>
      </c>
      <c r="C379" s="263">
        <f>+'Ark1'!L1936</f>
        <v>10</v>
      </c>
      <c r="D379" s="263" t="s">
        <v>37</v>
      </c>
      <c r="E379" s="272">
        <f>+'Ark1'!AP1936</f>
        <v>28</v>
      </c>
      <c r="F379" s="271" t="str">
        <f>VLOOKUP(E379,RNR!$E$1:$F$41,2)</f>
        <v>Tiroler Grauvieh</v>
      </c>
      <c r="G379" s="86" t="str">
        <f>+IF(H379=0,"",'Ark1'!Q1936)</f>
        <v/>
      </c>
      <c r="H379" s="449">
        <f>+'Ark1'!R1936</f>
        <v>0</v>
      </c>
      <c r="I379" s="28" t="str">
        <f>+IF(H379=0,"",'Ark1'!AE1936)</f>
        <v/>
      </c>
      <c r="J379" s="28"/>
      <c r="K379" s="28" t="str">
        <f>+IF(H379=0,"",'Ark1'!AF1936)</f>
        <v/>
      </c>
      <c r="L379" s="244"/>
      <c r="M379" s="366" t="str">
        <f>+IF(H379=0,"",'Ark1'!AR1936)</f>
        <v/>
      </c>
      <c r="N379" s="114" t="str">
        <f>+IF(H379=0,"",'Ark1'!AS1936)</f>
        <v/>
      </c>
      <c r="O379" s="27" t="str">
        <f>+IF(H379=0,"",'Ark1'!T1936)</f>
        <v/>
      </c>
      <c r="P379" s="294" t="str">
        <f>+IF(H379=0,"",'Ark1'!U1936)</f>
        <v/>
      </c>
      <c r="Q379" s="28"/>
      <c r="R379" s="33" t="str">
        <f>+IF(H379=0,"",'Ark1'!W1936)</f>
        <v/>
      </c>
      <c r="S379" s="33" t="str">
        <f>+IF(H379=0,"",'Ark1'!X1936)</f>
        <v/>
      </c>
      <c r="T379" s="450" t="str">
        <f>+IF(H379=0,"",'Ark1'!AG1936)</f>
        <v/>
      </c>
      <c r="U379" s="33" t="str">
        <f>+IF(H379=0,"",'Ark1'!AH1936)</f>
        <v/>
      </c>
      <c r="V379" s="33" t="str">
        <f>+IF(H379=0,"",'Ark1'!Y1936)</f>
        <v/>
      </c>
      <c r="W379" s="27" t="str">
        <f>+IF(H379=0,"",'Ark1'!AA1936)</f>
        <v/>
      </c>
      <c r="X379" s="294" t="str">
        <f t="shared" si="18"/>
        <v/>
      </c>
      <c r="Y379" s="28" t="str">
        <f t="shared" si="19"/>
        <v/>
      </c>
      <c r="Z379" s="244"/>
      <c r="AA379" s="27"/>
      <c r="AC379" s="28"/>
      <c r="AD379" s="27"/>
      <c r="AE379" s="86"/>
      <c r="AF379" s="86"/>
      <c r="AJ379" s="86"/>
    </row>
    <row r="380" spans="1:36" ht="15.6">
      <c r="A380" s="244"/>
      <c r="B380" s="318">
        <f>+'Ark1'!C1937</f>
        <v>2024</v>
      </c>
      <c r="C380" s="263">
        <f>+'Ark1'!L1937</f>
        <v>10</v>
      </c>
      <c r="D380" s="263" t="s">
        <v>37</v>
      </c>
      <c r="E380" s="272">
        <f>+'Ark1'!AP1937</f>
        <v>29</v>
      </c>
      <c r="F380" s="271" t="str">
        <f>VLOOKUP(E380,RNR!$E$1:$F$41,2)</f>
        <v xml:space="preserve">Dexter </v>
      </c>
      <c r="G380" s="86" t="str">
        <f>+IF(H380=0,"",'Ark1'!Q1937)</f>
        <v/>
      </c>
      <c r="H380" s="449">
        <f>+'Ark1'!R1937</f>
        <v>0</v>
      </c>
      <c r="I380" s="28" t="str">
        <f>+IF(H380=0,"",'Ark1'!AE1937)</f>
        <v/>
      </c>
      <c r="J380" s="28"/>
      <c r="K380" s="28" t="str">
        <f>+IF(H380=0,"",'Ark1'!AF1937)</f>
        <v/>
      </c>
      <c r="L380" s="244"/>
      <c r="M380" s="366" t="str">
        <f>+IF(H380=0,"",'Ark1'!AR1937)</f>
        <v/>
      </c>
      <c r="N380" s="114" t="str">
        <f>+IF(H380=0,"",'Ark1'!AS1937)</f>
        <v/>
      </c>
      <c r="O380" s="27" t="str">
        <f>+IF(H380=0,"",'Ark1'!T1937)</f>
        <v/>
      </c>
      <c r="P380" s="294" t="str">
        <f>+IF(H380=0,"",'Ark1'!U1937)</f>
        <v/>
      </c>
      <c r="Q380" s="28"/>
      <c r="R380" s="33" t="str">
        <f>+IF(H380=0,"",'Ark1'!W1937)</f>
        <v/>
      </c>
      <c r="S380" s="33" t="str">
        <f>+IF(H380=0,"",'Ark1'!X1937)</f>
        <v/>
      </c>
      <c r="T380" s="450" t="str">
        <f>+IF(H380=0,"",'Ark1'!AG1937)</f>
        <v/>
      </c>
      <c r="U380" s="33" t="str">
        <f>+IF(H380=0,"",'Ark1'!AH1937)</f>
        <v/>
      </c>
      <c r="V380" s="33" t="str">
        <f>+IF(H380=0,"",'Ark1'!Y1937)</f>
        <v/>
      </c>
      <c r="W380" s="27" t="str">
        <f>+IF(H380=0,"",'Ark1'!AA1937)</f>
        <v/>
      </c>
      <c r="X380" s="294" t="str">
        <f t="shared" si="18"/>
        <v/>
      </c>
      <c r="Y380" s="28" t="str">
        <f t="shared" si="19"/>
        <v/>
      </c>
      <c r="Z380" s="244"/>
      <c r="AA380" s="27"/>
      <c r="AC380" s="28"/>
      <c r="AD380" s="27"/>
      <c r="AE380" s="86"/>
      <c r="AF380" s="86"/>
      <c r="AJ380" s="86"/>
    </row>
    <row r="381" spans="1:36" ht="15.6">
      <c r="A381" s="244"/>
      <c r="B381" s="318">
        <f>+'Ark1'!C1938</f>
        <v>2024</v>
      </c>
      <c r="C381" s="263">
        <f>+'Ark1'!L1938</f>
        <v>10</v>
      </c>
      <c r="D381" s="263" t="s">
        <v>37</v>
      </c>
      <c r="E381" s="272">
        <f>+'Ark1'!AP1938</f>
        <v>30</v>
      </c>
      <c r="F381" s="271" t="str">
        <f>VLOOKUP(E381,RNR!$E$1:$F$41,2)</f>
        <v>Piemontese</v>
      </c>
      <c r="G381" s="86" t="str">
        <f>+IF(H381=0,"",'Ark1'!Q1938)</f>
        <v/>
      </c>
      <c r="H381" s="449">
        <f>+'Ark1'!R1938</f>
        <v>0</v>
      </c>
      <c r="I381" s="28" t="str">
        <f>+IF(H381=0,"",'Ark1'!AE1938)</f>
        <v/>
      </c>
      <c r="J381" s="28"/>
      <c r="K381" s="28" t="str">
        <f>+IF(H381=0,"",'Ark1'!AF1938)</f>
        <v/>
      </c>
      <c r="L381" s="244"/>
      <c r="M381" s="366" t="str">
        <f>+IF(H381=0,"",'Ark1'!AR1938)</f>
        <v/>
      </c>
      <c r="N381" s="114" t="str">
        <f>+IF(H381=0,"",'Ark1'!AS1938)</f>
        <v/>
      </c>
      <c r="O381" s="27" t="str">
        <f>+IF(H381=0,"",'Ark1'!T1938)</f>
        <v/>
      </c>
      <c r="P381" s="294" t="str">
        <f>+IF(H381=0,"",'Ark1'!U1938)</f>
        <v/>
      </c>
      <c r="Q381" s="28"/>
      <c r="R381" s="33" t="str">
        <f>+IF(H381=0,"",'Ark1'!W1938)</f>
        <v/>
      </c>
      <c r="S381" s="33" t="str">
        <f>+IF(H381=0,"",'Ark1'!X1938)</f>
        <v/>
      </c>
      <c r="T381" s="450" t="str">
        <f>+IF(H381=0,"",'Ark1'!AG1938)</f>
        <v/>
      </c>
      <c r="U381" s="33" t="str">
        <f>+IF(H381=0,"",'Ark1'!AH1938)</f>
        <v/>
      </c>
      <c r="V381" s="33" t="str">
        <f>+IF(H381=0,"",'Ark1'!Y1938)</f>
        <v/>
      </c>
      <c r="W381" s="27" t="str">
        <f>+IF(H381=0,"",'Ark1'!AA1938)</f>
        <v/>
      </c>
      <c r="X381" s="294" t="str">
        <f t="shared" si="18"/>
        <v/>
      </c>
      <c r="Y381" s="28" t="str">
        <f t="shared" si="19"/>
        <v/>
      </c>
      <c r="Z381" s="244"/>
      <c r="AA381" s="27"/>
      <c r="AC381" s="28"/>
      <c r="AD381" s="27"/>
      <c r="AE381" s="86"/>
      <c r="AF381" s="86"/>
      <c r="AJ381" s="86"/>
    </row>
    <row r="382" spans="1:36" ht="15.6">
      <c r="A382" s="244"/>
      <c r="B382" s="318">
        <f>+'Ark1'!C1939</f>
        <v>2024</v>
      </c>
      <c r="C382" s="263">
        <f>+'Ark1'!L1939</f>
        <v>10</v>
      </c>
      <c r="D382" s="263" t="s">
        <v>37</v>
      </c>
      <c r="E382" s="272">
        <f>+'Ark1'!AP1939</f>
        <v>31</v>
      </c>
      <c r="F382" s="271" t="str">
        <f>VLOOKUP(E382,RNR!$E$1:$F$41,2)</f>
        <v>Galloway</v>
      </c>
      <c r="G382" s="86" t="str">
        <f>+IF(H382=0,"",'Ark1'!Q1939)</f>
        <v/>
      </c>
      <c r="H382" s="449">
        <f>+'Ark1'!R1939</f>
        <v>0</v>
      </c>
      <c r="I382" s="28" t="str">
        <f>+IF(H382=0,"",'Ark1'!AE1939)</f>
        <v/>
      </c>
      <c r="J382" s="28"/>
      <c r="K382" s="28" t="str">
        <f>+IF(H382=0,"",'Ark1'!AF1939)</f>
        <v/>
      </c>
      <c r="L382" s="244"/>
      <c r="M382" s="366" t="str">
        <f>+IF(H382=0,"",'Ark1'!AR1939)</f>
        <v/>
      </c>
      <c r="N382" s="114" t="str">
        <f>+IF(H382=0,"",'Ark1'!AS1939)</f>
        <v/>
      </c>
      <c r="O382" s="27" t="str">
        <f>+IF(H382=0,"",'Ark1'!T1939)</f>
        <v/>
      </c>
      <c r="P382" s="294" t="str">
        <f>+IF(H382=0,"",'Ark1'!U1939)</f>
        <v/>
      </c>
      <c r="Q382" s="28"/>
      <c r="R382" s="33" t="str">
        <f>+IF(H382=0,"",'Ark1'!W1939)</f>
        <v/>
      </c>
      <c r="S382" s="33" t="str">
        <f>+IF(H382=0,"",'Ark1'!X1939)</f>
        <v/>
      </c>
      <c r="T382" s="450" t="str">
        <f>+IF(H382=0,"",'Ark1'!AG1939)</f>
        <v/>
      </c>
      <c r="U382" s="33" t="str">
        <f>+IF(H382=0,"",'Ark1'!AH1939)</f>
        <v/>
      </c>
      <c r="V382" s="33" t="str">
        <f>+IF(H382=0,"",'Ark1'!Y1939)</f>
        <v/>
      </c>
      <c r="W382" s="27" t="str">
        <f>+IF(H382=0,"",'Ark1'!AA1939)</f>
        <v/>
      </c>
      <c r="X382" s="294" t="str">
        <f t="shared" si="18"/>
        <v/>
      </c>
      <c r="Y382" s="28" t="str">
        <f t="shared" si="19"/>
        <v/>
      </c>
      <c r="Z382" s="244"/>
      <c r="AA382" s="27"/>
      <c r="AC382" s="28"/>
      <c r="AD382" s="27"/>
      <c r="AE382" s="86"/>
      <c r="AF382" s="86"/>
      <c r="AJ382" s="86"/>
    </row>
    <row r="383" spans="1:36" ht="15.6">
      <c r="A383" s="244"/>
      <c r="B383" s="318">
        <f>+'Ark1'!C1940</f>
        <v>2024</v>
      </c>
      <c r="C383" s="263">
        <f>+'Ark1'!L1940</f>
        <v>10</v>
      </c>
      <c r="D383" s="263" t="s">
        <v>37</v>
      </c>
      <c r="E383" s="272">
        <f>+'Ark1'!AP1940</f>
        <v>32</v>
      </c>
      <c r="F383" s="271" t="str">
        <f>VLOOKUP(E383,RNR!$E$1:$F$41,2)</f>
        <v>Salers</v>
      </c>
      <c r="G383" s="86" t="str">
        <f>+IF(H383=0,"",'Ark1'!Q1940)</f>
        <v/>
      </c>
      <c r="H383" s="449">
        <f>+'Ark1'!R1940</f>
        <v>0</v>
      </c>
      <c r="I383" s="28" t="str">
        <f>+IF(H383=0,"",'Ark1'!AE1940)</f>
        <v/>
      </c>
      <c r="J383" s="28"/>
      <c r="K383" s="28" t="str">
        <f>+IF(H383=0,"",'Ark1'!AF1940)</f>
        <v/>
      </c>
      <c r="L383" s="244"/>
      <c r="M383" s="366" t="str">
        <f>+IF(H383=0,"",'Ark1'!AR1940)</f>
        <v/>
      </c>
      <c r="N383" s="114" t="str">
        <f>+IF(H383=0,"",'Ark1'!AS1940)</f>
        <v/>
      </c>
      <c r="O383" s="27" t="str">
        <f>+IF(H383=0,"",'Ark1'!T1940)</f>
        <v/>
      </c>
      <c r="P383" s="294" t="str">
        <f>+IF(H383=0,"",'Ark1'!U1940)</f>
        <v/>
      </c>
      <c r="Q383" s="28"/>
      <c r="R383" s="33" t="str">
        <f>+IF(H383=0,"",'Ark1'!W1940)</f>
        <v/>
      </c>
      <c r="S383" s="33" t="str">
        <f>+IF(H383=0,"",'Ark1'!X1940)</f>
        <v/>
      </c>
      <c r="T383" s="450" t="str">
        <f>+IF(H383=0,"",'Ark1'!AG1940)</f>
        <v/>
      </c>
      <c r="U383" s="33" t="str">
        <f>+IF(H383=0,"",'Ark1'!AH1940)</f>
        <v/>
      </c>
      <c r="V383" s="33" t="str">
        <f>+IF(H383=0,"",'Ark1'!Y1940)</f>
        <v/>
      </c>
      <c r="W383" s="27" t="str">
        <f>+IF(H383=0,"",'Ark1'!AA1940)</f>
        <v/>
      </c>
      <c r="X383" s="294" t="str">
        <f t="shared" si="18"/>
        <v/>
      </c>
      <c r="Y383" s="28" t="str">
        <f t="shared" si="19"/>
        <v/>
      </c>
      <c r="Z383" s="244"/>
      <c r="AA383" s="27"/>
      <c r="AC383" s="28"/>
      <c r="AD383" s="27"/>
      <c r="AE383" s="86"/>
      <c r="AF383" s="86"/>
      <c r="AJ383" s="86"/>
    </row>
    <row r="384" spans="1:36" ht="15.6">
      <c r="A384" s="244"/>
      <c r="B384" s="318">
        <f>+'Ark1'!C1941</f>
        <v>2024</v>
      </c>
      <c r="C384" s="263">
        <f>+'Ark1'!L1941</f>
        <v>10</v>
      </c>
      <c r="D384" s="263" t="s">
        <v>37</v>
      </c>
      <c r="E384" s="272">
        <f>+'Ark1'!AP1941</f>
        <v>33</v>
      </c>
      <c r="F384" s="271" t="str">
        <f>VLOOKUP(E384,RNR!$E$1:$F$41,2)</f>
        <v>Chianina</v>
      </c>
      <c r="G384" s="86" t="str">
        <f>+IF(H384=0,"",'Ark1'!Q1941)</f>
        <v/>
      </c>
      <c r="H384" s="449">
        <f>+'Ark1'!R1941</f>
        <v>0</v>
      </c>
      <c r="I384" s="28" t="str">
        <f>+IF(H384=0,"",'Ark1'!AE1941)</f>
        <v/>
      </c>
      <c r="J384" s="28"/>
      <c r="K384" s="28" t="str">
        <f>+IF(H384=0,"",'Ark1'!AF1941)</f>
        <v/>
      </c>
      <c r="L384" s="244"/>
      <c r="M384" s="366" t="str">
        <f>+IF(H384=0,"",'Ark1'!AR1941)</f>
        <v/>
      </c>
      <c r="N384" s="114" t="str">
        <f>+IF(H384=0,"",'Ark1'!AS1941)</f>
        <v/>
      </c>
      <c r="O384" s="27" t="str">
        <f>+IF(H384=0,"",'Ark1'!T1941)</f>
        <v/>
      </c>
      <c r="P384" s="294" t="str">
        <f>+IF(H384=0,"",'Ark1'!U1941)</f>
        <v/>
      </c>
      <c r="Q384" s="28"/>
      <c r="R384" s="33" t="str">
        <f>+IF(H384=0,"",'Ark1'!W1941)</f>
        <v/>
      </c>
      <c r="S384" s="33" t="str">
        <f>+IF(H384=0,"",'Ark1'!X1941)</f>
        <v/>
      </c>
      <c r="T384" s="450" t="str">
        <f>+IF(H384=0,"",'Ark1'!AG1941)</f>
        <v/>
      </c>
      <c r="U384" s="33" t="str">
        <f>+IF(H384=0,"",'Ark1'!AH1941)</f>
        <v/>
      </c>
      <c r="V384" s="33" t="str">
        <f>+IF(H384=0,"",'Ark1'!Y1941)</f>
        <v/>
      </c>
      <c r="W384" s="27" t="str">
        <f>+IF(H384=0,"",'Ark1'!AA1941)</f>
        <v/>
      </c>
      <c r="X384" s="294" t="str">
        <f t="shared" si="18"/>
        <v/>
      </c>
      <c r="Y384" s="28" t="str">
        <f t="shared" si="19"/>
        <v/>
      </c>
      <c r="Z384" s="244"/>
      <c r="AA384" s="27"/>
      <c r="AC384" s="28"/>
      <c r="AD384" s="27"/>
      <c r="AE384" s="86"/>
      <c r="AF384" s="86"/>
      <c r="AJ384" s="86"/>
    </row>
    <row r="385" spans="1:54" ht="15.6">
      <c r="A385" s="244"/>
      <c r="B385" s="318">
        <f>+'Ark1'!C1942</f>
        <v>2024</v>
      </c>
      <c r="C385" s="263">
        <f>+'Ark1'!L1942</f>
        <v>10</v>
      </c>
      <c r="D385" s="263" t="s">
        <v>37</v>
      </c>
      <c r="E385" s="272">
        <f>+'Ark1'!AP1942</f>
        <v>34</v>
      </c>
      <c r="F385" s="271" t="str">
        <f>VLOOKUP(E385,RNR!$E$1:$F$41,2)</f>
        <v>Belgisk blå</v>
      </c>
      <c r="G385" s="86" t="str">
        <f>+IF(H385=0,"",'Ark1'!Q1942)</f>
        <v/>
      </c>
      <c r="H385" s="449">
        <f>+'Ark1'!R1942</f>
        <v>0</v>
      </c>
      <c r="I385" s="28" t="str">
        <f>+IF(H385=0,"",'Ark1'!AE1942)</f>
        <v/>
      </c>
      <c r="J385" s="28"/>
      <c r="K385" s="28" t="str">
        <f>+IF(H385=0,"",'Ark1'!AF1942)</f>
        <v/>
      </c>
      <c r="L385" s="244"/>
      <c r="M385" s="366" t="str">
        <f>+IF(H385=0,"",'Ark1'!AR1942)</f>
        <v/>
      </c>
      <c r="N385" s="114" t="str">
        <f>+IF(H385=0,"",'Ark1'!AS1942)</f>
        <v/>
      </c>
      <c r="O385" s="27" t="str">
        <f>+IF(H385=0,"",'Ark1'!T1942)</f>
        <v/>
      </c>
      <c r="P385" s="294" t="str">
        <f>+IF(H385=0,"",'Ark1'!U1942)</f>
        <v/>
      </c>
      <c r="Q385" s="28"/>
      <c r="R385" s="33" t="str">
        <f>+IF(H385=0,"",'Ark1'!W1942)</f>
        <v/>
      </c>
      <c r="S385" s="33" t="str">
        <f>+IF(H385=0,"",'Ark1'!X1942)</f>
        <v/>
      </c>
      <c r="T385" s="450" t="str">
        <f>+IF(H385=0,"",'Ark1'!AG1942)</f>
        <v/>
      </c>
      <c r="U385" s="33" t="str">
        <f>+IF(H385=0,"",'Ark1'!AH1942)</f>
        <v/>
      </c>
      <c r="V385" s="33" t="str">
        <f>+IF(H385=0,"",'Ark1'!Y1942)</f>
        <v/>
      </c>
      <c r="W385" s="27" t="str">
        <f>+IF(H385=0,"",'Ark1'!AA1942)</f>
        <v/>
      </c>
      <c r="X385" s="294" t="str">
        <f t="shared" si="18"/>
        <v/>
      </c>
      <c r="Y385" s="28" t="str">
        <f t="shared" si="19"/>
        <v/>
      </c>
      <c r="Z385" s="244"/>
      <c r="AA385" s="27"/>
      <c r="AC385" s="28"/>
      <c r="AD385" s="27"/>
      <c r="AE385" s="86"/>
      <c r="AF385" s="86"/>
      <c r="AJ385" s="86"/>
    </row>
    <row r="386" spans="1:54" ht="15.6">
      <c r="A386" s="244"/>
      <c r="B386" s="318">
        <f>+'Ark1'!C1943</f>
        <v>2024</v>
      </c>
      <c r="C386" s="263">
        <f>+'Ark1'!L1943</f>
        <v>10</v>
      </c>
      <c r="D386" s="263" t="s">
        <v>37</v>
      </c>
      <c r="E386" s="272">
        <f>+'Ark1'!AP1943</f>
        <v>39</v>
      </c>
      <c r="F386" s="271" t="str">
        <f>VLOOKUP(E386,RNR!$E$1:$F$41,2)</f>
        <v xml:space="preserve">Wagyu </v>
      </c>
      <c r="G386" s="86" t="str">
        <f>+IF(H386=0,"",'Ark1'!Q1943)</f>
        <v/>
      </c>
      <c r="H386" s="449">
        <f>+'Ark1'!R1943</f>
        <v>0</v>
      </c>
      <c r="I386" s="28" t="str">
        <f>+IF(H386=0,"",'Ark1'!AE1943)</f>
        <v/>
      </c>
      <c r="J386" s="28"/>
      <c r="K386" s="28" t="str">
        <f>+IF(H386=0,"",'Ark1'!AF1943)</f>
        <v/>
      </c>
      <c r="L386" s="244"/>
      <c r="M386" s="366" t="str">
        <f>+IF(H386=0,"",'Ark1'!AR1943)</f>
        <v/>
      </c>
      <c r="N386" s="114" t="str">
        <f>+IF(H386=0,"",'Ark1'!AS1943)</f>
        <v/>
      </c>
      <c r="O386" s="27" t="str">
        <f>+IF(H386=0,"",'Ark1'!T1943)</f>
        <v/>
      </c>
      <c r="P386" s="294" t="str">
        <f>+IF(H386=0,"",'Ark1'!U1943)</f>
        <v/>
      </c>
      <c r="Q386" s="28"/>
      <c r="R386" s="33" t="str">
        <f>+IF(H386=0,"",'Ark1'!W1943)</f>
        <v/>
      </c>
      <c r="S386" s="33" t="str">
        <f>+IF(H386=0,"",'Ark1'!X1943)</f>
        <v/>
      </c>
      <c r="T386" s="450" t="str">
        <f>+IF(H386=0,"",'Ark1'!AG1943)</f>
        <v/>
      </c>
      <c r="U386" s="33" t="str">
        <f>+IF(H386=0,"",'Ark1'!AH1943)</f>
        <v/>
      </c>
      <c r="V386" s="33" t="str">
        <f>+IF(H386=0,"",'Ark1'!Y1943)</f>
        <v/>
      </c>
      <c r="W386" s="27" t="str">
        <f>+IF(H386=0,"",'Ark1'!AA1943)</f>
        <v/>
      </c>
      <c r="X386" s="294" t="str">
        <f t="shared" si="18"/>
        <v/>
      </c>
      <c r="Y386" s="28" t="str">
        <f t="shared" si="19"/>
        <v/>
      </c>
      <c r="Z386" s="244"/>
      <c r="AA386" s="27"/>
      <c r="AC386" s="28"/>
      <c r="AD386" s="27"/>
      <c r="AE386" s="86"/>
      <c r="AF386" s="86"/>
      <c r="AJ386" s="86"/>
    </row>
    <row r="387" spans="1:54" ht="15.6">
      <c r="A387" s="244"/>
      <c r="B387" s="318">
        <f>+'Ark1'!C1944</f>
        <v>2024</v>
      </c>
      <c r="C387" s="263">
        <f>+'Ark1'!L1944</f>
        <v>10</v>
      </c>
      <c r="D387" s="263" t="s">
        <v>37</v>
      </c>
      <c r="E387" s="272">
        <f>+'Ark1'!AP1944</f>
        <v>40</v>
      </c>
      <c r="F387" s="271" t="str">
        <f>VLOOKUP(E387,RNR!$E$1:$F$41,2)</f>
        <v>Jak (Bos Grunniens)</v>
      </c>
      <c r="G387" s="86" t="str">
        <f>+IF(H387=0,"",'Ark1'!Q1944)</f>
        <v/>
      </c>
      <c r="H387" s="449">
        <f>+'Ark1'!R1944</f>
        <v>0</v>
      </c>
      <c r="I387" s="28" t="str">
        <f>+IF(H387=0,"",'Ark1'!AE1944)</f>
        <v/>
      </c>
      <c r="J387" s="28"/>
      <c r="K387" s="28" t="str">
        <f>+IF(H387=0,"",'Ark1'!AF1944)</f>
        <v/>
      </c>
      <c r="L387" s="244"/>
      <c r="M387" s="366" t="str">
        <f>+IF(H387=0,"",'Ark1'!AR1944)</f>
        <v/>
      </c>
      <c r="N387" s="114" t="str">
        <f>+IF(H387=0,"",'Ark1'!AS1944)</f>
        <v/>
      </c>
      <c r="O387" s="27" t="str">
        <f>+IF(H387=0,"",'Ark1'!T1944)</f>
        <v/>
      </c>
      <c r="P387" s="294" t="str">
        <f>+IF(H387=0,"",'Ark1'!U1944)</f>
        <v/>
      </c>
      <c r="Q387" s="28"/>
      <c r="R387" s="33" t="str">
        <f>+IF(H387=0,"",'Ark1'!W1944)</f>
        <v/>
      </c>
      <c r="S387" s="33" t="str">
        <f>+IF(H387=0,"",'Ark1'!X1944)</f>
        <v/>
      </c>
      <c r="T387" s="450" t="str">
        <f>+IF(H387=0,"",'Ark1'!AG1944)</f>
        <v/>
      </c>
      <c r="U387" s="33" t="str">
        <f>+IF(H387=0,"",'Ark1'!AH1944)</f>
        <v/>
      </c>
      <c r="V387" s="33" t="str">
        <f>+IF(H387=0,"",'Ark1'!Y1944)</f>
        <v/>
      </c>
      <c r="W387" s="27" t="str">
        <f>+IF(H387=0,"",'Ark1'!AA1944)</f>
        <v/>
      </c>
      <c r="X387" s="294" t="str">
        <f t="shared" si="18"/>
        <v/>
      </c>
      <c r="Y387" s="28" t="str">
        <f t="shared" si="19"/>
        <v/>
      </c>
      <c r="Z387" s="244"/>
      <c r="AA387" s="27"/>
      <c r="AC387" s="28"/>
      <c r="AD387" s="27"/>
      <c r="AE387" s="86"/>
      <c r="AF387" s="86"/>
      <c r="AJ387" s="86"/>
    </row>
    <row r="388" spans="1:54" ht="15.6">
      <c r="A388" s="244"/>
      <c r="B388" s="318">
        <f>+'Ark1'!C1945</f>
        <v>2024</v>
      </c>
      <c r="C388" s="263">
        <f>+'Ark1'!L1945</f>
        <v>10</v>
      </c>
      <c r="D388" s="263" t="s">
        <v>37</v>
      </c>
      <c r="E388" s="272">
        <f>+'Ark1'!AP1945</f>
        <v>98</v>
      </c>
      <c r="F388" s="271" t="str">
        <f>VLOOKUP(E388,RNR!$E$1:$F$41,2)</f>
        <v>Krysninger</v>
      </c>
      <c r="G388" s="86">
        <f>+IF(H388=0,"",'Ark1'!Q1945)</f>
        <v>11</v>
      </c>
      <c r="H388" s="449">
        <f>+'Ark1'!R1945</f>
        <v>16</v>
      </c>
      <c r="I388" s="28">
        <f>+IF(H388=0,"",'Ark1'!AE1945)</f>
        <v>0.69716775599128533</v>
      </c>
      <c r="J388" s="28"/>
      <c r="K388" s="28">
        <f>+IF(H388=0,"",'Ark1'!AF1945)</f>
        <v>1.105086877864258</v>
      </c>
      <c r="L388" s="244"/>
      <c r="M388" s="366">
        <f>+IF(H388=0,"",'Ark1'!AR1945)</f>
        <v>221.875</v>
      </c>
      <c r="N388" s="114">
        <f>+IF(H388=0,"",'Ark1'!AS1945)</f>
        <v>45.564403441116497</v>
      </c>
      <c r="O388" s="27">
        <f>+IF(H388=0,"",'Ark1'!T1945)</f>
        <v>13.875</v>
      </c>
      <c r="P388" s="294">
        <f>+IF(H388=0,"",'Ark1'!U1945)</f>
        <v>497.22500000000002</v>
      </c>
      <c r="Q388" s="28"/>
      <c r="R388" s="33">
        <f>+IF(H388=0,"",'Ark1'!W1945)</f>
        <v>100</v>
      </c>
      <c r="S388" s="33">
        <f>+IF(H388=0,"",'Ark1'!X1945)</f>
        <v>100</v>
      </c>
      <c r="T388" s="450">
        <f>+IF(H388=0,"",'Ark1'!AG1945)</f>
        <v>2785.75</v>
      </c>
      <c r="U388" s="33">
        <f>+IF(H388=0,"",'Ark1'!AH1945)</f>
        <v>100</v>
      </c>
      <c r="V388" s="33">
        <f>+IF(H388=0,"",'Ark1'!Y1945)</f>
        <v>35.380282291128907</v>
      </c>
      <c r="W388" s="27">
        <f>+IF(H388=0,"",'Ark1'!AA1945)</f>
        <v>1.4086784586980801</v>
      </c>
      <c r="X388" s="294">
        <f t="shared" si="18"/>
        <v>178.48873732388046</v>
      </c>
      <c r="Y388" s="28">
        <f t="shared" si="19"/>
        <v>1.4545454545454546</v>
      </c>
      <c r="Z388" s="244"/>
      <c r="AA388" s="27"/>
      <c r="AC388" s="28"/>
      <c r="AD388" s="27"/>
      <c r="AE388" s="86"/>
      <c r="AF388" s="86"/>
      <c r="AJ388" s="86"/>
    </row>
    <row r="389" spans="1:54" ht="15.6">
      <c r="A389" s="244"/>
      <c r="B389" s="318">
        <f>+'Ark1'!C1946</f>
        <v>2024</v>
      </c>
      <c r="C389" s="263">
        <f>+'Ark1'!L1946</f>
        <v>10</v>
      </c>
      <c r="D389" s="263" t="s">
        <v>37</v>
      </c>
      <c r="E389" s="272">
        <f>+'Ark1'!AP1946</f>
        <v>99</v>
      </c>
      <c r="F389" s="271" t="str">
        <f>VLOOKUP(E389,RNR!$E$1:$F$41,2)</f>
        <v>Ukjent</v>
      </c>
      <c r="G389" s="86">
        <f>+IF(H389=0,"",'Ark1'!Q1946)</f>
        <v>1</v>
      </c>
      <c r="H389" s="449">
        <f>+'Ark1'!R1946</f>
        <v>1</v>
      </c>
      <c r="I389" s="28">
        <f>+IF(H389=0,"",'Ark1'!AE1946)</f>
        <v>0.36496350364963526</v>
      </c>
      <c r="J389" s="28"/>
      <c r="K389" s="28">
        <f>+IF(H389=0,"",'Ark1'!AF1946)</f>
        <v>0.60352809435398258</v>
      </c>
      <c r="L389" s="244"/>
      <c r="M389" s="366">
        <f>+IF(H389=0,"",'Ark1'!AR1946)</f>
        <v>215</v>
      </c>
      <c r="N389" s="114">
        <f>+IF(H389=0,"",'Ark1'!AS1946)</f>
        <v>50.108795451972782</v>
      </c>
      <c r="O389" s="27">
        <f>+IF(H389=0,"",'Ark1'!T1946)</f>
        <v>15</v>
      </c>
      <c r="P389" s="294">
        <f>+IF(H389=0,"",'Ark1'!U1946)</f>
        <v>498</v>
      </c>
      <c r="Q389" s="28"/>
      <c r="R389" s="33">
        <f>+IF(H389=0,"",'Ark1'!W1946)</f>
        <v>100</v>
      </c>
      <c r="S389" s="33">
        <f>+IF(H389=0,"",'Ark1'!X1946)</f>
        <v>100</v>
      </c>
      <c r="T389" s="450">
        <f>+IF(H389=0,"",'Ark1'!AG1946)</f>
        <v>2297</v>
      </c>
      <c r="U389" s="33">
        <f>+IF(H389=0,"",'Ark1'!AH1946)</f>
        <v>100</v>
      </c>
      <c r="V389" s="33">
        <f>+IF(H389=0,"",'Ark1'!Y1946)</f>
        <v>0</v>
      </c>
      <c r="W389" s="27">
        <f>+IF(H389=0,"",'Ark1'!AA1946)</f>
        <v>0</v>
      </c>
      <c r="X389" s="294">
        <f t="shared" si="18"/>
        <v>216.80452764475402</v>
      </c>
      <c r="Y389" s="28">
        <f t="shared" si="19"/>
        <v>1</v>
      </c>
      <c r="Z389" s="244"/>
      <c r="AA389" s="27"/>
      <c r="AC389" s="28"/>
      <c r="AD389" s="27"/>
      <c r="AE389" s="86"/>
      <c r="AF389" s="86"/>
      <c r="AJ389" s="86"/>
    </row>
    <row r="390" spans="1:54" ht="15" customHeight="1">
      <c r="A390" s="244"/>
      <c r="B390" s="244"/>
      <c r="C390" s="244"/>
      <c r="D390" s="244"/>
      <c r="E390" s="244"/>
      <c r="F390" s="244"/>
      <c r="G390" s="244"/>
      <c r="H390" s="443"/>
      <c r="I390" s="245"/>
      <c r="J390" s="244"/>
      <c r="K390" s="245"/>
      <c r="L390" s="244"/>
      <c r="M390" s="246"/>
      <c r="N390" s="246"/>
      <c r="O390" s="244"/>
      <c r="P390" s="244"/>
      <c r="Q390" s="244"/>
      <c r="R390" s="246"/>
      <c r="S390" s="246"/>
      <c r="T390" s="443"/>
      <c r="U390" s="246"/>
      <c r="V390" s="246"/>
      <c r="W390" s="244"/>
      <c r="X390" s="244"/>
      <c r="Y390" s="246"/>
      <c r="Z390" s="244"/>
      <c r="AA390" s="247"/>
      <c r="AC390" s="28"/>
      <c r="AD390" s="27"/>
      <c r="AE390" s="248"/>
      <c r="AF390" s="86"/>
      <c r="AJ390" s="86"/>
      <c r="BB390" s="259"/>
    </row>
    <row r="391" spans="1:54" ht="22.8">
      <c r="A391" s="244"/>
      <c r="B391" s="244"/>
      <c r="C391" s="273" t="s">
        <v>0</v>
      </c>
      <c r="D391" s="274"/>
      <c r="E391" s="334" t="s">
        <v>38</v>
      </c>
      <c r="F391" s="244"/>
      <c r="G391" s="275" t="s">
        <v>598</v>
      </c>
      <c r="H391" s="491">
        <f>SUM(H393:H427)</f>
        <v>45</v>
      </c>
      <c r="I391" s="245"/>
      <c r="J391" s="244"/>
      <c r="K391" s="245"/>
      <c r="L391" s="244"/>
      <c r="M391" s="246"/>
      <c r="N391" s="246"/>
      <c r="O391" s="244"/>
      <c r="P391" s="333">
        <f>+Klasse!L21</f>
        <v>520.79387755102039</v>
      </c>
      <c r="Q391" s="244" t="s">
        <v>568</v>
      </c>
      <c r="R391" s="246"/>
      <c r="S391" s="246"/>
      <c r="T391" s="443"/>
      <c r="U391" s="246"/>
      <c r="V391" s="246"/>
      <c r="W391" s="244"/>
      <c r="X391" s="333">
        <f>+Klasse!AC21</f>
        <v>199.59226430186104</v>
      </c>
      <c r="Y391" s="260"/>
      <c r="Z391" s="244"/>
      <c r="AA391" s="247"/>
      <c r="AC391" s="28"/>
      <c r="AD391" s="27"/>
      <c r="AE391" s="248"/>
      <c r="AF391" s="86"/>
      <c r="AJ391" s="86"/>
      <c r="BB391" s="259"/>
    </row>
    <row r="392" spans="1:54" ht="15" customHeight="1">
      <c r="A392" s="244"/>
      <c r="B392" s="244"/>
      <c r="C392" s="244"/>
      <c r="D392" s="244"/>
      <c r="E392" s="244"/>
      <c r="F392" s="244"/>
      <c r="G392" s="244"/>
      <c r="H392" s="244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4"/>
      <c r="T392" s="244"/>
      <c r="U392" s="244"/>
      <c r="V392" s="244"/>
      <c r="W392" s="244"/>
      <c r="X392" s="244"/>
      <c r="Y392" s="244"/>
      <c r="Z392" s="244"/>
      <c r="AA392" s="247"/>
      <c r="AC392" s="28"/>
      <c r="AD392" s="27"/>
      <c r="AE392" s="248"/>
      <c r="AF392" s="86"/>
      <c r="AJ392" s="86"/>
      <c r="BB392" s="259"/>
    </row>
    <row r="393" spans="1:54" ht="15.6">
      <c r="A393" s="244"/>
      <c r="B393" s="318">
        <f>+'Ark1'!C1947</f>
        <v>2024</v>
      </c>
      <c r="C393" s="263">
        <f>+'Ark1'!L1947</f>
        <v>11</v>
      </c>
      <c r="D393" s="263" t="s">
        <v>38</v>
      </c>
      <c r="E393" s="271">
        <f>+'Ark1'!AP1947</f>
        <v>1</v>
      </c>
      <c r="F393" s="271" t="str">
        <f>VLOOKUP(E393,RNR!$E$1:$F$41,2)</f>
        <v>NRF</v>
      </c>
      <c r="G393" s="263" t="str">
        <f>+IF(H393=0,"",'Ark1'!Q1947)</f>
        <v/>
      </c>
      <c r="H393" s="449">
        <f>+'Ark1'!R1947</f>
        <v>0</v>
      </c>
      <c r="I393" s="264" t="str">
        <f>+IF(H393=0,"",'Ark1'!AE1947)</f>
        <v/>
      </c>
      <c r="J393" s="264"/>
      <c r="K393" s="264" t="str">
        <f>+IF(H393=0,"",'Ark1'!AF1947)</f>
        <v/>
      </c>
      <c r="L393" s="244"/>
      <c r="M393" s="366" t="str">
        <f>+IF(H393=0,"",'Ark1'!AR1947)</f>
        <v/>
      </c>
      <c r="N393" s="114" t="str">
        <f>+IF(H393=0,"",'Ark1'!AS1947)</f>
        <v/>
      </c>
      <c r="O393" s="265" t="str">
        <f>+IF(H393=0,"",'Ark1'!T1947)</f>
        <v/>
      </c>
      <c r="P393" s="294" t="str">
        <f>+IF(H393=0,"",'Ark1'!U1947)</f>
        <v/>
      </c>
      <c r="Q393" s="264"/>
      <c r="R393" s="266" t="str">
        <f>+IF(H393=0,"",'Ark1'!W1947)</f>
        <v/>
      </c>
      <c r="S393" s="266" t="str">
        <f>+IF(H393=0,"",'Ark1'!X1947)</f>
        <v/>
      </c>
      <c r="T393" s="451" t="str">
        <f>+IF(H393=0,"",'Ark1'!AG1947)</f>
        <v/>
      </c>
      <c r="U393" s="266" t="str">
        <f>+IF(H393=0,"",'Ark1'!AH1947)</f>
        <v/>
      </c>
      <c r="V393" s="266" t="str">
        <f>+IF(H393=0,"",'Ark1'!Y1947)</f>
        <v/>
      </c>
      <c r="W393" s="265" t="str">
        <f>+IF(H393=0,"",'Ark1'!AA1947)</f>
        <v/>
      </c>
      <c r="X393" s="294" t="str">
        <f t="shared" ref="X393:X427" si="20">IF(H393=0,"",1000*P393/T393)</f>
        <v/>
      </c>
      <c r="Y393" s="264" t="str">
        <f t="shared" ref="Y393:Y427" si="21">IF(H393=0,"",H393/G393)</f>
        <v/>
      </c>
      <c r="Z393" s="244"/>
      <c r="AA393" s="27"/>
      <c r="AC393" s="28"/>
      <c r="AD393" s="27"/>
      <c r="AE393" s="86"/>
      <c r="AF393" s="86"/>
      <c r="AJ393" s="86"/>
    </row>
    <row r="394" spans="1:54" ht="15.6">
      <c r="A394" s="244"/>
      <c r="B394" s="318">
        <f>+'Ark1'!C1948</f>
        <v>2024</v>
      </c>
      <c r="C394" s="263">
        <f>+'Ark1'!L1948</f>
        <v>11</v>
      </c>
      <c r="D394" s="263" t="s">
        <v>38</v>
      </c>
      <c r="E394" s="271">
        <f>+'Ark1'!AP1948</f>
        <v>2</v>
      </c>
      <c r="F394" s="271" t="str">
        <f>VLOOKUP(E394,RNR!$E$1:$F$41,2)</f>
        <v>Jersey</v>
      </c>
      <c r="G394" s="263" t="str">
        <f>+IF(H394=0,"",'Ark1'!Q1948)</f>
        <v/>
      </c>
      <c r="H394" s="449">
        <f>+'Ark1'!R1948</f>
        <v>0</v>
      </c>
      <c r="I394" s="264" t="str">
        <f>+IF(H394=0,"",'Ark1'!AE1948)</f>
        <v/>
      </c>
      <c r="J394" s="264"/>
      <c r="K394" s="264" t="str">
        <f>+IF(H394=0,"",'Ark1'!AF1948)</f>
        <v/>
      </c>
      <c r="L394" s="244"/>
      <c r="M394" s="366" t="str">
        <f>+IF(H394=0,"",'Ark1'!AR1948)</f>
        <v/>
      </c>
      <c r="N394" s="114" t="str">
        <f>+IF(H394=0,"",'Ark1'!AS1948)</f>
        <v/>
      </c>
      <c r="O394" s="265" t="str">
        <f>+IF(H394=0,"",'Ark1'!T1948)</f>
        <v/>
      </c>
      <c r="P394" s="294" t="str">
        <f>+IF(H394=0,"",'Ark1'!U1948)</f>
        <v/>
      </c>
      <c r="Q394" s="264"/>
      <c r="R394" s="266" t="str">
        <f>+IF(H394=0,"",'Ark1'!W1948)</f>
        <v/>
      </c>
      <c r="S394" s="266" t="str">
        <f>+IF(H394=0,"",'Ark1'!X1948)</f>
        <v/>
      </c>
      <c r="T394" s="451" t="str">
        <f>+IF(H394=0,"",'Ark1'!AG1948)</f>
        <v/>
      </c>
      <c r="U394" s="266" t="str">
        <f>+IF(H394=0,"",'Ark1'!AH1948)</f>
        <v/>
      </c>
      <c r="V394" s="266" t="str">
        <f>+IF(H394=0,"",'Ark1'!Y1948)</f>
        <v/>
      </c>
      <c r="W394" s="265" t="str">
        <f>+IF(H394=0,"",'Ark1'!AA1948)</f>
        <v/>
      </c>
      <c r="X394" s="294" t="str">
        <f t="shared" si="20"/>
        <v/>
      </c>
      <c r="Y394" s="264" t="str">
        <f t="shared" si="21"/>
        <v/>
      </c>
      <c r="Z394" s="244"/>
      <c r="AA394" s="27"/>
      <c r="AC394" s="28"/>
      <c r="AD394" s="27"/>
      <c r="AE394" s="86"/>
      <c r="AF394" s="86"/>
      <c r="AJ394" s="86"/>
    </row>
    <row r="395" spans="1:54" ht="15.6">
      <c r="A395" s="244"/>
      <c r="B395" s="318">
        <f>+'Ark1'!C1949</f>
        <v>2024</v>
      </c>
      <c r="C395" s="263">
        <f>+'Ark1'!L1949</f>
        <v>11</v>
      </c>
      <c r="D395" s="263" t="s">
        <v>38</v>
      </c>
      <c r="E395" s="271">
        <f>+'Ark1'!AP1949</f>
        <v>3</v>
      </c>
      <c r="F395" s="271" t="str">
        <f>VLOOKUP(E395,RNR!$E$1:$F$41,2)</f>
        <v>Sidet Trønder</v>
      </c>
      <c r="G395" s="263" t="str">
        <f>+IF(H395=0,"",'Ark1'!Q1949)</f>
        <v/>
      </c>
      <c r="H395" s="449">
        <f>+'Ark1'!R1949</f>
        <v>0</v>
      </c>
      <c r="I395" s="264" t="str">
        <f>+IF(H395=0,"",'Ark1'!AE1949)</f>
        <v/>
      </c>
      <c r="J395" s="264"/>
      <c r="K395" s="264" t="str">
        <f>+IF(H395=0,"",'Ark1'!AF1949)</f>
        <v/>
      </c>
      <c r="L395" s="244"/>
      <c r="M395" s="366" t="str">
        <f>+IF(H395=0,"",'Ark1'!AR1949)</f>
        <v/>
      </c>
      <c r="N395" s="114" t="str">
        <f>+IF(H395=0,"",'Ark1'!AS1949)</f>
        <v/>
      </c>
      <c r="O395" s="265" t="str">
        <f>+IF(H395=0,"",'Ark1'!T1949)</f>
        <v/>
      </c>
      <c r="P395" s="294" t="str">
        <f>+IF(H395=0,"",'Ark1'!U1949)</f>
        <v/>
      </c>
      <c r="Q395" s="264"/>
      <c r="R395" s="266" t="str">
        <f>+IF(H395=0,"",'Ark1'!W1949)</f>
        <v/>
      </c>
      <c r="S395" s="266" t="str">
        <f>+IF(H395=0,"",'Ark1'!X1949)</f>
        <v/>
      </c>
      <c r="T395" s="451" t="str">
        <f>+IF(H395=0,"",'Ark1'!AG1949)</f>
        <v/>
      </c>
      <c r="U395" s="266" t="str">
        <f>+IF(H395=0,"",'Ark1'!AH1949)</f>
        <v/>
      </c>
      <c r="V395" s="266" t="str">
        <f>+IF(H395=0,"",'Ark1'!Y1949)</f>
        <v/>
      </c>
      <c r="W395" s="265" t="str">
        <f>+IF(H395=0,"",'Ark1'!AA1949)</f>
        <v/>
      </c>
      <c r="X395" s="294" t="str">
        <f t="shared" si="20"/>
        <v/>
      </c>
      <c r="Y395" s="264" t="str">
        <f t="shared" si="21"/>
        <v/>
      </c>
      <c r="Z395" s="244"/>
      <c r="AA395" s="27"/>
      <c r="AC395" s="28"/>
      <c r="AD395" s="27"/>
      <c r="AE395" s="86"/>
      <c r="AF395" s="86"/>
      <c r="AJ395" s="86"/>
    </row>
    <row r="396" spans="1:54" ht="15.6">
      <c r="A396" s="244"/>
      <c r="B396" s="318">
        <f>+'Ark1'!C1950</f>
        <v>2024</v>
      </c>
      <c r="C396" s="263">
        <f>+'Ark1'!L1950</f>
        <v>11</v>
      </c>
      <c r="D396" s="263" t="s">
        <v>38</v>
      </c>
      <c r="E396" s="271">
        <f>+'Ark1'!AP1950</f>
        <v>4</v>
      </c>
      <c r="F396" s="271" t="str">
        <f>VLOOKUP(E396,RNR!$E$1:$F$41,2)</f>
        <v>Telemark</v>
      </c>
      <c r="G396" s="263">
        <f>+IF(H396=0,"",'Ark1'!Q1950)</f>
        <v>1</v>
      </c>
      <c r="H396" s="449">
        <f>+'Ark1'!R1950</f>
        <v>1</v>
      </c>
      <c r="I396" s="264">
        <f>+IF(H396=0,"",'Ark1'!AE1950)</f>
        <v>1.0989010989010985</v>
      </c>
      <c r="J396" s="264"/>
      <c r="K396" s="264">
        <f>+IF(H396=0,"",'Ark1'!AF1950)</f>
        <v>2.7163965791475526</v>
      </c>
      <c r="L396" s="244"/>
      <c r="M396" s="366">
        <f>+IF(H396=0,"",'Ark1'!AR1950)</f>
        <v>234</v>
      </c>
      <c r="N396" s="114">
        <f>+IF(H396=0,"",'Ark1'!AS1950)</f>
        <v>45.969282217364622</v>
      </c>
      <c r="O396" s="265">
        <f>+IF(H396=0,"",'Ark1'!T1950)</f>
        <v>15</v>
      </c>
      <c r="P396" s="294">
        <f>+IF(H396=0,"",'Ark1'!U1950)</f>
        <v>589.20000000000005</v>
      </c>
      <c r="Q396" s="264"/>
      <c r="R396" s="266">
        <f>+IF(H396=0,"",'Ark1'!W1950)</f>
        <v>100</v>
      </c>
      <c r="S396" s="266">
        <f>+IF(H396=0,"",'Ark1'!X1950)</f>
        <v>100</v>
      </c>
      <c r="T396" s="451">
        <f>+IF(H396=0,"",'Ark1'!AG1950)</f>
        <v>3572</v>
      </c>
      <c r="U396" s="266">
        <f>+IF(H396=0,"",'Ark1'!AH1950)</f>
        <v>100</v>
      </c>
      <c r="V396" s="266">
        <f>+IF(H396=0,"",'Ark1'!Y1950)</f>
        <v>0</v>
      </c>
      <c r="W396" s="265">
        <f>+IF(H396=0,"",'Ark1'!AA1950)</f>
        <v>0</v>
      </c>
      <c r="X396" s="294">
        <f t="shared" si="20"/>
        <v>164.94960806270996</v>
      </c>
      <c r="Y396" s="264">
        <f t="shared" si="21"/>
        <v>1</v>
      </c>
      <c r="Z396" s="244"/>
      <c r="AA396" s="27"/>
      <c r="AC396" s="28"/>
      <c r="AD396" s="27"/>
      <c r="AE396" s="86"/>
      <c r="AF396" s="86"/>
      <c r="AJ396" s="86"/>
    </row>
    <row r="397" spans="1:54" ht="15.6">
      <c r="A397" s="244"/>
      <c r="B397" s="318">
        <f>+'Ark1'!C1951</f>
        <v>2024</v>
      </c>
      <c r="C397" s="263">
        <f>+'Ark1'!L1951</f>
        <v>11</v>
      </c>
      <c r="D397" s="263" t="s">
        <v>38</v>
      </c>
      <c r="E397" s="271">
        <f>+'Ark1'!AP1951</f>
        <v>5</v>
      </c>
      <c r="F397" s="271" t="str">
        <f>VLOOKUP(E397,RNR!$E$1:$F$41,2)</f>
        <v>Dølafe</v>
      </c>
      <c r="G397" s="263" t="str">
        <f>+IF(H397=0,"",'Ark1'!Q1951)</f>
        <v/>
      </c>
      <c r="H397" s="449">
        <f>+'Ark1'!R1951</f>
        <v>0</v>
      </c>
      <c r="I397" s="264" t="str">
        <f>+IF(H397=0,"",'Ark1'!AE1951)</f>
        <v/>
      </c>
      <c r="J397" s="264"/>
      <c r="K397" s="264" t="str">
        <f>+IF(H397=0,"",'Ark1'!AF1951)</f>
        <v/>
      </c>
      <c r="L397" s="244"/>
      <c r="M397" s="366" t="str">
        <f>+IF(H397=0,"",'Ark1'!AR1951)</f>
        <v/>
      </c>
      <c r="N397" s="114" t="str">
        <f>+IF(H397=0,"",'Ark1'!AS1951)</f>
        <v/>
      </c>
      <c r="O397" s="265" t="str">
        <f>+IF(H397=0,"",'Ark1'!T1951)</f>
        <v/>
      </c>
      <c r="P397" s="294" t="str">
        <f>+IF(H397=0,"",'Ark1'!U1951)</f>
        <v/>
      </c>
      <c r="Q397" s="264"/>
      <c r="R397" s="266" t="str">
        <f>+IF(H397=0,"",'Ark1'!W1951)</f>
        <v/>
      </c>
      <c r="S397" s="266" t="str">
        <f>+IF(H397=0,"",'Ark1'!X1951)</f>
        <v/>
      </c>
      <c r="T397" s="451" t="str">
        <f>+IF(H397=0,"",'Ark1'!AG1951)</f>
        <v/>
      </c>
      <c r="U397" s="266" t="str">
        <f>+IF(H397=0,"",'Ark1'!AH1951)</f>
        <v/>
      </c>
      <c r="V397" s="266" t="str">
        <f>+IF(H397=0,"",'Ark1'!Y1951)</f>
        <v/>
      </c>
      <c r="W397" s="265" t="str">
        <f>+IF(H397=0,"",'Ark1'!AA1951)</f>
        <v/>
      </c>
      <c r="X397" s="294" t="str">
        <f t="shared" si="20"/>
        <v/>
      </c>
      <c r="Y397" s="264" t="str">
        <f t="shared" si="21"/>
        <v/>
      </c>
      <c r="Z397" s="244"/>
      <c r="AA397" s="27"/>
      <c r="AC397" s="28"/>
      <c r="AD397" s="27"/>
      <c r="AE397" s="86"/>
      <c r="AF397" s="86"/>
      <c r="AJ397" s="86"/>
    </row>
    <row r="398" spans="1:54" ht="15.6">
      <c r="A398" s="244"/>
      <c r="B398" s="318">
        <f>+'Ark1'!C1952</f>
        <v>2024</v>
      </c>
      <c r="C398" s="263">
        <f>+'Ark1'!L1952</f>
        <v>11</v>
      </c>
      <c r="D398" s="263" t="s">
        <v>38</v>
      </c>
      <c r="E398" s="271">
        <f>+'Ark1'!AP1952</f>
        <v>6</v>
      </c>
      <c r="F398" s="271" t="str">
        <f>VLOOKUP(E398,RNR!$E$1:$F$41,2)</f>
        <v>Raukolle</v>
      </c>
      <c r="G398" s="263" t="str">
        <f>+IF(H398=0,"",'Ark1'!Q1952)</f>
        <v/>
      </c>
      <c r="H398" s="449">
        <f>+'Ark1'!R1952</f>
        <v>0</v>
      </c>
      <c r="I398" s="264" t="str">
        <f>+IF(H398=0,"",'Ark1'!AE1952)</f>
        <v/>
      </c>
      <c r="J398" s="264"/>
      <c r="K398" s="264" t="str">
        <f>+IF(H398=0,"",'Ark1'!AF1952)</f>
        <v/>
      </c>
      <c r="L398" s="244"/>
      <c r="M398" s="366" t="str">
        <f>+IF(H398=0,"",'Ark1'!AR1952)</f>
        <v/>
      </c>
      <c r="N398" s="114" t="str">
        <f>+IF(H398=0,"",'Ark1'!AS1952)</f>
        <v/>
      </c>
      <c r="O398" s="265" t="str">
        <f>+IF(H398=0,"",'Ark1'!T1952)</f>
        <v/>
      </c>
      <c r="P398" s="294" t="str">
        <f>+IF(H398=0,"",'Ark1'!U1952)</f>
        <v/>
      </c>
      <c r="Q398" s="264"/>
      <c r="R398" s="266" t="str">
        <f>+IF(H398=0,"",'Ark1'!W1952)</f>
        <v/>
      </c>
      <c r="S398" s="266" t="str">
        <f>+IF(H398=0,"",'Ark1'!X1952)</f>
        <v/>
      </c>
      <c r="T398" s="451" t="str">
        <f>+IF(H398=0,"",'Ark1'!AG1952)</f>
        <v/>
      </c>
      <c r="U398" s="266" t="str">
        <f>+IF(H398=0,"",'Ark1'!AH1952)</f>
        <v/>
      </c>
      <c r="V398" s="266" t="str">
        <f>+IF(H398=0,"",'Ark1'!Y1952)</f>
        <v/>
      </c>
      <c r="W398" s="265" t="str">
        <f>+IF(H398=0,"",'Ark1'!AA1952)</f>
        <v/>
      </c>
      <c r="X398" s="294" t="str">
        <f t="shared" si="20"/>
        <v/>
      </c>
      <c r="Y398" s="264" t="str">
        <f t="shared" si="21"/>
        <v/>
      </c>
      <c r="Z398" s="244"/>
      <c r="AA398" s="27"/>
      <c r="AC398" s="28"/>
      <c r="AD398" s="27"/>
      <c r="AE398" s="86"/>
      <c r="AF398" s="86"/>
      <c r="AJ398" s="86"/>
    </row>
    <row r="399" spans="1:54" ht="15.6">
      <c r="A399" s="244"/>
      <c r="B399" s="318">
        <f>+'Ark1'!C1953</f>
        <v>2024</v>
      </c>
      <c r="C399" s="263">
        <f>+'Ark1'!L1953</f>
        <v>11</v>
      </c>
      <c r="D399" s="263" t="s">
        <v>38</v>
      </c>
      <c r="E399" s="271">
        <f>+'Ark1'!AP1953</f>
        <v>7</v>
      </c>
      <c r="F399" s="271" t="str">
        <f>VLOOKUP(E399,RNR!$E$1:$F$41,2)</f>
        <v>Sør- og Vestlands</v>
      </c>
      <c r="G399" s="263" t="str">
        <f>+IF(H399=0,"",'Ark1'!Q1953)</f>
        <v/>
      </c>
      <c r="H399" s="449">
        <f>+'Ark1'!R1953</f>
        <v>0</v>
      </c>
      <c r="I399" s="264" t="str">
        <f>+IF(H399=0,"",'Ark1'!AE1953)</f>
        <v/>
      </c>
      <c r="J399" s="264"/>
      <c r="K399" s="264" t="str">
        <f>+IF(H399=0,"",'Ark1'!AF1953)</f>
        <v/>
      </c>
      <c r="L399" s="244"/>
      <c r="M399" s="366" t="str">
        <f>+IF(H399=0,"",'Ark1'!AR1953)</f>
        <v/>
      </c>
      <c r="N399" s="114" t="str">
        <f>+IF(H399=0,"",'Ark1'!AS1953)</f>
        <v/>
      </c>
      <c r="O399" s="265" t="str">
        <f>+IF(H399=0,"",'Ark1'!T1953)</f>
        <v/>
      </c>
      <c r="P399" s="294" t="str">
        <f>+IF(H399=0,"",'Ark1'!U1953)</f>
        <v/>
      </c>
      <c r="Q399" s="264"/>
      <c r="R399" s="266" t="str">
        <f>+IF(H399=0,"",'Ark1'!W1953)</f>
        <v/>
      </c>
      <c r="S399" s="266" t="str">
        <f>+IF(H399=0,"",'Ark1'!X1953)</f>
        <v/>
      </c>
      <c r="T399" s="451" t="str">
        <f>+IF(H399=0,"",'Ark1'!AG1953)</f>
        <v/>
      </c>
      <c r="U399" s="266" t="str">
        <f>+IF(H399=0,"",'Ark1'!AH1953)</f>
        <v/>
      </c>
      <c r="V399" s="266" t="str">
        <f>+IF(H399=0,"",'Ark1'!Y1953)</f>
        <v/>
      </c>
      <c r="W399" s="265" t="str">
        <f>+IF(H399=0,"",'Ark1'!AA1953)</f>
        <v/>
      </c>
      <c r="X399" s="294" t="str">
        <f t="shared" si="20"/>
        <v/>
      </c>
      <c r="Y399" s="264" t="str">
        <f t="shared" si="21"/>
        <v/>
      </c>
      <c r="Z399" s="244"/>
      <c r="AA399" s="27"/>
      <c r="AC399" s="28"/>
      <c r="AD399" s="27"/>
      <c r="AE399" s="86"/>
      <c r="AF399" s="86"/>
      <c r="AJ399" s="86"/>
    </row>
    <row r="400" spans="1:54" ht="15.6">
      <c r="A400" s="244"/>
      <c r="B400" s="318">
        <f>+'Ark1'!C1954</f>
        <v>2024</v>
      </c>
      <c r="C400" s="263">
        <f>+'Ark1'!L1954</f>
        <v>11</v>
      </c>
      <c r="D400" s="263" t="s">
        <v>38</v>
      </c>
      <c r="E400" s="271">
        <f>+'Ark1'!AP1954</f>
        <v>8</v>
      </c>
      <c r="F400" s="271" t="str">
        <f>VLOOKUP(E400,RNR!$E$1:$F$41,2)</f>
        <v>Vestlandsfe</v>
      </c>
      <c r="G400" s="263" t="str">
        <f>+IF(H400=0,"",'Ark1'!Q1954)</f>
        <v/>
      </c>
      <c r="H400" s="449">
        <f>+'Ark1'!R1954</f>
        <v>0</v>
      </c>
      <c r="I400" s="264" t="str">
        <f>+IF(H400=0,"",'Ark1'!AE1954)</f>
        <v/>
      </c>
      <c r="J400" s="264"/>
      <c r="K400" s="264" t="str">
        <f>+IF(H400=0,"",'Ark1'!AF1954)</f>
        <v/>
      </c>
      <c r="L400" s="244"/>
      <c r="M400" s="366" t="str">
        <f>+IF(H400=0,"",'Ark1'!AR1954)</f>
        <v/>
      </c>
      <c r="N400" s="114" t="str">
        <f>+IF(H400=0,"",'Ark1'!AS1954)</f>
        <v/>
      </c>
      <c r="O400" s="265" t="str">
        <f>+IF(H400=0,"",'Ark1'!T1954)</f>
        <v/>
      </c>
      <c r="P400" s="294" t="str">
        <f>+IF(H400=0,"",'Ark1'!U1954)</f>
        <v/>
      </c>
      <c r="Q400" s="264"/>
      <c r="R400" s="266" t="str">
        <f>+IF(H400=0,"",'Ark1'!W1954)</f>
        <v/>
      </c>
      <c r="S400" s="266" t="str">
        <f>+IF(H400=0,"",'Ark1'!X1954)</f>
        <v/>
      </c>
      <c r="T400" s="451" t="str">
        <f>+IF(H400=0,"",'Ark1'!AG1954)</f>
        <v/>
      </c>
      <c r="U400" s="266" t="str">
        <f>+IF(H400=0,"",'Ark1'!AH1954)</f>
        <v/>
      </c>
      <c r="V400" s="266" t="str">
        <f>+IF(H400=0,"",'Ark1'!Y1954)</f>
        <v/>
      </c>
      <c r="W400" s="265" t="str">
        <f>+IF(H400=0,"",'Ark1'!AA1954)</f>
        <v/>
      </c>
      <c r="X400" s="294" t="str">
        <f t="shared" si="20"/>
        <v/>
      </c>
      <c r="Y400" s="264" t="str">
        <f t="shared" si="21"/>
        <v/>
      </c>
      <c r="Z400" s="244"/>
      <c r="AA400" s="27"/>
      <c r="AC400" s="28"/>
      <c r="AD400" s="27"/>
      <c r="AE400" s="86"/>
      <c r="AF400" s="86"/>
      <c r="AJ400" s="86"/>
    </row>
    <row r="401" spans="1:40" ht="15.6">
      <c r="A401" s="244"/>
      <c r="B401" s="318">
        <f>+'Ark1'!C1955</f>
        <v>2024</v>
      </c>
      <c r="C401" s="263">
        <f>+'Ark1'!L1955</f>
        <v>11</v>
      </c>
      <c r="D401" s="263" t="s">
        <v>38</v>
      </c>
      <c r="E401" s="271">
        <f>+'Ark1'!AP1955</f>
        <v>9</v>
      </c>
      <c r="F401" s="271" t="str">
        <f>VLOOKUP(E401,RNR!$E$1:$F$41,2)</f>
        <v>Holstein</v>
      </c>
      <c r="G401" s="263" t="str">
        <f>+IF(H401=0,"",'Ark1'!Q1955)</f>
        <v/>
      </c>
      <c r="H401" s="449">
        <f>+'Ark1'!R1955</f>
        <v>0</v>
      </c>
      <c r="I401" s="264" t="str">
        <f>+IF(H401=0,"",'Ark1'!AE1955)</f>
        <v/>
      </c>
      <c r="J401" s="264"/>
      <c r="K401" s="264" t="str">
        <f>+IF(H401=0,"",'Ark1'!AF1955)</f>
        <v/>
      </c>
      <c r="L401" s="244"/>
      <c r="M401" s="366" t="str">
        <f>+IF(H401=0,"",'Ark1'!AR1955)</f>
        <v/>
      </c>
      <c r="N401" s="114" t="str">
        <f>+IF(H401=0,"",'Ark1'!AS1955)</f>
        <v/>
      </c>
      <c r="O401" s="265" t="str">
        <f>+IF(H401=0,"",'Ark1'!T1955)</f>
        <v/>
      </c>
      <c r="P401" s="294" t="str">
        <f>+IF(H401=0,"",'Ark1'!U1955)</f>
        <v/>
      </c>
      <c r="Q401" s="264"/>
      <c r="R401" s="266" t="str">
        <f>+IF(H401=0,"",'Ark1'!W1955)</f>
        <v/>
      </c>
      <c r="S401" s="266" t="str">
        <f>+IF(H401=0,"",'Ark1'!X1955)</f>
        <v/>
      </c>
      <c r="T401" s="451" t="str">
        <f>+IF(H401=0,"",'Ark1'!AG1955)</f>
        <v/>
      </c>
      <c r="U401" s="266" t="str">
        <f>+IF(H401=0,"",'Ark1'!AH1955)</f>
        <v/>
      </c>
      <c r="V401" s="266" t="str">
        <f>+IF(H401=0,"",'Ark1'!Y1955)</f>
        <v/>
      </c>
      <c r="W401" s="265" t="str">
        <f>+IF(H401=0,"",'Ark1'!AA1955)</f>
        <v/>
      </c>
      <c r="X401" s="294" t="str">
        <f t="shared" si="20"/>
        <v/>
      </c>
      <c r="Y401" s="264" t="str">
        <f t="shared" si="21"/>
        <v/>
      </c>
      <c r="Z401" s="244"/>
      <c r="AA401" s="27"/>
      <c r="AC401" s="28"/>
      <c r="AD401" s="27"/>
      <c r="AE401" s="86"/>
      <c r="AF401" s="86"/>
      <c r="AJ401" s="86"/>
    </row>
    <row r="402" spans="1:40" ht="15.6">
      <c r="A402" s="244"/>
      <c r="B402" s="318">
        <f>+'Ark1'!C1956</f>
        <v>2024</v>
      </c>
      <c r="C402" s="263">
        <f>+'Ark1'!L1956</f>
        <v>11</v>
      </c>
      <c r="D402" s="263" t="s">
        <v>38</v>
      </c>
      <c r="E402" s="271">
        <f>+'Ark1'!AP1956</f>
        <v>10</v>
      </c>
      <c r="F402" s="271" t="str">
        <f>VLOOKUP(E402,RNR!$E$1:$F$41,2)</f>
        <v>Rødt Dansk</v>
      </c>
      <c r="G402" s="263" t="str">
        <f>+IF(H402=0,"",'Ark1'!Q1956)</f>
        <v/>
      </c>
      <c r="H402" s="449">
        <f>+'Ark1'!R1956</f>
        <v>0</v>
      </c>
      <c r="I402" s="264" t="str">
        <f>+IF(H402=0,"",'Ark1'!AE1956)</f>
        <v/>
      </c>
      <c r="J402" s="264"/>
      <c r="K402" s="264" t="str">
        <f>+IF(H402=0,"",'Ark1'!AF1956)</f>
        <v/>
      </c>
      <c r="L402" s="244"/>
      <c r="M402" s="366" t="str">
        <f>+IF(H402=0,"",'Ark1'!AR1956)</f>
        <v/>
      </c>
      <c r="N402" s="114" t="str">
        <f>+IF(H402=0,"",'Ark1'!AS1956)</f>
        <v/>
      </c>
      <c r="O402" s="265" t="str">
        <f>+IF(H402=0,"",'Ark1'!T1956)</f>
        <v/>
      </c>
      <c r="P402" s="294" t="str">
        <f>+IF(H402=0,"",'Ark1'!U1956)</f>
        <v/>
      </c>
      <c r="Q402" s="264"/>
      <c r="R402" s="266" t="str">
        <f>+IF(H402=0,"",'Ark1'!W1956)</f>
        <v/>
      </c>
      <c r="S402" s="266" t="str">
        <f>+IF(H402=0,"",'Ark1'!X1956)</f>
        <v/>
      </c>
      <c r="T402" s="451" t="str">
        <f>+IF(H402=0,"",'Ark1'!AG1956)</f>
        <v/>
      </c>
      <c r="U402" s="266" t="str">
        <f>+IF(H402=0,"",'Ark1'!AH1956)</f>
        <v/>
      </c>
      <c r="V402" s="266" t="str">
        <f>+IF(H402=0,"",'Ark1'!Y1956)</f>
        <v/>
      </c>
      <c r="W402" s="265" t="str">
        <f>+IF(H402=0,"",'Ark1'!AA1956)</f>
        <v/>
      </c>
      <c r="X402" s="294" t="str">
        <f t="shared" si="20"/>
        <v/>
      </c>
      <c r="Y402" s="264" t="str">
        <f t="shared" si="21"/>
        <v/>
      </c>
      <c r="Z402" s="244"/>
      <c r="AA402" s="27"/>
      <c r="AC402" s="28"/>
      <c r="AD402" s="27"/>
      <c r="AE402" s="86"/>
      <c r="AF402" s="86"/>
      <c r="AJ402" s="86"/>
    </row>
    <row r="403" spans="1:40" ht="15.6">
      <c r="A403" s="244"/>
      <c r="B403" s="318">
        <f>+'Ark1'!C1957</f>
        <v>2024</v>
      </c>
      <c r="C403" s="263">
        <f>+'Ark1'!L1957</f>
        <v>11</v>
      </c>
      <c r="D403" s="263" t="s">
        <v>38</v>
      </c>
      <c r="E403" s="271">
        <f>+'Ark1'!AP1957</f>
        <v>11</v>
      </c>
      <c r="F403" s="271" t="str">
        <f>VLOOKUP(E403,RNR!$E$1:$F$41,2)</f>
        <v>Brown Swiss</v>
      </c>
      <c r="G403" s="263" t="str">
        <f>+IF(H403=0,"",'Ark1'!Q1957)</f>
        <v/>
      </c>
      <c r="H403" s="449">
        <f>+'Ark1'!R1957</f>
        <v>0</v>
      </c>
      <c r="I403" s="264" t="str">
        <f>+IF(H403=0,"",'Ark1'!AE1957)</f>
        <v/>
      </c>
      <c r="J403" s="264"/>
      <c r="K403" s="264" t="str">
        <f>+IF(H403=0,"",'Ark1'!AF1957)</f>
        <v/>
      </c>
      <c r="L403" s="244"/>
      <c r="M403" s="366" t="str">
        <f>+IF(H403=0,"",'Ark1'!AR1957)</f>
        <v/>
      </c>
      <c r="N403" s="114" t="str">
        <f>+IF(H403=0,"",'Ark1'!AS1957)</f>
        <v/>
      </c>
      <c r="O403" s="265" t="str">
        <f>+IF(H403=0,"",'Ark1'!T1957)</f>
        <v/>
      </c>
      <c r="P403" s="294" t="str">
        <f>+IF(H403=0,"",'Ark1'!U1957)</f>
        <v/>
      </c>
      <c r="Q403" s="264"/>
      <c r="R403" s="266" t="str">
        <f>+IF(H403=0,"",'Ark1'!W1957)</f>
        <v/>
      </c>
      <c r="S403" s="266" t="str">
        <f>+IF(H403=0,"",'Ark1'!X1957)</f>
        <v/>
      </c>
      <c r="T403" s="451" t="str">
        <f>+IF(H403=0,"",'Ark1'!AG1957)</f>
        <v/>
      </c>
      <c r="U403" s="266" t="str">
        <f>+IF(H403=0,"",'Ark1'!AH1957)</f>
        <v/>
      </c>
      <c r="V403" s="266" t="str">
        <f>+IF(H403=0,"",'Ark1'!Y1957)</f>
        <v/>
      </c>
      <c r="W403" s="265" t="str">
        <f>+IF(H403=0,"",'Ark1'!AA1957)</f>
        <v/>
      </c>
      <c r="X403" s="294" t="str">
        <f t="shared" si="20"/>
        <v/>
      </c>
      <c r="Y403" s="264" t="str">
        <f t="shared" si="21"/>
        <v/>
      </c>
      <c r="Z403" s="244"/>
      <c r="AA403" s="27"/>
      <c r="AC403" s="28"/>
      <c r="AD403" s="27"/>
      <c r="AE403" s="86"/>
      <c r="AF403" s="86"/>
      <c r="AJ403" s="86"/>
    </row>
    <row r="404" spans="1:40" ht="15.6">
      <c r="A404" s="244"/>
      <c r="B404" s="318">
        <f>+'Ark1'!C1958</f>
        <v>2024</v>
      </c>
      <c r="C404" s="263">
        <f>+'Ark1'!L1958</f>
        <v>11</v>
      </c>
      <c r="D404" s="263" t="s">
        <v>38</v>
      </c>
      <c r="E404" s="271">
        <f>+'Ark1'!AP1958</f>
        <v>12</v>
      </c>
      <c r="F404" s="271" t="str">
        <f>VLOOKUP(E404,RNR!$E$1:$F$41,2)</f>
        <v>Jarlsberg</v>
      </c>
      <c r="G404" s="263" t="str">
        <f>+IF(H404=0,"",'Ark1'!Q1958)</f>
        <v/>
      </c>
      <c r="H404" s="449">
        <f>+'Ark1'!R1958</f>
        <v>0</v>
      </c>
      <c r="I404" s="264" t="str">
        <f>+IF(H404=0,"",'Ark1'!AE1958)</f>
        <v/>
      </c>
      <c r="J404" s="264"/>
      <c r="K404" s="264" t="str">
        <f>+IF(H404=0,"",'Ark1'!AF1958)</f>
        <v/>
      </c>
      <c r="L404" s="244"/>
      <c r="M404" s="366" t="str">
        <f>+IF(H404=0,"",'Ark1'!AR1958)</f>
        <v/>
      </c>
      <c r="N404" s="114" t="str">
        <f>+IF(H404=0,"",'Ark1'!AS1958)</f>
        <v/>
      </c>
      <c r="O404" s="265" t="str">
        <f>+IF(H404=0,"",'Ark1'!T1958)</f>
        <v/>
      </c>
      <c r="P404" s="294" t="str">
        <f>+IF(H404=0,"",'Ark1'!U1958)</f>
        <v/>
      </c>
      <c r="Q404" s="264"/>
      <c r="R404" s="266" t="str">
        <f>+IF(H404=0,"",'Ark1'!W1958)</f>
        <v/>
      </c>
      <c r="S404" s="266" t="str">
        <f>+IF(H404=0,"",'Ark1'!X1958)</f>
        <v/>
      </c>
      <c r="T404" s="451" t="str">
        <f>+IF(H404=0,"",'Ark1'!AG1958)</f>
        <v/>
      </c>
      <c r="U404" s="266" t="str">
        <f>+IF(H404=0,"",'Ark1'!AH1958)</f>
        <v/>
      </c>
      <c r="V404" s="266" t="str">
        <f>+IF(H404=0,"",'Ark1'!Y1958)</f>
        <v/>
      </c>
      <c r="W404" s="265" t="str">
        <f>+IF(H404=0,"",'Ark1'!AA1958)</f>
        <v/>
      </c>
      <c r="X404" s="294" t="str">
        <f t="shared" si="20"/>
        <v/>
      </c>
      <c r="Y404" s="264" t="str">
        <f t="shared" si="21"/>
        <v/>
      </c>
      <c r="Z404" s="244"/>
      <c r="AA404" s="27"/>
      <c r="AC404" s="28"/>
      <c r="AD404" s="27"/>
      <c r="AE404" s="86"/>
      <c r="AF404" s="86"/>
      <c r="AJ404" s="86"/>
    </row>
    <row r="405" spans="1:40" ht="15.6">
      <c r="A405" s="244"/>
      <c r="B405" s="318">
        <f>+'Ark1'!C1959</f>
        <v>2024</v>
      </c>
      <c r="C405" s="263">
        <f>+'Ark1'!L1959</f>
        <v>11</v>
      </c>
      <c r="D405" s="263" t="s">
        <v>38</v>
      </c>
      <c r="E405" s="271">
        <f>+'Ark1'!AP1959</f>
        <v>13</v>
      </c>
      <c r="F405" s="271" t="str">
        <f>VLOOKUP(E405,RNR!$E$1:$F$41,2)</f>
        <v>Fleckvieh</v>
      </c>
      <c r="G405" s="263" t="str">
        <f>+IF(H405=0,"",'Ark1'!Q1959)</f>
        <v/>
      </c>
      <c r="H405" s="449">
        <f>+'Ark1'!R1959</f>
        <v>0</v>
      </c>
      <c r="I405" s="264" t="str">
        <f>+IF(H405=0,"",'Ark1'!AE1959)</f>
        <v/>
      </c>
      <c r="J405" s="264"/>
      <c r="K405" s="264" t="str">
        <f>+IF(H405=0,"",'Ark1'!AF1959)</f>
        <v/>
      </c>
      <c r="L405" s="244"/>
      <c r="M405" s="366" t="str">
        <f>+IF(H405=0,"",'Ark1'!AR1959)</f>
        <v/>
      </c>
      <c r="N405" s="114" t="str">
        <f>+IF(H405=0,"",'Ark1'!AS1959)</f>
        <v/>
      </c>
      <c r="O405" s="265" t="str">
        <f>+IF(H405=0,"",'Ark1'!T1959)</f>
        <v/>
      </c>
      <c r="P405" s="294" t="str">
        <f>+IF(H405=0,"",'Ark1'!U1959)</f>
        <v/>
      </c>
      <c r="Q405" s="264"/>
      <c r="R405" s="266" t="str">
        <f>+IF(H405=0,"",'Ark1'!W1959)</f>
        <v/>
      </c>
      <c r="S405" s="266" t="str">
        <f>+IF(H405=0,"",'Ark1'!X1959)</f>
        <v/>
      </c>
      <c r="T405" s="451" t="str">
        <f>+IF(H405=0,"",'Ark1'!AG1959)</f>
        <v/>
      </c>
      <c r="U405" s="266" t="str">
        <f>+IF(H405=0,"",'Ark1'!AH1959)</f>
        <v/>
      </c>
      <c r="V405" s="266" t="str">
        <f>+IF(H405=0,"",'Ark1'!Y1959)</f>
        <v/>
      </c>
      <c r="W405" s="265" t="str">
        <f>+IF(H405=0,"",'Ark1'!AA1959)</f>
        <v/>
      </c>
      <c r="X405" s="294" t="str">
        <f t="shared" si="20"/>
        <v/>
      </c>
      <c r="Y405" s="264" t="str">
        <f t="shared" si="21"/>
        <v/>
      </c>
      <c r="Z405" s="244"/>
      <c r="AA405" s="27"/>
      <c r="AC405" s="28"/>
      <c r="AD405" s="27"/>
      <c r="AE405" s="86"/>
      <c r="AF405" s="86"/>
      <c r="AJ405" s="86"/>
    </row>
    <row r="406" spans="1:40" ht="15.6">
      <c r="A406" s="244"/>
      <c r="B406" s="318">
        <f>+'Ark1'!C1960</f>
        <v>2024</v>
      </c>
      <c r="C406" s="263">
        <f>+'Ark1'!L1960</f>
        <v>11</v>
      </c>
      <c r="D406" s="263" t="s">
        <v>38</v>
      </c>
      <c r="E406" s="271">
        <f>+'Ark1'!AP1960</f>
        <v>14</v>
      </c>
      <c r="F406" s="271" t="str">
        <f>VLOOKUP(E406,RNR!$E$1:$F$41,2)</f>
        <v>Canadisk Ayrshire</v>
      </c>
      <c r="G406" s="263" t="str">
        <f>+IF(H406=0,"",'Ark1'!Q1960)</f>
        <v/>
      </c>
      <c r="H406" s="449">
        <f>+'Ark1'!R1960</f>
        <v>0</v>
      </c>
      <c r="I406" s="264" t="str">
        <f>+IF(H406=0,"",'Ark1'!AE1960)</f>
        <v/>
      </c>
      <c r="J406" s="264"/>
      <c r="K406" s="264" t="str">
        <f>+IF(H406=0,"",'Ark1'!AF1960)</f>
        <v/>
      </c>
      <c r="L406" s="244"/>
      <c r="M406" s="366" t="str">
        <f>+IF(H406=0,"",'Ark1'!AR1960)</f>
        <v/>
      </c>
      <c r="N406" s="114" t="str">
        <f>+IF(H406=0,"",'Ark1'!AS1960)</f>
        <v/>
      </c>
      <c r="O406" s="265" t="str">
        <f>+IF(H406=0,"",'Ark1'!T1960)</f>
        <v/>
      </c>
      <c r="P406" s="294" t="str">
        <f>+IF(H406=0,"",'Ark1'!U1960)</f>
        <v/>
      </c>
      <c r="Q406" s="264"/>
      <c r="R406" s="266" t="str">
        <f>+IF(H406=0,"",'Ark1'!W1960)</f>
        <v/>
      </c>
      <c r="S406" s="266" t="str">
        <f>+IF(H406=0,"",'Ark1'!X1960)</f>
        <v/>
      </c>
      <c r="T406" s="451" t="str">
        <f>+IF(H406=0,"",'Ark1'!AG1960)</f>
        <v/>
      </c>
      <c r="U406" s="266" t="str">
        <f>+IF(H406=0,"",'Ark1'!AH1960)</f>
        <v/>
      </c>
      <c r="V406" s="266" t="str">
        <f>+IF(H406=0,"",'Ark1'!Y1960)</f>
        <v/>
      </c>
      <c r="W406" s="265" t="str">
        <f>+IF(H406=0,"",'Ark1'!AA1960)</f>
        <v/>
      </c>
      <c r="X406" s="294" t="str">
        <f t="shared" si="20"/>
        <v/>
      </c>
      <c r="Y406" s="264" t="str">
        <f t="shared" si="21"/>
        <v/>
      </c>
      <c r="Z406" s="244"/>
      <c r="AA406" s="27"/>
      <c r="AC406" s="28"/>
      <c r="AD406" s="27"/>
      <c r="AE406" s="86"/>
      <c r="AF406" s="86"/>
      <c r="AJ406" s="86"/>
    </row>
    <row r="407" spans="1:40" ht="15.6">
      <c r="A407" s="244"/>
      <c r="B407" s="318">
        <f>+'Ark1'!C1961</f>
        <v>2024</v>
      </c>
      <c r="C407" s="263">
        <f>+'Ark1'!L1961</f>
        <v>11</v>
      </c>
      <c r="D407" s="263" t="s">
        <v>38</v>
      </c>
      <c r="E407" s="271">
        <f>+'Ark1'!AP1961</f>
        <v>15</v>
      </c>
      <c r="F407" s="271" t="str">
        <f>VLOOKUP(E407,RNR!$E$1:$F$41,2)</f>
        <v>Montbéliard</v>
      </c>
      <c r="G407" s="263" t="str">
        <f>+IF(H407=0,"",'Ark1'!Q1961)</f>
        <v/>
      </c>
      <c r="H407" s="449">
        <f>+'Ark1'!R1961</f>
        <v>0</v>
      </c>
      <c r="I407" s="264" t="str">
        <f>+IF(H407=0,"",'Ark1'!AE1961)</f>
        <v/>
      </c>
      <c r="J407" s="264"/>
      <c r="K407" s="264" t="str">
        <f>+IF(H407=0,"",'Ark1'!AF1961)</f>
        <v/>
      </c>
      <c r="L407" s="244"/>
      <c r="M407" s="366" t="str">
        <f>+IF(H407=0,"",'Ark1'!AR1961)</f>
        <v/>
      </c>
      <c r="N407" s="114" t="str">
        <f>+IF(H407=0,"",'Ark1'!AS1961)</f>
        <v/>
      </c>
      <c r="O407" s="265" t="str">
        <f>+IF(H407=0,"",'Ark1'!T1961)</f>
        <v/>
      </c>
      <c r="P407" s="294" t="str">
        <f>+IF(H407=0,"",'Ark1'!U1961)</f>
        <v/>
      </c>
      <c r="Q407" s="264"/>
      <c r="R407" s="266" t="str">
        <f>+IF(H407=0,"",'Ark1'!W1961)</f>
        <v/>
      </c>
      <c r="S407" s="266" t="str">
        <f>+IF(H407=0,"",'Ark1'!X1961)</f>
        <v/>
      </c>
      <c r="T407" s="451" t="str">
        <f>+IF(H407=0,"",'Ark1'!AG1961)</f>
        <v/>
      </c>
      <c r="U407" s="266" t="str">
        <f>+IF(H407=0,"",'Ark1'!AH1961)</f>
        <v/>
      </c>
      <c r="V407" s="266" t="str">
        <f>+IF(H407=0,"",'Ark1'!Y1961)</f>
        <v/>
      </c>
      <c r="W407" s="265" t="str">
        <f>+IF(H407=0,"",'Ark1'!AA1961)</f>
        <v/>
      </c>
      <c r="X407" s="294" t="str">
        <f t="shared" si="20"/>
        <v/>
      </c>
      <c r="Y407" s="264" t="str">
        <f t="shared" si="21"/>
        <v/>
      </c>
      <c r="Z407" s="244"/>
      <c r="AA407" s="27"/>
      <c r="AC407" s="28"/>
      <c r="AD407" s="27"/>
      <c r="AE407" s="86"/>
      <c r="AF407" s="86"/>
      <c r="AJ407" s="86"/>
    </row>
    <row r="408" spans="1:40" ht="15.6">
      <c r="A408" s="244"/>
      <c r="B408" s="318">
        <f>+'Ark1'!C1962</f>
        <v>2024</v>
      </c>
      <c r="C408" s="263">
        <f>+'Ark1'!L1962</f>
        <v>11</v>
      </c>
      <c r="D408" s="263" t="s">
        <v>38</v>
      </c>
      <c r="E408" s="271">
        <f>+'Ark1'!AP1962</f>
        <v>16</v>
      </c>
      <c r="F408" s="271" t="str">
        <f>VLOOKUP(E408,RNR!$E$1:$F$41,2)</f>
        <v>Mørefe</v>
      </c>
      <c r="G408" s="263" t="str">
        <f>+IF(H408=0,"",'Ark1'!Q1962)</f>
        <v/>
      </c>
      <c r="H408" s="449">
        <f>+'Ark1'!R1962</f>
        <v>0</v>
      </c>
      <c r="I408" s="264" t="str">
        <f>+IF(H408=0,"",'Ark1'!AE1962)</f>
        <v/>
      </c>
      <c r="J408" s="264"/>
      <c r="K408" s="264" t="str">
        <f>+IF(H408=0,"",'Ark1'!AF1962)</f>
        <v/>
      </c>
      <c r="L408" s="244"/>
      <c r="M408" s="366" t="str">
        <f>+IF(H408=0,"",'Ark1'!AR1962)</f>
        <v/>
      </c>
      <c r="N408" s="114" t="str">
        <f>+IF(H408=0,"",'Ark1'!AS1962)</f>
        <v/>
      </c>
      <c r="O408" s="265" t="str">
        <f>+IF(H408=0,"",'Ark1'!T1962)</f>
        <v/>
      </c>
      <c r="P408" s="294" t="str">
        <f>+IF(H408=0,"",'Ark1'!U1962)</f>
        <v/>
      </c>
      <c r="Q408" s="264"/>
      <c r="R408" s="266" t="str">
        <f>+IF(H408=0,"",'Ark1'!W1962)</f>
        <v/>
      </c>
      <c r="S408" s="266" t="str">
        <f>+IF(H408=0,"",'Ark1'!X1962)</f>
        <v/>
      </c>
      <c r="T408" s="451" t="str">
        <f>+IF(H408=0,"",'Ark1'!AG1962)</f>
        <v/>
      </c>
      <c r="U408" s="266" t="str">
        <f>+IF(H408=0,"",'Ark1'!AH1962)</f>
        <v/>
      </c>
      <c r="V408" s="266" t="str">
        <f>+IF(H408=0,"",'Ark1'!Y1962)</f>
        <v/>
      </c>
      <c r="W408" s="265" t="str">
        <f>+IF(H408=0,"",'Ark1'!AA1962)</f>
        <v/>
      </c>
      <c r="X408" s="294" t="str">
        <f t="shared" si="20"/>
        <v/>
      </c>
      <c r="Y408" s="264" t="str">
        <f t="shared" si="21"/>
        <v/>
      </c>
      <c r="Z408" s="244"/>
      <c r="AA408" s="27"/>
      <c r="AC408" s="28"/>
      <c r="AD408" s="27"/>
      <c r="AE408" s="86"/>
      <c r="AF408" s="86"/>
      <c r="AJ408" s="86"/>
    </row>
    <row r="409" spans="1:40" ht="15.6">
      <c r="A409" s="244"/>
      <c r="B409" s="318">
        <f>+'Ark1'!C1963</f>
        <v>2024</v>
      </c>
      <c r="C409" s="263">
        <f>+'Ark1'!L1963</f>
        <v>11</v>
      </c>
      <c r="D409" s="263" t="s">
        <v>38</v>
      </c>
      <c r="E409" s="271">
        <f>+'Ark1'!AP1963</f>
        <v>17</v>
      </c>
      <c r="F409" s="271" t="str">
        <f>VLOOKUP(E409,RNR!$E$1:$F$41,2)</f>
        <v>Normande</v>
      </c>
      <c r="G409" s="263" t="str">
        <f>+IF(H409=0,"",'Ark1'!Q1963)</f>
        <v/>
      </c>
      <c r="H409" s="449">
        <f>+'Ark1'!R1963</f>
        <v>0</v>
      </c>
      <c r="I409" s="264" t="str">
        <f>+IF(H409=0,"",'Ark1'!AE1963)</f>
        <v/>
      </c>
      <c r="J409" s="264"/>
      <c r="K409" s="264" t="str">
        <f>+IF(H409=0,"",'Ark1'!AF1963)</f>
        <v/>
      </c>
      <c r="L409" s="244"/>
      <c r="M409" s="366" t="str">
        <f>+IF(H409=0,"",'Ark1'!AR1963)</f>
        <v/>
      </c>
      <c r="N409" s="114" t="str">
        <f>+IF(H409=0,"",'Ark1'!AS1963)</f>
        <v/>
      </c>
      <c r="O409" s="265" t="str">
        <f>+IF(H409=0,"",'Ark1'!T1963)</f>
        <v/>
      </c>
      <c r="P409" s="294" t="str">
        <f>+IF(H409=0,"",'Ark1'!U1963)</f>
        <v/>
      </c>
      <c r="Q409" s="264"/>
      <c r="R409" s="266" t="str">
        <f>+IF(H409=0,"",'Ark1'!W1963)</f>
        <v/>
      </c>
      <c r="S409" s="266" t="str">
        <f>+IF(H409=0,"",'Ark1'!X1963)</f>
        <v/>
      </c>
      <c r="T409" s="451" t="str">
        <f>+IF(H409=0,"",'Ark1'!AG1963)</f>
        <v/>
      </c>
      <c r="U409" s="266" t="str">
        <f>+IF(H409=0,"",'Ark1'!AH1963)</f>
        <v/>
      </c>
      <c r="V409" s="266" t="str">
        <f>+IF(H409=0,"",'Ark1'!Y1963)</f>
        <v/>
      </c>
      <c r="W409" s="265" t="str">
        <f>+IF(H409=0,"",'Ark1'!AA1963)</f>
        <v/>
      </c>
      <c r="X409" s="294" t="str">
        <f t="shared" si="20"/>
        <v/>
      </c>
      <c r="Y409" s="264" t="str">
        <f t="shared" si="21"/>
        <v/>
      </c>
      <c r="Z409" s="244"/>
      <c r="AA409" s="27"/>
      <c r="AC409" s="28"/>
      <c r="AD409" s="27"/>
      <c r="AE409" s="86"/>
      <c r="AF409" s="86"/>
      <c r="AJ409" s="86"/>
    </row>
    <row r="410" spans="1:40" ht="15.6">
      <c r="A410" s="244"/>
      <c r="B410" s="318">
        <f>+'Ark1'!C1964</f>
        <v>2024</v>
      </c>
      <c r="C410" s="263">
        <f>+'Ark1'!L1964</f>
        <v>11</v>
      </c>
      <c r="D410" s="263" t="s">
        <v>38</v>
      </c>
      <c r="E410" s="271">
        <f>+'Ark1'!AP1964</f>
        <v>21</v>
      </c>
      <c r="F410" s="271" t="str">
        <f>VLOOKUP(E410,RNR!$E$1:$F$41,2)</f>
        <v>Hereford</v>
      </c>
      <c r="G410" s="263">
        <f>+IF(H410=0,"",'Ark1'!Q1964)</f>
        <v>4</v>
      </c>
      <c r="H410" s="449">
        <f>+'Ark1'!R1964</f>
        <v>5</v>
      </c>
      <c r="I410" s="264">
        <f>+IF(H410=0,"",'Ark1'!AE1964)</f>
        <v>0.24912805181863479</v>
      </c>
      <c r="J410" s="264"/>
      <c r="K410" s="264">
        <f>+IF(H410=0,"",'Ark1'!AF1964)</f>
        <v>0.39553264631010304</v>
      </c>
      <c r="L410" s="244"/>
      <c r="M410" s="366">
        <f>+IF(H410=0,"",'Ark1'!AR1964)</f>
        <v>220</v>
      </c>
      <c r="N410" s="114">
        <f>+IF(H410=0,"",'Ark1'!AS1964)</f>
        <v>48.773163731921827</v>
      </c>
      <c r="O410" s="265">
        <f>+IF(H410=0,"",'Ark1'!T1964)</f>
        <v>15</v>
      </c>
      <c r="P410" s="294">
        <f>+IF(H410=0,"",'Ark1'!U1964)</f>
        <v>518.79999999999995</v>
      </c>
      <c r="Q410" s="264"/>
      <c r="R410" s="266">
        <f>+IF(H410=0,"",'Ark1'!W1964)</f>
        <v>100</v>
      </c>
      <c r="S410" s="266">
        <f>+IF(H410=0,"",'Ark1'!X1964)</f>
        <v>100</v>
      </c>
      <c r="T410" s="451">
        <f>+IF(H410=0,"",'Ark1'!AG1964)</f>
        <v>2337.6</v>
      </c>
      <c r="U410" s="266">
        <f>+IF(H410=0,"",'Ark1'!AH1964)</f>
        <v>100</v>
      </c>
      <c r="V410" s="266">
        <f>+IF(H410=0,"",'Ark1'!Y1964)</f>
        <v>31.198782027510408</v>
      </c>
      <c r="W410" s="265">
        <f>+IF(H410=0,"",'Ark1'!AA1964)</f>
        <v>0</v>
      </c>
      <c r="X410" s="294">
        <f t="shared" si="20"/>
        <v>221.93702943189595</v>
      </c>
      <c r="Y410" s="264">
        <f t="shared" si="21"/>
        <v>1.25</v>
      </c>
      <c r="Z410" s="244"/>
      <c r="AA410" s="27"/>
      <c r="AC410" s="28"/>
      <c r="AD410" s="27"/>
      <c r="AE410" s="86"/>
      <c r="AF410" s="86"/>
      <c r="AJ410" s="86"/>
    </row>
    <row r="411" spans="1:40" ht="15.6">
      <c r="A411" s="244"/>
      <c r="B411" s="318">
        <f>+'Ark1'!C1965</f>
        <v>2024</v>
      </c>
      <c r="C411" s="263">
        <f>+'Ark1'!L1965</f>
        <v>11</v>
      </c>
      <c r="D411" s="263" t="s">
        <v>38</v>
      </c>
      <c r="E411" s="271">
        <f>+'Ark1'!AP1965</f>
        <v>22</v>
      </c>
      <c r="F411" s="271" t="str">
        <f>VLOOKUP(E411,RNR!$E$1:$F$41,2)</f>
        <v>Charolais</v>
      </c>
      <c r="G411" s="263">
        <f>+IF(H411=0,"",'Ark1'!Q1965)</f>
        <v>15</v>
      </c>
      <c r="H411" s="449">
        <f>+'Ark1'!R1965</f>
        <v>15</v>
      </c>
      <c r="I411" s="264">
        <f>+IF(H411=0,"",'Ark1'!AE1965)</f>
        <v>0.45072115384615391</v>
      </c>
      <c r="J411" s="264"/>
      <c r="K411" s="264">
        <f>+IF(H411=0,"",'Ark1'!AF1965)</f>
        <v>0.6748494122091544</v>
      </c>
      <c r="L411" s="244"/>
      <c r="M411" s="366">
        <f>+IF(H411=0,"",'Ark1'!AR1965)</f>
        <v>231.6666666666666</v>
      </c>
      <c r="N411" s="114">
        <f>+IF(H411=0,"",'Ark1'!AS1965)</f>
        <v>44.171494927908675</v>
      </c>
      <c r="O411" s="265">
        <f>+IF(H411=0,"",'Ark1'!T1965)</f>
        <v>12.8</v>
      </c>
      <c r="P411" s="294">
        <f>+IF(H411=0,"",'Ark1'!U1965)</f>
        <v>548.76666666666642</v>
      </c>
      <c r="Q411" s="264"/>
      <c r="R411" s="266">
        <f>+IF(H411=0,"",'Ark1'!W1965)</f>
        <v>100</v>
      </c>
      <c r="S411" s="266">
        <f>+IF(H411=0,"",'Ark1'!X1965)</f>
        <v>100</v>
      </c>
      <c r="T411" s="451">
        <f>+IF(H411=0,"",'Ark1'!AG1965)</f>
        <v>2765.9333333333338</v>
      </c>
      <c r="U411" s="266">
        <f>+IF(H411=0,"",'Ark1'!AH1965)</f>
        <v>100</v>
      </c>
      <c r="V411" s="266">
        <f>+IF(H411=0,"",'Ark1'!Y1965)</f>
        <v>26.582818176826621</v>
      </c>
      <c r="W411" s="265">
        <f>+IF(H411=0,"",'Ark1'!AA1965)</f>
        <v>1.5143755588800647</v>
      </c>
      <c r="X411" s="294">
        <f t="shared" si="20"/>
        <v>198.40198606859636</v>
      </c>
      <c r="Y411" s="264">
        <f t="shared" si="21"/>
        <v>1</v>
      </c>
      <c r="Z411" s="244"/>
      <c r="AA411" s="27"/>
      <c r="AC411" s="28"/>
      <c r="AD411" s="27"/>
      <c r="AE411" s="86"/>
      <c r="AF411" s="86"/>
      <c r="AJ411" s="86"/>
    </row>
    <row r="412" spans="1:40" ht="15.6">
      <c r="A412" s="244"/>
      <c r="B412" s="318">
        <f>+'Ark1'!C1966</f>
        <v>2024</v>
      </c>
      <c r="C412" s="263">
        <f>+'Ark1'!L1966</f>
        <v>11</v>
      </c>
      <c r="D412" s="263" t="s">
        <v>38</v>
      </c>
      <c r="E412" s="271">
        <f>+'Ark1'!AP1966</f>
        <v>23</v>
      </c>
      <c r="F412" s="271" t="str">
        <f>VLOOKUP(E412,RNR!$E$1:$F$41,2)</f>
        <v>Aberdeen Angus</v>
      </c>
      <c r="G412" s="263">
        <f>+IF(H412=0,"",'Ark1'!Q1966)</f>
        <v>5</v>
      </c>
      <c r="H412" s="449">
        <f>+'Ark1'!R1966</f>
        <v>5</v>
      </c>
      <c r="I412" s="264">
        <f>+IF(H412=0,"",'Ark1'!AE1966)</f>
        <v>0.29463759575721854</v>
      </c>
      <c r="J412" s="264"/>
      <c r="K412" s="264">
        <f>+IF(H412=0,"",'Ark1'!AF1966)</f>
        <v>0.49638755451204242</v>
      </c>
      <c r="L412" s="244"/>
      <c r="M412" s="366">
        <f>+IF(H412=0,"",'Ark1'!AR1966)</f>
        <v>223.2</v>
      </c>
      <c r="N412" s="114">
        <f>+IF(H412=0,"",'Ark1'!AS1966)</f>
        <v>47.271209144815934</v>
      </c>
      <c r="O412" s="265">
        <f>+IF(H412=0,"",'Ark1'!T1966)</f>
        <v>14.8</v>
      </c>
      <c r="P412" s="294">
        <f>+IF(H412=0,"",'Ark1'!U1966)</f>
        <v>523.29999999999995</v>
      </c>
      <c r="Q412" s="264"/>
      <c r="R412" s="266">
        <f>+IF(H412=0,"",'Ark1'!W1966)</f>
        <v>100</v>
      </c>
      <c r="S412" s="266">
        <f>+IF(H412=0,"",'Ark1'!X1966)</f>
        <v>100</v>
      </c>
      <c r="T412" s="451">
        <f>+IF(H412=0,"",'Ark1'!AG1966)</f>
        <v>2055.8000000000002</v>
      </c>
      <c r="U412" s="266">
        <f>+IF(H412=0,"",'Ark1'!AH1966)</f>
        <v>100</v>
      </c>
      <c r="V412" s="266">
        <f>+IF(H412=0,"",'Ark1'!Y1966)</f>
        <v>42.614316843052578</v>
      </c>
      <c r="W412" s="265">
        <f>+IF(H412=0,"",'Ark1'!AA1966)</f>
        <v>0.3999999999999887</v>
      </c>
      <c r="X412" s="294">
        <f t="shared" si="20"/>
        <v>254.54810779258679</v>
      </c>
      <c r="Y412" s="264">
        <f t="shared" si="21"/>
        <v>1</v>
      </c>
      <c r="Z412" s="244"/>
      <c r="AC412" s="28"/>
      <c r="AD412" s="27"/>
      <c r="AG412" s="27"/>
      <c r="AH412" s="27"/>
      <c r="AI412" s="27"/>
      <c r="AK412" s="27"/>
      <c r="AL412" s="267"/>
      <c r="AM412" s="27"/>
      <c r="AN412" s="27"/>
    </row>
    <row r="413" spans="1:40" ht="15.6">
      <c r="A413" s="244"/>
      <c r="B413" s="318">
        <f>+'Ark1'!C1967</f>
        <v>2024</v>
      </c>
      <c r="C413" s="263">
        <f>+'Ark1'!L1967</f>
        <v>11</v>
      </c>
      <c r="D413" s="263" t="s">
        <v>38</v>
      </c>
      <c r="E413" s="271">
        <f>+'Ark1'!AP1967</f>
        <v>24</v>
      </c>
      <c r="F413" s="271" t="str">
        <f>VLOOKUP(E413,RNR!$E$1:$F$41,2)</f>
        <v>Limousine</v>
      </c>
      <c r="G413" s="263">
        <f>+IF(H413=0,"",'Ark1'!Q1967)</f>
        <v>12</v>
      </c>
      <c r="H413" s="449">
        <f>+'Ark1'!R1967</f>
        <v>14</v>
      </c>
      <c r="I413" s="264">
        <f>+IF(H413=0,"",'Ark1'!AE1967)</f>
        <v>0.6269592476489031</v>
      </c>
      <c r="J413" s="264"/>
      <c r="K413" s="264">
        <f>+IF(H413=0,"",'Ark1'!AF1967)</f>
        <v>0.90245583802311713</v>
      </c>
      <c r="L413" s="244"/>
      <c r="M413" s="366">
        <f>+IF(H413=0,"",'Ark1'!AR1967)</f>
        <v>222</v>
      </c>
      <c r="N413" s="114">
        <f>+IF(H413=0,"",'Ark1'!AS1967)</f>
        <v>45.717473998250398</v>
      </c>
      <c r="O413" s="265">
        <f>+IF(H413=0,"",'Ark1'!T1967)</f>
        <v>11.428571428571431</v>
      </c>
      <c r="P413" s="294">
        <f>+IF(H413=0,"",'Ark1'!U1967)</f>
        <v>499.15</v>
      </c>
      <c r="Q413" s="264"/>
      <c r="R413" s="266">
        <f>+IF(H413=0,"",'Ark1'!W1967)</f>
        <v>100</v>
      </c>
      <c r="S413" s="266">
        <f>+IF(H413=0,"",'Ark1'!X1967)</f>
        <v>100</v>
      </c>
      <c r="T413" s="451">
        <f>+IF(H413=0,"",'Ark1'!AG1967)</f>
        <v>2654.2857142857142</v>
      </c>
      <c r="U413" s="266">
        <f>+IF(H413=0,"",'Ark1'!AH1967)</f>
        <v>100</v>
      </c>
      <c r="V413" s="266">
        <f>+IF(H413=0,"",'Ark1'!Y1967)</f>
        <v>43.998616049663525</v>
      </c>
      <c r="W413" s="265">
        <f>+IF(H413=0,"",'Ark1'!AA1967)</f>
        <v>1.8789923482808419</v>
      </c>
      <c r="X413" s="294">
        <f t="shared" si="20"/>
        <v>188.05435952637245</v>
      </c>
      <c r="Y413" s="264">
        <f t="shared" si="21"/>
        <v>1.1666666666666667</v>
      </c>
      <c r="Z413" s="244"/>
      <c r="AC413" s="28"/>
      <c r="AD413" s="27"/>
      <c r="AG413" s="27"/>
      <c r="AH413" s="27"/>
      <c r="AI413" s="27"/>
      <c r="AK413" s="27"/>
      <c r="AL413" s="267"/>
      <c r="AM413" s="27"/>
      <c r="AN413" s="27"/>
    </row>
    <row r="414" spans="1:40" ht="15.6">
      <c r="A414" s="244"/>
      <c r="B414" s="318">
        <f>+'Ark1'!C1968</f>
        <v>2024</v>
      </c>
      <c r="C414" s="263">
        <f>+'Ark1'!L1968</f>
        <v>11</v>
      </c>
      <c r="D414" s="263" t="s">
        <v>38</v>
      </c>
      <c r="E414" s="271">
        <f>+'Ark1'!AP1968</f>
        <v>25</v>
      </c>
      <c r="F414" s="271" t="str">
        <f>VLOOKUP(E414,RNR!$E$1:$F$41,2)</f>
        <v>Simmental Kjøtt</v>
      </c>
      <c r="G414" s="263">
        <f>+IF(H414=0,"",'Ark1'!Q1968)</f>
        <v>2</v>
      </c>
      <c r="H414" s="449">
        <f>+'Ark1'!R1968</f>
        <v>2</v>
      </c>
      <c r="I414" s="264">
        <f>+IF(H414=0,"",'Ark1'!AE1968)</f>
        <v>0.23094688221709003</v>
      </c>
      <c r="J414" s="264"/>
      <c r="K414" s="264">
        <f>+IF(H414=0,"",'Ark1'!AF1968)</f>
        <v>0.35569874727973749</v>
      </c>
      <c r="L414" s="244"/>
      <c r="M414" s="366">
        <f>+IF(H414=0,"",'Ark1'!AR1968)</f>
        <v>221.5</v>
      </c>
      <c r="N414" s="114">
        <f>+IF(H414=0,"",'Ark1'!AS1968)</f>
        <v>47.435003235418336</v>
      </c>
      <c r="O414" s="265">
        <f>+IF(H414=0,"",'Ark1'!T1968)</f>
        <v>14</v>
      </c>
      <c r="P414" s="294">
        <f>+IF(H414=0,"",'Ark1'!U1968)</f>
        <v>514.70000000000005</v>
      </c>
      <c r="Q414" s="264"/>
      <c r="R414" s="266">
        <f>+IF(H414=0,"",'Ark1'!W1968)</f>
        <v>100</v>
      </c>
      <c r="S414" s="266">
        <f>+IF(H414=0,"",'Ark1'!X1968)</f>
        <v>100</v>
      </c>
      <c r="T414" s="451">
        <f>+IF(H414=0,"",'Ark1'!AG1968)</f>
        <v>2077.5</v>
      </c>
      <c r="U414" s="266">
        <f>+IF(H414=0,"",'Ark1'!AH1968)</f>
        <v>100</v>
      </c>
      <c r="V414" s="266">
        <f>+IF(H414=0,"",'Ark1'!Y1968)</f>
        <v>19.199999999998848</v>
      </c>
      <c r="W414" s="265">
        <f>+IF(H414=0,"",'Ark1'!AA1968)</f>
        <v>0</v>
      </c>
      <c r="X414" s="294">
        <f t="shared" si="20"/>
        <v>247.74969915764143</v>
      </c>
      <c r="Y414" s="264">
        <f t="shared" si="21"/>
        <v>1</v>
      </c>
      <c r="Z414" s="244"/>
      <c r="AC414" s="28"/>
      <c r="AD414" s="27"/>
      <c r="AG414" s="27"/>
      <c r="AH414" s="27"/>
      <c r="AI414" s="27"/>
      <c r="AK414" s="27"/>
      <c r="AL414" s="267"/>
      <c r="AM414" s="27"/>
      <c r="AN414" s="27"/>
    </row>
    <row r="415" spans="1:40" ht="15.6">
      <c r="A415" s="244"/>
      <c r="B415" s="318">
        <f>+'Ark1'!C1969</f>
        <v>2024</v>
      </c>
      <c r="C415" s="263">
        <f>+'Ark1'!L1969</f>
        <v>11</v>
      </c>
      <c r="D415" s="263" t="s">
        <v>38</v>
      </c>
      <c r="E415" s="271">
        <f>+'Ark1'!AP1969</f>
        <v>26</v>
      </c>
      <c r="F415" s="271" t="str">
        <f>VLOOKUP(E415,RNR!$E$1:$F$41,2)</f>
        <v>Blonde D'aquitaine</v>
      </c>
      <c r="G415" s="263" t="str">
        <f>+IF(H415=0,"",'Ark1'!Q1969)</f>
        <v/>
      </c>
      <c r="H415" s="449">
        <f>+'Ark1'!R1969</f>
        <v>0</v>
      </c>
      <c r="I415" s="264" t="str">
        <f>+IF(H415=0,"",'Ark1'!AE1969)</f>
        <v/>
      </c>
      <c r="J415" s="264"/>
      <c r="K415" s="264" t="str">
        <f>+IF(H415=0,"",'Ark1'!AF1969)</f>
        <v/>
      </c>
      <c r="L415" s="244"/>
      <c r="M415" s="366" t="str">
        <f>+IF(H415=0,"",'Ark1'!AR1969)</f>
        <v/>
      </c>
      <c r="N415" s="114" t="str">
        <f>+IF(H415=0,"",'Ark1'!AS1969)</f>
        <v/>
      </c>
      <c r="O415" s="265" t="str">
        <f>+IF(H415=0,"",'Ark1'!T1969)</f>
        <v/>
      </c>
      <c r="P415" s="294" t="str">
        <f>+IF(H415=0,"",'Ark1'!U1969)</f>
        <v/>
      </c>
      <c r="Q415" s="264"/>
      <c r="R415" s="266" t="str">
        <f>+IF(H415=0,"",'Ark1'!W1969)</f>
        <v/>
      </c>
      <c r="S415" s="266" t="str">
        <f>+IF(H415=0,"",'Ark1'!X1969)</f>
        <v/>
      </c>
      <c r="T415" s="451" t="str">
        <f>+IF(H415=0,"",'Ark1'!AG1969)</f>
        <v/>
      </c>
      <c r="U415" s="266" t="str">
        <f>+IF(H415=0,"",'Ark1'!AH1969)</f>
        <v/>
      </c>
      <c r="V415" s="266" t="str">
        <f>+IF(H415=0,"",'Ark1'!Y1969)</f>
        <v/>
      </c>
      <c r="W415" s="265" t="str">
        <f>+IF(H415=0,"",'Ark1'!AA1969)</f>
        <v/>
      </c>
      <c r="X415" s="294" t="str">
        <f t="shared" si="20"/>
        <v/>
      </c>
      <c r="Y415" s="264" t="str">
        <f t="shared" si="21"/>
        <v/>
      </c>
      <c r="Z415" s="244"/>
      <c r="AC415" s="28"/>
      <c r="AD415" s="27"/>
      <c r="AG415" s="27"/>
      <c r="AH415" s="27"/>
      <c r="AI415" s="27"/>
      <c r="AK415" s="27"/>
      <c r="AL415" s="267"/>
      <c r="AM415" s="27"/>
      <c r="AN415" s="27"/>
    </row>
    <row r="416" spans="1:40" ht="15.6">
      <c r="A416" s="244"/>
      <c r="B416" s="318">
        <f>+'Ark1'!C1970</f>
        <v>2024</v>
      </c>
      <c r="C416" s="263">
        <f>+'Ark1'!L1970</f>
        <v>11</v>
      </c>
      <c r="D416" s="263" t="s">
        <v>38</v>
      </c>
      <c r="E416" s="271">
        <f>+'Ark1'!AP1970</f>
        <v>27</v>
      </c>
      <c r="F416" s="271" t="str">
        <f>VLOOKUP(E416,RNR!$E$1:$F$41,2)</f>
        <v>Scottish Highland</v>
      </c>
      <c r="G416" s="263" t="str">
        <f>+IF(H416=0,"",'Ark1'!Q1970)</f>
        <v/>
      </c>
      <c r="H416" s="449">
        <f>+'Ark1'!R1970</f>
        <v>0</v>
      </c>
      <c r="I416" s="264" t="str">
        <f>+IF(H416=0,"",'Ark1'!AE1970)</f>
        <v/>
      </c>
      <c r="J416" s="264"/>
      <c r="K416" s="264" t="str">
        <f>+IF(H416=0,"",'Ark1'!AF1970)</f>
        <v/>
      </c>
      <c r="L416" s="244"/>
      <c r="M416" s="366" t="str">
        <f>+IF(H416=0,"",'Ark1'!AR1970)</f>
        <v/>
      </c>
      <c r="N416" s="114" t="str">
        <f>+IF(H416=0,"",'Ark1'!AS1970)</f>
        <v/>
      </c>
      <c r="O416" s="265" t="str">
        <f>+IF(H416=0,"",'Ark1'!T1970)</f>
        <v/>
      </c>
      <c r="P416" s="294" t="str">
        <f>+IF(H416=0,"",'Ark1'!U1970)</f>
        <v/>
      </c>
      <c r="Q416" s="264"/>
      <c r="R416" s="266" t="str">
        <f>+IF(H416=0,"",'Ark1'!W1970)</f>
        <v/>
      </c>
      <c r="S416" s="266" t="str">
        <f>+IF(H416=0,"",'Ark1'!X1970)</f>
        <v/>
      </c>
      <c r="T416" s="451" t="str">
        <f>+IF(H416=0,"",'Ark1'!AG1970)</f>
        <v/>
      </c>
      <c r="U416" s="266" t="str">
        <f>+IF(H416=0,"",'Ark1'!AH1970)</f>
        <v/>
      </c>
      <c r="V416" s="266" t="str">
        <f>+IF(H416=0,"",'Ark1'!Y1970)</f>
        <v/>
      </c>
      <c r="W416" s="265" t="str">
        <f>+IF(H416=0,"",'Ark1'!AA1970)</f>
        <v/>
      </c>
      <c r="X416" s="294" t="str">
        <f t="shared" si="20"/>
        <v/>
      </c>
      <c r="Y416" s="264" t="str">
        <f t="shared" si="21"/>
        <v/>
      </c>
      <c r="Z416" s="244"/>
      <c r="AC416" s="28"/>
      <c r="AD416" s="27"/>
      <c r="AG416" s="27"/>
      <c r="AH416" s="27"/>
      <c r="AI416" s="27"/>
      <c r="AK416" s="27"/>
      <c r="AL416" s="267"/>
      <c r="AM416" s="27"/>
      <c r="AN416" s="27"/>
    </row>
    <row r="417" spans="1:54" ht="15.6">
      <c r="A417" s="244"/>
      <c r="B417" s="318">
        <f>+'Ark1'!C1971</f>
        <v>2024</v>
      </c>
      <c r="C417" s="263">
        <f>+'Ark1'!L1971</f>
        <v>11</v>
      </c>
      <c r="D417" s="263" t="s">
        <v>38</v>
      </c>
      <c r="E417" s="271">
        <f>+'Ark1'!AP1971</f>
        <v>28</v>
      </c>
      <c r="F417" s="271" t="str">
        <f>VLOOKUP(E417,RNR!$E$1:$F$41,2)</f>
        <v>Tiroler Grauvieh</v>
      </c>
      <c r="G417" s="263" t="str">
        <f>+IF(H417=0,"",'Ark1'!Q1971)</f>
        <v/>
      </c>
      <c r="H417" s="449">
        <f>+'Ark1'!R1971</f>
        <v>0</v>
      </c>
      <c r="I417" s="264" t="str">
        <f>+IF(H417=0,"",'Ark1'!AE1971)</f>
        <v/>
      </c>
      <c r="J417" s="264"/>
      <c r="K417" s="264" t="str">
        <f>+IF(H417=0,"",'Ark1'!AF1971)</f>
        <v/>
      </c>
      <c r="L417" s="244"/>
      <c r="M417" s="366" t="str">
        <f>+IF(H417=0,"",'Ark1'!AR1971)</f>
        <v/>
      </c>
      <c r="N417" s="114" t="str">
        <f>+IF(H417=0,"",'Ark1'!AS1971)</f>
        <v/>
      </c>
      <c r="O417" s="265" t="str">
        <f>+IF(H417=0,"",'Ark1'!T1971)</f>
        <v/>
      </c>
      <c r="P417" s="294" t="str">
        <f>+IF(H417=0,"",'Ark1'!U1971)</f>
        <v/>
      </c>
      <c r="Q417" s="264"/>
      <c r="R417" s="266" t="str">
        <f>+IF(H417=0,"",'Ark1'!W1971)</f>
        <v/>
      </c>
      <c r="S417" s="266" t="str">
        <f>+IF(H417=0,"",'Ark1'!X1971)</f>
        <v/>
      </c>
      <c r="T417" s="451" t="str">
        <f>+IF(H417=0,"",'Ark1'!AG1971)</f>
        <v/>
      </c>
      <c r="U417" s="266" t="str">
        <f>+IF(H417=0,"",'Ark1'!AH1971)</f>
        <v/>
      </c>
      <c r="V417" s="266" t="str">
        <f>+IF(H417=0,"",'Ark1'!Y1971)</f>
        <v/>
      </c>
      <c r="W417" s="265" t="str">
        <f>+IF(H417=0,"",'Ark1'!AA1971)</f>
        <v/>
      </c>
      <c r="X417" s="294" t="str">
        <f t="shared" si="20"/>
        <v/>
      </c>
      <c r="Y417" s="264" t="str">
        <f t="shared" si="21"/>
        <v/>
      </c>
      <c r="Z417" s="244"/>
      <c r="AC417" s="28"/>
      <c r="AD417" s="27"/>
      <c r="AG417" s="27"/>
      <c r="AH417" s="27"/>
      <c r="AI417" s="27"/>
      <c r="AK417" s="27"/>
      <c r="AL417" s="267"/>
      <c r="AM417" s="27"/>
      <c r="AN417" s="27"/>
    </row>
    <row r="418" spans="1:54" ht="15.6">
      <c r="A418" s="244"/>
      <c r="B418" s="318">
        <f>+'Ark1'!C1972</f>
        <v>2024</v>
      </c>
      <c r="C418" s="263">
        <f>+'Ark1'!L1972</f>
        <v>11</v>
      </c>
      <c r="D418" s="263" t="s">
        <v>38</v>
      </c>
      <c r="E418" s="271">
        <f>+'Ark1'!AP1972</f>
        <v>29</v>
      </c>
      <c r="F418" s="271" t="str">
        <f>VLOOKUP(E418,RNR!$E$1:$F$41,2)</f>
        <v xml:space="preserve">Dexter </v>
      </c>
      <c r="G418" s="263" t="str">
        <f>+IF(H418=0,"",'Ark1'!Q1972)</f>
        <v/>
      </c>
      <c r="H418" s="449">
        <f>+'Ark1'!R1972</f>
        <v>0</v>
      </c>
      <c r="I418" s="264" t="str">
        <f>+IF(H418=0,"",'Ark1'!AE1972)</f>
        <v/>
      </c>
      <c r="J418" s="264"/>
      <c r="K418" s="264" t="str">
        <f>+IF(H418=0,"",'Ark1'!AF1972)</f>
        <v/>
      </c>
      <c r="L418" s="244"/>
      <c r="M418" s="366" t="str">
        <f>+IF(H418=0,"",'Ark1'!AR1972)</f>
        <v/>
      </c>
      <c r="N418" s="114" t="str">
        <f>+IF(H418=0,"",'Ark1'!AS1972)</f>
        <v/>
      </c>
      <c r="O418" s="265" t="str">
        <f>+IF(H418=0,"",'Ark1'!T1972)</f>
        <v/>
      </c>
      <c r="P418" s="294" t="str">
        <f>+IF(H418=0,"",'Ark1'!U1972)</f>
        <v/>
      </c>
      <c r="Q418" s="264"/>
      <c r="R418" s="266" t="str">
        <f>+IF(H418=0,"",'Ark1'!W1972)</f>
        <v/>
      </c>
      <c r="S418" s="266" t="str">
        <f>+IF(H418=0,"",'Ark1'!X1972)</f>
        <v/>
      </c>
      <c r="T418" s="451" t="str">
        <f>+IF(H418=0,"",'Ark1'!AG1972)</f>
        <v/>
      </c>
      <c r="U418" s="266" t="str">
        <f>+IF(H418=0,"",'Ark1'!AH1972)</f>
        <v/>
      </c>
      <c r="V418" s="266" t="str">
        <f>+IF(H418=0,"",'Ark1'!Y1972)</f>
        <v/>
      </c>
      <c r="W418" s="265" t="str">
        <f>+IF(H418=0,"",'Ark1'!AA1972)</f>
        <v/>
      </c>
      <c r="X418" s="294" t="str">
        <f t="shared" si="20"/>
        <v/>
      </c>
      <c r="Y418" s="264" t="str">
        <f t="shared" si="21"/>
        <v/>
      </c>
      <c r="Z418" s="244"/>
      <c r="AC418" s="28"/>
      <c r="AD418" s="27"/>
      <c r="AG418" s="27"/>
      <c r="AH418" s="27"/>
      <c r="AI418" s="27"/>
      <c r="AK418" s="27"/>
      <c r="AL418" s="267"/>
      <c r="AM418" s="27"/>
      <c r="AN418" s="27"/>
    </row>
    <row r="419" spans="1:54" ht="15.6">
      <c r="A419" s="244"/>
      <c r="B419" s="318">
        <f>+'Ark1'!C1973</f>
        <v>2024</v>
      </c>
      <c r="C419" s="263">
        <f>+'Ark1'!L1973</f>
        <v>11</v>
      </c>
      <c r="D419" s="263" t="s">
        <v>38</v>
      </c>
      <c r="E419" s="271">
        <f>+'Ark1'!AP1973</f>
        <v>30</v>
      </c>
      <c r="F419" s="271" t="str">
        <f>VLOOKUP(E419,RNR!$E$1:$F$41,2)</f>
        <v>Piemontese</v>
      </c>
      <c r="G419" s="263" t="str">
        <f>+IF(H419=0,"",'Ark1'!Q1973)</f>
        <v/>
      </c>
      <c r="H419" s="449">
        <f>+'Ark1'!R1973</f>
        <v>0</v>
      </c>
      <c r="I419" s="264" t="str">
        <f>+IF(H419=0,"",'Ark1'!AE1973)</f>
        <v/>
      </c>
      <c r="J419" s="264"/>
      <c r="K419" s="264" t="str">
        <f>+IF(H419=0,"",'Ark1'!AF1973)</f>
        <v/>
      </c>
      <c r="L419" s="244"/>
      <c r="M419" s="366" t="str">
        <f>+IF(H419=0,"",'Ark1'!AR1973)</f>
        <v/>
      </c>
      <c r="N419" s="114" t="str">
        <f>+IF(H419=0,"",'Ark1'!AS1973)</f>
        <v/>
      </c>
      <c r="O419" s="265" t="str">
        <f>+IF(H419=0,"",'Ark1'!T1973)</f>
        <v/>
      </c>
      <c r="P419" s="294" t="str">
        <f>+IF(H419=0,"",'Ark1'!U1973)</f>
        <v/>
      </c>
      <c r="Q419" s="264"/>
      <c r="R419" s="266" t="str">
        <f>+IF(H419=0,"",'Ark1'!W1973)</f>
        <v/>
      </c>
      <c r="S419" s="266" t="str">
        <f>+IF(H419=0,"",'Ark1'!X1973)</f>
        <v/>
      </c>
      <c r="T419" s="451" t="str">
        <f>+IF(H419=0,"",'Ark1'!AG1973)</f>
        <v/>
      </c>
      <c r="U419" s="266" t="str">
        <f>+IF(H419=0,"",'Ark1'!AH1973)</f>
        <v/>
      </c>
      <c r="V419" s="266" t="str">
        <f>+IF(H419=0,"",'Ark1'!Y1973)</f>
        <v/>
      </c>
      <c r="W419" s="265" t="str">
        <f>+IF(H419=0,"",'Ark1'!AA1973)</f>
        <v/>
      </c>
      <c r="X419" s="294" t="str">
        <f t="shared" si="20"/>
        <v/>
      </c>
      <c r="Y419" s="264" t="str">
        <f t="shared" si="21"/>
        <v/>
      </c>
      <c r="Z419" s="244"/>
      <c r="AC419" s="28"/>
      <c r="AD419" s="27"/>
      <c r="AG419" s="27"/>
      <c r="AH419" s="27"/>
      <c r="AI419" s="27"/>
      <c r="AK419" s="27"/>
      <c r="AL419" s="267"/>
      <c r="AM419" s="27"/>
      <c r="AN419" s="27"/>
    </row>
    <row r="420" spans="1:54" ht="15.6">
      <c r="A420" s="244"/>
      <c r="B420" s="318">
        <f>+'Ark1'!C1974</f>
        <v>2024</v>
      </c>
      <c r="C420" s="263">
        <f>+'Ark1'!L1974</f>
        <v>11</v>
      </c>
      <c r="D420" s="263" t="s">
        <v>38</v>
      </c>
      <c r="E420" s="271">
        <f>+'Ark1'!AP1974</f>
        <v>31</v>
      </c>
      <c r="F420" s="271" t="str">
        <f>VLOOKUP(E420,RNR!$E$1:$F$41,2)</f>
        <v>Galloway</v>
      </c>
      <c r="G420" s="263" t="str">
        <f>+IF(H420=0,"",'Ark1'!Q1974)</f>
        <v/>
      </c>
      <c r="H420" s="449">
        <f>+'Ark1'!R1974</f>
        <v>0</v>
      </c>
      <c r="I420" s="264" t="str">
        <f>+IF(H420=0,"",'Ark1'!AE1974)</f>
        <v/>
      </c>
      <c r="J420" s="264"/>
      <c r="K420" s="264" t="str">
        <f>+IF(H420=0,"",'Ark1'!AF1974)</f>
        <v/>
      </c>
      <c r="L420" s="244"/>
      <c r="M420" s="366" t="str">
        <f>+IF(H420=0,"",'Ark1'!AR1974)</f>
        <v/>
      </c>
      <c r="N420" s="114" t="str">
        <f>+IF(H420=0,"",'Ark1'!AS1974)</f>
        <v/>
      </c>
      <c r="O420" s="265" t="str">
        <f>+IF(H420=0,"",'Ark1'!T1974)</f>
        <v/>
      </c>
      <c r="P420" s="294" t="str">
        <f>+IF(H420=0,"",'Ark1'!U1974)</f>
        <v/>
      </c>
      <c r="Q420" s="264"/>
      <c r="R420" s="266" t="str">
        <f>+IF(H420=0,"",'Ark1'!W1974)</f>
        <v/>
      </c>
      <c r="S420" s="266" t="str">
        <f>+IF(H420=0,"",'Ark1'!X1974)</f>
        <v/>
      </c>
      <c r="T420" s="451" t="str">
        <f>+IF(H420=0,"",'Ark1'!AG1974)</f>
        <v/>
      </c>
      <c r="U420" s="266" t="str">
        <f>+IF(H420=0,"",'Ark1'!AH1974)</f>
        <v/>
      </c>
      <c r="V420" s="266" t="str">
        <f>+IF(H420=0,"",'Ark1'!Y1974)</f>
        <v/>
      </c>
      <c r="W420" s="265" t="str">
        <f>+IF(H420=0,"",'Ark1'!AA1974)</f>
        <v/>
      </c>
      <c r="X420" s="294" t="str">
        <f t="shared" si="20"/>
        <v/>
      </c>
      <c r="Y420" s="264" t="str">
        <f t="shared" si="21"/>
        <v/>
      </c>
      <c r="Z420" s="244"/>
      <c r="AC420" s="28"/>
      <c r="AD420" s="27"/>
      <c r="AG420" s="27"/>
      <c r="AH420" s="27"/>
      <c r="AI420" s="27"/>
      <c r="AK420" s="27"/>
      <c r="AL420" s="267"/>
      <c r="AM420" s="27"/>
      <c r="AN420" s="27"/>
    </row>
    <row r="421" spans="1:54" ht="15.6">
      <c r="A421" s="244"/>
      <c r="B421" s="318">
        <f>+'Ark1'!C1975</f>
        <v>2024</v>
      </c>
      <c r="C421" s="263">
        <f>+'Ark1'!L1975</f>
        <v>11</v>
      </c>
      <c r="D421" s="263" t="s">
        <v>38</v>
      </c>
      <c r="E421" s="271">
        <f>+'Ark1'!AP1975</f>
        <v>32</v>
      </c>
      <c r="F421" s="271" t="str">
        <f>VLOOKUP(E421,RNR!$E$1:$F$41,2)</f>
        <v>Salers</v>
      </c>
      <c r="G421" s="263" t="str">
        <f>+IF(H421=0,"",'Ark1'!Q1975)</f>
        <v/>
      </c>
      <c r="H421" s="449">
        <f>+'Ark1'!R1975</f>
        <v>0</v>
      </c>
      <c r="I421" s="264" t="str">
        <f>+IF(H421=0,"",'Ark1'!AE1975)</f>
        <v/>
      </c>
      <c r="J421" s="264"/>
      <c r="K421" s="264" t="str">
        <f>+IF(H421=0,"",'Ark1'!AF1975)</f>
        <v/>
      </c>
      <c r="L421" s="244"/>
      <c r="M421" s="366" t="str">
        <f>+IF(H421=0,"",'Ark1'!AR1975)</f>
        <v/>
      </c>
      <c r="N421" s="114" t="str">
        <f>+IF(H421=0,"",'Ark1'!AS1975)</f>
        <v/>
      </c>
      <c r="O421" s="265" t="str">
        <f>+IF(H421=0,"",'Ark1'!T1975)</f>
        <v/>
      </c>
      <c r="P421" s="294" t="str">
        <f>+IF(H421=0,"",'Ark1'!U1975)</f>
        <v/>
      </c>
      <c r="Q421" s="264"/>
      <c r="R421" s="266" t="str">
        <f>+IF(H421=0,"",'Ark1'!W1975)</f>
        <v/>
      </c>
      <c r="S421" s="266" t="str">
        <f>+IF(H421=0,"",'Ark1'!X1975)</f>
        <v/>
      </c>
      <c r="T421" s="451" t="str">
        <f>+IF(H421=0,"",'Ark1'!AG1975)</f>
        <v/>
      </c>
      <c r="U421" s="266" t="str">
        <f>+IF(H421=0,"",'Ark1'!AH1975)</f>
        <v/>
      </c>
      <c r="V421" s="266" t="str">
        <f>+IF(H421=0,"",'Ark1'!Y1975)</f>
        <v/>
      </c>
      <c r="W421" s="265" t="str">
        <f>+IF(H421=0,"",'Ark1'!AA1975)</f>
        <v/>
      </c>
      <c r="X421" s="294" t="str">
        <f t="shared" si="20"/>
        <v/>
      </c>
      <c r="Y421" s="264" t="str">
        <f t="shared" si="21"/>
        <v/>
      </c>
      <c r="Z421" s="244"/>
      <c r="AC421" s="28"/>
      <c r="AD421" s="27"/>
      <c r="AG421" s="27"/>
      <c r="AH421" s="27"/>
      <c r="AI421" s="27"/>
      <c r="AK421" s="27"/>
      <c r="AL421" s="267"/>
      <c r="AM421" s="27"/>
      <c r="AN421" s="27"/>
    </row>
    <row r="422" spans="1:54" ht="15.6">
      <c r="A422" s="244"/>
      <c r="B422" s="318">
        <f>+'Ark1'!C1976</f>
        <v>2024</v>
      </c>
      <c r="C422" s="263">
        <f>+'Ark1'!L1976</f>
        <v>11</v>
      </c>
      <c r="D422" s="263" t="s">
        <v>38</v>
      </c>
      <c r="E422" s="271">
        <f>+'Ark1'!AP1976</f>
        <v>33</v>
      </c>
      <c r="F422" s="271" t="str">
        <f>VLOOKUP(E422,RNR!$E$1:$F$41,2)</f>
        <v>Chianina</v>
      </c>
      <c r="G422" s="263" t="str">
        <f>+IF(H422=0,"",'Ark1'!Q1976)</f>
        <v/>
      </c>
      <c r="H422" s="449">
        <f>+'Ark1'!R1976</f>
        <v>0</v>
      </c>
      <c r="I422" s="264" t="str">
        <f>+IF(H422=0,"",'Ark1'!AE1976)</f>
        <v/>
      </c>
      <c r="J422" s="264"/>
      <c r="K422" s="264" t="str">
        <f>+IF(H422=0,"",'Ark1'!AF1976)</f>
        <v/>
      </c>
      <c r="L422" s="244"/>
      <c r="M422" s="366" t="str">
        <f>+IF(H422=0,"",'Ark1'!AR1976)</f>
        <v/>
      </c>
      <c r="N422" s="114" t="str">
        <f>+IF(H422=0,"",'Ark1'!AS1976)</f>
        <v/>
      </c>
      <c r="O422" s="265" t="str">
        <f>+IF(H422=0,"",'Ark1'!T1976)</f>
        <v/>
      </c>
      <c r="P422" s="294" t="str">
        <f>+IF(H422=0,"",'Ark1'!U1976)</f>
        <v/>
      </c>
      <c r="Q422" s="264"/>
      <c r="R422" s="266" t="str">
        <f>+IF(H422=0,"",'Ark1'!W1976)</f>
        <v/>
      </c>
      <c r="S422" s="266" t="str">
        <f>+IF(H422=0,"",'Ark1'!X1976)</f>
        <v/>
      </c>
      <c r="T422" s="451" t="str">
        <f>+IF(H422=0,"",'Ark1'!AG1976)</f>
        <v/>
      </c>
      <c r="U422" s="266" t="str">
        <f>+IF(H422=0,"",'Ark1'!AH1976)</f>
        <v/>
      </c>
      <c r="V422" s="266" t="str">
        <f>+IF(H422=0,"",'Ark1'!Y1976)</f>
        <v/>
      </c>
      <c r="W422" s="265" t="str">
        <f>+IF(H422=0,"",'Ark1'!AA1976)</f>
        <v/>
      </c>
      <c r="X422" s="294" t="str">
        <f t="shared" si="20"/>
        <v/>
      </c>
      <c r="Y422" s="264" t="str">
        <f t="shared" si="21"/>
        <v/>
      </c>
      <c r="Z422" s="244"/>
      <c r="AC422" s="28"/>
      <c r="AD422" s="27"/>
      <c r="AG422" s="27"/>
      <c r="AH422" s="27"/>
      <c r="AI422" s="27"/>
      <c r="AK422" s="27"/>
      <c r="AL422" s="267"/>
      <c r="AM422" s="27"/>
      <c r="AN422" s="27"/>
    </row>
    <row r="423" spans="1:54" ht="15.6">
      <c r="A423" s="244"/>
      <c r="B423" s="318">
        <f>+'Ark1'!C1977</f>
        <v>2024</v>
      </c>
      <c r="C423" s="263">
        <f>+'Ark1'!L1977</f>
        <v>11</v>
      </c>
      <c r="D423" s="263" t="s">
        <v>38</v>
      </c>
      <c r="E423" s="271">
        <f>+'Ark1'!AP1977</f>
        <v>34</v>
      </c>
      <c r="F423" s="271" t="str">
        <f>VLOOKUP(E423,RNR!$E$1:$F$41,2)</f>
        <v>Belgisk blå</v>
      </c>
      <c r="G423" s="263" t="str">
        <f>+IF(H423=0,"",'Ark1'!Q1977)</f>
        <v/>
      </c>
      <c r="H423" s="449">
        <f>+'Ark1'!R1977</f>
        <v>0</v>
      </c>
      <c r="I423" s="264" t="str">
        <f>+IF(H423=0,"",'Ark1'!AE1977)</f>
        <v/>
      </c>
      <c r="J423" s="264"/>
      <c r="K423" s="264" t="str">
        <f>+IF(H423=0,"",'Ark1'!AF1977)</f>
        <v/>
      </c>
      <c r="L423" s="244"/>
      <c r="M423" s="366" t="str">
        <f>+IF(H423=0,"",'Ark1'!AR1977)</f>
        <v/>
      </c>
      <c r="N423" s="114" t="str">
        <f>+IF(H423=0,"",'Ark1'!AS1977)</f>
        <v/>
      </c>
      <c r="O423" s="265" t="str">
        <f>+IF(H423=0,"",'Ark1'!T1977)</f>
        <v/>
      </c>
      <c r="P423" s="294" t="str">
        <f>+IF(H423=0,"",'Ark1'!U1977)</f>
        <v/>
      </c>
      <c r="Q423" s="264"/>
      <c r="R423" s="266" t="str">
        <f>+IF(H423=0,"",'Ark1'!W1977)</f>
        <v/>
      </c>
      <c r="S423" s="266" t="str">
        <f>+IF(H423=0,"",'Ark1'!X1977)</f>
        <v/>
      </c>
      <c r="T423" s="451" t="str">
        <f>+IF(H423=0,"",'Ark1'!AG1977)</f>
        <v/>
      </c>
      <c r="U423" s="266" t="str">
        <f>+IF(H423=0,"",'Ark1'!AH1977)</f>
        <v/>
      </c>
      <c r="V423" s="266" t="str">
        <f>+IF(H423=0,"",'Ark1'!Y1977)</f>
        <v/>
      </c>
      <c r="W423" s="265" t="str">
        <f>+IF(H423=0,"",'Ark1'!AA1977)</f>
        <v/>
      </c>
      <c r="X423" s="294" t="str">
        <f t="shared" si="20"/>
        <v/>
      </c>
      <c r="Y423" s="264" t="str">
        <f t="shared" si="21"/>
        <v/>
      </c>
      <c r="Z423" s="244"/>
      <c r="AC423" s="28"/>
      <c r="AD423" s="27"/>
      <c r="AG423" s="27"/>
      <c r="AH423" s="27"/>
      <c r="AI423" s="27"/>
      <c r="AK423" s="27"/>
      <c r="AL423" s="267"/>
      <c r="AM423" s="27"/>
      <c r="AN423" s="27"/>
    </row>
    <row r="424" spans="1:54" ht="15.6">
      <c r="A424" s="244"/>
      <c r="B424" s="318">
        <f>+'Ark1'!C1978</f>
        <v>2024</v>
      </c>
      <c r="C424" s="263">
        <f>+'Ark1'!L1978</f>
        <v>11</v>
      </c>
      <c r="D424" s="263" t="s">
        <v>38</v>
      </c>
      <c r="E424" s="271">
        <f>+'Ark1'!AP1978</f>
        <v>39</v>
      </c>
      <c r="F424" s="271" t="str">
        <f>VLOOKUP(E424,RNR!$E$1:$F$41,2)</f>
        <v xml:space="preserve">Wagyu </v>
      </c>
      <c r="G424" s="263" t="str">
        <f>+IF(H424=0,"",'Ark1'!Q1978)</f>
        <v/>
      </c>
      <c r="H424" s="449">
        <f>+'Ark1'!R1978</f>
        <v>0</v>
      </c>
      <c r="I424" s="264" t="str">
        <f>+IF(H424=0,"",'Ark1'!AE1978)</f>
        <v/>
      </c>
      <c r="J424" s="264"/>
      <c r="K424" s="264" t="str">
        <f>+IF(H424=0,"",'Ark1'!AF1978)</f>
        <v/>
      </c>
      <c r="L424" s="244"/>
      <c r="M424" s="366" t="str">
        <f>+IF(H424=0,"",'Ark1'!AR1978)</f>
        <v/>
      </c>
      <c r="N424" s="114" t="str">
        <f>+IF(H424=0,"",'Ark1'!AS1978)</f>
        <v/>
      </c>
      <c r="O424" s="265" t="str">
        <f>+IF(H424=0,"",'Ark1'!T1978)</f>
        <v/>
      </c>
      <c r="P424" s="294" t="str">
        <f>+IF(H424=0,"",'Ark1'!U1978)</f>
        <v/>
      </c>
      <c r="Q424" s="264"/>
      <c r="R424" s="266" t="str">
        <f>+IF(H424=0,"",'Ark1'!W1978)</f>
        <v/>
      </c>
      <c r="S424" s="266" t="str">
        <f>+IF(H424=0,"",'Ark1'!X1978)</f>
        <v/>
      </c>
      <c r="T424" s="451" t="str">
        <f>+IF(H424=0,"",'Ark1'!AG1978)</f>
        <v/>
      </c>
      <c r="U424" s="266" t="str">
        <f>+IF(H424=0,"",'Ark1'!AH1978)</f>
        <v/>
      </c>
      <c r="V424" s="266" t="str">
        <f>+IF(H424=0,"",'Ark1'!Y1978)</f>
        <v/>
      </c>
      <c r="W424" s="265" t="str">
        <f>+IF(H424=0,"",'Ark1'!AA1978)</f>
        <v/>
      </c>
      <c r="X424" s="294" t="str">
        <f t="shared" si="20"/>
        <v/>
      </c>
      <c r="Y424" s="264" t="str">
        <f t="shared" si="21"/>
        <v/>
      </c>
      <c r="Z424" s="244"/>
      <c r="AC424" s="28"/>
      <c r="AD424" s="27"/>
      <c r="AG424" s="27"/>
      <c r="AH424" s="27"/>
      <c r="AI424" s="27"/>
      <c r="AK424" s="27"/>
      <c r="AL424" s="267"/>
      <c r="AM424" s="27"/>
      <c r="AN424" s="27"/>
    </row>
    <row r="425" spans="1:54" ht="15.6">
      <c r="A425" s="244"/>
      <c r="B425" s="318">
        <f>+'Ark1'!C1979</f>
        <v>2024</v>
      </c>
      <c r="C425" s="263">
        <f>+'Ark1'!L1979</f>
        <v>11</v>
      </c>
      <c r="D425" s="263" t="s">
        <v>38</v>
      </c>
      <c r="E425" s="271">
        <f>+'Ark1'!AP1979</f>
        <v>40</v>
      </c>
      <c r="F425" s="271" t="str">
        <f>VLOOKUP(E425,RNR!$E$1:$F$41,2)</f>
        <v>Jak (Bos Grunniens)</v>
      </c>
      <c r="G425" s="263" t="str">
        <f>+IF(H425=0,"",'Ark1'!Q1979)</f>
        <v/>
      </c>
      <c r="H425" s="449">
        <f>+'Ark1'!R1979</f>
        <v>0</v>
      </c>
      <c r="I425" s="264" t="str">
        <f>+IF(H425=0,"",'Ark1'!AE1979)</f>
        <v/>
      </c>
      <c r="J425" s="264"/>
      <c r="K425" s="264" t="str">
        <f>+IF(H425=0,"",'Ark1'!AF1979)</f>
        <v/>
      </c>
      <c r="L425" s="244"/>
      <c r="M425" s="366" t="str">
        <f>+IF(H425=0,"",'Ark1'!AR1979)</f>
        <v/>
      </c>
      <c r="N425" s="114" t="str">
        <f>+IF(H425=0,"",'Ark1'!AS1979)</f>
        <v/>
      </c>
      <c r="O425" s="265" t="str">
        <f>+IF(H425=0,"",'Ark1'!T1979)</f>
        <v/>
      </c>
      <c r="P425" s="294" t="str">
        <f>+IF(H425=0,"",'Ark1'!U1979)</f>
        <v/>
      </c>
      <c r="Q425" s="264"/>
      <c r="R425" s="266" t="str">
        <f>+IF(H425=0,"",'Ark1'!W1979)</f>
        <v/>
      </c>
      <c r="S425" s="266" t="str">
        <f>+IF(H425=0,"",'Ark1'!X1979)</f>
        <v/>
      </c>
      <c r="T425" s="451" t="str">
        <f>+IF(H425=0,"",'Ark1'!AG1979)</f>
        <v/>
      </c>
      <c r="U425" s="266" t="str">
        <f>+IF(H425=0,"",'Ark1'!AH1979)</f>
        <v/>
      </c>
      <c r="V425" s="266" t="str">
        <f>+IF(H425=0,"",'Ark1'!Y1979)</f>
        <v/>
      </c>
      <c r="W425" s="265" t="str">
        <f>+IF(H425=0,"",'Ark1'!AA1979)</f>
        <v/>
      </c>
      <c r="X425" s="294" t="str">
        <f t="shared" si="20"/>
        <v/>
      </c>
      <c r="Y425" s="264" t="str">
        <f t="shared" si="21"/>
        <v/>
      </c>
      <c r="Z425" s="244"/>
      <c r="AC425" s="28"/>
      <c r="AD425" s="27"/>
      <c r="AG425" s="27"/>
      <c r="AH425" s="27"/>
      <c r="AI425" s="27"/>
      <c r="AK425" s="27"/>
      <c r="AL425" s="267"/>
      <c r="AM425" s="27"/>
      <c r="AN425" s="27"/>
    </row>
    <row r="426" spans="1:54" ht="15.6">
      <c r="A426" s="244"/>
      <c r="B426" s="318">
        <f>+'Ark1'!C1980</f>
        <v>2024</v>
      </c>
      <c r="C426" s="263">
        <f>+'Ark1'!L1980</f>
        <v>11</v>
      </c>
      <c r="D426" s="263" t="s">
        <v>38</v>
      </c>
      <c r="E426" s="271">
        <f>+'Ark1'!AP1980</f>
        <v>98</v>
      </c>
      <c r="F426" s="271" t="str">
        <f>VLOOKUP(E426,RNR!$E$1:$F$41,2)</f>
        <v>Krysninger</v>
      </c>
      <c r="G426" s="263">
        <f>+IF(H426=0,"",'Ark1'!Q1980)</f>
        <v>3</v>
      </c>
      <c r="H426" s="449">
        <f>+'Ark1'!R1980</f>
        <v>3</v>
      </c>
      <c r="I426" s="264">
        <f>+IF(H426=0,"",'Ark1'!AE1980)</f>
        <v>0.13071895424836599</v>
      </c>
      <c r="J426" s="264"/>
      <c r="K426" s="264">
        <f>+IF(H426=0,"",'Ark1'!AF1980)</f>
        <v>0.2310992305674954</v>
      </c>
      <c r="L426" s="244"/>
      <c r="M426" s="366">
        <f>+IF(H426=0,"",'Ark1'!AR1980)</f>
        <v>223</v>
      </c>
      <c r="N426" s="114">
        <f>+IF(H426=0,"",'Ark1'!AS1980)</f>
        <v>50.114879546334784</v>
      </c>
      <c r="O426" s="265">
        <f>+IF(H426=0,"",'Ark1'!T1980)</f>
        <v>14.666666666666663</v>
      </c>
      <c r="P426" s="294">
        <f>+IF(H426=0,"",'Ark1'!U1980)</f>
        <v>554.56666666666683</v>
      </c>
      <c r="Q426" s="264"/>
      <c r="R426" s="266">
        <f>+IF(H426=0,"",'Ark1'!W1980)</f>
        <v>100</v>
      </c>
      <c r="S426" s="266">
        <f>+IF(H426=0,"",'Ark1'!X1980)</f>
        <v>100</v>
      </c>
      <c r="T426" s="451">
        <f>+IF(H426=0,"",'Ark1'!AG1980)</f>
        <v>3025</v>
      </c>
      <c r="U426" s="266">
        <f>+IF(H426=0,"",'Ark1'!AH1980)</f>
        <v>100</v>
      </c>
      <c r="V426" s="266">
        <f>+IF(H426=0,"",'Ark1'!Y1980)</f>
        <v>13.917934074023472</v>
      </c>
      <c r="W426" s="265">
        <f>+IF(H426=0,"",'Ark1'!AA1980)</f>
        <v>0.47140452079105849</v>
      </c>
      <c r="X426" s="294">
        <f t="shared" si="20"/>
        <v>183.32782369146011</v>
      </c>
      <c r="Y426" s="264">
        <f t="shared" si="21"/>
        <v>1</v>
      </c>
      <c r="Z426" s="244"/>
      <c r="AC426" s="28"/>
      <c r="AD426" s="27"/>
      <c r="AG426" s="27"/>
      <c r="AH426" s="27"/>
      <c r="AI426" s="27"/>
      <c r="AK426" s="27"/>
      <c r="AL426" s="267"/>
      <c r="AM426" s="27"/>
      <c r="AN426" s="27"/>
    </row>
    <row r="427" spans="1:54" ht="15.6">
      <c r="A427" s="244"/>
      <c r="B427" s="318">
        <f>+'Ark1'!C1981</f>
        <v>2024</v>
      </c>
      <c r="C427" s="263">
        <f>+'Ark1'!L1981</f>
        <v>11</v>
      </c>
      <c r="D427" s="263" t="s">
        <v>38</v>
      </c>
      <c r="E427" s="271">
        <f>+'Ark1'!AP1981</f>
        <v>99</v>
      </c>
      <c r="F427" s="271" t="str">
        <f>VLOOKUP(E427,RNR!$E$1:$F$41,2)</f>
        <v>Ukjent</v>
      </c>
      <c r="G427" s="263" t="str">
        <f>+IF(H427=0,"",'Ark1'!Q1981)</f>
        <v/>
      </c>
      <c r="H427" s="449">
        <f>+'Ark1'!R1981</f>
        <v>0</v>
      </c>
      <c r="I427" s="264" t="str">
        <f>+IF(H427=0,"",'Ark1'!AE1981)</f>
        <v/>
      </c>
      <c r="J427" s="264"/>
      <c r="K427" s="264" t="str">
        <f>+IF(H427=0,"",'Ark1'!AF1981)</f>
        <v/>
      </c>
      <c r="L427" s="244"/>
      <c r="M427" s="366" t="str">
        <f>+IF(H427=0,"",'Ark1'!AR1981)</f>
        <v/>
      </c>
      <c r="N427" s="114" t="str">
        <f>+IF(H427=0,"",'Ark1'!AS1981)</f>
        <v/>
      </c>
      <c r="O427" s="265" t="str">
        <f>+IF(H427=0,"",'Ark1'!T1981)</f>
        <v/>
      </c>
      <c r="P427" s="294" t="str">
        <f>+IF(H427=0,"",'Ark1'!U1981)</f>
        <v/>
      </c>
      <c r="Q427" s="264"/>
      <c r="R427" s="266" t="str">
        <f>+IF(H427=0,"",'Ark1'!W1981)</f>
        <v/>
      </c>
      <c r="S427" s="266" t="str">
        <f>+IF(H427=0,"",'Ark1'!X1981)</f>
        <v/>
      </c>
      <c r="T427" s="451" t="str">
        <f>+IF(H427=0,"",'Ark1'!AG1981)</f>
        <v/>
      </c>
      <c r="U427" s="266" t="str">
        <f>+IF(H427=0,"",'Ark1'!AH1981)</f>
        <v/>
      </c>
      <c r="V427" s="266" t="str">
        <f>+IF(H427=0,"",'Ark1'!Y1981)</f>
        <v/>
      </c>
      <c r="W427" s="265" t="str">
        <f>+IF(H427=0,"",'Ark1'!AA1981)</f>
        <v/>
      </c>
      <c r="X427" s="294" t="str">
        <f t="shared" si="20"/>
        <v/>
      </c>
      <c r="Y427" s="264" t="str">
        <f t="shared" si="21"/>
        <v/>
      </c>
      <c r="Z427" s="244"/>
      <c r="AC427" s="28"/>
      <c r="AD427" s="27"/>
      <c r="AG427" s="27"/>
      <c r="AH427" s="27"/>
      <c r="AI427" s="27"/>
      <c r="AK427" s="27"/>
      <c r="AL427" s="267"/>
      <c r="AM427" s="27"/>
      <c r="AN427" s="27"/>
    </row>
    <row r="428" spans="1:54" ht="15" customHeight="1">
      <c r="A428" s="244"/>
      <c r="B428" s="244"/>
      <c r="C428" s="244"/>
      <c r="D428" s="244"/>
      <c r="E428" s="244"/>
      <c r="F428" s="244"/>
      <c r="G428" s="244"/>
      <c r="H428" s="244"/>
      <c r="I428" s="244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  <c r="U428" s="244"/>
      <c r="V428" s="244"/>
      <c r="W428" s="244"/>
      <c r="X428" s="244"/>
      <c r="Y428" s="244"/>
      <c r="Z428" s="244"/>
      <c r="AA428" s="247"/>
      <c r="AC428" s="28"/>
      <c r="AD428" s="27"/>
      <c r="AE428" s="248"/>
      <c r="AF428" s="86"/>
      <c r="AJ428" s="86"/>
      <c r="BB428" s="259"/>
    </row>
    <row r="429" spans="1:54" ht="22.8">
      <c r="A429" s="244"/>
      <c r="B429" s="244"/>
      <c r="C429" s="273" t="s">
        <v>0</v>
      </c>
      <c r="D429" s="274"/>
      <c r="E429" s="334" t="s">
        <v>39</v>
      </c>
      <c r="F429" s="244"/>
      <c r="G429" s="275" t="s">
        <v>598</v>
      </c>
      <c r="H429" s="491">
        <f>SUM(H431:H465)</f>
        <v>13</v>
      </c>
      <c r="I429" s="245"/>
      <c r="J429" s="244"/>
      <c r="K429" s="245"/>
      <c r="L429" s="244"/>
      <c r="M429" s="246"/>
      <c r="N429" s="246"/>
      <c r="O429" s="244"/>
      <c r="P429" s="333">
        <f>+Klasse!L22</f>
        <v>551.97692307692307</v>
      </c>
      <c r="Q429" s="261" t="s">
        <v>568</v>
      </c>
      <c r="R429" s="246"/>
      <c r="S429" s="246"/>
      <c r="T429" s="443"/>
      <c r="U429" s="246"/>
      <c r="V429" s="246"/>
      <c r="W429" s="244"/>
      <c r="X429" s="370">
        <f>+Klasse!AC22</f>
        <v>218.80469583778014</v>
      </c>
      <c r="Y429" s="260"/>
      <c r="Z429" s="244"/>
      <c r="AA429" s="247"/>
      <c r="AC429" s="28"/>
      <c r="AD429" s="27"/>
      <c r="AE429" s="248"/>
      <c r="AF429" s="86"/>
      <c r="AJ429" s="86"/>
      <c r="BB429" s="259"/>
    </row>
    <row r="430" spans="1:54" ht="15" customHeight="1">
      <c r="A430" s="244"/>
      <c r="B430" s="244"/>
      <c r="C430" s="244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  <c r="U430" s="244"/>
      <c r="V430" s="244"/>
      <c r="W430" s="244"/>
      <c r="X430" s="244"/>
      <c r="Y430" s="244"/>
      <c r="Z430" s="244"/>
      <c r="AA430" s="247"/>
      <c r="AC430" s="28"/>
      <c r="AD430" s="27"/>
      <c r="AE430" s="248"/>
      <c r="AF430" s="86"/>
      <c r="AJ430" s="86"/>
      <c r="BB430" s="259"/>
    </row>
    <row r="431" spans="1:54" ht="15.6">
      <c r="A431" s="244"/>
      <c r="B431" s="318">
        <f>+'Ark1'!C1982</f>
        <v>2024</v>
      </c>
      <c r="C431" s="263">
        <f>+'Ark1'!L1982</f>
        <v>12</v>
      </c>
      <c r="D431" s="263" t="s">
        <v>39</v>
      </c>
      <c r="E431" s="272">
        <f>+'Ark1'!AP1982</f>
        <v>1</v>
      </c>
      <c r="F431" s="271" t="str">
        <f>VLOOKUP(E431,RNR!$E$1:$F$41,2)</f>
        <v>NRF</v>
      </c>
      <c r="G431" s="86" t="str">
        <f>+IF(H431=0,"",'Ark1'!Q1982)</f>
        <v/>
      </c>
      <c r="H431" s="449">
        <f>+'Ark1'!R1982</f>
        <v>0</v>
      </c>
      <c r="I431" s="28" t="str">
        <f>+IF(H431=0,"",'Ark1'!AE1982)</f>
        <v/>
      </c>
      <c r="J431" s="28"/>
      <c r="K431" s="28" t="str">
        <f>+IF(H431=0,"",'Ark1'!AF1982)</f>
        <v/>
      </c>
      <c r="L431" s="244"/>
      <c r="M431" s="366" t="str">
        <f>+IF(H431=0,"",'Ark1'!AR1982)</f>
        <v/>
      </c>
      <c r="N431" s="114" t="str">
        <f>+IF(H431=0,"",'Ark1'!AS1982)</f>
        <v/>
      </c>
      <c r="O431" s="27" t="str">
        <f>+IF(H431=0,"",'Ark1'!T1982)</f>
        <v/>
      </c>
      <c r="P431" s="294" t="str">
        <f>+IF(H431=0,"",'Ark1'!U1982)</f>
        <v/>
      </c>
      <c r="Q431" s="28"/>
      <c r="R431" s="33" t="str">
        <f>+IF(H431=0,"",'Ark1'!W1982)</f>
        <v/>
      </c>
      <c r="S431" s="33" t="str">
        <f>+IF(H431=0,"",'Ark1'!X1982)</f>
        <v/>
      </c>
      <c r="T431" s="450" t="str">
        <f>+IF(H431=0,"",'Ark1'!AG1982)</f>
        <v/>
      </c>
      <c r="U431" s="33" t="str">
        <f>+IF(H431=0,"",'Ark1'!AH1982)</f>
        <v/>
      </c>
      <c r="V431" s="33" t="str">
        <f>+IF(H431=0,"",'Ark1'!Y1982)</f>
        <v/>
      </c>
      <c r="W431" s="27" t="str">
        <f>+IF(H431=0,"",'Ark1'!AA1982)</f>
        <v/>
      </c>
      <c r="X431" s="294" t="str">
        <f t="shared" ref="X431:X465" si="22">IF(H431=0,"",1000*P431/T431)</f>
        <v/>
      </c>
      <c r="Y431" s="28" t="str">
        <f t="shared" ref="Y431:Y465" si="23">IF(H431=0,"",H431/G431)</f>
        <v/>
      </c>
      <c r="Z431" s="244"/>
      <c r="AC431" s="28"/>
      <c r="AD431" s="27"/>
      <c r="AG431" s="27"/>
      <c r="AH431" s="27"/>
      <c r="AI431" s="27"/>
      <c r="AK431" s="27"/>
      <c r="AL431" s="267"/>
      <c r="AM431" s="27"/>
      <c r="AN431" s="27"/>
    </row>
    <row r="432" spans="1:54" ht="15.6">
      <c r="A432" s="244"/>
      <c r="B432" s="318">
        <f>+'Ark1'!C1983</f>
        <v>2024</v>
      </c>
      <c r="C432" s="263">
        <f>+'Ark1'!L1983</f>
        <v>12</v>
      </c>
      <c r="D432" s="263" t="s">
        <v>39</v>
      </c>
      <c r="E432" s="272">
        <f>+'Ark1'!AP1983</f>
        <v>2</v>
      </c>
      <c r="F432" s="271" t="str">
        <f>VLOOKUP(E432,RNR!$E$1:$F$41,2)</f>
        <v>Jersey</v>
      </c>
      <c r="G432" s="86" t="str">
        <f>+IF(H432=0,"",'Ark1'!Q1983)</f>
        <v/>
      </c>
      <c r="H432" s="449">
        <f>+'Ark1'!R1983</f>
        <v>0</v>
      </c>
      <c r="I432" s="28" t="str">
        <f>+IF(H432=0,"",'Ark1'!AE1983)</f>
        <v/>
      </c>
      <c r="J432" s="28"/>
      <c r="K432" s="28" t="str">
        <f>+IF(H432=0,"",'Ark1'!AF1983)</f>
        <v/>
      </c>
      <c r="L432" s="244"/>
      <c r="M432" s="366" t="str">
        <f>+IF(H432=0,"",'Ark1'!AR1983)</f>
        <v/>
      </c>
      <c r="N432" s="114" t="str">
        <f>+IF(H432=0,"",'Ark1'!AS1983)</f>
        <v/>
      </c>
      <c r="O432" s="27" t="str">
        <f>+IF(H432=0,"",'Ark1'!T1983)</f>
        <v/>
      </c>
      <c r="P432" s="294" t="str">
        <f>+IF(H432=0,"",'Ark1'!U1983)</f>
        <v/>
      </c>
      <c r="Q432" s="28"/>
      <c r="R432" s="33" t="str">
        <f>+IF(H432=0,"",'Ark1'!W1983)</f>
        <v/>
      </c>
      <c r="S432" s="33" t="str">
        <f>+IF(H432=0,"",'Ark1'!X1983)</f>
        <v/>
      </c>
      <c r="T432" s="450" t="str">
        <f>+IF(H432=0,"",'Ark1'!AG1983)</f>
        <v/>
      </c>
      <c r="U432" s="33" t="str">
        <f>+IF(H432=0,"",'Ark1'!AH1983)</f>
        <v/>
      </c>
      <c r="V432" s="33" t="str">
        <f>+IF(H432=0,"",'Ark1'!Y1983)</f>
        <v/>
      </c>
      <c r="W432" s="27" t="str">
        <f>+IF(H432=0,"",'Ark1'!AA1983)</f>
        <v/>
      </c>
      <c r="X432" s="294" t="str">
        <f t="shared" si="22"/>
        <v/>
      </c>
      <c r="Y432" s="28" t="str">
        <f t="shared" si="23"/>
        <v/>
      </c>
      <c r="Z432" s="244"/>
      <c r="AC432" s="28"/>
      <c r="AD432" s="27"/>
      <c r="AG432" s="27"/>
      <c r="AH432" s="27"/>
      <c r="AI432" s="27"/>
      <c r="AK432" s="27"/>
      <c r="AM432" s="27"/>
      <c r="AN432" s="27"/>
    </row>
    <row r="433" spans="1:40" ht="15.6">
      <c r="A433" s="244"/>
      <c r="B433" s="318">
        <f>+'Ark1'!C1984</f>
        <v>2024</v>
      </c>
      <c r="C433" s="263">
        <f>+'Ark1'!L1984</f>
        <v>12</v>
      </c>
      <c r="D433" s="263" t="s">
        <v>39</v>
      </c>
      <c r="E433" s="272">
        <f>+'Ark1'!AP1984</f>
        <v>3</v>
      </c>
      <c r="F433" s="271" t="str">
        <f>VLOOKUP(E433,RNR!$E$1:$F$41,2)</f>
        <v>Sidet Trønder</v>
      </c>
      <c r="G433" s="86" t="str">
        <f>+IF(H433=0,"",'Ark1'!Q1984)</f>
        <v/>
      </c>
      <c r="H433" s="449">
        <f>+'Ark1'!R1984</f>
        <v>0</v>
      </c>
      <c r="I433" s="28" t="str">
        <f>+IF(H433=0,"",'Ark1'!AE1984)</f>
        <v/>
      </c>
      <c r="J433" s="28"/>
      <c r="K433" s="28" t="str">
        <f>+IF(H433=0,"",'Ark1'!AF1984)</f>
        <v/>
      </c>
      <c r="L433" s="244"/>
      <c r="M433" s="366" t="str">
        <f>+IF(H433=0,"",'Ark1'!AR1984)</f>
        <v/>
      </c>
      <c r="N433" s="114" t="str">
        <f>+IF(H433=0,"",'Ark1'!AS1984)</f>
        <v/>
      </c>
      <c r="O433" s="27" t="str">
        <f>+IF(H433=0,"",'Ark1'!T1984)</f>
        <v/>
      </c>
      <c r="P433" s="294" t="str">
        <f>+IF(H433=0,"",'Ark1'!U1984)</f>
        <v/>
      </c>
      <c r="Q433" s="28"/>
      <c r="R433" s="33" t="str">
        <f>+IF(H433=0,"",'Ark1'!W1984)</f>
        <v/>
      </c>
      <c r="S433" s="33" t="str">
        <f>+IF(H433=0,"",'Ark1'!X1984)</f>
        <v/>
      </c>
      <c r="T433" s="450" t="str">
        <f>+IF(H433=0,"",'Ark1'!AG1984)</f>
        <v/>
      </c>
      <c r="U433" s="33" t="str">
        <f>+IF(H433=0,"",'Ark1'!AH1984)</f>
        <v/>
      </c>
      <c r="V433" s="33" t="str">
        <f>+IF(H433=0,"",'Ark1'!Y1984)</f>
        <v/>
      </c>
      <c r="W433" s="27" t="str">
        <f>+IF(H433=0,"",'Ark1'!AA1984)</f>
        <v/>
      </c>
      <c r="X433" s="294" t="str">
        <f t="shared" si="22"/>
        <v/>
      </c>
      <c r="Y433" s="28" t="str">
        <f t="shared" si="23"/>
        <v/>
      </c>
      <c r="Z433" s="244"/>
      <c r="AC433" s="28"/>
      <c r="AD433" s="27"/>
      <c r="AG433" s="27"/>
      <c r="AH433" s="27"/>
      <c r="AI433" s="27"/>
      <c r="AK433" s="27"/>
      <c r="AM433" s="27"/>
      <c r="AN433" s="27"/>
    </row>
    <row r="434" spans="1:40" ht="15.6">
      <c r="A434" s="244"/>
      <c r="B434" s="318">
        <f>+'Ark1'!C1985</f>
        <v>2024</v>
      </c>
      <c r="C434" s="263">
        <f>+'Ark1'!L1985</f>
        <v>12</v>
      </c>
      <c r="D434" s="263" t="s">
        <v>39</v>
      </c>
      <c r="E434" s="272">
        <f>+'Ark1'!AP1985</f>
        <v>4</v>
      </c>
      <c r="F434" s="271" t="str">
        <f>VLOOKUP(E434,RNR!$E$1:$F$41,2)</f>
        <v>Telemark</v>
      </c>
      <c r="G434" s="86" t="str">
        <f>+IF(H434=0,"",'Ark1'!Q1985)</f>
        <v/>
      </c>
      <c r="H434" s="449">
        <f>+'Ark1'!R1985</f>
        <v>0</v>
      </c>
      <c r="I434" s="28" t="str">
        <f>+IF(H434=0,"",'Ark1'!AE1985)</f>
        <v/>
      </c>
      <c r="J434" s="28"/>
      <c r="K434" s="28" t="str">
        <f>+IF(H434=0,"",'Ark1'!AF1985)</f>
        <v/>
      </c>
      <c r="L434" s="244"/>
      <c r="M434" s="366" t="str">
        <f>+IF(H434=0,"",'Ark1'!AR1985)</f>
        <v/>
      </c>
      <c r="N434" s="114" t="str">
        <f>+IF(H434=0,"",'Ark1'!AS1985)</f>
        <v/>
      </c>
      <c r="O434" s="27" t="str">
        <f>+IF(H434=0,"",'Ark1'!T1985)</f>
        <v/>
      </c>
      <c r="P434" s="294" t="str">
        <f>+IF(H434=0,"",'Ark1'!U1985)</f>
        <v/>
      </c>
      <c r="Q434" s="28"/>
      <c r="R434" s="33" t="str">
        <f>+IF(H434=0,"",'Ark1'!W1985)</f>
        <v/>
      </c>
      <c r="S434" s="33" t="str">
        <f>+IF(H434=0,"",'Ark1'!X1985)</f>
        <v/>
      </c>
      <c r="T434" s="450" t="str">
        <f>+IF(H434=0,"",'Ark1'!AG1985)</f>
        <v/>
      </c>
      <c r="U434" s="33" t="str">
        <f>+IF(H434=0,"",'Ark1'!AH1985)</f>
        <v/>
      </c>
      <c r="V434" s="33" t="str">
        <f>+IF(H434=0,"",'Ark1'!Y1985)</f>
        <v/>
      </c>
      <c r="W434" s="27" t="str">
        <f>+IF(H434=0,"",'Ark1'!AA1985)</f>
        <v/>
      </c>
      <c r="X434" s="294" t="str">
        <f t="shared" si="22"/>
        <v/>
      </c>
      <c r="Y434" s="28" t="str">
        <f t="shared" si="23"/>
        <v/>
      </c>
      <c r="Z434" s="244"/>
      <c r="AC434" s="28"/>
      <c r="AD434" s="27"/>
      <c r="AG434" s="27"/>
      <c r="AH434" s="27"/>
      <c r="AI434" s="27"/>
      <c r="AK434" s="27"/>
      <c r="AM434" s="27"/>
      <c r="AN434" s="27"/>
    </row>
    <row r="435" spans="1:40" ht="15.6">
      <c r="A435" s="244"/>
      <c r="B435" s="318">
        <f>+'Ark1'!C1986</f>
        <v>2024</v>
      </c>
      <c r="C435" s="263">
        <f>+'Ark1'!L1986</f>
        <v>12</v>
      </c>
      <c r="D435" s="263" t="s">
        <v>39</v>
      </c>
      <c r="E435" s="272">
        <f>+'Ark1'!AP1986</f>
        <v>5</v>
      </c>
      <c r="F435" s="271" t="str">
        <f>VLOOKUP(E435,RNR!$E$1:$F$41,2)</f>
        <v>Dølafe</v>
      </c>
      <c r="G435" s="86" t="str">
        <f>+IF(H435=0,"",'Ark1'!Q1986)</f>
        <v/>
      </c>
      <c r="H435" s="449">
        <f>+'Ark1'!R1986</f>
        <v>0</v>
      </c>
      <c r="I435" s="28" t="str">
        <f>+IF(H435=0,"",'Ark1'!AE1986)</f>
        <v/>
      </c>
      <c r="J435" s="28"/>
      <c r="K435" s="28" t="str">
        <f>+IF(H435=0,"",'Ark1'!AF1986)</f>
        <v/>
      </c>
      <c r="L435" s="244"/>
      <c r="M435" s="366" t="str">
        <f>+IF(H435=0,"",'Ark1'!AR1986)</f>
        <v/>
      </c>
      <c r="N435" s="114" t="str">
        <f>+IF(H435=0,"",'Ark1'!AS1986)</f>
        <v/>
      </c>
      <c r="O435" s="27" t="str">
        <f>+IF(H435=0,"",'Ark1'!T1986)</f>
        <v/>
      </c>
      <c r="P435" s="294" t="str">
        <f>+IF(H435=0,"",'Ark1'!U1986)</f>
        <v/>
      </c>
      <c r="Q435" s="28"/>
      <c r="R435" s="33" t="str">
        <f>+IF(H435=0,"",'Ark1'!W1986)</f>
        <v/>
      </c>
      <c r="S435" s="33" t="str">
        <f>+IF(H435=0,"",'Ark1'!X1986)</f>
        <v/>
      </c>
      <c r="T435" s="450" t="str">
        <f>+IF(H435=0,"",'Ark1'!AG1986)</f>
        <v/>
      </c>
      <c r="U435" s="33" t="str">
        <f>+IF(H435=0,"",'Ark1'!AH1986)</f>
        <v/>
      </c>
      <c r="V435" s="33" t="str">
        <f>+IF(H435=0,"",'Ark1'!Y1986)</f>
        <v/>
      </c>
      <c r="W435" s="27" t="str">
        <f>+IF(H435=0,"",'Ark1'!AA1986)</f>
        <v/>
      </c>
      <c r="X435" s="294" t="str">
        <f t="shared" si="22"/>
        <v/>
      </c>
      <c r="Y435" s="28" t="str">
        <f t="shared" si="23"/>
        <v/>
      </c>
      <c r="Z435" s="244"/>
      <c r="AC435" s="28"/>
      <c r="AD435" s="27"/>
      <c r="AG435" s="27"/>
      <c r="AH435" s="27"/>
      <c r="AI435" s="27"/>
      <c r="AK435" s="27"/>
      <c r="AM435" s="27"/>
      <c r="AN435" s="27"/>
    </row>
    <row r="436" spans="1:40" ht="15.6">
      <c r="A436" s="244"/>
      <c r="B436" s="318">
        <f>+'Ark1'!C1987</f>
        <v>2024</v>
      </c>
      <c r="C436" s="263">
        <f>+'Ark1'!L1987</f>
        <v>12</v>
      </c>
      <c r="D436" s="263" t="s">
        <v>39</v>
      </c>
      <c r="E436" s="272">
        <f>+'Ark1'!AP1987</f>
        <v>6</v>
      </c>
      <c r="F436" s="271" t="str">
        <f>VLOOKUP(E436,RNR!$E$1:$F$41,2)</f>
        <v>Raukolle</v>
      </c>
      <c r="G436" s="86" t="str">
        <f>+IF(H436=0,"",'Ark1'!Q1987)</f>
        <v/>
      </c>
      <c r="H436" s="449">
        <f>+'Ark1'!R1987</f>
        <v>0</v>
      </c>
      <c r="I436" s="28" t="str">
        <f>+IF(H436=0,"",'Ark1'!AE1987)</f>
        <v/>
      </c>
      <c r="J436" s="28"/>
      <c r="K436" s="28" t="str">
        <f>+IF(H436=0,"",'Ark1'!AF1987)</f>
        <v/>
      </c>
      <c r="L436" s="244"/>
      <c r="M436" s="366" t="str">
        <f>+IF(H436=0,"",'Ark1'!AR1987)</f>
        <v/>
      </c>
      <c r="N436" s="114" t="str">
        <f>+IF(H436=0,"",'Ark1'!AS1987)</f>
        <v/>
      </c>
      <c r="O436" s="27" t="str">
        <f>+IF(H436=0,"",'Ark1'!T1987)</f>
        <v/>
      </c>
      <c r="P436" s="294" t="str">
        <f>+IF(H436=0,"",'Ark1'!U1987)</f>
        <v/>
      </c>
      <c r="Q436" s="28"/>
      <c r="R436" s="33" t="str">
        <f>+IF(H436=0,"",'Ark1'!W1987)</f>
        <v/>
      </c>
      <c r="S436" s="33" t="str">
        <f>+IF(H436=0,"",'Ark1'!X1987)</f>
        <v/>
      </c>
      <c r="T436" s="450" t="str">
        <f>+IF(H436=0,"",'Ark1'!AG1987)</f>
        <v/>
      </c>
      <c r="U436" s="33" t="str">
        <f>+IF(H436=0,"",'Ark1'!AH1987)</f>
        <v/>
      </c>
      <c r="V436" s="33" t="str">
        <f>+IF(H436=0,"",'Ark1'!Y1987)</f>
        <v/>
      </c>
      <c r="W436" s="27" t="str">
        <f>+IF(H436=0,"",'Ark1'!AA1987)</f>
        <v/>
      </c>
      <c r="X436" s="294" t="str">
        <f t="shared" si="22"/>
        <v/>
      </c>
      <c r="Y436" s="28" t="str">
        <f t="shared" si="23"/>
        <v/>
      </c>
      <c r="Z436" s="244"/>
      <c r="AC436" s="28"/>
      <c r="AD436" s="27"/>
      <c r="AG436" s="27"/>
      <c r="AH436" s="27"/>
      <c r="AI436" s="27"/>
      <c r="AK436" s="27"/>
      <c r="AM436" s="27"/>
      <c r="AN436" s="27"/>
    </row>
    <row r="437" spans="1:40" ht="15.6">
      <c r="A437" s="244"/>
      <c r="B437" s="318">
        <f>+'Ark1'!C1988</f>
        <v>2024</v>
      </c>
      <c r="C437" s="263">
        <f>+'Ark1'!L1988</f>
        <v>12</v>
      </c>
      <c r="D437" s="263" t="s">
        <v>39</v>
      </c>
      <c r="E437" s="272">
        <f>+'Ark1'!AP1988</f>
        <v>7</v>
      </c>
      <c r="F437" s="271" t="str">
        <f>VLOOKUP(E437,RNR!$E$1:$F$41,2)</f>
        <v>Sør- og Vestlands</v>
      </c>
      <c r="G437" s="86" t="str">
        <f>+IF(H437=0,"",'Ark1'!Q1988)</f>
        <v/>
      </c>
      <c r="H437" s="449">
        <f>+'Ark1'!R1988</f>
        <v>0</v>
      </c>
      <c r="I437" s="28" t="str">
        <f>+IF(H437=0,"",'Ark1'!AE1988)</f>
        <v/>
      </c>
      <c r="J437" s="28"/>
      <c r="K437" s="28" t="str">
        <f>+IF(H437=0,"",'Ark1'!AF1988)</f>
        <v/>
      </c>
      <c r="L437" s="244"/>
      <c r="M437" s="366" t="str">
        <f>+IF(H437=0,"",'Ark1'!AR1988)</f>
        <v/>
      </c>
      <c r="N437" s="114" t="str">
        <f>+IF(H437=0,"",'Ark1'!AS1988)</f>
        <v/>
      </c>
      <c r="O437" s="27" t="str">
        <f>+IF(H437=0,"",'Ark1'!T1988)</f>
        <v/>
      </c>
      <c r="P437" s="294" t="str">
        <f>+IF(H437=0,"",'Ark1'!U1988)</f>
        <v/>
      </c>
      <c r="Q437" s="28"/>
      <c r="R437" s="33" t="str">
        <f>+IF(H437=0,"",'Ark1'!W1988)</f>
        <v/>
      </c>
      <c r="S437" s="33" t="str">
        <f>+IF(H437=0,"",'Ark1'!X1988)</f>
        <v/>
      </c>
      <c r="T437" s="450" t="str">
        <f>+IF(H437=0,"",'Ark1'!AG1988)</f>
        <v/>
      </c>
      <c r="U437" s="33" t="str">
        <f>+IF(H437=0,"",'Ark1'!AH1988)</f>
        <v/>
      </c>
      <c r="V437" s="33" t="str">
        <f>+IF(H437=0,"",'Ark1'!Y1988)</f>
        <v/>
      </c>
      <c r="W437" s="27" t="str">
        <f>+IF(H437=0,"",'Ark1'!AA1988)</f>
        <v/>
      </c>
      <c r="X437" s="294" t="str">
        <f t="shared" si="22"/>
        <v/>
      </c>
      <c r="Y437" s="28" t="str">
        <f t="shared" si="23"/>
        <v/>
      </c>
      <c r="Z437" s="244"/>
      <c r="AC437" s="28"/>
      <c r="AD437" s="27"/>
      <c r="AG437" s="27"/>
      <c r="AH437" s="27"/>
      <c r="AI437" s="27"/>
      <c r="AK437" s="27"/>
      <c r="AM437" s="27"/>
      <c r="AN437" s="27"/>
    </row>
    <row r="438" spans="1:40" ht="15.6">
      <c r="A438" s="244"/>
      <c r="B438" s="318">
        <f>+'Ark1'!C1989</f>
        <v>2024</v>
      </c>
      <c r="C438" s="263">
        <f>+'Ark1'!L1989</f>
        <v>12</v>
      </c>
      <c r="D438" s="263" t="s">
        <v>39</v>
      </c>
      <c r="E438" s="272">
        <f>+'Ark1'!AP1989</f>
        <v>8</v>
      </c>
      <c r="F438" s="271" t="str">
        <f>VLOOKUP(E438,RNR!$E$1:$F$41,2)</f>
        <v>Vestlandsfe</v>
      </c>
      <c r="G438" s="86" t="str">
        <f>+IF(H438=0,"",'Ark1'!Q1989)</f>
        <v/>
      </c>
      <c r="H438" s="449">
        <f>+'Ark1'!R1989</f>
        <v>0</v>
      </c>
      <c r="I438" s="28" t="str">
        <f>+IF(H438=0,"",'Ark1'!AE1989)</f>
        <v/>
      </c>
      <c r="J438" s="28"/>
      <c r="K438" s="28" t="str">
        <f>+IF(H438=0,"",'Ark1'!AF1989)</f>
        <v/>
      </c>
      <c r="L438" s="244"/>
      <c r="M438" s="366" t="str">
        <f>+IF(H438=0,"",'Ark1'!AR1989)</f>
        <v/>
      </c>
      <c r="N438" s="114" t="str">
        <f>+IF(H438=0,"",'Ark1'!AS1989)</f>
        <v/>
      </c>
      <c r="O438" s="27" t="str">
        <f>+IF(H438=0,"",'Ark1'!T1989)</f>
        <v/>
      </c>
      <c r="P438" s="294" t="str">
        <f>+IF(H438=0,"",'Ark1'!U1989)</f>
        <v/>
      </c>
      <c r="Q438" s="28"/>
      <c r="R438" s="33" t="str">
        <f>+IF(H438=0,"",'Ark1'!W1989)</f>
        <v/>
      </c>
      <c r="S438" s="33" t="str">
        <f>+IF(H438=0,"",'Ark1'!X1989)</f>
        <v/>
      </c>
      <c r="T438" s="450" t="str">
        <f>+IF(H438=0,"",'Ark1'!AG1989)</f>
        <v/>
      </c>
      <c r="U438" s="33" t="str">
        <f>+IF(H438=0,"",'Ark1'!AH1989)</f>
        <v/>
      </c>
      <c r="V438" s="33" t="str">
        <f>+IF(H438=0,"",'Ark1'!Y1989)</f>
        <v/>
      </c>
      <c r="W438" s="27" t="str">
        <f>+IF(H438=0,"",'Ark1'!AA1989)</f>
        <v/>
      </c>
      <c r="X438" s="294" t="str">
        <f t="shared" si="22"/>
        <v/>
      </c>
      <c r="Y438" s="28" t="str">
        <f t="shared" si="23"/>
        <v/>
      </c>
      <c r="Z438" s="244"/>
      <c r="AC438" s="28"/>
      <c r="AD438" s="27"/>
      <c r="AG438" s="27"/>
      <c r="AH438" s="27"/>
      <c r="AI438" s="27"/>
      <c r="AK438" s="27"/>
      <c r="AM438" s="27"/>
      <c r="AN438" s="27"/>
    </row>
    <row r="439" spans="1:40" ht="15.6">
      <c r="A439" s="244"/>
      <c r="B439" s="318">
        <f>+'Ark1'!C1990</f>
        <v>2024</v>
      </c>
      <c r="C439" s="263">
        <f>+'Ark1'!L1990</f>
        <v>12</v>
      </c>
      <c r="D439" s="263" t="s">
        <v>39</v>
      </c>
      <c r="E439" s="272">
        <f>+'Ark1'!AP1990</f>
        <v>9</v>
      </c>
      <c r="F439" s="271" t="str">
        <f>VLOOKUP(E439,RNR!$E$1:$F$41,2)</f>
        <v>Holstein</v>
      </c>
      <c r="G439" s="86" t="str">
        <f>+IF(H439=0,"",'Ark1'!Q1990)</f>
        <v/>
      </c>
      <c r="H439" s="449">
        <f>+'Ark1'!R1990</f>
        <v>0</v>
      </c>
      <c r="I439" s="28" t="str">
        <f>+IF(H439=0,"",'Ark1'!AE1990)</f>
        <v/>
      </c>
      <c r="J439" s="28"/>
      <c r="K439" s="28" t="str">
        <f>+IF(H439=0,"",'Ark1'!AF1990)</f>
        <v/>
      </c>
      <c r="L439" s="244"/>
      <c r="M439" s="366" t="str">
        <f>+IF(H439=0,"",'Ark1'!AR1990)</f>
        <v/>
      </c>
      <c r="N439" s="114" t="str">
        <f>+IF(H439=0,"",'Ark1'!AS1990)</f>
        <v/>
      </c>
      <c r="O439" s="27" t="str">
        <f>+IF(H439=0,"",'Ark1'!T1990)</f>
        <v/>
      </c>
      <c r="P439" s="294" t="str">
        <f>+IF(H439=0,"",'Ark1'!U1990)</f>
        <v/>
      </c>
      <c r="Q439" s="28"/>
      <c r="R439" s="33" t="str">
        <f>+IF(H439=0,"",'Ark1'!W1990)</f>
        <v/>
      </c>
      <c r="S439" s="33" t="str">
        <f>+IF(H439=0,"",'Ark1'!X1990)</f>
        <v/>
      </c>
      <c r="T439" s="450" t="str">
        <f>+IF(H439=0,"",'Ark1'!AG1990)</f>
        <v/>
      </c>
      <c r="U439" s="33" t="str">
        <f>+IF(H439=0,"",'Ark1'!AH1990)</f>
        <v/>
      </c>
      <c r="V439" s="33" t="str">
        <f>+IF(H439=0,"",'Ark1'!Y1990)</f>
        <v/>
      </c>
      <c r="W439" s="27" t="str">
        <f>+IF(H439=0,"",'Ark1'!AA1990)</f>
        <v/>
      </c>
      <c r="X439" s="294" t="str">
        <f t="shared" si="22"/>
        <v/>
      </c>
      <c r="Y439" s="28" t="str">
        <f t="shared" si="23"/>
        <v/>
      </c>
      <c r="Z439" s="244"/>
      <c r="AC439" s="28"/>
      <c r="AD439" s="27"/>
      <c r="AG439" s="27"/>
      <c r="AH439" s="27"/>
      <c r="AI439" s="27"/>
      <c r="AK439" s="27"/>
      <c r="AM439" s="27"/>
      <c r="AN439" s="27"/>
    </row>
    <row r="440" spans="1:40" ht="15.6">
      <c r="A440" s="244"/>
      <c r="B440" s="318">
        <f>+'Ark1'!C1991</f>
        <v>2024</v>
      </c>
      <c r="C440" s="263">
        <f>+'Ark1'!L1991</f>
        <v>12</v>
      </c>
      <c r="D440" s="263" t="s">
        <v>39</v>
      </c>
      <c r="E440" s="272">
        <f>+'Ark1'!AP1991</f>
        <v>10</v>
      </c>
      <c r="F440" s="271" t="str">
        <f>VLOOKUP(E440,RNR!$E$1:$F$41,2)</f>
        <v>Rødt Dansk</v>
      </c>
      <c r="G440" s="86" t="str">
        <f>+IF(H440=0,"",'Ark1'!Q1991)</f>
        <v/>
      </c>
      <c r="H440" s="449">
        <f>+'Ark1'!R1991</f>
        <v>0</v>
      </c>
      <c r="I440" s="28" t="str">
        <f>+IF(H440=0,"",'Ark1'!AE1991)</f>
        <v/>
      </c>
      <c r="J440" s="28"/>
      <c r="K440" s="28" t="str">
        <f>+IF(H440=0,"",'Ark1'!AF1991)</f>
        <v/>
      </c>
      <c r="L440" s="244"/>
      <c r="M440" s="366" t="str">
        <f>+IF(H440=0,"",'Ark1'!AR1991)</f>
        <v/>
      </c>
      <c r="N440" s="114" t="str">
        <f>+IF(H440=0,"",'Ark1'!AS1991)</f>
        <v/>
      </c>
      <c r="O440" s="27" t="str">
        <f>+IF(H440=0,"",'Ark1'!T1991)</f>
        <v/>
      </c>
      <c r="P440" s="294" t="str">
        <f>+IF(H440=0,"",'Ark1'!U1991)</f>
        <v/>
      </c>
      <c r="Q440" s="28"/>
      <c r="R440" s="33" t="str">
        <f>+IF(H440=0,"",'Ark1'!W1991)</f>
        <v/>
      </c>
      <c r="S440" s="33" t="str">
        <f>+IF(H440=0,"",'Ark1'!X1991)</f>
        <v/>
      </c>
      <c r="T440" s="450" t="str">
        <f>+IF(H440=0,"",'Ark1'!AG1991)</f>
        <v/>
      </c>
      <c r="U440" s="33" t="str">
        <f>+IF(H440=0,"",'Ark1'!AH1991)</f>
        <v/>
      </c>
      <c r="V440" s="33" t="str">
        <f>+IF(H440=0,"",'Ark1'!Y1991)</f>
        <v/>
      </c>
      <c r="W440" s="27" t="str">
        <f>+IF(H440=0,"",'Ark1'!AA1991)</f>
        <v/>
      </c>
      <c r="X440" s="294" t="str">
        <f t="shared" si="22"/>
        <v/>
      </c>
      <c r="Y440" s="28" t="str">
        <f t="shared" si="23"/>
        <v/>
      </c>
      <c r="Z440" s="244"/>
      <c r="AC440" s="28"/>
      <c r="AD440" s="27"/>
      <c r="AG440" s="27"/>
      <c r="AH440" s="27"/>
      <c r="AI440" s="27"/>
      <c r="AK440" s="27"/>
      <c r="AM440" s="27"/>
      <c r="AN440" s="27"/>
    </row>
    <row r="441" spans="1:40" ht="15.6">
      <c r="A441" s="244"/>
      <c r="B441" s="318">
        <f>+'Ark1'!C1992</f>
        <v>2024</v>
      </c>
      <c r="C441" s="263">
        <f>+'Ark1'!L1992</f>
        <v>12</v>
      </c>
      <c r="D441" s="263" t="s">
        <v>39</v>
      </c>
      <c r="E441" s="272">
        <f>+'Ark1'!AP1992</f>
        <v>11</v>
      </c>
      <c r="F441" s="271" t="str">
        <f>VLOOKUP(E441,RNR!$E$1:$F$41,2)</f>
        <v>Brown Swiss</v>
      </c>
      <c r="G441" s="86" t="str">
        <f>+IF(H441=0,"",'Ark1'!Q1992)</f>
        <v/>
      </c>
      <c r="H441" s="449">
        <f>+'Ark1'!R1992</f>
        <v>0</v>
      </c>
      <c r="I441" s="28" t="str">
        <f>+IF(H441=0,"",'Ark1'!AE1992)</f>
        <v/>
      </c>
      <c r="J441" s="28"/>
      <c r="K441" s="28" t="str">
        <f>+IF(H441=0,"",'Ark1'!AF1992)</f>
        <v/>
      </c>
      <c r="L441" s="244"/>
      <c r="M441" s="366" t="str">
        <f>+IF(H441=0,"",'Ark1'!AR1992)</f>
        <v/>
      </c>
      <c r="N441" s="114" t="str">
        <f>+IF(H441=0,"",'Ark1'!AS1992)</f>
        <v/>
      </c>
      <c r="O441" s="27" t="str">
        <f>+IF(H441=0,"",'Ark1'!T1992)</f>
        <v/>
      </c>
      <c r="P441" s="294" t="str">
        <f>+IF(H441=0,"",'Ark1'!U1992)</f>
        <v/>
      </c>
      <c r="Q441" s="28"/>
      <c r="R441" s="33" t="str">
        <f>+IF(H441=0,"",'Ark1'!W1992)</f>
        <v/>
      </c>
      <c r="S441" s="33" t="str">
        <f>+IF(H441=0,"",'Ark1'!X1992)</f>
        <v/>
      </c>
      <c r="T441" s="450" t="str">
        <f>+IF(H441=0,"",'Ark1'!AG1992)</f>
        <v/>
      </c>
      <c r="U441" s="33" t="str">
        <f>+IF(H441=0,"",'Ark1'!AH1992)</f>
        <v/>
      </c>
      <c r="V441" s="33" t="str">
        <f>+IF(H441=0,"",'Ark1'!Y1992)</f>
        <v/>
      </c>
      <c r="W441" s="27" t="str">
        <f>+IF(H441=0,"",'Ark1'!AA1992)</f>
        <v/>
      </c>
      <c r="X441" s="294" t="str">
        <f t="shared" si="22"/>
        <v/>
      </c>
      <c r="Y441" s="28" t="str">
        <f t="shared" si="23"/>
        <v/>
      </c>
      <c r="Z441" s="244"/>
      <c r="AC441" s="28"/>
      <c r="AD441" s="27"/>
      <c r="AG441" s="27"/>
      <c r="AH441" s="27"/>
      <c r="AI441" s="27"/>
      <c r="AK441" s="27"/>
      <c r="AM441" s="27"/>
      <c r="AN441" s="27"/>
    </row>
    <row r="442" spans="1:40" ht="15.6">
      <c r="A442" s="244"/>
      <c r="B442" s="318">
        <f>+'Ark1'!C1993</f>
        <v>2024</v>
      </c>
      <c r="C442" s="263">
        <f>+'Ark1'!L1993</f>
        <v>12</v>
      </c>
      <c r="D442" s="263" t="s">
        <v>39</v>
      </c>
      <c r="E442" s="272">
        <f>+'Ark1'!AP1993</f>
        <v>12</v>
      </c>
      <c r="F442" s="271" t="str">
        <f>VLOOKUP(E442,RNR!$E$1:$F$41,2)</f>
        <v>Jarlsberg</v>
      </c>
      <c r="G442" s="86" t="str">
        <f>+IF(H442=0,"",'Ark1'!Q1993)</f>
        <v/>
      </c>
      <c r="H442" s="449">
        <f>+'Ark1'!R1993</f>
        <v>0</v>
      </c>
      <c r="I442" s="28" t="str">
        <f>+IF(H442=0,"",'Ark1'!AE1993)</f>
        <v/>
      </c>
      <c r="J442" s="28"/>
      <c r="K442" s="28" t="str">
        <f>+IF(H442=0,"",'Ark1'!AF1993)</f>
        <v/>
      </c>
      <c r="L442" s="244"/>
      <c r="M442" s="366" t="str">
        <f>+IF(H442=0,"",'Ark1'!AR1993)</f>
        <v/>
      </c>
      <c r="N442" s="114" t="str">
        <f>+IF(H442=0,"",'Ark1'!AS1993)</f>
        <v/>
      </c>
      <c r="O442" s="27" t="str">
        <f>+IF(H442=0,"",'Ark1'!T1993)</f>
        <v/>
      </c>
      <c r="P442" s="294" t="str">
        <f>+IF(H442=0,"",'Ark1'!U1993)</f>
        <v/>
      </c>
      <c r="Q442" s="28"/>
      <c r="R442" s="33" t="str">
        <f>+IF(H442=0,"",'Ark1'!W1993)</f>
        <v/>
      </c>
      <c r="S442" s="33" t="str">
        <f>+IF(H442=0,"",'Ark1'!X1993)</f>
        <v/>
      </c>
      <c r="T442" s="450" t="str">
        <f>+IF(H442=0,"",'Ark1'!AG1993)</f>
        <v/>
      </c>
      <c r="U442" s="33" t="str">
        <f>+IF(H442=0,"",'Ark1'!AH1993)</f>
        <v/>
      </c>
      <c r="V442" s="33" t="str">
        <f>+IF(H442=0,"",'Ark1'!Y1993)</f>
        <v/>
      </c>
      <c r="W442" s="27" t="str">
        <f>+IF(H442=0,"",'Ark1'!AA1993)</f>
        <v/>
      </c>
      <c r="X442" s="294" t="str">
        <f t="shared" si="22"/>
        <v/>
      </c>
      <c r="Y442" s="28" t="str">
        <f t="shared" si="23"/>
        <v/>
      </c>
      <c r="Z442" s="244"/>
      <c r="AC442" s="28"/>
      <c r="AD442" s="27"/>
      <c r="AG442" s="27"/>
      <c r="AH442" s="27"/>
      <c r="AI442" s="27"/>
      <c r="AK442" s="27"/>
      <c r="AM442" s="27"/>
      <c r="AN442" s="27"/>
    </row>
    <row r="443" spans="1:40" ht="15.6">
      <c r="A443" s="244"/>
      <c r="B443" s="318">
        <f>+'Ark1'!C1994</f>
        <v>2024</v>
      </c>
      <c r="C443" s="263">
        <f>+'Ark1'!L1994</f>
        <v>12</v>
      </c>
      <c r="D443" s="263" t="s">
        <v>39</v>
      </c>
      <c r="E443" s="272">
        <f>+'Ark1'!AP1994</f>
        <v>13</v>
      </c>
      <c r="F443" s="271" t="str">
        <f>VLOOKUP(E443,RNR!$E$1:$F$41,2)</f>
        <v>Fleckvieh</v>
      </c>
      <c r="G443" s="86" t="str">
        <f>+IF(H443=0,"",'Ark1'!Q1994)</f>
        <v/>
      </c>
      <c r="H443" s="449">
        <f>+'Ark1'!R1994</f>
        <v>0</v>
      </c>
      <c r="I443" s="28" t="str">
        <f>+IF(H443=0,"",'Ark1'!AE1994)</f>
        <v/>
      </c>
      <c r="J443" s="28"/>
      <c r="K443" s="28" t="str">
        <f>+IF(H443=0,"",'Ark1'!AF1994)</f>
        <v/>
      </c>
      <c r="L443" s="244"/>
      <c r="M443" s="366" t="str">
        <f>+IF(H443=0,"",'Ark1'!AR1994)</f>
        <v/>
      </c>
      <c r="N443" s="114" t="str">
        <f>+IF(H443=0,"",'Ark1'!AS1994)</f>
        <v/>
      </c>
      <c r="O443" s="27" t="str">
        <f>+IF(H443=0,"",'Ark1'!T1994)</f>
        <v/>
      </c>
      <c r="P443" s="294" t="str">
        <f>+IF(H443=0,"",'Ark1'!U1994)</f>
        <v/>
      </c>
      <c r="Q443" s="28"/>
      <c r="R443" s="33" t="str">
        <f>+IF(H443=0,"",'Ark1'!W1994)</f>
        <v/>
      </c>
      <c r="S443" s="33" t="str">
        <f>+IF(H443=0,"",'Ark1'!X1994)</f>
        <v/>
      </c>
      <c r="T443" s="450" t="str">
        <f>+IF(H443=0,"",'Ark1'!AG1994)</f>
        <v/>
      </c>
      <c r="U443" s="33" t="str">
        <f>+IF(H443=0,"",'Ark1'!AH1994)</f>
        <v/>
      </c>
      <c r="V443" s="33" t="str">
        <f>+IF(H443=0,"",'Ark1'!Y1994)</f>
        <v/>
      </c>
      <c r="W443" s="27" t="str">
        <f>+IF(H443=0,"",'Ark1'!AA1994)</f>
        <v/>
      </c>
      <c r="X443" s="294" t="str">
        <f t="shared" si="22"/>
        <v/>
      </c>
      <c r="Y443" s="28" t="str">
        <f t="shared" si="23"/>
        <v/>
      </c>
      <c r="Z443" s="244"/>
      <c r="AC443" s="28"/>
      <c r="AD443" s="27"/>
      <c r="AG443" s="27"/>
      <c r="AH443" s="27"/>
      <c r="AI443" s="27"/>
      <c r="AK443" s="27"/>
      <c r="AM443" s="27"/>
      <c r="AN443" s="27"/>
    </row>
    <row r="444" spans="1:40" ht="15.6">
      <c r="A444" s="244"/>
      <c r="B444" s="318">
        <f>+'Ark1'!C1995</f>
        <v>2024</v>
      </c>
      <c r="C444" s="263">
        <f>+'Ark1'!L1995</f>
        <v>12</v>
      </c>
      <c r="D444" s="263" t="s">
        <v>39</v>
      </c>
      <c r="E444" s="272">
        <f>+'Ark1'!AP1995</f>
        <v>14</v>
      </c>
      <c r="F444" s="271" t="str">
        <f>VLOOKUP(E444,RNR!$E$1:$F$41,2)</f>
        <v>Canadisk Ayrshire</v>
      </c>
      <c r="G444" s="86" t="str">
        <f>+IF(H444=0,"",'Ark1'!Q1995)</f>
        <v/>
      </c>
      <c r="H444" s="449">
        <f>+'Ark1'!R1995</f>
        <v>0</v>
      </c>
      <c r="I444" s="28" t="str">
        <f>+IF(H444=0,"",'Ark1'!AE1995)</f>
        <v/>
      </c>
      <c r="J444" s="28"/>
      <c r="K444" s="28" t="str">
        <f>+IF(H444=0,"",'Ark1'!AF1995)</f>
        <v/>
      </c>
      <c r="L444" s="244"/>
      <c r="M444" s="366" t="str">
        <f>+IF(H444=0,"",'Ark1'!AR1995)</f>
        <v/>
      </c>
      <c r="N444" s="114" t="str">
        <f>+IF(H444=0,"",'Ark1'!AS1995)</f>
        <v/>
      </c>
      <c r="O444" s="27" t="str">
        <f>+IF(H444=0,"",'Ark1'!T1995)</f>
        <v/>
      </c>
      <c r="P444" s="294" t="str">
        <f>+IF(H444=0,"",'Ark1'!U1995)</f>
        <v/>
      </c>
      <c r="Q444" s="28"/>
      <c r="R444" s="33" t="str">
        <f>+IF(H444=0,"",'Ark1'!W1995)</f>
        <v/>
      </c>
      <c r="S444" s="33" t="str">
        <f>+IF(H444=0,"",'Ark1'!X1995)</f>
        <v/>
      </c>
      <c r="T444" s="450" t="str">
        <f>+IF(H444=0,"",'Ark1'!AG1995)</f>
        <v/>
      </c>
      <c r="U444" s="33" t="str">
        <f>+IF(H444=0,"",'Ark1'!AH1995)</f>
        <v/>
      </c>
      <c r="V444" s="33" t="str">
        <f>+IF(H444=0,"",'Ark1'!Y1995)</f>
        <v/>
      </c>
      <c r="W444" s="27" t="str">
        <f>+IF(H444=0,"",'Ark1'!AA1995)</f>
        <v/>
      </c>
      <c r="X444" s="294" t="str">
        <f t="shared" si="22"/>
        <v/>
      </c>
      <c r="Y444" s="28" t="str">
        <f t="shared" si="23"/>
        <v/>
      </c>
      <c r="Z444" s="244"/>
      <c r="AC444" s="28"/>
      <c r="AD444" s="27"/>
      <c r="AG444" s="27"/>
      <c r="AH444" s="27"/>
      <c r="AI444" s="27"/>
      <c r="AK444" s="27"/>
      <c r="AM444" s="27"/>
      <c r="AN444" s="27"/>
    </row>
    <row r="445" spans="1:40" ht="15.6">
      <c r="A445" s="244"/>
      <c r="B445" s="318">
        <f>+'Ark1'!C1996</f>
        <v>2024</v>
      </c>
      <c r="C445" s="263">
        <f>+'Ark1'!L1996</f>
        <v>12</v>
      </c>
      <c r="D445" s="263" t="s">
        <v>39</v>
      </c>
      <c r="E445" s="272">
        <f>+'Ark1'!AP1996</f>
        <v>15</v>
      </c>
      <c r="F445" s="271" t="str">
        <f>VLOOKUP(E445,RNR!$E$1:$F$41,2)</f>
        <v>Montbéliard</v>
      </c>
      <c r="G445" s="86" t="str">
        <f>+IF(H445=0,"",'Ark1'!Q1996)</f>
        <v/>
      </c>
      <c r="H445" s="449">
        <f>+'Ark1'!R1996</f>
        <v>0</v>
      </c>
      <c r="I445" s="28" t="str">
        <f>+IF(H445=0,"",'Ark1'!AE1996)</f>
        <v/>
      </c>
      <c r="J445" s="28"/>
      <c r="K445" s="28" t="str">
        <f>+IF(H445=0,"",'Ark1'!AF1996)</f>
        <v/>
      </c>
      <c r="L445" s="244"/>
      <c r="M445" s="366" t="str">
        <f>+IF(H445=0,"",'Ark1'!AR1996)</f>
        <v/>
      </c>
      <c r="N445" s="114" t="str">
        <f>+IF(H445=0,"",'Ark1'!AS1996)</f>
        <v/>
      </c>
      <c r="O445" s="27" t="str">
        <f>+IF(H445=0,"",'Ark1'!T1996)</f>
        <v/>
      </c>
      <c r="P445" s="294" t="str">
        <f>+IF(H445=0,"",'Ark1'!U1996)</f>
        <v/>
      </c>
      <c r="Q445" s="28"/>
      <c r="R445" s="33" t="str">
        <f>+IF(H445=0,"",'Ark1'!W1996)</f>
        <v/>
      </c>
      <c r="S445" s="33" t="str">
        <f>+IF(H445=0,"",'Ark1'!X1996)</f>
        <v/>
      </c>
      <c r="T445" s="450" t="str">
        <f>+IF(H445=0,"",'Ark1'!AG1996)</f>
        <v/>
      </c>
      <c r="U445" s="33" t="str">
        <f>+IF(H445=0,"",'Ark1'!AH1996)</f>
        <v/>
      </c>
      <c r="V445" s="33" t="str">
        <f>+IF(H445=0,"",'Ark1'!Y1996)</f>
        <v/>
      </c>
      <c r="W445" s="27" t="str">
        <f>+IF(H445=0,"",'Ark1'!AA1996)</f>
        <v/>
      </c>
      <c r="X445" s="294" t="str">
        <f t="shared" si="22"/>
        <v/>
      </c>
      <c r="Y445" s="28" t="str">
        <f t="shared" si="23"/>
        <v/>
      </c>
      <c r="Z445" s="244"/>
      <c r="AC445" s="28"/>
      <c r="AD445" s="27"/>
      <c r="AG445" s="27"/>
      <c r="AH445" s="27"/>
      <c r="AI445" s="27"/>
      <c r="AK445" s="27"/>
      <c r="AM445" s="27"/>
      <c r="AN445" s="27"/>
    </row>
    <row r="446" spans="1:40" ht="15.6">
      <c r="A446" s="244"/>
      <c r="B446" s="318">
        <f>+'Ark1'!C1997</f>
        <v>2024</v>
      </c>
      <c r="C446" s="263">
        <f>+'Ark1'!L1997</f>
        <v>12</v>
      </c>
      <c r="D446" s="263" t="s">
        <v>39</v>
      </c>
      <c r="E446" s="272">
        <f>+'Ark1'!AP1997</f>
        <v>16</v>
      </c>
      <c r="F446" s="271" t="str">
        <f>VLOOKUP(E446,RNR!$E$1:$F$41,2)</f>
        <v>Mørefe</v>
      </c>
      <c r="G446" s="86" t="str">
        <f>+IF(H446=0,"",'Ark1'!Q1997)</f>
        <v/>
      </c>
      <c r="H446" s="449">
        <f>+'Ark1'!R1997</f>
        <v>0</v>
      </c>
      <c r="I446" s="28" t="str">
        <f>+IF(H446=0,"",'Ark1'!AE1997)</f>
        <v/>
      </c>
      <c r="J446" s="28"/>
      <c r="K446" s="28" t="str">
        <f>+IF(H446=0,"",'Ark1'!AF1997)</f>
        <v/>
      </c>
      <c r="L446" s="244"/>
      <c r="M446" s="366" t="str">
        <f>+IF(H446=0,"",'Ark1'!AR1997)</f>
        <v/>
      </c>
      <c r="N446" s="114" t="str">
        <f>+IF(H446=0,"",'Ark1'!AS1997)</f>
        <v/>
      </c>
      <c r="O446" s="27" t="str">
        <f>+IF(H446=0,"",'Ark1'!T1997)</f>
        <v/>
      </c>
      <c r="P446" s="294" t="str">
        <f>+IF(H446=0,"",'Ark1'!U1997)</f>
        <v/>
      </c>
      <c r="Q446" s="28"/>
      <c r="R446" s="33" t="str">
        <f>+IF(H446=0,"",'Ark1'!W1997)</f>
        <v/>
      </c>
      <c r="S446" s="33" t="str">
        <f>+IF(H446=0,"",'Ark1'!X1997)</f>
        <v/>
      </c>
      <c r="T446" s="450" t="str">
        <f>+IF(H446=0,"",'Ark1'!AG1997)</f>
        <v/>
      </c>
      <c r="U446" s="33" t="str">
        <f>+IF(H446=0,"",'Ark1'!AH1997)</f>
        <v/>
      </c>
      <c r="V446" s="33" t="str">
        <f>+IF(H446=0,"",'Ark1'!Y1997)</f>
        <v/>
      </c>
      <c r="W446" s="27" t="str">
        <f>+IF(H446=0,"",'Ark1'!AA1997)</f>
        <v/>
      </c>
      <c r="X446" s="294" t="str">
        <f t="shared" si="22"/>
        <v/>
      </c>
      <c r="Y446" s="28" t="str">
        <f t="shared" si="23"/>
        <v/>
      </c>
      <c r="Z446" s="244"/>
      <c r="AC446" s="28"/>
      <c r="AD446" s="27"/>
      <c r="AG446" s="27"/>
      <c r="AH446" s="27"/>
      <c r="AI446" s="27"/>
      <c r="AK446" s="27"/>
      <c r="AM446" s="27"/>
      <c r="AN446" s="27"/>
    </row>
    <row r="447" spans="1:40" ht="15.6">
      <c r="A447" s="244"/>
      <c r="B447" s="318">
        <f>+'Ark1'!C1998</f>
        <v>2024</v>
      </c>
      <c r="C447" s="263">
        <f>+'Ark1'!L1998</f>
        <v>12</v>
      </c>
      <c r="D447" s="263" t="s">
        <v>39</v>
      </c>
      <c r="E447" s="272">
        <f>+'Ark1'!AP1998</f>
        <v>17</v>
      </c>
      <c r="F447" s="271" t="str">
        <f>VLOOKUP(E447,RNR!$E$1:$F$41,2)</f>
        <v>Normande</v>
      </c>
      <c r="G447" s="86" t="str">
        <f>+IF(H447=0,"",'Ark1'!Q1998)</f>
        <v/>
      </c>
      <c r="H447" s="449">
        <f>+'Ark1'!R1998</f>
        <v>0</v>
      </c>
      <c r="I447" s="28" t="str">
        <f>+IF(H447=0,"",'Ark1'!AE1998)</f>
        <v/>
      </c>
      <c r="J447" s="28"/>
      <c r="K447" s="28" t="str">
        <f>+IF(H447=0,"",'Ark1'!AF1998)</f>
        <v/>
      </c>
      <c r="L447" s="244"/>
      <c r="M447" s="366" t="str">
        <f>+IF(H447=0,"",'Ark1'!AR1998)</f>
        <v/>
      </c>
      <c r="N447" s="114" t="str">
        <f>+IF(H447=0,"",'Ark1'!AS1998)</f>
        <v/>
      </c>
      <c r="O447" s="27" t="str">
        <f>+IF(H447=0,"",'Ark1'!T1998)</f>
        <v/>
      </c>
      <c r="P447" s="294" t="str">
        <f>+IF(H447=0,"",'Ark1'!U1998)</f>
        <v/>
      </c>
      <c r="Q447" s="28"/>
      <c r="R447" s="33" t="str">
        <f>+IF(H447=0,"",'Ark1'!W1998)</f>
        <v/>
      </c>
      <c r="S447" s="33" t="str">
        <f>+IF(H447=0,"",'Ark1'!X1998)</f>
        <v/>
      </c>
      <c r="T447" s="450" t="str">
        <f>+IF(H447=0,"",'Ark1'!AG1998)</f>
        <v/>
      </c>
      <c r="U447" s="33" t="str">
        <f>+IF(H447=0,"",'Ark1'!AH1998)</f>
        <v/>
      </c>
      <c r="V447" s="33" t="str">
        <f>+IF(H447=0,"",'Ark1'!Y1998)</f>
        <v/>
      </c>
      <c r="W447" s="27" t="str">
        <f>+IF(H447=0,"",'Ark1'!AA1998)</f>
        <v/>
      </c>
      <c r="X447" s="294" t="str">
        <f t="shared" si="22"/>
        <v/>
      </c>
      <c r="Y447" s="28" t="str">
        <f t="shared" si="23"/>
        <v/>
      </c>
      <c r="Z447" s="244"/>
      <c r="AC447" s="28"/>
      <c r="AD447" s="27"/>
      <c r="AG447" s="27"/>
      <c r="AH447" s="27"/>
      <c r="AI447" s="27"/>
      <c r="AK447" s="27"/>
      <c r="AM447" s="27"/>
      <c r="AN447" s="27"/>
    </row>
    <row r="448" spans="1:40" ht="15.6">
      <c r="A448" s="244"/>
      <c r="B448" s="318">
        <f>+'Ark1'!C1999</f>
        <v>2024</v>
      </c>
      <c r="C448" s="263">
        <f>+'Ark1'!L1999</f>
        <v>12</v>
      </c>
      <c r="D448" s="263" t="s">
        <v>39</v>
      </c>
      <c r="E448" s="272">
        <f>+'Ark1'!AP1999</f>
        <v>21</v>
      </c>
      <c r="F448" s="271" t="str">
        <f>VLOOKUP(E448,RNR!$E$1:$F$41,2)</f>
        <v>Hereford</v>
      </c>
      <c r="G448" s="86">
        <f>+IF(H448=0,"",'Ark1'!Q1999)</f>
        <v>1</v>
      </c>
      <c r="H448" s="449">
        <f>+'Ark1'!R1999</f>
        <v>1</v>
      </c>
      <c r="I448" s="28">
        <f>+IF(H448=0,"",'Ark1'!AE1999)</f>
        <v>4.9825610363726958E-2</v>
      </c>
      <c r="J448" s="28"/>
      <c r="K448" s="28">
        <f>+IF(H448=0,"",'Ark1'!AF1999)</f>
        <v>8.7172711601960634E-2</v>
      </c>
      <c r="L448" s="244"/>
      <c r="M448" s="366">
        <f>+IF(H448=0,"",'Ark1'!AR1999)</f>
        <v>227</v>
      </c>
      <c r="N448" s="114">
        <f>+IF(H448=0,"",'Ark1'!AS1999)</f>
        <v>48.901080722433086</v>
      </c>
      <c r="O448" s="27">
        <f>+IF(H448=0,"",'Ark1'!T1999)</f>
        <v>15</v>
      </c>
      <c r="P448" s="294">
        <f>+IF(H448=0,"",'Ark1'!U1999)</f>
        <v>571.70000000000005</v>
      </c>
      <c r="Q448" s="28"/>
      <c r="R448" s="33">
        <f>+IF(H448=0,"",'Ark1'!W1999)</f>
        <v>100</v>
      </c>
      <c r="S448" s="33">
        <f>+IF(H448=0,"",'Ark1'!X1999)</f>
        <v>100</v>
      </c>
      <c r="T448" s="450">
        <f>+IF(H448=0,"",'Ark1'!AG1999)</f>
        <v>2725</v>
      </c>
      <c r="U448" s="33">
        <f>+IF(H448=0,"",'Ark1'!AH1999)</f>
        <v>100</v>
      </c>
      <c r="V448" s="33">
        <f>+IF(H448=0,"",'Ark1'!Y1999)</f>
        <v>0</v>
      </c>
      <c r="W448" s="27">
        <f>+IF(H448=0,"",'Ark1'!AA1999)</f>
        <v>0</v>
      </c>
      <c r="X448" s="294">
        <f t="shared" si="22"/>
        <v>209.79816513761469</v>
      </c>
      <c r="Y448" s="28">
        <f t="shared" si="23"/>
        <v>1</v>
      </c>
      <c r="Z448" s="244"/>
      <c r="AC448" s="28"/>
      <c r="AD448" s="27"/>
      <c r="AG448" s="27"/>
      <c r="AH448" s="27"/>
      <c r="AI448" s="27"/>
      <c r="AK448" s="27"/>
      <c r="AM448" s="27"/>
      <c r="AN448" s="27"/>
    </row>
    <row r="449" spans="1:40" ht="15.6">
      <c r="A449" s="244"/>
      <c r="B449" s="318">
        <f>+'Ark1'!C2000</f>
        <v>2024</v>
      </c>
      <c r="C449" s="263">
        <f>+'Ark1'!L2000</f>
        <v>12</v>
      </c>
      <c r="D449" s="263" t="s">
        <v>39</v>
      </c>
      <c r="E449" s="272">
        <f>+'Ark1'!AP2000</f>
        <v>22</v>
      </c>
      <c r="F449" s="271" t="str">
        <f>VLOOKUP(E449,RNR!$E$1:$F$41,2)</f>
        <v>Charolais</v>
      </c>
      <c r="G449" s="86">
        <f>+IF(H449=0,"",'Ark1'!Q2000)</f>
        <v>6</v>
      </c>
      <c r="H449" s="449">
        <f>+'Ark1'!R2000</f>
        <v>6</v>
      </c>
      <c r="I449" s="28">
        <f>+IF(H449=0,"",'Ark1'!AE2000)</f>
        <v>0.18028846153846156</v>
      </c>
      <c r="J449" s="28"/>
      <c r="K449" s="28">
        <f>+IF(H449=0,"",'Ark1'!AF2000)</f>
        <v>0.28232751270420525</v>
      </c>
      <c r="L449" s="244"/>
      <c r="M449" s="366">
        <f>+IF(H449=0,"",'Ark1'!AR2000)</f>
        <v>230</v>
      </c>
      <c r="N449" s="114">
        <f>+IF(H449=0,"",'Ark1'!AS2000)</f>
        <v>47.210896201811053</v>
      </c>
      <c r="O449" s="27">
        <f>+IF(H449=0,"",'Ark1'!T2000)</f>
        <v>13.833333333333337</v>
      </c>
      <c r="P449" s="294">
        <f>+IF(H449=0,"",'Ark1'!U2000)</f>
        <v>573.95000000000005</v>
      </c>
      <c r="Q449" s="28"/>
      <c r="R449" s="33">
        <f>+IF(H449=0,"",'Ark1'!W2000)</f>
        <v>100</v>
      </c>
      <c r="S449" s="33">
        <f>+IF(H449=0,"",'Ark1'!X2000)</f>
        <v>100</v>
      </c>
      <c r="T449" s="450">
        <f>+IF(H449=0,"",'Ark1'!AG2000)</f>
        <v>2914.8333333333335</v>
      </c>
      <c r="U449" s="33">
        <f>+IF(H449=0,"",'Ark1'!AH2000)</f>
        <v>100</v>
      </c>
      <c r="V449" s="33">
        <f>+IF(H449=0,"",'Ark1'!Y2000)</f>
        <v>12.227257801050824</v>
      </c>
      <c r="W449" s="27">
        <f>+IF(H449=0,"",'Ark1'!AA2000)</f>
        <v>1.7716909687891049</v>
      </c>
      <c r="X449" s="294">
        <f t="shared" si="22"/>
        <v>196.90662702269998</v>
      </c>
      <c r="Y449" s="28">
        <f t="shared" si="23"/>
        <v>1</v>
      </c>
      <c r="Z449" s="244"/>
      <c r="AC449" s="28"/>
      <c r="AD449" s="27"/>
      <c r="AG449" s="27"/>
      <c r="AH449" s="27"/>
      <c r="AI449" s="27"/>
      <c r="AK449" s="27"/>
      <c r="AM449" s="27"/>
      <c r="AN449" s="27"/>
    </row>
    <row r="450" spans="1:40" ht="15.6">
      <c r="A450" s="244"/>
      <c r="B450" s="318">
        <f>+'Ark1'!C2001</f>
        <v>2024</v>
      </c>
      <c r="C450" s="263">
        <f>+'Ark1'!L2001</f>
        <v>12</v>
      </c>
      <c r="D450" s="263" t="s">
        <v>39</v>
      </c>
      <c r="E450" s="272">
        <f>+'Ark1'!AP2001</f>
        <v>23</v>
      </c>
      <c r="F450" s="271" t="str">
        <f>VLOOKUP(E450,RNR!$E$1:$F$41,2)</f>
        <v>Aberdeen Angus</v>
      </c>
      <c r="G450" s="86">
        <f>+IF(H450=0,"",'Ark1'!Q2001)</f>
        <v>1</v>
      </c>
      <c r="H450" s="449">
        <f>+'Ark1'!R2001</f>
        <v>1</v>
      </c>
      <c r="I450" s="28">
        <f>+IF(H450=0,"",'Ark1'!AE2001)</f>
        <v>5.8927519151443709E-2</v>
      </c>
      <c r="J450" s="28"/>
      <c r="K450" s="28">
        <f>+IF(H450=0,"",'Ark1'!AF2001)</f>
        <v>0.10411522641552032</v>
      </c>
      <c r="L450" s="244"/>
      <c r="M450" s="366">
        <f>+IF(H450=0,"",'Ark1'!AR2001)</f>
        <v>220</v>
      </c>
      <c r="N450" s="114">
        <f>+IF(H450=0,"",'Ark1'!AS2001)</f>
        <v>51.558978211870787</v>
      </c>
      <c r="O450" s="27">
        <f>+IF(H450=0,"",'Ark1'!T2001)</f>
        <v>15</v>
      </c>
      <c r="P450" s="294">
        <f>+IF(H450=0,"",'Ark1'!U2001)</f>
        <v>548.80000000000007</v>
      </c>
      <c r="Q450" s="28"/>
      <c r="R450" s="33">
        <f>+IF(H450=0,"",'Ark1'!W2001)</f>
        <v>100</v>
      </c>
      <c r="S450" s="33">
        <f>+IF(H450=0,"",'Ark1'!X2001)</f>
        <v>100</v>
      </c>
      <c r="T450" s="450">
        <f>+IF(H450=0,"",'Ark1'!AG2001)</f>
        <v>1693</v>
      </c>
      <c r="U450" s="33">
        <f>+IF(H450=0,"",'Ark1'!AH2001)</f>
        <v>100</v>
      </c>
      <c r="V450" s="33">
        <f>+IF(H450=0,"",'Ark1'!Y2001)</f>
        <v>0</v>
      </c>
      <c r="W450" s="27">
        <f>+IF(H450=0,"",'Ark1'!AA2001)</f>
        <v>0</v>
      </c>
      <c r="X450" s="294">
        <f t="shared" si="22"/>
        <v>324.15829887773191</v>
      </c>
      <c r="Y450" s="28">
        <f t="shared" si="23"/>
        <v>1</v>
      </c>
      <c r="Z450" s="244"/>
      <c r="AC450" s="28"/>
      <c r="AD450" s="27"/>
      <c r="AG450" s="27"/>
      <c r="AH450" s="27"/>
      <c r="AI450" s="27"/>
      <c r="AK450" s="27"/>
      <c r="AM450" s="27"/>
      <c r="AN450" s="27"/>
    </row>
    <row r="451" spans="1:40" ht="15.6">
      <c r="A451" s="244"/>
      <c r="B451" s="318">
        <f>+'Ark1'!C2002</f>
        <v>2024</v>
      </c>
      <c r="C451" s="263">
        <f>+'Ark1'!L2002</f>
        <v>12</v>
      </c>
      <c r="D451" s="263" t="s">
        <v>39</v>
      </c>
      <c r="E451" s="272">
        <f>+'Ark1'!AP2002</f>
        <v>24</v>
      </c>
      <c r="F451" s="271" t="str">
        <f>VLOOKUP(E451,RNR!$E$1:$F$41,2)</f>
        <v>Limousine</v>
      </c>
      <c r="G451" s="86">
        <f>+IF(H451=0,"",'Ark1'!Q2002)</f>
        <v>3</v>
      </c>
      <c r="H451" s="449">
        <f>+'Ark1'!R2002</f>
        <v>5</v>
      </c>
      <c r="I451" s="28">
        <f>+IF(H451=0,"",'Ark1'!AE2002)</f>
        <v>0.22391401701746527</v>
      </c>
      <c r="J451" s="28"/>
      <c r="K451" s="28">
        <f>+IF(H451=0,"",'Ark1'!AF2002)</f>
        <v>0.33725382020826422</v>
      </c>
      <c r="L451" s="244"/>
      <c r="M451" s="366">
        <f>+IF(H451=0,"",'Ark1'!AR2002)</f>
        <v>218.6</v>
      </c>
      <c r="N451" s="114">
        <f>+IF(H451=0,"",'Ark1'!AS2002)</f>
        <v>50.011784728004393</v>
      </c>
      <c r="O451" s="27">
        <f>+IF(H451=0,"",'Ark1'!T2002)</f>
        <v>13.4</v>
      </c>
      <c r="P451" s="294">
        <f>+IF(H451=0,"",'Ark1'!U2002)</f>
        <v>522.29999999999995</v>
      </c>
      <c r="Q451" s="28"/>
      <c r="R451" s="33">
        <f>+IF(H451=0,"",'Ark1'!W2002)</f>
        <v>100</v>
      </c>
      <c r="S451" s="33">
        <f>+IF(H451=0,"",'Ark1'!X2002)</f>
        <v>100</v>
      </c>
      <c r="T451" s="450">
        <f>+IF(H451=0,"",'Ark1'!AG2002)</f>
        <v>2177.6</v>
      </c>
      <c r="U451" s="33">
        <f>+IF(H451=0,"",'Ark1'!AH2002)</f>
        <v>100</v>
      </c>
      <c r="V451" s="33">
        <f>+IF(H451=0,"",'Ark1'!Y2002)</f>
        <v>28.310704689215992</v>
      </c>
      <c r="W451" s="27">
        <f>+IF(H451=0,"",'Ark1'!AA2002)</f>
        <v>1.0198039027185617</v>
      </c>
      <c r="X451" s="294">
        <f t="shared" si="22"/>
        <v>239.8512123438648</v>
      </c>
      <c r="Y451" s="28">
        <f t="shared" si="23"/>
        <v>1.6666666666666667</v>
      </c>
      <c r="Z451" s="244"/>
      <c r="AC451" s="28"/>
      <c r="AD451" s="27"/>
      <c r="AG451" s="27"/>
      <c r="AH451" s="27"/>
      <c r="AI451" s="27"/>
      <c r="AK451" s="27"/>
      <c r="AM451" s="27"/>
      <c r="AN451" s="27"/>
    </row>
    <row r="452" spans="1:40" ht="15.6">
      <c r="A452" s="244"/>
      <c r="B452" s="318">
        <f>+'Ark1'!C2003</f>
        <v>2024</v>
      </c>
      <c r="C452" s="263">
        <f>+'Ark1'!L2003</f>
        <v>12</v>
      </c>
      <c r="D452" s="263" t="s">
        <v>39</v>
      </c>
      <c r="E452" s="272">
        <f>+'Ark1'!AP2003</f>
        <v>25</v>
      </c>
      <c r="F452" s="271" t="str">
        <f>VLOOKUP(E452,RNR!$E$1:$F$41,2)</f>
        <v>Simmental Kjøtt</v>
      </c>
      <c r="G452" s="86" t="str">
        <f>+IF(H452=0,"",'Ark1'!Q2003)</f>
        <v/>
      </c>
      <c r="H452" s="449">
        <f>+'Ark1'!R2003</f>
        <v>0</v>
      </c>
      <c r="I452" s="28" t="str">
        <f>+IF(H452=0,"",'Ark1'!AE2003)</f>
        <v/>
      </c>
      <c r="J452" s="28"/>
      <c r="K452" s="28" t="str">
        <f>+IF(H452=0,"",'Ark1'!AF2003)</f>
        <v/>
      </c>
      <c r="L452" s="244"/>
      <c r="M452" s="366" t="str">
        <f>+IF(H452=0,"",'Ark1'!AR2003)</f>
        <v/>
      </c>
      <c r="N452" s="114" t="str">
        <f>+IF(H452=0,"",'Ark1'!AS2003)</f>
        <v/>
      </c>
      <c r="O452" s="27" t="str">
        <f>+IF(H452=0,"",'Ark1'!T2003)</f>
        <v/>
      </c>
      <c r="P452" s="294" t="str">
        <f>+IF(H452=0,"",'Ark1'!U2003)</f>
        <v/>
      </c>
      <c r="Q452" s="28"/>
      <c r="R452" s="33" t="str">
        <f>+IF(H452=0,"",'Ark1'!W2003)</f>
        <v/>
      </c>
      <c r="S452" s="33" t="str">
        <f>+IF(H452=0,"",'Ark1'!X2003)</f>
        <v/>
      </c>
      <c r="T452" s="450" t="str">
        <f>+IF(H452=0,"",'Ark1'!AG2003)</f>
        <v/>
      </c>
      <c r="U452" s="33" t="str">
        <f>+IF(H452=0,"",'Ark1'!AH2003)</f>
        <v/>
      </c>
      <c r="V452" s="33" t="str">
        <f>+IF(H452=0,"",'Ark1'!Y2003)</f>
        <v/>
      </c>
      <c r="W452" s="27" t="str">
        <f>+IF(H452=0,"",'Ark1'!AA2003)</f>
        <v/>
      </c>
      <c r="X452" s="294" t="str">
        <f t="shared" si="22"/>
        <v/>
      </c>
      <c r="Y452" s="28" t="str">
        <f t="shared" si="23"/>
        <v/>
      </c>
      <c r="Z452" s="244"/>
      <c r="AC452" s="28"/>
      <c r="AD452" s="27"/>
      <c r="AG452" s="27"/>
      <c r="AH452" s="27"/>
      <c r="AI452" s="27"/>
      <c r="AK452" s="27"/>
      <c r="AM452" s="27"/>
      <c r="AN452" s="27"/>
    </row>
    <row r="453" spans="1:40" ht="15.6">
      <c r="A453" s="244"/>
      <c r="B453" s="318">
        <f>+'Ark1'!C2004</f>
        <v>2024</v>
      </c>
      <c r="C453" s="263">
        <f>+'Ark1'!L2004</f>
        <v>12</v>
      </c>
      <c r="D453" s="263" t="s">
        <v>39</v>
      </c>
      <c r="E453" s="272">
        <f>+'Ark1'!AP2004</f>
        <v>26</v>
      </c>
      <c r="F453" s="271" t="str">
        <f>VLOOKUP(E453,RNR!$E$1:$F$41,2)</f>
        <v>Blonde D'aquitaine</v>
      </c>
      <c r="G453" s="86" t="str">
        <f>+IF(H453=0,"",'Ark1'!Q2004)</f>
        <v/>
      </c>
      <c r="H453" s="449">
        <f>+'Ark1'!R2004</f>
        <v>0</v>
      </c>
      <c r="I453" s="28" t="str">
        <f>+IF(H453=0,"",'Ark1'!AE2004)</f>
        <v/>
      </c>
      <c r="J453" s="28"/>
      <c r="K453" s="28" t="str">
        <f>+IF(H453=0,"",'Ark1'!AF2004)</f>
        <v/>
      </c>
      <c r="L453" s="244"/>
      <c r="M453" s="366" t="str">
        <f>+IF(H453=0,"",'Ark1'!AR2004)</f>
        <v/>
      </c>
      <c r="N453" s="114" t="str">
        <f>+IF(H453=0,"",'Ark1'!AS2004)</f>
        <v/>
      </c>
      <c r="O453" s="27" t="str">
        <f>+IF(H453=0,"",'Ark1'!T2004)</f>
        <v/>
      </c>
      <c r="P453" s="294" t="str">
        <f>+IF(H453=0,"",'Ark1'!U2004)</f>
        <v/>
      </c>
      <c r="Q453" s="28"/>
      <c r="R453" s="33" t="str">
        <f>+IF(H453=0,"",'Ark1'!W2004)</f>
        <v/>
      </c>
      <c r="S453" s="33" t="str">
        <f>+IF(H453=0,"",'Ark1'!X2004)</f>
        <v/>
      </c>
      <c r="T453" s="450" t="str">
        <f>+IF(H453=0,"",'Ark1'!AG2004)</f>
        <v/>
      </c>
      <c r="U453" s="33" t="str">
        <f>+IF(H453=0,"",'Ark1'!AH2004)</f>
        <v/>
      </c>
      <c r="V453" s="33" t="str">
        <f>+IF(H453=0,"",'Ark1'!Y2004)</f>
        <v/>
      </c>
      <c r="W453" s="27" t="str">
        <f>+IF(H453=0,"",'Ark1'!AA2004)</f>
        <v/>
      </c>
      <c r="X453" s="294" t="str">
        <f t="shared" si="22"/>
        <v/>
      </c>
      <c r="Y453" s="28" t="str">
        <f t="shared" si="23"/>
        <v/>
      </c>
      <c r="Z453" s="244"/>
      <c r="AC453" s="28"/>
      <c r="AD453" s="27"/>
      <c r="AG453" s="27"/>
      <c r="AH453" s="27"/>
      <c r="AI453" s="27"/>
      <c r="AK453" s="27"/>
      <c r="AM453" s="27"/>
      <c r="AN453" s="27"/>
    </row>
    <row r="454" spans="1:40" ht="15.6">
      <c r="A454" s="244"/>
      <c r="B454" s="318">
        <f>+'Ark1'!C2005</f>
        <v>2024</v>
      </c>
      <c r="C454" s="263">
        <f>+'Ark1'!L2005</f>
        <v>12</v>
      </c>
      <c r="D454" s="263" t="s">
        <v>39</v>
      </c>
      <c r="E454" s="272">
        <f>+'Ark1'!AP2005</f>
        <v>27</v>
      </c>
      <c r="F454" s="271" t="str">
        <f>VLOOKUP(E454,RNR!$E$1:$F$41,2)</f>
        <v>Scottish Highland</v>
      </c>
      <c r="G454" s="86" t="str">
        <f>+IF(H454=0,"",'Ark1'!Q2005)</f>
        <v/>
      </c>
      <c r="H454" s="449">
        <f>+'Ark1'!R2005</f>
        <v>0</v>
      </c>
      <c r="I454" s="28" t="str">
        <f>+IF(H454=0,"",'Ark1'!AE2005)</f>
        <v/>
      </c>
      <c r="J454" s="28"/>
      <c r="K454" s="28" t="str">
        <f>+IF(H454=0,"",'Ark1'!AF2005)</f>
        <v/>
      </c>
      <c r="L454" s="244"/>
      <c r="M454" s="366" t="str">
        <f>+IF(H454=0,"",'Ark1'!AR2005)</f>
        <v/>
      </c>
      <c r="N454" s="114" t="str">
        <f>+IF(H454=0,"",'Ark1'!AS2005)</f>
        <v/>
      </c>
      <c r="O454" s="27" t="str">
        <f>+IF(H454=0,"",'Ark1'!T2005)</f>
        <v/>
      </c>
      <c r="P454" s="294" t="str">
        <f>+IF(H454=0,"",'Ark1'!U2005)</f>
        <v/>
      </c>
      <c r="Q454" s="28"/>
      <c r="R454" s="33" t="str">
        <f>+IF(H454=0,"",'Ark1'!W2005)</f>
        <v/>
      </c>
      <c r="S454" s="33" t="str">
        <f>+IF(H454=0,"",'Ark1'!X2005)</f>
        <v/>
      </c>
      <c r="T454" s="450" t="str">
        <f>+IF(H454=0,"",'Ark1'!AG2005)</f>
        <v/>
      </c>
      <c r="U454" s="33" t="str">
        <f>+IF(H454=0,"",'Ark1'!AH2005)</f>
        <v/>
      </c>
      <c r="V454" s="33" t="str">
        <f>+IF(H454=0,"",'Ark1'!Y2005)</f>
        <v/>
      </c>
      <c r="W454" s="27" t="str">
        <f>+IF(H454=0,"",'Ark1'!AA2005)</f>
        <v/>
      </c>
      <c r="X454" s="294" t="str">
        <f t="shared" si="22"/>
        <v/>
      </c>
      <c r="Y454" s="28" t="str">
        <f t="shared" si="23"/>
        <v/>
      </c>
      <c r="Z454" s="244"/>
      <c r="AC454" s="28"/>
      <c r="AD454" s="27"/>
      <c r="AG454" s="27"/>
      <c r="AH454" s="27"/>
      <c r="AI454" s="27"/>
      <c r="AK454" s="27"/>
      <c r="AM454" s="27"/>
      <c r="AN454" s="27"/>
    </row>
    <row r="455" spans="1:40" ht="15.6">
      <c r="A455" s="244"/>
      <c r="B455" s="318">
        <f>+'Ark1'!C2006</f>
        <v>2024</v>
      </c>
      <c r="C455" s="263">
        <f>+'Ark1'!L2006</f>
        <v>12</v>
      </c>
      <c r="D455" s="263" t="s">
        <v>39</v>
      </c>
      <c r="E455" s="272">
        <f>+'Ark1'!AP2006</f>
        <v>28</v>
      </c>
      <c r="F455" s="271" t="str">
        <f>VLOOKUP(E455,RNR!$E$1:$F$41,2)</f>
        <v>Tiroler Grauvieh</v>
      </c>
      <c r="G455" s="86" t="str">
        <f>+IF(H455=0,"",'Ark1'!Q2006)</f>
        <v/>
      </c>
      <c r="H455" s="449">
        <f>+'Ark1'!R2006</f>
        <v>0</v>
      </c>
      <c r="I455" s="28" t="str">
        <f>+IF(H455=0,"",'Ark1'!AE2006)</f>
        <v/>
      </c>
      <c r="J455" s="28"/>
      <c r="K455" s="28" t="str">
        <f>+IF(H455=0,"",'Ark1'!AF2006)</f>
        <v/>
      </c>
      <c r="L455" s="244"/>
      <c r="M455" s="366" t="str">
        <f>+IF(H455=0,"",'Ark1'!AR2006)</f>
        <v/>
      </c>
      <c r="N455" s="114" t="str">
        <f>+IF(H455=0,"",'Ark1'!AS2006)</f>
        <v/>
      </c>
      <c r="O455" s="27" t="str">
        <f>+IF(H455=0,"",'Ark1'!T2006)</f>
        <v/>
      </c>
      <c r="P455" s="294" t="str">
        <f>+IF(H455=0,"",'Ark1'!U2006)</f>
        <v/>
      </c>
      <c r="Q455" s="28"/>
      <c r="R455" s="33" t="str">
        <f>+IF(H455=0,"",'Ark1'!W2006)</f>
        <v/>
      </c>
      <c r="S455" s="33" t="str">
        <f>+IF(H455=0,"",'Ark1'!X2006)</f>
        <v/>
      </c>
      <c r="T455" s="450" t="str">
        <f>+IF(H455=0,"",'Ark1'!AG2006)</f>
        <v/>
      </c>
      <c r="U455" s="33" t="str">
        <f>+IF(H455=0,"",'Ark1'!AH2006)</f>
        <v/>
      </c>
      <c r="V455" s="33" t="str">
        <f>+IF(H455=0,"",'Ark1'!Y2006)</f>
        <v/>
      </c>
      <c r="W455" s="27" t="str">
        <f>+IF(H455=0,"",'Ark1'!AA2006)</f>
        <v/>
      </c>
      <c r="X455" s="294" t="str">
        <f t="shared" si="22"/>
        <v/>
      </c>
      <c r="Y455" s="28" t="str">
        <f t="shared" si="23"/>
        <v/>
      </c>
      <c r="Z455" s="244"/>
      <c r="AC455" s="28"/>
      <c r="AD455" s="27"/>
      <c r="AG455" s="27"/>
      <c r="AH455" s="27"/>
      <c r="AI455" s="27"/>
      <c r="AK455" s="27"/>
      <c r="AM455" s="27"/>
      <c r="AN455" s="27"/>
    </row>
    <row r="456" spans="1:40" ht="15.6">
      <c r="A456" s="244"/>
      <c r="B456" s="318">
        <f>+'Ark1'!C2007</f>
        <v>2024</v>
      </c>
      <c r="C456" s="263">
        <f>+'Ark1'!L2007</f>
        <v>12</v>
      </c>
      <c r="D456" s="263" t="s">
        <v>39</v>
      </c>
      <c r="E456" s="272">
        <f>+'Ark1'!AP2007</f>
        <v>29</v>
      </c>
      <c r="F456" s="271" t="str">
        <f>VLOOKUP(E456,RNR!$E$1:$F$41,2)</f>
        <v xml:space="preserve">Dexter </v>
      </c>
      <c r="G456" s="86" t="str">
        <f>+IF(H456=0,"",'Ark1'!Q2007)</f>
        <v/>
      </c>
      <c r="H456" s="449">
        <f>+'Ark1'!R2007</f>
        <v>0</v>
      </c>
      <c r="I456" s="28" t="str">
        <f>+IF(H456=0,"",'Ark1'!AE2007)</f>
        <v/>
      </c>
      <c r="J456" s="28"/>
      <c r="K456" s="28" t="str">
        <f>+IF(H456=0,"",'Ark1'!AF2007)</f>
        <v/>
      </c>
      <c r="L456" s="244"/>
      <c r="M456" s="366" t="str">
        <f>+IF(H456=0,"",'Ark1'!AR2007)</f>
        <v/>
      </c>
      <c r="N456" s="114" t="str">
        <f>+IF(H456=0,"",'Ark1'!AS2007)</f>
        <v/>
      </c>
      <c r="O456" s="27" t="str">
        <f>+IF(H456=0,"",'Ark1'!T2007)</f>
        <v/>
      </c>
      <c r="P456" s="294" t="str">
        <f>+IF(H456=0,"",'Ark1'!U2007)</f>
        <v/>
      </c>
      <c r="Q456" s="28"/>
      <c r="R456" s="33" t="str">
        <f>+IF(H456=0,"",'Ark1'!W2007)</f>
        <v/>
      </c>
      <c r="S456" s="33" t="str">
        <f>+IF(H456=0,"",'Ark1'!X2007)</f>
        <v/>
      </c>
      <c r="T456" s="450" t="str">
        <f>+IF(H456=0,"",'Ark1'!AG2007)</f>
        <v/>
      </c>
      <c r="U456" s="33" t="str">
        <f>+IF(H456=0,"",'Ark1'!AH2007)</f>
        <v/>
      </c>
      <c r="V456" s="33" t="str">
        <f>+IF(H456=0,"",'Ark1'!Y2007)</f>
        <v/>
      </c>
      <c r="W456" s="27" t="str">
        <f>+IF(H456=0,"",'Ark1'!AA2007)</f>
        <v/>
      </c>
      <c r="X456" s="294" t="str">
        <f t="shared" si="22"/>
        <v/>
      </c>
      <c r="Y456" s="28" t="str">
        <f t="shared" si="23"/>
        <v/>
      </c>
      <c r="Z456" s="244"/>
      <c r="AC456" s="28"/>
      <c r="AD456" s="27"/>
      <c r="AG456" s="27"/>
      <c r="AH456" s="27"/>
      <c r="AI456" s="27"/>
      <c r="AK456" s="27"/>
      <c r="AM456" s="27"/>
      <c r="AN456" s="27"/>
    </row>
    <row r="457" spans="1:40" ht="15.6">
      <c r="A457" s="244"/>
      <c r="B457" s="318">
        <f>+'Ark1'!C2008</f>
        <v>2024</v>
      </c>
      <c r="C457" s="263">
        <f>+'Ark1'!L2008</f>
        <v>12</v>
      </c>
      <c r="D457" s="263" t="s">
        <v>39</v>
      </c>
      <c r="E457" s="272">
        <f>+'Ark1'!AP2008</f>
        <v>30</v>
      </c>
      <c r="F457" s="271" t="str">
        <f>VLOOKUP(E457,RNR!$E$1:$F$41,2)</f>
        <v>Piemontese</v>
      </c>
      <c r="G457" s="86" t="str">
        <f>+IF(H457=0,"",'Ark1'!Q2008)</f>
        <v/>
      </c>
      <c r="H457" s="449">
        <f>+'Ark1'!R2008</f>
        <v>0</v>
      </c>
      <c r="I457" s="28" t="str">
        <f>+IF(H457=0,"",'Ark1'!AE2008)</f>
        <v/>
      </c>
      <c r="J457" s="28"/>
      <c r="K457" s="28" t="str">
        <f>+IF(H457=0,"",'Ark1'!AF2008)</f>
        <v/>
      </c>
      <c r="L457" s="244"/>
      <c r="M457" s="366" t="str">
        <f>+IF(H457=0,"",'Ark1'!AR2008)</f>
        <v/>
      </c>
      <c r="N457" s="114" t="str">
        <f>+IF(H457=0,"",'Ark1'!AS2008)</f>
        <v/>
      </c>
      <c r="O457" s="27" t="str">
        <f>+IF(H457=0,"",'Ark1'!T2008)</f>
        <v/>
      </c>
      <c r="P457" s="294" t="str">
        <f>+IF(H457=0,"",'Ark1'!U2008)</f>
        <v/>
      </c>
      <c r="Q457" s="28"/>
      <c r="R457" s="33" t="str">
        <f>+IF(H457=0,"",'Ark1'!W2008)</f>
        <v/>
      </c>
      <c r="S457" s="33" t="str">
        <f>+IF(H457=0,"",'Ark1'!X2008)</f>
        <v/>
      </c>
      <c r="T457" s="450" t="str">
        <f>+IF(H457=0,"",'Ark1'!AG2008)</f>
        <v/>
      </c>
      <c r="U457" s="33" t="str">
        <f>+IF(H457=0,"",'Ark1'!AH2008)</f>
        <v/>
      </c>
      <c r="V457" s="33" t="str">
        <f>+IF(H457=0,"",'Ark1'!Y2008)</f>
        <v/>
      </c>
      <c r="W457" s="27" t="str">
        <f>+IF(H457=0,"",'Ark1'!AA2008)</f>
        <v/>
      </c>
      <c r="X457" s="294" t="str">
        <f t="shared" si="22"/>
        <v/>
      </c>
      <c r="Y457" s="28" t="str">
        <f t="shared" si="23"/>
        <v/>
      </c>
      <c r="Z457" s="244"/>
      <c r="AC457" s="28"/>
      <c r="AD457" s="27"/>
      <c r="AG457" s="27"/>
      <c r="AH457" s="27"/>
      <c r="AI457" s="27"/>
      <c r="AK457" s="27"/>
      <c r="AM457" s="27"/>
      <c r="AN457" s="27"/>
    </row>
    <row r="458" spans="1:40" ht="15.6">
      <c r="A458" s="244"/>
      <c r="B458" s="318">
        <f>+'Ark1'!C2009</f>
        <v>2024</v>
      </c>
      <c r="C458" s="263">
        <f>+'Ark1'!L2009</f>
        <v>12</v>
      </c>
      <c r="D458" s="263" t="s">
        <v>39</v>
      </c>
      <c r="E458" s="272">
        <f>+'Ark1'!AP2009</f>
        <v>31</v>
      </c>
      <c r="F458" s="271" t="str">
        <f>VLOOKUP(E458,RNR!$E$1:$F$41,2)</f>
        <v>Galloway</v>
      </c>
      <c r="G458" s="86" t="str">
        <f>+IF(H458=0,"",'Ark1'!Q2009)</f>
        <v/>
      </c>
      <c r="H458" s="449">
        <f>+'Ark1'!R2009</f>
        <v>0</v>
      </c>
      <c r="I458" s="28" t="str">
        <f>+IF(H458=0,"",'Ark1'!AE2009)</f>
        <v/>
      </c>
      <c r="J458" s="28"/>
      <c r="K458" s="28" t="str">
        <f>+IF(H458=0,"",'Ark1'!AF2009)</f>
        <v/>
      </c>
      <c r="L458" s="244"/>
      <c r="M458" s="366" t="str">
        <f>+IF(H458=0,"",'Ark1'!AR2009)</f>
        <v/>
      </c>
      <c r="N458" s="114" t="str">
        <f>+IF(H458=0,"",'Ark1'!AS2009)</f>
        <v/>
      </c>
      <c r="O458" s="27" t="str">
        <f>+IF(H458=0,"",'Ark1'!T2009)</f>
        <v/>
      </c>
      <c r="P458" s="294" t="str">
        <f>+IF(H458=0,"",'Ark1'!U2009)</f>
        <v/>
      </c>
      <c r="Q458" s="28"/>
      <c r="R458" s="33" t="str">
        <f>+IF(H458=0,"",'Ark1'!W2009)</f>
        <v/>
      </c>
      <c r="S458" s="33" t="str">
        <f>+IF(H458=0,"",'Ark1'!X2009)</f>
        <v/>
      </c>
      <c r="T458" s="450" t="str">
        <f>+IF(H458=0,"",'Ark1'!AG2009)</f>
        <v/>
      </c>
      <c r="U458" s="33" t="str">
        <f>+IF(H458=0,"",'Ark1'!AH2009)</f>
        <v/>
      </c>
      <c r="V458" s="33" t="str">
        <f>+IF(H458=0,"",'Ark1'!Y2009)</f>
        <v/>
      </c>
      <c r="W458" s="27" t="str">
        <f>+IF(H458=0,"",'Ark1'!AA2009)</f>
        <v/>
      </c>
      <c r="X458" s="294" t="str">
        <f t="shared" si="22"/>
        <v/>
      </c>
      <c r="Y458" s="28" t="str">
        <f t="shared" si="23"/>
        <v/>
      </c>
      <c r="Z458" s="244"/>
      <c r="AC458" s="28"/>
      <c r="AD458" s="27"/>
      <c r="AG458" s="27"/>
      <c r="AH458" s="27"/>
      <c r="AI458" s="27"/>
      <c r="AK458" s="27"/>
      <c r="AM458" s="27"/>
      <c r="AN458" s="27"/>
    </row>
    <row r="459" spans="1:40" ht="15.6">
      <c r="A459" s="244"/>
      <c r="B459" s="318">
        <f>+'Ark1'!C2010</f>
        <v>2024</v>
      </c>
      <c r="C459" s="263">
        <f>+'Ark1'!L2010</f>
        <v>12</v>
      </c>
      <c r="D459" s="263" t="s">
        <v>39</v>
      </c>
      <c r="E459" s="272">
        <f>+'Ark1'!AP2010</f>
        <v>32</v>
      </c>
      <c r="F459" s="271" t="str">
        <f>VLOOKUP(E459,RNR!$E$1:$F$41,2)</f>
        <v>Salers</v>
      </c>
      <c r="G459" s="86" t="str">
        <f>+IF(H459=0,"",'Ark1'!Q2010)</f>
        <v/>
      </c>
      <c r="H459" s="449">
        <f>+'Ark1'!R2010</f>
        <v>0</v>
      </c>
      <c r="I459" s="28" t="str">
        <f>+IF(H459=0,"",'Ark1'!AE2010)</f>
        <v/>
      </c>
      <c r="J459" s="28"/>
      <c r="K459" s="28" t="str">
        <f>+IF(H459=0,"",'Ark1'!AF2010)</f>
        <v/>
      </c>
      <c r="L459" s="244"/>
      <c r="M459" s="366" t="str">
        <f>+IF(H459=0,"",'Ark1'!AR2010)</f>
        <v/>
      </c>
      <c r="N459" s="114" t="str">
        <f>+IF(H459=0,"",'Ark1'!AS2010)</f>
        <v/>
      </c>
      <c r="O459" s="27" t="str">
        <f>+IF(H459=0,"",'Ark1'!T2010)</f>
        <v/>
      </c>
      <c r="P459" s="294" t="str">
        <f>+IF(H459=0,"",'Ark1'!U2010)</f>
        <v/>
      </c>
      <c r="Q459" s="28"/>
      <c r="R459" s="33" t="str">
        <f>+IF(H459=0,"",'Ark1'!W2010)</f>
        <v/>
      </c>
      <c r="S459" s="33" t="str">
        <f>+IF(H459=0,"",'Ark1'!X2010)</f>
        <v/>
      </c>
      <c r="T459" s="450" t="str">
        <f>+IF(H459=0,"",'Ark1'!AG2010)</f>
        <v/>
      </c>
      <c r="U459" s="33" t="str">
        <f>+IF(H459=0,"",'Ark1'!AH2010)</f>
        <v/>
      </c>
      <c r="V459" s="33" t="str">
        <f>+IF(H459=0,"",'Ark1'!Y2010)</f>
        <v/>
      </c>
      <c r="W459" s="27" t="str">
        <f>+IF(H459=0,"",'Ark1'!AA2010)</f>
        <v/>
      </c>
      <c r="X459" s="294" t="str">
        <f t="shared" si="22"/>
        <v/>
      </c>
      <c r="Y459" s="28" t="str">
        <f t="shared" si="23"/>
        <v/>
      </c>
      <c r="Z459" s="244"/>
      <c r="AC459" s="28"/>
      <c r="AD459" s="27"/>
      <c r="AG459" s="27"/>
      <c r="AH459" s="27"/>
      <c r="AI459" s="27"/>
      <c r="AK459" s="27"/>
      <c r="AM459" s="27"/>
      <c r="AN459" s="27"/>
    </row>
    <row r="460" spans="1:40" ht="15.6">
      <c r="A460" s="244"/>
      <c r="B460" s="318">
        <f>+'Ark1'!C2011</f>
        <v>2024</v>
      </c>
      <c r="C460" s="263">
        <f>+'Ark1'!L2011</f>
        <v>12</v>
      </c>
      <c r="D460" s="263" t="s">
        <v>39</v>
      </c>
      <c r="E460" s="272">
        <f>+'Ark1'!AP2011</f>
        <v>33</v>
      </c>
      <c r="F460" s="271" t="str">
        <f>VLOOKUP(E460,RNR!$E$1:$F$41,2)</f>
        <v>Chianina</v>
      </c>
      <c r="G460" s="86" t="str">
        <f>+IF(H460=0,"",'Ark1'!Q2011)</f>
        <v/>
      </c>
      <c r="H460" s="449">
        <f>+'Ark1'!R2011</f>
        <v>0</v>
      </c>
      <c r="I460" s="28" t="str">
        <f>+IF(H460=0,"",'Ark1'!AE2011)</f>
        <v/>
      </c>
      <c r="J460" s="28"/>
      <c r="K460" s="28" t="str">
        <f>+IF(H460=0,"",'Ark1'!AF2011)</f>
        <v/>
      </c>
      <c r="L460" s="244"/>
      <c r="M460" s="366" t="str">
        <f>+IF(H460=0,"",'Ark1'!AR2011)</f>
        <v/>
      </c>
      <c r="N460" s="114" t="str">
        <f>+IF(H460=0,"",'Ark1'!AS2011)</f>
        <v/>
      </c>
      <c r="O460" s="27" t="str">
        <f>+IF(H460=0,"",'Ark1'!T2011)</f>
        <v/>
      </c>
      <c r="P460" s="294" t="str">
        <f>+IF(H460=0,"",'Ark1'!U2011)</f>
        <v/>
      </c>
      <c r="Q460" s="28"/>
      <c r="R460" s="33" t="str">
        <f>+IF(H460=0,"",'Ark1'!W2011)</f>
        <v/>
      </c>
      <c r="S460" s="33" t="str">
        <f>+IF(H460=0,"",'Ark1'!X2011)</f>
        <v/>
      </c>
      <c r="T460" s="450" t="str">
        <f>+IF(H460=0,"",'Ark1'!AG2011)</f>
        <v/>
      </c>
      <c r="U460" s="33" t="str">
        <f>+IF(H460=0,"",'Ark1'!AH2011)</f>
        <v/>
      </c>
      <c r="V460" s="33" t="str">
        <f>+IF(H460=0,"",'Ark1'!Y2011)</f>
        <v/>
      </c>
      <c r="W460" s="27" t="str">
        <f>+IF(H460=0,"",'Ark1'!AA2011)</f>
        <v/>
      </c>
      <c r="X460" s="294" t="str">
        <f t="shared" si="22"/>
        <v/>
      </c>
      <c r="Y460" s="28" t="str">
        <f t="shared" si="23"/>
        <v/>
      </c>
      <c r="Z460" s="244"/>
      <c r="AC460" s="28"/>
      <c r="AD460" s="27"/>
      <c r="AG460" s="27"/>
      <c r="AH460" s="27"/>
      <c r="AI460" s="27"/>
      <c r="AK460" s="27"/>
      <c r="AM460" s="27"/>
      <c r="AN460" s="27"/>
    </row>
    <row r="461" spans="1:40" ht="15.6">
      <c r="A461" s="244"/>
      <c r="B461" s="318">
        <f>+'Ark1'!C2012</f>
        <v>2024</v>
      </c>
      <c r="C461" s="263">
        <f>+'Ark1'!L2012</f>
        <v>12</v>
      </c>
      <c r="D461" s="263" t="s">
        <v>39</v>
      </c>
      <c r="E461" s="272">
        <f>+'Ark1'!AP2012</f>
        <v>34</v>
      </c>
      <c r="F461" s="271" t="str">
        <f>VLOOKUP(E461,RNR!$E$1:$F$41,2)</f>
        <v>Belgisk blå</v>
      </c>
      <c r="G461" s="86" t="str">
        <f>+IF(H461=0,"",'Ark1'!Q2012)</f>
        <v/>
      </c>
      <c r="H461" s="449">
        <f>+'Ark1'!R2012</f>
        <v>0</v>
      </c>
      <c r="I461" s="28" t="str">
        <f>+IF(H461=0,"",'Ark1'!AE2012)</f>
        <v/>
      </c>
      <c r="J461" s="28"/>
      <c r="K461" s="28" t="str">
        <f>+IF(H461=0,"",'Ark1'!AF2012)</f>
        <v/>
      </c>
      <c r="L461" s="244"/>
      <c r="M461" s="366" t="str">
        <f>+IF(H461=0,"",'Ark1'!AR2012)</f>
        <v/>
      </c>
      <c r="N461" s="114" t="str">
        <f>+IF(H461=0,"",'Ark1'!AS2012)</f>
        <v/>
      </c>
      <c r="O461" s="27" t="str">
        <f>+IF(H461=0,"",'Ark1'!T2012)</f>
        <v/>
      </c>
      <c r="P461" s="294" t="str">
        <f>+IF(H461=0,"",'Ark1'!U2012)</f>
        <v/>
      </c>
      <c r="Q461" s="28"/>
      <c r="R461" s="33" t="str">
        <f>+IF(H461=0,"",'Ark1'!W2012)</f>
        <v/>
      </c>
      <c r="S461" s="33" t="str">
        <f>+IF(H461=0,"",'Ark1'!X2012)</f>
        <v/>
      </c>
      <c r="T461" s="450" t="str">
        <f>+IF(H461=0,"",'Ark1'!AG2012)</f>
        <v/>
      </c>
      <c r="U461" s="33" t="str">
        <f>+IF(H461=0,"",'Ark1'!AH2012)</f>
        <v/>
      </c>
      <c r="V461" s="33" t="str">
        <f>+IF(H461=0,"",'Ark1'!Y2012)</f>
        <v/>
      </c>
      <c r="W461" s="27" t="str">
        <f>+IF(H461=0,"",'Ark1'!AA2012)</f>
        <v/>
      </c>
      <c r="X461" s="294" t="str">
        <f t="shared" si="22"/>
        <v/>
      </c>
      <c r="Y461" s="28" t="str">
        <f t="shared" si="23"/>
        <v/>
      </c>
      <c r="Z461" s="244"/>
      <c r="AC461" s="28"/>
      <c r="AD461" s="27"/>
      <c r="AG461" s="27"/>
      <c r="AH461" s="27"/>
      <c r="AI461" s="27"/>
      <c r="AK461" s="27"/>
      <c r="AM461" s="27"/>
      <c r="AN461" s="27"/>
    </row>
    <row r="462" spans="1:40" ht="15.6">
      <c r="A462" s="244"/>
      <c r="B462" s="318">
        <f>+'Ark1'!C2013</f>
        <v>2024</v>
      </c>
      <c r="C462" s="263">
        <f>+'Ark1'!L2013</f>
        <v>12</v>
      </c>
      <c r="D462" s="263" t="s">
        <v>39</v>
      </c>
      <c r="E462" s="272">
        <f>+'Ark1'!AP2013</f>
        <v>39</v>
      </c>
      <c r="F462" s="271" t="str">
        <f>VLOOKUP(E462,RNR!$E$1:$F$41,2)</f>
        <v xml:space="preserve">Wagyu </v>
      </c>
      <c r="G462" s="86" t="str">
        <f>+IF(H462=0,"",'Ark1'!Q2013)</f>
        <v/>
      </c>
      <c r="H462" s="449">
        <f>+'Ark1'!R2013</f>
        <v>0</v>
      </c>
      <c r="I462" s="28" t="str">
        <f>+IF(H462=0,"",'Ark1'!AE2013)</f>
        <v/>
      </c>
      <c r="J462" s="28"/>
      <c r="K462" s="28" t="str">
        <f>+IF(H462=0,"",'Ark1'!AF2013)</f>
        <v/>
      </c>
      <c r="L462" s="244"/>
      <c r="M462" s="366" t="str">
        <f>+IF(H462=0,"",'Ark1'!AR2013)</f>
        <v/>
      </c>
      <c r="N462" s="114" t="str">
        <f>+IF(H462=0,"",'Ark1'!AS2013)</f>
        <v/>
      </c>
      <c r="O462" s="27" t="str">
        <f>+IF(H462=0,"",'Ark1'!T2013)</f>
        <v/>
      </c>
      <c r="P462" s="294" t="str">
        <f>+IF(H462=0,"",'Ark1'!U2013)</f>
        <v/>
      </c>
      <c r="Q462" s="28"/>
      <c r="R462" s="33" t="str">
        <f>+IF(H462=0,"",'Ark1'!W2013)</f>
        <v/>
      </c>
      <c r="S462" s="33" t="str">
        <f>+IF(H462=0,"",'Ark1'!X2013)</f>
        <v/>
      </c>
      <c r="T462" s="450" t="str">
        <f>+IF(H462=0,"",'Ark1'!AG2013)</f>
        <v/>
      </c>
      <c r="U462" s="33" t="str">
        <f>+IF(H462=0,"",'Ark1'!AH2013)</f>
        <v/>
      </c>
      <c r="V462" s="33" t="str">
        <f>+IF(H462=0,"",'Ark1'!Y2013)</f>
        <v/>
      </c>
      <c r="W462" s="27" t="str">
        <f>+IF(H462=0,"",'Ark1'!AA2013)</f>
        <v/>
      </c>
      <c r="X462" s="294" t="str">
        <f t="shared" si="22"/>
        <v/>
      </c>
      <c r="Y462" s="28" t="str">
        <f t="shared" si="23"/>
        <v/>
      </c>
      <c r="Z462" s="244"/>
      <c r="AC462" s="28"/>
      <c r="AD462" s="27"/>
      <c r="AG462" s="27"/>
      <c r="AH462" s="27"/>
      <c r="AI462" s="27"/>
      <c r="AK462" s="27"/>
      <c r="AM462" s="27"/>
      <c r="AN462" s="27"/>
    </row>
    <row r="463" spans="1:40" ht="15.6">
      <c r="A463" s="244"/>
      <c r="B463" s="318">
        <f>+'Ark1'!C2014</f>
        <v>2024</v>
      </c>
      <c r="C463" s="263">
        <f>+'Ark1'!L2014</f>
        <v>12</v>
      </c>
      <c r="D463" s="263" t="s">
        <v>39</v>
      </c>
      <c r="E463" s="272">
        <f>+'Ark1'!AP2014</f>
        <v>40</v>
      </c>
      <c r="F463" s="271" t="str">
        <f>VLOOKUP(E463,RNR!$E$1:$F$41,2)</f>
        <v>Jak (Bos Grunniens)</v>
      </c>
      <c r="G463" s="86" t="str">
        <f>+IF(H463=0,"",'Ark1'!Q2014)</f>
        <v/>
      </c>
      <c r="H463" s="449">
        <f>+'Ark1'!R2014</f>
        <v>0</v>
      </c>
      <c r="I463" s="28" t="str">
        <f>+IF(H463=0,"",'Ark1'!AE2014)</f>
        <v/>
      </c>
      <c r="J463" s="28"/>
      <c r="K463" s="28" t="str">
        <f>+IF(H463=0,"",'Ark1'!AF2014)</f>
        <v/>
      </c>
      <c r="L463" s="244"/>
      <c r="M463" s="366" t="str">
        <f>+IF(H463=0,"",'Ark1'!AR2014)</f>
        <v/>
      </c>
      <c r="N463" s="114" t="str">
        <f>+IF(H463=0,"",'Ark1'!AS2014)</f>
        <v/>
      </c>
      <c r="O463" s="27" t="str">
        <f>+IF(H463=0,"",'Ark1'!T2014)</f>
        <v/>
      </c>
      <c r="P463" s="294" t="str">
        <f>+IF(H463=0,"",'Ark1'!U2014)</f>
        <v/>
      </c>
      <c r="Q463" s="28"/>
      <c r="R463" s="33" t="str">
        <f>+IF(H463=0,"",'Ark1'!W2014)</f>
        <v/>
      </c>
      <c r="S463" s="33" t="str">
        <f>+IF(H463=0,"",'Ark1'!X2014)</f>
        <v/>
      </c>
      <c r="T463" s="450" t="str">
        <f>+IF(H463=0,"",'Ark1'!AG2014)</f>
        <v/>
      </c>
      <c r="U463" s="33" t="str">
        <f>+IF(H463=0,"",'Ark1'!AH2014)</f>
        <v/>
      </c>
      <c r="V463" s="33" t="str">
        <f>+IF(H463=0,"",'Ark1'!Y2014)</f>
        <v/>
      </c>
      <c r="W463" s="27" t="str">
        <f>+IF(H463=0,"",'Ark1'!AA2014)</f>
        <v/>
      </c>
      <c r="X463" s="294" t="str">
        <f t="shared" si="22"/>
        <v/>
      </c>
      <c r="Y463" s="28" t="str">
        <f t="shared" si="23"/>
        <v/>
      </c>
      <c r="Z463" s="244"/>
      <c r="AC463" s="28"/>
      <c r="AD463" s="27"/>
      <c r="AG463" s="27"/>
      <c r="AH463" s="27"/>
      <c r="AI463" s="27"/>
      <c r="AK463" s="27"/>
      <c r="AM463" s="27"/>
      <c r="AN463" s="27"/>
    </row>
    <row r="464" spans="1:40" ht="15.6">
      <c r="A464" s="244"/>
      <c r="B464" s="318">
        <f>+'Ark1'!C2015</f>
        <v>2024</v>
      </c>
      <c r="C464" s="263">
        <f>+'Ark1'!L2015</f>
        <v>12</v>
      </c>
      <c r="D464" s="263" t="s">
        <v>39</v>
      </c>
      <c r="E464" s="272">
        <f>+'Ark1'!AP2015</f>
        <v>98</v>
      </c>
      <c r="F464" s="271" t="str">
        <f>VLOOKUP(E464,RNR!$E$1:$F$41,2)</f>
        <v>Krysninger</v>
      </c>
      <c r="G464" s="86" t="str">
        <f>+IF(H464=0,"",'Ark1'!Q2015)</f>
        <v/>
      </c>
      <c r="H464" s="449">
        <f>+'Ark1'!R2015</f>
        <v>0</v>
      </c>
      <c r="I464" s="28" t="str">
        <f>+IF(H464=0,"",'Ark1'!AE2015)</f>
        <v/>
      </c>
      <c r="J464" s="28"/>
      <c r="K464" s="28" t="str">
        <f>+IF(H464=0,"",'Ark1'!AF2015)</f>
        <v/>
      </c>
      <c r="L464" s="244"/>
      <c r="M464" s="366" t="str">
        <f>+IF(H464=0,"",'Ark1'!AR2015)</f>
        <v/>
      </c>
      <c r="N464" s="114" t="str">
        <f>+IF(H464=0,"",'Ark1'!AS2015)</f>
        <v/>
      </c>
      <c r="O464" s="27" t="str">
        <f>+IF(H464=0,"",'Ark1'!T2015)</f>
        <v/>
      </c>
      <c r="P464" s="294" t="str">
        <f>+IF(H464=0,"",'Ark1'!U2015)</f>
        <v/>
      </c>
      <c r="Q464" s="28"/>
      <c r="R464" s="33" t="str">
        <f>+IF(H464=0,"",'Ark1'!W2015)</f>
        <v/>
      </c>
      <c r="S464" s="33" t="str">
        <f>+IF(H464=0,"",'Ark1'!X2015)</f>
        <v/>
      </c>
      <c r="T464" s="450" t="str">
        <f>+IF(H464=0,"",'Ark1'!AG2015)</f>
        <v/>
      </c>
      <c r="U464" s="33" t="str">
        <f>+IF(H464=0,"",'Ark1'!AH2015)</f>
        <v/>
      </c>
      <c r="V464" s="33" t="str">
        <f>+IF(H464=0,"",'Ark1'!Y2015)</f>
        <v/>
      </c>
      <c r="W464" s="27" t="str">
        <f>+IF(H464=0,"",'Ark1'!AA2015)</f>
        <v/>
      </c>
      <c r="X464" s="294" t="str">
        <f t="shared" si="22"/>
        <v/>
      </c>
      <c r="Y464" s="28" t="str">
        <f t="shared" si="23"/>
        <v/>
      </c>
      <c r="Z464" s="244"/>
      <c r="AC464" s="28"/>
      <c r="AD464" s="27"/>
      <c r="AG464" s="27"/>
      <c r="AH464" s="27"/>
      <c r="AI464" s="27"/>
      <c r="AK464" s="27"/>
      <c r="AM464" s="27"/>
      <c r="AN464" s="27"/>
    </row>
    <row r="465" spans="1:54" ht="15.6">
      <c r="A465" s="244"/>
      <c r="B465" s="318">
        <f>+'Ark1'!C2016</f>
        <v>2024</v>
      </c>
      <c r="C465" s="263">
        <f>+'Ark1'!L2016</f>
        <v>12</v>
      </c>
      <c r="D465" s="263" t="s">
        <v>39</v>
      </c>
      <c r="E465" s="272">
        <f>+'Ark1'!AP2016</f>
        <v>99</v>
      </c>
      <c r="F465" s="271" t="str">
        <f>VLOOKUP(E465,RNR!$E$1:$F$41,2)</f>
        <v>Ukjent</v>
      </c>
      <c r="G465" s="86" t="str">
        <f>+IF(H465=0,"",'Ark1'!Q2016)</f>
        <v/>
      </c>
      <c r="H465" s="449">
        <f>+'Ark1'!R2016</f>
        <v>0</v>
      </c>
      <c r="I465" s="28" t="str">
        <f>+IF(H465=0,"",'Ark1'!AE2016)</f>
        <v/>
      </c>
      <c r="J465" s="28"/>
      <c r="K465" s="28" t="str">
        <f>+IF(H465=0,"",'Ark1'!AF2016)</f>
        <v/>
      </c>
      <c r="L465" s="244"/>
      <c r="M465" s="366" t="str">
        <f>+IF(H465=0,"",'Ark1'!AR2016)</f>
        <v/>
      </c>
      <c r="N465" s="114" t="str">
        <f>+IF(H465=0,"",'Ark1'!AS2016)</f>
        <v/>
      </c>
      <c r="O465" s="27" t="str">
        <f>+IF(H465=0,"",'Ark1'!T2016)</f>
        <v/>
      </c>
      <c r="P465" s="294" t="str">
        <f>+IF(H465=0,"",'Ark1'!U2016)</f>
        <v/>
      </c>
      <c r="Q465" s="28"/>
      <c r="R465" s="33" t="str">
        <f>+IF(H465=0,"",'Ark1'!W2016)</f>
        <v/>
      </c>
      <c r="S465" s="33" t="str">
        <f>+IF(H465=0,"",'Ark1'!X2016)</f>
        <v/>
      </c>
      <c r="T465" s="450" t="str">
        <f>+IF(H465=0,"",'Ark1'!AG2016)</f>
        <v/>
      </c>
      <c r="U465" s="33" t="str">
        <f>+IF(H465=0,"",'Ark1'!AH2016)</f>
        <v/>
      </c>
      <c r="V465" s="33" t="str">
        <f>+IF(H465=0,"",'Ark1'!Y2016)</f>
        <v/>
      </c>
      <c r="W465" s="27" t="str">
        <f>+IF(H465=0,"",'Ark1'!AA2016)</f>
        <v/>
      </c>
      <c r="X465" s="294" t="str">
        <f t="shared" si="22"/>
        <v/>
      </c>
      <c r="Y465" s="28" t="str">
        <f t="shared" si="23"/>
        <v/>
      </c>
      <c r="Z465" s="244"/>
      <c r="AC465" s="28"/>
      <c r="AD465" s="27"/>
      <c r="AG465" s="27"/>
      <c r="AH465" s="27"/>
      <c r="AI465" s="27"/>
      <c r="AK465" s="27"/>
      <c r="AM465" s="27"/>
      <c r="AN465" s="27"/>
    </row>
    <row r="466" spans="1:54" ht="15" customHeight="1">
      <c r="A466" s="244"/>
      <c r="B466" s="244"/>
      <c r="C466" s="244"/>
      <c r="D466" s="244"/>
      <c r="E466" s="244"/>
      <c r="F466" s="274"/>
      <c r="G466" s="244"/>
      <c r="H466" s="443"/>
      <c r="I466" s="245"/>
      <c r="J466" s="244"/>
      <c r="K466" s="245"/>
      <c r="L466" s="244"/>
      <c r="M466" s="246"/>
      <c r="N466" s="246"/>
      <c r="O466" s="244"/>
      <c r="P466" s="244"/>
      <c r="Q466" s="244"/>
      <c r="R466" s="246"/>
      <c r="S466" s="246"/>
      <c r="T466" s="443"/>
      <c r="U466" s="246"/>
      <c r="V466" s="246"/>
      <c r="W466" s="244"/>
      <c r="X466" s="244"/>
      <c r="Y466" s="246"/>
      <c r="Z466" s="244"/>
      <c r="AA466" s="247"/>
      <c r="AC466" s="28"/>
      <c r="AD466" s="27"/>
      <c r="AE466" s="248"/>
      <c r="AF466" s="86"/>
      <c r="AJ466" s="86"/>
      <c r="BB466" s="259"/>
    </row>
    <row r="467" spans="1:54" ht="19.8">
      <c r="A467" s="244"/>
      <c r="B467" s="244"/>
      <c r="C467" s="273" t="s">
        <v>0</v>
      </c>
      <c r="D467" s="274"/>
      <c r="E467" s="274" t="s">
        <v>40</v>
      </c>
      <c r="F467" s="274"/>
      <c r="G467" s="275" t="s">
        <v>598</v>
      </c>
      <c r="H467" s="491">
        <f>SUM(H469:H503)</f>
        <v>3</v>
      </c>
      <c r="I467" s="245"/>
      <c r="J467" s="244"/>
      <c r="K467" s="245"/>
      <c r="L467" s="244"/>
      <c r="M467" s="246"/>
      <c r="N467" s="246"/>
      <c r="O467" s="244"/>
      <c r="P467" s="333">
        <f>+Klasse!L23</f>
        <v>610.73333333333323</v>
      </c>
      <c r="Q467" s="244" t="s">
        <v>568</v>
      </c>
      <c r="R467" s="246"/>
      <c r="S467" s="246"/>
      <c r="T467" s="443"/>
      <c r="U467" s="246"/>
      <c r="V467" s="246"/>
      <c r="W467" s="244"/>
      <c r="X467" s="333">
        <f>+Klasse!AC23</f>
        <v>238.31945889698233</v>
      </c>
      <c r="Y467" s="260"/>
      <c r="Z467" s="244"/>
      <c r="AA467" s="247"/>
      <c r="AC467" s="28"/>
      <c r="AD467" s="27"/>
      <c r="AE467" s="248"/>
      <c r="AF467" s="86"/>
      <c r="AJ467" s="86"/>
      <c r="BB467" s="259"/>
    </row>
    <row r="468" spans="1:54" ht="15" customHeight="1">
      <c r="A468" s="244"/>
      <c r="B468" s="244"/>
      <c r="C468" s="273"/>
      <c r="D468" s="274"/>
      <c r="E468" s="274"/>
      <c r="F468" s="274"/>
      <c r="G468" s="274"/>
      <c r="H468" s="274"/>
      <c r="I468" s="274"/>
      <c r="J468" s="274"/>
      <c r="K468" s="274"/>
      <c r="L468" s="244"/>
      <c r="M468" s="274"/>
      <c r="N468" s="274"/>
      <c r="O468" s="274"/>
      <c r="P468" s="274"/>
      <c r="Q468" s="274"/>
      <c r="R468" s="274"/>
      <c r="S468" s="274"/>
      <c r="T468" s="274"/>
      <c r="U468" s="274"/>
      <c r="V468" s="274"/>
      <c r="W468" s="274"/>
      <c r="X468" s="274"/>
      <c r="Y468" s="274"/>
      <c r="Z468" s="274"/>
      <c r="AA468" s="247"/>
      <c r="AC468" s="28"/>
      <c r="AD468" s="27"/>
      <c r="AE468" s="248"/>
      <c r="AF468" s="86"/>
      <c r="AJ468" s="86"/>
      <c r="BB468" s="259"/>
    </row>
    <row r="469" spans="1:54" ht="15.6">
      <c r="A469" s="244"/>
      <c r="B469" s="318">
        <f>+'Ark1'!C2017</f>
        <v>2024</v>
      </c>
      <c r="C469" s="263">
        <f>+'Ark1'!L2017</f>
        <v>13</v>
      </c>
      <c r="D469" s="263" t="s">
        <v>40</v>
      </c>
      <c r="E469" s="271">
        <f>+'Ark1'!AP2017</f>
        <v>1</v>
      </c>
      <c r="F469" s="271" t="str">
        <f>VLOOKUP(E469,RNR!$E$1:$F$41,2)</f>
        <v>NRF</v>
      </c>
      <c r="G469" s="263" t="str">
        <f>+IF(H469=0,"",'Ark1'!Q2017)</f>
        <v/>
      </c>
      <c r="H469" s="449">
        <f>+'Ark1'!R2017</f>
        <v>0</v>
      </c>
      <c r="I469" s="264" t="str">
        <f>+IF(H469=0,"",'Ark1'!AE2017)</f>
        <v/>
      </c>
      <c r="J469" s="264"/>
      <c r="K469" s="264" t="str">
        <f>+IF(H469=0,"",'Ark1'!AF2017)</f>
        <v/>
      </c>
      <c r="L469" s="244"/>
      <c r="M469" s="366" t="str">
        <f>+IF(H469=0,"",'Ark1'!AR2017)</f>
        <v/>
      </c>
      <c r="N469" s="114" t="str">
        <f>+IF(H469=0,"",'Ark1'!AS2017)</f>
        <v/>
      </c>
      <c r="O469" s="265" t="str">
        <f>+IF(H469=0,"",'Ark1'!T2017)</f>
        <v/>
      </c>
      <c r="P469" s="294" t="str">
        <f>+IF(H469=0,"",'Ark1'!U2017)</f>
        <v/>
      </c>
      <c r="Q469" s="264"/>
      <c r="R469" s="266" t="str">
        <f>+IF(H469=0,"",'Ark1'!W2017)</f>
        <v/>
      </c>
      <c r="S469" s="266" t="str">
        <f>+IF(H469=0,"",'Ark1'!X2017)</f>
        <v/>
      </c>
      <c r="T469" s="451" t="str">
        <f>+IF(H469=0,"",'Ark1'!AG2017)</f>
        <v/>
      </c>
      <c r="U469" s="266" t="str">
        <f>+IF(H469=0,"",'Ark1'!AH2017)</f>
        <v/>
      </c>
      <c r="V469" s="266" t="str">
        <f>+IF(H469=0,"",'Ark1'!Y2017)</f>
        <v/>
      </c>
      <c r="W469" s="265" t="str">
        <f>+IF(H469=0,"",'Ark1'!AA2017)</f>
        <v/>
      </c>
      <c r="X469" s="294" t="str">
        <f t="shared" ref="X469:X503" si="24">IF(H469=0,"",1000*P469/T469)</f>
        <v/>
      </c>
      <c r="Y469" s="264" t="str">
        <f t="shared" ref="Y469:Y503" si="25">IF(H469=0,"",H469/G469)</f>
        <v/>
      </c>
      <c r="Z469" s="244"/>
      <c r="AC469" s="28"/>
      <c r="AD469" s="27"/>
      <c r="AG469" s="27"/>
      <c r="AH469" s="27"/>
      <c r="AI469" s="27"/>
      <c r="AK469" s="27"/>
    </row>
    <row r="470" spans="1:54" ht="15.6">
      <c r="A470" s="244"/>
      <c r="B470" s="318">
        <f>+'Ark1'!C2018</f>
        <v>2024</v>
      </c>
      <c r="C470" s="263">
        <f>+'Ark1'!L2018</f>
        <v>13</v>
      </c>
      <c r="D470" s="263" t="s">
        <v>40</v>
      </c>
      <c r="E470" s="271">
        <f>+'Ark1'!AP2018</f>
        <v>2</v>
      </c>
      <c r="F470" s="271" t="str">
        <f>VLOOKUP(E470,RNR!$E$1:$F$41,2)</f>
        <v>Jersey</v>
      </c>
      <c r="G470" s="263" t="str">
        <f>+IF(H470=0,"",'Ark1'!Q2018)</f>
        <v/>
      </c>
      <c r="H470" s="449">
        <f>+'Ark1'!R2018</f>
        <v>0</v>
      </c>
      <c r="I470" s="264" t="str">
        <f>+IF(H470=0,"",'Ark1'!AE2018)</f>
        <v/>
      </c>
      <c r="J470" s="264"/>
      <c r="K470" s="264" t="str">
        <f>+IF(H470=0,"",'Ark1'!AF2018)</f>
        <v/>
      </c>
      <c r="L470" s="244"/>
      <c r="M470" s="366" t="str">
        <f>+IF(H470=0,"",'Ark1'!AR2018)</f>
        <v/>
      </c>
      <c r="N470" s="114" t="str">
        <f>+IF(H470=0,"",'Ark1'!AS2018)</f>
        <v/>
      </c>
      <c r="O470" s="265" t="str">
        <f>+IF(H470=0,"",'Ark1'!T2018)</f>
        <v/>
      </c>
      <c r="P470" s="294" t="str">
        <f>+IF(H470=0,"",'Ark1'!U2018)</f>
        <v/>
      </c>
      <c r="Q470" s="264"/>
      <c r="R470" s="266" t="str">
        <f>+IF(H470=0,"",'Ark1'!W2018)</f>
        <v/>
      </c>
      <c r="S470" s="266" t="str">
        <f>+IF(H470=0,"",'Ark1'!X2018)</f>
        <v/>
      </c>
      <c r="T470" s="451" t="str">
        <f>+IF(H470=0,"",'Ark1'!AG2018)</f>
        <v/>
      </c>
      <c r="U470" s="266" t="str">
        <f>+IF(H470=0,"",'Ark1'!AH2018)</f>
        <v/>
      </c>
      <c r="V470" s="266" t="str">
        <f>+IF(H470=0,"",'Ark1'!Y2018)</f>
        <v/>
      </c>
      <c r="W470" s="265" t="str">
        <f>+IF(H470=0,"",'Ark1'!AA2018)</f>
        <v/>
      </c>
      <c r="X470" s="294" t="str">
        <f t="shared" si="24"/>
        <v/>
      </c>
      <c r="Y470" s="264" t="str">
        <f t="shared" si="25"/>
        <v/>
      </c>
      <c r="Z470" s="244"/>
      <c r="AC470" s="28"/>
      <c r="AD470" s="27"/>
      <c r="AG470" s="27"/>
      <c r="AH470" s="27"/>
      <c r="AI470" s="27"/>
      <c r="AK470" s="27"/>
    </row>
    <row r="471" spans="1:54" ht="15.6">
      <c r="A471" s="244"/>
      <c r="B471" s="318">
        <f>+'Ark1'!C2019</f>
        <v>2024</v>
      </c>
      <c r="C471" s="263">
        <f>+'Ark1'!L2019</f>
        <v>13</v>
      </c>
      <c r="D471" s="263" t="s">
        <v>40</v>
      </c>
      <c r="E471" s="271">
        <f>+'Ark1'!AP2019</f>
        <v>3</v>
      </c>
      <c r="F471" s="271" t="str">
        <f>VLOOKUP(E471,RNR!$E$1:$F$41,2)</f>
        <v>Sidet Trønder</v>
      </c>
      <c r="G471" s="263" t="str">
        <f>+IF(H471=0,"",'Ark1'!Q2019)</f>
        <v/>
      </c>
      <c r="H471" s="449">
        <f>+'Ark1'!R2019</f>
        <v>0</v>
      </c>
      <c r="I471" s="264" t="str">
        <f>+IF(H471=0,"",'Ark1'!AE2019)</f>
        <v/>
      </c>
      <c r="J471" s="264"/>
      <c r="K471" s="264" t="str">
        <f>+IF(H471=0,"",'Ark1'!AF2019)</f>
        <v/>
      </c>
      <c r="L471" s="244"/>
      <c r="M471" s="366" t="str">
        <f>+IF(H471=0,"",'Ark1'!AR2019)</f>
        <v/>
      </c>
      <c r="N471" s="114" t="str">
        <f>+IF(H471=0,"",'Ark1'!AS2019)</f>
        <v/>
      </c>
      <c r="O471" s="265" t="str">
        <f>+IF(H471=0,"",'Ark1'!T2019)</f>
        <v/>
      </c>
      <c r="P471" s="294" t="str">
        <f>+IF(H471=0,"",'Ark1'!U2019)</f>
        <v/>
      </c>
      <c r="Q471" s="264"/>
      <c r="R471" s="266" t="str">
        <f>+IF(H471=0,"",'Ark1'!W2019)</f>
        <v/>
      </c>
      <c r="S471" s="266" t="str">
        <f>+IF(H471=0,"",'Ark1'!X2019)</f>
        <v/>
      </c>
      <c r="T471" s="451" t="str">
        <f>+IF(H471=0,"",'Ark1'!AG2019)</f>
        <v/>
      </c>
      <c r="U471" s="266" t="str">
        <f>+IF(H471=0,"",'Ark1'!AH2019)</f>
        <v/>
      </c>
      <c r="V471" s="266" t="str">
        <f>+IF(H471=0,"",'Ark1'!Y2019)</f>
        <v/>
      </c>
      <c r="W471" s="265" t="str">
        <f>+IF(H471=0,"",'Ark1'!AA2019)</f>
        <v/>
      </c>
      <c r="X471" s="294" t="str">
        <f t="shared" si="24"/>
        <v/>
      </c>
      <c r="Y471" s="264" t="str">
        <f t="shared" si="25"/>
        <v/>
      </c>
      <c r="Z471" s="244"/>
      <c r="AC471" s="28"/>
      <c r="AD471" s="27"/>
      <c r="AG471" s="27"/>
      <c r="AH471" s="27"/>
      <c r="AI471" s="27"/>
      <c r="AK471" s="27"/>
    </row>
    <row r="472" spans="1:54" ht="15.6">
      <c r="A472" s="244"/>
      <c r="B472" s="318">
        <f>+'Ark1'!C2020</f>
        <v>2024</v>
      </c>
      <c r="C472" s="263">
        <f>+'Ark1'!L2020</f>
        <v>13</v>
      </c>
      <c r="D472" s="263" t="s">
        <v>40</v>
      </c>
      <c r="E472" s="271">
        <f>+'Ark1'!AP2020</f>
        <v>4</v>
      </c>
      <c r="F472" s="271" t="str">
        <f>VLOOKUP(E472,RNR!$E$1:$F$41,2)</f>
        <v>Telemark</v>
      </c>
      <c r="G472" s="263" t="str">
        <f>+IF(H472=0,"",'Ark1'!Q2020)</f>
        <v/>
      </c>
      <c r="H472" s="449">
        <f>+'Ark1'!R2020</f>
        <v>0</v>
      </c>
      <c r="I472" s="264" t="str">
        <f>+IF(H472=0,"",'Ark1'!AE2020)</f>
        <v/>
      </c>
      <c r="J472" s="264"/>
      <c r="K472" s="264" t="str">
        <f>+IF(H472=0,"",'Ark1'!AF2020)</f>
        <v/>
      </c>
      <c r="L472" s="244"/>
      <c r="M472" s="366" t="str">
        <f>+IF(H472=0,"",'Ark1'!AR2020)</f>
        <v/>
      </c>
      <c r="N472" s="114" t="str">
        <f>+IF(H472=0,"",'Ark1'!AS2020)</f>
        <v/>
      </c>
      <c r="O472" s="265" t="str">
        <f>+IF(H472=0,"",'Ark1'!T2020)</f>
        <v/>
      </c>
      <c r="P472" s="294" t="str">
        <f>+IF(H472=0,"",'Ark1'!U2020)</f>
        <v/>
      </c>
      <c r="Q472" s="264"/>
      <c r="R472" s="266" t="str">
        <f>+IF(H472=0,"",'Ark1'!W2020)</f>
        <v/>
      </c>
      <c r="S472" s="266" t="str">
        <f>+IF(H472=0,"",'Ark1'!X2020)</f>
        <v/>
      </c>
      <c r="T472" s="451" t="str">
        <f>+IF(H472=0,"",'Ark1'!AG2020)</f>
        <v/>
      </c>
      <c r="U472" s="266" t="str">
        <f>+IF(H472=0,"",'Ark1'!AH2020)</f>
        <v/>
      </c>
      <c r="V472" s="266" t="str">
        <f>+IF(H472=0,"",'Ark1'!Y2020)</f>
        <v/>
      </c>
      <c r="W472" s="265" t="str">
        <f>+IF(H472=0,"",'Ark1'!AA2020)</f>
        <v/>
      </c>
      <c r="X472" s="294" t="str">
        <f t="shared" si="24"/>
        <v/>
      </c>
      <c r="Y472" s="264" t="str">
        <f t="shared" si="25"/>
        <v/>
      </c>
      <c r="Z472" s="244"/>
      <c r="AC472" s="28"/>
      <c r="AD472" s="27"/>
      <c r="AG472" s="27"/>
      <c r="AH472" s="27"/>
      <c r="AI472" s="27"/>
      <c r="AK472" s="27"/>
    </row>
    <row r="473" spans="1:54" ht="15.6">
      <c r="A473" s="244"/>
      <c r="B473" s="318">
        <f>+'Ark1'!C2021</f>
        <v>2024</v>
      </c>
      <c r="C473" s="263">
        <f>+'Ark1'!L2021</f>
        <v>13</v>
      </c>
      <c r="D473" s="263" t="s">
        <v>40</v>
      </c>
      <c r="E473" s="271">
        <f>+'Ark1'!AP2021</f>
        <v>5</v>
      </c>
      <c r="F473" s="271" t="str">
        <f>VLOOKUP(E473,RNR!$E$1:$F$41,2)</f>
        <v>Dølafe</v>
      </c>
      <c r="G473" s="263" t="str">
        <f>+IF(H473=0,"",'Ark1'!Q2021)</f>
        <v/>
      </c>
      <c r="H473" s="449">
        <f>+'Ark1'!R2021</f>
        <v>0</v>
      </c>
      <c r="I473" s="264" t="str">
        <f>+IF(H473=0,"",'Ark1'!AE2021)</f>
        <v/>
      </c>
      <c r="J473" s="264"/>
      <c r="K473" s="264" t="str">
        <f>+IF(H473=0,"",'Ark1'!AF2021)</f>
        <v/>
      </c>
      <c r="L473" s="244"/>
      <c r="M473" s="366" t="str">
        <f>+IF(H473=0,"",'Ark1'!AR2021)</f>
        <v/>
      </c>
      <c r="N473" s="114" t="str">
        <f>+IF(H473=0,"",'Ark1'!AS2021)</f>
        <v/>
      </c>
      <c r="O473" s="265" t="str">
        <f>+IF(H473=0,"",'Ark1'!T2021)</f>
        <v/>
      </c>
      <c r="P473" s="294" t="str">
        <f>+IF(H473=0,"",'Ark1'!U2021)</f>
        <v/>
      </c>
      <c r="Q473" s="264"/>
      <c r="R473" s="266" t="str">
        <f>+IF(H473=0,"",'Ark1'!W2021)</f>
        <v/>
      </c>
      <c r="S473" s="266" t="str">
        <f>+IF(H473=0,"",'Ark1'!X2021)</f>
        <v/>
      </c>
      <c r="T473" s="451" t="str">
        <f>+IF(H473=0,"",'Ark1'!AG2021)</f>
        <v/>
      </c>
      <c r="U473" s="266" t="str">
        <f>+IF(H473=0,"",'Ark1'!AH2021)</f>
        <v/>
      </c>
      <c r="V473" s="266" t="str">
        <f>+IF(H473=0,"",'Ark1'!Y2021)</f>
        <v/>
      </c>
      <c r="W473" s="265" t="str">
        <f>+IF(H473=0,"",'Ark1'!AA2021)</f>
        <v/>
      </c>
      <c r="X473" s="294" t="str">
        <f t="shared" si="24"/>
        <v/>
      </c>
      <c r="Y473" s="264" t="str">
        <f t="shared" si="25"/>
        <v/>
      </c>
      <c r="Z473" s="244"/>
      <c r="AC473" s="28"/>
      <c r="AD473" s="27"/>
      <c r="AG473" s="27"/>
      <c r="AH473" s="27"/>
      <c r="AI473" s="27"/>
      <c r="AK473" s="27"/>
    </row>
    <row r="474" spans="1:54" ht="15.6">
      <c r="A474" s="244"/>
      <c r="B474" s="318">
        <f>+'Ark1'!C2022</f>
        <v>2024</v>
      </c>
      <c r="C474" s="263">
        <f>+'Ark1'!L2022</f>
        <v>13</v>
      </c>
      <c r="D474" s="263" t="s">
        <v>40</v>
      </c>
      <c r="E474" s="271">
        <f>+'Ark1'!AP2022</f>
        <v>6</v>
      </c>
      <c r="F474" s="271" t="str">
        <f>VLOOKUP(E474,RNR!$E$1:$F$41,2)</f>
        <v>Raukolle</v>
      </c>
      <c r="G474" s="263" t="str">
        <f>+IF(H474=0,"",'Ark1'!Q2022)</f>
        <v/>
      </c>
      <c r="H474" s="449">
        <f>+'Ark1'!R2022</f>
        <v>0</v>
      </c>
      <c r="I474" s="264" t="str">
        <f>+IF(H474=0,"",'Ark1'!AE2022)</f>
        <v/>
      </c>
      <c r="J474" s="264"/>
      <c r="K474" s="264" t="str">
        <f>+IF(H474=0,"",'Ark1'!AF2022)</f>
        <v/>
      </c>
      <c r="L474" s="244"/>
      <c r="M474" s="366" t="str">
        <f>+IF(H474=0,"",'Ark1'!AR2022)</f>
        <v/>
      </c>
      <c r="N474" s="114" t="str">
        <f>+IF(H474=0,"",'Ark1'!AS2022)</f>
        <v/>
      </c>
      <c r="O474" s="265" t="str">
        <f>+IF(H474=0,"",'Ark1'!T2022)</f>
        <v/>
      </c>
      <c r="P474" s="294" t="str">
        <f>+IF(H474=0,"",'Ark1'!U2022)</f>
        <v/>
      </c>
      <c r="Q474" s="264"/>
      <c r="R474" s="266" t="str">
        <f>+IF(H474=0,"",'Ark1'!W2022)</f>
        <v/>
      </c>
      <c r="S474" s="266" t="str">
        <f>+IF(H474=0,"",'Ark1'!X2022)</f>
        <v/>
      </c>
      <c r="T474" s="451" t="str">
        <f>+IF(H474=0,"",'Ark1'!AG2022)</f>
        <v/>
      </c>
      <c r="U474" s="266" t="str">
        <f>+IF(H474=0,"",'Ark1'!AH2022)</f>
        <v/>
      </c>
      <c r="V474" s="266" t="str">
        <f>+IF(H474=0,"",'Ark1'!Y2022)</f>
        <v/>
      </c>
      <c r="W474" s="265" t="str">
        <f>+IF(H474=0,"",'Ark1'!AA2022)</f>
        <v/>
      </c>
      <c r="X474" s="294" t="str">
        <f t="shared" si="24"/>
        <v/>
      </c>
      <c r="Y474" s="264" t="str">
        <f t="shared" si="25"/>
        <v/>
      </c>
      <c r="Z474" s="244"/>
      <c r="AC474" s="28"/>
      <c r="AD474" s="27"/>
      <c r="AG474" s="27"/>
      <c r="AH474" s="27"/>
      <c r="AI474" s="27"/>
      <c r="AK474" s="27"/>
    </row>
    <row r="475" spans="1:54" ht="15.6">
      <c r="A475" s="244"/>
      <c r="B475" s="318">
        <f>+'Ark1'!C2023</f>
        <v>2024</v>
      </c>
      <c r="C475" s="263">
        <f>+'Ark1'!L2023</f>
        <v>13</v>
      </c>
      <c r="D475" s="263" t="s">
        <v>40</v>
      </c>
      <c r="E475" s="271">
        <f>+'Ark1'!AP2023</f>
        <v>7</v>
      </c>
      <c r="F475" s="271" t="str">
        <f>VLOOKUP(E475,RNR!$E$1:$F$41,2)</f>
        <v>Sør- og Vestlands</v>
      </c>
      <c r="G475" s="263" t="str">
        <f>+IF(H475=0,"",'Ark1'!Q2023)</f>
        <v/>
      </c>
      <c r="H475" s="449">
        <f>+'Ark1'!R2023</f>
        <v>0</v>
      </c>
      <c r="I475" s="264" t="str">
        <f>+IF(H475=0,"",'Ark1'!AE2023)</f>
        <v/>
      </c>
      <c r="J475" s="264"/>
      <c r="K475" s="264" t="str">
        <f>+IF(H475=0,"",'Ark1'!AF2023)</f>
        <v/>
      </c>
      <c r="L475" s="244"/>
      <c r="M475" s="366" t="str">
        <f>+IF(H475=0,"",'Ark1'!AR2023)</f>
        <v/>
      </c>
      <c r="N475" s="114" t="str">
        <f>+IF(H475=0,"",'Ark1'!AS2023)</f>
        <v/>
      </c>
      <c r="O475" s="265" t="str">
        <f>+IF(H475=0,"",'Ark1'!T2023)</f>
        <v/>
      </c>
      <c r="P475" s="294" t="str">
        <f>+IF(H475=0,"",'Ark1'!U2023)</f>
        <v/>
      </c>
      <c r="Q475" s="264"/>
      <c r="R475" s="266" t="str">
        <f>+IF(H475=0,"",'Ark1'!W2023)</f>
        <v/>
      </c>
      <c r="S475" s="266" t="str">
        <f>+IF(H475=0,"",'Ark1'!X2023)</f>
        <v/>
      </c>
      <c r="T475" s="451" t="str">
        <f>+IF(H475=0,"",'Ark1'!AG2023)</f>
        <v/>
      </c>
      <c r="U475" s="266" t="str">
        <f>+IF(H475=0,"",'Ark1'!AH2023)</f>
        <v/>
      </c>
      <c r="V475" s="266" t="str">
        <f>+IF(H475=0,"",'Ark1'!Y2023)</f>
        <v/>
      </c>
      <c r="W475" s="265" t="str">
        <f>+IF(H475=0,"",'Ark1'!AA2023)</f>
        <v/>
      </c>
      <c r="X475" s="294" t="str">
        <f t="shared" si="24"/>
        <v/>
      </c>
      <c r="Y475" s="264" t="str">
        <f t="shared" si="25"/>
        <v/>
      </c>
      <c r="Z475" s="244"/>
      <c r="AC475" s="28"/>
      <c r="AD475" s="27"/>
      <c r="AG475" s="27"/>
      <c r="AH475" s="27"/>
      <c r="AI475" s="27"/>
      <c r="AK475" s="27"/>
    </row>
    <row r="476" spans="1:54" ht="15.6">
      <c r="A476" s="244"/>
      <c r="B476" s="318">
        <f>+'Ark1'!C2024</f>
        <v>2024</v>
      </c>
      <c r="C476" s="263">
        <f>+'Ark1'!L2024</f>
        <v>13</v>
      </c>
      <c r="D476" s="263" t="s">
        <v>40</v>
      </c>
      <c r="E476" s="271">
        <f>+'Ark1'!AP2024</f>
        <v>8</v>
      </c>
      <c r="F476" s="271" t="str">
        <f>VLOOKUP(E476,RNR!$E$1:$F$41,2)</f>
        <v>Vestlandsfe</v>
      </c>
      <c r="G476" s="263" t="str">
        <f>+IF(H476=0,"",'Ark1'!Q2024)</f>
        <v/>
      </c>
      <c r="H476" s="449">
        <f>+'Ark1'!R2024</f>
        <v>0</v>
      </c>
      <c r="I476" s="264" t="str">
        <f>+IF(H476=0,"",'Ark1'!AE2024)</f>
        <v/>
      </c>
      <c r="J476" s="264"/>
      <c r="K476" s="264" t="str">
        <f>+IF(H476=0,"",'Ark1'!AF2024)</f>
        <v/>
      </c>
      <c r="L476" s="244"/>
      <c r="M476" s="366" t="str">
        <f>+IF(H476=0,"",'Ark1'!AR2024)</f>
        <v/>
      </c>
      <c r="N476" s="114" t="str">
        <f>+IF(H476=0,"",'Ark1'!AS2024)</f>
        <v/>
      </c>
      <c r="O476" s="265" t="str">
        <f>+IF(H476=0,"",'Ark1'!T2024)</f>
        <v/>
      </c>
      <c r="P476" s="294" t="str">
        <f>+IF(H476=0,"",'Ark1'!U2024)</f>
        <v/>
      </c>
      <c r="Q476" s="264"/>
      <c r="R476" s="266" t="str">
        <f>+IF(H476=0,"",'Ark1'!W2024)</f>
        <v/>
      </c>
      <c r="S476" s="266" t="str">
        <f>+IF(H476=0,"",'Ark1'!X2024)</f>
        <v/>
      </c>
      <c r="T476" s="451" t="str">
        <f>+IF(H476=0,"",'Ark1'!AG2024)</f>
        <v/>
      </c>
      <c r="U476" s="266" t="str">
        <f>+IF(H476=0,"",'Ark1'!AH2024)</f>
        <v/>
      </c>
      <c r="V476" s="266" t="str">
        <f>+IF(H476=0,"",'Ark1'!Y2024)</f>
        <v/>
      </c>
      <c r="W476" s="265" t="str">
        <f>+IF(H476=0,"",'Ark1'!AA2024)</f>
        <v/>
      </c>
      <c r="X476" s="294" t="str">
        <f t="shared" si="24"/>
        <v/>
      </c>
      <c r="Y476" s="264" t="str">
        <f t="shared" si="25"/>
        <v/>
      </c>
      <c r="Z476" s="244"/>
      <c r="AC476" s="28"/>
      <c r="AD476" s="27"/>
      <c r="AG476" s="27"/>
      <c r="AH476" s="27"/>
      <c r="AI476" s="27"/>
      <c r="AK476" s="27"/>
    </row>
    <row r="477" spans="1:54" ht="15.6">
      <c r="A477" s="244"/>
      <c r="B477" s="318">
        <f>+'Ark1'!C2025</f>
        <v>2024</v>
      </c>
      <c r="C477" s="263">
        <f>+'Ark1'!L2025</f>
        <v>13</v>
      </c>
      <c r="D477" s="263" t="s">
        <v>40</v>
      </c>
      <c r="E477" s="271">
        <f>+'Ark1'!AP2025</f>
        <v>9</v>
      </c>
      <c r="F477" s="271" t="str">
        <f>VLOOKUP(E477,RNR!$E$1:$F$41,2)</f>
        <v>Holstein</v>
      </c>
      <c r="G477" s="263" t="str">
        <f>+IF(H477=0,"",'Ark1'!Q2025)</f>
        <v/>
      </c>
      <c r="H477" s="449">
        <f>+'Ark1'!R2025</f>
        <v>0</v>
      </c>
      <c r="I477" s="264" t="str">
        <f>+IF(H477=0,"",'Ark1'!AE2025)</f>
        <v/>
      </c>
      <c r="J477" s="264"/>
      <c r="K477" s="264" t="str">
        <f>+IF(H477=0,"",'Ark1'!AF2025)</f>
        <v/>
      </c>
      <c r="L477" s="244"/>
      <c r="M477" s="366" t="str">
        <f>+IF(H477=0,"",'Ark1'!AR2025)</f>
        <v/>
      </c>
      <c r="N477" s="114" t="str">
        <f>+IF(H477=0,"",'Ark1'!AS2025)</f>
        <v/>
      </c>
      <c r="O477" s="265" t="str">
        <f>+IF(H477=0,"",'Ark1'!T2025)</f>
        <v/>
      </c>
      <c r="P477" s="294" t="str">
        <f>+IF(H477=0,"",'Ark1'!U2025)</f>
        <v/>
      </c>
      <c r="Q477" s="264"/>
      <c r="R477" s="266" t="str">
        <f>+IF(H477=0,"",'Ark1'!W2025)</f>
        <v/>
      </c>
      <c r="S477" s="266" t="str">
        <f>+IF(H477=0,"",'Ark1'!X2025)</f>
        <v/>
      </c>
      <c r="T477" s="451" t="str">
        <f>+IF(H477=0,"",'Ark1'!AG2025)</f>
        <v/>
      </c>
      <c r="U477" s="266" t="str">
        <f>+IF(H477=0,"",'Ark1'!AH2025)</f>
        <v/>
      </c>
      <c r="V477" s="266" t="str">
        <f>+IF(H477=0,"",'Ark1'!Y2025)</f>
        <v/>
      </c>
      <c r="W477" s="265" t="str">
        <f>+IF(H477=0,"",'Ark1'!AA2025)</f>
        <v/>
      </c>
      <c r="X477" s="294" t="str">
        <f t="shared" si="24"/>
        <v/>
      </c>
      <c r="Y477" s="264" t="str">
        <f t="shared" si="25"/>
        <v/>
      </c>
      <c r="Z477" s="244"/>
      <c r="AC477" s="28"/>
      <c r="AD477" s="27"/>
      <c r="AG477" s="27"/>
      <c r="AH477" s="27"/>
      <c r="AI477" s="27"/>
      <c r="AK477" s="27"/>
    </row>
    <row r="478" spans="1:54" ht="15.6">
      <c r="A478" s="244"/>
      <c r="B478" s="318">
        <f>+'Ark1'!C2026</f>
        <v>2024</v>
      </c>
      <c r="C478" s="263">
        <f>+'Ark1'!L2026</f>
        <v>13</v>
      </c>
      <c r="D478" s="263" t="s">
        <v>40</v>
      </c>
      <c r="E478" s="271">
        <f>+'Ark1'!AP2026</f>
        <v>10</v>
      </c>
      <c r="F478" s="271" t="str">
        <f>VLOOKUP(E478,RNR!$E$1:$F$41,2)</f>
        <v>Rødt Dansk</v>
      </c>
      <c r="G478" s="263" t="str">
        <f>+IF(H478=0,"",'Ark1'!Q2026)</f>
        <v/>
      </c>
      <c r="H478" s="449">
        <f>+'Ark1'!R2026</f>
        <v>0</v>
      </c>
      <c r="I478" s="264" t="str">
        <f>+IF(H478=0,"",'Ark1'!AE2026)</f>
        <v/>
      </c>
      <c r="J478" s="264"/>
      <c r="K478" s="264" t="str">
        <f>+IF(H478=0,"",'Ark1'!AF2026)</f>
        <v/>
      </c>
      <c r="L478" s="244"/>
      <c r="M478" s="366" t="str">
        <f>+IF(H478=0,"",'Ark1'!AR2026)</f>
        <v/>
      </c>
      <c r="N478" s="114" t="str">
        <f>+IF(H478=0,"",'Ark1'!AS2026)</f>
        <v/>
      </c>
      <c r="O478" s="265" t="str">
        <f>+IF(H478=0,"",'Ark1'!T2026)</f>
        <v/>
      </c>
      <c r="P478" s="294" t="str">
        <f>+IF(H478=0,"",'Ark1'!U2026)</f>
        <v/>
      </c>
      <c r="Q478" s="264"/>
      <c r="R478" s="266" t="str">
        <f>+IF(H478=0,"",'Ark1'!W2026)</f>
        <v/>
      </c>
      <c r="S478" s="266" t="str">
        <f>+IF(H478=0,"",'Ark1'!X2026)</f>
        <v/>
      </c>
      <c r="T478" s="451" t="str">
        <f>+IF(H478=0,"",'Ark1'!AG2026)</f>
        <v/>
      </c>
      <c r="U478" s="266" t="str">
        <f>+IF(H478=0,"",'Ark1'!AH2026)</f>
        <v/>
      </c>
      <c r="V478" s="266" t="str">
        <f>+IF(H478=0,"",'Ark1'!Y2026)</f>
        <v/>
      </c>
      <c r="W478" s="265" t="str">
        <f>+IF(H478=0,"",'Ark1'!AA2026)</f>
        <v/>
      </c>
      <c r="X478" s="294" t="str">
        <f t="shared" si="24"/>
        <v/>
      </c>
      <c r="Y478" s="264" t="str">
        <f t="shared" si="25"/>
        <v/>
      </c>
      <c r="Z478" s="244"/>
      <c r="AC478" s="28"/>
      <c r="AD478" s="27"/>
      <c r="AG478" s="27"/>
      <c r="AH478" s="27"/>
      <c r="AI478" s="27"/>
      <c r="AK478" s="27"/>
    </row>
    <row r="479" spans="1:54" ht="15.6">
      <c r="A479" s="244"/>
      <c r="B479" s="318">
        <f>+'Ark1'!C2027</f>
        <v>2024</v>
      </c>
      <c r="C479" s="263">
        <f>+'Ark1'!L2027</f>
        <v>13</v>
      </c>
      <c r="D479" s="263" t="s">
        <v>40</v>
      </c>
      <c r="E479" s="271">
        <f>+'Ark1'!AP2027</f>
        <v>11</v>
      </c>
      <c r="F479" s="271" t="str">
        <f>VLOOKUP(E479,RNR!$E$1:$F$41,2)</f>
        <v>Brown Swiss</v>
      </c>
      <c r="G479" s="263" t="str">
        <f>+IF(H479=0,"",'Ark1'!Q2027)</f>
        <v/>
      </c>
      <c r="H479" s="449">
        <f>+'Ark1'!R2027</f>
        <v>0</v>
      </c>
      <c r="I479" s="264" t="str">
        <f>+IF(H479=0,"",'Ark1'!AE2027)</f>
        <v/>
      </c>
      <c r="J479" s="264"/>
      <c r="K479" s="264" t="str">
        <f>+IF(H479=0,"",'Ark1'!AF2027)</f>
        <v/>
      </c>
      <c r="L479" s="244"/>
      <c r="M479" s="366" t="str">
        <f>+IF(H479=0,"",'Ark1'!AR2027)</f>
        <v/>
      </c>
      <c r="N479" s="114" t="str">
        <f>+IF(H479=0,"",'Ark1'!AS2027)</f>
        <v/>
      </c>
      <c r="O479" s="265" t="str">
        <f>+IF(H479=0,"",'Ark1'!T2027)</f>
        <v/>
      </c>
      <c r="P479" s="294" t="str">
        <f>+IF(H479=0,"",'Ark1'!U2027)</f>
        <v/>
      </c>
      <c r="Q479" s="264"/>
      <c r="R479" s="266" t="str">
        <f>+IF(H479=0,"",'Ark1'!W2027)</f>
        <v/>
      </c>
      <c r="S479" s="266" t="str">
        <f>+IF(H479=0,"",'Ark1'!X2027)</f>
        <v/>
      </c>
      <c r="T479" s="451" t="str">
        <f>+IF(H479=0,"",'Ark1'!AG2027)</f>
        <v/>
      </c>
      <c r="U479" s="266" t="str">
        <f>+IF(H479=0,"",'Ark1'!AH2027)</f>
        <v/>
      </c>
      <c r="V479" s="266" t="str">
        <f>+IF(H479=0,"",'Ark1'!Y2027)</f>
        <v/>
      </c>
      <c r="W479" s="265" t="str">
        <f>+IF(H479=0,"",'Ark1'!AA2027)</f>
        <v/>
      </c>
      <c r="X479" s="294" t="str">
        <f t="shared" si="24"/>
        <v/>
      </c>
      <c r="Y479" s="264" t="str">
        <f t="shared" si="25"/>
        <v/>
      </c>
      <c r="Z479" s="244"/>
      <c r="AC479" s="28"/>
      <c r="AD479" s="27"/>
      <c r="AG479" s="27"/>
      <c r="AH479" s="27"/>
      <c r="AI479" s="27"/>
      <c r="AK479" s="27"/>
    </row>
    <row r="480" spans="1:54" ht="15.6">
      <c r="A480" s="244"/>
      <c r="B480" s="318">
        <f>+'Ark1'!C2028</f>
        <v>2024</v>
      </c>
      <c r="C480" s="263">
        <f>+'Ark1'!L2028</f>
        <v>13</v>
      </c>
      <c r="D480" s="263" t="s">
        <v>40</v>
      </c>
      <c r="E480" s="271">
        <f>+'Ark1'!AP2028</f>
        <v>12</v>
      </c>
      <c r="F480" s="271" t="str">
        <f>VLOOKUP(E480,RNR!$E$1:$F$41,2)</f>
        <v>Jarlsberg</v>
      </c>
      <c r="G480" s="263" t="str">
        <f>+IF(H480=0,"",'Ark1'!Q2028)</f>
        <v/>
      </c>
      <c r="H480" s="449">
        <f>+'Ark1'!R2028</f>
        <v>0</v>
      </c>
      <c r="I480" s="264" t="str">
        <f>+IF(H480=0,"",'Ark1'!AE2028)</f>
        <v/>
      </c>
      <c r="J480" s="264"/>
      <c r="K480" s="264" t="str">
        <f>+IF(H480=0,"",'Ark1'!AF2028)</f>
        <v/>
      </c>
      <c r="L480" s="244"/>
      <c r="M480" s="366" t="str">
        <f>+IF(H480=0,"",'Ark1'!AR2028)</f>
        <v/>
      </c>
      <c r="N480" s="114" t="str">
        <f>+IF(H480=0,"",'Ark1'!AS2028)</f>
        <v/>
      </c>
      <c r="O480" s="265" t="str">
        <f>+IF(H480=0,"",'Ark1'!T2028)</f>
        <v/>
      </c>
      <c r="P480" s="294" t="str">
        <f>+IF(H480=0,"",'Ark1'!U2028)</f>
        <v/>
      </c>
      <c r="Q480" s="264"/>
      <c r="R480" s="266" t="str">
        <f>+IF(H480=0,"",'Ark1'!W2028)</f>
        <v/>
      </c>
      <c r="S480" s="266" t="str">
        <f>+IF(H480=0,"",'Ark1'!X2028)</f>
        <v/>
      </c>
      <c r="T480" s="451" t="str">
        <f>+IF(H480=0,"",'Ark1'!AG2028)</f>
        <v/>
      </c>
      <c r="U480" s="266" t="str">
        <f>+IF(H480=0,"",'Ark1'!AH2028)</f>
        <v/>
      </c>
      <c r="V480" s="266" t="str">
        <f>+IF(H480=0,"",'Ark1'!Y2028)</f>
        <v/>
      </c>
      <c r="W480" s="265" t="str">
        <f>+IF(H480=0,"",'Ark1'!AA2028)</f>
        <v/>
      </c>
      <c r="X480" s="294" t="str">
        <f t="shared" si="24"/>
        <v/>
      </c>
      <c r="Y480" s="264" t="str">
        <f t="shared" si="25"/>
        <v/>
      </c>
      <c r="Z480" s="244"/>
      <c r="AC480" s="28"/>
      <c r="AD480" s="27"/>
      <c r="AG480" s="27"/>
      <c r="AH480" s="27"/>
      <c r="AI480" s="27"/>
      <c r="AK480" s="27"/>
    </row>
    <row r="481" spans="1:37" ht="15.6">
      <c r="A481" s="244"/>
      <c r="B481" s="318">
        <f>+'Ark1'!C2029</f>
        <v>2024</v>
      </c>
      <c r="C481" s="263">
        <f>+'Ark1'!L2029</f>
        <v>13</v>
      </c>
      <c r="D481" s="263" t="s">
        <v>40</v>
      </c>
      <c r="E481" s="271">
        <f>+'Ark1'!AP2029</f>
        <v>13</v>
      </c>
      <c r="F481" s="271" t="str">
        <f>VLOOKUP(E481,RNR!$E$1:$F$41,2)</f>
        <v>Fleckvieh</v>
      </c>
      <c r="G481" s="263" t="str">
        <f>+IF(H481=0,"",'Ark1'!Q2029)</f>
        <v/>
      </c>
      <c r="H481" s="449">
        <f>+'Ark1'!R2029</f>
        <v>0</v>
      </c>
      <c r="I481" s="264" t="str">
        <f>+IF(H481=0,"",'Ark1'!AE2029)</f>
        <v/>
      </c>
      <c r="J481" s="264"/>
      <c r="K481" s="264" t="str">
        <f>+IF(H481=0,"",'Ark1'!AF2029)</f>
        <v/>
      </c>
      <c r="L481" s="244"/>
      <c r="M481" s="366" t="str">
        <f>+IF(H481=0,"",'Ark1'!AR2029)</f>
        <v/>
      </c>
      <c r="N481" s="114" t="str">
        <f>+IF(H481=0,"",'Ark1'!AS2029)</f>
        <v/>
      </c>
      <c r="O481" s="265" t="str">
        <f>+IF(H481=0,"",'Ark1'!T2029)</f>
        <v/>
      </c>
      <c r="P481" s="294" t="str">
        <f>+IF(H481=0,"",'Ark1'!U2029)</f>
        <v/>
      </c>
      <c r="Q481" s="264"/>
      <c r="R481" s="266" t="str">
        <f>+IF(H481=0,"",'Ark1'!W2029)</f>
        <v/>
      </c>
      <c r="S481" s="266" t="str">
        <f>+IF(H481=0,"",'Ark1'!X2029)</f>
        <v/>
      </c>
      <c r="T481" s="451" t="str">
        <f>+IF(H481=0,"",'Ark1'!AG2029)</f>
        <v/>
      </c>
      <c r="U481" s="266" t="str">
        <f>+IF(H481=0,"",'Ark1'!AH2029)</f>
        <v/>
      </c>
      <c r="V481" s="266" t="str">
        <f>+IF(H481=0,"",'Ark1'!Y2029)</f>
        <v/>
      </c>
      <c r="W481" s="265" t="str">
        <f>+IF(H481=0,"",'Ark1'!AA2029)</f>
        <v/>
      </c>
      <c r="X481" s="294" t="str">
        <f t="shared" si="24"/>
        <v/>
      </c>
      <c r="Y481" s="264" t="str">
        <f t="shared" si="25"/>
        <v/>
      </c>
      <c r="Z481" s="244"/>
      <c r="AC481" s="28"/>
      <c r="AD481" s="27"/>
      <c r="AG481" s="27"/>
      <c r="AH481" s="27"/>
      <c r="AI481" s="27"/>
      <c r="AK481" s="27"/>
    </row>
    <row r="482" spans="1:37" ht="15.6">
      <c r="A482" s="244"/>
      <c r="B482" s="318">
        <f>+'Ark1'!C2030</f>
        <v>2024</v>
      </c>
      <c r="C482" s="263">
        <f>+'Ark1'!L2030</f>
        <v>13</v>
      </c>
      <c r="D482" s="263" t="s">
        <v>40</v>
      </c>
      <c r="E482" s="271">
        <f>+'Ark1'!AP2030</f>
        <v>14</v>
      </c>
      <c r="F482" s="271" t="str">
        <f>VLOOKUP(E482,RNR!$E$1:$F$41,2)</f>
        <v>Canadisk Ayrshire</v>
      </c>
      <c r="G482" s="263" t="str">
        <f>+IF(H482=0,"",'Ark1'!Q2030)</f>
        <v/>
      </c>
      <c r="H482" s="449">
        <f>+'Ark1'!R2030</f>
        <v>0</v>
      </c>
      <c r="I482" s="264" t="str">
        <f>+IF(H482=0,"",'Ark1'!AE2030)</f>
        <v/>
      </c>
      <c r="J482" s="264"/>
      <c r="K482" s="264" t="str">
        <f>+IF(H482=0,"",'Ark1'!AF2030)</f>
        <v/>
      </c>
      <c r="L482" s="244"/>
      <c r="M482" s="366" t="str">
        <f>+IF(H482=0,"",'Ark1'!AR2030)</f>
        <v/>
      </c>
      <c r="N482" s="114" t="str">
        <f>+IF(H482=0,"",'Ark1'!AS2030)</f>
        <v/>
      </c>
      <c r="O482" s="265" t="str">
        <f>+IF(H482=0,"",'Ark1'!T2030)</f>
        <v/>
      </c>
      <c r="P482" s="294" t="str">
        <f>+IF(H482=0,"",'Ark1'!U2030)</f>
        <v/>
      </c>
      <c r="Q482" s="264"/>
      <c r="R482" s="266" t="str">
        <f>+IF(H482=0,"",'Ark1'!W2030)</f>
        <v/>
      </c>
      <c r="S482" s="266" t="str">
        <f>+IF(H482=0,"",'Ark1'!X2030)</f>
        <v/>
      </c>
      <c r="T482" s="451" t="str">
        <f>+IF(H482=0,"",'Ark1'!AG2030)</f>
        <v/>
      </c>
      <c r="U482" s="266" t="str">
        <f>+IF(H482=0,"",'Ark1'!AH2030)</f>
        <v/>
      </c>
      <c r="V482" s="266" t="str">
        <f>+IF(H482=0,"",'Ark1'!Y2030)</f>
        <v/>
      </c>
      <c r="W482" s="265" t="str">
        <f>+IF(H482=0,"",'Ark1'!AA2030)</f>
        <v/>
      </c>
      <c r="X482" s="294" t="str">
        <f t="shared" si="24"/>
        <v/>
      </c>
      <c r="Y482" s="264" t="str">
        <f t="shared" si="25"/>
        <v/>
      </c>
      <c r="Z482" s="244"/>
      <c r="AC482" s="28"/>
      <c r="AD482" s="27"/>
      <c r="AG482" s="27"/>
      <c r="AH482" s="27"/>
      <c r="AI482" s="27"/>
      <c r="AK482" s="27"/>
    </row>
    <row r="483" spans="1:37" ht="15.6">
      <c r="A483" s="244"/>
      <c r="B483" s="318">
        <f>+'Ark1'!C2031</f>
        <v>2024</v>
      </c>
      <c r="C483" s="263">
        <f>+'Ark1'!L2031</f>
        <v>13</v>
      </c>
      <c r="D483" s="263" t="s">
        <v>40</v>
      </c>
      <c r="E483" s="271">
        <f>+'Ark1'!AP2031</f>
        <v>15</v>
      </c>
      <c r="F483" s="271" t="str">
        <f>VLOOKUP(E483,RNR!$E$1:$F$41,2)</f>
        <v>Montbéliard</v>
      </c>
      <c r="G483" s="263" t="str">
        <f>+IF(H483=0,"",'Ark1'!Q2031)</f>
        <v/>
      </c>
      <c r="H483" s="449">
        <f>+'Ark1'!R2031</f>
        <v>0</v>
      </c>
      <c r="I483" s="264" t="str">
        <f>+IF(H483=0,"",'Ark1'!AE2031)</f>
        <v/>
      </c>
      <c r="J483" s="264"/>
      <c r="K483" s="264" t="str">
        <f>+IF(H483=0,"",'Ark1'!AF2031)</f>
        <v/>
      </c>
      <c r="L483" s="244"/>
      <c r="M483" s="366" t="str">
        <f>+IF(H483=0,"",'Ark1'!AR2031)</f>
        <v/>
      </c>
      <c r="N483" s="114" t="str">
        <f>+IF(H483=0,"",'Ark1'!AS2031)</f>
        <v/>
      </c>
      <c r="O483" s="265" t="str">
        <f>+IF(H483=0,"",'Ark1'!T2031)</f>
        <v/>
      </c>
      <c r="P483" s="294" t="str">
        <f>+IF(H483=0,"",'Ark1'!U2031)</f>
        <v/>
      </c>
      <c r="Q483" s="264"/>
      <c r="R483" s="266" t="str">
        <f>+IF(H483=0,"",'Ark1'!W2031)</f>
        <v/>
      </c>
      <c r="S483" s="266" t="str">
        <f>+IF(H483=0,"",'Ark1'!X2031)</f>
        <v/>
      </c>
      <c r="T483" s="451" t="str">
        <f>+IF(H483=0,"",'Ark1'!AG2031)</f>
        <v/>
      </c>
      <c r="U483" s="266" t="str">
        <f>+IF(H483=0,"",'Ark1'!AH2031)</f>
        <v/>
      </c>
      <c r="V483" s="266" t="str">
        <f>+IF(H483=0,"",'Ark1'!Y2031)</f>
        <v/>
      </c>
      <c r="W483" s="265" t="str">
        <f>+IF(H483=0,"",'Ark1'!AA2031)</f>
        <v/>
      </c>
      <c r="X483" s="294" t="str">
        <f t="shared" si="24"/>
        <v/>
      </c>
      <c r="Y483" s="264" t="str">
        <f t="shared" si="25"/>
        <v/>
      </c>
      <c r="Z483" s="244"/>
      <c r="AC483" s="28"/>
      <c r="AD483" s="27"/>
      <c r="AG483" s="27"/>
      <c r="AH483" s="27"/>
      <c r="AI483" s="27"/>
      <c r="AK483" s="27"/>
    </row>
    <row r="484" spans="1:37" ht="15.6">
      <c r="A484" s="244"/>
      <c r="B484" s="318">
        <f>+'Ark1'!C2032</f>
        <v>2024</v>
      </c>
      <c r="C484" s="263">
        <f>+'Ark1'!L2032</f>
        <v>13</v>
      </c>
      <c r="D484" s="263" t="s">
        <v>40</v>
      </c>
      <c r="E484" s="271">
        <f>+'Ark1'!AP2032</f>
        <v>16</v>
      </c>
      <c r="F484" s="271" t="str">
        <f>VLOOKUP(E484,RNR!$E$1:$F$41,2)</f>
        <v>Mørefe</v>
      </c>
      <c r="G484" s="263" t="str">
        <f>+IF(H484=0,"",'Ark1'!Q2032)</f>
        <v/>
      </c>
      <c r="H484" s="449">
        <f>+'Ark1'!R2032</f>
        <v>0</v>
      </c>
      <c r="I484" s="264" t="str">
        <f>+IF(H484=0,"",'Ark1'!AE2032)</f>
        <v/>
      </c>
      <c r="J484" s="264"/>
      <c r="K484" s="264" t="str">
        <f>+IF(H484=0,"",'Ark1'!AF2032)</f>
        <v/>
      </c>
      <c r="L484" s="244"/>
      <c r="M484" s="366" t="str">
        <f>+IF(H484=0,"",'Ark1'!AR2032)</f>
        <v/>
      </c>
      <c r="N484" s="114" t="str">
        <f>+IF(H484=0,"",'Ark1'!AS2032)</f>
        <v/>
      </c>
      <c r="O484" s="265" t="str">
        <f>+IF(H484=0,"",'Ark1'!T2032)</f>
        <v/>
      </c>
      <c r="P484" s="294" t="str">
        <f>+IF(H484=0,"",'Ark1'!U2032)</f>
        <v/>
      </c>
      <c r="Q484" s="264"/>
      <c r="R484" s="266" t="str">
        <f>+IF(H484=0,"",'Ark1'!W2032)</f>
        <v/>
      </c>
      <c r="S484" s="266" t="str">
        <f>+IF(H484=0,"",'Ark1'!X2032)</f>
        <v/>
      </c>
      <c r="T484" s="451" t="str">
        <f>+IF(H484=0,"",'Ark1'!AG2032)</f>
        <v/>
      </c>
      <c r="U484" s="266" t="str">
        <f>+IF(H484=0,"",'Ark1'!AH2032)</f>
        <v/>
      </c>
      <c r="V484" s="266" t="str">
        <f>+IF(H484=0,"",'Ark1'!Y2032)</f>
        <v/>
      </c>
      <c r="W484" s="265" t="str">
        <f>+IF(H484=0,"",'Ark1'!AA2032)</f>
        <v/>
      </c>
      <c r="X484" s="294" t="str">
        <f t="shared" si="24"/>
        <v/>
      </c>
      <c r="Y484" s="264" t="str">
        <f t="shared" si="25"/>
        <v/>
      </c>
      <c r="Z484" s="244"/>
      <c r="AC484" s="28"/>
      <c r="AD484" s="27"/>
      <c r="AG484" s="27"/>
      <c r="AH484" s="27"/>
      <c r="AI484" s="27"/>
      <c r="AK484" s="27"/>
    </row>
    <row r="485" spans="1:37" ht="15.6">
      <c r="A485" s="244"/>
      <c r="B485" s="318">
        <f>+'Ark1'!C2033</f>
        <v>2024</v>
      </c>
      <c r="C485" s="263">
        <f>+'Ark1'!L2033</f>
        <v>13</v>
      </c>
      <c r="D485" s="263" t="s">
        <v>40</v>
      </c>
      <c r="E485" s="271">
        <f>+'Ark1'!AP2033</f>
        <v>17</v>
      </c>
      <c r="F485" s="271" t="str">
        <f>VLOOKUP(E485,RNR!$E$1:$F$41,2)</f>
        <v>Normande</v>
      </c>
      <c r="G485" s="263" t="str">
        <f>+IF(H485=0,"",'Ark1'!Q2033)</f>
        <v/>
      </c>
      <c r="H485" s="449">
        <f>+'Ark1'!R2033</f>
        <v>0</v>
      </c>
      <c r="I485" s="264" t="str">
        <f>+IF(H485=0,"",'Ark1'!AE2033)</f>
        <v/>
      </c>
      <c r="J485" s="264"/>
      <c r="K485" s="264" t="str">
        <f>+IF(H485=0,"",'Ark1'!AF2033)</f>
        <v/>
      </c>
      <c r="L485" s="244"/>
      <c r="M485" s="366" t="str">
        <f>+IF(H485=0,"",'Ark1'!AR2033)</f>
        <v/>
      </c>
      <c r="N485" s="114" t="str">
        <f>+IF(H485=0,"",'Ark1'!AS2033)</f>
        <v/>
      </c>
      <c r="O485" s="265" t="str">
        <f>+IF(H485=0,"",'Ark1'!T2033)</f>
        <v/>
      </c>
      <c r="P485" s="294" t="str">
        <f>+IF(H485=0,"",'Ark1'!U2033)</f>
        <v/>
      </c>
      <c r="Q485" s="264"/>
      <c r="R485" s="266" t="str">
        <f>+IF(H485=0,"",'Ark1'!W2033)</f>
        <v/>
      </c>
      <c r="S485" s="266" t="str">
        <f>+IF(H485=0,"",'Ark1'!X2033)</f>
        <v/>
      </c>
      <c r="T485" s="451" t="str">
        <f>+IF(H485=0,"",'Ark1'!AG2033)</f>
        <v/>
      </c>
      <c r="U485" s="266" t="str">
        <f>+IF(H485=0,"",'Ark1'!AH2033)</f>
        <v/>
      </c>
      <c r="V485" s="266" t="str">
        <f>+IF(H485=0,"",'Ark1'!Y2033)</f>
        <v/>
      </c>
      <c r="W485" s="265" t="str">
        <f>+IF(H485=0,"",'Ark1'!AA2033)</f>
        <v/>
      </c>
      <c r="X485" s="294" t="str">
        <f t="shared" si="24"/>
        <v/>
      </c>
      <c r="Y485" s="264" t="str">
        <f t="shared" si="25"/>
        <v/>
      </c>
      <c r="Z485" s="244"/>
      <c r="AC485" s="28"/>
      <c r="AD485" s="27"/>
      <c r="AG485" s="27"/>
      <c r="AH485" s="27"/>
      <c r="AI485" s="27"/>
      <c r="AK485" s="27"/>
    </row>
    <row r="486" spans="1:37" ht="15.6">
      <c r="A486" s="244"/>
      <c r="B486" s="318">
        <f>+'Ark1'!C2034</f>
        <v>2024</v>
      </c>
      <c r="C486" s="263">
        <f>+'Ark1'!L2034</f>
        <v>13</v>
      </c>
      <c r="D486" s="263" t="s">
        <v>40</v>
      </c>
      <c r="E486" s="271">
        <f>+'Ark1'!AP2034</f>
        <v>21</v>
      </c>
      <c r="F486" s="271" t="str">
        <f>VLOOKUP(E486,RNR!$E$1:$F$41,2)</f>
        <v>Hereford</v>
      </c>
      <c r="G486" s="263">
        <f>+IF(H486=0,"",'Ark1'!Q2034)</f>
        <v>2</v>
      </c>
      <c r="H486" s="449">
        <f>+'Ark1'!R2034</f>
        <v>2</v>
      </c>
      <c r="I486" s="264">
        <f>+IF(H486=0,"",'Ark1'!AE2034)</f>
        <v>9.9651220727453915E-2</v>
      </c>
      <c r="J486" s="264"/>
      <c r="K486" s="264">
        <f>+IF(H486=0,"",'Ark1'!AF2034)</f>
        <v>0.19064551568293064</v>
      </c>
      <c r="L486" s="244"/>
      <c r="M486" s="366">
        <f>+IF(H486=0,"",'Ark1'!AR2034)</f>
        <v>230.5</v>
      </c>
      <c r="N486" s="114">
        <f>+IF(H486=0,"",'Ark1'!AS2034)</f>
        <v>51.025543031832363</v>
      </c>
      <c r="O486" s="265">
        <f>+IF(H486=0,"",'Ark1'!T2034)</f>
        <v>15</v>
      </c>
      <c r="P486" s="294">
        <f>+IF(H486=0,"",'Ark1'!U2034)</f>
        <v>625.1500000000002</v>
      </c>
      <c r="Q486" s="264"/>
      <c r="R486" s="266">
        <f>+IF(H486=0,"",'Ark1'!W2034)</f>
        <v>100</v>
      </c>
      <c r="S486" s="266">
        <f>+IF(H486=0,"",'Ark1'!X2034)</f>
        <v>100</v>
      </c>
      <c r="T486" s="451">
        <f>+IF(H486=0,"",'Ark1'!AG2034)</f>
        <v>2792.5</v>
      </c>
      <c r="U486" s="266">
        <f>+IF(H486=0,"",'Ark1'!AH2034)</f>
        <v>100</v>
      </c>
      <c r="V486" s="266">
        <f>+IF(H486=0,"",'Ark1'!Y2034)</f>
        <v>14.049999999996768</v>
      </c>
      <c r="W486" s="265">
        <f>+IF(H486=0,"",'Ark1'!AA2034)</f>
        <v>0</v>
      </c>
      <c r="X486" s="294">
        <f t="shared" si="24"/>
        <v>223.86750223813794</v>
      </c>
      <c r="Y486" s="264">
        <f t="shared" si="25"/>
        <v>1</v>
      </c>
      <c r="Z486" s="244"/>
      <c r="AC486" s="28"/>
      <c r="AD486" s="27"/>
      <c r="AG486" s="27"/>
      <c r="AH486" s="27"/>
      <c r="AI486" s="27"/>
      <c r="AK486" s="27"/>
    </row>
    <row r="487" spans="1:37" ht="15.6">
      <c r="A487" s="244"/>
      <c r="B487" s="318">
        <f>+'Ark1'!C2035</f>
        <v>2024</v>
      </c>
      <c r="C487" s="263">
        <f>+'Ark1'!L2035</f>
        <v>13</v>
      </c>
      <c r="D487" s="263" t="s">
        <v>40</v>
      </c>
      <c r="E487" s="271">
        <f>+'Ark1'!AP2035</f>
        <v>22</v>
      </c>
      <c r="F487" s="271" t="str">
        <f>VLOOKUP(E487,RNR!$E$1:$F$41,2)</f>
        <v>Charolais</v>
      </c>
      <c r="G487" s="263">
        <f>+IF(H487=0,"",'Ark1'!Q2035)</f>
        <v>1</v>
      </c>
      <c r="H487" s="449">
        <f>+'Ark1'!R2035</f>
        <v>1</v>
      </c>
      <c r="I487" s="264">
        <f>+IF(H487=0,"",'Ark1'!AE2035)</f>
        <v>3.0048076923076917E-2</v>
      </c>
      <c r="J487" s="264"/>
      <c r="K487" s="264">
        <f>+IF(H487=0,"",'Ark1'!AF2035)</f>
        <v>4.7706356431331719E-2</v>
      </c>
      <c r="L487" s="244"/>
      <c r="M487" s="366">
        <f>+IF(H487=0,"",'Ark1'!AR2035)</f>
        <v>223</v>
      </c>
      <c r="N487" s="114">
        <f>+IF(H487=0,"",'Ark1'!AS2035)</f>
        <v>52.481760559271606</v>
      </c>
      <c r="O487" s="265">
        <f>+IF(H487=0,"",'Ark1'!T2035)</f>
        <v>15</v>
      </c>
      <c r="P487" s="294">
        <f>+IF(H487=0,"",'Ark1'!U2035)</f>
        <v>581.9</v>
      </c>
      <c r="Q487" s="264"/>
      <c r="R487" s="266">
        <f>+IF(H487=0,"",'Ark1'!W2035)</f>
        <v>100</v>
      </c>
      <c r="S487" s="266">
        <f>+IF(H487=0,"",'Ark1'!X2035)</f>
        <v>100</v>
      </c>
      <c r="T487" s="451">
        <f>+IF(H487=0,"",'Ark1'!AG2035)</f>
        <v>2103</v>
      </c>
      <c r="U487" s="266">
        <f>+IF(H487=0,"",'Ark1'!AH2035)</f>
        <v>100</v>
      </c>
      <c r="V487" s="266">
        <f>+IF(H487=0,"",'Ark1'!Y2035)</f>
        <v>0</v>
      </c>
      <c r="W487" s="265">
        <f>+IF(H487=0,"",'Ark1'!AA2035)</f>
        <v>0</v>
      </c>
      <c r="X487" s="294">
        <f t="shared" si="24"/>
        <v>276.69995244888253</v>
      </c>
      <c r="Y487" s="264">
        <f t="shared" si="25"/>
        <v>1</v>
      </c>
      <c r="Z487" s="244"/>
      <c r="AC487" s="28"/>
      <c r="AD487" s="27"/>
      <c r="AG487" s="27"/>
      <c r="AH487" s="27"/>
      <c r="AI487" s="27"/>
      <c r="AK487" s="27"/>
    </row>
    <row r="488" spans="1:37" ht="15.6">
      <c r="A488" s="244"/>
      <c r="B488" s="318">
        <f>+'Ark1'!C2036</f>
        <v>2024</v>
      </c>
      <c r="C488" s="263">
        <f>+'Ark1'!L2036</f>
        <v>13</v>
      </c>
      <c r="D488" s="263" t="s">
        <v>40</v>
      </c>
      <c r="E488" s="271">
        <f>+'Ark1'!AP2036</f>
        <v>23</v>
      </c>
      <c r="F488" s="271" t="str">
        <f>VLOOKUP(E488,RNR!$E$1:$F$41,2)</f>
        <v>Aberdeen Angus</v>
      </c>
      <c r="G488" s="263" t="str">
        <f>+IF(H488=0,"",'Ark1'!Q2036)</f>
        <v/>
      </c>
      <c r="H488" s="449">
        <f>+'Ark1'!R2036</f>
        <v>0</v>
      </c>
      <c r="I488" s="264" t="str">
        <f>+IF(H488=0,"",'Ark1'!AE2036)</f>
        <v/>
      </c>
      <c r="J488" s="264"/>
      <c r="K488" s="264" t="str">
        <f>+IF(H488=0,"",'Ark1'!AF2036)</f>
        <v/>
      </c>
      <c r="L488" s="244"/>
      <c r="M488" s="366" t="str">
        <f>+IF(H488=0,"",'Ark1'!AR2036)</f>
        <v/>
      </c>
      <c r="N488" s="114" t="str">
        <f>+IF(H488=0,"",'Ark1'!AS2036)</f>
        <v/>
      </c>
      <c r="O488" s="265" t="str">
        <f>+IF(H488=0,"",'Ark1'!T2036)</f>
        <v/>
      </c>
      <c r="P488" s="294" t="str">
        <f>+IF(H488=0,"",'Ark1'!U2036)</f>
        <v/>
      </c>
      <c r="Q488" s="264"/>
      <c r="R488" s="266" t="str">
        <f>+IF(H488=0,"",'Ark1'!W2036)</f>
        <v/>
      </c>
      <c r="S488" s="266" t="str">
        <f>+IF(H488=0,"",'Ark1'!X2036)</f>
        <v/>
      </c>
      <c r="T488" s="451" t="str">
        <f>+IF(H488=0,"",'Ark1'!AG2036)</f>
        <v/>
      </c>
      <c r="U488" s="266" t="str">
        <f>+IF(H488=0,"",'Ark1'!AH2036)</f>
        <v/>
      </c>
      <c r="V488" s="266" t="str">
        <f>+IF(H488=0,"",'Ark1'!Y2036)</f>
        <v/>
      </c>
      <c r="W488" s="265" t="str">
        <f>+IF(H488=0,"",'Ark1'!AA2036)</f>
        <v/>
      </c>
      <c r="X488" s="294" t="str">
        <f t="shared" si="24"/>
        <v/>
      </c>
      <c r="Y488" s="264" t="str">
        <f t="shared" si="25"/>
        <v/>
      </c>
      <c r="Z488" s="244"/>
      <c r="AC488" s="28"/>
      <c r="AD488" s="27"/>
      <c r="AG488" s="27"/>
      <c r="AH488" s="27"/>
      <c r="AI488" s="27"/>
      <c r="AK488" s="27"/>
    </row>
    <row r="489" spans="1:37" ht="15.6">
      <c r="A489" s="244"/>
      <c r="B489" s="318">
        <f>+'Ark1'!C2037</f>
        <v>2024</v>
      </c>
      <c r="C489" s="263">
        <f>+'Ark1'!L2037</f>
        <v>13</v>
      </c>
      <c r="D489" s="263" t="s">
        <v>40</v>
      </c>
      <c r="E489" s="271">
        <f>+'Ark1'!AP2037</f>
        <v>24</v>
      </c>
      <c r="F489" s="271" t="str">
        <f>VLOOKUP(E489,RNR!$E$1:$F$41,2)</f>
        <v>Limousine</v>
      </c>
      <c r="G489" s="263" t="str">
        <f>+IF(H489=0,"",'Ark1'!Q2037)</f>
        <v/>
      </c>
      <c r="H489" s="449">
        <f>+'Ark1'!R2037</f>
        <v>0</v>
      </c>
      <c r="I489" s="264" t="str">
        <f>+IF(H489=0,"",'Ark1'!AE2037)</f>
        <v/>
      </c>
      <c r="J489" s="264"/>
      <c r="K489" s="264" t="str">
        <f>+IF(H489=0,"",'Ark1'!AF2037)</f>
        <v/>
      </c>
      <c r="L489" s="244"/>
      <c r="M489" s="366" t="str">
        <f>+IF(H489=0,"",'Ark1'!AR2037)</f>
        <v/>
      </c>
      <c r="N489" s="114" t="str">
        <f>+IF(H489=0,"",'Ark1'!AS2037)</f>
        <v/>
      </c>
      <c r="O489" s="265" t="str">
        <f>+IF(H489=0,"",'Ark1'!T2037)</f>
        <v/>
      </c>
      <c r="P489" s="294" t="str">
        <f>+IF(H489=0,"",'Ark1'!U2037)</f>
        <v/>
      </c>
      <c r="Q489" s="264"/>
      <c r="R489" s="266" t="str">
        <f>+IF(H489=0,"",'Ark1'!W2037)</f>
        <v/>
      </c>
      <c r="S489" s="266" t="str">
        <f>+IF(H489=0,"",'Ark1'!X2037)</f>
        <v/>
      </c>
      <c r="T489" s="451" t="str">
        <f>+IF(H489=0,"",'Ark1'!AG2037)</f>
        <v/>
      </c>
      <c r="U489" s="266" t="str">
        <f>+IF(H489=0,"",'Ark1'!AH2037)</f>
        <v/>
      </c>
      <c r="V489" s="266" t="str">
        <f>+IF(H489=0,"",'Ark1'!Y2037)</f>
        <v/>
      </c>
      <c r="W489" s="265" t="str">
        <f>+IF(H489=0,"",'Ark1'!AA2037)</f>
        <v/>
      </c>
      <c r="X489" s="294" t="str">
        <f t="shared" si="24"/>
        <v/>
      </c>
      <c r="Y489" s="264" t="str">
        <f t="shared" si="25"/>
        <v/>
      </c>
      <c r="Z489" s="244"/>
      <c r="AC489" s="28"/>
      <c r="AD489" s="27"/>
      <c r="AG489" s="27"/>
      <c r="AH489" s="27"/>
      <c r="AI489" s="27"/>
      <c r="AK489" s="27"/>
    </row>
    <row r="490" spans="1:37" ht="15.6">
      <c r="A490" s="244"/>
      <c r="B490" s="318">
        <f>+'Ark1'!C2038</f>
        <v>2024</v>
      </c>
      <c r="C490" s="263">
        <f>+'Ark1'!L2038</f>
        <v>13</v>
      </c>
      <c r="D490" s="263" t="s">
        <v>40</v>
      </c>
      <c r="E490" s="271">
        <f>+'Ark1'!AP2038</f>
        <v>25</v>
      </c>
      <c r="F490" s="271" t="str">
        <f>VLOOKUP(E490,RNR!$E$1:$F$41,2)</f>
        <v>Simmental Kjøtt</v>
      </c>
      <c r="G490" s="263" t="str">
        <f>+IF(H490=0,"",'Ark1'!Q2038)</f>
        <v/>
      </c>
      <c r="H490" s="449">
        <f>+'Ark1'!R2038</f>
        <v>0</v>
      </c>
      <c r="I490" s="264" t="str">
        <f>+IF(H490=0,"",'Ark1'!AE2038)</f>
        <v/>
      </c>
      <c r="J490" s="264"/>
      <c r="K490" s="264" t="str">
        <f>+IF(H490=0,"",'Ark1'!AF2038)</f>
        <v/>
      </c>
      <c r="L490" s="244"/>
      <c r="M490" s="366" t="str">
        <f>+IF(H490=0,"",'Ark1'!AR2038)</f>
        <v/>
      </c>
      <c r="N490" s="114" t="str">
        <f>+IF(H490=0,"",'Ark1'!AS2038)</f>
        <v/>
      </c>
      <c r="O490" s="265" t="str">
        <f>+IF(H490=0,"",'Ark1'!T2038)</f>
        <v/>
      </c>
      <c r="P490" s="294" t="str">
        <f>+IF(H490=0,"",'Ark1'!U2038)</f>
        <v/>
      </c>
      <c r="Q490" s="264"/>
      <c r="R490" s="266" t="str">
        <f>+IF(H490=0,"",'Ark1'!W2038)</f>
        <v/>
      </c>
      <c r="S490" s="266" t="str">
        <f>+IF(H490=0,"",'Ark1'!X2038)</f>
        <v/>
      </c>
      <c r="T490" s="451" t="str">
        <f>+IF(H490=0,"",'Ark1'!AG2038)</f>
        <v/>
      </c>
      <c r="U490" s="266" t="str">
        <f>+IF(H490=0,"",'Ark1'!AH2038)</f>
        <v/>
      </c>
      <c r="V490" s="266" t="str">
        <f>+IF(H490=0,"",'Ark1'!Y2038)</f>
        <v/>
      </c>
      <c r="W490" s="265" t="str">
        <f>+IF(H490=0,"",'Ark1'!AA2038)</f>
        <v/>
      </c>
      <c r="X490" s="294" t="str">
        <f t="shared" si="24"/>
        <v/>
      </c>
      <c r="Y490" s="264" t="str">
        <f t="shared" si="25"/>
        <v/>
      </c>
      <c r="Z490" s="244"/>
      <c r="AC490" s="28"/>
      <c r="AD490" s="27"/>
      <c r="AG490" s="27"/>
      <c r="AH490" s="27"/>
      <c r="AI490" s="27"/>
      <c r="AK490" s="27"/>
    </row>
    <row r="491" spans="1:37" ht="15.6">
      <c r="A491" s="244"/>
      <c r="B491" s="318">
        <f>+'Ark1'!C2039</f>
        <v>2024</v>
      </c>
      <c r="C491" s="263">
        <f>+'Ark1'!L2039</f>
        <v>13</v>
      </c>
      <c r="D491" s="263" t="s">
        <v>40</v>
      </c>
      <c r="E491" s="271">
        <f>+'Ark1'!AP2039</f>
        <v>26</v>
      </c>
      <c r="F491" s="271" t="str">
        <f>VLOOKUP(E491,RNR!$E$1:$F$41,2)</f>
        <v>Blonde D'aquitaine</v>
      </c>
      <c r="G491" s="263" t="str">
        <f>+IF(H491=0,"",'Ark1'!Q2039)</f>
        <v/>
      </c>
      <c r="H491" s="449">
        <f>+'Ark1'!R2039</f>
        <v>0</v>
      </c>
      <c r="I491" s="264" t="str">
        <f>+IF(H491=0,"",'Ark1'!AE2039)</f>
        <v/>
      </c>
      <c r="J491" s="264"/>
      <c r="K491" s="264" t="str">
        <f>+IF(H491=0,"",'Ark1'!AF2039)</f>
        <v/>
      </c>
      <c r="L491" s="244"/>
      <c r="M491" s="366" t="str">
        <f>+IF(H491=0,"",'Ark1'!AR2039)</f>
        <v/>
      </c>
      <c r="N491" s="114" t="str">
        <f>+IF(H491=0,"",'Ark1'!AS2039)</f>
        <v/>
      </c>
      <c r="O491" s="265" t="str">
        <f>+IF(H491=0,"",'Ark1'!T2039)</f>
        <v/>
      </c>
      <c r="P491" s="294" t="str">
        <f>+IF(H491=0,"",'Ark1'!U2039)</f>
        <v/>
      </c>
      <c r="Q491" s="264"/>
      <c r="R491" s="266" t="str">
        <f>+IF(H491=0,"",'Ark1'!W2039)</f>
        <v/>
      </c>
      <c r="S491" s="266" t="str">
        <f>+IF(H491=0,"",'Ark1'!X2039)</f>
        <v/>
      </c>
      <c r="T491" s="451" t="str">
        <f>+IF(H491=0,"",'Ark1'!AG2039)</f>
        <v/>
      </c>
      <c r="U491" s="266" t="str">
        <f>+IF(H491=0,"",'Ark1'!AH2039)</f>
        <v/>
      </c>
      <c r="V491" s="266" t="str">
        <f>+IF(H491=0,"",'Ark1'!Y2039)</f>
        <v/>
      </c>
      <c r="W491" s="265" t="str">
        <f>+IF(H491=0,"",'Ark1'!AA2039)</f>
        <v/>
      </c>
      <c r="X491" s="294" t="str">
        <f t="shared" si="24"/>
        <v/>
      </c>
      <c r="Y491" s="264" t="str">
        <f t="shared" si="25"/>
        <v/>
      </c>
      <c r="Z491" s="244"/>
      <c r="AC491" s="28"/>
      <c r="AD491" s="27"/>
      <c r="AG491" s="27"/>
      <c r="AH491" s="27"/>
      <c r="AI491" s="27"/>
      <c r="AK491" s="27"/>
    </row>
    <row r="492" spans="1:37" ht="15.6">
      <c r="A492" s="244"/>
      <c r="B492" s="318">
        <f>+'Ark1'!C2040</f>
        <v>2024</v>
      </c>
      <c r="C492" s="263">
        <f>+'Ark1'!L2040</f>
        <v>13</v>
      </c>
      <c r="D492" s="263" t="s">
        <v>40</v>
      </c>
      <c r="E492" s="271">
        <f>+'Ark1'!AP2040</f>
        <v>27</v>
      </c>
      <c r="F492" s="271" t="str">
        <f>VLOOKUP(E492,RNR!$E$1:$F$41,2)</f>
        <v>Scottish Highland</v>
      </c>
      <c r="G492" s="263" t="str">
        <f>+IF(H492=0,"",'Ark1'!Q2040)</f>
        <v/>
      </c>
      <c r="H492" s="449">
        <f>+'Ark1'!R2040</f>
        <v>0</v>
      </c>
      <c r="I492" s="264" t="str">
        <f>+IF(H492=0,"",'Ark1'!AE2040)</f>
        <v/>
      </c>
      <c r="J492" s="264"/>
      <c r="K492" s="264" t="str">
        <f>+IF(H492=0,"",'Ark1'!AF2040)</f>
        <v/>
      </c>
      <c r="L492" s="244"/>
      <c r="M492" s="366" t="str">
        <f>+IF(H492=0,"",'Ark1'!AR2040)</f>
        <v/>
      </c>
      <c r="N492" s="114" t="str">
        <f>+IF(H492=0,"",'Ark1'!AS2040)</f>
        <v/>
      </c>
      <c r="O492" s="265" t="str">
        <f>+IF(H492=0,"",'Ark1'!T2040)</f>
        <v/>
      </c>
      <c r="P492" s="294" t="str">
        <f>+IF(H492=0,"",'Ark1'!U2040)</f>
        <v/>
      </c>
      <c r="Q492" s="264"/>
      <c r="R492" s="266" t="str">
        <f>+IF(H492=0,"",'Ark1'!W2040)</f>
        <v/>
      </c>
      <c r="S492" s="266" t="str">
        <f>+IF(H492=0,"",'Ark1'!X2040)</f>
        <v/>
      </c>
      <c r="T492" s="451" t="str">
        <f>+IF(H492=0,"",'Ark1'!AG2040)</f>
        <v/>
      </c>
      <c r="U492" s="266" t="str">
        <f>+IF(H492=0,"",'Ark1'!AH2040)</f>
        <v/>
      </c>
      <c r="V492" s="266" t="str">
        <f>+IF(H492=0,"",'Ark1'!Y2040)</f>
        <v/>
      </c>
      <c r="W492" s="265" t="str">
        <f>+IF(H492=0,"",'Ark1'!AA2040)</f>
        <v/>
      </c>
      <c r="X492" s="294" t="str">
        <f t="shared" si="24"/>
        <v/>
      </c>
      <c r="Y492" s="264" t="str">
        <f t="shared" si="25"/>
        <v/>
      </c>
      <c r="Z492" s="244"/>
      <c r="AC492" s="28"/>
      <c r="AD492" s="27"/>
      <c r="AG492" s="27"/>
      <c r="AH492" s="27"/>
      <c r="AI492" s="27"/>
      <c r="AK492" s="27"/>
    </row>
    <row r="493" spans="1:37" ht="15.6">
      <c r="A493" s="244"/>
      <c r="B493" s="318">
        <f>+'Ark1'!C2041</f>
        <v>2024</v>
      </c>
      <c r="C493" s="263">
        <f>+'Ark1'!L2041</f>
        <v>13</v>
      </c>
      <c r="D493" s="263" t="s">
        <v>40</v>
      </c>
      <c r="E493" s="271">
        <f>+'Ark1'!AP2041</f>
        <v>28</v>
      </c>
      <c r="F493" s="271" t="str">
        <f>VLOOKUP(E493,RNR!$E$1:$F$41,2)</f>
        <v>Tiroler Grauvieh</v>
      </c>
      <c r="G493" s="263" t="str">
        <f>+IF(H493=0,"",'Ark1'!Q2041)</f>
        <v/>
      </c>
      <c r="H493" s="449">
        <f>+'Ark1'!R2041</f>
        <v>0</v>
      </c>
      <c r="I493" s="264" t="str">
        <f>+IF(H493=0,"",'Ark1'!AE2041)</f>
        <v/>
      </c>
      <c r="J493" s="264"/>
      <c r="K493" s="264" t="str">
        <f>+IF(H493=0,"",'Ark1'!AF2041)</f>
        <v/>
      </c>
      <c r="L493" s="244"/>
      <c r="M493" s="366" t="str">
        <f>+IF(H493=0,"",'Ark1'!AR2041)</f>
        <v/>
      </c>
      <c r="N493" s="114" t="str">
        <f>+IF(H493=0,"",'Ark1'!AS2041)</f>
        <v/>
      </c>
      <c r="O493" s="265" t="str">
        <f>+IF(H493=0,"",'Ark1'!T2041)</f>
        <v/>
      </c>
      <c r="P493" s="294" t="str">
        <f>+IF(H493=0,"",'Ark1'!U2041)</f>
        <v/>
      </c>
      <c r="Q493" s="264"/>
      <c r="R493" s="266" t="str">
        <f>+IF(H493=0,"",'Ark1'!W2041)</f>
        <v/>
      </c>
      <c r="S493" s="266" t="str">
        <f>+IF(H493=0,"",'Ark1'!X2041)</f>
        <v/>
      </c>
      <c r="T493" s="451" t="str">
        <f>+IF(H493=0,"",'Ark1'!AG2041)</f>
        <v/>
      </c>
      <c r="U493" s="266" t="str">
        <f>+IF(H493=0,"",'Ark1'!AH2041)</f>
        <v/>
      </c>
      <c r="V493" s="266" t="str">
        <f>+IF(H493=0,"",'Ark1'!Y2041)</f>
        <v/>
      </c>
      <c r="W493" s="265" t="str">
        <f>+IF(H493=0,"",'Ark1'!AA2041)</f>
        <v/>
      </c>
      <c r="X493" s="294" t="str">
        <f t="shared" si="24"/>
        <v/>
      </c>
      <c r="Y493" s="264" t="str">
        <f t="shared" si="25"/>
        <v/>
      </c>
      <c r="Z493" s="244"/>
      <c r="AC493" s="28"/>
      <c r="AD493" s="27"/>
      <c r="AG493" s="27"/>
      <c r="AH493" s="27"/>
      <c r="AI493" s="27"/>
      <c r="AK493" s="27"/>
    </row>
    <row r="494" spans="1:37" ht="15.6">
      <c r="A494" s="244"/>
      <c r="B494" s="318">
        <f>+'Ark1'!C2042</f>
        <v>2024</v>
      </c>
      <c r="C494" s="263">
        <f>+'Ark1'!L2042</f>
        <v>13</v>
      </c>
      <c r="D494" s="263" t="s">
        <v>40</v>
      </c>
      <c r="E494" s="271">
        <f>+'Ark1'!AP2042</f>
        <v>29</v>
      </c>
      <c r="F494" s="271" t="str">
        <f>VLOOKUP(E494,RNR!$E$1:$F$41,2)</f>
        <v xml:space="preserve">Dexter </v>
      </c>
      <c r="G494" s="263" t="str">
        <f>+IF(H494=0,"",'Ark1'!Q2042)</f>
        <v/>
      </c>
      <c r="H494" s="449">
        <f>+'Ark1'!R2042</f>
        <v>0</v>
      </c>
      <c r="I494" s="264" t="str">
        <f>+IF(H494=0,"",'Ark1'!AE2042)</f>
        <v/>
      </c>
      <c r="J494" s="264"/>
      <c r="K494" s="264" t="str">
        <f>+IF(H494=0,"",'Ark1'!AF2042)</f>
        <v/>
      </c>
      <c r="L494" s="244"/>
      <c r="M494" s="366" t="str">
        <f>+IF(H494=0,"",'Ark1'!AR2042)</f>
        <v/>
      </c>
      <c r="N494" s="114" t="str">
        <f>+IF(H494=0,"",'Ark1'!AS2042)</f>
        <v/>
      </c>
      <c r="O494" s="265" t="str">
        <f>+IF(H494=0,"",'Ark1'!T2042)</f>
        <v/>
      </c>
      <c r="P494" s="294" t="str">
        <f>+IF(H494=0,"",'Ark1'!U2042)</f>
        <v/>
      </c>
      <c r="Q494" s="264"/>
      <c r="R494" s="266" t="str">
        <f>+IF(H494=0,"",'Ark1'!W2042)</f>
        <v/>
      </c>
      <c r="S494" s="266" t="str">
        <f>+IF(H494=0,"",'Ark1'!X2042)</f>
        <v/>
      </c>
      <c r="T494" s="451" t="str">
        <f>+IF(H494=0,"",'Ark1'!AG2042)</f>
        <v/>
      </c>
      <c r="U494" s="266" t="str">
        <f>+IF(H494=0,"",'Ark1'!AH2042)</f>
        <v/>
      </c>
      <c r="V494" s="266" t="str">
        <f>+IF(H494=0,"",'Ark1'!Y2042)</f>
        <v/>
      </c>
      <c r="W494" s="265" t="str">
        <f>+IF(H494=0,"",'Ark1'!AA2042)</f>
        <v/>
      </c>
      <c r="X494" s="294" t="str">
        <f t="shared" si="24"/>
        <v/>
      </c>
      <c r="Y494" s="264" t="str">
        <f t="shared" si="25"/>
        <v/>
      </c>
      <c r="Z494" s="244"/>
      <c r="AC494" s="28"/>
      <c r="AD494" s="27"/>
      <c r="AG494" s="27"/>
      <c r="AH494" s="27"/>
      <c r="AI494" s="27"/>
      <c r="AK494" s="27"/>
    </row>
    <row r="495" spans="1:37" ht="15.6">
      <c r="A495" s="244"/>
      <c r="B495" s="318">
        <f>+'Ark1'!C2043</f>
        <v>2024</v>
      </c>
      <c r="C495" s="263">
        <f>+'Ark1'!L2043</f>
        <v>13</v>
      </c>
      <c r="D495" s="263" t="s">
        <v>40</v>
      </c>
      <c r="E495" s="271">
        <f>+'Ark1'!AP2043</f>
        <v>30</v>
      </c>
      <c r="F495" s="271" t="str">
        <f>VLOOKUP(E495,RNR!$E$1:$F$41,2)</f>
        <v>Piemontese</v>
      </c>
      <c r="G495" s="263" t="str">
        <f>+IF(H495=0,"",'Ark1'!Q2043)</f>
        <v/>
      </c>
      <c r="H495" s="449">
        <f>+'Ark1'!R2043</f>
        <v>0</v>
      </c>
      <c r="I495" s="264" t="str">
        <f>+IF(H495=0,"",'Ark1'!AE2043)</f>
        <v/>
      </c>
      <c r="J495" s="264"/>
      <c r="K495" s="264" t="str">
        <f>+IF(H495=0,"",'Ark1'!AF2043)</f>
        <v/>
      </c>
      <c r="L495" s="244"/>
      <c r="M495" s="366" t="str">
        <f>+IF(H495=0,"",'Ark1'!AR2043)</f>
        <v/>
      </c>
      <c r="N495" s="114" t="str">
        <f>+IF(H495=0,"",'Ark1'!AS2043)</f>
        <v/>
      </c>
      <c r="O495" s="265" t="str">
        <f>+IF(H495=0,"",'Ark1'!T2043)</f>
        <v/>
      </c>
      <c r="P495" s="294" t="str">
        <f>+IF(H495=0,"",'Ark1'!U2043)</f>
        <v/>
      </c>
      <c r="Q495" s="264"/>
      <c r="R495" s="266" t="str">
        <f>+IF(H495=0,"",'Ark1'!W2043)</f>
        <v/>
      </c>
      <c r="S495" s="266" t="str">
        <f>+IF(H495=0,"",'Ark1'!X2043)</f>
        <v/>
      </c>
      <c r="T495" s="451" t="str">
        <f>+IF(H495=0,"",'Ark1'!AG2043)</f>
        <v/>
      </c>
      <c r="U495" s="266" t="str">
        <f>+IF(H495=0,"",'Ark1'!AH2043)</f>
        <v/>
      </c>
      <c r="V495" s="266" t="str">
        <f>+IF(H495=0,"",'Ark1'!Y2043)</f>
        <v/>
      </c>
      <c r="W495" s="265" t="str">
        <f>+IF(H495=0,"",'Ark1'!AA2043)</f>
        <v/>
      </c>
      <c r="X495" s="294" t="str">
        <f t="shared" si="24"/>
        <v/>
      </c>
      <c r="Y495" s="264" t="str">
        <f t="shared" si="25"/>
        <v/>
      </c>
      <c r="Z495" s="244"/>
      <c r="AC495" s="28"/>
      <c r="AD495" s="27"/>
      <c r="AG495" s="27"/>
      <c r="AH495" s="27"/>
      <c r="AI495" s="27"/>
      <c r="AK495" s="27"/>
    </row>
    <row r="496" spans="1:37" ht="15.6">
      <c r="A496" s="244"/>
      <c r="B496" s="318">
        <f>+'Ark1'!C2044</f>
        <v>2024</v>
      </c>
      <c r="C496" s="263">
        <f>+'Ark1'!L2044</f>
        <v>13</v>
      </c>
      <c r="D496" s="263" t="s">
        <v>40</v>
      </c>
      <c r="E496" s="271">
        <f>+'Ark1'!AP2044</f>
        <v>31</v>
      </c>
      <c r="F496" s="271" t="str">
        <f>VLOOKUP(E496,RNR!$E$1:$F$41,2)</f>
        <v>Galloway</v>
      </c>
      <c r="G496" s="263" t="str">
        <f>+IF(H496=0,"",'Ark1'!Q2044)</f>
        <v/>
      </c>
      <c r="H496" s="449">
        <f>+'Ark1'!R2044</f>
        <v>0</v>
      </c>
      <c r="I496" s="264" t="str">
        <f>+IF(H496=0,"",'Ark1'!AE2044)</f>
        <v/>
      </c>
      <c r="J496" s="264"/>
      <c r="K496" s="264" t="str">
        <f>+IF(H496=0,"",'Ark1'!AF2044)</f>
        <v/>
      </c>
      <c r="L496" s="244"/>
      <c r="M496" s="366" t="str">
        <f>+IF(H496=0,"",'Ark1'!AR2044)</f>
        <v/>
      </c>
      <c r="N496" s="114" t="str">
        <f>+IF(H496=0,"",'Ark1'!AS2044)</f>
        <v/>
      </c>
      <c r="O496" s="265" t="str">
        <f>+IF(H496=0,"",'Ark1'!T2044)</f>
        <v/>
      </c>
      <c r="P496" s="294" t="str">
        <f>+IF(H496=0,"",'Ark1'!U2044)</f>
        <v/>
      </c>
      <c r="Q496" s="264"/>
      <c r="R496" s="266" t="str">
        <f>+IF(H496=0,"",'Ark1'!W2044)</f>
        <v/>
      </c>
      <c r="S496" s="266" t="str">
        <f>+IF(H496=0,"",'Ark1'!X2044)</f>
        <v/>
      </c>
      <c r="T496" s="451" t="str">
        <f>+IF(H496=0,"",'Ark1'!AG2044)</f>
        <v/>
      </c>
      <c r="U496" s="266" t="str">
        <f>+IF(H496=0,"",'Ark1'!AH2044)</f>
        <v/>
      </c>
      <c r="V496" s="266" t="str">
        <f>+IF(H496=0,"",'Ark1'!Y2044)</f>
        <v/>
      </c>
      <c r="W496" s="265" t="str">
        <f>+IF(H496=0,"",'Ark1'!AA2044)</f>
        <v/>
      </c>
      <c r="X496" s="294" t="str">
        <f t="shared" si="24"/>
        <v/>
      </c>
      <c r="Y496" s="264" t="str">
        <f t="shared" si="25"/>
        <v/>
      </c>
      <c r="Z496" s="244"/>
      <c r="AC496" s="28"/>
      <c r="AD496" s="27"/>
      <c r="AG496" s="27"/>
      <c r="AH496" s="27"/>
      <c r="AI496" s="27"/>
      <c r="AK496" s="27"/>
    </row>
    <row r="497" spans="1:54" ht="15.6">
      <c r="A497" s="244"/>
      <c r="B497" s="318">
        <f>+'Ark1'!C2045</f>
        <v>2024</v>
      </c>
      <c r="C497" s="263">
        <f>+'Ark1'!L2045</f>
        <v>13</v>
      </c>
      <c r="D497" s="263" t="s">
        <v>40</v>
      </c>
      <c r="E497" s="271">
        <f>+'Ark1'!AP2045</f>
        <v>32</v>
      </c>
      <c r="F497" s="271" t="str">
        <f>VLOOKUP(E497,RNR!$E$1:$F$41,2)</f>
        <v>Salers</v>
      </c>
      <c r="G497" s="263" t="str">
        <f>+IF(H497=0,"",'Ark1'!Q2045)</f>
        <v/>
      </c>
      <c r="H497" s="449">
        <f>+'Ark1'!R2045</f>
        <v>0</v>
      </c>
      <c r="I497" s="264" t="str">
        <f>+IF(H497=0,"",'Ark1'!AE2045)</f>
        <v/>
      </c>
      <c r="J497" s="264"/>
      <c r="K497" s="264" t="str">
        <f>+IF(H497=0,"",'Ark1'!AF2045)</f>
        <v/>
      </c>
      <c r="L497" s="244"/>
      <c r="M497" s="366" t="str">
        <f>+IF(H497=0,"",'Ark1'!AR2045)</f>
        <v/>
      </c>
      <c r="N497" s="114" t="str">
        <f>+IF(H497=0,"",'Ark1'!AS2045)</f>
        <v/>
      </c>
      <c r="O497" s="265" t="str">
        <f>+IF(H497=0,"",'Ark1'!T2045)</f>
        <v/>
      </c>
      <c r="P497" s="294" t="str">
        <f>+IF(H497=0,"",'Ark1'!U2045)</f>
        <v/>
      </c>
      <c r="Q497" s="264"/>
      <c r="R497" s="266" t="str">
        <f>+IF(H497=0,"",'Ark1'!W2045)</f>
        <v/>
      </c>
      <c r="S497" s="266" t="str">
        <f>+IF(H497=0,"",'Ark1'!X2045)</f>
        <v/>
      </c>
      <c r="T497" s="451" t="str">
        <f>+IF(H497=0,"",'Ark1'!AG2045)</f>
        <v/>
      </c>
      <c r="U497" s="266" t="str">
        <f>+IF(H497=0,"",'Ark1'!AH2045)</f>
        <v/>
      </c>
      <c r="V497" s="266" t="str">
        <f>+IF(H497=0,"",'Ark1'!Y2045)</f>
        <v/>
      </c>
      <c r="W497" s="265" t="str">
        <f>+IF(H497=0,"",'Ark1'!AA2045)</f>
        <v/>
      </c>
      <c r="X497" s="294" t="str">
        <f t="shared" si="24"/>
        <v/>
      </c>
      <c r="Y497" s="264" t="str">
        <f t="shared" si="25"/>
        <v/>
      </c>
      <c r="Z497" s="244"/>
      <c r="AC497" s="28"/>
      <c r="AD497" s="27"/>
      <c r="AG497" s="27"/>
      <c r="AH497" s="27"/>
      <c r="AI497" s="27"/>
      <c r="AK497" s="27"/>
    </row>
    <row r="498" spans="1:54" ht="15.6">
      <c r="A498" s="244"/>
      <c r="B498" s="318">
        <f>+'Ark1'!C2046</f>
        <v>2024</v>
      </c>
      <c r="C498" s="263">
        <f>+'Ark1'!L2046</f>
        <v>13</v>
      </c>
      <c r="D498" s="263" t="s">
        <v>40</v>
      </c>
      <c r="E498" s="271">
        <f>+'Ark1'!AP2046</f>
        <v>33</v>
      </c>
      <c r="F498" s="271" t="str">
        <f>VLOOKUP(E498,RNR!$E$1:$F$41,2)</f>
        <v>Chianina</v>
      </c>
      <c r="G498" s="263" t="str">
        <f>+IF(H498=0,"",'Ark1'!Q2046)</f>
        <v/>
      </c>
      <c r="H498" s="449">
        <f>+'Ark1'!R2046</f>
        <v>0</v>
      </c>
      <c r="I498" s="264" t="str">
        <f>+IF(H498=0,"",'Ark1'!AE2046)</f>
        <v/>
      </c>
      <c r="J498" s="264"/>
      <c r="K498" s="264" t="str">
        <f>+IF(H498=0,"",'Ark1'!AF2046)</f>
        <v/>
      </c>
      <c r="L498" s="244"/>
      <c r="M498" s="366" t="str">
        <f>+IF(H498=0,"",'Ark1'!AR2046)</f>
        <v/>
      </c>
      <c r="N498" s="114" t="str">
        <f>+IF(H498=0,"",'Ark1'!AS2046)</f>
        <v/>
      </c>
      <c r="O498" s="265" t="str">
        <f>+IF(H498=0,"",'Ark1'!T2046)</f>
        <v/>
      </c>
      <c r="P498" s="294" t="str">
        <f>+IF(H498=0,"",'Ark1'!U2046)</f>
        <v/>
      </c>
      <c r="Q498" s="264"/>
      <c r="R498" s="266" t="str">
        <f>+IF(H498=0,"",'Ark1'!W2046)</f>
        <v/>
      </c>
      <c r="S498" s="266" t="str">
        <f>+IF(H498=0,"",'Ark1'!X2046)</f>
        <v/>
      </c>
      <c r="T498" s="451" t="str">
        <f>+IF(H498=0,"",'Ark1'!AG2046)</f>
        <v/>
      </c>
      <c r="U498" s="266" t="str">
        <f>+IF(H498=0,"",'Ark1'!AH2046)</f>
        <v/>
      </c>
      <c r="V498" s="266" t="str">
        <f>+IF(H498=0,"",'Ark1'!Y2046)</f>
        <v/>
      </c>
      <c r="W498" s="265" t="str">
        <f>+IF(H498=0,"",'Ark1'!AA2046)</f>
        <v/>
      </c>
      <c r="X498" s="294" t="str">
        <f t="shared" si="24"/>
        <v/>
      </c>
      <c r="Y498" s="264" t="str">
        <f t="shared" si="25"/>
        <v/>
      </c>
      <c r="Z498" s="244"/>
      <c r="AC498" s="28"/>
      <c r="AD498" s="27"/>
      <c r="AG498" s="27"/>
      <c r="AH498" s="27"/>
      <c r="AI498" s="27"/>
      <c r="AK498" s="27"/>
    </row>
    <row r="499" spans="1:54" ht="15.6">
      <c r="A499" s="244"/>
      <c r="B499" s="318">
        <f>+'Ark1'!C2047</f>
        <v>2024</v>
      </c>
      <c r="C499" s="263">
        <f>+'Ark1'!L2047</f>
        <v>13</v>
      </c>
      <c r="D499" s="263" t="s">
        <v>40</v>
      </c>
      <c r="E499" s="271">
        <f>+'Ark1'!AP2047</f>
        <v>34</v>
      </c>
      <c r="F499" s="271" t="str">
        <f>VLOOKUP(E499,RNR!$E$1:$F$41,2)</f>
        <v>Belgisk blå</v>
      </c>
      <c r="G499" s="263" t="str">
        <f>+IF(H499=0,"",'Ark1'!Q2047)</f>
        <v/>
      </c>
      <c r="H499" s="449">
        <f>+'Ark1'!R2047</f>
        <v>0</v>
      </c>
      <c r="I499" s="264" t="str">
        <f>+IF(H499=0,"",'Ark1'!AE2047)</f>
        <v/>
      </c>
      <c r="J499" s="264"/>
      <c r="K499" s="264" t="str">
        <f>+IF(H499=0,"",'Ark1'!AF2047)</f>
        <v/>
      </c>
      <c r="L499" s="244"/>
      <c r="M499" s="366" t="str">
        <f>+IF(H499=0,"",'Ark1'!AR2047)</f>
        <v/>
      </c>
      <c r="N499" s="114" t="str">
        <f>+IF(H499=0,"",'Ark1'!AS2047)</f>
        <v/>
      </c>
      <c r="O499" s="265" t="str">
        <f>+IF(H499=0,"",'Ark1'!T2047)</f>
        <v/>
      </c>
      <c r="P499" s="294" t="str">
        <f>+IF(H499=0,"",'Ark1'!U2047)</f>
        <v/>
      </c>
      <c r="Q499" s="264"/>
      <c r="R499" s="266" t="str">
        <f>+IF(H499=0,"",'Ark1'!W2047)</f>
        <v/>
      </c>
      <c r="S499" s="266" t="str">
        <f>+IF(H499=0,"",'Ark1'!X2047)</f>
        <v/>
      </c>
      <c r="T499" s="451" t="str">
        <f>+IF(H499=0,"",'Ark1'!AG2047)</f>
        <v/>
      </c>
      <c r="U499" s="266" t="str">
        <f>+IF(H499=0,"",'Ark1'!AH2047)</f>
        <v/>
      </c>
      <c r="V499" s="266" t="str">
        <f>+IF(H499=0,"",'Ark1'!Y2047)</f>
        <v/>
      </c>
      <c r="W499" s="265" t="str">
        <f>+IF(H499=0,"",'Ark1'!AA2047)</f>
        <v/>
      </c>
      <c r="X499" s="294" t="str">
        <f t="shared" si="24"/>
        <v/>
      </c>
      <c r="Y499" s="264" t="str">
        <f t="shared" si="25"/>
        <v/>
      </c>
      <c r="Z499" s="244"/>
      <c r="AC499" s="28"/>
      <c r="AD499" s="27"/>
      <c r="AG499" s="27"/>
      <c r="AH499" s="27"/>
      <c r="AI499" s="27"/>
      <c r="AK499" s="27"/>
    </row>
    <row r="500" spans="1:54" ht="15.6">
      <c r="A500" s="244"/>
      <c r="B500" s="318">
        <f>+'Ark1'!C2048</f>
        <v>2024</v>
      </c>
      <c r="C500" s="263">
        <f>+'Ark1'!L2048</f>
        <v>13</v>
      </c>
      <c r="D500" s="263" t="s">
        <v>40</v>
      </c>
      <c r="E500" s="271">
        <f>+'Ark1'!AP2048</f>
        <v>39</v>
      </c>
      <c r="F500" s="271" t="str">
        <f>VLOOKUP(E500,RNR!$E$1:$F$41,2)</f>
        <v xml:space="preserve">Wagyu </v>
      </c>
      <c r="G500" s="263" t="str">
        <f>+IF(H500=0,"",'Ark1'!Q2048)</f>
        <v/>
      </c>
      <c r="H500" s="449">
        <f>+'Ark1'!R2048</f>
        <v>0</v>
      </c>
      <c r="I500" s="264" t="str">
        <f>+IF(H500=0,"",'Ark1'!AE2048)</f>
        <v/>
      </c>
      <c r="J500" s="264"/>
      <c r="K500" s="264" t="str">
        <f>+IF(H500=0,"",'Ark1'!AF2048)</f>
        <v/>
      </c>
      <c r="L500" s="244"/>
      <c r="M500" s="366" t="str">
        <f>+IF(H500=0,"",'Ark1'!AR2048)</f>
        <v/>
      </c>
      <c r="N500" s="114" t="str">
        <f>+IF(H500=0,"",'Ark1'!AS2048)</f>
        <v/>
      </c>
      <c r="O500" s="265" t="str">
        <f>+IF(H500=0,"",'Ark1'!T2048)</f>
        <v/>
      </c>
      <c r="P500" s="294" t="str">
        <f>+IF(H500=0,"",'Ark1'!U2048)</f>
        <v/>
      </c>
      <c r="Q500" s="264"/>
      <c r="R500" s="266" t="str">
        <f>+IF(H500=0,"",'Ark1'!W2048)</f>
        <v/>
      </c>
      <c r="S500" s="266" t="str">
        <f>+IF(H500=0,"",'Ark1'!X2048)</f>
        <v/>
      </c>
      <c r="T500" s="451" t="str">
        <f>+IF(H500=0,"",'Ark1'!AG2048)</f>
        <v/>
      </c>
      <c r="U500" s="266" t="str">
        <f>+IF(H500=0,"",'Ark1'!AH2048)</f>
        <v/>
      </c>
      <c r="V500" s="266" t="str">
        <f>+IF(H500=0,"",'Ark1'!Y2048)</f>
        <v/>
      </c>
      <c r="W500" s="265" t="str">
        <f>+IF(H500=0,"",'Ark1'!AA2048)</f>
        <v/>
      </c>
      <c r="X500" s="294" t="str">
        <f t="shared" si="24"/>
        <v/>
      </c>
      <c r="Y500" s="264" t="str">
        <f t="shared" si="25"/>
        <v/>
      </c>
      <c r="Z500" s="244"/>
      <c r="AC500" s="28"/>
      <c r="AD500" s="27"/>
      <c r="AG500" s="27"/>
      <c r="AH500" s="27"/>
      <c r="AI500" s="27"/>
      <c r="AK500" s="27"/>
    </row>
    <row r="501" spans="1:54" s="270" customFormat="1" ht="15.6">
      <c r="A501" s="244"/>
      <c r="B501" s="318">
        <f>+'Ark1'!C2049</f>
        <v>2024</v>
      </c>
      <c r="C501" s="263">
        <f>+'Ark1'!L2049</f>
        <v>13</v>
      </c>
      <c r="D501" s="263" t="s">
        <v>40</v>
      </c>
      <c r="E501" s="271">
        <f>+'Ark1'!AP2049</f>
        <v>40</v>
      </c>
      <c r="F501" s="271" t="str">
        <f>VLOOKUP(E501,RNR!$E$1:$F$41,2)</f>
        <v>Jak (Bos Grunniens)</v>
      </c>
      <c r="G501" s="263" t="str">
        <f>+IF(H501=0,"",'Ark1'!Q2049)</f>
        <v/>
      </c>
      <c r="H501" s="449">
        <f>+'Ark1'!R2049</f>
        <v>0</v>
      </c>
      <c r="I501" s="264" t="str">
        <f>+IF(H501=0,"",'Ark1'!AE2049)</f>
        <v/>
      </c>
      <c r="J501" s="264"/>
      <c r="K501" s="264" t="str">
        <f>+IF(H501=0,"",'Ark1'!AF2049)</f>
        <v/>
      </c>
      <c r="L501" s="244"/>
      <c r="M501" s="366" t="str">
        <f>+IF(H501=0,"",'Ark1'!AR2049)</f>
        <v/>
      </c>
      <c r="N501" s="114" t="str">
        <f>+IF(H501=0,"",'Ark1'!AS2049)</f>
        <v/>
      </c>
      <c r="O501" s="265" t="str">
        <f>+IF(H501=0,"",'Ark1'!T2049)</f>
        <v/>
      </c>
      <c r="P501" s="294" t="str">
        <f>+IF(H501=0,"",'Ark1'!U2049)</f>
        <v/>
      </c>
      <c r="Q501" s="264"/>
      <c r="R501" s="266" t="str">
        <f>+IF(H501=0,"",'Ark1'!W2049)</f>
        <v/>
      </c>
      <c r="S501" s="266" t="str">
        <f>+IF(H501=0,"",'Ark1'!X2049)</f>
        <v/>
      </c>
      <c r="T501" s="451" t="str">
        <f>+IF(H501=0,"",'Ark1'!AG2049)</f>
        <v/>
      </c>
      <c r="U501" s="266" t="str">
        <f>+IF(H501=0,"",'Ark1'!AH2049)</f>
        <v/>
      </c>
      <c r="V501" s="266" t="str">
        <f>+IF(H501=0,"",'Ark1'!Y2049)</f>
        <v/>
      </c>
      <c r="W501" s="265" t="str">
        <f>+IF(H501=0,"",'Ark1'!AA2049)</f>
        <v/>
      </c>
      <c r="X501" s="294" t="str">
        <f t="shared" si="24"/>
        <v/>
      </c>
      <c r="Y501" s="264" t="str">
        <f t="shared" si="25"/>
        <v/>
      </c>
      <c r="Z501" s="244"/>
      <c r="AA501" s="28"/>
      <c r="AB501" s="28"/>
      <c r="AC501" s="28"/>
      <c r="AD501" s="27"/>
      <c r="AE501" s="28"/>
      <c r="AF501" s="28"/>
      <c r="AG501" s="27"/>
      <c r="AH501" s="27"/>
      <c r="AI501" s="27"/>
      <c r="AJ501" s="28"/>
      <c r="AK501" s="27"/>
      <c r="AL501" s="86"/>
    </row>
    <row r="502" spans="1:54" s="270" customFormat="1" ht="15.6">
      <c r="A502" s="244"/>
      <c r="B502" s="318">
        <f>+'Ark1'!C2050</f>
        <v>2024</v>
      </c>
      <c r="C502" s="263">
        <f>+'Ark1'!L2050</f>
        <v>13</v>
      </c>
      <c r="D502" s="263" t="s">
        <v>40</v>
      </c>
      <c r="E502" s="271">
        <f>+'Ark1'!AP2050</f>
        <v>98</v>
      </c>
      <c r="F502" s="271" t="str">
        <f>VLOOKUP(E502,RNR!$E$1:$F$41,2)</f>
        <v>Krysninger</v>
      </c>
      <c r="G502" s="263" t="str">
        <f>+IF(H502=0,"",'Ark1'!Q2050)</f>
        <v/>
      </c>
      <c r="H502" s="449">
        <f>+'Ark1'!R2050</f>
        <v>0</v>
      </c>
      <c r="I502" s="264" t="str">
        <f>+IF(H502=0,"",'Ark1'!AE2050)</f>
        <v/>
      </c>
      <c r="J502" s="264"/>
      <c r="K502" s="264" t="str">
        <f>+IF(H502=0,"",'Ark1'!AF2050)</f>
        <v/>
      </c>
      <c r="L502" s="244"/>
      <c r="M502" s="366" t="str">
        <f>+IF(H502=0,"",'Ark1'!AR2050)</f>
        <v/>
      </c>
      <c r="N502" s="114" t="str">
        <f>+IF(H502=0,"",'Ark1'!AS2050)</f>
        <v/>
      </c>
      <c r="O502" s="265" t="str">
        <f>+IF(H502=0,"",'Ark1'!T2050)</f>
        <v/>
      </c>
      <c r="P502" s="294" t="str">
        <f>+IF(H502=0,"",'Ark1'!U2050)</f>
        <v/>
      </c>
      <c r="Q502" s="264"/>
      <c r="R502" s="266" t="str">
        <f>+IF(H502=0,"",'Ark1'!W2050)</f>
        <v/>
      </c>
      <c r="S502" s="266" t="str">
        <f>+IF(H502=0,"",'Ark1'!X2050)</f>
        <v/>
      </c>
      <c r="T502" s="451" t="str">
        <f>+IF(H502=0,"",'Ark1'!AG2050)</f>
        <v/>
      </c>
      <c r="U502" s="266" t="str">
        <f>+IF(H502=0,"",'Ark1'!AH2050)</f>
        <v/>
      </c>
      <c r="V502" s="266" t="str">
        <f>+IF(H502=0,"",'Ark1'!Y2050)</f>
        <v/>
      </c>
      <c r="W502" s="265" t="str">
        <f>+IF(H502=0,"",'Ark1'!AA2050)</f>
        <v/>
      </c>
      <c r="X502" s="294" t="str">
        <f t="shared" si="24"/>
        <v/>
      </c>
      <c r="Y502" s="264" t="str">
        <f t="shared" si="25"/>
        <v/>
      </c>
      <c r="Z502" s="244"/>
      <c r="AA502" s="28"/>
      <c r="AB502" s="28"/>
      <c r="AC502" s="28"/>
      <c r="AD502" s="27"/>
      <c r="AE502" s="28"/>
      <c r="AF502" s="28"/>
      <c r="AG502" s="27"/>
      <c r="AH502" s="27"/>
      <c r="AI502" s="27"/>
      <c r="AJ502" s="28"/>
      <c r="AK502" s="27"/>
      <c r="AL502" s="86"/>
    </row>
    <row r="503" spans="1:54" s="270" customFormat="1" ht="15.6">
      <c r="A503" s="244"/>
      <c r="B503" s="318">
        <f>+'Ark1'!C2051</f>
        <v>2024</v>
      </c>
      <c r="C503" s="263">
        <f>+'Ark1'!L2051</f>
        <v>13</v>
      </c>
      <c r="D503" s="263" t="s">
        <v>40</v>
      </c>
      <c r="E503" s="271">
        <f>+'Ark1'!AP2051</f>
        <v>99</v>
      </c>
      <c r="F503" s="271" t="str">
        <f>VLOOKUP(E503,RNR!$E$1:$F$41,2)</f>
        <v>Ukjent</v>
      </c>
      <c r="G503" s="263" t="str">
        <f>+IF(H503=0,"",'Ark1'!Q2051)</f>
        <v/>
      </c>
      <c r="H503" s="449">
        <f>+'Ark1'!R2051</f>
        <v>0</v>
      </c>
      <c r="I503" s="264" t="str">
        <f>+IF(H503=0,"",'Ark1'!AE2051)</f>
        <v/>
      </c>
      <c r="J503" s="264"/>
      <c r="K503" s="264" t="str">
        <f>+IF(H503=0,"",'Ark1'!AF2051)</f>
        <v/>
      </c>
      <c r="L503" s="244"/>
      <c r="M503" s="366" t="str">
        <f>+IF(H503=0,"",'Ark1'!AR2051)</f>
        <v/>
      </c>
      <c r="N503" s="114" t="str">
        <f>+IF(H503=0,"",'Ark1'!AS2051)</f>
        <v/>
      </c>
      <c r="O503" s="265" t="str">
        <f>+IF(H503=0,"",'Ark1'!T2051)</f>
        <v/>
      </c>
      <c r="P503" s="294" t="str">
        <f>+IF(H503=0,"",'Ark1'!U2051)</f>
        <v/>
      </c>
      <c r="Q503" s="264"/>
      <c r="R503" s="266" t="str">
        <f>+IF(H503=0,"",'Ark1'!W2051)</f>
        <v/>
      </c>
      <c r="S503" s="266" t="str">
        <f>+IF(H503=0,"",'Ark1'!X2051)</f>
        <v/>
      </c>
      <c r="T503" s="451" t="str">
        <f>+IF(H503=0,"",'Ark1'!AG2051)</f>
        <v/>
      </c>
      <c r="U503" s="266" t="str">
        <f>+IF(H503=0,"",'Ark1'!AH2051)</f>
        <v/>
      </c>
      <c r="V503" s="266" t="str">
        <f>+IF(H503=0,"",'Ark1'!Y2051)</f>
        <v/>
      </c>
      <c r="W503" s="265" t="str">
        <f>+IF(H503=0,"",'Ark1'!AA2051)</f>
        <v/>
      </c>
      <c r="X503" s="294" t="str">
        <f t="shared" si="24"/>
        <v/>
      </c>
      <c r="Y503" s="264" t="str">
        <f t="shared" si="25"/>
        <v/>
      </c>
      <c r="Z503" s="244"/>
      <c r="AA503" s="28"/>
      <c r="AB503" s="28"/>
      <c r="AC503" s="28"/>
      <c r="AD503" s="27"/>
      <c r="AE503" s="28"/>
      <c r="AF503" s="28"/>
      <c r="AG503" s="27"/>
      <c r="AH503" s="27"/>
      <c r="AI503" s="27"/>
      <c r="AJ503" s="28"/>
      <c r="AK503" s="27"/>
      <c r="AL503" s="86"/>
    </row>
    <row r="504" spans="1:54" ht="19.8">
      <c r="A504" s="244"/>
      <c r="B504" s="244"/>
      <c r="C504" s="244"/>
      <c r="D504" s="244"/>
      <c r="E504" s="244"/>
      <c r="F504" s="244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  <c r="U504" s="244"/>
      <c r="V504" s="244"/>
      <c r="W504" s="244"/>
      <c r="X504" s="244"/>
      <c r="Y504" s="260"/>
      <c r="Z504" s="244"/>
      <c r="AA504" s="247"/>
      <c r="AC504" s="28"/>
      <c r="AD504" s="27"/>
      <c r="AE504" s="248"/>
      <c r="AF504" s="86"/>
      <c r="AJ504" s="86"/>
      <c r="BB504" s="259"/>
    </row>
    <row r="505" spans="1:54" ht="17.100000000000001" customHeight="1">
      <c r="A505" s="244"/>
      <c r="B505" s="244"/>
      <c r="C505" s="273" t="s">
        <v>0</v>
      </c>
      <c r="D505" s="274"/>
      <c r="E505" s="274" t="s">
        <v>403</v>
      </c>
      <c r="F505" s="244"/>
      <c r="G505" s="275" t="s">
        <v>598</v>
      </c>
      <c r="H505" s="491">
        <f>SUM(H507:H541)</f>
        <v>0</v>
      </c>
      <c r="I505" s="244"/>
      <c r="J505" s="244"/>
      <c r="K505" s="245"/>
      <c r="L505" s="244"/>
      <c r="M505" s="246"/>
      <c r="N505" s="246"/>
      <c r="O505" s="244"/>
      <c r="P505" s="333">
        <f>+Klasse!L24</f>
        <v>0</v>
      </c>
      <c r="Q505" s="244" t="s">
        <v>568</v>
      </c>
      <c r="R505" s="246"/>
      <c r="S505" s="246"/>
      <c r="T505" s="443"/>
      <c r="U505" s="246"/>
      <c r="V505" s="246"/>
      <c r="W505" s="244"/>
      <c r="X505" s="333" t="str">
        <f>+Klasse!AC24</f>
        <v/>
      </c>
      <c r="Y505" s="246"/>
      <c r="Z505" s="244"/>
      <c r="AA505" s="247"/>
      <c r="AC505" s="28"/>
      <c r="AD505" s="27"/>
      <c r="AE505" s="248"/>
      <c r="AF505" s="86"/>
      <c r="AJ505" s="86"/>
      <c r="BB505" s="259"/>
    </row>
    <row r="506" spans="1:54" ht="15" customHeight="1">
      <c r="A506" s="244"/>
      <c r="B506" s="244"/>
      <c r="C506" s="244"/>
      <c r="D506" s="244"/>
      <c r="E506" s="244"/>
      <c r="F506" s="244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  <c r="U506" s="244"/>
      <c r="V506" s="244"/>
      <c r="W506" s="244"/>
      <c r="X506" s="244"/>
      <c r="Y506" s="244"/>
      <c r="Z506" s="244"/>
      <c r="AA506" s="247"/>
      <c r="AC506" s="28"/>
      <c r="AD506" s="27"/>
      <c r="AE506" s="248"/>
      <c r="AF506" s="86"/>
      <c r="AJ506" s="86"/>
      <c r="BB506" s="259"/>
    </row>
    <row r="507" spans="1:54" s="270" customFormat="1" ht="15.6">
      <c r="A507" s="244"/>
      <c r="B507" s="318">
        <f>+'Ark1'!C2052</f>
        <v>2024</v>
      </c>
      <c r="C507" s="263">
        <f>+'Ark1'!L2052</f>
        <v>14</v>
      </c>
      <c r="D507" s="263" t="s">
        <v>403</v>
      </c>
      <c r="E507" s="272">
        <f>+'Ark1'!AP2052</f>
        <v>1</v>
      </c>
      <c r="F507" s="271" t="str">
        <f>VLOOKUP(E507,RNR!$E$1:$F$41,2)</f>
        <v>NRF</v>
      </c>
      <c r="G507" s="86" t="str">
        <f>+IF(H507=0,"",'Ark1'!Q2052)</f>
        <v/>
      </c>
      <c r="H507" s="449">
        <f>+'Ark1'!R2052</f>
        <v>0</v>
      </c>
      <c r="I507" s="28" t="str">
        <f>+IF(H507=0,"",'Ark1'!AE2052)</f>
        <v/>
      </c>
      <c r="J507" s="28"/>
      <c r="K507" s="28" t="str">
        <f>+IF(H507=0,"",'Ark1'!AF2052)</f>
        <v/>
      </c>
      <c r="L507" s="244"/>
      <c r="M507" s="366" t="str">
        <f>+IF(H507=0,"",'Ark1'!AR2052)</f>
        <v/>
      </c>
      <c r="N507" s="114" t="str">
        <f>+IF(H507=0,"",'Ark1'!AS2052)</f>
        <v/>
      </c>
      <c r="O507" s="27" t="str">
        <f>+IF(H507=0,"",'Ark1'!T2052)</f>
        <v/>
      </c>
      <c r="P507" s="294" t="str">
        <f>+IF(H507=0,"",'Ark1'!U2052)</f>
        <v/>
      </c>
      <c r="Q507" s="28"/>
      <c r="R507" s="33" t="str">
        <f>+IF(H507=0,"",'Ark1'!W2052)</f>
        <v/>
      </c>
      <c r="S507" s="33" t="str">
        <f>+IF(H507=0,"",'Ark1'!X2052)</f>
        <v/>
      </c>
      <c r="T507" s="450" t="str">
        <f>+IF(H507=0,"",'Ark1'!AG2052)</f>
        <v/>
      </c>
      <c r="U507" s="33" t="str">
        <f>+IF(H507=0,"",'Ark1'!AH2052)</f>
        <v/>
      </c>
      <c r="V507" s="33" t="str">
        <f>+IF(H507=0,"",'Ark1'!Y2052)</f>
        <v/>
      </c>
      <c r="W507" s="27" t="str">
        <f>+IF(H507=0,"",'Ark1'!AA2052)</f>
        <v/>
      </c>
      <c r="X507" s="294" t="str">
        <f t="shared" ref="X507:X541" si="26">IF(H507=0,"",1000*P507/T507)</f>
        <v/>
      </c>
      <c r="Y507" s="28" t="str">
        <f t="shared" ref="Y507:Y541" si="27">IF(H507=0,"",H507/G507)</f>
        <v/>
      </c>
      <c r="Z507" s="244"/>
      <c r="AA507" s="28"/>
      <c r="AB507" s="28"/>
      <c r="AC507" s="28"/>
      <c r="AD507" s="27"/>
      <c r="AE507" s="28"/>
      <c r="AF507" s="28"/>
      <c r="AG507" s="86"/>
      <c r="AH507" s="86"/>
      <c r="AI507" s="86"/>
      <c r="AJ507" s="28"/>
      <c r="AK507" s="86"/>
      <c r="AL507" s="86"/>
    </row>
    <row r="508" spans="1:54" s="270" customFormat="1" ht="15.6">
      <c r="A508" s="244"/>
      <c r="B508" s="318">
        <f>+'Ark1'!C2053</f>
        <v>2024</v>
      </c>
      <c r="C508" s="263">
        <f>+'Ark1'!L2053</f>
        <v>14</v>
      </c>
      <c r="D508" s="263" t="s">
        <v>403</v>
      </c>
      <c r="E508" s="272">
        <f>+'Ark1'!AP2053</f>
        <v>2</v>
      </c>
      <c r="F508" s="271" t="str">
        <f>VLOOKUP(E508,RNR!$E$1:$F$41,2)</f>
        <v>Jersey</v>
      </c>
      <c r="G508" s="86" t="str">
        <f>+IF(H508=0,"",'Ark1'!Q2053)</f>
        <v/>
      </c>
      <c r="H508" s="449">
        <f>+'Ark1'!R2053</f>
        <v>0</v>
      </c>
      <c r="I508" s="28" t="str">
        <f>+IF(H508=0,"",'Ark1'!AE2053)</f>
        <v/>
      </c>
      <c r="J508" s="28"/>
      <c r="K508" s="28" t="str">
        <f>+IF(H508=0,"",'Ark1'!AF2053)</f>
        <v/>
      </c>
      <c r="L508" s="244"/>
      <c r="M508" s="366" t="str">
        <f>+IF(H508=0,"",'Ark1'!AR2053)</f>
        <v/>
      </c>
      <c r="N508" s="114" t="str">
        <f>+IF(H508=0,"",'Ark1'!AS2053)</f>
        <v/>
      </c>
      <c r="O508" s="27" t="str">
        <f>+IF(H508=0,"",'Ark1'!T2053)</f>
        <v/>
      </c>
      <c r="P508" s="294" t="str">
        <f>+IF(H508=0,"",'Ark1'!U2053)</f>
        <v/>
      </c>
      <c r="Q508" s="28"/>
      <c r="R508" s="33" t="str">
        <f>+IF(H508=0,"",'Ark1'!W2053)</f>
        <v/>
      </c>
      <c r="S508" s="33" t="str">
        <f>+IF(H508=0,"",'Ark1'!X2053)</f>
        <v/>
      </c>
      <c r="T508" s="450" t="str">
        <f>+IF(H508=0,"",'Ark1'!AG2053)</f>
        <v/>
      </c>
      <c r="U508" s="33" t="str">
        <f>+IF(H508=0,"",'Ark1'!AH2053)</f>
        <v/>
      </c>
      <c r="V508" s="33" t="str">
        <f>+IF(H508=0,"",'Ark1'!Y2053)</f>
        <v/>
      </c>
      <c r="W508" s="27" t="str">
        <f>+IF(H508=0,"",'Ark1'!AA2053)</f>
        <v/>
      </c>
      <c r="X508" s="294" t="str">
        <f t="shared" si="26"/>
        <v/>
      </c>
      <c r="Y508" s="28" t="str">
        <f t="shared" si="27"/>
        <v/>
      </c>
      <c r="Z508" s="244"/>
      <c r="AA508" s="28"/>
      <c r="AB508" s="28"/>
      <c r="AC508" s="28"/>
      <c r="AD508" s="27"/>
      <c r="AE508" s="28"/>
      <c r="AF508" s="28"/>
      <c r="AG508" s="86"/>
      <c r="AH508" s="86"/>
      <c r="AI508" s="86"/>
      <c r="AJ508" s="28"/>
      <c r="AK508" s="86"/>
      <c r="AL508" s="86"/>
    </row>
    <row r="509" spans="1:54" s="270" customFormat="1" ht="15.6">
      <c r="A509" s="244"/>
      <c r="B509" s="318">
        <f>+'Ark1'!C2054</f>
        <v>2024</v>
      </c>
      <c r="C509" s="263">
        <f>+'Ark1'!L2054</f>
        <v>14</v>
      </c>
      <c r="D509" s="263" t="s">
        <v>403</v>
      </c>
      <c r="E509" s="272">
        <f>+'Ark1'!AP2054</f>
        <v>3</v>
      </c>
      <c r="F509" s="271" t="str">
        <f>VLOOKUP(E509,RNR!$E$1:$F$41,2)</f>
        <v>Sidet Trønder</v>
      </c>
      <c r="G509" s="86" t="str">
        <f>+IF(H509=0,"",'Ark1'!Q2054)</f>
        <v/>
      </c>
      <c r="H509" s="449">
        <f>+'Ark1'!R2054</f>
        <v>0</v>
      </c>
      <c r="I509" s="28" t="str">
        <f>+IF(H509=0,"",'Ark1'!AE2054)</f>
        <v/>
      </c>
      <c r="J509" s="28"/>
      <c r="K509" s="28" t="str">
        <f>+IF(H509=0,"",'Ark1'!AF2054)</f>
        <v/>
      </c>
      <c r="L509" s="244"/>
      <c r="M509" s="366" t="str">
        <f>+IF(H509=0,"",'Ark1'!AR2054)</f>
        <v/>
      </c>
      <c r="N509" s="114" t="str">
        <f>+IF(H509=0,"",'Ark1'!AS2054)</f>
        <v/>
      </c>
      <c r="O509" s="27" t="str">
        <f>+IF(H509=0,"",'Ark1'!T2054)</f>
        <v/>
      </c>
      <c r="P509" s="294" t="str">
        <f>+IF(H509=0,"",'Ark1'!U2054)</f>
        <v/>
      </c>
      <c r="Q509" s="28"/>
      <c r="R509" s="33" t="str">
        <f>+IF(H509=0,"",'Ark1'!W2054)</f>
        <v/>
      </c>
      <c r="S509" s="33" t="str">
        <f>+IF(H509=0,"",'Ark1'!X2054)</f>
        <v/>
      </c>
      <c r="T509" s="450" t="str">
        <f>+IF(H509=0,"",'Ark1'!AG2054)</f>
        <v/>
      </c>
      <c r="U509" s="33" t="str">
        <f>+IF(H509=0,"",'Ark1'!AH2054)</f>
        <v/>
      </c>
      <c r="V509" s="33" t="str">
        <f>+IF(H509=0,"",'Ark1'!Y2054)</f>
        <v/>
      </c>
      <c r="W509" s="27" t="str">
        <f>+IF(H509=0,"",'Ark1'!AA2054)</f>
        <v/>
      </c>
      <c r="X509" s="294" t="str">
        <f t="shared" si="26"/>
        <v/>
      </c>
      <c r="Y509" s="28" t="str">
        <f t="shared" si="27"/>
        <v/>
      </c>
      <c r="Z509" s="244"/>
      <c r="AA509" s="28"/>
      <c r="AB509" s="28"/>
      <c r="AC509" s="28"/>
      <c r="AD509" s="27"/>
      <c r="AE509" s="28"/>
      <c r="AF509" s="28"/>
      <c r="AG509" s="86"/>
      <c r="AH509" s="86"/>
      <c r="AI509" s="86"/>
      <c r="AJ509" s="28"/>
      <c r="AK509" s="86"/>
      <c r="AL509" s="86"/>
    </row>
    <row r="510" spans="1:54" s="270" customFormat="1" ht="15.6">
      <c r="A510" s="244"/>
      <c r="B510" s="318">
        <f>+'Ark1'!C2055</f>
        <v>2024</v>
      </c>
      <c r="C510" s="263">
        <f>+'Ark1'!L2055</f>
        <v>14</v>
      </c>
      <c r="D510" s="263" t="s">
        <v>403</v>
      </c>
      <c r="E510" s="272">
        <f>+'Ark1'!AP2055</f>
        <v>4</v>
      </c>
      <c r="F510" s="271" t="str">
        <f>VLOOKUP(E510,RNR!$E$1:$F$41,2)</f>
        <v>Telemark</v>
      </c>
      <c r="G510" s="86" t="str">
        <f>+IF(H510=0,"",'Ark1'!Q2055)</f>
        <v/>
      </c>
      <c r="H510" s="449">
        <f>+'Ark1'!R2055</f>
        <v>0</v>
      </c>
      <c r="I510" s="28" t="str">
        <f>+IF(H510=0,"",'Ark1'!AE2055)</f>
        <v/>
      </c>
      <c r="J510" s="28"/>
      <c r="K510" s="28" t="str">
        <f>+IF(H510=0,"",'Ark1'!AF2055)</f>
        <v/>
      </c>
      <c r="L510" s="244"/>
      <c r="M510" s="366" t="str">
        <f>+IF(H510=0,"",'Ark1'!AR2055)</f>
        <v/>
      </c>
      <c r="N510" s="114" t="str">
        <f>+IF(H510=0,"",'Ark1'!AS2055)</f>
        <v/>
      </c>
      <c r="O510" s="27" t="str">
        <f>+IF(H510=0,"",'Ark1'!T2055)</f>
        <v/>
      </c>
      <c r="P510" s="294" t="str">
        <f>+IF(H510=0,"",'Ark1'!U2055)</f>
        <v/>
      </c>
      <c r="Q510" s="28"/>
      <c r="R510" s="33" t="str">
        <f>+IF(H510=0,"",'Ark1'!W2055)</f>
        <v/>
      </c>
      <c r="S510" s="33" t="str">
        <f>+IF(H510=0,"",'Ark1'!X2055)</f>
        <v/>
      </c>
      <c r="T510" s="450" t="str">
        <f>+IF(H510=0,"",'Ark1'!AG2055)</f>
        <v/>
      </c>
      <c r="U510" s="33" t="str">
        <f>+IF(H510=0,"",'Ark1'!AH2055)</f>
        <v/>
      </c>
      <c r="V510" s="33" t="str">
        <f>+IF(H510=0,"",'Ark1'!Y2055)</f>
        <v/>
      </c>
      <c r="W510" s="27" t="str">
        <f>+IF(H510=0,"",'Ark1'!AA2055)</f>
        <v/>
      </c>
      <c r="X510" s="294" t="str">
        <f t="shared" si="26"/>
        <v/>
      </c>
      <c r="Y510" s="28" t="str">
        <f t="shared" si="27"/>
        <v/>
      </c>
      <c r="Z510" s="244"/>
      <c r="AA510" s="28"/>
      <c r="AB510" s="28"/>
      <c r="AC510" s="28"/>
      <c r="AD510" s="27"/>
      <c r="AE510" s="28"/>
      <c r="AF510" s="28"/>
      <c r="AG510" s="86"/>
      <c r="AH510" s="86"/>
      <c r="AI510" s="86"/>
      <c r="AJ510" s="28"/>
      <c r="AK510" s="86"/>
      <c r="AL510" s="86"/>
    </row>
    <row r="511" spans="1:54" s="270" customFormat="1" ht="15.6">
      <c r="A511" s="244"/>
      <c r="B511" s="318">
        <f>+'Ark1'!C2056</f>
        <v>2024</v>
      </c>
      <c r="C511" s="263">
        <f>+'Ark1'!L2056</f>
        <v>14</v>
      </c>
      <c r="D511" s="263" t="s">
        <v>403</v>
      </c>
      <c r="E511" s="272">
        <f>+'Ark1'!AP2056</f>
        <v>5</v>
      </c>
      <c r="F511" s="271" t="str">
        <f>VLOOKUP(E511,RNR!$E$1:$F$41,2)</f>
        <v>Dølafe</v>
      </c>
      <c r="G511" s="86" t="str">
        <f>+IF(H511=0,"",'Ark1'!Q2056)</f>
        <v/>
      </c>
      <c r="H511" s="449">
        <f>+'Ark1'!R2056</f>
        <v>0</v>
      </c>
      <c r="I511" s="28" t="str">
        <f>+IF(H511=0,"",'Ark1'!AE2056)</f>
        <v/>
      </c>
      <c r="J511" s="28"/>
      <c r="K511" s="28" t="str">
        <f>+IF(H511=0,"",'Ark1'!AF2056)</f>
        <v/>
      </c>
      <c r="L511" s="244"/>
      <c r="M511" s="366" t="str">
        <f>+IF(H511=0,"",'Ark1'!AR2056)</f>
        <v/>
      </c>
      <c r="N511" s="114" t="str">
        <f>+IF(H511=0,"",'Ark1'!AS2056)</f>
        <v/>
      </c>
      <c r="O511" s="27" t="str">
        <f>+IF(H511=0,"",'Ark1'!T2056)</f>
        <v/>
      </c>
      <c r="P511" s="294" t="str">
        <f>+IF(H511=0,"",'Ark1'!U2056)</f>
        <v/>
      </c>
      <c r="Q511" s="28"/>
      <c r="R511" s="33" t="str">
        <f>+IF(H511=0,"",'Ark1'!W2056)</f>
        <v/>
      </c>
      <c r="S511" s="33" t="str">
        <f>+IF(H511=0,"",'Ark1'!X2056)</f>
        <v/>
      </c>
      <c r="T511" s="450" t="str">
        <f>+IF(H511=0,"",'Ark1'!AG2056)</f>
        <v/>
      </c>
      <c r="U511" s="33" t="str">
        <f>+IF(H511=0,"",'Ark1'!AH2056)</f>
        <v/>
      </c>
      <c r="V511" s="33" t="str">
        <f>+IF(H511=0,"",'Ark1'!Y2056)</f>
        <v/>
      </c>
      <c r="W511" s="27" t="str">
        <f>+IF(H511=0,"",'Ark1'!AA2056)</f>
        <v/>
      </c>
      <c r="X511" s="294" t="str">
        <f t="shared" si="26"/>
        <v/>
      </c>
      <c r="Y511" s="28" t="str">
        <f t="shared" si="27"/>
        <v/>
      </c>
      <c r="Z511" s="244"/>
      <c r="AA511" s="28"/>
      <c r="AB511" s="28"/>
      <c r="AC511" s="28"/>
      <c r="AD511" s="27"/>
      <c r="AE511" s="28"/>
      <c r="AF511" s="28"/>
      <c r="AG511" s="86"/>
      <c r="AH511" s="86"/>
      <c r="AI511" s="86"/>
      <c r="AJ511" s="28"/>
      <c r="AK511" s="86"/>
      <c r="AL511" s="86"/>
    </row>
    <row r="512" spans="1:54" ht="15.6">
      <c r="A512" s="244"/>
      <c r="B512" s="318">
        <f>+'Ark1'!C2057</f>
        <v>2024</v>
      </c>
      <c r="C512" s="263">
        <f>+'Ark1'!L2057</f>
        <v>14</v>
      </c>
      <c r="D512" s="263" t="s">
        <v>403</v>
      </c>
      <c r="E512" s="272">
        <f>+'Ark1'!AP2057</f>
        <v>6</v>
      </c>
      <c r="F512" s="271" t="str">
        <f>VLOOKUP(E512,RNR!$E$1:$F$41,2)</f>
        <v>Raukolle</v>
      </c>
      <c r="G512" s="86" t="str">
        <f>+IF(H512=0,"",'Ark1'!Q2057)</f>
        <v/>
      </c>
      <c r="H512" s="449">
        <f>+'Ark1'!R2057</f>
        <v>0</v>
      </c>
      <c r="I512" s="28" t="str">
        <f>+IF(H512=0,"",'Ark1'!AE2057)</f>
        <v/>
      </c>
      <c r="J512" s="28"/>
      <c r="K512" s="28" t="str">
        <f>+IF(H512=0,"",'Ark1'!AF2057)</f>
        <v/>
      </c>
      <c r="L512" s="244"/>
      <c r="M512" s="366" t="str">
        <f>+IF(H512=0,"",'Ark1'!AR2057)</f>
        <v/>
      </c>
      <c r="N512" s="114" t="str">
        <f>+IF(H512=0,"",'Ark1'!AS2057)</f>
        <v/>
      </c>
      <c r="O512" s="27" t="str">
        <f>+IF(H512=0,"",'Ark1'!T2057)</f>
        <v/>
      </c>
      <c r="P512" s="294" t="str">
        <f>+IF(H512=0,"",'Ark1'!U2057)</f>
        <v/>
      </c>
      <c r="Q512" s="28"/>
      <c r="R512" s="33" t="str">
        <f>+IF(H512=0,"",'Ark1'!W2057)</f>
        <v/>
      </c>
      <c r="S512" s="33" t="str">
        <f>+IF(H512=0,"",'Ark1'!X2057)</f>
        <v/>
      </c>
      <c r="T512" s="450" t="str">
        <f>+IF(H512=0,"",'Ark1'!AG2057)</f>
        <v/>
      </c>
      <c r="U512" s="33" t="str">
        <f>+IF(H512=0,"",'Ark1'!AH2057)</f>
        <v/>
      </c>
      <c r="V512" s="33" t="str">
        <f>+IF(H512=0,"",'Ark1'!Y2057)</f>
        <v/>
      </c>
      <c r="W512" s="27" t="str">
        <f>+IF(H512=0,"",'Ark1'!AA2057)</f>
        <v/>
      </c>
      <c r="X512" s="294" t="str">
        <f t="shared" si="26"/>
        <v/>
      </c>
      <c r="Y512" s="28" t="str">
        <f t="shared" si="27"/>
        <v/>
      </c>
      <c r="Z512" s="244"/>
      <c r="AC512" s="28"/>
      <c r="AD512" s="27"/>
    </row>
    <row r="513" spans="1:30" ht="15.6">
      <c r="A513" s="244"/>
      <c r="B513" s="318">
        <f>+'Ark1'!C2058</f>
        <v>2024</v>
      </c>
      <c r="C513" s="263">
        <f>+'Ark1'!L2058</f>
        <v>14</v>
      </c>
      <c r="D513" s="263" t="s">
        <v>403</v>
      </c>
      <c r="E513" s="272">
        <f>+'Ark1'!AP2058</f>
        <v>7</v>
      </c>
      <c r="F513" s="271" t="str">
        <f>VLOOKUP(E513,RNR!$E$1:$F$41,2)</f>
        <v>Sør- og Vestlands</v>
      </c>
      <c r="G513" s="86" t="str">
        <f>+IF(H513=0,"",'Ark1'!Q2058)</f>
        <v/>
      </c>
      <c r="H513" s="449">
        <f>+'Ark1'!R2058</f>
        <v>0</v>
      </c>
      <c r="I513" s="28" t="str">
        <f>+IF(H513=0,"",'Ark1'!AE2058)</f>
        <v/>
      </c>
      <c r="J513" s="28"/>
      <c r="K513" s="28" t="str">
        <f>+IF(H513=0,"",'Ark1'!AF2058)</f>
        <v/>
      </c>
      <c r="L513" s="244"/>
      <c r="M513" s="366" t="str">
        <f>+IF(H513=0,"",'Ark1'!AR2058)</f>
        <v/>
      </c>
      <c r="N513" s="114" t="str">
        <f>+IF(H513=0,"",'Ark1'!AS2058)</f>
        <v/>
      </c>
      <c r="O513" s="27" t="str">
        <f>+IF(H513=0,"",'Ark1'!T2058)</f>
        <v/>
      </c>
      <c r="P513" s="294" t="str">
        <f>+IF(H513=0,"",'Ark1'!U2058)</f>
        <v/>
      </c>
      <c r="Q513" s="28"/>
      <c r="R513" s="33" t="str">
        <f>+IF(H513=0,"",'Ark1'!W2058)</f>
        <v/>
      </c>
      <c r="S513" s="33" t="str">
        <f>+IF(H513=0,"",'Ark1'!X2058)</f>
        <v/>
      </c>
      <c r="T513" s="450" t="str">
        <f>+IF(H513=0,"",'Ark1'!AG2058)</f>
        <v/>
      </c>
      <c r="U513" s="33" t="str">
        <f>+IF(H513=0,"",'Ark1'!AH2058)</f>
        <v/>
      </c>
      <c r="V513" s="33" t="str">
        <f>+IF(H513=0,"",'Ark1'!Y2058)</f>
        <v/>
      </c>
      <c r="W513" s="27" t="str">
        <f>+IF(H513=0,"",'Ark1'!AA2058)</f>
        <v/>
      </c>
      <c r="X513" s="294" t="str">
        <f t="shared" si="26"/>
        <v/>
      </c>
      <c r="Y513" s="28" t="str">
        <f t="shared" si="27"/>
        <v/>
      </c>
      <c r="Z513" s="244"/>
      <c r="AC513" s="28"/>
      <c r="AD513" s="27"/>
    </row>
    <row r="514" spans="1:30" ht="15.6">
      <c r="A514" s="244"/>
      <c r="B514" s="318">
        <f>+'Ark1'!C2059</f>
        <v>2024</v>
      </c>
      <c r="C514" s="263">
        <f>+'Ark1'!L2059</f>
        <v>14</v>
      </c>
      <c r="D514" s="263" t="s">
        <v>403</v>
      </c>
      <c r="E514" s="272">
        <f>+'Ark1'!AP2059</f>
        <v>8</v>
      </c>
      <c r="F514" s="271" t="str">
        <f>VLOOKUP(E514,RNR!$E$1:$F$41,2)</f>
        <v>Vestlandsfe</v>
      </c>
      <c r="G514" s="86" t="str">
        <f>+IF(H514=0,"",'Ark1'!Q2059)</f>
        <v/>
      </c>
      <c r="H514" s="449">
        <f>+'Ark1'!R2059</f>
        <v>0</v>
      </c>
      <c r="I514" s="28" t="str">
        <f>+IF(H514=0,"",'Ark1'!AE2059)</f>
        <v/>
      </c>
      <c r="J514" s="28"/>
      <c r="K514" s="28" t="str">
        <f>+IF(H514=0,"",'Ark1'!AF2059)</f>
        <v/>
      </c>
      <c r="L514" s="244"/>
      <c r="M514" s="366" t="str">
        <f>+IF(H514=0,"",'Ark1'!AR2059)</f>
        <v/>
      </c>
      <c r="N514" s="114" t="str">
        <f>+IF(H514=0,"",'Ark1'!AS2059)</f>
        <v/>
      </c>
      <c r="O514" s="27" t="str">
        <f>+IF(H514=0,"",'Ark1'!T2059)</f>
        <v/>
      </c>
      <c r="P514" s="294" t="str">
        <f>+IF(H514=0,"",'Ark1'!U2059)</f>
        <v/>
      </c>
      <c r="Q514" s="28"/>
      <c r="R514" s="33" t="str">
        <f>+IF(H514=0,"",'Ark1'!W2059)</f>
        <v/>
      </c>
      <c r="S514" s="33" t="str">
        <f>+IF(H514=0,"",'Ark1'!X2059)</f>
        <v/>
      </c>
      <c r="T514" s="450" t="str">
        <f>+IF(H514=0,"",'Ark1'!AG2059)</f>
        <v/>
      </c>
      <c r="U514" s="33" t="str">
        <f>+IF(H514=0,"",'Ark1'!AH2059)</f>
        <v/>
      </c>
      <c r="V514" s="33" t="str">
        <f>+IF(H514=0,"",'Ark1'!Y2059)</f>
        <v/>
      </c>
      <c r="W514" s="27" t="str">
        <f>+IF(H514=0,"",'Ark1'!AA2059)</f>
        <v/>
      </c>
      <c r="X514" s="294" t="str">
        <f t="shared" si="26"/>
        <v/>
      </c>
      <c r="Y514" s="28" t="str">
        <f t="shared" si="27"/>
        <v/>
      </c>
      <c r="Z514" s="244"/>
      <c r="AC514" s="28"/>
      <c r="AD514" s="27"/>
    </row>
    <row r="515" spans="1:30" ht="15.6">
      <c r="A515" s="244"/>
      <c r="B515" s="318">
        <f>+'Ark1'!C2060</f>
        <v>2024</v>
      </c>
      <c r="C515" s="263">
        <f>+'Ark1'!L2060</f>
        <v>14</v>
      </c>
      <c r="D515" s="263" t="s">
        <v>403</v>
      </c>
      <c r="E515" s="272">
        <f>+'Ark1'!AP2060</f>
        <v>9</v>
      </c>
      <c r="F515" s="271" t="str">
        <f>VLOOKUP(E515,RNR!$E$1:$F$41,2)</f>
        <v>Holstein</v>
      </c>
      <c r="G515" s="86" t="str">
        <f>+IF(H515=0,"",'Ark1'!Q2060)</f>
        <v/>
      </c>
      <c r="H515" s="449">
        <f>+'Ark1'!R2060</f>
        <v>0</v>
      </c>
      <c r="I515" s="28" t="str">
        <f>+IF(H515=0,"",'Ark1'!AE2060)</f>
        <v/>
      </c>
      <c r="J515" s="28"/>
      <c r="K515" s="28" t="str">
        <f>+IF(H515=0,"",'Ark1'!AF2060)</f>
        <v/>
      </c>
      <c r="L515" s="244"/>
      <c r="M515" s="366" t="str">
        <f>+IF(H515=0,"",'Ark1'!AR2060)</f>
        <v/>
      </c>
      <c r="N515" s="114" t="str">
        <f>+IF(H515=0,"",'Ark1'!AS2060)</f>
        <v/>
      </c>
      <c r="O515" s="27" t="str">
        <f>+IF(H515=0,"",'Ark1'!T2060)</f>
        <v/>
      </c>
      <c r="P515" s="294" t="str">
        <f>+IF(H515=0,"",'Ark1'!U2060)</f>
        <v/>
      </c>
      <c r="Q515" s="28"/>
      <c r="R515" s="33" t="str">
        <f>+IF(H515=0,"",'Ark1'!W2060)</f>
        <v/>
      </c>
      <c r="S515" s="33" t="str">
        <f>+IF(H515=0,"",'Ark1'!X2060)</f>
        <v/>
      </c>
      <c r="T515" s="450" t="str">
        <f>+IF(H515=0,"",'Ark1'!AG2060)</f>
        <v/>
      </c>
      <c r="U515" s="33" t="str">
        <f>+IF(H515=0,"",'Ark1'!AH2060)</f>
        <v/>
      </c>
      <c r="V515" s="33" t="str">
        <f>+IF(H515=0,"",'Ark1'!Y2060)</f>
        <v/>
      </c>
      <c r="W515" s="27" t="str">
        <f>+IF(H515=0,"",'Ark1'!AA2060)</f>
        <v/>
      </c>
      <c r="X515" s="294" t="str">
        <f t="shared" si="26"/>
        <v/>
      </c>
      <c r="Y515" s="28" t="str">
        <f t="shared" si="27"/>
        <v/>
      </c>
      <c r="Z515" s="244"/>
      <c r="AC515" s="28"/>
      <c r="AD515" s="27"/>
    </row>
    <row r="516" spans="1:30" ht="15.6">
      <c r="A516" s="244"/>
      <c r="B516" s="318">
        <f>+'Ark1'!C2061</f>
        <v>2024</v>
      </c>
      <c r="C516" s="263">
        <f>+'Ark1'!L2061</f>
        <v>14</v>
      </c>
      <c r="D516" s="263" t="s">
        <v>403</v>
      </c>
      <c r="E516" s="272">
        <f>+'Ark1'!AP2061</f>
        <v>10</v>
      </c>
      <c r="F516" s="271" t="str">
        <f>VLOOKUP(E516,RNR!$E$1:$F$41,2)</f>
        <v>Rødt Dansk</v>
      </c>
      <c r="G516" s="86" t="str">
        <f>+IF(H516=0,"",'Ark1'!Q2061)</f>
        <v/>
      </c>
      <c r="H516" s="449">
        <f>+'Ark1'!R2061</f>
        <v>0</v>
      </c>
      <c r="I516" s="28" t="str">
        <f>+IF(H516=0,"",'Ark1'!AE2061)</f>
        <v/>
      </c>
      <c r="J516" s="28"/>
      <c r="K516" s="28" t="str">
        <f>+IF(H516=0,"",'Ark1'!AF2061)</f>
        <v/>
      </c>
      <c r="L516" s="244"/>
      <c r="M516" s="366" t="str">
        <f>+IF(H516=0,"",'Ark1'!AR2061)</f>
        <v/>
      </c>
      <c r="N516" s="114" t="str">
        <f>+IF(H516=0,"",'Ark1'!AS2061)</f>
        <v/>
      </c>
      <c r="O516" s="27" t="str">
        <f>+IF(H516=0,"",'Ark1'!T2061)</f>
        <v/>
      </c>
      <c r="P516" s="294" t="str">
        <f>+IF(H516=0,"",'Ark1'!U2061)</f>
        <v/>
      </c>
      <c r="Q516" s="28"/>
      <c r="R516" s="33" t="str">
        <f>+IF(H516=0,"",'Ark1'!W2061)</f>
        <v/>
      </c>
      <c r="S516" s="33" t="str">
        <f>+IF(H516=0,"",'Ark1'!X2061)</f>
        <v/>
      </c>
      <c r="T516" s="450" t="str">
        <f>+IF(H516=0,"",'Ark1'!AG2061)</f>
        <v/>
      </c>
      <c r="U516" s="33" t="str">
        <f>+IF(H516=0,"",'Ark1'!AH2061)</f>
        <v/>
      </c>
      <c r="V516" s="33" t="str">
        <f>+IF(H516=0,"",'Ark1'!Y2061)</f>
        <v/>
      </c>
      <c r="W516" s="27" t="str">
        <f>+IF(H516=0,"",'Ark1'!AA2061)</f>
        <v/>
      </c>
      <c r="X516" s="294" t="str">
        <f t="shared" si="26"/>
        <v/>
      </c>
      <c r="Y516" s="28" t="str">
        <f t="shared" si="27"/>
        <v/>
      </c>
      <c r="Z516" s="244"/>
      <c r="AC516" s="28"/>
      <c r="AD516" s="27"/>
    </row>
    <row r="517" spans="1:30" ht="15.6">
      <c r="A517" s="244"/>
      <c r="B517" s="318">
        <f>+'Ark1'!C2062</f>
        <v>2024</v>
      </c>
      <c r="C517" s="263">
        <f>+'Ark1'!L2062</f>
        <v>14</v>
      </c>
      <c r="D517" s="263" t="s">
        <v>403</v>
      </c>
      <c r="E517" s="272">
        <f>+'Ark1'!AP2062</f>
        <v>11</v>
      </c>
      <c r="F517" s="271" t="str">
        <f>VLOOKUP(E517,RNR!$E$1:$F$41,2)</f>
        <v>Brown Swiss</v>
      </c>
      <c r="G517" s="86" t="str">
        <f>+IF(H517=0,"",'Ark1'!Q2062)</f>
        <v/>
      </c>
      <c r="H517" s="449">
        <f>+'Ark1'!R2062</f>
        <v>0</v>
      </c>
      <c r="I517" s="28" t="str">
        <f>+IF(H517=0,"",'Ark1'!AE2062)</f>
        <v/>
      </c>
      <c r="J517" s="28"/>
      <c r="K517" s="28" t="str">
        <f>+IF(H517=0,"",'Ark1'!AF2062)</f>
        <v/>
      </c>
      <c r="L517" s="244"/>
      <c r="M517" s="366" t="str">
        <f>+IF(H517=0,"",'Ark1'!AR2062)</f>
        <v/>
      </c>
      <c r="N517" s="114" t="str">
        <f>+IF(H517=0,"",'Ark1'!AS2062)</f>
        <v/>
      </c>
      <c r="O517" s="27" t="str">
        <f>+IF(H517=0,"",'Ark1'!T2062)</f>
        <v/>
      </c>
      <c r="P517" s="294" t="str">
        <f>+IF(H517=0,"",'Ark1'!U2062)</f>
        <v/>
      </c>
      <c r="Q517" s="28"/>
      <c r="R517" s="33" t="str">
        <f>+IF(H517=0,"",'Ark1'!W2062)</f>
        <v/>
      </c>
      <c r="S517" s="33" t="str">
        <f>+IF(H517=0,"",'Ark1'!X2062)</f>
        <v/>
      </c>
      <c r="T517" s="450" t="str">
        <f>+IF(H517=0,"",'Ark1'!AG2062)</f>
        <v/>
      </c>
      <c r="U517" s="33" t="str">
        <f>+IF(H517=0,"",'Ark1'!AH2062)</f>
        <v/>
      </c>
      <c r="V517" s="33" t="str">
        <f>+IF(H517=0,"",'Ark1'!Y2062)</f>
        <v/>
      </c>
      <c r="W517" s="27" t="str">
        <f>+IF(H517=0,"",'Ark1'!AA2062)</f>
        <v/>
      </c>
      <c r="X517" s="294" t="str">
        <f t="shared" si="26"/>
        <v/>
      </c>
      <c r="Y517" s="28" t="str">
        <f t="shared" si="27"/>
        <v/>
      </c>
      <c r="Z517" s="244"/>
      <c r="AC517" s="28"/>
      <c r="AD517" s="27"/>
    </row>
    <row r="518" spans="1:30" ht="15.6">
      <c r="A518" s="244"/>
      <c r="B518" s="318">
        <f>+'Ark1'!C2063</f>
        <v>2024</v>
      </c>
      <c r="C518" s="263">
        <f>+'Ark1'!L2063</f>
        <v>14</v>
      </c>
      <c r="D518" s="263" t="s">
        <v>403</v>
      </c>
      <c r="E518" s="272">
        <f>+'Ark1'!AP2063</f>
        <v>12</v>
      </c>
      <c r="F518" s="271" t="str">
        <f>VLOOKUP(E518,RNR!$E$1:$F$41,2)</f>
        <v>Jarlsberg</v>
      </c>
      <c r="G518" s="86" t="str">
        <f>+IF(H518=0,"",'Ark1'!Q2063)</f>
        <v/>
      </c>
      <c r="H518" s="449">
        <f>+'Ark1'!R2063</f>
        <v>0</v>
      </c>
      <c r="I518" s="28" t="str">
        <f>+IF(H518=0,"",'Ark1'!AE2063)</f>
        <v/>
      </c>
      <c r="J518" s="28"/>
      <c r="K518" s="28" t="str">
        <f>+IF(H518=0,"",'Ark1'!AF2063)</f>
        <v/>
      </c>
      <c r="L518" s="244"/>
      <c r="M518" s="366" t="str">
        <f>+IF(H518=0,"",'Ark1'!AR2063)</f>
        <v/>
      </c>
      <c r="N518" s="114" t="str">
        <f>+IF(H518=0,"",'Ark1'!AS2063)</f>
        <v/>
      </c>
      <c r="O518" s="27" t="str">
        <f>+IF(H518=0,"",'Ark1'!T2063)</f>
        <v/>
      </c>
      <c r="P518" s="294" t="str">
        <f>+IF(H518=0,"",'Ark1'!U2063)</f>
        <v/>
      </c>
      <c r="Q518" s="28"/>
      <c r="R518" s="33" t="str">
        <f>+IF(H518=0,"",'Ark1'!W2063)</f>
        <v/>
      </c>
      <c r="S518" s="33" t="str">
        <f>+IF(H518=0,"",'Ark1'!X2063)</f>
        <v/>
      </c>
      <c r="T518" s="450" t="str">
        <f>+IF(H518=0,"",'Ark1'!AG2063)</f>
        <v/>
      </c>
      <c r="U518" s="33" t="str">
        <f>+IF(H518=0,"",'Ark1'!AH2063)</f>
        <v/>
      </c>
      <c r="V518" s="33" t="str">
        <f>+IF(H518=0,"",'Ark1'!Y2063)</f>
        <v/>
      </c>
      <c r="W518" s="27" t="str">
        <f>+IF(H518=0,"",'Ark1'!AA2063)</f>
        <v/>
      </c>
      <c r="X518" s="294" t="str">
        <f t="shared" si="26"/>
        <v/>
      </c>
      <c r="Y518" s="28" t="str">
        <f t="shared" si="27"/>
        <v/>
      </c>
      <c r="Z518" s="244"/>
      <c r="AC518" s="28"/>
      <c r="AD518" s="27"/>
    </row>
    <row r="519" spans="1:30" ht="15.6">
      <c r="A519" s="244"/>
      <c r="B519" s="318">
        <f>+'Ark1'!C2064</f>
        <v>2024</v>
      </c>
      <c r="C519" s="263">
        <f>+'Ark1'!L2064</f>
        <v>14</v>
      </c>
      <c r="D519" s="263" t="s">
        <v>403</v>
      </c>
      <c r="E519" s="272">
        <f>+'Ark1'!AP2064</f>
        <v>13</v>
      </c>
      <c r="F519" s="271" t="str">
        <f>VLOOKUP(E519,RNR!$E$1:$F$41,2)</f>
        <v>Fleckvieh</v>
      </c>
      <c r="G519" s="86" t="str">
        <f>+IF(H519=0,"",'Ark1'!Q2064)</f>
        <v/>
      </c>
      <c r="H519" s="449">
        <f>+'Ark1'!R2064</f>
        <v>0</v>
      </c>
      <c r="I519" s="28" t="str">
        <f>+IF(H519=0,"",'Ark1'!AE2064)</f>
        <v/>
      </c>
      <c r="J519" s="28"/>
      <c r="K519" s="28" t="str">
        <f>+IF(H519=0,"",'Ark1'!AF2064)</f>
        <v/>
      </c>
      <c r="L519" s="244"/>
      <c r="M519" s="366" t="str">
        <f>+IF(H519=0,"",'Ark1'!AR2064)</f>
        <v/>
      </c>
      <c r="N519" s="114" t="str">
        <f>+IF(H519=0,"",'Ark1'!AS2064)</f>
        <v/>
      </c>
      <c r="O519" s="27" t="str">
        <f>+IF(H519=0,"",'Ark1'!T2064)</f>
        <v/>
      </c>
      <c r="P519" s="294" t="str">
        <f>+IF(H519=0,"",'Ark1'!U2064)</f>
        <v/>
      </c>
      <c r="Q519" s="28"/>
      <c r="R519" s="33" t="str">
        <f>+IF(H519=0,"",'Ark1'!W2064)</f>
        <v/>
      </c>
      <c r="S519" s="33" t="str">
        <f>+IF(H519=0,"",'Ark1'!X2064)</f>
        <v/>
      </c>
      <c r="T519" s="450" t="str">
        <f>+IF(H519=0,"",'Ark1'!AG2064)</f>
        <v/>
      </c>
      <c r="U519" s="33" t="str">
        <f>+IF(H519=0,"",'Ark1'!AH2064)</f>
        <v/>
      </c>
      <c r="V519" s="33" t="str">
        <f>+IF(H519=0,"",'Ark1'!Y2064)</f>
        <v/>
      </c>
      <c r="W519" s="27" t="str">
        <f>+IF(H519=0,"",'Ark1'!AA2064)</f>
        <v/>
      </c>
      <c r="X519" s="294" t="str">
        <f t="shared" si="26"/>
        <v/>
      </c>
      <c r="Y519" s="28" t="str">
        <f t="shared" si="27"/>
        <v/>
      </c>
      <c r="Z519" s="244"/>
      <c r="AC519" s="28"/>
      <c r="AD519" s="27"/>
    </row>
    <row r="520" spans="1:30" ht="15.6">
      <c r="A520" s="244"/>
      <c r="B520" s="318">
        <f>+'Ark1'!C2065</f>
        <v>2024</v>
      </c>
      <c r="C520" s="263">
        <f>+'Ark1'!L2065</f>
        <v>14</v>
      </c>
      <c r="D520" s="263" t="s">
        <v>403</v>
      </c>
      <c r="E520" s="272">
        <f>+'Ark1'!AP2065</f>
        <v>14</v>
      </c>
      <c r="F520" s="271" t="str">
        <f>VLOOKUP(E520,RNR!$E$1:$F$41,2)</f>
        <v>Canadisk Ayrshire</v>
      </c>
      <c r="G520" s="86" t="str">
        <f>+IF(H520=0,"",'Ark1'!Q2065)</f>
        <v/>
      </c>
      <c r="H520" s="449">
        <f>+'Ark1'!R2065</f>
        <v>0</v>
      </c>
      <c r="I520" s="28" t="str">
        <f>+IF(H520=0,"",'Ark1'!AE2065)</f>
        <v/>
      </c>
      <c r="J520" s="28"/>
      <c r="K520" s="28" t="str">
        <f>+IF(H520=0,"",'Ark1'!AF2065)</f>
        <v/>
      </c>
      <c r="L520" s="244"/>
      <c r="M520" s="366" t="str">
        <f>+IF(H520=0,"",'Ark1'!AR2065)</f>
        <v/>
      </c>
      <c r="N520" s="114" t="str">
        <f>+IF(H520=0,"",'Ark1'!AS2065)</f>
        <v/>
      </c>
      <c r="O520" s="27" t="str">
        <f>+IF(H520=0,"",'Ark1'!T2065)</f>
        <v/>
      </c>
      <c r="P520" s="294" t="str">
        <f>+IF(H520=0,"",'Ark1'!U2065)</f>
        <v/>
      </c>
      <c r="Q520" s="28"/>
      <c r="R520" s="33" t="str">
        <f>+IF(H520=0,"",'Ark1'!W2065)</f>
        <v/>
      </c>
      <c r="S520" s="33" t="str">
        <f>+IF(H520=0,"",'Ark1'!X2065)</f>
        <v/>
      </c>
      <c r="T520" s="450" t="str">
        <f>+IF(H520=0,"",'Ark1'!AG2065)</f>
        <v/>
      </c>
      <c r="U520" s="33" t="str">
        <f>+IF(H520=0,"",'Ark1'!AH2065)</f>
        <v/>
      </c>
      <c r="V520" s="33" t="str">
        <f>+IF(H520=0,"",'Ark1'!Y2065)</f>
        <v/>
      </c>
      <c r="W520" s="27" t="str">
        <f>+IF(H520=0,"",'Ark1'!AA2065)</f>
        <v/>
      </c>
      <c r="X520" s="294" t="str">
        <f t="shared" si="26"/>
        <v/>
      </c>
      <c r="Y520" s="28" t="str">
        <f t="shared" si="27"/>
        <v/>
      </c>
      <c r="Z520" s="244"/>
      <c r="AC520" s="28"/>
      <c r="AD520" s="27"/>
    </row>
    <row r="521" spans="1:30" ht="15.6">
      <c r="A521" s="244"/>
      <c r="B521" s="318">
        <f>+'Ark1'!C2066</f>
        <v>2024</v>
      </c>
      <c r="C521" s="263">
        <f>+'Ark1'!L2066</f>
        <v>14</v>
      </c>
      <c r="D521" s="263" t="s">
        <v>403</v>
      </c>
      <c r="E521" s="272">
        <f>+'Ark1'!AP2066</f>
        <v>15</v>
      </c>
      <c r="F521" s="271" t="str">
        <f>VLOOKUP(E521,RNR!$E$1:$F$41,2)</f>
        <v>Montbéliard</v>
      </c>
      <c r="G521" s="86" t="str">
        <f>+IF(H521=0,"",'Ark1'!Q2066)</f>
        <v/>
      </c>
      <c r="H521" s="449">
        <f>+'Ark1'!R2066</f>
        <v>0</v>
      </c>
      <c r="I521" s="28" t="str">
        <f>+IF(H521=0,"",'Ark1'!AE2066)</f>
        <v/>
      </c>
      <c r="J521" s="28"/>
      <c r="K521" s="28" t="str">
        <f>+IF(H521=0,"",'Ark1'!AF2066)</f>
        <v/>
      </c>
      <c r="L521" s="244"/>
      <c r="M521" s="366" t="str">
        <f>+IF(H521=0,"",'Ark1'!AR2066)</f>
        <v/>
      </c>
      <c r="N521" s="114" t="str">
        <f>+IF(H521=0,"",'Ark1'!AS2066)</f>
        <v/>
      </c>
      <c r="O521" s="27" t="str">
        <f>+IF(H521=0,"",'Ark1'!T2066)</f>
        <v/>
      </c>
      <c r="P521" s="294" t="str">
        <f>+IF(H521=0,"",'Ark1'!U2066)</f>
        <v/>
      </c>
      <c r="Q521" s="28"/>
      <c r="R521" s="33" t="str">
        <f>+IF(H521=0,"",'Ark1'!W2066)</f>
        <v/>
      </c>
      <c r="S521" s="33" t="str">
        <f>+IF(H521=0,"",'Ark1'!X2066)</f>
        <v/>
      </c>
      <c r="T521" s="450" t="str">
        <f>+IF(H521=0,"",'Ark1'!AG2066)</f>
        <v/>
      </c>
      <c r="U521" s="33" t="str">
        <f>+IF(H521=0,"",'Ark1'!AH2066)</f>
        <v/>
      </c>
      <c r="V521" s="33" t="str">
        <f>+IF(H521=0,"",'Ark1'!Y2066)</f>
        <v/>
      </c>
      <c r="W521" s="27" t="str">
        <f>+IF(H521=0,"",'Ark1'!AA2066)</f>
        <v/>
      </c>
      <c r="X521" s="294" t="str">
        <f t="shared" si="26"/>
        <v/>
      </c>
      <c r="Y521" s="28" t="str">
        <f t="shared" si="27"/>
        <v/>
      </c>
      <c r="Z521" s="244"/>
      <c r="AC521" s="28"/>
      <c r="AD521" s="27"/>
    </row>
    <row r="522" spans="1:30" ht="15.6">
      <c r="A522" s="244"/>
      <c r="B522" s="318">
        <f>+'Ark1'!C2067</f>
        <v>2024</v>
      </c>
      <c r="C522" s="263">
        <f>+'Ark1'!L2067</f>
        <v>14</v>
      </c>
      <c r="D522" s="263" t="s">
        <v>403</v>
      </c>
      <c r="E522" s="272">
        <f>+'Ark1'!AP2067</f>
        <v>16</v>
      </c>
      <c r="F522" s="271" t="str">
        <f>VLOOKUP(E522,RNR!$E$1:$F$41,2)</f>
        <v>Mørefe</v>
      </c>
      <c r="G522" s="86" t="str">
        <f>+IF(H522=0,"",'Ark1'!Q2067)</f>
        <v/>
      </c>
      <c r="H522" s="449">
        <f>+'Ark1'!R2067</f>
        <v>0</v>
      </c>
      <c r="I522" s="28" t="str">
        <f>+IF(H522=0,"",'Ark1'!AE2067)</f>
        <v/>
      </c>
      <c r="J522" s="28"/>
      <c r="K522" s="28" t="str">
        <f>+IF(H522=0,"",'Ark1'!AF2067)</f>
        <v/>
      </c>
      <c r="L522" s="244"/>
      <c r="M522" s="366" t="str">
        <f>+IF(H522=0,"",'Ark1'!AR2067)</f>
        <v/>
      </c>
      <c r="N522" s="114" t="str">
        <f>+IF(H522=0,"",'Ark1'!AS2067)</f>
        <v/>
      </c>
      <c r="O522" s="27" t="str">
        <f>+IF(H522=0,"",'Ark1'!T2067)</f>
        <v/>
      </c>
      <c r="P522" s="294" t="str">
        <f>+IF(H522=0,"",'Ark1'!U2067)</f>
        <v/>
      </c>
      <c r="Q522" s="28"/>
      <c r="R522" s="33" t="str">
        <f>+IF(H522=0,"",'Ark1'!W2067)</f>
        <v/>
      </c>
      <c r="S522" s="33" t="str">
        <f>+IF(H522=0,"",'Ark1'!X2067)</f>
        <v/>
      </c>
      <c r="T522" s="450" t="str">
        <f>+IF(H522=0,"",'Ark1'!AG2067)</f>
        <v/>
      </c>
      <c r="U522" s="33" t="str">
        <f>+IF(H522=0,"",'Ark1'!AH2067)</f>
        <v/>
      </c>
      <c r="V522" s="33" t="str">
        <f>+IF(H522=0,"",'Ark1'!Y2067)</f>
        <v/>
      </c>
      <c r="W522" s="27" t="str">
        <f>+IF(H522=0,"",'Ark1'!AA2067)</f>
        <v/>
      </c>
      <c r="X522" s="294" t="str">
        <f t="shared" si="26"/>
        <v/>
      </c>
      <c r="Y522" s="28" t="str">
        <f t="shared" si="27"/>
        <v/>
      </c>
      <c r="Z522" s="244"/>
      <c r="AC522" s="28"/>
      <c r="AD522" s="27"/>
    </row>
    <row r="523" spans="1:30" ht="15.6">
      <c r="A523" s="244"/>
      <c r="B523" s="318">
        <f>+'Ark1'!C2068</f>
        <v>2024</v>
      </c>
      <c r="C523" s="263">
        <f>+'Ark1'!L2068</f>
        <v>14</v>
      </c>
      <c r="D523" s="263" t="s">
        <v>403</v>
      </c>
      <c r="E523" s="272">
        <f>+'Ark1'!AP2068</f>
        <v>17</v>
      </c>
      <c r="F523" s="271" t="str">
        <f>VLOOKUP(E523,RNR!$E$1:$F$41,2)</f>
        <v>Normande</v>
      </c>
      <c r="G523" s="86" t="str">
        <f>+IF(H523=0,"",'Ark1'!Q2068)</f>
        <v/>
      </c>
      <c r="H523" s="449">
        <f>+'Ark1'!R2068</f>
        <v>0</v>
      </c>
      <c r="I523" s="28" t="str">
        <f>+IF(H523=0,"",'Ark1'!AE2068)</f>
        <v/>
      </c>
      <c r="J523" s="28"/>
      <c r="K523" s="28" t="str">
        <f>+IF(H523=0,"",'Ark1'!AF2068)</f>
        <v/>
      </c>
      <c r="L523" s="244"/>
      <c r="M523" s="366" t="str">
        <f>+IF(H523=0,"",'Ark1'!AR2068)</f>
        <v/>
      </c>
      <c r="N523" s="114" t="str">
        <f>+IF(H523=0,"",'Ark1'!AS2068)</f>
        <v/>
      </c>
      <c r="O523" s="27" t="str">
        <f>+IF(H523=0,"",'Ark1'!T2068)</f>
        <v/>
      </c>
      <c r="P523" s="294" t="str">
        <f>+IF(H523=0,"",'Ark1'!U2068)</f>
        <v/>
      </c>
      <c r="Q523" s="28"/>
      <c r="R523" s="33" t="str">
        <f>+IF(H523=0,"",'Ark1'!W2068)</f>
        <v/>
      </c>
      <c r="S523" s="33" t="str">
        <f>+IF(H523=0,"",'Ark1'!X2068)</f>
        <v/>
      </c>
      <c r="T523" s="450" t="str">
        <f>+IF(H523=0,"",'Ark1'!AG2068)</f>
        <v/>
      </c>
      <c r="U523" s="33" t="str">
        <f>+IF(H523=0,"",'Ark1'!AH2068)</f>
        <v/>
      </c>
      <c r="V523" s="33" t="str">
        <f>+IF(H523=0,"",'Ark1'!Y2068)</f>
        <v/>
      </c>
      <c r="W523" s="27" t="str">
        <f>+IF(H523=0,"",'Ark1'!AA2068)</f>
        <v/>
      </c>
      <c r="X523" s="294" t="str">
        <f t="shared" si="26"/>
        <v/>
      </c>
      <c r="Y523" s="28" t="str">
        <f t="shared" si="27"/>
        <v/>
      </c>
      <c r="Z523" s="244"/>
      <c r="AC523" s="28"/>
      <c r="AD523" s="27"/>
    </row>
    <row r="524" spans="1:30" ht="15.6">
      <c r="A524" s="244"/>
      <c r="B524" s="318">
        <f>+'Ark1'!C2069</f>
        <v>2024</v>
      </c>
      <c r="C524" s="263">
        <f>+'Ark1'!L2069</f>
        <v>14</v>
      </c>
      <c r="D524" s="263" t="s">
        <v>403</v>
      </c>
      <c r="E524" s="272">
        <f>+'Ark1'!AP2069</f>
        <v>21</v>
      </c>
      <c r="F524" s="271" t="str">
        <f>VLOOKUP(E524,RNR!$E$1:$F$41,2)</f>
        <v>Hereford</v>
      </c>
      <c r="G524" s="86" t="str">
        <f>+IF(H524=0,"",'Ark1'!Q2069)</f>
        <v/>
      </c>
      <c r="H524" s="449">
        <f>+'Ark1'!R2069</f>
        <v>0</v>
      </c>
      <c r="I524" s="28" t="str">
        <f>+IF(H524=0,"",'Ark1'!AE2069)</f>
        <v/>
      </c>
      <c r="J524" s="28"/>
      <c r="K524" s="28" t="str">
        <f>+IF(H524=0,"",'Ark1'!AF2069)</f>
        <v/>
      </c>
      <c r="L524" s="244"/>
      <c r="M524" s="366" t="str">
        <f>+IF(H524=0,"",'Ark1'!AR2069)</f>
        <v/>
      </c>
      <c r="N524" s="114" t="str">
        <f>+IF(H524=0,"",'Ark1'!AS2069)</f>
        <v/>
      </c>
      <c r="O524" s="27" t="str">
        <f>+IF(H524=0,"",'Ark1'!T2069)</f>
        <v/>
      </c>
      <c r="P524" s="294" t="str">
        <f>+IF(H524=0,"",'Ark1'!U2069)</f>
        <v/>
      </c>
      <c r="Q524" s="28"/>
      <c r="R524" s="33" t="str">
        <f>+IF(H524=0,"",'Ark1'!W2069)</f>
        <v/>
      </c>
      <c r="S524" s="33" t="str">
        <f>+IF(H524=0,"",'Ark1'!X2069)</f>
        <v/>
      </c>
      <c r="T524" s="450" t="str">
        <f>+IF(H524=0,"",'Ark1'!AG2069)</f>
        <v/>
      </c>
      <c r="U524" s="33" t="str">
        <f>+IF(H524=0,"",'Ark1'!AH2069)</f>
        <v/>
      </c>
      <c r="V524" s="33" t="str">
        <f>+IF(H524=0,"",'Ark1'!Y2069)</f>
        <v/>
      </c>
      <c r="W524" s="27" t="str">
        <f>+IF(H524=0,"",'Ark1'!AA2069)</f>
        <v/>
      </c>
      <c r="X524" s="294" t="str">
        <f t="shared" si="26"/>
        <v/>
      </c>
      <c r="Y524" s="28" t="str">
        <f t="shared" si="27"/>
        <v/>
      </c>
      <c r="Z524" s="244"/>
      <c r="AC524" s="28"/>
      <c r="AD524" s="27"/>
    </row>
    <row r="525" spans="1:30" ht="15.6">
      <c r="A525" s="244"/>
      <c r="B525" s="318">
        <f>+'Ark1'!C2070</f>
        <v>2024</v>
      </c>
      <c r="C525" s="263">
        <f>+'Ark1'!L2070</f>
        <v>14</v>
      </c>
      <c r="D525" s="263" t="s">
        <v>403</v>
      </c>
      <c r="E525" s="272">
        <f>+'Ark1'!AP2070</f>
        <v>22</v>
      </c>
      <c r="F525" s="271" t="str">
        <f>VLOOKUP(E525,RNR!$E$1:$F$41,2)</f>
        <v>Charolais</v>
      </c>
      <c r="G525" s="86" t="str">
        <f>+IF(H525=0,"",'Ark1'!Q2070)</f>
        <v/>
      </c>
      <c r="H525" s="449">
        <f>+'Ark1'!R2070</f>
        <v>0</v>
      </c>
      <c r="I525" s="28" t="str">
        <f>+IF(H525=0,"",'Ark1'!AE2070)</f>
        <v/>
      </c>
      <c r="J525" s="28"/>
      <c r="K525" s="28" t="str">
        <f>+IF(H525=0,"",'Ark1'!AF2070)</f>
        <v/>
      </c>
      <c r="L525" s="244"/>
      <c r="M525" s="366" t="str">
        <f>+IF(H525=0,"",'Ark1'!AR2070)</f>
        <v/>
      </c>
      <c r="N525" s="114" t="str">
        <f>+IF(H525=0,"",'Ark1'!AS2070)</f>
        <v/>
      </c>
      <c r="O525" s="27" t="str">
        <f>+IF(H525=0,"",'Ark1'!T2070)</f>
        <v/>
      </c>
      <c r="P525" s="294" t="str">
        <f>+IF(H525=0,"",'Ark1'!U2070)</f>
        <v/>
      </c>
      <c r="Q525" s="28"/>
      <c r="R525" s="33" t="str">
        <f>+IF(H525=0,"",'Ark1'!W2070)</f>
        <v/>
      </c>
      <c r="S525" s="33" t="str">
        <f>+IF(H525=0,"",'Ark1'!X2070)</f>
        <v/>
      </c>
      <c r="T525" s="450" t="str">
        <f>+IF(H525=0,"",'Ark1'!AG2070)</f>
        <v/>
      </c>
      <c r="U525" s="33" t="str">
        <f>+IF(H525=0,"",'Ark1'!AH2070)</f>
        <v/>
      </c>
      <c r="V525" s="33" t="str">
        <f>+IF(H525=0,"",'Ark1'!Y2070)</f>
        <v/>
      </c>
      <c r="W525" s="27" t="str">
        <f>+IF(H525=0,"",'Ark1'!AA2070)</f>
        <v/>
      </c>
      <c r="X525" s="294" t="str">
        <f t="shared" si="26"/>
        <v/>
      </c>
      <c r="Y525" s="28" t="str">
        <f t="shared" si="27"/>
        <v/>
      </c>
      <c r="Z525" s="244"/>
      <c r="AC525" s="28"/>
      <c r="AD525" s="27"/>
    </row>
    <row r="526" spans="1:30" ht="15.6">
      <c r="A526" s="244"/>
      <c r="B526" s="318">
        <f>+'Ark1'!C2071</f>
        <v>2024</v>
      </c>
      <c r="C526" s="263">
        <f>+'Ark1'!L2071</f>
        <v>14</v>
      </c>
      <c r="D526" s="263" t="s">
        <v>403</v>
      </c>
      <c r="E526" s="272">
        <f>+'Ark1'!AP2071</f>
        <v>23</v>
      </c>
      <c r="F526" s="271" t="str">
        <f>VLOOKUP(E526,RNR!$E$1:$F$41,2)</f>
        <v>Aberdeen Angus</v>
      </c>
      <c r="G526" s="86" t="str">
        <f>+IF(H526=0,"",'Ark1'!Q2071)</f>
        <v/>
      </c>
      <c r="H526" s="449">
        <f>+'Ark1'!R2071</f>
        <v>0</v>
      </c>
      <c r="I526" s="28" t="str">
        <f>+IF(H526=0,"",'Ark1'!AE2071)</f>
        <v/>
      </c>
      <c r="J526" s="28"/>
      <c r="K526" s="28" t="str">
        <f>+IF(H526=0,"",'Ark1'!AF2071)</f>
        <v/>
      </c>
      <c r="L526" s="244"/>
      <c r="M526" s="366" t="str">
        <f>+IF(H526=0,"",'Ark1'!AR2071)</f>
        <v/>
      </c>
      <c r="N526" s="114" t="str">
        <f>+IF(H526=0,"",'Ark1'!AS2071)</f>
        <v/>
      </c>
      <c r="O526" s="27" t="str">
        <f>+IF(H526=0,"",'Ark1'!T2071)</f>
        <v/>
      </c>
      <c r="P526" s="294" t="str">
        <f>+IF(H526=0,"",'Ark1'!U2071)</f>
        <v/>
      </c>
      <c r="Q526" s="28"/>
      <c r="R526" s="33" t="str">
        <f>+IF(H526=0,"",'Ark1'!W2071)</f>
        <v/>
      </c>
      <c r="S526" s="33" t="str">
        <f>+IF(H526=0,"",'Ark1'!X2071)</f>
        <v/>
      </c>
      <c r="T526" s="450" t="str">
        <f>+IF(H526=0,"",'Ark1'!AG2071)</f>
        <v/>
      </c>
      <c r="U526" s="33" t="str">
        <f>+IF(H526=0,"",'Ark1'!AH2071)</f>
        <v/>
      </c>
      <c r="V526" s="33" t="str">
        <f>+IF(H526=0,"",'Ark1'!Y2071)</f>
        <v/>
      </c>
      <c r="W526" s="27" t="str">
        <f>+IF(H526=0,"",'Ark1'!AA2071)</f>
        <v/>
      </c>
      <c r="X526" s="294" t="str">
        <f t="shared" si="26"/>
        <v/>
      </c>
      <c r="Y526" s="28" t="str">
        <f t="shared" si="27"/>
        <v/>
      </c>
      <c r="Z526" s="244"/>
      <c r="AC526" s="28"/>
      <c r="AD526" s="27"/>
    </row>
    <row r="527" spans="1:30" ht="15.6">
      <c r="A527" s="244"/>
      <c r="B527" s="318">
        <f>+'Ark1'!C2072</f>
        <v>2024</v>
      </c>
      <c r="C527" s="263">
        <f>+'Ark1'!L2072</f>
        <v>14</v>
      </c>
      <c r="D527" s="263" t="s">
        <v>403</v>
      </c>
      <c r="E527" s="272">
        <f>+'Ark1'!AP2072</f>
        <v>24</v>
      </c>
      <c r="F527" s="271" t="str">
        <f>VLOOKUP(E527,RNR!$E$1:$F$41,2)</f>
        <v>Limousine</v>
      </c>
      <c r="G527" s="86" t="str">
        <f>+IF(H527=0,"",'Ark1'!Q2072)</f>
        <v/>
      </c>
      <c r="H527" s="449">
        <f>+'Ark1'!R2072</f>
        <v>0</v>
      </c>
      <c r="I527" s="28" t="str">
        <f>+IF(H527=0,"",'Ark1'!AE2072)</f>
        <v/>
      </c>
      <c r="J527" s="28"/>
      <c r="K527" s="28" t="str">
        <f>+IF(H527=0,"",'Ark1'!AF2072)</f>
        <v/>
      </c>
      <c r="L527" s="244"/>
      <c r="M527" s="366" t="str">
        <f>+IF(H527=0,"",'Ark1'!AR2072)</f>
        <v/>
      </c>
      <c r="N527" s="114" t="str">
        <f>+IF(H527=0,"",'Ark1'!AS2072)</f>
        <v/>
      </c>
      <c r="O527" s="27" t="str">
        <f>+IF(H527=0,"",'Ark1'!T2072)</f>
        <v/>
      </c>
      <c r="P527" s="294" t="str">
        <f>+IF(H527=0,"",'Ark1'!U2072)</f>
        <v/>
      </c>
      <c r="Q527" s="28"/>
      <c r="R527" s="33" t="str">
        <f>+IF(H527=0,"",'Ark1'!W2072)</f>
        <v/>
      </c>
      <c r="S527" s="33" t="str">
        <f>+IF(H527=0,"",'Ark1'!X2072)</f>
        <v/>
      </c>
      <c r="T527" s="450" t="str">
        <f>+IF(H527=0,"",'Ark1'!AG2072)</f>
        <v/>
      </c>
      <c r="U527" s="33" t="str">
        <f>+IF(H527=0,"",'Ark1'!AH2072)</f>
        <v/>
      </c>
      <c r="V527" s="33" t="str">
        <f>+IF(H527=0,"",'Ark1'!Y2072)</f>
        <v/>
      </c>
      <c r="W527" s="27" t="str">
        <f>+IF(H527=0,"",'Ark1'!AA2072)</f>
        <v/>
      </c>
      <c r="X527" s="294" t="str">
        <f t="shared" si="26"/>
        <v/>
      </c>
      <c r="Y527" s="28" t="str">
        <f t="shared" si="27"/>
        <v/>
      </c>
      <c r="Z527" s="244"/>
      <c r="AC527" s="28"/>
      <c r="AD527" s="27"/>
    </row>
    <row r="528" spans="1:30" ht="15.6">
      <c r="A528" s="244"/>
      <c r="B528" s="318">
        <f>+'Ark1'!C2073</f>
        <v>2024</v>
      </c>
      <c r="C528" s="263">
        <f>+'Ark1'!L2073</f>
        <v>14</v>
      </c>
      <c r="D528" s="263" t="s">
        <v>403</v>
      </c>
      <c r="E528" s="272">
        <f>+'Ark1'!AP2073</f>
        <v>25</v>
      </c>
      <c r="F528" s="271" t="str">
        <f>VLOOKUP(E528,RNR!$E$1:$F$41,2)</f>
        <v>Simmental Kjøtt</v>
      </c>
      <c r="G528" s="86" t="str">
        <f>+IF(H528=0,"",'Ark1'!Q2073)</f>
        <v/>
      </c>
      <c r="H528" s="449">
        <f>+'Ark1'!R2073</f>
        <v>0</v>
      </c>
      <c r="I528" s="28" t="str">
        <f>+IF(H528=0,"",'Ark1'!AE2073)</f>
        <v/>
      </c>
      <c r="J528" s="28"/>
      <c r="K528" s="28" t="str">
        <f>+IF(H528=0,"",'Ark1'!AF2073)</f>
        <v/>
      </c>
      <c r="L528" s="244"/>
      <c r="M528" s="366" t="str">
        <f>+IF(H528=0,"",'Ark1'!AR2073)</f>
        <v/>
      </c>
      <c r="N528" s="114" t="str">
        <f>+IF(H528=0,"",'Ark1'!AS2073)</f>
        <v/>
      </c>
      <c r="O528" s="27" t="str">
        <f>+IF(H528=0,"",'Ark1'!T2073)</f>
        <v/>
      </c>
      <c r="P528" s="294" t="str">
        <f>+IF(H528=0,"",'Ark1'!U2073)</f>
        <v/>
      </c>
      <c r="Q528" s="28"/>
      <c r="R528" s="33" t="str">
        <f>+IF(H528=0,"",'Ark1'!W2073)</f>
        <v/>
      </c>
      <c r="S528" s="33" t="str">
        <f>+IF(H528=0,"",'Ark1'!X2073)</f>
        <v/>
      </c>
      <c r="T528" s="450" t="str">
        <f>+IF(H528=0,"",'Ark1'!AG2073)</f>
        <v/>
      </c>
      <c r="U528" s="33" t="str">
        <f>+IF(H528=0,"",'Ark1'!AH2073)</f>
        <v/>
      </c>
      <c r="V528" s="33" t="str">
        <f>+IF(H528=0,"",'Ark1'!Y2073)</f>
        <v/>
      </c>
      <c r="W528" s="27" t="str">
        <f>+IF(H528=0,"",'Ark1'!AA2073)</f>
        <v/>
      </c>
      <c r="X528" s="294" t="str">
        <f t="shared" si="26"/>
        <v/>
      </c>
      <c r="Y528" s="28" t="str">
        <f t="shared" si="27"/>
        <v/>
      </c>
      <c r="Z528" s="244"/>
      <c r="AC528" s="28"/>
      <c r="AD528" s="27"/>
    </row>
    <row r="529" spans="1:66" ht="15.6">
      <c r="A529" s="244"/>
      <c r="B529" s="318">
        <f>+'Ark1'!C2074</f>
        <v>2024</v>
      </c>
      <c r="C529" s="263">
        <f>+'Ark1'!L2074</f>
        <v>14</v>
      </c>
      <c r="D529" s="263" t="s">
        <v>403</v>
      </c>
      <c r="E529" s="272">
        <f>+'Ark1'!AP2074</f>
        <v>26</v>
      </c>
      <c r="F529" s="271" t="str">
        <f>VLOOKUP(E529,RNR!$E$1:$F$41,2)</f>
        <v>Blonde D'aquitaine</v>
      </c>
      <c r="G529" s="86" t="str">
        <f>+IF(H529=0,"",'Ark1'!Q2074)</f>
        <v/>
      </c>
      <c r="H529" s="449">
        <f>+'Ark1'!R2074</f>
        <v>0</v>
      </c>
      <c r="I529" s="28" t="str">
        <f>+IF(H529=0,"",'Ark1'!AE2074)</f>
        <v/>
      </c>
      <c r="J529" s="28"/>
      <c r="K529" s="28" t="str">
        <f>+IF(H529=0,"",'Ark1'!AF2074)</f>
        <v/>
      </c>
      <c r="L529" s="244"/>
      <c r="M529" s="366" t="str">
        <f>+IF(H529=0,"",'Ark1'!AR2074)</f>
        <v/>
      </c>
      <c r="N529" s="114" t="str">
        <f>+IF(H529=0,"",'Ark1'!AS2074)</f>
        <v/>
      </c>
      <c r="O529" s="27" t="str">
        <f>+IF(H529=0,"",'Ark1'!T2074)</f>
        <v/>
      </c>
      <c r="P529" s="294" t="str">
        <f>+IF(H529=0,"",'Ark1'!U2074)</f>
        <v/>
      </c>
      <c r="Q529" s="28"/>
      <c r="R529" s="33" t="str">
        <f>+IF(H529=0,"",'Ark1'!W2074)</f>
        <v/>
      </c>
      <c r="S529" s="33" t="str">
        <f>+IF(H529=0,"",'Ark1'!X2074)</f>
        <v/>
      </c>
      <c r="T529" s="450" t="str">
        <f>+IF(H529=0,"",'Ark1'!AG2074)</f>
        <v/>
      </c>
      <c r="U529" s="33" t="str">
        <f>+IF(H529=0,"",'Ark1'!AH2074)</f>
        <v/>
      </c>
      <c r="V529" s="33" t="str">
        <f>+IF(H529=0,"",'Ark1'!Y2074)</f>
        <v/>
      </c>
      <c r="W529" s="27" t="str">
        <f>+IF(H529=0,"",'Ark1'!AA2074)</f>
        <v/>
      </c>
      <c r="X529" s="294" t="str">
        <f t="shared" si="26"/>
        <v/>
      </c>
      <c r="Y529" s="28" t="str">
        <f t="shared" si="27"/>
        <v/>
      </c>
      <c r="Z529" s="244"/>
      <c r="AC529" s="28"/>
      <c r="AD529" s="27"/>
    </row>
    <row r="530" spans="1:66" ht="15.6">
      <c r="A530" s="244"/>
      <c r="B530" s="318">
        <f>+'Ark1'!C2075</f>
        <v>2024</v>
      </c>
      <c r="C530" s="263">
        <f>+'Ark1'!L2075</f>
        <v>14</v>
      </c>
      <c r="D530" s="263" t="s">
        <v>403</v>
      </c>
      <c r="E530" s="272">
        <f>+'Ark1'!AP2075</f>
        <v>27</v>
      </c>
      <c r="F530" s="271" t="str">
        <f>VLOOKUP(E530,RNR!$E$1:$F$41,2)</f>
        <v>Scottish Highland</v>
      </c>
      <c r="G530" s="86" t="str">
        <f>+IF(H530=0,"",'Ark1'!Q2075)</f>
        <v/>
      </c>
      <c r="H530" s="449">
        <f>+'Ark1'!R2075</f>
        <v>0</v>
      </c>
      <c r="I530" s="28" t="str">
        <f>+IF(H530=0,"",'Ark1'!AE2075)</f>
        <v/>
      </c>
      <c r="J530" s="28"/>
      <c r="K530" s="28" t="str">
        <f>+IF(H530=0,"",'Ark1'!AF2075)</f>
        <v/>
      </c>
      <c r="L530" s="244"/>
      <c r="M530" s="366" t="str">
        <f>+IF(H530=0,"",'Ark1'!AR2075)</f>
        <v/>
      </c>
      <c r="N530" s="114" t="str">
        <f>+IF(H530=0,"",'Ark1'!AS2075)</f>
        <v/>
      </c>
      <c r="O530" s="27" t="str">
        <f>+IF(H530=0,"",'Ark1'!T2075)</f>
        <v/>
      </c>
      <c r="P530" s="294" t="str">
        <f>+IF(H530=0,"",'Ark1'!U2075)</f>
        <v/>
      </c>
      <c r="Q530" s="28"/>
      <c r="R530" s="33" t="str">
        <f>+IF(H530=0,"",'Ark1'!W2075)</f>
        <v/>
      </c>
      <c r="S530" s="33" t="str">
        <f>+IF(H530=0,"",'Ark1'!X2075)</f>
        <v/>
      </c>
      <c r="T530" s="450" t="str">
        <f>+IF(H530=0,"",'Ark1'!AG2075)</f>
        <v/>
      </c>
      <c r="U530" s="33" t="str">
        <f>+IF(H530=0,"",'Ark1'!AH2075)</f>
        <v/>
      </c>
      <c r="V530" s="33" t="str">
        <f>+IF(H530=0,"",'Ark1'!Y2075)</f>
        <v/>
      </c>
      <c r="W530" s="27" t="str">
        <f>+IF(H530=0,"",'Ark1'!AA2075)</f>
        <v/>
      </c>
      <c r="X530" s="294" t="str">
        <f t="shared" si="26"/>
        <v/>
      </c>
      <c r="Y530" s="28" t="str">
        <f t="shared" si="27"/>
        <v/>
      </c>
      <c r="Z530" s="244"/>
      <c r="AC530" s="28"/>
      <c r="AD530" s="27"/>
    </row>
    <row r="531" spans="1:66" ht="15.6">
      <c r="A531" s="244"/>
      <c r="B531" s="318">
        <f>+'Ark1'!C2076</f>
        <v>2024</v>
      </c>
      <c r="C531" s="263">
        <f>+'Ark1'!L2076</f>
        <v>14</v>
      </c>
      <c r="D531" s="263" t="s">
        <v>403</v>
      </c>
      <c r="E531" s="272">
        <f>+'Ark1'!AP2076</f>
        <v>28</v>
      </c>
      <c r="F531" s="271" t="str">
        <f>VLOOKUP(E531,RNR!$E$1:$F$41,2)</f>
        <v>Tiroler Grauvieh</v>
      </c>
      <c r="G531" s="86" t="str">
        <f>+IF(H531=0,"",'Ark1'!Q2076)</f>
        <v/>
      </c>
      <c r="H531" s="449">
        <f>+'Ark1'!R2076</f>
        <v>0</v>
      </c>
      <c r="I531" s="28" t="str">
        <f>+IF(H531=0,"",'Ark1'!AE2076)</f>
        <v/>
      </c>
      <c r="J531" s="28"/>
      <c r="K531" s="28" t="str">
        <f>+IF(H531=0,"",'Ark1'!AF2076)</f>
        <v/>
      </c>
      <c r="L531" s="244"/>
      <c r="M531" s="366" t="str">
        <f>+IF(H531=0,"",'Ark1'!AR2076)</f>
        <v/>
      </c>
      <c r="N531" s="114" t="str">
        <f>+IF(H531=0,"",'Ark1'!AS2076)</f>
        <v/>
      </c>
      <c r="O531" s="27" t="str">
        <f>+IF(H531=0,"",'Ark1'!T2076)</f>
        <v/>
      </c>
      <c r="P531" s="294" t="str">
        <f>+IF(H531=0,"",'Ark1'!U2076)</f>
        <v/>
      </c>
      <c r="Q531" s="28"/>
      <c r="R531" s="33" t="str">
        <f>+IF(H531=0,"",'Ark1'!W2076)</f>
        <v/>
      </c>
      <c r="S531" s="33" t="str">
        <f>+IF(H531=0,"",'Ark1'!X2076)</f>
        <v/>
      </c>
      <c r="T531" s="450" t="str">
        <f>+IF(H531=0,"",'Ark1'!AG2076)</f>
        <v/>
      </c>
      <c r="U531" s="33" t="str">
        <f>+IF(H531=0,"",'Ark1'!AH2076)</f>
        <v/>
      </c>
      <c r="V531" s="33" t="str">
        <f>+IF(H531=0,"",'Ark1'!Y2076)</f>
        <v/>
      </c>
      <c r="W531" s="27" t="str">
        <f>+IF(H531=0,"",'Ark1'!AA2076)</f>
        <v/>
      </c>
      <c r="X531" s="294" t="str">
        <f t="shared" si="26"/>
        <v/>
      </c>
      <c r="Y531" s="28" t="str">
        <f t="shared" si="27"/>
        <v/>
      </c>
      <c r="Z531" s="244"/>
      <c r="AC531" s="28"/>
      <c r="AD531" s="27"/>
    </row>
    <row r="532" spans="1:66" ht="15.6">
      <c r="A532" s="244"/>
      <c r="B532" s="318">
        <f>+'Ark1'!C2077</f>
        <v>2024</v>
      </c>
      <c r="C532" s="263">
        <f>+'Ark1'!L2077</f>
        <v>14</v>
      </c>
      <c r="D532" s="263" t="s">
        <v>403</v>
      </c>
      <c r="E532" s="272">
        <f>+'Ark1'!AP2077</f>
        <v>29</v>
      </c>
      <c r="F532" s="271" t="str">
        <f>VLOOKUP(E532,RNR!$E$1:$F$41,2)</f>
        <v xml:space="preserve">Dexter </v>
      </c>
      <c r="G532" s="86" t="str">
        <f>+IF(H532=0,"",'Ark1'!Q2077)</f>
        <v/>
      </c>
      <c r="H532" s="449">
        <f>+'Ark1'!R2077</f>
        <v>0</v>
      </c>
      <c r="I532" s="28" t="str">
        <f>+IF(H532=0,"",'Ark1'!AE2077)</f>
        <v/>
      </c>
      <c r="J532" s="28"/>
      <c r="K532" s="28" t="str">
        <f>+IF(H532=0,"",'Ark1'!AF2077)</f>
        <v/>
      </c>
      <c r="L532" s="244"/>
      <c r="M532" s="366" t="str">
        <f>+IF(H532=0,"",'Ark1'!AR2077)</f>
        <v/>
      </c>
      <c r="N532" s="114" t="str">
        <f>+IF(H532=0,"",'Ark1'!AS2077)</f>
        <v/>
      </c>
      <c r="O532" s="27" t="str">
        <f>+IF(H532=0,"",'Ark1'!T2077)</f>
        <v/>
      </c>
      <c r="P532" s="294" t="str">
        <f>+IF(H532=0,"",'Ark1'!U2077)</f>
        <v/>
      </c>
      <c r="Q532" s="28"/>
      <c r="R532" s="33" t="str">
        <f>+IF(H532=0,"",'Ark1'!W2077)</f>
        <v/>
      </c>
      <c r="S532" s="33" t="str">
        <f>+IF(H532=0,"",'Ark1'!X2077)</f>
        <v/>
      </c>
      <c r="T532" s="450" t="str">
        <f>+IF(H532=0,"",'Ark1'!AG2077)</f>
        <v/>
      </c>
      <c r="U532" s="33" t="str">
        <f>+IF(H532=0,"",'Ark1'!AH2077)</f>
        <v/>
      </c>
      <c r="V532" s="33" t="str">
        <f>+IF(H532=0,"",'Ark1'!Y2077)</f>
        <v/>
      </c>
      <c r="W532" s="27" t="str">
        <f>+IF(H532=0,"",'Ark1'!AA2077)</f>
        <v/>
      </c>
      <c r="X532" s="294" t="str">
        <f t="shared" si="26"/>
        <v/>
      </c>
      <c r="Y532" s="28" t="str">
        <f t="shared" si="27"/>
        <v/>
      </c>
      <c r="Z532" s="244"/>
      <c r="AC532" s="28"/>
      <c r="AD532" s="27"/>
    </row>
    <row r="533" spans="1:66" ht="15.6">
      <c r="A533" s="244"/>
      <c r="B533" s="318">
        <f>+'Ark1'!C2078</f>
        <v>2024</v>
      </c>
      <c r="C533" s="263">
        <f>+'Ark1'!L2078</f>
        <v>14</v>
      </c>
      <c r="D533" s="263" t="s">
        <v>403</v>
      </c>
      <c r="E533" s="272">
        <f>+'Ark1'!AP2078</f>
        <v>30</v>
      </c>
      <c r="F533" s="271" t="str">
        <f>VLOOKUP(E533,RNR!$E$1:$F$41,2)</f>
        <v>Piemontese</v>
      </c>
      <c r="G533" s="86" t="str">
        <f>+IF(H533=0,"",'Ark1'!Q2078)</f>
        <v/>
      </c>
      <c r="H533" s="449">
        <f>+'Ark1'!R2078</f>
        <v>0</v>
      </c>
      <c r="I533" s="28" t="str">
        <f>+IF(H533=0,"",'Ark1'!AE2078)</f>
        <v/>
      </c>
      <c r="J533" s="28"/>
      <c r="K533" s="28" t="str">
        <f>+IF(H533=0,"",'Ark1'!AF2078)</f>
        <v/>
      </c>
      <c r="L533" s="244"/>
      <c r="M533" s="366" t="str">
        <f>+IF(H533=0,"",'Ark1'!AR2078)</f>
        <v/>
      </c>
      <c r="N533" s="114" t="str">
        <f>+IF(H533=0,"",'Ark1'!AS2078)</f>
        <v/>
      </c>
      <c r="O533" s="27" t="str">
        <f>+IF(H533=0,"",'Ark1'!T2078)</f>
        <v/>
      </c>
      <c r="P533" s="294" t="str">
        <f>+IF(H533=0,"",'Ark1'!U2078)</f>
        <v/>
      </c>
      <c r="Q533" s="28"/>
      <c r="R533" s="33" t="str">
        <f>+IF(H533=0,"",'Ark1'!W2078)</f>
        <v/>
      </c>
      <c r="S533" s="33" t="str">
        <f>+IF(H533=0,"",'Ark1'!X2078)</f>
        <v/>
      </c>
      <c r="T533" s="450" t="str">
        <f>+IF(H533=0,"",'Ark1'!AG2078)</f>
        <v/>
      </c>
      <c r="U533" s="33" t="str">
        <f>+IF(H533=0,"",'Ark1'!AH2078)</f>
        <v/>
      </c>
      <c r="V533" s="33" t="str">
        <f>+IF(H533=0,"",'Ark1'!Y2078)</f>
        <v/>
      </c>
      <c r="W533" s="27" t="str">
        <f>+IF(H533=0,"",'Ark1'!AA2078)</f>
        <v/>
      </c>
      <c r="X533" s="294" t="str">
        <f t="shared" si="26"/>
        <v/>
      </c>
      <c r="Y533" s="28" t="str">
        <f t="shared" si="27"/>
        <v/>
      </c>
      <c r="Z533" s="244"/>
      <c r="AC533" s="28"/>
      <c r="AD533" s="27"/>
    </row>
    <row r="534" spans="1:66" s="28" customFormat="1" ht="15.6">
      <c r="A534" s="244"/>
      <c r="B534" s="318">
        <f>+'Ark1'!C2079</f>
        <v>2024</v>
      </c>
      <c r="C534" s="263">
        <f>+'Ark1'!L2079</f>
        <v>14</v>
      </c>
      <c r="D534" s="263" t="s">
        <v>403</v>
      </c>
      <c r="E534" s="272">
        <f>+'Ark1'!AP2079</f>
        <v>31</v>
      </c>
      <c r="F534" s="271" t="str">
        <f>VLOOKUP(E534,RNR!$E$1:$F$41,2)</f>
        <v>Galloway</v>
      </c>
      <c r="G534" s="86" t="str">
        <f>+IF(H534=0,"",'Ark1'!Q2079)</f>
        <v/>
      </c>
      <c r="H534" s="449">
        <f>+'Ark1'!R2079</f>
        <v>0</v>
      </c>
      <c r="I534" s="28" t="str">
        <f>+IF(H534=0,"",'Ark1'!AE2079)</f>
        <v/>
      </c>
      <c r="K534" s="28" t="str">
        <f>+IF(H534=0,"",'Ark1'!AF2079)</f>
        <v/>
      </c>
      <c r="L534" s="244"/>
      <c r="M534" s="366" t="str">
        <f>+IF(H534=0,"",'Ark1'!AR2079)</f>
        <v/>
      </c>
      <c r="N534" s="114" t="str">
        <f>+IF(H534=0,"",'Ark1'!AS2079)</f>
        <v/>
      </c>
      <c r="O534" s="27" t="str">
        <f>+IF(H534=0,"",'Ark1'!T2079)</f>
        <v/>
      </c>
      <c r="P534" s="294" t="str">
        <f>+IF(H534=0,"",'Ark1'!U2079)</f>
        <v/>
      </c>
      <c r="R534" s="33" t="str">
        <f>+IF(H534=0,"",'Ark1'!W2079)</f>
        <v/>
      </c>
      <c r="S534" s="33" t="str">
        <f>+IF(H534=0,"",'Ark1'!X2079)</f>
        <v/>
      </c>
      <c r="T534" s="450" t="str">
        <f>+IF(H534=0,"",'Ark1'!AG2079)</f>
        <v/>
      </c>
      <c r="U534" s="33" t="str">
        <f>+IF(H534=0,"",'Ark1'!AH2079)</f>
        <v/>
      </c>
      <c r="V534" s="33" t="str">
        <f>+IF(H534=0,"",'Ark1'!Y2079)</f>
        <v/>
      </c>
      <c r="W534" s="27" t="str">
        <f>+IF(H534=0,"",'Ark1'!AA2079)</f>
        <v/>
      </c>
      <c r="X534" s="294" t="str">
        <f t="shared" si="26"/>
        <v/>
      </c>
      <c r="Y534" s="28" t="str">
        <f t="shared" si="27"/>
        <v/>
      </c>
      <c r="Z534" s="244"/>
      <c r="AD534" s="27"/>
      <c r="AG534" s="86"/>
      <c r="AH534" s="86"/>
      <c r="AI534" s="86"/>
      <c r="AK534" s="86"/>
      <c r="AL534" s="86"/>
      <c r="AM534" s="86"/>
      <c r="AN534" s="86"/>
      <c r="AO534" s="86"/>
      <c r="AP534" s="86"/>
      <c r="AQ534" s="86"/>
      <c r="AR534" s="86"/>
      <c r="AS534" s="86"/>
      <c r="AT534" s="86"/>
      <c r="AU534" s="86"/>
      <c r="AV534" s="86"/>
      <c r="AW534" s="86"/>
      <c r="AX534" s="86"/>
      <c r="AY534" s="86"/>
      <c r="AZ534" s="86"/>
      <c r="BA534" s="86"/>
      <c r="BB534" s="86"/>
      <c r="BC534" s="86"/>
      <c r="BD534" s="86"/>
      <c r="BE534" s="86"/>
      <c r="BF534" s="86"/>
      <c r="BG534" s="86"/>
      <c r="BH534" s="86"/>
      <c r="BI534" s="86"/>
      <c r="BJ534" s="86"/>
      <c r="BK534" s="86"/>
      <c r="BL534" s="86"/>
      <c r="BM534" s="86"/>
      <c r="BN534" s="86"/>
    </row>
    <row r="535" spans="1:66" s="28" customFormat="1" ht="15.6">
      <c r="A535" s="244"/>
      <c r="B535" s="318">
        <f>+'Ark1'!C2080</f>
        <v>2024</v>
      </c>
      <c r="C535" s="263">
        <f>+'Ark1'!L2080</f>
        <v>14</v>
      </c>
      <c r="D535" s="263" t="s">
        <v>403</v>
      </c>
      <c r="E535" s="272">
        <f>+'Ark1'!AP2080</f>
        <v>32</v>
      </c>
      <c r="F535" s="271" t="str">
        <f>VLOOKUP(E535,RNR!$E$1:$F$41,2)</f>
        <v>Salers</v>
      </c>
      <c r="G535" s="86" t="str">
        <f>+IF(H535=0,"",'Ark1'!Q2080)</f>
        <v/>
      </c>
      <c r="H535" s="449">
        <f>+'Ark1'!R2080</f>
        <v>0</v>
      </c>
      <c r="I535" s="28" t="str">
        <f>+IF(H535=0,"",'Ark1'!AE2080)</f>
        <v/>
      </c>
      <c r="K535" s="28" t="str">
        <f>+IF(H535=0,"",'Ark1'!AF2080)</f>
        <v/>
      </c>
      <c r="L535" s="244"/>
      <c r="M535" s="366" t="str">
        <f>+IF(H535=0,"",'Ark1'!AR2080)</f>
        <v/>
      </c>
      <c r="N535" s="114" t="str">
        <f>+IF(H535=0,"",'Ark1'!AS2080)</f>
        <v/>
      </c>
      <c r="O535" s="27" t="str">
        <f>+IF(H535=0,"",'Ark1'!T2080)</f>
        <v/>
      </c>
      <c r="P535" s="294" t="str">
        <f>+IF(H535=0,"",'Ark1'!U2080)</f>
        <v/>
      </c>
      <c r="R535" s="33" t="str">
        <f>+IF(H535=0,"",'Ark1'!W2080)</f>
        <v/>
      </c>
      <c r="S535" s="33" t="str">
        <f>+IF(H535=0,"",'Ark1'!X2080)</f>
        <v/>
      </c>
      <c r="T535" s="450" t="str">
        <f>+IF(H535=0,"",'Ark1'!AG2080)</f>
        <v/>
      </c>
      <c r="U535" s="33" t="str">
        <f>+IF(H535=0,"",'Ark1'!AH2080)</f>
        <v/>
      </c>
      <c r="V535" s="33" t="str">
        <f>+IF(H535=0,"",'Ark1'!Y2080)</f>
        <v/>
      </c>
      <c r="W535" s="27" t="str">
        <f>+IF(H535=0,"",'Ark1'!AA2080)</f>
        <v/>
      </c>
      <c r="X535" s="294" t="str">
        <f t="shared" si="26"/>
        <v/>
      </c>
      <c r="Y535" s="28" t="str">
        <f t="shared" si="27"/>
        <v/>
      </c>
      <c r="Z535" s="244"/>
      <c r="AD535" s="27"/>
      <c r="AG535" s="86"/>
      <c r="AH535" s="86"/>
      <c r="AI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86"/>
      <c r="BL535" s="86"/>
      <c r="BM535" s="86"/>
      <c r="BN535" s="86"/>
    </row>
    <row r="536" spans="1:66" s="28" customFormat="1" ht="15.6">
      <c r="A536" s="244"/>
      <c r="B536" s="318">
        <f>+'Ark1'!C2081</f>
        <v>2024</v>
      </c>
      <c r="C536" s="263">
        <f>+'Ark1'!L2081</f>
        <v>14</v>
      </c>
      <c r="D536" s="263" t="s">
        <v>403</v>
      </c>
      <c r="E536" s="272">
        <f>+'Ark1'!AP2081</f>
        <v>33</v>
      </c>
      <c r="F536" s="271" t="str">
        <f>VLOOKUP(E536,RNR!$E$1:$F$41,2)</f>
        <v>Chianina</v>
      </c>
      <c r="G536" s="86" t="str">
        <f>+IF(H536=0,"",'Ark1'!Q2081)</f>
        <v/>
      </c>
      <c r="H536" s="449">
        <f>+'Ark1'!R2081</f>
        <v>0</v>
      </c>
      <c r="I536" s="28" t="str">
        <f>+IF(H536=0,"",'Ark1'!AE2081)</f>
        <v/>
      </c>
      <c r="K536" s="28" t="str">
        <f>+IF(H536=0,"",'Ark1'!AF2081)</f>
        <v/>
      </c>
      <c r="L536" s="244"/>
      <c r="M536" s="366" t="str">
        <f>+IF(H536=0,"",'Ark1'!AR2081)</f>
        <v/>
      </c>
      <c r="N536" s="114" t="str">
        <f>+IF(H536=0,"",'Ark1'!AS2081)</f>
        <v/>
      </c>
      <c r="O536" s="27" t="str">
        <f>+IF(H536=0,"",'Ark1'!T2081)</f>
        <v/>
      </c>
      <c r="P536" s="294" t="str">
        <f>+IF(H536=0,"",'Ark1'!U2081)</f>
        <v/>
      </c>
      <c r="R536" s="33" t="str">
        <f>+IF(H536=0,"",'Ark1'!W2081)</f>
        <v/>
      </c>
      <c r="S536" s="33" t="str">
        <f>+IF(H536=0,"",'Ark1'!X2081)</f>
        <v/>
      </c>
      <c r="T536" s="450" t="str">
        <f>+IF(H536=0,"",'Ark1'!AG2081)</f>
        <v/>
      </c>
      <c r="U536" s="33" t="str">
        <f>+IF(H536=0,"",'Ark1'!AH2081)</f>
        <v/>
      </c>
      <c r="V536" s="33" t="str">
        <f>+IF(H536=0,"",'Ark1'!Y2081)</f>
        <v/>
      </c>
      <c r="W536" s="27" t="str">
        <f>+IF(H536=0,"",'Ark1'!AA2081)</f>
        <v/>
      </c>
      <c r="X536" s="294" t="str">
        <f t="shared" si="26"/>
        <v/>
      </c>
      <c r="Y536" s="28" t="str">
        <f t="shared" si="27"/>
        <v/>
      </c>
      <c r="Z536" s="244"/>
      <c r="AD536" s="27"/>
      <c r="AG536" s="86"/>
      <c r="AH536" s="86"/>
      <c r="AI536" s="86"/>
      <c r="AK536" s="86"/>
      <c r="AL536" s="86"/>
      <c r="AM536" s="86"/>
      <c r="AN536" s="86"/>
      <c r="AO536" s="86"/>
      <c r="AP536" s="86"/>
      <c r="AQ536" s="86"/>
      <c r="AR536" s="86"/>
      <c r="AS536" s="86"/>
      <c r="AT536" s="86"/>
      <c r="AU536" s="86"/>
      <c r="AV536" s="86"/>
      <c r="AW536" s="86"/>
      <c r="AX536" s="86"/>
      <c r="AY536" s="86"/>
      <c r="AZ536" s="86"/>
      <c r="BA536" s="86"/>
      <c r="BB536" s="86"/>
      <c r="BC536" s="86"/>
      <c r="BD536" s="86"/>
      <c r="BE536" s="86"/>
      <c r="BF536" s="86"/>
      <c r="BG536" s="86"/>
      <c r="BH536" s="86"/>
      <c r="BI536" s="86"/>
      <c r="BJ536" s="86"/>
      <c r="BK536" s="86"/>
      <c r="BL536" s="86"/>
      <c r="BM536" s="86"/>
      <c r="BN536" s="86"/>
    </row>
    <row r="537" spans="1:66" s="28" customFormat="1" ht="15.6">
      <c r="A537" s="244"/>
      <c r="B537" s="318">
        <f>+'Ark1'!C2082</f>
        <v>2024</v>
      </c>
      <c r="C537" s="263">
        <f>+'Ark1'!L2082</f>
        <v>14</v>
      </c>
      <c r="D537" s="263" t="s">
        <v>403</v>
      </c>
      <c r="E537" s="272">
        <f>+'Ark1'!AP2082</f>
        <v>34</v>
      </c>
      <c r="F537" s="271" t="str">
        <f>VLOOKUP(E537,RNR!$E$1:$F$41,2)</f>
        <v>Belgisk blå</v>
      </c>
      <c r="G537" s="86" t="str">
        <f>+IF(H537=0,"",'Ark1'!Q2082)</f>
        <v/>
      </c>
      <c r="H537" s="449">
        <f>+'Ark1'!R2082</f>
        <v>0</v>
      </c>
      <c r="I537" s="28" t="str">
        <f>+IF(H537=0,"",'Ark1'!AE2082)</f>
        <v/>
      </c>
      <c r="K537" s="28" t="str">
        <f>+IF(H537=0,"",'Ark1'!AF2082)</f>
        <v/>
      </c>
      <c r="L537" s="244"/>
      <c r="M537" s="366" t="str">
        <f>+IF(H537=0,"",'Ark1'!AR2082)</f>
        <v/>
      </c>
      <c r="N537" s="114" t="str">
        <f>+IF(H537=0,"",'Ark1'!AS2082)</f>
        <v/>
      </c>
      <c r="O537" s="27" t="str">
        <f>+IF(H537=0,"",'Ark1'!T2082)</f>
        <v/>
      </c>
      <c r="P537" s="294" t="str">
        <f>+IF(H537=0,"",'Ark1'!U2082)</f>
        <v/>
      </c>
      <c r="R537" s="33" t="str">
        <f>+IF(H537=0,"",'Ark1'!W2082)</f>
        <v/>
      </c>
      <c r="S537" s="33" t="str">
        <f>+IF(H537=0,"",'Ark1'!X2082)</f>
        <v/>
      </c>
      <c r="T537" s="450" t="str">
        <f>+IF(H537=0,"",'Ark1'!AG2082)</f>
        <v/>
      </c>
      <c r="U537" s="33" t="str">
        <f>+IF(H537=0,"",'Ark1'!AH2082)</f>
        <v/>
      </c>
      <c r="V537" s="33" t="str">
        <f>+IF(H537=0,"",'Ark1'!Y2082)</f>
        <v/>
      </c>
      <c r="W537" s="27" t="str">
        <f>+IF(H537=0,"",'Ark1'!AA2082)</f>
        <v/>
      </c>
      <c r="X537" s="294" t="str">
        <f t="shared" si="26"/>
        <v/>
      </c>
      <c r="Y537" s="28" t="str">
        <f t="shared" si="27"/>
        <v/>
      </c>
      <c r="Z537" s="244"/>
      <c r="AD537" s="27"/>
      <c r="AG537" s="86"/>
      <c r="AH537" s="86"/>
      <c r="AI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86"/>
      <c r="BG537" s="86"/>
      <c r="BH537" s="86"/>
      <c r="BI537" s="86"/>
      <c r="BJ537" s="86"/>
      <c r="BK537" s="86"/>
      <c r="BL537" s="86"/>
      <c r="BM537" s="86"/>
      <c r="BN537" s="86"/>
    </row>
    <row r="538" spans="1:66" s="28" customFormat="1" ht="15.6">
      <c r="A538" s="244"/>
      <c r="B538" s="318">
        <f>+'Ark1'!C2083</f>
        <v>2024</v>
      </c>
      <c r="C538" s="263">
        <f>+'Ark1'!L2083</f>
        <v>14</v>
      </c>
      <c r="D538" s="263" t="s">
        <v>403</v>
      </c>
      <c r="E538" s="272">
        <f>+'Ark1'!AP2083</f>
        <v>39</v>
      </c>
      <c r="F538" s="271" t="str">
        <f>VLOOKUP(E538,RNR!$E$1:$F$41,2)</f>
        <v xml:space="preserve">Wagyu </v>
      </c>
      <c r="G538" s="86" t="str">
        <f>+IF(H538=0,"",'Ark1'!Q2083)</f>
        <v/>
      </c>
      <c r="H538" s="449">
        <f>+'Ark1'!R2083</f>
        <v>0</v>
      </c>
      <c r="I538" s="28" t="str">
        <f>+IF(H538=0,"",'Ark1'!AE2083)</f>
        <v/>
      </c>
      <c r="K538" s="28" t="str">
        <f>+IF(H538=0,"",'Ark1'!AF2083)</f>
        <v/>
      </c>
      <c r="L538" s="244"/>
      <c r="M538" s="366" t="str">
        <f>+IF(H538=0,"",'Ark1'!AR2083)</f>
        <v/>
      </c>
      <c r="N538" s="114" t="str">
        <f>+IF(H538=0,"",'Ark1'!AS2083)</f>
        <v/>
      </c>
      <c r="O538" s="27" t="str">
        <f>+IF(H538=0,"",'Ark1'!T2083)</f>
        <v/>
      </c>
      <c r="P538" s="294" t="str">
        <f>+IF(H538=0,"",'Ark1'!U2083)</f>
        <v/>
      </c>
      <c r="R538" s="33" t="str">
        <f>+IF(H538=0,"",'Ark1'!W2083)</f>
        <v/>
      </c>
      <c r="S538" s="33" t="str">
        <f>+IF(H538=0,"",'Ark1'!X2083)</f>
        <v/>
      </c>
      <c r="T538" s="450" t="str">
        <f>+IF(H538=0,"",'Ark1'!AG2083)</f>
        <v/>
      </c>
      <c r="U538" s="33" t="str">
        <f>+IF(H538=0,"",'Ark1'!AH2083)</f>
        <v/>
      </c>
      <c r="V538" s="33" t="str">
        <f>+IF(H538=0,"",'Ark1'!Y2083)</f>
        <v/>
      </c>
      <c r="W538" s="27" t="str">
        <f>+IF(H538=0,"",'Ark1'!AA2083)</f>
        <v/>
      </c>
      <c r="X538" s="294" t="str">
        <f t="shared" si="26"/>
        <v/>
      </c>
      <c r="Y538" s="28" t="str">
        <f t="shared" si="27"/>
        <v/>
      </c>
      <c r="Z538" s="244"/>
      <c r="AD538" s="27"/>
      <c r="AG538" s="86"/>
      <c r="AH538" s="86"/>
      <c r="AI538" s="86"/>
      <c r="AK538" s="86"/>
      <c r="AL538" s="86"/>
      <c r="AM538" s="86"/>
      <c r="AN538" s="86"/>
      <c r="AO538" s="86"/>
      <c r="AP538" s="86"/>
      <c r="AQ538" s="86"/>
      <c r="AR538" s="86"/>
      <c r="AS538" s="86"/>
      <c r="AT538" s="86"/>
      <c r="AU538" s="86"/>
      <c r="AV538" s="86"/>
      <c r="AW538" s="86"/>
      <c r="AX538" s="86"/>
      <c r="AY538" s="86"/>
      <c r="AZ538" s="86"/>
      <c r="BA538" s="86"/>
      <c r="BB538" s="86"/>
      <c r="BC538" s="86"/>
      <c r="BD538" s="86"/>
      <c r="BE538" s="86"/>
      <c r="BF538" s="86"/>
      <c r="BG538" s="86"/>
      <c r="BH538" s="86"/>
      <c r="BI538" s="86"/>
      <c r="BJ538" s="86"/>
      <c r="BK538" s="86"/>
      <c r="BL538" s="86"/>
      <c r="BM538" s="86"/>
      <c r="BN538" s="86"/>
    </row>
    <row r="539" spans="1:66" s="28" customFormat="1" ht="15.6">
      <c r="A539" s="244"/>
      <c r="B539" s="318">
        <f>+'Ark1'!C2084</f>
        <v>2024</v>
      </c>
      <c r="C539" s="263">
        <f>+'Ark1'!L2084</f>
        <v>14</v>
      </c>
      <c r="D539" s="263" t="s">
        <v>403</v>
      </c>
      <c r="E539" s="272">
        <f>+'Ark1'!AP2084</f>
        <v>40</v>
      </c>
      <c r="F539" s="271" t="str">
        <f>VLOOKUP(E539,RNR!$E$1:$F$41,2)</f>
        <v>Jak (Bos Grunniens)</v>
      </c>
      <c r="G539" s="86" t="str">
        <f>+IF(H539=0,"",'Ark1'!Q2084)</f>
        <v/>
      </c>
      <c r="H539" s="449">
        <f>+'Ark1'!R2084</f>
        <v>0</v>
      </c>
      <c r="I539" s="28" t="str">
        <f>+IF(H539=0,"",'Ark1'!AE2084)</f>
        <v/>
      </c>
      <c r="K539" s="28" t="str">
        <f>+IF(H539=0,"",'Ark1'!AF2084)</f>
        <v/>
      </c>
      <c r="L539" s="244"/>
      <c r="M539" s="366" t="str">
        <f>+IF(H539=0,"",'Ark1'!AR2084)</f>
        <v/>
      </c>
      <c r="N539" s="114" t="str">
        <f>+IF(H539=0,"",'Ark1'!AS2084)</f>
        <v/>
      </c>
      <c r="O539" s="27" t="str">
        <f>+IF(H539=0,"",'Ark1'!T2084)</f>
        <v/>
      </c>
      <c r="P539" s="294" t="str">
        <f>+IF(H539=0,"",'Ark1'!U2084)</f>
        <v/>
      </c>
      <c r="R539" s="33" t="str">
        <f>+IF(H539=0,"",'Ark1'!W2084)</f>
        <v/>
      </c>
      <c r="S539" s="33" t="str">
        <f>+IF(H539=0,"",'Ark1'!X2084)</f>
        <v/>
      </c>
      <c r="T539" s="450" t="str">
        <f>+IF(H539=0,"",'Ark1'!AG2084)</f>
        <v/>
      </c>
      <c r="U539" s="33" t="str">
        <f>+IF(H539=0,"",'Ark1'!AH2084)</f>
        <v/>
      </c>
      <c r="V539" s="33" t="str">
        <f>+IF(H539=0,"",'Ark1'!Y2084)</f>
        <v/>
      </c>
      <c r="W539" s="27" t="str">
        <f>+IF(H539=0,"",'Ark1'!AA2084)</f>
        <v/>
      </c>
      <c r="X539" s="294" t="str">
        <f t="shared" si="26"/>
        <v/>
      </c>
      <c r="Y539" s="28" t="str">
        <f t="shared" si="27"/>
        <v/>
      </c>
      <c r="Z539" s="244"/>
      <c r="AD539" s="27"/>
      <c r="AG539" s="86"/>
      <c r="AH539" s="86"/>
      <c r="AI539" s="86"/>
      <c r="AK539" s="86"/>
      <c r="AL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86"/>
      <c r="BG539" s="86"/>
      <c r="BH539" s="86"/>
      <c r="BI539" s="86"/>
      <c r="BJ539" s="86"/>
      <c r="BK539" s="86"/>
      <c r="BL539" s="86"/>
      <c r="BM539" s="86"/>
      <c r="BN539" s="86"/>
    </row>
    <row r="540" spans="1:66" s="28" customFormat="1" ht="15.6">
      <c r="A540" s="244"/>
      <c r="B540" s="318">
        <f>+'Ark1'!C2085</f>
        <v>2024</v>
      </c>
      <c r="C540" s="263">
        <f>+'Ark1'!L2085</f>
        <v>14</v>
      </c>
      <c r="D540" s="263" t="s">
        <v>403</v>
      </c>
      <c r="E540" s="272">
        <f>+'Ark1'!AP2085</f>
        <v>98</v>
      </c>
      <c r="F540" s="271" t="str">
        <f>VLOOKUP(E540,RNR!$E$1:$F$41,2)</f>
        <v>Krysninger</v>
      </c>
      <c r="G540" s="86" t="str">
        <f>+IF(H540=0,"",'Ark1'!Q2085)</f>
        <v/>
      </c>
      <c r="H540" s="449">
        <f>+'Ark1'!R2085</f>
        <v>0</v>
      </c>
      <c r="I540" s="28" t="str">
        <f>+IF(H540=0,"",'Ark1'!AE2085)</f>
        <v/>
      </c>
      <c r="K540" s="28" t="str">
        <f>+IF(H540=0,"",'Ark1'!AF2085)</f>
        <v/>
      </c>
      <c r="L540" s="244"/>
      <c r="M540" s="366" t="str">
        <f>+IF(H540=0,"",'Ark1'!AR2085)</f>
        <v/>
      </c>
      <c r="N540" s="114" t="str">
        <f>+IF(H540=0,"",'Ark1'!AS2085)</f>
        <v/>
      </c>
      <c r="O540" s="27" t="str">
        <f>+IF(H540=0,"",'Ark1'!T2085)</f>
        <v/>
      </c>
      <c r="P540" s="294" t="str">
        <f>+IF(H540=0,"",'Ark1'!U2085)</f>
        <v/>
      </c>
      <c r="R540" s="33" t="str">
        <f>+IF(H540=0,"",'Ark1'!W2085)</f>
        <v/>
      </c>
      <c r="S540" s="33" t="str">
        <f>+IF(H540=0,"",'Ark1'!X2085)</f>
        <v/>
      </c>
      <c r="T540" s="450" t="str">
        <f>+IF(H540=0,"",'Ark1'!AG2085)</f>
        <v/>
      </c>
      <c r="U540" s="33" t="str">
        <f>+IF(H540=0,"",'Ark1'!AH2085)</f>
        <v/>
      </c>
      <c r="V540" s="33" t="str">
        <f>+IF(H540=0,"",'Ark1'!Y2085)</f>
        <v/>
      </c>
      <c r="W540" s="27" t="str">
        <f>+IF(H540=0,"",'Ark1'!AA2085)</f>
        <v/>
      </c>
      <c r="X540" s="294" t="str">
        <f t="shared" si="26"/>
        <v/>
      </c>
      <c r="Y540" s="28" t="str">
        <f t="shared" si="27"/>
        <v/>
      </c>
      <c r="Z540" s="244"/>
      <c r="AD540" s="27"/>
      <c r="AG540" s="86"/>
      <c r="AH540" s="86"/>
      <c r="AI540" s="86"/>
      <c r="AK540" s="86"/>
      <c r="AL540" s="86"/>
      <c r="AM540" s="86"/>
      <c r="AN540" s="86"/>
      <c r="AO540" s="86"/>
      <c r="AP540" s="86"/>
      <c r="AQ540" s="86"/>
      <c r="AR540" s="86"/>
      <c r="AS540" s="86"/>
      <c r="AT540" s="86"/>
      <c r="AU540" s="86"/>
      <c r="AV540" s="86"/>
      <c r="AW540" s="86"/>
      <c r="AX540" s="86"/>
      <c r="AY540" s="86"/>
      <c r="AZ540" s="86"/>
      <c r="BA540" s="86"/>
      <c r="BB540" s="86"/>
      <c r="BC540" s="86"/>
      <c r="BD540" s="86"/>
      <c r="BE540" s="86"/>
      <c r="BF540" s="86"/>
      <c r="BG540" s="86"/>
      <c r="BH540" s="86"/>
      <c r="BI540" s="86"/>
      <c r="BJ540" s="86"/>
      <c r="BK540" s="86"/>
      <c r="BL540" s="86"/>
      <c r="BM540" s="86"/>
      <c r="BN540" s="86"/>
    </row>
    <row r="541" spans="1:66" s="28" customFormat="1" ht="15.6">
      <c r="A541" s="244"/>
      <c r="B541" s="318">
        <f>+'Ark1'!C2086</f>
        <v>2024</v>
      </c>
      <c r="C541" s="263">
        <f>+'Ark1'!L2086</f>
        <v>14</v>
      </c>
      <c r="D541" s="263" t="s">
        <v>403</v>
      </c>
      <c r="E541" s="272">
        <f>+'Ark1'!AP2086</f>
        <v>99</v>
      </c>
      <c r="F541" s="271" t="str">
        <f>VLOOKUP(E541,RNR!$E$1:$F$41,2)</f>
        <v>Ukjent</v>
      </c>
      <c r="G541" s="86" t="str">
        <f>+IF(H541=0,"",'Ark1'!Q2086)</f>
        <v/>
      </c>
      <c r="H541" s="449">
        <f>+'Ark1'!R2086</f>
        <v>0</v>
      </c>
      <c r="I541" s="28" t="str">
        <f>+IF(H541=0,"",'Ark1'!AE2086)</f>
        <v/>
      </c>
      <c r="K541" s="28" t="str">
        <f>+IF(H541=0,"",'Ark1'!AF2086)</f>
        <v/>
      </c>
      <c r="L541" s="244"/>
      <c r="M541" s="366" t="str">
        <f>+IF(H541=0,"",'Ark1'!AR2086)</f>
        <v/>
      </c>
      <c r="N541" s="114" t="str">
        <f>+IF(H541=0,"",'Ark1'!AS2086)</f>
        <v/>
      </c>
      <c r="O541" s="27" t="str">
        <f>+IF(H541=0,"",'Ark1'!T2086)</f>
        <v/>
      </c>
      <c r="P541" s="294" t="str">
        <f>+IF(H541=0,"",'Ark1'!U2086)</f>
        <v/>
      </c>
      <c r="R541" s="33" t="str">
        <f>+IF(H541=0,"",'Ark1'!W2086)</f>
        <v/>
      </c>
      <c r="S541" s="33" t="str">
        <f>+IF(H541=0,"",'Ark1'!X2086)</f>
        <v/>
      </c>
      <c r="T541" s="450" t="str">
        <f>+IF(H541=0,"",'Ark1'!AG2086)</f>
        <v/>
      </c>
      <c r="U541" s="33" t="str">
        <f>+IF(H541=0,"",'Ark1'!AH2086)</f>
        <v/>
      </c>
      <c r="V541" s="33" t="str">
        <f>+IF(H541=0,"",'Ark1'!Y2086)</f>
        <v/>
      </c>
      <c r="W541" s="27" t="str">
        <f>+IF(H541=0,"",'Ark1'!AA2086)</f>
        <v/>
      </c>
      <c r="X541" s="294" t="str">
        <f t="shared" si="26"/>
        <v/>
      </c>
      <c r="Y541" s="28" t="str">
        <f t="shared" si="27"/>
        <v/>
      </c>
      <c r="Z541" s="244"/>
      <c r="AD541" s="27"/>
      <c r="AG541" s="86"/>
      <c r="AH541" s="86"/>
      <c r="AI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86"/>
      <c r="BL541" s="86"/>
      <c r="BM541" s="86"/>
      <c r="BN541" s="86"/>
    </row>
    <row r="542" spans="1:66" ht="15" customHeight="1">
      <c r="A542" s="244"/>
      <c r="B542" s="244"/>
      <c r="C542" s="244"/>
      <c r="D542" s="244"/>
      <c r="E542" s="244"/>
      <c r="F542" s="244"/>
      <c r="G542" s="244"/>
      <c r="H542" s="443"/>
      <c r="I542" s="245"/>
      <c r="J542" s="244"/>
      <c r="K542" s="245"/>
      <c r="L542" s="244"/>
      <c r="M542" s="246"/>
      <c r="N542" s="246"/>
      <c r="O542" s="244"/>
      <c r="P542" s="244"/>
      <c r="Q542" s="244"/>
      <c r="R542" s="246"/>
      <c r="S542" s="246"/>
      <c r="T542" s="443"/>
      <c r="U542" s="246"/>
      <c r="V542" s="246"/>
      <c r="W542" s="244"/>
      <c r="X542" s="244"/>
      <c r="Y542" s="246"/>
      <c r="Z542" s="244"/>
      <c r="AA542" s="247"/>
      <c r="AC542" s="28"/>
      <c r="AD542" s="27"/>
      <c r="AE542" s="248"/>
      <c r="AF542" s="86"/>
      <c r="AJ542" s="86"/>
      <c r="BB542" s="259"/>
    </row>
    <row r="543" spans="1:66" ht="19.8">
      <c r="A543" s="244"/>
      <c r="B543" s="244"/>
      <c r="C543" s="273" t="s">
        <v>0</v>
      </c>
      <c r="D543" s="274"/>
      <c r="E543" s="274" t="s">
        <v>41</v>
      </c>
      <c r="F543" s="244"/>
      <c r="G543" s="244"/>
      <c r="H543" s="450">
        <f>SUM(H545:H579)</f>
        <v>0</v>
      </c>
      <c r="I543" s="245"/>
      <c r="J543" s="244"/>
      <c r="K543" s="245"/>
      <c r="L543" s="244"/>
      <c r="M543" s="246"/>
      <c r="N543" s="246"/>
      <c r="O543" s="244"/>
      <c r="P543" s="333">
        <f>+Klasse!L26</f>
        <v>270.13786982248536</v>
      </c>
      <c r="Q543" s="244" t="s">
        <v>568</v>
      </c>
      <c r="R543" s="246"/>
      <c r="S543" s="246"/>
      <c r="T543" s="443"/>
      <c r="U543" s="246"/>
      <c r="V543" s="246"/>
      <c r="W543" s="244"/>
      <c r="X543" s="333">
        <f>+Klasse!AC26</f>
        <v>113.61758968330786</v>
      </c>
      <c r="Y543" s="246"/>
      <c r="Z543" s="244"/>
      <c r="AA543" s="247"/>
      <c r="AC543" s="28"/>
      <c r="AD543" s="27"/>
      <c r="AE543" s="248"/>
      <c r="AF543" s="86"/>
      <c r="AJ543" s="86"/>
      <c r="BB543" s="259"/>
    </row>
    <row r="544" spans="1:66" ht="15" customHeight="1">
      <c r="A544" s="244"/>
      <c r="B544" s="244"/>
      <c r="C544" s="244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  <c r="U544" s="244"/>
      <c r="V544" s="244"/>
      <c r="W544" s="244"/>
      <c r="X544" s="244"/>
      <c r="Y544" s="244"/>
      <c r="Z544" s="244"/>
      <c r="AA544" s="247"/>
      <c r="AC544" s="28"/>
      <c r="AD544" s="27"/>
      <c r="AE544" s="248"/>
      <c r="AF544" s="86"/>
      <c r="AJ544" s="86"/>
      <c r="BB544" s="259"/>
    </row>
    <row r="545" spans="1:66" s="28" customFormat="1" ht="15.6">
      <c r="A545" s="244"/>
      <c r="B545" s="318">
        <f>+'Ark1'!C2087</f>
        <v>2024</v>
      </c>
      <c r="C545" s="263">
        <f>+'Ark1'!L2087</f>
        <v>15</v>
      </c>
      <c r="D545" s="263" t="s">
        <v>41</v>
      </c>
      <c r="E545" s="263">
        <f>+'Ark1'!AP2087</f>
        <v>1</v>
      </c>
      <c r="F545" s="271" t="str">
        <f>VLOOKUP(E545,RNR!$E$1:$F$41,2)</f>
        <v>NRF</v>
      </c>
      <c r="G545" s="263" t="str">
        <f>+IF(H545=0,"",'Ark1'!Q2087)</f>
        <v/>
      </c>
      <c r="H545" s="449">
        <f>+'Ark1'!R2087</f>
        <v>0</v>
      </c>
      <c r="I545" s="264" t="str">
        <f>+IF(H545=0,"",'Ark1'!AE2087)</f>
        <v/>
      </c>
      <c r="J545" s="264"/>
      <c r="K545" s="264" t="str">
        <f>+IF(H545=0,"",'Ark1'!AF2087)</f>
        <v/>
      </c>
      <c r="L545" s="244"/>
      <c r="M545" s="366" t="str">
        <f>+IF(H545=0,"",'Ark1'!AR2087)</f>
        <v/>
      </c>
      <c r="N545" s="114" t="str">
        <f>+IF(H545=0,"",'Ark1'!AS2087)</f>
        <v/>
      </c>
      <c r="O545" s="265" t="str">
        <f>+IF(H545=0,"",'Ark1'!T2087)</f>
        <v/>
      </c>
      <c r="P545" s="369" t="str">
        <f>+IF(H545=0,"",'Ark1'!U2087)</f>
        <v/>
      </c>
      <c r="Q545" s="264"/>
      <c r="R545" s="266" t="str">
        <f>+IF(H545=0,"",'Ark1'!W2087)</f>
        <v/>
      </c>
      <c r="S545" s="266" t="str">
        <f>+IF(H545=0,"",'Ark1'!X2087)</f>
        <v/>
      </c>
      <c r="T545" s="451" t="str">
        <f>+IF(H545=0,"",'Ark1'!AG2087)</f>
        <v/>
      </c>
      <c r="U545" s="266" t="str">
        <f>+IF(H545=0,"",'Ark1'!AH2087)</f>
        <v/>
      </c>
      <c r="V545" s="266" t="str">
        <f>+IF(H545=0,"",'Ark1'!Y2087)</f>
        <v/>
      </c>
      <c r="W545" s="265" t="str">
        <f>+IF(H545=0,"",'Ark1'!AA2087)</f>
        <v/>
      </c>
      <c r="X545" s="294" t="str">
        <f t="shared" ref="X545:X579" si="28">IF(H545=0,"",1000*P545/T545)</f>
        <v/>
      </c>
      <c r="Y545" s="264" t="str">
        <f t="shared" ref="Y545:Y579" si="29">IF(H545=0,"",H545/G545)</f>
        <v/>
      </c>
      <c r="Z545" s="244"/>
      <c r="AD545" s="27"/>
      <c r="AG545" s="86"/>
      <c r="AH545" s="86"/>
      <c r="AI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86"/>
      <c r="BL545" s="86"/>
      <c r="BM545" s="86"/>
      <c r="BN545" s="86"/>
    </row>
    <row r="546" spans="1:66" s="28" customFormat="1" ht="15.6">
      <c r="A546" s="244"/>
      <c r="B546" s="318">
        <f>+'Ark1'!C2088</f>
        <v>2024</v>
      </c>
      <c r="C546" s="263">
        <f>+'Ark1'!L2088</f>
        <v>15</v>
      </c>
      <c r="D546" s="263" t="s">
        <v>41</v>
      </c>
      <c r="E546" s="263">
        <f>+'Ark1'!AP2088</f>
        <v>2</v>
      </c>
      <c r="F546" s="271" t="str">
        <f>VLOOKUP(E546,RNR!$E$1:$F$41,2)</f>
        <v>Jersey</v>
      </c>
      <c r="G546" s="263" t="str">
        <f>+IF(H546=0,"",'Ark1'!Q2088)</f>
        <v/>
      </c>
      <c r="H546" s="449">
        <f>+'Ark1'!R2088</f>
        <v>0</v>
      </c>
      <c r="I546" s="264" t="str">
        <f>+IF(H546=0,"",'Ark1'!AE2088)</f>
        <v/>
      </c>
      <c r="J546" s="264"/>
      <c r="K546" s="264" t="str">
        <f>+IF(H546=0,"",'Ark1'!AF2088)</f>
        <v/>
      </c>
      <c r="L546" s="244"/>
      <c r="M546" s="366" t="str">
        <f>+IF(H546=0,"",'Ark1'!AR2088)</f>
        <v/>
      </c>
      <c r="N546" s="114" t="str">
        <f>+IF(H546=0,"",'Ark1'!AS2088)</f>
        <v/>
      </c>
      <c r="O546" s="265" t="str">
        <f>+IF(H546=0,"",'Ark1'!T2088)</f>
        <v/>
      </c>
      <c r="P546" s="369" t="str">
        <f>+IF(H546=0,"",'Ark1'!U2088)</f>
        <v/>
      </c>
      <c r="Q546" s="264"/>
      <c r="R546" s="266" t="str">
        <f>+IF(H546=0,"",'Ark1'!W2088)</f>
        <v/>
      </c>
      <c r="S546" s="266" t="str">
        <f>+IF(H546=0,"",'Ark1'!X2088)</f>
        <v/>
      </c>
      <c r="T546" s="451" t="str">
        <f>+IF(H546=0,"",'Ark1'!AG2088)</f>
        <v/>
      </c>
      <c r="U546" s="266" t="str">
        <f>+IF(H546=0,"",'Ark1'!AH2088)</f>
        <v/>
      </c>
      <c r="V546" s="266" t="str">
        <f>+IF(H546=0,"",'Ark1'!Y2088)</f>
        <v/>
      </c>
      <c r="W546" s="265" t="str">
        <f>+IF(H546=0,"",'Ark1'!AA2088)</f>
        <v/>
      </c>
      <c r="X546" s="294" t="str">
        <f t="shared" si="28"/>
        <v/>
      </c>
      <c r="Y546" s="264" t="str">
        <f t="shared" si="29"/>
        <v/>
      </c>
      <c r="Z546" s="244"/>
      <c r="AD546" s="27"/>
      <c r="AG546" s="86"/>
      <c r="AH546" s="86"/>
      <c r="AI546" s="86"/>
      <c r="AK546" s="86"/>
      <c r="AL546" s="86"/>
      <c r="AM546" s="86"/>
      <c r="AN546" s="86"/>
      <c r="AO546" s="86"/>
      <c r="AP546" s="86"/>
      <c r="AQ546" s="86"/>
      <c r="AR546" s="86"/>
      <c r="AS546" s="86"/>
      <c r="AT546" s="86"/>
      <c r="AU546" s="86"/>
      <c r="AV546" s="86"/>
      <c r="AW546" s="86"/>
      <c r="AX546" s="86"/>
      <c r="AY546" s="86"/>
      <c r="AZ546" s="86"/>
      <c r="BA546" s="86"/>
      <c r="BB546" s="86"/>
      <c r="BC546" s="86"/>
      <c r="BD546" s="86"/>
      <c r="BE546" s="86"/>
      <c r="BF546" s="86"/>
      <c r="BG546" s="86"/>
      <c r="BH546" s="86"/>
      <c r="BI546" s="86"/>
      <c r="BJ546" s="86"/>
      <c r="BK546" s="86"/>
      <c r="BL546" s="86"/>
      <c r="BM546" s="86"/>
      <c r="BN546" s="86"/>
    </row>
    <row r="547" spans="1:66" s="28" customFormat="1" ht="15.6">
      <c r="A547" s="244"/>
      <c r="B547" s="318">
        <f>+'Ark1'!C2089</f>
        <v>2024</v>
      </c>
      <c r="C547" s="263">
        <f>+'Ark1'!L2089</f>
        <v>15</v>
      </c>
      <c r="D547" s="263" t="s">
        <v>41</v>
      </c>
      <c r="E547" s="263">
        <f>+'Ark1'!AP2089</f>
        <v>3</v>
      </c>
      <c r="F547" s="271" t="str">
        <f>VLOOKUP(E547,RNR!$E$1:$F$41,2)</f>
        <v>Sidet Trønder</v>
      </c>
      <c r="G547" s="263" t="str">
        <f>+IF(H547=0,"",'Ark1'!Q2089)</f>
        <v/>
      </c>
      <c r="H547" s="449">
        <f>+'Ark1'!R2089</f>
        <v>0</v>
      </c>
      <c r="I547" s="264" t="str">
        <f>+IF(H547=0,"",'Ark1'!AE2089)</f>
        <v/>
      </c>
      <c r="J547" s="264"/>
      <c r="K547" s="264" t="str">
        <f>+IF(H547=0,"",'Ark1'!AF2089)</f>
        <v/>
      </c>
      <c r="L547" s="244"/>
      <c r="M547" s="366" t="str">
        <f>+IF(H547=0,"",'Ark1'!AR2089)</f>
        <v/>
      </c>
      <c r="N547" s="114" t="str">
        <f>+IF(H547=0,"",'Ark1'!AS2089)</f>
        <v/>
      </c>
      <c r="O547" s="265" t="str">
        <f>+IF(H547=0,"",'Ark1'!T2089)</f>
        <v/>
      </c>
      <c r="P547" s="369" t="str">
        <f>+IF(H547=0,"",'Ark1'!U2089)</f>
        <v/>
      </c>
      <c r="Q547" s="264"/>
      <c r="R547" s="266" t="str">
        <f>+IF(H547=0,"",'Ark1'!W2089)</f>
        <v/>
      </c>
      <c r="S547" s="266" t="str">
        <f>+IF(H547=0,"",'Ark1'!X2089)</f>
        <v/>
      </c>
      <c r="T547" s="451" t="str">
        <f>+IF(H547=0,"",'Ark1'!AG2089)</f>
        <v/>
      </c>
      <c r="U547" s="266" t="str">
        <f>+IF(H547=0,"",'Ark1'!AH2089)</f>
        <v/>
      </c>
      <c r="V547" s="266" t="str">
        <f>+IF(H547=0,"",'Ark1'!Y2089)</f>
        <v/>
      </c>
      <c r="W547" s="265" t="str">
        <f>+IF(H547=0,"",'Ark1'!AA2089)</f>
        <v/>
      </c>
      <c r="X547" s="294" t="str">
        <f t="shared" si="28"/>
        <v/>
      </c>
      <c r="Y547" s="264" t="str">
        <f t="shared" si="29"/>
        <v/>
      </c>
      <c r="Z547" s="244"/>
      <c r="AD547" s="27"/>
      <c r="AG547" s="86"/>
      <c r="AH547" s="86"/>
      <c r="AI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/>
      <c r="AY547" s="86"/>
      <c r="AZ547" s="86"/>
      <c r="BA547" s="86"/>
      <c r="BB547" s="86"/>
      <c r="BC547" s="86"/>
      <c r="BD547" s="86"/>
      <c r="BE547" s="86"/>
      <c r="BF547" s="86"/>
      <c r="BG547" s="86"/>
      <c r="BH547" s="86"/>
      <c r="BI547" s="86"/>
      <c r="BJ547" s="86"/>
      <c r="BK547" s="86"/>
      <c r="BL547" s="86"/>
      <c r="BM547" s="86"/>
      <c r="BN547" s="86"/>
    </row>
    <row r="548" spans="1:66" s="28" customFormat="1" ht="15.6">
      <c r="A548" s="244"/>
      <c r="B548" s="318">
        <f>+'Ark1'!C2090</f>
        <v>2024</v>
      </c>
      <c r="C548" s="263">
        <f>+'Ark1'!L2090</f>
        <v>15</v>
      </c>
      <c r="D548" s="263" t="s">
        <v>41</v>
      </c>
      <c r="E548" s="263">
        <f>+'Ark1'!AP2090</f>
        <v>4</v>
      </c>
      <c r="F548" s="271" t="str">
        <f>VLOOKUP(E548,RNR!$E$1:$F$41,2)</f>
        <v>Telemark</v>
      </c>
      <c r="G548" s="263" t="str">
        <f>+IF(H548=0,"",'Ark1'!Q2090)</f>
        <v/>
      </c>
      <c r="H548" s="449">
        <f>+'Ark1'!R2090</f>
        <v>0</v>
      </c>
      <c r="I548" s="264" t="str">
        <f>+IF(H548=0,"",'Ark1'!AE2090)</f>
        <v/>
      </c>
      <c r="J548" s="264"/>
      <c r="K548" s="264" t="str">
        <f>+IF(H548=0,"",'Ark1'!AF2090)</f>
        <v/>
      </c>
      <c r="L548" s="244"/>
      <c r="M548" s="366" t="str">
        <f>+IF(H548=0,"",'Ark1'!AR2090)</f>
        <v/>
      </c>
      <c r="N548" s="114" t="str">
        <f>+IF(H548=0,"",'Ark1'!AS2090)</f>
        <v/>
      </c>
      <c r="O548" s="265" t="str">
        <f>+IF(H548=0,"",'Ark1'!T2090)</f>
        <v/>
      </c>
      <c r="P548" s="369" t="str">
        <f>+IF(H548=0,"",'Ark1'!U2090)</f>
        <v/>
      </c>
      <c r="Q548" s="264"/>
      <c r="R548" s="266" t="str">
        <f>+IF(H548=0,"",'Ark1'!W2090)</f>
        <v/>
      </c>
      <c r="S548" s="266" t="str">
        <f>+IF(H548=0,"",'Ark1'!X2090)</f>
        <v/>
      </c>
      <c r="T548" s="451" t="str">
        <f>+IF(H548=0,"",'Ark1'!AG2090)</f>
        <v/>
      </c>
      <c r="U548" s="266" t="str">
        <f>+IF(H548=0,"",'Ark1'!AH2090)</f>
        <v/>
      </c>
      <c r="V548" s="266" t="str">
        <f>+IF(H548=0,"",'Ark1'!Y2090)</f>
        <v/>
      </c>
      <c r="W548" s="265" t="str">
        <f>+IF(H548=0,"",'Ark1'!AA2090)</f>
        <v/>
      </c>
      <c r="X548" s="294" t="str">
        <f t="shared" si="28"/>
        <v/>
      </c>
      <c r="Y548" s="264" t="str">
        <f t="shared" si="29"/>
        <v/>
      </c>
      <c r="Z548" s="244"/>
      <c r="AD548" s="27"/>
      <c r="AG548" s="86"/>
      <c r="AH548" s="86"/>
      <c r="AI548" s="86"/>
      <c r="AK548" s="86"/>
      <c r="AL548" s="86"/>
      <c r="AM548" s="86"/>
      <c r="AN548" s="86"/>
      <c r="AO548" s="86"/>
      <c r="AP548" s="86"/>
      <c r="AQ548" s="86"/>
      <c r="AR548" s="86"/>
      <c r="AS548" s="86"/>
      <c r="AT548" s="86"/>
      <c r="AU548" s="86"/>
      <c r="AV548" s="86"/>
      <c r="AW548" s="86"/>
      <c r="AX548" s="86"/>
      <c r="AY548" s="86"/>
      <c r="AZ548" s="86"/>
      <c r="BA548" s="86"/>
      <c r="BB548" s="86"/>
      <c r="BC548" s="86"/>
      <c r="BD548" s="86"/>
      <c r="BE548" s="86"/>
      <c r="BF548" s="86"/>
      <c r="BG548" s="86"/>
      <c r="BH548" s="86"/>
      <c r="BI548" s="86"/>
      <c r="BJ548" s="86"/>
      <c r="BK548" s="86"/>
      <c r="BL548" s="86"/>
      <c r="BM548" s="86"/>
      <c r="BN548" s="86"/>
    </row>
    <row r="549" spans="1:66" s="28" customFormat="1" ht="15.6">
      <c r="A549" s="244"/>
      <c r="B549" s="318">
        <f>+'Ark1'!C2091</f>
        <v>2024</v>
      </c>
      <c r="C549" s="263">
        <f>+'Ark1'!L2091</f>
        <v>15</v>
      </c>
      <c r="D549" s="263" t="s">
        <v>41</v>
      </c>
      <c r="E549" s="263">
        <f>+'Ark1'!AP2091</f>
        <v>5</v>
      </c>
      <c r="F549" s="271" t="str">
        <f>VLOOKUP(E549,RNR!$E$1:$F$41,2)</f>
        <v>Dølafe</v>
      </c>
      <c r="G549" s="263" t="str">
        <f>+IF(H549=0,"",'Ark1'!Q2091)</f>
        <v/>
      </c>
      <c r="H549" s="449">
        <f>+'Ark1'!R2091</f>
        <v>0</v>
      </c>
      <c r="I549" s="264" t="str">
        <f>+IF(H549=0,"",'Ark1'!AE2091)</f>
        <v/>
      </c>
      <c r="J549" s="264"/>
      <c r="K549" s="264" t="str">
        <f>+IF(H549=0,"",'Ark1'!AF2091)</f>
        <v/>
      </c>
      <c r="L549" s="244"/>
      <c r="M549" s="366" t="str">
        <f>+IF(H549=0,"",'Ark1'!AR2091)</f>
        <v/>
      </c>
      <c r="N549" s="114" t="str">
        <f>+IF(H549=0,"",'Ark1'!AS2091)</f>
        <v/>
      </c>
      <c r="O549" s="265" t="str">
        <f>+IF(H549=0,"",'Ark1'!T2091)</f>
        <v/>
      </c>
      <c r="P549" s="369" t="str">
        <f>+IF(H549=0,"",'Ark1'!U2091)</f>
        <v/>
      </c>
      <c r="Q549" s="264"/>
      <c r="R549" s="266" t="str">
        <f>+IF(H549=0,"",'Ark1'!W2091)</f>
        <v/>
      </c>
      <c r="S549" s="266" t="str">
        <f>+IF(H549=0,"",'Ark1'!X2091)</f>
        <v/>
      </c>
      <c r="T549" s="451" t="str">
        <f>+IF(H549=0,"",'Ark1'!AG2091)</f>
        <v/>
      </c>
      <c r="U549" s="266" t="str">
        <f>+IF(H549=0,"",'Ark1'!AH2091)</f>
        <v/>
      </c>
      <c r="V549" s="266" t="str">
        <f>+IF(H549=0,"",'Ark1'!Y2091)</f>
        <v/>
      </c>
      <c r="W549" s="265" t="str">
        <f>+IF(H549=0,"",'Ark1'!AA2091)</f>
        <v/>
      </c>
      <c r="X549" s="294" t="str">
        <f t="shared" si="28"/>
        <v/>
      </c>
      <c r="Y549" s="264" t="str">
        <f t="shared" si="29"/>
        <v/>
      </c>
      <c r="Z549" s="244"/>
      <c r="AD549" s="27"/>
      <c r="AG549" s="86"/>
      <c r="AH549" s="86"/>
      <c r="AI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86"/>
      <c r="BG549" s="86"/>
      <c r="BH549" s="86"/>
      <c r="BI549" s="86"/>
      <c r="BJ549" s="86"/>
      <c r="BK549" s="86"/>
      <c r="BL549" s="86"/>
      <c r="BM549" s="86"/>
      <c r="BN549" s="86"/>
    </row>
    <row r="550" spans="1:66" s="28" customFormat="1" ht="15.6">
      <c r="A550" s="244"/>
      <c r="B550" s="318">
        <f>+'Ark1'!C2092</f>
        <v>2024</v>
      </c>
      <c r="C550" s="263">
        <f>+'Ark1'!L2092</f>
        <v>15</v>
      </c>
      <c r="D550" s="263" t="s">
        <v>41</v>
      </c>
      <c r="E550" s="263">
        <f>+'Ark1'!AP2092</f>
        <v>6</v>
      </c>
      <c r="F550" s="271" t="str">
        <f>VLOOKUP(E550,RNR!$E$1:$F$41,2)</f>
        <v>Raukolle</v>
      </c>
      <c r="G550" s="263" t="str">
        <f>+IF(H550=0,"",'Ark1'!Q2092)</f>
        <v/>
      </c>
      <c r="H550" s="449">
        <f>+'Ark1'!R2092</f>
        <v>0</v>
      </c>
      <c r="I550" s="264" t="str">
        <f>+IF(H550=0,"",'Ark1'!AE2092)</f>
        <v/>
      </c>
      <c r="J550" s="264"/>
      <c r="K550" s="264" t="str">
        <f>+IF(H550=0,"",'Ark1'!AF2092)</f>
        <v/>
      </c>
      <c r="L550" s="244"/>
      <c r="M550" s="366" t="str">
        <f>+IF(H550=0,"",'Ark1'!AR2092)</f>
        <v/>
      </c>
      <c r="N550" s="114" t="str">
        <f>+IF(H550=0,"",'Ark1'!AS2092)</f>
        <v/>
      </c>
      <c r="O550" s="265" t="str">
        <f>+IF(H550=0,"",'Ark1'!T2092)</f>
        <v/>
      </c>
      <c r="P550" s="369" t="str">
        <f>+IF(H550=0,"",'Ark1'!U2092)</f>
        <v/>
      </c>
      <c r="Q550" s="264"/>
      <c r="R550" s="266" t="str">
        <f>+IF(H550=0,"",'Ark1'!W2092)</f>
        <v/>
      </c>
      <c r="S550" s="266" t="str">
        <f>+IF(H550=0,"",'Ark1'!X2092)</f>
        <v/>
      </c>
      <c r="T550" s="451" t="str">
        <f>+IF(H550=0,"",'Ark1'!AG2092)</f>
        <v/>
      </c>
      <c r="U550" s="266" t="str">
        <f>+IF(H550=0,"",'Ark1'!AH2092)</f>
        <v/>
      </c>
      <c r="V550" s="266" t="str">
        <f>+IF(H550=0,"",'Ark1'!Y2092)</f>
        <v/>
      </c>
      <c r="W550" s="265" t="str">
        <f>+IF(H550=0,"",'Ark1'!AA2092)</f>
        <v/>
      </c>
      <c r="X550" s="294" t="str">
        <f t="shared" si="28"/>
        <v/>
      </c>
      <c r="Y550" s="264" t="str">
        <f t="shared" si="29"/>
        <v/>
      </c>
      <c r="Z550" s="244"/>
      <c r="AD550" s="27"/>
      <c r="AG550" s="86"/>
      <c r="AH550" s="86"/>
      <c r="AI550" s="86"/>
      <c r="AK550" s="86"/>
      <c r="AL550" s="86"/>
      <c r="AM550" s="86"/>
      <c r="AN550" s="86"/>
      <c r="AO550" s="86"/>
      <c r="AP550" s="86"/>
      <c r="AQ550" s="86"/>
      <c r="AR550" s="86"/>
      <c r="AS550" s="86"/>
      <c r="AT550" s="86"/>
      <c r="AU550" s="86"/>
      <c r="AV550" s="86"/>
      <c r="AW550" s="86"/>
      <c r="AX550" s="86"/>
      <c r="AY550" s="86"/>
      <c r="AZ550" s="86"/>
      <c r="BA550" s="86"/>
      <c r="BB550" s="86"/>
      <c r="BC550" s="86"/>
      <c r="BD550" s="86"/>
      <c r="BE550" s="86"/>
      <c r="BF550" s="86"/>
      <c r="BG550" s="86"/>
      <c r="BH550" s="86"/>
      <c r="BI550" s="86"/>
      <c r="BJ550" s="86"/>
      <c r="BK550" s="86"/>
      <c r="BL550" s="86"/>
      <c r="BM550" s="86"/>
      <c r="BN550" s="86"/>
    </row>
    <row r="551" spans="1:66" s="28" customFormat="1" ht="15.6">
      <c r="A551" s="244"/>
      <c r="B551" s="318">
        <f>+'Ark1'!C2093</f>
        <v>2024</v>
      </c>
      <c r="C551" s="263">
        <f>+'Ark1'!L2093</f>
        <v>15</v>
      </c>
      <c r="D551" s="263" t="s">
        <v>41</v>
      </c>
      <c r="E551" s="263">
        <f>+'Ark1'!AP2093</f>
        <v>7</v>
      </c>
      <c r="F551" s="271" t="str">
        <f>VLOOKUP(E551,RNR!$E$1:$F$41,2)</f>
        <v>Sør- og Vestlands</v>
      </c>
      <c r="G551" s="263" t="str">
        <f>+IF(H551=0,"",'Ark1'!Q2093)</f>
        <v/>
      </c>
      <c r="H551" s="449">
        <f>+'Ark1'!R2093</f>
        <v>0</v>
      </c>
      <c r="I551" s="264" t="str">
        <f>+IF(H551=0,"",'Ark1'!AE2093)</f>
        <v/>
      </c>
      <c r="J551" s="264"/>
      <c r="K551" s="264" t="str">
        <f>+IF(H551=0,"",'Ark1'!AF2093)</f>
        <v/>
      </c>
      <c r="L551" s="244"/>
      <c r="M551" s="366" t="str">
        <f>+IF(H551=0,"",'Ark1'!AR2093)</f>
        <v/>
      </c>
      <c r="N551" s="114" t="str">
        <f>+IF(H551=0,"",'Ark1'!AS2093)</f>
        <v/>
      </c>
      <c r="O551" s="265" t="str">
        <f>+IF(H551=0,"",'Ark1'!T2093)</f>
        <v/>
      </c>
      <c r="P551" s="369" t="str">
        <f>+IF(H551=0,"",'Ark1'!U2093)</f>
        <v/>
      </c>
      <c r="Q551" s="264"/>
      <c r="R551" s="266" t="str">
        <f>+IF(H551=0,"",'Ark1'!W2093)</f>
        <v/>
      </c>
      <c r="S551" s="266" t="str">
        <f>+IF(H551=0,"",'Ark1'!X2093)</f>
        <v/>
      </c>
      <c r="T551" s="451" t="str">
        <f>+IF(H551=0,"",'Ark1'!AG2093)</f>
        <v/>
      </c>
      <c r="U551" s="266" t="str">
        <f>+IF(H551=0,"",'Ark1'!AH2093)</f>
        <v/>
      </c>
      <c r="V551" s="266" t="str">
        <f>+IF(H551=0,"",'Ark1'!Y2093)</f>
        <v/>
      </c>
      <c r="W551" s="265" t="str">
        <f>+IF(H551=0,"",'Ark1'!AA2093)</f>
        <v/>
      </c>
      <c r="X551" s="294" t="str">
        <f t="shared" si="28"/>
        <v/>
      </c>
      <c r="Y551" s="264" t="str">
        <f t="shared" si="29"/>
        <v/>
      </c>
      <c r="Z551" s="244"/>
      <c r="AD551" s="27"/>
      <c r="AG551" s="86"/>
      <c r="AH551" s="86"/>
      <c r="AI551" s="86"/>
      <c r="AK551" s="86"/>
      <c r="AL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86"/>
      <c r="BB551" s="86"/>
      <c r="BC551" s="86"/>
      <c r="BD551" s="86"/>
      <c r="BE551" s="86"/>
      <c r="BF551" s="86"/>
      <c r="BG551" s="86"/>
      <c r="BH551" s="86"/>
      <c r="BI551" s="86"/>
      <c r="BJ551" s="86"/>
      <c r="BK551" s="86"/>
      <c r="BL551" s="86"/>
      <c r="BM551" s="86"/>
      <c r="BN551" s="86"/>
    </row>
    <row r="552" spans="1:66" s="28" customFormat="1" ht="15.6">
      <c r="A552" s="244"/>
      <c r="B552" s="318">
        <f>+'Ark1'!C2094</f>
        <v>2024</v>
      </c>
      <c r="C552" s="263">
        <f>+'Ark1'!L2094</f>
        <v>15</v>
      </c>
      <c r="D552" s="263" t="s">
        <v>41</v>
      </c>
      <c r="E552" s="263">
        <f>+'Ark1'!AP2094</f>
        <v>8</v>
      </c>
      <c r="F552" s="271" t="str">
        <f>VLOOKUP(E552,RNR!$E$1:$F$41,2)</f>
        <v>Vestlandsfe</v>
      </c>
      <c r="G552" s="263" t="str">
        <f>+IF(H552=0,"",'Ark1'!Q2094)</f>
        <v/>
      </c>
      <c r="H552" s="449">
        <f>+'Ark1'!R2094</f>
        <v>0</v>
      </c>
      <c r="I552" s="264" t="str">
        <f>+IF(H552=0,"",'Ark1'!AE2094)</f>
        <v/>
      </c>
      <c r="J552" s="264"/>
      <c r="K552" s="264" t="str">
        <f>+IF(H552=0,"",'Ark1'!AF2094)</f>
        <v/>
      </c>
      <c r="L552" s="244"/>
      <c r="M552" s="366" t="str">
        <f>+IF(H552=0,"",'Ark1'!AR2094)</f>
        <v/>
      </c>
      <c r="N552" s="114" t="str">
        <f>+IF(H552=0,"",'Ark1'!AS2094)</f>
        <v/>
      </c>
      <c r="O552" s="265" t="str">
        <f>+IF(H552=0,"",'Ark1'!T2094)</f>
        <v/>
      </c>
      <c r="P552" s="369" t="str">
        <f>+IF(H552=0,"",'Ark1'!U2094)</f>
        <v/>
      </c>
      <c r="Q552" s="264"/>
      <c r="R552" s="266" t="str">
        <f>+IF(H552=0,"",'Ark1'!W2094)</f>
        <v/>
      </c>
      <c r="S552" s="266" t="str">
        <f>+IF(H552=0,"",'Ark1'!X2094)</f>
        <v/>
      </c>
      <c r="T552" s="451" t="str">
        <f>+IF(H552=0,"",'Ark1'!AG2094)</f>
        <v/>
      </c>
      <c r="U552" s="266" t="str">
        <f>+IF(H552=0,"",'Ark1'!AH2094)</f>
        <v/>
      </c>
      <c r="V552" s="266" t="str">
        <f>+IF(H552=0,"",'Ark1'!Y2094)</f>
        <v/>
      </c>
      <c r="W552" s="265" t="str">
        <f>+IF(H552=0,"",'Ark1'!AA2094)</f>
        <v/>
      </c>
      <c r="X552" s="294" t="str">
        <f t="shared" si="28"/>
        <v/>
      </c>
      <c r="Y552" s="264" t="str">
        <f t="shared" si="29"/>
        <v/>
      </c>
      <c r="Z552" s="244"/>
      <c r="AD552" s="27"/>
      <c r="AG552" s="86"/>
      <c r="AH552" s="86"/>
      <c r="AI552" s="86"/>
      <c r="AK552" s="86"/>
      <c r="AL552" s="86"/>
      <c r="AM552" s="86"/>
      <c r="AN552" s="86"/>
      <c r="AO552" s="86"/>
      <c r="AP552" s="86"/>
      <c r="AQ552" s="86"/>
      <c r="AR552" s="86"/>
      <c r="AS552" s="86"/>
      <c r="AT552" s="86"/>
      <c r="AU552" s="86"/>
      <c r="AV552" s="86"/>
      <c r="AW552" s="86"/>
      <c r="AX552" s="86"/>
      <c r="AY552" s="86"/>
      <c r="AZ552" s="86"/>
      <c r="BA552" s="86"/>
      <c r="BB552" s="86"/>
      <c r="BC552" s="86"/>
      <c r="BD552" s="86"/>
      <c r="BE552" s="86"/>
      <c r="BF552" s="86"/>
      <c r="BG552" s="86"/>
      <c r="BH552" s="86"/>
      <c r="BI552" s="86"/>
      <c r="BJ552" s="86"/>
      <c r="BK552" s="86"/>
      <c r="BL552" s="86"/>
      <c r="BM552" s="86"/>
      <c r="BN552" s="86"/>
    </row>
    <row r="553" spans="1:66" s="28" customFormat="1" ht="15.6">
      <c r="A553" s="244"/>
      <c r="B553" s="318">
        <f>+'Ark1'!C2095</f>
        <v>2024</v>
      </c>
      <c r="C553" s="263">
        <f>+'Ark1'!L2095</f>
        <v>15</v>
      </c>
      <c r="D553" s="263" t="s">
        <v>41</v>
      </c>
      <c r="E553" s="263">
        <f>+'Ark1'!AP2095</f>
        <v>9</v>
      </c>
      <c r="F553" s="271" t="str">
        <f>VLOOKUP(E553,RNR!$E$1:$F$41,2)</f>
        <v>Holstein</v>
      </c>
      <c r="G553" s="263" t="str">
        <f>+IF(H553=0,"",'Ark1'!Q2095)</f>
        <v/>
      </c>
      <c r="H553" s="449">
        <f>+'Ark1'!R2095</f>
        <v>0</v>
      </c>
      <c r="I553" s="264" t="str">
        <f>+IF(H553=0,"",'Ark1'!AE2095)</f>
        <v/>
      </c>
      <c r="J553" s="264"/>
      <c r="K553" s="264" t="str">
        <f>+IF(H553=0,"",'Ark1'!AF2095)</f>
        <v/>
      </c>
      <c r="L553" s="244"/>
      <c r="M553" s="366" t="str">
        <f>+IF(H553=0,"",'Ark1'!AR2095)</f>
        <v/>
      </c>
      <c r="N553" s="114" t="str">
        <f>+IF(H553=0,"",'Ark1'!AS2095)</f>
        <v/>
      </c>
      <c r="O553" s="265" t="str">
        <f>+IF(H553=0,"",'Ark1'!T2095)</f>
        <v/>
      </c>
      <c r="P553" s="369" t="str">
        <f>+IF(H553=0,"",'Ark1'!U2095)</f>
        <v/>
      </c>
      <c r="Q553" s="264"/>
      <c r="R553" s="266" t="str">
        <f>+IF(H553=0,"",'Ark1'!W2095)</f>
        <v/>
      </c>
      <c r="S553" s="266" t="str">
        <f>+IF(H553=0,"",'Ark1'!X2095)</f>
        <v/>
      </c>
      <c r="T553" s="451" t="str">
        <f>+IF(H553=0,"",'Ark1'!AG2095)</f>
        <v/>
      </c>
      <c r="U553" s="266" t="str">
        <f>+IF(H553=0,"",'Ark1'!AH2095)</f>
        <v/>
      </c>
      <c r="V553" s="266" t="str">
        <f>+IF(H553=0,"",'Ark1'!Y2095)</f>
        <v/>
      </c>
      <c r="W553" s="265" t="str">
        <f>+IF(H553=0,"",'Ark1'!AA2095)</f>
        <v/>
      </c>
      <c r="X553" s="294" t="str">
        <f t="shared" si="28"/>
        <v/>
      </c>
      <c r="Y553" s="264" t="str">
        <f t="shared" si="29"/>
        <v/>
      </c>
      <c r="Z553" s="244"/>
      <c r="AD553" s="27"/>
      <c r="AG553" s="86"/>
      <c r="AH553" s="86"/>
      <c r="AI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86"/>
      <c r="BG553" s="86"/>
      <c r="BH553" s="86"/>
      <c r="BI553" s="86"/>
      <c r="BJ553" s="86"/>
      <c r="BK553" s="86"/>
      <c r="BL553" s="86"/>
      <c r="BM553" s="86"/>
      <c r="BN553" s="86"/>
    </row>
    <row r="554" spans="1:66" s="28" customFormat="1" ht="15.6">
      <c r="A554" s="244"/>
      <c r="B554" s="318">
        <f>+'Ark1'!C2096</f>
        <v>2024</v>
      </c>
      <c r="C554" s="263">
        <f>+'Ark1'!L2096</f>
        <v>15</v>
      </c>
      <c r="D554" s="263" t="s">
        <v>41</v>
      </c>
      <c r="E554" s="263">
        <f>+'Ark1'!AP2096</f>
        <v>10</v>
      </c>
      <c r="F554" s="271" t="str">
        <f>VLOOKUP(E554,RNR!$E$1:$F$41,2)</f>
        <v>Rødt Dansk</v>
      </c>
      <c r="G554" s="263" t="str">
        <f>+IF(H554=0,"",'Ark1'!Q2096)</f>
        <v/>
      </c>
      <c r="H554" s="449">
        <f>+'Ark1'!R2096</f>
        <v>0</v>
      </c>
      <c r="I554" s="264" t="str">
        <f>+IF(H554=0,"",'Ark1'!AE2096)</f>
        <v/>
      </c>
      <c r="J554" s="264"/>
      <c r="K554" s="264" t="str">
        <f>+IF(H554=0,"",'Ark1'!AF2096)</f>
        <v/>
      </c>
      <c r="L554" s="244"/>
      <c r="M554" s="366" t="str">
        <f>+IF(H554=0,"",'Ark1'!AR2096)</f>
        <v/>
      </c>
      <c r="N554" s="114" t="str">
        <f>+IF(H554=0,"",'Ark1'!AS2096)</f>
        <v/>
      </c>
      <c r="O554" s="265" t="str">
        <f>+IF(H554=0,"",'Ark1'!T2096)</f>
        <v/>
      </c>
      <c r="P554" s="369" t="str">
        <f>+IF(H554=0,"",'Ark1'!U2096)</f>
        <v/>
      </c>
      <c r="Q554" s="264"/>
      <c r="R554" s="266" t="str">
        <f>+IF(H554=0,"",'Ark1'!W2096)</f>
        <v/>
      </c>
      <c r="S554" s="266" t="str">
        <f>+IF(H554=0,"",'Ark1'!X2096)</f>
        <v/>
      </c>
      <c r="T554" s="451" t="str">
        <f>+IF(H554=0,"",'Ark1'!AG2096)</f>
        <v/>
      </c>
      <c r="U554" s="266" t="str">
        <f>+IF(H554=0,"",'Ark1'!AH2096)</f>
        <v/>
      </c>
      <c r="V554" s="266" t="str">
        <f>+IF(H554=0,"",'Ark1'!Y2096)</f>
        <v/>
      </c>
      <c r="W554" s="265" t="str">
        <f>+IF(H554=0,"",'Ark1'!AA2096)</f>
        <v/>
      </c>
      <c r="X554" s="294" t="str">
        <f t="shared" si="28"/>
        <v/>
      </c>
      <c r="Y554" s="264" t="str">
        <f t="shared" si="29"/>
        <v/>
      </c>
      <c r="Z554" s="244"/>
      <c r="AD554" s="27"/>
      <c r="AG554" s="86"/>
      <c r="AH554" s="86"/>
      <c r="AI554" s="86"/>
      <c r="AK554" s="86"/>
      <c r="AL554" s="86"/>
      <c r="AM554" s="86"/>
      <c r="AN554" s="86"/>
      <c r="AO554" s="86"/>
      <c r="AP554" s="86"/>
      <c r="AQ554" s="86"/>
      <c r="AR554" s="86"/>
      <c r="AS554" s="86"/>
      <c r="AT554" s="86"/>
      <c r="AU554" s="86"/>
      <c r="AV554" s="86"/>
      <c r="AW554" s="86"/>
      <c r="AX554" s="86"/>
      <c r="AY554" s="86"/>
      <c r="AZ554" s="86"/>
      <c r="BA554" s="86"/>
      <c r="BB554" s="86"/>
      <c r="BC554" s="86"/>
      <c r="BD554" s="86"/>
      <c r="BE554" s="86"/>
      <c r="BF554" s="86"/>
      <c r="BG554" s="86"/>
      <c r="BH554" s="86"/>
      <c r="BI554" s="86"/>
      <c r="BJ554" s="86"/>
      <c r="BK554" s="86"/>
      <c r="BL554" s="86"/>
      <c r="BM554" s="86"/>
      <c r="BN554" s="86"/>
    </row>
    <row r="555" spans="1:66" s="28" customFormat="1" ht="15.6">
      <c r="A555" s="244"/>
      <c r="B555" s="318">
        <f>+'Ark1'!C2097</f>
        <v>2024</v>
      </c>
      <c r="C555" s="263">
        <f>+'Ark1'!L2097</f>
        <v>15</v>
      </c>
      <c r="D555" s="263" t="s">
        <v>41</v>
      </c>
      <c r="E555" s="263">
        <f>+'Ark1'!AP2097</f>
        <v>11</v>
      </c>
      <c r="F555" s="271" t="str">
        <f>VLOOKUP(E555,RNR!$E$1:$F$41,2)</f>
        <v>Brown Swiss</v>
      </c>
      <c r="G555" s="263" t="str">
        <f>+IF(H555=0,"",'Ark1'!Q2097)</f>
        <v/>
      </c>
      <c r="H555" s="449">
        <f>+'Ark1'!R2097</f>
        <v>0</v>
      </c>
      <c r="I555" s="264" t="str">
        <f>+IF(H555=0,"",'Ark1'!AE2097)</f>
        <v/>
      </c>
      <c r="J555" s="264"/>
      <c r="K555" s="264" t="str">
        <f>+IF(H555=0,"",'Ark1'!AF2097)</f>
        <v/>
      </c>
      <c r="L555" s="244"/>
      <c r="M555" s="366" t="str">
        <f>+IF(H555=0,"",'Ark1'!AR2097)</f>
        <v/>
      </c>
      <c r="N555" s="114" t="str">
        <f>+IF(H555=0,"",'Ark1'!AS2097)</f>
        <v/>
      </c>
      <c r="O555" s="265" t="str">
        <f>+IF(H555=0,"",'Ark1'!T2097)</f>
        <v/>
      </c>
      <c r="P555" s="369" t="str">
        <f>+IF(H555=0,"",'Ark1'!U2097)</f>
        <v/>
      </c>
      <c r="Q555" s="264"/>
      <c r="R555" s="266" t="str">
        <f>+IF(H555=0,"",'Ark1'!W2097)</f>
        <v/>
      </c>
      <c r="S555" s="266" t="str">
        <f>+IF(H555=0,"",'Ark1'!X2097)</f>
        <v/>
      </c>
      <c r="T555" s="451" t="str">
        <f>+IF(H555=0,"",'Ark1'!AG2097)</f>
        <v/>
      </c>
      <c r="U555" s="266" t="str">
        <f>+IF(H555=0,"",'Ark1'!AH2097)</f>
        <v/>
      </c>
      <c r="V555" s="266" t="str">
        <f>+IF(H555=0,"",'Ark1'!Y2097)</f>
        <v/>
      </c>
      <c r="W555" s="265" t="str">
        <f>+IF(H555=0,"",'Ark1'!AA2097)</f>
        <v/>
      </c>
      <c r="X555" s="294" t="str">
        <f t="shared" si="28"/>
        <v/>
      </c>
      <c r="Y555" s="264" t="str">
        <f t="shared" si="29"/>
        <v/>
      </c>
      <c r="Z555" s="244"/>
      <c r="AD555" s="27"/>
      <c r="AG555" s="86"/>
      <c r="AH555" s="86"/>
      <c r="AI555" s="86"/>
      <c r="AK555" s="86"/>
      <c r="AL555" s="86"/>
      <c r="AM555" s="86"/>
      <c r="AN555" s="86"/>
      <c r="AO555" s="86"/>
      <c r="AP555" s="86"/>
      <c r="AQ555" s="86"/>
      <c r="AR555" s="86"/>
      <c r="AS555" s="86"/>
      <c r="AT555" s="86"/>
      <c r="AU555" s="86"/>
      <c r="AV555" s="86"/>
      <c r="AW555" s="86"/>
      <c r="AX555" s="86"/>
      <c r="AY555" s="86"/>
      <c r="AZ555" s="86"/>
      <c r="BA555" s="86"/>
      <c r="BB555" s="86"/>
      <c r="BC555" s="86"/>
      <c r="BD555" s="86"/>
      <c r="BE555" s="86"/>
      <c r="BF555" s="86"/>
      <c r="BG555" s="86"/>
      <c r="BH555" s="86"/>
      <c r="BI555" s="86"/>
      <c r="BJ555" s="86"/>
      <c r="BK555" s="86"/>
      <c r="BL555" s="86"/>
      <c r="BM555" s="86"/>
      <c r="BN555" s="86"/>
    </row>
    <row r="556" spans="1:66" s="28" customFormat="1" ht="15.6">
      <c r="A556" s="244"/>
      <c r="B556" s="318">
        <f>+'Ark1'!C2098</f>
        <v>2024</v>
      </c>
      <c r="C556" s="263">
        <f>+'Ark1'!L2098</f>
        <v>15</v>
      </c>
      <c r="D556" s="263" t="s">
        <v>41</v>
      </c>
      <c r="E556" s="263">
        <f>+'Ark1'!AP2098</f>
        <v>12</v>
      </c>
      <c r="F556" s="271" t="str">
        <f>VLOOKUP(E556,RNR!$E$1:$F$41,2)</f>
        <v>Jarlsberg</v>
      </c>
      <c r="G556" s="263" t="str">
        <f>+IF(H556=0,"",'Ark1'!Q2098)</f>
        <v/>
      </c>
      <c r="H556" s="449">
        <f>+'Ark1'!R2098</f>
        <v>0</v>
      </c>
      <c r="I556" s="264" t="str">
        <f>+IF(H556=0,"",'Ark1'!AE2098)</f>
        <v/>
      </c>
      <c r="J556" s="264"/>
      <c r="K556" s="264" t="str">
        <f>+IF(H556=0,"",'Ark1'!AF2098)</f>
        <v/>
      </c>
      <c r="L556" s="244"/>
      <c r="M556" s="366" t="str">
        <f>+IF(H556=0,"",'Ark1'!AR2098)</f>
        <v/>
      </c>
      <c r="N556" s="114" t="str">
        <f>+IF(H556=0,"",'Ark1'!AS2098)</f>
        <v/>
      </c>
      <c r="O556" s="265" t="str">
        <f>+IF(H556=0,"",'Ark1'!T2098)</f>
        <v/>
      </c>
      <c r="P556" s="369" t="str">
        <f>+IF(H556=0,"",'Ark1'!U2098)</f>
        <v/>
      </c>
      <c r="Q556" s="264"/>
      <c r="R556" s="266" t="str">
        <f>+IF(H556=0,"",'Ark1'!W2098)</f>
        <v/>
      </c>
      <c r="S556" s="266" t="str">
        <f>+IF(H556=0,"",'Ark1'!X2098)</f>
        <v/>
      </c>
      <c r="T556" s="451" t="str">
        <f>+IF(H556=0,"",'Ark1'!AG2098)</f>
        <v/>
      </c>
      <c r="U556" s="266" t="str">
        <f>+IF(H556=0,"",'Ark1'!AH2098)</f>
        <v/>
      </c>
      <c r="V556" s="266" t="str">
        <f>+IF(H556=0,"",'Ark1'!Y2098)</f>
        <v/>
      </c>
      <c r="W556" s="265" t="str">
        <f>+IF(H556=0,"",'Ark1'!AA2098)</f>
        <v/>
      </c>
      <c r="X556" s="294" t="str">
        <f t="shared" si="28"/>
        <v/>
      </c>
      <c r="Y556" s="264" t="str">
        <f t="shared" si="29"/>
        <v/>
      </c>
      <c r="Z556" s="244"/>
      <c r="AD556" s="27"/>
      <c r="AG556" s="86"/>
      <c r="AH556" s="86"/>
      <c r="AI556" s="86"/>
      <c r="AK556" s="86"/>
      <c r="AL556" s="86"/>
      <c r="AM556" s="86"/>
      <c r="AN556" s="86"/>
      <c r="AO556" s="86"/>
      <c r="AP556" s="86"/>
      <c r="AQ556" s="86"/>
      <c r="AR556" s="86"/>
      <c r="AS556" s="86"/>
      <c r="AT556" s="86"/>
      <c r="AU556" s="86"/>
      <c r="AV556" s="86"/>
      <c r="AW556" s="86"/>
      <c r="AX556" s="86"/>
      <c r="AY556" s="86"/>
      <c r="AZ556" s="86"/>
      <c r="BA556" s="86"/>
      <c r="BB556" s="86"/>
      <c r="BC556" s="86"/>
      <c r="BD556" s="86"/>
      <c r="BE556" s="86"/>
      <c r="BF556" s="86"/>
      <c r="BG556" s="86"/>
      <c r="BH556" s="86"/>
      <c r="BI556" s="86"/>
      <c r="BJ556" s="86"/>
      <c r="BK556" s="86"/>
      <c r="BL556" s="86"/>
      <c r="BM556" s="86"/>
      <c r="BN556" s="86"/>
    </row>
    <row r="557" spans="1:66" s="28" customFormat="1" ht="15.6">
      <c r="A557" s="244"/>
      <c r="B557" s="318">
        <f>+'Ark1'!C2099</f>
        <v>2024</v>
      </c>
      <c r="C557" s="263">
        <f>+'Ark1'!L2099</f>
        <v>15</v>
      </c>
      <c r="D557" s="263" t="s">
        <v>41</v>
      </c>
      <c r="E557" s="263">
        <f>+'Ark1'!AP2099</f>
        <v>13</v>
      </c>
      <c r="F557" s="271" t="str">
        <f>VLOOKUP(E557,RNR!$E$1:$F$41,2)</f>
        <v>Fleckvieh</v>
      </c>
      <c r="G557" s="263" t="str">
        <f>+IF(H557=0,"",'Ark1'!Q2099)</f>
        <v/>
      </c>
      <c r="H557" s="449">
        <f>+'Ark1'!R2099</f>
        <v>0</v>
      </c>
      <c r="I557" s="264" t="str">
        <f>+IF(H557=0,"",'Ark1'!AE2099)</f>
        <v/>
      </c>
      <c r="J557" s="264"/>
      <c r="K557" s="264" t="str">
        <f>+IF(H557=0,"",'Ark1'!AF2099)</f>
        <v/>
      </c>
      <c r="L557" s="244"/>
      <c r="M557" s="366" t="str">
        <f>+IF(H557=0,"",'Ark1'!AR2099)</f>
        <v/>
      </c>
      <c r="N557" s="114" t="str">
        <f>+IF(H557=0,"",'Ark1'!AS2099)</f>
        <v/>
      </c>
      <c r="O557" s="265" t="str">
        <f>+IF(H557=0,"",'Ark1'!T2099)</f>
        <v/>
      </c>
      <c r="P557" s="369" t="str">
        <f>+IF(H557=0,"",'Ark1'!U2099)</f>
        <v/>
      </c>
      <c r="Q557" s="264"/>
      <c r="R557" s="266" t="str">
        <f>+IF(H557=0,"",'Ark1'!W2099)</f>
        <v/>
      </c>
      <c r="S557" s="266" t="str">
        <f>+IF(H557=0,"",'Ark1'!X2099)</f>
        <v/>
      </c>
      <c r="T557" s="451" t="str">
        <f>+IF(H557=0,"",'Ark1'!AG2099)</f>
        <v/>
      </c>
      <c r="U557" s="266" t="str">
        <f>+IF(H557=0,"",'Ark1'!AH2099)</f>
        <v/>
      </c>
      <c r="V557" s="266" t="str">
        <f>+IF(H557=0,"",'Ark1'!Y2099)</f>
        <v/>
      </c>
      <c r="W557" s="265" t="str">
        <f>+IF(H557=0,"",'Ark1'!AA2099)</f>
        <v/>
      </c>
      <c r="X557" s="294" t="str">
        <f t="shared" si="28"/>
        <v/>
      </c>
      <c r="Y557" s="264" t="str">
        <f t="shared" si="29"/>
        <v/>
      </c>
      <c r="Z557" s="244"/>
      <c r="AD557" s="27"/>
      <c r="AG557" s="86"/>
      <c r="AH557" s="86"/>
      <c r="AI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86"/>
      <c r="BL557" s="86"/>
      <c r="BM557" s="86"/>
      <c r="BN557" s="86"/>
    </row>
    <row r="558" spans="1:66" s="28" customFormat="1" ht="15.6">
      <c r="A558" s="244"/>
      <c r="B558" s="318">
        <f>+'Ark1'!C2100</f>
        <v>2024</v>
      </c>
      <c r="C558" s="263">
        <f>+'Ark1'!L2100</f>
        <v>15</v>
      </c>
      <c r="D558" s="263" t="s">
        <v>41</v>
      </c>
      <c r="E558" s="263">
        <f>+'Ark1'!AP2100</f>
        <v>14</v>
      </c>
      <c r="F558" s="271" t="str">
        <f>VLOOKUP(E558,RNR!$E$1:$F$41,2)</f>
        <v>Canadisk Ayrshire</v>
      </c>
      <c r="G558" s="263" t="str">
        <f>+IF(H558=0,"",'Ark1'!Q2100)</f>
        <v/>
      </c>
      <c r="H558" s="449">
        <f>+'Ark1'!R2100</f>
        <v>0</v>
      </c>
      <c r="I558" s="264" t="str">
        <f>+IF(H558=0,"",'Ark1'!AE2100)</f>
        <v/>
      </c>
      <c r="J558" s="264"/>
      <c r="K558" s="264" t="str">
        <f>+IF(H558=0,"",'Ark1'!AF2100)</f>
        <v/>
      </c>
      <c r="L558" s="244"/>
      <c r="M558" s="366" t="str">
        <f>+IF(H558=0,"",'Ark1'!AR2100)</f>
        <v/>
      </c>
      <c r="N558" s="114" t="str">
        <f>+IF(H558=0,"",'Ark1'!AS2100)</f>
        <v/>
      </c>
      <c r="O558" s="265" t="str">
        <f>+IF(H558=0,"",'Ark1'!T2100)</f>
        <v/>
      </c>
      <c r="P558" s="369" t="str">
        <f>+IF(H558=0,"",'Ark1'!U2100)</f>
        <v/>
      </c>
      <c r="Q558" s="264"/>
      <c r="R558" s="266" t="str">
        <f>+IF(H558=0,"",'Ark1'!W2100)</f>
        <v/>
      </c>
      <c r="S558" s="266" t="str">
        <f>+IF(H558=0,"",'Ark1'!X2100)</f>
        <v/>
      </c>
      <c r="T558" s="451" t="str">
        <f>+IF(H558=0,"",'Ark1'!AG2100)</f>
        <v/>
      </c>
      <c r="U558" s="266" t="str">
        <f>+IF(H558=0,"",'Ark1'!AH2100)</f>
        <v/>
      </c>
      <c r="V558" s="266" t="str">
        <f>+IF(H558=0,"",'Ark1'!Y2100)</f>
        <v/>
      </c>
      <c r="W558" s="265" t="str">
        <f>+IF(H558=0,"",'Ark1'!AA2100)</f>
        <v/>
      </c>
      <c r="X558" s="294" t="str">
        <f t="shared" si="28"/>
        <v/>
      </c>
      <c r="Y558" s="264" t="str">
        <f t="shared" si="29"/>
        <v/>
      </c>
      <c r="Z558" s="244"/>
      <c r="AD558" s="27"/>
      <c r="AG558" s="86"/>
      <c r="AH558" s="86"/>
      <c r="AI558" s="86"/>
      <c r="AK558" s="86"/>
      <c r="AL558" s="86"/>
      <c r="AM558" s="86"/>
      <c r="AN558" s="86"/>
      <c r="AO558" s="86"/>
      <c r="AP558" s="86"/>
      <c r="AQ558" s="86"/>
      <c r="AR558" s="86"/>
      <c r="AS558" s="86"/>
      <c r="AT558" s="86"/>
      <c r="AU558" s="86"/>
      <c r="AV558" s="86"/>
      <c r="AW558" s="86"/>
      <c r="AX558" s="86"/>
      <c r="AY558" s="86"/>
      <c r="AZ558" s="86"/>
      <c r="BA558" s="86"/>
      <c r="BB558" s="86"/>
      <c r="BC558" s="86"/>
      <c r="BD558" s="86"/>
      <c r="BE558" s="86"/>
      <c r="BF558" s="86"/>
      <c r="BG558" s="86"/>
      <c r="BH558" s="86"/>
      <c r="BI558" s="86"/>
      <c r="BJ558" s="86"/>
      <c r="BK558" s="86"/>
      <c r="BL558" s="86"/>
      <c r="BM558" s="86"/>
      <c r="BN558" s="86"/>
    </row>
    <row r="559" spans="1:66" s="28" customFormat="1" ht="15.6">
      <c r="A559" s="244"/>
      <c r="B559" s="318">
        <f>+'Ark1'!C2101</f>
        <v>2024</v>
      </c>
      <c r="C559" s="263">
        <f>+'Ark1'!L2101</f>
        <v>15</v>
      </c>
      <c r="D559" s="263" t="s">
        <v>41</v>
      </c>
      <c r="E559" s="263">
        <f>+'Ark1'!AP2101</f>
        <v>15</v>
      </c>
      <c r="F559" s="271" t="str">
        <f>VLOOKUP(E559,RNR!$E$1:$F$41,2)</f>
        <v>Montbéliard</v>
      </c>
      <c r="G559" s="263" t="str">
        <f>+IF(H559=0,"",'Ark1'!Q2101)</f>
        <v/>
      </c>
      <c r="H559" s="449">
        <f>+'Ark1'!R2101</f>
        <v>0</v>
      </c>
      <c r="I559" s="264" t="str">
        <f>+IF(H559=0,"",'Ark1'!AE2101)</f>
        <v/>
      </c>
      <c r="J559" s="264"/>
      <c r="K559" s="264" t="str">
        <f>+IF(H559=0,"",'Ark1'!AF2101)</f>
        <v/>
      </c>
      <c r="L559" s="244"/>
      <c r="M559" s="366" t="str">
        <f>+IF(H559=0,"",'Ark1'!AR2101)</f>
        <v/>
      </c>
      <c r="N559" s="114" t="str">
        <f>+IF(H559=0,"",'Ark1'!AS2101)</f>
        <v/>
      </c>
      <c r="O559" s="265" t="str">
        <f>+IF(H559=0,"",'Ark1'!T2101)</f>
        <v/>
      </c>
      <c r="P559" s="369" t="str">
        <f>+IF(H559=0,"",'Ark1'!U2101)</f>
        <v/>
      </c>
      <c r="Q559" s="264"/>
      <c r="R559" s="266" t="str">
        <f>+IF(H559=0,"",'Ark1'!W2101)</f>
        <v/>
      </c>
      <c r="S559" s="266" t="str">
        <f>+IF(H559=0,"",'Ark1'!X2101)</f>
        <v/>
      </c>
      <c r="T559" s="451" t="str">
        <f>+IF(H559=0,"",'Ark1'!AG2101)</f>
        <v/>
      </c>
      <c r="U559" s="266" t="str">
        <f>+IF(H559=0,"",'Ark1'!AH2101)</f>
        <v/>
      </c>
      <c r="V559" s="266" t="str">
        <f>+IF(H559=0,"",'Ark1'!Y2101)</f>
        <v/>
      </c>
      <c r="W559" s="265" t="str">
        <f>+IF(H559=0,"",'Ark1'!AA2101)</f>
        <v/>
      </c>
      <c r="X559" s="294" t="str">
        <f t="shared" si="28"/>
        <v/>
      </c>
      <c r="Y559" s="264" t="str">
        <f t="shared" si="29"/>
        <v/>
      </c>
      <c r="Z559" s="244"/>
      <c r="AD559" s="27"/>
      <c r="AG559" s="86"/>
      <c r="AH559" s="86"/>
      <c r="AI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86"/>
      <c r="BL559" s="86"/>
      <c r="BM559" s="86"/>
      <c r="BN559" s="86"/>
    </row>
    <row r="560" spans="1:66" s="28" customFormat="1" ht="15.6">
      <c r="A560" s="244"/>
      <c r="B560" s="318">
        <f>+'Ark1'!C2102</f>
        <v>2024</v>
      </c>
      <c r="C560" s="263">
        <f>+'Ark1'!L2102</f>
        <v>15</v>
      </c>
      <c r="D560" s="263" t="s">
        <v>41</v>
      </c>
      <c r="E560" s="263">
        <f>+'Ark1'!AP2102</f>
        <v>16</v>
      </c>
      <c r="F560" s="271" t="str">
        <f>VLOOKUP(E560,RNR!$E$1:$F$41,2)</f>
        <v>Mørefe</v>
      </c>
      <c r="G560" s="263" t="str">
        <f>+IF(H560=0,"",'Ark1'!Q2102)</f>
        <v/>
      </c>
      <c r="H560" s="449">
        <f>+'Ark1'!R2102</f>
        <v>0</v>
      </c>
      <c r="I560" s="264" t="str">
        <f>+IF(H560=0,"",'Ark1'!AE2102)</f>
        <v/>
      </c>
      <c r="J560" s="264"/>
      <c r="K560" s="264" t="str">
        <f>+IF(H560=0,"",'Ark1'!AF2102)</f>
        <v/>
      </c>
      <c r="L560" s="244"/>
      <c r="M560" s="366" t="str">
        <f>+IF(H560=0,"",'Ark1'!AR2102)</f>
        <v/>
      </c>
      <c r="N560" s="114" t="str">
        <f>+IF(H560=0,"",'Ark1'!AS2102)</f>
        <v/>
      </c>
      <c r="O560" s="265" t="str">
        <f>+IF(H560=0,"",'Ark1'!T2102)</f>
        <v/>
      </c>
      <c r="P560" s="369" t="str">
        <f>+IF(H560=0,"",'Ark1'!U2102)</f>
        <v/>
      </c>
      <c r="Q560" s="264"/>
      <c r="R560" s="266" t="str">
        <f>+IF(H560=0,"",'Ark1'!W2102)</f>
        <v/>
      </c>
      <c r="S560" s="266" t="str">
        <f>+IF(H560=0,"",'Ark1'!X2102)</f>
        <v/>
      </c>
      <c r="T560" s="451" t="str">
        <f>+IF(H560=0,"",'Ark1'!AG2102)</f>
        <v/>
      </c>
      <c r="U560" s="266" t="str">
        <f>+IF(H560=0,"",'Ark1'!AH2102)</f>
        <v/>
      </c>
      <c r="V560" s="266" t="str">
        <f>+IF(H560=0,"",'Ark1'!Y2102)</f>
        <v/>
      </c>
      <c r="W560" s="265" t="str">
        <f>+IF(H560=0,"",'Ark1'!AA2102)</f>
        <v/>
      </c>
      <c r="X560" s="294" t="str">
        <f t="shared" si="28"/>
        <v/>
      </c>
      <c r="Y560" s="264" t="str">
        <f t="shared" si="29"/>
        <v/>
      </c>
      <c r="Z560" s="244"/>
      <c r="AD560" s="27"/>
      <c r="AG560" s="86"/>
      <c r="AH560" s="86"/>
      <c r="AI560" s="86"/>
      <c r="AK560" s="86"/>
      <c r="AL560" s="86"/>
      <c r="AM560" s="86"/>
      <c r="AN560" s="86"/>
      <c r="AO560" s="86"/>
      <c r="AP560" s="86"/>
      <c r="AQ560" s="86"/>
      <c r="AR560" s="86"/>
      <c r="AS560" s="86"/>
      <c r="AT560" s="86"/>
      <c r="AU560" s="86"/>
      <c r="AV560" s="86"/>
      <c r="AW560" s="86"/>
      <c r="AX560" s="86"/>
      <c r="AY560" s="86"/>
      <c r="AZ560" s="86"/>
      <c r="BA560" s="86"/>
      <c r="BB560" s="86"/>
      <c r="BC560" s="86"/>
      <c r="BD560" s="86"/>
      <c r="BE560" s="86"/>
      <c r="BF560" s="86"/>
      <c r="BG560" s="86"/>
      <c r="BH560" s="86"/>
      <c r="BI560" s="86"/>
      <c r="BJ560" s="86"/>
      <c r="BK560" s="86"/>
      <c r="BL560" s="86"/>
      <c r="BM560" s="86"/>
      <c r="BN560" s="86"/>
    </row>
    <row r="561" spans="1:66" s="28" customFormat="1" ht="15.6">
      <c r="A561" s="244"/>
      <c r="B561" s="318">
        <f>+'Ark1'!C2103</f>
        <v>2024</v>
      </c>
      <c r="C561" s="263">
        <f>+'Ark1'!L2103</f>
        <v>15</v>
      </c>
      <c r="D561" s="263" t="s">
        <v>41</v>
      </c>
      <c r="E561" s="263">
        <f>+'Ark1'!AP2103</f>
        <v>17</v>
      </c>
      <c r="F561" s="271" t="str">
        <f>VLOOKUP(E561,RNR!$E$1:$F$41,2)</f>
        <v>Normande</v>
      </c>
      <c r="G561" s="263" t="str">
        <f>+IF(H561=0,"",'Ark1'!Q2103)</f>
        <v/>
      </c>
      <c r="H561" s="449">
        <f>+'Ark1'!R2103</f>
        <v>0</v>
      </c>
      <c r="I561" s="264" t="str">
        <f>+IF(H561=0,"",'Ark1'!AE2103)</f>
        <v/>
      </c>
      <c r="J561" s="264"/>
      <c r="K561" s="264" t="str">
        <f>+IF(H561=0,"",'Ark1'!AF2103)</f>
        <v/>
      </c>
      <c r="L561" s="244"/>
      <c r="M561" s="366" t="str">
        <f>+IF(H561=0,"",'Ark1'!AR2103)</f>
        <v/>
      </c>
      <c r="N561" s="114" t="str">
        <f>+IF(H561=0,"",'Ark1'!AS2103)</f>
        <v/>
      </c>
      <c r="O561" s="265" t="str">
        <f>+IF(H561=0,"",'Ark1'!T2103)</f>
        <v/>
      </c>
      <c r="P561" s="369" t="str">
        <f>+IF(H561=0,"",'Ark1'!U2103)</f>
        <v/>
      </c>
      <c r="Q561" s="264"/>
      <c r="R561" s="266" t="str">
        <f>+IF(H561=0,"",'Ark1'!W2103)</f>
        <v/>
      </c>
      <c r="S561" s="266" t="str">
        <f>+IF(H561=0,"",'Ark1'!X2103)</f>
        <v/>
      </c>
      <c r="T561" s="451" t="str">
        <f>+IF(H561=0,"",'Ark1'!AG2103)</f>
        <v/>
      </c>
      <c r="U561" s="266" t="str">
        <f>+IF(H561=0,"",'Ark1'!AH2103)</f>
        <v/>
      </c>
      <c r="V561" s="266" t="str">
        <f>+IF(H561=0,"",'Ark1'!Y2103)</f>
        <v/>
      </c>
      <c r="W561" s="265" t="str">
        <f>+IF(H561=0,"",'Ark1'!AA2103)</f>
        <v/>
      </c>
      <c r="X561" s="294" t="str">
        <f t="shared" si="28"/>
        <v/>
      </c>
      <c r="Y561" s="264" t="str">
        <f t="shared" si="29"/>
        <v/>
      </c>
      <c r="Z561" s="244"/>
      <c r="AD561" s="27"/>
      <c r="AG561" s="86"/>
      <c r="AH561" s="86"/>
      <c r="AI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86"/>
      <c r="BG561" s="86"/>
      <c r="BH561" s="86"/>
      <c r="BI561" s="86"/>
      <c r="BJ561" s="86"/>
      <c r="BK561" s="86"/>
      <c r="BL561" s="86"/>
      <c r="BM561" s="86"/>
      <c r="BN561" s="86"/>
    </row>
    <row r="562" spans="1:66" s="28" customFormat="1" ht="15.6">
      <c r="A562" s="244"/>
      <c r="B562" s="318">
        <f>+'Ark1'!C2104</f>
        <v>2024</v>
      </c>
      <c r="C562" s="263">
        <f>+'Ark1'!L2104</f>
        <v>15</v>
      </c>
      <c r="D562" s="263" t="s">
        <v>41</v>
      </c>
      <c r="E562" s="263">
        <f>+'Ark1'!AP2104</f>
        <v>21</v>
      </c>
      <c r="F562" s="271" t="str">
        <f>VLOOKUP(E562,RNR!$E$1:$F$41,2)</f>
        <v>Hereford</v>
      </c>
      <c r="G562" s="263" t="str">
        <f>+IF(H562=0,"",'Ark1'!Q2104)</f>
        <v/>
      </c>
      <c r="H562" s="449">
        <f>+'Ark1'!R2104</f>
        <v>0</v>
      </c>
      <c r="I562" s="264" t="str">
        <f>+IF(H562=0,"",'Ark1'!AE2104)</f>
        <v/>
      </c>
      <c r="J562" s="264"/>
      <c r="K562" s="264" t="str">
        <f>+IF(H562=0,"",'Ark1'!AF2104)</f>
        <v/>
      </c>
      <c r="L562" s="244"/>
      <c r="M562" s="366" t="str">
        <f>+IF(H562=0,"",'Ark1'!AR2104)</f>
        <v/>
      </c>
      <c r="N562" s="114" t="str">
        <f>+IF(H562=0,"",'Ark1'!AS2104)</f>
        <v/>
      </c>
      <c r="O562" s="265" t="str">
        <f>+IF(H562=0,"",'Ark1'!T2104)</f>
        <v/>
      </c>
      <c r="P562" s="369" t="str">
        <f>+IF(H562=0,"",'Ark1'!U2104)</f>
        <v/>
      </c>
      <c r="Q562" s="264"/>
      <c r="R562" s="266" t="str">
        <f>+IF(H562=0,"",'Ark1'!W2104)</f>
        <v/>
      </c>
      <c r="S562" s="266" t="str">
        <f>+IF(H562=0,"",'Ark1'!X2104)</f>
        <v/>
      </c>
      <c r="T562" s="451" t="str">
        <f>+IF(H562=0,"",'Ark1'!AG2104)</f>
        <v/>
      </c>
      <c r="U562" s="266" t="str">
        <f>+IF(H562=0,"",'Ark1'!AH2104)</f>
        <v/>
      </c>
      <c r="V562" s="266" t="str">
        <f>+IF(H562=0,"",'Ark1'!Y2104)</f>
        <v/>
      </c>
      <c r="W562" s="265" t="str">
        <f>+IF(H562=0,"",'Ark1'!AA2104)</f>
        <v/>
      </c>
      <c r="X562" s="294" t="str">
        <f t="shared" si="28"/>
        <v/>
      </c>
      <c r="Y562" s="264" t="str">
        <f t="shared" si="29"/>
        <v/>
      </c>
      <c r="Z562" s="244"/>
      <c r="AD562" s="27"/>
      <c r="AG562" s="86"/>
      <c r="AH562" s="86"/>
      <c r="AI562" s="86"/>
      <c r="AK562" s="86"/>
      <c r="AL562" s="86"/>
      <c r="AM562" s="86"/>
      <c r="AN562" s="86"/>
      <c r="AO562" s="86"/>
      <c r="AP562" s="86"/>
      <c r="AQ562" s="86"/>
      <c r="AR562" s="86"/>
      <c r="AS562" s="86"/>
      <c r="AT562" s="86"/>
      <c r="AU562" s="86"/>
      <c r="AV562" s="86"/>
      <c r="AW562" s="86"/>
      <c r="AX562" s="86"/>
      <c r="AY562" s="86"/>
      <c r="AZ562" s="86"/>
      <c r="BA562" s="86"/>
      <c r="BB562" s="86"/>
      <c r="BC562" s="86"/>
      <c r="BD562" s="86"/>
      <c r="BE562" s="86"/>
      <c r="BF562" s="86"/>
      <c r="BG562" s="86"/>
      <c r="BH562" s="86"/>
      <c r="BI562" s="86"/>
      <c r="BJ562" s="86"/>
      <c r="BK562" s="86"/>
      <c r="BL562" s="86"/>
      <c r="BM562" s="86"/>
      <c r="BN562" s="86"/>
    </row>
    <row r="563" spans="1:66" s="28" customFormat="1" ht="15.6">
      <c r="A563" s="244"/>
      <c r="B563" s="318">
        <f>+'Ark1'!C2105</f>
        <v>2024</v>
      </c>
      <c r="C563" s="263">
        <f>+'Ark1'!L2105</f>
        <v>15</v>
      </c>
      <c r="D563" s="263" t="s">
        <v>41</v>
      </c>
      <c r="E563" s="263">
        <f>+'Ark1'!AP2105</f>
        <v>22</v>
      </c>
      <c r="F563" s="271" t="str">
        <f>VLOOKUP(E563,RNR!$E$1:$F$41,2)</f>
        <v>Charolais</v>
      </c>
      <c r="G563" s="263" t="str">
        <f>+IF(H563=0,"",'Ark1'!Q2105)</f>
        <v/>
      </c>
      <c r="H563" s="449">
        <f>+'Ark1'!R2105</f>
        <v>0</v>
      </c>
      <c r="I563" s="264" t="str">
        <f>+IF(H563=0,"",'Ark1'!AE2105)</f>
        <v/>
      </c>
      <c r="J563" s="264"/>
      <c r="K563" s="264" t="str">
        <f>+IF(H563=0,"",'Ark1'!AF2105)</f>
        <v/>
      </c>
      <c r="L563" s="244"/>
      <c r="M563" s="366" t="str">
        <f>+IF(H563=0,"",'Ark1'!AR2105)</f>
        <v/>
      </c>
      <c r="N563" s="114" t="str">
        <f>+IF(H563=0,"",'Ark1'!AS2105)</f>
        <v/>
      </c>
      <c r="O563" s="265" t="str">
        <f>+IF(H563=0,"",'Ark1'!T2105)</f>
        <v/>
      </c>
      <c r="P563" s="369" t="str">
        <f>+IF(H563=0,"",'Ark1'!U2105)</f>
        <v/>
      </c>
      <c r="Q563" s="264"/>
      <c r="R563" s="266" t="str">
        <f>+IF(H563=0,"",'Ark1'!W2105)</f>
        <v/>
      </c>
      <c r="S563" s="266" t="str">
        <f>+IF(H563=0,"",'Ark1'!X2105)</f>
        <v/>
      </c>
      <c r="T563" s="451" t="str">
        <f>+IF(H563=0,"",'Ark1'!AG2105)</f>
        <v/>
      </c>
      <c r="U563" s="266" t="str">
        <f>+IF(H563=0,"",'Ark1'!AH2105)</f>
        <v/>
      </c>
      <c r="V563" s="266" t="str">
        <f>+IF(H563=0,"",'Ark1'!Y2105)</f>
        <v/>
      </c>
      <c r="W563" s="265" t="str">
        <f>+IF(H563=0,"",'Ark1'!AA2105)</f>
        <v/>
      </c>
      <c r="X563" s="294" t="str">
        <f t="shared" si="28"/>
        <v/>
      </c>
      <c r="Y563" s="264" t="str">
        <f t="shared" si="29"/>
        <v/>
      </c>
      <c r="Z563" s="244"/>
      <c r="AD563" s="27"/>
      <c r="AG563" s="86"/>
      <c r="AH563" s="86"/>
      <c r="AI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K563" s="86"/>
      <c r="BL563" s="86"/>
      <c r="BM563" s="86"/>
      <c r="BN563" s="86"/>
    </row>
    <row r="564" spans="1:66" s="28" customFormat="1" ht="15.6">
      <c r="A564" s="244"/>
      <c r="B564" s="318">
        <f>+'Ark1'!C2106</f>
        <v>2024</v>
      </c>
      <c r="C564" s="263">
        <f>+'Ark1'!L2106</f>
        <v>15</v>
      </c>
      <c r="D564" s="263" t="s">
        <v>41</v>
      </c>
      <c r="E564" s="263">
        <f>+'Ark1'!AP2106</f>
        <v>23</v>
      </c>
      <c r="F564" s="271" t="str">
        <f>VLOOKUP(E564,RNR!$E$1:$F$41,2)</f>
        <v>Aberdeen Angus</v>
      </c>
      <c r="G564" s="263" t="str">
        <f>+IF(H564=0,"",'Ark1'!Q2106)</f>
        <v/>
      </c>
      <c r="H564" s="449">
        <f>+'Ark1'!R2106</f>
        <v>0</v>
      </c>
      <c r="I564" s="264" t="str">
        <f>+IF(H564=0,"",'Ark1'!AE2106)</f>
        <v/>
      </c>
      <c r="J564" s="264"/>
      <c r="K564" s="264" t="str">
        <f>+IF(H564=0,"",'Ark1'!AF2106)</f>
        <v/>
      </c>
      <c r="L564" s="244"/>
      <c r="M564" s="366" t="str">
        <f>+IF(H564=0,"",'Ark1'!AR2106)</f>
        <v/>
      </c>
      <c r="N564" s="114" t="str">
        <f>+IF(H564=0,"",'Ark1'!AS2106)</f>
        <v/>
      </c>
      <c r="O564" s="265" t="str">
        <f>+IF(H564=0,"",'Ark1'!T2106)</f>
        <v/>
      </c>
      <c r="P564" s="369" t="str">
        <f>+IF(H564=0,"",'Ark1'!U2106)</f>
        <v/>
      </c>
      <c r="Q564" s="264"/>
      <c r="R564" s="266" t="str">
        <f>+IF(H564=0,"",'Ark1'!W2106)</f>
        <v/>
      </c>
      <c r="S564" s="266" t="str">
        <f>+IF(H564=0,"",'Ark1'!X2106)</f>
        <v/>
      </c>
      <c r="T564" s="451" t="str">
        <f>+IF(H564=0,"",'Ark1'!AG2106)</f>
        <v/>
      </c>
      <c r="U564" s="266" t="str">
        <f>+IF(H564=0,"",'Ark1'!AH2106)</f>
        <v/>
      </c>
      <c r="V564" s="266" t="str">
        <f>+IF(H564=0,"",'Ark1'!Y2106)</f>
        <v/>
      </c>
      <c r="W564" s="265" t="str">
        <f>+IF(H564=0,"",'Ark1'!AA2106)</f>
        <v/>
      </c>
      <c r="X564" s="294" t="str">
        <f t="shared" si="28"/>
        <v/>
      </c>
      <c r="Y564" s="264" t="str">
        <f t="shared" si="29"/>
        <v/>
      </c>
      <c r="Z564" s="244"/>
      <c r="AD564" s="27"/>
      <c r="AG564" s="86"/>
      <c r="AH564" s="86"/>
      <c r="AI564" s="86"/>
      <c r="AK564" s="86"/>
      <c r="AL564" s="86"/>
      <c r="AM564" s="86"/>
      <c r="AN564" s="86"/>
      <c r="AO564" s="86"/>
      <c r="AP564" s="86"/>
      <c r="AQ564" s="86"/>
      <c r="AR564" s="86"/>
      <c r="AS564" s="86"/>
      <c r="AT564" s="86"/>
      <c r="AU564" s="86"/>
      <c r="AV564" s="86"/>
      <c r="AW564" s="86"/>
      <c r="AX564" s="86"/>
      <c r="AY564" s="86"/>
      <c r="AZ564" s="86"/>
      <c r="BA564" s="86"/>
      <c r="BB564" s="86"/>
      <c r="BC564" s="86"/>
      <c r="BD564" s="86"/>
      <c r="BE564" s="86"/>
      <c r="BF564" s="86"/>
      <c r="BG564" s="86"/>
      <c r="BH564" s="86"/>
      <c r="BI564" s="86"/>
      <c r="BJ564" s="86"/>
      <c r="BK564" s="86"/>
      <c r="BL564" s="86"/>
      <c r="BM564" s="86"/>
      <c r="BN564" s="86"/>
    </row>
    <row r="565" spans="1:66" s="28" customFormat="1" ht="15.6">
      <c r="A565" s="244"/>
      <c r="B565" s="318">
        <f>+'Ark1'!C2107</f>
        <v>2024</v>
      </c>
      <c r="C565" s="263">
        <f>+'Ark1'!L2107</f>
        <v>15</v>
      </c>
      <c r="D565" s="263" t="s">
        <v>41</v>
      </c>
      <c r="E565" s="263">
        <f>+'Ark1'!AP2107</f>
        <v>24</v>
      </c>
      <c r="F565" s="271" t="str">
        <f>VLOOKUP(E565,RNR!$E$1:$F$41,2)</f>
        <v>Limousine</v>
      </c>
      <c r="G565" s="263" t="str">
        <f>+IF(H565=0,"",'Ark1'!Q2107)</f>
        <v/>
      </c>
      <c r="H565" s="449">
        <f>+'Ark1'!R2107</f>
        <v>0</v>
      </c>
      <c r="I565" s="264" t="str">
        <f>+IF(H565=0,"",'Ark1'!AE2107)</f>
        <v/>
      </c>
      <c r="J565" s="264"/>
      <c r="K565" s="264" t="str">
        <f>+IF(H565=0,"",'Ark1'!AF2107)</f>
        <v/>
      </c>
      <c r="L565" s="244"/>
      <c r="M565" s="366" t="str">
        <f>+IF(H565=0,"",'Ark1'!AR2107)</f>
        <v/>
      </c>
      <c r="N565" s="114" t="str">
        <f>+IF(H565=0,"",'Ark1'!AS2107)</f>
        <v/>
      </c>
      <c r="O565" s="265" t="str">
        <f>+IF(H565=0,"",'Ark1'!T2107)</f>
        <v/>
      </c>
      <c r="P565" s="369" t="str">
        <f>+IF(H565=0,"",'Ark1'!U2107)</f>
        <v/>
      </c>
      <c r="Q565" s="264"/>
      <c r="R565" s="266" t="str">
        <f>+IF(H565=0,"",'Ark1'!W2107)</f>
        <v/>
      </c>
      <c r="S565" s="266" t="str">
        <f>+IF(H565=0,"",'Ark1'!X2107)</f>
        <v/>
      </c>
      <c r="T565" s="451" t="str">
        <f>+IF(H565=0,"",'Ark1'!AG2107)</f>
        <v/>
      </c>
      <c r="U565" s="266" t="str">
        <f>+IF(H565=0,"",'Ark1'!AH2107)</f>
        <v/>
      </c>
      <c r="V565" s="266" t="str">
        <f>+IF(H565=0,"",'Ark1'!Y2107)</f>
        <v/>
      </c>
      <c r="W565" s="265" t="str">
        <f>+IF(H565=0,"",'Ark1'!AA2107)</f>
        <v/>
      </c>
      <c r="X565" s="294" t="str">
        <f t="shared" si="28"/>
        <v/>
      </c>
      <c r="Y565" s="264" t="str">
        <f t="shared" si="29"/>
        <v/>
      </c>
      <c r="Z565" s="244"/>
      <c r="AD565" s="27"/>
      <c r="AG565" s="86"/>
      <c r="AH565" s="86"/>
      <c r="AI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86"/>
      <c r="BG565" s="86"/>
      <c r="BH565" s="86"/>
      <c r="BI565" s="86"/>
      <c r="BJ565" s="86"/>
      <c r="BK565" s="86"/>
      <c r="BL565" s="86"/>
      <c r="BM565" s="86"/>
      <c r="BN565" s="86"/>
    </row>
    <row r="566" spans="1:66" s="28" customFormat="1" ht="15.6">
      <c r="A566" s="244"/>
      <c r="B566" s="318">
        <f>+'Ark1'!C2108</f>
        <v>2024</v>
      </c>
      <c r="C566" s="263">
        <f>+'Ark1'!L2108</f>
        <v>15</v>
      </c>
      <c r="D566" s="263" t="s">
        <v>41</v>
      </c>
      <c r="E566" s="263">
        <f>+'Ark1'!AP2108</f>
        <v>25</v>
      </c>
      <c r="F566" s="271" t="str">
        <f>VLOOKUP(E566,RNR!$E$1:$F$41,2)</f>
        <v>Simmental Kjøtt</v>
      </c>
      <c r="G566" s="263" t="str">
        <f>+IF(H566=0,"",'Ark1'!Q2108)</f>
        <v/>
      </c>
      <c r="H566" s="449">
        <f>+'Ark1'!R2108</f>
        <v>0</v>
      </c>
      <c r="I566" s="264" t="str">
        <f>+IF(H566=0,"",'Ark1'!AE2108)</f>
        <v/>
      </c>
      <c r="J566" s="264"/>
      <c r="K566" s="264" t="str">
        <f>+IF(H566=0,"",'Ark1'!AF2108)</f>
        <v/>
      </c>
      <c r="L566" s="244"/>
      <c r="M566" s="366" t="str">
        <f>+IF(H566=0,"",'Ark1'!AR2108)</f>
        <v/>
      </c>
      <c r="N566" s="114" t="str">
        <f>+IF(H566=0,"",'Ark1'!AS2108)</f>
        <v/>
      </c>
      <c r="O566" s="265" t="str">
        <f>+IF(H566=0,"",'Ark1'!T2108)</f>
        <v/>
      </c>
      <c r="P566" s="369" t="str">
        <f>+IF(H566=0,"",'Ark1'!U2108)</f>
        <v/>
      </c>
      <c r="Q566" s="264"/>
      <c r="R566" s="266" t="str">
        <f>+IF(H566=0,"",'Ark1'!W2108)</f>
        <v/>
      </c>
      <c r="S566" s="266" t="str">
        <f>+IF(H566=0,"",'Ark1'!X2108)</f>
        <v/>
      </c>
      <c r="T566" s="451" t="str">
        <f>+IF(H566=0,"",'Ark1'!AG2108)</f>
        <v/>
      </c>
      <c r="U566" s="266" t="str">
        <f>+IF(H566=0,"",'Ark1'!AH2108)</f>
        <v/>
      </c>
      <c r="V566" s="266" t="str">
        <f>+IF(H566=0,"",'Ark1'!Y2108)</f>
        <v/>
      </c>
      <c r="W566" s="265" t="str">
        <f>+IF(H566=0,"",'Ark1'!AA2108)</f>
        <v/>
      </c>
      <c r="X566" s="294" t="str">
        <f t="shared" si="28"/>
        <v/>
      </c>
      <c r="Y566" s="264" t="str">
        <f t="shared" si="29"/>
        <v/>
      </c>
      <c r="Z566" s="244"/>
      <c r="AD566" s="27"/>
      <c r="AG566" s="86"/>
      <c r="AH566" s="86"/>
      <c r="AI566" s="86"/>
      <c r="AK566" s="86"/>
      <c r="AL566" s="86"/>
      <c r="AM566" s="86"/>
      <c r="AN566" s="86"/>
      <c r="AO566" s="86"/>
      <c r="AP566" s="86"/>
      <c r="AQ566" s="86"/>
      <c r="AR566" s="86"/>
      <c r="AS566" s="86"/>
      <c r="AT566" s="86"/>
      <c r="AU566" s="86"/>
      <c r="AV566" s="86"/>
      <c r="AW566" s="86"/>
      <c r="AX566" s="86"/>
      <c r="AY566" s="86"/>
      <c r="AZ566" s="86"/>
      <c r="BA566" s="86"/>
      <c r="BB566" s="86"/>
      <c r="BC566" s="86"/>
      <c r="BD566" s="86"/>
      <c r="BE566" s="86"/>
      <c r="BF566" s="86"/>
      <c r="BG566" s="86"/>
      <c r="BH566" s="86"/>
      <c r="BI566" s="86"/>
      <c r="BJ566" s="86"/>
      <c r="BK566" s="86"/>
      <c r="BL566" s="86"/>
      <c r="BM566" s="86"/>
      <c r="BN566" s="86"/>
    </row>
    <row r="567" spans="1:66" s="28" customFormat="1" ht="15.6">
      <c r="A567" s="244"/>
      <c r="B567" s="318">
        <f>+'Ark1'!C2109</f>
        <v>2024</v>
      </c>
      <c r="C567" s="263">
        <f>+'Ark1'!L2109</f>
        <v>15</v>
      </c>
      <c r="D567" s="263" t="s">
        <v>41</v>
      </c>
      <c r="E567" s="263">
        <f>+'Ark1'!AP2109</f>
        <v>26</v>
      </c>
      <c r="F567" s="271" t="str">
        <f>VLOOKUP(E567,RNR!$E$1:$F$41,2)</f>
        <v>Blonde D'aquitaine</v>
      </c>
      <c r="G567" s="263" t="str">
        <f>+IF(H567=0,"",'Ark1'!Q2109)</f>
        <v/>
      </c>
      <c r="H567" s="449">
        <f>+'Ark1'!R2109</f>
        <v>0</v>
      </c>
      <c r="I567" s="264" t="str">
        <f>+IF(H567=0,"",'Ark1'!AE2109)</f>
        <v/>
      </c>
      <c r="J567" s="264"/>
      <c r="K567" s="264" t="str">
        <f>+IF(H567=0,"",'Ark1'!AF2109)</f>
        <v/>
      </c>
      <c r="L567" s="244"/>
      <c r="M567" s="366" t="str">
        <f>+IF(H567=0,"",'Ark1'!AR2109)</f>
        <v/>
      </c>
      <c r="N567" s="114" t="str">
        <f>+IF(H567=0,"",'Ark1'!AS2109)</f>
        <v/>
      </c>
      <c r="O567" s="265" t="str">
        <f>+IF(H567=0,"",'Ark1'!T2109)</f>
        <v/>
      </c>
      <c r="P567" s="369" t="str">
        <f>+IF(H567=0,"",'Ark1'!U2109)</f>
        <v/>
      </c>
      <c r="Q567" s="264"/>
      <c r="R567" s="266" t="str">
        <f>+IF(H567=0,"",'Ark1'!W2109)</f>
        <v/>
      </c>
      <c r="S567" s="266" t="str">
        <f>+IF(H567=0,"",'Ark1'!X2109)</f>
        <v/>
      </c>
      <c r="T567" s="451" t="str">
        <f>+IF(H567=0,"",'Ark1'!AG2109)</f>
        <v/>
      </c>
      <c r="U567" s="266" t="str">
        <f>+IF(H567=0,"",'Ark1'!AH2109)</f>
        <v/>
      </c>
      <c r="V567" s="266" t="str">
        <f>+IF(H567=0,"",'Ark1'!Y2109)</f>
        <v/>
      </c>
      <c r="W567" s="265" t="str">
        <f>+IF(H567=0,"",'Ark1'!AA2109)</f>
        <v/>
      </c>
      <c r="X567" s="294" t="str">
        <f t="shared" si="28"/>
        <v/>
      </c>
      <c r="Y567" s="264" t="str">
        <f t="shared" si="29"/>
        <v/>
      </c>
      <c r="Z567" s="244"/>
      <c r="AD567" s="27"/>
      <c r="AG567" s="86"/>
      <c r="AH567" s="86"/>
      <c r="AI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86"/>
      <c r="BL567" s="86"/>
      <c r="BM567" s="86"/>
      <c r="BN567" s="86"/>
    </row>
    <row r="568" spans="1:66" s="28" customFormat="1" ht="15.6">
      <c r="A568" s="244"/>
      <c r="B568" s="318">
        <f>+'Ark1'!C2110</f>
        <v>2024</v>
      </c>
      <c r="C568" s="263">
        <f>+'Ark1'!L2110</f>
        <v>15</v>
      </c>
      <c r="D568" s="263" t="s">
        <v>41</v>
      </c>
      <c r="E568" s="263">
        <f>+'Ark1'!AP2110</f>
        <v>27</v>
      </c>
      <c r="F568" s="271" t="str">
        <f>VLOOKUP(E568,RNR!$E$1:$F$41,2)</f>
        <v>Scottish Highland</v>
      </c>
      <c r="G568" s="263" t="str">
        <f>+IF(H568=0,"",'Ark1'!Q2110)</f>
        <v/>
      </c>
      <c r="H568" s="449">
        <f>+'Ark1'!R2110</f>
        <v>0</v>
      </c>
      <c r="I568" s="264" t="str">
        <f>+IF(H568=0,"",'Ark1'!AE2110)</f>
        <v/>
      </c>
      <c r="J568" s="264"/>
      <c r="K568" s="264" t="str">
        <f>+IF(H568=0,"",'Ark1'!AF2110)</f>
        <v/>
      </c>
      <c r="L568" s="244"/>
      <c r="M568" s="366" t="str">
        <f>+IF(H568=0,"",'Ark1'!AR2110)</f>
        <v/>
      </c>
      <c r="N568" s="114" t="str">
        <f>+IF(H568=0,"",'Ark1'!AS2110)</f>
        <v/>
      </c>
      <c r="O568" s="265" t="str">
        <f>+IF(H568=0,"",'Ark1'!T2110)</f>
        <v/>
      </c>
      <c r="P568" s="369" t="str">
        <f>+IF(H568=0,"",'Ark1'!U2110)</f>
        <v/>
      </c>
      <c r="Q568" s="264"/>
      <c r="R568" s="266" t="str">
        <f>+IF(H568=0,"",'Ark1'!W2110)</f>
        <v/>
      </c>
      <c r="S568" s="266" t="str">
        <f>+IF(H568=0,"",'Ark1'!X2110)</f>
        <v/>
      </c>
      <c r="T568" s="451" t="str">
        <f>+IF(H568=0,"",'Ark1'!AG2110)</f>
        <v/>
      </c>
      <c r="U568" s="266" t="str">
        <f>+IF(H568=0,"",'Ark1'!AH2110)</f>
        <v/>
      </c>
      <c r="V568" s="266" t="str">
        <f>+IF(H568=0,"",'Ark1'!Y2110)</f>
        <v/>
      </c>
      <c r="W568" s="265" t="str">
        <f>+IF(H568=0,"",'Ark1'!AA2110)</f>
        <v/>
      </c>
      <c r="X568" s="294" t="str">
        <f t="shared" si="28"/>
        <v/>
      </c>
      <c r="Y568" s="264" t="str">
        <f t="shared" si="29"/>
        <v/>
      </c>
      <c r="Z568" s="244"/>
      <c r="AD568" s="27"/>
      <c r="AG568" s="86"/>
      <c r="AH568" s="86"/>
      <c r="AI568" s="86"/>
      <c r="AK568" s="86"/>
      <c r="AL568" s="86"/>
      <c r="AM568" s="86"/>
      <c r="AN568" s="86"/>
      <c r="AO568" s="86"/>
      <c r="AP568" s="86"/>
      <c r="AQ568" s="86"/>
      <c r="AR568" s="86"/>
      <c r="AS568" s="86"/>
      <c r="AT568" s="86"/>
      <c r="AU568" s="86"/>
      <c r="AV568" s="86"/>
      <c r="AW568" s="86"/>
      <c r="AX568" s="86"/>
      <c r="AY568" s="86"/>
      <c r="AZ568" s="86"/>
      <c r="BA568" s="86"/>
      <c r="BB568" s="86"/>
      <c r="BC568" s="86"/>
      <c r="BD568" s="86"/>
      <c r="BE568" s="86"/>
      <c r="BF568" s="86"/>
      <c r="BG568" s="86"/>
      <c r="BH568" s="86"/>
      <c r="BI568" s="86"/>
      <c r="BJ568" s="86"/>
      <c r="BK568" s="86"/>
      <c r="BL568" s="86"/>
      <c r="BM568" s="86"/>
      <c r="BN568" s="86"/>
    </row>
    <row r="569" spans="1:66" s="28" customFormat="1" ht="15.6">
      <c r="A569" s="244"/>
      <c r="B569" s="318">
        <f>+'Ark1'!C2111</f>
        <v>2024</v>
      </c>
      <c r="C569" s="263">
        <f>+'Ark1'!L2111</f>
        <v>15</v>
      </c>
      <c r="D569" s="263" t="s">
        <v>41</v>
      </c>
      <c r="E569" s="263">
        <f>+'Ark1'!AP2111</f>
        <v>28</v>
      </c>
      <c r="F569" s="271" t="str">
        <f>VLOOKUP(E569,RNR!$E$1:$F$41,2)</f>
        <v>Tiroler Grauvieh</v>
      </c>
      <c r="G569" s="263" t="str">
        <f>+IF(H569=0,"",'Ark1'!Q2111)</f>
        <v/>
      </c>
      <c r="H569" s="449">
        <f>+'Ark1'!R2111</f>
        <v>0</v>
      </c>
      <c r="I569" s="264" t="str">
        <f>+IF(H569=0,"",'Ark1'!AE2111)</f>
        <v/>
      </c>
      <c r="J569" s="264"/>
      <c r="K569" s="264" t="str">
        <f>+IF(H569=0,"",'Ark1'!AF2111)</f>
        <v/>
      </c>
      <c r="L569" s="244"/>
      <c r="M569" s="366" t="str">
        <f>+IF(H569=0,"",'Ark1'!AR2111)</f>
        <v/>
      </c>
      <c r="N569" s="114" t="str">
        <f>+IF(H569=0,"",'Ark1'!AS2111)</f>
        <v/>
      </c>
      <c r="O569" s="265" t="str">
        <f>+IF(H569=0,"",'Ark1'!T2111)</f>
        <v/>
      </c>
      <c r="P569" s="369" t="str">
        <f>+IF(H569=0,"",'Ark1'!U2111)</f>
        <v/>
      </c>
      <c r="Q569" s="264"/>
      <c r="R569" s="266" t="str">
        <f>+IF(H569=0,"",'Ark1'!W2111)</f>
        <v/>
      </c>
      <c r="S569" s="266" t="str">
        <f>+IF(H569=0,"",'Ark1'!X2111)</f>
        <v/>
      </c>
      <c r="T569" s="451" t="str">
        <f>+IF(H569=0,"",'Ark1'!AG2111)</f>
        <v/>
      </c>
      <c r="U569" s="266" t="str">
        <f>+IF(H569=0,"",'Ark1'!AH2111)</f>
        <v/>
      </c>
      <c r="V569" s="266" t="str">
        <f>+IF(H569=0,"",'Ark1'!Y2111)</f>
        <v/>
      </c>
      <c r="W569" s="265" t="str">
        <f>+IF(H569=0,"",'Ark1'!AA2111)</f>
        <v/>
      </c>
      <c r="X569" s="294" t="str">
        <f t="shared" si="28"/>
        <v/>
      </c>
      <c r="Y569" s="264" t="str">
        <f t="shared" si="29"/>
        <v/>
      </c>
      <c r="Z569" s="244"/>
      <c r="AD569" s="27"/>
      <c r="AG569" s="86"/>
      <c r="AH569" s="86"/>
      <c r="AI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86"/>
      <c r="BL569" s="86"/>
      <c r="BM569" s="86"/>
      <c r="BN569" s="86"/>
    </row>
    <row r="570" spans="1:66" s="28" customFormat="1" ht="15.6">
      <c r="A570" s="244"/>
      <c r="B570" s="318">
        <f>+'Ark1'!C2112</f>
        <v>2024</v>
      </c>
      <c r="C570" s="263">
        <f>+'Ark1'!L2112</f>
        <v>15</v>
      </c>
      <c r="D570" s="263" t="s">
        <v>41</v>
      </c>
      <c r="E570" s="263">
        <f>+'Ark1'!AP2112</f>
        <v>29</v>
      </c>
      <c r="F570" s="271" t="str">
        <f>VLOOKUP(E570,RNR!$E$1:$F$41,2)</f>
        <v xml:space="preserve">Dexter </v>
      </c>
      <c r="G570" s="263" t="str">
        <f>+IF(H570=0,"",'Ark1'!Q2112)</f>
        <v/>
      </c>
      <c r="H570" s="449">
        <f>+'Ark1'!R2112</f>
        <v>0</v>
      </c>
      <c r="I570" s="264" t="str">
        <f>+IF(H570=0,"",'Ark1'!AE2112)</f>
        <v/>
      </c>
      <c r="J570" s="264"/>
      <c r="K570" s="264" t="str">
        <f>+IF(H570=0,"",'Ark1'!AF2112)</f>
        <v/>
      </c>
      <c r="L570" s="244"/>
      <c r="M570" s="366" t="str">
        <f>+IF(H570=0,"",'Ark1'!AR2112)</f>
        <v/>
      </c>
      <c r="N570" s="114" t="str">
        <f>+IF(H570=0,"",'Ark1'!AS2112)</f>
        <v/>
      </c>
      <c r="O570" s="265" t="str">
        <f>+IF(H570=0,"",'Ark1'!T2112)</f>
        <v/>
      </c>
      <c r="P570" s="369" t="str">
        <f>+IF(H570=0,"",'Ark1'!U2112)</f>
        <v/>
      </c>
      <c r="Q570" s="264"/>
      <c r="R570" s="266" t="str">
        <f>+IF(H570=0,"",'Ark1'!W2112)</f>
        <v/>
      </c>
      <c r="S570" s="266" t="str">
        <f>+IF(H570=0,"",'Ark1'!X2112)</f>
        <v/>
      </c>
      <c r="T570" s="451" t="str">
        <f>+IF(H570=0,"",'Ark1'!AG2112)</f>
        <v/>
      </c>
      <c r="U570" s="266" t="str">
        <f>+IF(H570=0,"",'Ark1'!AH2112)</f>
        <v/>
      </c>
      <c r="V570" s="266" t="str">
        <f>+IF(H570=0,"",'Ark1'!Y2112)</f>
        <v/>
      </c>
      <c r="W570" s="265" t="str">
        <f>+IF(H570=0,"",'Ark1'!AA2112)</f>
        <v/>
      </c>
      <c r="X570" s="294" t="str">
        <f t="shared" si="28"/>
        <v/>
      </c>
      <c r="Y570" s="264" t="str">
        <f t="shared" si="29"/>
        <v/>
      </c>
      <c r="Z570" s="244"/>
      <c r="AD570" s="27"/>
      <c r="AG570" s="86"/>
      <c r="AH570" s="86"/>
      <c r="AI570" s="86"/>
      <c r="AK570" s="86"/>
      <c r="AL570" s="86"/>
      <c r="AM570" s="86"/>
      <c r="AN570" s="86"/>
      <c r="AO570" s="86"/>
      <c r="AP570" s="86"/>
      <c r="AQ570" s="86"/>
      <c r="AR570" s="86"/>
      <c r="AS570" s="86"/>
      <c r="AT570" s="86"/>
      <c r="AU570" s="86"/>
      <c r="AV570" s="86"/>
      <c r="AW570" s="86"/>
      <c r="AX570" s="86"/>
      <c r="AY570" s="86"/>
      <c r="AZ570" s="86"/>
      <c r="BA570" s="86"/>
      <c r="BB570" s="86"/>
      <c r="BC570" s="86"/>
      <c r="BD570" s="86"/>
      <c r="BE570" s="86"/>
      <c r="BF570" s="86"/>
      <c r="BG570" s="86"/>
      <c r="BH570" s="86"/>
      <c r="BI570" s="86"/>
      <c r="BJ570" s="86"/>
      <c r="BK570" s="86"/>
      <c r="BL570" s="86"/>
      <c r="BM570" s="86"/>
      <c r="BN570" s="86"/>
    </row>
    <row r="571" spans="1:66" s="28" customFormat="1" ht="15.6">
      <c r="A571" s="244"/>
      <c r="B571" s="318">
        <f>+'Ark1'!C2113</f>
        <v>2024</v>
      </c>
      <c r="C571" s="263">
        <f>+'Ark1'!L2113</f>
        <v>15</v>
      </c>
      <c r="D571" s="263" t="s">
        <v>41</v>
      </c>
      <c r="E571" s="263">
        <f>+'Ark1'!AP2113</f>
        <v>30</v>
      </c>
      <c r="F571" s="271" t="str">
        <f>VLOOKUP(E571,RNR!$E$1:$F$41,2)</f>
        <v>Piemontese</v>
      </c>
      <c r="G571" s="263" t="str">
        <f>+IF(H571=0,"",'Ark1'!Q2113)</f>
        <v/>
      </c>
      <c r="H571" s="449">
        <f>+'Ark1'!R2113</f>
        <v>0</v>
      </c>
      <c r="I571" s="264" t="str">
        <f>+IF(H571=0,"",'Ark1'!AE2113)</f>
        <v/>
      </c>
      <c r="J571" s="264"/>
      <c r="K571" s="264" t="str">
        <f>+IF(H571=0,"",'Ark1'!AF2113)</f>
        <v/>
      </c>
      <c r="L571" s="244"/>
      <c r="M571" s="366" t="str">
        <f>+IF(H571=0,"",'Ark1'!AR2113)</f>
        <v/>
      </c>
      <c r="N571" s="114" t="str">
        <f>+IF(H571=0,"",'Ark1'!AS2113)</f>
        <v/>
      </c>
      <c r="O571" s="265" t="str">
        <f>+IF(H571=0,"",'Ark1'!T2113)</f>
        <v/>
      </c>
      <c r="P571" s="369" t="str">
        <f>+IF(H571=0,"",'Ark1'!U2113)</f>
        <v/>
      </c>
      <c r="Q571" s="264"/>
      <c r="R571" s="266" t="str">
        <f>+IF(H571=0,"",'Ark1'!W2113)</f>
        <v/>
      </c>
      <c r="S571" s="266" t="str">
        <f>+IF(H571=0,"",'Ark1'!X2113)</f>
        <v/>
      </c>
      <c r="T571" s="451" t="str">
        <f>+IF(H571=0,"",'Ark1'!AG2113)</f>
        <v/>
      </c>
      <c r="U571" s="266" t="str">
        <f>+IF(H571=0,"",'Ark1'!AH2113)</f>
        <v/>
      </c>
      <c r="V571" s="266" t="str">
        <f>+IF(H571=0,"",'Ark1'!Y2113)</f>
        <v/>
      </c>
      <c r="W571" s="265" t="str">
        <f>+IF(H571=0,"",'Ark1'!AA2113)</f>
        <v/>
      </c>
      <c r="X571" s="294" t="str">
        <f t="shared" si="28"/>
        <v/>
      </c>
      <c r="Y571" s="264" t="str">
        <f t="shared" si="29"/>
        <v/>
      </c>
      <c r="Z571" s="244"/>
      <c r="AD571" s="27"/>
      <c r="AG571" s="86"/>
      <c r="AH571" s="86"/>
      <c r="AI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86"/>
      <c r="BL571" s="86"/>
      <c r="BM571" s="86"/>
      <c r="BN571" s="86"/>
    </row>
    <row r="572" spans="1:66" s="28" customFormat="1" ht="15.6">
      <c r="A572" s="244"/>
      <c r="B572" s="318">
        <f>+'Ark1'!C2114</f>
        <v>2024</v>
      </c>
      <c r="C572" s="263">
        <f>+'Ark1'!L2114</f>
        <v>15</v>
      </c>
      <c r="D572" s="263" t="s">
        <v>41</v>
      </c>
      <c r="E572" s="263">
        <f>+'Ark1'!AP2114</f>
        <v>31</v>
      </c>
      <c r="F572" s="271" t="str">
        <f>VLOOKUP(E572,RNR!$E$1:$F$41,2)</f>
        <v>Galloway</v>
      </c>
      <c r="G572" s="263" t="str">
        <f>+IF(H572=0,"",'Ark1'!Q2114)</f>
        <v/>
      </c>
      <c r="H572" s="449">
        <f>+'Ark1'!R2114</f>
        <v>0</v>
      </c>
      <c r="I572" s="264" t="str">
        <f>+IF(H572=0,"",'Ark1'!AE2114)</f>
        <v/>
      </c>
      <c r="J572" s="264"/>
      <c r="K572" s="264" t="str">
        <f>+IF(H572=0,"",'Ark1'!AF2114)</f>
        <v/>
      </c>
      <c r="L572" s="244"/>
      <c r="M572" s="366" t="str">
        <f>+IF(H572=0,"",'Ark1'!AR2114)</f>
        <v/>
      </c>
      <c r="N572" s="114" t="str">
        <f>+IF(H572=0,"",'Ark1'!AS2114)</f>
        <v/>
      </c>
      <c r="O572" s="265" t="str">
        <f>+IF(H572=0,"",'Ark1'!T2114)</f>
        <v/>
      </c>
      <c r="P572" s="369" t="str">
        <f>+IF(H572=0,"",'Ark1'!U2114)</f>
        <v/>
      </c>
      <c r="Q572" s="264"/>
      <c r="R572" s="266" t="str">
        <f>+IF(H572=0,"",'Ark1'!W2114)</f>
        <v/>
      </c>
      <c r="S572" s="266" t="str">
        <f>+IF(H572=0,"",'Ark1'!X2114)</f>
        <v/>
      </c>
      <c r="T572" s="451" t="str">
        <f>+IF(H572=0,"",'Ark1'!AG2114)</f>
        <v/>
      </c>
      <c r="U572" s="266" t="str">
        <f>+IF(H572=0,"",'Ark1'!AH2114)</f>
        <v/>
      </c>
      <c r="V572" s="266" t="str">
        <f>+IF(H572=0,"",'Ark1'!Y2114)</f>
        <v/>
      </c>
      <c r="W572" s="265" t="str">
        <f>+IF(H572=0,"",'Ark1'!AA2114)</f>
        <v/>
      </c>
      <c r="X572" s="294" t="str">
        <f t="shared" si="28"/>
        <v/>
      </c>
      <c r="Y572" s="264" t="str">
        <f t="shared" si="29"/>
        <v/>
      </c>
      <c r="Z572" s="244"/>
      <c r="AD572" s="27"/>
      <c r="AG572" s="86"/>
      <c r="AH572" s="86"/>
      <c r="AI572" s="86"/>
      <c r="AK572" s="86"/>
      <c r="AL572" s="86"/>
      <c r="AM572" s="86"/>
      <c r="AN572" s="86"/>
      <c r="AO572" s="86"/>
      <c r="AP572" s="86"/>
      <c r="AQ572" s="86"/>
      <c r="AR572" s="86"/>
      <c r="AS572" s="86"/>
      <c r="AT572" s="86"/>
      <c r="AU572" s="86"/>
      <c r="AV572" s="86"/>
      <c r="AW572" s="86"/>
      <c r="AX572" s="86"/>
      <c r="AY572" s="86"/>
      <c r="AZ572" s="86"/>
      <c r="BA572" s="86"/>
      <c r="BB572" s="86"/>
      <c r="BC572" s="86"/>
      <c r="BD572" s="86"/>
      <c r="BE572" s="86"/>
      <c r="BF572" s="86"/>
      <c r="BG572" s="86"/>
      <c r="BH572" s="86"/>
      <c r="BI572" s="86"/>
      <c r="BJ572" s="86"/>
      <c r="BK572" s="86"/>
      <c r="BL572" s="86"/>
      <c r="BM572" s="86"/>
      <c r="BN572" s="86"/>
    </row>
    <row r="573" spans="1:66" s="28" customFormat="1" ht="15.6">
      <c r="A573" s="244"/>
      <c r="B573" s="318">
        <f>+'Ark1'!C2115</f>
        <v>2024</v>
      </c>
      <c r="C573" s="263">
        <f>+'Ark1'!L2115</f>
        <v>15</v>
      </c>
      <c r="D573" s="263" t="s">
        <v>41</v>
      </c>
      <c r="E573" s="263">
        <f>+'Ark1'!AP2115</f>
        <v>32</v>
      </c>
      <c r="F573" s="271" t="str">
        <f>VLOOKUP(E573,RNR!$E$1:$F$41,2)</f>
        <v>Salers</v>
      </c>
      <c r="G573" s="263" t="str">
        <f>+IF(H573=0,"",'Ark1'!Q2115)</f>
        <v/>
      </c>
      <c r="H573" s="449">
        <f>+'Ark1'!R2115</f>
        <v>0</v>
      </c>
      <c r="I573" s="264" t="str">
        <f>+IF(H573=0,"",'Ark1'!AE2115)</f>
        <v/>
      </c>
      <c r="J573" s="264"/>
      <c r="K573" s="264" t="str">
        <f>+IF(H573=0,"",'Ark1'!AF2115)</f>
        <v/>
      </c>
      <c r="L573" s="244"/>
      <c r="M573" s="366" t="str">
        <f>+IF(H573=0,"",'Ark1'!AR2115)</f>
        <v/>
      </c>
      <c r="N573" s="114" t="str">
        <f>+IF(H573=0,"",'Ark1'!AS2115)</f>
        <v/>
      </c>
      <c r="O573" s="265" t="str">
        <f>+IF(H573=0,"",'Ark1'!T2115)</f>
        <v/>
      </c>
      <c r="P573" s="369" t="str">
        <f>+IF(H573=0,"",'Ark1'!U2115)</f>
        <v/>
      </c>
      <c r="Q573" s="264"/>
      <c r="R573" s="266" t="str">
        <f>+IF(H573=0,"",'Ark1'!W2115)</f>
        <v/>
      </c>
      <c r="S573" s="266" t="str">
        <f>+IF(H573=0,"",'Ark1'!X2115)</f>
        <v/>
      </c>
      <c r="T573" s="451" t="str">
        <f>+IF(H573=0,"",'Ark1'!AG2115)</f>
        <v/>
      </c>
      <c r="U573" s="266" t="str">
        <f>+IF(H573=0,"",'Ark1'!AH2115)</f>
        <v/>
      </c>
      <c r="V573" s="266" t="str">
        <f>+IF(H573=0,"",'Ark1'!Y2115)</f>
        <v/>
      </c>
      <c r="W573" s="265" t="str">
        <f>+IF(H573=0,"",'Ark1'!AA2115)</f>
        <v/>
      </c>
      <c r="X573" s="294" t="str">
        <f t="shared" si="28"/>
        <v/>
      </c>
      <c r="Y573" s="264" t="str">
        <f t="shared" si="29"/>
        <v/>
      </c>
      <c r="Z573" s="244"/>
      <c r="AD573" s="27"/>
      <c r="AG573" s="86"/>
      <c r="AH573" s="86"/>
      <c r="AI573" s="86"/>
      <c r="AK573" s="86"/>
      <c r="AL573" s="86"/>
      <c r="AM573" s="86"/>
      <c r="AN573" s="86"/>
      <c r="AO573" s="86"/>
      <c r="AP573" s="86"/>
      <c r="AQ573" s="86"/>
      <c r="AR573" s="86"/>
      <c r="AS573" s="86"/>
      <c r="AT573" s="86"/>
      <c r="AU573" s="86"/>
      <c r="AV573" s="86"/>
      <c r="AW573" s="86"/>
      <c r="AX573" s="86"/>
      <c r="AY573" s="86"/>
      <c r="AZ573" s="86"/>
      <c r="BA573" s="86"/>
      <c r="BB573" s="86"/>
      <c r="BC573" s="86"/>
      <c r="BD573" s="86"/>
      <c r="BE573" s="86"/>
      <c r="BF573" s="86"/>
      <c r="BG573" s="86"/>
      <c r="BH573" s="86"/>
      <c r="BI573" s="86"/>
      <c r="BJ573" s="86"/>
      <c r="BK573" s="86"/>
      <c r="BL573" s="86"/>
      <c r="BM573" s="86"/>
      <c r="BN573" s="86"/>
    </row>
    <row r="574" spans="1:66" s="28" customFormat="1" ht="15.6">
      <c r="A574" s="244"/>
      <c r="B574" s="318">
        <f>+'Ark1'!C2116</f>
        <v>2024</v>
      </c>
      <c r="C574" s="263">
        <f>+'Ark1'!L2116</f>
        <v>15</v>
      </c>
      <c r="D574" s="263" t="s">
        <v>41</v>
      </c>
      <c r="E574" s="263">
        <f>+'Ark1'!AP2116</f>
        <v>33</v>
      </c>
      <c r="F574" s="271" t="str">
        <f>VLOOKUP(E574,RNR!$E$1:$F$41,2)</f>
        <v>Chianina</v>
      </c>
      <c r="G574" s="263" t="str">
        <f>+IF(H574=0,"",'Ark1'!Q2116)</f>
        <v/>
      </c>
      <c r="H574" s="449">
        <f>+'Ark1'!R2116</f>
        <v>0</v>
      </c>
      <c r="I574" s="264" t="str">
        <f>+IF(H574=0,"",'Ark1'!AE2116)</f>
        <v/>
      </c>
      <c r="J574" s="264"/>
      <c r="K574" s="264" t="str">
        <f>+IF(H574=0,"",'Ark1'!AF2116)</f>
        <v/>
      </c>
      <c r="L574" s="244"/>
      <c r="M574" s="366" t="str">
        <f>+IF(H574=0,"",'Ark1'!AR2116)</f>
        <v/>
      </c>
      <c r="N574" s="114" t="str">
        <f>+IF(H574=0,"",'Ark1'!AS2116)</f>
        <v/>
      </c>
      <c r="O574" s="265" t="str">
        <f>+IF(H574=0,"",'Ark1'!T2116)</f>
        <v/>
      </c>
      <c r="P574" s="369" t="str">
        <f>+IF(H574=0,"",'Ark1'!U2116)</f>
        <v/>
      </c>
      <c r="Q574" s="264"/>
      <c r="R574" s="266" t="str">
        <f>+IF(H574=0,"",'Ark1'!W2116)</f>
        <v/>
      </c>
      <c r="S574" s="266" t="str">
        <f>+IF(H574=0,"",'Ark1'!X2116)</f>
        <v/>
      </c>
      <c r="T574" s="451" t="str">
        <f>+IF(H574=0,"",'Ark1'!AG2116)</f>
        <v/>
      </c>
      <c r="U574" s="266" t="str">
        <f>+IF(H574=0,"",'Ark1'!AH2116)</f>
        <v/>
      </c>
      <c r="V574" s="266" t="str">
        <f>+IF(H574=0,"",'Ark1'!Y2116)</f>
        <v/>
      </c>
      <c r="W574" s="265" t="str">
        <f>+IF(H574=0,"",'Ark1'!AA2116)</f>
        <v/>
      </c>
      <c r="X574" s="294" t="str">
        <f t="shared" si="28"/>
        <v/>
      </c>
      <c r="Y574" s="264" t="str">
        <f t="shared" si="29"/>
        <v/>
      </c>
      <c r="Z574" s="244"/>
      <c r="AD574" s="27"/>
      <c r="AG574" s="86"/>
      <c r="AH574" s="86"/>
      <c r="AI574" s="86"/>
      <c r="AK574" s="86"/>
      <c r="AL574" s="86"/>
      <c r="AM574" s="86"/>
      <c r="AN574" s="86"/>
      <c r="AO574" s="86"/>
      <c r="AP574" s="86"/>
      <c r="AQ574" s="86"/>
      <c r="AR574" s="86"/>
      <c r="AS574" s="86"/>
      <c r="AT574" s="86"/>
      <c r="AU574" s="86"/>
      <c r="AV574" s="86"/>
      <c r="AW574" s="86"/>
      <c r="AX574" s="86"/>
      <c r="AY574" s="86"/>
      <c r="AZ574" s="86"/>
      <c r="BA574" s="86"/>
      <c r="BB574" s="86"/>
      <c r="BC574" s="86"/>
      <c r="BD574" s="86"/>
      <c r="BE574" s="86"/>
      <c r="BF574" s="86"/>
      <c r="BG574" s="86"/>
      <c r="BH574" s="86"/>
      <c r="BI574" s="86"/>
      <c r="BJ574" s="86"/>
      <c r="BK574" s="86"/>
      <c r="BL574" s="86"/>
      <c r="BM574" s="86"/>
      <c r="BN574" s="86"/>
    </row>
    <row r="575" spans="1:66" s="28" customFormat="1" ht="15.6">
      <c r="A575" s="244"/>
      <c r="B575" s="318">
        <f>+'Ark1'!C2117</f>
        <v>2024</v>
      </c>
      <c r="C575" s="263">
        <f>+'Ark1'!L2117</f>
        <v>15</v>
      </c>
      <c r="D575" s="263" t="s">
        <v>41</v>
      </c>
      <c r="E575" s="263">
        <f>+'Ark1'!AP2117</f>
        <v>34</v>
      </c>
      <c r="F575" s="271" t="str">
        <f>VLOOKUP(E575,RNR!$E$1:$F$41,2)</f>
        <v>Belgisk blå</v>
      </c>
      <c r="G575" s="263" t="str">
        <f>+IF(H575=0,"",'Ark1'!Q2117)</f>
        <v/>
      </c>
      <c r="H575" s="449">
        <f>+'Ark1'!R2117</f>
        <v>0</v>
      </c>
      <c r="I575" s="264" t="str">
        <f>+IF(H575=0,"",'Ark1'!AE2117)</f>
        <v/>
      </c>
      <c r="J575" s="264"/>
      <c r="K575" s="264" t="str">
        <f>+IF(H575=0,"",'Ark1'!AF2117)</f>
        <v/>
      </c>
      <c r="L575" s="244"/>
      <c r="M575" s="366" t="str">
        <f>+IF(H575=0,"",'Ark1'!AR2117)</f>
        <v/>
      </c>
      <c r="N575" s="114" t="str">
        <f>+IF(H575=0,"",'Ark1'!AS2117)</f>
        <v/>
      </c>
      <c r="O575" s="265" t="str">
        <f>+IF(H575=0,"",'Ark1'!T2117)</f>
        <v/>
      </c>
      <c r="P575" s="369" t="str">
        <f>+IF(H575=0,"",'Ark1'!U2117)</f>
        <v/>
      </c>
      <c r="Q575" s="264"/>
      <c r="R575" s="266" t="str">
        <f>+IF(H575=0,"",'Ark1'!W2117)</f>
        <v/>
      </c>
      <c r="S575" s="266" t="str">
        <f>+IF(H575=0,"",'Ark1'!X2117)</f>
        <v/>
      </c>
      <c r="T575" s="451" t="str">
        <f>+IF(H575=0,"",'Ark1'!AG2117)</f>
        <v/>
      </c>
      <c r="U575" s="266" t="str">
        <f>+IF(H575=0,"",'Ark1'!AH2117)</f>
        <v/>
      </c>
      <c r="V575" s="266" t="str">
        <f>+IF(H575=0,"",'Ark1'!Y2117)</f>
        <v/>
      </c>
      <c r="W575" s="265" t="str">
        <f>+IF(H575=0,"",'Ark1'!AA2117)</f>
        <v/>
      </c>
      <c r="X575" s="294" t="str">
        <f t="shared" si="28"/>
        <v/>
      </c>
      <c r="Y575" s="264" t="str">
        <f t="shared" si="29"/>
        <v/>
      </c>
      <c r="Z575" s="244"/>
      <c r="AD575" s="27"/>
      <c r="AG575" s="86"/>
      <c r="AH575" s="86"/>
      <c r="AI575" s="86"/>
      <c r="AK575" s="86"/>
      <c r="AL575" s="86"/>
      <c r="AM575" s="86"/>
      <c r="AN575" s="86"/>
      <c r="AO575" s="86"/>
      <c r="AP575" s="86"/>
      <c r="AQ575" s="86"/>
      <c r="AR575" s="86"/>
      <c r="AS575" s="86"/>
      <c r="AT575" s="86"/>
      <c r="AU575" s="86"/>
      <c r="AV575" s="86"/>
      <c r="AW575" s="86"/>
      <c r="AX575" s="86"/>
      <c r="AY575" s="86"/>
      <c r="AZ575" s="86"/>
      <c r="BA575" s="86"/>
      <c r="BB575" s="86"/>
      <c r="BC575" s="86"/>
      <c r="BD575" s="86"/>
      <c r="BE575" s="86"/>
      <c r="BF575" s="86"/>
      <c r="BG575" s="86"/>
      <c r="BH575" s="86"/>
      <c r="BI575" s="86"/>
      <c r="BJ575" s="86"/>
      <c r="BK575" s="86"/>
      <c r="BL575" s="86"/>
      <c r="BM575" s="86"/>
      <c r="BN575" s="86"/>
    </row>
    <row r="576" spans="1:66" s="28" customFormat="1" ht="15.6">
      <c r="A576" s="244"/>
      <c r="B576" s="318">
        <f>+'Ark1'!C2118</f>
        <v>2024</v>
      </c>
      <c r="C576" s="263">
        <f>+'Ark1'!L2118</f>
        <v>15</v>
      </c>
      <c r="D576" s="263" t="s">
        <v>41</v>
      </c>
      <c r="E576" s="263">
        <f>+'Ark1'!AP2118</f>
        <v>39</v>
      </c>
      <c r="F576" s="271" t="str">
        <f>VLOOKUP(E576,RNR!$E$1:$F$41,2)</f>
        <v xml:space="preserve">Wagyu </v>
      </c>
      <c r="G576" s="263" t="str">
        <f>+IF(H576=0,"",'Ark1'!Q2118)</f>
        <v/>
      </c>
      <c r="H576" s="449">
        <f>+'Ark1'!R2118</f>
        <v>0</v>
      </c>
      <c r="I576" s="264" t="str">
        <f>+IF(H576=0,"",'Ark1'!AE2118)</f>
        <v/>
      </c>
      <c r="J576" s="264"/>
      <c r="K576" s="264" t="str">
        <f>+IF(H576=0,"",'Ark1'!AF2118)</f>
        <v/>
      </c>
      <c r="L576" s="244"/>
      <c r="M576" s="366" t="str">
        <f>+IF(H576=0,"",'Ark1'!AR2118)</f>
        <v/>
      </c>
      <c r="N576" s="114" t="str">
        <f>+IF(H576=0,"",'Ark1'!AS2118)</f>
        <v/>
      </c>
      <c r="O576" s="265" t="str">
        <f>+IF(H576=0,"",'Ark1'!T2118)</f>
        <v/>
      </c>
      <c r="P576" s="369" t="str">
        <f>+IF(H576=0,"",'Ark1'!U2118)</f>
        <v/>
      </c>
      <c r="Q576" s="264"/>
      <c r="R576" s="266" t="str">
        <f>+IF(H576=0,"",'Ark1'!W2118)</f>
        <v/>
      </c>
      <c r="S576" s="266" t="str">
        <f>+IF(H576=0,"",'Ark1'!X2118)</f>
        <v/>
      </c>
      <c r="T576" s="451" t="str">
        <f>+IF(H576=0,"",'Ark1'!AG2118)</f>
        <v/>
      </c>
      <c r="U576" s="266" t="str">
        <f>+IF(H576=0,"",'Ark1'!AH2118)</f>
        <v/>
      </c>
      <c r="V576" s="266" t="str">
        <f>+IF(H576=0,"",'Ark1'!Y2118)</f>
        <v/>
      </c>
      <c r="W576" s="265" t="str">
        <f>+IF(H576=0,"",'Ark1'!AA2118)</f>
        <v/>
      </c>
      <c r="X576" s="294" t="str">
        <f t="shared" si="28"/>
        <v/>
      </c>
      <c r="Y576" s="264" t="str">
        <f t="shared" si="29"/>
        <v/>
      </c>
      <c r="Z576" s="244"/>
      <c r="AD576" s="27"/>
      <c r="AG576" s="86"/>
      <c r="AH576" s="86"/>
      <c r="AI576" s="86"/>
      <c r="AK576" s="86"/>
      <c r="AL576" s="86"/>
      <c r="AM576" s="86"/>
      <c r="AN576" s="86"/>
      <c r="AO576" s="86"/>
      <c r="AP576" s="86"/>
      <c r="AQ576" s="86"/>
      <c r="AR576" s="86"/>
      <c r="AS576" s="86"/>
      <c r="AT576" s="86"/>
      <c r="AU576" s="86"/>
      <c r="AV576" s="86"/>
      <c r="AW576" s="86"/>
      <c r="AX576" s="86"/>
      <c r="AY576" s="86"/>
      <c r="AZ576" s="86"/>
      <c r="BA576" s="86"/>
      <c r="BB576" s="86"/>
      <c r="BC576" s="86"/>
      <c r="BD576" s="86"/>
      <c r="BE576" s="86"/>
      <c r="BF576" s="86"/>
      <c r="BG576" s="86"/>
      <c r="BH576" s="86"/>
      <c r="BI576" s="86"/>
      <c r="BJ576" s="86"/>
      <c r="BK576" s="86"/>
      <c r="BL576" s="86"/>
      <c r="BM576" s="86"/>
      <c r="BN576" s="86"/>
    </row>
    <row r="577" spans="1:66" s="28" customFormat="1" ht="15.6">
      <c r="A577" s="244"/>
      <c r="B577" s="318">
        <f>+'Ark1'!C2119</f>
        <v>2024</v>
      </c>
      <c r="C577" s="263">
        <f>+'Ark1'!L2119</f>
        <v>15</v>
      </c>
      <c r="D577" s="263" t="s">
        <v>41</v>
      </c>
      <c r="E577" s="263">
        <f>+'Ark1'!AP2119</f>
        <v>40</v>
      </c>
      <c r="F577" s="271" t="str">
        <f>VLOOKUP(E577,RNR!$E$1:$F$41,2)</f>
        <v>Jak (Bos Grunniens)</v>
      </c>
      <c r="G577" s="263" t="str">
        <f>+IF(H577=0,"",'Ark1'!Q2119)</f>
        <v/>
      </c>
      <c r="H577" s="449">
        <f>+'Ark1'!R2119</f>
        <v>0</v>
      </c>
      <c r="I577" s="264" t="str">
        <f>+IF(H577=0,"",'Ark1'!AE2119)</f>
        <v/>
      </c>
      <c r="J577" s="264"/>
      <c r="K577" s="264" t="str">
        <f>+IF(H577=0,"",'Ark1'!AF2119)</f>
        <v/>
      </c>
      <c r="L577" s="244"/>
      <c r="M577" s="366" t="str">
        <f>+IF(H577=0,"",'Ark1'!AR2119)</f>
        <v/>
      </c>
      <c r="N577" s="114" t="str">
        <f>+IF(H577=0,"",'Ark1'!AS2119)</f>
        <v/>
      </c>
      <c r="O577" s="265" t="str">
        <f>+IF(H577=0,"",'Ark1'!T2119)</f>
        <v/>
      </c>
      <c r="P577" s="369" t="str">
        <f>+IF(H577=0,"",'Ark1'!U2119)</f>
        <v/>
      </c>
      <c r="Q577" s="264"/>
      <c r="R577" s="266" t="str">
        <f>+IF(H577=0,"",'Ark1'!W2119)</f>
        <v/>
      </c>
      <c r="S577" s="266" t="str">
        <f>+IF(H577=0,"",'Ark1'!X2119)</f>
        <v/>
      </c>
      <c r="T577" s="451" t="str">
        <f>+IF(H577=0,"",'Ark1'!AG2119)</f>
        <v/>
      </c>
      <c r="U577" s="266" t="str">
        <f>+IF(H577=0,"",'Ark1'!AH2119)</f>
        <v/>
      </c>
      <c r="V577" s="266" t="str">
        <f>+IF(H577=0,"",'Ark1'!Y2119)</f>
        <v/>
      </c>
      <c r="W577" s="265" t="str">
        <f>+IF(H577=0,"",'Ark1'!AA2119)</f>
        <v/>
      </c>
      <c r="X577" s="294" t="str">
        <f t="shared" si="28"/>
        <v/>
      </c>
      <c r="Y577" s="264" t="str">
        <f t="shared" si="29"/>
        <v/>
      </c>
      <c r="Z577" s="244"/>
      <c r="AD577" s="27"/>
      <c r="AG577" s="86"/>
      <c r="AH577" s="86"/>
      <c r="AI577" s="86"/>
      <c r="AK577" s="86"/>
      <c r="AL577" s="86"/>
      <c r="AM577" s="86"/>
      <c r="AN577" s="86"/>
      <c r="AO577" s="86"/>
      <c r="AP577" s="86"/>
      <c r="AQ577" s="86"/>
      <c r="AR577" s="86"/>
      <c r="AS577" s="86"/>
      <c r="AT577" s="86"/>
      <c r="AU577" s="86"/>
      <c r="AV577" s="86"/>
      <c r="AW577" s="86"/>
      <c r="AX577" s="86"/>
      <c r="AY577" s="86"/>
      <c r="AZ577" s="86"/>
      <c r="BA577" s="86"/>
      <c r="BB577" s="86"/>
      <c r="BC577" s="86"/>
      <c r="BD577" s="86"/>
      <c r="BE577" s="86"/>
      <c r="BF577" s="86"/>
      <c r="BG577" s="86"/>
      <c r="BH577" s="86"/>
      <c r="BI577" s="86"/>
      <c r="BJ577" s="86"/>
      <c r="BK577" s="86"/>
      <c r="BL577" s="86"/>
      <c r="BM577" s="86"/>
      <c r="BN577" s="86"/>
    </row>
    <row r="578" spans="1:66" s="28" customFormat="1" ht="15.6">
      <c r="A578" s="244"/>
      <c r="B578" s="318">
        <f>+'Ark1'!C2120</f>
        <v>2024</v>
      </c>
      <c r="C578" s="263">
        <f>+'Ark1'!L2120</f>
        <v>15</v>
      </c>
      <c r="D578" s="263" t="s">
        <v>41</v>
      </c>
      <c r="E578" s="263">
        <f>+'Ark1'!AP2120</f>
        <v>98</v>
      </c>
      <c r="F578" s="271" t="str">
        <f>VLOOKUP(E578,RNR!$E$1:$F$41,2)</f>
        <v>Krysninger</v>
      </c>
      <c r="G578" s="263" t="str">
        <f>+IF(H578=0,"",'Ark1'!Q2120)</f>
        <v/>
      </c>
      <c r="H578" s="449">
        <f>+'Ark1'!R2120</f>
        <v>0</v>
      </c>
      <c r="I578" s="264" t="str">
        <f>+IF(H578=0,"",'Ark1'!AE2120)</f>
        <v/>
      </c>
      <c r="J578" s="264"/>
      <c r="K578" s="264" t="str">
        <f>+IF(H578=0,"",'Ark1'!AF2120)</f>
        <v/>
      </c>
      <c r="L578" s="244"/>
      <c r="M578" s="366" t="str">
        <f>+IF(H578=0,"",'Ark1'!AR2120)</f>
        <v/>
      </c>
      <c r="N578" s="114" t="str">
        <f>+IF(H578=0,"",'Ark1'!AS2120)</f>
        <v/>
      </c>
      <c r="O578" s="265" t="str">
        <f>+IF(H578=0,"",'Ark1'!T2120)</f>
        <v/>
      </c>
      <c r="P578" s="369" t="str">
        <f>+IF(H578=0,"",'Ark1'!U2120)</f>
        <v/>
      </c>
      <c r="Q578" s="264"/>
      <c r="R578" s="266" t="str">
        <f>+IF(H578=0,"",'Ark1'!W2120)</f>
        <v/>
      </c>
      <c r="S578" s="266" t="str">
        <f>+IF(H578=0,"",'Ark1'!X2120)</f>
        <v/>
      </c>
      <c r="T578" s="451" t="str">
        <f>+IF(H578=0,"",'Ark1'!AG2120)</f>
        <v/>
      </c>
      <c r="U578" s="266" t="str">
        <f>+IF(H578=0,"",'Ark1'!AH2120)</f>
        <v/>
      </c>
      <c r="V578" s="266" t="str">
        <f>+IF(H578=0,"",'Ark1'!Y2120)</f>
        <v/>
      </c>
      <c r="W578" s="265" t="str">
        <f>+IF(H578=0,"",'Ark1'!AA2120)</f>
        <v/>
      </c>
      <c r="X578" s="294" t="str">
        <f t="shared" si="28"/>
        <v/>
      </c>
      <c r="Y578" s="264" t="str">
        <f t="shared" si="29"/>
        <v/>
      </c>
      <c r="Z578" s="244"/>
      <c r="AD578" s="27"/>
      <c r="AG578" s="86"/>
      <c r="AH578" s="86"/>
      <c r="AI578" s="86"/>
      <c r="AK578" s="86"/>
      <c r="AL578" s="86"/>
      <c r="AM578" s="86"/>
      <c r="AN578" s="86"/>
      <c r="AO578" s="86"/>
      <c r="AP578" s="86"/>
      <c r="AQ578" s="86"/>
      <c r="AR578" s="86"/>
      <c r="AS578" s="86"/>
      <c r="AT578" s="86"/>
      <c r="AU578" s="86"/>
      <c r="AV578" s="86"/>
      <c r="AW578" s="86"/>
      <c r="AX578" s="86"/>
      <c r="AY578" s="86"/>
      <c r="AZ578" s="86"/>
      <c r="BA578" s="86"/>
      <c r="BB578" s="86"/>
      <c r="BC578" s="86"/>
      <c r="BD578" s="86"/>
      <c r="BE578" s="86"/>
      <c r="BF578" s="86"/>
      <c r="BG578" s="86"/>
      <c r="BH578" s="86"/>
      <c r="BI578" s="86"/>
      <c r="BJ578" s="86"/>
      <c r="BK578" s="86"/>
      <c r="BL578" s="86"/>
      <c r="BM578" s="86"/>
      <c r="BN578" s="86"/>
    </row>
    <row r="579" spans="1:66" s="28" customFormat="1" ht="15.6">
      <c r="A579" s="244"/>
      <c r="B579" s="318">
        <f>+'Ark1'!C2121</f>
        <v>2024</v>
      </c>
      <c r="C579" s="263">
        <f>+'Ark1'!L2121</f>
        <v>15</v>
      </c>
      <c r="D579" s="263" t="s">
        <v>41</v>
      </c>
      <c r="E579" s="263">
        <f>+'Ark1'!AP2121</f>
        <v>99</v>
      </c>
      <c r="F579" s="271" t="str">
        <f>VLOOKUP(E579,RNR!$E$1:$F$41,2)</f>
        <v>Ukjent</v>
      </c>
      <c r="G579" s="263" t="str">
        <f>+IF(H579=0,"",'Ark1'!Q2121)</f>
        <v/>
      </c>
      <c r="H579" s="449">
        <f>+'Ark1'!R2121</f>
        <v>0</v>
      </c>
      <c r="I579" s="264" t="str">
        <f>+IF(H579=0,"",'Ark1'!AE2121)</f>
        <v/>
      </c>
      <c r="J579" s="264"/>
      <c r="K579" s="264" t="str">
        <f>+IF(H579=0,"",'Ark1'!AF2121)</f>
        <v/>
      </c>
      <c r="L579" s="244"/>
      <c r="M579" s="366" t="str">
        <f>+IF(H579=0,"",'Ark1'!AR2121)</f>
        <v/>
      </c>
      <c r="N579" s="114" t="str">
        <f>+IF(H579=0,"",'Ark1'!AS2121)</f>
        <v/>
      </c>
      <c r="O579" s="265" t="str">
        <f>+IF(H579=0,"",'Ark1'!T2121)</f>
        <v/>
      </c>
      <c r="P579" s="369" t="str">
        <f>+IF(H579=0,"",'Ark1'!U2121)</f>
        <v/>
      </c>
      <c r="Q579" s="264"/>
      <c r="R579" s="266" t="str">
        <f>+IF(H579=0,"",'Ark1'!W2121)</f>
        <v/>
      </c>
      <c r="S579" s="266" t="str">
        <f>+IF(H579=0,"",'Ark1'!X2121)</f>
        <v/>
      </c>
      <c r="T579" s="451" t="str">
        <f>+IF(H579=0,"",'Ark1'!AG2121)</f>
        <v/>
      </c>
      <c r="U579" s="266" t="str">
        <f>+IF(H579=0,"",'Ark1'!AH2121)</f>
        <v/>
      </c>
      <c r="V579" s="266" t="str">
        <f>+IF(H579=0,"",'Ark1'!Y2121)</f>
        <v/>
      </c>
      <c r="W579" s="265" t="str">
        <f>+IF(H579=0,"",'Ark1'!AA2121)</f>
        <v/>
      </c>
      <c r="X579" s="294" t="str">
        <f t="shared" si="28"/>
        <v/>
      </c>
      <c r="Y579" s="264" t="str">
        <f t="shared" si="29"/>
        <v/>
      </c>
      <c r="Z579" s="244"/>
      <c r="AD579" s="27"/>
      <c r="AG579" s="86"/>
      <c r="AH579" s="86"/>
      <c r="AI579" s="86"/>
      <c r="AK579" s="86"/>
      <c r="AL579" s="86"/>
      <c r="AM579" s="86"/>
      <c r="AN579" s="86"/>
      <c r="AO579" s="86"/>
      <c r="AP579" s="86"/>
      <c r="AQ579" s="86"/>
      <c r="AR579" s="86"/>
      <c r="AS579" s="86"/>
      <c r="AT579" s="86"/>
      <c r="AU579" s="86"/>
      <c r="AV579" s="86"/>
      <c r="AW579" s="86"/>
      <c r="AX579" s="86"/>
      <c r="AY579" s="86"/>
      <c r="AZ579" s="86"/>
      <c r="BA579" s="86"/>
      <c r="BB579" s="86"/>
      <c r="BC579" s="86"/>
      <c r="BD579" s="86"/>
      <c r="BE579" s="86"/>
      <c r="BF579" s="86"/>
      <c r="BG579" s="86"/>
      <c r="BH579" s="86"/>
      <c r="BI579" s="86"/>
      <c r="BJ579" s="86"/>
      <c r="BK579" s="86"/>
      <c r="BL579" s="86"/>
      <c r="BM579" s="86"/>
      <c r="BN579" s="86"/>
    </row>
    <row r="580" spans="1:66" ht="15" customHeight="1">
      <c r="A580" s="244"/>
      <c r="B580" s="244"/>
      <c r="C580" s="244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  <c r="U580" s="244"/>
      <c r="V580" s="244"/>
      <c r="W580" s="244"/>
      <c r="X580" s="244"/>
      <c r="Y580" s="244"/>
      <c r="Z580" s="244"/>
      <c r="AA580" s="247"/>
      <c r="AC580" s="28"/>
      <c r="AD580" s="27"/>
      <c r="AE580" s="248"/>
      <c r="AF580" s="86"/>
      <c r="AJ580" s="86"/>
      <c r="BB580" s="259"/>
    </row>
    <row r="581" spans="1:66">
      <c r="A581" s="244"/>
      <c r="B581" s="244"/>
      <c r="C581" s="244"/>
      <c r="D581" s="244"/>
      <c r="E581" s="244"/>
      <c r="F581" s="244"/>
      <c r="G581" s="244"/>
      <c r="H581" s="244"/>
      <c r="I581" s="244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  <c r="U581" s="244"/>
      <c r="V581" s="244"/>
      <c r="W581" s="244"/>
      <c r="X581" s="244"/>
      <c r="Y581" s="244"/>
      <c r="Z581" s="244"/>
    </row>
    <row r="582" spans="1:66">
      <c r="A582" s="244"/>
      <c r="B582" s="244"/>
      <c r="C582" s="244"/>
      <c r="D582" s="244"/>
      <c r="E582" s="244"/>
      <c r="F582" s="244"/>
      <c r="G582" s="244"/>
      <c r="H582" s="244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  <c r="U582" s="244"/>
      <c r="V582" s="244"/>
      <c r="W582" s="244"/>
      <c r="X582" s="244"/>
      <c r="Y582" s="244"/>
      <c r="Z582" s="244"/>
    </row>
    <row r="583" spans="1:66">
      <c r="A583" s="28"/>
      <c r="B583" s="28"/>
      <c r="C583" s="28"/>
      <c r="D583" s="28"/>
      <c r="E583" s="28"/>
      <c r="F583" s="28"/>
      <c r="G583" s="28"/>
      <c r="J583" s="28"/>
      <c r="M583" s="28"/>
      <c r="N583" s="28"/>
      <c r="O583" s="28"/>
      <c r="P583" s="28"/>
      <c r="Q583" s="28"/>
      <c r="R583" s="28"/>
      <c r="S583" s="28"/>
      <c r="U583" s="28"/>
      <c r="V583" s="28"/>
      <c r="W583" s="28"/>
    </row>
    <row r="584" spans="1:66">
      <c r="A584" s="28"/>
      <c r="B584" s="28"/>
      <c r="C584" s="28"/>
      <c r="D584" s="28"/>
      <c r="E584" s="28"/>
      <c r="F584" s="28"/>
      <c r="G584" s="28"/>
      <c r="J584" s="28"/>
      <c r="M584" s="28"/>
      <c r="N584" s="28"/>
      <c r="O584" s="28"/>
      <c r="P584" s="28"/>
      <c r="Q584" s="28"/>
      <c r="R584" s="28"/>
      <c r="S584" s="28"/>
      <c r="U584" s="28"/>
      <c r="V584" s="28"/>
      <c r="W584" s="28"/>
    </row>
    <row r="585" spans="1:66">
      <c r="A585" s="28"/>
      <c r="B585" s="28"/>
      <c r="C585" s="28"/>
      <c r="D585" s="28"/>
      <c r="E585" s="28"/>
      <c r="F585" s="28"/>
      <c r="G585" s="28"/>
      <c r="J585" s="28"/>
      <c r="M585" s="28"/>
      <c r="N585" s="28"/>
      <c r="O585" s="28"/>
      <c r="P585" s="28"/>
      <c r="Q585" s="28"/>
      <c r="R585" s="28"/>
      <c r="S585" s="28"/>
      <c r="U585" s="28"/>
      <c r="V585" s="28"/>
      <c r="W585" s="28"/>
    </row>
    <row r="586" spans="1:66">
      <c r="A586" s="28"/>
      <c r="B586" s="28"/>
      <c r="C586" s="28"/>
      <c r="D586" s="28"/>
      <c r="E586" s="28"/>
      <c r="F586" s="28"/>
      <c r="G586" s="28"/>
      <c r="J586" s="28"/>
      <c r="M586" s="28"/>
      <c r="N586" s="28"/>
      <c r="O586" s="28"/>
      <c r="P586" s="28"/>
      <c r="Q586" s="28"/>
      <c r="R586" s="28"/>
      <c r="S586" s="28"/>
      <c r="U586" s="28"/>
      <c r="V586" s="28"/>
      <c r="W586" s="28"/>
    </row>
    <row r="587" spans="1:66">
      <c r="A587" s="28"/>
      <c r="B587" s="28"/>
      <c r="C587" s="28"/>
      <c r="D587" s="28"/>
      <c r="E587" s="28"/>
      <c r="F587" s="28"/>
      <c r="G587" s="28"/>
      <c r="J587" s="28"/>
      <c r="M587" s="28"/>
      <c r="N587" s="28"/>
      <c r="O587" s="28"/>
      <c r="P587" s="28"/>
      <c r="Q587" s="28"/>
      <c r="R587" s="28"/>
      <c r="S587" s="28"/>
      <c r="U587" s="28"/>
      <c r="V587" s="28"/>
      <c r="W587" s="28"/>
    </row>
    <row r="588" spans="1:66">
      <c r="A588" s="28"/>
      <c r="B588" s="28"/>
      <c r="C588" s="28"/>
      <c r="D588" s="28"/>
      <c r="E588" s="28"/>
      <c r="F588" s="28"/>
      <c r="G588" s="28"/>
      <c r="J588" s="28"/>
      <c r="M588" s="28"/>
      <c r="N588" s="28"/>
      <c r="O588" s="28"/>
      <c r="P588" s="28"/>
      <c r="Q588" s="28"/>
      <c r="R588" s="28"/>
      <c r="S588" s="28"/>
      <c r="U588" s="28"/>
      <c r="V588" s="28"/>
      <c r="W588" s="28"/>
    </row>
    <row r="589" spans="1:66">
      <c r="A589" s="28"/>
      <c r="B589" s="28"/>
      <c r="C589" s="28"/>
      <c r="D589" s="28"/>
      <c r="E589" s="28"/>
      <c r="F589" s="28"/>
      <c r="G589" s="28"/>
      <c r="J589" s="28"/>
      <c r="M589" s="28"/>
      <c r="N589" s="28"/>
      <c r="O589" s="28"/>
      <c r="P589" s="28"/>
      <c r="Q589" s="28"/>
      <c r="R589" s="28"/>
      <c r="S589" s="28"/>
      <c r="U589" s="28"/>
      <c r="V589" s="28"/>
      <c r="W589" s="28"/>
    </row>
    <row r="590" spans="1:66">
      <c r="A590" s="28"/>
      <c r="B590" s="28"/>
      <c r="C590" s="28"/>
      <c r="D590" s="28"/>
      <c r="E590" s="28"/>
      <c r="F590" s="28"/>
      <c r="G590" s="28"/>
      <c r="J590" s="28"/>
      <c r="M590" s="28"/>
      <c r="N590" s="28"/>
      <c r="O590" s="28"/>
      <c r="P590" s="28"/>
      <c r="Q590" s="28"/>
      <c r="R590" s="28"/>
      <c r="S590" s="28"/>
      <c r="U590" s="28"/>
      <c r="V590" s="28"/>
      <c r="W590" s="28"/>
    </row>
    <row r="591" spans="1:66">
      <c r="A591" s="28"/>
      <c r="B591" s="28"/>
      <c r="C591" s="28"/>
      <c r="D591" s="28"/>
      <c r="E591" s="28"/>
      <c r="F591" s="28"/>
      <c r="G591" s="28"/>
      <c r="J591" s="28"/>
      <c r="M591" s="28"/>
      <c r="N591" s="28"/>
      <c r="O591" s="28"/>
      <c r="P591" s="28"/>
      <c r="Q591" s="28"/>
      <c r="R591" s="28"/>
      <c r="S591" s="28"/>
      <c r="U591" s="28"/>
      <c r="V591" s="28"/>
      <c r="W591" s="28"/>
    </row>
    <row r="592" spans="1:66">
      <c r="A592" s="28"/>
      <c r="B592" s="28"/>
      <c r="C592" s="28"/>
      <c r="D592" s="28"/>
      <c r="E592" s="28"/>
      <c r="F592" s="28"/>
      <c r="G592" s="28"/>
      <c r="J592" s="28"/>
      <c r="M592" s="28"/>
      <c r="N592" s="28"/>
      <c r="O592" s="28"/>
      <c r="P592" s="28"/>
      <c r="Q592" s="28"/>
      <c r="R592" s="28"/>
      <c r="S592" s="28"/>
      <c r="U592" s="28"/>
      <c r="V592" s="28"/>
      <c r="W592" s="28"/>
    </row>
    <row r="593" spans="1:23">
      <c r="A593" s="28"/>
      <c r="B593" s="28"/>
      <c r="C593" s="28"/>
      <c r="D593" s="28"/>
      <c r="E593" s="28"/>
      <c r="F593" s="28"/>
      <c r="G593" s="28"/>
      <c r="J593" s="28"/>
      <c r="M593" s="28"/>
      <c r="N593" s="28"/>
      <c r="O593" s="28"/>
      <c r="P593" s="28"/>
      <c r="Q593" s="28"/>
      <c r="R593" s="28"/>
      <c r="S593" s="28"/>
      <c r="U593" s="28"/>
      <c r="V593" s="28"/>
      <c r="W593" s="28"/>
    </row>
    <row r="594" spans="1:23">
      <c r="A594" s="28"/>
      <c r="B594" s="28"/>
      <c r="C594" s="28"/>
      <c r="D594" s="28"/>
      <c r="E594" s="28"/>
      <c r="F594" s="28"/>
      <c r="G594" s="28"/>
      <c r="J594" s="28"/>
      <c r="M594" s="28"/>
      <c r="N594" s="28"/>
      <c r="O594" s="28"/>
      <c r="P594" s="28"/>
      <c r="Q594" s="28"/>
      <c r="R594" s="28"/>
      <c r="S594" s="28"/>
      <c r="U594" s="28"/>
      <c r="V594" s="28"/>
      <c r="W594" s="28"/>
    </row>
    <row r="595" spans="1:23">
      <c r="A595" s="28"/>
      <c r="B595" s="28"/>
      <c r="C595" s="28"/>
      <c r="D595" s="28"/>
      <c r="E595" s="28"/>
      <c r="F595" s="28"/>
      <c r="G595" s="28"/>
      <c r="J595" s="28"/>
      <c r="M595" s="28"/>
      <c r="N595" s="28"/>
      <c r="O595" s="28"/>
      <c r="P595" s="28"/>
      <c r="Q595" s="28"/>
      <c r="R595" s="28"/>
      <c r="S595" s="28"/>
      <c r="U595" s="28"/>
      <c r="V595" s="28"/>
      <c r="W595" s="28"/>
    </row>
    <row r="596" spans="1:23">
      <c r="A596" s="28"/>
      <c r="B596" s="28"/>
      <c r="C596" s="28"/>
      <c r="D596" s="28"/>
      <c r="E596" s="28"/>
      <c r="F596" s="28"/>
      <c r="G596" s="28"/>
      <c r="J596" s="28"/>
      <c r="M596" s="28"/>
      <c r="N596" s="28"/>
      <c r="O596" s="28"/>
      <c r="P596" s="28"/>
      <c r="Q596" s="28"/>
      <c r="R596" s="28"/>
      <c r="S596" s="28"/>
      <c r="U596" s="28"/>
      <c r="V596" s="28"/>
      <c r="W596" s="28"/>
    </row>
    <row r="597" spans="1:23">
      <c r="A597" s="28"/>
      <c r="B597" s="28"/>
      <c r="C597" s="28"/>
      <c r="D597" s="28"/>
      <c r="E597" s="28"/>
      <c r="F597" s="28"/>
      <c r="G597" s="28"/>
      <c r="J597" s="28"/>
      <c r="M597" s="28"/>
      <c r="N597" s="28"/>
      <c r="O597" s="28"/>
      <c r="P597" s="28"/>
      <c r="Q597" s="28"/>
      <c r="R597" s="28"/>
      <c r="S597" s="28"/>
      <c r="U597" s="28"/>
      <c r="V597" s="28"/>
      <c r="W597" s="28"/>
    </row>
    <row r="598" spans="1:23">
      <c r="A598" s="28"/>
      <c r="B598" s="28"/>
      <c r="C598" s="28"/>
      <c r="D598" s="28"/>
      <c r="E598" s="28"/>
      <c r="F598" s="28"/>
      <c r="G598" s="28"/>
      <c r="J598" s="28"/>
      <c r="M598" s="28"/>
      <c r="N598" s="28"/>
      <c r="O598" s="28"/>
      <c r="P598" s="28"/>
      <c r="Q598" s="28"/>
      <c r="R598" s="28"/>
      <c r="S598" s="28"/>
      <c r="U598" s="28"/>
      <c r="V598" s="28"/>
      <c r="W598" s="28"/>
    </row>
    <row r="599" spans="1:23">
      <c r="A599" s="28"/>
      <c r="B599" s="28"/>
      <c r="C599" s="28"/>
      <c r="D599" s="28"/>
      <c r="E599" s="28"/>
      <c r="F599" s="28"/>
      <c r="G599" s="28"/>
      <c r="J599" s="28"/>
      <c r="M599" s="28"/>
      <c r="N599" s="28"/>
      <c r="O599" s="28"/>
      <c r="P599" s="28"/>
      <c r="Q599" s="28"/>
      <c r="R599" s="28"/>
      <c r="S599" s="28"/>
      <c r="U599" s="28"/>
      <c r="V599" s="28"/>
      <c r="W599" s="28"/>
    </row>
    <row r="600" spans="1:23">
      <c r="A600" s="28"/>
      <c r="B600" s="28"/>
      <c r="C600" s="28"/>
      <c r="D600" s="28"/>
      <c r="E600" s="28"/>
      <c r="F600" s="28"/>
      <c r="G600" s="28"/>
      <c r="J600" s="28"/>
      <c r="M600" s="28"/>
      <c r="N600" s="28"/>
      <c r="O600" s="28"/>
      <c r="P600" s="28"/>
      <c r="Q600" s="28"/>
      <c r="R600" s="28"/>
      <c r="S600" s="28"/>
      <c r="U600" s="28"/>
      <c r="V600" s="28"/>
      <c r="W600" s="28"/>
    </row>
    <row r="601" spans="1:23">
      <c r="A601" s="28"/>
      <c r="B601" s="28"/>
      <c r="C601" s="28"/>
      <c r="D601" s="28"/>
      <c r="E601" s="28"/>
      <c r="F601" s="28"/>
      <c r="G601" s="28"/>
      <c r="J601" s="28"/>
      <c r="M601" s="28"/>
      <c r="N601" s="28"/>
      <c r="O601" s="28"/>
      <c r="P601" s="28"/>
      <c r="Q601" s="28"/>
      <c r="R601" s="28"/>
      <c r="S601" s="28"/>
      <c r="U601" s="28"/>
      <c r="V601" s="28"/>
      <c r="W601" s="28"/>
    </row>
    <row r="602" spans="1:23">
      <c r="A602" s="28"/>
      <c r="B602" s="28"/>
      <c r="C602" s="28"/>
      <c r="D602" s="28"/>
      <c r="E602" s="28"/>
      <c r="F602" s="28"/>
      <c r="G602" s="28"/>
      <c r="J602" s="28"/>
      <c r="M602" s="28"/>
      <c r="N602" s="28"/>
      <c r="O602" s="28"/>
      <c r="P602" s="28"/>
      <c r="Q602" s="28"/>
      <c r="R602" s="28"/>
      <c r="S602" s="28"/>
      <c r="U602" s="28"/>
      <c r="V602" s="28"/>
      <c r="W602" s="28"/>
    </row>
    <row r="603" spans="1:23">
      <c r="A603" s="28"/>
      <c r="B603" s="28"/>
      <c r="C603" s="28"/>
      <c r="D603" s="28"/>
      <c r="E603" s="28"/>
      <c r="F603" s="28"/>
      <c r="G603" s="28"/>
      <c r="J603" s="28"/>
      <c r="M603" s="28"/>
      <c r="N603" s="28"/>
      <c r="O603" s="28"/>
      <c r="P603" s="28"/>
      <c r="Q603" s="28"/>
      <c r="R603" s="28"/>
      <c r="S603" s="28"/>
      <c r="U603" s="28"/>
      <c r="V603" s="28"/>
      <c r="W603" s="28"/>
    </row>
    <row r="604" spans="1:23">
      <c r="A604" s="28"/>
      <c r="B604" s="28"/>
      <c r="C604" s="28"/>
      <c r="D604" s="28"/>
      <c r="E604" s="28"/>
      <c r="F604" s="28"/>
      <c r="G604" s="28"/>
      <c r="J604" s="28"/>
      <c r="M604" s="28"/>
      <c r="N604" s="28"/>
      <c r="O604" s="28"/>
      <c r="P604" s="28"/>
      <c r="Q604" s="28"/>
      <c r="R604" s="28"/>
      <c r="S604" s="28"/>
      <c r="U604" s="28"/>
      <c r="V604" s="28"/>
      <c r="W604" s="28"/>
    </row>
    <row r="605" spans="1:23">
      <c r="A605" s="28"/>
      <c r="B605" s="28"/>
      <c r="C605" s="28"/>
      <c r="D605" s="28"/>
      <c r="E605" s="28"/>
      <c r="F605" s="28"/>
      <c r="G605" s="28"/>
      <c r="J605" s="28"/>
      <c r="M605" s="28"/>
      <c r="N605" s="28"/>
      <c r="O605" s="28"/>
      <c r="P605" s="28"/>
      <c r="Q605" s="28"/>
      <c r="R605" s="28"/>
      <c r="S605" s="28"/>
      <c r="U605" s="28"/>
      <c r="V605" s="28"/>
      <c r="W605" s="28"/>
    </row>
    <row r="606" spans="1:23">
      <c r="A606" s="28"/>
      <c r="B606" s="28"/>
      <c r="C606" s="28"/>
      <c r="D606" s="28"/>
      <c r="E606" s="28"/>
      <c r="F606" s="28"/>
      <c r="G606" s="28"/>
      <c r="J606" s="28"/>
      <c r="M606" s="28"/>
      <c r="N606" s="28"/>
      <c r="O606" s="28"/>
      <c r="P606" s="28"/>
      <c r="Q606" s="28"/>
      <c r="R606" s="28"/>
      <c r="S606" s="28"/>
      <c r="U606" s="28"/>
      <c r="V606" s="28"/>
      <c r="W606" s="28"/>
    </row>
    <row r="607" spans="1:23">
      <c r="A607" s="28"/>
      <c r="B607" s="28"/>
      <c r="C607" s="28"/>
      <c r="D607" s="28"/>
      <c r="E607" s="28"/>
      <c r="F607" s="28"/>
      <c r="G607" s="28"/>
      <c r="J607" s="28"/>
      <c r="M607" s="28"/>
      <c r="N607" s="28"/>
      <c r="O607" s="28"/>
      <c r="P607" s="28"/>
      <c r="Q607" s="28"/>
      <c r="R607" s="28"/>
      <c r="S607" s="28"/>
      <c r="U607" s="28"/>
      <c r="V607" s="28"/>
      <c r="W607" s="28"/>
    </row>
    <row r="608" spans="1:23">
      <c r="A608" s="28"/>
      <c r="B608" s="28"/>
      <c r="C608" s="28"/>
      <c r="D608" s="28"/>
      <c r="E608" s="28"/>
      <c r="F608" s="28"/>
      <c r="G608" s="28"/>
      <c r="J608" s="28"/>
      <c r="M608" s="28"/>
      <c r="N608" s="28"/>
      <c r="O608" s="28"/>
      <c r="P608" s="28"/>
      <c r="Q608" s="28"/>
      <c r="R608" s="28"/>
      <c r="S608" s="28"/>
      <c r="U608" s="28"/>
      <c r="V608" s="28"/>
      <c r="W608" s="28"/>
    </row>
    <row r="609" spans="1:23">
      <c r="A609" s="28"/>
      <c r="B609" s="28"/>
      <c r="C609" s="28"/>
      <c r="D609" s="28"/>
      <c r="E609" s="28"/>
      <c r="F609" s="28"/>
      <c r="G609" s="28"/>
      <c r="J609" s="28"/>
      <c r="M609" s="28"/>
      <c r="N609" s="28"/>
      <c r="O609" s="28"/>
      <c r="P609" s="28"/>
      <c r="Q609" s="28"/>
      <c r="R609" s="28"/>
      <c r="S609" s="28"/>
      <c r="U609" s="28"/>
      <c r="V609" s="28"/>
      <c r="W609" s="28"/>
    </row>
    <row r="610" spans="1:23">
      <c r="A610" s="28"/>
      <c r="B610" s="28"/>
      <c r="C610" s="28"/>
      <c r="D610" s="28"/>
      <c r="E610" s="28"/>
      <c r="F610" s="28"/>
      <c r="G610" s="28"/>
      <c r="J610" s="28"/>
      <c r="M610" s="28"/>
      <c r="N610" s="28"/>
      <c r="O610" s="28"/>
      <c r="P610" s="28"/>
      <c r="Q610" s="28"/>
      <c r="R610" s="28"/>
      <c r="S610" s="28"/>
      <c r="U610" s="28"/>
      <c r="V610" s="28"/>
      <c r="W610" s="28"/>
    </row>
    <row r="611" spans="1:23">
      <c r="A611" s="28"/>
      <c r="B611" s="28"/>
      <c r="C611" s="28"/>
      <c r="D611" s="28"/>
      <c r="E611" s="28"/>
      <c r="F611" s="28"/>
      <c r="G611" s="28"/>
      <c r="J611" s="28"/>
      <c r="M611" s="28"/>
      <c r="N611" s="28"/>
      <c r="O611" s="28"/>
      <c r="P611" s="28"/>
      <c r="Q611" s="28"/>
      <c r="R611" s="28"/>
      <c r="S611" s="28"/>
      <c r="U611" s="28"/>
      <c r="V611" s="28"/>
      <c r="W611" s="28"/>
    </row>
    <row r="612" spans="1:23">
      <c r="A612" s="28"/>
      <c r="B612" s="28"/>
      <c r="C612" s="28"/>
      <c r="D612" s="28"/>
      <c r="E612" s="28"/>
      <c r="F612" s="28"/>
      <c r="G612" s="28"/>
      <c r="J612" s="28"/>
      <c r="M612" s="28"/>
      <c r="N612" s="28"/>
      <c r="O612" s="28"/>
      <c r="P612" s="28"/>
      <c r="Q612" s="28"/>
      <c r="R612" s="28"/>
      <c r="S612" s="28"/>
      <c r="U612" s="28"/>
      <c r="V612" s="28"/>
      <c r="W612" s="28"/>
    </row>
    <row r="613" spans="1:23">
      <c r="A613" s="28"/>
      <c r="B613" s="28"/>
      <c r="C613" s="28"/>
      <c r="D613" s="28"/>
      <c r="E613" s="28"/>
      <c r="F613" s="28"/>
      <c r="G613" s="28"/>
      <c r="J613" s="28"/>
      <c r="M613" s="28"/>
      <c r="N613" s="28"/>
      <c r="O613" s="28"/>
      <c r="P613" s="28"/>
      <c r="Q613" s="28"/>
      <c r="R613" s="28"/>
      <c r="S613" s="28"/>
      <c r="U613" s="28"/>
      <c r="V613" s="28"/>
      <c r="W613" s="28"/>
    </row>
    <row r="614" spans="1:23">
      <c r="A614" s="28"/>
      <c r="B614" s="28"/>
      <c r="C614" s="28"/>
      <c r="D614" s="28"/>
      <c r="E614" s="28"/>
      <c r="F614" s="28"/>
      <c r="G614" s="28"/>
      <c r="J614" s="28"/>
      <c r="M614" s="28"/>
      <c r="N614" s="28"/>
      <c r="O614" s="28"/>
      <c r="P614" s="28"/>
      <c r="Q614" s="28"/>
      <c r="R614" s="28"/>
      <c r="S614" s="28"/>
      <c r="U614" s="28"/>
      <c r="V614" s="28"/>
      <c r="W614" s="28"/>
    </row>
    <row r="615" spans="1:23">
      <c r="A615" s="28"/>
      <c r="B615" s="28"/>
      <c r="C615" s="28"/>
      <c r="D615" s="28"/>
      <c r="E615" s="28"/>
      <c r="F615" s="28"/>
      <c r="G615" s="28"/>
      <c r="J615" s="28"/>
      <c r="M615" s="28"/>
      <c r="N615" s="28"/>
      <c r="O615" s="28"/>
      <c r="P615" s="28"/>
      <c r="Q615" s="28"/>
      <c r="R615" s="28"/>
      <c r="S615" s="28"/>
      <c r="U615" s="28"/>
      <c r="V615" s="28"/>
      <c r="W615" s="28"/>
    </row>
    <row r="616" spans="1:23">
      <c r="A616" s="28"/>
      <c r="B616" s="28"/>
      <c r="C616" s="28"/>
      <c r="D616" s="28"/>
      <c r="E616" s="28"/>
      <c r="F616" s="28"/>
      <c r="G616" s="28"/>
      <c r="J616" s="28"/>
      <c r="M616" s="28"/>
      <c r="N616" s="28"/>
      <c r="O616" s="28"/>
      <c r="P616" s="28"/>
      <c r="Q616" s="28"/>
      <c r="R616" s="28"/>
      <c r="S616" s="28"/>
      <c r="U616" s="28"/>
      <c r="V616" s="28"/>
      <c r="W616" s="28"/>
    </row>
    <row r="617" spans="1:23">
      <c r="A617" s="28"/>
      <c r="B617" s="28"/>
      <c r="C617" s="28"/>
      <c r="D617" s="28"/>
      <c r="E617" s="28"/>
      <c r="F617" s="28"/>
      <c r="G617" s="28"/>
      <c r="J617" s="28"/>
      <c r="M617" s="28"/>
      <c r="N617" s="28"/>
      <c r="O617" s="28"/>
      <c r="P617" s="28"/>
      <c r="Q617" s="28"/>
      <c r="R617" s="28"/>
      <c r="S617" s="28"/>
      <c r="U617" s="28"/>
      <c r="V617" s="28"/>
      <c r="W617" s="28"/>
    </row>
    <row r="618" spans="1:23">
      <c r="A618" s="28"/>
      <c r="B618" s="28"/>
      <c r="C618" s="28"/>
      <c r="D618" s="28"/>
      <c r="E618" s="28"/>
      <c r="F618" s="28"/>
      <c r="G618" s="28"/>
      <c r="J618" s="28"/>
      <c r="M618" s="28"/>
      <c r="N618" s="28"/>
      <c r="O618" s="28"/>
      <c r="P618" s="28"/>
      <c r="Q618" s="28"/>
      <c r="R618" s="28"/>
      <c r="S618" s="28"/>
      <c r="U618" s="28"/>
      <c r="V618" s="28"/>
      <c r="W618" s="28"/>
    </row>
    <row r="619" spans="1:23">
      <c r="A619" s="28"/>
      <c r="B619" s="28"/>
      <c r="C619" s="28"/>
      <c r="D619" s="28"/>
      <c r="E619" s="28"/>
      <c r="F619" s="28"/>
      <c r="G619" s="28"/>
      <c r="J619" s="28"/>
      <c r="M619" s="28"/>
      <c r="N619" s="28"/>
      <c r="O619" s="28"/>
      <c r="P619" s="28"/>
      <c r="Q619" s="28"/>
      <c r="R619" s="28"/>
      <c r="S619" s="28"/>
      <c r="U619" s="28"/>
      <c r="V619" s="28"/>
      <c r="W619" s="28"/>
    </row>
    <row r="620" spans="1:23">
      <c r="A620" s="28"/>
      <c r="B620" s="28"/>
      <c r="C620" s="28"/>
      <c r="D620" s="28"/>
      <c r="E620" s="28"/>
      <c r="F620" s="28"/>
      <c r="G620" s="28"/>
      <c r="J620" s="28"/>
      <c r="M620" s="28"/>
      <c r="N620" s="28"/>
      <c r="O620" s="28"/>
      <c r="P620" s="28"/>
      <c r="Q620" s="28"/>
      <c r="R620" s="28"/>
      <c r="S620" s="28"/>
      <c r="U620" s="28"/>
      <c r="V620" s="28"/>
      <c r="W620" s="28"/>
    </row>
    <row r="621" spans="1:23">
      <c r="A621" s="28"/>
      <c r="B621" s="28"/>
      <c r="C621" s="28"/>
      <c r="D621" s="28"/>
      <c r="E621" s="28"/>
      <c r="F621" s="28"/>
      <c r="G621" s="28"/>
      <c r="J621" s="28"/>
      <c r="M621" s="28"/>
      <c r="N621" s="28"/>
      <c r="O621" s="28"/>
      <c r="P621" s="28"/>
      <c r="Q621" s="28"/>
      <c r="R621" s="28"/>
      <c r="S621" s="28"/>
      <c r="U621" s="28"/>
      <c r="V621" s="28"/>
      <c r="W621" s="28"/>
    </row>
    <row r="622" spans="1:23">
      <c r="A622" s="28"/>
      <c r="B622" s="28"/>
      <c r="C622" s="28"/>
      <c r="D622" s="28"/>
      <c r="E622" s="28"/>
      <c r="F622" s="28"/>
      <c r="G622" s="28"/>
      <c r="J622" s="28"/>
      <c r="M622" s="28"/>
      <c r="N622" s="28"/>
      <c r="O622" s="28"/>
      <c r="P622" s="28"/>
      <c r="Q622" s="28"/>
      <c r="R622" s="28"/>
      <c r="S622" s="28"/>
      <c r="U622" s="28"/>
      <c r="V622" s="28"/>
      <c r="W622" s="28"/>
    </row>
    <row r="623" spans="1:23">
      <c r="A623" s="28"/>
      <c r="B623" s="28"/>
      <c r="C623" s="28"/>
      <c r="D623" s="28"/>
      <c r="E623" s="28"/>
      <c r="F623" s="28"/>
      <c r="G623" s="28"/>
      <c r="J623" s="28"/>
      <c r="M623" s="28"/>
      <c r="N623" s="28"/>
      <c r="O623" s="28"/>
      <c r="P623" s="28"/>
      <c r="Q623" s="28"/>
      <c r="R623" s="28"/>
      <c r="S623" s="28"/>
      <c r="U623" s="28"/>
      <c r="V623" s="28"/>
      <c r="W623" s="28"/>
    </row>
    <row r="624" spans="1:23">
      <c r="A624" s="28"/>
      <c r="B624" s="28"/>
      <c r="C624" s="28"/>
      <c r="D624" s="28"/>
      <c r="E624" s="28"/>
      <c r="F624" s="28"/>
      <c r="G624" s="28"/>
      <c r="J624" s="28"/>
      <c r="M624" s="28"/>
      <c r="N624" s="28"/>
      <c r="O624" s="28"/>
      <c r="P624" s="28"/>
      <c r="Q624" s="28"/>
      <c r="R624" s="28"/>
      <c r="S624" s="28"/>
      <c r="U624" s="28"/>
      <c r="V624" s="28"/>
      <c r="W624" s="28"/>
    </row>
    <row r="625" spans="1:23">
      <c r="A625" s="28"/>
      <c r="B625" s="28"/>
      <c r="C625" s="28"/>
      <c r="D625" s="28"/>
      <c r="E625" s="28"/>
      <c r="F625" s="28"/>
      <c r="G625" s="28"/>
      <c r="J625" s="28"/>
      <c r="M625" s="28"/>
      <c r="N625" s="28"/>
      <c r="O625" s="28"/>
      <c r="P625" s="28"/>
      <c r="Q625" s="28"/>
      <c r="R625" s="28"/>
      <c r="S625" s="28"/>
      <c r="U625" s="28"/>
      <c r="V625" s="28"/>
      <c r="W625" s="28"/>
    </row>
    <row r="626" spans="1:23">
      <c r="A626" s="28"/>
      <c r="B626" s="28"/>
      <c r="C626" s="28"/>
      <c r="D626" s="28"/>
      <c r="E626" s="28"/>
      <c r="F626" s="28"/>
      <c r="G626" s="28"/>
      <c r="J626" s="28"/>
      <c r="M626" s="28"/>
      <c r="N626" s="28"/>
      <c r="O626" s="28"/>
      <c r="P626" s="28"/>
      <c r="Q626" s="28"/>
      <c r="R626" s="28"/>
      <c r="S626" s="28"/>
      <c r="U626" s="28"/>
      <c r="V626" s="28"/>
      <c r="W626" s="28"/>
    </row>
    <row r="627" spans="1:23">
      <c r="A627" s="28"/>
      <c r="B627" s="28"/>
      <c r="C627" s="28"/>
      <c r="D627" s="28"/>
      <c r="E627" s="28"/>
      <c r="F627" s="28"/>
      <c r="G627" s="28"/>
      <c r="J627" s="28"/>
      <c r="M627" s="28"/>
      <c r="N627" s="28"/>
      <c r="O627" s="28"/>
      <c r="P627" s="28"/>
      <c r="Q627" s="28"/>
      <c r="R627" s="28"/>
      <c r="S627" s="28"/>
      <c r="U627" s="28"/>
      <c r="V627" s="28"/>
      <c r="W627" s="28"/>
    </row>
    <row r="628" spans="1:23">
      <c r="A628" s="28"/>
      <c r="B628" s="28"/>
      <c r="C628" s="28"/>
      <c r="D628" s="28"/>
      <c r="E628" s="28"/>
      <c r="F628" s="28"/>
      <c r="G628" s="28"/>
      <c r="J628" s="28"/>
      <c r="M628" s="28"/>
      <c r="N628" s="28"/>
      <c r="O628" s="28"/>
      <c r="P628" s="28"/>
      <c r="Q628" s="28"/>
      <c r="R628" s="28"/>
      <c r="S628" s="28"/>
      <c r="U628" s="28"/>
      <c r="V628" s="28"/>
      <c r="W628" s="28"/>
    </row>
    <row r="629" spans="1:23">
      <c r="A629" s="28"/>
      <c r="B629" s="28"/>
      <c r="C629" s="28"/>
      <c r="D629" s="28"/>
      <c r="E629" s="28"/>
      <c r="F629" s="28"/>
      <c r="G629" s="28"/>
      <c r="J629" s="28"/>
      <c r="M629" s="28"/>
      <c r="N629" s="28"/>
      <c r="O629" s="28"/>
      <c r="P629" s="28"/>
      <c r="Q629" s="28"/>
      <c r="R629" s="28"/>
      <c r="S629" s="28"/>
      <c r="U629" s="28"/>
      <c r="V629" s="28"/>
      <c r="W629" s="28"/>
    </row>
    <row r="630" spans="1:23">
      <c r="A630" s="28"/>
      <c r="B630" s="28"/>
      <c r="C630" s="28"/>
      <c r="D630" s="28"/>
      <c r="E630" s="28"/>
      <c r="F630" s="28"/>
      <c r="G630" s="28"/>
      <c r="J630" s="28"/>
      <c r="M630" s="28"/>
      <c r="N630" s="28"/>
      <c r="O630" s="28"/>
      <c r="P630" s="28"/>
      <c r="Q630" s="28"/>
      <c r="R630" s="28"/>
      <c r="S630" s="28"/>
      <c r="U630" s="28"/>
      <c r="V630" s="28"/>
      <c r="W630" s="28"/>
    </row>
    <row r="631" spans="1:23">
      <c r="A631" s="28"/>
      <c r="B631" s="28"/>
      <c r="C631" s="28"/>
      <c r="D631" s="28"/>
      <c r="E631" s="28"/>
      <c r="F631" s="28"/>
      <c r="G631" s="28"/>
      <c r="J631" s="28"/>
      <c r="M631" s="28"/>
      <c r="N631" s="28"/>
      <c r="O631" s="28"/>
      <c r="P631" s="28"/>
      <c r="Q631" s="28"/>
      <c r="R631" s="28"/>
      <c r="S631" s="28"/>
      <c r="U631" s="28"/>
      <c r="V631" s="28"/>
      <c r="W631" s="28"/>
    </row>
    <row r="632" spans="1:23">
      <c r="A632" s="28"/>
      <c r="B632" s="28"/>
      <c r="C632" s="28"/>
      <c r="D632" s="28"/>
      <c r="E632" s="28"/>
      <c r="F632" s="28"/>
      <c r="G632" s="28"/>
      <c r="J632" s="28"/>
      <c r="M632" s="28"/>
      <c r="N632" s="28"/>
      <c r="O632" s="28"/>
      <c r="P632" s="28"/>
      <c r="Q632" s="28"/>
      <c r="R632" s="28"/>
      <c r="S632" s="28"/>
      <c r="U632" s="28"/>
      <c r="V632" s="28"/>
      <c r="W632" s="28"/>
    </row>
    <row r="633" spans="1:23">
      <c r="A633" s="28"/>
      <c r="B633" s="28"/>
      <c r="C633" s="28"/>
      <c r="D633" s="28"/>
      <c r="E633" s="28"/>
      <c r="F633" s="28"/>
      <c r="G633" s="28"/>
      <c r="J633" s="28"/>
      <c r="M633" s="28"/>
      <c r="N633" s="28"/>
      <c r="O633" s="28"/>
      <c r="P633" s="28"/>
      <c r="Q633" s="28"/>
      <c r="R633" s="28"/>
      <c r="S633" s="28"/>
      <c r="U633" s="28"/>
      <c r="V633" s="28"/>
      <c r="W633" s="28"/>
    </row>
    <row r="634" spans="1:23">
      <c r="A634" s="28"/>
      <c r="B634" s="28"/>
      <c r="C634" s="28"/>
      <c r="D634" s="28"/>
      <c r="E634" s="28"/>
      <c r="F634" s="28"/>
      <c r="G634" s="28"/>
      <c r="J634" s="28"/>
      <c r="M634" s="28"/>
      <c r="N634" s="28"/>
      <c r="O634" s="28"/>
      <c r="P634" s="28"/>
      <c r="Q634" s="28"/>
      <c r="R634" s="28"/>
      <c r="S634" s="28"/>
      <c r="U634" s="28"/>
      <c r="V634" s="28"/>
      <c r="W634" s="28"/>
    </row>
    <row r="635" spans="1:23">
      <c r="A635" s="28"/>
      <c r="B635" s="28"/>
      <c r="C635" s="28"/>
      <c r="D635" s="28"/>
      <c r="E635" s="28"/>
      <c r="F635" s="28"/>
      <c r="G635" s="28"/>
      <c r="J635" s="28"/>
      <c r="M635" s="28"/>
      <c r="N635" s="28"/>
      <c r="O635" s="28"/>
      <c r="P635" s="28"/>
      <c r="Q635" s="28"/>
      <c r="R635" s="28"/>
      <c r="S635" s="28"/>
      <c r="U635" s="28"/>
      <c r="V635" s="28"/>
      <c r="W635" s="28"/>
    </row>
    <row r="636" spans="1:23">
      <c r="A636" s="28"/>
      <c r="B636" s="28"/>
      <c r="C636" s="28"/>
      <c r="D636" s="28"/>
      <c r="E636" s="28"/>
      <c r="F636" s="28"/>
      <c r="G636" s="28"/>
      <c r="J636" s="28"/>
      <c r="M636" s="28"/>
      <c r="N636" s="28"/>
      <c r="O636" s="28"/>
      <c r="P636" s="28"/>
      <c r="Q636" s="28"/>
      <c r="R636" s="28"/>
      <c r="S636" s="28"/>
      <c r="U636" s="28"/>
      <c r="V636" s="28"/>
      <c r="W636" s="28"/>
    </row>
    <row r="637" spans="1:23">
      <c r="A637" s="28"/>
      <c r="B637" s="28"/>
      <c r="C637" s="28"/>
      <c r="D637" s="28"/>
      <c r="E637" s="28"/>
      <c r="F637" s="28"/>
      <c r="G637" s="28"/>
      <c r="J637" s="28"/>
      <c r="M637" s="28"/>
      <c r="N637" s="28"/>
      <c r="O637" s="28"/>
      <c r="P637" s="28"/>
      <c r="Q637" s="28"/>
      <c r="R637" s="28"/>
      <c r="S637" s="28"/>
      <c r="U637" s="28"/>
      <c r="V637" s="28"/>
      <c r="W637" s="28"/>
    </row>
    <row r="638" spans="1:23">
      <c r="A638" s="28"/>
      <c r="B638" s="28"/>
      <c r="C638" s="28"/>
      <c r="D638" s="28"/>
      <c r="E638" s="28"/>
      <c r="F638" s="28"/>
      <c r="G638" s="28"/>
      <c r="J638" s="28"/>
      <c r="M638" s="28"/>
      <c r="N638" s="28"/>
      <c r="O638" s="28"/>
      <c r="P638" s="28"/>
      <c r="Q638" s="28"/>
      <c r="R638" s="28"/>
      <c r="S638" s="28"/>
      <c r="U638" s="28"/>
      <c r="V638" s="28"/>
      <c r="W638" s="28"/>
    </row>
    <row r="639" spans="1:23">
      <c r="A639" s="28"/>
      <c r="B639" s="28"/>
      <c r="C639" s="28"/>
      <c r="D639" s="28"/>
      <c r="E639" s="28"/>
      <c r="F639" s="28"/>
      <c r="G639" s="28"/>
      <c r="J639" s="28"/>
      <c r="M639" s="28"/>
      <c r="N639" s="28"/>
      <c r="O639" s="28"/>
      <c r="P639" s="28"/>
      <c r="Q639" s="28"/>
      <c r="R639" s="28"/>
      <c r="S639" s="28"/>
      <c r="U639" s="28"/>
      <c r="V639" s="28"/>
      <c r="W639" s="28"/>
    </row>
    <row r="640" spans="1:23">
      <c r="A640" s="28"/>
      <c r="B640" s="28"/>
      <c r="C640" s="28"/>
      <c r="D640" s="28"/>
      <c r="E640" s="28"/>
      <c r="F640" s="28"/>
      <c r="G640" s="28"/>
      <c r="J640" s="28"/>
      <c r="M640" s="28"/>
      <c r="N640" s="28"/>
      <c r="O640" s="28"/>
      <c r="P640" s="28"/>
      <c r="Q640" s="28"/>
      <c r="R640" s="28"/>
      <c r="S640" s="28"/>
      <c r="U640" s="28"/>
      <c r="V640" s="28"/>
      <c r="W640" s="28"/>
    </row>
    <row r="641" spans="1:23">
      <c r="A641" s="28"/>
      <c r="B641" s="28"/>
      <c r="C641" s="28"/>
      <c r="D641" s="28"/>
      <c r="E641" s="28"/>
      <c r="F641" s="28"/>
      <c r="G641" s="28"/>
      <c r="J641" s="28"/>
      <c r="M641" s="28"/>
      <c r="N641" s="28"/>
      <c r="O641" s="28"/>
      <c r="P641" s="28"/>
      <c r="Q641" s="28"/>
      <c r="R641" s="28"/>
      <c r="S641" s="28"/>
      <c r="U641" s="28"/>
      <c r="V641" s="28"/>
      <c r="W641" s="28"/>
    </row>
    <row r="642" spans="1:23">
      <c r="A642" s="28"/>
      <c r="B642" s="28"/>
      <c r="C642" s="28"/>
      <c r="D642" s="28"/>
      <c r="E642" s="28"/>
      <c r="F642" s="28"/>
      <c r="G642" s="28"/>
      <c r="J642" s="28"/>
      <c r="M642" s="28"/>
      <c r="N642" s="28"/>
      <c r="O642" s="28"/>
      <c r="P642" s="28"/>
      <c r="Q642" s="28"/>
      <c r="R642" s="28"/>
      <c r="S642" s="28"/>
      <c r="U642" s="28"/>
      <c r="V642" s="28"/>
      <c r="W642" s="28"/>
    </row>
    <row r="643" spans="1:23">
      <c r="A643" s="28"/>
      <c r="B643" s="28"/>
      <c r="C643" s="28"/>
      <c r="D643" s="28"/>
      <c r="E643" s="28"/>
      <c r="F643" s="28"/>
      <c r="G643" s="28"/>
      <c r="J643" s="28"/>
      <c r="M643" s="28"/>
      <c r="N643" s="28"/>
      <c r="O643" s="28"/>
      <c r="P643" s="28"/>
      <c r="Q643" s="28"/>
      <c r="R643" s="28"/>
      <c r="S643" s="28"/>
      <c r="U643" s="28"/>
      <c r="V643" s="28"/>
      <c r="W643" s="28"/>
    </row>
    <row r="644" spans="1:23">
      <c r="A644" s="28"/>
      <c r="B644" s="28"/>
      <c r="C644" s="28"/>
      <c r="D644" s="28"/>
      <c r="E644" s="28"/>
      <c r="F644" s="28"/>
      <c r="G644" s="28"/>
      <c r="J644" s="28"/>
      <c r="M644" s="28"/>
      <c r="N644" s="28"/>
      <c r="O644" s="28"/>
      <c r="P644" s="28"/>
      <c r="Q644" s="28"/>
      <c r="R644" s="28"/>
      <c r="S644" s="28"/>
      <c r="U644" s="28"/>
      <c r="V644" s="28"/>
      <c r="W644" s="28"/>
    </row>
    <row r="645" spans="1:23">
      <c r="A645" s="28"/>
      <c r="B645" s="28"/>
      <c r="C645" s="28"/>
      <c r="D645" s="28"/>
      <c r="E645" s="28"/>
      <c r="F645" s="28"/>
      <c r="G645" s="28"/>
      <c r="J645" s="28"/>
      <c r="M645" s="28"/>
      <c r="N645" s="28"/>
      <c r="O645" s="28"/>
      <c r="P645" s="28"/>
      <c r="Q645" s="28"/>
      <c r="R645" s="28"/>
      <c r="S645" s="28"/>
      <c r="U645" s="28"/>
      <c r="V645" s="28"/>
      <c r="W645" s="28"/>
    </row>
    <row r="646" spans="1:23">
      <c r="A646" s="28"/>
      <c r="B646" s="28"/>
      <c r="C646" s="28"/>
      <c r="D646" s="28"/>
      <c r="E646" s="28"/>
      <c r="F646" s="28"/>
      <c r="G646" s="28"/>
      <c r="J646" s="28"/>
      <c r="M646" s="28"/>
      <c r="N646" s="28"/>
      <c r="O646" s="28"/>
      <c r="P646" s="28"/>
      <c r="Q646" s="28"/>
      <c r="R646" s="28"/>
      <c r="S646" s="28"/>
      <c r="U646" s="28"/>
      <c r="V646" s="28"/>
      <c r="W646" s="28"/>
    </row>
    <row r="647" spans="1:23">
      <c r="A647" s="28"/>
      <c r="B647" s="28"/>
      <c r="C647" s="28"/>
      <c r="D647" s="28"/>
      <c r="E647" s="28"/>
      <c r="F647" s="28"/>
      <c r="G647" s="28"/>
      <c r="J647" s="28"/>
      <c r="M647" s="28"/>
      <c r="N647" s="28"/>
      <c r="O647" s="28"/>
      <c r="P647" s="28"/>
      <c r="Q647" s="28"/>
      <c r="R647" s="28"/>
      <c r="S647" s="28"/>
      <c r="U647" s="28"/>
      <c r="V647" s="28"/>
      <c r="W647" s="28"/>
    </row>
    <row r="648" spans="1:23">
      <c r="A648" s="28"/>
      <c r="B648" s="28"/>
      <c r="C648" s="28"/>
      <c r="D648" s="28"/>
      <c r="E648" s="28"/>
      <c r="F648" s="28"/>
      <c r="G648" s="28"/>
      <c r="J648" s="28"/>
      <c r="M648" s="28"/>
      <c r="N648" s="28"/>
      <c r="O648" s="28"/>
      <c r="P648" s="28"/>
      <c r="Q648" s="28"/>
      <c r="R648" s="28"/>
      <c r="S648" s="28"/>
      <c r="U648" s="28"/>
      <c r="V648" s="28"/>
      <c r="W648" s="28"/>
    </row>
    <row r="649" spans="1:23">
      <c r="A649" s="28"/>
      <c r="B649" s="28"/>
      <c r="C649" s="28"/>
      <c r="D649" s="28"/>
      <c r="E649" s="28"/>
      <c r="F649" s="28"/>
      <c r="G649" s="28"/>
      <c r="J649" s="28"/>
      <c r="M649" s="28"/>
      <c r="N649" s="28"/>
      <c r="O649" s="28"/>
      <c r="P649" s="28"/>
      <c r="Q649" s="28"/>
      <c r="R649" s="28"/>
      <c r="S649" s="28"/>
      <c r="U649" s="28"/>
      <c r="V649" s="28"/>
      <c r="W649" s="28"/>
    </row>
    <row r="650" spans="1:23">
      <c r="A650" s="28"/>
      <c r="B650" s="28"/>
      <c r="C650" s="28"/>
      <c r="D650" s="28"/>
      <c r="E650" s="28"/>
      <c r="F650" s="28"/>
      <c r="G650" s="28"/>
      <c r="J650" s="28"/>
      <c r="M650" s="28"/>
      <c r="N650" s="28"/>
      <c r="O650" s="28"/>
      <c r="P650" s="28"/>
      <c r="Q650" s="28"/>
      <c r="R650" s="28"/>
      <c r="S650" s="28"/>
      <c r="U650" s="28"/>
      <c r="V650" s="28"/>
      <c r="W650" s="28"/>
    </row>
    <row r="651" spans="1:23">
      <c r="A651" s="28"/>
      <c r="B651" s="28"/>
      <c r="C651" s="28"/>
      <c r="D651" s="28"/>
      <c r="E651" s="28"/>
      <c r="F651" s="28"/>
      <c r="G651" s="28"/>
      <c r="J651" s="28"/>
      <c r="M651" s="28"/>
      <c r="N651" s="28"/>
      <c r="O651" s="28"/>
      <c r="P651" s="28"/>
      <c r="Q651" s="28"/>
      <c r="R651" s="28"/>
      <c r="S651" s="28"/>
      <c r="U651" s="28"/>
      <c r="V651" s="28"/>
      <c r="W651" s="28"/>
    </row>
    <row r="652" spans="1:23">
      <c r="A652" s="28"/>
      <c r="B652" s="28"/>
      <c r="C652" s="28"/>
      <c r="D652" s="28"/>
      <c r="E652" s="28"/>
      <c r="F652" s="28"/>
      <c r="G652" s="28"/>
      <c r="J652" s="28"/>
      <c r="M652" s="28"/>
      <c r="N652" s="28"/>
      <c r="O652" s="28"/>
      <c r="P652" s="28"/>
      <c r="Q652" s="28"/>
      <c r="R652" s="28"/>
      <c r="S652" s="28"/>
      <c r="U652" s="28"/>
      <c r="V652" s="28"/>
      <c r="W652" s="28"/>
    </row>
    <row r="653" spans="1:23">
      <c r="A653" s="28"/>
      <c r="B653" s="28"/>
      <c r="C653" s="28"/>
      <c r="D653" s="28"/>
      <c r="E653" s="28"/>
      <c r="F653" s="28"/>
      <c r="G653" s="28"/>
      <c r="J653" s="28"/>
      <c r="M653" s="28"/>
      <c r="N653" s="28"/>
      <c r="O653" s="28"/>
      <c r="P653" s="28"/>
      <c r="Q653" s="28"/>
      <c r="R653" s="28"/>
      <c r="S653" s="28"/>
      <c r="U653" s="28"/>
      <c r="V653" s="28"/>
      <c r="W653" s="28"/>
    </row>
    <row r="654" spans="1:23">
      <c r="A654" s="28"/>
      <c r="B654" s="28"/>
      <c r="C654" s="28"/>
      <c r="D654" s="28"/>
      <c r="E654" s="28"/>
      <c r="F654" s="28"/>
      <c r="G654" s="28"/>
      <c r="J654" s="28"/>
      <c r="M654" s="28"/>
      <c r="N654" s="28"/>
      <c r="O654" s="28"/>
      <c r="P654" s="28"/>
      <c r="Q654" s="28"/>
      <c r="R654" s="28"/>
      <c r="S654" s="28"/>
      <c r="U654" s="28"/>
      <c r="V654" s="28"/>
      <c r="W654" s="28"/>
    </row>
    <row r="655" spans="1:23">
      <c r="A655" s="28"/>
      <c r="B655" s="28"/>
      <c r="C655" s="28"/>
      <c r="D655" s="28"/>
      <c r="E655" s="28"/>
      <c r="F655" s="28"/>
      <c r="G655" s="28"/>
      <c r="J655" s="28"/>
      <c r="M655" s="28"/>
      <c r="N655" s="28"/>
      <c r="O655" s="28"/>
      <c r="P655" s="28"/>
      <c r="Q655" s="28"/>
      <c r="R655" s="28"/>
      <c r="S655" s="28"/>
      <c r="U655" s="28"/>
      <c r="V655" s="28"/>
      <c r="W655" s="28"/>
    </row>
    <row r="656" spans="1:23">
      <c r="A656" s="28"/>
      <c r="B656" s="28"/>
      <c r="C656" s="28"/>
      <c r="D656" s="28"/>
      <c r="E656" s="28"/>
      <c r="F656" s="28"/>
      <c r="G656" s="28"/>
      <c r="J656" s="28"/>
      <c r="M656" s="28"/>
      <c r="N656" s="28"/>
      <c r="O656" s="28"/>
      <c r="P656" s="28"/>
      <c r="Q656" s="28"/>
      <c r="R656" s="28"/>
      <c r="S656" s="28"/>
      <c r="U656" s="28"/>
      <c r="V656" s="28"/>
      <c r="W656" s="28"/>
    </row>
    <row r="657" spans="1:23">
      <c r="A657" s="28"/>
      <c r="B657" s="28"/>
      <c r="C657" s="28"/>
      <c r="D657" s="28"/>
      <c r="E657" s="28"/>
      <c r="F657" s="28"/>
      <c r="G657" s="28"/>
      <c r="J657" s="28"/>
      <c r="M657" s="28"/>
      <c r="N657" s="28"/>
      <c r="O657" s="28"/>
      <c r="P657" s="28"/>
      <c r="Q657" s="28"/>
      <c r="R657" s="28"/>
      <c r="S657" s="28"/>
      <c r="U657" s="28"/>
      <c r="V657" s="28"/>
      <c r="W657" s="28"/>
    </row>
    <row r="658" spans="1:23">
      <c r="A658" s="28"/>
      <c r="B658" s="28"/>
      <c r="C658" s="28"/>
      <c r="D658" s="28"/>
      <c r="E658" s="28"/>
      <c r="F658" s="28"/>
      <c r="G658" s="28"/>
      <c r="J658" s="28"/>
      <c r="M658" s="28"/>
      <c r="N658" s="28"/>
      <c r="O658" s="28"/>
      <c r="P658" s="28"/>
      <c r="Q658" s="28"/>
      <c r="R658" s="28"/>
      <c r="S658" s="28"/>
      <c r="U658" s="28"/>
      <c r="V658" s="28"/>
      <c r="W658" s="28"/>
    </row>
    <row r="659" spans="1:23">
      <c r="A659" s="28"/>
      <c r="B659" s="28"/>
      <c r="C659" s="28"/>
      <c r="D659" s="28"/>
      <c r="E659" s="28"/>
      <c r="F659" s="28"/>
      <c r="G659" s="28"/>
      <c r="J659" s="28"/>
      <c r="M659" s="28"/>
      <c r="N659" s="28"/>
      <c r="O659" s="28"/>
      <c r="P659" s="28"/>
      <c r="Q659" s="28"/>
      <c r="R659" s="28"/>
      <c r="S659" s="28"/>
      <c r="U659" s="28"/>
      <c r="V659" s="28"/>
      <c r="W659" s="28"/>
    </row>
    <row r="660" spans="1:23">
      <c r="A660" s="28"/>
      <c r="B660" s="28"/>
      <c r="C660" s="28"/>
      <c r="D660" s="28"/>
      <c r="E660" s="28"/>
      <c r="F660" s="28"/>
      <c r="G660" s="28"/>
      <c r="J660" s="28"/>
      <c r="M660" s="28"/>
      <c r="N660" s="28"/>
      <c r="O660" s="28"/>
      <c r="P660" s="28"/>
      <c r="Q660" s="28"/>
      <c r="R660" s="28"/>
      <c r="S660" s="28"/>
      <c r="U660" s="28"/>
      <c r="V660" s="28"/>
      <c r="W660" s="28"/>
    </row>
    <row r="661" spans="1:23">
      <c r="A661" s="28"/>
      <c r="B661" s="28"/>
      <c r="C661" s="28"/>
      <c r="D661" s="28"/>
      <c r="E661" s="28"/>
      <c r="F661" s="28"/>
      <c r="G661" s="28"/>
      <c r="J661" s="28"/>
      <c r="M661" s="28"/>
      <c r="N661" s="28"/>
      <c r="O661" s="28"/>
      <c r="P661" s="28"/>
      <c r="Q661" s="28"/>
      <c r="R661" s="28"/>
      <c r="S661" s="28"/>
      <c r="U661" s="28"/>
      <c r="V661" s="28"/>
      <c r="W661" s="28"/>
    </row>
    <row r="662" spans="1:23">
      <c r="A662" s="28"/>
      <c r="B662" s="28"/>
      <c r="C662" s="28"/>
      <c r="D662" s="28"/>
      <c r="E662" s="28"/>
      <c r="F662" s="28"/>
      <c r="G662" s="28"/>
      <c r="J662" s="28"/>
      <c r="M662" s="28"/>
      <c r="N662" s="28"/>
      <c r="O662" s="28"/>
      <c r="P662" s="28"/>
      <c r="Q662" s="28"/>
      <c r="R662" s="28"/>
      <c r="S662" s="28"/>
      <c r="U662" s="28"/>
      <c r="V662" s="28"/>
      <c r="W662" s="28"/>
    </row>
    <row r="663" spans="1:23">
      <c r="A663" s="28"/>
      <c r="B663" s="28"/>
      <c r="C663" s="28"/>
      <c r="D663" s="28"/>
      <c r="E663" s="28"/>
      <c r="F663" s="28"/>
      <c r="G663" s="28"/>
      <c r="J663" s="28"/>
      <c r="M663" s="28"/>
      <c r="N663" s="28"/>
      <c r="O663" s="28"/>
      <c r="P663" s="28"/>
      <c r="Q663" s="28"/>
      <c r="R663" s="28"/>
      <c r="S663" s="28"/>
      <c r="U663" s="28"/>
      <c r="V663" s="28"/>
      <c r="W663" s="28"/>
    </row>
    <row r="664" spans="1:23">
      <c r="A664" s="28"/>
      <c r="B664" s="28"/>
      <c r="C664" s="28"/>
      <c r="D664" s="28"/>
      <c r="E664" s="28"/>
      <c r="F664" s="28"/>
      <c r="G664" s="28"/>
      <c r="J664" s="28"/>
      <c r="M664" s="28"/>
      <c r="N664" s="28"/>
      <c r="O664" s="28"/>
      <c r="P664" s="28"/>
      <c r="Q664" s="28"/>
      <c r="R664" s="28"/>
      <c r="S664" s="28"/>
      <c r="U664" s="28"/>
      <c r="V664" s="28"/>
      <c r="W664" s="28"/>
    </row>
    <row r="665" spans="1:23">
      <c r="A665" s="28"/>
      <c r="B665" s="28"/>
      <c r="C665" s="28"/>
      <c r="D665" s="28"/>
      <c r="E665" s="28"/>
      <c r="F665" s="28"/>
      <c r="G665" s="28"/>
      <c r="J665" s="28"/>
      <c r="M665" s="28"/>
      <c r="N665" s="28"/>
      <c r="O665" s="28"/>
      <c r="P665" s="28"/>
      <c r="Q665" s="28"/>
      <c r="R665" s="28"/>
      <c r="S665" s="28"/>
      <c r="U665" s="28"/>
      <c r="V665" s="28"/>
      <c r="W665" s="28"/>
    </row>
    <row r="666" spans="1:23">
      <c r="A666" s="28"/>
      <c r="B666" s="28"/>
      <c r="C666" s="28"/>
      <c r="D666" s="28"/>
      <c r="E666" s="28"/>
      <c r="F666" s="28"/>
      <c r="G666" s="28"/>
      <c r="J666" s="28"/>
      <c r="M666" s="28"/>
      <c r="N666" s="28"/>
      <c r="O666" s="28"/>
      <c r="P666" s="28"/>
      <c r="Q666" s="28"/>
      <c r="R666" s="28"/>
      <c r="S666" s="28"/>
      <c r="U666" s="28"/>
      <c r="V666" s="28"/>
      <c r="W666" s="28"/>
    </row>
    <row r="667" spans="1:23">
      <c r="A667" s="28"/>
      <c r="B667" s="28"/>
      <c r="C667" s="28"/>
      <c r="D667" s="28"/>
      <c r="E667" s="28"/>
      <c r="F667" s="28"/>
      <c r="G667" s="28"/>
      <c r="J667" s="28"/>
      <c r="M667" s="28"/>
      <c r="N667" s="28"/>
      <c r="O667" s="28"/>
      <c r="P667" s="28"/>
      <c r="Q667" s="28"/>
      <c r="R667" s="28"/>
      <c r="S667" s="28"/>
      <c r="U667" s="28"/>
      <c r="V667" s="28"/>
      <c r="W667" s="28"/>
    </row>
    <row r="668" spans="1:23">
      <c r="A668" s="28"/>
      <c r="B668" s="28"/>
      <c r="C668" s="28"/>
      <c r="D668" s="28"/>
      <c r="E668" s="28"/>
      <c r="F668" s="28"/>
      <c r="G668" s="28"/>
      <c r="J668" s="28"/>
      <c r="M668" s="28"/>
      <c r="N668" s="28"/>
      <c r="O668" s="28"/>
      <c r="P668" s="28"/>
      <c r="Q668" s="28"/>
      <c r="R668" s="28"/>
      <c r="S668" s="28"/>
      <c r="U668" s="28"/>
      <c r="V668" s="28"/>
      <c r="W668" s="28"/>
    </row>
    <row r="669" spans="1:23">
      <c r="A669" s="28"/>
      <c r="B669" s="28"/>
      <c r="C669" s="28"/>
      <c r="D669" s="28"/>
      <c r="E669" s="28"/>
      <c r="F669" s="28"/>
      <c r="G669" s="28"/>
      <c r="J669" s="28"/>
      <c r="M669" s="28"/>
      <c r="N669" s="28"/>
      <c r="O669" s="28"/>
      <c r="P669" s="28"/>
      <c r="Q669" s="28"/>
      <c r="R669" s="28"/>
      <c r="S669" s="28"/>
      <c r="U669" s="28"/>
      <c r="V669" s="28"/>
      <c r="W669" s="28"/>
    </row>
    <row r="670" spans="1:23">
      <c r="A670" s="28"/>
      <c r="B670" s="28"/>
      <c r="C670" s="28"/>
      <c r="D670" s="28"/>
      <c r="E670" s="28"/>
      <c r="F670" s="28"/>
      <c r="G670" s="28"/>
      <c r="J670" s="28"/>
      <c r="M670" s="28"/>
      <c r="N670" s="28"/>
      <c r="O670" s="28"/>
      <c r="P670" s="28"/>
      <c r="Q670" s="28"/>
      <c r="R670" s="28"/>
      <c r="S670" s="28"/>
      <c r="U670" s="28"/>
      <c r="V670" s="28"/>
      <c r="W670" s="28"/>
    </row>
    <row r="671" spans="1:23">
      <c r="A671" s="28"/>
      <c r="B671" s="28"/>
      <c r="C671" s="28"/>
      <c r="D671" s="28"/>
      <c r="E671" s="28"/>
      <c r="F671" s="28"/>
      <c r="G671" s="28"/>
      <c r="J671" s="28"/>
      <c r="M671" s="28"/>
      <c r="N671" s="28"/>
      <c r="O671" s="28"/>
      <c r="P671" s="28"/>
      <c r="Q671" s="28"/>
      <c r="R671" s="28"/>
      <c r="S671" s="28"/>
      <c r="U671" s="28"/>
      <c r="V671" s="28"/>
      <c r="W671" s="28"/>
    </row>
    <row r="672" spans="1:23">
      <c r="A672" s="28"/>
      <c r="B672" s="28"/>
      <c r="C672" s="28"/>
      <c r="D672" s="28"/>
      <c r="E672" s="28"/>
      <c r="F672" s="28"/>
      <c r="G672" s="28"/>
      <c r="J672" s="28"/>
      <c r="M672" s="28"/>
      <c r="N672" s="28"/>
      <c r="O672" s="28"/>
      <c r="P672" s="28"/>
      <c r="Q672" s="28"/>
      <c r="R672" s="28"/>
      <c r="S672" s="28"/>
      <c r="U672" s="28"/>
      <c r="V672" s="28"/>
      <c r="W672" s="28"/>
    </row>
    <row r="673" spans="1:23">
      <c r="A673" s="28"/>
      <c r="B673" s="28"/>
      <c r="C673" s="28"/>
      <c r="D673" s="28"/>
      <c r="E673" s="28"/>
      <c r="F673" s="28"/>
      <c r="G673" s="28"/>
      <c r="J673" s="28"/>
      <c r="M673" s="28"/>
      <c r="N673" s="28"/>
      <c r="O673" s="28"/>
      <c r="P673" s="28"/>
      <c r="Q673" s="28"/>
      <c r="R673" s="28"/>
      <c r="S673" s="28"/>
      <c r="U673" s="28"/>
      <c r="V673" s="28"/>
      <c r="W673" s="28"/>
    </row>
    <row r="674" spans="1:23">
      <c r="A674" s="28"/>
      <c r="B674" s="28"/>
      <c r="C674" s="28"/>
      <c r="D674" s="28"/>
      <c r="E674" s="28"/>
      <c r="F674" s="28"/>
      <c r="G674" s="28"/>
      <c r="J674" s="28"/>
      <c r="M674" s="28"/>
      <c r="N674" s="28"/>
      <c r="O674" s="28"/>
      <c r="P674" s="28"/>
      <c r="Q674" s="28"/>
      <c r="R674" s="28"/>
      <c r="S674" s="28"/>
      <c r="U674" s="28"/>
      <c r="V674" s="28"/>
      <c r="W674" s="28"/>
    </row>
    <row r="675" spans="1:23">
      <c r="A675" s="28"/>
      <c r="B675" s="28"/>
      <c r="C675" s="28"/>
      <c r="D675" s="28"/>
      <c r="E675" s="28"/>
      <c r="F675" s="28"/>
      <c r="G675" s="28"/>
      <c r="J675" s="28"/>
      <c r="M675" s="28"/>
      <c r="N675" s="28"/>
      <c r="O675" s="28"/>
      <c r="P675" s="28"/>
      <c r="Q675" s="28"/>
      <c r="R675" s="28"/>
      <c r="S675" s="28"/>
      <c r="U675" s="28"/>
      <c r="V675" s="28"/>
      <c r="W675" s="28"/>
    </row>
    <row r="676" spans="1:23">
      <c r="A676" s="28"/>
      <c r="B676" s="28"/>
      <c r="C676" s="28"/>
      <c r="D676" s="28"/>
      <c r="E676" s="28"/>
      <c r="F676" s="28"/>
      <c r="G676" s="28"/>
      <c r="J676" s="28"/>
      <c r="M676" s="28"/>
      <c r="N676" s="28"/>
      <c r="O676" s="28"/>
      <c r="P676" s="28"/>
      <c r="Q676" s="28"/>
      <c r="R676" s="28"/>
      <c r="S676" s="28"/>
      <c r="U676" s="28"/>
      <c r="V676" s="28"/>
      <c r="W676" s="28"/>
    </row>
    <row r="677" spans="1:23">
      <c r="A677" s="28"/>
      <c r="B677" s="28"/>
      <c r="C677" s="28"/>
      <c r="D677" s="28"/>
      <c r="E677" s="28"/>
      <c r="F677" s="28"/>
      <c r="G677" s="28"/>
      <c r="J677" s="28"/>
      <c r="M677" s="28"/>
      <c r="N677" s="28"/>
      <c r="O677" s="28"/>
      <c r="P677" s="28"/>
      <c r="Q677" s="28"/>
      <c r="R677" s="28"/>
      <c r="S677" s="28"/>
      <c r="U677" s="28"/>
      <c r="V677" s="28"/>
      <c r="W677" s="28"/>
    </row>
    <row r="678" spans="1:23">
      <c r="A678" s="28"/>
      <c r="B678" s="28"/>
      <c r="C678" s="28"/>
      <c r="D678" s="28"/>
      <c r="E678" s="28"/>
      <c r="F678" s="28"/>
      <c r="G678" s="28"/>
      <c r="J678" s="28"/>
      <c r="M678" s="28"/>
      <c r="N678" s="28"/>
      <c r="O678" s="28"/>
      <c r="P678" s="28"/>
      <c r="Q678" s="28"/>
      <c r="R678" s="28"/>
      <c r="S678" s="28"/>
      <c r="U678" s="28"/>
      <c r="V678" s="28"/>
      <c r="W678" s="28"/>
    </row>
    <row r="679" spans="1:23">
      <c r="A679" s="28"/>
      <c r="B679" s="28"/>
      <c r="C679" s="28"/>
      <c r="D679" s="28"/>
      <c r="E679" s="28"/>
      <c r="F679" s="28"/>
      <c r="G679" s="28"/>
      <c r="J679" s="28"/>
      <c r="M679" s="28"/>
      <c r="N679" s="28"/>
      <c r="O679" s="28"/>
      <c r="P679" s="28"/>
      <c r="Q679" s="28"/>
      <c r="R679" s="28"/>
      <c r="S679" s="28"/>
      <c r="U679" s="28"/>
      <c r="V679" s="28"/>
      <c r="W679" s="28"/>
    </row>
    <row r="680" spans="1:23">
      <c r="A680" s="28"/>
      <c r="B680" s="28"/>
      <c r="C680" s="28"/>
      <c r="D680" s="28"/>
      <c r="E680" s="28"/>
      <c r="F680" s="28"/>
      <c r="G680" s="28"/>
      <c r="J680" s="28"/>
      <c r="M680" s="28"/>
      <c r="N680" s="28"/>
      <c r="O680" s="28"/>
      <c r="P680" s="28"/>
      <c r="Q680" s="28"/>
      <c r="R680" s="28"/>
      <c r="S680" s="28"/>
      <c r="U680" s="28"/>
      <c r="V680" s="28"/>
      <c r="W680" s="28"/>
    </row>
    <row r="681" spans="1:23">
      <c r="A681" s="28"/>
      <c r="B681" s="28"/>
      <c r="C681" s="28"/>
      <c r="D681" s="28"/>
      <c r="E681" s="28"/>
      <c r="F681" s="28"/>
      <c r="G681" s="28"/>
      <c r="J681" s="28"/>
      <c r="M681" s="28"/>
      <c r="N681" s="28"/>
      <c r="O681" s="28"/>
      <c r="P681" s="28"/>
      <c r="Q681" s="28"/>
      <c r="R681" s="28"/>
      <c r="S681" s="28"/>
      <c r="U681" s="28"/>
      <c r="V681" s="28"/>
      <c r="W681" s="28"/>
    </row>
    <row r="682" spans="1:23">
      <c r="A682" s="28"/>
      <c r="B682" s="28"/>
      <c r="C682" s="28"/>
      <c r="D682" s="28"/>
      <c r="E682" s="28"/>
      <c r="F682" s="28"/>
      <c r="G682" s="28"/>
      <c r="J682" s="28"/>
      <c r="M682" s="28"/>
      <c r="N682" s="28"/>
      <c r="O682" s="28"/>
      <c r="P682" s="28"/>
      <c r="Q682" s="28"/>
      <c r="R682" s="28"/>
      <c r="S682" s="28"/>
      <c r="U682" s="28"/>
      <c r="V682" s="28"/>
      <c r="W682" s="28"/>
    </row>
    <row r="683" spans="1:23">
      <c r="A683" s="28"/>
      <c r="B683" s="28"/>
      <c r="C683" s="28"/>
      <c r="D683" s="28"/>
      <c r="E683" s="28"/>
      <c r="F683" s="28"/>
      <c r="G683" s="28"/>
      <c r="J683" s="28"/>
      <c r="M683" s="28"/>
      <c r="N683" s="28"/>
      <c r="O683" s="28"/>
      <c r="P683" s="28"/>
      <c r="Q683" s="28"/>
      <c r="R683" s="28"/>
      <c r="S683" s="28"/>
      <c r="U683" s="28"/>
      <c r="V683" s="28"/>
      <c r="W683" s="28"/>
    </row>
    <row r="684" spans="1:23">
      <c r="A684" s="28"/>
      <c r="B684" s="28"/>
      <c r="C684" s="28"/>
      <c r="D684" s="28"/>
      <c r="E684" s="28"/>
      <c r="F684" s="28"/>
      <c r="G684" s="28"/>
      <c r="J684" s="28"/>
      <c r="M684" s="28"/>
      <c r="N684" s="28"/>
      <c r="O684" s="28"/>
      <c r="P684" s="28"/>
      <c r="Q684" s="28"/>
      <c r="R684" s="28"/>
      <c r="S684" s="28"/>
      <c r="U684" s="28"/>
      <c r="V684" s="28"/>
      <c r="W684" s="28"/>
    </row>
    <row r="685" spans="1:23">
      <c r="A685" s="28"/>
      <c r="B685" s="28"/>
      <c r="C685" s="28"/>
      <c r="D685" s="28"/>
      <c r="E685" s="28"/>
      <c r="F685" s="28"/>
      <c r="G685" s="28"/>
      <c r="J685" s="28"/>
      <c r="M685" s="28"/>
      <c r="N685" s="28"/>
      <c r="O685" s="28"/>
      <c r="P685" s="28"/>
      <c r="Q685" s="28"/>
      <c r="R685" s="28"/>
      <c r="S685" s="28"/>
      <c r="U685" s="28"/>
      <c r="V685" s="28"/>
      <c r="W685" s="28"/>
    </row>
    <row r="686" spans="1:23">
      <c r="A686" s="28"/>
      <c r="B686" s="28"/>
      <c r="C686" s="28"/>
      <c r="D686" s="28"/>
      <c r="E686" s="28"/>
      <c r="F686" s="28"/>
      <c r="G686" s="28"/>
      <c r="J686" s="28"/>
      <c r="M686" s="28"/>
      <c r="N686" s="28"/>
      <c r="O686" s="28"/>
      <c r="P686" s="28"/>
      <c r="Q686" s="28"/>
      <c r="R686" s="28"/>
      <c r="S686" s="28"/>
      <c r="U686" s="28"/>
      <c r="V686" s="28"/>
      <c r="W686" s="28"/>
    </row>
    <row r="687" spans="1:23">
      <c r="A687" s="28"/>
      <c r="B687" s="28"/>
      <c r="C687" s="28"/>
      <c r="D687" s="28"/>
      <c r="E687" s="28"/>
      <c r="F687" s="28"/>
      <c r="G687" s="28"/>
      <c r="J687" s="28"/>
      <c r="M687" s="28"/>
      <c r="N687" s="28"/>
      <c r="O687" s="28"/>
      <c r="P687" s="28"/>
      <c r="Q687" s="28"/>
      <c r="R687" s="28"/>
      <c r="S687" s="28"/>
      <c r="U687" s="28"/>
      <c r="V687" s="28"/>
      <c r="W687" s="28"/>
    </row>
    <row r="688" spans="1:23">
      <c r="A688" s="28"/>
      <c r="B688" s="28"/>
      <c r="C688" s="28"/>
      <c r="D688" s="28"/>
      <c r="E688" s="28"/>
      <c r="F688" s="28"/>
      <c r="G688" s="28"/>
      <c r="J688" s="28"/>
      <c r="M688" s="28"/>
      <c r="N688" s="28"/>
      <c r="O688" s="28"/>
      <c r="P688" s="28"/>
      <c r="Q688" s="28"/>
      <c r="R688" s="28"/>
      <c r="S688" s="28"/>
      <c r="U688" s="28"/>
      <c r="V688" s="28"/>
      <c r="W688" s="28"/>
    </row>
    <row r="689" spans="1:23">
      <c r="A689" s="28"/>
      <c r="B689" s="28"/>
      <c r="C689" s="28"/>
      <c r="D689" s="28"/>
      <c r="E689" s="28"/>
      <c r="F689" s="28"/>
      <c r="G689" s="28"/>
      <c r="J689" s="28"/>
      <c r="M689" s="28"/>
      <c r="N689" s="28"/>
      <c r="O689" s="28"/>
      <c r="P689" s="28"/>
      <c r="Q689" s="28"/>
      <c r="R689" s="28"/>
      <c r="S689" s="28"/>
      <c r="U689" s="28"/>
      <c r="V689" s="28"/>
      <c r="W689" s="28"/>
    </row>
    <row r="690" spans="1:23">
      <c r="A690" s="28"/>
      <c r="B690" s="28"/>
      <c r="C690" s="28"/>
      <c r="D690" s="28"/>
      <c r="E690" s="28"/>
      <c r="F690" s="28"/>
      <c r="G690" s="28"/>
      <c r="J690" s="28"/>
      <c r="M690" s="28"/>
      <c r="N690" s="28"/>
      <c r="O690" s="28"/>
      <c r="P690" s="28"/>
      <c r="Q690" s="28"/>
      <c r="R690" s="28"/>
      <c r="S690" s="28"/>
      <c r="U690" s="28"/>
      <c r="V690" s="28"/>
      <c r="W690" s="28"/>
    </row>
    <row r="691" spans="1:23">
      <c r="A691" s="28"/>
      <c r="B691" s="28"/>
      <c r="C691" s="28"/>
      <c r="D691" s="28"/>
      <c r="E691" s="28"/>
      <c r="F691" s="28"/>
      <c r="G691" s="28"/>
      <c r="J691" s="28"/>
      <c r="M691" s="28"/>
      <c r="N691" s="28"/>
      <c r="O691" s="28"/>
      <c r="P691" s="28"/>
      <c r="Q691" s="28"/>
      <c r="R691" s="28"/>
      <c r="S691" s="28"/>
      <c r="U691" s="28"/>
      <c r="V691" s="28"/>
      <c r="W691" s="28"/>
    </row>
    <row r="692" spans="1:23">
      <c r="A692" s="28"/>
      <c r="B692" s="28"/>
      <c r="C692" s="28"/>
      <c r="D692" s="28"/>
      <c r="E692" s="28"/>
      <c r="F692" s="28"/>
      <c r="G692" s="28"/>
      <c r="J692" s="28"/>
      <c r="M692" s="28"/>
      <c r="N692" s="28"/>
      <c r="O692" s="28"/>
      <c r="P692" s="28"/>
      <c r="Q692" s="28"/>
      <c r="R692" s="28"/>
      <c r="S692" s="28"/>
      <c r="U692" s="28"/>
      <c r="V692" s="28"/>
      <c r="W692" s="28"/>
    </row>
    <row r="693" spans="1:23">
      <c r="A693" s="28"/>
      <c r="B693" s="28"/>
      <c r="C693" s="28"/>
      <c r="D693" s="28"/>
      <c r="E693" s="28"/>
      <c r="F693" s="28"/>
      <c r="G693" s="28"/>
      <c r="J693" s="28"/>
      <c r="M693" s="28"/>
      <c r="N693" s="28"/>
      <c r="O693" s="28"/>
      <c r="P693" s="28"/>
      <c r="Q693" s="28"/>
      <c r="R693" s="28"/>
      <c r="S693" s="28"/>
      <c r="U693" s="28"/>
      <c r="V693" s="28"/>
      <c r="W693" s="28"/>
    </row>
    <row r="694" spans="1:23">
      <c r="A694" s="28"/>
      <c r="B694" s="28"/>
      <c r="C694" s="28"/>
      <c r="D694" s="28"/>
      <c r="E694" s="28"/>
      <c r="F694" s="28"/>
      <c r="G694" s="28"/>
      <c r="J694" s="28"/>
      <c r="M694" s="28"/>
      <c r="N694" s="28"/>
      <c r="O694" s="28"/>
      <c r="P694" s="28"/>
      <c r="Q694" s="28"/>
      <c r="R694" s="28"/>
      <c r="S694" s="28"/>
      <c r="U694" s="28"/>
      <c r="V694" s="28"/>
      <c r="W694" s="28"/>
    </row>
    <row r="695" spans="1:23">
      <c r="A695" s="28"/>
      <c r="B695" s="28"/>
      <c r="C695" s="28"/>
      <c r="D695" s="28"/>
      <c r="E695" s="28"/>
      <c r="F695" s="28"/>
      <c r="G695" s="28"/>
      <c r="J695" s="28"/>
      <c r="M695" s="28"/>
      <c r="N695" s="28"/>
      <c r="O695" s="28"/>
      <c r="P695" s="28"/>
      <c r="Q695" s="28"/>
      <c r="R695" s="28"/>
      <c r="S695" s="28"/>
      <c r="U695" s="28"/>
      <c r="V695" s="28"/>
      <c r="W695" s="28"/>
    </row>
    <row r="696" spans="1:23">
      <c r="A696" s="28"/>
      <c r="B696" s="28"/>
      <c r="C696" s="28"/>
      <c r="D696" s="28"/>
      <c r="E696" s="28"/>
      <c r="F696" s="28"/>
      <c r="G696" s="28"/>
      <c r="J696" s="28"/>
      <c r="M696" s="28"/>
      <c r="N696" s="28"/>
      <c r="O696" s="28"/>
      <c r="P696" s="28"/>
      <c r="Q696" s="28"/>
      <c r="R696" s="28"/>
      <c r="S696" s="28"/>
      <c r="U696" s="28"/>
      <c r="V696" s="28"/>
      <c r="W696" s="28"/>
    </row>
    <row r="697" spans="1:23">
      <c r="A697" s="28"/>
      <c r="B697" s="28"/>
      <c r="C697" s="28"/>
      <c r="D697" s="28"/>
      <c r="E697" s="28"/>
      <c r="F697" s="28"/>
      <c r="G697" s="28"/>
      <c r="J697" s="28"/>
      <c r="M697" s="28"/>
      <c r="N697" s="28"/>
      <c r="O697" s="28"/>
      <c r="P697" s="28"/>
      <c r="Q697" s="28"/>
      <c r="R697" s="28"/>
      <c r="S697" s="28"/>
      <c r="U697" s="28"/>
      <c r="V697" s="28"/>
      <c r="W697" s="28"/>
    </row>
    <row r="698" spans="1:23">
      <c r="A698" s="28"/>
      <c r="B698" s="28"/>
      <c r="C698" s="28"/>
      <c r="D698" s="28"/>
      <c r="E698" s="28"/>
      <c r="F698" s="28"/>
      <c r="G698" s="28"/>
      <c r="J698" s="28"/>
      <c r="M698" s="28"/>
      <c r="N698" s="28"/>
      <c r="O698" s="28"/>
      <c r="P698" s="28"/>
      <c r="Q698" s="28"/>
      <c r="R698" s="28"/>
      <c r="S698" s="28"/>
      <c r="U698" s="28"/>
      <c r="V698" s="28"/>
      <c r="W698" s="28"/>
    </row>
    <row r="699" spans="1:23">
      <c r="A699" s="28"/>
      <c r="B699" s="28"/>
      <c r="C699" s="28"/>
      <c r="D699" s="28"/>
      <c r="E699" s="28"/>
      <c r="F699" s="28"/>
      <c r="G699" s="28"/>
      <c r="J699" s="28"/>
      <c r="M699" s="28"/>
      <c r="N699" s="28"/>
      <c r="O699" s="28"/>
      <c r="P699" s="28"/>
      <c r="Q699" s="28"/>
      <c r="R699" s="28"/>
      <c r="S699" s="28"/>
      <c r="U699" s="28"/>
      <c r="V699" s="28"/>
      <c r="W699" s="28"/>
    </row>
    <row r="700" spans="1:23">
      <c r="A700" s="28"/>
      <c r="B700" s="28"/>
      <c r="C700" s="28"/>
      <c r="D700" s="28"/>
      <c r="E700" s="28"/>
      <c r="F700" s="28"/>
      <c r="G700" s="28"/>
      <c r="J700" s="28"/>
      <c r="M700" s="28"/>
      <c r="N700" s="28"/>
      <c r="O700" s="28"/>
      <c r="P700" s="28"/>
      <c r="Q700" s="28"/>
      <c r="R700" s="28"/>
      <c r="S700" s="28"/>
      <c r="U700" s="28"/>
      <c r="V700" s="28"/>
      <c r="W700" s="28"/>
    </row>
    <row r="701" spans="1:23">
      <c r="A701" s="28"/>
      <c r="B701" s="28"/>
      <c r="C701" s="28"/>
      <c r="D701" s="28"/>
      <c r="E701" s="28"/>
      <c r="F701" s="28"/>
      <c r="G701" s="28"/>
      <c r="J701" s="28"/>
      <c r="M701" s="28"/>
      <c r="N701" s="28"/>
      <c r="O701" s="28"/>
      <c r="P701" s="28"/>
      <c r="Q701" s="28"/>
      <c r="R701" s="28"/>
      <c r="S701" s="28"/>
      <c r="U701" s="28"/>
      <c r="V701" s="28"/>
      <c r="W701" s="28"/>
    </row>
    <row r="702" spans="1:23">
      <c r="A702" s="28"/>
      <c r="B702" s="28"/>
      <c r="C702" s="28"/>
      <c r="D702" s="28"/>
      <c r="E702" s="28"/>
      <c r="F702" s="28"/>
      <c r="G702" s="28"/>
      <c r="J702" s="28"/>
      <c r="M702" s="28"/>
      <c r="N702" s="28"/>
      <c r="O702" s="28"/>
      <c r="P702" s="28"/>
      <c r="Q702" s="28"/>
      <c r="R702" s="28"/>
      <c r="S702" s="28"/>
      <c r="U702" s="28"/>
      <c r="V702" s="28"/>
      <c r="W702" s="28"/>
    </row>
    <row r="703" spans="1:23">
      <c r="A703" s="28"/>
      <c r="B703" s="28"/>
      <c r="C703" s="28"/>
      <c r="D703" s="28"/>
      <c r="E703" s="28"/>
      <c r="F703" s="28"/>
      <c r="G703" s="28"/>
      <c r="J703" s="28"/>
      <c r="M703" s="28"/>
      <c r="N703" s="28"/>
      <c r="O703" s="28"/>
      <c r="P703" s="28"/>
      <c r="Q703" s="28"/>
      <c r="R703" s="28"/>
      <c r="S703" s="28"/>
      <c r="U703" s="28"/>
      <c r="V703" s="28"/>
      <c r="W703" s="28"/>
    </row>
    <row r="704" spans="1:23">
      <c r="A704" s="28"/>
      <c r="B704" s="28"/>
      <c r="C704" s="28"/>
      <c r="D704" s="28"/>
      <c r="E704" s="28"/>
      <c r="F704" s="28"/>
      <c r="G704" s="28"/>
      <c r="J704" s="28"/>
      <c r="M704" s="28"/>
      <c r="N704" s="28"/>
      <c r="O704" s="28"/>
      <c r="P704" s="28"/>
      <c r="Q704" s="28"/>
      <c r="R704" s="28"/>
      <c r="S704" s="28"/>
      <c r="U704" s="28"/>
      <c r="V704" s="28"/>
      <c r="W704" s="28"/>
    </row>
    <row r="705" spans="1:23">
      <c r="A705" s="28"/>
      <c r="B705" s="28"/>
      <c r="C705" s="28"/>
      <c r="D705" s="28"/>
      <c r="E705" s="28"/>
      <c r="F705" s="28"/>
      <c r="G705" s="28"/>
      <c r="J705" s="28"/>
      <c r="M705" s="28"/>
      <c r="N705" s="28"/>
      <c r="O705" s="28"/>
      <c r="P705" s="28"/>
      <c r="Q705" s="28"/>
      <c r="R705" s="28"/>
      <c r="S705" s="28"/>
      <c r="U705" s="28"/>
      <c r="V705" s="28"/>
      <c r="W705" s="28"/>
    </row>
    <row r="706" spans="1:23">
      <c r="A706" s="28"/>
      <c r="B706" s="28"/>
      <c r="C706" s="28"/>
      <c r="D706" s="28"/>
      <c r="E706" s="28"/>
      <c r="F706" s="28"/>
      <c r="G706" s="28"/>
      <c r="J706" s="28"/>
      <c r="M706" s="28"/>
      <c r="N706" s="28"/>
      <c r="O706" s="28"/>
      <c r="P706" s="28"/>
      <c r="Q706" s="28"/>
      <c r="R706" s="28"/>
      <c r="S706" s="28"/>
      <c r="U706" s="28"/>
      <c r="V706" s="28"/>
      <c r="W706" s="28"/>
    </row>
    <row r="707" spans="1:23">
      <c r="A707" s="28"/>
      <c r="B707" s="28"/>
      <c r="C707" s="28"/>
      <c r="D707" s="28"/>
      <c r="E707" s="28"/>
      <c r="F707" s="28"/>
      <c r="G707" s="28"/>
      <c r="J707" s="28"/>
      <c r="M707" s="28"/>
      <c r="N707" s="28"/>
      <c r="O707" s="28"/>
      <c r="P707" s="28"/>
      <c r="Q707" s="28"/>
      <c r="R707" s="28"/>
      <c r="S707" s="28"/>
      <c r="U707" s="28"/>
      <c r="V707" s="28"/>
      <c r="W707" s="28"/>
    </row>
    <row r="708" spans="1:23">
      <c r="A708" s="28"/>
      <c r="B708" s="28"/>
      <c r="C708" s="28"/>
      <c r="D708" s="28"/>
      <c r="E708" s="28"/>
      <c r="F708" s="28"/>
      <c r="G708" s="28"/>
      <c r="J708" s="28"/>
      <c r="M708" s="28"/>
      <c r="N708" s="28"/>
      <c r="O708" s="28"/>
      <c r="P708" s="28"/>
      <c r="Q708" s="28"/>
      <c r="R708" s="28"/>
      <c r="S708" s="28"/>
      <c r="U708" s="28"/>
      <c r="V708" s="28"/>
      <c r="W708" s="28"/>
    </row>
    <row r="709" spans="1:23">
      <c r="A709" s="28"/>
      <c r="B709" s="28"/>
      <c r="C709" s="28"/>
      <c r="D709" s="28"/>
      <c r="E709" s="28"/>
      <c r="F709" s="28"/>
      <c r="G709" s="28"/>
      <c r="J709" s="28"/>
      <c r="M709" s="28"/>
      <c r="N709" s="28"/>
      <c r="O709" s="28"/>
      <c r="P709" s="28"/>
      <c r="Q709" s="28"/>
      <c r="R709" s="28"/>
      <c r="S709" s="28"/>
      <c r="U709" s="28"/>
      <c r="V709" s="28"/>
      <c r="W709" s="28"/>
    </row>
    <row r="710" spans="1:23">
      <c r="A710" s="28"/>
      <c r="B710" s="28"/>
      <c r="C710" s="28"/>
      <c r="D710" s="28"/>
      <c r="E710" s="28"/>
      <c r="F710" s="28"/>
      <c r="G710" s="28"/>
      <c r="J710" s="28"/>
      <c r="M710" s="28"/>
      <c r="N710" s="28"/>
      <c r="O710" s="28"/>
      <c r="P710" s="28"/>
      <c r="Q710" s="28"/>
      <c r="R710" s="28"/>
      <c r="S710" s="28"/>
      <c r="U710" s="28"/>
      <c r="V710" s="28"/>
      <c r="W710" s="28"/>
    </row>
    <row r="711" spans="1:23">
      <c r="A711" s="28"/>
      <c r="B711" s="28"/>
      <c r="C711" s="28"/>
      <c r="D711" s="28"/>
      <c r="E711" s="28"/>
      <c r="F711" s="28"/>
      <c r="G711" s="28"/>
      <c r="J711" s="28"/>
      <c r="M711" s="28"/>
      <c r="N711" s="28"/>
      <c r="O711" s="28"/>
      <c r="P711" s="28"/>
      <c r="Q711" s="28"/>
      <c r="R711" s="28"/>
      <c r="S711" s="28"/>
      <c r="U711" s="28"/>
      <c r="V711" s="28"/>
      <c r="W711" s="28"/>
    </row>
    <row r="712" spans="1:23">
      <c r="A712" s="28"/>
      <c r="B712" s="28"/>
      <c r="C712" s="28"/>
      <c r="D712" s="28"/>
      <c r="E712" s="28"/>
      <c r="F712" s="28"/>
      <c r="G712" s="28"/>
      <c r="J712" s="28"/>
      <c r="M712" s="28"/>
      <c r="N712" s="28"/>
      <c r="O712" s="28"/>
      <c r="P712" s="28"/>
      <c r="Q712" s="28"/>
      <c r="R712" s="28"/>
      <c r="S712" s="28"/>
      <c r="U712" s="28"/>
      <c r="V712" s="28"/>
      <c r="W712" s="28"/>
    </row>
    <row r="713" spans="1:23">
      <c r="A713" s="28"/>
      <c r="B713" s="28"/>
      <c r="C713" s="28"/>
      <c r="D713" s="28"/>
      <c r="E713" s="28"/>
      <c r="F713" s="28"/>
      <c r="G713" s="28"/>
      <c r="J713" s="28"/>
      <c r="M713" s="28"/>
      <c r="N713" s="28"/>
      <c r="O713" s="28"/>
      <c r="P713" s="28"/>
      <c r="Q713" s="28"/>
      <c r="R713" s="28"/>
      <c r="S713" s="28"/>
      <c r="U713" s="28"/>
      <c r="V713" s="28"/>
      <c r="W713" s="28"/>
    </row>
    <row r="714" spans="1:23">
      <c r="A714" s="28"/>
      <c r="B714" s="28"/>
      <c r="C714" s="28"/>
      <c r="D714" s="28"/>
      <c r="E714" s="28"/>
      <c r="F714" s="28"/>
      <c r="G714" s="28"/>
      <c r="J714" s="28"/>
      <c r="M714" s="28"/>
      <c r="N714" s="28"/>
      <c r="O714" s="28"/>
      <c r="P714" s="28"/>
      <c r="Q714" s="28"/>
      <c r="R714" s="28"/>
      <c r="S714" s="28"/>
      <c r="U714" s="28"/>
      <c r="V714" s="28"/>
      <c r="W714" s="28"/>
    </row>
    <row r="715" spans="1:23">
      <c r="A715" s="28"/>
      <c r="B715" s="28"/>
      <c r="C715" s="28"/>
      <c r="D715" s="28"/>
      <c r="E715" s="28"/>
      <c r="F715" s="28"/>
      <c r="G715" s="28"/>
      <c r="J715" s="28"/>
      <c r="M715" s="28"/>
      <c r="N715" s="28"/>
      <c r="O715" s="28"/>
      <c r="P715" s="28"/>
      <c r="Q715" s="28"/>
      <c r="R715" s="28"/>
      <c r="S715" s="28"/>
      <c r="U715" s="28"/>
      <c r="V715" s="28"/>
      <c r="W715" s="28"/>
    </row>
    <row r="716" spans="1:23">
      <c r="A716" s="28"/>
      <c r="B716" s="28"/>
      <c r="C716" s="28"/>
      <c r="D716" s="28"/>
      <c r="E716" s="28"/>
      <c r="F716" s="28"/>
      <c r="G716" s="28"/>
      <c r="J716" s="28"/>
      <c r="M716" s="28"/>
      <c r="N716" s="28"/>
      <c r="O716" s="28"/>
      <c r="P716" s="28"/>
      <c r="Q716" s="28"/>
      <c r="R716" s="28"/>
      <c r="S716" s="28"/>
      <c r="U716" s="28"/>
      <c r="V716" s="28"/>
      <c r="W716" s="28"/>
    </row>
    <row r="717" spans="1:23">
      <c r="A717" s="28"/>
      <c r="B717" s="28"/>
      <c r="C717" s="28"/>
      <c r="D717" s="28"/>
      <c r="E717" s="28"/>
      <c r="F717" s="28"/>
      <c r="G717" s="28"/>
      <c r="J717" s="28"/>
      <c r="M717" s="28"/>
      <c r="N717" s="28"/>
      <c r="O717" s="28"/>
      <c r="P717" s="28"/>
      <c r="Q717" s="28"/>
      <c r="R717" s="28"/>
      <c r="S717" s="28"/>
      <c r="U717" s="28"/>
      <c r="V717" s="28"/>
      <c r="W717" s="28"/>
    </row>
    <row r="718" spans="1:23">
      <c r="A718" s="28"/>
      <c r="B718" s="28"/>
      <c r="C718" s="28"/>
      <c r="D718" s="28"/>
      <c r="E718" s="28"/>
      <c r="F718" s="28"/>
      <c r="G718" s="28"/>
      <c r="J718" s="28"/>
      <c r="M718" s="28"/>
      <c r="N718" s="28"/>
      <c r="O718" s="28"/>
      <c r="P718" s="28"/>
      <c r="Q718" s="28"/>
      <c r="R718" s="28"/>
      <c r="S718" s="28"/>
      <c r="U718" s="28"/>
      <c r="V718" s="28"/>
      <c r="W718" s="28"/>
    </row>
    <row r="719" spans="1:23">
      <c r="A719" s="28"/>
      <c r="B719" s="28"/>
      <c r="C719" s="28"/>
      <c r="D719" s="28"/>
      <c r="E719" s="28"/>
      <c r="F719" s="28"/>
      <c r="G719" s="28"/>
      <c r="J719" s="28"/>
      <c r="M719" s="28"/>
      <c r="N719" s="28"/>
      <c r="O719" s="28"/>
      <c r="P719" s="28"/>
      <c r="Q719" s="28"/>
      <c r="R719" s="28"/>
      <c r="S719" s="28"/>
      <c r="U719" s="28"/>
      <c r="V719" s="28"/>
      <c r="W719" s="28"/>
    </row>
    <row r="720" spans="1:23">
      <c r="A720" s="28"/>
      <c r="B720" s="28"/>
      <c r="C720" s="28"/>
      <c r="D720" s="28"/>
      <c r="E720" s="28"/>
      <c r="F720" s="28"/>
      <c r="G720" s="28"/>
      <c r="J720" s="28"/>
      <c r="M720" s="28"/>
      <c r="N720" s="28"/>
      <c r="O720" s="28"/>
      <c r="P720" s="28"/>
      <c r="Q720" s="28"/>
      <c r="R720" s="28"/>
      <c r="S720" s="28"/>
      <c r="U720" s="28"/>
      <c r="V720" s="28"/>
      <c r="W720" s="28"/>
    </row>
    <row r="721" spans="1:23">
      <c r="A721" s="28"/>
      <c r="B721" s="28"/>
      <c r="C721" s="28"/>
      <c r="D721" s="28"/>
      <c r="E721" s="28"/>
      <c r="F721" s="28"/>
      <c r="G721" s="28"/>
      <c r="J721" s="28"/>
      <c r="M721" s="28"/>
      <c r="N721" s="28"/>
      <c r="O721" s="28"/>
      <c r="P721" s="28"/>
      <c r="Q721" s="28"/>
      <c r="R721" s="28"/>
      <c r="S721" s="28"/>
      <c r="U721" s="28"/>
      <c r="V721" s="28"/>
      <c r="W721" s="28"/>
    </row>
    <row r="722" spans="1:23">
      <c r="A722" s="28"/>
      <c r="B722" s="28"/>
      <c r="C722" s="28"/>
      <c r="D722" s="28"/>
      <c r="E722" s="28"/>
      <c r="F722" s="28"/>
      <c r="G722" s="28"/>
      <c r="J722" s="28"/>
      <c r="M722" s="28"/>
      <c r="N722" s="28"/>
      <c r="O722" s="28"/>
      <c r="P722" s="28"/>
      <c r="Q722" s="28"/>
      <c r="R722" s="28"/>
      <c r="S722" s="28"/>
      <c r="U722" s="28"/>
      <c r="V722" s="28"/>
      <c r="W722" s="28"/>
    </row>
    <row r="723" spans="1:23">
      <c r="A723" s="28"/>
      <c r="B723" s="28"/>
      <c r="C723" s="28"/>
      <c r="D723" s="28"/>
      <c r="E723" s="28"/>
      <c r="F723" s="28"/>
      <c r="G723" s="28"/>
      <c r="J723" s="28"/>
      <c r="M723" s="28"/>
      <c r="N723" s="28"/>
      <c r="O723" s="28"/>
      <c r="P723" s="28"/>
      <c r="Q723" s="28"/>
      <c r="R723" s="28"/>
      <c r="S723" s="28"/>
      <c r="U723" s="28"/>
      <c r="V723" s="28"/>
      <c r="W723" s="28"/>
    </row>
    <row r="724" spans="1:23">
      <c r="A724" s="28"/>
      <c r="B724" s="28"/>
      <c r="C724" s="28"/>
      <c r="D724" s="28"/>
      <c r="E724" s="28"/>
      <c r="F724" s="28"/>
      <c r="G724" s="28"/>
      <c r="J724" s="28"/>
      <c r="M724" s="28"/>
      <c r="N724" s="28"/>
      <c r="O724" s="28"/>
      <c r="P724" s="28"/>
      <c r="Q724" s="28"/>
      <c r="R724" s="28"/>
      <c r="S724" s="28"/>
      <c r="U724" s="28"/>
      <c r="V724" s="28"/>
      <c r="W724" s="28"/>
    </row>
    <row r="725" spans="1:23">
      <c r="A725" s="28"/>
      <c r="B725" s="28"/>
      <c r="C725" s="28"/>
      <c r="D725" s="28"/>
      <c r="E725" s="28"/>
      <c r="F725" s="28"/>
      <c r="G725" s="28"/>
      <c r="J725" s="28"/>
      <c r="M725" s="28"/>
      <c r="N725" s="28"/>
      <c r="O725" s="28"/>
      <c r="P725" s="28"/>
      <c r="Q725" s="28"/>
      <c r="R725" s="28"/>
      <c r="S725" s="28"/>
      <c r="U725" s="28"/>
      <c r="V725" s="28"/>
      <c r="W725" s="28"/>
    </row>
    <row r="726" spans="1:23">
      <c r="A726" s="28"/>
      <c r="B726" s="28"/>
      <c r="C726" s="28"/>
      <c r="D726" s="28"/>
      <c r="E726" s="28"/>
      <c r="F726" s="28"/>
      <c r="G726" s="28"/>
      <c r="J726" s="28"/>
      <c r="M726" s="28"/>
      <c r="N726" s="28"/>
      <c r="O726" s="28"/>
      <c r="P726" s="28"/>
      <c r="Q726" s="28"/>
      <c r="R726" s="28"/>
      <c r="S726" s="28"/>
      <c r="U726" s="28"/>
      <c r="V726" s="28"/>
      <c r="W726" s="28"/>
    </row>
    <row r="727" spans="1:23">
      <c r="A727" s="28"/>
      <c r="B727" s="28"/>
      <c r="C727" s="28"/>
      <c r="D727" s="28"/>
      <c r="E727" s="28"/>
      <c r="F727" s="28"/>
      <c r="G727" s="28"/>
      <c r="J727" s="28"/>
      <c r="M727" s="28"/>
      <c r="N727" s="28"/>
      <c r="O727" s="28"/>
      <c r="P727" s="28"/>
      <c r="Q727" s="28"/>
      <c r="R727" s="28"/>
      <c r="S727" s="28"/>
      <c r="U727" s="28"/>
      <c r="V727" s="28"/>
      <c r="W727" s="28"/>
    </row>
    <row r="728" spans="1:23">
      <c r="A728" s="28"/>
      <c r="B728" s="28"/>
      <c r="C728" s="28"/>
      <c r="D728" s="28"/>
      <c r="E728" s="28"/>
      <c r="F728" s="28"/>
      <c r="G728" s="28"/>
      <c r="J728" s="28"/>
      <c r="M728" s="28"/>
      <c r="N728" s="28"/>
      <c r="O728" s="28"/>
      <c r="P728" s="28"/>
      <c r="Q728" s="28"/>
      <c r="R728" s="28"/>
      <c r="S728" s="28"/>
      <c r="U728" s="28"/>
      <c r="V728" s="28"/>
      <c r="W728" s="28"/>
    </row>
    <row r="729" spans="1:23">
      <c r="A729" s="28"/>
      <c r="B729" s="28"/>
      <c r="C729" s="28"/>
      <c r="D729" s="28"/>
      <c r="E729" s="28"/>
      <c r="F729" s="28"/>
      <c r="G729" s="28"/>
      <c r="J729" s="28"/>
      <c r="M729" s="28"/>
      <c r="N729" s="28"/>
      <c r="O729" s="28"/>
      <c r="P729" s="28"/>
      <c r="Q729" s="28"/>
      <c r="R729" s="28"/>
      <c r="S729" s="28"/>
      <c r="U729" s="28"/>
      <c r="V729" s="28"/>
      <c r="W729" s="28"/>
    </row>
    <row r="730" spans="1:23">
      <c r="A730" s="28"/>
      <c r="B730" s="28"/>
      <c r="C730" s="28"/>
      <c r="D730" s="28"/>
      <c r="E730" s="28"/>
      <c r="F730" s="28"/>
      <c r="G730" s="28"/>
      <c r="J730" s="28"/>
      <c r="M730" s="28"/>
      <c r="N730" s="28"/>
      <c r="O730" s="28"/>
      <c r="P730" s="28"/>
      <c r="Q730" s="28"/>
      <c r="R730" s="28"/>
      <c r="S730" s="28"/>
      <c r="U730" s="28"/>
      <c r="V730" s="28"/>
      <c r="W730" s="28"/>
    </row>
    <row r="731" spans="1:23">
      <c r="A731" s="28"/>
      <c r="B731" s="28"/>
      <c r="C731" s="28"/>
      <c r="D731" s="28"/>
      <c r="E731" s="28"/>
      <c r="F731" s="28"/>
      <c r="G731" s="28"/>
      <c r="J731" s="28"/>
      <c r="M731" s="28"/>
      <c r="N731" s="28"/>
      <c r="O731" s="28"/>
      <c r="P731" s="28"/>
      <c r="Q731" s="28"/>
      <c r="R731" s="28"/>
      <c r="S731" s="28"/>
      <c r="U731" s="28"/>
      <c r="V731" s="28"/>
      <c r="W731" s="28"/>
    </row>
    <row r="732" spans="1:23">
      <c r="A732" s="28"/>
      <c r="B732" s="28"/>
      <c r="C732" s="28"/>
      <c r="D732" s="28"/>
      <c r="E732" s="28"/>
      <c r="F732" s="28"/>
      <c r="G732" s="28"/>
      <c r="J732" s="28"/>
      <c r="M732" s="28"/>
      <c r="N732" s="28"/>
      <c r="O732" s="28"/>
      <c r="P732" s="28"/>
      <c r="Q732" s="28"/>
      <c r="R732" s="28"/>
      <c r="S732" s="28"/>
      <c r="U732" s="28"/>
      <c r="V732" s="28"/>
      <c r="W732" s="28"/>
    </row>
    <row r="733" spans="1:23">
      <c r="A733" s="28"/>
      <c r="B733" s="28"/>
      <c r="C733" s="28"/>
      <c r="D733" s="28"/>
      <c r="E733" s="28"/>
      <c r="F733" s="28"/>
      <c r="G733" s="28"/>
      <c r="J733" s="28"/>
      <c r="M733" s="28"/>
      <c r="N733" s="28"/>
      <c r="O733" s="28"/>
      <c r="P733" s="28"/>
      <c r="Q733" s="28"/>
      <c r="R733" s="28"/>
      <c r="S733" s="28"/>
      <c r="U733" s="28"/>
      <c r="V733" s="28"/>
      <c r="W733" s="28"/>
    </row>
    <row r="734" spans="1:23">
      <c r="A734" s="28"/>
      <c r="B734" s="28"/>
      <c r="C734" s="28"/>
      <c r="D734" s="28"/>
      <c r="E734" s="28"/>
      <c r="F734" s="28"/>
      <c r="G734" s="28"/>
      <c r="J734" s="28"/>
      <c r="M734" s="28"/>
      <c r="N734" s="28"/>
      <c r="O734" s="28"/>
      <c r="P734" s="28"/>
      <c r="Q734" s="28"/>
      <c r="R734" s="28"/>
      <c r="S734" s="28"/>
      <c r="U734" s="28"/>
      <c r="V734" s="28"/>
      <c r="W734" s="28"/>
    </row>
    <row r="735" spans="1:23">
      <c r="A735" s="28"/>
      <c r="B735" s="28"/>
      <c r="C735" s="28"/>
      <c r="D735" s="28"/>
      <c r="E735" s="28"/>
      <c r="F735" s="28"/>
      <c r="G735" s="28"/>
      <c r="J735" s="28"/>
      <c r="M735" s="28"/>
      <c r="N735" s="28"/>
      <c r="O735" s="28"/>
      <c r="P735" s="28"/>
      <c r="Q735" s="28"/>
      <c r="R735" s="28"/>
      <c r="S735" s="28"/>
      <c r="U735" s="28"/>
      <c r="V735" s="28"/>
      <c r="W735" s="28"/>
    </row>
    <row r="736" spans="1:23">
      <c r="A736" s="28"/>
      <c r="B736" s="28"/>
      <c r="C736" s="28"/>
      <c r="D736" s="28"/>
      <c r="E736" s="28"/>
      <c r="F736" s="28"/>
      <c r="G736" s="28"/>
      <c r="J736" s="28"/>
      <c r="M736" s="28"/>
      <c r="N736" s="28"/>
      <c r="O736" s="28"/>
      <c r="P736" s="28"/>
      <c r="Q736" s="28"/>
      <c r="R736" s="28"/>
      <c r="S736" s="28"/>
      <c r="U736" s="28"/>
      <c r="V736" s="28"/>
      <c r="W736" s="28"/>
    </row>
    <row r="737" spans="1:23">
      <c r="A737" s="28"/>
      <c r="B737" s="28"/>
      <c r="C737" s="28"/>
      <c r="D737" s="28"/>
      <c r="E737" s="28"/>
      <c r="F737" s="28"/>
      <c r="G737" s="28"/>
      <c r="J737" s="28"/>
      <c r="M737" s="28"/>
      <c r="N737" s="28"/>
      <c r="O737" s="28"/>
      <c r="P737" s="28"/>
      <c r="Q737" s="28"/>
      <c r="R737" s="28"/>
      <c r="S737" s="28"/>
      <c r="U737" s="28"/>
      <c r="V737" s="28"/>
      <c r="W737" s="28"/>
    </row>
    <row r="738" spans="1:23">
      <c r="A738" s="28"/>
      <c r="B738" s="28"/>
      <c r="C738" s="28"/>
      <c r="D738" s="28"/>
      <c r="E738" s="28"/>
      <c r="F738" s="28"/>
      <c r="G738" s="28"/>
      <c r="J738" s="28"/>
      <c r="M738" s="28"/>
      <c r="N738" s="28"/>
      <c r="O738" s="28"/>
      <c r="P738" s="28"/>
      <c r="Q738" s="28"/>
      <c r="R738" s="28"/>
      <c r="S738" s="28"/>
      <c r="U738" s="28"/>
      <c r="V738" s="28"/>
      <c r="W738" s="28"/>
    </row>
    <row r="739" spans="1:23">
      <c r="A739" s="28"/>
      <c r="B739" s="28"/>
      <c r="C739" s="28"/>
      <c r="D739" s="28"/>
      <c r="E739" s="28"/>
      <c r="F739" s="28"/>
      <c r="G739" s="28"/>
      <c r="J739" s="28"/>
      <c r="M739" s="28"/>
      <c r="N739" s="28"/>
      <c r="O739" s="28"/>
      <c r="P739" s="28"/>
      <c r="Q739" s="28"/>
      <c r="R739" s="28"/>
      <c r="S739" s="28"/>
      <c r="U739" s="28"/>
      <c r="V739" s="28"/>
      <c r="W739" s="28"/>
    </row>
    <row r="740" spans="1:23">
      <c r="A740" s="28"/>
      <c r="B740" s="28"/>
      <c r="C740" s="28"/>
      <c r="D740" s="28"/>
      <c r="E740" s="28"/>
      <c r="F740" s="28"/>
      <c r="G740" s="28"/>
      <c r="J740" s="28"/>
      <c r="M740" s="28"/>
      <c r="N740" s="28"/>
      <c r="O740" s="28"/>
      <c r="P740" s="28"/>
      <c r="Q740" s="28"/>
      <c r="R740" s="28"/>
      <c r="S740" s="28"/>
      <c r="U740" s="28"/>
      <c r="V740" s="28"/>
      <c r="W740" s="28"/>
    </row>
    <row r="741" spans="1:23">
      <c r="A741" s="28"/>
      <c r="B741" s="28"/>
      <c r="C741" s="28"/>
      <c r="D741" s="28"/>
      <c r="E741" s="28"/>
      <c r="F741" s="28"/>
      <c r="G741" s="28"/>
      <c r="J741" s="28"/>
      <c r="M741" s="28"/>
      <c r="N741" s="28"/>
      <c r="O741" s="28"/>
      <c r="P741" s="28"/>
      <c r="Q741" s="28"/>
      <c r="R741" s="28"/>
      <c r="S741" s="28"/>
      <c r="U741" s="28"/>
      <c r="V741" s="28"/>
      <c r="W741" s="28"/>
    </row>
    <row r="742" spans="1:23">
      <c r="A742" s="28"/>
      <c r="B742" s="28"/>
      <c r="C742" s="28"/>
      <c r="D742" s="28"/>
      <c r="E742" s="28"/>
      <c r="F742" s="28"/>
      <c r="G742" s="28"/>
      <c r="J742" s="28"/>
      <c r="M742" s="28"/>
      <c r="N742" s="28"/>
      <c r="O742" s="28"/>
      <c r="P742" s="28"/>
      <c r="Q742" s="28"/>
      <c r="R742" s="28"/>
      <c r="S742" s="28"/>
      <c r="U742" s="28"/>
      <c r="V742" s="28"/>
      <c r="W742" s="28"/>
    </row>
    <row r="743" spans="1:23">
      <c r="A743" s="28"/>
      <c r="B743" s="28"/>
      <c r="C743" s="28"/>
      <c r="D743" s="28"/>
      <c r="E743" s="28"/>
      <c r="F743" s="28"/>
      <c r="G743" s="28"/>
      <c r="J743" s="28"/>
      <c r="M743" s="28"/>
      <c r="N743" s="28"/>
      <c r="O743" s="28"/>
      <c r="P743" s="28"/>
      <c r="Q743" s="28"/>
      <c r="R743" s="28"/>
      <c r="S743" s="28"/>
      <c r="U743" s="28"/>
      <c r="V743" s="28"/>
      <c r="W743" s="28"/>
    </row>
    <row r="744" spans="1:23">
      <c r="A744" s="28"/>
      <c r="B744" s="28"/>
      <c r="C744" s="28"/>
      <c r="D744" s="28"/>
      <c r="E744" s="28"/>
      <c r="F744" s="28"/>
      <c r="G744" s="28"/>
      <c r="J744" s="28"/>
      <c r="M744" s="28"/>
      <c r="N744" s="28"/>
      <c r="O744" s="28"/>
      <c r="P744" s="28"/>
      <c r="Q744" s="28"/>
      <c r="R744" s="28"/>
      <c r="S744" s="28"/>
      <c r="U744" s="28"/>
      <c r="V744" s="28"/>
      <c r="W744" s="28"/>
    </row>
    <row r="745" spans="1:23">
      <c r="A745" s="28"/>
      <c r="B745" s="28"/>
      <c r="C745" s="28"/>
      <c r="D745" s="28"/>
      <c r="E745" s="28"/>
      <c r="F745" s="28"/>
      <c r="G745" s="28"/>
      <c r="J745" s="28"/>
      <c r="M745" s="28"/>
      <c r="N745" s="28"/>
      <c r="O745" s="28"/>
      <c r="P745" s="28"/>
      <c r="Q745" s="28"/>
      <c r="R745" s="28"/>
      <c r="S745" s="28"/>
      <c r="U745" s="28"/>
      <c r="V745" s="28"/>
      <c r="W745" s="28"/>
    </row>
    <row r="746" spans="1:23">
      <c r="A746" s="28"/>
      <c r="B746" s="28"/>
      <c r="C746" s="28"/>
      <c r="D746" s="28"/>
      <c r="E746" s="28"/>
      <c r="F746" s="28"/>
      <c r="G746" s="28"/>
      <c r="J746" s="28"/>
      <c r="M746" s="28"/>
      <c r="N746" s="28"/>
      <c r="O746" s="28"/>
      <c r="P746" s="28"/>
      <c r="Q746" s="28"/>
      <c r="R746" s="28"/>
      <c r="S746" s="28"/>
      <c r="U746" s="28"/>
      <c r="V746" s="28"/>
      <c r="W746" s="28"/>
    </row>
    <row r="747" spans="1:23">
      <c r="A747" s="28"/>
      <c r="B747" s="28"/>
      <c r="C747" s="28"/>
      <c r="D747" s="28"/>
      <c r="E747" s="28"/>
      <c r="F747" s="28"/>
      <c r="G747" s="28"/>
      <c r="J747" s="28"/>
      <c r="M747" s="28"/>
      <c r="N747" s="28"/>
      <c r="O747" s="28"/>
      <c r="P747" s="28"/>
      <c r="Q747" s="28"/>
      <c r="R747" s="28"/>
      <c r="S747" s="28"/>
      <c r="U747" s="28"/>
      <c r="V747" s="28"/>
      <c r="W747" s="28"/>
    </row>
    <row r="748" spans="1:23">
      <c r="A748" s="28"/>
      <c r="B748" s="28"/>
      <c r="C748" s="28"/>
      <c r="D748" s="28"/>
      <c r="E748" s="28"/>
      <c r="F748" s="28"/>
      <c r="G748" s="28"/>
      <c r="J748" s="28"/>
      <c r="M748" s="28"/>
      <c r="N748" s="28"/>
      <c r="O748" s="28"/>
      <c r="P748" s="28"/>
      <c r="Q748" s="28"/>
      <c r="R748" s="28"/>
      <c r="S748" s="28"/>
      <c r="U748" s="28"/>
      <c r="V748" s="28"/>
      <c r="W748" s="28"/>
    </row>
    <row r="749" spans="1:23">
      <c r="A749" s="28"/>
      <c r="B749" s="28"/>
      <c r="C749" s="28"/>
      <c r="D749" s="28"/>
      <c r="E749" s="28"/>
      <c r="F749" s="28"/>
      <c r="G749" s="28"/>
      <c r="J749" s="28"/>
      <c r="M749" s="28"/>
      <c r="N749" s="28"/>
      <c r="O749" s="28"/>
      <c r="P749" s="28"/>
      <c r="Q749" s="28"/>
      <c r="R749" s="28"/>
      <c r="S749" s="28"/>
      <c r="U749" s="28"/>
      <c r="V749" s="28"/>
      <c r="W749" s="28"/>
    </row>
    <row r="750" spans="1:23">
      <c r="A750" s="28"/>
      <c r="B750" s="28"/>
      <c r="C750" s="28"/>
      <c r="D750" s="28"/>
      <c r="E750" s="28"/>
      <c r="F750" s="28"/>
      <c r="G750" s="28"/>
      <c r="J750" s="28"/>
      <c r="M750" s="28"/>
      <c r="N750" s="28"/>
      <c r="O750" s="28"/>
      <c r="P750" s="28"/>
      <c r="Q750" s="28"/>
      <c r="R750" s="28"/>
      <c r="S750" s="28"/>
      <c r="U750" s="28"/>
      <c r="V750" s="28"/>
      <c r="W750" s="28"/>
    </row>
    <row r="751" spans="1:23">
      <c r="A751" s="28"/>
      <c r="B751" s="28"/>
      <c r="C751" s="28"/>
      <c r="D751" s="28"/>
      <c r="E751" s="28"/>
      <c r="F751" s="28"/>
      <c r="G751" s="28"/>
      <c r="J751" s="28"/>
      <c r="M751" s="28"/>
      <c r="N751" s="28"/>
      <c r="O751" s="28"/>
      <c r="P751" s="28"/>
      <c r="Q751" s="28"/>
      <c r="R751" s="28"/>
      <c r="S751" s="28"/>
      <c r="U751" s="28"/>
      <c r="V751" s="28"/>
      <c r="W751" s="28"/>
    </row>
    <row r="752" spans="1:23">
      <c r="A752" s="28"/>
      <c r="B752" s="28"/>
      <c r="C752" s="28"/>
      <c r="D752" s="28"/>
      <c r="E752" s="28"/>
      <c r="F752" s="28"/>
      <c r="G752" s="28"/>
      <c r="J752" s="28"/>
      <c r="M752" s="28"/>
      <c r="N752" s="28"/>
      <c r="O752" s="28"/>
      <c r="P752" s="28"/>
      <c r="Q752" s="28"/>
      <c r="R752" s="28"/>
      <c r="S752" s="28"/>
      <c r="U752" s="28"/>
      <c r="V752" s="28"/>
      <c r="W752" s="28"/>
    </row>
    <row r="753" spans="1:23">
      <c r="A753" s="28"/>
      <c r="B753" s="28"/>
      <c r="C753" s="28"/>
      <c r="D753" s="28"/>
      <c r="E753" s="28"/>
      <c r="F753" s="28"/>
      <c r="G753" s="28"/>
      <c r="J753" s="28"/>
      <c r="M753" s="28"/>
      <c r="N753" s="28"/>
      <c r="O753" s="28"/>
      <c r="P753" s="28"/>
      <c r="Q753" s="28"/>
      <c r="R753" s="28"/>
      <c r="S753" s="28"/>
      <c r="U753" s="28"/>
      <c r="V753" s="28"/>
      <c r="W753" s="28"/>
    </row>
    <row r="754" spans="1:23">
      <c r="A754" s="28"/>
      <c r="B754" s="28"/>
      <c r="C754" s="28"/>
      <c r="D754" s="28"/>
      <c r="E754" s="28"/>
      <c r="F754" s="28"/>
      <c r="G754" s="28"/>
      <c r="J754" s="28"/>
      <c r="M754" s="28"/>
      <c r="N754" s="28"/>
      <c r="O754" s="28"/>
      <c r="P754" s="28"/>
      <c r="Q754" s="28"/>
      <c r="R754" s="28"/>
      <c r="S754" s="28"/>
      <c r="U754" s="28"/>
      <c r="V754" s="28"/>
      <c r="W754" s="28"/>
    </row>
    <row r="755" spans="1:23">
      <c r="A755" s="28"/>
      <c r="B755" s="28"/>
      <c r="C755" s="28"/>
      <c r="D755" s="28"/>
      <c r="E755" s="28"/>
      <c r="F755" s="28"/>
      <c r="G755" s="28"/>
      <c r="J755" s="28"/>
      <c r="M755" s="28"/>
      <c r="N755" s="28"/>
      <c r="O755" s="28"/>
      <c r="P755" s="28"/>
      <c r="Q755" s="28"/>
      <c r="R755" s="28"/>
      <c r="S755" s="28"/>
      <c r="U755" s="28"/>
      <c r="V755" s="28"/>
      <c r="W755" s="28"/>
    </row>
    <row r="756" spans="1:23">
      <c r="A756" s="28"/>
      <c r="B756" s="28"/>
      <c r="C756" s="28"/>
      <c r="D756" s="28"/>
      <c r="E756" s="28"/>
      <c r="F756" s="28"/>
      <c r="G756" s="28"/>
      <c r="J756" s="28"/>
      <c r="M756" s="28"/>
      <c r="N756" s="28"/>
      <c r="O756" s="28"/>
      <c r="P756" s="28"/>
      <c r="Q756" s="28"/>
      <c r="R756" s="28"/>
      <c r="S756" s="28"/>
      <c r="U756" s="28"/>
      <c r="V756" s="28"/>
      <c r="W756" s="28"/>
    </row>
    <row r="757" spans="1:23">
      <c r="A757" s="28"/>
      <c r="B757" s="28"/>
      <c r="C757" s="28"/>
      <c r="D757" s="28"/>
      <c r="E757" s="28"/>
      <c r="F757" s="28"/>
      <c r="G757" s="28"/>
      <c r="J757" s="28"/>
      <c r="M757" s="28"/>
      <c r="N757" s="28"/>
      <c r="O757" s="28"/>
      <c r="P757" s="28"/>
      <c r="Q757" s="28"/>
      <c r="R757" s="28"/>
      <c r="S757" s="28"/>
      <c r="U757" s="28"/>
      <c r="V757" s="28"/>
      <c r="W757" s="28"/>
    </row>
    <row r="758" spans="1:23">
      <c r="A758" s="28"/>
      <c r="B758" s="28"/>
      <c r="C758" s="28"/>
      <c r="D758" s="28"/>
      <c r="E758" s="28"/>
      <c r="F758" s="28"/>
      <c r="G758" s="28"/>
      <c r="J758" s="28"/>
      <c r="M758" s="28"/>
      <c r="N758" s="28"/>
      <c r="O758" s="28"/>
      <c r="P758" s="28"/>
      <c r="Q758" s="28"/>
      <c r="R758" s="28"/>
      <c r="S758" s="28"/>
      <c r="U758" s="28"/>
      <c r="V758" s="28"/>
      <c r="W758" s="28"/>
    </row>
    <row r="759" spans="1:23">
      <c r="A759" s="28"/>
      <c r="B759" s="28"/>
      <c r="C759" s="28"/>
      <c r="D759" s="28"/>
      <c r="E759" s="28"/>
      <c r="F759" s="28"/>
      <c r="G759" s="28"/>
      <c r="J759" s="28"/>
      <c r="M759" s="28"/>
      <c r="N759" s="28"/>
      <c r="O759" s="28"/>
      <c r="P759" s="28"/>
      <c r="Q759" s="28"/>
      <c r="R759" s="28"/>
      <c r="S759" s="28"/>
      <c r="U759" s="28"/>
      <c r="V759" s="28"/>
      <c r="W759" s="28"/>
    </row>
    <row r="760" spans="1:23">
      <c r="A760" s="28"/>
      <c r="B760" s="28"/>
      <c r="C760" s="28"/>
      <c r="D760" s="28"/>
      <c r="E760" s="28"/>
      <c r="F760" s="28"/>
      <c r="G760" s="28"/>
      <c r="J760" s="28"/>
      <c r="M760" s="28"/>
      <c r="N760" s="28"/>
      <c r="O760" s="28"/>
      <c r="P760" s="28"/>
      <c r="Q760" s="28"/>
      <c r="R760" s="28"/>
      <c r="S760" s="28"/>
      <c r="U760" s="28"/>
      <c r="V760" s="28"/>
      <c r="W760" s="28"/>
    </row>
    <row r="761" spans="1:23">
      <c r="A761" s="28"/>
      <c r="B761" s="28"/>
      <c r="C761" s="28"/>
      <c r="D761" s="28"/>
      <c r="E761" s="28"/>
      <c r="F761" s="28"/>
      <c r="G761" s="28"/>
      <c r="J761" s="28"/>
      <c r="M761" s="28"/>
      <c r="N761" s="28"/>
      <c r="O761" s="28"/>
      <c r="P761" s="28"/>
      <c r="Q761" s="28"/>
      <c r="R761" s="28"/>
      <c r="S761" s="28"/>
      <c r="U761" s="28"/>
      <c r="V761" s="28"/>
      <c r="W761" s="28"/>
    </row>
    <row r="762" spans="1:23">
      <c r="A762" s="28"/>
      <c r="B762" s="28"/>
      <c r="C762" s="28"/>
      <c r="D762" s="28"/>
      <c r="E762" s="28"/>
      <c r="F762" s="28"/>
      <c r="G762" s="28"/>
      <c r="J762" s="28"/>
      <c r="M762" s="28"/>
      <c r="N762" s="28"/>
      <c r="O762" s="28"/>
      <c r="P762" s="28"/>
      <c r="Q762" s="28"/>
      <c r="R762" s="28"/>
      <c r="S762" s="28"/>
      <c r="U762" s="28"/>
      <c r="V762" s="28"/>
      <c r="W762" s="28"/>
    </row>
    <row r="763" spans="1:23">
      <c r="A763" s="28"/>
      <c r="B763" s="28"/>
      <c r="C763" s="28"/>
      <c r="D763" s="28"/>
      <c r="E763" s="28"/>
      <c r="F763" s="28"/>
      <c r="G763" s="28"/>
      <c r="J763" s="28"/>
      <c r="M763" s="28"/>
      <c r="N763" s="28"/>
      <c r="O763" s="28"/>
      <c r="P763" s="28"/>
      <c r="Q763" s="28"/>
      <c r="R763" s="28"/>
      <c r="S763" s="28"/>
      <c r="U763" s="28"/>
      <c r="V763" s="28"/>
      <c r="W763" s="28"/>
    </row>
    <row r="764" spans="1:23">
      <c r="A764" s="28"/>
      <c r="B764" s="28"/>
      <c r="C764" s="28"/>
      <c r="D764" s="28"/>
      <c r="E764" s="28"/>
      <c r="F764" s="28"/>
      <c r="G764" s="28"/>
      <c r="J764" s="28"/>
      <c r="M764" s="28"/>
      <c r="N764" s="28"/>
      <c r="O764" s="28"/>
      <c r="P764" s="28"/>
      <c r="Q764" s="28"/>
      <c r="R764" s="28"/>
      <c r="S764" s="28"/>
      <c r="U764" s="28"/>
      <c r="V764" s="28"/>
      <c r="W764" s="28"/>
    </row>
    <row r="765" spans="1:23">
      <c r="A765" s="28"/>
      <c r="B765" s="28"/>
      <c r="C765" s="28"/>
      <c r="D765" s="28"/>
      <c r="E765" s="28"/>
      <c r="F765" s="28"/>
      <c r="G765" s="28"/>
      <c r="J765" s="28"/>
      <c r="M765" s="28"/>
      <c r="N765" s="28"/>
      <c r="O765" s="28"/>
      <c r="P765" s="28"/>
      <c r="Q765" s="28"/>
      <c r="R765" s="28"/>
      <c r="S765" s="28"/>
      <c r="U765" s="28"/>
      <c r="V765" s="28"/>
      <c r="W765" s="28"/>
    </row>
    <row r="766" spans="1:23">
      <c r="A766" s="28"/>
      <c r="B766" s="28"/>
      <c r="C766" s="28"/>
      <c r="D766" s="28"/>
      <c r="E766" s="28"/>
      <c r="F766" s="28"/>
      <c r="G766" s="28"/>
      <c r="J766" s="28"/>
      <c r="M766" s="28"/>
      <c r="N766" s="28"/>
      <c r="O766" s="28"/>
      <c r="P766" s="28"/>
      <c r="Q766" s="28"/>
      <c r="R766" s="28"/>
      <c r="S766" s="28"/>
      <c r="U766" s="28"/>
      <c r="V766" s="28"/>
      <c r="W766" s="28"/>
    </row>
    <row r="767" spans="1:23">
      <c r="A767" s="28"/>
      <c r="B767" s="28"/>
      <c r="C767" s="28"/>
      <c r="D767" s="28"/>
      <c r="E767" s="28"/>
      <c r="F767" s="28"/>
      <c r="G767" s="28"/>
      <c r="J767" s="28"/>
      <c r="M767" s="28"/>
      <c r="N767" s="28"/>
      <c r="O767" s="28"/>
      <c r="P767" s="28"/>
      <c r="Q767" s="28"/>
      <c r="R767" s="28"/>
      <c r="S767" s="28"/>
      <c r="U767" s="28"/>
      <c r="V767" s="28"/>
      <c r="W767" s="28"/>
    </row>
    <row r="768" spans="1:23">
      <c r="A768" s="28"/>
      <c r="B768" s="28"/>
      <c r="C768" s="28"/>
      <c r="D768" s="28"/>
      <c r="E768" s="28"/>
      <c r="F768" s="28"/>
      <c r="G768" s="28"/>
      <c r="J768" s="28"/>
      <c r="M768" s="28"/>
      <c r="N768" s="28"/>
      <c r="O768" s="28"/>
      <c r="P768" s="28"/>
      <c r="Q768" s="28"/>
      <c r="R768" s="28"/>
      <c r="S768" s="28"/>
      <c r="U768" s="28"/>
      <c r="V768" s="28"/>
      <c r="W768" s="28"/>
    </row>
    <row r="769" spans="1:23">
      <c r="A769" s="28"/>
      <c r="B769" s="28"/>
      <c r="C769" s="28"/>
      <c r="D769" s="28"/>
      <c r="E769" s="28"/>
      <c r="F769" s="28"/>
      <c r="G769" s="28"/>
      <c r="J769" s="28"/>
      <c r="M769" s="28"/>
      <c r="N769" s="28"/>
      <c r="O769" s="28"/>
      <c r="P769" s="28"/>
      <c r="Q769" s="28"/>
      <c r="R769" s="28"/>
      <c r="S769" s="28"/>
      <c r="U769" s="28"/>
      <c r="V769" s="28"/>
      <c r="W769" s="28"/>
    </row>
    <row r="770" spans="1:23">
      <c r="A770" s="28"/>
      <c r="B770" s="28"/>
      <c r="C770" s="28"/>
      <c r="D770" s="28"/>
      <c r="E770" s="28"/>
      <c r="F770" s="28"/>
      <c r="G770" s="28"/>
      <c r="J770" s="28"/>
      <c r="M770" s="28"/>
      <c r="N770" s="28"/>
      <c r="O770" s="28"/>
      <c r="P770" s="28"/>
      <c r="Q770" s="28"/>
      <c r="R770" s="28"/>
      <c r="S770" s="28"/>
      <c r="U770" s="28"/>
      <c r="V770" s="28"/>
      <c r="W770" s="28"/>
    </row>
    <row r="771" spans="1:23">
      <c r="A771" s="28"/>
      <c r="B771" s="28"/>
      <c r="C771" s="28"/>
      <c r="D771" s="28"/>
      <c r="E771" s="28"/>
      <c r="F771" s="28"/>
      <c r="G771" s="28"/>
      <c r="J771" s="28"/>
      <c r="M771" s="28"/>
      <c r="N771" s="28"/>
      <c r="O771" s="28"/>
      <c r="P771" s="28"/>
      <c r="Q771" s="28"/>
      <c r="R771" s="28"/>
      <c r="S771" s="28"/>
      <c r="U771" s="28"/>
      <c r="V771" s="28"/>
      <c r="W771" s="28"/>
    </row>
    <row r="772" spans="1:23">
      <c r="A772" s="28"/>
      <c r="B772" s="28"/>
      <c r="C772" s="28"/>
      <c r="D772" s="28"/>
      <c r="E772" s="28"/>
      <c r="F772" s="28"/>
      <c r="G772" s="28"/>
      <c r="J772" s="28"/>
      <c r="M772" s="28"/>
      <c r="N772" s="28"/>
      <c r="O772" s="28"/>
      <c r="P772" s="28"/>
      <c r="Q772" s="28"/>
      <c r="R772" s="28"/>
      <c r="S772" s="28"/>
      <c r="U772" s="28"/>
      <c r="V772" s="28"/>
      <c r="W772" s="28"/>
    </row>
    <row r="773" spans="1:23">
      <c r="A773" s="28"/>
      <c r="B773" s="28"/>
      <c r="C773" s="28"/>
      <c r="D773" s="28"/>
      <c r="E773" s="28"/>
      <c r="F773" s="28"/>
      <c r="G773" s="28"/>
      <c r="J773" s="28"/>
      <c r="M773" s="28"/>
      <c r="N773" s="28"/>
      <c r="O773" s="28"/>
      <c r="P773" s="28"/>
      <c r="Q773" s="28"/>
      <c r="R773" s="28"/>
      <c r="S773" s="28"/>
      <c r="U773" s="28"/>
      <c r="V773" s="28"/>
      <c r="W773" s="28"/>
    </row>
    <row r="774" spans="1:23">
      <c r="A774" s="28"/>
      <c r="B774" s="28"/>
      <c r="C774" s="28"/>
      <c r="D774" s="28"/>
      <c r="E774" s="28"/>
      <c r="F774" s="28"/>
      <c r="G774" s="28"/>
      <c r="J774" s="28"/>
      <c r="M774" s="28"/>
      <c r="N774" s="28"/>
      <c r="O774" s="28"/>
      <c r="P774" s="28"/>
      <c r="Q774" s="28"/>
      <c r="R774" s="28"/>
      <c r="S774" s="28"/>
      <c r="U774" s="28"/>
      <c r="V774" s="28"/>
      <c r="W774" s="28"/>
    </row>
    <row r="775" spans="1:23">
      <c r="A775" s="28"/>
      <c r="B775" s="28"/>
      <c r="C775" s="28"/>
      <c r="D775" s="28"/>
      <c r="E775" s="28"/>
      <c r="F775" s="28"/>
      <c r="G775" s="28"/>
      <c r="J775" s="28"/>
      <c r="M775" s="28"/>
      <c r="N775" s="28"/>
      <c r="O775" s="28"/>
      <c r="P775" s="28"/>
      <c r="Q775" s="28"/>
      <c r="R775" s="28"/>
      <c r="S775" s="28"/>
      <c r="U775" s="28"/>
      <c r="V775" s="28"/>
      <c r="W775" s="28"/>
    </row>
    <row r="776" spans="1:23">
      <c r="A776" s="28"/>
      <c r="B776" s="28"/>
      <c r="C776" s="28"/>
      <c r="D776" s="28"/>
      <c r="E776" s="28"/>
      <c r="F776" s="28"/>
      <c r="G776" s="28"/>
      <c r="J776" s="28"/>
      <c r="M776" s="28"/>
      <c r="N776" s="28"/>
      <c r="O776" s="28"/>
      <c r="P776" s="28"/>
      <c r="Q776" s="28"/>
      <c r="R776" s="28"/>
      <c r="S776" s="28"/>
      <c r="U776" s="28"/>
      <c r="V776" s="28"/>
      <c r="W776" s="28"/>
    </row>
    <row r="777" spans="1:23">
      <c r="A777" s="28"/>
      <c r="B777" s="28"/>
      <c r="C777" s="28"/>
      <c r="D777" s="28"/>
      <c r="E777" s="28"/>
      <c r="F777" s="28"/>
      <c r="G777" s="28"/>
      <c r="J777" s="28"/>
      <c r="M777" s="28"/>
      <c r="N777" s="28"/>
      <c r="O777" s="28"/>
      <c r="P777" s="28"/>
      <c r="Q777" s="28"/>
      <c r="R777" s="28"/>
      <c r="S777" s="28"/>
      <c r="U777" s="28"/>
      <c r="V777" s="28"/>
      <c r="W777" s="28"/>
    </row>
    <row r="778" spans="1:23">
      <c r="A778" s="28"/>
      <c r="B778" s="28"/>
      <c r="C778" s="28"/>
      <c r="D778" s="28"/>
      <c r="E778" s="28"/>
      <c r="F778" s="28"/>
      <c r="G778" s="28"/>
      <c r="J778" s="28"/>
      <c r="M778" s="28"/>
      <c r="N778" s="28"/>
      <c r="O778" s="28"/>
      <c r="P778" s="28"/>
      <c r="Q778" s="28"/>
      <c r="R778" s="28"/>
      <c r="S778" s="28"/>
      <c r="U778" s="28"/>
      <c r="V778" s="28"/>
      <c r="W778" s="28"/>
    </row>
    <row r="779" spans="1:23">
      <c r="A779" s="28"/>
      <c r="B779" s="28"/>
      <c r="C779" s="28"/>
      <c r="D779" s="28"/>
      <c r="E779" s="28"/>
      <c r="F779" s="28"/>
      <c r="G779" s="28"/>
      <c r="J779" s="28"/>
      <c r="M779" s="28"/>
      <c r="N779" s="28"/>
      <c r="O779" s="28"/>
      <c r="P779" s="28"/>
      <c r="Q779" s="28"/>
      <c r="R779" s="28"/>
      <c r="S779" s="28"/>
      <c r="U779" s="28"/>
      <c r="V779" s="28"/>
      <c r="W779" s="28"/>
    </row>
    <row r="780" spans="1:23">
      <c r="A780" s="28"/>
      <c r="B780" s="28"/>
      <c r="C780" s="28"/>
      <c r="D780" s="28"/>
      <c r="E780" s="28"/>
      <c r="F780" s="28"/>
      <c r="G780" s="28"/>
      <c r="J780" s="28"/>
      <c r="M780" s="28"/>
      <c r="N780" s="28"/>
      <c r="O780" s="28"/>
      <c r="P780" s="28"/>
      <c r="Q780" s="28"/>
      <c r="R780" s="28"/>
      <c r="S780" s="28"/>
      <c r="U780" s="28"/>
      <c r="V780" s="28"/>
      <c r="W780" s="28"/>
    </row>
    <row r="781" spans="1:23">
      <c r="A781" s="28"/>
      <c r="B781" s="28"/>
      <c r="C781" s="28"/>
      <c r="D781" s="28"/>
      <c r="E781" s="28"/>
      <c r="F781" s="28"/>
      <c r="G781" s="28"/>
      <c r="J781" s="28"/>
      <c r="M781" s="28"/>
      <c r="N781" s="28"/>
      <c r="O781" s="28"/>
      <c r="P781" s="28"/>
      <c r="Q781" s="28"/>
      <c r="R781" s="28"/>
      <c r="S781" s="28"/>
      <c r="U781" s="28"/>
      <c r="V781" s="28"/>
      <c r="W781" s="28"/>
    </row>
    <row r="782" spans="1:23">
      <c r="A782" s="28"/>
      <c r="B782" s="28"/>
      <c r="C782" s="28"/>
      <c r="D782" s="28"/>
      <c r="E782" s="28"/>
      <c r="F782" s="28"/>
      <c r="G782" s="28"/>
      <c r="J782" s="28"/>
      <c r="M782" s="28"/>
      <c r="N782" s="28"/>
      <c r="O782" s="28"/>
      <c r="P782" s="28"/>
      <c r="Q782" s="28"/>
      <c r="R782" s="28"/>
      <c r="S782" s="28"/>
      <c r="U782" s="28"/>
      <c r="V782" s="28"/>
      <c r="W782" s="28"/>
    </row>
    <row r="783" spans="1:23">
      <c r="A783" s="28"/>
      <c r="B783" s="28"/>
      <c r="C783" s="28"/>
      <c r="D783" s="28"/>
      <c r="E783" s="28"/>
      <c r="F783" s="28"/>
      <c r="G783" s="28"/>
      <c r="J783" s="28"/>
      <c r="M783" s="28"/>
      <c r="N783" s="28"/>
      <c r="O783" s="28"/>
      <c r="P783" s="28"/>
      <c r="Q783" s="28"/>
      <c r="R783" s="28"/>
      <c r="S783" s="28"/>
      <c r="U783" s="28"/>
      <c r="V783" s="28"/>
      <c r="W783" s="28"/>
    </row>
    <row r="784" spans="1:23">
      <c r="A784" s="28"/>
      <c r="B784" s="28"/>
      <c r="C784" s="28"/>
      <c r="D784" s="28"/>
      <c r="E784" s="28"/>
      <c r="F784" s="28"/>
      <c r="G784" s="28"/>
      <c r="J784" s="28"/>
      <c r="M784" s="28"/>
      <c r="N784" s="28"/>
      <c r="O784" s="28"/>
      <c r="P784" s="28"/>
      <c r="Q784" s="28"/>
      <c r="R784" s="28"/>
      <c r="S784" s="28"/>
      <c r="U784" s="28"/>
      <c r="V784" s="28"/>
      <c r="W784" s="28"/>
    </row>
    <row r="785" spans="1:23">
      <c r="A785" s="28"/>
      <c r="B785" s="28"/>
      <c r="C785" s="28"/>
      <c r="D785" s="28"/>
      <c r="E785" s="28"/>
      <c r="F785" s="28"/>
      <c r="G785" s="28"/>
      <c r="J785" s="28"/>
      <c r="M785" s="28"/>
      <c r="N785" s="28"/>
      <c r="O785" s="28"/>
      <c r="P785" s="28"/>
      <c r="Q785" s="28"/>
      <c r="R785" s="28"/>
      <c r="S785" s="28"/>
      <c r="U785" s="28"/>
      <c r="V785" s="28"/>
      <c r="W785" s="28"/>
    </row>
    <row r="786" spans="1:23">
      <c r="A786" s="28"/>
      <c r="B786" s="28"/>
      <c r="C786" s="28"/>
      <c r="D786" s="28"/>
      <c r="E786" s="28"/>
      <c r="F786" s="28"/>
      <c r="G786" s="28"/>
      <c r="J786" s="28"/>
      <c r="M786" s="28"/>
      <c r="N786" s="28"/>
      <c r="O786" s="28"/>
      <c r="P786" s="28"/>
      <c r="Q786" s="28"/>
      <c r="R786" s="28"/>
      <c r="S786" s="28"/>
      <c r="U786" s="28"/>
      <c r="V786" s="28"/>
      <c r="W786" s="28"/>
    </row>
    <row r="787" spans="1:23">
      <c r="A787" s="28"/>
      <c r="B787" s="28"/>
      <c r="C787" s="28"/>
      <c r="D787" s="28"/>
      <c r="E787" s="28"/>
      <c r="F787" s="28"/>
      <c r="G787" s="28"/>
      <c r="J787" s="28"/>
      <c r="M787" s="28"/>
      <c r="N787" s="28"/>
      <c r="O787" s="28"/>
      <c r="P787" s="28"/>
      <c r="Q787" s="28"/>
      <c r="R787" s="28"/>
      <c r="S787" s="28"/>
      <c r="U787" s="28"/>
      <c r="V787" s="28"/>
      <c r="W787" s="28"/>
    </row>
    <row r="788" spans="1:23">
      <c r="A788" s="28"/>
      <c r="B788" s="28"/>
      <c r="C788" s="28"/>
      <c r="D788" s="28"/>
      <c r="E788" s="28"/>
      <c r="F788" s="28"/>
      <c r="G788" s="28"/>
      <c r="J788" s="28"/>
      <c r="M788" s="28"/>
      <c r="N788" s="28"/>
      <c r="O788" s="28"/>
      <c r="P788" s="28"/>
      <c r="Q788" s="28"/>
      <c r="R788" s="28"/>
      <c r="S788" s="28"/>
      <c r="U788" s="28"/>
      <c r="V788" s="28"/>
      <c r="W788" s="28"/>
    </row>
    <row r="789" spans="1:23">
      <c r="A789" s="28"/>
      <c r="B789" s="28"/>
      <c r="C789" s="28"/>
      <c r="D789" s="28"/>
      <c r="E789" s="28"/>
      <c r="F789" s="28"/>
      <c r="G789" s="28"/>
      <c r="J789" s="28"/>
      <c r="M789" s="28"/>
      <c r="N789" s="28"/>
      <c r="O789" s="28"/>
      <c r="P789" s="28"/>
      <c r="Q789" s="28"/>
      <c r="R789" s="28"/>
      <c r="S789" s="28"/>
      <c r="U789" s="28"/>
      <c r="V789" s="28"/>
      <c r="W789" s="28"/>
    </row>
    <row r="790" spans="1:23">
      <c r="A790" s="28"/>
      <c r="B790" s="28"/>
      <c r="C790" s="28"/>
      <c r="D790" s="28"/>
      <c r="E790" s="28"/>
      <c r="F790" s="28"/>
      <c r="G790" s="28"/>
      <c r="J790" s="28"/>
      <c r="M790" s="28"/>
      <c r="N790" s="28"/>
      <c r="O790" s="28"/>
      <c r="P790" s="28"/>
      <c r="Q790" s="28"/>
      <c r="R790" s="28"/>
      <c r="S790" s="28"/>
      <c r="U790" s="28"/>
      <c r="V790" s="28"/>
      <c r="W790" s="28"/>
    </row>
    <row r="791" spans="1:23">
      <c r="A791" s="28"/>
      <c r="B791" s="28"/>
      <c r="C791" s="28"/>
      <c r="D791" s="28"/>
      <c r="E791" s="28"/>
      <c r="F791" s="28"/>
      <c r="G791" s="28"/>
      <c r="J791" s="28"/>
      <c r="M791" s="28"/>
      <c r="N791" s="28"/>
      <c r="O791" s="28"/>
      <c r="P791" s="28"/>
      <c r="Q791" s="28"/>
      <c r="R791" s="28"/>
      <c r="S791" s="28"/>
      <c r="U791" s="28"/>
      <c r="V791" s="28"/>
      <c r="W791" s="28"/>
    </row>
    <row r="792" spans="1:23">
      <c r="A792" s="28"/>
      <c r="B792" s="28"/>
      <c r="C792" s="28"/>
      <c r="D792" s="28"/>
      <c r="E792" s="28"/>
      <c r="F792" s="28"/>
      <c r="G792" s="28"/>
      <c r="J792" s="28"/>
      <c r="M792" s="28"/>
      <c r="N792" s="28"/>
      <c r="O792" s="28"/>
      <c r="P792" s="28"/>
      <c r="Q792" s="28"/>
      <c r="R792" s="28"/>
      <c r="S792" s="28"/>
      <c r="U792" s="28"/>
      <c r="V792" s="28"/>
      <c r="W792" s="28"/>
    </row>
    <row r="793" spans="1:23">
      <c r="A793" s="28"/>
      <c r="B793" s="28"/>
      <c r="C793" s="28"/>
      <c r="D793" s="28"/>
      <c r="E793" s="28"/>
      <c r="F793" s="28"/>
      <c r="G793" s="28"/>
      <c r="J793" s="28"/>
      <c r="M793" s="28"/>
      <c r="N793" s="28"/>
      <c r="O793" s="28"/>
      <c r="P793" s="28"/>
      <c r="Q793" s="28"/>
      <c r="R793" s="28"/>
      <c r="S793" s="28"/>
      <c r="U793" s="28"/>
      <c r="V793" s="28"/>
      <c r="W793" s="28"/>
    </row>
    <row r="794" spans="1:23">
      <c r="A794" s="28"/>
      <c r="B794" s="28"/>
      <c r="C794" s="28"/>
      <c r="D794" s="28"/>
      <c r="E794" s="28"/>
      <c r="F794" s="28"/>
      <c r="G794" s="28"/>
      <c r="J794" s="28"/>
      <c r="M794" s="28"/>
      <c r="N794" s="28"/>
      <c r="O794" s="28"/>
      <c r="P794" s="28"/>
      <c r="Q794" s="28"/>
      <c r="R794" s="28"/>
      <c r="S794" s="28"/>
      <c r="U794" s="28"/>
      <c r="V794" s="28"/>
      <c r="W794" s="28"/>
    </row>
    <row r="795" spans="1:23">
      <c r="A795" s="28"/>
      <c r="B795" s="28"/>
      <c r="C795" s="28"/>
      <c r="D795" s="28"/>
      <c r="E795" s="28"/>
      <c r="F795" s="28"/>
      <c r="G795" s="28"/>
      <c r="J795" s="28"/>
      <c r="M795" s="28"/>
      <c r="N795" s="28"/>
      <c r="O795" s="28"/>
      <c r="P795" s="28"/>
      <c r="Q795" s="28"/>
      <c r="R795" s="28"/>
      <c r="S795" s="28"/>
      <c r="U795" s="28"/>
      <c r="V795" s="28"/>
      <c r="W795" s="28"/>
    </row>
    <row r="796" spans="1:23">
      <c r="A796" s="28"/>
      <c r="B796" s="28"/>
      <c r="C796" s="28"/>
      <c r="D796" s="28"/>
      <c r="E796" s="28"/>
      <c r="F796" s="28"/>
      <c r="G796" s="28"/>
      <c r="J796" s="28"/>
      <c r="M796" s="28"/>
      <c r="N796" s="28"/>
      <c r="O796" s="28"/>
      <c r="P796" s="28"/>
      <c r="Q796" s="28"/>
      <c r="R796" s="28"/>
      <c r="S796" s="28"/>
      <c r="U796" s="28"/>
      <c r="V796" s="28"/>
      <c r="W796" s="28"/>
    </row>
    <row r="797" spans="1:23">
      <c r="A797" s="28"/>
      <c r="B797" s="28"/>
      <c r="C797" s="28"/>
      <c r="D797" s="28"/>
      <c r="E797" s="28"/>
      <c r="F797" s="28"/>
      <c r="G797" s="28"/>
      <c r="J797" s="28"/>
      <c r="M797" s="28"/>
      <c r="N797" s="28"/>
      <c r="O797" s="28"/>
      <c r="P797" s="28"/>
      <c r="Q797" s="28"/>
      <c r="R797" s="28"/>
      <c r="S797" s="28"/>
      <c r="U797" s="28"/>
      <c r="V797" s="28"/>
      <c r="W797" s="28"/>
    </row>
    <row r="798" spans="1:23">
      <c r="A798" s="28"/>
      <c r="B798" s="28"/>
      <c r="C798" s="28"/>
      <c r="D798" s="28"/>
      <c r="E798" s="28"/>
      <c r="F798" s="28"/>
      <c r="G798" s="28"/>
      <c r="J798" s="28"/>
      <c r="M798" s="28"/>
      <c r="N798" s="28"/>
      <c r="O798" s="28"/>
      <c r="P798" s="28"/>
      <c r="Q798" s="28"/>
      <c r="R798" s="28"/>
      <c r="S798" s="28"/>
      <c r="U798" s="28"/>
      <c r="V798" s="28"/>
      <c r="W798" s="28"/>
    </row>
    <row r="799" spans="1:23">
      <c r="A799" s="28"/>
      <c r="B799" s="28"/>
      <c r="C799" s="28"/>
      <c r="D799" s="28"/>
      <c r="E799" s="28"/>
      <c r="F799" s="28"/>
      <c r="G799" s="28"/>
      <c r="J799" s="28"/>
      <c r="M799" s="28"/>
      <c r="N799" s="28"/>
      <c r="O799" s="28"/>
      <c r="P799" s="28"/>
      <c r="Q799" s="28"/>
      <c r="R799" s="28"/>
      <c r="S799" s="28"/>
      <c r="U799" s="28"/>
      <c r="V799" s="28"/>
      <c r="W799" s="28"/>
    </row>
    <row r="800" spans="1:23">
      <c r="A800" s="28"/>
      <c r="B800" s="28"/>
      <c r="C800" s="28"/>
      <c r="D800" s="28"/>
      <c r="E800" s="28"/>
      <c r="F800" s="28"/>
      <c r="G800" s="28"/>
      <c r="J800" s="28"/>
      <c r="M800" s="28"/>
      <c r="N800" s="28"/>
      <c r="O800" s="28"/>
      <c r="P800" s="28"/>
      <c r="Q800" s="28"/>
      <c r="R800" s="28"/>
      <c r="S800" s="28"/>
      <c r="U800" s="28"/>
      <c r="V800" s="28"/>
      <c r="W800" s="28"/>
    </row>
    <row r="801" spans="1:23">
      <c r="A801" s="28"/>
      <c r="B801" s="28"/>
      <c r="C801" s="28"/>
      <c r="D801" s="28"/>
      <c r="E801" s="28"/>
      <c r="F801" s="28"/>
      <c r="G801" s="28"/>
      <c r="J801" s="28"/>
      <c r="M801" s="28"/>
      <c r="N801" s="28"/>
      <c r="O801" s="28"/>
      <c r="P801" s="28"/>
      <c r="Q801" s="28"/>
      <c r="R801" s="28"/>
      <c r="S801" s="28"/>
      <c r="U801" s="28"/>
      <c r="V801" s="28"/>
      <c r="W801" s="28"/>
    </row>
    <row r="802" spans="1:23">
      <c r="A802" s="28"/>
      <c r="B802" s="28"/>
      <c r="C802" s="28"/>
      <c r="D802" s="28"/>
      <c r="E802" s="28"/>
      <c r="F802" s="28"/>
      <c r="G802" s="28"/>
      <c r="J802" s="28"/>
      <c r="M802" s="28"/>
      <c r="N802" s="28"/>
      <c r="O802" s="28"/>
      <c r="P802" s="28"/>
      <c r="Q802" s="28"/>
      <c r="R802" s="28"/>
      <c r="S802" s="28"/>
      <c r="U802" s="28"/>
      <c r="V802" s="28"/>
      <c r="W802" s="28"/>
    </row>
    <row r="803" spans="1:23">
      <c r="A803" s="28"/>
      <c r="B803" s="28"/>
      <c r="C803" s="28"/>
      <c r="D803" s="28"/>
      <c r="E803" s="28"/>
      <c r="F803" s="28"/>
      <c r="G803" s="28"/>
      <c r="J803" s="28"/>
      <c r="M803" s="28"/>
      <c r="N803" s="28"/>
      <c r="O803" s="28"/>
      <c r="P803" s="28"/>
      <c r="Q803" s="28"/>
      <c r="R803" s="28"/>
      <c r="S803" s="28"/>
      <c r="U803" s="28"/>
      <c r="V803" s="28"/>
      <c r="W803" s="28"/>
    </row>
    <row r="804" spans="1:23">
      <c r="A804" s="28"/>
      <c r="B804" s="28"/>
      <c r="C804" s="28"/>
      <c r="D804" s="28"/>
      <c r="E804" s="28"/>
      <c r="F804" s="28"/>
      <c r="G804" s="28"/>
      <c r="J804" s="28"/>
      <c r="M804" s="28"/>
      <c r="N804" s="28"/>
      <c r="O804" s="28"/>
      <c r="P804" s="28"/>
      <c r="Q804" s="28"/>
      <c r="R804" s="28"/>
      <c r="S804" s="28"/>
      <c r="U804" s="28"/>
      <c r="V804" s="28"/>
      <c r="W804" s="28"/>
    </row>
    <row r="805" spans="1:23">
      <c r="A805" s="28"/>
      <c r="B805" s="28"/>
      <c r="C805" s="28"/>
      <c r="D805" s="28"/>
      <c r="E805" s="28"/>
      <c r="F805" s="28"/>
      <c r="G805" s="28"/>
      <c r="J805" s="28"/>
      <c r="M805" s="28"/>
      <c r="N805" s="28"/>
      <c r="O805" s="28"/>
      <c r="P805" s="28"/>
      <c r="Q805" s="28"/>
      <c r="R805" s="28"/>
      <c r="S805" s="28"/>
      <c r="U805" s="28"/>
      <c r="V805" s="28"/>
      <c r="W805" s="28"/>
    </row>
    <row r="806" spans="1:23">
      <c r="A806" s="28"/>
      <c r="B806" s="28"/>
      <c r="C806" s="28"/>
      <c r="D806" s="28"/>
      <c r="E806" s="28"/>
      <c r="F806" s="28"/>
      <c r="G806" s="28"/>
      <c r="J806" s="28"/>
      <c r="M806" s="28"/>
      <c r="N806" s="28"/>
      <c r="O806" s="28"/>
      <c r="P806" s="28"/>
      <c r="Q806" s="28"/>
      <c r="R806" s="28"/>
      <c r="S806" s="28"/>
      <c r="U806" s="28"/>
      <c r="V806" s="28"/>
      <c r="W806" s="28"/>
    </row>
    <row r="807" spans="1:23">
      <c r="A807" s="28"/>
      <c r="B807" s="28"/>
      <c r="C807" s="28"/>
      <c r="D807" s="28"/>
      <c r="E807" s="28"/>
      <c r="F807" s="28"/>
      <c r="G807" s="28"/>
      <c r="J807" s="28"/>
      <c r="M807" s="28"/>
      <c r="N807" s="28"/>
      <c r="O807" s="28"/>
      <c r="P807" s="28"/>
      <c r="Q807" s="28"/>
      <c r="R807" s="28"/>
      <c r="S807" s="28"/>
      <c r="U807" s="28"/>
      <c r="V807" s="28"/>
      <c r="W807" s="28"/>
    </row>
    <row r="808" spans="1:23">
      <c r="A808" s="28"/>
      <c r="B808" s="28"/>
      <c r="C808" s="28"/>
      <c r="D808" s="28"/>
      <c r="E808" s="28"/>
      <c r="F808" s="28"/>
      <c r="G808" s="28"/>
      <c r="J808" s="28"/>
      <c r="M808" s="28"/>
      <c r="N808" s="28"/>
      <c r="O808" s="28"/>
      <c r="P808" s="28"/>
      <c r="Q808" s="28"/>
      <c r="R808" s="28"/>
      <c r="S808" s="28"/>
      <c r="U808" s="28"/>
      <c r="V808" s="28"/>
      <c r="W808" s="28"/>
    </row>
    <row r="809" spans="1:23">
      <c r="A809" s="28"/>
      <c r="B809" s="28"/>
      <c r="C809" s="28"/>
      <c r="D809" s="28"/>
      <c r="E809" s="28"/>
      <c r="F809" s="28"/>
      <c r="G809" s="28"/>
      <c r="J809" s="28"/>
      <c r="M809" s="28"/>
      <c r="N809" s="28"/>
      <c r="O809" s="28"/>
      <c r="P809" s="28"/>
      <c r="Q809" s="28"/>
      <c r="R809" s="28"/>
      <c r="S809" s="28"/>
      <c r="U809" s="28"/>
      <c r="V809" s="28"/>
      <c r="W809" s="28"/>
    </row>
    <row r="810" spans="1:23">
      <c r="A810" s="28"/>
      <c r="B810" s="28"/>
      <c r="C810" s="28"/>
      <c r="D810" s="28"/>
      <c r="E810" s="28"/>
      <c r="F810" s="28"/>
      <c r="G810" s="28"/>
      <c r="J810" s="28"/>
      <c r="M810" s="28"/>
      <c r="N810" s="28"/>
      <c r="O810" s="28"/>
      <c r="P810" s="28"/>
      <c r="Q810" s="28"/>
      <c r="R810" s="28"/>
      <c r="S810" s="28"/>
      <c r="U810" s="28"/>
      <c r="V810" s="28"/>
      <c r="W810" s="28"/>
    </row>
    <row r="811" spans="1:23">
      <c r="A811" s="28"/>
      <c r="B811" s="28"/>
      <c r="C811" s="28"/>
      <c r="D811" s="28"/>
      <c r="E811" s="28"/>
      <c r="F811" s="28"/>
      <c r="G811" s="28"/>
      <c r="J811" s="28"/>
      <c r="M811" s="28"/>
      <c r="N811" s="28"/>
      <c r="O811" s="28"/>
      <c r="P811" s="28"/>
      <c r="Q811" s="28"/>
      <c r="R811" s="28"/>
      <c r="S811" s="28"/>
      <c r="U811" s="28"/>
      <c r="V811" s="28"/>
      <c r="W811" s="28"/>
    </row>
    <row r="812" spans="1:23">
      <c r="A812" s="28"/>
      <c r="B812" s="28"/>
      <c r="C812" s="28"/>
      <c r="D812" s="28"/>
      <c r="E812" s="28"/>
      <c r="F812" s="28"/>
      <c r="G812" s="28"/>
      <c r="J812" s="28"/>
      <c r="M812" s="28"/>
      <c r="N812" s="28"/>
      <c r="O812" s="28"/>
      <c r="P812" s="28"/>
      <c r="Q812" s="28"/>
      <c r="R812" s="28"/>
      <c r="S812" s="28"/>
      <c r="U812" s="28"/>
      <c r="V812" s="28"/>
      <c r="W812" s="28"/>
    </row>
    <row r="813" spans="1:23">
      <c r="A813" s="28"/>
      <c r="B813" s="28"/>
      <c r="C813" s="28"/>
      <c r="D813" s="28"/>
      <c r="E813" s="28"/>
      <c r="F813" s="28"/>
      <c r="G813" s="28"/>
      <c r="J813" s="28"/>
      <c r="M813" s="28"/>
      <c r="N813" s="28"/>
      <c r="O813" s="28"/>
      <c r="P813" s="28"/>
      <c r="Q813" s="28"/>
      <c r="R813" s="28"/>
      <c r="S813" s="28"/>
      <c r="U813" s="28"/>
      <c r="V813" s="28"/>
      <c r="W813" s="28"/>
    </row>
    <row r="814" spans="1:23">
      <c r="A814" s="28"/>
      <c r="B814" s="28"/>
      <c r="C814" s="28"/>
      <c r="D814" s="28"/>
      <c r="E814" s="28"/>
      <c r="F814" s="28"/>
      <c r="G814" s="28"/>
      <c r="J814" s="28"/>
      <c r="M814" s="28"/>
      <c r="N814" s="28"/>
      <c r="O814" s="28"/>
      <c r="P814" s="28"/>
      <c r="Q814" s="28"/>
      <c r="R814" s="28"/>
      <c r="S814" s="28"/>
      <c r="U814" s="28"/>
      <c r="V814" s="28"/>
      <c r="W814" s="28"/>
    </row>
    <row r="815" spans="1:23">
      <c r="A815" s="28"/>
      <c r="B815" s="28"/>
      <c r="C815" s="28"/>
      <c r="D815" s="28"/>
      <c r="E815" s="28"/>
      <c r="F815" s="28"/>
      <c r="G815" s="28"/>
      <c r="J815" s="28"/>
      <c r="M815" s="28"/>
      <c r="N815" s="28"/>
      <c r="O815" s="28"/>
      <c r="P815" s="28"/>
      <c r="Q815" s="28"/>
      <c r="R815" s="28"/>
      <c r="S815" s="28"/>
      <c r="U815" s="28"/>
      <c r="V815" s="28"/>
      <c r="W815" s="28"/>
    </row>
    <row r="816" spans="1:23">
      <c r="A816" s="28"/>
      <c r="B816" s="28"/>
      <c r="C816" s="28"/>
      <c r="D816" s="28"/>
      <c r="E816" s="28"/>
      <c r="F816" s="28"/>
      <c r="G816" s="28"/>
      <c r="J816" s="28"/>
      <c r="M816" s="28"/>
      <c r="N816" s="28"/>
      <c r="O816" s="28"/>
      <c r="P816" s="28"/>
      <c r="Q816" s="28"/>
      <c r="R816" s="28"/>
      <c r="S816" s="28"/>
      <c r="U816" s="28"/>
      <c r="V816" s="28"/>
      <c r="W816" s="28"/>
    </row>
    <row r="817" spans="1:23">
      <c r="A817" s="28"/>
      <c r="B817" s="28"/>
      <c r="C817" s="28"/>
      <c r="D817" s="28"/>
      <c r="E817" s="28"/>
      <c r="F817" s="28"/>
      <c r="G817" s="28"/>
      <c r="J817" s="28"/>
      <c r="M817" s="28"/>
      <c r="N817" s="28"/>
      <c r="O817" s="28"/>
      <c r="P817" s="28"/>
      <c r="Q817" s="28"/>
      <c r="R817" s="28"/>
      <c r="S817" s="28"/>
      <c r="U817" s="28"/>
      <c r="V817" s="28"/>
      <c r="W817" s="28"/>
    </row>
    <row r="818" spans="1:23">
      <c r="A818" s="28"/>
      <c r="B818" s="28"/>
      <c r="C818" s="28"/>
      <c r="D818" s="28"/>
      <c r="E818" s="28"/>
      <c r="F818" s="28"/>
      <c r="G818" s="28"/>
      <c r="J818" s="28"/>
      <c r="M818" s="28"/>
      <c r="N818" s="28"/>
      <c r="O818" s="28"/>
      <c r="P818" s="28"/>
      <c r="Q818" s="28"/>
      <c r="R818" s="28"/>
      <c r="S818" s="28"/>
      <c r="U818" s="28"/>
      <c r="V818" s="28"/>
      <c r="W818" s="28"/>
    </row>
    <row r="819" spans="1:23">
      <c r="A819" s="28"/>
      <c r="B819" s="28"/>
      <c r="C819" s="28"/>
      <c r="D819" s="28"/>
      <c r="E819" s="28"/>
      <c r="F819" s="28"/>
      <c r="G819" s="28"/>
      <c r="J819" s="28"/>
      <c r="M819" s="28"/>
      <c r="N819" s="28"/>
      <c r="O819" s="28"/>
      <c r="P819" s="28"/>
      <c r="Q819" s="28"/>
      <c r="R819" s="28"/>
      <c r="S819" s="28"/>
      <c r="U819" s="28"/>
      <c r="V819" s="28"/>
      <c r="W819" s="28"/>
    </row>
    <row r="820" spans="1:23">
      <c r="A820" s="28"/>
      <c r="B820" s="28"/>
      <c r="C820" s="28"/>
      <c r="D820" s="28"/>
      <c r="E820" s="28"/>
      <c r="F820" s="28"/>
      <c r="G820" s="28"/>
      <c r="J820" s="28"/>
      <c r="M820" s="28"/>
      <c r="N820" s="28"/>
      <c r="O820" s="28"/>
      <c r="P820" s="28"/>
      <c r="Q820" s="28"/>
      <c r="R820" s="28"/>
      <c r="S820" s="28"/>
      <c r="U820" s="28"/>
      <c r="V820" s="28"/>
      <c r="W820" s="28"/>
    </row>
    <row r="821" spans="1:23">
      <c r="A821" s="28"/>
      <c r="B821" s="28"/>
      <c r="C821" s="28"/>
      <c r="D821" s="28"/>
      <c r="E821" s="28"/>
      <c r="F821" s="28"/>
      <c r="G821" s="28"/>
      <c r="J821" s="28"/>
      <c r="M821" s="28"/>
      <c r="N821" s="28"/>
      <c r="O821" s="28"/>
      <c r="P821" s="28"/>
      <c r="Q821" s="28"/>
      <c r="R821" s="28"/>
      <c r="S821" s="28"/>
      <c r="U821" s="28"/>
      <c r="V821" s="28"/>
      <c r="W821" s="28"/>
    </row>
    <row r="822" spans="1:23">
      <c r="A822" s="28"/>
      <c r="B822" s="28"/>
      <c r="C822" s="28"/>
      <c r="D822" s="28"/>
      <c r="E822" s="28"/>
      <c r="F822" s="28"/>
      <c r="G822" s="28"/>
      <c r="J822" s="28"/>
      <c r="M822" s="28"/>
      <c r="N822" s="28"/>
      <c r="O822" s="28"/>
      <c r="P822" s="28"/>
      <c r="Q822" s="28"/>
      <c r="R822" s="28"/>
      <c r="S822" s="28"/>
      <c r="U822" s="28"/>
      <c r="V822" s="28"/>
      <c r="W822" s="28"/>
    </row>
    <row r="823" spans="1:23">
      <c r="A823" s="28"/>
      <c r="B823" s="28"/>
      <c r="C823" s="28"/>
      <c r="D823" s="28"/>
      <c r="E823" s="28"/>
      <c r="F823" s="28"/>
      <c r="G823" s="28"/>
      <c r="J823" s="28"/>
      <c r="M823" s="28"/>
      <c r="N823" s="28"/>
      <c r="O823" s="28"/>
      <c r="P823" s="28"/>
      <c r="Q823" s="28"/>
      <c r="R823" s="28"/>
      <c r="S823" s="28"/>
      <c r="U823" s="28"/>
      <c r="V823" s="28"/>
      <c r="W823" s="28"/>
    </row>
    <row r="824" spans="1:23">
      <c r="A824" s="28"/>
      <c r="B824" s="28"/>
      <c r="C824" s="28"/>
      <c r="D824" s="28"/>
      <c r="E824" s="28"/>
      <c r="F824" s="28"/>
      <c r="G824" s="28"/>
      <c r="J824" s="28"/>
      <c r="M824" s="28"/>
      <c r="N824" s="28"/>
      <c r="O824" s="28"/>
      <c r="P824" s="28"/>
      <c r="Q824" s="28"/>
      <c r="R824" s="28"/>
      <c r="S824" s="28"/>
      <c r="U824" s="28"/>
      <c r="V824" s="28"/>
      <c r="W824" s="28"/>
    </row>
    <row r="825" spans="1:23">
      <c r="A825" s="28"/>
      <c r="B825" s="28"/>
      <c r="C825" s="28"/>
      <c r="D825" s="28"/>
      <c r="E825" s="28"/>
      <c r="F825" s="28"/>
      <c r="G825" s="28"/>
      <c r="J825" s="28"/>
      <c r="M825" s="28"/>
      <c r="N825" s="28"/>
      <c r="O825" s="28"/>
      <c r="P825" s="28"/>
      <c r="Q825" s="28"/>
      <c r="R825" s="28"/>
      <c r="S825" s="28"/>
      <c r="U825" s="28"/>
      <c r="V825" s="28"/>
      <c r="W825" s="28"/>
    </row>
    <row r="826" spans="1:23">
      <c r="A826" s="28"/>
      <c r="B826" s="28"/>
      <c r="C826" s="28"/>
      <c r="D826" s="28"/>
      <c r="E826" s="28"/>
      <c r="F826" s="28"/>
      <c r="G826" s="28"/>
      <c r="J826" s="28"/>
      <c r="M826" s="28"/>
      <c r="N826" s="28"/>
      <c r="O826" s="28"/>
      <c r="P826" s="28"/>
      <c r="Q826" s="28"/>
      <c r="R826" s="28"/>
      <c r="S826" s="28"/>
      <c r="U826" s="28"/>
      <c r="V826" s="28"/>
      <c r="W826" s="28"/>
    </row>
    <row r="827" spans="1:23">
      <c r="A827" s="28"/>
      <c r="B827" s="28"/>
      <c r="C827" s="28"/>
      <c r="D827" s="28"/>
      <c r="E827" s="28"/>
      <c r="F827" s="28"/>
      <c r="G827" s="28"/>
      <c r="J827" s="28"/>
      <c r="M827" s="28"/>
      <c r="N827" s="28"/>
      <c r="O827" s="28"/>
      <c r="P827" s="28"/>
      <c r="Q827" s="28"/>
      <c r="R827" s="28"/>
      <c r="S827" s="28"/>
      <c r="U827" s="28"/>
      <c r="V827" s="28"/>
      <c r="W827" s="28"/>
    </row>
    <row r="828" spans="1:23">
      <c r="A828" s="28"/>
      <c r="B828" s="28"/>
      <c r="C828" s="28"/>
      <c r="D828" s="28"/>
      <c r="E828" s="28"/>
      <c r="F828" s="28"/>
      <c r="G828" s="28"/>
      <c r="J828" s="28"/>
      <c r="M828" s="28"/>
      <c r="N828" s="28"/>
      <c r="O828" s="28"/>
      <c r="P828" s="28"/>
      <c r="Q828" s="28"/>
      <c r="R828" s="28"/>
      <c r="S828" s="28"/>
      <c r="U828" s="28"/>
      <c r="V828" s="28"/>
      <c r="W828" s="28"/>
    </row>
    <row r="829" spans="1:23">
      <c r="A829" s="28"/>
      <c r="B829" s="28"/>
      <c r="C829" s="28"/>
      <c r="D829" s="28"/>
      <c r="E829" s="28"/>
      <c r="F829" s="28"/>
      <c r="G829" s="28"/>
      <c r="J829" s="28"/>
      <c r="M829" s="28"/>
      <c r="N829" s="28"/>
      <c r="O829" s="28"/>
      <c r="P829" s="28"/>
      <c r="Q829" s="28"/>
      <c r="R829" s="28"/>
      <c r="S829" s="28"/>
      <c r="U829" s="28"/>
      <c r="V829" s="28"/>
      <c r="W829" s="28"/>
    </row>
    <row r="830" spans="1:23">
      <c r="A830" s="28"/>
      <c r="B830" s="28"/>
      <c r="C830" s="28"/>
      <c r="D830" s="28"/>
      <c r="E830" s="28"/>
      <c r="F830" s="28"/>
      <c r="G830" s="28"/>
      <c r="J830" s="28"/>
      <c r="M830" s="28"/>
      <c r="N830" s="28"/>
      <c r="O830" s="28"/>
      <c r="P830" s="28"/>
      <c r="Q830" s="28"/>
      <c r="R830" s="28"/>
      <c r="S830" s="28"/>
      <c r="U830" s="28"/>
      <c r="V830" s="28"/>
      <c r="W830" s="28"/>
    </row>
    <row r="831" spans="1:23">
      <c r="A831" s="28"/>
      <c r="B831" s="28"/>
      <c r="C831" s="28"/>
      <c r="D831" s="28"/>
      <c r="E831" s="28"/>
      <c r="F831" s="28"/>
      <c r="G831" s="28"/>
      <c r="J831" s="28"/>
      <c r="M831" s="28"/>
      <c r="N831" s="28"/>
      <c r="O831" s="28"/>
      <c r="P831" s="28"/>
      <c r="Q831" s="28"/>
      <c r="R831" s="28"/>
      <c r="S831" s="28"/>
      <c r="U831" s="28"/>
      <c r="V831" s="28"/>
      <c r="W831" s="28"/>
    </row>
    <row r="832" spans="1:23">
      <c r="A832" s="28"/>
      <c r="B832" s="28"/>
      <c r="C832" s="28"/>
      <c r="D832" s="28"/>
      <c r="E832" s="28"/>
      <c r="F832" s="28"/>
      <c r="G832" s="28"/>
      <c r="J832" s="28"/>
      <c r="M832" s="28"/>
      <c r="N832" s="28"/>
      <c r="O832" s="28"/>
      <c r="P832" s="28"/>
      <c r="Q832" s="28"/>
      <c r="R832" s="28"/>
      <c r="S832" s="28"/>
      <c r="U832" s="28"/>
      <c r="V832" s="28"/>
      <c r="W832" s="28"/>
    </row>
    <row r="833" spans="1:23">
      <c r="A833" s="28"/>
      <c r="B833" s="28"/>
      <c r="C833" s="28"/>
      <c r="D833" s="28"/>
      <c r="E833" s="28"/>
      <c r="F833" s="28"/>
      <c r="G833" s="28"/>
      <c r="J833" s="28"/>
      <c r="M833" s="28"/>
      <c r="N833" s="28"/>
      <c r="O833" s="28"/>
      <c r="P833" s="28"/>
      <c r="Q833" s="28"/>
      <c r="R833" s="28"/>
      <c r="S833" s="28"/>
      <c r="U833" s="28"/>
      <c r="V833" s="28"/>
      <c r="W833" s="28"/>
    </row>
    <row r="834" spans="1:23">
      <c r="A834" s="28"/>
      <c r="B834" s="28"/>
      <c r="C834" s="28"/>
      <c r="D834" s="28"/>
      <c r="E834" s="28"/>
      <c r="F834" s="28"/>
      <c r="G834" s="28"/>
      <c r="J834" s="28"/>
      <c r="M834" s="28"/>
      <c r="N834" s="28"/>
      <c r="O834" s="28"/>
      <c r="P834" s="28"/>
      <c r="Q834" s="28"/>
      <c r="R834" s="28"/>
      <c r="S834" s="28"/>
      <c r="U834" s="28"/>
      <c r="V834" s="28"/>
      <c r="W834" s="28"/>
    </row>
    <row r="835" spans="1:23">
      <c r="A835" s="28"/>
      <c r="B835" s="28"/>
      <c r="C835" s="28"/>
      <c r="D835" s="28"/>
      <c r="E835" s="28"/>
      <c r="F835" s="28"/>
      <c r="G835" s="28"/>
      <c r="J835" s="28"/>
      <c r="M835" s="28"/>
      <c r="N835" s="28"/>
      <c r="O835" s="28"/>
      <c r="P835" s="28"/>
      <c r="Q835" s="28"/>
      <c r="R835" s="28"/>
      <c r="S835" s="28"/>
      <c r="U835" s="28"/>
      <c r="V835" s="28"/>
      <c r="W835" s="28"/>
    </row>
    <row r="836" spans="1:23">
      <c r="A836" s="28"/>
      <c r="B836" s="28"/>
      <c r="C836" s="28"/>
      <c r="D836" s="28"/>
      <c r="E836" s="28"/>
      <c r="F836" s="28"/>
      <c r="G836" s="28"/>
      <c r="J836" s="28"/>
      <c r="M836" s="28"/>
      <c r="N836" s="28"/>
      <c r="O836" s="28"/>
      <c r="P836" s="28"/>
      <c r="Q836" s="28"/>
      <c r="R836" s="28"/>
      <c r="S836" s="28"/>
      <c r="U836" s="28"/>
      <c r="V836" s="28"/>
      <c r="W836" s="28"/>
    </row>
    <row r="837" spans="1:23">
      <c r="A837" s="28"/>
      <c r="B837" s="28"/>
      <c r="C837" s="28"/>
      <c r="D837" s="28"/>
      <c r="E837" s="28"/>
      <c r="F837" s="28"/>
      <c r="G837" s="28"/>
      <c r="J837" s="28"/>
      <c r="M837" s="28"/>
      <c r="N837" s="28"/>
      <c r="O837" s="28"/>
      <c r="P837" s="28"/>
      <c r="Q837" s="28"/>
      <c r="R837" s="28"/>
      <c r="S837" s="28"/>
      <c r="U837" s="28"/>
      <c r="V837" s="28"/>
      <c r="W837" s="28"/>
    </row>
    <row r="838" spans="1:23">
      <c r="A838" s="28"/>
      <c r="B838" s="28"/>
      <c r="C838" s="28"/>
      <c r="D838" s="28"/>
      <c r="E838" s="28"/>
      <c r="F838" s="28"/>
      <c r="G838" s="28"/>
      <c r="J838" s="28"/>
      <c r="M838" s="28"/>
      <c r="N838" s="28"/>
      <c r="O838" s="28"/>
      <c r="P838" s="28"/>
      <c r="Q838" s="28"/>
      <c r="R838" s="28"/>
      <c r="S838" s="28"/>
      <c r="U838" s="28"/>
      <c r="V838" s="28"/>
      <c r="W838" s="28"/>
    </row>
    <row r="839" spans="1:23">
      <c r="A839" s="28"/>
      <c r="B839" s="28"/>
      <c r="C839" s="28"/>
      <c r="D839" s="28"/>
      <c r="E839" s="28"/>
      <c r="F839" s="28"/>
      <c r="G839" s="28"/>
      <c r="J839" s="28"/>
      <c r="M839" s="28"/>
      <c r="N839" s="28"/>
      <c r="O839" s="28"/>
      <c r="P839" s="28"/>
      <c r="Q839" s="28"/>
      <c r="R839" s="28"/>
      <c r="S839" s="28"/>
      <c r="U839" s="28"/>
      <c r="V839" s="28"/>
      <c r="W839" s="28"/>
    </row>
    <row r="840" spans="1:23">
      <c r="A840" s="28"/>
      <c r="B840" s="28"/>
      <c r="C840" s="28"/>
      <c r="D840" s="28"/>
      <c r="E840" s="28"/>
      <c r="F840" s="28"/>
      <c r="G840" s="28"/>
      <c r="J840" s="28"/>
      <c r="M840" s="28"/>
      <c r="N840" s="28"/>
      <c r="O840" s="28"/>
      <c r="P840" s="28"/>
      <c r="Q840" s="28"/>
      <c r="R840" s="28"/>
      <c r="S840" s="28"/>
      <c r="U840" s="28"/>
      <c r="V840" s="28"/>
      <c r="W840" s="28"/>
    </row>
    <row r="841" spans="1:23">
      <c r="A841" s="28"/>
      <c r="B841" s="28"/>
      <c r="C841" s="28"/>
      <c r="D841" s="28"/>
      <c r="E841" s="28"/>
      <c r="F841" s="28"/>
      <c r="G841" s="28"/>
      <c r="J841" s="28"/>
      <c r="M841" s="28"/>
      <c r="N841" s="28"/>
      <c r="O841" s="28"/>
      <c r="P841" s="28"/>
      <c r="Q841" s="28"/>
      <c r="R841" s="28"/>
      <c r="S841" s="28"/>
      <c r="U841" s="28"/>
      <c r="V841" s="28"/>
      <c r="W841" s="28"/>
    </row>
    <row r="842" spans="1:23">
      <c r="A842" s="28"/>
      <c r="B842" s="28"/>
      <c r="C842" s="28"/>
      <c r="D842" s="28"/>
      <c r="E842" s="28"/>
      <c r="F842" s="28"/>
      <c r="G842" s="28"/>
      <c r="J842" s="28"/>
      <c r="M842" s="28"/>
      <c r="N842" s="28"/>
      <c r="O842" s="28"/>
      <c r="P842" s="28"/>
      <c r="Q842" s="28"/>
      <c r="R842" s="28"/>
      <c r="S842" s="28"/>
      <c r="U842" s="28"/>
      <c r="V842" s="28"/>
      <c r="W842" s="28"/>
    </row>
    <row r="843" spans="1:23">
      <c r="A843" s="28"/>
      <c r="B843" s="28"/>
      <c r="C843" s="28"/>
      <c r="D843" s="28"/>
      <c r="E843" s="28"/>
      <c r="F843" s="28"/>
      <c r="G843" s="28"/>
      <c r="J843" s="28"/>
      <c r="M843" s="28"/>
      <c r="N843" s="28"/>
      <c r="O843" s="28"/>
      <c r="P843" s="28"/>
      <c r="Q843" s="28"/>
      <c r="R843" s="28"/>
      <c r="S843" s="28"/>
      <c r="U843" s="28"/>
      <c r="V843" s="28"/>
      <c r="W843" s="28"/>
    </row>
    <row r="844" spans="1:23">
      <c r="A844" s="28"/>
      <c r="B844" s="28"/>
      <c r="C844" s="28"/>
      <c r="D844" s="28"/>
      <c r="E844" s="28"/>
      <c r="F844" s="28"/>
      <c r="G844" s="28"/>
      <c r="J844" s="28"/>
      <c r="M844" s="28"/>
      <c r="N844" s="28"/>
      <c r="O844" s="28"/>
      <c r="P844" s="28"/>
      <c r="Q844" s="28"/>
      <c r="R844" s="28"/>
      <c r="S844" s="28"/>
      <c r="U844" s="28"/>
      <c r="V844" s="28"/>
      <c r="W844" s="28"/>
    </row>
    <row r="845" spans="1:23">
      <c r="A845" s="28"/>
      <c r="B845" s="28"/>
      <c r="C845" s="28"/>
      <c r="D845" s="28"/>
      <c r="E845" s="28"/>
      <c r="F845" s="28"/>
      <c r="G845" s="28"/>
      <c r="J845" s="28"/>
      <c r="M845" s="28"/>
      <c r="N845" s="28"/>
      <c r="O845" s="28"/>
      <c r="P845" s="28"/>
      <c r="Q845" s="28"/>
      <c r="R845" s="28"/>
      <c r="S845" s="28"/>
      <c r="U845" s="28"/>
      <c r="V845" s="28"/>
      <c r="W845" s="28"/>
    </row>
    <row r="846" spans="1:23">
      <c r="A846" s="28"/>
      <c r="B846" s="28"/>
      <c r="C846" s="28"/>
      <c r="D846" s="28"/>
      <c r="E846" s="28"/>
      <c r="F846" s="28"/>
      <c r="G846" s="28"/>
      <c r="J846" s="28"/>
      <c r="M846" s="28"/>
      <c r="N846" s="28"/>
      <c r="O846" s="28"/>
      <c r="P846" s="28"/>
      <c r="Q846" s="28"/>
      <c r="R846" s="28"/>
      <c r="S846" s="28"/>
      <c r="U846" s="28"/>
      <c r="V846" s="28"/>
      <c r="W846" s="28"/>
    </row>
    <row r="847" spans="1:23">
      <c r="A847" s="28"/>
      <c r="B847" s="28"/>
      <c r="C847" s="28"/>
      <c r="D847" s="28"/>
      <c r="E847" s="28"/>
      <c r="F847" s="28"/>
      <c r="G847" s="28"/>
      <c r="J847" s="28"/>
      <c r="M847" s="28"/>
      <c r="N847" s="28"/>
      <c r="O847" s="28"/>
      <c r="P847" s="28"/>
      <c r="Q847" s="28"/>
      <c r="R847" s="28"/>
      <c r="S847" s="28"/>
      <c r="U847" s="28"/>
      <c r="V847" s="28"/>
      <c r="W847" s="28"/>
    </row>
    <row r="848" spans="1:23">
      <c r="A848" s="28"/>
      <c r="B848" s="28"/>
      <c r="C848" s="28"/>
      <c r="D848" s="28"/>
      <c r="E848" s="28"/>
      <c r="F848" s="28"/>
      <c r="G848" s="28"/>
      <c r="J848" s="28"/>
      <c r="M848" s="28"/>
      <c r="N848" s="28"/>
      <c r="O848" s="28"/>
      <c r="P848" s="28"/>
      <c r="Q848" s="28"/>
      <c r="R848" s="28"/>
      <c r="S848" s="28"/>
      <c r="U848" s="28"/>
      <c r="V848" s="28"/>
      <c r="W848" s="28"/>
    </row>
    <row r="849" spans="1:23">
      <c r="A849" s="28"/>
      <c r="B849" s="28"/>
      <c r="C849" s="28"/>
      <c r="D849" s="28"/>
      <c r="E849" s="28"/>
      <c r="F849" s="28"/>
      <c r="G849" s="28"/>
      <c r="J849" s="28"/>
      <c r="M849" s="28"/>
      <c r="N849" s="28"/>
      <c r="O849" s="28"/>
      <c r="P849" s="28"/>
      <c r="Q849" s="28"/>
      <c r="R849" s="28"/>
      <c r="S849" s="28"/>
      <c r="U849" s="28"/>
      <c r="V849" s="28"/>
      <c r="W849" s="28"/>
    </row>
    <row r="850" spans="1:23">
      <c r="A850" s="28"/>
      <c r="B850" s="28"/>
      <c r="C850" s="28"/>
      <c r="D850" s="28"/>
      <c r="E850" s="28"/>
      <c r="F850" s="28"/>
      <c r="G850" s="28"/>
      <c r="J850" s="28"/>
      <c r="M850" s="28"/>
      <c r="N850" s="28"/>
      <c r="O850" s="28"/>
      <c r="P850" s="28"/>
      <c r="Q850" s="28"/>
      <c r="R850" s="28"/>
      <c r="S850" s="28"/>
      <c r="U850" s="28"/>
      <c r="V850" s="28"/>
      <c r="W850" s="28"/>
    </row>
    <row r="851" spans="1:23">
      <c r="A851" s="28"/>
      <c r="B851" s="28"/>
      <c r="C851" s="28"/>
      <c r="D851" s="28"/>
      <c r="E851" s="28"/>
      <c r="F851" s="28"/>
      <c r="G851" s="28"/>
      <c r="J851" s="28"/>
      <c r="M851" s="28"/>
      <c r="N851" s="28"/>
      <c r="O851" s="28"/>
      <c r="P851" s="28"/>
      <c r="Q851" s="28"/>
      <c r="R851" s="28"/>
      <c r="S851" s="28"/>
      <c r="U851" s="28"/>
      <c r="V851" s="28"/>
      <c r="W851" s="28"/>
    </row>
    <row r="852" spans="1:23">
      <c r="A852" s="28"/>
      <c r="B852" s="28"/>
      <c r="C852" s="28"/>
      <c r="D852" s="28"/>
      <c r="E852" s="28"/>
      <c r="F852" s="28"/>
      <c r="G852" s="28"/>
      <c r="J852" s="28"/>
      <c r="M852" s="28"/>
      <c r="N852" s="28"/>
      <c r="O852" s="28"/>
      <c r="P852" s="28"/>
      <c r="Q852" s="28"/>
      <c r="R852" s="28"/>
      <c r="S852" s="28"/>
      <c r="U852" s="28"/>
      <c r="V852" s="28"/>
      <c r="W852" s="28"/>
    </row>
    <row r="853" spans="1:23">
      <c r="A853" s="28"/>
      <c r="B853" s="28"/>
      <c r="C853" s="28"/>
      <c r="D853" s="28"/>
      <c r="E853" s="28"/>
      <c r="F853" s="28"/>
      <c r="G853" s="28"/>
      <c r="J853" s="28"/>
      <c r="M853" s="28"/>
      <c r="N853" s="28"/>
      <c r="O853" s="28"/>
      <c r="P853" s="28"/>
      <c r="Q853" s="28"/>
      <c r="R853" s="28"/>
      <c r="S853" s="28"/>
      <c r="U853" s="28"/>
      <c r="V853" s="28"/>
      <c r="W853" s="28"/>
    </row>
    <row r="854" spans="1:23">
      <c r="A854" s="28"/>
      <c r="B854" s="28"/>
      <c r="C854" s="28"/>
      <c r="D854" s="28"/>
      <c r="E854" s="28"/>
      <c r="F854" s="28"/>
      <c r="G854" s="28"/>
      <c r="J854" s="28"/>
      <c r="M854" s="28"/>
      <c r="N854" s="28"/>
      <c r="O854" s="28"/>
      <c r="P854" s="28"/>
      <c r="Q854" s="28"/>
      <c r="R854" s="28"/>
      <c r="S854" s="28"/>
      <c r="U854" s="28"/>
      <c r="V854" s="28"/>
      <c r="W854" s="28"/>
    </row>
    <row r="855" spans="1:23">
      <c r="A855" s="28"/>
      <c r="B855" s="28"/>
      <c r="C855" s="28"/>
      <c r="D855" s="28"/>
      <c r="E855" s="28"/>
      <c r="F855" s="28"/>
      <c r="G855" s="28"/>
      <c r="J855" s="28"/>
      <c r="M855" s="28"/>
      <c r="N855" s="28"/>
      <c r="O855" s="28"/>
      <c r="P855" s="28"/>
      <c r="Q855" s="28"/>
      <c r="R855" s="28"/>
      <c r="S855" s="28"/>
      <c r="U855" s="28"/>
      <c r="V855" s="28"/>
      <c r="W855" s="28"/>
    </row>
    <row r="856" spans="1:23">
      <c r="A856" s="28"/>
      <c r="B856" s="28"/>
      <c r="C856" s="28"/>
      <c r="D856" s="28"/>
      <c r="E856" s="28"/>
      <c r="F856" s="28"/>
      <c r="G856" s="28"/>
      <c r="J856" s="28"/>
      <c r="M856" s="28"/>
      <c r="N856" s="28"/>
      <c r="O856" s="28"/>
      <c r="P856" s="28"/>
      <c r="Q856" s="28"/>
      <c r="R856" s="28"/>
      <c r="S856" s="28"/>
      <c r="U856" s="28"/>
      <c r="V856" s="28"/>
      <c r="W856" s="28"/>
    </row>
    <row r="857" spans="1:23">
      <c r="A857" s="28"/>
      <c r="B857" s="28"/>
      <c r="C857" s="28"/>
      <c r="D857" s="28"/>
      <c r="E857" s="28"/>
      <c r="F857" s="28"/>
      <c r="G857" s="28"/>
      <c r="J857" s="28"/>
      <c r="M857" s="28"/>
      <c r="N857" s="28"/>
      <c r="O857" s="28"/>
      <c r="P857" s="28"/>
      <c r="Q857" s="28"/>
      <c r="R857" s="28"/>
      <c r="S857" s="28"/>
      <c r="U857" s="28"/>
      <c r="V857" s="28"/>
      <c r="W857" s="28"/>
    </row>
    <row r="858" spans="1:23">
      <c r="A858" s="28"/>
      <c r="B858" s="28"/>
      <c r="C858" s="28"/>
      <c r="D858" s="28"/>
      <c r="E858" s="28"/>
      <c r="F858" s="28"/>
      <c r="G858" s="28"/>
      <c r="J858" s="28"/>
      <c r="M858" s="28"/>
      <c r="N858" s="28"/>
      <c r="O858" s="28"/>
      <c r="P858" s="28"/>
      <c r="Q858" s="28"/>
      <c r="R858" s="28"/>
      <c r="S858" s="28"/>
      <c r="U858" s="28"/>
      <c r="V858" s="28"/>
      <c r="W858" s="28"/>
    </row>
    <row r="859" spans="1:23">
      <c r="A859" s="28"/>
      <c r="B859" s="28"/>
      <c r="C859" s="28"/>
      <c r="D859" s="28"/>
      <c r="E859" s="28"/>
      <c r="F859" s="28"/>
      <c r="G859" s="28"/>
      <c r="J859" s="28"/>
      <c r="M859" s="28"/>
      <c r="N859" s="28"/>
      <c r="O859" s="28"/>
      <c r="P859" s="28"/>
      <c r="Q859" s="28"/>
      <c r="R859" s="28"/>
      <c r="S859" s="28"/>
      <c r="U859" s="28"/>
      <c r="V859" s="28"/>
      <c r="W859" s="28"/>
    </row>
    <row r="860" spans="1:23">
      <c r="A860" s="28"/>
      <c r="B860" s="28"/>
      <c r="C860" s="28"/>
      <c r="D860" s="28"/>
      <c r="E860" s="28"/>
      <c r="F860" s="28"/>
      <c r="G860" s="28"/>
      <c r="J860" s="28"/>
      <c r="M860" s="28"/>
      <c r="N860" s="28"/>
      <c r="O860" s="28"/>
      <c r="P860" s="28"/>
      <c r="Q860" s="28"/>
      <c r="R860" s="28"/>
      <c r="S860" s="28"/>
      <c r="U860" s="28"/>
      <c r="V860" s="28"/>
      <c r="W860" s="28"/>
    </row>
    <row r="861" spans="1:23">
      <c r="A861" s="28"/>
      <c r="B861" s="28"/>
      <c r="C861" s="28"/>
      <c r="D861" s="28"/>
      <c r="E861" s="28"/>
      <c r="F861" s="28"/>
      <c r="G861" s="28"/>
      <c r="J861" s="28"/>
      <c r="M861" s="28"/>
      <c r="N861" s="28"/>
      <c r="O861" s="28"/>
      <c r="P861" s="28"/>
      <c r="Q861" s="28"/>
      <c r="R861" s="28"/>
      <c r="S861" s="28"/>
      <c r="U861" s="28"/>
      <c r="V861" s="28"/>
      <c r="W861" s="28"/>
    </row>
    <row r="862" spans="1:23">
      <c r="A862" s="28"/>
      <c r="B862" s="28"/>
      <c r="C862" s="28"/>
      <c r="D862" s="28"/>
      <c r="E862" s="28"/>
      <c r="F862" s="28"/>
      <c r="G862" s="28"/>
      <c r="J862" s="28"/>
      <c r="M862" s="28"/>
      <c r="N862" s="28"/>
      <c r="O862" s="28"/>
      <c r="P862" s="28"/>
      <c r="Q862" s="28"/>
      <c r="R862" s="28"/>
      <c r="S862" s="28"/>
      <c r="U862" s="28"/>
      <c r="V862" s="28"/>
      <c r="W862" s="28"/>
    </row>
    <row r="863" spans="1:23">
      <c r="A863" s="28"/>
      <c r="B863" s="28"/>
      <c r="C863" s="28"/>
      <c r="D863" s="28"/>
      <c r="E863" s="28"/>
      <c r="F863" s="28"/>
      <c r="G863" s="28"/>
      <c r="J863" s="28"/>
      <c r="M863" s="28"/>
      <c r="N863" s="28"/>
      <c r="O863" s="28"/>
      <c r="P863" s="28"/>
      <c r="Q863" s="28"/>
      <c r="R863" s="28"/>
      <c r="S863" s="28"/>
      <c r="U863" s="28"/>
      <c r="V863" s="28"/>
      <c r="W863" s="28"/>
    </row>
    <row r="864" spans="1:23">
      <c r="A864" s="28"/>
      <c r="B864" s="28"/>
      <c r="C864" s="28"/>
      <c r="D864" s="28"/>
      <c r="E864" s="28"/>
      <c r="F864" s="28"/>
      <c r="G864" s="28"/>
      <c r="J864" s="28"/>
      <c r="M864" s="28"/>
      <c r="N864" s="28"/>
      <c r="O864" s="28"/>
      <c r="P864" s="28"/>
      <c r="Q864" s="28"/>
      <c r="R864" s="28"/>
      <c r="S864" s="28"/>
      <c r="U864" s="28"/>
      <c r="V864" s="28"/>
      <c r="W864" s="28"/>
    </row>
    <row r="865" spans="1:23">
      <c r="A865" s="28"/>
      <c r="B865" s="28"/>
      <c r="C865" s="28"/>
      <c r="D865" s="28"/>
      <c r="E865" s="28"/>
      <c r="F865" s="28"/>
      <c r="G865" s="28"/>
      <c r="J865" s="28"/>
      <c r="M865" s="28"/>
      <c r="N865" s="28"/>
      <c r="O865" s="28"/>
      <c r="P865" s="28"/>
      <c r="Q865" s="28"/>
      <c r="R865" s="28"/>
      <c r="S865" s="28"/>
      <c r="U865" s="28"/>
      <c r="V865" s="28"/>
      <c r="W865" s="28"/>
    </row>
    <row r="866" spans="1:23">
      <c r="A866" s="28"/>
      <c r="B866" s="28"/>
      <c r="C866" s="28"/>
      <c r="D866" s="28"/>
      <c r="E866" s="28"/>
      <c r="F866" s="28"/>
      <c r="G866" s="28"/>
      <c r="J866" s="28"/>
      <c r="M866" s="28"/>
      <c r="N866" s="28"/>
      <c r="O866" s="28"/>
      <c r="P866" s="28"/>
      <c r="Q866" s="28"/>
      <c r="R866" s="28"/>
      <c r="S866" s="28"/>
      <c r="U866" s="28"/>
      <c r="V866" s="28"/>
      <c r="W866" s="28"/>
    </row>
    <row r="867" spans="1:23">
      <c r="A867" s="28"/>
      <c r="B867" s="28"/>
      <c r="C867" s="28"/>
      <c r="D867" s="28"/>
      <c r="E867" s="28"/>
      <c r="F867" s="28"/>
      <c r="G867" s="28"/>
      <c r="J867" s="28"/>
      <c r="M867" s="28"/>
      <c r="N867" s="28"/>
      <c r="O867" s="28"/>
      <c r="P867" s="28"/>
      <c r="Q867" s="28"/>
      <c r="R867" s="28"/>
      <c r="S867" s="28"/>
      <c r="U867" s="28"/>
      <c r="V867" s="28"/>
      <c r="W867" s="28"/>
    </row>
    <row r="868" spans="1:23">
      <c r="A868" s="28"/>
      <c r="B868" s="28"/>
      <c r="C868" s="28"/>
      <c r="D868" s="28"/>
      <c r="E868" s="28"/>
      <c r="F868" s="28"/>
      <c r="G868" s="28"/>
      <c r="J868" s="28"/>
      <c r="M868" s="28"/>
      <c r="N868" s="28"/>
      <c r="O868" s="28"/>
      <c r="P868" s="28"/>
      <c r="Q868" s="28"/>
      <c r="R868" s="28"/>
      <c r="S868" s="28"/>
      <c r="U868" s="28"/>
      <c r="V868" s="28"/>
      <c r="W868" s="28"/>
    </row>
    <row r="869" spans="1:23">
      <c r="A869" s="28"/>
      <c r="B869" s="28"/>
      <c r="C869" s="28"/>
      <c r="D869" s="28"/>
      <c r="E869" s="28"/>
      <c r="F869" s="28"/>
      <c r="G869" s="28"/>
      <c r="J869" s="28"/>
      <c r="M869" s="28"/>
      <c r="N869" s="28"/>
      <c r="O869" s="28"/>
      <c r="P869" s="28"/>
      <c r="Q869" s="28"/>
      <c r="R869" s="28"/>
      <c r="S869" s="28"/>
      <c r="U869" s="28"/>
      <c r="V869" s="28"/>
      <c r="W869" s="28"/>
    </row>
    <row r="870" spans="1:23">
      <c r="A870" s="28"/>
      <c r="B870" s="28"/>
      <c r="C870" s="28"/>
      <c r="D870" s="28"/>
      <c r="E870" s="28"/>
      <c r="F870" s="28"/>
      <c r="G870" s="28"/>
      <c r="J870" s="28"/>
      <c r="M870" s="28"/>
      <c r="N870" s="28"/>
      <c r="O870" s="28"/>
      <c r="P870" s="28"/>
      <c r="Q870" s="28"/>
      <c r="R870" s="28"/>
      <c r="S870" s="28"/>
      <c r="U870" s="28"/>
      <c r="V870" s="28"/>
      <c r="W870" s="28"/>
    </row>
    <row r="871" spans="1:23">
      <c r="A871" s="28"/>
      <c r="B871" s="28"/>
      <c r="C871" s="28"/>
      <c r="D871" s="28"/>
      <c r="E871" s="28"/>
      <c r="F871" s="28"/>
      <c r="G871" s="28"/>
      <c r="J871" s="28"/>
      <c r="M871" s="28"/>
      <c r="N871" s="28"/>
      <c r="O871" s="28"/>
      <c r="P871" s="28"/>
      <c r="Q871" s="28"/>
      <c r="R871" s="28"/>
      <c r="S871" s="28"/>
      <c r="U871" s="28"/>
      <c r="V871" s="28"/>
      <c r="W871" s="28"/>
    </row>
    <row r="872" spans="1:23">
      <c r="A872" s="28"/>
      <c r="B872" s="28"/>
      <c r="C872" s="28"/>
      <c r="D872" s="28"/>
      <c r="E872" s="28"/>
      <c r="F872" s="28"/>
      <c r="G872" s="28"/>
      <c r="J872" s="28"/>
      <c r="M872" s="28"/>
      <c r="N872" s="28"/>
      <c r="O872" s="28"/>
      <c r="P872" s="28"/>
      <c r="Q872" s="28"/>
      <c r="R872" s="28"/>
      <c r="S872" s="28"/>
      <c r="U872" s="28"/>
      <c r="V872" s="28"/>
      <c r="W872" s="28"/>
    </row>
    <row r="873" spans="1:23">
      <c r="A873" s="28"/>
      <c r="B873" s="28"/>
      <c r="C873" s="28"/>
      <c r="D873" s="28"/>
      <c r="E873" s="28"/>
      <c r="F873" s="28"/>
      <c r="G873" s="28"/>
      <c r="J873" s="28"/>
      <c r="M873" s="28"/>
      <c r="N873" s="28"/>
      <c r="O873" s="28"/>
      <c r="P873" s="28"/>
      <c r="Q873" s="28"/>
      <c r="R873" s="28"/>
      <c r="S873" s="28"/>
      <c r="U873" s="28"/>
      <c r="V873" s="28"/>
      <c r="W873" s="28"/>
    </row>
    <row r="874" spans="1:23">
      <c r="A874" s="28"/>
      <c r="B874" s="28"/>
      <c r="C874" s="28"/>
      <c r="D874" s="28"/>
      <c r="E874" s="28"/>
      <c r="F874" s="28"/>
      <c r="G874" s="28"/>
      <c r="J874" s="28"/>
      <c r="M874" s="28"/>
      <c r="N874" s="28"/>
      <c r="O874" s="28"/>
      <c r="P874" s="28"/>
      <c r="Q874" s="28"/>
      <c r="R874" s="28"/>
      <c r="S874" s="28"/>
      <c r="U874" s="28"/>
      <c r="V874" s="28"/>
      <c r="W874" s="28"/>
    </row>
    <row r="875" spans="1:23">
      <c r="A875" s="28"/>
      <c r="B875" s="28"/>
      <c r="C875" s="28"/>
      <c r="D875" s="28"/>
      <c r="E875" s="28"/>
      <c r="F875" s="28"/>
      <c r="G875" s="28"/>
      <c r="J875" s="28"/>
      <c r="M875" s="28"/>
      <c r="N875" s="28"/>
      <c r="O875" s="28"/>
      <c r="P875" s="28"/>
      <c r="Q875" s="28"/>
      <c r="R875" s="28"/>
      <c r="S875" s="28"/>
      <c r="U875" s="28"/>
      <c r="V875" s="28"/>
      <c r="W875" s="28"/>
    </row>
    <row r="876" spans="1:23">
      <c r="A876" s="28"/>
      <c r="B876" s="28"/>
      <c r="C876" s="28"/>
      <c r="D876" s="28"/>
      <c r="E876" s="28"/>
      <c r="F876" s="28"/>
      <c r="G876" s="28"/>
      <c r="J876" s="28"/>
      <c r="M876" s="28"/>
      <c r="N876" s="28"/>
      <c r="O876" s="28"/>
      <c r="P876" s="28"/>
      <c r="Q876" s="28"/>
      <c r="R876" s="28"/>
      <c r="S876" s="28"/>
      <c r="U876" s="28"/>
      <c r="V876" s="28"/>
      <c r="W876" s="28"/>
    </row>
    <row r="877" spans="1:23">
      <c r="A877" s="28"/>
      <c r="B877" s="28"/>
      <c r="C877" s="28"/>
      <c r="D877" s="28"/>
      <c r="E877" s="28"/>
      <c r="F877" s="28"/>
      <c r="G877" s="28"/>
      <c r="J877" s="28"/>
      <c r="M877" s="28"/>
      <c r="N877" s="28"/>
      <c r="O877" s="28"/>
      <c r="P877" s="28"/>
      <c r="Q877" s="28"/>
      <c r="R877" s="28"/>
      <c r="S877" s="28"/>
      <c r="U877" s="28"/>
      <c r="V877" s="28"/>
      <c r="W877" s="28"/>
    </row>
    <row r="878" spans="1:23">
      <c r="A878" s="28"/>
      <c r="B878" s="28"/>
      <c r="C878" s="28"/>
      <c r="D878" s="28"/>
      <c r="E878" s="28"/>
      <c r="F878" s="28"/>
      <c r="G878" s="28"/>
      <c r="J878" s="28"/>
      <c r="M878" s="28"/>
      <c r="N878" s="28"/>
      <c r="O878" s="28"/>
      <c r="P878" s="28"/>
      <c r="Q878" s="28"/>
      <c r="R878" s="28"/>
      <c r="S878" s="28"/>
      <c r="U878" s="28"/>
      <c r="V878" s="28"/>
      <c r="W878" s="28"/>
    </row>
    <row r="879" spans="1:23">
      <c r="A879" s="28"/>
      <c r="B879" s="28"/>
      <c r="C879" s="28"/>
      <c r="D879" s="28"/>
      <c r="E879" s="28"/>
      <c r="F879" s="28"/>
      <c r="G879" s="28"/>
      <c r="J879" s="28"/>
      <c r="M879" s="28"/>
      <c r="N879" s="28"/>
      <c r="O879" s="28"/>
      <c r="P879" s="28"/>
      <c r="Q879" s="28"/>
      <c r="R879" s="28"/>
      <c r="S879" s="28"/>
      <c r="U879" s="28"/>
      <c r="V879" s="28"/>
      <c r="W879" s="28"/>
    </row>
    <row r="880" spans="1:23">
      <c r="A880" s="28"/>
      <c r="B880" s="28"/>
      <c r="C880" s="28"/>
      <c r="D880" s="28"/>
      <c r="E880" s="28"/>
      <c r="F880" s="28"/>
      <c r="G880" s="28"/>
      <c r="J880" s="28"/>
      <c r="M880" s="28"/>
      <c r="N880" s="28"/>
      <c r="O880" s="28"/>
      <c r="P880" s="28"/>
      <c r="Q880" s="28"/>
      <c r="R880" s="28"/>
      <c r="S880" s="28"/>
      <c r="U880" s="28"/>
      <c r="V880" s="28"/>
      <c r="W880" s="28"/>
    </row>
    <row r="881" spans="1:23">
      <c r="A881" s="28"/>
      <c r="B881" s="28"/>
      <c r="C881" s="28"/>
      <c r="D881" s="28"/>
      <c r="E881" s="28"/>
      <c r="F881" s="28"/>
      <c r="G881" s="28"/>
      <c r="J881" s="28"/>
      <c r="M881" s="28"/>
      <c r="N881" s="28"/>
      <c r="O881" s="28"/>
      <c r="P881" s="28"/>
      <c r="Q881" s="28"/>
      <c r="R881" s="28"/>
      <c r="S881" s="28"/>
      <c r="U881" s="28"/>
      <c r="V881" s="28"/>
      <c r="W881" s="28"/>
    </row>
    <row r="882" spans="1:23">
      <c r="A882" s="28"/>
      <c r="B882" s="28"/>
      <c r="C882" s="28"/>
      <c r="D882" s="28"/>
      <c r="E882" s="28"/>
      <c r="F882" s="28"/>
      <c r="G882" s="28"/>
      <c r="J882" s="28"/>
      <c r="M882" s="28"/>
      <c r="N882" s="28"/>
      <c r="O882" s="28"/>
      <c r="P882" s="28"/>
      <c r="Q882" s="28"/>
      <c r="R882" s="28"/>
      <c r="S882" s="28"/>
      <c r="U882" s="28"/>
      <c r="V882" s="28"/>
      <c r="W882" s="28"/>
    </row>
    <row r="883" spans="1:23">
      <c r="A883" s="28"/>
      <c r="B883" s="28"/>
      <c r="C883" s="28"/>
      <c r="D883" s="28"/>
      <c r="E883" s="28"/>
      <c r="F883" s="28"/>
      <c r="G883" s="28"/>
      <c r="J883" s="28"/>
      <c r="M883" s="28"/>
      <c r="N883" s="28"/>
      <c r="O883" s="28"/>
      <c r="P883" s="28"/>
      <c r="Q883" s="28"/>
      <c r="R883" s="28"/>
      <c r="S883" s="28"/>
      <c r="U883" s="28"/>
      <c r="V883" s="28"/>
      <c r="W883" s="28"/>
    </row>
    <row r="884" spans="1:23">
      <c r="A884" s="28"/>
      <c r="B884" s="28"/>
      <c r="C884" s="28"/>
      <c r="D884" s="28"/>
      <c r="E884" s="28"/>
      <c r="F884" s="28"/>
      <c r="G884" s="28"/>
      <c r="J884" s="28"/>
      <c r="M884" s="28"/>
      <c r="N884" s="28"/>
      <c r="O884" s="28"/>
      <c r="P884" s="28"/>
      <c r="Q884" s="28"/>
      <c r="R884" s="28"/>
      <c r="S884" s="28"/>
      <c r="U884" s="28"/>
      <c r="V884" s="28"/>
      <c r="W884" s="28"/>
    </row>
    <row r="885" spans="1:23">
      <c r="A885" s="28"/>
      <c r="B885" s="28"/>
      <c r="C885" s="28"/>
      <c r="D885" s="28"/>
      <c r="E885" s="28"/>
      <c r="F885" s="28"/>
      <c r="G885" s="28"/>
      <c r="J885" s="28"/>
      <c r="M885" s="28"/>
      <c r="N885" s="28"/>
      <c r="O885" s="28"/>
      <c r="P885" s="28"/>
      <c r="Q885" s="28"/>
      <c r="R885" s="28"/>
      <c r="S885" s="28"/>
      <c r="U885" s="28"/>
      <c r="V885" s="28"/>
      <c r="W885" s="28"/>
    </row>
    <row r="886" spans="1:23">
      <c r="A886" s="28"/>
      <c r="B886" s="28"/>
      <c r="C886" s="28"/>
      <c r="D886" s="28"/>
      <c r="E886" s="28"/>
      <c r="F886" s="28"/>
      <c r="G886" s="28"/>
      <c r="J886" s="28"/>
      <c r="M886" s="28"/>
      <c r="N886" s="28"/>
      <c r="O886" s="28"/>
      <c r="P886" s="28"/>
      <c r="Q886" s="28"/>
      <c r="R886" s="28"/>
      <c r="S886" s="28"/>
      <c r="U886" s="28"/>
      <c r="V886" s="28"/>
      <c r="W886" s="28"/>
    </row>
    <row r="887" spans="1:23">
      <c r="A887" s="28"/>
      <c r="B887" s="28"/>
      <c r="C887" s="28"/>
      <c r="D887" s="28"/>
      <c r="E887" s="28"/>
      <c r="F887" s="28"/>
      <c r="G887" s="28"/>
      <c r="J887" s="28"/>
      <c r="M887" s="28"/>
      <c r="N887" s="28"/>
      <c r="O887" s="28"/>
      <c r="P887" s="28"/>
      <c r="Q887" s="28"/>
      <c r="R887" s="28"/>
      <c r="S887" s="28"/>
      <c r="U887" s="28"/>
      <c r="V887" s="28"/>
      <c r="W887" s="28"/>
    </row>
    <row r="888" spans="1:23">
      <c r="A888" s="28"/>
      <c r="B888" s="28"/>
      <c r="C888" s="28"/>
      <c r="D888" s="28"/>
      <c r="E888" s="28"/>
      <c r="F888" s="28"/>
      <c r="G888" s="28"/>
      <c r="J888" s="28"/>
      <c r="M888" s="28"/>
      <c r="N888" s="28"/>
      <c r="O888" s="28"/>
      <c r="P888" s="28"/>
      <c r="Q888" s="28"/>
      <c r="R888" s="28"/>
      <c r="S888" s="28"/>
      <c r="U888" s="28"/>
      <c r="V888" s="28"/>
      <c r="W888" s="28"/>
    </row>
    <row r="889" spans="1:23">
      <c r="A889" s="28"/>
      <c r="B889" s="28"/>
      <c r="C889" s="28"/>
      <c r="D889" s="28"/>
      <c r="E889" s="28"/>
      <c r="F889" s="28"/>
      <c r="G889" s="28"/>
      <c r="J889" s="28"/>
      <c r="M889" s="28"/>
      <c r="N889" s="28"/>
      <c r="O889" s="28"/>
      <c r="P889" s="28"/>
      <c r="Q889" s="28"/>
      <c r="R889" s="28"/>
      <c r="S889" s="28"/>
      <c r="U889" s="28"/>
      <c r="V889" s="28"/>
      <c r="W889" s="28"/>
    </row>
    <row r="890" spans="1:23">
      <c r="A890" s="28"/>
      <c r="B890" s="28"/>
      <c r="C890" s="28"/>
      <c r="D890" s="28"/>
      <c r="E890" s="28"/>
      <c r="F890" s="28"/>
      <c r="G890" s="28"/>
      <c r="J890" s="28"/>
      <c r="M890" s="28"/>
      <c r="N890" s="28"/>
      <c r="O890" s="28"/>
      <c r="P890" s="28"/>
      <c r="Q890" s="28"/>
      <c r="R890" s="28"/>
      <c r="S890" s="28"/>
      <c r="U890" s="28"/>
      <c r="V890" s="28"/>
      <c r="W890" s="28"/>
    </row>
    <row r="891" spans="1:23">
      <c r="A891" s="28"/>
      <c r="B891" s="28"/>
      <c r="C891" s="28"/>
      <c r="D891" s="28"/>
      <c r="E891" s="28"/>
      <c r="F891" s="28"/>
      <c r="G891" s="28"/>
      <c r="J891" s="28"/>
      <c r="M891" s="28"/>
      <c r="N891" s="28"/>
      <c r="O891" s="28"/>
      <c r="P891" s="28"/>
      <c r="Q891" s="28"/>
      <c r="R891" s="28"/>
      <c r="S891" s="28"/>
      <c r="U891" s="28"/>
      <c r="V891" s="28"/>
      <c r="W891" s="28"/>
    </row>
    <row r="892" spans="1:23">
      <c r="A892" s="28"/>
      <c r="B892" s="28"/>
      <c r="C892" s="28"/>
      <c r="D892" s="28"/>
      <c r="E892" s="28"/>
      <c r="F892" s="28"/>
      <c r="G892" s="28"/>
      <c r="J892" s="28"/>
      <c r="M892" s="28"/>
      <c r="N892" s="28"/>
      <c r="O892" s="28"/>
      <c r="P892" s="28"/>
      <c r="Q892" s="28"/>
      <c r="R892" s="28"/>
      <c r="S892" s="28"/>
      <c r="U892" s="28"/>
      <c r="V892" s="28"/>
      <c r="W892" s="28"/>
    </row>
    <row r="893" spans="1:23">
      <c r="A893" s="28"/>
      <c r="B893" s="28"/>
      <c r="C893" s="28"/>
      <c r="D893" s="28"/>
      <c r="E893" s="28"/>
      <c r="F893" s="28"/>
      <c r="G893" s="28"/>
      <c r="J893" s="28"/>
      <c r="M893" s="28"/>
      <c r="N893" s="28"/>
      <c r="O893" s="28"/>
      <c r="P893" s="28"/>
      <c r="Q893" s="28"/>
      <c r="R893" s="28"/>
      <c r="S893" s="28"/>
      <c r="U893" s="28"/>
      <c r="V893" s="28"/>
      <c r="W893" s="28"/>
    </row>
    <row r="894" spans="1:23">
      <c r="A894" s="28"/>
      <c r="B894" s="28"/>
      <c r="C894" s="28"/>
      <c r="D894" s="28"/>
      <c r="E894" s="28"/>
      <c r="F894" s="28"/>
      <c r="G894" s="28"/>
      <c r="J894" s="28"/>
      <c r="M894" s="28"/>
      <c r="N894" s="28"/>
      <c r="O894" s="28"/>
      <c r="P894" s="28"/>
      <c r="Q894" s="28"/>
      <c r="R894" s="28"/>
      <c r="S894" s="28"/>
      <c r="U894" s="28"/>
      <c r="V894" s="28"/>
      <c r="W894" s="28"/>
    </row>
    <row r="895" spans="1:23">
      <c r="A895" s="28"/>
      <c r="B895" s="28"/>
      <c r="C895" s="28"/>
      <c r="D895" s="28"/>
      <c r="E895" s="28"/>
      <c r="F895" s="28"/>
      <c r="G895" s="28"/>
      <c r="J895" s="28"/>
      <c r="M895" s="28"/>
      <c r="N895" s="28"/>
      <c r="O895" s="28"/>
      <c r="P895" s="28"/>
      <c r="Q895" s="28"/>
      <c r="R895" s="28"/>
      <c r="S895" s="28"/>
      <c r="U895" s="28"/>
      <c r="V895" s="28"/>
      <c r="W895" s="28"/>
    </row>
    <row r="896" spans="1:23">
      <c r="A896" s="28"/>
      <c r="B896" s="28"/>
      <c r="C896" s="28"/>
      <c r="D896" s="28"/>
      <c r="E896" s="28"/>
      <c r="F896" s="28"/>
      <c r="G896" s="28"/>
      <c r="J896" s="28"/>
      <c r="M896" s="28"/>
      <c r="N896" s="28"/>
      <c r="O896" s="28"/>
      <c r="P896" s="28"/>
      <c r="Q896" s="28"/>
      <c r="R896" s="28"/>
      <c r="S896" s="28"/>
      <c r="U896" s="28"/>
      <c r="V896" s="28"/>
      <c r="W896" s="28"/>
    </row>
    <row r="897" spans="1:23">
      <c r="A897" s="28"/>
      <c r="B897" s="28"/>
      <c r="C897" s="28"/>
      <c r="D897" s="28"/>
      <c r="E897" s="28"/>
      <c r="F897" s="28"/>
      <c r="G897" s="28"/>
      <c r="J897" s="28"/>
      <c r="M897" s="28"/>
      <c r="N897" s="28"/>
      <c r="O897" s="28"/>
      <c r="P897" s="28"/>
      <c r="Q897" s="28"/>
      <c r="R897" s="28"/>
      <c r="S897" s="28"/>
      <c r="U897" s="28"/>
      <c r="V897" s="28"/>
      <c r="W897" s="28"/>
    </row>
    <row r="898" spans="1:23">
      <c r="A898" s="28"/>
      <c r="B898" s="28"/>
      <c r="C898" s="28"/>
      <c r="D898" s="28"/>
      <c r="E898" s="28"/>
      <c r="F898" s="28"/>
      <c r="G898" s="28"/>
      <c r="J898" s="28"/>
      <c r="M898" s="28"/>
      <c r="N898" s="28"/>
      <c r="O898" s="28"/>
      <c r="P898" s="28"/>
      <c r="Q898" s="28"/>
      <c r="R898" s="28"/>
      <c r="S898" s="28"/>
      <c r="U898" s="28"/>
      <c r="V898" s="28"/>
      <c r="W898" s="28"/>
    </row>
    <row r="899" spans="1:23">
      <c r="A899" s="28"/>
      <c r="B899" s="28"/>
      <c r="C899" s="28"/>
      <c r="D899" s="28"/>
      <c r="E899" s="28"/>
      <c r="F899" s="28"/>
      <c r="G899" s="28"/>
      <c r="J899" s="28"/>
      <c r="M899" s="28"/>
      <c r="N899" s="28"/>
      <c r="O899" s="28"/>
      <c r="P899" s="28"/>
      <c r="Q899" s="28"/>
      <c r="R899" s="28"/>
      <c r="S899" s="28"/>
      <c r="U899" s="28"/>
      <c r="V899" s="28"/>
      <c r="W899" s="28"/>
    </row>
    <row r="900" spans="1:23">
      <c r="A900" s="28"/>
      <c r="B900" s="28"/>
      <c r="C900" s="28"/>
      <c r="D900" s="28"/>
      <c r="E900" s="28"/>
      <c r="F900" s="28"/>
      <c r="G900" s="28"/>
      <c r="J900" s="28"/>
      <c r="M900" s="28"/>
      <c r="N900" s="28"/>
      <c r="O900" s="28"/>
      <c r="P900" s="28"/>
      <c r="Q900" s="28"/>
      <c r="R900" s="28"/>
      <c r="S900" s="28"/>
      <c r="U900" s="28"/>
      <c r="V900" s="28"/>
      <c r="W900" s="28"/>
    </row>
    <row r="901" spans="1:23">
      <c r="A901" s="28"/>
      <c r="B901" s="28"/>
      <c r="C901" s="28"/>
      <c r="D901" s="28"/>
      <c r="E901" s="28"/>
      <c r="F901" s="28"/>
      <c r="G901" s="28"/>
      <c r="J901" s="28"/>
      <c r="M901" s="28"/>
      <c r="N901" s="28"/>
      <c r="O901" s="28"/>
      <c r="P901" s="28"/>
      <c r="Q901" s="28"/>
      <c r="R901" s="28"/>
      <c r="S901" s="28"/>
      <c r="U901" s="28"/>
      <c r="V901" s="28"/>
      <c r="W901" s="28"/>
    </row>
    <row r="902" spans="1:23">
      <c r="A902" s="28"/>
      <c r="B902" s="28"/>
      <c r="C902" s="28"/>
      <c r="D902" s="28"/>
      <c r="E902" s="28"/>
      <c r="F902" s="28"/>
      <c r="G902" s="28"/>
      <c r="J902" s="28"/>
      <c r="M902" s="28"/>
      <c r="N902" s="28"/>
      <c r="O902" s="28"/>
      <c r="P902" s="28"/>
      <c r="Q902" s="28"/>
      <c r="R902" s="28"/>
      <c r="S902" s="28"/>
      <c r="U902" s="28"/>
      <c r="V902" s="28"/>
      <c r="W902" s="28"/>
    </row>
    <row r="903" spans="1:23">
      <c r="A903" s="28"/>
      <c r="B903" s="28"/>
      <c r="C903" s="28"/>
      <c r="D903" s="28"/>
      <c r="E903" s="28"/>
      <c r="F903" s="28"/>
      <c r="G903" s="28"/>
      <c r="J903" s="28"/>
      <c r="M903" s="28"/>
      <c r="N903" s="28"/>
      <c r="O903" s="28"/>
      <c r="P903" s="28"/>
      <c r="Q903" s="28"/>
      <c r="R903" s="28"/>
      <c r="S903" s="28"/>
      <c r="U903" s="28"/>
      <c r="V903" s="28"/>
      <c r="W903" s="28"/>
    </row>
    <row r="904" spans="1:23">
      <c r="A904" s="28"/>
      <c r="B904" s="28"/>
      <c r="C904" s="28"/>
      <c r="D904" s="28"/>
      <c r="E904" s="28"/>
      <c r="F904" s="28"/>
      <c r="G904" s="28"/>
      <c r="J904" s="28"/>
      <c r="M904" s="28"/>
      <c r="N904" s="28"/>
      <c r="O904" s="28"/>
      <c r="P904" s="28"/>
      <c r="Q904" s="28"/>
      <c r="R904" s="28"/>
      <c r="S904" s="28"/>
      <c r="U904" s="28"/>
      <c r="V904" s="28"/>
      <c r="W904" s="28"/>
    </row>
    <row r="905" spans="1:23">
      <c r="A905" s="28"/>
      <c r="B905" s="28"/>
      <c r="C905" s="28"/>
      <c r="D905" s="28"/>
      <c r="E905" s="28"/>
      <c r="F905" s="28"/>
      <c r="G905" s="28"/>
      <c r="J905" s="28"/>
      <c r="M905" s="28"/>
      <c r="N905" s="28"/>
      <c r="O905" s="28"/>
      <c r="P905" s="28"/>
      <c r="Q905" s="28"/>
      <c r="R905" s="28"/>
      <c r="S905" s="28"/>
      <c r="U905" s="28"/>
      <c r="V905" s="28"/>
      <c r="W905" s="28"/>
    </row>
    <row r="906" spans="1:23">
      <c r="A906" s="28"/>
      <c r="B906" s="28"/>
      <c r="C906" s="28"/>
      <c r="D906" s="28"/>
      <c r="E906" s="28"/>
      <c r="F906" s="28"/>
      <c r="G906" s="28"/>
      <c r="J906" s="28"/>
      <c r="M906" s="28"/>
      <c r="N906" s="28"/>
      <c r="O906" s="28"/>
      <c r="P906" s="28"/>
      <c r="Q906" s="28"/>
      <c r="R906" s="28"/>
      <c r="S906" s="28"/>
      <c r="U906" s="28"/>
      <c r="V906" s="28"/>
      <c r="W906" s="28"/>
    </row>
    <row r="907" spans="1:23">
      <c r="A907" s="28"/>
      <c r="B907" s="28"/>
      <c r="C907" s="28"/>
      <c r="D907" s="28"/>
      <c r="E907" s="28"/>
      <c r="F907" s="28"/>
      <c r="G907" s="28"/>
      <c r="J907" s="28"/>
      <c r="M907" s="28"/>
      <c r="N907" s="28"/>
      <c r="O907" s="28"/>
      <c r="P907" s="28"/>
      <c r="Q907" s="28"/>
      <c r="R907" s="28"/>
      <c r="S907" s="28"/>
      <c r="U907" s="28"/>
      <c r="V907" s="28"/>
      <c r="W907" s="28"/>
    </row>
    <row r="908" spans="1:23">
      <c r="A908" s="28"/>
      <c r="B908" s="28"/>
      <c r="C908" s="28"/>
      <c r="D908" s="28"/>
      <c r="E908" s="28"/>
      <c r="F908" s="28"/>
      <c r="G908" s="28"/>
      <c r="J908" s="28"/>
      <c r="M908" s="28"/>
      <c r="N908" s="28"/>
      <c r="O908" s="28"/>
      <c r="P908" s="28"/>
      <c r="Q908" s="28"/>
      <c r="R908" s="28"/>
      <c r="S908" s="28"/>
      <c r="U908" s="28"/>
      <c r="V908" s="28"/>
      <c r="W908" s="28"/>
    </row>
    <row r="909" spans="1:23">
      <c r="A909" s="28"/>
      <c r="B909" s="28"/>
      <c r="C909" s="28"/>
      <c r="D909" s="28"/>
      <c r="E909" s="28"/>
      <c r="F909" s="28"/>
      <c r="G909" s="28"/>
      <c r="J909" s="28"/>
      <c r="M909" s="28"/>
      <c r="N909" s="28"/>
      <c r="O909" s="28"/>
      <c r="P909" s="28"/>
      <c r="Q909" s="28"/>
      <c r="R909" s="28"/>
      <c r="S909" s="28"/>
      <c r="U909" s="28"/>
      <c r="V909" s="28"/>
      <c r="W909" s="28"/>
    </row>
    <row r="910" spans="1:23">
      <c r="A910" s="28"/>
      <c r="B910" s="28"/>
      <c r="C910" s="28"/>
      <c r="D910" s="28"/>
      <c r="E910" s="28"/>
      <c r="F910" s="28"/>
      <c r="G910" s="28"/>
      <c r="J910" s="28"/>
      <c r="M910" s="28"/>
      <c r="N910" s="28"/>
      <c r="O910" s="28"/>
      <c r="P910" s="28"/>
      <c r="Q910" s="28"/>
      <c r="R910" s="28"/>
      <c r="S910" s="28"/>
      <c r="U910" s="28"/>
      <c r="V910" s="28"/>
      <c r="W910" s="28"/>
    </row>
    <row r="911" spans="1:23">
      <c r="A911" s="28"/>
      <c r="B911" s="28"/>
      <c r="C911" s="28"/>
      <c r="D911" s="28"/>
      <c r="E911" s="28"/>
      <c r="F911" s="28"/>
      <c r="G911" s="28"/>
      <c r="J911" s="28"/>
      <c r="M911" s="28"/>
      <c r="N911" s="28"/>
      <c r="O911" s="28"/>
      <c r="P911" s="28"/>
      <c r="Q911" s="28"/>
      <c r="R911" s="28"/>
      <c r="S911" s="28"/>
      <c r="U911" s="28"/>
      <c r="V911" s="28"/>
      <c r="W911" s="28"/>
    </row>
    <row r="912" spans="1:23">
      <c r="A912" s="28"/>
      <c r="B912" s="28"/>
      <c r="C912" s="28"/>
      <c r="D912" s="28"/>
      <c r="E912" s="28"/>
      <c r="F912" s="28"/>
      <c r="G912" s="28"/>
      <c r="J912" s="28"/>
      <c r="M912" s="28"/>
      <c r="N912" s="28"/>
      <c r="O912" s="28"/>
      <c r="P912" s="28"/>
      <c r="Q912" s="28"/>
      <c r="R912" s="28"/>
      <c r="S912" s="28"/>
      <c r="U912" s="28"/>
      <c r="V912" s="28"/>
      <c r="W912" s="28"/>
    </row>
    <row r="913" spans="1:23">
      <c r="A913" s="28"/>
      <c r="B913" s="28"/>
      <c r="C913" s="28"/>
      <c r="D913" s="28"/>
      <c r="E913" s="28"/>
      <c r="F913" s="28"/>
      <c r="G913" s="28"/>
      <c r="J913" s="28"/>
      <c r="M913" s="28"/>
      <c r="N913" s="28"/>
      <c r="O913" s="28"/>
      <c r="P913" s="28"/>
      <c r="Q913" s="28"/>
      <c r="R913" s="28"/>
      <c r="S913" s="28"/>
      <c r="U913" s="28"/>
      <c r="V913" s="28"/>
      <c r="W913" s="28"/>
    </row>
    <row r="914" spans="1:23">
      <c r="A914" s="28"/>
      <c r="B914" s="28"/>
      <c r="C914" s="28"/>
      <c r="D914" s="28"/>
      <c r="E914" s="28"/>
      <c r="F914" s="28"/>
      <c r="G914" s="28"/>
      <c r="J914" s="28"/>
      <c r="M914" s="28"/>
      <c r="N914" s="28"/>
      <c r="O914" s="28"/>
      <c r="P914" s="28"/>
      <c r="Q914" s="28"/>
      <c r="R914" s="28"/>
      <c r="S914" s="28"/>
      <c r="U914" s="28"/>
      <c r="V914" s="28"/>
      <c r="W914" s="28"/>
    </row>
    <row r="915" spans="1:23">
      <c r="A915" s="28"/>
      <c r="B915" s="28"/>
      <c r="C915" s="28"/>
      <c r="D915" s="28"/>
      <c r="E915" s="28"/>
      <c r="F915" s="28"/>
      <c r="G915" s="28"/>
      <c r="J915" s="28"/>
      <c r="M915" s="28"/>
      <c r="N915" s="28"/>
      <c r="O915" s="28"/>
      <c r="P915" s="28"/>
      <c r="Q915" s="28"/>
      <c r="R915" s="28"/>
      <c r="S915" s="28"/>
      <c r="U915" s="28"/>
      <c r="V915" s="28"/>
      <c r="W915" s="28"/>
    </row>
    <row r="916" spans="1:23">
      <c r="A916" s="28"/>
      <c r="B916" s="28"/>
      <c r="C916" s="28"/>
      <c r="D916" s="28"/>
      <c r="E916" s="28"/>
      <c r="F916" s="28"/>
      <c r="G916" s="28"/>
      <c r="J916" s="28"/>
      <c r="M916" s="28"/>
      <c r="N916" s="28"/>
      <c r="O916" s="28"/>
      <c r="P916" s="28"/>
      <c r="Q916" s="28"/>
      <c r="R916" s="28"/>
      <c r="S916" s="28"/>
      <c r="U916" s="28"/>
      <c r="V916" s="28"/>
      <c r="W916" s="28"/>
    </row>
    <row r="917" spans="1:23">
      <c r="A917" s="28"/>
      <c r="B917" s="28"/>
      <c r="C917" s="28"/>
      <c r="D917" s="28"/>
      <c r="E917" s="28"/>
      <c r="F917" s="28"/>
      <c r="G917" s="28"/>
      <c r="J917" s="28"/>
      <c r="M917" s="28"/>
      <c r="N917" s="28"/>
      <c r="O917" s="28"/>
      <c r="P917" s="28"/>
      <c r="Q917" s="28"/>
      <c r="R917" s="28"/>
      <c r="S917" s="28"/>
      <c r="U917" s="28"/>
      <c r="V917" s="28"/>
      <c r="W917" s="28"/>
    </row>
    <row r="918" spans="1:23">
      <c r="A918" s="28"/>
      <c r="B918" s="28"/>
      <c r="C918" s="28"/>
      <c r="D918" s="28"/>
      <c r="E918" s="28"/>
      <c r="F918" s="28"/>
      <c r="G918" s="28"/>
      <c r="J918" s="28"/>
      <c r="M918" s="28"/>
      <c r="N918" s="28"/>
      <c r="O918" s="28"/>
      <c r="P918" s="28"/>
      <c r="Q918" s="28"/>
      <c r="R918" s="28"/>
      <c r="S918" s="28"/>
      <c r="U918" s="28"/>
      <c r="V918" s="28"/>
      <c r="W918" s="28"/>
    </row>
    <row r="919" spans="1:23">
      <c r="A919" s="28"/>
      <c r="B919" s="28"/>
      <c r="C919" s="28"/>
      <c r="D919" s="28"/>
      <c r="E919" s="28"/>
      <c r="F919" s="28"/>
      <c r="G919" s="28"/>
      <c r="J919" s="28"/>
      <c r="M919" s="28"/>
      <c r="N919" s="28"/>
      <c r="O919" s="28"/>
      <c r="P919" s="28"/>
      <c r="Q919" s="28"/>
      <c r="R919" s="28"/>
      <c r="S919" s="28"/>
      <c r="U919" s="28"/>
      <c r="V919" s="28"/>
      <c r="W919" s="28"/>
    </row>
    <row r="920" spans="1:23">
      <c r="A920" s="28"/>
      <c r="B920" s="28"/>
      <c r="C920" s="28"/>
      <c r="D920" s="28"/>
      <c r="E920" s="28"/>
      <c r="F920" s="28"/>
      <c r="G920" s="28"/>
      <c r="J920" s="28"/>
      <c r="M920" s="28"/>
      <c r="N920" s="28"/>
      <c r="O920" s="28"/>
      <c r="P920" s="28"/>
      <c r="Q920" s="28"/>
      <c r="R920" s="28"/>
      <c r="S920" s="28"/>
      <c r="U920" s="28"/>
      <c r="V920" s="28"/>
      <c r="W920" s="28"/>
    </row>
    <row r="921" spans="1:23">
      <c r="A921" s="28"/>
      <c r="B921" s="28"/>
      <c r="C921" s="28"/>
      <c r="D921" s="28"/>
      <c r="E921" s="28"/>
      <c r="F921" s="28"/>
      <c r="G921" s="28"/>
      <c r="J921" s="28"/>
      <c r="M921" s="28"/>
      <c r="N921" s="28"/>
      <c r="O921" s="28"/>
      <c r="P921" s="28"/>
      <c r="Q921" s="28"/>
      <c r="R921" s="28"/>
      <c r="S921" s="28"/>
      <c r="U921" s="28"/>
      <c r="V921" s="28"/>
      <c r="W921" s="28"/>
    </row>
    <row r="922" spans="1:23">
      <c r="A922" s="28"/>
      <c r="B922" s="28"/>
      <c r="C922" s="28"/>
      <c r="D922" s="28"/>
      <c r="E922" s="28"/>
      <c r="F922" s="28"/>
      <c r="G922" s="28"/>
      <c r="J922" s="28"/>
      <c r="M922" s="28"/>
      <c r="N922" s="28"/>
      <c r="O922" s="28"/>
      <c r="P922" s="28"/>
      <c r="Q922" s="28"/>
      <c r="R922" s="28"/>
      <c r="S922" s="28"/>
      <c r="U922" s="28"/>
      <c r="V922" s="28"/>
      <c r="W922" s="28"/>
    </row>
    <row r="923" spans="1:23">
      <c r="A923" s="28"/>
      <c r="B923" s="28"/>
      <c r="C923" s="28"/>
      <c r="D923" s="28"/>
      <c r="E923" s="28"/>
      <c r="F923" s="28"/>
      <c r="G923" s="28"/>
      <c r="J923" s="28"/>
      <c r="M923" s="28"/>
      <c r="N923" s="28"/>
      <c r="O923" s="28"/>
      <c r="P923" s="28"/>
      <c r="Q923" s="28"/>
      <c r="R923" s="28"/>
      <c r="S923" s="28"/>
      <c r="U923" s="28"/>
      <c r="V923" s="28"/>
      <c r="W923" s="28"/>
    </row>
    <row r="924" spans="1:23">
      <c r="A924" s="28"/>
      <c r="B924" s="28"/>
      <c r="C924" s="28"/>
      <c r="D924" s="28"/>
      <c r="E924" s="28"/>
      <c r="F924" s="28"/>
      <c r="G924" s="28"/>
      <c r="J924" s="28"/>
      <c r="M924" s="28"/>
      <c r="N924" s="28"/>
      <c r="O924" s="28"/>
      <c r="P924" s="28"/>
      <c r="Q924" s="28"/>
      <c r="R924" s="28"/>
      <c r="S924" s="28"/>
      <c r="U924" s="28"/>
      <c r="V924" s="28"/>
      <c r="W924" s="28"/>
    </row>
    <row r="925" spans="1:23">
      <c r="A925" s="28"/>
      <c r="B925" s="28"/>
      <c r="C925" s="28"/>
      <c r="D925" s="28"/>
      <c r="E925" s="28"/>
      <c r="F925" s="28"/>
      <c r="G925" s="28"/>
      <c r="J925" s="28"/>
      <c r="M925" s="28"/>
      <c r="N925" s="28"/>
      <c r="O925" s="28"/>
      <c r="P925" s="28"/>
      <c r="Q925" s="28"/>
      <c r="R925" s="28"/>
      <c r="S925" s="28"/>
      <c r="U925" s="28"/>
      <c r="V925" s="28"/>
      <c r="W925" s="28"/>
    </row>
    <row r="926" spans="1:23">
      <c r="A926" s="28"/>
      <c r="B926" s="28"/>
      <c r="C926" s="28"/>
      <c r="D926" s="28"/>
      <c r="E926" s="28"/>
      <c r="F926" s="28"/>
      <c r="G926" s="28"/>
      <c r="J926" s="28"/>
      <c r="M926" s="28"/>
      <c r="N926" s="28"/>
      <c r="O926" s="28"/>
      <c r="P926" s="28"/>
      <c r="Q926" s="28"/>
      <c r="R926" s="28"/>
      <c r="S926" s="28"/>
      <c r="U926" s="28"/>
      <c r="V926" s="28"/>
      <c r="W926" s="28"/>
    </row>
    <row r="927" spans="1:23">
      <c r="A927" s="28"/>
      <c r="B927" s="28"/>
      <c r="C927" s="28"/>
      <c r="D927" s="28"/>
      <c r="E927" s="28"/>
      <c r="F927" s="28"/>
      <c r="G927" s="28"/>
      <c r="J927" s="28"/>
      <c r="M927" s="28"/>
      <c r="N927" s="28"/>
      <c r="O927" s="28"/>
      <c r="P927" s="28"/>
      <c r="Q927" s="28"/>
      <c r="R927" s="28"/>
      <c r="S927" s="28"/>
      <c r="U927" s="28"/>
      <c r="V927" s="28"/>
      <c r="W927" s="28"/>
    </row>
    <row r="928" spans="1:23">
      <c r="A928" s="28"/>
      <c r="B928" s="28"/>
      <c r="C928" s="28"/>
      <c r="D928" s="28"/>
      <c r="E928" s="28"/>
      <c r="F928" s="28"/>
      <c r="G928" s="28"/>
      <c r="J928" s="28"/>
      <c r="M928" s="28"/>
      <c r="N928" s="28"/>
      <c r="O928" s="28"/>
      <c r="P928" s="28"/>
      <c r="Q928" s="28"/>
      <c r="R928" s="28"/>
      <c r="S928" s="28"/>
      <c r="U928" s="28"/>
      <c r="V928" s="28"/>
      <c r="W928" s="28"/>
    </row>
    <row r="929" spans="1:23">
      <c r="A929" s="28"/>
      <c r="B929" s="28"/>
      <c r="C929" s="28"/>
      <c r="D929" s="28"/>
      <c r="E929" s="28"/>
      <c r="F929" s="28"/>
      <c r="G929" s="28"/>
      <c r="J929" s="28"/>
      <c r="M929" s="28"/>
      <c r="N929" s="28"/>
      <c r="O929" s="28"/>
      <c r="P929" s="28"/>
      <c r="Q929" s="28"/>
      <c r="R929" s="28"/>
      <c r="S929" s="28"/>
      <c r="U929" s="28"/>
      <c r="V929" s="28"/>
      <c r="W929" s="28"/>
    </row>
    <row r="930" spans="1:23">
      <c r="A930" s="28"/>
      <c r="B930" s="28"/>
      <c r="C930" s="28"/>
      <c r="D930" s="28"/>
      <c r="E930" s="28"/>
      <c r="F930" s="28"/>
      <c r="G930" s="28"/>
      <c r="J930" s="28"/>
      <c r="M930" s="28"/>
      <c r="N930" s="28"/>
      <c r="O930" s="28"/>
      <c r="P930" s="28"/>
      <c r="Q930" s="28"/>
      <c r="R930" s="28"/>
      <c r="S930" s="28"/>
      <c r="U930" s="28"/>
      <c r="V930" s="28"/>
      <c r="W930" s="28"/>
    </row>
    <row r="931" spans="1:23">
      <c r="A931" s="28"/>
      <c r="B931" s="28"/>
      <c r="C931" s="28"/>
      <c r="D931" s="28"/>
      <c r="E931" s="28"/>
      <c r="F931" s="28"/>
      <c r="G931" s="28"/>
      <c r="J931" s="28"/>
      <c r="M931" s="28"/>
      <c r="N931" s="28"/>
      <c r="O931" s="28"/>
      <c r="P931" s="28"/>
      <c r="Q931" s="28"/>
      <c r="R931" s="28"/>
      <c r="S931" s="28"/>
      <c r="U931" s="28"/>
      <c r="V931" s="28"/>
      <c r="W931" s="28"/>
    </row>
    <row r="932" spans="1:23">
      <c r="A932" s="28"/>
      <c r="B932" s="28"/>
      <c r="C932" s="28"/>
      <c r="D932" s="28"/>
      <c r="E932" s="28"/>
      <c r="F932" s="28"/>
      <c r="G932" s="28"/>
      <c r="J932" s="28"/>
      <c r="M932" s="28"/>
      <c r="N932" s="28"/>
      <c r="O932" s="28"/>
      <c r="P932" s="28"/>
      <c r="Q932" s="28"/>
      <c r="R932" s="28"/>
      <c r="S932" s="28"/>
      <c r="U932" s="28"/>
      <c r="V932" s="28"/>
      <c r="W932" s="28"/>
    </row>
    <row r="933" spans="1:23">
      <c r="A933" s="28"/>
      <c r="B933" s="28"/>
      <c r="C933" s="28"/>
      <c r="D933" s="28"/>
      <c r="E933" s="28"/>
      <c r="F933" s="28"/>
      <c r="G933" s="28"/>
      <c r="J933" s="28"/>
      <c r="M933" s="28"/>
      <c r="N933" s="28"/>
      <c r="O933" s="28"/>
      <c r="P933" s="28"/>
      <c r="Q933" s="28"/>
      <c r="R933" s="28"/>
      <c r="S933" s="28"/>
      <c r="U933" s="28"/>
      <c r="V933" s="28"/>
      <c r="W933" s="28"/>
    </row>
    <row r="934" spans="1:23">
      <c r="A934" s="28"/>
      <c r="B934" s="28"/>
      <c r="C934" s="28"/>
      <c r="D934" s="28"/>
      <c r="E934" s="28"/>
      <c r="F934" s="28"/>
      <c r="G934" s="28"/>
      <c r="J934" s="28"/>
      <c r="M934" s="28"/>
      <c r="N934" s="28"/>
      <c r="O934" s="28"/>
      <c r="P934" s="28"/>
      <c r="Q934" s="28"/>
      <c r="R934" s="28"/>
      <c r="S934" s="28"/>
      <c r="U934" s="28"/>
      <c r="V934" s="28"/>
      <c r="W934" s="28"/>
    </row>
    <row r="935" spans="1:23">
      <c r="A935" s="28"/>
      <c r="B935" s="28"/>
      <c r="C935" s="28"/>
      <c r="D935" s="28"/>
      <c r="E935" s="28"/>
      <c r="F935" s="28"/>
      <c r="G935" s="28"/>
      <c r="J935" s="28"/>
      <c r="M935" s="28"/>
      <c r="N935" s="28"/>
      <c r="O935" s="28"/>
      <c r="P935" s="28"/>
      <c r="Q935" s="28"/>
      <c r="R935" s="28"/>
      <c r="S935" s="28"/>
      <c r="U935" s="28"/>
      <c r="V935" s="28"/>
      <c r="W935" s="28"/>
    </row>
    <row r="936" spans="1:23">
      <c r="A936" s="28"/>
      <c r="B936" s="28"/>
      <c r="C936" s="28"/>
      <c r="D936" s="28"/>
      <c r="E936" s="28"/>
      <c r="F936" s="28"/>
      <c r="G936" s="28"/>
      <c r="J936" s="28"/>
      <c r="M936" s="28"/>
      <c r="N936" s="28"/>
      <c r="O936" s="28"/>
      <c r="P936" s="28"/>
      <c r="Q936" s="28"/>
      <c r="R936" s="28"/>
      <c r="S936" s="28"/>
      <c r="U936" s="28"/>
      <c r="V936" s="28"/>
      <c r="W936" s="28"/>
    </row>
    <row r="937" spans="1:23">
      <c r="A937" s="28"/>
      <c r="B937" s="28"/>
      <c r="C937" s="28"/>
      <c r="D937" s="28"/>
      <c r="E937" s="28"/>
      <c r="F937" s="28"/>
      <c r="G937" s="28"/>
      <c r="J937" s="28"/>
      <c r="M937" s="28"/>
      <c r="N937" s="28"/>
      <c r="O937" s="28"/>
      <c r="P937" s="28"/>
      <c r="Q937" s="28"/>
      <c r="R937" s="28"/>
      <c r="S937" s="28"/>
      <c r="U937" s="28"/>
      <c r="V937" s="28"/>
      <c r="W937" s="28"/>
    </row>
    <row r="938" spans="1:23">
      <c r="A938" s="28"/>
      <c r="B938" s="28"/>
      <c r="C938" s="28"/>
      <c r="D938" s="28"/>
      <c r="E938" s="28"/>
      <c r="F938" s="28"/>
      <c r="G938" s="28"/>
      <c r="J938" s="28"/>
      <c r="M938" s="28"/>
      <c r="N938" s="28"/>
      <c r="O938" s="28"/>
      <c r="P938" s="28"/>
      <c r="Q938" s="28"/>
      <c r="R938" s="28"/>
      <c r="S938" s="28"/>
      <c r="U938" s="28"/>
      <c r="V938" s="28"/>
      <c r="W938" s="28"/>
    </row>
    <row r="939" spans="1:23">
      <c r="A939" s="28"/>
      <c r="B939" s="28"/>
      <c r="C939" s="28"/>
      <c r="D939" s="28"/>
      <c r="E939" s="28"/>
      <c r="F939" s="28"/>
      <c r="G939" s="28"/>
      <c r="J939" s="28"/>
      <c r="M939" s="28"/>
      <c r="N939" s="28"/>
      <c r="O939" s="28"/>
      <c r="P939" s="28"/>
      <c r="Q939" s="28"/>
      <c r="R939" s="28"/>
      <c r="S939" s="28"/>
      <c r="U939" s="28"/>
      <c r="V939" s="28"/>
      <c r="W939" s="28"/>
    </row>
    <row r="940" spans="1:23">
      <c r="A940" s="28"/>
      <c r="B940" s="28"/>
      <c r="C940" s="28"/>
      <c r="D940" s="28"/>
      <c r="E940" s="28"/>
      <c r="F940" s="28"/>
      <c r="G940" s="28"/>
      <c r="J940" s="28"/>
      <c r="M940" s="28"/>
      <c r="N940" s="28"/>
      <c r="O940" s="28"/>
      <c r="P940" s="28"/>
      <c r="Q940" s="28"/>
      <c r="R940" s="28"/>
      <c r="S940" s="28"/>
      <c r="U940" s="28"/>
      <c r="V940" s="28"/>
      <c r="W940" s="28"/>
    </row>
    <row r="941" spans="1:23">
      <c r="A941" s="28"/>
      <c r="B941" s="28"/>
      <c r="C941" s="28"/>
      <c r="D941" s="28"/>
      <c r="E941" s="28"/>
      <c r="F941" s="28"/>
      <c r="G941" s="28"/>
      <c r="J941" s="28"/>
      <c r="M941" s="28"/>
      <c r="N941" s="28"/>
      <c r="O941" s="28"/>
      <c r="P941" s="28"/>
      <c r="Q941" s="28"/>
      <c r="R941" s="28"/>
      <c r="S941" s="28"/>
      <c r="U941" s="28"/>
      <c r="V941" s="28"/>
      <c r="W941" s="28"/>
    </row>
    <row r="942" spans="1:23">
      <c r="A942" s="28"/>
      <c r="B942" s="28"/>
      <c r="C942" s="28"/>
      <c r="D942" s="28"/>
      <c r="E942" s="28"/>
      <c r="F942" s="28"/>
      <c r="G942" s="28"/>
      <c r="J942" s="28"/>
      <c r="M942" s="28"/>
      <c r="N942" s="28"/>
      <c r="O942" s="28"/>
      <c r="P942" s="28"/>
      <c r="Q942" s="28"/>
      <c r="R942" s="28"/>
      <c r="S942" s="28"/>
      <c r="U942" s="28"/>
      <c r="V942" s="28"/>
      <c r="W942" s="28"/>
    </row>
    <row r="943" spans="1:23">
      <c r="A943" s="28"/>
      <c r="B943" s="28"/>
      <c r="C943" s="28"/>
      <c r="D943" s="28"/>
      <c r="E943" s="28"/>
      <c r="F943" s="28"/>
      <c r="G943" s="28"/>
      <c r="J943" s="28"/>
      <c r="M943" s="28"/>
      <c r="N943" s="28"/>
      <c r="O943" s="28"/>
      <c r="P943" s="28"/>
      <c r="Q943" s="28"/>
      <c r="R943" s="28"/>
      <c r="S943" s="28"/>
      <c r="U943" s="28"/>
      <c r="V943" s="28"/>
      <c r="W943" s="28"/>
    </row>
    <row r="944" spans="1:23">
      <c r="A944" s="28"/>
      <c r="B944" s="28"/>
      <c r="C944" s="28"/>
      <c r="D944" s="28"/>
      <c r="E944" s="28"/>
      <c r="F944" s="28"/>
      <c r="G944" s="28"/>
      <c r="J944" s="28"/>
      <c r="M944" s="28"/>
      <c r="N944" s="28"/>
      <c r="O944" s="28"/>
      <c r="P944" s="28"/>
      <c r="Q944" s="28"/>
      <c r="R944" s="28"/>
      <c r="S944" s="28"/>
      <c r="U944" s="28"/>
      <c r="V944" s="28"/>
      <c r="W944" s="28"/>
    </row>
    <row r="945" spans="1:23">
      <c r="A945" s="28"/>
      <c r="B945" s="28"/>
      <c r="C945" s="28"/>
      <c r="D945" s="28"/>
      <c r="E945" s="28"/>
      <c r="F945" s="28"/>
      <c r="G945" s="28"/>
      <c r="J945" s="28"/>
      <c r="M945" s="28"/>
      <c r="N945" s="28"/>
      <c r="O945" s="28"/>
      <c r="P945" s="28"/>
      <c r="Q945" s="28"/>
      <c r="R945" s="28"/>
      <c r="S945" s="28"/>
      <c r="U945" s="28"/>
      <c r="V945" s="28"/>
      <c r="W945" s="28"/>
    </row>
    <row r="946" spans="1:23">
      <c r="A946" s="28"/>
      <c r="B946" s="28"/>
      <c r="C946" s="28"/>
      <c r="D946" s="28"/>
      <c r="E946" s="28"/>
      <c r="F946" s="28"/>
      <c r="G946" s="28"/>
      <c r="J946" s="28"/>
      <c r="M946" s="28"/>
      <c r="N946" s="28"/>
      <c r="O946" s="28"/>
      <c r="P946" s="28"/>
      <c r="Q946" s="28"/>
      <c r="R946" s="28"/>
      <c r="S946" s="28"/>
      <c r="U946" s="28"/>
      <c r="V946" s="28"/>
      <c r="W946" s="28"/>
    </row>
    <row r="947" spans="1:23">
      <c r="A947" s="28"/>
      <c r="B947" s="28"/>
      <c r="C947" s="28"/>
      <c r="D947" s="28"/>
      <c r="E947" s="28"/>
      <c r="F947" s="28"/>
      <c r="G947" s="28"/>
      <c r="J947" s="28"/>
      <c r="M947" s="28"/>
      <c r="N947" s="28"/>
      <c r="O947" s="28"/>
      <c r="P947" s="28"/>
      <c r="Q947" s="28"/>
      <c r="R947" s="28"/>
      <c r="S947" s="28"/>
      <c r="U947" s="28"/>
      <c r="V947" s="28"/>
      <c r="W947" s="28"/>
    </row>
    <row r="948" spans="1:23">
      <c r="A948" s="28"/>
      <c r="B948" s="28"/>
      <c r="C948" s="28"/>
      <c r="D948" s="28"/>
      <c r="E948" s="28"/>
      <c r="F948" s="28"/>
      <c r="G948" s="28"/>
      <c r="J948" s="28"/>
      <c r="M948" s="28"/>
      <c r="N948" s="28"/>
      <c r="O948" s="28"/>
      <c r="P948" s="28"/>
      <c r="Q948" s="28"/>
      <c r="R948" s="28"/>
      <c r="S948" s="28"/>
      <c r="U948" s="28"/>
      <c r="V948" s="28"/>
      <c r="W948" s="28"/>
    </row>
    <row r="949" spans="1:23">
      <c r="A949" s="28"/>
      <c r="B949" s="28"/>
      <c r="C949" s="28"/>
      <c r="D949" s="28"/>
      <c r="E949" s="28"/>
      <c r="F949" s="28"/>
      <c r="G949" s="28"/>
      <c r="J949" s="28"/>
      <c r="M949" s="28"/>
      <c r="N949" s="28"/>
      <c r="O949" s="28"/>
      <c r="P949" s="28"/>
      <c r="Q949" s="28"/>
      <c r="R949" s="28"/>
      <c r="S949" s="28"/>
      <c r="U949" s="28"/>
      <c r="V949" s="28"/>
      <c r="W949" s="28"/>
    </row>
    <row r="950" spans="1:23">
      <c r="A950" s="28"/>
      <c r="B950" s="28"/>
      <c r="C950" s="28"/>
      <c r="D950" s="28"/>
      <c r="E950" s="28"/>
      <c r="F950" s="28"/>
      <c r="G950" s="28"/>
      <c r="J950" s="28"/>
      <c r="M950" s="28"/>
      <c r="N950" s="28"/>
      <c r="O950" s="28"/>
      <c r="P950" s="28"/>
      <c r="Q950" s="28"/>
      <c r="R950" s="28"/>
      <c r="S950" s="28"/>
      <c r="U950" s="28"/>
      <c r="V950" s="28"/>
      <c r="W950" s="28"/>
    </row>
    <row r="951" spans="1:23">
      <c r="A951" s="28"/>
      <c r="B951" s="28"/>
      <c r="C951" s="28"/>
      <c r="D951" s="28"/>
      <c r="E951" s="28"/>
      <c r="F951" s="28"/>
      <c r="G951" s="28"/>
      <c r="J951" s="28"/>
      <c r="M951" s="28"/>
      <c r="N951" s="28"/>
      <c r="O951" s="28"/>
      <c r="P951" s="28"/>
      <c r="Q951" s="28"/>
      <c r="R951" s="28"/>
      <c r="S951" s="28"/>
      <c r="U951" s="28"/>
      <c r="V951" s="28"/>
      <c r="W951" s="28"/>
    </row>
    <row r="952" spans="1:23">
      <c r="A952" s="28"/>
      <c r="B952" s="28"/>
      <c r="C952" s="28"/>
      <c r="D952" s="28"/>
      <c r="E952" s="28"/>
      <c r="F952" s="28"/>
      <c r="G952" s="28"/>
      <c r="J952" s="28"/>
      <c r="M952" s="28"/>
      <c r="N952" s="28"/>
      <c r="O952" s="28"/>
      <c r="P952" s="28"/>
      <c r="Q952" s="28"/>
      <c r="R952" s="28"/>
      <c r="S952" s="28"/>
      <c r="U952" s="28"/>
      <c r="V952" s="28"/>
      <c r="W952" s="28"/>
    </row>
    <row r="953" spans="1:23">
      <c r="A953" s="28"/>
      <c r="B953" s="28"/>
      <c r="C953" s="28"/>
      <c r="D953" s="28"/>
      <c r="E953" s="28"/>
      <c r="F953" s="28"/>
      <c r="G953" s="28"/>
      <c r="J953" s="28"/>
      <c r="M953" s="28"/>
      <c r="N953" s="28"/>
      <c r="O953" s="28"/>
      <c r="P953" s="28"/>
      <c r="Q953" s="28"/>
      <c r="R953" s="28"/>
      <c r="S953" s="28"/>
      <c r="U953" s="28"/>
      <c r="V953" s="28"/>
      <c r="W953" s="28"/>
    </row>
    <row r="954" spans="1:23">
      <c r="A954" s="28"/>
      <c r="B954" s="28"/>
      <c r="C954" s="28"/>
      <c r="D954" s="28"/>
      <c r="E954" s="28"/>
      <c r="F954" s="28"/>
      <c r="G954" s="28"/>
      <c r="J954" s="28"/>
      <c r="M954" s="28"/>
      <c r="N954" s="28"/>
      <c r="O954" s="28"/>
      <c r="P954" s="28"/>
      <c r="Q954" s="28"/>
      <c r="R954" s="28"/>
      <c r="S954" s="28"/>
      <c r="U954" s="28"/>
      <c r="V954" s="28"/>
      <c r="W954" s="28"/>
    </row>
    <row r="955" spans="1:23">
      <c r="A955" s="28"/>
      <c r="B955" s="28"/>
      <c r="C955" s="28"/>
      <c r="D955" s="28"/>
      <c r="E955" s="28"/>
      <c r="F955" s="28"/>
      <c r="G955" s="28"/>
      <c r="J955" s="28"/>
      <c r="M955" s="28"/>
      <c r="N955" s="28"/>
      <c r="O955" s="28"/>
      <c r="P955" s="28"/>
      <c r="Q955" s="28"/>
      <c r="R955" s="28"/>
      <c r="S955" s="28"/>
      <c r="U955" s="28"/>
      <c r="V955" s="28"/>
      <c r="W955" s="28"/>
    </row>
    <row r="956" spans="1:23">
      <c r="A956" s="28"/>
      <c r="B956" s="28"/>
      <c r="C956" s="28"/>
      <c r="D956" s="28"/>
      <c r="E956" s="28"/>
      <c r="F956" s="28"/>
      <c r="G956" s="28"/>
      <c r="J956" s="28"/>
      <c r="M956" s="28"/>
      <c r="N956" s="28"/>
      <c r="O956" s="28"/>
      <c r="P956" s="28"/>
      <c r="Q956" s="28"/>
      <c r="R956" s="28"/>
      <c r="S956" s="28"/>
      <c r="U956" s="28"/>
      <c r="V956" s="28"/>
      <c r="W956" s="28"/>
    </row>
    <row r="957" spans="1:23">
      <c r="A957" s="28"/>
      <c r="B957" s="28"/>
      <c r="C957" s="28"/>
      <c r="D957" s="28"/>
      <c r="E957" s="28"/>
      <c r="F957" s="28"/>
      <c r="G957" s="28"/>
      <c r="J957" s="28"/>
      <c r="M957" s="28"/>
      <c r="N957" s="28"/>
      <c r="O957" s="28"/>
      <c r="P957" s="28"/>
      <c r="Q957" s="28"/>
      <c r="R957" s="28"/>
      <c r="S957" s="28"/>
      <c r="U957" s="28"/>
      <c r="V957" s="28"/>
      <c r="W957" s="28"/>
    </row>
    <row r="958" spans="1:23">
      <c r="A958" s="28"/>
      <c r="B958" s="28"/>
      <c r="C958" s="28"/>
      <c r="D958" s="28"/>
      <c r="E958" s="28"/>
      <c r="F958" s="28"/>
      <c r="G958" s="28"/>
      <c r="J958" s="28"/>
      <c r="M958" s="28"/>
      <c r="N958" s="28"/>
      <c r="O958" s="28"/>
      <c r="P958" s="28"/>
      <c r="Q958" s="28"/>
      <c r="R958" s="28"/>
      <c r="S958" s="28"/>
      <c r="U958" s="28"/>
      <c r="V958" s="28"/>
      <c r="W958" s="28"/>
    </row>
    <row r="959" spans="1:23">
      <c r="A959" s="28"/>
      <c r="B959" s="28"/>
      <c r="C959" s="28"/>
      <c r="D959" s="28"/>
      <c r="E959" s="28"/>
      <c r="F959" s="28"/>
      <c r="G959" s="28"/>
      <c r="J959" s="28"/>
      <c r="M959" s="28"/>
      <c r="N959" s="28"/>
      <c r="O959" s="28"/>
      <c r="P959" s="28"/>
      <c r="Q959" s="28"/>
      <c r="R959" s="28"/>
      <c r="S959" s="28"/>
      <c r="U959" s="28"/>
      <c r="V959" s="28"/>
      <c r="W959" s="28"/>
    </row>
    <row r="960" spans="1:23">
      <c r="A960" s="28"/>
      <c r="B960" s="28"/>
      <c r="C960" s="28"/>
      <c r="D960" s="28"/>
      <c r="E960" s="28"/>
      <c r="F960" s="28"/>
      <c r="G960" s="28"/>
      <c r="J960" s="28"/>
      <c r="M960" s="28"/>
      <c r="N960" s="28"/>
      <c r="O960" s="28"/>
      <c r="P960" s="28"/>
      <c r="Q960" s="28"/>
      <c r="R960" s="28"/>
      <c r="S960" s="28"/>
      <c r="U960" s="28"/>
      <c r="V960" s="28"/>
      <c r="W960" s="28"/>
    </row>
    <row r="961" spans="1:23">
      <c r="A961" s="28"/>
      <c r="B961" s="28"/>
      <c r="C961" s="28"/>
      <c r="D961" s="28"/>
      <c r="E961" s="28"/>
      <c r="F961" s="28"/>
      <c r="G961" s="28"/>
      <c r="J961" s="28"/>
      <c r="M961" s="28"/>
      <c r="N961" s="28"/>
      <c r="O961" s="28"/>
      <c r="P961" s="28"/>
      <c r="Q961" s="28"/>
      <c r="R961" s="28"/>
      <c r="S961" s="28"/>
      <c r="U961" s="28"/>
      <c r="V961" s="28"/>
      <c r="W961" s="28"/>
    </row>
    <row r="962" spans="1:23">
      <c r="A962" s="28"/>
      <c r="B962" s="28"/>
      <c r="C962" s="28"/>
      <c r="D962" s="28"/>
      <c r="E962" s="28"/>
      <c r="F962" s="28"/>
      <c r="G962" s="28"/>
      <c r="J962" s="28"/>
      <c r="M962" s="28"/>
      <c r="N962" s="28"/>
      <c r="O962" s="28"/>
      <c r="P962" s="28"/>
      <c r="Q962" s="28"/>
      <c r="R962" s="28"/>
      <c r="S962" s="28"/>
      <c r="U962" s="28"/>
      <c r="V962" s="28"/>
      <c r="W962" s="28"/>
    </row>
    <row r="963" spans="1:23">
      <c r="A963" s="28"/>
      <c r="B963" s="28"/>
      <c r="C963" s="28"/>
      <c r="D963" s="28"/>
      <c r="E963" s="28"/>
      <c r="F963" s="28"/>
      <c r="G963" s="28"/>
      <c r="J963" s="28"/>
      <c r="M963" s="28"/>
      <c r="N963" s="28"/>
      <c r="O963" s="28"/>
      <c r="P963" s="28"/>
      <c r="Q963" s="28"/>
      <c r="R963" s="28"/>
      <c r="S963" s="28"/>
      <c r="U963" s="28"/>
      <c r="V963" s="28"/>
      <c r="W963" s="28"/>
    </row>
    <row r="964" spans="1:23">
      <c r="A964" s="28"/>
      <c r="B964" s="28"/>
      <c r="C964" s="28"/>
      <c r="D964" s="28"/>
      <c r="E964" s="28"/>
      <c r="F964" s="28"/>
      <c r="G964" s="28"/>
      <c r="J964" s="28"/>
      <c r="M964" s="28"/>
      <c r="N964" s="28"/>
      <c r="O964" s="28"/>
      <c r="P964" s="28"/>
      <c r="Q964" s="28"/>
      <c r="R964" s="28"/>
      <c r="S964" s="28"/>
      <c r="U964" s="28"/>
      <c r="V964" s="28"/>
      <c r="W964" s="28"/>
    </row>
    <row r="965" spans="1:23">
      <c r="A965" s="28"/>
      <c r="B965" s="28"/>
      <c r="C965" s="28"/>
      <c r="D965" s="28"/>
      <c r="E965" s="28"/>
      <c r="F965" s="28"/>
      <c r="G965" s="28"/>
      <c r="J965" s="28"/>
      <c r="M965" s="28"/>
      <c r="N965" s="28"/>
      <c r="O965" s="28"/>
      <c r="P965" s="28"/>
      <c r="Q965" s="28"/>
      <c r="R965" s="28"/>
      <c r="S965" s="28"/>
      <c r="U965" s="28"/>
      <c r="V965" s="28"/>
      <c r="W965" s="28"/>
    </row>
    <row r="966" spans="1:23">
      <c r="A966" s="28"/>
      <c r="B966" s="28"/>
      <c r="C966" s="28"/>
      <c r="D966" s="28"/>
      <c r="E966" s="28"/>
      <c r="F966" s="28"/>
      <c r="G966" s="28"/>
      <c r="J966" s="28"/>
      <c r="M966" s="28"/>
      <c r="N966" s="28"/>
      <c r="O966" s="28"/>
      <c r="P966" s="28"/>
      <c r="Q966" s="28"/>
      <c r="R966" s="28"/>
      <c r="S966" s="28"/>
      <c r="U966" s="28"/>
      <c r="V966" s="28"/>
      <c r="W966" s="28"/>
    </row>
    <row r="967" spans="1:23">
      <c r="A967" s="28"/>
      <c r="B967" s="28"/>
      <c r="C967" s="28"/>
      <c r="D967" s="28"/>
      <c r="E967" s="28"/>
      <c r="F967" s="28"/>
      <c r="G967" s="28"/>
      <c r="J967" s="28"/>
      <c r="M967" s="28"/>
      <c r="N967" s="28"/>
      <c r="O967" s="28"/>
      <c r="P967" s="28"/>
      <c r="Q967" s="28"/>
      <c r="R967" s="28"/>
      <c r="S967" s="28"/>
      <c r="U967" s="28"/>
      <c r="V967" s="28"/>
      <c r="W967" s="28"/>
    </row>
    <row r="968" spans="1:23">
      <c r="A968" s="28"/>
      <c r="B968" s="28"/>
      <c r="C968" s="28"/>
      <c r="D968" s="28"/>
      <c r="E968" s="28"/>
      <c r="F968" s="28"/>
      <c r="G968" s="28"/>
      <c r="J968" s="28"/>
      <c r="M968" s="28"/>
      <c r="N968" s="28"/>
      <c r="O968" s="28"/>
      <c r="P968" s="28"/>
      <c r="Q968" s="28"/>
      <c r="R968" s="28"/>
      <c r="S968" s="28"/>
      <c r="U968" s="28"/>
      <c r="V968" s="28"/>
      <c r="W968" s="28"/>
    </row>
    <row r="969" spans="1:23">
      <c r="A969" s="28"/>
      <c r="B969" s="28"/>
      <c r="C969" s="28"/>
      <c r="D969" s="28"/>
      <c r="E969" s="28"/>
      <c r="F969" s="28"/>
      <c r="G969" s="28"/>
      <c r="J969" s="28"/>
      <c r="M969" s="28"/>
      <c r="N969" s="28"/>
      <c r="O969" s="28"/>
      <c r="P969" s="28"/>
      <c r="Q969" s="28"/>
      <c r="R969" s="28"/>
      <c r="S969" s="28"/>
      <c r="U969" s="28"/>
      <c r="V969" s="28"/>
      <c r="W969" s="28"/>
    </row>
    <row r="970" spans="1:23">
      <c r="A970" s="28"/>
      <c r="B970" s="28"/>
      <c r="C970" s="28"/>
      <c r="D970" s="28"/>
      <c r="E970" s="28"/>
      <c r="F970" s="28"/>
      <c r="G970" s="28"/>
      <c r="J970" s="28"/>
      <c r="M970" s="28"/>
      <c r="N970" s="28"/>
      <c r="O970" s="28"/>
      <c r="P970" s="28"/>
      <c r="Q970" s="28"/>
      <c r="R970" s="28"/>
      <c r="S970" s="28"/>
      <c r="U970" s="28"/>
      <c r="V970" s="28"/>
      <c r="W970" s="28"/>
    </row>
    <row r="971" spans="1:23">
      <c r="A971" s="28"/>
      <c r="B971" s="28"/>
      <c r="C971" s="28"/>
      <c r="D971" s="28"/>
      <c r="E971" s="28"/>
      <c r="F971" s="28"/>
      <c r="G971" s="28"/>
      <c r="J971" s="28"/>
      <c r="M971" s="28"/>
      <c r="N971" s="28"/>
      <c r="O971" s="28"/>
      <c r="P971" s="28"/>
      <c r="Q971" s="28"/>
      <c r="R971" s="28"/>
      <c r="S971" s="28"/>
      <c r="U971" s="28"/>
      <c r="V971" s="28"/>
      <c r="W971" s="28"/>
    </row>
    <row r="972" spans="1:23">
      <c r="A972" s="28"/>
      <c r="B972" s="28"/>
      <c r="C972" s="28"/>
      <c r="D972" s="28"/>
      <c r="E972" s="28"/>
      <c r="F972" s="28"/>
      <c r="G972" s="28"/>
      <c r="J972" s="28"/>
      <c r="M972" s="28"/>
      <c r="N972" s="28"/>
      <c r="O972" s="28"/>
      <c r="P972" s="28"/>
      <c r="Q972" s="28"/>
      <c r="R972" s="28"/>
      <c r="S972" s="28"/>
      <c r="U972" s="28"/>
      <c r="V972" s="28"/>
      <c r="W972" s="28"/>
    </row>
    <row r="973" spans="1:23">
      <c r="A973" s="28"/>
      <c r="B973" s="28"/>
      <c r="C973" s="28"/>
      <c r="D973" s="28"/>
      <c r="E973" s="28"/>
      <c r="F973" s="28"/>
      <c r="G973" s="28"/>
      <c r="J973" s="28"/>
      <c r="M973" s="28"/>
      <c r="N973" s="28"/>
      <c r="O973" s="28"/>
      <c r="P973" s="28"/>
      <c r="Q973" s="28"/>
      <c r="R973" s="28"/>
      <c r="S973" s="28"/>
      <c r="U973" s="28"/>
      <c r="V973" s="28"/>
      <c r="W973" s="28"/>
    </row>
    <row r="974" spans="1:23">
      <c r="A974" s="28"/>
      <c r="B974" s="28"/>
      <c r="C974" s="28"/>
      <c r="D974" s="28"/>
      <c r="E974" s="28"/>
      <c r="F974" s="28"/>
      <c r="G974" s="28"/>
      <c r="J974" s="28"/>
      <c r="M974" s="28"/>
      <c r="N974" s="28"/>
      <c r="O974" s="28"/>
      <c r="P974" s="28"/>
      <c r="Q974" s="28"/>
      <c r="R974" s="28"/>
      <c r="S974" s="28"/>
      <c r="U974" s="28"/>
      <c r="V974" s="28"/>
      <c r="W974" s="28"/>
    </row>
    <row r="975" spans="1:23">
      <c r="A975" s="28"/>
      <c r="B975" s="28"/>
      <c r="C975" s="28"/>
      <c r="D975" s="28"/>
      <c r="E975" s="28"/>
      <c r="F975" s="28"/>
      <c r="G975" s="28"/>
      <c r="J975" s="28"/>
      <c r="M975" s="28"/>
      <c r="N975" s="28"/>
      <c r="O975" s="28"/>
      <c r="P975" s="28"/>
      <c r="Q975" s="28"/>
      <c r="R975" s="28"/>
      <c r="S975" s="28"/>
      <c r="U975" s="28"/>
      <c r="V975" s="28"/>
      <c r="W975" s="28"/>
    </row>
    <row r="976" spans="1:23">
      <c r="A976" s="28"/>
      <c r="B976" s="28"/>
      <c r="C976" s="28"/>
      <c r="D976" s="28"/>
      <c r="E976" s="28"/>
      <c r="F976" s="28"/>
      <c r="G976" s="28"/>
      <c r="J976" s="28"/>
      <c r="M976" s="28"/>
      <c r="N976" s="28"/>
      <c r="O976" s="28"/>
      <c r="P976" s="28"/>
      <c r="Q976" s="28"/>
      <c r="R976" s="28"/>
      <c r="S976" s="28"/>
      <c r="U976" s="28"/>
      <c r="V976" s="28"/>
      <c r="W976" s="28"/>
    </row>
    <row r="977" spans="1:23">
      <c r="A977" s="28"/>
      <c r="B977" s="28"/>
      <c r="C977" s="28"/>
      <c r="D977" s="28"/>
      <c r="E977" s="28"/>
      <c r="F977" s="28"/>
      <c r="G977" s="28"/>
      <c r="J977" s="28"/>
      <c r="M977" s="28"/>
      <c r="N977" s="28"/>
      <c r="O977" s="28"/>
      <c r="P977" s="28"/>
      <c r="Q977" s="28"/>
      <c r="R977" s="28"/>
      <c r="S977" s="28"/>
      <c r="U977" s="28"/>
      <c r="V977" s="28"/>
      <c r="W977" s="28"/>
    </row>
    <row r="978" spans="1:23">
      <c r="A978" s="28"/>
      <c r="B978" s="28"/>
      <c r="C978" s="28"/>
      <c r="D978" s="28"/>
      <c r="E978" s="28"/>
      <c r="F978" s="28"/>
      <c r="G978" s="28"/>
      <c r="J978" s="28"/>
      <c r="M978" s="28"/>
      <c r="N978" s="28"/>
      <c r="O978" s="28"/>
      <c r="P978" s="28"/>
      <c r="Q978" s="28"/>
      <c r="R978" s="28"/>
      <c r="S978" s="28"/>
      <c r="U978" s="28"/>
      <c r="V978" s="28"/>
      <c r="W978" s="28"/>
    </row>
    <row r="979" spans="1:23">
      <c r="A979" s="28"/>
      <c r="B979" s="28"/>
      <c r="C979" s="28"/>
      <c r="D979" s="28"/>
      <c r="E979" s="28"/>
      <c r="F979" s="28"/>
      <c r="G979" s="28"/>
      <c r="J979" s="28"/>
      <c r="M979" s="28"/>
      <c r="N979" s="28"/>
      <c r="O979" s="28"/>
      <c r="P979" s="28"/>
      <c r="Q979" s="28"/>
      <c r="R979" s="28"/>
      <c r="S979" s="28"/>
      <c r="U979" s="28"/>
      <c r="V979" s="28"/>
      <c r="W979" s="28"/>
    </row>
    <row r="980" spans="1:23">
      <c r="A980" s="28"/>
      <c r="B980" s="28"/>
      <c r="C980" s="28"/>
      <c r="D980" s="28"/>
      <c r="E980" s="28"/>
      <c r="F980" s="28"/>
      <c r="G980" s="28"/>
      <c r="J980" s="28"/>
      <c r="M980" s="28"/>
      <c r="N980" s="28"/>
      <c r="O980" s="28"/>
      <c r="P980" s="28"/>
      <c r="Q980" s="28"/>
      <c r="R980" s="28"/>
      <c r="S980" s="28"/>
      <c r="U980" s="28"/>
      <c r="V980" s="28"/>
      <c r="W980" s="28"/>
    </row>
    <row r="981" spans="1:23">
      <c r="A981" s="28"/>
      <c r="B981" s="28"/>
      <c r="C981" s="28"/>
      <c r="D981" s="28"/>
      <c r="E981" s="28"/>
      <c r="F981" s="28"/>
      <c r="G981" s="28"/>
      <c r="J981" s="28"/>
      <c r="M981" s="28"/>
      <c r="N981" s="28"/>
      <c r="O981" s="28"/>
      <c r="P981" s="28"/>
      <c r="Q981" s="28"/>
      <c r="R981" s="28"/>
      <c r="S981" s="28"/>
      <c r="U981" s="28"/>
      <c r="V981" s="28"/>
      <c r="W981" s="28"/>
    </row>
    <row r="982" spans="1:23">
      <c r="A982" s="28"/>
      <c r="B982" s="28"/>
      <c r="C982" s="28"/>
      <c r="D982" s="28"/>
      <c r="E982" s="28"/>
      <c r="F982" s="28"/>
      <c r="G982" s="28"/>
      <c r="J982" s="28"/>
      <c r="M982" s="28"/>
      <c r="N982" s="28"/>
      <c r="O982" s="28"/>
      <c r="P982" s="28"/>
      <c r="Q982" s="28"/>
      <c r="R982" s="28"/>
      <c r="S982" s="28"/>
      <c r="U982" s="28"/>
      <c r="V982" s="28"/>
      <c r="W982" s="28"/>
    </row>
    <row r="983" spans="1:23">
      <c r="A983" s="28"/>
      <c r="B983" s="28"/>
      <c r="C983" s="28"/>
      <c r="D983" s="28"/>
      <c r="E983" s="28"/>
      <c r="F983" s="28"/>
      <c r="G983" s="28"/>
      <c r="J983" s="28"/>
      <c r="M983" s="28"/>
      <c r="N983" s="28"/>
      <c r="O983" s="28"/>
      <c r="P983" s="28"/>
      <c r="Q983" s="28"/>
      <c r="R983" s="28"/>
      <c r="S983" s="28"/>
      <c r="U983" s="28"/>
      <c r="V983" s="28"/>
      <c r="W983" s="28"/>
    </row>
    <row r="984" spans="1:23">
      <c r="A984" s="28"/>
      <c r="B984" s="28"/>
      <c r="C984" s="28"/>
      <c r="D984" s="28"/>
      <c r="E984" s="28"/>
      <c r="F984" s="28"/>
      <c r="G984" s="28"/>
      <c r="J984" s="28"/>
      <c r="M984" s="28"/>
      <c r="N984" s="28"/>
      <c r="O984" s="28"/>
      <c r="P984" s="28"/>
      <c r="Q984" s="28"/>
      <c r="R984" s="28"/>
      <c r="S984" s="28"/>
      <c r="U984" s="28"/>
      <c r="V984" s="28"/>
      <c r="W984" s="28"/>
    </row>
    <row r="985" spans="1:23">
      <c r="A985" s="28"/>
      <c r="B985" s="28"/>
      <c r="C985" s="28"/>
      <c r="D985" s="28"/>
      <c r="E985" s="28"/>
      <c r="F985" s="28"/>
      <c r="G985" s="28"/>
      <c r="J985" s="28"/>
      <c r="M985" s="28"/>
      <c r="N985" s="28"/>
      <c r="O985" s="28"/>
      <c r="P985" s="28"/>
      <c r="Q985" s="28"/>
      <c r="R985" s="28"/>
      <c r="S985" s="28"/>
      <c r="U985" s="28"/>
      <c r="V985" s="28"/>
      <c r="W985" s="28"/>
    </row>
    <row r="986" spans="1:23">
      <c r="A986" s="28"/>
      <c r="B986" s="28"/>
      <c r="C986" s="28"/>
      <c r="D986" s="28"/>
      <c r="E986" s="28"/>
      <c r="F986" s="28"/>
      <c r="G986" s="28"/>
      <c r="J986" s="28"/>
      <c r="M986" s="28"/>
      <c r="N986" s="28"/>
      <c r="O986" s="28"/>
      <c r="P986" s="28"/>
      <c r="Q986" s="28"/>
      <c r="R986" s="28"/>
      <c r="S986" s="28"/>
      <c r="U986" s="28"/>
      <c r="V986" s="28"/>
      <c r="W986" s="28"/>
    </row>
    <row r="987" spans="1:23">
      <c r="A987" s="28"/>
      <c r="B987" s="28"/>
      <c r="C987" s="28"/>
      <c r="D987" s="28"/>
      <c r="E987" s="28"/>
      <c r="F987" s="28"/>
      <c r="G987" s="28"/>
      <c r="J987" s="28"/>
      <c r="M987" s="28"/>
      <c r="N987" s="28"/>
      <c r="O987" s="28"/>
      <c r="P987" s="28"/>
      <c r="Q987" s="28"/>
      <c r="R987" s="28"/>
      <c r="S987" s="28"/>
      <c r="U987" s="28"/>
      <c r="V987" s="28"/>
      <c r="W987" s="28"/>
    </row>
    <row r="988" spans="1:23">
      <c r="A988" s="28"/>
      <c r="B988" s="28"/>
      <c r="C988" s="28"/>
      <c r="D988" s="28"/>
      <c r="E988" s="28"/>
      <c r="F988" s="28"/>
      <c r="G988" s="28"/>
      <c r="J988" s="28"/>
      <c r="M988" s="28"/>
      <c r="N988" s="28"/>
      <c r="O988" s="28"/>
      <c r="P988" s="28"/>
      <c r="Q988" s="28"/>
      <c r="R988" s="28"/>
      <c r="S988" s="28"/>
      <c r="U988" s="28"/>
      <c r="V988" s="28"/>
      <c r="W988" s="28"/>
    </row>
    <row r="989" spans="1:23">
      <c r="A989" s="28"/>
      <c r="B989" s="28"/>
      <c r="C989" s="28"/>
      <c r="D989" s="28"/>
      <c r="E989" s="28"/>
      <c r="F989" s="28"/>
      <c r="G989" s="28"/>
      <c r="J989" s="28"/>
      <c r="M989" s="28"/>
      <c r="N989" s="28"/>
      <c r="O989" s="28"/>
      <c r="P989" s="28"/>
      <c r="Q989" s="28"/>
      <c r="R989" s="28"/>
      <c r="S989" s="28"/>
      <c r="U989" s="28"/>
      <c r="V989" s="28"/>
      <c r="W989" s="28"/>
    </row>
    <row r="990" spans="1:23">
      <c r="A990" s="28"/>
      <c r="B990" s="28"/>
      <c r="C990" s="28"/>
      <c r="D990" s="28"/>
      <c r="E990" s="28"/>
      <c r="F990" s="28"/>
      <c r="G990" s="28"/>
      <c r="J990" s="28"/>
      <c r="M990" s="28"/>
      <c r="N990" s="28"/>
      <c r="O990" s="28"/>
      <c r="P990" s="28"/>
      <c r="Q990" s="28"/>
      <c r="R990" s="28"/>
      <c r="S990" s="28"/>
      <c r="U990" s="28"/>
      <c r="V990" s="28"/>
      <c r="W990" s="28"/>
    </row>
    <row r="991" spans="1:23">
      <c r="A991" s="28"/>
      <c r="B991" s="28"/>
      <c r="C991" s="28"/>
      <c r="D991" s="28"/>
      <c r="E991" s="28"/>
      <c r="F991" s="28"/>
      <c r="G991" s="28"/>
      <c r="J991" s="28"/>
      <c r="M991" s="28"/>
      <c r="N991" s="28"/>
      <c r="O991" s="28"/>
      <c r="P991" s="28"/>
      <c r="Q991" s="28"/>
      <c r="R991" s="28"/>
      <c r="S991" s="28"/>
      <c r="U991" s="28"/>
      <c r="V991" s="28"/>
      <c r="W991" s="28"/>
    </row>
    <row r="992" spans="1:23">
      <c r="A992" s="28"/>
      <c r="B992" s="28"/>
      <c r="C992" s="28"/>
      <c r="D992" s="28"/>
      <c r="E992" s="28"/>
      <c r="F992" s="28"/>
      <c r="G992" s="28"/>
      <c r="J992" s="28"/>
      <c r="M992" s="28"/>
      <c r="N992" s="28"/>
      <c r="O992" s="28"/>
      <c r="P992" s="28"/>
      <c r="Q992" s="28"/>
      <c r="R992" s="28"/>
      <c r="S992" s="28"/>
      <c r="U992" s="28"/>
      <c r="V992" s="28"/>
      <c r="W992" s="28"/>
    </row>
    <row r="993" spans="1:23">
      <c r="A993" s="28"/>
      <c r="B993" s="28"/>
      <c r="C993" s="28"/>
      <c r="D993" s="28"/>
      <c r="E993" s="28"/>
      <c r="F993" s="28"/>
      <c r="G993" s="28"/>
      <c r="J993" s="28"/>
      <c r="M993" s="28"/>
      <c r="N993" s="28"/>
      <c r="O993" s="28"/>
      <c r="P993" s="28"/>
      <c r="Q993" s="28"/>
      <c r="R993" s="28"/>
      <c r="S993" s="28"/>
      <c r="U993" s="28"/>
      <c r="V993" s="28"/>
      <c r="W993" s="28"/>
    </row>
    <row r="994" spans="1:23">
      <c r="A994" s="28"/>
      <c r="B994" s="28"/>
      <c r="C994" s="28"/>
      <c r="D994" s="28"/>
      <c r="E994" s="28"/>
      <c r="F994" s="28"/>
      <c r="G994" s="28"/>
      <c r="J994" s="28"/>
      <c r="M994" s="28"/>
      <c r="N994" s="28"/>
      <c r="O994" s="28"/>
      <c r="P994" s="28"/>
      <c r="Q994" s="28"/>
      <c r="R994" s="28"/>
      <c r="S994" s="28"/>
      <c r="U994" s="28"/>
      <c r="V994" s="28"/>
      <c r="W994" s="28"/>
    </row>
    <row r="995" spans="1:23">
      <c r="A995" s="28"/>
      <c r="B995" s="28"/>
      <c r="C995" s="28"/>
      <c r="D995" s="28"/>
      <c r="E995" s="28"/>
      <c r="F995" s="28"/>
      <c r="G995" s="28"/>
      <c r="J995" s="28"/>
      <c r="M995" s="28"/>
      <c r="N995" s="28"/>
      <c r="O995" s="28"/>
      <c r="P995" s="28"/>
      <c r="Q995" s="28"/>
      <c r="R995" s="28"/>
      <c r="S995" s="28"/>
      <c r="U995" s="28"/>
      <c r="V995" s="28"/>
      <c r="W995" s="28"/>
    </row>
    <row r="996" spans="1:23">
      <c r="A996" s="28"/>
      <c r="B996" s="28"/>
      <c r="C996" s="28"/>
      <c r="D996" s="28"/>
      <c r="E996" s="28"/>
      <c r="F996" s="28"/>
      <c r="G996" s="28"/>
      <c r="J996" s="28"/>
      <c r="M996" s="28"/>
      <c r="N996" s="28"/>
      <c r="O996" s="28"/>
      <c r="P996" s="28"/>
      <c r="Q996" s="28"/>
      <c r="R996" s="28"/>
      <c r="S996" s="28"/>
      <c r="U996" s="28"/>
      <c r="V996" s="28"/>
      <c r="W996" s="28"/>
    </row>
    <row r="997" spans="1:23">
      <c r="A997" s="28"/>
      <c r="B997" s="28"/>
      <c r="C997" s="28"/>
      <c r="D997" s="28"/>
      <c r="E997" s="28"/>
      <c r="F997" s="28"/>
      <c r="G997" s="28"/>
      <c r="J997" s="28"/>
      <c r="M997" s="28"/>
      <c r="N997" s="28"/>
      <c r="O997" s="28"/>
      <c r="P997" s="28"/>
      <c r="Q997" s="28"/>
      <c r="R997" s="28"/>
      <c r="S997" s="28"/>
      <c r="U997" s="28"/>
      <c r="V997" s="28"/>
      <c r="W997" s="28"/>
    </row>
    <row r="998" spans="1:23">
      <c r="A998" s="28"/>
      <c r="B998" s="28"/>
      <c r="C998" s="28"/>
      <c r="D998" s="28"/>
      <c r="E998" s="28"/>
      <c r="F998" s="28"/>
      <c r="G998" s="28"/>
      <c r="J998" s="28"/>
      <c r="M998" s="28"/>
      <c r="N998" s="28"/>
      <c r="O998" s="28"/>
      <c r="P998" s="28"/>
      <c r="Q998" s="28"/>
      <c r="R998" s="28"/>
      <c r="S998" s="28"/>
      <c r="U998" s="28"/>
      <c r="V998" s="28"/>
      <c r="W998" s="28"/>
    </row>
    <row r="999" spans="1:23">
      <c r="A999" s="28"/>
      <c r="B999" s="28"/>
      <c r="C999" s="28"/>
      <c r="D999" s="28"/>
      <c r="E999" s="28"/>
      <c r="F999" s="28"/>
      <c r="G999" s="28"/>
      <c r="J999" s="28"/>
      <c r="M999" s="28"/>
      <c r="N999" s="28"/>
      <c r="O999" s="28"/>
      <c r="P999" s="28"/>
      <c r="Q999" s="28"/>
      <c r="R999" s="28"/>
      <c r="S999" s="28"/>
      <c r="U999" s="28"/>
      <c r="V999" s="28"/>
      <c r="W999" s="28"/>
    </row>
    <row r="1000" spans="1:23">
      <c r="A1000" s="28"/>
      <c r="B1000" s="28"/>
      <c r="C1000" s="28"/>
      <c r="D1000" s="28"/>
      <c r="E1000" s="28"/>
      <c r="F1000" s="28"/>
      <c r="G1000" s="28"/>
      <c r="J1000" s="28"/>
      <c r="M1000" s="28"/>
      <c r="N1000" s="28"/>
      <c r="O1000" s="28"/>
      <c r="P1000" s="28"/>
      <c r="Q1000" s="28"/>
      <c r="R1000" s="28"/>
      <c r="S1000" s="28"/>
      <c r="U1000" s="28"/>
      <c r="V1000" s="28"/>
      <c r="W1000" s="28"/>
    </row>
    <row r="1001" spans="1:23">
      <c r="A1001" s="28"/>
      <c r="B1001" s="28"/>
      <c r="C1001" s="28"/>
      <c r="D1001" s="28"/>
      <c r="E1001" s="28"/>
      <c r="F1001" s="28"/>
      <c r="G1001" s="28"/>
      <c r="J1001" s="28"/>
      <c r="M1001" s="28"/>
      <c r="N1001" s="28"/>
      <c r="O1001" s="28"/>
      <c r="P1001" s="28"/>
      <c r="Q1001" s="28"/>
      <c r="R1001" s="28"/>
      <c r="S1001" s="28"/>
      <c r="U1001" s="28"/>
      <c r="V1001" s="28"/>
      <c r="W1001" s="28"/>
    </row>
    <row r="1002" spans="1:23">
      <c r="A1002" s="28"/>
      <c r="B1002" s="28"/>
      <c r="C1002" s="28"/>
      <c r="D1002" s="28"/>
      <c r="E1002" s="28"/>
      <c r="F1002" s="28"/>
      <c r="G1002" s="28"/>
      <c r="J1002" s="28"/>
      <c r="M1002" s="28"/>
      <c r="N1002" s="28"/>
      <c r="O1002" s="28"/>
      <c r="P1002" s="28"/>
      <c r="Q1002" s="28"/>
      <c r="R1002" s="28"/>
      <c r="S1002" s="28"/>
      <c r="U1002" s="28"/>
      <c r="V1002" s="28"/>
      <c r="W1002" s="28"/>
    </row>
    <row r="1003" spans="1:23">
      <c r="A1003" s="28"/>
      <c r="B1003" s="28"/>
      <c r="C1003" s="28"/>
      <c r="D1003" s="28"/>
      <c r="E1003" s="28"/>
      <c r="F1003" s="28"/>
      <c r="G1003" s="28"/>
      <c r="J1003" s="28"/>
      <c r="M1003" s="28"/>
      <c r="N1003" s="28"/>
      <c r="O1003" s="28"/>
      <c r="P1003" s="28"/>
      <c r="Q1003" s="28"/>
      <c r="R1003" s="28"/>
      <c r="S1003" s="28"/>
      <c r="U1003" s="28"/>
      <c r="V1003" s="28"/>
      <c r="W1003" s="28"/>
    </row>
    <row r="1004" spans="1:23">
      <c r="A1004" s="28"/>
      <c r="B1004" s="28"/>
      <c r="C1004" s="28"/>
      <c r="D1004" s="28"/>
      <c r="E1004" s="28"/>
      <c r="F1004" s="28"/>
      <c r="G1004" s="28"/>
      <c r="J1004" s="28"/>
      <c r="M1004" s="28"/>
      <c r="N1004" s="28"/>
      <c r="O1004" s="28"/>
      <c r="P1004" s="28"/>
      <c r="Q1004" s="28"/>
      <c r="R1004" s="28"/>
      <c r="S1004" s="28"/>
      <c r="U1004" s="28"/>
      <c r="V1004" s="28"/>
      <c r="W1004" s="28"/>
    </row>
    <row r="1005" spans="1:23">
      <c r="A1005" s="28"/>
      <c r="B1005" s="28"/>
      <c r="C1005" s="28"/>
      <c r="D1005" s="28"/>
      <c r="E1005" s="28"/>
      <c r="F1005" s="28"/>
      <c r="G1005" s="28"/>
      <c r="J1005" s="28"/>
      <c r="M1005" s="28"/>
      <c r="N1005" s="28"/>
      <c r="O1005" s="28"/>
      <c r="P1005" s="28"/>
      <c r="Q1005" s="28"/>
      <c r="R1005" s="28"/>
      <c r="S1005" s="28"/>
      <c r="U1005" s="28"/>
      <c r="V1005" s="28"/>
      <c r="W1005" s="28"/>
    </row>
    <row r="1006" spans="1:23">
      <c r="A1006" s="28"/>
      <c r="B1006" s="28"/>
      <c r="C1006" s="28"/>
      <c r="D1006" s="28"/>
      <c r="E1006" s="28"/>
      <c r="F1006" s="28"/>
      <c r="G1006" s="28"/>
      <c r="J1006" s="28"/>
      <c r="M1006" s="28"/>
      <c r="N1006" s="28"/>
      <c r="O1006" s="28"/>
      <c r="P1006" s="28"/>
      <c r="Q1006" s="28"/>
      <c r="R1006" s="28"/>
      <c r="S1006" s="28"/>
      <c r="U1006" s="28"/>
      <c r="V1006" s="28"/>
      <c r="W1006" s="28"/>
    </row>
    <row r="1007" spans="1:23">
      <c r="A1007" s="28"/>
      <c r="B1007" s="28"/>
      <c r="C1007" s="28"/>
      <c r="D1007" s="28"/>
      <c r="E1007" s="28"/>
      <c r="F1007" s="28"/>
      <c r="G1007" s="28"/>
      <c r="J1007" s="28"/>
      <c r="M1007" s="28"/>
      <c r="N1007" s="28"/>
      <c r="O1007" s="28"/>
      <c r="P1007" s="28"/>
      <c r="Q1007" s="28"/>
      <c r="R1007" s="28"/>
      <c r="S1007" s="28"/>
      <c r="U1007" s="28"/>
      <c r="V1007" s="28"/>
      <c r="W1007" s="28"/>
    </row>
    <row r="1008" spans="1:23">
      <c r="A1008" s="28"/>
      <c r="B1008" s="28"/>
      <c r="C1008" s="28"/>
      <c r="D1008" s="28"/>
      <c r="E1008" s="28"/>
      <c r="F1008" s="28"/>
      <c r="G1008" s="28"/>
      <c r="J1008" s="28"/>
      <c r="M1008" s="28"/>
      <c r="N1008" s="28"/>
      <c r="O1008" s="28"/>
      <c r="P1008" s="28"/>
      <c r="Q1008" s="28"/>
      <c r="R1008" s="28"/>
      <c r="S1008" s="28"/>
      <c r="U1008" s="28"/>
      <c r="V1008" s="28"/>
      <c r="W1008" s="28"/>
    </row>
    <row r="1009" spans="1:23">
      <c r="A1009" s="28"/>
      <c r="B1009" s="28"/>
      <c r="C1009" s="28"/>
      <c r="D1009" s="28"/>
      <c r="E1009" s="28"/>
      <c r="F1009" s="28"/>
      <c r="G1009" s="28"/>
      <c r="J1009" s="28"/>
      <c r="M1009" s="28"/>
      <c r="N1009" s="28"/>
      <c r="O1009" s="28"/>
      <c r="P1009" s="28"/>
      <c r="Q1009" s="28"/>
      <c r="R1009" s="28"/>
      <c r="S1009" s="28"/>
      <c r="U1009" s="28"/>
      <c r="V1009" s="28"/>
      <c r="W1009" s="28"/>
    </row>
    <row r="1010" spans="1:23">
      <c r="A1010" s="28"/>
      <c r="B1010" s="28"/>
      <c r="C1010" s="28"/>
      <c r="D1010" s="28"/>
      <c r="E1010" s="28"/>
      <c r="F1010" s="28"/>
      <c r="G1010" s="28"/>
      <c r="J1010" s="28"/>
      <c r="M1010" s="28"/>
      <c r="N1010" s="28"/>
      <c r="O1010" s="28"/>
      <c r="P1010" s="28"/>
      <c r="Q1010" s="28"/>
      <c r="R1010" s="28"/>
      <c r="S1010" s="28"/>
      <c r="U1010" s="28"/>
      <c r="V1010" s="28"/>
      <c r="W1010" s="28"/>
    </row>
    <row r="1011" spans="1:23">
      <c r="A1011" s="28"/>
      <c r="B1011" s="28"/>
      <c r="C1011" s="28"/>
      <c r="D1011" s="28"/>
      <c r="E1011" s="28"/>
      <c r="F1011" s="28"/>
      <c r="G1011" s="28"/>
      <c r="J1011" s="28"/>
      <c r="M1011" s="28"/>
      <c r="N1011" s="28"/>
      <c r="O1011" s="28"/>
      <c r="P1011" s="28"/>
      <c r="Q1011" s="28"/>
      <c r="R1011" s="28"/>
      <c r="S1011" s="28"/>
      <c r="U1011" s="28"/>
      <c r="V1011" s="28"/>
      <c r="W1011" s="28"/>
    </row>
    <row r="1012" spans="1:23">
      <c r="A1012" s="28"/>
      <c r="B1012" s="28"/>
      <c r="C1012" s="28"/>
      <c r="D1012" s="28"/>
      <c r="E1012" s="28"/>
      <c r="F1012" s="28"/>
      <c r="G1012" s="28"/>
      <c r="J1012" s="28"/>
      <c r="M1012" s="28"/>
      <c r="N1012" s="28"/>
      <c r="O1012" s="28"/>
      <c r="P1012" s="28"/>
      <c r="Q1012" s="28"/>
      <c r="R1012" s="28"/>
      <c r="S1012" s="28"/>
      <c r="U1012" s="28"/>
      <c r="V1012" s="28"/>
      <c r="W1012" s="28"/>
    </row>
    <row r="1013" spans="1:23">
      <c r="A1013" s="28"/>
      <c r="B1013" s="28"/>
      <c r="C1013" s="28"/>
      <c r="D1013" s="28"/>
      <c r="E1013" s="28"/>
      <c r="F1013" s="28"/>
      <c r="G1013" s="28"/>
      <c r="J1013" s="28"/>
      <c r="M1013" s="28"/>
      <c r="N1013" s="28"/>
      <c r="O1013" s="28"/>
      <c r="P1013" s="28"/>
      <c r="Q1013" s="28"/>
      <c r="R1013" s="28"/>
      <c r="S1013" s="28"/>
      <c r="U1013" s="28"/>
      <c r="V1013" s="28"/>
      <c r="W1013" s="28"/>
    </row>
    <row r="1014" spans="1:23">
      <c r="A1014" s="28"/>
      <c r="B1014" s="28"/>
      <c r="C1014" s="28"/>
      <c r="D1014" s="28"/>
      <c r="E1014" s="28"/>
      <c r="F1014" s="28"/>
      <c r="G1014" s="28"/>
      <c r="J1014" s="28"/>
      <c r="M1014" s="28"/>
      <c r="N1014" s="28"/>
      <c r="O1014" s="28"/>
      <c r="P1014" s="28"/>
      <c r="Q1014" s="28"/>
      <c r="R1014" s="28"/>
      <c r="S1014" s="28"/>
      <c r="U1014" s="28"/>
      <c r="V1014" s="28"/>
      <c r="W1014" s="28"/>
    </row>
    <row r="1015" spans="1:23">
      <c r="A1015" s="28"/>
      <c r="B1015" s="28"/>
      <c r="C1015" s="28"/>
      <c r="D1015" s="28"/>
      <c r="E1015" s="28"/>
      <c r="F1015" s="28"/>
      <c r="G1015" s="28"/>
      <c r="J1015" s="28"/>
      <c r="M1015" s="28"/>
      <c r="N1015" s="28"/>
      <c r="O1015" s="28"/>
      <c r="P1015" s="28"/>
      <c r="Q1015" s="28"/>
      <c r="R1015" s="28"/>
      <c r="S1015" s="28"/>
      <c r="U1015" s="28"/>
      <c r="V1015" s="28"/>
      <c r="W1015" s="28"/>
    </row>
    <row r="1016" spans="1:23">
      <c r="A1016" s="28"/>
      <c r="B1016" s="28"/>
      <c r="C1016" s="28"/>
      <c r="D1016" s="28"/>
      <c r="E1016" s="28"/>
      <c r="F1016" s="28"/>
      <c r="G1016" s="28"/>
      <c r="J1016" s="28"/>
      <c r="M1016" s="28"/>
      <c r="N1016" s="28"/>
      <c r="O1016" s="28"/>
      <c r="P1016" s="28"/>
      <c r="Q1016" s="28"/>
      <c r="R1016" s="28"/>
      <c r="S1016" s="28"/>
      <c r="U1016" s="28"/>
      <c r="V1016" s="28"/>
      <c r="W1016" s="28"/>
    </row>
    <row r="1017" spans="1:23">
      <c r="A1017" s="28"/>
      <c r="B1017" s="28"/>
      <c r="C1017" s="28"/>
      <c r="D1017" s="28"/>
      <c r="E1017" s="28"/>
      <c r="F1017" s="28"/>
      <c r="G1017" s="28"/>
      <c r="J1017" s="28"/>
      <c r="M1017" s="28"/>
      <c r="N1017" s="28"/>
      <c r="O1017" s="28"/>
      <c r="P1017" s="28"/>
      <c r="Q1017" s="28"/>
      <c r="R1017" s="28"/>
      <c r="S1017" s="28"/>
      <c r="U1017" s="28"/>
      <c r="V1017" s="28"/>
      <c r="W1017" s="28"/>
    </row>
    <row r="1018" spans="1:23">
      <c r="A1018" s="28"/>
      <c r="B1018" s="28"/>
      <c r="C1018" s="28"/>
      <c r="D1018" s="28"/>
      <c r="E1018" s="28"/>
      <c r="F1018" s="28"/>
      <c r="G1018" s="28"/>
      <c r="J1018" s="28"/>
      <c r="M1018" s="28"/>
      <c r="N1018" s="28"/>
      <c r="O1018" s="28"/>
      <c r="P1018" s="28"/>
      <c r="Q1018" s="28"/>
      <c r="R1018" s="28"/>
      <c r="S1018" s="28"/>
      <c r="U1018" s="28"/>
      <c r="V1018" s="28"/>
      <c r="W1018" s="28"/>
    </row>
    <row r="1019" spans="1:23">
      <c r="A1019" s="28"/>
      <c r="B1019" s="28"/>
      <c r="C1019" s="28"/>
      <c r="D1019" s="28"/>
      <c r="E1019" s="28"/>
      <c r="F1019" s="28"/>
      <c r="G1019" s="28"/>
      <c r="J1019" s="28"/>
      <c r="M1019" s="28"/>
      <c r="N1019" s="28"/>
      <c r="O1019" s="28"/>
      <c r="P1019" s="28"/>
      <c r="Q1019" s="28"/>
      <c r="R1019" s="28"/>
      <c r="S1019" s="28"/>
      <c r="U1019" s="28"/>
      <c r="V1019" s="28"/>
      <c r="W1019" s="28"/>
    </row>
    <row r="1020" spans="1:23">
      <c r="A1020" s="28"/>
      <c r="B1020" s="28"/>
      <c r="C1020" s="28"/>
      <c r="D1020" s="28"/>
      <c r="E1020" s="28"/>
      <c r="F1020" s="28"/>
      <c r="G1020" s="28"/>
      <c r="J1020" s="28"/>
      <c r="M1020" s="28"/>
      <c r="N1020" s="28"/>
      <c r="O1020" s="28"/>
      <c r="P1020" s="28"/>
      <c r="Q1020" s="28"/>
      <c r="R1020" s="28"/>
      <c r="S1020" s="28"/>
      <c r="U1020" s="28"/>
      <c r="V1020" s="28"/>
      <c r="W1020" s="28"/>
    </row>
    <row r="1021" spans="1:23">
      <c r="A1021" s="28"/>
      <c r="B1021" s="28"/>
      <c r="C1021" s="28"/>
      <c r="D1021" s="28"/>
      <c r="E1021" s="28"/>
      <c r="F1021" s="28"/>
      <c r="G1021" s="28"/>
      <c r="J1021" s="28"/>
      <c r="M1021" s="28"/>
      <c r="N1021" s="28"/>
      <c r="O1021" s="28"/>
      <c r="P1021" s="28"/>
      <c r="Q1021" s="28"/>
      <c r="R1021" s="28"/>
      <c r="S1021" s="28"/>
      <c r="U1021" s="28"/>
      <c r="V1021" s="28"/>
      <c r="W1021" s="28"/>
    </row>
    <row r="1022" spans="1:23">
      <c r="A1022" s="28"/>
      <c r="B1022" s="28"/>
      <c r="C1022" s="28"/>
      <c r="D1022" s="28"/>
      <c r="E1022" s="28"/>
      <c r="F1022" s="28"/>
      <c r="G1022" s="28"/>
      <c r="J1022" s="28"/>
      <c r="M1022" s="28"/>
      <c r="N1022" s="28"/>
      <c r="O1022" s="28"/>
      <c r="P1022" s="28"/>
      <c r="Q1022" s="28"/>
      <c r="R1022" s="28"/>
      <c r="S1022" s="28"/>
      <c r="U1022" s="28"/>
      <c r="V1022" s="28"/>
      <c r="W1022" s="28"/>
    </row>
    <row r="1023" spans="1:23">
      <c r="A1023" s="28"/>
      <c r="B1023" s="28"/>
      <c r="C1023" s="28"/>
      <c r="D1023" s="28"/>
      <c r="E1023" s="28"/>
      <c r="F1023" s="28"/>
      <c r="G1023" s="28"/>
      <c r="J1023" s="28"/>
      <c r="M1023" s="28"/>
      <c r="N1023" s="28"/>
      <c r="O1023" s="28"/>
      <c r="P1023" s="28"/>
      <c r="Q1023" s="28"/>
      <c r="R1023" s="28"/>
      <c r="S1023" s="28"/>
      <c r="U1023" s="28"/>
      <c r="V1023" s="28"/>
      <c r="W1023" s="28"/>
    </row>
    <row r="1024" spans="1:23">
      <c r="A1024" s="28"/>
      <c r="B1024" s="28"/>
      <c r="C1024" s="28"/>
      <c r="D1024" s="28"/>
      <c r="E1024" s="28"/>
      <c r="F1024" s="28"/>
      <c r="G1024" s="28"/>
      <c r="J1024" s="28"/>
      <c r="M1024" s="28"/>
      <c r="N1024" s="28"/>
      <c r="O1024" s="28"/>
      <c r="P1024" s="28"/>
      <c r="Q1024" s="28"/>
      <c r="R1024" s="28"/>
      <c r="S1024" s="28"/>
      <c r="U1024" s="28"/>
      <c r="V1024" s="28"/>
      <c r="W1024" s="28"/>
    </row>
    <row r="1025" spans="1:23">
      <c r="A1025" s="28"/>
      <c r="B1025" s="28"/>
      <c r="C1025" s="28"/>
      <c r="D1025" s="28"/>
      <c r="E1025" s="28"/>
      <c r="F1025" s="28"/>
      <c r="G1025" s="28"/>
      <c r="J1025" s="28"/>
      <c r="M1025" s="28"/>
      <c r="N1025" s="28"/>
      <c r="O1025" s="28"/>
      <c r="P1025" s="28"/>
      <c r="Q1025" s="28"/>
      <c r="R1025" s="28"/>
      <c r="S1025" s="28"/>
      <c r="U1025" s="28"/>
      <c r="V1025" s="28"/>
      <c r="W1025" s="28"/>
    </row>
    <row r="1026" spans="1:23">
      <c r="A1026" s="28"/>
      <c r="B1026" s="28"/>
      <c r="C1026" s="28"/>
      <c r="D1026" s="28"/>
      <c r="E1026" s="28"/>
      <c r="F1026" s="28"/>
      <c r="G1026" s="28"/>
      <c r="J1026" s="28"/>
      <c r="M1026" s="28"/>
      <c r="N1026" s="28"/>
      <c r="O1026" s="28"/>
      <c r="P1026" s="28"/>
      <c r="Q1026" s="28"/>
      <c r="R1026" s="28"/>
      <c r="S1026" s="28"/>
      <c r="U1026" s="28"/>
      <c r="V1026" s="28"/>
      <c r="W1026" s="28"/>
    </row>
    <row r="1027" spans="1:23">
      <c r="A1027" s="28"/>
      <c r="B1027" s="28"/>
      <c r="C1027" s="28"/>
      <c r="D1027" s="28"/>
      <c r="E1027" s="28"/>
      <c r="F1027" s="28"/>
      <c r="G1027" s="28"/>
      <c r="J1027" s="28"/>
      <c r="M1027" s="28"/>
      <c r="N1027" s="28"/>
      <c r="O1027" s="28"/>
      <c r="P1027" s="28"/>
      <c r="Q1027" s="28"/>
      <c r="R1027" s="28"/>
      <c r="S1027" s="28"/>
      <c r="U1027" s="28"/>
      <c r="V1027" s="28"/>
      <c r="W1027" s="28"/>
    </row>
    <row r="1028" spans="1:23">
      <c r="A1028" s="28"/>
      <c r="B1028" s="28"/>
      <c r="C1028" s="28"/>
      <c r="D1028" s="28"/>
      <c r="E1028" s="28"/>
      <c r="F1028" s="28"/>
      <c r="G1028" s="28"/>
      <c r="J1028" s="28"/>
      <c r="M1028" s="28"/>
      <c r="N1028" s="28"/>
      <c r="O1028" s="28"/>
      <c r="P1028" s="28"/>
      <c r="Q1028" s="28"/>
      <c r="R1028" s="28"/>
      <c r="S1028" s="28"/>
      <c r="U1028" s="28"/>
      <c r="V1028" s="28"/>
      <c r="W1028" s="28"/>
    </row>
    <row r="1029" spans="1:23">
      <c r="A1029" s="28"/>
      <c r="B1029" s="28"/>
      <c r="C1029" s="28"/>
      <c r="D1029" s="28"/>
      <c r="E1029" s="28"/>
      <c r="F1029" s="28"/>
      <c r="G1029" s="28"/>
      <c r="J1029" s="28"/>
      <c r="M1029" s="28"/>
      <c r="N1029" s="28"/>
      <c r="O1029" s="28"/>
      <c r="P1029" s="28"/>
      <c r="Q1029" s="28"/>
      <c r="R1029" s="28"/>
      <c r="S1029" s="28"/>
      <c r="U1029" s="28"/>
      <c r="V1029" s="28"/>
      <c r="W1029" s="28"/>
    </row>
    <row r="1030" spans="1:23">
      <c r="A1030" s="28"/>
      <c r="B1030" s="28"/>
      <c r="C1030" s="28"/>
      <c r="D1030" s="28"/>
      <c r="E1030" s="28"/>
      <c r="F1030" s="28"/>
      <c r="G1030" s="28"/>
      <c r="J1030" s="28"/>
      <c r="M1030" s="28"/>
      <c r="N1030" s="28"/>
      <c r="O1030" s="28"/>
      <c r="P1030" s="28"/>
      <c r="Q1030" s="28"/>
      <c r="R1030" s="28"/>
      <c r="S1030" s="28"/>
      <c r="U1030" s="28"/>
      <c r="V1030" s="28"/>
      <c r="W1030" s="28"/>
    </row>
    <row r="1031" spans="1:23">
      <c r="A1031" s="28"/>
      <c r="B1031" s="28"/>
      <c r="C1031" s="28"/>
      <c r="D1031" s="28"/>
      <c r="E1031" s="28"/>
      <c r="F1031" s="28"/>
      <c r="G1031" s="28"/>
      <c r="J1031" s="28"/>
      <c r="M1031" s="28"/>
      <c r="N1031" s="28"/>
      <c r="O1031" s="28"/>
      <c r="P1031" s="28"/>
      <c r="Q1031" s="28"/>
      <c r="R1031" s="28"/>
      <c r="S1031" s="28"/>
      <c r="U1031" s="28"/>
      <c r="V1031" s="28"/>
      <c r="W1031" s="28"/>
    </row>
    <row r="1032" spans="1:23">
      <c r="A1032" s="28"/>
      <c r="B1032" s="28"/>
      <c r="C1032" s="28"/>
      <c r="D1032" s="28"/>
      <c r="E1032" s="28"/>
      <c r="F1032" s="28"/>
      <c r="G1032" s="28"/>
      <c r="J1032" s="28"/>
      <c r="M1032" s="28"/>
      <c r="N1032" s="28"/>
      <c r="O1032" s="28"/>
      <c r="P1032" s="28"/>
      <c r="Q1032" s="28"/>
      <c r="R1032" s="28"/>
      <c r="S1032" s="28"/>
      <c r="U1032" s="28"/>
      <c r="V1032" s="28"/>
      <c r="W1032" s="28"/>
    </row>
    <row r="1033" spans="1:23">
      <c r="A1033" s="28"/>
      <c r="B1033" s="28"/>
      <c r="C1033" s="28"/>
      <c r="D1033" s="28"/>
      <c r="E1033" s="28"/>
      <c r="F1033" s="28"/>
      <c r="G1033" s="28"/>
      <c r="J1033" s="28"/>
      <c r="M1033" s="28"/>
      <c r="N1033" s="28"/>
      <c r="O1033" s="28"/>
      <c r="P1033" s="28"/>
      <c r="Q1033" s="28"/>
      <c r="R1033" s="28"/>
      <c r="S1033" s="28"/>
      <c r="U1033" s="28"/>
      <c r="V1033" s="28"/>
      <c r="W1033" s="28"/>
    </row>
    <row r="1034" spans="1:23">
      <c r="A1034" s="28"/>
      <c r="B1034" s="28"/>
      <c r="C1034" s="28"/>
      <c r="D1034" s="28"/>
      <c r="E1034" s="28"/>
      <c r="F1034" s="28"/>
      <c r="G1034" s="28"/>
      <c r="J1034" s="28"/>
      <c r="M1034" s="28"/>
      <c r="N1034" s="28"/>
      <c r="O1034" s="28"/>
      <c r="P1034" s="28"/>
      <c r="Q1034" s="28"/>
      <c r="R1034" s="28"/>
      <c r="S1034" s="28"/>
      <c r="U1034" s="28"/>
      <c r="V1034" s="28"/>
      <c r="W1034" s="28"/>
    </row>
    <row r="1035" spans="1:23">
      <c r="A1035" s="28"/>
      <c r="B1035" s="28"/>
      <c r="C1035" s="28"/>
      <c r="D1035" s="28"/>
      <c r="E1035" s="28"/>
      <c r="F1035" s="28"/>
      <c r="G1035" s="28"/>
      <c r="J1035" s="28"/>
      <c r="M1035" s="28"/>
      <c r="N1035" s="28"/>
      <c r="O1035" s="28"/>
      <c r="P1035" s="28"/>
      <c r="Q1035" s="28"/>
      <c r="R1035" s="28"/>
      <c r="S1035" s="28"/>
      <c r="U1035" s="28"/>
      <c r="V1035" s="28"/>
      <c r="W1035" s="28"/>
    </row>
    <row r="1036" spans="1:23">
      <c r="A1036" s="28"/>
      <c r="B1036" s="28"/>
      <c r="C1036" s="28"/>
      <c r="D1036" s="28"/>
      <c r="E1036" s="28"/>
      <c r="F1036" s="28"/>
      <c r="G1036" s="28"/>
      <c r="J1036" s="28"/>
      <c r="M1036" s="28"/>
      <c r="N1036" s="28"/>
      <c r="O1036" s="28"/>
      <c r="P1036" s="28"/>
      <c r="Q1036" s="28"/>
      <c r="R1036" s="28"/>
      <c r="S1036" s="28"/>
      <c r="U1036" s="28"/>
      <c r="V1036" s="28"/>
      <c r="W1036" s="28"/>
    </row>
    <row r="1037" spans="1:23">
      <c r="A1037" s="28"/>
      <c r="B1037" s="28"/>
      <c r="C1037" s="28"/>
      <c r="D1037" s="28"/>
      <c r="E1037" s="28"/>
      <c r="F1037" s="28"/>
      <c r="G1037" s="28"/>
      <c r="J1037" s="28"/>
      <c r="M1037" s="28"/>
      <c r="N1037" s="28"/>
      <c r="O1037" s="28"/>
      <c r="P1037" s="28"/>
      <c r="Q1037" s="28"/>
      <c r="R1037" s="28"/>
      <c r="S1037" s="28"/>
      <c r="U1037" s="28"/>
      <c r="V1037" s="28"/>
      <c r="W1037" s="28"/>
    </row>
    <row r="1038" spans="1:23">
      <c r="A1038" s="28"/>
      <c r="B1038" s="28"/>
      <c r="C1038" s="28"/>
      <c r="D1038" s="28"/>
      <c r="E1038" s="28"/>
      <c r="F1038" s="28"/>
      <c r="G1038" s="28"/>
      <c r="J1038" s="28"/>
      <c r="M1038" s="28"/>
      <c r="N1038" s="28"/>
      <c r="O1038" s="28"/>
      <c r="P1038" s="28"/>
      <c r="Q1038" s="28"/>
      <c r="R1038" s="28"/>
      <c r="S1038" s="28"/>
      <c r="U1038" s="28"/>
      <c r="V1038" s="28"/>
      <c r="W1038" s="28"/>
    </row>
    <row r="1039" spans="1:23">
      <c r="A1039" s="28"/>
      <c r="B1039" s="28"/>
      <c r="C1039" s="28"/>
      <c r="D1039" s="28"/>
      <c r="E1039" s="28"/>
      <c r="F1039" s="28"/>
      <c r="G1039" s="28"/>
      <c r="J1039" s="28"/>
      <c r="M1039" s="28"/>
      <c r="N1039" s="28"/>
      <c r="O1039" s="28"/>
      <c r="P1039" s="28"/>
      <c r="Q1039" s="28"/>
      <c r="R1039" s="28"/>
      <c r="S1039" s="28"/>
      <c r="U1039" s="28"/>
      <c r="V1039" s="28"/>
      <c r="W1039" s="28"/>
    </row>
    <row r="1040" spans="1:23">
      <c r="A1040" s="28"/>
      <c r="B1040" s="28"/>
      <c r="C1040" s="28"/>
      <c r="D1040" s="28"/>
      <c r="E1040" s="28"/>
      <c r="F1040" s="28"/>
      <c r="G1040" s="28"/>
      <c r="J1040" s="28"/>
      <c r="M1040" s="28"/>
      <c r="N1040" s="28"/>
      <c r="O1040" s="28"/>
      <c r="P1040" s="28"/>
      <c r="Q1040" s="28"/>
      <c r="R1040" s="28"/>
      <c r="S1040" s="28"/>
      <c r="U1040" s="28"/>
      <c r="V1040" s="28"/>
      <c r="W1040" s="28"/>
    </row>
    <row r="1041" spans="1:23">
      <c r="A1041" s="28"/>
      <c r="B1041" s="28"/>
      <c r="C1041" s="28"/>
      <c r="D1041" s="28"/>
      <c r="E1041" s="28"/>
      <c r="F1041" s="28"/>
      <c r="G1041" s="28"/>
      <c r="J1041" s="28"/>
      <c r="M1041" s="28"/>
      <c r="N1041" s="28"/>
      <c r="O1041" s="28"/>
      <c r="P1041" s="28"/>
      <c r="Q1041" s="28"/>
      <c r="R1041" s="28"/>
      <c r="S1041" s="28"/>
      <c r="U1041" s="28"/>
      <c r="V1041" s="28"/>
      <c r="W1041" s="28"/>
    </row>
    <row r="1042" spans="1:23">
      <c r="A1042" s="28"/>
      <c r="B1042" s="28"/>
      <c r="C1042" s="28"/>
      <c r="D1042" s="28"/>
      <c r="E1042" s="28"/>
      <c r="F1042" s="28"/>
      <c r="G1042" s="28"/>
      <c r="J1042" s="28"/>
      <c r="M1042" s="28"/>
      <c r="N1042" s="28"/>
      <c r="O1042" s="28"/>
      <c r="P1042" s="28"/>
      <c r="Q1042" s="28"/>
      <c r="R1042" s="28"/>
      <c r="S1042" s="28"/>
      <c r="U1042" s="28"/>
      <c r="V1042" s="28"/>
      <c r="W1042" s="28"/>
    </row>
    <row r="1043" spans="1:23">
      <c r="A1043" s="28"/>
      <c r="B1043" s="28"/>
      <c r="C1043" s="28"/>
      <c r="D1043" s="28"/>
      <c r="E1043" s="28"/>
      <c r="F1043" s="28"/>
      <c r="G1043" s="28"/>
      <c r="J1043" s="28"/>
      <c r="M1043" s="28"/>
      <c r="N1043" s="28"/>
      <c r="O1043" s="28"/>
      <c r="P1043" s="28"/>
      <c r="Q1043" s="28"/>
      <c r="R1043" s="28"/>
      <c r="S1043" s="28"/>
      <c r="U1043" s="28"/>
      <c r="V1043" s="28"/>
      <c r="W1043" s="28"/>
    </row>
    <row r="1044" spans="1:23">
      <c r="A1044" s="28"/>
      <c r="B1044" s="28"/>
      <c r="C1044" s="28"/>
      <c r="D1044" s="28"/>
      <c r="E1044" s="28"/>
      <c r="F1044" s="28"/>
      <c r="G1044" s="28"/>
      <c r="J1044" s="28"/>
      <c r="M1044" s="28"/>
      <c r="N1044" s="28"/>
      <c r="O1044" s="28"/>
      <c r="P1044" s="28"/>
      <c r="Q1044" s="28"/>
      <c r="R1044" s="28"/>
      <c r="S1044" s="28"/>
      <c r="U1044" s="28"/>
      <c r="V1044" s="28"/>
      <c r="W1044" s="28"/>
    </row>
    <row r="1045" spans="1:23">
      <c r="A1045" s="28"/>
      <c r="B1045" s="28"/>
      <c r="C1045" s="28"/>
      <c r="D1045" s="28"/>
      <c r="E1045" s="28"/>
      <c r="F1045" s="28"/>
      <c r="G1045" s="28"/>
      <c r="J1045" s="28"/>
      <c r="M1045" s="28"/>
      <c r="N1045" s="28"/>
      <c r="O1045" s="28"/>
      <c r="P1045" s="28"/>
      <c r="Q1045" s="28"/>
      <c r="R1045" s="28"/>
      <c r="S1045" s="28"/>
      <c r="U1045" s="28"/>
      <c r="V1045" s="28"/>
      <c r="W1045" s="28"/>
    </row>
    <row r="1046" spans="1:23">
      <c r="A1046" s="28"/>
      <c r="B1046" s="28"/>
      <c r="C1046" s="28"/>
      <c r="D1046" s="28"/>
      <c r="E1046" s="28"/>
      <c r="F1046" s="28"/>
      <c r="G1046" s="28"/>
      <c r="J1046" s="28"/>
      <c r="M1046" s="28"/>
      <c r="N1046" s="28"/>
      <c r="O1046" s="28"/>
      <c r="P1046" s="28"/>
      <c r="Q1046" s="28"/>
      <c r="R1046" s="28"/>
      <c r="S1046" s="28"/>
      <c r="U1046" s="28"/>
      <c r="V1046" s="28"/>
      <c r="W1046" s="28"/>
    </row>
    <row r="1047" spans="1:23">
      <c r="A1047" s="28"/>
      <c r="B1047" s="28"/>
      <c r="C1047" s="28"/>
      <c r="D1047" s="28"/>
      <c r="E1047" s="28"/>
      <c r="F1047" s="28"/>
      <c r="G1047" s="28"/>
      <c r="J1047" s="28"/>
      <c r="M1047" s="28"/>
      <c r="N1047" s="28"/>
      <c r="O1047" s="28"/>
      <c r="P1047" s="28"/>
      <c r="Q1047" s="28"/>
      <c r="R1047" s="28"/>
      <c r="S1047" s="28"/>
      <c r="U1047" s="28"/>
      <c r="V1047" s="28"/>
      <c r="W1047" s="28"/>
    </row>
    <row r="1048" spans="1:23">
      <c r="A1048" s="28"/>
      <c r="B1048" s="28"/>
      <c r="C1048" s="28"/>
      <c r="D1048" s="28"/>
      <c r="E1048" s="28"/>
      <c r="F1048" s="28"/>
      <c r="G1048" s="28"/>
      <c r="J1048" s="28"/>
      <c r="M1048" s="28"/>
      <c r="N1048" s="28"/>
      <c r="O1048" s="28"/>
      <c r="P1048" s="28"/>
      <c r="Q1048" s="28"/>
      <c r="R1048" s="28"/>
      <c r="S1048" s="28"/>
      <c r="U1048" s="28"/>
      <c r="V1048" s="28"/>
      <c r="W1048" s="28"/>
    </row>
    <row r="1049" spans="1:23">
      <c r="A1049" s="28"/>
      <c r="B1049" s="28"/>
      <c r="C1049" s="28"/>
      <c r="D1049" s="28"/>
      <c r="E1049" s="28"/>
      <c r="F1049" s="28"/>
      <c r="G1049" s="28"/>
      <c r="J1049" s="28"/>
      <c r="M1049" s="28"/>
      <c r="N1049" s="28"/>
      <c r="O1049" s="28"/>
      <c r="P1049" s="28"/>
      <c r="Q1049" s="28"/>
      <c r="R1049" s="28"/>
      <c r="S1049" s="28"/>
      <c r="U1049" s="28"/>
      <c r="V1049" s="28"/>
      <c r="W1049" s="28"/>
    </row>
    <row r="1050" spans="1:23">
      <c r="A1050" s="28"/>
      <c r="B1050" s="28"/>
      <c r="C1050" s="28"/>
      <c r="D1050" s="28"/>
      <c r="E1050" s="28"/>
      <c r="F1050" s="28"/>
      <c r="G1050" s="28"/>
      <c r="J1050" s="28"/>
      <c r="M1050" s="28"/>
      <c r="N1050" s="28"/>
      <c r="O1050" s="28"/>
      <c r="P1050" s="28"/>
      <c r="Q1050" s="28"/>
      <c r="R1050" s="28"/>
      <c r="S1050" s="28"/>
      <c r="U1050" s="28"/>
      <c r="V1050" s="28"/>
      <c r="W1050" s="28"/>
    </row>
    <row r="1051" spans="1:23">
      <c r="A1051" s="28"/>
      <c r="B1051" s="28"/>
      <c r="C1051" s="28"/>
      <c r="D1051" s="28"/>
      <c r="E1051" s="28"/>
      <c r="F1051" s="28"/>
      <c r="G1051" s="28"/>
      <c r="J1051" s="28"/>
      <c r="M1051" s="28"/>
      <c r="N1051" s="28"/>
      <c r="O1051" s="28"/>
      <c r="P1051" s="28"/>
      <c r="Q1051" s="28"/>
      <c r="R1051" s="28"/>
      <c r="S1051" s="28"/>
      <c r="U1051" s="28"/>
      <c r="V1051" s="28"/>
      <c r="W1051" s="28"/>
    </row>
    <row r="1052" spans="1:23">
      <c r="A1052" s="28"/>
      <c r="B1052" s="28"/>
      <c r="C1052" s="28"/>
      <c r="D1052" s="28"/>
      <c r="E1052" s="28"/>
      <c r="F1052" s="28"/>
      <c r="G1052" s="28"/>
      <c r="J1052" s="28"/>
      <c r="M1052" s="28"/>
      <c r="N1052" s="28"/>
      <c r="O1052" s="28"/>
      <c r="P1052" s="28"/>
      <c r="Q1052" s="28"/>
      <c r="R1052" s="28"/>
      <c r="S1052" s="28"/>
      <c r="U1052" s="28"/>
      <c r="V1052" s="28"/>
      <c r="W1052" s="28"/>
    </row>
    <row r="1053" spans="1:23">
      <c r="A1053" s="28"/>
      <c r="B1053" s="28"/>
      <c r="C1053" s="28"/>
      <c r="D1053" s="28"/>
      <c r="E1053" s="28"/>
      <c r="F1053" s="28"/>
      <c r="G1053" s="28"/>
      <c r="J1053" s="28"/>
      <c r="M1053" s="28"/>
      <c r="N1053" s="28"/>
      <c r="O1053" s="28"/>
      <c r="P1053" s="28"/>
      <c r="Q1053" s="28"/>
      <c r="R1053" s="28"/>
      <c r="S1053" s="28"/>
      <c r="U1053" s="28"/>
      <c r="V1053" s="28"/>
      <c r="W1053" s="28"/>
    </row>
    <row r="1054" spans="1:23">
      <c r="A1054" s="28"/>
      <c r="B1054" s="28"/>
      <c r="C1054" s="28"/>
      <c r="D1054" s="28"/>
      <c r="E1054" s="28"/>
      <c r="F1054" s="28"/>
      <c r="G1054" s="28"/>
      <c r="J1054" s="28"/>
      <c r="M1054" s="28"/>
      <c r="N1054" s="28"/>
      <c r="O1054" s="28"/>
      <c r="P1054" s="28"/>
      <c r="Q1054" s="28"/>
      <c r="R1054" s="28"/>
      <c r="S1054" s="28"/>
      <c r="U1054" s="28"/>
      <c r="V1054" s="28"/>
      <c r="W1054" s="28"/>
    </row>
    <row r="1055" spans="1:23">
      <c r="A1055" s="28"/>
      <c r="B1055" s="28"/>
      <c r="C1055" s="28"/>
      <c r="D1055" s="28"/>
      <c r="E1055" s="28"/>
      <c r="F1055" s="28"/>
      <c r="G1055" s="28"/>
      <c r="J1055" s="28"/>
      <c r="M1055" s="28"/>
      <c r="N1055" s="28"/>
      <c r="O1055" s="28"/>
      <c r="P1055" s="28"/>
      <c r="Q1055" s="28"/>
      <c r="R1055" s="28"/>
      <c r="S1055" s="28"/>
      <c r="U1055" s="28"/>
      <c r="V1055" s="28"/>
      <c r="W1055" s="28"/>
    </row>
    <row r="1056" spans="1:23">
      <c r="A1056" s="28"/>
      <c r="B1056" s="28"/>
      <c r="C1056" s="28"/>
      <c r="D1056" s="28"/>
      <c r="E1056" s="28"/>
      <c r="F1056" s="28"/>
      <c r="G1056" s="28"/>
      <c r="J1056" s="28"/>
      <c r="M1056" s="28"/>
      <c r="N1056" s="28"/>
      <c r="O1056" s="28"/>
      <c r="P1056" s="28"/>
      <c r="Q1056" s="28"/>
      <c r="R1056" s="28"/>
      <c r="S1056" s="28"/>
      <c r="U1056" s="28"/>
      <c r="V1056" s="28"/>
      <c r="W1056" s="28"/>
    </row>
    <row r="1057" spans="1:23">
      <c r="A1057" s="28"/>
      <c r="B1057" s="28"/>
      <c r="C1057" s="28"/>
      <c r="D1057" s="28"/>
      <c r="E1057" s="28"/>
      <c r="F1057" s="28"/>
      <c r="G1057" s="28"/>
      <c r="J1057" s="28"/>
      <c r="M1057" s="28"/>
      <c r="N1057" s="28"/>
      <c r="O1057" s="28"/>
      <c r="P1057" s="28"/>
      <c r="Q1057" s="28"/>
      <c r="R1057" s="28"/>
      <c r="S1057" s="28"/>
      <c r="U1057" s="28"/>
      <c r="V1057" s="28"/>
      <c r="W1057" s="28"/>
    </row>
    <row r="1058" spans="1:23">
      <c r="A1058" s="28"/>
      <c r="B1058" s="28"/>
      <c r="C1058" s="28"/>
      <c r="D1058" s="28"/>
      <c r="E1058" s="28"/>
      <c r="F1058" s="28"/>
      <c r="G1058" s="28"/>
      <c r="J1058" s="28"/>
      <c r="M1058" s="28"/>
      <c r="N1058" s="28"/>
      <c r="O1058" s="28"/>
      <c r="P1058" s="28"/>
      <c r="Q1058" s="28"/>
      <c r="R1058" s="28"/>
      <c r="S1058" s="28"/>
      <c r="U1058" s="28"/>
      <c r="V1058" s="28"/>
      <c r="W1058" s="28"/>
    </row>
    <row r="1059" spans="1:23">
      <c r="A1059" s="28"/>
      <c r="B1059" s="28"/>
      <c r="C1059" s="28"/>
      <c r="D1059" s="28"/>
      <c r="E1059" s="28"/>
      <c r="F1059" s="28"/>
      <c r="G1059" s="28"/>
      <c r="J1059" s="28"/>
      <c r="M1059" s="28"/>
      <c r="N1059" s="28"/>
      <c r="O1059" s="28"/>
      <c r="P1059" s="28"/>
      <c r="Q1059" s="28"/>
      <c r="R1059" s="28"/>
      <c r="S1059" s="28"/>
      <c r="U1059" s="28"/>
      <c r="V1059" s="28"/>
      <c r="W1059" s="28"/>
    </row>
    <row r="1060" spans="1:23">
      <c r="A1060" s="28"/>
      <c r="B1060" s="28"/>
      <c r="C1060" s="28"/>
      <c r="D1060" s="28"/>
      <c r="E1060" s="28"/>
      <c r="F1060" s="28"/>
      <c r="G1060" s="28"/>
      <c r="J1060" s="28"/>
      <c r="M1060" s="28"/>
      <c r="N1060" s="28"/>
      <c r="O1060" s="28"/>
      <c r="P1060" s="28"/>
      <c r="Q1060" s="28"/>
      <c r="R1060" s="28"/>
      <c r="S1060" s="28"/>
      <c r="U1060" s="28"/>
      <c r="V1060" s="28"/>
      <c r="W1060" s="28"/>
    </row>
    <row r="1061" spans="1:23">
      <c r="A1061" s="28"/>
      <c r="B1061" s="28"/>
      <c r="C1061" s="28"/>
      <c r="D1061" s="28"/>
      <c r="E1061" s="28"/>
      <c r="F1061" s="28"/>
      <c r="G1061" s="28"/>
      <c r="J1061" s="28"/>
      <c r="M1061" s="28"/>
      <c r="N1061" s="28"/>
      <c r="O1061" s="28"/>
      <c r="P1061" s="28"/>
      <c r="Q1061" s="28"/>
      <c r="R1061" s="28"/>
      <c r="S1061" s="28"/>
      <c r="U1061" s="28"/>
      <c r="V1061" s="28"/>
      <c r="W1061" s="28"/>
    </row>
    <row r="1062" spans="1:23">
      <c r="A1062" s="28"/>
      <c r="B1062" s="28"/>
      <c r="C1062" s="28"/>
      <c r="D1062" s="28"/>
      <c r="E1062" s="28"/>
      <c r="F1062" s="28"/>
      <c r="G1062" s="28"/>
      <c r="J1062" s="28"/>
      <c r="M1062" s="28"/>
      <c r="N1062" s="28"/>
      <c r="O1062" s="28"/>
      <c r="P1062" s="28"/>
      <c r="Q1062" s="28"/>
      <c r="R1062" s="28"/>
      <c r="S1062" s="28"/>
      <c r="U1062" s="28"/>
      <c r="V1062" s="28"/>
      <c r="W1062" s="28"/>
    </row>
    <row r="1063" spans="1:23">
      <c r="A1063" s="28"/>
      <c r="B1063" s="28"/>
      <c r="C1063" s="28"/>
      <c r="D1063" s="28"/>
      <c r="E1063" s="28"/>
      <c r="F1063" s="28"/>
      <c r="G1063" s="28"/>
      <c r="J1063" s="28"/>
      <c r="M1063" s="28"/>
      <c r="N1063" s="28"/>
      <c r="O1063" s="28"/>
      <c r="P1063" s="28"/>
      <c r="Q1063" s="28"/>
      <c r="R1063" s="28"/>
      <c r="S1063" s="28"/>
      <c r="U1063" s="28"/>
      <c r="V1063" s="28"/>
      <c r="W1063" s="28"/>
    </row>
    <row r="1064" spans="1:23">
      <c r="A1064" s="28"/>
      <c r="B1064" s="28"/>
      <c r="C1064" s="28"/>
      <c r="D1064" s="28"/>
      <c r="E1064" s="28"/>
      <c r="F1064" s="28"/>
      <c r="G1064" s="28"/>
      <c r="J1064" s="28"/>
      <c r="M1064" s="28"/>
      <c r="N1064" s="28"/>
      <c r="O1064" s="28"/>
      <c r="P1064" s="28"/>
      <c r="Q1064" s="28"/>
      <c r="R1064" s="28"/>
      <c r="S1064" s="28"/>
      <c r="U1064" s="28"/>
      <c r="V1064" s="28"/>
      <c r="W1064" s="28"/>
    </row>
    <row r="1065" spans="1:23">
      <c r="A1065" s="28"/>
      <c r="B1065" s="28"/>
      <c r="C1065" s="28"/>
      <c r="D1065" s="28"/>
      <c r="E1065" s="28"/>
      <c r="F1065" s="28"/>
      <c r="G1065" s="28"/>
      <c r="J1065" s="28"/>
      <c r="M1065" s="28"/>
      <c r="N1065" s="28"/>
      <c r="O1065" s="28"/>
      <c r="P1065" s="28"/>
      <c r="Q1065" s="28"/>
      <c r="R1065" s="28"/>
      <c r="S1065" s="28"/>
      <c r="U1065" s="28"/>
      <c r="V1065" s="28"/>
      <c r="W1065" s="28"/>
    </row>
    <row r="1066" spans="1:23">
      <c r="A1066" s="28"/>
      <c r="B1066" s="28"/>
      <c r="C1066" s="28"/>
      <c r="D1066" s="28"/>
      <c r="E1066" s="28"/>
      <c r="F1066" s="28"/>
      <c r="G1066" s="28"/>
      <c r="J1066" s="28"/>
      <c r="M1066" s="28"/>
      <c r="N1066" s="28"/>
      <c r="O1066" s="28"/>
      <c r="P1066" s="28"/>
      <c r="Q1066" s="28"/>
      <c r="R1066" s="28"/>
      <c r="S1066" s="28"/>
      <c r="U1066" s="28"/>
      <c r="V1066" s="28"/>
      <c r="W1066" s="28"/>
    </row>
    <row r="1067" spans="1:23">
      <c r="A1067" s="28"/>
      <c r="B1067" s="28"/>
      <c r="C1067" s="28"/>
      <c r="D1067" s="28"/>
      <c r="E1067" s="28"/>
      <c r="F1067" s="28"/>
      <c r="G1067" s="28"/>
      <c r="J1067" s="28"/>
      <c r="M1067" s="28"/>
      <c r="N1067" s="28"/>
      <c r="O1067" s="28"/>
      <c r="P1067" s="28"/>
      <c r="Q1067" s="28"/>
      <c r="R1067" s="28"/>
      <c r="S1067" s="28"/>
      <c r="U1067" s="28"/>
      <c r="V1067" s="28"/>
      <c r="W1067" s="28"/>
    </row>
    <row r="1068" spans="1:23">
      <c r="A1068" s="28"/>
      <c r="B1068" s="28"/>
      <c r="C1068" s="28"/>
      <c r="D1068" s="28"/>
      <c r="E1068" s="28"/>
      <c r="F1068" s="28"/>
      <c r="G1068" s="28"/>
      <c r="J1068" s="28"/>
      <c r="M1068" s="28"/>
      <c r="N1068" s="28"/>
      <c r="O1068" s="28"/>
      <c r="P1068" s="28"/>
      <c r="Q1068" s="28"/>
      <c r="R1068" s="28"/>
      <c r="S1068" s="28"/>
      <c r="U1068" s="28"/>
      <c r="V1068" s="28"/>
      <c r="W1068" s="28"/>
    </row>
    <row r="1069" spans="1:23">
      <c r="A1069" s="28"/>
      <c r="B1069" s="28"/>
      <c r="C1069" s="28"/>
      <c r="D1069" s="28"/>
      <c r="E1069" s="28"/>
      <c r="F1069" s="28"/>
      <c r="G1069" s="28"/>
      <c r="J1069" s="28"/>
      <c r="M1069" s="28"/>
      <c r="N1069" s="28"/>
      <c r="O1069" s="28"/>
      <c r="P1069" s="28"/>
      <c r="Q1069" s="28"/>
      <c r="R1069" s="28"/>
      <c r="S1069" s="28"/>
      <c r="U1069" s="28"/>
      <c r="V1069" s="28"/>
      <c r="W1069" s="28"/>
    </row>
    <row r="1070" spans="1:23">
      <c r="A1070" s="28"/>
      <c r="B1070" s="28"/>
      <c r="C1070" s="28"/>
      <c r="D1070" s="28"/>
      <c r="E1070" s="28"/>
      <c r="F1070" s="28"/>
      <c r="G1070" s="28"/>
      <c r="J1070" s="28"/>
      <c r="M1070" s="28"/>
      <c r="N1070" s="28"/>
      <c r="O1070" s="28"/>
      <c r="P1070" s="28"/>
      <c r="Q1070" s="28"/>
      <c r="R1070" s="28"/>
      <c r="S1070" s="28"/>
      <c r="U1070" s="28"/>
      <c r="V1070" s="28"/>
      <c r="W1070" s="28"/>
    </row>
    <row r="1071" spans="1:23">
      <c r="A1071" s="28"/>
      <c r="B1071" s="28"/>
      <c r="C1071" s="28"/>
      <c r="D1071" s="28"/>
      <c r="E1071" s="28"/>
      <c r="F1071" s="28"/>
      <c r="G1071" s="28"/>
      <c r="J1071" s="28"/>
      <c r="M1071" s="28"/>
      <c r="N1071" s="28"/>
      <c r="O1071" s="28"/>
      <c r="P1071" s="28"/>
      <c r="Q1071" s="28"/>
      <c r="R1071" s="28"/>
      <c r="S1071" s="28"/>
      <c r="U1071" s="28"/>
      <c r="V1071" s="28"/>
      <c r="W1071" s="28"/>
    </row>
    <row r="1072" spans="1:23">
      <c r="A1072" s="28"/>
      <c r="B1072" s="28"/>
      <c r="C1072" s="28"/>
      <c r="D1072" s="28"/>
      <c r="E1072" s="28"/>
      <c r="F1072" s="28"/>
      <c r="G1072" s="28"/>
      <c r="J1072" s="28"/>
      <c r="M1072" s="28"/>
      <c r="N1072" s="28"/>
      <c r="O1072" s="28"/>
      <c r="P1072" s="28"/>
      <c r="Q1072" s="28"/>
      <c r="R1072" s="28"/>
      <c r="S1072" s="28"/>
      <c r="U1072" s="28"/>
      <c r="V1072" s="28"/>
      <c r="W1072" s="28"/>
    </row>
    <row r="1073" spans="1:23">
      <c r="A1073" s="28"/>
      <c r="B1073" s="28"/>
      <c r="C1073" s="28"/>
      <c r="D1073" s="28"/>
      <c r="E1073" s="28"/>
      <c r="F1073" s="28"/>
      <c r="G1073" s="28"/>
      <c r="J1073" s="28"/>
      <c r="M1073" s="28"/>
      <c r="N1073" s="28"/>
      <c r="O1073" s="28"/>
      <c r="P1073" s="28"/>
      <c r="Q1073" s="28"/>
      <c r="R1073" s="28"/>
      <c r="S1073" s="28"/>
      <c r="U1073" s="28"/>
      <c r="V1073" s="28"/>
      <c r="W1073" s="28"/>
    </row>
    <row r="1074" spans="1:23">
      <c r="A1074" s="28"/>
      <c r="B1074" s="28"/>
      <c r="C1074" s="28"/>
      <c r="D1074" s="28"/>
      <c r="E1074" s="28"/>
      <c r="F1074" s="28"/>
      <c r="G1074" s="28"/>
      <c r="J1074" s="28"/>
      <c r="M1074" s="28"/>
      <c r="N1074" s="28"/>
      <c r="O1074" s="28"/>
      <c r="P1074" s="28"/>
      <c r="Q1074" s="28"/>
      <c r="R1074" s="28"/>
      <c r="S1074" s="28"/>
      <c r="U1074" s="28"/>
      <c r="V1074" s="28"/>
      <c r="W1074" s="28"/>
    </row>
    <row r="1075" spans="1:23">
      <c r="A1075" s="28"/>
      <c r="B1075" s="28"/>
      <c r="C1075" s="28"/>
      <c r="D1075" s="28"/>
      <c r="E1075" s="28"/>
      <c r="F1075" s="28"/>
      <c r="G1075" s="28"/>
      <c r="J1075" s="28"/>
      <c r="M1075" s="28"/>
      <c r="N1075" s="28"/>
      <c r="O1075" s="28"/>
      <c r="P1075" s="28"/>
      <c r="Q1075" s="28"/>
      <c r="R1075" s="28"/>
      <c r="S1075" s="28"/>
      <c r="U1075" s="28"/>
      <c r="V1075" s="28"/>
      <c r="W1075" s="28"/>
    </row>
    <row r="1076" spans="1:23">
      <c r="A1076" s="28"/>
      <c r="B1076" s="28"/>
      <c r="C1076" s="28"/>
      <c r="D1076" s="28"/>
      <c r="E1076" s="28"/>
      <c r="F1076" s="28"/>
      <c r="G1076" s="28"/>
      <c r="J1076" s="28"/>
      <c r="M1076" s="28"/>
      <c r="N1076" s="28"/>
      <c r="O1076" s="28"/>
      <c r="P1076" s="28"/>
      <c r="Q1076" s="28"/>
      <c r="R1076" s="28"/>
      <c r="S1076" s="28"/>
      <c r="U1076" s="28"/>
      <c r="V1076" s="28"/>
      <c r="W1076" s="28"/>
    </row>
    <row r="1077" spans="1:23">
      <c r="A1077" s="28"/>
      <c r="B1077" s="28"/>
      <c r="C1077" s="28"/>
      <c r="D1077" s="28"/>
      <c r="E1077" s="28"/>
      <c r="F1077" s="28"/>
      <c r="G1077" s="28"/>
      <c r="J1077" s="28"/>
      <c r="M1077" s="28"/>
      <c r="N1077" s="28"/>
      <c r="O1077" s="28"/>
      <c r="P1077" s="28"/>
      <c r="Q1077" s="28"/>
      <c r="R1077" s="28"/>
      <c r="S1077" s="28"/>
      <c r="U1077" s="28"/>
      <c r="V1077" s="28"/>
      <c r="W1077" s="28"/>
    </row>
    <row r="1078" spans="1:23">
      <c r="A1078" s="28"/>
      <c r="B1078" s="28"/>
      <c r="C1078" s="28"/>
      <c r="D1078" s="28"/>
      <c r="E1078" s="28"/>
      <c r="F1078" s="28"/>
      <c r="G1078" s="28"/>
      <c r="J1078" s="28"/>
      <c r="M1078" s="28"/>
      <c r="N1078" s="28"/>
      <c r="O1078" s="28"/>
      <c r="P1078" s="28"/>
      <c r="Q1078" s="28"/>
      <c r="R1078" s="28"/>
      <c r="S1078" s="28"/>
      <c r="U1078" s="28"/>
      <c r="V1078" s="28"/>
      <c r="W1078" s="28"/>
    </row>
    <row r="1079" spans="1:23">
      <c r="A1079" s="28"/>
      <c r="B1079" s="28"/>
      <c r="C1079" s="28"/>
      <c r="D1079" s="28"/>
      <c r="E1079" s="28"/>
      <c r="F1079" s="28"/>
      <c r="G1079" s="28"/>
      <c r="J1079" s="28"/>
      <c r="M1079" s="28"/>
      <c r="N1079" s="28"/>
      <c r="O1079" s="28"/>
      <c r="P1079" s="28"/>
      <c r="Q1079" s="28"/>
      <c r="R1079" s="28"/>
      <c r="S1079" s="28"/>
      <c r="U1079" s="28"/>
      <c r="V1079" s="28"/>
      <c r="W1079" s="28"/>
    </row>
    <row r="1080" spans="1:23">
      <c r="A1080" s="28"/>
      <c r="B1080" s="28"/>
      <c r="C1080" s="28"/>
      <c r="D1080" s="28"/>
      <c r="E1080" s="28"/>
      <c r="F1080" s="28"/>
      <c r="G1080" s="28"/>
      <c r="J1080" s="28"/>
      <c r="M1080" s="28"/>
      <c r="N1080" s="28"/>
      <c r="O1080" s="28"/>
      <c r="P1080" s="28"/>
      <c r="Q1080" s="28"/>
      <c r="R1080" s="28"/>
      <c r="S1080" s="28"/>
      <c r="U1080" s="28"/>
      <c r="V1080" s="28"/>
      <c r="W1080" s="28"/>
    </row>
    <row r="1081" spans="1:23">
      <c r="A1081" s="28"/>
      <c r="B1081" s="28"/>
      <c r="C1081" s="28"/>
      <c r="D1081" s="28"/>
      <c r="E1081" s="28"/>
      <c r="F1081" s="28"/>
      <c r="G1081" s="28"/>
      <c r="J1081" s="28"/>
      <c r="M1081" s="28"/>
      <c r="N1081" s="28"/>
      <c r="O1081" s="28"/>
      <c r="P1081" s="28"/>
      <c r="Q1081" s="28"/>
      <c r="R1081" s="28"/>
      <c r="S1081" s="28"/>
      <c r="U1081" s="28"/>
      <c r="V1081" s="28"/>
      <c r="W1081" s="28"/>
    </row>
    <row r="1082" spans="1:23">
      <c r="A1082" s="28"/>
      <c r="B1082" s="28"/>
      <c r="C1082" s="28"/>
      <c r="D1082" s="28"/>
      <c r="E1082" s="28"/>
      <c r="F1082" s="28"/>
      <c r="G1082" s="28"/>
      <c r="J1082" s="28"/>
      <c r="M1082" s="28"/>
      <c r="N1082" s="28"/>
      <c r="O1082" s="28"/>
      <c r="P1082" s="28"/>
      <c r="Q1082" s="28"/>
      <c r="R1082" s="28"/>
      <c r="S1082" s="28"/>
      <c r="U1082" s="28"/>
      <c r="V1082" s="28"/>
      <c r="W1082" s="28"/>
    </row>
    <row r="1083" spans="1:23">
      <c r="A1083" s="28"/>
      <c r="B1083" s="28"/>
      <c r="C1083" s="28"/>
      <c r="D1083" s="28"/>
      <c r="E1083" s="28"/>
      <c r="F1083" s="28"/>
      <c r="G1083" s="28"/>
      <c r="J1083" s="28"/>
      <c r="M1083" s="28"/>
      <c r="N1083" s="28"/>
      <c r="O1083" s="28"/>
      <c r="P1083" s="28"/>
      <c r="Q1083" s="28"/>
      <c r="R1083" s="28"/>
      <c r="S1083" s="28"/>
      <c r="U1083" s="28"/>
      <c r="V1083" s="28"/>
      <c r="W1083" s="28"/>
    </row>
    <row r="1084" spans="1:23">
      <c r="A1084" s="28"/>
      <c r="B1084" s="28"/>
      <c r="C1084" s="28"/>
      <c r="D1084" s="28"/>
      <c r="E1084" s="28"/>
      <c r="F1084" s="28"/>
      <c r="G1084" s="28"/>
      <c r="J1084" s="28"/>
      <c r="M1084" s="28"/>
      <c r="N1084" s="28"/>
      <c r="O1084" s="28"/>
      <c r="P1084" s="28"/>
      <c r="Q1084" s="28"/>
      <c r="R1084" s="28"/>
      <c r="S1084" s="28"/>
      <c r="U1084" s="28"/>
      <c r="V1084" s="28"/>
      <c r="W1084" s="28"/>
    </row>
    <row r="1085" spans="1:23">
      <c r="A1085" s="28"/>
      <c r="B1085" s="28"/>
      <c r="C1085" s="28"/>
      <c r="D1085" s="28"/>
      <c r="E1085" s="28"/>
      <c r="F1085" s="28"/>
      <c r="G1085" s="28"/>
      <c r="J1085" s="28"/>
      <c r="M1085" s="28"/>
      <c r="N1085" s="28"/>
      <c r="O1085" s="28"/>
      <c r="P1085" s="28"/>
      <c r="Q1085" s="28"/>
      <c r="R1085" s="28"/>
      <c r="S1085" s="28"/>
      <c r="U1085" s="28"/>
      <c r="V1085" s="28"/>
      <c r="W1085" s="28"/>
    </row>
    <row r="1086" spans="1:23">
      <c r="A1086" s="28"/>
      <c r="B1086" s="28"/>
      <c r="C1086" s="28"/>
      <c r="D1086" s="28"/>
      <c r="E1086" s="28"/>
      <c r="F1086" s="28"/>
      <c r="G1086" s="28"/>
      <c r="J1086" s="28"/>
      <c r="M1086" s="28"/>
      <c r="N1086" s="28"/>
      <c r="O1086" s="28"/>
      <c r="P1086" s="28"/>
      <c r="Q1086" s="28"/>
      <c r="R1086" s="28"/>
      <c r="S1086" s="28"/>
      <c r="U1086" s="28"/>
      <c r="V1086" s="28"/>
      <c r="W1086" s="28"/>
    </row>
    <row r="1087" spans="1:23">
      <c r="A1087" s="28"/>
      <c r="B1087" s="28"/>
      <c r="C1087" s="28"/>
      <c r="D1087" s="28"/>
      <c r="E1087" s="28"/>
      <c r="F1087" s="28"/>
      <c r="G1087" s="28"/>
      <c r="J1087" s="28"/>
      <c r="M1087" s="28"/>
      <c r="N1087" s="28"/>
      <c r="O1087" s="28"/>
      <c r="P1087" s="28"/>
      <c r="Q1087" s="28"/>
      <c r="R1087" s="28"/>
      <c r="S1087" s="28"/>
      <c r="U1087" s="28"/>
      <c r="V1087" s="28"/>
      <c r="W1087" s="28"/>
    </row>
    <row r="1088" spans="1:23">
      <c r="A1088" s="28"/>
      <c r="B1088" s="28"/>
      <c r="C1088" s="28"/>
      <c r="D1088" s="28"/>
      <c r="E1088" s="28"/>
      <c r="F1088" s="28"/>
      <c r="G1088" s="28"/>
      <c r="J1088" s="28"/>
      <c r="M1088" s="28"/>
      <c r="N1088" s="28"/>
      <c r="O1088" s="28"/>
      <c r="P1088" s="28"/>
      <c r="Q1088" s="28"/>
      <c r="R1088" s="28"/>
      <c r="S1088" s="28"/>
      <c r="U1088" s="28"/>
      <c r="V1088" s="28"/>
      <c r="W1088" s="28"/>
    </row>
    <row r="1089" spans="1:23">
      <c r="A1089" s="28"/>
      <c r="B1089" s="28"/>
      <c r="C1089" s="28"/>
      <c r="D1089" s="28"/>
      <c r="E1089" s="28"/>
      <c r="F1089" s="28"/>
      <c r="G1089" s="28"/>
      <c r="J1089" s="28"/>
      <c r="M1089" s="28"/>
      <c r="N1089" s="28"/>
      <c r="O1089" s="28"/>
      <c r="P1089" s="28"/>
      <c r="Q1089" s="28"/>
      <c r="R1089" s="28"/>
      <c r="S1089" s="28"/>
      <c r="U1089" s="28"/>
      <c r="V1089" s="28"/>
      <c r="W1089" s="28"/>
    </row>
    <row r="1090" spans="1:23">
      <c r="A1090" s="28"/>
      <c r="B1090" s="28"/>
      <c r="C1090" s="28"/>
      <c r="D1090" s="28"/>
      <c r="E1090" s="28"/>
      <c r="F1090" s="28"/>
      <c r="G1090" s="28"/>
      <c r="J1090" s="28"/>
      <c r="M1090" s="28"/>
      <c r="N1090" s="28"/>
      <c r="O1090" s="28"/>
      <c r="P1090" s="28"/>
      <c r="Q1090" s="28"/>
      <c r="R1090" s="28"/>
      <c r="S1090" s="28"/>
      <c r="U1090" s="28"/>
      <c r="V1090" s="28"/>
      <c r="W1090" s="28"/>
    </row>
    <row r="1091" spans="1:23">
      <c r="A1091" s="28"/>
      <c r="B1091" s="28"/>
      <c r="C1091" s="28"/>
      <c r="D1091" s="28"/>
      <c r="E1091" s="28"/>
      <c r="F1091" s="28"/>
      <c r="G1091" s="28"/>
      <c r="J1091" s="28"/>
      <c r="M1091" s="28"/>
      <c r="N1091" s="28"/>
      <c r="O1091" s="28"/>
      <c r="P1091" s="28"/>
      <c r="Q1091" s="28"/>
      <c r="R1091" s="28"/>
      <c r="S1091" s="28"/>
      <c r="U1091" s="28"/>
      <c r="V1091" s="28"/>
      <c r="W1091" s="28"/>
    </row>
    <row r="1092" spans="1:23">
      <c r="A1092" s="28"/>
      <c r="B1092" s="28"/>
      <c r="C1092" s="28"/>
      <c r="D1092" s="28"/>
      <c r="E1092" s="28"/>
      <c r="F1092" s="28"/>
      <c r="G1092" s="28"/>
      <c r="J1092" s="28"/>
      <c r="M1092" s="28"/>
      <c r="N1092" s="28"/>
      <c r="O1092" s="28"/>
      <c r="P1092" s="28"/>
      <c r="Q1092" s="28"/>
      <c r="R1092" s="28"/>
      <c r="S1092" s="28"/>
      <c r="U1092" s="28"/>
      <c r="V1092" s="28"/>
      <c r="W1092" s="28"/>
    </row>
    <row r="1093" spans="1:23">
      <c r="A1093" s="28"/>
      <c r="B1093" s="28"/>
      <c r="C1093" s="28"/>
      <c r="D1093" s="28"/>
      <c r="E1093" s="28"/>
      <c r="F1093" s="28"/>
      <c r="G1093" s="28"/>
      <c r="J1093" s="28"/>
      <c r="M1093" s="28"/>
      <c r="N1093" s="28"/>
      <c r="O1093" s="28"/>
      <c r="P1093" s="28"/>
      <c r="Q1093" s="28"/>
      <c r="R1093" s="28"/>
      <c r="S1093" s="28"/>
      <c r="U1093" s="28"/>
      <c r="V1093" s="28"/>
      <c r="W1093" s="28"/>
    </row>
    <row r="1094" spans="1:23">
      <c r="A1094" s="28"/>
      <c r="B1094" s="28"/>
      <c r="C1094" s="28"/>
      <c r="D1094" s="28"/>
      <c r="E1094" s="28"/>
      <c r="F1094" s="28"/>
      <c r="G1094" s="28"/>
      <c r="J1094" s="28"/>
      <c r="M1094" s="28"/>
      <c r="N1094" s="28"/>
      <c r="O1094" s="28"/>
      <c r="P1094" s="28"/>
      <c r="Q1094" s="28"/>
      <c r="R1094" s="28"/>
      <c r="S1094" s="28"/>
      <c r="U1094" s="28"/>
      <c r="V1094" s="28"/>
      <c r="W1094" s="28"/>
    </row>
    <row r="1095" spans="1:23">
      <c r="A1095" s="28"/>
      <c r="B1095" s="28"/>
      <c r="C1095" s="28"/>
      <c r="D1095" s="28"/>
      <c r="E1095" s="28"/>
      <c r="F1095" s="28"/>
      <c r="G1095" s="28"/>
      <c r="J1095" s="28"/>
      <c r="M1095" s="28"/>
      <c r="N1095" s="28"/>
      <c r="O1095" s="28"/>
      <c r="P1095" s="28"/>
      <c r="Q1095" s="28"/>
      <c r="R1095" s="28"/>
      <c r="S1095" s="28"/>
      <c r="U1095" s="28"/>
      <c r="V1095" s="28"/>
      <c r="W1095" s="28"/>
    </row>
    <row r="1096" spans="1:23">
      <c r="A1096" s="28"/>
      <c r="B1096" s="28"/>
      <c r="C1096" s="28"/>
      <c r="D1096" s="28"/>
      <c r="E1096" s="28"/>
      <c r="F1096" s="28"/>
      <c r="G1096" s="28"/>
      <c r="J1096" s="28"/>
      <c r="M1096" s="28"/>
      <c r="N1096" s="28"/>
      <c r="O1096" s="28"/>
      <c r="P1096" s="28"/>
      <c r="Q1096" s="28"/>
      <c r="R1096" s="28"/>
      <c r="S1096" s="28"/>
      <c r="U1096" s="28"/>
      <c r="V1096" s="28"/>
      <c r="W1096" s="28"/>
    </row>
    <row r="1097" spans="1:23">
      <c r="A1097" s="28"/>
      <c r="B1097" s="28"/>
      <c r="C1097" s="28"/>
      <c r="D1097" s="28"/>
      <c r="E1097" s="28"/>
      <c r="F1097" s="28"/>
      <c r="G1097" s="28"/>
      <c r="J1097" s="28"/>
      <c r="M1097" s="28"/>
      <c r="N1097" s="28"/>
      <c r="O1097" s="28"/>
      <c r="P1097" s="28"/>
      <c r="Q1097" s="28"/>
      <c r="R1097" s="28"/>
      <c r="S1097" s="28"/>
      <c r="U1097" s="28"/>
      <c r="V1097" s="28"/>
      <c r="W1097" s="28"/>
    </row>
    <row r="1098" spans="1:23">
      <c r="A1098" s="28"/>
      <c r="B1098" s="28"/>
      <c r="C1098" s="28"/>
      <c r="D1098" s="28"/>
      <c r="E1098" s="28"/>
      <c r="F1098" s="28"/>
      <c r="G1098" s="28"/>
      <c r="J1098" s="28"/>
      <c r="M1098" s="28"/>
      <c r="N1098" s="28"/>
      <c r="O1098" s="28"/>
      <c r="P1098" s="28"/>
      <c r="Q1098" s="28"/>
      <c r="R1098" s="28"/>
      <c r="S1098" s="28"/>
      <c r="U1098" s="28"/>
      <c r="V1098" s="28"/>
      <c r="W1098" s="28"/>
    </row>
    <row r="1099" spans="1:23">
      <c r="A1099" s="28"/>
      <c r="B1099" s="28"/>
      <c r="C1099" s="28"/>
      <c r="D1099" s="28"/>
      <c r="E1099" s="28"/>
      <c r="F1099" s="28"/>
      <c r="G1099" s="28"/>
      <c r="J1099" s="28"/>
      <c r="M1099" s="28"/>
      <c r="N1099" s="28"/>
      <c r="O1099" s="28"/>
      <c r="P1099" s="28"/>
      <c r="Q1099" s="28"/>
      <c r="R1099" s="28"/>
      <c r="S1099" s="28"/>
      <c r="U1099" s="28"/>
      <c r="V1099" s="28"/>
      <c r="W1099" s="28"/>
    </row>
    <row r="1100" spans="1:23">
      <c r="A1100" s="28"/>
      <c r="B1100" s="28"/>
      <c r="C1100" s="28"/>
      <c r="D1100" s="28"/>
      <c r="E1100" s="28"/>
      <c r="F1100" s="28"/>
      <c r="G1100" s="28"/>
      <c r="J1100" s="28"/>
      <c r="M1100" s="28"/>
      <c r="N1100" s="28"/>
      <c r="O1100" s="28"/>
      <c r="P1100" s="28"/>
      <c r="Q1100" s="28"/>
      <c r="R1100" s="28"/>
      <c r="S1100" s="28"/>
      <c r="U1100" s="28"/>
      <c r="V1100" s="28"/>
      <c r="W1100" s="28"/>
    </row>
    <row r="1101" spans="1:23">
      <c r="A1101" s="28"/>
      <c r="B1101" s="28"/>
      <c r="C1101" s="28"/>
      <c r="D1101" s="28"/>
      <c r="E1101" s="28"/>
      <c r="F1101" s="28"/>
      <c r="G1101" s="28"/>
      <c r="J1101" s="28"/>
      <c r="M1101" s="28"/>
      <c r="N1101" s="28"/>
      <c r="O1101" s="28"/>
      <c r="P1101" s="28"/>
      <c r="Q1101" s="28"/>
      <c r="R1101" s="28"/>
      <c r="S1101" s="28"/>
      <c r="U1101" s="28"/>
      <c r="V1101" s="28"/>
      <c r="W1101" s="28"/>
    </row>
    <row r="1102" spans="1:23">
      <c r="A1102" s="28"/>
      <c r="B1102" s="28"/>
      <c r="C1102" s="28"/>
      <c r="D1102" s="28"/>
      <c r="E1102" s="28"/>
      <c r="F1102" s="28"/>
      <c r="G1102" s="28"/>
      <c r="J1102" s="28"/>
      <c r="M1102" s="28"/>
      <c r="N1102" s="28"/>
      <c r="O1102" s="28"/>
      <c r="P1102" s="28"/>
      <c r="Q1102" s="28"/>
      <c r="R1102" s="28"/>
      <c r="S1102" s="28"/>
      <c r="U1102" s="28"/>
      <c r="V1102" s="28"/>
      <c r="W1102" s="28"/>
    </row>
    <row r="1103" spans="1:23">
      <c r="A1103" s="28"/>
      <c r="B1103" s="28"/>
      <c r="C1103" s="28"/>
      <c r="D1103" s="28"/>
      <c r="E1103" s="28"/>
      <c r="F1103" s="28"/>
      <c r="G1103" s="28"/>
      <c r="J1103" s="28"/>
      <c r="M1103" s="28"/>
      <c r="N1103" s="28"/>
      <c r="O1103" s="28"/>
      <c r="P1103" s="28"/>
      <c r="Q1103" s="28"/>
      <c r="R1103" s="28"/>
      <c r="S1103" s="28"/>
      <c r="U1103" s="28"/>
      <c r="V1103" s="28"/>
      <c r="W1103" s="28"/>
    </row>
    <row r="1104" spans="1:23">
      <c r="A1104" s="28"/>
      <c r="B1104" s="28"/>
      <c r="C1104" s="28"/>
      <c r="D1104" s="28"/>
      <c r="E1104" s="28"/>
      <c r="F1104" s="28"/>
      <c r="G1104" s="28"/>
      <c r="J1104" s="28"/>
      <c r="M1104" s="28"/>
      <c r="N1104" s="28"/>
      <c r="O1104" s="28"/>
      <c r="P1104" s="28"/>
      <c r="Q1104" s="28"/>
      <c r="R1104" s="28"/>
      <c r="S1104" s="28"/>
      <c r="U1104" s="28"/>
      <c r="V1104" s="28"/>
      <c r="W1104" s="28"/>
    </row>
    <row r="1105" spans="1:23">
      <c r="A1105" s="28"/>
      <c r="B1105" s="28"/>
      <c r="C1105" s="28"/>
      <c r="D1105" s="28"/>
      <c r="E1105" s="28"/>
      <c r="F1105" s="28"/>
      <c r="G1105" s="28"/>
      <c r="J1105" s="28"/>
      <c r="M1105" s="28"/>
      <c r="N1105" s="28"/>
      <c r="O1105" s="28"/>
      <c r="P1105" s="28"/>
      <c r="Q1105" s="28"/>
      <c r="R1105" s="28"/>
      <c r="S1105" s="28"/>
      <c r="U1105" s="28"/>
      <c r="V1105" s="28"/>
      <c r="W1105" s="28"/>
    </row>
    <row r="1106" spans="1:23">
      <c r="A1106" s="28"/>
      <c r="B1106" s="28"/>
      <c r="C1106" s="28"/>
      <c r="D1106" s="28"/>
      <c r="E1106" s="28"/>
      <c r="F1106" s="28"/>
      <c r="G1106" s="28"/>
      <c r="J1106" s="28"/>
      <c r="M1106" s="28"/>
      <c r="N1106" s="28"/>
      <c r="O1106" s="28"/>
      <c r="P1106" s="28"/>
      <c r="Q1106" s="28"/>
      <c r="R1106" s="28"/>
      <c r="S1106" s="28"/>
      <c r="U1106" s="28"/>
      <c r="V1106" s="28"/>
      <c r="W1106" s="28"/>
    </row>
    <row r="1107" spans="1:23">
      <c r="A1107" s="28"/>
      <c r="B1107" s="28"/>
      <c r="C1107" s="28"/>
      <c r="D1107" s="28"/>
      <c r="E1107" s="28"/>
      <c r="F1107" s="28"/>
      <c r="G1107" s="28"/>
      <c r="J1107" s="28"/>
      <c r="M1107" s="28"/>
      <c r="N1107" s="28"/>
      <c r="O1107" s="28"/>
      <c r="P1107" s="28"/>
      <c r="Q1107" s="28"/>
      <c r="R1107" s="28"/>
      <c r="S1107" s="28"/>
      <c r="U1107" s="28"/>
      <c r="V1107" s="28"/>
      <c r="W1107" s="28"/>
    </row>
    <row r="1108" spans="1:23">
      <c r="A1108" s="28"/>
      <c r="B1108" s="28"/>
      <c r="C1108" s="28"/>
      <c r="D1108" s="28"/>
      <c r="E1108" s="28"/>
      <c r="F1108" s="28"/>
      <c r="G1108" s="28"/>
      <c r="J1108" s="28"/>
      <c r="M1108" s="28"/>
      <c r="N1108" s="28"/>
      <c r="O1108" s="28"/>
      <c r="P1108" s="28"/>
      <c r="Q1108" s="28"/>
      <c r="R1108" s="28"/>
      <c r="S1108" s="28"/>
      <c r="U1108" s="28"/>
      <c r="V1108" s="28"/>
      <c r="W1108" s="28"/>
    </row>
    <row r="1109" spans="1:23">
      <c r="A1109" s="28"/>
      <c r="B1109" s="28"/>
      <c r="C1109" s="28"/>
      <c r="D1109" s="28"/>
      <c r="E1109" s="28"/>
      <c r="F1109" s="28"/>
      <c r="G1109" s="28"/>
      <c r="J1109" s="28"/>
      <c r="M1109" s="28"/>
      <c r="N1109" s="28"/>
      <c r="O1109" s="28"/>
      <c r="P1109" s="28"/>
      <c r="Q1109" s="28"/>
      <c r="R1109" s="28"/>
      <c r="S1109" s="28"/>
      <c r="U1109" s="28"/>
      <c r="V1109" s="28"/>
      <c r="W1109" s="28"/>
    </row>
    <row r="1110" spans="1:23">
      <c r="A1110" s="28"/>
      <c r="B1110" s="28"/>
      <c r="C1110" s="28"/>
      <c r="D1110" s="28"/>
      <c r="E1110" s="28"/>
      <c r="F1110" s="28"/>
      <c r="G1110" s="28"/>
      <c r="J1110" s="28"/>
      <c r="M1110" s="28"/>
      <c r="N1110" s="28"/>
      <c r="O1110" s="28"/>
      <c r="P1110" s="28"/>
      <c r="Q1110" s="28"/>
      <c r="R1110" s="28"/>
      <c r="S1110" s="28"/>
      <c r="U1110" s="28"/>
      <c r="V1110" s="28"/>
      <c r="W1110" s="28"/>
    </row>
    <row r="1111" spans="1:23">
      <c r="A1111" s="28"/>
      <c r="B1111" s="28"/>
      <c r="C1111" s="28"/>
      <c r="D1111" s="28"/>
      <c r="E1111" s="28"/>
      <c r="F1111" s="28"/>
      <c r="G1111" s="28"/>
      <c r="J1111" s="28"/>
      <c r="M1111" s="28"/>
      <c r="N1111" s="28"/>
      <c r="O1111" s="28"/>
      <c r="P1111" s="28"/>
      <c r="Q1111" s="28"/>
      <c r="R1111" s="28"/>
      <c r="S1111" s="28"/>
      <c r="U1111" s="28"/>
      <c r="V1111" s="28"/>
      <c r="W1111" s="28"/>
    </row>
    <row r="1112" spans="1:23">
      <c r="A1112" s="28"/>
      <c r="B1112" s="28"/>
      <c r="C1112" s="28"/>
      <c r="D1112" s="28"/>
      <c r="E1112" s="28"/>
      <c r="F1112" s="28"/>
      <c r="G1112" s="28"/>
      <c r="J1112" s="28"/>
      <c r="M1112" s="28"/>
      <c r="N1112" s="28"/>
      <c r="O1112" s="28"/>
      <c r="P1112" s="28"/>
      <c r="Q1112" s="28"/>
      <c r="R1112" s="28"/>
      <c r="S1112" s="28"/>
      <c r="U1112" s="28"/>
      <c r="V1112" s="28"/>
      <c r="W1112" s="28"/>
    </row>
    <row r="1113" spans="1:23">
      <c r="A1113" s="28"/>
      <c r="B1113" s="28"/>
      <c r="C1113" s="28"/>
      <c r="D1113" s="28"/>
      <c r="E1113" s="28"/>
      <c r="F1113" s="28"/>
      <c r="G1113" s="28"/>
      <c r="J1113" s="28"/>
      <c r="M1113" s="28"/>
      <c r="N1113" s="28"/>
      <c r="O1113" s="28"/>
      <c r="P1113" s="28"/>
      <c r="Q1113" s="28"/>
      <c r="R1113" s="28"/>
      <c r="S1113" s="28"/>
      <c r="U1113" s="28"/>
      <c r="V1113" s="28"/>
      <c r="W1113" s="28"/>
    </row>
    <row r="1114" spans="1:23">
      <c r="A1114" s="28"/>
      <c r="B1114" s="28"/>
      <c r="C1114" s="28"/>
      <c r="D1114" s="28"/>
      <c r="E1114" s="28"/>
      <c r="F1114" s="28"/>
      <c r="G1114" s="28"/>
      <c r="J1114" s="28"/>
      <c r="M1114" s="28"/>
      <c r="N1114" s="28"/>
      <c r="O1114" s="28"/>
      <c r="P1114" s="28"/>
      <c r="Q1114" s="28"/>
      <c r="R1114" s="28"/>
      <c r="S1114" s="28"/>
      <c r="U1114" s="28"/>
      <c r="V1114" s="28"/>
      <c r="W1114" s="28"/>
    </row>
    <row r="1115" spans="1:23">
      <c r="A1115" s="28"/>
      <c r="B1115" s="28"/>
      <c r="C1115" s="28"/>
      <c r="D1115" s="28"/>
      <c r="E1115" s="28"/>
      <c r="F1115" s="28"/>
      <c r="G1115" s="28"/>
      <c r="J1115" s="28"/>
      <c r="M1115" s="28"/>
      <c r="N1115" s="28"/>
      <c r="O1115" s="28"/>
      <c r="P1115" s="28"/>
      <c r="Q1115" s="28"/>
      <c r="R1115" s="28"/>
      <c r="S1115" s="28"/>
      <c r="U1115" s="28"/>
      <c r="V1115" s="28"/>
      <c r="W1115" s="28"/>
    </row>
    <row r="1116" spans="1:23">
      <c r="A1116" s="28"/>
      <c r="B1116" s="28"/>
      <c r="C1116" s="28"/>
      <c r="D1116" s="28"/>
      <c r="E1116" s="28"/>
      <c r="F1116" s="28"/>
      <c r="G1116" s="28"/>
      <c r="J1116" s="28"/>
      <c r="M1116" s="28"/>
      <c r="N1116" s="28"/>
      <c r="O1116" s="28"/>
      <c r="P1116" s="28"/>
      <c r="Q1116" s="28"/>
      <c r="R1116" s="28"/>
      <c r="S1116" s="28"/>
      <c r="U1116" s="28"/>
      <c r="V1116" s="28"/>
      <c r="W1116" s="28"/>
    </row>
    <row r="1117" spans="1:23">
      <c r="A1117" s="28"/>
      <c r="B1117" s="28"/>
      <c r="C1117" s="28"/>
      <c r="D1117" s="28"/>
      <c r="E1117" s="28"/>
      <c r="F1117" s="28"/>
      <c r="G1117" s="28"/>
      <c r="J1117" s="28"/>
      <c r="M1117" s="28"/>
      <c r="N1117" s="28"/>
      <c r="O1117" s="28"/>
      <c r="P1117" s="28"/>
      <c r="Q1117" s="28"/>
      <c r="R1117" s="28"/>
      <c r="S1117" s="28"/>
      <c r="U1117" s="28"/>
      <c r="V1117" s="28"/>
      <c r="W1117" s="28"/>
    </row>
    <row r="1118" spans="1:23">
      <c r="A1118" s="28"/>
      <c r="B1118" s="28"/>
      <c r="C1118" s="28"/>
      <c r="D1118" s="28"/>
      <c r="E1118" s="28"/>
      <c r="F1118" s="28"/>
      <c r="G1118" s="28"/>
      <c r="J1118" s="28"/>
      <c r="M1118" s="28"/>
      <c r="N1118" s="28"/>
      <c r="O1118" s="28"/>
      <c r="P1118" s="28"/>
      <c r="Q1118" s="28"/>
      <c r="R1118" s="28"/>
      <c r="S1118" s="28"/>
      <c r="U1118" s="28"/>
      <c r="V1118" s="28"/>
      <c r="W1118" s="28"/>
    </row>
    <row r="1119" spans="1:23">
      <c r="A1119" s="28"/>
      <c r="B1119" s="28"/>
      <c r="C1119" s="28"/>
      <c r="D1119" s="28"/>
      <c r="E1119" s="28"/>
      <c r="F1119" s="28"/>
      <c r="G1119" s="28"/>
      <c r="J1119" s="28"/>
      <c r="M1119" s="28"/>
      <c r="N1119" s="28"/>
      <c r="O1119" s="28"/>
      <c r="P1119" s="28"/>
      <c r="Q1119" s="28"/>
      <c r="R1119" s="28"/>
      <c r="S1119" s="28"/>
      <c r="U1119" s="28"/>
      <c r="V1119" s="28"/>
      <c r="W1119" s="28"/>
    </row>
    <row r="1120" spans="1:23">
      <c r="A1120" s="28"/>
      <c r="B1120" s="28"/>
      <c r="C1120" s="28"/>
      <c r="D1120" s="28"/>
      <c r="E1120" s="28"/>
      <c r="F1120" s="28"/>
      <c r="G1120" s="28"/>
      <c r="J1120" s="28"/>
      <c r="M1120" s="28"/>
      <c r="N1120" s="28"/>
      <c r="O1120" s="28"/>
      <c r="P1120" s="28"/>
      <c r="Q1120" s="28"/>
      <c r="R1120" s="28"/>
      <c r="S1120" s="28"/>
      <c r="U1120" s="28"/>
      <c r="V1120" s="28"/>
      <c r="W1120" s="28"/>
    </row>
    <row r="1121" spans="1:23">
      <c r="A1121" s="28"/>
      <c r="B1121" s="28"/>
      <c r="C1121" s="28"/>
      <c r="D1121" s="28"/>
      <c r="E1121" s="28"/>
      <c r="F1121" s="28"/>
      <c r="G1121" s="28"/>
      <c r="J1121" s="28"/>
      <c r="M1121" s="28"/>
      <c r="N1121" s="28"/>
      <c r="O1121" s="28"/>
      <c r="P1121" s="28"/>
      <c r="Q1121" s="28"/>
      <c r="R1121" s="28"/>
      <c r="S1121" s="28"/>
      <c r="U1121" s="28"/>
      <c r="V1121" s="28"/>
      <c r="W1121" s="28"/>
    </row>
    <row r="1122" spans="1:23">
      <c r="A1122" s="28"/>
      <c r="B1122" s="28"/>
      <c r="C1122" s="28"/>
      <c r="D1122" s="28"/>
      <c r="E1122" s="28"/>
      <c r="F1122" s="28"/>
      <c r="G1122" s="28"/>
      <c r="J1122" s="28"/>
      <c r="M1122" s="28"/>
      <c r="N1122" s="28"/>
      <c r="O1122" s="28"/>
      <c r="P1122" s="28"/>
      <c r="Q1122" s="28"/>
      <c r="R1122" s="28"/>
      <c r="S1122" s="28"/>
      <c r="U1122" s="28"/>
      <c r="V1122" s="28"/>
      <c r="W1122" s="28"/>
    </row>
    <row r="1123" spans="1:23">
      <c r="A1123" s="28"/>
      <c r="B1123" s="28"/>
      <c r="C1123" s="28"/>
      <c r="D1123" s="28"/>
      <c r="E1123" s="28"/>
      <c r="F1123" s="28"/>
      <c r="G1123" s="28"/>
      <c r="J1123" s="28"/>
      <c r="M1123" s="28"/>
      <c r="N1123" s="28"/>
      <c r="O1123" s="28"/>
      <c r="P1123" s="28"/>
      <c r="Q1123" s="28"/>
      <c r="R1123" s="28"/>
      <c r="S1123" s="28"/>
      <c r="U1123" s="28"/>
      <c r="V1123" s="28"/>
      <c r="W1123" s="28"/>
    </row>
    <row r="1124" spans="1:23">
      <c r="A1124" s="28"/>
      <c r="B1124" s="28"/>
      <c r="C1124" s="28"/>
      <c r="D1124" s="28"/>
      <c r="E1124" s="28"/>
      <c r="F1124" s="28"/>
      <c r="G1124" s="28"/>
      <c r="J1124" s="28"/>
      <c r="M1124" s="28"/>
      <c r="N1124" s="28"/>
      <c r="O1124" s="28"/>
      <c r="P1124" s="28"/>
      <c r="Q1124" s="28"/>
      <c r="R1124" s="28"/>
      <c r="S1124" s="28"/>
      <c r="U1124" s="28"/>
      <c r="V1124" s="28"/>
      <c r="W1124" s="28"/>
    </row>
    <row r="1125" spans="1:23">
      <c r="A1125" s="28"/>
      <c r="B1125" s="28"/>
      <c r="C1125" s="28"/>
      <c r="D1125" s="28"/>
      <c r="E1125" s="28"/>
      <c r="F1125" s="28"/>
      <c r="G1125" s="28"/>
      <c r="J1125" s="28"/>
      <c r="M1125" s="28"/>
      <c r="N1125" s="28"/>
      <c r="O1125" s="28"/>
      <c r="P1125" s="28"/>
      <c r="Q1125" s="28"/>
      <c r="R1125" s="28"/>
      <c r="S1125" s="28"/>
      <c r="U1125" s="28"/>
      <c r="V1125" s="28"/>
      <c r="W1125" s="28"/>
    </row>
    <row r="1126" spans="1:23">
      <c r="A1126" s="28"/>
      <c r="B1126" s="28"/>
      <c r="C1126" s="28"/>
      <c r="D1126" s="28"/>
      <c r="E1126" s="28"/>
      <c r="F1126" s="28"/>
      <c r="G1126" s="28"/>
      <c r="J1126" s="28"/>
      <c r="M1126" s="28"/>
      <c r="N1126" s="28"/>
      <c r="O1126" s="28"/>
      <c r="P1126" s="28"/>
      <c r="Q1126" s="28"/>
      <c r="R1126" s="28"/>
      <c r="S1126" s="28"/>
      <c r="U1126" s="28"/>
      <c r="V1126" s="28"/>
      <c r="W1126" s="28"/>
    </row>
    <row r="1127" spans="1:23">
      <c r="A1127" s="28"/>
      <c r="B1127" s="28"/>
      <c r="C1127" s="28"/>
      <c r="D1127" s="28"/>
      <c r="E1127" s="28"/>
      <c r="F1127" s="28"/>
      <c r="G1127" s="28"/>
      <c r="J1127" s="28"/>
      <c r="M1127" s="28"/>
      <c r="N1127" s="28"/>
      <c r="O1127" s="28"/>
      <c r="P1127" s="28"/>
      <c r="Q1127" s="28"/>
      <c r="R1127" s="28"/>
      <c r="S1127" s="28"/>
      <c r="U1127" s="28"/>
      <c r="V1127" s="28"/>
      <c r="W1127" s="28"/>
    </row>
    <row r="1128" spans="1:23">
      <c r="A1128" s="28"/>
      <c r="B1128" s="28"/>
      <c r="C1128" s="28"/>
      <c r="D1128" s="28"/>
      <c r="E1128" s="28"/>
      <c r="F1128" s="28"/>
      <c r="G1128" s="28"/>
      <c r="J1128" s="28"/>
      <c r="M1128" s="28"/>
      <c r="N1128" s="28"/>
      <c r="O1128" s="28"/>
      <c r="P1128" s="28"/>
      <c r="Q1128" s="28"/>
      <c r="R1128" s="28"/>
      <c r="S1128" s="28"/>
      <c r="U1128" s="28"/>
      <c r="V1128" s="28"/>
      <c r="W1128" s="28"/>
    </row>
    <row r="1129" spans="1:23">
      <c r="A1129" s="28"/>
      <c r="B1129" s="28"/>
      <c r="C1129" s="28"/>
      <c r="D1129" s="28"/>
      <c r="E1129" s="28"/>
      <c r="F1129" s="28"/>
      <c r="G1129" s="28"/>
      <c r="J1129" s="28"/>
      <c r="M1129" s="28"/>
      <c r="N1129" s="28"/>
      <c r="O1129" s="28"/>
      <c r="P1129" s="28"/>
      <c r="Q1129" s="28"/>
      <c r="R1129" s="28"/>
      <c r="S1129" s="28"/>
      <c r="U1129" s="28"/>
      <c r="V1129" s="28"/>
      <c r="W1129" s="28"/>
    </row>
    <row r="1130" spans="1:23">
      <c r="A1130" s="28"/>
      <c r="B1130" s="28"/>
      <c r="C1130" s="28"/>
      <c r="D1130" s="28"/>
      <c r="E1130" s="28"/>
      <c r="F1130" s="28"/>
      <c r="G1130" s="28"/>
      <c r="J1130" s="28"/>
      <c r="M1130" s="28"/>
      <c r="N1130" s="28"/>
      <c r="O1130" s="28"/>
      <c r="P1130" s="28"/>
      <c r="Q1130" s="28"/>
      <c r="R1130" s="28"/>
      <c r="S1130" s="28"/>
      <c r="U1130" s="28"/>
      <c r="V1130" s="28"/>
      <c r="W1130" s="28"/>
    </row>
    <row r="1131" spans="1:23">
      <c r="A1131" s="28"/>
      <c r="B1131" s="28"/>
      <c r="C1131" s="28"/>
      <c r="D1131" s="28"/>
      <c r="E1131" s="28"/>
      <c r="F1131" s="28"/>
      <c r="G1131" s="28"/>
      <c r="J1131" s="28"/>
      <c r="M1131" s="28"/>
      <c r="N1131" s="28"/>
      <c r="O1131" s="28"/>
      <c r="P1131" s="28"/>
      <c r="Q1131" s="28"/>
      <c r="R1131" s="28"/>
      <c r="S1131" s="28"/>
      <c r="U1131" s="28"/>
      <c r="V1131" s="28"/>
      <c r="W1131" s="28"/>
    </row>
    <row r="1132" spans="1:23">
      <c r="A1132" s="28"/>
      <c r="B1132" s="28"/>
      <c r="C1132" s="28"/>
      <c r="D1132" s="28"/>
      <c r="E1132" s="28"/>
      <c r="F1132" s="28"/>
      <c r="G1132" s="28"/>
      <c r="J1132" s="28"/>
      <c r="M1132" s="28"/>
      <c r="N1132" s="28"/>
      <c r="O1132" s="28"/>
      <c r="P1132" s="28"/>
      <c r="Q1132" s="28"/>
      <c r="R1132" s="28"/>
      <c r="S1132" s="28"/>
      <c r="U1132" s="28"/>
      <c r="V1132" s="28"/>
      <c r="W1132" s="28"/>
    </row>
    <row r="1133" spans="1:23">
      <c r="A1133" s="28"/>
      <c r="B1133" s="28"/>
      <c r="C1133" s="28"/>
      <c r="D1133" s="28"/>
      <c r="E1133" s="28"/>
      <c r="F1133" s="28"/>
      <c r="G1133" s="28"/>
      <c r="J1133" s="28"/>
      <c r="M1133" s="28"/>
      <c r="N1133" s="28"/>
      <c r="O1133" s="28"/>
      <c r="P1133" s="28"/>
      <c r="Q1133" s="28"/>
      <c r="R1133" s="28"/>
      <c r="S1133" s="28"/>
      <c r="U1133" s="28"/>
      <c r="V1133" s="28"/>
      <c r="W1133" s="28"/>
    </row>
    <row r="1134" spans="1:23">
      <c r="A1134" s="28"/>
      <c r="B1134" s="28"/>
      <c r="C1134" s="28"/>
      <c r="D1134" s="28"/>
      <c r="E1134" s="28"/>
      <c r="F1134" s="28"/>
      <c r="G1134" s="28"/>
      <c r="J1134" s="28"/>
      <c r="M1134" s="28"/>
      <c r="N1134" s="28"/>
      <c r="O1134" s="28"/>
      <c r="P1134" s="28"/>
      <c r="Q1134" s="28"/>
      <c r="R1134" s="28"/>
      <c r="S1134" s="28"/>
      <c r="U1134" s="28"/>
      <c r="V1134" s="28"/>
      <c r="W1134" s="28"/>
    </row>
    <row r="1135" spans="1:23">
      <c r="A1135" s="28"/>
      <c r="B1135" s="28"/>
      <c r="C1135" s="28"/>
      <c r="D1135" s="28"/>
      <c r="E1135" s="28"/>
      <c r="F1135" s="28"/>
      <c r="G1135" s="28"/>
      <c r="J1135" s="28"/>
      <c r="M1135" s="28"/>
      <c r="N1135" s="28"/>
      <c r="O1135" s="28"/>
      <c r="P1135" s="28"/>
      <c r="Q1135" s="28"/>
      <c r="R1135" s="28"/>
      <c r="S1135" s="28"/>
      <c r="U1135" s="28"/>
      <c r="V1135" s="28"/>
      <c r="W1135" s="28"/>
    </row>
    <row r="1136" spans="1:23">
      <c r="A1136" s="28"/>
      <c r="B1136" s="28"/>
      <c r="C1136" s="28"/>
      <c r="D1136" s="28"/>
      <c r="E1136" s="28"/>
      <c r="F1136" s="28"/>
      <c r="G1136" s="28"/>
      <c r="J1136" s="28"/>
      <c r="M1136" s="28"/>
      <c r="N1136" s="28"/>
      <c r="O1136" s="28"/>
      <c r="P1136" s="28"/>
      <c r="Q1136" s="28"/>
      <c r="R1136" s="28"/>
      <c r="S1136" s="28"/>
      <c r="U1136" s="28"/>
      <c r="V1136" s="28"/>
      <c r="W1136" s="28"/>
    </row>
    <row r="1137" spans="1:23">
      <c r="A1137" s="28"/>
      <c r="B1137" s="28"/>
      <c r="C1137" s="28"/>
      <c r="D1137" s="28"/>
      <c r="E1137" s="28"/>
      <c r="F1137" s="28"/>
      <c r="G1137" s="28"/>
      <c r="J1137" s="28"/>
      <c r="M1137" s="28"/>
      <c r="N1137" s="28"/>
      <c r="O1137" s="28"/>
      <c r="P1137" s="28"/>
      <c r="Q1137" s="28"/>
      <c r="R1137" s="28"/>
      <c r="S1137" s="28"/>
      <c r="U1137" s="28"/>
      <c r="V1137" s="28"/>
      <c r="W1137" s="28"/>
    </row>
    <row r="1138" spans="1:23">
      <c r="A1138" s="28"/>
      <c r="B1138" s="28"/>
      <c r="C1138" s="28"/>
      <c r="D1138" s="28"/>
      <c r="E1138" s="28"/>
      <c r="F1138" s="28"/>
      <c r="G1138" s="28"/>
      <c r="J1138" s="28"/>
      <c r="M1138" s="28"/>
      <c r="N1138" s="28"/>
      <c r="O1138" s="28"/>
      <c r="P1138" s="28"/>
      <c r="Q1138" s="28"/>
      <c r="R1138" s="28"/>
      <c r="S1138" s="28"/>
      <c r="U1138" s="28"/>
      <c r="V1138" s="28"/>
      <c r="W1138" s="28"/>
    </row>
    <row r="1139" spans="1:23">
      <c r="A1139" s="28"/>
      <c r="B1139" s="28"/>
      <c r="C1139" s="28"/>
      <c r="D1139" s="28"/>
      <c r="E1139" s="28"/>
      <c r="F1139" s="28"/>
      <c r="G1139" s="28"/>
      <c r="J1139" s="28"/>
      <c r="M1139" s="28"/>
      <c r="N1139" s="28"/>
      <c r="O1139" s="28"/>
      <c r="P1139" s="28"/>
      <c r="Q1139" s="28"/>
      <c r="R1139" s="28"/>
      <c r="S1139" s="28"/>
      <c r="U1139" s="28"/>
      <c r="V1139" s="28"/>
      <c r="W1139" s="28"/>
    </row>
    <row r="1140" spans="1:23">
      <c r="A1140" s="28"/>
      <c r="B1140" s="28"/>
      <c r="C1140" s="28"/>
      <c r="D1140" s="28"/>
      <c r="E1140" s="28"/>
      <c r="F1140" s="28"/>
      <c r="G1140" s="28"/>
      <c r="J1140" s="28"/>
      <c r="M1140" s="28"/>
      <c r="N1140" s="28"/>
      <c r="O1140" s="28"/>
      <c r="P1140" s="28"/>
      <c r="Q1140" s="28"/>
      <c r="R1140" s="28"/>
      <c r="S1140" s="28"/>
      <c r="U1140" s="28"/>
      <c r="V1140" s="28"/>
      <c r="W1140" s="28"/>
    </row>
    <row r="1141" spans="1:23">
      <c r="A1141" s="28"/>
      <c r="B1141" s="28"/>
      <c r="C1141" s="28"/>
      <c r="D1141" s="28"/>
      <c r="E1141" s="28"/>
      <c r="F1141" s="28"/>
      <c r="G1141" s="28"/>
      <c r="J1141" s="28"/>
      <c r="M1141" s="28"/>
      <c r="N1141" s="28"/>
      <c r="O1141" s="28"/>
      <c r="P1141" s="28"/>
      <c r="Q1141" s="28"/>
      <c r="R1141" s="28"/>
      <c r="S1141" s="28"/>
      <c r="U1141" s="28"/>
      <c r="V1141" s="28"/>
      <c r="W1141" s="28"/>
    </row>
    <row r="1142" spans="1:23">
      <c r="A1142" s="28"/>
      <c r="B1142" s="28"/>
      <c r="C1142" s="28"/>
      <c r="D1142" s="28"/>
      <c r="E1142" s="28"/>
      <c r="F1142" s="28"/>
      <c r="G1142" s="28"/>
      <c r="J1142" s="28"/>
      <c r="M1142" s="28"/>
      <c r="N1142" s="28"/>
      <c r="O1142" s="28"/>
      <c r="P1142" s="28"/>
      <c r="Q1142" s="28"/>
      <c r="R1142" s="28"/>
      <c r="S1142" s="28"/>
      <c r="U1142" s="28"/>
      <c r="V1142" s="28"/>
      <c r="W1142" s="28"/>
    </row>
    <row r="1143" spans="1:23">
      <c r="A1143" s="28"/>
      <c r="B1143" s="28"/>
      <c r="C1143" s="28"/>
      <c r="D1143" s="28"/>
      <c r="E1143" s="28"/>
      <c r="F1143" s="28"/>
      <c r="G1143" s="28"/>
      <c r="J1143" s="28"/>
      <c r="M1143" s="28"/>
      <c r="N1143" s="28"/>
      <c r="O1143" s="28"/>
      <c r="P1143" s="28"/>
      <c r="Q1143" s="28"/>
      <c r="R1143" s="28"/>
      <c r="S1143" s="28"/>
      <c r="U1143" s="28"/>
      <c r="V1143" s="28"/>
      <c r="W1143" s="28"/>
    </row>
    <row r="1144" spans="1:23">
      <c r="A1144" s="28"/>
      <c r="B1144" s="28"/>
      <c r="C1144" s="28"/>
      <c r="D1144" s="28"/>
      <c r="E1144" s="28"/>
      <c r="F1144" s="28"/>
      <c r="G1144" s="28"/>
      <c r="J1144" s="28"/>
      <c r="M1144" s="28"/>
      <c r="N1144" s="28"/>
      <c r="O1144" s="28"/>
      <c r="P1144" s="28"/>
      <c r="Q1144" s="28"/>
      <c r="R1144" s="28"/>
      <c r="S1144" s="28"/>
      <c r="U1144" s="28"/>
      <c r="V1144" s="28"/>
      <c r="W1144" s="28"/>
    </row>
    <row r="1145" spans="1:23">
      <c r="A1145" s="28"/>
      <c r="B1145" s="28"/>
      <c r="C1145" s="28"/>
      <c r="D1145" s="28"/>
      <c r="E1145" s="28"/>
      <c r="F1145" s="28"/>
      <c r="G1145" s="28"/>
      <c r="J1145" s="28"/>
      <c r="M1145" s="28"/>
      <c r="N1145" s="28"/>
      <c r="O1145" s="28"/>
      <c r="P1145" s="28"/>
      <c r="Q1145" s="28"/>
      <c r="R1145" s="28"/>
      <c r="S1145" s="28"/>
      <c r="U1145" s="28"/>
      <c r="V1145" s="28"/>
      <c r="W1145" s="28"/>
    </row>
    <row r="1146" spans="1:23">
      <c r="A1146" s="28"/>
      <c r="B1146" s="28"/>
      <c r="C1146" s="28"/>
      <c r="D1146" s="28"/>
      <c r="E1146" s="28"/>
      <c r="F1146" s="28"/>
      <c r="G1146" s="28"/>
      <c r="J1146" s="28"/>
      <c r="M1146" s="28"/>
      <c r="N1146" s="28"/>
      <c r="O1146" s="28"/>
      <c r="P1146" s="28"/>
      <c r="Q1146" s="28"/>
      <c r="R1146" s="28"/>
      <c r="S1146" s="28"/>
      <c r="U1146" s="28"/>
      <c r="V1146" s="28"/>
      <c r="W1146" s="28"/>
    </row>
    <row r="1147" spans="1:23">
      <c r="A1147" s="28"/>
      <c r="B1147" s="28"/>
      <c r="C1147" s="28"/>
      <c r="D1147" s="28"/>
      <c r="E1147" s="28"/>
      <c r="F1147" s="28"/>
      <c r="G1147" s="28"/>
      <c r="J1147" s="28"/>
      <c r="M1147" s="28"/>
      <c r="N1147" s="28"/>
      <c r="O1147" s="28"/>
      <c r="P1147" s="28"/>
      <c r="Q1147" s="28"/>
      <c r="R1147" s="28"/>
      <c r="S1147" s="28"/>
      <c r="U1147" s="28"/>
      <c r="V1147" s="28"/>
      <c r="W1147" s="28"/>
    </row>
    <row r="1148" spans="1:23">
      <c r="A1148" s="28"/>
      <c r="B1148" s="28"/>
      <c r="C1148" s="28"/>
      <c r="D1148" s="28"/>
      <c r="E1148" s="28"/>
      <c r="F1148" s="28"/>
      <c r="G1148" s="28"/>
      <c r="J1148" s="28"/>
      <c r="M1148" s="28"/>
      <c r="N1148" s="28"/>
      <c r="O1148" s="28"/>
      <c r="P1148" s="28"/>
      <c r="Q1148" s="28"/>
      <c r="R1148" s="28"/>
      <c r="S1148" s="28"/>
      <c r="U1148" s="28"/>
      <c r="V1148" s="28"/>
      <c r="W1148" s="28"/>
    </row>
    <row r="1149" spans="1:23">
      <c r="A1149" s="28"/>
      <c r="B1149" s="28"/>
      <c r="C1149" s="28"/>
      <c r="D1149" s="28"/>
      <c r="E1149" s="28"/>
      <c r="F1149" s="28"/>
      <c r="G1149" s="28"/>
      <c r="J1149" s="28"/>
      <c r="M1149" s="28"/>
      <c r="N1149" s="28"/>
      <c r="O1149" s="28"/>
      <c r="P1149" s="28"/>
      <c r="Q1149" s="28"/>
      <c r="R1149" s="28"/>
      <c r="S1149" s="28"/>
      <c r="U1149" s="28"/>
      <c r="V1149" s="28"/>
      <c r="W1149" s="28"/>
    </row>
    <row r="1150" spans="1:23">
      <c r="A1150" s="28"/>
      <c r="B1150" s="28"/>
      <c r="C1150" s="28"/>
      <c r="D1150" s="28"/>
      <c r="E1150" s="28"/>
      <c r="F1150" s="28"/>
      <c r="G1150" s="28"/>
      <c r="J1150" s="28"/>
      <c r="M1150" s="28"/>
      <c r="N1150" s="28"/>
      <c r="O1150" s="28"/>
      <c r="P1150" s="28"/>
      <c r="Q1150" s="28"/>
      <c r="R1150" s="28"/>
      <c r="S1150" s="28"/>
      <c r="U1150" s="28"/>
      <c r="V1150" s="28"/>
      <c r="W1150" s="28"/>
    </row>
    <row r="1151" spans="1:23">
      <c r="A1151" s="28"/>
      <c r="B1151" s="28"/>
      <c r="C1151" s="28"/>
      <c r="D1151" s="28"/>
      <c r="E1151" s="28"/>
      <c r="F1151" s="28"/>
      <c r="G1151" s="28"/>
      <c r="J1151" s="28"/>
      <c r="M1151" s="28"/>
      <c r="N1151" s="28"/>
      <c r="O1151" s="28"/>
      <c r="P1151" s="28"/>
      <c r="Q1151" s="28"/>
      <c r="R1151" s="28"/>
      <c r="S1151" s="28"/>
      <c r="U1151" s="28"/>
      <c r="V1151" s="28"/>
      <c r="W1151" s="28"/>
    </row>
    <row r="1152" spans="1:23">
      <c r="A1152" s="28"/>
      <c r="B1152" s="28"/>
      <c r="C1152" s="28"/>
      <c r="D1152" s="28"/>
      <c r="E1152" s="28"/>
      <c r="F1152" s="28"/>
      <c r="G1152" s="28"/>
      <c r="J1152" s="28"/>
      <c r="M1152" s="28"/>
      <c r="N1152" s="28"/>
      <c r="O1152" s="28"/>
      <c r="P1152" s="28"/>
      <c r="Q1152" s="28"/>
      <c r="R1152" s="28"/>
      <c r="S1152" s="28"/>
      <c r="U1152" s="28"/>
      <c r="V1152" s="28"/>
      <c r="W1152" s="28"/>
    </row>
    <row r="1153" spans="1:23">
      <c r="A1153" s="28"/>
      <c r="B1153" s="28"/>
      <c r="C1153" s="28"/>
      <c r="D1153" s="28"/>
      <c r="E1153" s="28"/>
      <c r="F1153" s="28"/>
      <c r="G1153" s="28"/>
      <c r="J1153" s="28"/>
      <c r="M1153" s="28"/>
      <c r="N1153" s="28"/>
      <c r="O1153" s="28"/>
      <c r="P1153" s="28"/>
      <c r="Q1153" s="28"/>
      <c r="R1153" s="28"/>
      <c r="S1153" s="28"/>
      <c r="U1153" s="28"/>
      <c r="V1153" s="28"/>
      <c r="W1153" s="28"/>
    </row>
    <row r="1154" spans="1:23">
      <c r="A1154" s="28"/>
      <c r="B1154" s="28"/>
      <c r="C1154" s="28"/>
      <c r="D1154" s="28"/>
      <c r="E1154" s="28"/>
      <c r="F1154" s="28"/>
      <c r="G1154" s="28"/>
      <c r="J1154" s="28"/>
      <c r="M1154" s="28"/>
      <c r="N1154" s="28"/>
      <c r="O1154" s="28"/>
      <c r="P1154" s="28"/>
      <c r="Q1154" s="28"/>
      <c r="R1154" s="28"/>
      <c r="S1154" s="28"/>
      <c r="U1154" s="28"/>
      <c r="V1154" s="28"/>
      <c r="W1154" s="28"/>
    </row>
    <row r="1155" spans="1:23">
      <c r="A1155" s="28"/>
      <c r="B1155" s="28"/>
      <c r="C1155" s="28"/>
      <c r="D1155" s="28"/>
      <c r="E1155" s="28"/>
      <c r="F1155" s="28"/>
      <c r="G1155" s="28"/>
      <c r="J1155" s="28"/>
      <c r="M1155" s="28"/>
      <c r="N1155" s="28"/>
      <c r="O1155" s="28"/>
      <c r="P1155" s="28"/>
      <c r="Q1155" s="28"/>
      <c r="R1155" s="28"/>
      <c r="S1155" s="28"/>
      <c r="U1155" s="28"/>
      <c r="V1155" s="28"/>
      <c r="W1155" s="28"/>
    </row>
    <row r="1156" spans="1:23">
      <c r="A1156" s="28"/>
      <c r="B1156" s="28"/>
      <c r="C1156" s="28"/>
      <c r="D1156" s="28"/>
      <c r="E1156" s="28"/>
      <c r="F1156" s="28"/>
      <c r="G1156" s="28"/>
      <c r="J1156" s="28"/>
      <c r="M1156" s="28"/>
      <c r="N1156" s="28"/>
      <c r="O1156" s="28"/>
      <c r="P1156" s="28"/>
      <c r="Q1156" s="28"/>
      <c r="R1156" s="28"/>
      <c r="S1156" s="28"/>
      <c r="U1156" s="28"/>
      <c r="V1156" s="28"/>
      <c r="W1156" s="28"/>
    </row>
    <row r="1157" spans="1:23">
      <c r="A1157" s="28"/>
      <c r="B1157" s="28"/>
      <c r="C1157" s="28"/>
      <c r="D1157" s="28"/>
      <c r="E1157" s="28"/>
      <c r="F1157" s="28"/>
      <c r="G1157" s="28"/>
      <c r="J1157" s="28"/>
      <c r="M1157" s="28"/>
      <c r="N1157" s="28"/>
      <c r="O1157" s="28"/>
      <c r="P1157" s="28"/>
      <c r="Q1157" s="28"/>
      <c r="R1157" s="28"/>
      <c r="S1157" s="28"/>
      <c r="U1157" s="28"/>
      <c r="V1157" s="28"/>
      <c r="W1157" s="28"/>
    </row>
    <row r="1158" spans="1:23">
      <c r="A1158" s="28"/>
      <c r="B1158" s="28"/>
      <c r="C1158" s="28"/>
      <c r="D1158" s="28"/>
      <c r="E1158" s="28"/>
      <c r="F1158" s="28"/>
      <c r="G1158" s="28"/>
      <c r="J1158" s="28"/>
      <c r="M1158" s="28"/>
      <c r="N1158" s="28"/>
      <c r="O1158" s="28"/>
      <c r="P1158" s="28"/>
      <c r="Q1158" s="28"/>
      <c r="R1158" s="28"/>
      <c r="S1158" s="28"/>
      <c r="U1158" s="28"/>
      <c r="V1158" s="28"/>
      <c r="W1158" s="28"/>
    </row>
    <row r="1159" spans="1:23">
      <c r="A1159" s="28"/>
      <c r="B1159" s="28"/>
      <c r="C1159" s="28"/>
      <c r="D1159" s="28"/>
      <c r="E1159" s="28"/>
      <c r="F1159" s="28"/>
      <c r="G1159" s="28"/>
      <c r="J1159" s="28"/>
      <c r="M1159" s="28"/>
      <c r="N1159" s="28"/>
      <c r="O1159" s="28"/>
      <c r="P1159" s="28"/>
      <c r="Q1159" s="28"/>
      <c r="R1159" s="28"/>
      <c r="S1159" s="28"/>
      <c r="U1159" s="28"/>
      <c r="V1159" s="28"/>
      <c r="W1159" s="28"/>
    </row>
  </sheetData>
  <mergeCells count="1">
    <mergeCell ref="V4:X4"/>
  </mergeCells>
  <conditionalFormatting sqref="Q203:Q237">
    <cfRule type="cellIs" dxfId="166" priority="19" operator="lessThan">
      <formula>0</formula>
    </cfRule>
    <cfRule type="cellIs" dxfId="165" priority="20" operator="greaterThan">
      <formula>0</formula>
    </cfRule>
  </conditionalFormatting>
  <conditionalFormatting sqref="Q165:Q199">
    <cfRule type="cellIs" dxfId="164" priority="17" operator="lessThan">
      <formula>0</formula>
    </cfRule>
    <cfRule type="cellIs" dxfId="163" priority="18" operator="greaterThan">
      <formula>0</formula>
    </cfRule>
  </conditionalFormatting>
  <conditionalFormatting sqref="Q127:Q161">
    <cfRule type="cellIs" dxfId="162" priority="15" operator="lessThan">
      <formula>0</formula>
    </cfRule>
    <cfRule type="cellIs" dxfId="161" priority="16" operator="greaterThan">
      <formula>0</formula>
    </cfRule>
  </conditionalFormatting>
  <conditionalFormatting sqref="J203:J237">
    <cfRule type="cellIs" dxfId="160" priority="13" operator="lessThan">
      <formula>0</formula>
    </cfRule>
    <cfRule type="cellIs" dxfId="159" priority="14" operator="greaterThan">
      <formula>0</formula>
    </cfRule>
  </conditionalFormatting>
  <conditionalFormatting sqref="J165:J199">
    <cfRule type="cellIs" dxfId="158" priority="11" operator="lessThan">
      <formula>0</formula>
    </cfRule>
    <cfRule type="cellIs" dxfId="157" priority="12" operator="greaterThan">
      <formula>0</formula>
    </cfRule>
  </conditionalFormatting>
  <conditionalFormatting sqref="J127:J161">
    <cfRule type="cellIs" dxfId="156" priority="9" operator="lessThan">
      <formula>0</formula>
    </cfRule>
    <cfRule type="cellIs" dxfId="155" priority="10" operator="greaterThan">
      <formula>0</formula>
    </cfRule>
  </conditionalFormatting>
  <conditionalFormatting sqref="J241:J275">
    <cfRule type="cellIs" dxfId="154" priority="7" operator="lessThan">
      <formula>0</formula>
    </cfRule>
    <cfRule type="cellIs" dxfId="153" priority="8" operator="greaterThan">
      <formula>0</formula>
    </cfRule>
  </conditionalFormatting>
  <conditionalFormatting sqref="Q241:Q275">
    <cfRule type="cellIs" dxfId="152" priority="5" operator="lessThan">
      <formula>0</formula>
    </cfRule>
    <cfRule type="cellIs" dxfId="151" priority="6" operator="greaterThan">
      <formula>0</formula>
    </cfRule>
  </conditionalFormatting>
  <conditionalFormatting sqref="Q89:Q123">
    <cfRule type="cellIs" dxfId="150" priority="3" operator="lessThan">
      <formula>0</formula>
    </cfRule>
    <cfRule type="cellIs" dxfId="149" priority="4" operator="greaterThan">
      <formula>0</formula>
    </cfRule>
  </conditionalFormatting>
  <conditionalFormatting sqref="J89:J123">
    <cfRule type="cellIs" dxfId="148" priority="1" operator="lessThan">
      <formula>0</formula>
    </cfRule>
    <cfRule type="cellIs" dxfId="147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B8408-D175-4642-94ED-8DFF011F23FA}">
  <sheetPr>
    <tabColor theme="0"/>
  </sheetPr>
  <dimension ref="A1"/>
  <sheetViews>
    <sheetView topLeftCell="A65" zoomScaleNormal="100" workbookViewId="0">
      <selection activeCell="O90" sqref="O90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BP1394"/>
  <sheetViews>
    <sheetView zoomScale="84" zoomScaleNormal="84" workbookViewId="0">
      <pane xSplit="1" ySplit="8" topLeftCell="B75" activePane="bottomRight" state="frozen"/>
      <selection activeCell="E44" sqref="E44"/>
      <selection pane="topRight" activeCell="E44" sqref="E44"/>
      <selection pane="bottomLeft" activeCell="E44" sqref="E44"/>
      <selection pane="bottomRight" activeCell="Y97" sqref="Y97"/>
    </sheetView>
  </sheetViews>
  <sheetFormatPr baseColWidth="10" defaultColWidth="11.54296875" defaultRowHeight="15"/>
  <cols>
    <col min="1" max="1" width="1.453125" style="86" customWidth="1"/>
    <col min="2" max="2" width="5" style="86" customWidth="1"/>
    <col min="3" max="3" width="3.453125" style="86" customWidth="1"/>
    <col min="4" max="4" width="4.453125" style="86" customWidth="1"/>
    <col min="5" max="5" width="3.81640625" style="86" customWidth="1"/>
    <col min="6" max="6" width="7.08984375" style="86" customWidth="1"/>
    <col min="7" max="7" width="7.54296875" style="450" customWidth="1"/>
    <col min="8" max="8" width="6.36328125" style="28" customWidth="1"/>
    <col min="9" max="9" width="4.36328125" style="86" customWidth="1"/>
    <col min="10" max="10" width="6.36328125" style="28" customWidth="1"/>
    <col min="11" max="11" width="7.54296875" style="86" customWidth="1"/>
    <col min="12" max="12" width="5.453125" style="86" customWidth="1"/>
    <col min="13" max="13" width="5" style="86" customWidth="1"/>
    <col min="14" max="14" width="5.08984375" style="33" customWidth="1"/>
    <col min="15" max="15" width="6.54296875" style="33" customWidth="1"/>
    <col min="16" max="16" width="7.36328125" style="86" customWidth="1"/>
    <col min="17" max="18" width="5.81640625" style="33" customWidth="1"/>
    <col min="19" max="19" width="6.54296875" style="33" customWidth="1"/>
    <col min="20" max="20" width="5.453125" style="33" customWidth="1"/>
    <col min="21" max="21" width="7" style="27" customWidth="1"/>
    <col min="22" max="22" width="5.6328125" style="33" customWidth="1"/>
    <col min="23" max="23" width="7.6328125" style="28" customWidth="1"/>
    <col min="24" max="24" width="8.08984375" style="33" customWidth="1"/>
    <col min="25" max="25" width="5.90625" style="28" customWidth="1"/>
    <col min="26" max="26" width="9.453125" style="28" customWidth="1"/>
    <col min="27" max="27" width="8.90625" style="28" customWidth="1"/>
    <col min="28" max="28" width="11.54296875" style="28"/>
    <col min="29" max="29" width="9.81640625" style="33" customWidth="1"/>
    <col min="30" max="30" width="9.1796875" style="28" customWidth="1"/>
    <col min="31" max="31" width="6.81640625" style="28" customWidth="1"/>
    <col min="32" max="32" width="9.90625" style="28" customWidth="1"/>
    <col min="33" max="33" width="10" style="86" customWidth="1"/>
    <col min="34" max="34" width="13.08984375" style="86" customWidth="1"/>
    <col min="35" max="35" width="9.36328125" style="86" customWidth="1"/>
    <col min="36" max="36" width="9.81640625" style="28" customWidth="1"/>
    <col min="37" max="37" width="9.81640625" style="86" customWidth="1"/>
    <col min="38" max="38" width="11.54296875" style="86"/>
    <col min="39" max="39" width="14" style="86" customWidth="1"/>
    <col min="40" max="40" width="12.54296875" style="86" customWidth="1"/>
    <col min="41" max="41" width="10.90625" style="86" customWidth="1"/>
    <col min="42" max="16384" width="11.54296875" style="86"/>
  </cols>
  <sheetData>
    <row r="1" spans="1:68" ht="15.6">
      <c r="A1" s="244"/>
      <c r="B1" s="244"/>
      <c r="C1" s="244"/>
      <c r="D1" s="244"/>
      <c r="E1" s="244"/>
      <c r="F1" s="244"/>
      <c r="G1" s="443"/>
      <c r="H1" s="245"/>
      <c r="I1" s="244"/>
      <c r="J1" s="245"/>
      <c r="K1" s="244"/>
      <c r="L1" s="244"/>
      <c r="M1" s="244"/>
      <c r="N1" s="246"/>
      <c r="O1" s="246"/>
      <c r="P1" s="244"/>
      <c r="Q1" s="246"/>
      <c r="R1" s="246"/>
      <c r="S1" s="246"/>
      <c r="T1" s="246"/>
      <c r="U1" s="244"/>
      <c r="V1" s="246"/>
      <c r="W1" s="244"/>
      <c r="X1" s="246"/>
      <c r="Y1" s="245"/>
      <c r="Z1" s="244"/>
      <c r="AA1" s="247"/>
      <c r="AC1" s="28"/>
      <c r="AD1" s="27"/>
      <c r="AE1" s="248"/>
      <c r="AF1" s="86"/>
      <c r="AJ1" s="86"/>
    </row>
    <row r="2" spans="1:68" s="253" customFormat="1" ht="31.8">
      <c r="A2" s="249"/>
      <c r="B2" s="249"/>
      <c r="C2" s="249"/>
      <c r="D2" s="250" t="s">
        <v>600</v>
      </c>
      <c r="E2" s="249"/>
      <c r="F2" s="249"/>
      <c r="G2" s="444"/>
      <c r="H2" s="251"/>
      <c r="I2" s="249"/>
      <c r="J2" s="251"/>
      <c r="K2" s="249"/>
      <c r="L2" s="249"/>
      <c r="M2" s="249"/>
      <c r="N2" s="252"/>
      <c r="O2" s="252"/>
      <c r="P2" s="249"/>
      <c r="Q2" s="252"/>
      <c r="R2" s="489" t="str">
        <f>+År!B2</f>
        <v>KU</v>
      </c>
      <c r="S2" s="252"/>
      <c r="T2" s="252"/>
      <c r="U2" s="249"/>
      <c r="V2" s="252"/>
      <c r="W2" s="249"/>
      <c r="X2" s="252"/>
      <c r="Y2" s="251"/>
      <c r="Z2" s="249"/>
      <c r="AA2" s="247"/>
      <c r="AB2" s="28"/>
      <c r="AC2" s="28"/>
      <c r="AD2" s="27"/>
      <c r="AE2" s="248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BB2" s="259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</row>
    <row r="3" spans="1:68" ht="19.8">
      <c r="A3" s="244"/>
      <c r="B3" s="244"/>
      <c r="C3" s="244"/>
      <c r="D3" s="244"/>
      <c r="E3" s="244"/>
      <c r="F3" s="244"/>
      <c r="G3" s="443"/>
      <c r="H3" s="245"/>
      <c r="I3" s="244"/>
      <c r="J3" s="245"/>
      <c r="K3" s="244"/>
      <c r="L3" s="244"/>
      <c r="M3" s="244"/>
      <c r="N3" s="246"/>
      <c r="O3" s="246"/>
      <c r="P3" s="244"/>
      <c r="Q3" s="246"/>
      <c r="R3" s="246"/>
      <c r="S3" s="246"/>
      <c r="T3" s="246"/>
      <c r="U3" s="244"/>
      <c r="V3" s="246"/>
      <c r="W3" s="244"/>
      <c r="X3" s="246"/>
      <c r="Y3" s="245"/>
      <c r="Z3" s="244"/>
      <c r="AA3" s="247"/>
      <c r="AC3" s="28"/>
      <c r="AD3" s="27"/>
      <c r="AE3" s="248"/>
      <c r="AF3" s="86"/>
      <c r="AJ3" s="86"/>
      <c r="BB3" s="259"/>
    </row>
    <row r="4" spans="1:68" ht="19.8">
      <c r="A4" s="244"/>
      <c r="B4" s="244"/>
      <c r="C4" s="255"/>
      <c r="D4" s="255"/>
      <c r="E4" s="255" t="s">
        <v>7</v>
      </c>
      <c r="F4" s="255"/>
      <c r="G4" s="445">
        <f>+År!R2</f>
        <v>49</v>
      </c>
      <c r="H4" s="254"/>
      <c r="I4" s="256"/>
      <c r="J4" s="254"/>
      <c r="K4" s="245"/>
      <c r="L4" s="244"/>
      <c r="M4" s="244"/>
      <c r="N4" s="246"/>
      <c r="O4" s="246"/>
      <c r="P4" s="246"/>
      <c r="Q4" s="244"/>
      <c r="R4" s="244"/>
      <c r="S4" s="244"/>
      <c r="T4" s="246"/>
      <c r="U4" s="246"/>
      <c r="V4" s="244"/>
      <c r="W4" s="246"/>
      <c r="X4" s="244"/>
      <c r="Y4" s="246"/>
      <c r="Z4" s="245"/>
      <c r="AA4" s="247"/>
      <c r="AB4" s="247"/>
      <c r="AC4" s="28"/>
      <c r="AE4" s="27"/>
      <c r="AF4" s="248"/>
      <c r="AJ4" s="86"/>
      <c r="BC4" s="259"/>
    </row>
    <row r="5" spans="1:68" ht="19.8">
      <c r="A5" s="244"/>
      <c r="B5" s="244"/>
      <c r="C5" s="244"/>
      <c r="D5" s="244"/>
      <c r="E5" s="244"/>
      <c r="F5" s="244"/>
      <c r="G5" s="443"/>
      <c r="H5" s="245"/>
      <c r="I5" s="244"/>
      <c r="J5" s="245"/>
      <c r="K5" s="244"/>
      <c r="L5" s="244"/>
      <c r="M5" s="244"/>
      <c r="N5" s="246"/>
      <c r="O5" s="246"/>
      <c r="P5" s="244"/>
      <c r="Q5" s="246"/>
      <c r="R5" s="246"/>
      <c r="S5" s="246"/>
      <c r="T5" s="246"/>
      <c r="U5" s="244"/>
      <c r="V5" s="246"/>
      <c r="W5" s="261" t="s">
        <v>479</v>
      </c>
      <c r="X5" s="262" t="s">
        <v>81</v>
      </c>
      <c r="Y5" s="260" t="s">
        <v>4</v>
      </c>
      <c r="Z5" s="244"/>
      <c r="AA5" s="247"/>
      <c r="AC5" s="28"/>
      <c r="AD5" s="27"/>
      <c r="AE5" s="248"/>
      <c r="AF5" s="86"/>
      <c r="AJ5" s="86"/>
      <c r="BB5" s="259"/>
    </row>
    <row r="6" spans="1:68" ht="19.8">
      <c r="A6" s="244"/>
      <c r="B6" s="244"/>
      <c r="C6" s="244"/>
      <c r="D6" s="261"/>
      <c r="E6" s="244"/>
      <c r="F6" s="261" t="s">
        <v>4</v>
      </c>
      <c r="G6" s="443"/>
      <c r="H6" s="245"/>
      <c r="I6" s="245"/>
      <c r="J6" s="245"/>
      <c r="K6" s="261" t="s">
        <v>24</v>
      </c>
      <c r="L6" s="245"/>
      <c r="M6" s="245"/>
      <c r="N6" s="246" t="s">
        <v>404</v>
      </c>
      <c r="O6" s="246" t="s">
        <v>404</v>
      </c>
      <c r="P6" s="262" t="s">
        <v>533</v>
      </c>
      <c r="Q6" s="246" t="s">
        <v>404</v>
      </c>
      <c r="R6" s="246"/>
      <c r="S6" s="246"/>
      <c r="T6" s="262" t="s">
        <v>424</v>
      </c>
      <c r="U6" s="244"/>
      <c r="V6" s="262" t="s">
        <v>576</v>
      </c>
      <c r="W6" s="261" t="s">
        <v>573</v>
      </c>
      <c r="X6" s="262" t="s">
        <v>44</v>
      </c>
      <c r="Y6" s="260" t="s">
        <v>10</v>
      </c>
      <c r="Z6" s="244"/>
      <c r="AA6" s="247"/>
      <c r="AC6" s="28"/>
      <c r="AD6" s="27"/>
      <c r="AE6" s="248"/>
      <c r="AF6" s="86"/>
      <c r="AJ6" s="86"/>
      <c r="BB6" s="259"/>
    </row>
    <row r="7" spans="1:68" ht="19.8">
      <c r="A7" s="261"/>
      <c r="B7" s="261"/>
      <c r="C7" s="244"/>
      <c r="D7" s="244"/>
      <c r="E7" s="261"/>
      <c r="F7" s="261" t="s">
        <v>477</v>
      </c>
      <c r="G7" s="447" t="s">
        <v>4</v>
      </c>
      <c r="H7" s="260" t="s">
        <v>4</v>
      </c>
      <c r="I7" s="260"/>
      <c r="J7" s="260" t="s">
        <v>1</v>
      </c>
      <c r="K7" s="261" t="s">
        <v>483</v>
      </c>
      <c r="L7" s="260" t="s">
        <v>24</v>
      </c>
      <c r="M7" s="260"/>
      <c r="N7" s="262" t="s">
        <v>575</v>
      </c>
      <c r="O7" s="262" t="s">
        <v>489</v>
      </c>
      <c r="P7" s="262" t="s">
        <v>554</v>
      </c>
      <c r="Q7" s="262" t="s">
        <v>491</v>
      </c>
      <c r="R7" s="411" t="s">
        <v>24</v>
      </c>
      <c r="S7" s="411" t="s">
        <v>24</v>
      </c>
      <c r="T7" s="262"/>
      <c r="U7" s="261" t="s">
        <v>415</v>
      </c>
      <c r="V7" s="262" t="s">
        <v>1</v>
      </c>
      <c r="W7" s="261" t="s">
        <v>71</v>
      </c>
      <c r="X7" s="262" t="s">
        <v>537</v>
      </c>
      <c r="Y7" s="260" t="s">
        <v>71</v>
      </c>
      <c r="Z7" s="244"/>
      <c r="AA7" s="247"/>
      <c r="AC7" s="28"/>
      <c r="AD7" s="27"/>
      <c r="AE7" s="248"/>
      <c r="AF7" s="86"/>
      <c r="AJ7" s="86"/>
      <c r="BB7" s="259"/>
    </row>
    <row r="8" spans="1:68" ht="19.8">
      <c r="A8" s="244"/>
      <c r="B8" s="244"/>
      <c r="C8" s="261" t="s">
        <v>0</v>
      </c>
      <c r="D8" s="261"/>
      <c r="E8" s="261" t="s">
        <v>601</v>
      </c>
      <c r="F8" s="50" t="s">
        <v>478</v>
      </c>
      <c r="G8" s="448" t="s">
        <v>10</v>
      </c>
      <c r="H8" s="87" t="s">
        <v>404</v>
      </c>
      <c r="I8" s="87"/>
      <c r="J8" s="87" t="s">
        <v>404</v>
      </c>
      <c r="K8" s="50" t="s">
        <v>416</v>
      </c>
      <c r="L8" s="87" t="s">
        <v>45</v>
      </c>
      <c r="M8" s="87"/>
      <c r="N8" s="75" t="s">
        <v>552</v>
      </c>
      <c r="O8" s="75" t="s">
        <v>441</v>
      </c>
      <c r="P8" s="75" t="s">
        <v>485</v>
      </c>
      <c r="Q8" s="75" t="s">
        <v>472</v>
      </c>
      <c r="R8" s="411" t="s">
        <v>711</v>
      </c>
      <c r="S8" s="411" t="s">
        <v>712</v>
      </c>
      <c r="T8" s="75" t="s">
        <v>1</v>
      </c>
      <c r="U8" s="50" t="s">
        <v>416</v>
      </c>
      <c r="V8" s="75" t="s">
        <v>534</v>
      </c>
      <c r="W8" s="50" t="s">
        <v>488</v>
      </c>
      <c r="X8" s="75" t="s">
        <v>45</v>
      </c>
      <c r="Y8" s="87" t="s">
        <v>557</v>
      </c>
      <c r="Z8" s="244"/>
      <c r="AA8" s="247"/>
      <c r="AC8" s="28"/>
      <c r="AD8" s="27"/>
      <c r="AE8" s="248"/>
      <c r="AF8" s="86"/>
      <c r="AJ8" s="86"/>
      <c r="BB8" s="259"/>
    </row>
    <row r="9" spans="1:68" ht="19.8">
      <c r="A9" s="244"/>
      <c r="B9" s="244"/>
      <c r="C9" s="244"/>
      <c r="D9" s="244"/>
      <c r="E9" s="244"/>
      <c r="F9" s="244"/>
      <c r="G9" s="443"/>
      <c r="H9" s="245"/>
      <c r="I9" s="244"/>
      <c r="J9" s="245"/>
      <c r="K9" s="244"/>
      <c r="L9" s="244"/>
      <c r="M9" s="244"/>
      <c r="N9" s="246"/>
      <c r="O9" s="246"/>
      <c r="P9" s="244"/>
      <c r="Q9" s="246"/>
      <c r="R9" s="246"/>
      <c r="S9" s="246"/>
      <c r="T9" s="246"/>
      <c r="U9" s="244"/>
      <c r="V9" s="246"/>
      <c r="W9" s="244"/>
      <c r="X9" s="246"/>
      <c r="Y9" s="245"/>
      <c r="Z9" s="244"/>
      <c r="AA9" s="247"/>
      <c r="AC9" s="28"/>
      <c r="AD9" s="27"/>
      <c r="AE9" s="248"/>
      <c r="AF9" s="86"/>
      <c r="AJ9" s="86"/>
      <c r="BB9" s="259"/>
    </row>
    <row r="10" spans="1:68" ht="22.8">
      <c r="A10" s="244"/>
      <c r="B10" s="398" t="s">
        <v>503</v>
      </c>
      <c r="C10" s="261"/>
      <c r="D10" s="334"/>
      <c r="E10" s="244"/>
      <c r="F10" s="261" t="s">
        <v>639</v>
      </c>
      <c r="G10" s="491">
        <f>SUM(G12:G26)</f>
        <v>31886</v>
      </c>
      <c r="H10" s="245"/>
      <c r="I10" s="244"/>
      <c r="J10" s="245"/>
      <c r="K10" s="244"/>
      <c r="L10" s="333">
        <f>+Raser!T10</f>
        <v>287.88466014281914</v>
      </c>
      <c r="M10" s="244" t="s">
        <v>568</v>
      </c>
      <c r="N10" s="246"/>
      <c r="O10" s="246"/>
      <c r="P10" s="244"/>
      <c r="Q10" s="246"/>
      <c r="R10" s="246"/>
      <c r="S10" s="246"/>
      <c r="T10" s="246"/>
      <c r="U10" s="244"/>
      <c r="V10" s="246"/>
      <c r="W10" s="333">
        <f>+Raser!X10</f>
        <v>131.94808614221083</v>
      </c>
      <c r="X10" s="246" t="s">
        <v>624</v>
      </c>
      <c r="Y10" s="245"/>
      <c r="Z10" s="244"/>
      <c r="AA10" s="247"/>
      <c r="AC10" s="28"/>
      <c r="AD10" s="27"/>
      <c r="AE10" s="248"/>
      <c r="AF10" s="86"/>
      <c r="AJ10" s="86"/>
      <c r="BB10" s="259"/>
    </row>
    <row r="11" spans="1:68" ht="14.25" customHeight="1">
      <c r="A11" s="244"/>
      <c r="B11" s="244"/>
      <c r="C11" s="261"/>
      <c r="D11" s="332"/>
      <c r="E11" s="244"/>
      <c r="F11" s="261"/>
      <c r="G11" s="447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45"/>
      <c r="Z11" s="244"/>
      <c r="AA11" s="247"/>
      <c r="AC11" s="28"/>
      <c r="AD11" s="27"/>
      <c r="AE11" s="248"/>
      <c r="AF11" s="86"/>
      <c r="AJ11" s="86"/>
      <c r="BB11" s="259"/>
    </row>
    <row r="12" spans="1:68" ht="19.8">
      <c r="A12" s="244"/>
      <c r="B12" s="277">
        <f>+'Ark1'!C1597</f>
        <v>2024</v>
      </c>
      <c r="C12" s="277">
        <f>+'Ark1'!L1597</f>
        <v>1</v>
      </c>
      <c r="D12" s="277" t="s">
        <v>29</v>
      </c>
      <c r="E12" s="263">
        <f>+'Ark1'!AP1597</f>
        <v>1</v>
      </c>
      <c r="F12" s="263">
        <f>+IF(G12=0,"",'Ark1'!Q1597)</f>
        <v>968</v>
      </c>
      <c r="G12" s="449">
        <f>+'Ark1'!R1597</f>
        <v>1193</v>
      </c>
      <c r="H12" s="264">
        <f>+IF(G12=0,"",'Ark1'!AE1597)</f>
        <v>3.7388742635075847</v>
      </c>
      <c r="I12" s="371" t="e">
        <f>+IF(G12=0,"",H12-#REF!)</f>
        <v>#REF!</v>
      </c>
      <c r="J12" s="264">
        <f>+IF(G12=0,"",'Ark1'!AF1597)</f>
        <v>2.732982915056013</v>
      </c>
      <c r="K12" s="265">
        <f>+IF(G12=0,"",'Ark1'!T1597)</f>
        <v>4.308466051969825</v>
      </c>
      <c r="L12" s="294">
        <f>+IF(G12=0,"",'Ark1'!U1597)</f>
        <v>216.75766974015099</v>
      </c>
      <c r="M12" s="350" t="e">
        <f>+IF(G12=0,"",L12-#REF!)</f>
        <v>#REF!</v>
      </c>
      <c r="N12" s="266">
        <f>+IF(G12=0,"",'Ark1'!W1597)</f>
        <v>4.6940486169321058</v>
      </c>
      <c r="O12" s="266">
        <f>+IF(G12=0,"",'Ark1'!X1597)</f>
        <v>0</v>
      </c>
      <c r="P12" s="294">
        <f>+IF(G12=0,"",'Ark1'!AG1597)</f>
        <v>2145.5456831517185</v>
      </c>
      <c r="Q12" s="266">
        <f>+IF(G12=0,"",'Ark1'!AH1597)</f>
        <v>100</v>
      </c>
      <c r="R12" s="366">
        <f>+IF(G12=0,"",'Ark1'!AR1597)</f>
        <v>223.97820620284995</v>
      </c>
      <c r="S12" s="114">
        <f>+IF(G12=0,"",'Ark1'!AS1597)</f>
        <v>19.26883786850442</v>
      </c>
      <c r="T12" s="266">
        <f>+IF(G12=0,"",'Ark1'!Y1597)</f>
        <v>21.173566693076232</v>
      </c>
      <c r="U12" s="265">
        <f>+IF(G12=0,"",'Ark1'!AA1597)</f>
        <v>1.2050760525523379</v>
      </c>
      <c r="V12" s="266">
        <f>+IF(G12=0,"",'Ark1'!AC1597)</f>
        <v>15.810545938704724</v>
      </c>
      <c r="W12" s="294">
        <f t="shared" ref="W12:W26" si="0">IF(G12=0,"",1000*L12/P12)</f>
        <v>101.02682568927773</v>
      </c>
      <c r="X12" s="266">
        <f t="shared" ref="X12:X26" si="1">IF(G12=0,"",L12/C12)</f>
        <v>216.75766974015099</v>
      </c>
      <c r="Y12" s="264">
        <f t="shared" ref="Y12:Y26" si="2">IF(G12=0,"",G12/F12)</f>
        <v>1.2324380165289257</v>
      </c>
      <c r="Z12" s="244"/>
      <c r="AA12" s="247"/>
      <c r="AC12" s="28"/>
      <c r="AD12" s="27"/>
      <c r="AE12" s="248"/>
      <c r="AF12" s="86"/>
      <c r="AJ12" s="86"/>
      <c r="BB12" s="259"/>
    </row>
    <row r="13" spans="1:68" ht="19.8">
      <c r="A13" s="244"/>
      <c r="B13" s="277"/>
      <c r="C13" s="277">
        <f>+'Ark1'!L1632</f>
        <v>2</v>
      </c>
      <c r="D13" s="277" t="s">
        <v>30</v>
      </c>
      <c r="E13" s="263"/>
      <c r="F13" s="86">
        <f>+IF(G13=0,"",'Ark1'!Q1632)</f>
        <v>3279</v>
      </c>
      <c r="G13" s="449">
        <f>+'Ark1'!R1632</f>
        <v>6133</v>
      </c>
      <c r="H13" s="28">
        <f>+IF(G13=0,"",'Ark1'!AE1632)</f>
        <v>19.220885044502943</v>
      </c>
      <c r="I13" s="371" t="e">
        <f>+IF(G13=0,"",H13-#REF!)</f>
        <v>#REF!</v>
      </c>
      <c r="J13" s="28">
        <f>+IF(G13=0,"",'Ark1'!AF1632)</f>
        <v>16.147918952744845</v>
      </c>
      <c r="K13" s="27">
        <f>+IF(G13=0,"",'Ark1'!T1632)</f>
        <v>5.8219468449372247</v>
      </c>
      <c r="L13" s="294">
        <f>+IF(G13=0,"",'Ark1'!U1632)</f>
        <v>249.12745801402312</v>
      </c>
      <c r="M13" s="350" t="e">
        <f>+IF(G13=0,"",L13-#REF!)</f>
        <v>#REF!</v>
      </c>
      <c r="N13" s="33">
        <f>+IF(G13=0,"",'Ark1'!W1632)</f>
        <v>30.751671286482956</v>
      </c>
      <c r="O13" s="33">
        <f>+IF(G13=0,"",'Ark1'!X1632)</f>
        <v>3.2610467960215231E-2</v>
      </c>
      <c r="P13" s="294">
        <f>+IF(G13=0,"",'Ark1'!AG1632)</f>
        <v>2106.9016794390996</v>
      </c>
      <c r="Q13" s="33">
        <f>+IF(G13=0,"",'Ark1'!AH1632)</f>
        <v>99.983694766019866</v>
      </c>
      <c r="R13" s="366">
        <f>+IF(G13=0,"",'Ark1'!AR1632)</f>
        <v>224.74889939670632</v>
      </c>
      <c r="S13" s="114">
        <f>+IF(G13=0,"",'Ark1'!AS1632)</f>
        <v>21.924612862196497</v>
      </c>
      <c r="T13" s="33">
        <f>+IF(G13=0,"",'Ark1'!Y1632)</f>
        <v>21.185001863125976</v>
      </c>
      <c r="U13" s="27">
        <f>+IF(G13=0,"",'Ark1'!AA1632)</f>
        <v>1.351579684304576</v>
      </c>
      <c r="V13" s="33">
        <f>+IF(G13=0,"",'Ark1'!AC1632)</f>
        <v>19.014836528510514</v>
      </c>
      <c r="W13" s="294">
        <f t="shared" si="0"/>
        <v>118.24351389778471</v>
      </c>
      <c r="X13" s="33">
        <f t="shared" si="1"/>
        <v>124.56372900701156</v>
      </c>
      <c r="Y13" s="28">
        <f t="shared" si="2"/>
        <v>1.8703873132052455</v>
      </c>
      <c r="Z13" s="244"/>
      <c r="AA13" s="247"/>
      <c r="AC13" s="28"/>
      <c r="AD13" s="27"/>
      <c r="AE13" s="248"/>
      <c r="AF13" s="86"/>
      <c r="AJ13" s="86"/>
      <c r="BB13" s="259"/>
    </row>
    <row r="14" spans="1:68" ht="19.8">
      <c r="A14" s="244"/>
      <c r="B14" s="277"/>
      <c r="C14" s="277">
        <f>+'Ark1'!L1667</f>
        <v>3</v>
      </c>
      <c r="D14" s="277" t="s">
        <v>31</v>
      </c>
      <c r="E14" s="263"/>
      <c r="F14" s="263">
        <f>+IF(G14=0,"",'Ark1'!Q1667)</f>
        <v>4385</v>
      </c>
      <c r="G14" s="449">
        <f>+'Ark1'!R1667</f>
        <v>10574</v>
      </c>
      <c r="H14" s="264">
        <f>+IF(G14=0,"",'Ark1'!AE1667)</f>
        <v>33.139024696001002</v>
      </c>
      <c r="I14" s="371" t="e">
        <f>+IF(G14=0,"",H14-#REF!)</f>
        <v>#REF!</v>
      </c>
      <c r="J14" s="264">
        <f>+IF(G14=0,"",'Ark1'!AF1667)</f>
        <v>31.524837795923801</v>
      </c>
      <c r="K14" s="265">
        <f>+IF(G14=0,"",'Ark1'!T1667)</f>
        <v>7.4111027047474893</v>
      </c>
      <c r="L14" s="294">
        <f>+IF(G14=0,"",'Ark1'!U1667)</f>
        <v>282.09250993001712</v>
      </c>
      <c r="M14" s="350" t="e">
        <f>+IF(G14=0,"",L14-#REF!)</f>
        <v>#REF!</v>
      </c>
      <c r="N14" s="266">
        <f>+IF(G14=0,"",'Ark1'!W1667)</f>
        <v>78.040476640817104</v>
      </c>
      <c r="O14" s="266">
        <f>+IF(G14=0,"",'Ark1'!X1667)</f>
        <v>0.49177227160960846</v>
      </c>
      <c r="P14" s="294">
        <f>+IF(G14=0,"",'Ark1'!AG1667)</f>
        <v>2105.7133535086064</v>
      </c>
      <c r="Q14" s="266">
        <f>+IF(G14=0,"",'Ark1'!AH1667)</f>
        <v>99.990542840930559</v>
      </c>
      <c r="R14" s="366">
        <f>+IF(G14=0,"",'Ark1'!AR1667)</f>
        <v>225.56355210894648</v>
      </c>
      <c r="S14" s="114">
        <f>+IF(G14=0,"",'Ark1'!AS1667)</f>
        <v>24.563918286694879</v>
      </c>
      <c r="T14" s="266">
        <f>+IF(G14=0,"",'Ark1'!Y1667)</f>
        <v>23.236775764862379</v>
      </c>
      <c r="U14" s="265">
        <f>+IF(G14=0,"",'Ark1'!AA1667)</f>
        <v>1.3367942162040181</v>
      </c>
      <c r="V14" s="266">
        <f>+IF(G14=0,"",'Ark1'!AC1667)</f>
        <v>23.193948442852648</v>
      </c>
      <c r="W14" s="294">
        <f t="shared" si="0"/>
        <v>133.9652946874206</v>
      </c>
      <c r="X14" s="266">
        <f t="shared" si="1"/>
        <v>94.030836643339043</v>
      </c>
      <c r="Y14" s="264">
        <f t="shared" si="2"/>
        <v>2.4114025085518813</v>
      </c>
      <c r="Z14" s="244"/>
      <c r="AA14" s="247"/>
      <c r="AC14" s="28"/>
      <c r="AD14" s="27"/>
      <c r="AE14" s="248"/>
      <c r="AF14" s="86"/>
      <c r="AJ14" s="86"/>
      <c r="BB14" s="259"/>
    </row>
    <row r="15" spans="1:68" ht="19.8">
      <c r="A15" s="244"/>
      <c r="B15" s="277"/>
      <c r="C15" s="277">
        <f>+'Ark1'!L1702</f>
        <v>4</v>
      </c>
      <c r="D15" s="277" t="s">
        <v>32</v>
      </c>
      <c r="E15" s="263"/>
      <c r="F15" s="86">
        <f>+IF(G15=0,"",'Ark1'!Q1702)</f>
        <v>4020</v>
      </c>
      <c r="G15" s="449">
        <f>+'Ark1'!R1702</f>
        <v>8692</v>
      </c>
      <c r="H15" s="28">
        <f>+IF(G15=0,"",'Ark1'!AE1702)</f>
        <v>27.240817349880903</v>
      </c>
      <c r="I15" s="371" t="e">
        <f>+IF(G15=0,"",H15-#REF!)</f>
        <v>#REF!</v>
      </c>
      <c r="J15" s="28">
        <f>+IF(G15=0,"",'Ark1'!AF1702)</f>
        <v>29.162871574853913</v>
      </c>
      <c r="K15" s="27">
        <f>+IF(G15=0,"",'Ark1'!T1702)</f>
        <v>8.8431891394385609</v>
      </c>
      <c r="L15" s="294">
        <f>+IF(G15=0,"",'Ark1'!U1702)</f>
        <v>317.45967556373557</v>
      </c>
      <c r="M15" s="350" t="e">
        <f>+IF(G15=0,"",L15-#REF!)</f>
        <v>#REF!</v>
      </c>
      <c r="N15" s="33">
        <f>+IF(G15=0,"",'Ark1'!W1702)</f>
        <v>97.158306488725273</v>
      </c>
      <c r="O15" s="33">
        <f>+IF(G15=0,"",'Ark1'!X1702)</f>
        <v>9.9516797054763</v>
      </c>
      <c r="P15" s="294">
        <f>+IF(G15=0,"",'Ark1'!AG1702)</f>
        <v>2124.3175333640129</v>
      </c>
      <c r="Q15" s="33">
        <f>+IF(G15=0,"",'Ark1'!AH1702)</f>
        <v>99.988495167970555</v>
      </c>
      <c r="R15" s="366">
        <f>+IF(G15=0,"",'Ark1'!AR1702)</f>
        <v>226.16244822825593</v>
      </c>
      <c r="S15" s="114">
        <f>+IF(G15=0,"",'Ark1'!AS1702)</f>
        <v>27.422743636594159</v>
      </c>
      <c r="T15" s="33">
        <f>+IF(G15=0,"",'Ark1'!Y1702)</f>
        <v>25.275886104142728</v>
      </c>
      <c r="U15" s="27">
        <f>+IF(G15=0,"",'Ark1'!AA1702)</f>
        <v>1.2496325643606487</v>
      </c>
      <c r="V15" s="33">
        <f>+IF(G15=0,"",'Ark1'!AC1702)</f>
        <v>18.611024606740799</v>
      </c>
      <c r="W15" s="294">
        <f t="shared" si="0"/>
        <v>149.44078301750628</v>
      </c>
      <c r="X15" s="33">
        <f t="shared" si="1"/>
        <v>79.364918890933893</v>
      </c>
      <c r="Y15" s="28">
        <f t="shared" si="2"/>
        <v>2.162189054726368</v>
      </c>
      <c r="Z15" s="244"/>
      <c r="AA15" s="247"/>
      <c r="AC15" s="28"/>
      <c r="AD15" s="27"/>
      <c r="AE15" s="248"/>
      <c r="AF15" s="86"/>
      <c r="AJ15" s="86"/>
      <c r="BB15" s="259"/>
    </row>
    <row r="16" spans="1:68" ht="19.8">
      <c r="A16" s="244"/>
      <c r="B16" s="277"/>
      <c r="C16" s="277">
        <f>+'Ark1'!L1737</f>
        <v>5</v>
      </c>
      <c r="D16" s="277" t="s">
        <v>402</v>
      </c>
      <c r="E16" s="263"/>
      <c r="F16" s="263">
        <f>+IF(G16=0,"",'Ark1'!Q1737)</f>
        <v>2436</v>
      </c>
      <c r="G16" s="449">
        <f>+'Ark1'!R1737</f>
        <v>3970</v>
      </c>
      <c r="H16" s="264">
        <f>+'Ark1'!AE1737</f>
        <v>12.442020809828252</v>
      </c>
      <c r="I16" s="371" t="e">
        <f>+IF(G16=0,"",H16-#REF!)</f>
        <v>#REF!</v>
      </c>
      <c r="J16" s="264">
        <f>+IF(G16=0,"",'Ark1'!AF1737)</f>
        <v>14.781193398280372</v>
      </c>
      <c r="K16" s="265">
        <f>+IF(G16=0,"",'Ark1'!T1737)</f>
        <v>10.175818639798493</v>
      </c>
      <c r="L16" s="294">
        <f>+IF(G16=0,"",'Ark1'!U1737)</f>
        <v>352.2873047858937</v>
      </c>
      <c r="M16" s="350" t="e">
        <f>+IF(G16=0,"",L16-#REF!)</f>
        <v>#REF!</v>
      </c>
      <c r="N16" s="266">
        <f>+IF(G16=0,"",'Ark1'!W1737)</f>
        <v>99.622166246851378</v>
      </c>
      <c r="O16" s="266">
        <f>+IF(G16=0,"",'Ark1'!X1737)</f>
        <v>52.267002518891687</v>
      </c>
      <c r="P16" s="294">
        <f>+IF(G16=0,"",'Ark1'!AG1737)</f>
        <v>2123.5468513853903</v>
      </c>
      <c r="Q16" s="266">
        <f>+IF(G16=0,"",'Ark1'!AH1737)</f>
        <v>99.949622166246854</v>
      </c>
      <c r="R16" s="366">
        <f>+IF(G16=0,"",'Ark1'!AR1737)</f>
        <v>225.98816120906795</v>
      </c>
      <c r="S16" s="114">
        <f>+IF(G16=0,"",'Ark1'!AS1737)</f>
        <v>30.50285580918916</v>
      </c>
      <c r="T16" s="266">
        <f>+IF(G16=0,"",'Ark1'!Y1737)</f>
        <v>27.44435864070789</v>
      </c>
      <c r="U16" s="265">
        <f>+IF(G16=0,"",'Ark1'!AA1737)</f>
        <v>1.2694113542315748</v>
      </c>
      <c r="V16" s="266">
        <f>+IF(G16=0,"",'Ark1'!AC1737)</f>
        <v>15.08735948801831</v>
      </c>
      <c r="W16" s="294">
        <f t="shared" si="0"/>
        <v>165.89570630667433</v>
      </c>
      <c r="X16" s="266">
        <f t="shared" si="1"/>
        <v>70.457460957178739</v>
      </c>
      <c r="Y16" s="264">
        <f t="shared" si="2"/>
        <v>1.6297208538587848</v>
      </c>
      <c r="Z16" s="244"/>
      <c r="AA16" s="247"/>
      <c r="AC16" s="28"/>
      <c r="AD16" s="27"/>
      <c r="AE16" s="248"/>
      <c r="AF16" s="86"/>
      <c r="AJ16" s="86"/>
      <c r="BB16" s="259"/>
    </row>
    <row r="17" spans="1:54" ht="19.8">
      <c r="A17" s="244"/>
      <c r="B17" s="373"/>
      <c r="C17" s="277">
        <f>+'Ark1'!L1772</f>
        <v>6</v>
      </c>
      <c r="D17" s="277" t="s">
        <v>33</v>
      </c>
      <c r="E17" s="263"/>
      <c r="F17" s="86">
        <f>+IF(G17=0,"",'Ark1'!Q1772)</f>
        <v>788</v>
      </c>
      <c r="G17" s="449">
        <f>+'Ark1'!R1772</f>
        <v>1059</v>
      </c>
      <c r="H17" s="28">
        <f>+IF(G17=0,"",'Ark1'!AE1772)</f>
        <v>3.3189168860473868</v>
      </c>
      <c r="I17" s="371" t="e">
        <f>+IF(G17=0,"",H17-#REF!)</f>
        <v>#REF!</v>
      </c>
      <c r="J17" s="28">
        <f>+IF(G17=0,"",'Ark1'!AF1772)</f>
        <v>4.3590022684997161</v>
      </c>
      <c r="K17" s="27">
        <f>+IF(G17=0,"",'Ark1'!T1772)</f>
        <v>11.491973559962229</v>
      </c>
      <c r="L17" s="294">
        <f>+IF(G17=0,"",'Ark1'!U1772)</f>
        <v>389.4656279508967</v>
      </c>
      <c r="M17" s="350" t="e">
        <f>+IF(G17=0,"",L17-#REF!)</f>
        <v>#REF!</v>
      </c>
      <c r="N17" s="33">
        <f>+IF(G17=0,"",'Ark1'!W1772)</f>
        <v>99.905571293673276</v>
      </c>
      <c r="O17" s="33">
        <f>+IF(G17=0,"",'Ark1'!X1772)</f>
        <v>91.784702549575059</v>
      </c>
      <c r="P17" s="294">
        <f>+IF(G17=0,"",'Ark1'!AG1772)</f>
        <v>2156.4268177525973</v>
      </c>
      <c r="Q17" s="33">
        <f>+IF(G17=0,"",'Ark1'!AH1772)</f>
        <v>100</v>
      </c>
      <c r="R17" s="366">
        <f>+IF(G17=0,"",'Ark1'!AR1772)</f>
        <v>225.70915958451369</v>
      </c>
      <c r="S17" s="114">
        <f>+IF(G17=0,"",'Ark1'!AS1772)</f>
        <v>33.842654624343723</v>
      </c>
      <c r="T17" s="33">
        <f>+IF(G17=0,"",'Ark1'!Y1772)</f>
        <v>29.840136681724402</v>
      </c>
      <c r="U17" s="27">
        <f>+IF(G17=0,"",'Ark1'!AA1772)</f>
        <v>1.3319215053349149</v>
      </c>
      <c r="V17" s="33">
        <f>+IF(G17=0,"",'Ark1'!AC1772)</f>
        <v>16.381002190886932</v>
      </c>
      <c r="W17" s="294">
        <f t="shared" si="0"/>
        <v>180.60693029072658</v>
      </c>
      <c r="X17" s="33">
        <f t="shared" si="1"/>
        <v>64.910937991816112</v>
      </c>
      <c r="Y17" s="28">
        <f t="shared" si="2"/>
        <v>1.3439086294416243</v>
      </c>
      <c r="Z17" s="244"/>
      <c r="AA17" s="247"/>
      <c r="AC17" s="28"/>
      <c r="AD17" s="27"/>
      <c r="AE17" s="248"/>
      <c r="AF17" s="86"/>
      <c r="AJ17" s="86"/>
      <c r="BB17" s="259"/>
    </row>
    <row r="18" spans="1:54" ht="19.8">
      <c r="A18" s="244"/>
      <c r="B18" s="373"/>
      <c r="C18" s="277">
        <f>+'Ark1'!L1807</f>
        <v>7</v>
      </c>
      <c r="D18" s="277" t="s">
        <v>34</v>
      </c>
      <c r="E18" s="263"/>
      <c r="F18" s="263">
        <f>+IF(G18=0,"",'Ark1'!Q1807)</f>
        <v>161</v>
      </c>
      <c r="G18" s="449">
        <f>+'Ark1'!R1807</f>
        <v>204</v>
      </c>
      <c r="H18" s="264">
        <f>+IF(G18=0,"",'Ark1'!AE1807)</f>
        <v>0.63933809702895827</v>
      </c>
      <c r="I18" s="371" t="e">
        <f>+IF(G18=0,"",H18-#REF!)</f>
        <v>#REF!</v>
      </c>
      <c r="J18" s="264">
        <f>+IF(G18=0,"",'Ark1'!AF1807)</f>
        <v>0.92397056770557473</v>
      </c>
      <c r="K18" s="265">
        <f>+IF(G18=0,"",'Ark1'!T1807)</f>
        <v>12.691176470588236</v>
      </c>
      <c r="L18" s="294">
        <f>+IF(G18=0,"",'Ark1'!U1807)</f>
        <v>428.55441176470578</v>
      </c>
      <c r="M18" s="350" t="e">
        <f>+IF(G18=0,"",L18-#REF!)</f>
        <v>#REF!</v>
      </c>
      <c r="N18" s="266">
        <f>+IF(G18=0,"",'Ark1'!W1807)</f>
        <v>100</v>
      </c>
      <c r="O18" s="266">
        <f>+IF(G18=0,"",'Ark1'!X1807)</f>
        <v>99.509803921568675</v>
      </c>
      <c r="P18" s="294">
        <f>+IF(G18=0,"",'Ark1'!AG1807)</f>
        <v>2188.8823529411766</v>
      </c>
      <c r="Q18" s="266">
        <f>+IF(G18=0,"",'Ark1'!AH1807)</f>
        <v>100</v>
      </c>
      <c r="R18" s="366">
        <f>+IF(G18=0,"",'Ark1'!AR1807)</f>
        <v>225.75</v>
      </c>
      <c r="S18" s="114">
        <f>+IF(G18=0,"",'Ark1'!AS1807)</f>
        <v>37.22231748271215</v>
      </c>
      <c r="T18" s="266">
        <f>+IF(G18=0,"",'Ark1'!Y1807)</f>
        <v>34.626487794851649</v>
      </c>
      <c r="U18" s="265">
        <f>+IF(G18=0,"",'Ark1'!AA1807)</f>
        <v>1.399481902815872</v>
      </c>
      <c r="V18" s="266">
        <f>+IF(G18=0,"",'Ark1'!AC1807)</f>
        <v>28.88250704338644</v>
      </c>
      <c r="W18" s="294">
        <f t="shared" si="0"/>
        <v>195.78686409932541</v>
      </c>
      <c r="X18" s="266">
        <f t="shared" si="1"/>
        <v>61.222058823529395</v>
      </c>
      <c r="Y18" s="264">
        <f t="shared" si="2"/>
        <v>1.2670807453416149</v>
      </c>
      <c r="Z18" s="244"/>
      <c r="AA18" s="247"/>
      <c r="AC18" s="28"/>
      <c r="AD18" s="27"/>
      <c r="AE18" s="248"/>
      <c r="AF18" s="86"/>
      <c r="AJ18" s="86"/>
      <c r="BB18" s="259"/>
    </row>
    <row r="19" spans="1:54" ht="19.8">
      <c r="A19" s="244"/>
      <c r="B19" s="277"/>
      <c r="C19" s="277">
        <f>+'Ark1'!L1842</f>
        <v>8</v>
      </c>
      <c r="D19" s="277" t="s">
        <v>35</v>
      </c>
      <c r="E19" s="263"/>
      <c r="F19" s="86">
        <f>+IF(G19=0,"",'Ark1'!Q1842)</f>
        <v>41</v>
      </c>
      <c r="G19" s="449">
        <f>+'Ark1'!R1842</f>
        <v>49</v>
      </c>
      <c r="H19" s="28">
        <f>+IF(G19=0,"",'Ark1'!AE1842)</f>
        <v>0.15356650369813205</v>
      </c>
      <c r="I19" s="371" t="e">
        <f>+IF(G19=0,"",H19-#REF!)</f>
        <v>#REF!</v>
      </c>
      <c r="J19" s="28">
        <f>+IF(G19=0,"",'Ark1'!AF1842)</f>
        <v>0.24082814808619216</v>
      </c>
      <c r="K19" s="27">
        <f>+IF(G19=0,"",'Ark1'!T1842)</f>
        <v>13.755102040816331</v>
      </c>
      <c r="L19" s="294">
        <f>+IF(G19=0,"",'Ark1'!U1842)</f>
        <v>465.03877551020395</v>
      </c>
      <c r="M19" s="350" t="e">
        <f>+IF(G19=0,"",L19-#REF!)</f>
        <v>#REF!</v>
      </c>
      <c r="N19" s="33">
        <f>+IF(G19=0,"",'Ark1'!W1842)</f>
        <v>100</v>
      </c>
      <c r="O19" s="33">
        <f>+IF(G19=0,"",'Ark1'!X1842)</f>
        <v>100</v>
      </c>
      <c r="P19" s="294">
        <f>+IF(G19=0,"",'Ark1'!AG1842)</f>
        <v>2221.3673469387754</v>
      </c>
      <c r="Q19" s="33">
        <f>+IF(G19=0,"",'Ark1'!AH1842)</f>
        <v>100</v>
      </c>
      <c r="R19" s="366">
        <f>+IF(G19=0,"",'Ark1'!AR1842)</f>
        <v>225.81632653061223</v>
      </c>
      <c r="S19" s="114">
        <f>+IF(G19=0,"",'Ark1'!AS1842)</f>
        <v>40.377525958889429</v>
      </c>
      <c r="T19" s="33">
        <f>+IF(G19=0,"",'Ark1'!Y1842)</f>
        <v>33.266069103559005</v>
      </c>
      <c r="U19" s="27">
        <f>+IF(G19=0,"",'Ark1'!AA1842)</f>
        <v>1.4502724901583484</v>
      </c>
      <c r="V19" s="33">
        <f>+IF(G19=0,"",'Ark1'!AC1842)</f>
        <v>15.56960907415842</v>
      </c>
      <c r="W19" s="294">
        <f t="shared" si="0"/>
        <v>209.34798386726317</v>
      </c>
      <c r="X19" s="33">
        <f t="shared" si="1"/>
        <v>58.129846938775493</v>
      </c>
      <c r="Y19" s="28">
        <f t="shared" si="2"/>
        <v>1.1951219512195121</v>
      </c>
      <c r="Z19" s="244"/>
      <c r="AA19" s="247"/>
      <c r="AC19" s="28"/>
      <c r="AD19" s="27"/>
      <c r="AE19" s="248"/>
      <c r="AF19" s="86"/>
      <c r="AJ19" s="86"/>
      <c r="BB19" s="259"/>
    </row>
    <row r="20" spans="1:54" ht="19.8">
      <c r="A20" s="244"/>
      <c r="B20" s="373"/>
      <c r="C20" s="277">
        <f>+'Ark1'!L1877</f>
        <v>9</v>
      </c>
      <c r="D20" s="277" t="s">
        <v>36</v>
      </c>
      <c r="E20" s="263"/>
      <c r="F20" s="263">
        <f>+IF(G20=0,"",'Ark1'!Q1877)</f>
        <v>9</v>
      </c>
      <c r="G20" s="449">
        <f>+'Ark1'!R1877</f>
        <v>9</v>
      </c>
      <c r="H20" s="264">
        <f>+IF(G20=0,"",'Ark1'!AE1877)</f>
        <v>2.8206092515983439E-2</v>
      </c>
      <c r="I20" s="371" t="e">
        <f>+IF(G20=0,"",H20-#REF!)</f>
        <v>#REF!</v>
      </c>
      <c r="J20" s="264">
        <f>+IF(G20=0,"",'Ark1'!AF1877)</f>
        <v>4.9799763626563423E-2</v>
      </c>
      <c r="K20" s="265">
        <f>+IF(G20=0,"",'Ark1'!T1877)</f>
        <v>14.555555555555555</v>
      </c>
      <c r="L20" s="294">
        <f>+IF(G20=0,"",'Ark1'!U1877)</f>
        <v>523.55555555555566</v>
      </c>
      <c r="M20" s="350" t="e">
        <f>+IF(G20=0,"",L20-#REF!)</f>
        <v>#REF!</v>
      </c>
      <c r="N20" s="266">
        <f>+IF(G20=0,"",'Ark1'!W1877)</f>
        <v>100</v>
      </c>
      <c r="O20" s="266">
        <f>+IF(G20=0,"",'Ark1'!X1877)</f>
        <v>100</v>
      </c>
      <c r="P20" s="294">
        <f>+IF(G20=0,"",'Ark1'!AG1877)</f>
        <v>2102.8888888888887</v>
      </c>
      <c r="Q20" s="266">
        <f>+IF(G20=0,"",'Ark1'!AH1877)</f>
        <v>100</v>
      </c>
      <c r="R20" s="366">
        <f>+IF(G20=0,"",'Ark1'!AR1877)</f>
        <v>231.11111111111111</v>
      </c>
      <c r="S20" s="114">
        <f>+IF(G20=0,"",'Ark1'!AS1877)</f>
        <v>42.400762691665797</v>
      </c>
      <c r="T20" s="266">
        <f>+IF(G20=0,"",'Ark1'!Y1877)</f>
        <v>31.546125351480246</v>
      </c>
      <c r="U20" s="265">
        <f>+IF(G20=0,"",'Ark1'!AA1877)</f>
        <v>0.83147941928309499</v>
      </c>
      <c r="V20" s="266">
        <f>+IF(G20=0,"",'Ark1'!AC1877)</f>
        <v>42.454525365468506</v>
      </c>
      <c r="W20" s="294">
        <f t="shared" si="0"/>
        <v>248.96967135157993</v>
      </c>
      <c r="X20" s="266">
        <f t="shared" si="1"/>
        <v>58.172839506172849</v>
      </c>
      <c r="Y20" s="264">
        <f t="shared" si="2"/>
        <v>1</v>
      </c>
      <c r="Z20" s="244"/>
      <c r="AA20" s="247"/>
      <c r="AC20" s="28"/>
      <c r="AD20" s="27"/>
      <c r="AE20" s="248"/>
      <c r="AF20" s="86"/>
      <c r="AJ20" s="86"/>
      <c r="BB20" s="259"/>
    </row>
    <row r="21" spans="1:54" ht="19.8">
      <c r="A21" s="244"/>
      <c r="B21" s="373"/>
      <c r="C21" s="277">
        <f>+'Ark1'!L1912</f>
        <v>10</v>
      </c>
      <c r="D21" s="277" t="s">
        <v>37</v>
      </c>
      <c r="E21" s="263"/>
      <c r="F21" s="86">
        <f>+IF(G21=0,"",'Ark1'!Q1912)</f>
        <v>3</v>
      </c>
      <c r="G21" s="449">
        <f>+'Ark1'!R1912</f>
        <v>3</v>
      </c>
      <c r="H21" s="28">
        <f>+IF(G21=0,"",'Ark1'!AE1912)</f>
        <v>9.4020308386611497E-3</v>
      </c>
      <c r="I21" s="371" t="e">
        <f>+IF(G21=0,"",H21-#REF!)</f>
        <v>#REF!</v>
      </c>
      <c r="J21" s="28">
        <f>+IF(G21=0,"",'Ark1'!AF1912)</f>
        <v>1.7726898032859682E-2</v>
      </c>
      <c r="K21" s="27">
        <f>+IF(G21=0,"",'Ark1'!T1912)</f>
        <v>14.666666666666663</v>
      </c>
      <c r="L21" s="294">
        <f>+IF(G21=0,"",'Ark1'!U1912)</f>
        <v>559.1</v>
      </c>
      <c r="M21" s="350" t="e">
        <f>+IF(G21=0,"",L21-#REF!)</f>
        <v>#REF!</v>
      </c>
      <c r="N21" s="33">
        <f>+IF(G21=0,"",'Ark1'!W1912)</f>
        <v>100</v>
      </c>
      <c r="O21" s="33">
        <f>+IF(G21=0,"",'Ark1'!X1912)</f>
        <v>100</v>
      </c>
      <c r="P21" s="294">
        <f>+IF(G21=0,"",'Ark1'!AG1912)</f>
        <v>2835</v>
      </c>
      <c r="Q21" s="33">
        <f>+IF(G21=0,"",'Ark1'!AH1912)</f>
        <v>100</v>
      </c>
      <c r="R21" s="366">
        <f>+IF(G21=0,"",'Ark1'!AR1912)</f>
        <v>232</v>
      </c>
      <c r="S21" s="114">
        <f>+IF(G21=0,"",'Ark1'!AS1912)</f>
        <v>45.079572671329046</v>
      </c>
      <c r="T21" s="33">
        <f>+IF(G21=0,"",'Ark1'!Y1912)</f>
        <v>51.693004039876278</v>
      </c>
      <c r="U21" s="27">
        <f>+IF(G21=0,"",'Ark1'!AA1912)</f>
        <v>0.47140452079105849</v>
      </c>
      <c r="V21" s="33">
        <f>+IF(G21=0,"",'Ark1'!AC1912)</f>
        <v>-25.306084826989849</v>
      </c>
      <c r="W21" s="294">
        <f t="shared" si="0"/>
        <v>197.21340388007056</v>
      </c>
      <c r="X21" s="33">
        <f t="shared" si="1"/>
        <v>55.910000000000004</v>
      </c>
      <c r="Y21" s="28">
        <f t="shared" si="2"/>
        <v>1</v>
      </c>
      <c r="Z21" s="244"/>
      <c r="AA21" s="247"/>
      <c r="AC21" s="28"/>
      <c r="AD21" s="27"/>
      <c r="AE21" s="248"/>
      <c r="AF21" s="86"/>
      <c r="AJ21" s="86"/>
      <c r="BB21" s="259"/>
    </row>
    <row r="22" spans="1:54" ht="19.8">
      <c r="A22" s="244"/>
      <c r="B22" s="373"/>
      <c r="C22" s="277">
        <f>+'Ark1'!L1947</f>
        <v>11</v>
      </c>
      <c r="D22" s="277" t="s">
        <v>38</v>
      </c>
      <c r="E22" s="263"/>
      <c r="F22" s="263" t="str">
        <f>+IF(G22=0,"",'Ark1'!Q1947)</f>
        <v/>
      </c>
      <c r="G22" s="449">
        <f>+'Ark1'!R1947</f>
        <v>0</v>
      </c>
      <c r="H22" s="264" t="str">
        <f>+IF(G22=0,"",'Ark1'!AE1947)</f>
        <v/>
      </c>
      <c r="I22" s="371" t="str">
        <f>+IF(G22=0,"",H22-#REF!)</f>
        <v/>
      </c>
      <c r="J22" s="264" t="str">
        <f>+IF(G22=0,"",'Ark1'!AF1947)</f>
        <v/>
      </c>
      <c r="K22" s="265" t="str">
        <f>+IF(G22=0,"",'Ark1'!T1947)</f>
        <v/>
      </c>
      <c r="L22" s="294" t="str">
        <f>+IF(G22=0,"",'Ark1'!U1947)</f>
        <v/>
      </c>
      <c r="M22" s="350" t="str">
        <f>+IF(G22=0,"",L22-#REF!)</f>
        <v/>
      </c>
      <c r="N22" s="266" t="str">
        <f>+IF(G22=0,"",'Ark1'!W1947)</f>
        <v/>
      </c>
      <c r="O22" s="266" t="str">
        <f>+IF(G22=0,"",'Ark1'!X1947)</f>
        <v/>
      </c>
      <c r="P22" s="294" t="str">
        <f>+IF(G22=0,"",'Ark1'!AG1947)</f>
        <v/>
      </c>
      <c r="Q22" s="266" t="str">
        <f>+IF(G22=0,"",'Ark1'!AH1947)</f>
        <v/>
      </c>
      <c r="R22" s="366" t="str">
        <f>+IF(G22=0,"",'Ark1'!AR1607)</f>
        <v/>
      </c>
      <c r="S22" s="114" t="str">
        <f>+IF(G22=0,"",'Ark1'!AS1607)</f>
        <v/>
      </c>
      <c r="T22" s="266" t="str">
        <f>+IF(G22=0,"",'Ark1'!Y1947)</f>
        <v/>
      </c>
      <c r="U22" s="265" t="str">
        <f>+IF(G22=0,"",'Ark1'!AA1947)</f>
        <v/>
      </c>
      <c r="V22" s="266" t="str">
        <f>+IF(G22=0,"",'Ark1'!AC1947)</f>
        <v/>
      </c>
      <c r="W22" s="294" t="str">
        <f t="shared" si="0"/>
        <v/>
      </c>
      <c r="X22" s="266" t="str">
        <f t="shared" si="1"/>
        <v/>
      </c>
      <c r="Y22" s="264" t="str">
        <f t="shared" si="2"/>
        <v/>
      </c>
      <c r="Z22" s="244"/>
      <c r="AA22" s="247"/>
      <c r="AC22" s="28"/>
      <c r="AD22" s="27"/>
      <c r="AE22" s="248"/>
      <c r="AF22" s="86"/>
      <c r="AJ22" s="86"/>
      <c r="BB22" s="259"/>
    </row>
    <row r="23" spans="1:54" ht="19.8">
      <c r="A23" s="244"/>
      <c r="B23" s="373"/>
      <c r="C23" s="277">
        <f>+'Ark1'!L1982</f>
        <v>12</v>
      </c>
      <c r="D23" s="277" t="s">
        <v>39</v>
      </c>
      <c r="E23" s="263"/>
      <c r="F23" s="86" t="str">
        <f>+IF(G23=0,"",'Ark1'!Q1982)</f>
        <v/>
      </c>
      <c r="G23" s="449">
        <f>+'Ark1'!R1982</f>
        <v>0</v>
      </c>
      <c r="H23" s="28" t="str">
        <f>+IF(G23=0,"",'Ark1'!AE1982)</f>
        <v/>
      </c>
      <c r="I23" s="371" t="str">
        <f>+IF(G23=0,"",H23-#REF!)</f>
        <v/>
      </c>
      <c r="J23" s="28" t="str">
        <f>+IF(G23=0,"",'Ark1'!AF1982)</f>
        <v/>
      </c>
      <c r="K23" s="27" t="str">
        <f>+IF(G23=0,"",'Ark1'!T1982)</f>
        <v/>
      </c>
      <c r="L23" s="294" t="str">
        <f>+IF(G23=0,"",'Ark1'!U1982)</f>
        <v/>
      </c>
      <c r="M23" s="350" t="str">
        <f>+IF(G23=0,"",L23-#REF!)</f>
        <v/>
      </c>
      <c r="N23" s="33" t="str">
        <f>+IF(G23=0,"",'Ark1'!W1982)</f>
        <v/>
      </c>
      <c r="O23" s="33" t="str">
        <f>+IF(G23=0,"",'Ark1'!X1982)</f>
        <v/>
      </c>
      <c r="P23" s="294" t="str">
        <f>+IF(G23=0,"",'Ark1'!AG1982)</f>
        <v/>
      </c>
      <c r="Q23" s="33" t="str">
        <f>+IF(G23=0,"",'Ark1'!AH1982)</f>
        <v/>
      </c>
      <c r="R23" s="366" t="str">
        <f>+IF(G23=0,"",'Ark1'!AR1608)</f>
        <v/>
      </c>
      <c r="S23" s="114" t="str">
        <f>+IF(G23=0,"",'Ark1'!AS1608)</f>
        <v/>
      </c>
      <c r="T23" s="33" t="str">
        <f>+IF(G23=0,"",'Ark1'!Y1982)</f>
        <v/>
      </c>
      <c r="U23" s="27" t="str">
        <f>+IF(G23=0,"",'Ark1'!AA1982)</f>
        <v/>
      </c>
      <c r="V23" s="33" t="str">
        <f>+IF(G23=0,"",'Ark1'!AC1982)</f>
        <v/>
      </c>
      <c r="W23" s="294" t="str">
        <f t="shared" si="0"/>
        <v/>
      </c>
      <c r="X23" s="33" t="str">
        <f t="shared" si="1"/>
        <v/>
      </c>
      <c r="Y23" s="28" t="str">
        <f t="shared" si="2"/>
        <v/>
      </c>
      <c r="Z23" s="244"/>
      <c r="AA23" s="247"/>
      <c r="AC23" s="28"/>
      <c r="AD23" s="27"/>
      <c r="AE23" s="248"/>
      <c r="AF23" s="86"/>
      <c r="AJ23" s="86"/>
      <c r="BB23" s="259"/>
    </row>
    <row r="24" spans="1:54" ht="19.8">
      <c r="A24" s="244"/>
      <c r="B24" s="373"/>
      <c r="C24" s="277">
        <f>+'Ark1'!L2017</f>
        <v>13</v>
      </c>
      <c r="D24" s="277" t="s">
        <v>40</v>
      </c>
      <c r="E24" s="263"/>
      <c r="F24" s="263" t="str">
        <f>+IF(G24=0,"",'Ark1'!Q2017)</f>
        <v/>
      </c>
      <c r="G24" s="449">
        <f>+'Ark1'!R2017</f>
        <v>0</v>
      </c>
      <c r="H24" s="264" t="str">
        <f>+IF(G24=0,"",'Ark1'!AE2017)</f>
        <v/>
      </c>
      <c r="I24" s="371" t="str">
        <f>+IF(G24=0,"",H24-#REF!)</f>
        <v/>
      </c>
      <c r="J24" s="264" t="str">
        <f>+IF(G24=0,"",'Ark1'!AF2017)</f>
        <v/>
      </c>
      <c r="K24" s="265" t="str">
        <f>+IF(G24=0,"",'Ark1'!T2017)</f>
        <v/>
      </c>
      <c r="L24" s="294" t="str">
        <f>+IF(G24=0,"",'Ark1'!U2017)</f>
        <v/>
      </c>
      <c r="M24" s="350" t="str">
        <f>+IF(G24=0,"",L24-#REF!)</f>
        <v/>
      </c>
      <c r="N24" s="266" t="str">
        <f>+IF(G24=0,"",'Ark1'!W2017)</f>
        <v/>
      </c>
      <c r="O24" s="266" t="str">
        <f>+IF(G24=0,"",'Ark1'!X2017)</f>
        <v/>
      </c>
      <c r="P24" s="294" t="str">
        <f>+IF(G24=0,"",'Ark1'!AG2017)</f>
        <v/>
      </c>
      <c r="Q24" s="266" t="str">
        <f>+IF(G24=0,"",'Ark1'!AH2017)</f>
        <v/>
      </c>
      <c r="R24" s="366" t="str">
        <f>+IF(G24=0,"",'Ark1'!AR1609)</f>
        <v/>
      </c>
      <c r="S24" s="114" t="str">
        <f>+IF(G24=0,"",'Ark1'!AS1609)</f>
        <v/>
      </c>
      <c r="T24" s="266" t="str">
        <f>+IF(G24=0,"",'Ark1'!Y2017)</f>
        <v/>
      </c>
      <c r="U24" s="265" t="str">
        <f>+IF(G24=0,"",'Ark1'!AA2017)</f>
        <v/>
      </c>
      <c r="V24" s="266" t="str">
        <f>+IF(G24=0,"",'Ark1'!AC2017)</f>
        <v/>
      </c>
      <c r="W24" s="294" t="str">
        <f t="shared" si="0"/>
        <v/>
      </c>
      <c r="X24" s="266" t="str">
        <f t="shared" si="1"/>
        <v/>
      </c>
      <c r="Y24" s="264" t="str">
        <f t="shared" si="2"/>
        <v/>
      </c>
      <c r="Z24" s="244"/>
      <c r="AA24" s="247"/>
      <c r="AC24" s="28"/>
      <c r="AD24" s="27"/>
      <c r="AE24" s="248"/>
      <c r="AF24" s="86"/>
      <c r="AJ24" s="86"/>
      <c r="BB24" s="259"/>
    </row>
    <row r="25" spans="1:54" ht="19.8">
      <c r="A25" s="244"/>
      <c r="B25" s="373"/>
      <c r="C25" s="277">
        <f>+'Ark1'!L2052</f>
        <v>14</v>
      </c>
      <c r="D25" s="277" t="s">
        <v>403</v>
      </c>
      <c r="E25" s="263"/>
      <c r="F25" s="86" t="str">
        <f>+IF(G25=0,"",'Ark1'!Q2052)</f>
        <v/>
      </c>
      <c r="G25" s="449">
        <f>+'Ark1'!R2052</f>
        <v>0</v>
      </c>
      <c r="H25" s="28" t="str">
        <f>+IF(G25=0,"",'Ark1'!AE2052)</f>
        <v/>
      </c>
      <c r="I25" s="371" t="str">
        <f>+IF(G25=0,"",H25-#REF!)</f>
        <v/>
      </c>
      <c r="J25" s="28" t="str">
        <f>+IF(G25=0,"",'Ark1'!AF2052)</f>
        <v/>
      </c>
      <c r="K25" s="27" t="str">
        <f>+IF(G25=0,"",'Ark1'!T2052)</f>
        <v/>
      </c>
      <c r="L25" s="294" t="str">
        <f>+IF(G25=0,"",'Ark1'!U2052)</f>
        <v/>
      </c>
      <c r="M25" s="350" t="str">
        <f>+IF(G25=0,"",L25-#REF!)</f>
        <v/>
      </c>
      <c r="N25" s="33" t="str">
        <f>+IF(G25=0,"",'Ark1'!W2052)</f>
        <v/>
      </c>
      <c r="O25" s="33" t="str">
        <f>+IF(G25=0,"",'Ark1'!X2052)</f>
        <v/>
      </c>
      <c r="P25" s="294" t="str">
        <f>+IF(G25=0,"",'Ark1'!AG2052)</f>
        <v/>
      </c>
      <c r="Q25" s="33" t="str">
        <f>+IF(G25=0,"",'Ark1'!AH2052)</f>
        <v/>
      </c>
      <c r="R25" s="366" t="str">
        <f>+IF(G25=0,"",'Ark1'!AR1610)</f>
        <v/>
      </c>
      <c r="S25" s="114" t="str">
        <f>+IF(G25=0,"",'Ark1'!AS1610)</f>
        <v/>
      </c>
      <c r="T25" s="33" t="str">
        <f>+IF(G25=0,"",'Ark1'!Y2052)</f>
        <v/>
      </c>
      <c r="U25" s="27" t="str">
        <f>+IF(G25=0,"",'Ark1'!AA2052)</f>
        <v/>
      </c>
      <c r="V25" s="33" t="str">
        <f>+IF(G25=0,"",'Ark1'!AC2052)</f>
        <v/>
      </c>
      <c r="W25" s="294" t="str">
        <f t="shared" si="0"/>
        <v/>
      </c>
      <c r="X25" s="33" t="str">
        <f t="shared" si="1"/>
        <v/>
      </c>
      <c r="Y25" s="28" t="str">
        <f t="shared" si="2"/>
        <v/>
      </c>
      <c r="Z25" s="244"/>
      <c r="AA25" s="247"/>
      <c r="AC25" s="28"/>
      <c r="AD25" s="27"/>
      <c r="AE25" s="248"/>
      <c r="AF25" s="86"/>
      <c r="AJ25" s="86"/>
      <c r="BB25" s="259"/>
    </row>
    <row r="26" spans="1:54" ht="19.8">
      <c r="A26" s="244"/>
      <c r="B26" s="373"/>
      <c r="C26" s="277">
        <f>+'Ark1'!L2087</f>
        <v>15</v>
      </c>
      <c r="D26" s="277" t="s">
        <v>41</v>
      </c>
      <c r="E26" s="263"/>
      <c r="F26" s="263" t="str">
        <f>+IF(G26=0,"",'Ark1'!Q2087)</f>
        <v/>
      </c>
      <c r="G26" s="449">
        <f>+'Ark1'!R2087</f>
        <v>0</v>
      </c>
      <c r="H26" s="264" t="str">
        <f>+IF(G26=0,"",'Ark1'!AE2087)</f>
        <v/>
      </c>
      <c r="I26" s="371" t="str">
        <f>+IF(G26=0,"",H26-#REF!)</f>
        <v/>
      </c>
      <c r="J26" s="264" t="str">
        <f>+IF(G26=0,"",'Ark1'!AF2087)</f>
        <v/>
      </c>
      <c r="K26" s="265" t="str">
        <f>+IF(G26=0,"",'Ark1'!T2087)</f>
        <v/>
      </c>
      <c r="L26" s="369" t="str">
        <f>+IF(G26=0,"",'Ark1'!U2087)</f>
        <v/>
      </c>
      <c r="M26" s="350" t="str">
        <f>+IF(G26=0,"",L26-#REF!)</f>
        <v/>
      </c>
      <c r="N26" s="266" t="str">
        <f>+IF(G26=0,"",'Ark1'!W2087)</f>
        <v/>
      </c>
      <c r="O26" s="266" t="str">
        <f>+IF(G26=0,"",'Ark1'!X2087)</f>
        <v/>
      </c>
      <c r="P26" s="294" t="str">
        <f>+IF(G26=0,"",'Ark1'!AG2087)</f>
        <v/>
      </c>
      <c r="Q26" s="266" t="str">
        <f>+IF(G26=0,"",'Ark1'!AH2087)</f>
        <v/>
      </c>
      <c r="R26" s="366" t="str">
        <f>+IF(G26=0,"",'Ark1'!AR1611)</f>
        <v/>
      </c>
      <c r="S26" s="114" t="str">
        <f>+IF(G26=0,"",'Ark1'!AS1611)</f>
        <v/>
      </c>
      <c r="T26" s="266" t="str">
        <f>+IF(G26=0,"",'Ark1'!Y2087)</f>
        <v/>
      </c>
      <c r="U26" s="265" t="str">
        <f>+IF(G26=0,"",'Ark1'!AA2087)</f>
        <v/>
      </c>
      <c r="V26" s="266" t="str">
        <f>+IF(G26=0,"",'Ark1'!AC2087)</f>
        <v/>
      </c>
      <c r="W26" s="294" t="str">
        <f t="shared" si="0"/>
        <v/>
      </c>
      <c r="X26" s="266" t="str">
        <f t="shared" si="1"/>
        <v/>
      </c>
      <c r="Y26" s="264" t="str">
        <f t="shared" si="2"/>
        <v/>
      </c>
      <c r="Z26" s="244"/>
      <c r="AA26" s="247"/>
      <c r="AC26" s="28"/>
      <c r="AD26" s="27"/>
      <c r="AE26" s="248"/>
      <c r="AF26" s="86"/>
      <c r="AJ26" s="86"/>
      <c r="BB26" s="259"/>
    </row>
    <row r="27" spans="1:54" ht="19.8">
      <c r="A27" s="244"/>
      <c r="B27" s="244"/>
      <c r="C27" s="261"/>
      <c r="D27" s="244"/>
      <c r="E27" s="244"/>
      <c r="F27" s="244"/>
      <c r="G27" s="443"/>
      <c r="H27" s="245"/>
      <c r="I27" s="244"/>
      <c r="J27" s="245"/>
      <c r="K27" s="244"/>
      <c r="L27" s="244"/>
      <c r="M27" s="244"/>
      <c r="N27" s="246"/>
      <c r="O27" s="246"/>
      <c r="P27" s="244"/>
      <c r="Q27" s="246"/>
      <c r="R27" s="246"/>
      <c r="S27" s="246"/>
      <c r="T27" s="246"/>
      <c r="U27" s="244"/>
      <c r="V27" s="246"/>
      <c r="W27" s="244"/>
      <c r="X27" s="246"/>
      <c r="Y27" s="245"/>
      <c r="Z27" s="244"/>
      <c r="AA27" s="247"/>
      <c r="AC27" s="28"/>
      <c r="AD27" s="27"/>
      <c r="AE27" s="248"/>
      <c r="AF27" s="86"/>
      <c r="AJ27" s="86"/>
      <c r="BB27" s="259"/>
    </row>
    <row r="28" spans="1:54" ht="22.8">
      <c r="A28" s="244"/>
      <c r="B28" s="398" t="s">
        <v>504</v>
      </c>
      <c r="C28" s="261"/>
      <c r="D28" s="334"/>
      <c r="E28" s="244"/>
      <c r="F28" s="261" t="s">
        <v>639</v>
      </c>
      <c r="G28" s="491">
        <f>SUM(G30:G44)</f>
        <v>512</v>
      </c>
      <c r="H28" s="245"/>
      <c r="I28" s="244"/>
      <c r="J28" s="245"/>
      <c r="K28" s="244"/>
      <c r="L28" s="333">
        <f>+Raser!T12</f>
        <v>210.75664062500005</v>
      </c>
      <c r="M28" s="244" t="s">
        <v>568</v>
      </c>
      <c r="N28" s="246"/>
      <c r="O28" s="246"/>
      <c r="P28" s="244"/>
      <c r="Q28" s="246"/>
      <c r="R28" s="246"/>
      <c r="S28" s="246"/>
      <c r="T28" s="246"/>
      <c r="U28" s="244"/>
      <c r="V28" s="246"/>
      <c r="W28" s="333">
        <f>+Raser!X12</f>
        <v>96.879595629494659</v>
      </c>
      <c r="X28" s="246" t="s">
        <v>624</v>
      </c>
      <c r="Y28" s="245"/>
      <c r="Z28" s="244"/>
      <c r="AA28" s="247"/>
      <c r="AC28" s="28"/>
      <c r="AD28" s="27"/>
      <c r="AE28" s="248"/>
      <c r="AF28" s="86"/>
      <c r="AJ28" s="86"/>
      <c r="BB28" s="259"/>
    </row>
    <row r="29" spans="1:54" ht="14.25" customHeight="1">
      <c r="A29" s="244"/>
      <c r="B29" s="244"/>
      <c r="C29" s="261"/>
      <c r="D29" s="332"/>
      <c r="E29" s="244"/>
      <c r="F29" s="261"/>
      <c r="G29" s="447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45"/>
      <c r="Z29" s="244"/>
      <c r="AA29" s="247"/>
      <c r="AC29" s="28"/>
      <c r="AD29" s="27"/>
      <c r="AE29" s="248"/>
      <c r="AF29" s="86"/>
      <c r="AJ29" s="86"/>
      <c r="BB29" s="259"/>
    </row>
    <row r="30" spans="1:54" ht="19.8">
      <c r="A30" s="244"/>
      <c r="B30" s="295">
        <f>+'Ark1'!C1598</f>
        <v>2024</v>
      </c>
      <c r="C30" s="295">
        <f t="shared" ref="C30:C44" si="3">+C12</f>
        <v>1</v>
      </c>
      <c r="D30" s="295" t="s">
        <v>29</v>
      </c>
      <c r="E30" s="295">
        <f>+'Ark1'!AP1598</f>
        <v>2</v>
      </c>
      <c r="F30" s="263">
        <f>+IF(G30=0,"",'Ark1'!Q1598)</f>
        <v>108</v>
      </c>
      <c r="G30" s="449">
        <f>+'Ark1'!R1598</f>
        <v>187</v>
      </c>
      <c r="H30" s="264">
        <f>+IF(G30=0,"",'Ark1'!AE1598)</f>
        <v>36.5234375</v>
      </c>
      <c r="I30" s="264"/>
      <c r="J30" s="264">
        <f>+IF(G30=0,"",'Ark1'!AF1598)</f>
        <v>30.252142114442567</v>
      </c>
      <c r="K30" s="265">
        <f>+IF(G30=0,"",'Ark1'!T1598)</f>
        <v>4.7860962566844911</v>
      </c>
      <c r="L30" s="294">
        <f>+IF(G30=0,"",'Ark1'!U1598)</f>
        <v>174.5684491978609</v>
      </c>
      <c r="M30" s="264"/>
      <c r="N30" s="266">
        <f>+IF(G30=0,"",'Ark1'!W1598)</f>
        <v>14.973262032085563</v>
      </c>
      <c r="O30" s="266">
        <f>+IF(G30=0,"",'Ark1'!X1598)</f>
        <v>0</v>
      </c>
      <c r="P30" s="266">
        <f>+IF(G30=0,"",'Ark1'!AG1598)</f>
        <v>2126.3208556149734</v>
      </c>
      <c r="Q30" s="266">
        <f>+IF(G30=0,"",'Ark1'!AH1598)</f>
        <v>100</v>
      </c>
      <c r="R30" s="366">
        <f>+IF(G30=0,"",'Ark1'!AR1598)</f>
        <v>210.19786096256689</v>
      </c>
      <c r="S30" s="114">
        <f>+IF(G30=0,"",'Ark1'!AS1598)</f>
        <v>18.785040353208753</v>
      </c>
      <c r="T30" s="266">
        <f>+IF(G30=0,"",'Ark1'!Y1598)</f>
        <v>19.555584271626316</v>
      </c>
      <c r="U30" s="265">
        <f>+IF(G30=0,"",'Ark1'!AA1598)</f>
        <v>1.4976699376269611</v>
      </c>
      <c r="V30" s="266">
        <f>+IF(G30=0,"",'Ark1'!AC1598)</f>
        <v>44.449839556196991</v>
      </c>
      <c r="W30" s="294">
        <f t="shared" ref="W30:W44" si="4">IF(G30=0,"",1000*L30/P30)</f>
        <v>82.098827529663822</v>
      </c>
      <c r="X30" s="266">
        <f t="shared" ref="X30:X44" si="5">IF(G30=0,"",L30/C30)</f>
        <v>174.5684491978609</v>
      </c>
      <c r="Y30" s="264">
        <f t="shared" ref="Y30:Y44" si="6">IF(G30=0,"",G30/F30)</f>
        <v>1.7314814814814814</v>
      </c>
      <c r="Z30" s="244"/>
      <c r="AA30" s="247"/>
      <c r="AC30" s="28"/>
      <c r="AD30" s="27"/>
      <c r="AE30" s="248"/>
      <c r="AF30" s="86"/>
      <c r="AJ30" s="86"/>
      <c r="BB30" s="259"/>
    </row>
    <row r="31" spans="1:54" ht="19.8">
      <c r="A31" s="244"/>
      <c r="B31" s="295"/>
      <c r="C31" s="295">
        <f t="shared" si="3"/>
        <v>2</v>
      </c>
      <c r="D31" s="295" t="s">
        <v>29</v>
      </c>
      <c r="E31" s="295"/>
      <c r="F31" s="86">
        <f>+IF(G31=0,"",'Ark1'!Q1633)</f>
        <v>94</v>
      </c>
      <c r="G31" s="449">
        <f>+'Ark1'!R1633</f>
        <v>172</v>
      </c>
      <c r="H31" s="28">
        <f>+IF(G31=0,"",'Ark1'!AE1633)</f>
        <v>33.59375</v>
      </c>
      <c r="I31" s="264"/>
      <c r="J31" s="28">
        <f>+IF(G31=0,"",'Ark1'!AF1633)</f>
        <v>33.222559342547406</v>
      </c>
      <c r="K31" s="27">
        <f>+IF(G31=0,"",'Ark1'!T1633)</f>
        <v>7.0872093023255847</v>
      </c>
      <c r="L31" s="294">
        <f>+IF(G31=0,"",'Ark1'!U1633)</f>
        <v>208.42790697674408</v>
      </c>
      <c r="M31" s="264"/>
      <c r="N31" s="33">
        <f>+IF(G31=0,"",'Ark1'!W1633)</f>
        <v>70.930232558139551</v>
      </c>
      <c r="O31" s="33">
        <f>+IF(G31=0,"",'Ark1'!X1633)</f>
        <v>0</v>
      </c>
      <c r="P31" s="33">
        <f>+IF(G31=0,"",'Ark1'!AG1633)</f>
        <v>2189.8139534883726</v>
      </c>
      <c r="Q31" s="33">
        <f>+IF(G31=0,"",'Ark1'!AH1633)</f>
        <v>100</v>
      </c>
      <c r="R31" s="366">
        <f>+IF(G31=0,"",'Ark1'!AR1633)</f>
        <v>210.17441860465112</v>
      </c>
      <c r="S31" s="114">
        <f>+IF(G31=0,"",'Ark1'!AS1633)</f>
        <v>22.419457497655937</v>
      </c>
      <c r="T31" s="33">
        <f>+IF(G31=0,"",'Ark1'!Y1633)</f>
        <v>18.326995282488472</v>
      </c>
      <c r="U31" s="27">
        <f>+IF(G31=0,"",'Ark1'!AA1633)</f>
        <v>1.3022606919050119</v>
      </c>
      <c r="V31" s="33">
        <f>+IF(G31=0,"",'Ark1'!AC1633)</f>
        <v>25.814140103086544</v>
      </c>
      <c r="W31" s="294">
        <f t="shared" si="4"/>
        <v>95.180646120515647</v>
      </c>
      <c r="X31" s="33">
        <f t="shared" si="5"/>
        <v>104.21395348837204</v>
      </c>
      <c r="Y31" s="28">
        <f t="shared" si="6"/>
        <v>1.8297872340425532</v>
      </c>
      <c r="Z31" s="244"/>
      <c r="AA31" s="247"/>
      <c r="AC31" s="28"/>
      <c r="AD31" s="27"/>
      <c r="AE31" s="248"/>
      <c r="AF31" s="86"/>
      <c r="AJ31" s="86"/>
      <c r="BB31" s="259"/>
    </row>
    <row r="32" spans="1:54" ht="19.8">
      <c r="A32" s="244"/>
      <c r="B32" s="295"/>
      <c r="C32" s="295">
        <f t="shared" si="3"/>
        <v>3</v>
      </c>
      <c r="D32" s="295" t="s">
        <v>31</v>
      </c>
      <c r="E32" s="295"/>
      <c r="F32" s="263">
        <f>+IF(G32=0,"",'Ark1'!Q1668)</f>
        <v>57</v>
      </c>
      <c r="G32" s="449">
        <f>+'Ark1'!R1668</f>
        <v>99</v>
      </c>
      <c r="H32" s="264">
        <f>+IF(G32=0,"",'Ark1'!AE1668)</f>
        <v>19.3359375</v>
      </c>
      <c r="I32" s="264"/>
      <c r="J32" s="264">
        <f>+IF(G32=0,"",'Ark1'!AF1668)</f>
        <v>22.299397446328985</v>
      </c>
      <c r="K32" s="265">
        <f>+IF(G32=0,"",'Ark1'!T1668)</f>
        <v>8.4545454545454568</v>
      </c>
      <c r="L32" s="294">
        <f>+IF(G32=0,"",'Ark1'!U1668)</f>
        <v>243.05757575757576</v>
      </c>
      <c r="M32" s="264"/>
      <c r="N32" s="266">
        <f>+IF(G32=0,"",'Ark1'!W1668)</f>
        <v>95.959595959595973</v>
      </c>
      <c r="O32" s="266">
        <f>+IF(G32=0,"",'Ark1'!X1668)</f>
        <v>0</v>
      </c>
      <c r="P32" s="266">
        <f>+IF(G32=0,"",'Ark1'!AG1668)</f>
        <v>2172.1414141414134</v>
      </c>
      <c r="Q32" s="266">
        <f>+IF(G32=0,"",'Ark1'!AH1668)</f>
        <v>100</v>
      </c>
      <c r="R32" s="366">
        <f>+IF(G32=0,"",'Ark1'!AR1668)</f>
        <v>212.45454545454547</v>
      </c>
      <c r="S32" s="114">
        <f>+IF(G32=0,"",'Ark1'!AS1668)</f>
        <v>25.303626067386489</v>
      </c>
      <c r="T32" s="266">
        <f>+IF(G32=0,"",'Ark1'!Y1668)</f>
        <v>22.89874104831522</v>
      </c>
      <c r="U32" s="265">
        <f>+IF(G32=0,"",'Ark1'!AA1668)</f>
        <v>1.0662189142884329</v>
      </c>
      <c r="V32" s="266">
        <f>+IF(G32=0,"",'Ark1'!AC1668)</f>
        <v>13.706929210334328</v>
      </c>
      <c r="W32" s="294">
        <f t="shared" si="4"/>
        <v>111.89767580286646</v>
      </c>
      <c r="X32" s="266">
        <f t="shared" si="5"/>
        <v>81.019191919191925</v>
      </c>
      <c r="Y32" s="264">
        <f t="shared" si="6"/>
        <v>1.736842105263158</v>
      </c>
      <c r="Z32" s="244"/>
      <c r="AA32" s="247"/>
      <c r="AC32" s="28"/>
      <c r="AD32" s="27"/>
      <c r="AE32" s="248"/>
      <c r="AF32" s="86"/>
      <c r="AJ32" s="86"/>
      <c r="BB32" s="259"/>
    </row>
    <row r="33" spans="1:54" ht="19.8">
      <c r="A33" s="244"/>
      <c r="B33" s="295"/>
      <c r="C33" s="295">
        <f t="shared" si="3"/>
        <v>4</v>
      </c>
      <c r="D33" s="295" t="s">
        <v>32</v>
      </c>
      <c r="E33" s="295"/>
      <c r="F33" s="86">
        <f>+IF(G33=0,"",'Ark1'!Q1703)</f>
        <v>33</v>
      </c>
      <c r="G33" s="449">
        <f>+'Ark1'!R1703</f>
        <v>37</v>
      </c>
      <c r="H33" s="28">
        <f>+IF(G33=0,"",'Ark1'!AE1703)</f>
        <v>7.2265625</v>
      </c>
      <c r="I33" s="264"/>
      <c r="J33" s="28">
        <f>+IF(G33=0,"",'Ark1'!AF1703)</f>
        <v>9.4414284840520679</v>
      </c>
      <c r="K33" s="27">
        <f>+IF(G33=0,"",'Ark1'!T1703)</f>
        <v>9.7027027027027017</v>
      </c>
      <c r="L33" s="294">
        <f>+IF(G33=0,"",'Ark1'!U1703)</f>
        <v>275.35135135135141</v>
      </c>
      <c r="M33" s="264"/>
      <c r="N33" s="33">
        <f>+IF(G33=0,"",'Ark1'!W1703)</f>
        <v>100</v>
      </c>
      <c r="O33" s="33">
        <f>+IF(G33=0,"",'Ark1'!X1703)</f>
        <v>0</v>
      </c>
      <c r="P33" s="33">
        <f>+IF(G33=0,"",'Ark1'!AG1703)</f>
        <v>2285.1621621621625</v>
      </c>
      <c r="Q33" s="33">
        <f>+IF(G33=0,"",'Ark1'!AH1703)</f>
        <v>100</v>
      </c>
      <c r="R33" s="366">
        <f>+IF(G33=0,"",'Ark1'!AR1703)</f>
        <v>213.05405405405401</v>
      </c>
      <c r="S33" s="114">
        <f>+IF(G33=0,"",'Ark1'!AS1703)</f>
        <v>28.439031140886826</v>
      </c>
      <c r="T33" s="33">
        <f>+IF(G33=0,"",'Ark1'!Y1703)</f>
        <v>29.196525354371257</v>
      </c>
      <c r="U33" s="27">
        <f>+IF(G33=0,"",'Ark1'!AA1703)</f>
        <v>1.31241195050583</v>
      </c>
      <c r="V33" s="33">
        <f>+IF(G33=0,"",'Ark1'!AC1703)</f>
        <v>5.9364629332446288</v>
      </c>
      <c r="W33" s="294">
        <f t="shared" si="4"/>
        <v>120.49532234982438</v>
      </c>
      <c r="X33" s="33">
        <f t="shared" si="5"/>
        <v>68.837837837837853</v>
      </c>
      <c r="Y33" s="28">
        <f t="shared" si="6"/>
        <v>1.1212121212121211</v>
      </c>
      <c r="Z33" s="244"/>
      <c r="AA33" s="247"/>
      <c r="AC33" s="28"/>
      <c r="AD33" s="27"/>
      <c r="AE33" s="248"/>
      <c r="AF33" s="86"/>
      <c r="AJ33" s="86"/>
      <c r="BB33" s="259"/>
    </row>
    <row r="34" spans="1:54" ht="19.8">
      <c r="A34" s="244"/>
      <c r="B34" s="263"/>
      <c r="C34" s="295">
        <f t="shared" si="3"/>
        <v>5</v>
      </c>
      <c r="D34" s="295" t="s">
        <v>402</v>
      </c>
      <c r="E34" s="295"/>
      <c r="F34" s="263">
        <f>+IF(G34=0,"",'Ark1'!Q1738)</f>
        <v>13</v>
      </c>
      <c r="G34" s="449">
        <f>+'Ark1'!R1738</f>
        <v>14</v>
      </c>
      <c r="H34" s="264">
        <f>+'Ark1'!AE1738</f>
        <v>2.734375</v>
      </c>
      <c r="I34" s="264"/>
      <c r="J34" s="264">
        <f>+IF(G34=0,"",'Ark1'!AF1738)</f>
        <v>3.8430172536823264</v>
      </c>
      <c r="K34" s="265">
        <f>+IF(G34=0,"",'Ark1'!T1738)</f>
        <v>10.357142857142859</v>
      </c>
      <c r="L34" s="294">
        <f>+IF(G34=0,"",'Ark1'!U1738)</f>
        <v>296.20714285714297</v>
      </c>
      <c r="M34" s="264"/>
      <c r="N34" s="266">
        <f>+IF(G34=0,"",'Ark1'!W1738)</f>
        <v>100</v>
      </c>
      <c r="O34" s="266">
        <f>+IF(G34=0,"",'Ark1'!X1738)</f>
        <v>0</v>
      </c>
      <c r="P34" s="266">
        <f>+IF(G34=0,"",'Ark1'!AG1738)</f>
        <v>2392.5</v>
      </c>
      <c r="Q34" s="266">
        <f>+IF(G34=0,"",'Ark1'!AH1738)</f>
        <v>100</v>
      </c>
      <c r="R34" s="366">
        <f>+IF(G34=0,"",'Ark1'!AR1738)</f>
        <v>211.6428571428572</v>
      </c>
      <c r="S34" s="114">
        <f>+IF(G34=0,"",'Ark1'!AS1738)</f>
        <v>31.22952428890304</v>
      </c>
      <c r="T34" s="266">
        <f>+IF(G34=0,"",'Ark1'!Y1738)</f>
        <v>23.69823574764585</v>
      </c>
      <c r="U34" s="265">
        <f>+IF(G34=0,"",'Ark1'!AA1738)</f>
        <v>1.0424656799518817</v>
      </c>
      <c r="V34" s="266">
        <f>+IF(G34=0,"",'Ark1'!AC1738)</f>
        <v>-48.902324667232115</v>
      </c>
      <c r="W34" s="294">
        <f t="shared" si="4"/>
        <v>123.80653828929695</v>
      </c>
      <c r="X34" s="266">
        <f t="shared" si="5"/>
        <v>59.241428571428592</v>
      </c>
      <c r="Y34" s="264">
        <f t="shared" si="6"/>
        <v>1.0769230769230769</v>
      </c>
      <c r="Z34" s="244"/>
      <c r="AA34" s="247"/>
      <c r="AC34" s="28"/>
      <c r="AD34" s="27"/>
      <c r="AE34" s="248"/>
      <c r="AF34" s="86"/>
      <c r="AJ34" s="86"/>
      <c r="BB34" s="259"/>
    </row>
    <row r="35" spans="1:54" ht="19.8">
      <c r="A35" s="244"/>
      <c r="B35" s="295"/>
      <c r="C35" s="295">
        <f t="shared" si="3"/>
        <v>6</v>
      </c>
      <c r="D35" s="295" t="s">
        <v>33</v>
      </c>
      <c r="E35" s="295"/>
      <c r="F35" s="86">
        <f>+IF(G35=0,"",'Ark1'!Q1773)</f>
        <v>2</v>
      </c>
      <c r="G35" s="449">
        <f>+'Ark1'!R1773</f>
        <v>2</v>
      </c>
      <c r="H35" s="28">
        <f>+IF(G35=0,"",'Ark1'!AE1773)</f>
        <v>0.390625</v>
      </c>
      <c r="I35" s="264"/>
      <c r="J35" s="28">
        <f>+IF(G35=0,"",'Ark1'!AF1773)</f>
        <v>0.63758370602942893</v>
      </c>
      <c r="K35" s="27">
        <f>+IF(G35=0,"",'Ark1'!T1773)</f>
        <v>14</v>
      </c>
      <c r="L35" s="294">
        <f>+IF(G35=0,"",'Ark1'!U1773)</f>
        <v>344</v>
      </c>
      <c r="M35" s="264"/>
      <c r="N35" s="33">
        <f>+IF(G35=0,"",'Ark1'!W1773)</f>
        <v>100</v>
      </c>
      <c r="O35" s="33">
        <f>+IF(G35=0,"",'Ark1'!X1773)</f>
        <v>50</v>
      </c>
      <c r="P35" s="33">
        <f>+IF(G35=0,"",'Ark1'!AG1773)</f>
        <v>2496.5</v>
      </c>
      <c r="Q35" s="33">
        <f>+IF(G35=0,"",'Ark1'!AH1773)</f>
        <v>100</v>
      </c>
      <c r="R35" s="366">
        <f>+IF(G35=0,"",'Ark1'!AR1773)</f>
        <v>213</v>
      </c>
      <c r="S35" s="114">
        <f>+IF(G35=0,"",'Ark1'!AS1773)</f>
        <v>35.623886042757299</v>
      </c>
      <c r="T35" s="33">
        <f>+IF(G35=0,"",'Ark1'!Y1773)</f>
        <v>15.5</v>
      </c>
      <c r="U35" s="27">
        <f>+IF(G35=0,"",'Ark1'!AA1773)</f>
        <v>1</v>
      </c>
      <c r="V35" s="33">
        <f>+IF(G35=0,"",'Ark1'!AC1773)</f>
        <v>-100</v>
      </c>
      <c r="W35" s="294">
        <f t="shared" si="4"/>
        <v>137.79291007410376</v>
      </c>
      <c r="X35" s="33">
        <f t="shared" si="5"/>
        <v>57.333333333333336</v>
      </c>
      <c r="Y35" s="28">
        <f t="shared" si="6"/>
        <v>1</v>
      </c>
      <c r="Z35" s="244"/>
      <c r="AA35" s="247"/>
      <c r="AC35" s="28"/>
      <c r="AD35" s="27"/>
      <c r="AE35" s="248"/>
      <c r="AF35" s="86"/>
      <c r="AJ35" s="86"/>
      <c r="BB35" s="259"/>
    </row>
    <row r="36" spans="1:54" ht="19.8">
      <c r="A36" s="244"/>
      <c r="B36" s="295"/>
      <c r="C36" s="295">
        <f t="shared" si="3"/>
        <v>7</v>
      </c>
      <c r="D36" s="295" t="s">
        <v>34</v>
      </c>
      <c r="E36" s="295"/>
      <c r="F36" s="263">
        <f>+IF(G36=0,"",'Ark1'!Q1808)</f>
        <v>1</v>
      </c>
      <c r="G36" s="449">
        <f>+'Ark1'!R1808</f>
        <v>1</v>
      </c>
      <c r="H36" s="264">
        <f>+IF(G36=0,"",'Ark1'!AE1808)</f>
        <v>0.1953125</v>
      </c>
      <c r="I36" s="264"/>
      <c r="J36" s="264">
        <f>+IF(G36=0,"",'Ark1'!AF1808)</f>
        <v>0.30387165291722362</v>
      </c>
      <c r="K36" s="265">
        <f>+IF(G36=0,"",'Ark1'!T1808)</f>
        <v>11</v>
      </c>
      <c r="L36" s="294">
        <f>+IF(G36=0,"",'Ark1'!U1808)</f>
        <v>327.90000000000009</v>
      </c>
      <c r="M36" s="264"/>
      <c r="N36" s="266">
        <f>+IF(G36=0,"",'Ark1'!W1808)</f>
        <v>100</v>
      </c>
      <c r="O36" s="266">
        <f>+IF(G36=0,"",'Ark1'!X1808)</f>
        <v>0</v>
      </c>
      <c r="P36" s="266">
        <f>+IF(G36=0,"",'Ark1'!AG1808)</f>
        <v>1479</v>
      </c>
      <c r="Q36" s="266">
        <f>+IF(G36=0,"",'Ark1'!AH1808)</f>
        <v>100</v>
      </c>
      <c r="R36" s="366">
        <f>+IF(G36=0,"",'Ark1'!AR1830)</f>
        <v>196.14285714285711</v>
      </c>
      <c r="S36" s="114">
        <f>+IF(G36=0,"",'Ark1'!AS1830)</f>
        <v>38.524335019957967</v>
      </c>
      <c r="T36" s="266">
        <f>+IF(G36=0,"",'Ark1'!Y1808)</f>
        <v>0</v>
      </c>
      <c r="U36" s="265">
        <f>+IF(G36=0,"",'Ark1'!AA1808)</f>
        <v>0</v>
      </c>
      <c r="V36" s="266">
        <f>+IF(G36=0,"",'Ark1'!AC1808)</f>
        <v>0</v>
      </c>
      <c r="W36" s="294">
        <f t="shared" si="4"/>
        <v>221.70385395537534</v>
      </c>
      <c r="X36" s="266">
        <f t="shared" si="5"/>
        <v>46.842857142857156</v>
      </c>
      <c r="Y36" s="264">
        <f t="shared" si="6"/>
        <v>1</v>
      </c>
      <c r="Z36" s="244"/>
      <c r="AA36" s="247"/>
      <c r="AC36" s="28"/>
      <c r="AD36" s="27"/>
      <c r="AE36" s="248"/>
      <c r="AF36" s="86"/>
      <c r="AJ36" s="86"/>
      <c r="BB36" s="259"/>
    </row>
    <row r="37" spans="1:54" ht="19.8">
      <c r="A37" s="244"/>
      <c r="B37" s="295"/>
      <c r="C37" s="295">
        <f t="shared" si="3"/>
        <v>8</v>
      </c>
      <c r="D37" s="209" t="s">
        <v>35</v>
      </c>
      <c r="E37" s="295"/>
      <c r="F37" s="86" t="str">
        <f>+IF(G37=0,"",'Ark1'!Q1843)</f>
        <v/>
      </c>
      <c r="G37" s="449">
        <f>+'Ark1'!R1843</f>
        <v>0</v>
      </c>
      <c r="H37" s="28" t="str">
        <f>+IF(G37=0,"",'Ark1'!AE1843)</f>
        <v/>
      </c>
      <c r="I37" s="264"/>
      <c r="J37" s="28" t="str">
        <f>+IF(G37=0,"",'Ark1'!AF1843)</f>
        <v/>
      </c>
      <c r="K37" s="27" t="str">
        <f>+IF(G37=0,"",'Ark1'!T1843)</f>
        <v/>
      </c>
      <c r="L37" s="294" t="str">
        <f>+IF(G37=0,"",'Ark1'!U1843)</f>
        <v/>
      </c>
      <c r="M37" s="264"/>
      <c r="N37" s="33" t="str">
        <f>+IF(G37=0,"",'Ark1'!W1843)</f>
        <v/>
      </c>
      <c r="O37" s="33" t="str">
        <f>+IF(G37=0,"",'Ark1'!X1843)</f>
        <v/>
      </c>
      <c r="P37" s="33" t="str">
        <f>+IF(G37=0,"",'Ark1'!AG1843)</f>
        <v/>
      </c>
      <c r="Q37" s="33" t="str">
        <f>+IF(G37=0,"",'Ark1'!AH1843)</f>
        <v/>
      </c>
      <c r="R37" s="366" t="str">
        <f>+IF(G37=0,"",'Ark1'!AR1865)</f>
        <v/>
      </c>
      <c r="S37" s="114" t="str">
        <f>+IF(G37=0,"",'Ark1'!AS1865)</f>
        <v/>
      </c>
      <c r="T37" s="33" t="str">
        <f>+IF(G37=0,"",'Ark1'!Y1843)</f>
        <v/>
      </c>
      <c r="U37" s="27" t="str">
        <f>+IF(G37=0,"",'Ark1'!AA1843)</f>
        <v/>
      </c>
      <c r="V37" s="33" t="str">
        <f>+IF(G37=0,"",'Ark1'!AC1843)</f>
        <v/>
      </c>
      <c r="W37" s="294" t="str">
        <f t="shared" si="4"/>
        <v/>
      </c>
      <c r="X37" s="33" t="str">
        <f t="shared" si="5"/>
        <v/>
      </c>
      <c r="Y37" s="28" t="str">
        <f t="shared" si="6"/>
        <v/>
      </c>
      <c r="Z37" s="244"/>
      <c r="AA37" s="247"/>
      <c r="AC37" s="28"/>
      <c r="AD37" s="27"/>
      <c r="AE37" s="248"/>
      <c r="AF37" s="86"/>
      <c r="AJ37" s="86"/>
      <c r="BB37" s="259"/>
    </row>
    <row r="38" spans="1:54" ht="19.8">
      <c r="A38" s="244"/>
      <c r="B38" s="295"/>
      <c r="C38" s="295">
        <f t="shared" si="3"/>
        <v>9</v>
      </c>
      <c r="D38" s="295" t="s">
        <v>36</v>
      </c>
      <c r="E38" s="295"/>
      <c r="F38" s="263" t="str">
        <f>+IF(G38=0,"",'Ark1'!Q1878)</f>
        <v/>
      </c>
      <c r="G38" s="449">
        <f>+'Ark1'!R1878</f>
        <v>0</v>
      </c>
      <c r="H38" s="264" t="str">
        <f>+IF(G38=0,"",'Ark1'!AE1878)</f>
        <v/>
      </c>
      <c r="I38" s="264"/>
      <c r="J38" s="264" t="str">
        <f>+IF(G38=0,"",'Ark1'!AF1878)</f>
        <v/>
      </c>
      <c r="K38" s="265" t="str">
        <f>+IF(G38=0,"",'Ark1'!T1878)</f>
        <v/>
      </c>
      <c r="L38" s="294" t="str">
        <f>+IF(G38=0,"",'Ark1'!U1878)</f>
        <v/>
      </c>
      <c r="M38" s="264"/>
      <c r="N38" s="266" t="str">
        <f>+IF(G38=0,"",'Ark1'!W1878)</f>
        <v/>
      </c>
      <c r="O38" s="266" t="str">
        <f>+IF(G38=0,"",'Ark1'!X1878)</f>
        <v/>
      </c>
      <c r="P38" s="266" t="str">
        <f>+IF(G38=0,"",'Ark1'!AG1878)</f>
        <v/>
      </c>
      <c r="Q38" s="266" t="str">
        <f>+IF(G38=0,"",'Ark1'!AH1878)</f>
        <v/>
      </c>
      <c r="R38" s="366" t="str">
        <f>+IF(G38=0,"",'Ark1'!AR1900)</f>
        <v/>
      </c>
      <c r="S38" s="114" t="str">
        <f>+IF(G38=0,"",'Ark1'!AS1900)</f>
        <v/>
      </c>
      <c r="T38" s="266" t="str">
        <f>+IF(G38=0,"",'Ark1'!Y1878)</f>
        <v/>
      </c>
      <c r="U38" s="265" t="str">
        <f>+IF(G38=0,"",'Ark1'!AA1878)</f>
        <v/>
      </c>
      <c r="V38" s="266" t="str">
        <f>+IF(G38=0,"",'Ark1'!AC1878)</f>
        <v/>
      </c>
      <c r="W38" s="294" t="str">
        <f t="shared" si="4"/>
        <v/>
      </c>
      <c r="X38" s="266" t="str">
        <f t="shared" si="5"/>
        <v/>
      </c>
      <c r="Y38" s="264" t="str">
        <f t="shared" si="6"/>
        <v/>
      </c>
      <c r="Z38" s="244"/>
      <c r="AA38" s="247"/>
      <c r="AC38" s="28"/>
      <c r="AD38" s="27"/>
      <c r="AE38" s="248"/>
      <c r="AF38" s="86"/>
      <c r="AJ38" s="86"/>
      <c r="BB38" s="259"/>
    </row>
    <row r="39" spans="1:54" ht="19.8">
      <c r="A39" s="244"/>
      <c r="B39" s="295"/>
      <c r="C39" s="295">
        <f t="shared" si="3"/>
        <v>10</v>
      </c>
      <c r="D39" s="295" t="s">
        <v>37</v>
      </c>
      <c r="E39" s="295"/>
      <c r="F39" s="86" t="str">
        <f>+IF(G39=0,"",'Ark1'!Q1913)</f>
        <v/>
      </c>
      <c r="G39" s="449">
        <f>+'Ark1'!R1913</f>
        <v>0</v>
      </c>
      <c r="H39" s="28" t="str">
        <f>+IF(G39=0,"",'Ark1'!AE1913)</f>
        <v/>
      </c>
      <c r="I39" s="264"/>
      <c r="J39" s="28" t="str">
        <f>+IF(G39=0,"",'Ark1'!AF1913)</f>
        <v/>
      </c>
      <c r="K39" s="27" t="str">
        <f>+IF(G39=0,"",'Ark1'!T1913)</f>
        <v/>
      </c>
      <c r="L39" s="294" t="str">
        <f>+IF(G39=0,"",'Ark1'!U1913)</f>
        <v/>
      </c>
      <c r="M39" s="264"/>
      <c r="N39" s="33" t="str">
        <f>+IF(G39=0,"",'Ark1'!W1913)</f>
        <v/>
      </c>
      <c r="O39" s="33" t="str">
        <f>+IF(G39=0,"",'Ark1'!X1913)</f>
        <v/>
      </c>
      <c r="P39" s="33" t="str">
        <f>+IF(G39=0,"",'Ark1'!AG1913)</f>
        <v/>
      </c>
      <c r="Q39" s="33" t="str">
        <f>+IF(G39=0,"",'Ark1'!AH1913)</f>
        <v/>
      </c>
      <c r="R39" s="366" t="str">
        <f>+IF(G39=0,"",'Ark1'!AR1935)</f>
        <v/>
      </c>
      <c r="S39" s="114" t="str">
        <f>+IF(G39=0,"",'Ark1'!AS1935)</f>
        <v/>
      </c>
      <c r="T39" s="33" t="str">
        <f>+IF(G39=0,"",'Ark1'!Y1913)</f>
        <v/>
      </c>
      <c r="U39" s="27" t="str">
        <f>+IF(G39=0,"",'Ark1'!AA1913)</f>
        <v/>
      </c>
      <c r="V39" s="33" t="str">
        <f>+IF(G39=0,"",'Ark1'!AC1913)</f>
        <v/>
      </c>
      <c r="W39" s="294" t="str">
        <f t="shared" si="4"/>
        <v/>
      </c>
      <c r="X39" s="33" t="str">
        <f t="shared" si="5"/>
        <v/>
      </c>
      <c r="Y39" s="28" t="str">
        <f t="shared" si="6"/>
        <v/>
      </c>
      <c r="Z39" s="244"/>
      <c r="AA39" s="247"/>
      <c r="AC39" s="28"/>
      <c r="AD39" s="27"/>
      <c r="AE39" s="248"/>
      <c r="AF39" s="86"/>
      <c r="AG39" s="209"/>
      <c r="AH39" s="209"/>
      <c r="AI39" s="209"/>
      <c r="AJ39" s="86"/>
      <c r="BB39" s="259"/>
    </row>
    <row r="40" spans="1:54" ht="19.8">
      <c r="A40" s="244"/>
      <c r="B40" s="295"/>
      <c r="C40" s="295">
        <f t="shared" si="3"/>
        <v>11</v>
      </c>
      <c r="D40" s="295" t="s">
        <v>38</v>
      </c>
      <c r="E40" s="295"/>
      <c r="F40" s="263" t="str">
        <f>+IF(G40=0,"",'Ark1'!Q1948)</f>
        <v/>
      </c>
      <c r="G40" s="449">
        <f>+'Ark1'!R1948</f>
        <v>0</v>
      </c>
      <c r="H40" s="264" t="str">
        <f>+IF(G40=0,"",'Ark1'!AE1948)</f>
        <v/>
      </c>
      <c r="I40" s="264"/>
      <c r="J40" s="264" t="str">
        <f>+IF(G40=0,"",'Ark1'!AF1948)</f>
        <v/>
      </c>
      <c r="K40" s="265" t="str">
        <f>+IF(G40=0,"",'Ark1'!T1948)</f>
        <v/>
      </c>
      <c r="L40" s="294" t="str">
        <f>+IF(G40=0,"",'Ark1'!U1948)</f>
        <v/>
      </c>
      <c r="M40" s="264"/>
      <c r="N40" s="266" t="str">
        <f>+IF(G40=0,"",'Ark1'!W1948)</f>
        <v/>
      </c>
      <c r="O40" s="266" t="str">
        <f>+IF(G40=0,"",'Ark1'!X1948)</f>
        <v/>
      </c>
      <c r="P40" s="266" t="str">
        <f>+IF(G40=0,"",'Ark1'!AG1948)</f>
        <v/>
      </c>
      <c r="Q40" s="266" t="str">
        <f>+IF(G40=0,"",'Ark1'!AH1948)</f>
        <v/>
      </c>
      <c r="R40" s="366" t="str">
        <f>+IF(G40=0,"",'Ark1'!AR1630)</f>
        <v/>
      </c>
      <c r="S40" s="114" t="str">
        <f>+IF(G40=0,"",'Ark1'!AS1630)</f>
        <v/>
      </c>
      <c r="T40" s="266" t="str">
        <f>+IF(G40=0,"",'Ark1'!Y1948)</f>
        <v/>
      </c>
      <c r="U40" s="265" t="str">
        <f>+IF(G40=0,"",'Ark1'!AA1948)</f>
        <v/>
      </c>
      <c r="V40" s="266" t="str">
        <f>+IF(G40=0,"",'Ark1'!AC1948)</f>
        <v/>
      </c>
      <c r="W40" s="294" t="str">
        <f t="shared" si="4"/>
        <v/>
      </c>
      <c r="X40" s="266" t="str">
        <f t="shared" si="5"/>
        <v/>
      </c>
      <c r="Y40" s="264" t="str">
        <f t="shared" si="6"/>
        <v/>
      </c>
      <c r="Z40" s="244"/>
      <c r="AA40" s="247"/>
      <c r="AC40" s="28"/>
      <c r="AD40" s="27"/>
      <c r="AE40" s="248"/>
      <c r="AF40" s="86"/>
      <c r="AG40" s="209"/>
      <c r="AH40" s="209"/>
      <c r="AI40" s="209"/>
      <c r="AJ40" s="86"/>
      <c r="BB40" s="259"/>
    </row>
    <row r="41" spans="1:54" ht="19.8">
      <c r="A41" s="244"/>
      <c r="B41" s="295"/>
      <c r="C41" s="295">
        <f t="shared" si="3"/>
        <v>12</v>
      </c>
      <c r="D41" s="295" t="s">
        <v>39</v>
      </c>
      <c r="E41" s="295"/>
      <c r="F41" s="86" t="str">
        <f>+IF(G41=0,"",'Ark1'!Q1983)</f>
        <v/>
      </c>
      <c r="G41" s="449">
        <f>+'Ark1'!R1983</f>
        <v>0</v>
      </c>
      <c r="H41" s="28" t="str">
        <f>+IF(G41=0,"",'Ark1'!AE1983)</f>
        <v/>
      </c>
      <c r="I41" s="264"/>
      <c r="J41" s="28" t="str">
        <f>+IF(G41=0,"",'Ark1'!AF1983)</f>
        <v/>
      </c>
      <c r="K41" s="27" t="str">
        <f>+IF(G41=0,"",'Ark1'!T1983)</f>
        <v/>
      </c>
      <c r="L41" s="294" t="str">
        <f>+IF(G41=0,"",'Ark1'!U1983)</f>
        <v/>
      </c>
      <c r="M41" s="264"/>
      <c r="N41" s="33" t="str">
        <f>+IF(G41=0,"",'Ark1'!W1983)</f>
        <v/>
      </c>
      <c r="O41" s="33" t="str">
        <f>+IF(G41=0,"",'Ark1'!X1983)</f>
        <v/>
      </c>
      <c r="P41" s="33" t="str">
        <f>+IF(G41=0,"",'Ark1'!AG1983)</f>
        <v/>
      </c>
      <c r="Q41" s="33" t="str">
        <f>+IF(G41=0,"",'Ark1'!AH1983)</f>
        <v/>
      </c>
      <c r="R41" s="366" t="str">
        <f>+IF(G41=0,"",'Ark1'!AR1631)</f>
        <v/>
      </c>
      <c r="S41" s="114" t="str">
        <f>+IF(G41=0,"",'Ark1'!AS1631)</f>
        <v/>
      </c>
      <c r="T41" s="33" t="str">
        <f>+IF(G41=0,"",'Ark1'!Y1983)</f>
        <v/>
      </c>
      <c r="U41" s="27" t="str">
        <f>+IF(G41=0,"",'Ark1'!AA1983)</f>
        <v/>
      </c>
      <c r="V41" s="33" t="str">
        <f>+IF(G41=0,"",'Ark1'!AC1983)</f>
        <v/>
      </c>
      <c r="W41" s="294" t="str">
        <f t="shared" si="4"/>
        <v/>
      </c>
      <c r="X41" s="33" t="str">
        <f t="shared" si="5"/>
        <v/>
      </c>
      <c r="Y41" s="28" t="str">
        <f t="shared" si="6"/>
        <v/>
      </c>
      <c r="Z41" s="244"/>
      <c r="AA41" s="247"/>
      <c r="AC41" s="28"/>
      <c r="AD41" s="27"/>
      <c r="AE41" s="248"/>
      <c r="AF41" s="86"/>
      <c r="AG41" s="209"/>
      <c r="AH41" s="209"/>
      <c r="AI41" s="209"/>
      <c r="AJ41" s="86"/>
      <c r="BB41" s="259"/>
    </row>
    <row r="42" spans="1:54" ht="19.8">
      <c r="A42" s="244"/>
      <c r="B42" s="295"/>
      <c r="C42" s="295">
        <f t="shared" si="3"/>
        <v>13</v>
      </c>
      <c r="D42" s="295" t="s">
        <v>40</v>
      </c>
      <c r="E42" s="295"/>
      <c r="F42" s="263" t="str">
        <f>+IF(G42=0,"",'Ark1'!Q2018)</f>
        <v/>
      </c>
      <c r="G42" s="449">
        <f>+'Ark1'!R2018</f>
        <v>0</v>
      </c>
      <c r="H42" s="264" t="str">
        <f>+IF(G42=0,"",'Ark1'!AE2018)</f>
        <v/>
      </c>
      <c r="I42" s="264"/>
      <c r="J42" s="264" t="str">
        <f>+IF(G42=0,"",'Ark1'!AF2018)</f>
        <v/>
      </c>
      <c r="K42" s="265" t="str">
        <f>+IF(G42=0,"",'Ark1'!T2018)</f>
        <v/>
      </c>
      <c r="L42" s="294" t="str">
        <f>+IF(G42=0,"",'Ark1'!U2018)</f>
        <v/>
      </c>
      <c r="M42" s="264"/>
      <c r="N42" s="266" t="str">
        <f>+IF(G42=0,"",'Ark1'!W2018)</f>
        <v/>
      </c>
      <c r="O42" s="266" t="str">
        <f>+IF(G42=0,"",'Ark1'!X2018)</f>
        <v/>
      </c>
      <c r="P42" s="266" t="str">
        <f>+IF(G42=0,"",'Ark1'!AG2018)</f>
        <v/>
      </c>
      <c r="Q42" s="266" t="str">
        <f>+IF(G42=0,"",'Ark1'!AH2018)</f>
        <v/>
      </c>
      <c r="R42" s="366" t="str">
        <f>+IF(G42=0,"",'Ark1'!AR1632)</f>
        <v/>
      </c>
      <c r="S42" s="114" t="str">
        <f>+IF(G42=0,"",'Ark1'!AS1632)</f>
        <v/>
      </c>
      <c r="T42" s="266" t="str">
        <f>+IF(G42=0,"",'Ark1'!Y2018)</f>
        <v/>
      </c>
      <c r="U42" s="265" t="str">
        <f>+IF(G42=0,"",'Ark1'!AA2018)</f>
        <v/>
      </c>
      <c r="V42" s="266" t="str">
        <f>+IF(G42=0,"",'Ark1'!AC2018)</f>
        <v/>
      </c>
      <c r="W42" s="294" t="str">
        <f t="shared" si="4"/>
        <v/>
      </c>
      <c r="X42" s="266" t="str">
        <f t="shared" si="5"/>
        <v/>
      </c>
      <c r="Y42" s="264" t="str">
        <f t="shared" si="6"/>
        <v/>
      </c>
      <c r="Z42" s="244"/>
      <c r="AA42" s="247"/>
      <c r="AC42" s="28"/>
      <c r="AD42" s="27"/>
      <c r="AE42" s="248"/>
      <c r="AF42" s="86"/>
      <c r="AG42" s="209"/>
      <c r="AH42" s="209"/>
      <c r="AI42" s="209"/>
      <c r="AJ42" s="86"/>
      <c r="BB42" s="259"/>
    </row>
    <row r="43" spans="1:54" ht="19.8">
      <c r="A43" s="244"/>
      <c r="B43" s="295"/>
      <c r="C43" s="295">
        <f t="shared" si="3"/>
        <v>14</v>
      </c>
      <c r="D43" s="295" t="s">
        <v>403</v>
      </c>
      <c r="E43" s="295"/>
      <c r="F43" s="86" t="str">
        <f>+IF(G43=0,"",'Ark1'!Q2053)</f>
        <v/>
      </c>
      <c r="G43" s="449">
        <f>+'Ark1'!R2053</f>
        <v>0</v>
      </c>
      <c r="H43" s="28" t="str">
        <f>+IF(G43=0,"",'Ark1'!AE2053)</f>
        <v/>
      </c>
      <c r="I43" s="264"/>
      <c r="J43" s="28" t="str">
        <f>+IF(G43=0,"",'Ark1'!AF2053)</f>
        <v/>
      </c>
      <c r="K43" s="27" t="str">
        <f>+IF(G43=0,"",'Ark1'!T2053)</f>
        <v/>
      </c>
      <c r="L43" s="294" t="str">
        <f>+IF(G43=0,"",'Ark1'!U2053)</f>
        <v/>
      </c>
      <c r="M43" s="264"/>
      <c r="N43" s="33" t="str">
        <f>+IF(G43=0,"",'Ark1'!W2053)</f>
        <v/>
      </c>
      <c r="O43" s="33" t="str">
        <f>+IF(G43=0,"",'Ark1'!X2053)</f>
        <v/>
      </c>
      <c r="P43" s="33" t="str">
        <f>+IF(G43=0,"",'Ark1'!AG2053)</f>
        <v/>
      </c>
      <c r="Q43" s="33" t="str">
        <f>+IF(G43=0,"",'Ark1'!AH2053)</f>
        <v/>
      </c>
      <c r="R43" s="366" t="str">
        <f>+IF(G43=0,"",'Ark1'!AR1633)</f>
        <v/>
      </c>
      <c r="S43" s="114" t="str">
        <f>+IF(G43=0,"",'Ark1'!AS1633)</f>
        <v/>
      </c>
      <c r="T43" s="33" t="str">
        <f>+IF(G43=0,"",'Ark1'!Y2053)</f>
        <v/>
      </c>
      <c r="U43" s="27" t="str">
        <f>+IF(G43=0,"",'Ark1'!AA2053)</f>
        <v/>
      </c>
      <c r="V43" s="33" t="str">
        <f>+IF(G43=0,"",'Ark1'!AC2053)</f>
        <v/>
      </c>
      <c r="W43" s="294" t="str">
        <f t="shared" si="4"/>
        <v/>
      </c>
      <c r="X43" s="33" t="str">
        <f t="shared" si="5"/>
        <v/>
      </c>
      <c r="Y43" s="28" t="str">
        <f t="shared" si="6"/>
        <v/>
      </c>
      <c r="Z43" s="244"/>
      <c r="AA43" s="247"/>
      <c r="AC43" s="28"/>
      <c r="AD43" s="27"/>
      <c r="AE43" s="248"/>
      <c r="AF43" s="86"/>
      <c r="AG43" s="209"/>
      <c r="AH43" s="209"/>
      <c r="AI43" s="209"/>
      <c r="AJ43" s="86"/>
      <c r="BB43" s="259"/>
    </row>
    <row r="44" spans="1:54" ht="19.8">
      <c r="A44" s="244"/>
      <c r="B44" s="295"/>
      <c r="C44" s="295">
        <f t="shared" si="3"/>
        <v>15</v>
      </c>
      <c r="D44" s="295" t="s">
        <v>41</v>
      </c>
      <c r="E44" s="295"/>
      <c r="F44" s="263" t="str">
        <f>+IF(G44=0,"",'Ark1'!Q2088)</f>
        <v/>
      </c>
      <c r="G44" s="449">
        <f>+'Ark1'!R2088</f>
        <v>0</v>
      </c>
      <c r="H44" s="264" t="str">
        <f>+IF(G44=0,"",'Ark1'!AE2088)</f>
        <v/>
      </c>
      <c r="I44" s="264"/>
      <c r="J44" s="264" t="str">
        <f>+IF(G44=0,"",'Ark1'!AF2088)</f>
        <v/>
      </c>
      <c r="K44" s="265" t="str">
        <f>+IF(G44=0,"",'Ark1'!T2088)</f>
        <v/>
      </c>
      <c r="L44" s="369" t="str">
        <f>+IF(G44=0,"",'Ark1'!U2088)</f>
        <v/>
      </c>
      <c r="M44" s="264"/>
      <c r="N44" s="266" t="str">
        <f>+IF(G44=0,"",'Ark1'!W2088)</f>
        <v/>
      </c>
      <c r="O44" s="266" t="str">
        <f>+IF(G44=0,"",'Ark1'!X2088)</f>
        <v/>
      </c>
      <c r="P44" s="266" t="str">
        <f>+IF(G44=0,"",'Ark1'!AG2088)</f>
        <v/>
      </c>
      <c r="Q44" s="266" t="str">
        <f>+IF(G44=0,"",'Ark1'!AH2088)</f>
        <v/>
      </c>
      <c r="R44" s="366" t="str">
        <f>+IF(G44=0,"",'Ark1'!AR1634)</f>
        <v/>
      </c>
      <c r="S44" s="114" t="str">
        <f>+IF(G44=0,"",'Ark1'!AS1634)</f>
        <v/>
      </c>
      <c r="T44" s="266" t="str">
        <f>+IF(G44=0,"",'Ark1'!Y2088)</f>
        <v/>
      </c>
      <c r="U44" s="265" t="str">
        <f>+IF(G44=0,"",'Ark1'!AA2088)</f>
        <v/>
      </c>
      <c r="V44" s="266" t="str">
        <f>+IF(G44=0,"",'Ark1'!AC2088)</f>
        <v/>
      </c>
      <c r="W44" s="294" t="str">
        <f t="shared" si="4"/>
        <v/>
      </c>
      <c r="X44" s="266" t="str">
        <f t="shared" si="5"/>
        <v/>
      </c>
      <c r="Y44" s="264" t="str">
        <f t="shared" si="6"/>
        <v/>
      </c>
      <c r="Z44" s="244"/>
      <c r="AA44" s="247"/>
      <c r="AC44" s="28"/>
      <c r="AD44" s="27"/>
      <c r="AE44" s="248"/>
      <c r="AF44" s="86"/>
      <c r="AG44" s="209"/>
      <c r="AH44" s="209"/>
      <c r="AI44" s="209"/>
      <c r="AJ44" s="86"/>
      <c r="BB44" s="259"/>
    </row>
    <row r="45" spans="1:54" ht="19.8">
      <c r="A45" s="244"/>
      <c r="B45" s="244"/>
      <c r="C45" s="261"/>
      <c r="D45" s="244"/>
      <c r="E45" s="244"/>
      <c r="F45" s="244"/>
      <c r="G45" s="443"/>
      <c r="H45" s="245"/>
      <c r="I45" s="244"/>
      <c r="J45" s="245"/>
      <c r="K45" s="244"/>
      <c r="L45" s="244"/>
      <c r="M45" s="244"/>
      <c r="N45" s="246"/>
      <c r="O45" s="246"/>
      <c r="P45" s="244"/>
      <c r="Q45" s="246"/>
      <c r="R45" s="246"/>
      <c r="S45" s="246"/>
      <c r="T45" s="246"/>
      <c r="U45" s="244"/>
      <c r="V45" s="246"/>
      <c r="W45" s="244"/>
      <c r="X45" s="246"/>
      <c r="Y45" s="245"/>
      <c r="Z45" s="244"/>
      <c r="AA45" s="247"/>
      <c r="AC45" s="28"/>
      <c r="AD45" s="27"/>
      <c r="AE45" s="248"/>
      <c r="AF45" s="86"/>
      <c r="AJ45" s="86"/>
      <c r="BB45" s="259"/>
    </row>
    <row r="46" spans="1:54" ht="22.8">
      <c r="A46" s="244"/>
      <c r="B46" s="398" t="s">
        <v>505</v>
      </c>
      <c r="C46" s="261"/>
      <c r="D46" s="334"/>
      <c r="E46" s="244"/>
      <c r="F46" s="261" t="s">
        <v>639</v>
      </c>
      <c r="G46" s="491">
        <f>SUM(G48:G62)</f>
        <v>321</v>
      </c>
      <c r="H46" s="245"/>
      <c r="I46" s="244"/>
      <c r="J46" s="245"/>
      <c r="K46" s="244"/>
      <c r="L46" s="333">
        <f>+Raser!T12</f>
        <v>210.75664062500005</v>
      </c>
      <c r="M46" s="244" t="s">
        <v>568</v>
      </c>
      <c r="N46" s="246"/>
      <c r="O46" s="246"/>
      <c r="P46" s="244"/>
      <c r="Q46" s="246"/>
      <c r="R46" s="246"/>
      <c r="S46" s="246"/>
      <c r="T46" s="246"/>
      <c r="U46" s="244"/>
      <c r="V46" s="246"/>
      <c r="W46" s="333">
        <f>+Raser!X13</f>
        <v>89.821042311228354</v>
      </c>
      <c r="X46" s="246" t="s">
        <v>624</v>
      </c>
      <c r="Y46" s="245"/>
      <c r="Z46" s="244"/>
      <c r="AA46" s="247"/>
      <c r="AC46" s="28"/>
      <c r="AD46" s="27"/>
      <c r="AE46" s="248"/>
      <c r="AF46" s="86"/>
      <c r="AJ46" s="86"/>
      <c r="BB46" s="259"/>
    </row>
    <row r="47" spans="1:54" ht="14.25" customHeight="1">
      <c r="A47" s="244"/>
      <c r="B47" s="244"/>
      <c r="C47" s="261"/>
      <c r="D47" s="332"/>
      <c r="E47" s="244"/>
      <c r="F47" s="261"/>
      <c r="G47" s="447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45"/>
      <c r="Z47" s="244"/>
      <c r="AA47" s="247"/>
      <c r="AC47" s="28"/>
      <c r="AD47" s="27"/>
      <c r="AE47" s="248"/>
      <c r="AF47" s="86"/>
      <c r="AJ47" s="86"/>
      <c r="BB47" s="259"/>
    </row>
    <row r="48" spans="1:54" ht="19.8">
      <c r="A48" s="244"/>
      <c r="B48" s="295">
        <f>+'Ark1'!C1599</f>
        <v>2024</v>
      </c>
      <c r="C48" s="295">
        <f t="shared" ref="C48:C62" si="7">+C30</f>
        <v>1</v>
      </c>
      <c r="D48" s="295" t="s">
        <v>29</v>
      </c>
      <c r="E48" s="295">
        <f>+'Ark1'!AP1599</f>
        <v>3</v>
      </c>
      <c r="F48" s="263">
        <f>+IF(G48=0,"",'Ark1'!Q1599)</f>
        <v>12</v>
      </c>
      <c r="G48" s="449">
        <f>+'Ark1'!R1599</f>
        <v>22</v>
      </c>
      <c r="H48" s="264">
        <f>+IF(G48=0,"",'Ark1'!AE1599)</f>
        <v>6.8535825545171347</v>
      </c>
      <c r="I48" s="264"/>
      <c r="J48" s="264">
        <f>+IF(G48=0,"",'Ark1'!AF1599)</f>
        <v>4.8289707096147616</v>
      </c>
      <c r="K48" s="265">
        <f>+IF(G48=0,"",'Ark1'!T1599)</f>
        <v>4.5</v>
      </c>
      <c r="L48" s="294">
        <f>+IF(G48=0,"",'Ark1'!U1599)</f>
        <v>155.04090909090908</v>
      </c>
      <c r="M48" s="264"/>
      <c r="N48" s="266">
        <f>+IF(G48=0,"",'Ark1'!W1599)</f>
        <v>4.5454545454545459</v>
      </c>
      <c r="O48" s="266">
        <f>+IF(G48=0,"",'Ark1'!X1599)</f>
        <v>0</v>
      </c>
      <c r="P48" s="266">
        <f>+IF(G48=0,"",'Ark1'!AG1599)</f>
        <v>2455.318181818182</v>
      </c>
      <c r="Q48" s="266">
        <f>+IF(G48=0,"",'Ark1'!AH1599)</f>
        <v>100</v>
      </c>
      <c r="R48" s="366">
        <f>+IF(G48=0,"",'Ark1'!AR1599)</f>
        <v>200.09090909090912</v>
      </c>
      <c r="S48" s="114">
        <f>+IF(G48=0,"",'Ark1'!AS1599)</f>
        <v>19.291338631214849</v>
      </c>
      <c r="T48" s="266">
        <f>+IF(G48=0,"",'Ark1'!Y1599)</f>
        <v>21.245591180950903</v>
      </c>
      <c r="U48" s="265">
        <f>+IF(G48=0,"",'Ark1'!AA1599)</f>
        <v>1.0766108438479101</v>
      </c>
      <c r="V48" s="266">
        <f>+IF(G48=0,"",'Ark1'!AC1599)</f>
        <v>55.374369773504121</v>
      </c>
      <c r="W48" s="294">
        <f t="shared" ref="W48:W62" si="8">IF(G48=0,"",1000*L48/P48)</f>
        <v>63.144935853527585</v>
      </c>
      <c r="X48" s="266">
        <f t="shared" ref="X48:X62" si="9">IF(G48=0,"",L48/C48)</f>
        <v>155.04090909090908</v>
      </c>
      <c r="Y48" s="264">
        <f t="shared" ref="Y48:Y62" si="10">IF(G48=0,"",G48/F48)</f>
        <v>1.8333333333333333</v>
      </c>
      <c r="Z48" s="244"/>
      <c r="AA48" s="247"/>
      <c r="AC48" s="28"/>
      <c r="AD48" s="27"/>
      <c r="AE48" s="248"/>
      <c r="AF48" s="86"/>
      <c r="AG48" s="209"/>
      <c r="AH48" s="209"/>
      <c r="AI48" s="209"/>
      <c r="AJ48" s="86"/>
      <c r="BB48" s="259"/>
    </row>
    <row r="49" spans="1:54" ht="19.8">
      <c r="A49" s="244"/>
      <c r="B49" s="295"/>
      <c r="C49" s="295">
        <f t="shared" si="7"/>
        <v>2</v>
      </c>
      <c r="D49" s="295" t="s">
        <v>30</v>
      </c>
      <c r="E49" s="263"/>
      <c r="F49" s="86">
        <f>+IF(G49=0,"",'Ark1'!Q1634)</f>
        <v>62</v>
      </c>
      <c r="G49" s="449">
        <f>+'Ark1'!R1634</f>
        <v>77</v>
      </c>
      <c r="H49" s="28">
        <f>+IF(G49=0,"",'Ark1'!AE1634)</f>
        <v>23.987538940809969</v>
      </c>
      <c r="I49" s="264"/>
      <c r="J49" s="28">
        <f>+IF(G49=0,"",'Ark1'!AF1634)</f>
        <v>20.404167392236889</v>
      </c>
      <c r="K49" s="27">
        <f>+IF(G49=0,"",'Ark1'!T1634)</f>
        <v>6.7922077922077904</v>
      </c>
      <c r="L49" s="294">
        <f>+IF(G49=0,"",'Ark1'!U1634)</f>
        <v>187.17272727272729</v>
      </c>
      <c r="M49" s="264"/>
      <c r="N49" s="33">
        <f>+IF(G49=0,"",'Ark1'!W1634)</f>
        <v>61.038961038961048</v>
      </c>
      <c r="O49" s="33">
        <f>+IF(G49=0,"",'Ark1'!X1634)</f>
        <v>0</v>
      </c>
      <c r="P49" s="33">
        <f>+IF(G49=0,"",'Ark1'!AG1634)</f>
        <v>2580.0389610389607</v>
      </c>
      <c r="Q49" s="33">
        <f>+IF(G49=0,"",'Ark1'!AH1634)</f>
        <v>100</v>
      </c>
      <c r="R49" s="366">
        <f>+IF(G49=0,"",'Ark1'!AR1634)</f>
        <v>200.85714285714289</v>
      </c>
      <c r="S49" s="114">
        <f>+IF(G49=0,"",'Ark1'!AS1634)</f>
        <v>23.003781013713041</v>
      </c>
      <c r="T49" s="33">
        <f>+IF(G49=0,"",'Ark1'!Y1634)</f>
        <v>23.745887607673456</v>
      </c>
      <c r="U49" s="27">
        <f>+IF(G49=0,"",'Ark1'!AA1634)</f>
        <v>1.5061575980185977</v>
      </c>
      <c r="V49" s="33">
        <f>+IF(G49=0,"",'Ark1'!AC1634)</f>
        <v>17.548280485333205</v>
      </c>
      <c r="W49" s="294">
        <f t="shared" si="8"/>
        <v>72.54647317316261</v>
      </c>
      <c r="X49" s="33">
        <f t="shared" si="9"/>
        <v>93.586363636363643</v>
      </c>
      <c r="Y49" s="28">
        <f t="shared" si="10"/>
        <v>1.2419354838709677</v>
      </c>
      <c r="Z49" s="244"/>
      <c r="AA49" s="247"/>
      <c r="AC49" s="28"/>
      <c r="AD49" s="27"/>
      <c r="AE49" s="248"/>
      <c r="AF49" s="86"/>
      <c r="AG49" s="209"/>
      <c r="AH49" s="209"/>
      <c r="AI49" s="209"/>
      <c r="AJ49" s="86"/>
      <c r="BB49" s="259"/>
    </row>
    <row r="50" spans="1:54" ht="19.8">
      <c r="A50" s="244"/>
      <c r="B50" s="295"/>
      <c r="C50" s="295">
        <f t="shared" si="7"/>
        <v>3</v>
      </c>
      <c r="D50" s="295" t="s">
        <v>31</v>
      </c>
      <c r="E50" s="263"/>
      <c r="F50" s="263">
        <f>+IF(G50=0,"",'Ark1'!Q1669)</f>
        <v>74</v>
      </c>
      <c r="G50" s="449">
        <f>+'Ark1'!R1669</f>
        <v>91</v>
      </c>
      <c r="H50" s="264">
        <f>+IF(G50=0,"",'Ark1'!AE1669)</f>
        <v>28.348909657320871</v>
      </c>
      <c r="I50" s="264"/>
      <c r="J50" s="264">
        <f>+IF(G50=0,"",'Ark1'!AF1669)</f>
        <v>26.414861943452255</v>
      </c>
      <c r="K50" s="265">
        <f>+IF(G50=0,"",'Ark1'!T1669)</f>
        <v>8.5494505494505493</v>
      </c>
      <c r="L50" s="294">
        <f>+IF(G50=0,"",'Ark1'!U1669)</f>
        <v>205.03186813186821</v>
      </c>
      <c r="M50" s="264"/>
      <c r="N50" s="266">
        <f>+IF(G50=0,"",'Ark1'!W1669)</f>
        <v>92.307692307692321</v>
      </c>
      <c r="O50" s="266">
        <f>+IF(G50=0,"",'Ark1'!X1669)</f>
        <v>0</v>
      </c>
      <c r="P50" s="266">
        <f>+IF(G50=0,"",'Ark1'!AG1669)</f>
        <v>2467.7032967032965</v>
      </c>
      <c r="Q50" s="266">
        <f>+IF(G50=0,"",'Ark1'!AH1669)</f>
        <v>100</v>
      </c>
      <c r="R50" s="366">
        <f>+IF(G50=0,"",'Ark1'!AR1669)</f>
        <v>198.52747252747253</v>
      </c>
      <c r="S50" s="114">
        <f>+IF(G50=0,"",'Ark1'!AS1669)</f>
        <v>26.133369993159501</v>
      </c>
      <c r="T50" s="266">
        <f>+IF(G50=0,"",'Ark1'!Y1669)</f>
        <v>21.984064553950002</v>
      </c>
      <c r="U50" s="265">
        <f>+IF(G50=0,"",'Ark1'!AA1669)</f>
        <v>1.5777556480384685</v>
      </c>
      <c r="V50" s="266">
        <f>+IF(G50=0,"",'Ark1'!AC1669)</f>
        <v>33.830114811109993</v>
      </c>
      <c r="W50" s="294">
        <f t="shared" si="8"/>
        <v>83.086110232854367</v>
      </c>
      <c r="X50" s="266">
        <f t="shared" si="9"/>
        <v>68.343956043956069</v>
      </c>
      <c r="Y50" s="264">
        <f t="shared" si="10"/>
        <v>1.2297297297297298</v>
      </c>
      <c r="Z50" s="244"/>
      <c r="AA50" s="247"/>
      <c r="AC50" s="28"/>
      <c r="AD50" s="27"/>
      <c r="AE50" s="248"/>
      <c r="AF50" s="86"/>
      <c r="AG50" s="209"/>
      <c r="AH50" s="209"/>
      <c r="AI50" s="209"/>
      <c r="AJ50" s="86"/>
      <c r="BB50" s="259"/>
    </row>
    <row r="51" spans="1:54" ht="19.8">
      <c r="A51" s="244"/>
      <c r="B51" s="295"/>
      <c r="C51" s="295">
        <f t="shared" si="7"/>
        <v>4</v>
      </c>
      <c r="D51" s="295" t="s">
        <v>32</v>
      </c>
      <c r="E51" s="263"/>
      <c r="F51" s="86">
        <f>+IF(G51=0,"",'Ark1'!Q1704)</f>
        <v>65</v>
      </c>
      <c r="G51" s="449">
        <f>+'Ark1'!R1704</f>
        <v>77</v>
      </c>
      <c r="H51" s="28">
        <f>+IF(G51=0,"",'Ark1'!AE1704)</f>
        <v>23.987538940809969</v>
      </c>
      <c r="I51" s="264"/>
      <c r="J51" s="28">
        <f>+IF(G51=0,"",'Ark1'!AF1704)</f>
        <v>26.673518881106997</v>
      </c>
      <c r="K51" s="27">
        <f>+IF(G51=0,"",'Ark1'!T1704)</f>
        <v>10.012987012987011</v>
      </c>
      <c r="L51" s="294">
        <f>+IF(G51=0,"",'Ark1'!U1704)</f>
        <v>244.68311688311687</v>
      </c>
      <c r="M51" s="264"/>
      <c r="N51" s="33">
        <f>+IF(G51=0,"",'Ark1'!W1704)</f>
        <v>98.701298701298683</v>
      </c>
      <c r="O51" s="33">
        <f>+IF(G51=0,"",'Ark1'!X1704)</f>
        <v>1.2987012987012985</v>
      </c>
      <c r="P51" s="33">
        <f>+IF(G51=0,"",'Ark1'!AG1704)</f>
        <v>2264.6623376623379</v>
      </c>
      <c r="Q51" s="33">
        <f>+IF(G51=0,"",'Ark1'!AH1704)</f>
        <v>100</v>
      </c>
      <c r="R51" s="366">
        <f>+IF(G51=0,"",'Ark1'!AR1704)</f>
        <v>203.31168831168827</v>
      </c>
      <c r="S51" s="114">
        <f>+IF(G51=0,"",'Ark1'!AS1704)</f>
        <v>29.048169153825842</v>
      </c>
      <c r="T51" s="33">
        <f>+IF(G51=0,"",'Ark1'!Y1704)</f>
        <v>27.138707692521191</v>
      </c>
      <c r="U51" s="27">
        <f>+IF(G51=0,"",'Ark1'!AA1704)</f>
        <v>1.3240385533436827</v>
      </c>
      <c r="V51" s="33">
        <f>+IF(G51=0,"",'Ark1'!AC1704)</f>
        <v>-13.52033923505059</v>
      </c>
      <c r="W51" s="294">
        <f t="shared" si="8"/>
        <v>108.04397318484449</v>
      </c>
      <c r="X51" s="33">
        <f t="shared" si="9"/>
        <v>61.170779220779217</v>
      </c>
      <c r="Y51" s="28">
        <f t="shared" si="10"/>
        <v>1.1846153846153846</v>
      </c>
      <c r="Z51" s="244"/>
      <c r="AA51" s="247"/>
      <c r="AC51" s="28"/>
      <c r="AD51" s="27"/>
      <c r="AE51" s="248"/>
      <c r="AF51" s="86"/>
      <c r="AG51" s="209"/>
      <c r="AH51" s="209"/>
      <c r="AI51" s="209"/>
      <c r="AJ51" s="86"/>
      <c r="BB51" s="259"/>
    </row>
    <row r="52" spans="1:54" ht="19.8">
      <c r="A52" s="244"/>
      <c r="B52" s="263"/>
      <c r="C52" s="295">
        <f t="shared" si="7"/>
        <v>5</v>
      </c>
      <c r="D52" s="295" t="s">
        <v>402</v>
      </c>
      <c r="E52" s="263"/>
      <c r="F52" s="263">
        <f>+IF(G52=0,"",'Ark1'!Q1739)</f>
        <v>31</v>
      </c>
      <c r="G52" s="449">
        <f>+'Ark1'!R1739</f>
        <v>33</v>
      </c>
      <c r="H52" s="264">
        <f>+'Ark1'!AE1739</f>
        <v>10.280373831775702</v>
      </c>
      <c r="I52" s="264"/>
      <c r="J52" s="264">
        <f>+IF(G52=0,"",'Ark1'!AF1739)</f>
        <v>12.433937715635937</v>
      </c>
      <c r="K52" s="265">
        <f>+IF(G52=0,"",'Ark1'!T1739)</f>
        <v>10.909090909090908</v>
      </c>
      <c r="L52" s="294">
        <f>+IF(G52=0,"",'Ark1'!U1739)</f>
        <v>266.13939393939398</v>
      </c>
      <c r="M52" s="264"/>
      <c r="N52" s="266">
        <f>+IF(G52=0,"",'Ark1'!W1739)</f>
        <v>100</v>
      </c>
      <c r="O52" s="266">
        <f>+IF(G52=0,"",'Ark1'!X1739)</f>
        <v>0</v>
      </c>
      <c r="P52" s="266">
        <f>+IF(G52=0,"",'Ark1'!AG1739)</f>
        <v>2625.090909090909</v>
      </c>
      <c r="Q52" s="266">
        <f>+IF(G52=0,"",'Ark1'!AH1739)</f>
        <v>100</v>
      </c>
      <c r="R52" s="366">
        <f>+IF(G52=0,"",'Ark1'!AR1739)</f>
        <v>201.27272727272728</v>
      </c>
      <c r="S52" s="114">
        <f>+IF(G52=0,"",'Ark1'!AS1739)</f>
        <v>32.566730205956567</v>
      </c>
      <c r="T52" s="266">
        <f>+IF(G52=0,"",'Ark1'!Y1739)</f>
        <v>26.691185009445281</v>
      </c>
      <c r="U52" s="265">
        <f>+IF(G52=0,"",'Ark1'!AA1739)</f>
        <v>1.76435474278905</v>
      </c>
      <c r="V52" s="266">
        <f>+IF(G52=0,"",'Ark1'!AC1739)</f>
        <v>10.998173323023629</v>
      </c>
      <c r="W52" s="294">
        <f t="shared" si="8"/>
        <v>101.38292468947687</v>
      </c>
      <c r="X52" s="266">
        <f t="shared" si="9"/>
        <v>53.227878787878794</v>
      </c>
      <c r="Y52" s="264">
        <f t="shared" si="10"/>
        <v>1.064516129032258</v>
      </c>
      <c r="Z52" s="244"/>
      <c r="AA52" s="247"/>
      <c r="AC52" s="28"/>
      <c r="AD52" s="27"/>
      <c r="AE52" s="248"/>
      <c r="AF52" s="86"/>
      <c r="AG52" s="209"/>
      <c r="AH52" s="209"/>
      <c r="AI52" s="209"/>
      <c r="AJ52" s="86"/>
      <c r="BB52" s="259"/>
    </row>
    <row r="53" spans="1:54" ht="15.6">
      <c r="A53" s="244"/>
      <c r="B53" s="318"/>
      <c r="C53" s="295">
        <f t="shared" si="7"/>
        <v>6</v>
      </c>
      <c r="D53" s="295" t="s">
        <v>33</v>
      </c>
      <c r="E53" s="263"/>
      <c r="F53" s="86">
        <f>+IF(G53=0,"",'Ark1'!Q1774)</f>
        <v>13</v>
      </c>
      <c r="G53" s="449">
        <f>+'Ark1'!R1774</f>
        <v>18</v>
      </c>
      <c r="H53" s="28">
        <f>+IF(G53=0,"",'Ark1'!AE1774)</f>
        <v>5.6074766355140193</v>
      </c>
      <c r="I53" s="264"/>
      <c r="J53" s="28">
        <f>+IF(G53=0,"",'Ark1'!AF1774)</f>
        <v>7.7271459535833262</v>
      </c>
      <c r="K53" s="27">
        <f>+IF(G53=0,"",'Ark1'!T1774)</f>
        <v>13.111111111111111</v>
      </c>
      <c r="L53" s="294">
        <f>+IF(G53=0,"",'Ark1'!U1774)</f>
        <v>303.22222222222217</v>
      </c>
      <c r="M53" s="264"/>
      <c r="N53" s="33">
        <f>+IF(G53=0,"",'Ark1'!W1774)</f>
        <v>100</v>
      </c>
      <c r="O53" s="33">
        <f>+IF(G53=0,"",'Ark1'!X1774)</f>
        <v>5.5555555555555562</v>
      </c>
      <c r="P53" s="33">
        <f>+IF(G53=0,"",'Ark1'!AG1774)</f>
        <v>2375.8333333333339</v>
      </c>
      <c r="Q53" s="33">
        <f>+IF(G53=0,"",'Ark1'!AH1774)</f>
        <v>100</v>
      </c>
      <c r="R53" s="366">
        <f>+IF(G53=0,"",'Ark1'!AR1774)</f>
        <v>203.83333333333337</v>
      </c>
      <c r="S53" s="114">
        <f>+IF(G53=0,"",'Ark1'!AS1774)</f>
        <v>35.733818230999638</v>
      </c>
      <c r="T53" s="33">
        <f>+IF(G53=0,"",'Ark1'!Y1774)</f>
        <v>29.395097012853224</v>
      </c>
      <c r="U53" s="27">
        <f>+IF(G53=0,"",'Ark1'!AA1774)</f>
        <v>1.5595187608464756</v>
      </c>
      <c r="V53" s="33">
        <f>+IF(G53=0,"",'Ark1'!AC1774)</f>
        <v>-18.607845900143861</v>
      </c>
      <c r="W53" s="294">
        <f t="shared" si="8"/>
        <v>127.62773295919555</v>
      </c>
      <c r="X53" s="33">
        <f t="shared" si="9"/>
        <v>50.537037037037031</v>
      </c>
      <c r="Y53" s="28">
        <f t="shared" si="10"/>
        <v>1.3846153846153846</v>
      </c>
      <c r="Z53" s="244"/>
      <c r="AA53" s="247"/>
      <c r="AC53" s="28"/>
      <c r="AD53" s="27"/>
      <c r="AE53" s="248"/>
      <c r="AF53" s="86"/>
      <c r="AJ53" s="86"/>
    </row>
    <row r="54" spans="1:54" ht="15.6">
      <c r="A54" s="244"/>
      <c r="B54" s="318"/>
      <c r="C54" s="295">
        <f t="shared" si="7"/>
        <v>7</v>
      </c>
      <c r="D54" s="295" t="s">
        <v>34</v>
      </c>
      <c r="E54" s="263"/>
      <c r="F54" s="263">
        <f>+IF(G54=0,"",'Ark1'!Q1809)</f>
        <v>3</v>
      </c>
      <c r="G54" s="449">
        <f>+'Ark1'!R1809</f>
        <v>3</v>
      </c>
      <c r="H54" s="264">
        <f>+IF(G54=0,"",'Ark1'!AE1809)</f>
        <v>0.93457943925233611</v>
      </c>
      <c r="I54" s="264"/>
      <c r="J54" s="264">
        <f>+IF(G54=0,"",'Ark1'!AF1809)</f>
        <v>1.5173974043698437</v>
      </c>
      <c r="K54" s="265">
        <f>+IF(G54=0,"",'Ark1'!T1809)</f>
        <v>13.333333333333337</v>
      </c>
      <c r="L54" s="294">
        <f>+IF(G54=0,"",'Ark1'!U1809)</f>
        <v>357.26666666666654</v>
      </c>
      <c r="M54" s="264"/>
      <c r="N54" s="266">
        <f>+IF(G54=0,"",'Ark1'!W1809)</f>
        <v>100</v>
      </c>
      <c r="O54" s="266">
        <f>+IF(G54=0,"",'Ark1'!X1809)</f>
        <v>66.666666666666686</v>
      </c>
      <c r="P54" s="266">
        <f>+IF(G54=0,"",'Ark1'!AG1809)</f>
        <v>1791.3333333333328</v>
      </c>
      <c r="Q54" s="266">
        <f>+IF(G54=0,"",'Ark1'!AH1809)</f>
        <v>100</v>
      </c>
      <c r="R54" s="366">
        <f>+IF(G54=0,"",'Ark1'!AR1809)</f>
        <v>207.66666666666663</v>
      </c>
      <c r="S54" s="114">
        <f>+IF(G54=0,"",'Ark1'!AS1809)</f>
        <v>39.830164278098074</v>
      </c>
      <c r="T54" s="266">
        <f>+IF(G54=0,"",'Ark1'!Y1809)</f>
        <v>33.047877726447886</v>
      </c>
      <c r="U54" s="265">
        <f>+IF(G54=0,"",'Ark1'!AA1809)</f>
        <v>1.6996731711975916</v>
      </c>
      <c r="V54" s="266">
        <f>+IF(G54=0,"",'Ark1'!AC1809)</f>
        <v>94.671921198758881</v>
      </c>
      <c r="W54" s="294">
        <f t="shared" si="8"/>
        <v>199.44175660588013</v>
      </c>
      <c r="X54" s="266">
        <f t="shared" si="9"/>
        <v>51.038095238095217</v>
      </c>
      <c r="Y54" s="264">
        <f t="shared" si="10"/>
        <v>1</v>
      </c>
      <c r="Z54" s="244"/>
      <c r="AA54" s="247"/>
      <c r="AC54" s="28"/>
      <c r="AD54" s="27"/>
      <c r="AE54" s="248"/>
      <c r="AF54" s="86"/>
      <c r="AJ54" s="86"/>
    </row>
    <row r="55" spans="1:54" ht="15.6">
      <c r="A55" s="244"/>
      <c r="B55" s="318"/>
      <c r="C55" s="295">
        <f t="shared" si="7"/>
        <v>8</v>
      </c>
      <c r="D55" s="295" t="s">
        <v>35</v>
      </c>
      <c r="E55" s="263"/>
      <c r="F55" s="86" t="str">
        <f>+IF(G55=0,"",'Ark1'!Q1844)</f>
        <v/>
      </c>
      <c r="G55" s="449">
        <f>+'Ark1'!R1844</f>
        <v>0</v>
      </c>
      <c r="H55" s="28" t="str">
        <f>+IF(G55=0,"",'Ark1'!AE1844)</f>
        <v/>
      </c>
      <c r="I55" s="264"/>
      <c r="J55" s="28" t="str">
        <f>+IF(G55=0,"",'Ark1'!AF1844)</f>
        <v/>
      </c>
      <c r="K55" s="27" t="str">
        <f>+IF(G55=0,"",'Ark1'!T1844)</f>
        <v/>
      </c>
      <c r="L55" s="294" t="str">
        <f>+IF(G55=0,"",'Ark1'!U1844)</f>
        <v/>
      </c>
      <c r="M55" s="264"/>
      <c r="N55" s="33" t="str">
        <f>+IF(G55=0,"",'Ark1'!W1844)</f>
        <v/>
      </c>
      <c r="O55" s="33" t="str">
        <f>+IF(G55=0,"",'Ark1'!X1844)</f>
        <v/>
      </c>
      <c r="P55" s="33" t="str">
        <f>+IF(G55=0,"",'Ark1'!AG1844)</f>
        <v/>
      </c>
      <c r="Q55" s="33" t="str">
        <f>+IF(G55=0,"",'Ark1'!AH1844)</f>
        <v/>
      </c>
      <c r="R55" s="366" t="str">
        <f>+IF(G55=0,"",'Ark1'!AR1889)</f>
        <v/>
      </c>
      <c r="S55" s="114" t="str">
        <f>+IF(G55=0,"",'Ark1'!AS1889)</f>
        <v/>
      </c>
      <c r="T55" s="33" t="str">
        <f>+IF(G55=0,"",'Ark1'!Y1844)</f>
        <v/>
      </c>
      <c r="U55" s="27" t="str">
        <f>+IF(G55=0,"",'Ark1'!AA1844)</f>
        <v/>
      </c>
      <c r="V55" s="33" t="str">
        <f>+IF(G55=0,"",'Ark1'!AC1844)</f>
        <v/>
      </c>
      <c r="W55" s="294" t="str">
        <f t="shared" si="8"/>
        <v/>
      </c>
      <c r="X55" s="33" t="str">
        <f t="shared" si="9"/>
        <v/>
      </c>
      <c r="Y55" s="28" t="str">
        <f t="shared" si="10"/>
        <v/>
      </c>
      <c r="Z55" s="244"/>
      <c r="AA55" s="247"/>
      <c r="AC55" s="28"/>
      <c r="AD55" s="27"/>
      <c r="AE55" s="248"/>
      <c r="AF55" s="86"/>
      <c r="AJ55" s="86"/>
    </row>
    <row r="56" spans="1:54" ht="15.6">
      <c r="A56" s="244"/>
      <c r="B56" s="318"/>
      <c r="C56" s="295">
        <f t="shared" si="7"/>
        <v>9</v>
      </c>
      <c r="D56" s="295" t="s">
        <v>36</v>
      </c>
      <c r="E56" s="263"/>
      <c r="F56" s="263" t="str">
        <f>+IF(G56=0,"",'Ark1'!Q1879)</f>
        <v/>
      </c>
      <c r="G56" s="449">
        <f>+'Ark1'!R1879</f>
        <v>0</v>
      </c>
      <c r="H56" s="264" t="str">
        <f>+IF(G56=0,"",'Ark1'!AE1879)</f>
        <v/>
      </c>
      <c r="I56" s="264"/>
      <c r="J56" s="264" t="str">
        <f>+IF(G56=0,"",'Ark1'!AF1879)</f>
        <v/>
      </c>
      <c r="K56" s="265" t="str">
        <f>+IF(G56=0,"",'Ark1'!T1879)</f>
        <v/>
      </c>
      <c r="L56" s="294" t="str">
        <f>+IF(G56=0,"",'Ark1'!U1879)</f>
        <v/>
      </c>
      <c r="M56" s="264"/>
      <c r="N56" s="266" t="str">
        <f>+IF(G56=0,"",'Ark1'!W1879)</f>
        <v/>
      </c>
      <c r="O56" s="266" t="str">
        <f>+IF(G56=0,"",'Ark1'!X1879)</f>
        <v/>
      </c>
      <c r="P56" s="266" t="str">
        <f>+IF(G56=0,"",'Ark1'!AG1879)</f>
        <v/>
      </c>
      <c r="Q56" s="266" t="str">
        <f>+IF(G56=0,"",'Ark1'!AH1879)</f>
        <v/>
      </c>
      <c r="R56" s="366" t="str">
        <f>+IF(G56=0,"",'Ark1'!AR1924)</f>
        <v/>
      </c>
      <c r="S56" s="114" t="str">
        <f>+IF(G56=0,"",'Ark1'!AS1924)</f>
        <v/>
      </c>
      <c r="T56" s="266" t="str">
        <f>+IF(G56=0,"",'Ark1'!Y1879)</f>
        <v/>
      </c>
      <c r="U56" s="265" t="str">
        <f>+IF(G56=0,"",'Ark1'!AA1879)</f>
        <v/>
      </c>
      <c r="V56" s="266" t="str">
        <f>+IF(G56=0,"",'Ark1'!AC1879)</f>
        <v/>
      </c>
      <c r="W56" s="294" t="str">
        <f t="shared" si="8"/>
        <v/>
      </c>
      <c r="X56" s="266" t="str">
        <f t="shared" si="9"/>
        <v/>
      </c>
      <c r="Y56" s="264" t="str">
        <f t="shared" si="10"/>
        <v/>
      </c>
      <c r="Z56" s="244"/>
      <c r="AA56" s="247"/>
      <c r="AC56" s="28"/>
      <c r="AD56" s="27"/>
      <c r="AE56" s="248"/>
      <c r="AF56" s="86"/>
      <c r="AJ56" s="86"/>
    </row>
    <row r="57" spans="1:54" ht="15.6">
      <c r="A57" s="244"/>
      <c r="B57" s="318"/>
      <c r="C57" s="295">
        <f t="shared" si="7"/>
        <v>10</v>
      </c>
      <c r="D57" s="295" t="s">
        <v>37</v>
      </c>
      <c r="E57" s="263"/>
      <c r="F57" s="86" t="str">
        <f>+IF(G57=0,"",'Ark1'!Q1914)</f>
        <v/>
      </c>
      <c r="G57" s="449">
        <f>+'Ark1'!R1914</f>
        <v>0</v>
      </c>
      <c r="H57" s="28" t="str">
        <f>+IF(G57=0,"",'Ark1'!AE1914)</f>
        <v/>
      </c>
      <c r="I57" s="264"/>
      <c r="J57" s="28" t="str">
        <f>+IF(G57=0,"",'Ark1'!AF1914)</f>
        <v/>
      </c>
      <c r="K57" s="27" t="str">
        <f>+IF(G57=0,"",'Ark1'!T1914)</f>
        <v/>
      </c>
      <c r="L57" s="294" t="str">
        <f>+IF(G57=0,"",'Ark1'!U1914)</f>
        <v/>
      </c>
      <c r="M57" s="264"/>
      <c r="N57" s="33" t="str">
        <f>+IF(G57=0,"",'Ark1'!W1914)</f>
        <v/>
      </c>
      <c r="O57" s="33" t="str">
        <f>+IF(G57=0,"",'Ark1'!X1914)</f>
        <v/>
      </c>
      <c r="P57" s="33" t="str">
        <f>+IF(G57=0,"",'Ark1'!AG1914)</f>
        <v/>
      </c>
      <c r="Q57" s="33" t="str">
        <f>+IF(G57=0,"",'Ark1'!AH1914)</f>
        <v/>
      </c>
      <c r="R57" s="366" t="str">
        <f>+IF(G57=0,"",'Ark1'!AR1959)</f>
        <v/>
      </c>
      <c r="S57" s="114" t="str">
        <f>+IF(G57=0,"",'Ark1'!AS1959)</f>
        <v/>
      </c>
      <c r="T57" s="33" t="str">
        <f>+IF(G57=0,"",'Ark1'!Y1914)</f>
        <v/>
      </c>
      <c r="U57" s="27" t="str">
        <f>+IF(G57=0,"",'Ark1'!AA1914)</f>
        <v/>
      </c>
      <c r="V57" s="33" t="str">
        <f>+IF(G57=0,"",'Ark1'!AC1914)</f>
        <v/>
      </c>
      <c r="W57" s="294" t="str">
        <f t="shared" si="8"/>
        <v/>
      </c>
      <c r="X57" s="33" t="str">
        <f t="shared" si="9"/>
        <v/>
      </c>
      <c r="Y57" s="28" t="str">
        <f t="shared" si="10"/>
        <v/>
      </c>
      <c r="Z57" s="244"/>
      <c r="AA57" s="247"/>
      <c r="AC57" s="28"/>
      <c r="AD57" s="27"/>
      <c r="AE57" s="248"/>
      <c r="AF57" s="86"/>
      <c r="AJ57" s="86"/>
    </row>
    <row r="58" spans="1:54" ht="15.6">
      <c r="A58" s="244"/>
      <c r="B58" s="318"/>
      <c r="C58" s="295">
        <f t="shared" si="7"/>
        <v>11</v>
      </c>
      <c r="D58" s="295" t="s">
        <v>38</v>
      </c>
      <c r="E58" s="263"/>
      <c r="F58" s="263" t="str">
        <f>+IF(G58=0,"",'Ark1'!Q1949)</f>
        <v/>
      </c>
      <c r="G58" s="449">
        <f>+'Ark1'!R1949</f>
        <v>0</v>
      </c>
      <c r="H58" s="264" t="str">
        <f>+IF(G58=0,"",'Ark1'!AE1949)</f>
        <v/>
      </c>
      <c r="I58" s="264"/>
      <c r="J58" s="264" t="str">
        <f>+IF(G58=0,"",'Ark1'!AF1949)</f>
        <v/>
      </c>
      <c r="K58" s="265" t="str">
        <f>+IF(G58=0,"",'Ark1'!T1949)</f>
        <v/>
      </c>
      <c r="L58" s="294" t="str">
        <f>+IF(G58=0,"",'Ark1'!U1949)</f>
        <v/>
      </c>
      <c r="M58" s="264"/>
      <c r="N58" s="266" t="str">
        <f>+IF(G58=0,"",'Ark1'!W1949)</f>
        <v/>
      </c>
      <c r="O58" s="266" t="str">
        <f>+IF(G58=0,"",'Ark1'!X1949)</f>
        <v/>
      </c>
      <c r="P58" s="266" t="str">
        <f>+IF(G58=0,"",'Ark1'!AG1949)</f>
        <v/>
      </c>
      <c r="Q58" s="266" t="str">
        <f>+IF(G58=0,"",'Ark1'!AH1949)</f>
        <v/>
      </c>
      <c r="R58" s="366" t="str">
        <f>+IF(G58=0,"",'Ark1'!AR1654)</f>
        <v/>
      </c>
      <c r="S58" s="114" t="str">
        <f>+IF(G58=0,"",'Ark1'!AS1654)</f>
        <v/>
      </c>
      <c r="T58" s="266" t="str">
        <f>+IF(G58=0,"",'Ark1'!Y1949)</f>
        <v/>
      </c>
      <c r="U58" s="265" t="str">
        <f>+IF(G58=0,"",'Ark1'!AA1949)</f>
        <v/>
      </c>
      <c r="V58" s="266" t="str">
        <f>+IF(G58=0,"",'Ark1'!AC1949)</f>
        <v/>
      </c>
      <c r="W58" s="294" t="str">
        <f t="shared" si="8"/>
        <v/>
      </c>
      <c r="X58" s="266" t="str">
        <f t="shared" si="9"/>
        <v/>
      </c>
      <c r="Y58" s="264" t="str">
        <f t="shared" si="10"/>
        <v/>
      </c>
      <c r="Z58" s="244"/>
      <c r="AA58" s="247"/>
      <c r="AC58" s="28"/>
      <c r="AD58" s="27"/>
      <c r="AE58" s="248"/>
      <c r="AF58" s="86"/>
      <c r="AJ58" s="86"/>
    </row>
    <row r="59" spans="1:54" ht="15.6">
      <c r="A59" s="244"/>
      <c r="B59" s="318"/>
      <c r="C59" s="295">
        <f t="shared" si="7"/>
        <v>12</v>
      </c>
      <c r="D59" s="295" t="s">
        <v>39</v>
      </c>
      <c r="E59" s="263"/>
      <c r="F59" s="86" t="str">
        <f>+IF(G59=0,"",'Ark1'!Q1984)</f>
        <v/>
      </c>
      <c r="G59" s="449">
        <f>+'Ark1'!R1984</f>
        <v>0</v>
      </c>
      <c r="H59" s="28" t="str">
        <f>+IF(G59=0,"",'Ark1'!AE1984)</f>
        <v/>
      </c>
      <c r="I59" s="264"/>
      <c r="J59" s="28" t="str">
        <f>+IF(G59=0,"",'Ark1'!AF1984)</f>
        <v/>
      </c>
      <c r="K59" s="27" t="str">
        <f>+IF(G59=0,"",'Ark1'!T1984)</f>
        <v/>
      </c>
      <c r="L59" s="294" t="str">
        <f>+IF(G59=0,"",'Ark1'!U1984)</f>
        <v/>
      </c>
      <c r="M59" s="264"/>
      <c r="N59" s="33" t="str">
        <f>+IF(G59=0,"",'Ark1'!W1984)</f>
        <v/>
      </c>
      <c r="O59" s="33" t="str">
        <f>+IF(G59=0,"",'Ark1'!X1984)</f>
        <v/>
      </c>
      <c r="P59" s="33" t="str">
        <f>+IF(G59=0,"",'Ark1'!AG1984)</f>
        <v/>
      </c>
      <c r="Q59" s="33" t="str">
        <f>+IF(G59=0,"",'Ark1'!AH1984)</f>
        <v/>
      </c>
      <c r="R59" s="366" t="str">
        <f>+IF(G59=0,"",'Ark1'!AR1655)</f>
        <v/>
      </c>
      <c r="S59" s="114" t="str">
        <f>+IF(G59=0,"",'Ark1'!AS1655)</f>
        <v/>
      </c>
      <c r="T59" s="33" t="str">
        <f>+IF(G59=0,"",'Ark1'!Y1984)</f>
        <v/>
      </c>
      <c r="U59" s="27" t="str">
        <f>+IF(G59=0,"",'Ark1'!AA1984)</f>
        <v/>
      </c>
      <c r="V59" s="33" t="str">
        <f>+IF(G59=0,"",'Ark1'!AC1984)</f>
        <v/>
      </c>
      <c r="W59" s="294" t="str">
        <f t="shared" si="8"/>
        <v/>
      </c>
      <c r="X59" s="33" t="str">
        <f t="shared" si="9"/>
        <v/>
      </c>
      <c r="Y59" s="28" t="str">
        <f t="shared" si="10"/>
        <v/>
      </c>
      <c r="Z59" s="244"/>
      <c r="AA59" s="247"/>
      <c r="AC59" s="28"/>
      <c r="AD59" s="27"/>
      <c r="AE59" s="248"/>
      <c r="AF59" s="86"/>
      <c r="AJ59" s="86"/>
    </row>
    <row r="60" spans="1:54" ht="15.6">
      <c r="A60" s="244"/>
      <c r="B60" s="318"/>
      <c r="C60" s="295">
        <f t="shared" si="7"/>
        <v>13</v>
      </c>
      <c r="D60" s="295" t="s">
        <v>40</v>
      </c>
      <c r="E60" s="263"/>
      <c r="F60" s="263" t="str">
        <f>+IF(G60=0,"",'Ark1'!Q2019)</f>
        <v/>
      </c>
      <c r="G60" s="449">
        <f>+'Ark1'!R2019</f>
        <v>0</v>
      </c>
      <c r="H60" s="264" t="str">
        <f>+IF(G60=0,"",'Ark1'!AE2019)</f>
        <v/>
      </c>
      <c r="I60" s="264"/>
      <c r="J60" s="264" t="str">
        <f>+IF(G60=0,"",'Ark1'!AF2019)</f>
        <v/>
      </c>
      <c r="K60" s="265" t="str">
        <f>+IF(G60=0,"",'Ark1'!T2019)</f>
        <v/>
      </c>
      <c r="L60" s="294" t="str">
        <f>+IF(G60=0,"",'Ark1'!U2019)</f>
        <v/>
      </c>
      <c r="M60" s="264"/>
      <c r="N60" s="266" t="str">
        <f>+IF(G60=0,"",'Ark1'!W2019)</f>
        <v/>
      </c>
      <c r="O60" s="266" t="str">
        <f>+IF(G60=0,"",'Ark1'!X2019)</f>
        <v/>
      </c>
      <c r="P60" s="266" t="str">
        <f>+IF(G60=0,"",'Ark1'!AG2019)</f>
        <v/>
      </c>
      <c r="Q60" s="266" t="str">
        <f>+IF(G60=0,"",'Ark1'!AH2019)</f>
        <v/>
      </c>
      <c r="R60" s="366" t="str">
        <f>+IF(G60=0,"",'Ark1'!AR1656)</f>
        <v/>
      </c>
      <c r="S60" s="114" t="str">
        <f>+IF(G60=0,"",'Ark1'!AS1656)</f>
        <v/>
      </c>
      <c r="T60" s="266" t="str">
        <f>+IF(G60=0,"",'Ark1'!Y2019)</f>
        <v/>
      </c>
      <c r="U60" s="265" t="str">
        <f>+IF(G60=0,"",'Ark1'!AA2019)</f>
        <v/>
      </c>
      <c r="V60" s="266" t="str">
        <f>+IF(G60=0,"",'Ark1'!AC2019)</f>
        <v/>
      </c>
      <c r="W60" s="294" t="str">
        <f t="shared" si="8"/>
        <v/>
      </c>
      <c r="X60" s="266" t="str">
        <f t="shared" si="9"/>
        <v/>
      </c>
      <c r="Y60" s="264" t="str">
        <f t="shared" si="10"/>
        <v/>
      </c>
      <c r="Z60" s="244"/>
      <c r="AA60" s="247"/>
      <c r="AC60" s="28"/>
      <c r="AD60" s="27"/>
      <c r="AE60" s="248"/>
      <c r="AF60" s="86"/>
      <c r="AJ60" s="86"/>
    </row>
    <row r="61" spans="1:54" ht="15.6">
      <c r="A61" s="244"/>
      <c r="B61" s="318"/>
      <c r="C61" s="295">
        <f t="shared" si="7"/>
        <v>14</v>
      </c>
      <c r="D61" s="295" t="s">
        <v>403</v>
      </c>
      <c r="E61" s="263"/>
      <c r="F61" s="86" t="str">
        <f>+IF(G61=0,"",'Ark1'!Q2054)</f>
        <v/>
      </c>
      <c r="G61" s="449">
        <f>+'Ark1'!R2054</f>
        <v>0</v>
      </c>
      <c r="H61" s="28" t="str">
        <f>+IF(G61=0,"",'Ark1'!AE2054)</f>
        <v/>
      </c>
      <c r="I61" s="264"/>
      <c r="J61" s="28" t="str">
        <f>+IF(G61=0,"",'Ark1'!AF2054)</f>
        <v/>
      </c>
      <c r="K61" s="27" t="str">
        <f>+IF(G61=0,"",'Ark1'!T2054)</f>
        <v/>
      </c>
      <c r="L61" s="294" t="str">
        <f>+IF(G61=0,"",'Ark1'!U2054)</f>
        <v/>
      </c>
      <c r="M61" s="264"/>
      <c r="N61" s="33" t="str">
        <f>+IF(G61=0,"",'Ark1'!W2054)</f>
        <v/>
      </c>
      <c r="O61" s="33" t="str">
        <f>+IF(G61=0,"",'Ark1'!X2054)</f>
        <v/>
      </c>
      <c r="P61" s="33" t="str">
        <f>+IF(G61=0,"",'Ark1'!AG2054)</f>
        <v/>
      </c>
      <c r="Q61" s="33" t="str">
        <f>+IF(G61=0,"",'Ark1'!AH2054)</f>
        <v/>
      </c>
      <c r="R61" s="366" t="str">
        <f>+IF(G61=0,"",'Ark1'!AR1657)</f>
        <v/>
      </c>
      <c r="S61" s="114" t="str">
        <f>+IF(G61=0,"",'Ark1'!AS1657)</f>
        <v/>
      </c>
      <c r="T61" s="33" t="str">
        <f>+IF(G61=0,"",'Ark1'!Y2054)</f>
        <v/>
      </c>
      <c r="U61" s="27" t="str">
        <f>+IF(G61=0,"",'Ark1'!AA2054)</f>
        <v/>
      </c>
      <c r="V61" s="33" t="str">
        <f>+IF(G61=0,"",'Ark1'!AC2054)</f>
        <v/>
      </c>
      <c r="W61" s="294" t="str">
        <f t="shared" si="8"/>
        <v/>
      </c>
      <c r="X61" s="33" t="str">
        <f t="shared" si="9"/>
        <v/>
      </c>
      <c r="Y61" s="28" t="str">
        <f t="shared" si="10"/>
        <v/>
      </c>
      <c r="Z61" s="244"/>
      <c r="AA61" s="247"/>
      <c r="AC61" s="28"/>
      <c r="AD61" s="27"/>
      <c r="AE61" s="248"/>
      <c r="AF61" s="86"/>
      <c r="AJ61" s="86"/>
    </row>
    <row r="62" spans="1:54" ht="15.6">
      <c r="A62" s="244"/>
      <c r="B62" s="318"/>
      <c r="C62" s="295">
        <f t="shared" si="7"/>
        <v>15</v>
      </c>
      <c r="D62" s="295" t="s">
        <v>41</v>
      </c>
      <c r="E62" s="263"/>
      <c r="F62" s="263" t="str">
        <f>+IF(G62=0,"",'Ark1'!Q2089)</f>
        <v/>
      </c>
      <c r="G62" s="449">
        <f>+'Ark1'!R2089</f>
        <v>0</v>
      </c>
      <c r="H62" s="264" t="str">
        <f>+IF(G62=0,"",'Ark1'!AE2089)</f>
        <v/>
      </c>
      <c r="I62" s="264"/>
      <c r="J62" s="264" t="str">
        <f>+IF(G62=0,"",'Ark1'!AF2089)</f>
        <v/>
      </c>
      <c r="K62" s="265" t="str">
        <f>+IF(G62=0,"",'Ark1'!T2089)</f>
        <v/>
      </c>
      <c r="L62" s="369" t="str">
        <f>+IF(G62=0,"",'Ark1'!U2089)</f>
        <v/>
      </c>
      <c r="M62" s="264"/>
      <c r="N62" s="266" t="str">
        <f>+IF(G62=0,"",'Ark1'!W2089)</f>
        <v/>
      </c>
      <c r="O62" s="266" t="str">
        <f>+IF(G62=0,"",'Ark1'!X2089)</f>
        <v/>
      </c>
      <c r="P62" s="266" t="str">
        <f>+IF(G62=0,"",'Ark1'!AG2089)</f>
        <v/>
      </c>
      <c r="Q62" s="266" t="str">
        <f>+IF(G62=0,"",'Ark1'!AH2089)</f>
        <v/>
      </c>
      <c r="R62" s="366" t="str">
        <f>+IF(G62=0,"",'Ark1'!AR1658)</f>
        <v/>
      </c>
      <c r="S62" s="114" t="str">
        <f>+IF(G62=0,"",'Ark1'!AS1658)</f>
        <v/>
      </c>
      <c r="T62" s="266" t="str">
        <f>+IF(G62=0,"",'Ark1'!Y2089)</f>
        <v/>
      </c>
      <c r="U62" s="265" t="str">
        <f>+IF(G62=0,"",'Ark1'!AA2089)</f>
        <v/>
      </c>
      <c r="V62" s="266" t="str">
        <f>+IF(G62=0,"",'Ark1'!AC2089)</f>
        <v/>
      </c>
      <c r="W62" s="294" t="str">
        <f t="shared" si="8"/>
        <v/>
      </c>
      <c r="X62" s="266" t="str">
        <f t="shared" si="9"/>
        <v/>
      </c>
      <c r="Y62" s="264" t="str">
        <f t="shared" si="10"/>
        <v/>
      </c>
      <c r="Z62" s="244"/>
      <c r="AA62" s="247"/>
      <c r="AC62" s="28"/>
      <c r="AD62" s="27"/>
      <c r="AE62" s="248"/>
      <c r="AF62" s="86"/>
      <c r="AJ62" s="86"/>
    </row>
    <row r="63" spans="1:54" ht="19.8">
      <c r="A63" s="244"/>
      <c r="B63" s="244"/>
      <c r="C63" s="261"/>
      <c r="D63" s="244"/>
      <c r="E63" s="244"/>
      <c r="F63" s="244"/>
      <c r="G63" s="443"/>
      <c r="H63" s="245"/>
      <c r="I63" s="244"/>
      <c r="J63" s="245"/>
      <c r="K63" s="244"/>
      <c r="L63" s="244"/>
      <c r="M63" s="244"/>
      <c r="N63" s="246"/>
      <c r="O63" s="246"/>
      <c r="P63" s="244"/>
      <c r="Q63" s="246"/>
      <c r="R63" s="246"/>
      <c r="S63" s="246"/>
      <c r="T63" s="246"/>
      <c r="U63" s="244"/>
      <c r="V63" s="246"/>
      <c r="W63" s="244"/>
      <c r="X63" s="246"/>
      <c r="Y63" s="245"/>
      <c r="Z63" s="244"/>
      <c r="AA63" s="247"/>
      <c r="AC63" s="28"/>
      <c r="AD63" s="27"/>
      <c r="AE63" s="248"/>
      <c r="AF63" s="86"/>
      <c r="AJ63" s="86"/>
      <c r="BB63" s="259"/>
    </row>
    <row r="64" spans="1:54" ht="22.8">
      <c r="A64" s="398" t="s">
        <v>714</v>
      </c>
      <c r="B64" s="244"/>
      <c r="C64" s="261"/>
      <c r="D64" s="334"/>
      <c r="E64" s="244"/>
      <c r="F64" s="261" t="s">
        <v>639</v>
      </c>
      <c r="G64" s="491">
        <f>SUM(G66:G80)</f>
        <v>91</v>
      </c>
      <c r="H64" s="245"/>
      <c r="I64" s="244"/>
      <c r="J64" s="245"/>
      <c r="K64" s="244"/>
      <c r="L64" s="333">
        <f>+Raser!T14</f>
        <v>238.35714285714263</v>
      </c>
      <c r="M64" s="244" t="s">
        <v>568</v>
      </c>
      <c r="N64" s="246"/>
      <c r="O64" s="246"/>
      <c r="P64" s="244"/>
      <c r="Q64" s="246"/>
      <c r="R64" s="246"/>
      <c r="S64" s="246"/>
      <c r="T64" s="246"/>
      <c r="U64" s="244"/>
      <c r="V64" s="246"/>
      <c r="W64" s="333">
        <f>+Raser!X14</f>
        <v>96.689712968782644</v>
      </c>
      <c r="X64" s="246" t="s">
        <v>624</v>
      </c>
      <c r="Y64" s="245"/>
      <c r="Z64" s="244"/>
      <c r="AA64" s="247"/>
      <c r="AC64" s="28"/>
      <c r="AD64" s="27"/>
      <c r="AE64" s="248"/>
      <c r="AF64" s="86"/>
      <c r="AJ64" s="86"/>
      <c r="BB64" s="259"/>
    </row>
    <row r="65" spans="1:54" ht="14.25" customHeight="1">
      <c r="A65" s="244"/>
      <c r="B65" s="244"/>
      <c r="C65" s="261"/>
      <c r="D65" s="332"/>
      <c r="E65" s="244"/>
      <c r="F65" s="261"/>
      <c r="G65" s="447"/>
      <c r="H65" s="261"/>
      <c r="I65" s="261"/>
      <c r="J65" s="261"/>
      <c r="K65" s="261"/>
      <c r="L65" s="261"/>
      <c r="M65" s="261"/>
      <c r="N65" s="261"/>
      <c r="O65" s="261"/>
      <c r="P65" s="261"/>
      <c r="Q65" s="261"/>
      <c r="R65" s="261"/>
      <c r="S65" s="261"/>
      <c r="T65" s="261"/>
      <c r="U65" s="261"/>
      <c r="V65" s="261"/>
      <c r="W65" s="261"/>
      <c r="X65" s="261"/>
      <c r="Y65" s="245"/>
      <c r="Z65" s="244"/>
      <c r="AA65" s="247"/>
      <c r="AC65" s="28"/>
      <c r="AD65" s="27"/>
      <c r="AE65" s="248"/>
      <c r="AF65" s="86"/>
      <c r="AJ65" s="86"/>
      <c r="BB65" s="259"/>
    </row>
    <row r="66" spans="1:54" ht="15.6">
      <c r="A66" s="244"/>
      <c r="B66" s="295">
        <f>+'Ark1'!C1600</f>
        <v>2024</v>
      </c>
      <c r="C66" s="263">
        <f>+'Ark1'!L1600</f>
        <v>1</v>
      </c>
      <c r="D66" s="263" t="s">
        <v>29</v>
      </c>
      <c r="E66" s="263">
        <f>+'Ark1'!AP1600</f>
        <v>4</v>
      </c>
      <c r="F66" s="263">
        <f>+IF(G66=0,"",'Ark1'!Q1600)</f>
        <v>7</v>
      </c>
      <c r="G66" s="449">
        <f>+'Ark1'!R1600</f>
        <v>7</v>
      </c>
      <c r="H66" s="264">
        <f>+IF(G66=0,"",'Ark1'!AE1600)</f>
        <v>7.6923076923076898</v>
      </c>
      <c r="I66" s="264"/>
      <c r="J66" s="264">
        <f>+IF(G66=0,"",'Ark1'!AF1600)</f>
        <v>5.1912127429058801</v>
      </c>
      <c r="K66" s="265">
        <f>+IF(G66=0,"",'Ark1'!T1600)</f>
        <v>4.8571428571428559</v>
      </c>
      <c r="L66" s="294">
        <f>+IF(G66=0,"",'Ark1'!U1600)</f>
        <v>160.85714285714289</v>
      </c>
      <c r="M66" s="264"/>
      <c r="N66" s="266">
        <f>+IF(G66=0,"",'Ark1'!W1600)</f>
        <v>28.571428571428577</v>
      </c>
      <c r="O66" s="266">
        <f>+IF(G66=0,"",'Ark1'!X1600)</f>
        <v>0</v>
      </c>
      <c r="P66" s="266">
        <f>+IF(G66=0,"",'Ark1'!AG1600)</f>
        <v>2406</v>
      </c>
      <c r="Q66" s="266">
        <f>+IF(G66=0,"",'Ark1'!AH1600)</f>
        <v>100</v>
      </c>
      <c r="R66" s="366">
        <f>+IF(G66=0,"",'Ark1'!AR1600)</f>
        <v>200.57142857142861</v>
      </c>
      <c r="S66" s="114">
        <f>+IF(G66=0,"",'Ark1'!AS1600)</f>
        <v>19.636763530435527</v>
      </c>
      <c r="T66" s="266">
        <f>+IF(G66=0,"",'Ark1'!Y1600)</f>
        <v>36.50604087556151</v>
      </c>
      <c r="U66" s="265">
        <f>+IF(G66=0,"",'Ark1'!AA1600)</f>
        <v>1.8844151368961324</v>
      </c>
      <c r="V66" s="266">
        <f>+IF(G66=0,"",'Ark1'!AC1600)</f>
        <v>65.841267345871771</v>
      </c>
      <c r="W66" s="294">
        <f t="shared" ref="W66:W80" si="11">IF(G66=0,"",1000*L66/P66)</f>
        <v>66.856667854174106</v>
      </c>
      <c r="X66" s="266">
        <f t="shared" ref="X66:X80" si="12">IF(G66=0,"",L66/C66)</f>
        <v>160.85714285714289</v>
      </c>
      <c r="Y66" s="264">
        <f t="shared" ref="Y66:Y80" si="13">IF(G66=0,"",G66/F66)</f>
        <v>1</v>
      </c>
      <c r="Z66" s="244"/>
      <c r="AA66" s="247"/>
      <c r="AC66" s="28"/>
      <c r="AD66" s="27"/>
      <c r="AE66" s="248"/>
      <c r="AF66" s="86"/>
      <c r="AJ66" s="86"/>
    </row>
    <row r="67" spans="1:54" ht="15.6">
      <c r="A67" s="244"/>
      <c r="B67" s="295"/>
      <c r="C67" s="86">
        <f>+'Ark1'!L1635</f>
        <v>2</v>
      </c>
      <c r="D67" s="86" t="s">
        <v>30</v>
      </c>
      <c r="E67" s="263"/>
      <c r="F67" s="86">
        <f>+IF(G67=0,"",'Ark1'!Q1635)</f>
        <v>17</v>
      </c>
      <c r="G67" s="449">
        <f>+'Ark1'!R1635</f>
        <v>20</v>
      </c>
      <c r="H67" s="28">
        <f>+IF(G67=0,"",'Ark1'!AE1635)</f>
        <v>21.978021978021971</v>
      </c>
      <c r="I67" s="264"/>
      <c r="J67" s="28">
        <f>+IF(G67=0,"",'Ark1'!AF1635)</f>
        <v>17.688849957354599</v>
      </c>
      <c r="K67" s="27">
        <f>+IF(G67=0,"",'Ark1'!T1635)</f>
        <v>5.95</v>
      </c>
      <c r="L67" s="294">
        <f>+IF(G67=0,"",'Ark1'!U1635)</f>
        <v>191.84</v>
      </c>
      <c r="M67" s="264"/>
      <c r="N67" s="33">
        <f>+IF(G67=0,"",'Ark1'!W1635)</f>
        <v>40</v>
      </c>
      <c r="O67" s="33">
        <f>+IF(G67=0,"",'Ark1'!X1635)</f>
        <v>0</v>
      </c>
      <c r="P67" s="33">
        <f>+IF(G67=0,"",'Ark1'!AG1635)</f>
        <v>2612.15</v>
      </c>
      <c r="Q67" s="33">
        <f>+IF(G67=0,"",'Ark1'!AH1635)</f>
        <v>100</v>
      </c>
      <c r="R67" s="366">
        <f>+IF(G67=0,"",'Ark1'!AR1635)</f>
        <v>202.75</v>
      </c>
      <c r="S67" s="114">
        <f>+IF(G67=0,"",'Ark1'!AS1635)</f>
        <v>23.018400735167923</v>
      </c>
      <c r="T67" s="33">
        <f>+IF(G67=0,"",'Ark1'!Y1635)</f>
        <v>14.549343627807028</v>
      </c>
      <c r="U67" s="27">
        <f>+IF(G67=0,"",'Ark1'!AA1635)</f>
        <v>1.4991664350564939</v>
      </c>
      <c r="V67" s="33">
        <f>+IF(G67=0,"",'Ark1'!AC1635)</f>
        <v>10.576801239336891</v>
      </c>
      <c r="W67" s="294">
        <f t="shared" si="11"/>
        <v>73.441417989012876</v>
      </c>
      <c r="X67" s="33">
        <f t="shared" si="12"/>
        <v>95.92</v>
      </c>
      <c r="Y67" s="28">
        <f t="shared" si="13"/>
        <v>1.1764705882352942</v>
      </c>
      <c r="Z67" s="244"/>
      <c r="AA67" s="247"/>
      <c r="AC67" s="28"/>
      <c r="AD67" s="27"/>
      <c r="AE67" s="248"/>
      <c r="AF67" s="86"/>
      <c r="AJ67" s="86"/>
    </row>
    <row r="68" spans="1:54" ht="15.6">
      <c r="A68" s="244"/>
      <c r="B68" s="295"/>
      <c r="C68" s="263">
        <f>+'Ark1'!L1670</f>
        <v>3</v>
      </c>
      <c r="D68" s="263" t="s">
        <v>31</v>
      </c>
      <c r="E68" s="263"/>
      <c r="F68" s="263">
        <f>+IF(G68=0,"",'Ark1'!Q1670)</f>
        <v>22</v>
      </c>
      <c r="G68" s="449">
        <f>+'Ark1'!R1670</f>
        <v>29</v>
      </c>
      <c r="H68" s="264">
        <f>+IF(G68=0,"",'Ark1'!AE1670)</f>
        <v>31.868131868131879</v>
      </c>
      <c r="I68" s="264"/>
      <c r="J68" s="264">
        <f>+IF(G68=0,"",'Ark1'!AF1670)</f>
        <v>29.042207417994071</v>
      </c>
      <c r="K68" s="265">
        <f>+IF(G68=0,"",'Ark1'!T1670)</f>
        <v>8</v>
      </c>
      <c r="L68" s="294">
        <f>+IF(G68=0,"",'Ark1'!U1670)</f>
        <v>217.22068965517244</v>
      </c>
      <c r="M68" s="264"/>
      <c r="N68" s="266">
        <f>+IF(G68=0,"",'Ark1'!W1670)</f>
        <v>96.551724137931018</v>
      </c>
      <c r="O68" s="266">
        <f>+IF(G68=0,"",'Ark1'!X1670)</f>
        <v>0</v>
      </c>
      <c r="P68" s="266">
        <f>+IF(G68=0,"",'Ark1'!AG1670)</f>
        <v>2387.5172413793102</v>
      </c>
      <c r="Q68" s="266">
        <f>+IF(G68=0,"",'Ark1'!AH1670)</f>
        <v>100</v>
      </c>
      <c r="R68" s="366">
        <f>+IF(G68=0,"",'Ark1'!AR1670)</f>
        <v>202.06896551724137</v>
      </c>
      <c r="S68" s="114">
        <f>+IF(G68=0,"",'Ark1'!AS1670)</f>
        <v>26.244700550170997</v>
      </c>
      <c r="T68" s="266">
        <f>+IF(G68=0,"",'Ark1'!Y1670)</f>
        <v>22.683388716465618</v>
      </c>
      <c r="U68" s="265">
        <f>+IF(G68=0,"",'Ark1'!AA1670)</f>
        <v>1.2317635241028797</v>
      </c>
      <c r="V68" s="266">
        <f>+IF(G68=0,"",'Ark1'!AC1670)</f>
        <v>10.909855354320753</v>
      </c>
      <c r="W68" s="294">
        <f t="shared" si="11"/>
        <v>90.981830786562298</v>
      </c>
      <c r="X68" s="266">
        <f t="shared" si="12"/>
        <v>72.406896551724145</v>
      </c>
      <c r="Y68" s="264">
        <f t="shared" si="13"/>
        <v>1.3181818181818181</v>
      </c>
      <c r="Z68" s="244"/>
      <c r="AA68" s="247"/>
      <c r="AC68" s="28"/>
      <c r="AD68" s="27"/>
      <c r="AE68" s="248"/>
      <c r="AF68" s="86"/>
      <c r="AJ68" s="86"/>
    </row>
    <row r="69" spans="1:54" ht="15.6">
      <c r="A69" s="244"/>
      <c r="B69" s="295"/>
      <c r="C69" s="263">
        <f>+'Ark1'!L1705</f>
        <v>4</v>
      </c>
      <c r="D69" s="263" t="s">
        <v>32</v>
      </c>
      <c r="E69" s="263"/>
      <c r="F69" s="86">
        <f>+IF(G69=0,"",'Ark1'!Q1705)</f>
        <v>8</v>
      </c>
      <c r="G69" s="449">
        <f>+'Ark1'!R1705</f>
        <v>9</v>
      </c>
      <c r="H69" s="28">
        <f>+IF(G69=0,"",'Ark1'!AE1705)</f>
        <v>9.8901098901098887</v>
      </c>
      <c r="I69" s="264"/>
      <c r="J69" s="28">
        <f>+IF(G69=0,"",'Ark1'!AF1705)</f>
        <v>11.098407136764944</v>
      </c>
      <c r="K69" s="27">
        <f>+IF(G69=0,"",'Ark1'!T1705)</f>
        <v>9.7777777777777768</v>
      </c>
      <c r="L69" s="294">
        <f>+IF(G69=0,"",'Ark1'!U1705)</f>
        <v>267.47777777777782</v>
      </c>
      <c r="M69" s="264"/>
      <c r="N69" s="33">
        <f>+IF(G69=0,"",'Ark1'!W1705)</f>
        <v>100</v>
      </c>
      <c r="O69" s="33">
        <f>+IF(G69=0,"",'Ark1'!X1705)</f>
        <v>0</v>
      </c>
      <c r="P69" s="33">
        <f>+IF(G69=0,"",'Ark1'!AG1705)</f>
        <v>2020.4444444444443</v>
      </c>
      <c r="Q69" s="33">
        <f>+IF(G69=0,"",'Ark1'!AH1705)</f>
        <v>100</v>
      </c>
      <c r="R69" s="366">
        <f>+IF(G69=0,"",'Ark1'!AR1705)</f>
        <v>209.88888888888889</v>
      </c>
      <c r="S69" s="114">
        <f>+IF(G69=0,"",'Ark1'!AS1705)</f>
        <v>28.93360338444252</v>
      </c>
      <c r="T69" s="33">
        <f>+IF(G69=0,"",'Ark1'!Y1705)</f>
        <v>17.780187336706188</v>
      </c>
      <c r="U69" s="27">
        <f>+IF(G69=0,"",'Ark1'!AA1705)</f>
        <v>1.314684396244354</v>
      </c>
      <c r="V69" s="33">
        <f>+IF(G69=0,"",'Ark1'!AC1705)</f>
        <v>26.550091702659639</v>
      </c>
      <c r="W69" s="294">
        <f t="shared" si="11"/>
        <v>132.38561372635286</v>
      </c>
      <c r="X69" s="33">
        <f t="shared" si="12"/>
        <v>66.869444444444454</v>
      </c>
      <c r="Y69" s="28">
        <f t="shared" si="13"/>
        <v>1.125</v>
      </c>
      <c r="Z69" s="244"/>
      <c r="AA69" s="247"/>
      <c r="AC69" s="28"/>
      <c r="AD69" s="27"/>
      <c r="AE69" s="248"/>
      <c r="AF69" s="86"/>
      <c r="AJ69" s="86"/>
    </row>
    <row r="70" spans="1:54" ht="15.6">
      <c r="A70" s="244"/>
      <c r="B70" s="295"/>
      <c r="C70" s="263">
        <f>+'Ark1'!L1740</f>
        <v>5</v>
      </c>
      <c r="D70" s="263" t="s">
        <v>402</v>
      </c>
      <c r="E70" s="263"/>
      <c r="F70" s="263">
        <f>+IF(G70=0,"",'Ark1'!Q1740)</f>
        <v>17</v>
      </c>
      <c r="G70" s="449">
        <f>+'Ark1'!R1740</f>
        <v>19</v>
      </c>
      <c r="H70" s="264">
        <f>+'Ark1'!AE1740</f>
        <v>20.879120879120876</v>
      </c>
      <c r="I70" s="264"/>
      <c r="J70" s="264">
        <f>+IF(G70=0,"",'Ark1'!AF1740)</f>
        <v>25.126207325787792</v>
      </c>
      <c r="K70" s="265">
        <f>+IF(G70=0,"",'Ark1'!T1740)</f>
        <v>11.105263157894736</v>
      </c>
      <c r="L70" s="294">
        <f>+IF(G70=0,"",'Ark1'!U1740)</f>
        <v>286.84210526315798</v>
      </c>
      <c r="M70" s="264"/>
      <c r="N70" s="266">
        <f>+IF(G70=0,"",'Ark1'!W1740)</f>
        <v>100</v>
      </c>
      <c r="O70" s="266">
        <f>+IF(G70=0,"",'Ark1'!X1740)</f>
        <v>0</v>
      </c>
      <c r="P70" s="266">
        <f>+IF(G70=0,"",'Ark1'!AG1740)</f>
        <v>2525.5263157894738</v>
      </c>
      <c r="Q70" s="266">
        <f>+IF(G70=0,"",'Ark1'!AH1740)</f>
        <v>100</v>
      </c>
      <c r="R70" s="366">
        <f>+IF(G70=0,"",'Ark1'!AR1740)</f>
        <v>206.94736842105263</v>
      </c>
      <c r="S70" s="114">
        <f>+IF(G70=0,"",'Ark1'!AS1740)</f>
        <v>32.345674741935561</v>
      </c>
      <c r="T70" s="266">
        <f>+IF(G70=0,"",'Ark1'!Y1740)</f>
        <v>22.999160529061403</v>
      </c>
      <c r="U70" s="265">
        <f>+IF(G70=0,"",'Ark1'!AA1740)</f>
        <v>1.2093816097974868</v>
      </c>
      <c r="V70" s="266">
        <f>+IF(G70=0,"",'Ark1'!AC1740)</f>
        <v>-5.6168982567718118</v>
      </c>
      <c r="W70" s="294">
        <f t="shared" si="11"/>
        <v>113.57715952901951</v>
      </c>
      <c r="X70" s="266">
        <f t="shared" si="12"/>
        <v>57.368421052631597</v>
      </c>
      <c r="Y70" s="264">
        <f t="shared" si="13"/>
        <v>1.1176470588235294</v>
      </c>
      <c r="Z70" s="244"/>
      <c r="AA70" s="247"/>
      <c r="AC70" s="28"/>
      <c r="AD70" s="27"/>
      <c r="AE70" s="248"/>
      <c r="AF70" s="86"/>
      <c r="AJ70" s="86"/>
    </row>
    <row r="71" spans="1:54" ht="15.6">
      <c r="A71" s="244"/>
      <c r="B71" s="295"/>
      <c r="C71" s="263">
        <f>+'Ark1'!L1775</f>
        <v>6</v>
      </c>
      <c r="D71" s="263" t="s">
        <v>33</v>
      </c>
      <c r="E71" s="263"/>
      <c r="F71" s="86">
        <f>+IF(G71=0,"",'Ark1'!Q1775)</f>
        <v>4</v>
      </c>
      <c r="G71" s="449">
        <f>+'Ark1'!R1775</f>
        <v>4</v>
      </c>
      <c r="H71" s="28">
        <f>+IF(G71=0,"",'Ark1'!AE1775)</f>
        <v>4.3956043956043942</v>
      </c>
      <c r="I71" s="264"/>
      <c r="J71" s="28">
        <f>+IF(G71=0,"",'Ark1'!AF1775)</f>
        <v>5.8905972660842307</v>
      </c>
      <c r="K71" s="27">
        <f>+IF(G71=0,"",'Ark1'!T1775)</f>
        <v>12.5</v>
      </c>
      <c r="L71" s="294">
        <f>+IF(G71=0,"",'Ark1'!U1775)</f>
        <v>319.4249999999999</v>
      </c>
      <c r="M71" s="264"/>
      <c r="N71" s="33">
        <f>+IF(G71=0,"",'Ark1'!W1775)</f>
        <v>100</v>
      </c>
      <c r="O71" s="33">
        <f>+IF(G71=0,"",'Ark1'!X1775)</f>
        <v>25</v>
      </c>
      <c r="P71" s="33">
        <f>+IF(G71=0,"",'Ark1'!AG1775)</f>
        <v>3189.5</v>
      </c>
      <c r="Q71" s="33">
        <f>+IF(G71=0,"",'Ark1'!AH1775)</f>
        <v>100</v>
      </c>
      <c r="R71" s="366">
        <f>+IF(G71=0,"",'Ark1'!AR1775)</f>
        <v>207.75</v>
      </c>
      <c r="S71" s="114">
        <f>+IF(G71=0,"",'Ark1'!AS1775)</f>
        <v>35.599542897276237</v>
      </c>
      <c r="T71" s="33">
        <f>+IF(G71=0,"",'Ark1'!Y1775)</f>
        <v>21.907005158168911</v>
      </c>
      <c r="U71" s="27">
        <f>+IF(G71=0,"",'Ark1'!AA1775)</f>
        <v>1.5</v>
      </c>
      <c r="V71" s="33">
        <f>+IF(G71=0,"",'Ark1'!AC1775)</f>
        <v>77.638788189135809</v>
      </c>
      <c r="W71" s="294">
        <f t="shared" si="11"/>
        <v>100.1489261639755</v>
      </c>
      <c r="X71" s="33">
        <f t="shared" si="12"/>
        <v>53.237499999999983</v>
      </c>
      <c r="Y71" s="28">
        <f t="shared" si="13"/>
        <v>1</v>
      </c>
      <c r="Z71" s="244"/>
      <c r="AA71" s="247"/>
      <c r="AC71" s="28"/>
      <c r="AD71" s="27"/>
      <c r="AE71" s="248"/>
      <c r="AF71" s="86"/>
      <c r="AJ71" s="86"/>
    </row>
    <row r="72" spans="1:54" ht="15.6">
      <c r="A72" s="244"/>
      <c r="B72" s="295"/>
      <c r="C72" s="263">
        <f>+'Ark1'!L1810</f>
        <v>7</v>
      </c>
      <c r="D72" s="263" t="s">
        <v>34</v>
      </c>
      <c r="E72" s="263"/>
      <c r="F72" s="263">
        <f>+IF(G72=0,"",'Ark1'!Q1810)</f>
        <v>2</v>
      </c>
      <c r="G72" s="449">
        <f>+'Ark1'!R1810</f>
        <v>2</v>
      </c>
      <c r="H72" s="264">
        <f>+IF(G72=0,"",'Ark1'!AE1810)</f>
        <v>2.1978021978021971</v>
      </c>
      <c r="I72" s="264"/>
      <c r="J72" s="264">
        <f>+IF(G72=0,"",'Ark1'!AF1810)</f>
        <v>3.2461215739609495</v>
      </c>
      <c r="K72" s="265">
        <f>+IF(G72=0,"",'Ark1'!T1810)</f>
        <v>14.5</v>
      </c>
      <c r="L72" s="294">
        <f>+IF(G72=0,"",'Ark1'!U1810)</f>
        <v>352.05</v>
      </c>
      <c r="M72" s="264"/>
      <c r="N72" s="266">
        <f>+IF(G72=0,"",'Ark1'!W1810)</f>
        <v>100</v>
      </c>
      <c r="O72" s="266">
        <f>+IF(G72=0,"",'Ark1'!X1810)</f>
        <v>100</v>
      </c>
      <c r="P72" s="266">
        <f>+IF(G72=0,"",'Ark1'!AG1810)</f>
        <v>1754.5</v>
      </c>
      <c r="Q72" s="266">
        <f>+IF(G72=0,"",'Ark1'!AH1810)</f>
        <v>100</v>
      </c>
      <c r="R72" s="366">
        <f>+IF(G72=0,"",'Ark1'!AR1810)</f>
        <v>207</v>
      </c>
      <c r="S72" s="114">
        <f>+IF(G72=0,"",'Ark1'!AS1810)</f>
        <v>39.687768233944361</v>
      </c>
      <c r="T72" s="266">
        <f>+IF(G72=0,"",'Ark1'!Y1810)</f>
        <v>1.9499999999976123</v>
      </c>
      <c r="U72" s="265">
        <f>+IF(G72=0,"",'Ark1'!AA1810)</f>
        <v>0.5</v>
      </c>
      <c r="V72" s="266">
        <f>+IF(G72=0,"",'Ark1'!AC1810)</f>
        <v>-100.00000000015976</v>
      </c>
      <c r="W72" s="294">
        <f t="shared" si="11"/>
        <v>200.65545739526931</v>
      </c>
      <c r="X72" s="266">
        <f t="shared" si="12"/>
        <v>50.292857142857144</v>
      </c>
      <c r="Y72" s="264">
        <f t="shared" si="13"/>
        <v>1</v>
      </c>
      <c r="Z72" s="244"/>
      <c r="AA72" s="247"/>
      <c r="AC72" s="28"/>
      <c r="AD72" s="27"/>
      <c r="AE72" s="248"/>
      <c r="AF72" s="86"/>
      <c r="AJ72" s="86"/>
    </row>
    <row r="73" spans="1:54" ht="15.6">
      <c r="A73" s="244"/>
      <c r="B73" s="295"/>
      <c r="C73" s="86">
        <f>+'Ark1'!L1845</f>
        <v>8</v>
      </c>
      <c r="D73" s="86" t="s">
        <v>35</v>
      </c>
      <c r="E73" s="263"/>
      <c r="F73" s="86" t="str">
        <f>+IF(G73=0,"",'Ark1'!Q1845)</f>
        <v/>
      </c>
      <c r="G73" s="449">
        <f>+'Ark1'!R1845</f>
        <v>0</v>
      </c>
      <c r="H73" s="28" t="str">
        <f>+IF(G73=0,"",'Ark1'!AE1845)</f>
        <v/>
      </c>
      <c r="I73" s="264"/>
      <c r="J73" s="28" t="str">
        <f>+IF(G73=0,"",'Ark1'!AF1845)</f>
        <v/>
      </c>
      <c r="K73" s="27" t="str">
        <f>+IF(G73=0,"",'Ark1'!T1845)</f>
        <v/>
      </c>
      <c r="L73" s="294" t="str">
        <f>+IF(G73=0,"",'Ark1'!U1845)</f>
        <v/>
      </c>
      <c r="M73" s="264"/>
      <c r="N73" s="33" t="str">
        <f>+IF(G73=0,"",'Ark1'!W1845)</f>
        <v/>
      </c>
      <c r="O73" s="33" t="str">
        <f>+IF(G73=0,"",'Ark1'!X1845)</f>
        <v/>
      </c>
      <c r="P73" s="33" t="str">
        <f>+IF(G73=0,"",'Ark1'!AG1845)</f>
        <v/>
      </c>
      <c r="Q73" s="33" t="str">
        <f>+IF(G73=0,"",'Ark1'!AH1845)</f>
        <v/>
      </c>
      <c r="R73" s="366" t="str">
        <f>+IF(G73=0,"",'Ark1'!AR1914)</f>
        <v/>
      </c>
      <c r="S73" s="114" t="str">
        <f>+IF(G73=0,"",'Ark1'!AS1914)</f>
        <v/>
      </c>
      <c r="T73" s="33" t="str">
        <f>+IF(G73=0,"",'Ark1'!Y1845)</f>
        <v/>
      </c>
      <c r="U73" s="27" t="str">
        <f>+IF(G73=0,"",'Ark1'!AA1845)</f>
        <v/>
      </c>
      <c r="V73" s="33" t="str">
        <f>+IF(G73=0,"",'Ark1'!AC1845)</f>
        <v/>
      </c>
      <c r="W73" s="294" t="str">
        <f t="shared" si="11"/>
        <v/>
      </c>
      <c r="X73" s="33" t="str">
        <f t="shared" si="12"/>
        <v/>
      </c>
      <c r="Y73" s="28" t="str">
        <f t="shared" si="13"/>
        <v/>
      </c>
      <c r="Z73" s="244"/>
      <c r="AA73" s="247"/>
      <c r="AC73" s="28"/>
      <c r="AD73" s="27"/>
      <c r="AE73" s="248"/>
      <c r="AF73" s="86"/>
      <c r="AJ73" s="86"/>
    </row>
    <row r="74" spans="1:54" ht="15.6">
      <c r="A74" s="244"/>
      <c r="B74" s="295"/>
      <c r="C74" s="263">
        <f>+'Ark1'!L1880</f>
        <v>9</v>
      </c>
      <c r="D74" s="263" t="s">
        <v>36</v>
      </c>
      <c r="E74" s="263"/>
      <c r="F74" s="263" t="str">
        <f>+IF(G74=0,"",'Ark1'!Q1880)</f>
        <v/>
      </c>
      <c r="G74" s="449">
        <f>+'Ark1'!R1880</f>
        <v>0</v>
      </c>
      <c r="H74" s="264" t="str">
        <f>+IF(G74=0,"",'Ark1'!AE1880)</f>
        <v/>
      </c>
      <c r="I74" s="264"/>
      <c r="J74" s="264" t="str">
        <f>+IF(G74=0,"",'Ark1'!AF1880)</f>
        <v/>
      </c>
      <c r="K74" s="265" t="str">
        <f>+IF(G74=0,"",'Ark1'!T1880)</f>
        <v/>
      </c>
      <c r="L74" s="294" t="str">
        <f>+IF(G74=0,"",'Ark1'!U1880)</f>
        <v/>
      </c>
      <c r="M74" s="264"/>
      <c r="N74" s="266" t="str">
        <f>+IF(G74=0,"",'Ark1'!W1880)</f>
        <v/>
      </c>
      <c r="O74" s="266" t="str">
        <f>+IF(G74=0,"",'Ark1'!X1880)</f>
        <v/>
      </c>
      <c r="P74" s="266" t="str">
        <f>+IF(G74=0,"",'Ark1'!AG1880)</f>
        <v/>
      </c>
      <c r="Q74" s="266" t="str">
        <f>+IF(G74=0,"",'Ark1'!AH1880)</f>
        <v/>
      </c>
      <c r="R74" s="366" t="str">
        <f>+IF(G74=0,"",'Ark1'!AR1949)</f>
        <v/>
      </c>
      <c r="S74" s="114" t="str">
        <f>+IF(G74=0,"",'Ark1'!AS1949)</f>
        <v/>
      </c>
      <c r="T74" s="266" t="str">
        <f>+IF(G74=0,"",'Ark1'!Y1880)</f>
        <v/>
      </c>
      <c r="U74" s="265" t="str">
        <f>+IF(G74=0,"",'Ark1'!AA1880)</f>
        <v/>
      </c>
      <c r="V74" s="266" t="str">
        <f>+IF(G74=0,"",'Ark1'!AC1880)</f>
        <v/>
      </c>
      <c r="W74" s="294" t="str">
        <f t="shared" si="11"/>
        <v/>
      </c>
      <c r="X74" s="266" t="str">
        <f t="shared" si="12"/>
        <v/>
      </c>
      <c r="Y74" s="264" t="str">
        <f t="shared" si="13"/>
        <v/>
      </c>
      <c r="Z74" s="244"/>
      <c r="AA74" s="247"/>
      <c r="AC74" s="28"/>
      <c r="AD74" s="27"/>
      <c r="AE74" s="248"/>
      <c r="AF74" s="86"/>
      <c r="AJ74" s="86"/>
    </row>
    <row r="75" spans="1:54" ht="15.6">
      <c r="A75" s="244"/>
      <c r="B75" s="295"/>
      <c r="C75" s="263">
        <f>+'Ark1'!L1915</f>
        <v>10</v>
      </c>
      <c r="D75" s="263" t="s">
        <v>37</v>
      </c>
      <c r="E75" s="263"/>
      <c r="F75" s="86" t="str">
        <f>+IF(G75=0,"",'Ark1'!Q1915)</f>
        <v/>
      </c>
      <c r="G75" s="449">
        <f>+'Ark1'!R1915</f>
        <v>0</v>
      </c>
      <c r="H75" s="28" t="str">
        <f>+IF(G75=0,"",'Ark1'!AE1915)</f>
        <v/>
      </c>
      <c r="I75" s="264"/>
      <c r="J75" s="28" t="str">
        <f>+IF(G75=0,"",'Ark1'!AF1915)</f>
        <v/>
      </c>
      <c r="K75" s="27" t="str">
        <f>+IF(G75=0,"",'Ark1'!T1915)</f>
        <v/>
      </c>
      <c r="L75" s="294" t="str">
        <f>+IF(G75=0,"",'Ark1'!U1915)</f>
        <v/>
      </c>
      <c r="M75" s="264"/>
      <c r="N75" s="33" t="str">
        <f>+IF(G75=0,"",'Ark1'!W1915)</f>
        <v/>
      </c>
      <c r="O75" s="33" t="str">
        <f>+IF(G75=0,"",'Ark1'!X1915)</f>
        <v/>
      </c>
      <c r="P75" s="33" t="str">
        <f>+IF(G75=0,"",'Ark1'!AG1915)</f>
        <v/>
      </c>
      <c r="Q75" s="33" t="str">
        <f>+IF(G75=0,"",'Ark1'!AH1915)</f>
        <v/>
      </c>
      <c r="R75" s="366" t="str">
        <f>+IF(G75=0,"",'Ark1'!AR1984)</f>
        <v/>
      </c>
      <c r="S75" s="114" t="str">
        <f>+IF(G75=0,"",'Ark1'!AS1984)</f>
        <v/>
      </c>
      <c r="T75" s="33" t="str">
        <f>+IF(G75=0,"",'Ark1'!Y1915)</f>
        <v/>
      </c>
      <c r="U75" s="27" t="str">
        <f>+IF(G75=0,"",'Ark1'!AA1915)</f>
        <v/>
      </c>
      <c r="V75" s="33" t="str">
        <f>+IF(G75=0,"",'Ark1'!AC1915)</f>
        <v/>
      </c>
      <c r="W75" s="294" t="str">
        <f t="shared" si="11"/>
        <v/>
      </c>
      <c r="X75" s="33" t="str">
        <f t="shared" si="12"/>
        <v/>
      </c>
      <c r="Y75" s="28" t="str">
        <f t="shared" si="13"/>
        <v/>
      </c>
      <c r="Z75" s="244"/>
      <c r="AA75" s="247"/>
      <c r="AC75" s="28"/>
      <c r="AD75" s="27"/>
      <c r="AE75" s="248"/>
      <c r="AF75" s="86"/>
      <c r="AJ75" s="86"/>
    </row>
    <row r="76" spans="1:54" ht="15.6">
      <c r="A76" s="244"/>
      <c r="B76" s="295"/>
      <c r="C76" s="263">
        <f>+'Ark1'!L1950</f>
        <v>11</v>
      </c>
      <c r="D76" s="263" t="s">
        <v>38</v>
      </c>
      <c r="E76" s="263"/>
      <c r="F76" s="263">
        <f>+IF(G76=0,"",'Ark1'!Q1950)</f>
        <v>1</v>
      </c>
      <c r="G76" s="449">
        <f>+'Ark1'!R1950</f>
        <v>1</v>
      </c>
      <c r="H76" s="264">
        <f>+IF(G76=0,"",'Ark1'!AE1950)</f>
        <v>1.0989010989010985</v>
      </c>
      <c r="I76" s="264"/>
      <c r="J76" s="264">
        <f>+IF(G76=0,"",'Ark1'!AF1950)</f>
        <v>2.7163965791475526</v>
      </c>
      <c r="K76" s="265">
        <f>+IF(G76=0,"",'Ark1'!T1950)</f>
        <v>15</v>
      </c>
      <c r="L76" s="294">
        <f>+IF(G76=0,"",'Ark1'!U1950)</f>
        <v>589.20000000000005</v>
      </c>
      <c r="M76" s="264"/>
      <c r="N76" s="266">
        <f>+IF(G76=0,"",'Ark1'!W1950)</f>
        <v>100</v>
      </c>
      <c r="O76" s="266">
        <f>+IF(G76=0,"",'Ark1'!X1950)</f>
        <v>100</v>
      </c>
      <c r="P76" s="266">
        <f>+IF(G76=0,"",'Ark1'!AG1950)</f>
        <v>3572</v>
      </c>
      <c r="Q76" s="266">
        <f>+IF(G76=0,"",'Ark1'!AH1950)</f>
        <v>100</v>
      </c>
      <c r="R76" s="366">
        <f>+IF(G76=0,"",'Ark1'!AR1679)</f>
        <v>226.84313725490196</v>
      </c>
      <c r="S76" s="114">
        <f>+IF(G76=0,"",'Ark1'!AS1679)</f>
        <v>23.561258517533904</v>
      </c>
      <c r="T76" s="266">
        <f>+IF(G76=0,"",'Ark1'!Y1950)</f>
        <v>0</v>
      </c>
      <c r="U76" s="265">
        <f>+IF(G76=0,"",'Ark1'!AA1950)</f>
        <v>0</v>
      </c>
      <c r="V76" s="266">
        <f>+IF(G76=0,"",'Ark1'!AC1950)</f>
        <v>0</v>
      </c>
      <c r="W76" s="294">
        <f t="shared" si="11"/>
        <v>164.94960806270996</v>
      </c>
      <c r="X76" s="266">
        <f t="shared" si="12"/>
        <v>53.56363636363637</v>
      </c>
      <c r="Y76" s="264">
        <f t="shared" si="13"/>
        <v>1</v>
      </c>
      <c r="Z76" s="244"/>
      <c r="AA76" s="247"/>
      <c r="AC76" s="28"/>
      <c r="AD76" s="27"/>
      <c r="AE76" s="248"/>
      <c r="AF76" s="86"/>
      <c r="AJ76" s="86"/>
    </row>
    <row r="77" spans="1:54" ht="15.6">
      <c r="A77" s="244"/>
      <c r="B77" s="295"/>
      <c r="C77" s="263">
        <f>+'Ark1'!L1985</f>
        <v>12</v>
      </c>
      <c r="D77" s="263" t="s">
        <v>39</v>
      </c>
      <c r="E77" s="263"/>
      <c r="F77" s="86" t="str">
        <f>+IF(G77=0,"",'Ark1'!Q1985)</f>
        <v/>
      </c>
      <c r="G77" s="449">
        <f>+'Ark1'!R1985</f>
        <v>0</v>
      </c>
      <c r="H77" s="28" t="str">
        <f>+IF(G77=0,"",'Ark1'!AE1985)</f>
        <v/>
      </c>
      <c r="I77" s="264"/>
      <c r="J77" s="28" t="str">
        <f>+IF(G77=0,"",'Ark1'!AF1985)</f>
        <v/>
      </c>
      <c r="K77" s="27" t="str">
        <f>+IF(G77=0,"",'Ark1'!T1985)</f>
        <v/>
      </c>
      <c r="L77" s="294" t="str">
        <f>+IF(G77=0,"",'Ark1'!U1985)</f>
        <v/>
      </c>
      <c r="M77" s="264"/>
      <c r="N77" s="33" t="str">
        <f>+IF(G77=0,"",'Ark1'!W1985)</f>
        <v/>
      </c>
      <c r="O77" s="33" t="str">
        <f>+IF(G77=0,"",'Ark1'!X1985)</f>
        <v/>
      </c>
      <c r="P77" s="33" t="str">
        <f>+IF(G77=0,"",'Ark1'!AG1985)</f>
        <v/>
      </c>
      <c r="Q77" s="33" t="str">
        <f>+IF(G77=0,"",'Ark1'!AH1985)</f>
        <v/>
      </c>
      <c r="R77" s="366" t="str">
        <f>+IF(G77=0,"",'Ark1'!AR1680)</f>
        <v/>
      </c>
      <c r="S77" s="114" t="str">
        <f>+IF(G77=0,"",'Ark1'!AS1680)</f>
        <v/>
      </c>
      <c r="T77" s="33" t="str">
        <f>+IF(G77=0,"",'Ark1'!Y1985)</f>
        <v/>
      </c>
      <c r="U77" s="27" t="str">
        <f>+IF(G77=0,"",'Ark1'!AA1985)</f>
        <v/>
      </c>
      <c r="V77" s="33" t="str">
        <f>+IF(G77=0,"",'Ark1'!AC1985)</f>
        <v/>
      </c>
      <c r="W77" s="294" t="str">
        <f t="shared" si="11"/>
        <v/>
      </c>
      <c r="X77" s="33" t="str">
        <f t="shared" si="12"/>
        <v/>
      </c>
      <c r="Y77" s="28" t="str">
        <f t="shared" si="13"/>
        <v/>
      </c>
      <c r="Z77" s="244"/>
      <c r="AA77" s="247"/>
      <c r="AC77" s="28"/>
      <c r="AD77" s="27"/>
      <c r="AE77" s="248"/>
      <c r="AF77" s="86"/>
      <c r="AJ77" s="86"/>
    </row>
    <row r="78" spans="1:54" ht="15.6">
      <c r="A78" s="244"/>
      <c r="B78" s="295"/>
      <c r="C78" s="263">
        <f>+'Ark1'!L2020</f>
        <v>13</v>
      </c>
      <c r="D78" s="263" t="s">
        <v>40</v>
      </c>
      <c r="E78" s="263"/>
      <c r="F78" s="263" t="str">
        <f>+IF(G78=0,"",'Ark1'!Q2020)</f>
        <v/>
      </c>
      <c r="G78" s="449">
        <f>+'Ark1'!R2020</f>
        <v>0</v>
      </c>
      <c r="H78" s="264" t="str">
        <f>+IF(G78=0,"",'Ark1'!AE2020)</f>
        <v/>
      </c>
      <c r="I78" s="264"/>
      <c r="J78" s="264" t="str">
        <f>+IF(G78=0,"",'Ark1'!AF2020)</f>
        <v/>
      </c>
      <c r="K78" s="265" t="str">
        <f>+IF(G78=0,"",'Ark1'!T2020)</f>
        <v/>
      </c>
      <c r="L78" s="294" t="str">
        <f>+IF(G78=0,"",'Ark1'!U2020)</f>
        <v/>
      </c>
      <c r="M78" s="264"/>
      <c r="N78" s="266" t="str">
        <f>+IF(G78=0,"",'Ark1'!W2020)</f>
        <v/>
      </c>
      <c r="O78" s="266" t="str">
        <f>+IF(G78=0,"",'Ark1'!X2020)</f>
        <v/>
      </c>
      <c r="P78" s="266" t="str">
        <f>+IF(G78=0,"",'Ark1'!AG2020)</f>
        <v/>
      </c>
      <c r="Q78" s="266" t="str">
        <f>+IF(G78=0,"",'Ark1'!AH2020)</f>
        <v/>
      </c>
      <c r="R78" s="366" t="str">
        <f>+IF(G78=0,"",'Ark1'!AR1681)</f>
        <v/>
      </c>
      <c r="S78" s="114" t="str">
        <f>+IF(G78=0,"",'Ark1'!AS1681)</f>
        <v/>
      </c>
      <c r="T78" s="266" t="str">
        <f>+IF(G78=0,"",'Ark1'!Y2020)</f>
        <v/>
      </c>
      <c r="U78" s="265" t="str">
        <f>+IF(G78=0,"",'Ark1'!AA2020)</f>
        <v/>
      </c>
      <c r="V78" s="266" t="str">
        <f>+IF(G78=0,"",'Ark1'!AC2020)</f>
        <v/>
      </c>
      <c r="W78" s="294" t="str">
        <f t="shared" si="11"/>
        <v/>
      </c>
      <c r="X78" s="266" t="str">
        <f t="shared" si="12"/>
        <v/>
      </c>
      <c r="Y78" s="264" t="str">
        <f t="shared" si="13"/>
        <v/>
      </c>
      <c r="Z78" s="244"/>
      <c r="AA78" s="247"/>
      <c r="AC78" s="28"/>
      <c r="AD78" s="27"/>
      <c r="AE78" s="248"/>
      <c r="AF78" s="86"/>
      <c r="AJ78" s="86"/>
    </row>
    <row r="79" spans="1:54" ht="15.6">
      <c r="A79" s="244"/>
      <c r="B79" s="295"/>
      <c r="C79" s="263">
        <f>+'Ark1'!L2055</f>
        <v>14</v>
      </c>
      <c r="D79" s="263" t="s">
        <v>403</v>
      </c>
      <c r="E79" s="263"/>
      <c r="F79" s="86" t="str">
        <f>+IF(G79=0,"",'Ark1'!Q2055)</f>
        <v/>
      </c>
      <c r="G79" s="449">
        <f>+'Ark1'!R2055</f>
        <v>0</v>
      </c>
      <c r="H79" s="28" t="str">
        <f>+IF(G79=0,"",'Ark1'!AE2055)</f>
        <v/>
      </c>
      <c r="I79" s="264"/>
      <c r="J79" s="28" t="str">
        <f>+IF(G79=0,"",'Ark1'!AF2055)</f>
        <v/>
      </c>
      <c r="K79" s="27" t="str">
        <f>+IF(G79=0,"",'Ark1'!T2055)</f>
        <v/>
      </c>
      <c r="L79" s="294" t="str">
        <f>+IF(G79=0,"",'Ark1'!U2055)</f>
        <v/>
      </c>
      <c r="M79" s="264"/>
      <c r="N79" s="33" t="str">
        <f>+IF(G79=0,"",'Ark1'!W2055)</f>
        <v/>
      </c>
      <c r="O79" s="33" t="str">
        <f>+IF(G79=0,"",'Ark1'!X2055)</f>
        <v/>
      </c>
      <c r="P79" s="33" t="str">
        <f>+IF(G79=0,"",'Ark1'!AG2055)</f>
        <v/>
      </c>
      <c r="Q79" s="33" t="str">
        <f>+IF(G79=0,"",'Ark1'!AH2055)</f>
        <v/>
      </c>
      <c r="R79" s="366" t="str">
        <f>+IF(G79=0,"",'Ark1'!AR1682)</f>
        <v/>
      </c>
      <c r="S79" s="114" t="str">
        <f>+IF(G79=0,"",'Ark1'!AS1682)</f>
        <v/>
      </c>
      <c r="T79" s="33" t="str">
        <f>+IF(G79=0,"",'Ark1'!Y2055)</f>
        <v/>
      </c>
      <c r="U79" s="27" t="str">
        <f>+IF(G79=0,"",'Ark1'!AA2055)</f>
        <v/>
      </c>
      <c r="V79" s="33" t="str">
        <f>+IF(G79=0,"",'Ark1'!AC2055)</f>
        <v/>
      </c>
      <c r="W79" s="294" t="str">
        <f t="shared" si="11"/>
        <v/>
      </c>
      <c r="X79" s="33" t="str">
        <f t="shared" si="12"/>
        <v/>
      </c>
      <c r="Y79" s="28" t="str">
        <f t="shared" si="13"/>
        <v/>
      </c>
      <c r="Z79" s="244"/>
      <c r="AA79" s="247"/>
      <c r="AC79" s="28"/>
      <c r="AD79" s="27"/>
      <c r="AE79" s="248"/>
      <c r="AF79" s="86"/>
      <c r="AJ79" s="86"/>
    </row>
    <row r="80" spans="1:54" ht="15.6">
      <c r="A80" s="244"/>
      <c r="B80" s="295"/>
      <c r="C80" s="263">
        <f>+'Ark1'!L2090</f>
        <v>15</v>
      </c>
      <c r="D80" s="263" t="s">
        <v>41</v>
      </c>
      <c r="E80" s="263"/>
      <c r="F80" s="263" t="str">
        <f>+IF(G80=0,"",'Ark1'!Q2090)</f>
        <v/>
      </c>
      <c r="G80" s="449">
        <f>+'Ark1'!R2090</f>
        <v>0</v>
      </c>
      <c r="H80" s="264" t="str">
        <f>+IF(G80=0,"",'Ark1'!AE2090)</f>
        <v/>
      </c>
      <c r="I80" s="264"/>
      <c r="J80" s="264" t="str">
        <f>+IF(G80=0,"",'Ark1'!AF2090)</f>
        <v/>
      </c>
      <c r="K80" s="265" t="str">
        <f>+IF(G80=0,"",'Ark1'!T2090)</f>
        <v/>
      </c>
      <c r="L80" s="369" t="str">
        <f>+IF(G80=0,"",'Ark1'!U2090)</f>
        <v/>
      </c>
      <c r="M80" s="264"/>
      <c r="N80" s="266" t="str">
        <f>+IF(G80=0,"",'Ark1'!W2090)</f>
        <v/>
      </c>
      <c r="O80" s="266" t="str">
        <f>+IF(G80=0,"",'Ark1'!X2090)</f>
        <v/>
      </c>
      <c r="P80" s="266" t="str">
        <f>+IF(G80=0,"",'Ark1'!AG2090)</f>
        <v/>
      </c>
      <c r="Q80" s="266" t="str">
        <f>+IF(G80=0,"",'Ark1'!AH2090)</f>
        <v/>
      </c>
      <c r="R80" s="366" t="str">
        <f>+IF(G80=0,"",'Ark1'!AR1683)</f>
        <v/>
      </c>
      <c r="S80" s="114" t="str">
        <f>+IF(G80=0,"",'Ark1'!AS1683)</f>
        <v/>
      </c>
      <c r="T80" s="266" t="str">
        <f>+IF(G80=0,"",'Ark1'!Y2090)</f>
        <v/>
      </c>
      <c r="U80" s="265" t="str">
        <f>+IF(G80=0,"",'Ark1'!AA2090)</f>
        <v/>
      </c>
      <c r="V80" s="266" t="str">
        <f>+IF(G80=0,"",'Ark1'!AC2090)</f>
        <v/>
      </c>
      <c r="W80" s="294" t="str">
        <f t="shared" si="11"/>
        <v/>
      </c>
      <c r="X80" s="266" t="str">
        <f t="shared" si="12"/>
        <v/>
      </c>
      <c r="Y80" s="264" t="str">
        <f t="shared" si="13"/>
        <v/>
      </c>
      <c r="Z80" s="244"/>
      <c r="AA80" s="247"/>
      <c r="AC80" s="28"/>
      <c r="AD80" s="27"/>
      <c r="AE80" s="248"/>
      <c r="AF80" s="86"/>
      <c r="AJ80" s="86"/>
    </row>
    <row r="81" spans="1:54" ht="19.8">
      <c r="A81" s="244"/>
      <c r="B81" s="244"/>
      <c r="C81" s="244"/>
      <c r="D81" s="244"/>
      <c r="E81" s="244"/>
      <c r="F81" s="244"/>
      <c r="G81" s="443"/>
      <c r="H81" s="244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4"/>
      <c r="T81" s="244"/>
      <c r="U81" s="244"/>
      <c r="V81" s="244"/>
      <c r="W81" s="244"/>
      <c r="X81" s="244"/>
      <c r="Y81" s="244"/>
      <c r="Z81" s="244"/>
      <c r="AA81" s="247"/>
      <c r="AC81" s="28"/>
      <c r="AD81" s="27"/>
      <c r="AE81" s="248"/>
      <c r="AF81" s="86"/>
      <c r="AJ81" s="86"/>
      <c r="BB81" s="259"/>
    </row>
    <row r="82" spans="1:54" ht="19.8">
      <c r="A82" s="244"/>
      <c r="B82" s="244"/>
      <c r="C82" s="261"/>
      <c r="D82" s="244"/>
      <c r="E82" s="244"/>
      <c r="F82" s="244"/>
      <c r="G82" s="443"/>
      <c r="H82" s="245"/>
      <c r="I82" s="244"/>
      <c r="J82" s="245"/>
      <c r="K82" s="244"/>
      <c r="L82" s="244"/>
      <c r="M82" s="244"/>
      <c r="N82" s="246"/>
      <c r="O82" s="246"/>
      <c r="P82" s="244"/>
      <c r="Q82" s="246"/>
      <c r="R82" s="246"/>
      <c r="S82" s="246"/>
      <c r="T82" s="246"/>
      <c r="U82" s="244"/>
      <c r="V82" s="246"/>
      <c r="W82" s="244"/>
      <c r="X82" s="246"/>
      <c r="Y82" s="245"/>
      <c r="Z82" s="244"/>
      <c r="AA82" s="247"/>
      <c r="AC82" s="28"/>
      <c r="AD82" s="27"/>
      <c r="AE82" s="248"/>
      <c r="AF82" s="86"/>
      <c r="AJ82" s="86"/>
      <c r="BB82" s="259"/>
    </row>
    <row r="83" spans="1:54" ht="22.8">
      <c r="A83" s="398" t="s">
        <v>506</v>
      </c>
      <c r="B83" s="244"/>
      <c r="C83" s="261"/>
      <c r="D83" s="334"/>
      <c r="E83" s="244"/>
      <c r="F83" s="261" t="s">
        <v>639</v>
      </c>
      <c r="G83" s="491">
        <f>SUM(G89:G103)</f>
        <v>51</v>
      </c>
      <c r="H83" s="245"/>
      <c r="I83" s="244"/>
      <c r="J83" s="245"/>
      <c r="K83" s="244"/>
      <c r="L83" s="333">
        <f>+Raser!T15</f>
        <v>230.31372549019608</v>
      </c>
      <c r="M83" s="244" t="s">
        <v>568</v>
      </c>
      <c r="N83" s="246"/>
      <c r="O83" s="246"/>
      <c r="P83" s="244"/>
      <c r="Q83" s="246"/>
      <c r="R83" s="246"/>
      <c r="S83" s="246"/>
      <c r="T83" s="246"/>
      <c r="U83" s="244"/>
      <c r="V83" s="246"/>
      <c r="W83" s="333">
        <f>+Raser!X15</f>
        <v>86.819619785353154</v>
      </c>
      <c r="X83" s="246" t="s">
        <v>624</v>
      </c>
      <c r="Y83" s="245"/>
      <c r="Z83" s="244"/>
      <c r="AA83" s="247"/>
      <c r="AC83" s="28"/>
      <c r="AD83" s="27"/>
      <c r="AE83" s="248"/>
      <c r="AF83" s="86"/>
      <c r="AJ83" s="86"/>
      <c r="BB83" s="259"/>
    </row>
    <row r="84" spans="1:54" ht="14.25" customHeight="1">
      <c r="A84" s="244"/>
      <c r="B84" s="244"/>
      <c r="C84" s="261"/>
      <c r="D84" s="332"/>
      <c r="E84" s="244"/>
      <c r="F84" s="261"/>
      <c r="G84" s="447"/>
      <c r="H84" s="261"/>
      <c r="I84" s="261"/>
      <c r="J84" s="261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261"/>
      <c r="W84" s="261"/>
      <c r="X84" s="261"/>
      <c r="Y84" s="245"/>
      <c r="Z84" s="244"/>
      <c r="AA84" s="247"/>
      <c r="AC84" s="28"/>
      <c r="AD84" s="27"/>
      <c r="AE84" s="248"/>
      <c r="AF84" s="86"/>
      <c r="AJ84" s="86"/>
      <c r="BB84" s="259"/>
    </row>
    <row r="85" spans="1:54" ht="19.8">
      <c r="A85" s="244"/>
      <c r="B85" s="244"/>
      <c r="C85" s="244"/>
      <c r="D85" s="244"/>
      <c r="E85" s="244"/>
      <c r="F85" s="244"/>
      <c r="G85" s="443"/>
      <c r="H85" s="245"/>
      <c r="I85" s="244"/>
      <c r="J85" s="245"/>
      <c r="K85" s="244"/>
      <c r="L85" s="244"/>
      <c r="M85" s="244"/>
      <c r="N85" s="246"/>
      <c r="O85" s="246"/>
      <c r="P85" s="244"/>
      <c r="Q85" s="246"/>
      <c r="R85" s="246"/>
      <c r="S85" s="246"/>
      <c r="T85" s="246"/>
      <c r="U85" s="244"/>
      <c r="V85" s="246"/>
      <c r="W85" s="261" t="s">
        <v>479</v>
      </c>
      <c r="X85" s="262" t="s">
        <v>81</v>
      </c>
      <c r="Y85" s="260" t="s">
        <v>4</v>
      </c>
      <c r="Z85" s="244"/>
      <c r="AA85" s="247"/>
      <c r="AC85" s="28"/>
      <c r="AD85" s="27"/>
      <c r="AE85" s="248"/>
      <c r="AF85" s="86"/>
      <c r="AJ85" s="86"/>
      <c r="BB85" s="259"/>
    </row>
    <row r="86" spans="1:54" ht="19.8">
      <c r="A86" s="244"/>
      <c r="B86" s="244"/>
      <c r="C86" s="244"/>
      <c r="D86" s="261"/>
      <c r="E86" s="244"/>
      <c r="F86" s="261" t="s">
        <v>4</v>
      </c>
      <c r="G86" s="443"/>
      <c r="H86" s="245"/>
      <c r="I86" s="245"/>
      <c r="J86" s="245"/>
      <c r="K86" s="261" t="s">
        <v>24</v>
      </c>
      <c r="L86" s="245"/>
      <c r="M86" s="245"/>
      <c r="N86" s="246" t="s">
        <v>404</v>
      </c>
      <c r="O86" s="246" t="s">
        <v>404</v>
      </c>
      <c r="P86" s="262" t="s">
        <v>533</v>
      </c>
      <c r="Q86" s="246" t="s">
        <v>404</v>
      </c>
      <c r="R86" s="246"/>
      <c r="S86" s="246"/>
      <c r="T86" s="262" t="s">
        <v>424</v>
      </c>
      <c r="U86" s="244"/>
      <c r="V86" s="262" t="s">
        <v>576</v>
      </c>
      <c r="W86" s="261" t="s">
        <v>573</v>
      </c>
      <c r="X86" s="262" t="s">
        <v>44</v>
      </c>
      <c r="Y86" s="260" t="s">
        <v>10</v>
      </c>
      <c r="Z86" s="244"/>
      <c r="AA86" s="247"/>
      <c r="AC86" s="28"/>
      <c r="AD86" s="27"/>
      <c r="AE86" s="248"/>
      <c r="AF86" s="86"/>
      <c r="AJ86" s="86"/>
      <c r="BB86" s="259"/>
    </row>
    <row r="87" spans="1:54" ht="19.8">
      <c r="A87" s="261"/>
      <c r="B87" s="261"/>
      <c r="C87" s="244"/>
      <c r="D87" s="244"/>
      <c r="E87" s="261"/>
      <c r="F87" s="261" t="s">
        <v>477</v>
      </c>
      <c r="G87" s="447" t="s">
        <v>4</v>
      </c>
      <c r="H87" s="260" t="s">
        <v>4</v>
      </c>
      <c r="I87" s="260"/>
      <c r="J87" s="260" t="s">
        <v>1</v>
      </c>
      <c r="K87" s="261" t="s">
        <v>483</v>
      </c>
      <c r="L87" s="260" t="s">
        <v>24</v>
      </c>
      <c r="M87" s="260"/>
      <c r="N87" s="262" t="s">
        <v>575</v>
      </c>
      <c r="O87" s="262" t="s">
        <v>489</v>
      </c>
      <c r="P87" s="262" t="s">
        <v>554</v>
      </c>
      <c r="Q87" s="262" t="s">
        <v>491</v>
      </c>
      <c r="R87" s="411" t="s">
        <v>24</v>
      </c>
      <c r="S87" s="411" t="s">
        <v>24</v>
      </c>
      <c r="T87" s="262"/>
      <c r="U87" s="261" t="s">
        <v>415</v>
      </c>
      <c r="V87" s="262" t="s">
        <v>1</v>
      </c>
      <c r="W87" s="261" t="s">
        <v>71</v>
      </c>
      <c r="X87" s="262" t="s">
        <v>537</v>
      </c>
      <c r="Y87" s="260" t="s">
        <v>71</v>
      </c>
      <c r="Z87" s="244"/>
      <c r="AA87" s="247"/>
      <c r="AC87" s="28"/>
      <c r="AD87" s="27"/>
      <c r="AE87" s="248"/>
      <c r="AF87" s="86"/>
      <c r="AJ87" s="86"/>
      <c r="BB87" s="259"/>
    </row>
    <row r="88" spans="1:54" ht="19.8">
      <c r="A88" s="244"/>
      <c r="B88" s="244"/>
      <c r="C88" s="261" t="s">
        <v>0</v>
      </c>
      <c r="D88" s="261"/>
      <c r="E88" s="261" t="s">
        <v>601</v>
      </c>
      <c r="F88" s="50" t="s">
        <v>478</v>
      </c>
      <c r="G88" s="448" t="s">
        <v>10</v>
      </c>
      <c r="H88" s="87" t="s">
        <v>404</v>
      </c>
      <c r="I88" s="87"/>
      <c r="J88" s="87" t="s">
        <v>404</v>
      </c>
      <c r="K88" s="50" t="s">
        <v>416</v>
      </c>
      <c r="L88" s="87" t="s">
        <v>45</v>
      </c>
      <c r="M88" s="87"/>
      <c r="N88" s="75" t="s">
        <v>552</v>
      </c>
      <c r="O88" s="75" t="s">
        <v>441</v>
      </c>
      <c r="P88" s="75" t="s">
        <v>485</v>
      </c>
      <c r="Q88" s="75" t="s">
        <v>472</v>
      </c>
      <c r="R88" s="411" t="s">
        <v>711</v>
      </c>
      <c r="S88" s="411" t="s">
        <v>712</v>
      </c>
      <c r="T88" s="75" t="s">
        <v>1</v>
      </c>
      <c r="U88" s="50" t="s">
        <v>416</v>
      </c>
      <c r="V88" s="75" t="s">
        <v>534</v>
      </c>
      <c r="W88" s="50" t="s">
        <v>488</v>
      </c>
      <c r="X88" s="75" t="s">
        <v>45</v>
      </c>
      <c r="Y88" s="87" t="s">
        <v>557</v>
      </c>
      <c r="Z88" s="244"/>
      <c r="AA88" s="247"/>
      <c r="AC88" s="28"/>
      <c r="AD88" s="27"/>
      <c r="AE88" s="248"/>
      <c r="AF88" s="86"/>
      <c r="AJ88" s="86"/>
      <c r="BB88" s="259"/>
    </row>
    <row r="89" spans="1:54" ht="15.6">
      <c r="A89" s="244"/>
      <c r="B89" s="263">
        <f>+'Ark1'!C1601</f>
        <v>2024</v>
      </c>
      <c r="C89" s="263">
        <f>+'Ark1'!L1601</f>
        <v>1</v>
      </c>
      <c r="D89" s="263" t="s">
        <v>29</v>
      </c>
      <c r="E89" s="263">
        <f>+'Ark1'!AP1601</f>
        <v>5</v>
      </c>
      <c r="F89" s="263" t="str">
        <f>+IF(G89=0,"",'Ark1'!Q1601)</f>
        <v/>
      </c>
      <c r="G89" s="449">
        <f>+'Ark1'!R1601</f>
        <v>0</v>
      </c>
      <c r="H89" s="264" t="str">
        <f>+IF(G89=0,"",'Ark1'!AE1601)</f>
        <v/>
      </c>
      <c r="I89" s="264"/>
      <c r="J89" s="264" t="str">
        <f>+IF(G89=0,"",'Ark1'!AF1601)</f>
        <v/>
      </c>
      <c r="K89" s="265" t="str">
        <f>+IF(G89=0,"",'Ark1'!T1601)</f>
        <v/>
      </c>
      <c r="L89" s="294" t="str">
        <f>+IF(G89=0,"",'Ark1'!U1601)</f>
        <v/>
      </c>
      <c r="M89" s="264"/>
      <c r="N89" s="266" t="str">
        <f>+IF(G89=0,"",'Ark1'!W1601)</f>
        <v/>
      </c>
      <c r="O89" s="266" t="str">
        <f>+IF(G89=0,"",'Ark1'!X1601)</f>
        <v/>
      </c>
      <c r="P89" s="266" t="str">
        <f>+IF(G89=0,"",'Ark1'!AG1601)</f>
        <v/>
      </c>
      <c r="Q89" s="266" t="str">
        <f>+IF(G89=0,"",'Ark1'!AH1601)</f>
        <v/>
      </c>
      <c r="R89" s="366" t="str">
        <f>+IF(G89=0,"",'Ark1'!AR1601)</f>
        <v/>
      </c>
      <c r="S89" s="114" t="str">
        <f>+IF(G89=0,"",'Ark1'!AS1601)</f>
        <v/>
      </c>
      <c r="T89" s="266" t="str">
        <f>+IF(G89=0,"",'Ark1'!Y1601)</f>
        <v/>
      </c>
      <c r="U89" s="265" t="str">
        <f>+IF(G89=0,"",'Ark1'!AA1601)</f>
        <v/>
      </c>
      <c r="V89" s="266" t="str">
        <f>+IF(G89=0,"",'Ark1'!AC1601)</f>
        <v/>
      </c>
      <c r="W89" s="294" t="str">
        <f t="shared" ref="W89:W103" si="14">IF(G89=0,"",1000*L89/P89)</f>
        <v/>
      </c>
      <c r="X89" s="266" t="str">
        <f t="shared" ref="X89:X103" si="15">IF(G89=0,"",L89/C89)</f>
        <v/>
      </c>
      <c r="Y89" s="264" t="str">
        <f t="shared" ref="Y89:Y103" si="16">IF(G89=0,"",G89/F89)</f>
        <v/>
      </c>
      <c r="Z89" s="244"/>
      <c r="AA89" s="247"/>
      <c r="AC89" s="28"/>
      <c r="AD89" s="27"/>
      <c r="AE89" s="248"/>
      <c r="AF89" s="86"/>
      <c r="AJ89" s="86"/>
    </row>
    <row r="90" spans="1:54" ht="15.6">
      <c r="A90" s="244"/>
      <c r="B90" s="295">
        <f>+'Ark1'!C1636</f>
        <v>2024</v>
      </c>
      <c r="C90" s="86">
        <f>+'Ark1'!L1636</f>
        <v>2</v>
      </c>
      <c r="D90" s="86" t="s">
        <v>30</v>
      </c>
      <c r="F90" s="86">
        <f>+IF(G90=0,"",'Ark1'!Q1636)</f>
        <v>7</v>
      </c>
      <c r="G90" s="449">
        <f>+'Ark1'!R1636</f>
        <v>11</v>
      </c>
      <c r="H90" s="28">
        <f>+IF(G90=0,"",'Ark1'!AE1636)</f>
        <v>21.568627450980397</v>
      </c>
      <c r="I90" s="264"/>
      <c r="J90" s="28">
        <f>+IF(G90=0,"",'Ark1'!AF1636)</f>
        <v>17.327600885407801</v>
      </c>
      <c r="K90" s="27">
        <f>+IF(G90=0,"",'Ark1'!T1636)</f>
        <v>7.3636363636363615</v>
      </c>
      <c r="L90" s="294">
        <f>+IF(G90=0,"",'Ark1'!U1636)</f>
        <v>185.02727272727273</v>
      </c>
      <c r="M90" s="264"/>
      <c r="N90" s="33">
        <f>+IF(G90=0,"",'Ark1'!W1636)</f>
        <v>90.909090909090892</v>
      </c>
      <c r="O90" s="33">
        <f>+IF(G90=0,"",'Ark1'!X1636)</f>
        <v>0</v>
      </c>
      <c r="P90" s="33">
        <f>+IF(G90=0,"",'Ark1'!AG1636)</f>
        <v>2840</v>
      </c>
      <c r="Q90" s="33">
        <f>+IF(G90=0,"",'Ark1'!AH1636)</f>
        <v>100</v>
      </c>
      <c r="R90" s="366">
        <f>+IF(G90=0,"",'Ark1'!AR1636)</f>
        <v>199.09090909090912</v>
      </c>
      <c r="S90" s="114">
        <f>+IF(G90=0,"",'Ark1'!AS1636)</f>
        <v>23.385572298913186</v>
      </c>
      <c r="T90" s="33">
        <f>+IF(G90=0,"",'Ark1'!Y1636)</f>
        <v>16.74113555989258</v>
      </c>
      <c r="U90" s="27">
        <f>+IF(G90=0,"",'Ark1'!AA1636)</f>
        <v>0.64282434653322229</v>
      </c>
      <c r="V90" s="33">
        <f>+IF(G90=0,"",'Ark1'!AC1636)</f>
        <v>23.98332451274192</v>
      </c>
      <c r="W90" s="294">
        <f t="shared" si="14"/>
        <v>65.150448143405896</v>
      </c>
      <c r="X90" s="33">
        <f t="shared" si="15"/>
        <v>92.513636363636365</v>
      </c>
      <c r="Y90" s="28">
        <f t="shared" si="16"/>
        <v>1.5714285714285714</v>
      </c>
      <c r="Z90" s="244"/>
      <c r="AA90" s="247"/>
      <c r="AC90" s="28"/>
      <c r="AD90" s="27"/>
      <c r="AE90" s="248"/>
      <c r="AF90" s="86"/>
      <c r="AJ90" s="86"/>
    </row>
    <row r="91" spans="1:54" ht="15.6">
      <c r="A91" s="244"/>
      <c r="B91" s="295">
        <f>+'Ark1'!C1671</f>
        <v>2024</v>
      </c>
      <c r="C91" s="263">
        <f>+'Ark1'!L1671</f>
        <v>3</v>
      </c>
      <c r="D91" s="263" t="s">
        <v>31</v>
      </c>
      <c r="F91" s="263">
        <f>+IF(G91=0,"",'Ark1'!Q1671)</f>
        <v>11</v>
      </c>
      <c r="G91" s="449">
        <f>+'Ark1'!R1671</f>
        <v>16</v>
      </c>
      <c r="H91" s="264">
        <f>+IF(G91=0,"",'Ark1'!AE1671)</f>
        <v>31.372549019607838</v>
      </c>
      <c r="I91" s="264"/>
      <c r="J91" s="264">
        <f>+IF(G91=0,"",'Ark1'!AF1671)</f>
        <v>29.068619104375955</v>
      </c>
      <c r="K91" s="265">
        <f>+IF(G91=0,"",'Ark1'!T1671)</f>
        <v>8.5</v>
      </c>
      <c r="L91" s="294">
        <f>+IF(G91=0,"",'Ark1'!U1671)</f>
        <v>213.4</v>
      </c>
      <c r="M91" s="264"/>
      <c r="N91" s="266">
        <f>+IF(G91=0,"",'Ark1'!W1671)</f>
        <v>100</v>
      </c>
      <c r="O91" s="266">
        <f>+IF(G91=0,"",'Ark1'!X1671)</f>
        <v>0</v>
      </c>
      <c r="P91" s="266">
        <f>+IF(G91=0,"",'Ark1'!AG1671)</f>
        <v>2622.75</v>
      </c>
      <c r="Q91" s="266">
        <f>+IF(G91=0,"",'Ark1'!AH1671)</f>
        <v>100</v>
      </c>
      <c r="R91" s="366">
        <f>+IF(G91=0,"",'Ark1'!AR1671)</f>
        <v>201.75</v>
      </c>
      <c r="S91" s="114">
        <f>+IF(G91=0,"",'Ark1'!AS1671)</f>
        <v>25.861007891289859</v>
      </c>
      <c r="T91" s="266">
        <f>+IF(G91=0,"",'Ark1'!Y1671)</f>
        <v>22.743405637678904</v>
      </c>
      <c r="U91" s="265">
        <f>+IF(G91=0,"",'Ark1'!AA1671)</f>
        <v>1.2247448713915889</v>
      </c>
      <c r="V91" s="266">
        <f>+IF(G91=0,"",'Ark1'!AC1671)</f>
        <v>-1.9520823879786529</v>
      </c>
      <c r="W91" s="294">
        <f t="shared" si="14"/>
        <v>81.364979506243444</v>
      </c>
      <c r="X91" s="266">
        <f t="shared" si="15"/>
        <v>71.13333333333334</v>
      </c>
      <c r="Y91" s="264">
        <f t="shared" si="16"/>
        <v>1.4545454545454546</v>
      </c>
      <c r="Z91" s="244"/>
      <c r="AA91" s="247"/>
      <c r="AC91" s="28"/>
      <c r="AD91" s="27"/>
      <c r="AE91" s="248"/>
      <c r="AF91" s="86"/>
      <c r="AG91" s="209"/>
      <c r="AH91" s="209"/>
      <c r="AI91" s="209"/>
      <c r="AJ91" s="86"/>
    </row>
    <row r="92" spans="1:54" ht="15.6">
      <c r="A92" s="244"/>
      <c r="B92" s="295">
        <f>+'Ark1'!C1706</f>
        <v>2024</v>
      </c>
      <c r="C92" s="263">
        <f>+'Ark1'!L1706</f>
        <v>4</v>
      </c>
      <c r="D92" s="263" t="s">
        <v>32</v>
      </c>
      <c r="F92" s="86">
        <f>+IF(G92=0,"",'Ark1'!Q1706)</f>
        <v>8</v>
      </c>
      <c r="G92" s="449">
        <f>+'Ark1'!R1706</f>
        <v>9</v>
      </c>
      <c r="H92" s="28">
        <f>+IF(G92=0,"",'Ark1'!AE1706)</f>
        <v>17.647058823529413</v>
      </c>
      <c r="I92" s="264"/>
      <c r="J92" s="28">
        <f>+IF(G92=0,"",'Ark1'!AF1706)</f>
        <v>18.424995743231737</v>
      </c>
      <c r="K92" s="27">
        <f>+IF(G92=0,"",'Ark1'!T1706)</f>
        <v>11.222222222222221</v>
      </c>
      <c r="L92" s="294">
        <f>+IF(G92=0,"",'Ark1'!U1706)</f>
        <v>240.46666666666661</v>
      </c>
      <c r="M92" s="264"/>
      <c r="N92" s="33">
        <f>+IF(G92=0,"",'Ark1'!W1706)</f>
        <v>100</v>
      </c>
      <c r="O92" s="33">
        <f>+IF(G92=0,"",'Ark1'!X1706)</f>
        <v>0</v>
      </c>
      <c r="P92" s="33">
        <f>+IF(G92=0,"",'Ark1'!AG1706)</f>
        <v>2397</v>
      </c>
      <c r="Q92" s="33">
        <f>+IF(G92=0,"",'Ark1'!AH1706)</f>
        <v>100</v>
      </c>
      <c r="R92" s="366">
        <f>+IF(G92=0,"",'Ark1'!AR1706)</f>
        <v>200.33333333333337</v>
      </c>
      <c r="S92" s="114">
        <f>+IF(G92=0,"",'Ark1'!AS1706)</f>
        <v>29.843067078295221</v>
      </c>
      <c r="T92" s="33">
        <f>+IF(G92=0,"",'Ark1'!Y1706)</f>
        <v>22.545361681138779</v>
      </c>
      <c r="U92" s="27">
        <f>+IF(G92=0,"",'Ark1'!AA1706)</f>
        <v>1.227262335243033</v>
      </c>
      <c r="V92" s="33">
        <f>+IF(G92=0,"",'Ark1'!AC1706)</f>
        <v>51.628708589779677</v>
      </c>
      <c r="W92" s="294">
        <f t="shared" si="14"/>
        <v>100.31984424975661</v>
      </c>
      <c r="X92" s="33">
        <f t="shared" si="15"/>
        <v>60.116666666666653</v>
      </c>
      <c r="Y92" s="28">
        <f t="shared" si="16"/>
        <v>1.125</v>
      </c>
      <c r="Z92" s="244"/>
      <c r="AA92" s="247"/>
      <c r="AC92" s="28"/>
      <c r="AD92" s="27"/>
      <c r="AE92" s="248"/>
      <c r="AF92" s="86"/>
      <c r="AG92" s="209"/>
      <c r="AH92" s="209"/>
      <c r="AI92" s="209"/>
      <c r="AJ92" s="86"/>
    </row>
    <row r="93" spans="1:54" ht="15.6">
      <c r="A93" s="244"/>
      <c r="B93" s="263">
        <f>+'Ark1'!C1741</f>
        <v>2024</v>
      </c>
      <c r="C93" s="263">
        <f>+'Ark1'!L1741</f>
        <v>5</v>
      </c>
      <c r="D93" s="263" t="s">
        <v>402</v>
      </c>
      <c r="F93" s="263">
        <f>+IF(G93=0,"",'Ark1'!Q1741)</f>
        <v>7</v>
      </c>
      <c r="G93" s="449">
        <f>+'Ark1'!R1741</f>
        <v>8</v>
      </c>
      <c r="H93" s="264">
        <f>+'Ark1'!AE1741</f>
        <v>15.686274509803919</v>
      </c>
      <c r="I93" s="264"/>
      <c r="J93" s="264">
        <f>+IF(G93=0,"",'Ark1'!AF1741)</f>
        <v>17.652817980589141</v>
      </c>
      <c r="K93" s="265">
        <f>+IF(G93=0,"",'Ark1'!T1741)</f>
        <v>12</v>
      </c>
      <c r="L93" s="294">
        <f>+IF(G93=0,"",'Ark1'!U1741)</f>
        <v>259.1875</v>
      </c>
      <c r="M93" s="264"/>
      <c r="N93" s="266">
        <f>+IF(G93=0,"",'Ark1'!W1741)</f>
        <v>100</v>
      </c>
      <c r="O93" s="266">
        <f>+IF(G93=0,"",'Ark1'!X1741)</f>
        <v>0</v>
      </c>
      <c r="P93" s="266">
        <f>+IF(G93=0,"",'Ark1'!AG1741)</f>
        <v>2696.25</v>
      </c>
      <c r="Q93" s="266">
        <f>+IF(G93=0,"",'Ark1'!AH1741)</f>
        <v>100</v>
      </c>
      <c r="R93" s="366">
        <f>+IF(G93=0,"",'Ark1'!AR1741)</f>
        <v>199.125</v>
      </c>
      <c r="S93" s="114">
        <f>+IF(G93=0,"",'Ark1'!AS1741)</f>
        <v>32.726551553169848</v>
      </c>
      <c r="T93" s="266">
        <f>+IF(G93=0,"",'Ark1'!Y1741)</f>
        <v>23.896518444116506</v>
      </c>
      <c r="U93" s="265">
        <f>+IF(G93=0,"",'Ark1'!AA1741)</f>
        <v>1.4142135623730951</v>
      </c>
      <c r="V93" s="266">
        <f>+IF(G93=0,"",'Ark1'!AC1741)</f>
        <v>14.462292493072397</v>
      </c>
      <c r="W93" s="294">
        <f t="shared" si="14"/>
        <v>96.128882707464072</v>
      </c>
      <c r="X93" s="266">
        <f t="shared" si="15"/>
        <v>51.837499999999999</v>
      </c>
      <c r="Y93" s="264">
        <f t="shared" si="16"/>
        <v>1.1428571428571428</v>
      </c>
      <c r="Z93" s="244"/>
      <c r="AA93" s="247"/>
      <c r="AC93" s="28"/>
      <c r="AD93" s="27"/>
      <c r="AE93" s="248"/>
      <c r="AF93" s="86"/>
      <c r="AG93" s="209"/>
      <c r="AH93" s="209"/>
      <c r="AI93" s="209"/>
      <c r="AJ93" s="86"/>
    </row>
    <row r="94" spans="1:54" ht="15.6">
      <c r="A94" s="244"/>
      <c r="B94" s="318">
        <f>+'Ark1'!C1776</f>
        <v>2024</v>
      </c>
      <c r="C94" s="263">
        <f>+'Ark1'!L1776</f>
        <v>6</v>
      </c>
      <c r="D94" s="263" t="s">
        <v>33</v>
      </c>
      <c r="F94" s="86">
        <f>+IF(G94=0,"",'Ark1'!Q1776)</f>
        <v>5</v>
      </c>
      <c r="G94" s="449">
        <f>+'Ark1'!R1776</f>
        <v>6</v>
      </c>
      <c r="H94" s="28">
        <f>+IF(G94=0,"",'Ark1'!AE1776)</f>
        <v>11.76470588235294</v>
      </c>
      <c r="I94" s="264"/>
      <c r="J94" s="28">
        <f>+IF(G94=0,"",'Ark1'!AF1776)</f>
        <v>15.339690107270563</v>
      </c>
      <c r="K94" s="27">
        <f>+IF(G94=0,"",'Ark1'!T1776)</f>
        <v>14.166666666666663</v>
      </c>
      <c r="L94" s="294">
        <f>+IF(G94=0,"",'Ark1'!U1776)</f>
        <v>300.3</v>
      </c>
      <c r="M94" s="264"/>
      <c r="N94" s="33">
        <f>+IF(G94=0,"",'Ark1'!W1776)</f>
        <v>100</v>
      </c>
      <c r="O94" s="33">
        <f>+IF(G94=0,"",'Ark1'!X1776)</f>
        <v>16.666666666666671</v>
      </c>
      <c r="P94" s="33">
        <f>+IF(G94=0,"",'Ark1'!AG1776)</f>
        <v>2779.5</v>
      </c>
      <c r="Q94" s="33">
        <f>+IF(G94=0,"",'Ark1'!AH1776)</f>
        <v>100</v>
      </c>
      <c r="R94" s="366">
        <f>+IF(G94=0,"",'Ark1'!AR1798)</f>
        <v>217.3333333333334</v>
      </c>
      <c r="S94" s="114">
        <f>+IF(G94=0,"",'Ark1'!AS1798)</f>
        <v>30.729105528396321</v>
      </c>
      <c r="T94" s="33">
        <f>+IF(G94=0,"",'Ark1'!Y1776)</f>
        <v>38.051981989553823</v>
      </c>
      <c r="U94" s="27">
        <f>+IF(G94=0,"",'Ark1'!AA1776)</f>
        <v>1.0671873729054868</v>
      </c>
      <c r="V94" s="33">
        <f>+IF(G94=0,"",'Ark1'!AC1776)</f>
        <v>-15.719168273483056</v>
      </c>
      <c r="W94" s="294">
        <f t="shared" si="14"/>
        <v>108.041014570966</v>
      </c>
      <c r="X94" s="33">
        <f t="shared" si="15"/>
        <v>50.050000000000004</v>
      </c>
      <c r="Y94" s="28">
        <f t="shared" si="16"/>
        <v>1.2</v>
      </c>
      <c r="Z94" s="244"/>
      <c r="AA94" s="247"/>
      <c r="AC94" s="28"/>
      <c r="AD94" s="27"/>
      <c r="AE94" s="248"/>
      <c r="AF94" s="86"/>
      <c r="AG94" s="209"/>
      <c r="AH94" s="209"/>
      <c r="AI94" s="209"/>
      <c r="AJ94" s="86"/>
    </row>
    <row r="95" spans="1:54" ht="15.6">
      <c r="A95" s="244"/>
      <c r="B95" s="318">
        <f>+'Ark1'!C1811</f>
        <v>2024</v>
      </c>
      <c r="C95" s="263">
        <f>+'Ark1'!L1811</f>
        <v>7</v>
      </c>
      <c r="D95" s="263" t="s">
        <v>34</v>
      </c>
      <c r="F95" s="263">
        <f>+IF(G95=0,"",'Ark1'!Q1811)</f>
        <v>1</v>
      </c>
      <c r="G95" s="449">
        <f>+'Ark1'!R1811</f>
        <v>1</v>
      </c>
      <c r="H95" s="264">
        <f>+IF(G95=0,"",'Ark1'!AE1811)</f>
        <v>1.9607843137254899</v>
      </c>
      <c r="I95" s="264"/>
      <c r="J95" s="264">
        <f>+IF(G95=0,"",'Ark1'!AF1811)</f>
        <v>2.1862761791248082</v>
      </c>
      <c r="K95" s="265">
        <f>+IF(G95=0,"",'Ark1'!T1811)</f>
        <v>14</v>
      </c>
      <c r="L95" s="294">
        <f>+IF(G95=0,"",'Ark1'!U1811)</f>
        <v>256.8</v>
      </c>
      <c r="M95" s="264"/>
      <c r="N95" s="266">
        <f>+IF(G95=0,"",'Ark1'!W1811)</f>
        <v>100</v>
      </c>
      <c r="O95" s="266">
        <f>+IF(G95=0,"",'Ark1'!X1811)</f>
        <v>0</v>
      </c>
      <c r="P95" s="266">
        <f>+IF(G95=0,"",'Ark1'!AG1811)</f>
        <v>2268</v>
      </c>
      <c r="Q95" s="266">
        <f>+IF(G95=0,"",'Ark1'!AH1811)</f>
        <v>100</v>
      </c>
      <c r="R95" s="366">
        <f>+IF(G95=0,"",'Ark1'!AR1833)</f>
        <v>214.3333333333334</v>
      </c>
      <c r="S95" s="114">
        <f>+IF(G95=0,"",'Ark1'!AS1833)</f>
        <v>34.885158737554228</v>
      </c>
      <c r="T95" s="266">
        <f>+IF(G95=0,"",'Ark1'!Y1811)</f>
        <v>0</v>
      </c>
      <c r="U95" s="265">
        <f>+IF(G95=0,"",'Ark1'!AA1811)</f>
        <v>0</v>
      </c>
      <c r="V95" s="266">
        <f>+IF(G95=0,"",'Ark1'!AC1811)</f>
        <v>0</v>
      </c>
      <c r="W95" s="294">
        <f t="shared" si="14"/>
        <v>113.22751322751323</v>
      </c>
      <c r="X95" s="266">
        <f t="shared" si="15"/>
        <v>36.68571428571429</v>
      </c>
      <c r="Y95" s="264">
        <f t="shared" si="16"/>
        <v>1</v>
      </c>
      <c r="Z95" s="244"/>
      <c r="AA95" s="247"/>
      <c r="AC95" s="28"/>
      <c r="AD95" s="27"/>
      <c r="AE95" s="248"/>
      <c r="AF95" s="86"/>
      <c r="AG95" s="209"/>
      <c r="AH95" s="209"/>
      <c r="AI95" s="209"/>
      <c r="AJ95" s="86"/>
    </row>
    <row r="96" spans="1:54" ht="15.6">
      <c r="A96" s="244"/>
      <c r="B96" s="86">
        <f>+'Ark1'!C1846</f>
        <v>2024</v>
      </c>
      <c r="C96" s="86">
        <f>+'Ark1'!L1846</f>
        <v>8</v>
      </c>
      <c r="D96" s="86" t="s">
        <v>35</v>
      </c>
      <c r="F96" s="86" t="str">
        <f>+IF(G96=0,"",'Ark1'!Q1846)</f>
        <v/>
      </c>
      <c r="G96" s="449">
        <f>+'Ark1'!R1846</f>
        <v>0</v>
      </c>
      <c r="H96" s="28" t="str">
        <f>+IF(G96=0,"",'Ark1'!AE1846)</f>
        <v/>
      </c>
      <c r="I96" s="264"/>
      <c r="J96" s="28" t="str">
        <f>+IF(G96=0,"",'Ark1'!AF1846)</f>
        <v/>
      </c>
      <c r="K96" s="27" t="str">
        <f>+IF(G96=0,"",'Ark1'!T1846)</f>
        <v/>
      </c>
      <c r="L96" s="294" t="str">
        <f>+IF(G96=0,"",'Ark1'!U1846)</f>
        <v/>
      </c>
      <c r="M96" s="264"/>
      <c r="N96" s="33" t="str">
        <f>+IF(G96=0,"",'Ark1'!W1846)</f>
        <v/>
      </c>
      <c r="O96" s="33" t="str">
        <f>+IF(G96=0,"",'Ark1'!X1846)</f>
        <v/>
      </c>
      <c r="P96" s="33" t="str">
        <f>+IF(G96=0,"",'Ark1'!AG1846)</f>
        <v/>
      </c>
      <c r="Q96" s="33" t="str">
        <f>+IF(G96=0,"",'Ark1'!AH1846)</f>
        <v/>
      </c>
      <c r="R96" s="366" t="str">
        <f>+IF(G96=0,"",'Ark1'!AR1937)</f>
        <v/>
      </c>
      <c r="S96" s="114" t="str">
        <f>+IF(G96=0,"",'Ark1'!AS1937)</f>
        <v/>
      </c>
      <c r="T96" s="33" t="str">
        <f>+IF(G96=0,"",'Ark1'!Y1846)</f>
        <v/>
      </c>
      <c r="U96" s="27" t="str">
        <f>+IF(G96=0,"",'Ark1'!AA1846)</f>
        <v/>
      </c>
      <c r="V96" s="33" t="str">
        <f>+IF(G96=0,"",'Ark1'!AC1846)</f>
        <v/>
      </c>
      <c r="W96" s="294" t="str">
        <f t="shared" si="14"/>
        <v/>
      </c>
      <c r="X96" s="33" t="str">
        <f t="shared" si="15"/>
        <v/>
      </c>
      <c r="Y96" s="28" t="str">
        <f t="shared" si="16"/>
        <v/>
      </c>
      <c r="Z96" s="244"/>
      <c r="AA96" s="247"/>
      <c r="AC96" s="28"/>
      <c r="AD96" s="27"/>
      <c r="AE96" s="248"/>
      <c r="AF96" s="86"/>
      <c r="AG96" s="209"/>
      <c r="AH96" s="209"/>
      <c r="AI96" s="247"/>
      <c r="AJ96" s="247"/>
      <c r="AK96" s="247"/>
    </row>
    <row r="97" spans="1:54" ht="15.6">
      <c r="A97" s="244"/>
      <c r="B97" s="318">
        <f>+'Ark1'!C1881</f>
        <v>2024</v>
      </c>
      <c r="C97" s="263">
        <f>+'Ark1'!L1881</f>
        <v>9</v>
      </c>
      <c r="D97" s="263" t="s">
        <v>36</v>
      </c>
      <c r="F97" s="263" t="str">
        <f>+IF(G97=0,"",'Ark1'!Q1881)</f>
        <v/>
      </c>
      <c r="G97" s="449">
        <f>+'Ark1'!R1881</f>
        <v>0</v>
      </c>
      <c r="H97" s="264" t="str">
        <f>+IF(G97=0,"",'Ark1'!AE1881)</f>
        <v/>
      </c>
      <c r="I97" s="264"/>
      <c r="J97" s="264" t="str">
        <f>+IF(G97=0,"",'Ark1'!AF1881)</f>
        <v/>
      </c>
      <c r="K97" s="265" t="str">
        <f>+IF(G97=0,"",'Ark1'!T1881)</f>
        <v/>
      </c>
      <c r="L97" s="294" t="str">
        <f>+IF(G97=0,"",'Ark1'!U1881)</f>
        <v/>
      </c>
      <c r="M97" s="264"/>
      <c r="N97" s="266" t="str">
        <f>+IF(G97=0,"",'Ark1'!W1881)</f>
        <v/>
      </c>
      <c r="O97" s="266" t="str">
        <f>+IF(G97=0,"",'Ark1'!X1881)</f>
        <v/>
      </c>
      <c r="P97" s="266" t="str">
        <f>+IF(G97=0,"",'Ark1'!AG1881)</f>
        <v/>
      </c>
      <c r="Q97" s="266" t="str">
        <f>+IF(G97=0,"",'Ark1'!AH1881)</f>
        <v/>
      </c>
      <c r="R97" s="366" t="str">
        <f>+IF(G97=0,"",'Ark1'!AR1972)</f>
        <v/>
      </c>
      <c r="S97" s="114" t="str">
        <f>+IF(G97=0,"",'Ark1'!AS1972)</f>
        <v/>
      </c>
      <c r="T97" s="266" t="str">
        <f>+IF(G97=0,"",'Ark1'!Y1881)</f>
        <v/>
      </c>
      <c r="U97" s="265" t="str">
        <f>+IF(G97=0,"",'Ark1'!AA1881)</f>
        <v/>
      </c>
      <c r="V97" s="266" t="str">
        <f>+IF(G97=0,"",'Ark1'!AC1881)</f>
        <v/>
      </c>
      <c r="W97" s="294" t="str">
        <f t="shared" si="14"/>
        <v/>
      </c>
      <c r="X97" s="266" t="str">
        <f t="shared" si="15"/>
        <v/>
      </c>
      <c r="Y97" s="264" t="str">
        <f t="shared" si="16"/>
        <v/>
      </c>
      <c r="Z97" s="244"/>
      <c r="AA97" s="247"/>
      <c r="AC97" s="28"/>
      <c r="AD97" s="27"/>
      <c r="AE97" s="248"/>
      <c r="AF97" s="86"/>
      <c r="AG97" s="27"/>
      <c r="AH97" s="27"/>
      <c r="AI97" s="33"/>
      <c r="AJ97" s="33"/>
      <c r="AK97" s="33"/>
    </row>
    <row r="98" spans="1:54" ht="15.6">
      <c r="A98" s="244"/>
      <c r="B98" s="318">
        <f>+'Ark1'!C1916</f>
        <v>2024</v>
      </c>
      <c r="C98" s="263">
        <f>+'Ark1'!L1916</f>
        <v>10</v>
      </c>
      <c r="D98" s="263" t="s">
        <v>37</v>
      </c>
      <c r="F98" s="86" t="str">
        <f>+IF(G98=0,"",'Ark1'!Q1916)</f>
        <v/>
      </c>
      <c r="G98" s="449">
        <f>+'Ark1'!R1916</f>
        <v>0</v>
      </c>
      <c r="H98" s="28" t="str">
        <f>+IF(G98=0,"",'Ark1'!AE1916)</f>
        <v/>
      </c>
      <c r="I98" s="264"/>
      <c r="J98" s="28" t="str">
        <f>+IF(G98=0,"",'Ark1'!AF1916)</f>
        <v/>
      </c>
      <c r="K98" s="27" t="str">
        <f>+IF(G98=0,"",'Ark1'!T1916)</f>
        <v/>
      </c>
      <c r="L98" s="294" t="str">
        <f>+IF(G98=0,"",'Ark1'!U1916)</f>
        <v/>
      </c>
      <c r="M98" s="264"/>
      <c r="N98" s="33" t="str">
        <f>+IF(G98=0,"",'Ark1'!W1916)</f>
        <v/>
      </c>
      <c r="O98" s="33" t="str">
        <f>+IF(G98=0,"",'Ark1'!X1916)</f>
        <v/>
      </c>
      <c r="P98" s="33" t="str">
        <f>+IF(G98=0,"",'Ark1'!AG1916)</f>
        <v/>
      </c>
      <c r="Q98" s="33" t="str">
        <f>+IF(G98=0,"",'Ark1'!AH1916)</f>
        <v/>
      </c>
      <c r="R98" s="366" t="str">
        <f>+IF(G98=0,"",'Ark1'!AR2007)</f>
        <v/>
      </c>
      <c r="S98" s="114" t="str">
        <f>+IF(G98=0,"",'Ark1'!AS2007)</f>
        <v/>
      </c>
      <c r="T98" s="33" t="str">
        <f>+IF(G98=0,"",'Ark1'!Y1916)</f>
        <v/>
      </c>
      <c r="U98" s="27" t="str">
        <f>+IF(G98=0,"",'Ark1'!AA1916)</f>
        <v/>
      </c>
      <c r="V98" s="33" t="str">
        <f>+IF(G98=0,"",'Ark1'!AC1916)</f>
        <v/>
      </c>
      <c r="W98" s="294" t="str">
        <f t="shared" si="14"/>
        <v/>
      </c>
      <c r="X98" s="33" t="str">
        <f t="shared" si="15"/>
        <v/>
      </c>
      <c r="Y98" s="28" t="str">
        <f t="shared" si="16"/>
        <v/>
      </c>
      <c r="Z98" s="244"/>
      <c r="AA98" s="247"/>
      <c r="AC98" s="28"/>
      <c r="AD98" s="27"/>
      <c r="AE98" s="248"/>
      <c r="AF98" s="86"/>
      <c r="AG98" s="27"/>
      <c r="AH98" s="27"/>
      <c r="AI98" s="33"/>
      <c r="AJ98" s="33"/>
      <c r="AK98" s="33"/>
    </row>
    <row r="99" spans="1:54" ht="15.6">
      <c r="A99" s="244"/>
      <c r="B99" s="318">
        <f>+'Ark1'!C1951</f>
        <v>2024</v>
      </c>
      <c r="C99" s="263">
        <f>+'Ark1'!L1951</f>
        <v>11</v>
      </c>
      <c r="D99" s="263" t="s">
        <v>38</v>
      </c>
      <c r="F99" s="263" t="str">
        <f>+IF(G99=0,"",'Ark1'!Q1951)</f>
        <v/>
      </c>
      <c r="G99" s="449">
        <f>+'Ark1'!R1951</f>
        <v>0</v>
      </c>
      <c r="H99" s="264" t="str">
        <f>+IF(G99=0,"",'Ark1'!AE1951)</f>
        <v/>
      </c>
      <c r="I99" s="264"/>
      <c r="J99" s="264" t="str">
        <f>+IF(G99=0,"",'Ark1'!AF1951)</f>
        <v/>
      </c>
      <c r="K99" s="265" t="str">
        <f>+IF(G99=0,"",'Ark1'!T1951)</f>
        <v/>
      </c>
      <c r="L99" s="294" t="str">
        <f>+IF(G99=0,"",'Ark1'!U1951)</f>
        <v/>
      </c>
      <c r="M99" s="264"/>
      <c r="N99" s="266" t="str">
        <f>+IF(G99=0,"",'Ark1'!W1951)</f>
        <v/>
      </c>
      <c r="O99" s="266" t="str">
        <f>+IF(G99=0,"",'Ark1'!X1951)</f>
        <v/>
      </c>
      <c r="P99" s="266" t="str">
        <f>+IF(G99=0,"",'Ark1'!AG1951)</f>
        <v/>
      </c>
      <c r="Q99" s="266" t="str">
        <f>+IF(G99=0,"",'Ark1'!AH1951)</f>
        <v/>
      </c>
      <c r="R99" s="366" t="str">
        <f>+IF(G99=0,"",'Ark1'!AR1702)</f>
        <v/>
      </c>
      <c r="S99" s="114" t="str">
        <f>+IF(G99=0,"",'Ark1'!AS1702)</f>
        <v/>
      </c>
      <c r="T99" s="266" t="str">
        <f>+IF(G99=0,"",'Ark1'!Y1951)</f>
        <v/>
      </c>
      <c r="U99" s="265" t="str">
        <f>+IF(G99=0,"",'Ark1'!AA1951)</f>
        <v/>
      </c>
      <c r="V99" s="266" t="str">
        <f>+IF(G99=0,"",'Ark1'!AC1951)</f>
        <v/>
      </c>
      <c r="W99" s="294" t="str">
        <f t="shared" si="14"/>
        <v/>
      </c>
      <c r="X99" s="266" t="str">
        <f t="shared" si="15"/>
        <v/>
      </c>
      <c r="Y99" s="264" t="str">
        <f t="shared" si="16"/>
        <v/>
      </c>
      <c r="Z99" s="244"/>
      <c r="AA99" s="247"/>
      <c r="AC99" s="28"/>
      <c r="AD99" s="27"/>
      <c r="AE99" s="248"/>
      <c r="AF99" s="86"/>
      <c r="AG99" s="27"/>
      <c r="AH99" s="27"/>
      <c r="AI99" s="33"/>
      <c r="AJ99" s="33"/>
      <c r="AK99" s="33"/>
    </row>
    <row r="100" spans="1:54" ht="15.6">
      <c r="A100" s="244"/>
      <c r="B100" s="318">
        <f>+'Ark1'!C1986</f>
        <v>2024</v>
      </c>
      <c r="C100" s="263">
        <f>+'Ark1'!L1986</f>
        <v>12</v>
      </c>
      <c r="D100" s="263" t="s">
        <v>39</v>
      </c>
      <c r="F100" s="86" t="str">
        <f>+IF(G100=0,"",'Ark1'!Q1986)</f>
        <v/>
      </c>
      <c r="G100" s="449">
        <f>+'Ark1'!R1986</f>
        <v>0</v>
      </c>
      <c r="H100" s="28" t="str">
        <f>+IF(G100=0,"",'Ark1'!AE1986)</f>
        <v/>
      </c>
      <c r="I100" s="264"/>
      <c r="J100" s="28" t="str">
        <f>+IF(G100=0,"",'Ark1'!AF1986)</f>
        <v/>
      </c>
      <c r="K100" s="27" t="str">
        <f>+IF(G100=0,"",'Ark1'!T1986)</f>
        <v/>
      </c>
      <c r="L100" s="294" t="str">
        <f>+IF(G100=0,"",'Ark1'!U1986)</f>
        <v/>
      </c>
      <c r="M100" s="264"/>
      <c r="N100" s="33" t="str">
        <f>+IF(G100=0,"",'Ark1'!W1986)</f>
        <v/>
      </c>
      <c r="O100" s="33" t="str">
        <f>+IF(G100=0,"",'Ark1'!X1986)</f>
        <v/>
      </c>
      <c r="P100" s="33" t="str">
        <f>+IF(G100=0,"",'Ark1'!AG1986)</f>
        <v/>
      </c>
      <c r="Q100" s="33" t="str">
        <f>+IF(G100=0,"",'Ark1'!AH1986)</f>
        <v/>
      </c>
      <c r="R100" s="366" t="str">
        <f>+IF(G100=0,"",'Ark1'!AR1703)</f>
        <v/>
      </c>
      <c r="S100" s="114" t="str">
        <f>+IF(G100=0,"",'Ark1'!AS1703)</f>
        <v/>
      </c>
      <c r="T100" s="33" t="str">
        <f>+IF(G100=0,"",'Ark1'!Y1986)</f>
        <v/>
      </c>
      <c r="U100" s="27" t="str">
        <f>+IF(G100=0,"",'Ark1'!AA1986)</f>
        <v/>
      </c>
      <c r="V100" s="33" t="str">
        <f>+IF(G100=0,"",'Ark1'!AC1986)</f>
        <v/>
      </c>
      <c r="W100" s="294" t="str">
        <f t="shared" si="14"/>
        <v/>
      </c>
      <c r="X100" s="33" t="str">
        <f t="shared" si="15"/>
        <v/>
      </c>
      <c r="Y100" s="28" t="str">
        <f t="shared" si="16"/>
        <v/>
      </c>
      <c r="Z100" s="244"/>
      <c r="AA100" s="247"/>
      <c r="AC100" s="28"/>
      <c r="AD100" s="27"/>
      <c r="AE100" s="248"/>
      <c r="AF100" s="86"/>
      <c r="AG100" s="27"/>
      <c r="AH100" s="27"/>
      <c r="AI100" s="33"/>
      <c r="AJ100" s="33"/>
      <c r="AK100" s="33"/>
    </row>
    <row r="101" spans="1:54" ht="15.6">
      <c r="A101" s="244"/>
      <c r="B101" s="318">
        <f>+'Ark1'!C2021</f>
        <v>2024</v>
      </c>
      <c r="C101" s="263">
        <f>+'Ark1'!L2021</f>
        <v>13</v>
      </c>
      <c r="D101" s="263" t="s">
        <v>40</v>
      </c>
      <c r="F101" s="263" t="str">
        <f>+IF(G101=0,"",'Ark1'!Q2021)</f>
        <v/>
      </c>
      <c r="G101" s="449">
        <f>+'Ark1'!R2021</f>
        <v>0</v>
      </c>
      <c r="H101" s="264" t="str">
        <f>+IF(G101=0,"",'Ark1'!AE2021)</f>
        <v/>
      </c>
      <c r="I101" s="264"/>
      <c r="J101" s="264" t="str">
        <f>+IF(G101=0,"",'Ark1'!AF2021)</f>
        <v/>
      </c>
      <c r="K101" s="265" t="str">
        <f>+IF(G101=0,"",'Ark1'!T2021)</f>
        <v/>
      </c>
      <c r="L101" s="294" t="str">
        <f>+IF(G101=0,"",'Ark1'!U2021)</f>
        <v/>
      </c>
      <c r="M101" s="264"/>
      <c r="N101" s="266" t="str">
        <f>+IF(G101=0,"",'Ark1'!W2021)</f>
        <v/>
      </c>
      <c r="O101" s="266" t="str">
        <f>+IF(G101=0,"",'Ark1'!X2021)</f>
        <v/>
      </c>
      <c r="P101" s="266" t="str">
        <f>+IF(G101=0,"",'Ark1'!AG2021)</f>
        <v/>
      </c>
      <c r="Q101" s="266" t="str">
        <f>+IF(G101=0,"",'Ark1'!AH2021)</f>
        <v/>
      </c>
      <c r="R101" s="366" t="str">
        <f>+IF(G101=0,"",'Ark1'!AR1704)</f>
        <v/>
      </c>
      <c r="S101" s="114" t="str">
        <f>+IF(G101=0,"",'Ark1'!AS1704)</f>
        <v/>
      </c>
      <c r="T101" s="266" t="str">
        <f>+IF(G101=0,"",'Ark1'!Y2021)</f>
        <v/>
      </c>
      <c r="U101" s="265" t="str">
        <f>+IF(G101=0,"",'Ark1'!AA2021)</f>
        <v/>
      </c>
      <c r="V101" s="266" t="str">
        <f>+IF(G101=0,"",'Ark1'!AC2021)</f>
        <v/>
      </c>
      <c r="W101" s="294" t="str">
        <f t="shared" si="14"/>
        <v/>
      </c>
      <c r="X101" s="266" t="str">
        <f t="shared" si="15"/>
        <v/>
      </c>
      <c r="Y101" s="264" t="str">
        <f t="shared" si="16"/>
        <v/>
      </c>
      <c r="Z101" s="244"/>
      <c r="AA101" s="247"/>
      <c r="AC101" s="28"/>
      <c r="AD101" s="27"/>
      <c r="AE101" s="248"/>
      <c r="AF101" s="86"/>
      <c r="AG101" s="27"/>
      <c r="AH101" s="27"/>
      <c r="AI101" s="33"/>
      <c r="AJ101" s="33"/>
      <c r="AK101" s="33"/>
    </row>
    <row r="102" spans="1:54" ht="15.6">
      <c r="A102" s="244"/>
      <c r="B102" s="318">
        <f>+'Ark1'!C2056</f>
        <v>2024</v>
      </c>
      <c r="C102" s="263">
        <f>+'Ark1'!L2056</f>
        <v>14</v>
      </c>
      <c r="D102" s="263" t="s">
        <v>403</v>
      </c>
      <c r="F102" s="86" t="str">
        <f>+IF(G102=0,"",'Ark1'!Q2056)</f>
        <v/>
      </c>
      <c r="G102" s="449">
        <f>+'Ark1'!R2056</f>
        <v>0</v>
      </c>
      <c r="H102" s="28" t="str">
        <f>+IF(G102=0,"",'Ark1'!AE2056)</f>
        <v/>
      </c>
      <c r="I102" s="264"/>
      <c r="J102" s="28" t="str">
        <f>+IF(G102=0,"",'Ark1'!AF2056)</f>
        <v/>
      </c>
      <c r="K102" s="27" t="str">
        <f>+IF(G102=0,"",'Ark1'!T2056)</f>
        <v/>
      </c>
      <c r="L102" s="294" t="str">
        <f>+IF(G102=0,"",'Ark1'!U2056)</f>
        <v/>
      </c>
      <c r="M102" s="264"/>
      <c r="N102" s="33" t="str">
        <f>+IF(G102=0,"",'Ark1'!W2056)</f>
        <v/>
      </c>
      <c r="O102" s="33" t="str">
        <f>+IF(G102=0,"",'Ark1'!X2056)</f>
        <v/>
      </c>
      <c r="P102" s="33" t="str">
        <f>+IF(G102=0,"",'Ark1'!AG2056)</f>
        <v/>
      </c>
      <c r="Q102" s="33" t="str">
        <f>+IF(G102=0,"",'Ark1'!AH2056)</f>
        <v/>
      </c>
      <c r="R102" s="366" t="str">
        <f>+IF(G102=0,"",'Ark1'!AR1705)</f>
        <v/>
      </c>
      <c r="S102" s="114" t="str">
        <f>+IF(G102=0,"",'Ark1'!AS1705)</f>
        <v/>
      </c>
      <c r="T102" s="33" t="str">
        <f>+IF(G102=0,"",'Ark1'!Y2056)</f>
        <v/>
      </c>
      <c r="U102" s="27" t="str">
        <f>+IF(G102=0,"",'Ark1'!AA2056)</f>
        <v/>
      </c>
      <c r="V102" s="33" t="str">
        <f>+IF(G102=0,"",'Ark1'!AC2056)</f>
        <v/>
      </c>
      <c r="W102" s="294" t="str">
        <f t="shared" si="14"/>
        <v/>
      </c>
      <c r="X102" s="33" t="str">
        <f t="shared" si="15"/>
        <v/>
      </c>
      <c r="Y102" s="28" t="str">
        <f t="shared" si="16"/>
        <v/>
      </c>
      <c r="Z102" s="244"/>
      <c r="AA102" s="247"/>
      <c r="AC102" s="28"/>
      <c r="AD102" s="27"/>
      <c r="AE102" s="248"/>
      <c r="AF102" s="86"/>
      <c r="AG102" s="27"/>
      <c r="AH102" s="27"/>
      <c r="AI102" s="33"/>
      <c r="AJ102" s="33"/>
      <c r="AK102" s="33"/>
    </row>
    <row r="103" spans="1:54" ht="15.6">
      <c r="A103" s="244"/>
      <c r="B103" s="318">
        <f>+'Ark1'!C2091</f>
        <v>2024</v>
      </c>
      <c r="C103" s="263">
        <f>+'Ark1'!L2091</f>
        <v>15</v>
      </c>
      <c r="D103" s="263" t="s">
        <v>41</v>
      </c>
      <c r="F103" s="263" t="str">
        <f>+IF(G103=0,"",'Ark1'!Q2091)</f>
        <v/>
      </c>
      <c r="G103" s="449">
        <f>+'Ark1'!R2091</f>
        <v>0</v>
      </c>
      <c r="H103" s="264" t="str">
        <f>+IF(G103=0,"",'Ark1'!AE2091)</f>
        <v/>
      </c>
      <c r="I103" s="264"/>
      <c r="J103" s="264" t="str">
        <f>+IF(G103=0,"",'Ark1'!AF2091)</f>
        <v/>
      </c>
      <c r="K103" s="265" t="str">
        <f>+IF(G103=0,"",'Ark1'!T2091)</f>
        <v/>
      </c>
      <c r="L103" s="369" t="str">
        <f>+IF(G103=0,"",'Ark1'!U2091)</f>
        <v/>
      </c>
      <c r="M103" s="264"/>
      <c r="N103" s="266" t="str">
        <f>+IF(G103=0,"",'Ark1'!W2091)</f>
        <v/>
      </c>
      <c r="O103" s="266" t="str">
        <f>+IF(G103=0,"",'Ark1'!X2091)</f>
        <v/>
      </c>
      <c r="P103" s="266" t="str">
        <f>+IF(G103=0,"",'Ark1'!AG2091)</f>
        <v/>
      </c>
      <c r="Q103" s="266" t="str">
        <f>+IF(G103=0,"",'Ark1'!AH2091)</f>
        <v/>
      </c>
      <c r="R103" s="366" t="str">
        <f>+IF(G103=0,"",'Ark1'!AR1706)</f>
        <v/>
      </c>
      <c r="S103" s="114" t="str">
        <f>+IF(G103=0,"",'Ark1'!AS1706)</f>
        <v/>
      </c>
      <c r="T103" s="266" t="str">
        <f>+IF(G103=0,"",'Ark1'!Y2091)</f>
        <v/>
      </c>
      <c r="U103" s="265" t="str">
        <f>+IF(G103=0,"",'Ark1'!AA2091)</f>
        <v/>
      </c>
      <c r="V103" s="266" t="str">
        <f>+IF(G103=0,"",'Ark1'!AC2091)</f>
        <v/>
      </c>
      <c r="W103" s="294" t="str">
        <f t="shared" si="14"/>
        <v/>
      </c>
      <c r="X103" s="266" t="str">
        <f t="shared" si="15"/>
        <v/>
      </c>
      <c r="Y103" s="264" t="str">
        <f t="shared" si="16"/>
        <v/>
      </c>
      <c r="Z103" s="244"/>
      <c r="AA103" s="247"/>
      <c r="AC103" s="28"/>
      <c r="AD103" s="27"/>
      <c r="AE103" s="248"/>
      <c r="AF103" s="86"/>
      <c r="AG103" s="27"/>
      <c r="AH103" s="27"/>
      <c r="AI103" s="33"/>
      <c r="AJ103" s="33"/>
      <c r="AK103" s="33"/>
    </row>
    <row r="104" spans="1:54" ht="19.8">
      <c r="A104" s="244"/>
      <c r="B104" s="244"/>
      <c r="C104" s="244"/>
      <c r="D104" s="244"/>
      <c r="E104" s="244"/>
      <c r="F104" s="244"/>
      <c r="G104" s="443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244"/>
      <c r="X104" s="244"/>
      <c r="Y104" s="244"/>
      <c r="Z104" s="244"/>
      <c r="AA104" s="247"/>
      <c r="AC104" s="28"/>
      <c r="AD104" s="27"/>
      <c r="AE104" s="248"/>
      <c r="AF104" s="86"/>
      <c r="AJ104" s="86"/>
      <c r="BB104" s="259"/>
    </row>
    <row r="105" spans="1:54" ht="19.8">
      <c r="A105" s="244"/>
      <c r="B105" s="244"/>
      <c r="C105" s="261"/>
      <c r="D105" s="244"/>
      <c r="E105" s="244"/>
      <c r="F105" s="244"/>
      <c r="G105" s="443"/>
      <c r="H105" s="245"/>
      <c r="I105" s="244"/>
      <c r="J105" s="245"/>
      <c r="K105" s="244"/>
      <c r="L105" s="244"/>
      <c r="M105" s="244"/>
      <c r="N105" s="246"/>
      <c r="O105" s="246"/>
      <c r="P105" s="244"/>
      <c r="Q105" s="246"/>
      <c r="R105" s="246"/>
      <c r="S105" s="246"/>
      <c r="T105" s="246"/>
      <c r="U105" s="244"/>
      <c r="V105" s="246"/>
      <c r="W105" s="244"/>
      <c r="X105" s="246"/>
      <c r="Y105" s="245"/>
      <c r="Z105" s="244"/>
      <c r="AA105" s="247"/>
      <c r="AC105" s="28"/>
      <c r="AD105" s="27"/>
      <c r="AE105" s="248"/>
      <c r="AF105" s="86"/>
      <c r="AJ105" s="86"/>
      <c r="BB105" s="259"/>
    </row>
    <row r="106" spans="1:54" ht="22.8">
      <c r="A106" s="334" t="s">
        <v>715</v>
      </c>
      <c r="B106" s="244"/>
      <c r="C106" s="261"/>
      <c r="D106" s="334"/>
      <c r="E106" s="244"/>
      <c r="F106" s="261" t="s">
        <v>639</v>
      </c>
      <c r="G106" s="491">
        <f>SUM(G112:G126)</f>
        <v>58</v>
      </c>
      <c r="H106" s="245"/>
      <c r="I106" s="244"/>
      <c r="J106" s="245"/>
      <c r="K106" s="244"/>
      <c r="L106" s="333">
        <f>+Raser!T16</f>
        <v>254.82931034482755</v>
      </c>
      <c r="M106" s="244" t="s">
        <v>568</v>
      </c>
      <c r="N106" s="246"/>
      <c r="O106" s="246"/>
      <c r="P106" s="244"/>
      <c r="Q106" s="246"/>
      <c r="R106" s="246"/>
      <c r="S106" s="246"/>
      <c r="T106" s="246"/>
      <c r="U106" s="244"/>
      <c r="V106" s="246"/>
      <c r="W106" s="333">
        <f>+Raser!X16</f>
        <v>94.912761762873785</v>
      </c>
      <c r="X106" s="246" t="s">
        <v>624</v>
      </c>
      <c r="Y106" s="245"/>
      <c r="Z106" s="244"/>
      <c r="AA106" s="247"/>
      <c r="AC106" s="28"/>
      <c r="AD106" s="27"/>
      <c r="AE106" s="248"/>
      <c r="AF106" s="86"/>
      <c r="AJ106" s="86"/>
      <c r="BB106" s="259"/>
    </row>
    <row r="107" spans="1:54" ht="14.25" customHeight="1">
      <c r="A107" s="244"/>
      <c r="B107" s="244"/>
      <c r="C107" s="261"/>
      <c r="D107" s="332"/>
      <c r="E107" s="244"/>
      <c r="F107" s="261"/>
      <c r="G107" s="447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45"/>
      <c r="Z107" s="244"/>
      <c r="AA107" s="247"/>
      <c r="AC107" s="28"/>
      <c r="AD107" s="27"/>
      <c r="AE107" s="248"/>
      <c r="AF107" s="86"/>
      <c r="AJ107" s="86"/>
      <c r="BB107" s="259"/>
    </row>
    <row r="108" spans="1:54" ht="19.8">
      <c r="A108" s="244"/>
      <c r="B108" s="244"/>
      <c r="C108" s="244"/>
      <c r="D108" s="244"/>
      <c r="E108" s="244"/>
      <c r="F108" s="244"/>
      <c r="G108" s="443"/>
      <c r="H108" s="245"/>
      <c r="I108" s="244"/>
      <c r="J108" s="245"/>
      <c r="K108" s="244"/>
      <c r="L108" s="244"/>
      <c r="M108" s="244"/>
      <c r="N108" s="246"/>
      <c r="O108" s="246"/>
      <c r="P108" s="244"/>
      <c r="Q108" s="246"/>
      <c r="R108" s="246"/>
      <c r="S108" s="246"/>
      <c r="T108" s="246"/>
      <c r="U108" s="244"/>
      <c r="V108" s="246"/>
      <c r="W108" s="261" t="s">
        <v>479</v>
      </c>
      <c r="X108" s="262" t="s">
        <v>81</v>
      </c>
      <c r="Y108" s="260" t="s">
        <v>4</v>
      </c>
      <c r="Z108" s="244"/>
      <c r="AA108" s="247"/>
      <c r="AC108" s="28"/>
      <c r="AD108" s="27"/>
      <c r="AE108" s="248"/>
      <c r="AF108" s="86"/>
      <c r="AJ108" s="86"/>
      <c r="BB108" s="259"/>
    </row>
    <row r="109" spans="1:54" ht="19.8">
      <c r="A109" s="244"/>
      <c r="B109" s="244"/>
      <c r="C109" s="244"/>
      <c r="D109" s="261"/>
      <c r="E109" s="244"/>
      <c r="F109" s="261" t="s">
        <v>4</v>
      </c>
      <c r="G109" s="443"/>
      <c r="H109" s="245"/>
      <c r="I109" s="245"/>
      <c r="J109" s="245"/>
      <c r="K109" s="261" t="s">
        <v>24</v>
      </c>
      <c r="L109" s="245"/>
      <c r="M109" s="245"/>
      <c r="N109" s="246" t="s">
        <v>404</v>
      </c>
      <c r="O109" s="246" t="s">
        <v>404</v>
      </c>
      <c r="P109" s="262" t="s">
        <v>533</v>
      </c>
      <c r="Q109" s="246" t="s">
        <v>404</v>
      </c>
      <c r="R109" s="246"/>
      <c r="S109" s="246"/>
      <c r="T109" s="262" t="s">
        <v>424</v>
      </c>
      <c r="U109" s="244"/>
      <c r="V109" s="262" t="s">
        <v>576</v>
      </c>
      <c r="W109" s="261" t="s">
        <v>573</v>
      </c>
      <c r="X109" s="262" t="s">
        <v>44</v>
      </c>
      <c r="Y109" s="260" t="s">
        <v>10</v>
      </c>
      <c r="Z109" s="244"/>
      <c r="AA109" s="247"/>
      <c r="AC109" s="28"/>
      <c r="AD109" s="27"/>
      <c r="AE109" s="248"/>
      <c r="AF109" s="86"/>
      <c r="AJ109" s="86"/>
      <c r="BB109" s="259"/>
    </row>
    <row r="110" spans="1:54" ht="19.8">
      <c r="A110" s="261"/>
      <c r="B110" s="261"/>
      <c r="C110" s="244"/>
      <c r="D110" s="244"/>
      <c r="E110" s="261"/>
      <c r="F110" s="261" t="s">
        <v>477</v>
      </c>
      <c r="G110" s="447" t="s">
        <v>4</v>
      </c>
      <c r="H110" s="260" t="s">
        <v>4</v>
      </c>
      <c r="I110" s="260"/>
      <c r="J110" s="260" t="s">
        <v>1</v>
      </c>
      <c r="K110" s="261" t="s">
        <v>483</v>
      </c>
      <c r="L110" s="260" t="s">
        <v>24</v>
      </c>
      <c r="M110" s="260"/>
      <c r="N110" s="262" t="s">
        <v>575</v>
      </c>
      <c r="O110" s="262" t="s">
        <v>489</v>
      </c>
      <c r="P110" s="262" t="s">
        <v>554</v>
      </c>
      <c r="Q110" s="262" t="s">
        <v>491</v>
      </c>
      <c r="R110" s="411" t="s">
        <v>24</v>
      </c>
      <c r="S110" s="411" t="s">
        <v>24</v>
      </c>
      <c r="T110" s="262"/>
      <c r="U110" s="261" t="s">
        <v>415</v>
      </c>
      <c r="V110" s="262" t="s">
        <v>1</v>
      </c>
      <c r="W110" s="261" t="s">
        <v>71</v>
      </c>
      <c r="X110" s="262" t="s">
        <v>537</v>
      </c>
      <c r="Y110" s="260" t="s">
        <v>71</v>
      </c>
      <c r="Z110" s="244"/>
      <c r="AA110" s="247"/>
      <c r="AC110" s="28"/>
      <c r="AD110" s="27"/>
      <c r="AE110" s="248"/>
      <c r="AF110" s="86"/>
      <c r="AJ110" s="86"/>
      <c r="BB110" s="259"/>
    </row>
    <row r="111" spans="1:54" ht="19.8">
      <c r="A111" s="244"/>
      <c r="B111" s="244"/>
      <c r="C111" s="261" t="s">
        <v>0</v>
      </c>
      <c r="D111" s="261"/>
      <c r="E111" s="261" t="s">
        <v>601</v>
      </c>
      <c r="F111" s="50" t="s">
        <v>478</v>
      </c>
      <c r="G111" s="448" t="s">
        <v>10</v>
      </c>
      <c r="H111" s="87" t="s">
        <v>404</v>
      </c>
      <c r="I111" s="87"/>
      <c r="J111" s="87" t="s">
        <v>404</v>
      </c>
      <c r="K111" s="50" t="s">
        <v>416</v>
      </c>
      <c r="L111" s="87" t="s">
        <v>45</v>
      </c>
      <c r="M111" s="87"/>
      <c r="N111" s="75" t="s">
        <v>552</v>
      </c>
      <c r="O111" s="75" t="s">
        <v>441</v>
      </c>
      <c r="P111" s="75" t="s">
        <v>485</v>
      </c>
      <c r="Q111" s="75" t="s">
        <v>472</v>
      </c>
      <c r="R111" s="411" t="s">
        <v>711</v>
      </c>
      <c r="S111" s="411" t="s">
        <v>712</v>
      </c>
      <c r="T111" s="75" t="s">
        <v>1</v>
      </c>
      <c r="U111" s="50" t="s">
        <v>416</v>
      </c>
      <c r="V111" s="75" t="s">
        <v>534</v>
      </c>
      <c r="W111" s="50" t="s">
        <v>488</v>
      </c>
      <c r="X111" s="75" t="s">
        <v>45</v>
      </c>
      <c r="Y111" s="87" t="s">
        <v>557</v>
      </c>
      <c r="Z111" s="244"/>
      <c r="AA111" s="247"/>
      <c r="AC111" s="28"/>
      <c r="AD111" s="27"/>
      <c r="AE111" s="248"/>
      <c r="AF111" s="86"/>
      <c r="AJ111" s="86"/>
      <c r="BB111" s="259"/>
    </row>
    <row r="112" spans="1:54" ht="15.6">
      <c r="A112" s="244"/>
      <c r="B112" s="263">
        <f>+'Ark1'!C1602</f>
        <v>2024</v>
      </c>
      <c r="C112" s="263">
        <f>+'Ark1'!L1602</f>
        <v>1</v>
      </c>
      <c r="D112" s="263" t="s">
        <v>29</v>
      </c>
      <c r="E112" s="263">
        <f>+'Ark1'!AP1602</f>
        <v>6</v>
      </c>
      <c r="F112" s="263">
        <f>+IF(G112=0,"",'Ark1'!Q1602)</f>
        <v>2</v>
      </c>
      <c r="G112" s="449">
        <f>+'Ark1'!R1602</f>
        <v>2</v>
      </c>
      <c r="H112" s="264">
        <f>+IF(G112=0,"",'Ark1'!AE1602)</f>
        <v>3.4482758620689653</v>
      </c>
      <c r="I112" s="264"/>
      <c r="J112" s="264">
        <f>+IF(G112=0,"",'Ark1'!AF1602)</f>
        <v>2.117712329415903</v>
      </c>
      <c r="K112" s="265">
        <f>+IF(G112=0,"",'Ark1'!T1602)</f>
        <v>3</v>
      </c>
      <c r="L112" s="294">
        <f>+IF(G112=0,"",'Ark1'!U1602)</f>
        <v>156.5</v>
      </c>
      <c r="M112" s="264"/>
      <c r="N112" s="266">
        <f>+IF(G112=0,"",'Ark1'!W1602)</f>
        <v>0</v>
      </c>
      <c r="O112" s="266">
        <f>+IF(G112=0,"",'Ark1'!X1602)</f>
        <v>0</v>
      </c>
      <c r="P112" s="266">
        <f>+IF(G112=0,"",'Ark1'!AG1602)</f>
        <v>2656.5</v>
      </c>
      <c r="Q112" s="266">
        <f>+IF(G112=0,"",'Ark1'!AH1602)</f>
        <v>100</v>
      </c>
      <c r="R112" s="366">
        <f>+IF(G112=0,"",'Ark1'!AR1602)</f>
        <v>202</v>
      </c>
      <c r="S112" s="114">
        <f>+IF(G112=0,"",'Ark1'!AS1602)</f>
        <v>18.634932242929263</v>
      </c>
      <c r="T112" s="266">
        <f>+IF(G112=0,"",'Ark1'!Y1602)</f>
        <v>35.20000000000001</v>
      </c>
      <c r="U112" s="265">
        <f>+IF(G112=0,"",'Ark1'!AA1602)</f>
        <v>1</v>
      </c>
      <c r="V112" s="266">
        <f>+IF(G112=0,"",'Ark1'!AC1602)</f>
        <v>100.00000000000011</v>
      </c>
      <c r="W112" s="294">
        <f t="shared" ref="W112:W126" si="17">IF(G112=0,"",1000*L112/P112)</f>
        <v>58.912102390363259</v>
      </c>
      <c r="X112" s="266">
        <f t="shared" ref="X112:X126" si="18">IF(G112=0,"",L112/C112)</f>
        <v>156.5</v>
      </c>
      <c r="Y112" s="264">
        <f t="shared" ref="Y112:Y126" si="19">IF(G112=0,"",G112/F112)</f>
        <v>1</v>
      </c>
      <c r="Z112" s="244"/>
      <c r="AA112" s="247"/>
      <c r="AC112" s="28"/>
      <c r="AD112" s="27"/>
      <c r="AE112" s="248"/>
      <c r="AF112" s="86"/>
      <c r="AG112" s="27"/>
      <c r="AH112" s="27"/>
      <c r="AI112" s="33"/>
      <c r="AJ112" s="33"/>
      <c r="AK112" s="33"/>
    </row>
    <row r="113" spans="1:54" ht="15.6">
      <c r="A113" s="244"/>
      <c r="B113" s="295">
        <f>+'Ark1'!C1637</f>
        <v>2024</v>
      </c>
      <c r="C113" s="86">
        <f>+'Ark1'!L1637</f>
        <v>2</v>
      </c>
      <c r="D113" s="86" t="s">
        <v>30</v>
      </c>
      <c r="F113" s="86">
        <f>+IF(G113=0,"",'Ark1'!Q1637)</f>
        <v>9</v>
      </c>
      <c r="G113" s="449">
        <f>+'Ark1'!R1637</f>
        <v>14</v>
      </c>
      <c r="H113" s="28">
        <f>+IF(G113=0,"",'Ark1'!AE1637)</f>
        <v>24.137931034482754</v>
      </c>
      <c r="I113" s="264"/>
      <c r="J113" s="28">
        <f>+IF(G113=0,"",'Ark1'!AF1637)</f>
        <v>19.574969046217547</v>
      </c>
      <c r="K113" s="27">
        <f>+IF(G113=0,"",'Ark1'!T1637)</f>
        <v>6.6428571428571441</v>
      </c>
      <c r="L113" s="294">
        <f>+IF(G113=0,"",'Ark1'!U1637)</f>
        <v>206.65714285714279</v>
      </c>
      <c r="M113" s="264"/>
      <c r="N113" s="33">
        <f>+IF(G113=0,"",'Ark1'!W1637)</f>
        <v>57.142857142857153</v>
      </c>
      <c r="O113" s="33">
        <f>+IF(G113=0,"",'Ark1'!X1637)</f>
        <v>0</v>
      </c>
      <c r="P113" s="33">
        <f>+IF(G113=0,"",'Ark1'!AG1637)</f>
        <v>2181.6428571428578</v>
      </c>
      <c r="Q113" s="33">
        <f>+IF(G113=0,"",'Ark1'!AH1637)</f>
        <v>100</v>
      </c>
      <c r="R113" s="366">
        <f>+IF(G113=0,"",'Ark1'!AR1637)</f>
        <v>208.57142857142861</v>
      </c>
      <c r="S113" s="114">
        <f>+IF(G113=0,"",'Ark1'!AS1637)</f>
        <v>22.772774012998777</v>
      </c>
      <c r="T113" s="33">
        <f>+IF(G113=0,"",'Ark1'!Y1637)</f>
        <v>17.491414803747322</v>
      </c>
      <c r="U113" s="27">
        <f>+IF(G113=0,"",'Ark1'!AA1637)</f>
        <v>1.1715156762040502</v>
      </c>
      <c r="V113" s="33">
        <f>+IF(G113=0,"",'Ark1'!AC1637)</f>
        <v>38.164218794363045</v>
      </c>
      <c r="W113" s="294">
        <f t="shared" si="17"/>
        <v>94.7254690109026</v>
      </c>
      <c r="X113" s="33">
        <f t="shared" si="18"/>
        <v>103.32857142857139</v>
      </c>
      <c r="Y113" s="28">
        <f t="shared" si="19"/>
        <v>1.5555555555555556</v>
      </c>
      <c r="Z113" s="244"/>
      <c r="AA113" s="247"/>
      <c r="AC113" s="28"/>
      <c r="AD113" s="27"/>
      <c r="AE113" s="248"/>
      <c r="AF113" s="86"/>
      <c r="AG113" s="27"/>
      <c r="AH113" s="27"/>
      <c r="AI113" s="33"/>
      <c r="AJ113" s="33"/>
      <c r="AK113" s="33"/>
    </row>
    <row r="114" spans="1:54" ht="15.6">
      <c r="A114" s="244"/>
      <c r="B114" s="295">
        <f>+'Ark1'!C1672</f>
        <v>2024</v>
      </c>
      <c r="C114" s="263">
        <f>+'Ark1'!L1672</f>
        <v>3</v>
      </c>
      <c r="D114" s="263" t="s">
        <v>31</v>
      </c>
      <c r="F114" s="263">
        <f>+IF(G114=0,"",'Ark1'!Q1672)</f>
        <v>11</v>
      </c>
      <c r="G114" s="449">
        <f>+'Ark1'!R1672</f>
        <v>14</v>
      </c>
      <c r="H114" s="264">
        <f>+IF(G114=0,"",'Ark1'!AE1672)</f>
        <v>24.137931034482754</v>
      </c>
      <c r="I114" s="264"/>
      <c r="J114" s="264">
        <f>+IF(G114=0,"",'Ark1'!AF1672)</f>
        <v>22.7501843695239</v>
      </c>
      <c r="K114" s="265">
        <f>+IF(G114=0,"",'Ark1'!T1672)</f>
        <v>7.1428571428571441</v>
      </c>
      <c r="L114" s="294">
        <f>+IF(G114=0,"",'Ark1'!U1672)</f>
        <v>240.17857142857153</v>
      </c>
      <c r="M114" s="264"/>
      <c r="N114" s="266">
        <f>+IF(G114=0,"",'Ark1'!W1672)</f>
        <v>85.714285714285694</v>
      </c>
      <c r="O114" s="266">
        <f>+IF(G114=0,"",'Ark1'!X1672)</f>
        <v>0</v>
      </c>
      <c r="P114" s="266">
        <f>+IF(G114=0,"",'Ark1'!AG1672)</f>
        <v>2817.928571428572</v>
      </c>
      <c r="Q114" s="266">
        <f>+IF(G114=0,"",'Ark1'!AH1672)</f>
        <v>100</v>
      </c>
      <c r="R114" s="366">
        <f>+IF(G114=0,"",'Ark1'!AR1672)</f>
        <v>210.92857142857139</v>
      </c>
      <c r="S114" s="114">
        <f>+IF(G114=0,"",'Ark1'!AS1672)</f>
        <v>25.551116375667753</v>
      </c>
      <c r="T114" s="266">
        <f>+IF(G114=0,"",'Ark1'!Y1672)</f>
        <v>20.938146273912004</v>
      </c>
      <c r="U114" s="265">
        <f>+IF(G114=0,"",'Ark1'!AA1672)</f>
        <v>1.1248582677159717</v>
      </c>
      <c r="V114" s="266">
        <f>+IF(G114=0,"",'Ark1'!AC1672)</f>
        <v>76.013593257999233</v>
      </c>
      <c r="W114" s="294">
        <f t="shared" si="17"/>
        <v>85.232313502826315</v>
      </c>
      <c r="X114" s="266">
        <f t="shared" si="18"/>
        <v>80.059523809523839</v>
      </c>
      <c r="Y114" s="264">
        <f t="shared" si="19"/>
        <v>1.2727272727272727</v>
      </c>
      <c r="Z114" s="244"/>
      <c r="AA114" s="247"/>
      <c r="AC114" s="28"/>
      <c r="AD114" s="27"/>
      <c r="AE114" s="248"/>
      <c r="AF114" s="86"/>
      <c r="AG114" s="27"/>
      <c r="AH114" s="27"/>
      <c r="AI114" s="33"/>
      <c r="AJ114" s="33"/>
      <c r="AK114" s="33"/>
    </row>
    <row r="115" spans="1:54" ht="15.6">
      <c r="A115" s="244"/>
      <c r="B115" s="295">
        <f>+'Ark1'!C1707</f>
        <v>2024</v>
      </c>
      <c r="C115" s="263">
        <f>+'Ark1'!L1707</f>
        <v>4</v>
      </c>
      <c r="D115" s="263" t="s">
        <v>32</v>
      </c>
      <c r="F115" s="86">
        <f>+IF(G115=0,"",'Ark1'!Q1707)</f>
        <v>16</v>
      </c>
      <c r="G115" s="449">
        <f>+'Ark1'!R1707</f>
        <v>16</v>
      </c>
      <c r="H115" s="28">
        <f>+IF(G115=0,"",'Ark1'!AE1707)</f>
        <v>27.586206896551719</v>
      </c>
      <c r="I115" s="264"/>
      <c r="J115" s="28">
        <f>+IF(G115=0,"",'Ark1'!AF1707)</f>
        <v>28.383434482851943</v>
      </c>
      <c r="K115" s="27">
        <f>+IF(G115=0,"",'Ark1'!T1707)</f>
        <v>9.25</v>
      </c>
      <c r="L115" s="294">
        <f>+IF(G115=0,"",'Ark1'!U1707)</f>
        <v>262.19374999999997</v>
      </c>
      <c r="M115" s="264"/>
      <c r="N115" s="33">
        <f>+IF(G115=0,"",'Ark1'!W1707)</f>
        <v>100</v>
      </c>
      <c r="O115" s="33">
        <f>+IF(G115=0,"",'Ark1'!X1707)</f>
        <v>0</v>
      </c>
      <c r="P115" s="33">
        <f>+IF(G115=0,"",'Ark1'!AG1707)</f>
        <v>2679.25</v>
      </c>
      <c r="Q115" s="33">
        <f>+IF(G115=0,"",'Ark1'!AH1707)</f>
        <v>100</v>
      </c>
      <c r="R115" s="366">
        <f>+IF(G115=0,"",'Ark1'!AR1707)</f>
        <v>209</v>
      </c>
      <c r="S115" s="114">
        <f>+IF(G115=0,"",'Ark1'!AS1707)</f>
        <v>28.724045363733556</v>
      </c>
      <c r="T115" s="33">
        <f>+IF(G115=0,"",'Ark1'!Y1707)</f>
        <v>16.57842983932807</v>
      </c>
      <c r="U115" s="27">
        <f>+IF(G115=0,"",'Ark1'!AA1707)</f>
        <v>1.1456439237389602</v>
      </c>
      <c r="V115" s="33">
        <f>+IF(G115=0,"",'Ark1'!AC1707)</f>
        <v>48.677531174550786</v>
      </c>
      <c r="W115" s="294">
        <f t="shared" si="17"/>
        <v>97.86087524493793</v>
      </c>
      <c r="X115" s="33">
        <f t="shared" si="18"/>
        <v>65.548437499999991</v>
      </c>
      <c r="Y115" s="28">
        <f t="shared" si="19"/>
        <v>1</v>
      </c>
      <c r="Z115" s="244"/>
      <c r="AA115" s="247"/>
      <c r="AC115" s="28"/>
      <c r="AD115" s="27"/>
      <c r="AE115" s="248"/>
      <c r="AF115" s="86"/>
      <c r="AG115" s="27"/>
      <c r="AH115" s="27"/>
      <c r="AI115" s="33"/>
      <c r="AJ115" s="33"/>
      <c r="AK115" s="33"/>
    </row>
    <row r="116" spans="1:54" ht="15.6">
      <c r="A116" s="244"/>
      <c r="B116" s="263">
        <f>+'Ark1'!C1742</f>
        <v>2024</v>
      </c>
      <c r="C116" s="263">
        <f>+'Ark1'!L1742</f>
        <v>5</v>
      </c>
      <c r="D116" s="263" t="s">
        <v>402</v>
      </c>
      <c r="F116" s="263">
        <f>+IF(G116=0,"",'Ark1'!Q1742)</f>
        <v>6</v>
      </c>
      <c r="G116" s="449">
        <f>+'Ark1'!R1742</f>
        <v>8</v>
      </c>
      <c r="H116" s="264">
        <f>+'Ark1'!AE1742</f>
        <v>13.793103448275859</v>
      </c>
      <c r="I116" s="264"/>
      <c r="J116" s="264">
        <f>+IF(G116=0,"",'Ark1'!AF1742)</f>
        <v>17.349679636808958</v>
      </c>
      <c r="K116" s="265">
        <f>+IF(G116=0,"",'Ark1'!T1742)</f>
        <v>11.875</v>
      </c>
      <c r="L116" s="294">
        <f>+IF(G116=0,"",'Ark1'!U1742)</f>
        <v>320.53750000000002</v>
      </c>
      <c r="M116" s="264"/>
      <c r="N116" s="266">
        <f>+IF(G116=0,"",'Ark1'!W1742)</f>
        <v>100</v>
      </c>
      <c r="O116" s="266">
        <f>+IF(G116=0,"",'Ark1'!X1742)</f>
        <v>12.5</v>
      </c>
      <c r="P116" s="266">
        <f>+IF(G116=0,"",'Ark1'!AG1742)</f>
        <v>3178.875</v>
      </c>
      <c r="Q116" s="266">
        <f>+IF(G116=0,"",'Ark1'!AH1742)</f>
        <v>100</v>
      </c>
      <c r="R116" s="366">
        <f>+IF(G116=0,"",'Ark1'!AR1742)</f>
        <v>215.25</v>
      </c>
      <c r="S116" s="114">
        <f>+IF(G116=0,"",'Ark1'!AS1742)</f>
        <v>32.095952540489755</v>
      </c>
      <c r="T116" s="266">
        <f>+IF(G116=0,"",'Ark1'!Y1742)</f>
        <v>24.7110267643816</v>
      </c>
      <c r="U116" s="265">
        <f>+IF(G116=0,"",'Ark1'!AA1742)</f>
        <v>1.363589014329464</v>
      </c>
      <c r="V116" s="266">
        <f>+IF(G116=0,"",'Ark1'!AC1742)</f>
        <v>0.38487866155214223</v>
      </c>
      <c r="W116" s="294">
        <f t="shared" si="17"/>
        <v>100.83362824898745</v>
      </c>
      <c r="X116" s="266">
        <f t="shared" si="18"/>
        <v>64.107500000000002</v>
      </c>
      <c r="Y116" s="264">
        <f t="shared" si="19"/>
        <v>1.3333333333333333</v>
      </c>
      <c r="Z116" s="244"/>
      <c r="AA116" s="247"/>
      <c r="AC116" s="28"/>
      <c r="AD116" s="27"/>
      <c r="AE116" s="248"/>
      <c r="AF116" s="86"/>
      <c r="AG116" s="27"/>
      <c r="AH116" s="27"/>
      <c r="AI116" s="33"/>
      <c r="AJ116" s="33"/>
      <c r="AK116" s="33"/>
    </row>
    <row r="117" spans="1:54" ht="15.6">
      <c r="A117" s="244"/>
      <c r="B117" s="318">
        <f>+'Ark1'!C1777</f>
        <v>2024</v>
      </c>
      <c r="C117" s="263">
        <f>+'Ark1'!L1777</f>
        <v>6</v>
      </c>
      <c r="D117" s="263" t="s">
        <v>33</v>
      </c>
      <c r="F117" s="86">
        <f>+IF(G117=0,"",'Ark1'!Q1777)</f>
        <v>2</v>
      </c>
      <c r="G117" s="449">
        <f>+'Ark1'!R1777</f>
        <v>2</v>
      </c>
      <c r="H117" s="28">
        <f>+IF(G117=0,"",'Ark1'!AE1777)</f>
        <v>3.4482758620689653</v>
      </c>
      <c r="I117" s="264"/>
      <c r="J117" s="28">
        <f>+IF(G117=0,"",'Ark1'!AF1777)</f>
        <v>4.7198598115033059</v>
      </c>
      <c r="K117" s="27">
        <f>+IF(G117=0,"",'Ark1'!T1777)</f>
        <v>12.5</v>
      </c>
      <c r="L117" s="294">
        <f>+IF(G117=0,"",'Ark1'!U1777)</f>
        <v>348.8</v>
      </c>
      <c r="M117" s="264"/>
      <c r="N117" s="33">
        <f>+IF(G117=0,"",'Ark1'!W1777)</f>
        <v>100</v>
      </c>
      <c r="O117" s="33">
        <f>+IF(G117=0,"",'Ark1'!X1777)</f>
        <v>50</v>
      </c>
      <c r="P117" s="33">
        <f>+IF(G117=0,"",'Ark1'!AG1777)</f>
        <v>3134.5</v>
      </c>
      <c r="Q117" s="33">
        <f>+IF(G117=0,"",'Ark1'!AH1777)</f>
        <v>100</v>
      </c>
      <c r="R117" s="366">
        <f>+IF(G117=0,"",'Ark1'!AR1777)</f>
        <v>213</v>
      </c>
      <c r="S117" s="114">
        <f>+IF(G117=0,"",'Ark1'!AS1777)</f>
        <v>36.057290673797752</v>
      </c>
      <c r="T117" s="33">
        <f>+IF(G117=0,"",'Ark1'!Y1777)</f>
        <v>23.20000000000012</v>
      </c>
      <c r="U117" s="27">
        <f>+IF(G117=0,"",'Ark1'!AA1777)</f>
        <v>0.5</v>
      </c>
      <c r="V117" s="33">
        <f>+IF(G117=0,"",'Ark1'!AC1777)</f>
        <v>100.00000000000261</v>
      </c>
      <c r="W117" s="294">
        <f t="shared" si="17"/>
        <v>111.27771574413782</v>
      </c>
      <c r="X117" s="33">
        <f t="shared" si="18"/>
        <v>58.133333333333333</v>
      </c>
      <c r="Y117" s="28">
        <f t="shared" si="19"/>
        <v>1</v>
      </c>
      <c r="Z117" s="244"/>
      <c r="AA117" s="247"/>
      <c r="AC117" s="28"/>
      <c r="AD117" s="27"/>
      <c r="AE117" s="248"/>
      <c r="AF117" s="86"/>
      <c r="AG117" s="27"/>
      <c r="AH117" s="27"/>
      <c r="AI117" s="33"/>
      <c r="AJ117" s="33"/>
      <c r="AK117" s="33"/>
    </row>
    <row r="118" spans="1:54" ht="15.6">
      <c r="A118" s="244"/>
      <c r="B118" s="318">
        <f>+'Ark1'!C1812</f>
        <v>2024</v>
      </c>
      <c r="C118" s="263">
        <f>+'Ark1'!L1812</f>
        <v>7</v>
      </c>
      <c r="D118" s="263" t="s">
        <v>34</v>
      </c>
      <c r="F118" s="263">
        <f>+IF(G118=0,"",'Ark1'!Q1812)</f>
        <v>1</v>
      </c>
      <c r="G118" s="449">
        <f>+'Ark1'!R1812</f>
        <v>1</v>
      </c>
      <c r="H118" s="264">
        <f>+IF(G118=0,"",'Ark1'!AE1812)</f>
        <v>1.7241379310344827</v>
      </c>
      <c r="I118" s="264"/>
      <c r="J118" s="264">
        <f>+IF(G118=0,"",'Ark1'!AF1812)</f>
        <v>2.3775211263793889</v>
      </c>
      <c r="K118" s="265">
        <f>+IF(G118=0,"",'Ark1'!T1812)</f>
        <v>12</v>
      </c>
      <c r="L118" s="294">
        <f>+IF(G118=0,"",'Ark1'!U1812)</f>
        <v>351.40000000000009</v>
      </c>
      <c r="M118" s="264"/>
      <c r="N118" s="266">
        <f>+IF(G118=0,"",'Ark1'!W1812)</f>
        <v>100</v>
      </c>
      <c r="O118" s="266">
        <f>+IF(G118=0,"",'Ark1'!X1812)</f>
        <v>100</v>
      </c>
      <c r="P118" s="266">
        <f>+IF(G118=0,"",'Ark1'!AG1812)</f>
        <v>3374</v>
      </c>
      <c r="Q118" s="266">
        <f>+IF(G118=0,"",'Ark1'!AH1812)</f>
        <v>100</v>
      </c>
      <c r="R118" s="366">
        <f>+IF(G118=0,"",'Ark1'!AR1856)</f>
        <v>213</v>
      </c>
      <c r="S118" s="114">
        <f>+IF(G118=0,"",'Ark1'!AS1856)</f>
        <v>41.981984415281183</v>
      </c>
      <c r="T118" s="266">
        <f>+IF(G118=0,"",'Ark1'!Y1812)</f>
        <v>0</v>
      </c>
      <c r="U118" s="265">
        <f>+IF(G118=0,"",'Ark1'!AA1812)</f>
        <v>0</v>
      </c>
      <c r="V118" s="266">
        <f>+IF(G118=0,"",'Ark1'!AC1812)</f>
        <v>0</v>
      </c>
      <c r="W118" s="294">
        <f t="shared" si="17"/>
        <v>104.14937759336102</v>
      </c>
      <c r="X118" s="266">
        <f t="shared" si="18"/>
        <v>50.20000000000001</v>
      </c>
      <c r="Y118" s="264">
        <f t="shared" si="19"/>
        <v>1</v>
      </c>
      <c r="Z118" s="244"/>
      <c r="AA118" s="247"/>
      <c r="AC118" s="28"/>
      <c r="AD118" s="27"/>
      <c r="AE118" s="248"/>
      <c r="AF118" s="86"/>
      <c r="AG118" s="27"/>
      <c r="AH118" s="27"/>
      <c r="AI118" s="33"/>
      <c r="AJ118" s="33"/>
      <c r="AK118" s="33"/>
    </row>
    <row r="119" spans="1:54" ht="15.6">
      <c r="A119" s="244"/>
      <c r="B119" s="86">
        <f>+'Ark1'!C1847</f>
        <v>2024</v>
      </c>
      <c r="C119" s="86">
        <f>+'Ark1'!L1847</f>
        <v>8</v>
      </c>
      <c r="D119" s="86" t="s">
        <v>35</v>
      </c>
      <c r="F119" s="86">
        <f>+IF(G119=0,"",'Ark1'!Q1847)</f>
        <v>1</v>
      </c>
      <c r="G119" s="449">
        <f>+'Ark1'!R1847</f>
        <v>1</v>
      </c>
      <c r="H119" s="28">
        <f>+IF(G119=0,"",'Ark1'!AE1847)</f>
        <v>1.7241379310344827</v>
      </c>
      <c r="I119" s="264"/>
      <c r="J119" s="28">
        <f>+IF(G119=0,"",'Ark1'!AF1847)</f>
        <v>2.7266391972990704</v>
      </c>
      <c r="K119" s="27">
        <f>+IF(G119=0,"",'Ark1'!T1847)</f>
        <v>13</v>
      </c>
      <c r="L119" s="294">
        <f>+IF(G119=0,"",'Ark1'!U1847)</f>
        <v>403</v>
      </c>
      <c r="M119" s="264"/>
      <c r="N119" s="33">
        <f>+IF(G119=0,"",'Ark1'!W1847)</f>
        <v>100</v>
      </c>
      <c r="O119" s="33">
        <f>+IF(G119=0,"",'Ark1'!X1847)</f>
        <v>100</v>
      </c>
      <c r="P119" s="33">
        <f>+IF(G119=0,"",'Ark1'!AG1847)</f>
        <v>2474</v>
      </c>
      <c r="Q119" s="33">
        <f>+IF(G119=0,"",'Ark1'!AH1847)</f>
        <v>100</v>
      </c>
      <c r="R119" s="366">
        <f>+IF(G119=0,"",'Ark1'!AR1960)</f>
        <v>0</v>
      </c>
      <c r="S119" s="114">
        <f>+IF(G119=0,"",'Ark1'!AS1960)</f>
        <v>0</v>
      </c>
      <c r="T119" s="33">
        <f>+IF(G119=0,"",'Ark1'!Y1847)</f>
        <v>0</v>
      </c>
      <c r="U119" s="27">
        <f>+IF(G119=0,"",'Ark1'!AA1847)</f>
        <v>0</v>
      </c>
      <c r="V119" s="33">
        <f>+IF(G119=0,"",'Ark1'!AC1847)</f>
        <v>0</v>
      </c>
      <c r="W119" s="294">
        <f t="shared" si="17"/>
        <v>162.89409862570736</v>
      </c>
      <c r="X119" s="33">
        <f t="shared" si="18"/>
        <v>50.375</v>
      </c>
      <c r="Y119" s="28">
        <f t="shared" si="19"/>
        <v>1</v>
      </c>
      <c r="Z119" s="244"/>
      <c r="AA119" s="247"/>
      <c r="AC119" s="28"/>
      <c r="AD119" s="27"/>
      <c r="AE119" s="248"/>
      <c r="AF119" s="86"/>
      <c r="AG119" s="27"/>
      <c r="AH119" s="27"/>
      <c r="AI119" s="33"/>
      <c r="AJ119" s="33"/>
      <c r="AK119" s="33"/>
    </row>
    <row r="120" spans="1:54" ht="15.6">
      <c r="A120" s="244"/>
      <c r="B120" s="318">
        <f>+'Ark1'!C1882</f>
        <v>2024</v>
      </c>
      <c r="C120" s="263">
        <f>+'Ark1'!L1882</f>
        <v>9</v>
      </c>
      <c r="D120" s="263" t="s">
        <v>36</v>
      </c>
      <c r="F120" s="263" t="str">
        <f>+IF(G120=0,"",'Ark1'!Q1882)</f>
        <v/>
      </c>
      <c r="G120" s="449">
        <f>+'Ark1'!R1882</f>
        <v>0</v>
      </c>
      <c r="H120" s="264" t="str">
        <f>+IF(G120=0,"",'Ark1'!AE1882)</f>
        <v/>
      </c>
      <c r="I120" s="264"/>
      <c r="J120" s="264" t="str">
        <f>+IF(G120=0,"",'Ark1'!AF1882)</f>
        <v/>
      </c>
      <c r="K120" s="265" t="str">
        <f>+IF(G120=0,"",'Ark1'!T1882)</f>
        <v/>
      </c>
      <c r="L120" s="294" t="str">
        <f>+IF(G120=0,"",'Ark1'!U1882)</f>
        <v/>
      </c>
      <c r="M120" s="264"/>
      <c r="N120" s="266" t="str">
        <f>+IF(G120=0,"",'Ark1'!W1882)</f>
        <v/>
      </c>
      <c r="O120" s="266" t="str">
        <f>+IF(G120=0,"",'Ark1'!X1882)</f>
        <v/>
      </c>
      <c r="P120" s="266" t="str">
        <f>+IF(G120=0,"",'Ark1'!AG1882)</f>
        <v/>
      </c>
      <c r="Q120" s="266" t="str">
        <f>+IF(G120=0,"",'Ark1'!AH1882)</f>
        <v/>
      </c>
      <c r="R120" s="366" t="str">
        <f>+IF(G120=0,"",'Ark1'!AR1995)</f>
        <v/>
      </c>
      <c r="S120" s="114" t="str">
        <f>+IF(G120=0,"",'Ark1'!AS1995)</f>
        <v/>
      </c>
      <c r="T120" s="266" t="str">
        <f>+IF(G120=0,"",'Ark1'!Y1882)</f>
        <v/>
      </c>
      <c r="U120" s="265" t="str">
        <f>+IF(G120=0,"",'Ark1'!AA1882)</f>
        <v/>
      </c>
      <c r="V120" s="266" t="str">
        <f>+IF(G120=0,"",'Ark1'!AC1882)</f>
        <v/>
      </c>
      <c r="W120" s="294" t="str">
        <f t="shared" si="17"/>
        <v/>
      </c>
      <c r="X120" s="266" t="str">
        <f t="shared" si="18"/>
        <v/>
      </c>
      <c r="Y120" s="264" t="str">
        <f t="shared" si="19"/>
        <v/>
      </c>
      <c r="Z120" s="244"/>
      <c r="AA120" s="247"/>
      <c r="AC120" s="28"/>
      <c r="AD120" s="27"/>
      <c r="AE120" s="248"/>
      <c r="AF120" s="86"/>
      <c r="AG120" s="27"/>
      <c r="AH120" s="27"/>
      <c r="AI120" s="33"/>
      <c r="AJ120" s="33"/>
      <c r="AK120" s="33"/>
    </row>
    <row r="121" spans="1:54" ht="15.6">
      <c r="A121" s="244"/>
      <c r="B121" s="318">
        <f>+'Ark1'!C1917</f>
        <v>2024</v>
      </c>
      <c r="C121" s="263">
        <f>+'Ark1'!L1917</f>
        <v>10</v>
      </c>
      <c r="D121" s="263" t="s">
        <v>37</v>
      </c>
      <c r="F121" s="86" t="str">
        <f>+IF(G121=0,"",'Ark1'!Q1917)</f>
        <v/>
      </c>
      <c r="G121" s="449">
        <f>+'Ark1'!R1917</f>
        <v>0</v>
      </c>
      <c r="H121" s="28" t="str">
        <f>+IF(G121=0,"",'Ark1'!AE1917)</f>
        <v/>
      </c>
      <c r="I121" s="264"/>
      <c r="J121" s="28" t="str">
        <f>+IF(G121=0,"",'Ark1'!AF1917)</f>
        <v/>
      </c>
      <c r="K121" s="27" t="str">
        <f>+IF(G121=0,"",'Ark1'!T1917)</f>
        <v/>
      </c>
      <c r="L121" s="294" t="str">
        <f>+IF(G121=0,"",'Ark1'!U1917)</f>
        <v/>
      </c>
      <c r="M121" s="264"/>
      <c r="N121" s="33" t="str">
        <f>+IF(G121=0,"",'Ark1'!W1917)</f>
        <v/>
      </c>
      <c r="O121" s="33" t="str">
        <f>+IF(G121=0,"",'Ark1'!X1917)</f>
        <v/>
      </c>
      <c r="P121" s="33" t="str">
        <f>+IF(G121=0,"",'Ark1'!AG1917)</f>
        <v/>
      </c>
      <c r="Q121" s="33" t="str">
        <f>+IF(G121=0,"",'Ark1'!AH1917)</f>
        <v/>
      </c>
      <c r="R121" s="366" t="str">
        <f>+IF(G121=0,"",'Ark1'!AR2030)</f>
        <v/>
      </c>
      <c r="S121" s="114" t="str">
        <f>+IF(G121=0,"",'Ark1'!AS2030)</f>
        <v/>
      </c>
      <c r="T121" s="33" t="str">
        <f>+IF(G121=0,"",'Ark1'!Y1917)</f>
        <v/>
      </c>
      <c r="U121" s="27" t="str">
        <f>+IF(G121=0,"",'Ark1'!AA1917)</f>
        <v/>
      </c>
      <c r="V121" s="33" t="str">
        <f>+IF(G121=0,"",'Ark1'!AC1917)</f>
        <v/>
      </c>
      <c r="W121" s="294" t="str">
        <f t="shared" si="17"/>
        <v/>
      </c>
      <c r="X121" s="33" t="str">
        <f t="shared" si="18"/>
        <v/>
      </c>
      <c r="Y121" s="28" t="str">
        <f t="shared" si="19"/>
        <v/>
      </c>
      <c r="Z121" s="244"/>
      <c r="AA121" s="247"/>
      <c r="AC121" s="28"/>
      <c r="AD121" s="27"/>
      <c r="AE121" s="248"/>
      <c r="AF121" s="86"/>
      <c r="AG121" s="27"/>
      <c r="AH121" s="27"/>
      <c r="AI121" s="33"/>
      <c r="AJ121" s="33"/>
      <c r="AK121" s="33"/>
    </row>
    <row r="122" spans="1:54" ht="15.6">
      <c r="A122" s="244"/>
      <c r="B122" s="318">
        <f>+'Ark1'!C1952</f>
        <v>2024</v>
      </c>
      <c r="C122" s="263">
        <f>+'Ark1'!L1952</f>
        <v>11</v>
      </c>
      <c r="D122" s="263" t="s">
        <v>38</v>
      </c>
      <c r="F122" s="263" t="str">
        <f>+IF(G122=0,"",'Ark1'!Q1952)</f>
        <v/>
      </c>
      <c r="G122" s="449">
        <f>+'Ark1'!R1952</f>
        <v>0</v>
      </c>
      <c r="H122" s="264" t="str">
        <f>+IF(G122=0,"",'Ark1'!AE1952)</f>
        <v/>
      </c>
      <c r="I122" s="264"/>
      <c r="J122" s="264" t="str">
        <f>+IF(G122=0,"",'Ark1'!AF1952)</f>
        <v/>
      </c>
      <c r="K122" s="265" t="str">
        <f>+IF(G122=0,"",'Ark1'!T1952)</f>
        <v/>
      </c>
      <c r="L122" s="294" t="str">
        <f>+IF(G122=0,"",'Ark1'!U1952)</f>
        <v/>
      </c>
      <c r="M122" s="264"/>
      <c r="N122" s="266" t="str">
        <f>+IF(G122=0,"",'Ark1'!W1952)</f>
        <v/>
      </c>
      <c r="O122" s="266" t="str">
        <f>+IF(G122=0,"",'Ark1'!X1952)</f>
        <v/>
      </c>
      <c r="P122" s="266" t="str">
        <f>+IF(G122=0,"",'Ark1'!AG1952)</f>
        <v/>
      </c>
      <c r="Q122" s="266" t="str">
        <f>+IF(G122=0,"",'Ark1'!AH1952)</f>
        <v/>
      </c>
      <c r="R122" s="366" t="str">
        <f>+IF(G122=0,"",'Ark1'!AR1725)</f>
        <v/>
      </c>
      <c r="S122" s="114" t="str">
        <f>+IF(G122=0,"",'Ark1'!AS1725)</f>
        <v/>
      </c>
      <c r="T122" s="266" t="str">
        <f>+IF(G122=0,"",'Ark1'!Y1952)</f>
        <v/>
      </c>
      <c r="U122" s="265" t="str">
        <f>+IF(G122=0,"",'Ark1'!AA1952)</f>
        <v/>
      </c>
      <c r="V122" s="266" t="str">
        <f>+IF(G122=0,"",'Ark1'!AC1952)</f>
        <v/>
      </c>
      <c r="W122" s="294" t="str">
        <f t="shared" si="17"/>
        <v/>
      </c>
      <c r="X122" s="266" t="str">
        <f t="shared" si="18"/>
        <v/>
      </c>
      <c r="Y122" s="264" t="str">
        <f t="shared" si="19"/>
        <v/>
      </c>
      <c r="Z122" s="244"/>
      <c r="AA122" s="247"/>
      <c r="AC122" s="28"/>
      <c r="AD122" s="27"/>
      <c r="AE122" s="248"/>
      <c r="AF122" s="86"/>
      <c r="AG122" s="27"/>
      <c r="AH122" s="27"/>
      <c r="AI122" s="33"/>
      <c r="AJ122" s="33"/>
      <c r="AK122" s="33"/>
    </row>
    <row r="123" spans="1:54" ht="15.6">
      <c r="A123" s="244"/>
      <c r="B123" s="318">
        <f>+'Ark1'!C1987</f>
        <v>2024</v>
      </c>
      <c r="C123" s="263">
        <f>+'Ark1'!L1987</f>
        <v>12</v>
      </c>
      <c r="D123" s="263" t="s">
        <v>39</v>
      </c>
      <c r="F123" s="86" t="str">
        <f>+IF(G123=0,"",'Ark1'!Q1987)</f>
        <v/>
      </c>
      <c r="G123" s="449">
        <f>+'Ark1'!R1987</f>
        <v>0</v>
      </c>
      <c r="H123" s="28" t="str">
        <f>+IF(G123=0,"",'Ark1'!AE1987)</f>
        <v/>
      </c>
      <c r="I123" s="264"/>
      <c r="J123" s="28" t="str">
        <f>+IF(G123=0,"",'Ark1'!AF1987)</f>
        <v/>
      </c>
      <c r="K123" s="27" t="str">
        <f>+IF(G123=0,"",'Ark1'!T1987)</f>
        <v/>
      </c>
      <c r="L123" s="294" t="str">
        <f>+IF(G123=0,"",'Ark1'!U1987)</f>
        <v/>
      </c>
      <c r="M123" s="264"/>
      <c r="N123" s="33" t="str">
        <f>+IF(G123=0,"",'Ark1'!W1987)</f>
        <v/>
      </c>
      <c r="O123" s="33" t="str">
        <f>+IF(G123=0,"",'Ark1'!X1987)</f>
        <v/>
      </c>
      <c r="P123" s="33" t="str">
        <f>+IF(G123=0,"",'Ark1'!AG1987)</f>
        <v/>
      </c>
      <c r="Q123" s="33" t="str">
        <f>+IF(G123=0,"",'Ark1'!AH1987)</f>
        <v/>
      </c>
      <c r="R123" s="366" t="str">
        <f>+IF(G123=0,"",'Ark1'!AR1726)</f>
        <v/>
      </c>
      <c r="S123" s="114" t="str">
        <f>+IF(G123=0,"",'Ark1'!AS1726)</f>
        <v/>
      </c>
      <c r="T123" s="33" t="str">
        <f>+IF(G123=0,"",'Ark1'!Y1987)</f>
        <v/>
      </c>
      <c r="U123" s="27" t="str">
        <f>+IF(G123=0,"",'Ark1'!AA1987)</f>
        <v/>
      </c>
      <c r="V123" s="33" t="str">
        <f>+IF(G123=0,"",'Ark1'!AC1987)</f>
        <v/>
      </c>
      <c r="W123" s="294" t="str">
        <f t="shared" si="17"/>
        <v/>
      </c>
      <c r="X123" s="33" t="str">
        <f t="shared" si="18"/>
        <v/>
      </c>
      <c r="Y123" s="28" t="str">
        <f t="shared" si="19"/>
        <v/>
      </c>
      <c r="Z123" s="244"/>
      <c r="AA123" s="247"/>
      <c r="AC123" s="28"/>
      <c r="AD123" s="27"/>
      <c r="AE123" s="248"/>
      <c r="AF123" s="86"/>
      <c r="AG123" s="27"/>
      <c r="AH123" s="27"/>
      <c r="AI123" s="33"/>
      <c r="AJ123" s="33"/>
      <c r="AK123" s="33"/>
    </row>
    <row r="124" spans="1:54" ht="15.6">
      <c r="A124" s="244"/>
      <c r="B124" s="318">
        <f>+'Ark1'!C2022</f>
        <v>2024</v>
      </c>
      <c r="C124" s="263">
        <f>+'Ark1'!L2022</f>
        <v>13</v>
      </c>
      <c r="D124" s="263" t="s">
        <v>40</v>
      </c>
      <c r="F124" s="263" t="str">
        <f>+IF(G124=0,"",'Ark1'!Q2022)</f>
        <v/>
      </c>
      <c r="G124" s="449">
        <f>+'Ark1'!R2022</f>
        <v>0</v>
      </c>
      <c r="H124" s="264" t="str">
        <f>+IF(G124=0,"",'Ark1'!AE2022)</f>
        <v/>
      </c>
      <c r="I124" s="264"/>
      <c r="J124" s="264" t="str">
        <f>+IF(G124=0,"",'Ark1'!AF2022)</f>
        <v/>
      </c>
      <c r="K124" s="265" t="str">
        <f>+IF(G124=0,"",'Ark1'!T2022)</f>
        <v/>
      </c>
      <c r="L124" s="294" t="str">
        <f>+IF(G124=0,"",'Ark1'!U2022)</f>
        <v/>
      </c>
      <c r="M124" s="264"/>
      <c r="N124" s="266" t="str">
        <f>+IF(G124=0,"",'Ark1'!W2022)</f>
        <v/>
      </c>
      <c r="O124" s="266" t="str">
        <f>+IF(G124=0,"",'Ark1'!X2022)</f>
        <v/>
      </c>
      <c r="P124" s="266" t="str">
        <f>+IF(G124=0,"",'Ark1'!AG2022)</f>
        <v/>
      </c>
      <c r="Q124" s="266" t="str">
        <f>+IF(G124=0,"",'Ark1'!AH2022)</f>
        <v/>
      </c>
      <c r="R124" s="366" t="str">
        <f>+IF(G124=0,"",'Ark1'!AR1727)</f>
        <v/>
      </c>
      <c r="S124" s="114" t="str">
        <f>+IF(G124=0,"",'Ark1'!AS1727)</f>
        <v/>
      </c>
      <c r="T124" s="266" t="str">
        <f>+IF(G124=0,"",'Ark1'!Y2022)</f>
        <v/>
      </c>
      <c r="U124" s="265" t="str">
        <f>+IF(G124=0,"",'Ark1'!AA2022)</f>
        <v/>
      </c>
      <c r="V124" s="266" t="str">
        <f>+IF(G124=0,"",'Ark1'!AC2022)</f>
        <v/>
      </c>
      <c r="W124" s="294" t="str">
        <f t="shared" si="17"/>
        <v/>
      </c>
      <c r="X124" s="266" t="str">
        <f t="shared" si="18"/>
        <v/>
      </c>
      <c r="Y124" s="264" t="str">
        <f t="shared" si="19"/>
        <v/>
      </c>
      <c r="Z124" s="244"/>
      <c r="AA124" s="247"/>
      <c r="AC124" s="28"/>
      <c r="AD124" s="27"/>
      <c r="AE124" s="248"/>
      <c r="AF124" s="86"/>
      <c r="AG124" s="27"/>
      <c r="AH124" s="27"/>
      <c r="AI124" s="33"/>
      <c r="AJ124" s="33"/>
      <c r="AK124" s="33"/>
    </row>
    <row r="125" spans="1:54" ht="15.6">
      <c r="A125" s="244"/>
      <c r="B125" s="318">
        <f>+'Ark1'!C2057</f>
        <v>2024</v>
      </c>
      <c r="C125" s="263">
        <f>+'Ark1'!L2057</f>
        <v>14</v>
      </c>
      <c r="D125" s="263" t="s">
        <v>403</v>
      </c>
      <c r="F125" s="86" t="str">
        <f>+IF(G125=0,"",'Ark1'!Q2057)</f>
        <v/>
      </c>
      <c r="G125" s="449">
        <f>+'Ark1'!R2057</f>
        <v>0</v>
      </c>
      <c r="H125" s="28" t="str">
        <f>+IF(G125=0,"",'Ark1'!AE2057)</f>
        <v/>
      </c>
      <c r="I125" s="264"/>
      <c r="J125" s="28" t="str">
        <f>+IF(G125=0,"",'Ark1'!AF2057)</f>
        <v/>
      </c>
      <c r="K125" s="27" t="str">
        <f>+IF(G125=0,"",'Ark1'!T2057)</f>
        <v/>
      </c>
      <c r="L125" s="294" t="str">
        <f>+IF(G125=0,"",'Ark1'!U2057)</f>
        <v/>
      </c>
      <c r="M125" s="264"/>
      <c r="N125" s="33" t="str">
        <f>+IF(G125=0,"",'Ark1'!W2057)</f>
        <v/>
      </c>
      <c r="O125" s="33" t="str">
        <f>+IF(G125=0,"",'Ark1'!X2057)</f>
        <v/>
      </c>
      <c r="P125" s="33" t="str">
        <f>+IF(G125=0,"",'Ark1'!AG2057)</f>
        <v/>
      </c>
      <c r="Q125" s="33" t="str">
        <f>+IF(G125=0,"",'Ark1'!AH2057)</f>
        <v/>
      </c>
      <c r="R125" s="366" t="str">
        <f>+IF(G125=0,"",'Ark1'!AR1728)</f>
        <v/>
      </c>
      <c r="S125" s="114" t="str">
        <f>+IF(G125=0,"",'Ark1'!AS1728)</f>
        <v/>
      </c>
      <c r="T125" s="33" t="str">
        <f>+IF(G125=0,"",'Ark1'!Y2057)</f>
        <v/>
      </c>
      <c r="U125" s="27" t="str">
        <f>+IF(G125=0,"",'Ark1'!AA2057)</f>
        <v/>
      </c>
      <c r="V125" s="33" t="str">
        <f>+IF(G125=0,"",'Ark1'!AC2057)</f>
        <v/>
      </c>
      <c r="W125" s="294" t="str">
        <f t="shared" si="17"/>
        <v/>
      </c>
      <c r="X125" s="33" t="str">
        <f t="shared" si="18"/>
        <v/>
      </c>
      <c r="Y125" s="28" t="str">
        <f t="shared" si="19"/>
        <v/>
      </c>
      <c r="Z125" s="244"/>
      <c r="AA125" s="247"/>
      <c r="AC125" s="28"/>
      <c r="AD125" s="27"/>
      <c r="AE125" s="248"/>
      <c r="AF125" s="86"/>
      <c r="AG125" s="27"/>
      <c r="AH125" s="27"/>
      <c r="AI125" s="33"/>
      <c r="AJ125" s="33"/>
      <c r="AK125" s="33"/>
    </row>
    <row r="126" spans="1:54" ht="15.6">
      <c r="A126" s="244"/>
      <c r="B126" s="318">
        <f>+'Ark1'!C2092</f>
        <v>2024</v>
      </c>
      <c r="C126" s="263">
        <f>+'Ark1'!L2092</f>
        <v>15</v>
      </c>
      <c r="D126" s="263" t="s">
        <v>41</v>
      </c>
      <c r="F126" s="263" t="str">
        <f>+IF(G126=0,"",'Ark1'!Q2092)</f>
        <v/>
      </c>
      <c r="G126" s="449">
        <f>+'Ark1'!R2092</f>
        <v>0</v>
      </c>
      <c r="H126" s="264" t="str">
        <f>+IF(G126=0,"",'Ark1'!AE2092)</f>
        <v/>
      </c>
      <c r="I126" s="264"/>
      <c r="J126" s="264" t="str">
        <f>+IF(G126=0,"",'Ark1'!AF2092)</f>
        <v/>
      </c>
      <c r="K126" s="265" t="str">
        <f>+IF(G126=0,"",'Ark1'!T2092)</f>
        <v/>
      </c>
      <c r="L126" s="369" t="str">
        <f>+IF(G126=0,"",'Ark1'!U2092)</f>
        <v/>
      </c>
      <c r="M126" s="264"/>
      <c r="N126" s="266" t="str">
        <f>+IF(G126=0,"",'Ark1'!W2092)</f>
        <v/>
      </c>
      <c r="O126" s="266" t="str">
        <f>+IF(G126=0,"",'Ark1'!X2092)</f>
        <v/>
      </c>
      <c r="P126" s="266" t="str">
        <f>+IF(G126=0,"",'Ark1'!AG2092)</f>
        <v/>
      </c>
      <c r="Q126" s="266" t="str">
        <f>+IF(G126=0,"",'Ark1'!AH2092)</f>
        <v/>
      </c>
      <c r="R126" s="366" t="str">
        <f>+IF(G126=0,"",'Ark1'!AR1729)</f>
        <v/>
      </c>
      <c r="S126" s="114" t="str">
        <f>+IF(G126=0,"",'Ark1'!AS1729)</f>
        <v/>
      </c>
      <c r="T126" s="266" t="str">
        <f>+IF(G126=0,"",'Ark1'!Y2092)</f>
        <v/>
      </c>
      <c r="U126" s="265" t="str">
        <f>+IF(G126=0,"",'Ark1'!AA2092)</f>
        <v/>
      </c>
      <c r="V126" s="266" t="str">
        <f>+IF(G126=0,"",'Ark1'!AC2092)</f>
        <v/>
      </c>
      <c r="W126" s="294" t="str">
        <f t="shared" si="17"/>
        <v/>
      </c>
      <c r="X126" s="266" t="str">
        <f t="shared" si="18"/>
        <v/>
      </c>
      <c r="Y126" s="264" t="str">
        <f t="shared" si="19"/>
        <v/>
      </c>
      <c r="Z126" s="244"/>
      <c r="AA126" s="247"/>
      <c r="AC126" s="28"/>
      <c r="AD126" s="27"/>
      <c r="AE126" s="248"/>
      <c r="AF126" s="86"/>
      <c r="AG126" s="27"/>
      <c r="AH126" s="27"/>
      <c r="AI126" s="33"/>
      <c r="AJ126" s="33"/>
      <c r="AK126" s="33"/>
    </row>
    <row r="127" spans="1:54" ht="19.8">
      <c r="A127" s="244"/>
      <c r="B127" s="244"/>
      <c r="C127" s="244"/>
      <c r="D127" s="244"/>
      <c r="E127" s="244"/>
      <c r="F127" s="244"/>
      <c r="G127" s="443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  <c r="U127" s="244"/>
      <c r="V127" s="244"/>
      <c r="W127" s="244"/>
      <c r="X127" s="244"/>
      <c r="Y127" s="244"/>
      <c r="Z127" s="244"/>
      <c r="AA127" s="247"/>
      <c r="AC127" s="28"/>
      <c r="AD127" s="27"/>
      <c r="AE127" s="248"/>
      <c r="AF127" s="86"/>
      <c r="AJ127" s="86"/>
      <c r="BB127" s="259"/>
    </row>
    <row r="128" spans="1:54" ht="19.8">
      <c r="A128" s="244"/>
      <c r="B128" s="244"/>
      <c r="C128" s="261"/>
      <c r="D128" s="244"/>
      <c r="E128" s="244"/>
      <c r="F128" s="244"/>
      <c r="G128" s="443"/>
      <c r="H128" s="245"/>
      <c r="I128" s="244"/>
      <c r="J128" s="245"/>
      <c r="K128" s="244"/>
      <c r="L128" s="244"/>
      <c r="M128" s="244"/>
      <c r="N128" s="246"/>
      <c r="O128" s="246"/>
      <c r="P128" s="244"/>
      <c r="Q128" s="246"/>
      <c r="R128" s="246"/>
      <c r="S128" s="246"/>
      <c r="T128" s="246"/>
      <c r="U128" s="244"/>
      <c r="V128" s="246"/>
      <c r="W128" s="244"/>
      <c r="X128" s="246"/>
      <c r="Y128" s="245"/>
      <c r="Z128" s="244"/>
      <c r="AA128" s="247"/>
      <c r="AC128" s="28"/>
      <c r="AD128" s="27"/>
      <c r="AE128" s="248"/>
      <c r="AF128" s="86"/>
      <c r="AJ128" s="86"/>
      <c r="BB128" s="259"/>
    </row>
    <row r="129" spans="1:54" ht="22.8">
      <c r="A129" s="334" t="s">
        <v>716</v>
      </c>
      <c r="B129" s="244"/>
      <c r="C129" s="261"/>
      <c r="D129" s="334"/>
      <c r="E129" s="244"/>
      <c r="F129" s="244"/>
      <c r="G129" s="447" t="s">
        <v>639</v>
      </c>
      <c r="H129" s="276">
        <f>SUM(G135:G149)</f>
        <v>50</v>
      </c>
      <c r="I129" s="245"/>
      <c r="J129" s="244"/>
      <c r="K129" s="245"/>
      <c r="L129" s="333">
        <f>+Raser!T17</f>
        <v>230.58800000000005</v>
      </c>
      <c r="M129" s="246" t="s">
        <v>568</v>
      </c>
      <c r="N129" s="246"/>
      <c r="O129" s="246"/>
      <c r="P129" s="244"/>
      <c r="Q129" s="246"/>
      <c r="R129" s="246"/>
      <c r="S129" s="246"/>
      <c r="T129" s="246"/>
      <c r="U129" s="246"/>
      <c r="V129" s="244"/>
      <c r="W129" s="333">
        <f>+Raser!X17</f>
        <v>82.174421256699759</v>
      </c>
      <c r="X129" s="246" t="s">
        <v>624</v>
      </c>
      <c r="Y129" s="245"/>
      <c r="Z129" s="245"/>
      <c r="AA129" s="247"/>
      <c r="AC129" s="28"/>
      <c r="AD129" s="27"/>
      <c r="AE129" s="248"/>
      <c r="AF129" s="86"/>
      <c r="AJ129" s="86"/>
      <c r="BB129" s="259"/>
    </row>
    <row r="130" spans="1:54" ht="14.25" customHeight="1">
      <c r="A130" s="244"/>
      <c r="B130" s="244"/>
      <c r="C130" s="261"/>
      <c r="D130" s="332"/>
      <c r="E130" s="244"/>
      <c r="F130" s="261"/>
      <c r="G130" s="447"/>
      <c r="H130" s="261"/>
      <c r="I130" s="261"/>
      <c r="J130" s="261"/>
      <c r="K130" s="261"/>
      <c r="L130" s="261"/>
      <c r="M130" s="261"/>
      <c r="N130" s="261"/>
      <c r="O130" s="261"/>
      <c r="P130" s="261"/>
      <c r="Q130" s="261"/>
      <c r="R130" s="261"/>
      <c r="S130" s="261"/>
      <c r="T130" s="261"/>
      <c r="U130" s="261"/>
      <c r="V130" s="261"/>
      <c r="W130" s="261"/>
      <c r="X130" s="261"/>
      <c r="Y130" s="245"/>
      <c r="Z130" s="244"/>
      <c r="AA130" s="247"/>
      <c r="AC130" s="28"/>
      <c r="AD130" s="27"/>
      <c r="AE130" s="248"/>
      <c r="AF130" s="86"/>
      <c r="AJ130" s="86"/>
      <c r="BB130" s="259"/>
    </row>
    <row r="131" spans="1:54" ht="19.8">
      <c r="A131" s="244"/>
      <c r="B131" s="244"/>
      <c r="C131" s="244"/>
      <c r="D131" s="244"/>
      <c r="E131" s="244"/>
      <c r="F131" s="244"/>
      <c r="G131" s="443"/>
      <c r="H131" s="245"/>
      <c r="I131" s="244"/>
      <c r="J131" s="245"/>
      <c r="K131" s="244"/>
      <c r="L131" s="244"/>
      <c r="M131" s="244"/>
      <c r="N131" s="246"/>
      <c r="O131" s="246"/>
      <c r="P131" s="244"/>
      <c r="Q131" s="246"/>
      <c r="R131" s="246"/>
      <c r="S131" s="246"/>
      <c r="T131" s="246"/>
      <c r="U131" s="244"/>
      <c r="V131" s="246"/>
      <c r="W131" s="261" t="s">
        <v>479</v>
      </c>
      <c r="X131" s="262" t="s">
        <v>81</v>
      </c>
      <c r="Y131" s="260" t="s">
        <v>4</v>
      </c>
      <c r="Z131" s="244"/>
      <c r="AA131" s="247"/>
      <c r="AC131" s="28"/>
      <c r="AD131" s="27"/>
      <c r="AE131" s="248"/>
      <c r="AF131" s="86"/>
      <c r="AJ131" s="86"/>
      <c r="BB131" s="259"/>
    </row>
    <row r="132" spans="1:54" ht="19.8">
      <c r="A132" s="244"/>
      <c r="B132" s="244"/>
      <c r="C132" s="244"/>
      <c r="D132" s="261"/>
      <c r="E132" s="244"/>
      <c r="F132" s="261" t="s">
        <v>4</v>
      </c>
      <c r="G132" s="443"/>
      <c r="H132" s="245"/>
      <c r="I132" s="245"/>
      <c r="J132" s="245"/>
      <c r="K132" s="261" t="s">
        <v>24</v>
      </c>
      <c r="L132" s="245"/>
      <c r="M132" s="245"/>
      <c r="N132" s="246" t="s">
        <v>404</v>
      </c>
      <c r="O132" s="246" t="s">
        <v>404</v>
      </c>
      <c r="P132" s="262" t="s">
        <v>533</v>
      </c>
      <c r="Q132" s="246" t="s">
        <v>404</v>
      </c>
      <c r="R132" s="246"/>
      <c r="S132" s="246"/>
      <c r="T132" s="262" t="s">
        <v>424</v>
      </c>
      <c r="U132" s="244"/>
      <c r="V132" s="262" t="s">
        <v>576</v>
      </c>
      <c r="W132" s="261" t="s">
        <v>573</v>
      </c>
      <c r="X132" s="262" t="s">
        <v>44</v>
      </c>
      <c r="Y132" s="260" t="s">
        <v>10</v>
      </c>
      <c r="Z132" s="244"/>
      <c r="AA132" s="247"/>
      <c r="AC132" s="28"/>
      <c r="AD132" s="27"/>
      <c r="AE132" s="248"/>
      <c r="AF132" s="86"/>
      <c r="AJ132" s="86"/>
      <c r="BB132" s="259"/>
    </row>
    <row r="133" spans="1:54" ht="19.8">
      <c r="A133" s="261"/>
      <c r="B133" s="261"/>
      <c r="C133" s="244"/>
      <c r="D133" s="244"/>
      <c r="E133" s="261"/>
      <c r="F133" s="261" t="s">
        <v>477</v>
      </c>
      <c r="G133" s="447" t="s">
        <v>4</v>
      </c>
      <c r="H133" s="260" t="s">
        <v>4</v>
      </c>
      <c r="I133" s="260"/>
      <c r="J133" s="260" t="s">
        <v>1</v>
      </c>
      <c r="K133" s="261" t="s">
        <v>483</v>
      </c>
      <c r="L133" s="260" t="s">
        <v>24</v>
      </c>
      <c r="M133" s="260"/>
      <c r="N133" s="262" t="s">
        <v>575</v>
      </c>
      <c r="O133" s="262" t="s">
        <v>489</v>
      </c>
      <c r="P133" s="262" t="s">
        <v>554</v>
      </c>
      <c r="Q133" s="262" t="s">
        <v>491</v>
      </c>
      <c r="R133" s="411" t="s">
        <v>24</v>
      </c>
      <c r="S133" s="411" t="s">
        <v>24</v>
      </c>
      <c r="T133" s="262"/>
      <c r="U133" s="261" t="s">
        <v>415</v>
      </c>
      <c r="V133" s="262" t="s">
        <v>1</v>
      </c>
      <c r="W133" s="261" t="s">
        <v>71</v>
      </c>
      <c r="X133" s="262" t="s">
        <v>537</v>
      </c>
      <c r="Y133" s="260" t="s">
        <v>71</v>
      </c>
      <c r="Z133" s="244"/>
      <c r="AA133" s="247"/>
      <c r="AC133" s="28"/>
      <c r="AD133" s="27"/>
      <c r="AE133" s="248"/>
      <c r="AF133" s="86"/>
      <c r="AJ133" s="86"/>
      <c r="BB133" s="259"/>
    </row>
    <row r="134" spans="1:54" ht="19.8">
      <c r="A134" s="244"/>
      <c r="B134" s="244"/>
      <c r="C134" s="261" t="s">
        <v>0</v>
      </c>
      <c r="D134" s="261"/>
      <c r="E134" s="261" t="s">
        <v>601</v>
      </c>
      <c r="F134" s="50" t="s">
        <v>478</v>
      </c>
      <c r="G134" s="448" t="s">
        <v>10</v>
      </c>
      <c r="H134" s="87" t="s">
        <v>404</v>
      </c>
      <c r="I134" s="87"/>
      <c r="J134" s="87" t="s">
        <v>404</v>
      </c>
      <c r="K134" s="50" t="s">
        <v>416</v>
      </c>
      <c r="L134" s="87" t="s">
        <v>45</v>
      </c>
      <c r="M134" s="87"/>
      <c r="N134" s="75" t="s">
        <v>552</v>
      </c>
      <c r="O134" s="75" t="s">
        <v>441</v>
      </c>
      <c r="P134" s="75" t="s">
        <v>485</v>
      </c>
      <c r="Q134" s="75" t="s">
        <v>472</v>
      </c>
      <c r="R134" s="411" t="s">
        <v>711</v>
      </c>
      <c r="S134" s="411" t="s">
        <v>712</v>
      </c>
      <c r="T134" s="75" t="s">
        <v>1</v>
      </c>
      <c r="U134" s="50" t="s">
        <v>416</v>
      </c>
      <c r="V134" s="75" t="s">
        <v>534</v>
      </c>
      <c r="W134" s="50" t="s">
        <v>488</v>
      </c>
      <c r="X134" s="75" t="s">
        <v>45</v>
      </c>
      <c r="Y134" s="87" t="s">
        <v>557</v>
      </c>
      <c r="Z134" s="244"/>
      <c r="AA134" s="247"/>
      <c r="AC134" s="28"/>
      <c r="AD134" s="27"/>
      <c r="AE134" s="248"/>
      <c r="AF134" s="86"/>
      <c r="AJ134" s="86"/>
      <c r="BB134" s="259"/>
    </row>
    <row r="135" spans="1:54" ht="15.6">
      <c r="A135" s="375"/>
      <c r="B135" s="374">
        <f>+'Ark1'!C1603</f>
        <v>2024</v>
      </c>
      <c r="C135" s="263">
        <f>+C112</f>
        <v>1</v>
      </c>
      <c r="D135" s="263" t="s">
        <v>29</v>
      </c>
      <c r="E135" s="263">
        <f>+'Ark1'!AP1603</f>
        <v>7</v>
      </c>
      <c r="F135" s="263">
        <f>+IF(G135=0,"",'Ark1'!Q1603)</f>
        <v>6</v>
      </c>
      <c r="G135" s="449">
        <f>+'Ark1'!R1603</f>
        <v>7</v>
      </c>
      <c r="H135" s="264">
        <f>+IF(G135=0,"",'Ark1'!AE1603)</f>
        <v>14</v>
      </c>
      <c r="I135" s="264"/>
      <c r="J135" s="264">
        <f>+IF(G135=0,"",'Ark1'!AF1603)</f>
        <v>9.6162853227401239</v>
      </c>
      <c r="K135" s="265">
        <f>+IF(G135=0,"",'Ark1'!T1603)</f>
        <v>3.5714285714285721</v>
      </c>
      <c r="L135" s="294">
        <f>+IF(G135=0,"",'Ark1'!U1603)</f>
        <v>158.38571428571436</v>
      </c>
      <c r="M135" s="264"/>
      <c r="N135" s="266">
        <f>+IF(G135=0,"",'Ark1'!W1603)</f>
        <v>0</v>
      </c>
      <c r="O135" s="266">
        <f>+IF(G135=0,"",'Ark1'!X1603)</f>
        <v>0</v>
      </c>
      <c r="P135" s="266">
        <f>+IF(G135=0,"",'Ark1'!AG1603)</f>
        <v>3681</v>
      </c>
      <c r="Q135" s="266">
        <f>+IF(G135=0,"",'Ark1'!AH1603)</f>
        <v>100</v>
      </c>
      <c r="R135" s="366">
        <f>+IF(G135=0,"",'Ark1'!AR1603)</f>
        <v>202</v>
      </c>
      <c r="S135" s="114">
        <f>+IF(G135=0,"",'Ark1'!AS1603)</f>
        <v>19.190034577383951</v>
      </c>
      <c r="T135" s="266">
        <f>+IF(G135=0,"",'Ark1'!Y1603)</f>
        <v>10.768396693423565</v>
      </c>
      <c r="U135" s="265">
        <f>+IF(G135=0,"",'Ark1'!AA1603)</f>
        <v>1.2936264483053448</v>
      </c>
      <c r="V135" s="266">
        <f>+IF(G135=0,"",'Ark1'!AC1603)</f>
        <v>-24.041002235935579</v>
      </c>
      <c r="W135" s="294">
        <f t="shared" ref="W135:W149" si="20">IF(G135=0,"",1000*L135/P135)</f>
        <v>43.027903908099525</v>
      </c>
      <c r="X135" s="266">
        <f t="shared" ref="X135:X149" si="21">IF(G135=0,"",L135/C135)</f>
        <v>158.38571428571436</v>
      </c>
      <c r="Y135" s="264">
        <f t="shared" ref="Y135:Y149" si="22">IF(G135=0,"",G135/F135)</f>
        <v>1.1666666666666667</v>
      </c>
      <c r="Z135" s="244"/>
      <c r="AA135" s="247"/>
      <c r="AC135" s="28"/>
      <c r="AD135" s="27"/>
      <c r="AE135" s="248"/>
      <c r="AF135" s="86"/>
      <c r="AG135" s="27"/>
      <c r="AH135" s="27"/>
      <c r="AI135" s="33"/>
      <c r="AJ135" s="33"/>
      <c r="AK135" s="33"/>
    </row>
    <row r="136" spans="1:54" ht="15.6">
      <c r="A136" s="375"/>
      <c r="B136" s="374">
        <f>+'Ark1'!C1638</f>
        <v>2024</v>
      </c>
      <c r="C136" s="263">
        <f t="shared" ref="C136:C149" si="23">+C113</f>
        <v>2</v>
      </c>
      <c r="D136" s="86" t="s">
        <v>30</v>
      </c>
      <c r="F136" s="86">
        <f>+IF(G136=0,"",'Ark1'!Q1638)</f>
        <v>9</v>
      </c>
      <c r="G136" s="449">
        <f>+'Ark1'!R1638</f>
        <v>9</v>
      </c>
      <c r="H136" s="28">
        <f>+IF(G136=0,"",'Ark1'!AE1638)</f>
        <v>18</v>
      </c>
      <c r="I136" s="264"/>
      <c r="J136" s="28">
        <f>+IF(G136=0,"",'Ark1'!AF1638)</f>
        <v>14.714555831179418</v>
      </c>
      <c r="K136" s="27">
        <f>+IF(G136=0,"",'Ark1'!T1638)</f>
        <v>6</v>
      </c>
      <c r="L136" s="294">
        <f>+IF(G136=0,"",'Ark1'!U1638)</f>
        <v>188.5</v>
      </c>
      <c r="M136" s="264"/>
      <c r="N136" s="33">
        <f>+IF(G136=0,"",'Ark1'!W1638)</f>
        <v>33.333333333333343</v>
      </c>
      <c r="O136" s="33">
        <f>+IF(G136=0,"",'Ark1'!X1638)</f>
        <v>0</v>
      </c>
      <c r="P136" s="33">
        <f>+IF(G136=0,"",'Ark1'!AG1638)</f>
        <v>2598.5555555555557</v>
      </c>
      <c r="Q136" s="33">
        <f>+IF(G136=0,"",'Ark1'!AH1638)</f>
        <v>100</v>
      </c>
      <c r="R136" s="366">
        <f>+IF(G136=0,"",'Ark1'!AR1638)</f>
        <v>202</v>
      </c>
      <c r="S136" s="114">
        <f>+IF(G136=0,"",'Ark1'!AS1638)</f>
        <v>22.748546511737015</v>
      </c>
      <c r="T136" s="33">
        <f>+IF(G136=0,"",'Ark1'!Y1638)</f>
        <v>24.767362035998527</v>
      </c>
      <c r="U136" s="27">
        <f>+IF(G136=0,"",'Ark1'!AA1638)</f>
        <v>1.1547005383792519</v>
      </c>
      <c r="V136" s="33">
        <f>+IF(G136=0,"",'Ark1'!AC1638)</f>
        <v>-1.6706167266330763</v>
      </c>
      <c r="W136" s="294">
        <f t="shared" si="20"/>
        <v>72.540300166759309</v>
      </c>
      <c r="X136" s="33">
        <f t="shared" si="21"/>
        <v>94.25</v>
      </c>
      <c r="Y136" s="28">
        <f t="shared" si="22"/>
        <v>1</v>
      </c>
      <c r="Z136" s="244"/>
      <c r="AA136" s="247"/>
      <c r="AC136" s="28"/>
      <c r="AD136" s="27"/>
      <c r="AE136" s="248"/>
      <c r="AF136" s="86"/>
      <c r="AG136" s="27"/>
      <c r="AH136" s="27"/>
      <c r="AI136" s="33"/>
      <c r="AJ136" s="33"/>
      <c r="AK136" s="33"/>
    </row>
    <row r="137" spans="1:54" ht="15.6">
      <c r="A137" s="375"/>
      <c r="B137" s="374">
        <f>+'Ark1'!C1673</f>
        <v>2024</v>
      </c>
      <c r="C137" s="263">
        <f t="shared" si="23"/>
        <v>3</v>
      </c>
      <c r="D137" s="263" t="s">
        <v>31</v>
      </c>
      <c r="F137" s="263">
        <f>+IF(G137=0,"",'Ark1'!Q1673)</f>
        <v>7</v>
      </c>
      <c r="G137" s="449">
        <f>+'Ark1'!R1673</f>
        <v>8</v>
      </c>
      <c r="H137" s="264">
        <f>+IF(G137=0,"",'Ark1'!AE1673)</f>
        <v>16</v>
      </c>
      <c r="I137" s="264"/>
      <c r="J137" s="264">
        <f>+IF(G137=0,"",'Ark1'!AF1673)</f>
        <v>15.030270439051462</v>
      </c>
      <c r="K137" s="265">
        <f>+IF(G137=0,"",'Ark1'!T1673)</f>
        <v>9</v>
      </c>
      <c r="L137" s="294">
        <f>+IF(G137=0,"",'Ark1'!U1673)</f>
        <v>216.61250000000001</v>
      </c>
      <c r="M137" s="264"/>
      <c r="N137" s="266">
        <f>+IF(G137=0,"",'Ark1'!W1673)</f>
        <v>100</v>
      </c>
      <c r="O137" s="266">
        <f>+IF(G137=0,"",'Ark1'!X1673)</f>
        <v>0</v>
      </c>
      <c r="P137" s="266">
        <f>+IF(G137=0,"",'Ark1'!AG1673)</f>
        <v>3060.375</v>
      </c>
      <c r="Q137" s="266">
        <f>+IF(G137=0,"",'Ark1'!AH1673)</f>
        <v>100</v>
      </c>
      <c r="R137" s="366">
        <f>+IF(G137=0,"",'Ark1'!AR1673)</f>
        <v>201.5</v>
      </c>
      <c r="S137" s="114">
        <f>+IF(G137=0,"",'Ark1'!AS1673)</f>
        <v>26.336232528443631</v>
      </c>
      <c r="T137" s="266">
        <f>+IF(G137=0,"",'Ark1'!Y1673)</f>
        <v>27.488108224285021</v>
      </c>
      <c r="U137" s="265">
        <f>+IF(G137=0,"",'Ark1'!AA1673)</f>
        <v>1.3228756555322951</v>
      </c>
      <c r="V137" s="266">
        <f>+IF(G137=0,"",'Ark1'!AC1673)</f>
        <v>27.775219351186369</v>
      </c>
      <c r="W137" s="294">
        <f t="shared" si="20"/>
        <v>70.779724706939504</v>
      </c>
      <c r="X137" s="266">
        <f t="shared" si="21"/>
        <v>72.204166666666666</v>
      </c>
      <c r="Y137" s="264">
        <f t="shared" si="22"/>
        <v>1.1428571428571428</v>
      </c>
      <c r="Z137" s="244"/>
      <c r="AA137" s="247"/>
      <c r="AC137" s="28"/>
      <c r="AD137" s="27"/>
      <c r="AE137" s="248"/>
      <c r="AF137" s="86"/>
      <c r="AG137" s="27"/>
      <c r="AH137" s="27"/>
      <c r="AI137" s="33"/>
      <c r="AJ137" s="33"/>
      <c r="AK137" s="33"/>
    </row>
    <row r="138" spans="1:54" ht="15.6">
      <c r="A138" s="375"/>
      <c r="B138" s="374">
        <f>+'Ark1'!C1708</f>
        <v>2024</v>
      </c>
      <c r="C138" s="263">
        <f t="shared" si="23"/>
        <v>4</v>
      </c>
      <c r="D138" s="263" t="s">
        <v>32</v>
      </c>
      <c r="F138" s="86">
        <f>+IF(G138=0,"",'Ark1'!Q1708)</f>
        <v>8</v>
      </c>
      <c r="G138" s="449">
        <f>+'Ark1'!R1708</f>
        <v>10</v>
      </c>
      <c r="H138" s="28">
        <f>+IF(G138=0,"",'Ark1'!AE1708)</f>
        <v>20</v>
      </c>
      <c r="I138" s="264"/>
      <c r="J138" s="28">
        <f>+IF(G138=0,"",'Ark1'!AF1708)</f>
        <v>21.502419900428471</v>
      </c>
      <c r="K138" s="27">
        <f>+IF(G138=0,"",'Ark1'!T1708)</f>
        <v>9.1</v>
      </c>
      <c r="L138" s="294">
        <f>+IF(G138=0,"",'Ark1'!U1708)</f>
        <v>247.91</v>
      </c>
      <c r="M138" s="264"/>
      <c r="N138" s="33">
        <f>+IF(G138=0,"",'Ark1'!W1708)</f>
        <v>100</v>
      </c>
      <c r="O138" s="33">
        <f>+IF(G138=0,"",'Ark1'!X1708)</f>
        <v>0</v>
      </c>
      <c r="P138" s="33">
        <f>+IF(G138=0,"",'Ark1'!AG1708)</f>
        <v>2091.3000000000002</v>
      </c>
      <c r="Q138" s="33">
        <f>+IF(G138=0,"",'Ark1'!AH1708)</f>
        <v>100</v>
      </c>
      <c r="R138" s="366">
        <f>+IF(G138=0,"",'Ark1'!AR1708)</f>
        <v>204</v>
      </c>
      <c r="S138" s="114">
        <f>+IF(G138=0,"",'Ark1'!AS1708)</f>
        <v>29.169631946337503</v>
      </c>
      <c r="T138" s="33">
        <f>+IF(G138=0,"",'Ark1'!Y1708)</f>
        <v>22.865670775203782</v>
      </c>
      <c r="U138" s="27">
        <f>+IF(G138=0,"",'Ark1'!AA1708)</f>
        <v>1.1357816691600588</v>
      </c>
      <c r="V138" s="33">
        <f>+IF(G138=0,"",'Ark1'!AC1708)</f>
        <v>-34.81269682550559</v>
      </c>
      <c r="W138" s="294">
        <f t="shared" si="20"/>
        <v>118.54348969540476</v>
      </c>
      <c r="X138" s="33">
        <f t="shared" si="21"/>
        <v>61.977499999999999</v>
      </c>
      <c r="Y138" s="28">
        <f t="shared" si="22"/>
        <v>1.25</v>
      </c>
      <c r="Z138" s="244"/>
      <c r="AA138" s="247"/>
      <c r="AC138" s="28"/>
      <c r="AD138" s="27"/>
      <c r="AE138" s="248"/>
      <c r="AF138" s="86"/>
      <c r="AG138" s="27"/>
      <c r="AH138" s="27"/>
      <c r="AI138" s="33"/>
      <c r="AJ138" s="33"/>
      <c r="AK138" s="33"/>
    </row>
    <row r="139" spans="1:54" ht="15.6">
      <c r="A139" s="375"/>
      <c r="B139" s="374">
        <f>+'Ark1'!C1743</f>
        <v>2024</v>
      </c>
      <c r="C139" s="263">
        <f t="shared" si="23"/>
        <v>5</v>
      </c>
      <c r="D139" s="263" t="s">
        <v>402</v>
      </c>
      <c r="F139" s="263">
        <f>+IF(G139=0,"",'Ark1'!Q1743)</f>
        <v>7</v>
      </c>
      <c r="G139" s="449">
        <f>+'Ark1'!R1743</f>
        <v>10</v>
      </c>
      <c r="H139" s="264">
        <f>+'Ark1'!AE1743</f>
        <v>20</v>
      </c>
      <c r="I139" s="264"/>
      <c r="J139" s="264">
        <f>+IF(G139=0,"",'Ark1'!AF1743)</f>
        <v>22.656859853938631</v>
      </c>
      <c r="K139" s="265">
        <f>+IF(G139=0,"",'Ark1'!T1743)</f>
        <v>11.3</v>
      </c>
      <c r="L139" s="294">
        <f>+IF(G139=0,"",'Ark1'!U1743)</f>
        <v>261.22000000000003</v>
      </c>
      <c r="M139" s="264"/>
      <c r="N139" s="266">
        <f>+IF(G139=0,"",'Ark1'!W1743)</f>
        <v>100</v>
      </c>
      <c r="O139" s="266">
        <f>+IF(G139=0,"",'Ark1'!X1743)</f>
        <v>0</v>
      </c>
      <c r="P139" s="266">
        <f>+IF(G139=0,"",'Ark1'!AG1743)</f>
        <v>3223.1</v>
      </c>
      <c r="Q139" s="266">
        <f>+IF(G139=0,"",'Ark1'!AH1743)</f>
        <v>100</v>
      </c>
      <c r="R139" s="366">
        <f>+IF(G139=0,"",'Ark1'!AR1743)</f>
        <v>200.5</v>
      </c>
      <c r="S139" s="114">
        <f>+IF(G139=0,"",'Ark1'!AS1743)</f>
        <v>32.321555668705813</v>
      </c>
      <c r="T139" s="266">
        <f>+IF(G139=0,"",'Ark1'!Y1743)</f>
        <v>25.238296297492059</v>
      </c>
      <c r="U139" s="265">
        <f>+IF(G139=0,"",'Ark1'!AA1743)</f>
        <v>1.7349351572897445</v>
      </c>
      <c r="V139" s="266">
        <f>+IF(G139=0,"",'Ark1'!AC1743)</f>
        <v>78.799990054966784</v>
      </c>
      <c r="W139" s="294">
        <f t="shared" si="20"/>
        <v>81.046197759920588</v>
      </c>
      <c r="X139" s="266">
        <f t="shared" si="21"/>
        <v>52.244000000000007</v>
      </c>
      <c r="Y139" s="264">
        <f t="shared" si="22"/>
        <v>1.4285714285714286</v>
      </c>
      <c r="Z139" s="244"/>
      <c r="AA139" s="247"/>
      <c r="AC139" s="28"/>
      <c r="AD139" s="27"/>
      <c r="AE139" s="248"/>
      <c r="AF139" s="86"/>
      <c r="AG139" s="27"/>
      <c r="AH139" s="27"/>
      <c r="AI139" s="33"/>
      <c r="AJ139" s="33"/>
      <c r="AK139" s="33"/>
    </row>
    <row r="140" spans="1:54" ht="15.6">
      <c r="A140" s="375"/>
      <c r="B140" s="374">
        <f>+'Ark1'!C1778</f>
        <v>2024</v>
      </c>
      <c r="C140" s="263">
        <f t="shared" si="23"/>
        <v>6</v>
      </c>
      <c r="D140" s="263" t="s">
        <v>33</v>
      </c>
      <c r="F140" s="86">
        <f>+IF(G140=0,"",'Ark1'!Q1778)</f>
        <v>4</v>
      </c>
      <c r="G140" s="449">
        <f>+'Ark1'!R1778</f>
        <v>4</v>
      </c>
      <c r="H140" s="28">
        <f>+IF(G140=0,"",'Ark1'!AE1778)</f>
        <v>8</v>
      </c>
      <c r="I140" s="264"/>
      <c r="J140" s="28">
        <f>+IF(G140=0,"",'Ark1'!AF1778)</f>
        <v>11.277256405363676</v>
      </c>
      <c r="K140" s="27">
        <f>+IF(G140=0,"",'Ark1'!T1778)</f>
        <v>13</v>
      </c>
      <c r="L140" s="294">
        <f>+IF(G140=0,"",'Ark1'!U1778)</f>
        <v>325.05</v>
      </c>
      <c r="M140" s="264"/>
      <c r="N140" s="33">
        <f>+IF(G140=0,"",'Ark1'!W1778)</f>
        <v>100</v>
      </c>
      <c r="O140" s="33">
        <f>+IF(G140=0,"",'Ark1'!X1778)</f>
        <v>0</v>
      </c>
      <c r="P140" s="33">
        <f>+IF(G140=0,"",'Ark1'!AG1778)</f>
        <v>1994.25</v>
      </c>
      <c r="Q140" s="33">
        <f>+IF(G140=0,"",'Ark1'!AH1778)</f>
        <v>100</v>
      </c>
      <c r="R140" s="366">
        <f>+IF(G140=0,"",'Ark1'!AR1800)</f>
        <v>0</v>
      </c>
      <c r="S140" s="114">
        <f>+IF(G140=0,"",'Ark1'!AS1800)</f>
        <v>0</v>
      </c>
      <c r="T140" s="33">
        <f>+IF(G140=0,"",'Ark1'!Y1778)</f>
        <v>20.970157367077576</v>
      </c>
      <c r="U140" s="27">
        <f>+IF(G140=0,"",'Ark1'!AA1778)</f>
        <v>1.4142135623730951</v>
      </c>
      <c r="V140" s="33">
        <f>+IF(G140=0,"",'Ark1'!AC1778)</f>
        <v>-88.008338067808822</v>
      </c>
      <c r="W140" s="294">
        <f t="shared" si="20"/>
        <v>162.99360661902972</v>
      </c>
      <c r="X140" s="33">
        <f t="shared" si="21"/>
        <v>54.175000000000004</v>
      </c>
      <c r="Y140" s="28">
        <f t="shared" si="22"/>
        <v>1</v>
      </c>
      <c r="Z140" s="244"/>
      <c r="AA140" s="247"/>
      <c r="AC140" s="28"/>
      <c r="AD140" s="27"/>
      <c r="AE140" s="248"/>
      <c r="AF140" s="86"/>
      <c r="AG140" s="27"/>
      <c r="AH140" s="27"/>
      <c r="AI140" s="33"/>
      <c r="AJ140" s="33"/>
      <c r="AK140" s="33"/>
    </row>
    <row r="141" spans="1:54" ht="15.6">
      <c r="A141" s="375"/>
      <c r="B141" s="374">
        <f>+'Ark1'!C1813</f>
        <v>2024</v>
      </c>
      <c r="C141" s="263">
        <f t="shared" si="23"/>
        <v>7</v>
      </c>
      <c r="D141" s="263" t="s">
        <v>34</v>
      </c>
      <c r="F141" s="263">
        <f>+IF(G141=0,"",'Ark1'!Q1813)</f>
        <v>1</v>
      </c>
      <c r="G141" s="449">
        <f>+'Ark1'!R1813</f>
        <v>1</v>
      </c>
      <c r="H141" s="264">
        <f>+IF(G141=0,"",'Ark1'!AE1813)</f>
        <v>2</v>
      </c>
      <c r="I141" s="264"/>
      <c r="J141" s="264">
        <f>+IF(G141=0,"",'Ark1'!AF1813)</f>
        <v>2.6948496886221314</v>
      </c>
      <c r="K141" s="265">
        <f>+IF(G141=0,"",'Ark1'!T1813)</f>
        <v>15</v>
      </c>
      <c r="L141" s="294">
        <f>+IF(G141=0,"",'Ark1'!U1813)</f>
        <v>310.7</v>
      </c>
      <c r="M141" s="264"/>
      <c r="N141" s="266">
        <f>+IF(G141=0,"",'Ark1'!W1813)</f>
        <v>100</v>
      </c>
      <c r="O141" s="266">
        <f>+IF(G141=0,"",'Ark1'!X1813)</f>
        <v>0</v>
      </c>
      <c r="P141" s="266">
        <f>+IF(G141=0,"",'Ark1'!AG1813)</f>
        <v>3610</v>
      </c>
      <c r="Q141" s="266">
        <f>+IF(G141=0,"",'Ark1'!AH1813)</f>
        <v>100</v>
      </c>
      <c r="R141" s="366">
        <f>+IF(G141=0,"",'Ark1'!AR1879)</f>
        <v>0</v>
      </c>
      <c r="S141" s="114">
        <f>+IF(G141=0,"",'Ark1'!AS1879)</f>
        <v>0</v>
      </c>
      <c r="T141" s="266">
        <f>+IF(G141=0,"",'Ark1'!Y1813)</f>
        <v>0</v>
      </c>
      <c r="U141" s="265">
        <f>+IF(G141=0,"",'Ark1'!AA1813)</f>
        <v>0</v>
      </c>
      <c r="V141" s="266">
        <f>+IF(G141=0,"",'Ark1'!AC1813)</f>
        <v>0</v>
      </c>
      <c r="W141" s="294">
        <f t="shared" si="20"/>
        <v>86.066481994459835</v>
      </c>
      <c r="X141" s="266">
        <f t="shared" si="21"/>
        <v>44.385714285714286</v>
      </c>
      <c r="Y141" s="264">
        <f t="shared" si="22"/>
        <v>1</v>
      </c>
      <c r="Z141" s="244"/>
      <c r="AA141" s="247"/>
      <c r="AC141" s="28"/>
      <c r="AD141" s="27"/>
      <c r="AE141" s="248"/>
      <c r="AF141" s="86"/>
      <c r="AG141" s="27"/>
      <c r="AH141" s="27"/>
      <c r="AI141" s="33"/>
      <c r="AJ141" s="33"/>
      <c r="AK141" s="33"/>
    </row>
    <row r="142" spans="1:54" ht="15.6">
      <c r="A142" s="375"/>
      <c r="B142" s="374">
        <f>+'Ark1'!C1814</f>
        <v>2024</v>
      </c>
      <c r="C142" s="263">
        <f t="shared" si="23"/>
        <v>8</v>
      </c>
      <c r="D142" s="86" t="s">
        <v>35</v>
      </c>
      <c r="F142" s="86">
        <f>+IF(G142=0,"",'Ark1'!Q1848)</f>
        <v>1</v>
      </c>
      <c r="G142" s="449">
        <f>+'Ark1'!R1848</f>
        <v>1</v>
      </c>
      <c r="H142" s="28">
        <f>+IF(G142=0,"",'Ark1'!AE1848)</f>
        <v>2</v>
      </c>
      <c r="I142" s="264"/>
      <c r="J142" s="28">
        <f>+IF(G142=0,"",'Ark1'!AF1848)</f>
        <v>2.5075025586760802</v>
      </c>
      <c r="K142" s="27">
        <f>+IF(G142=0,"",'Ark1'!T1848)</f>
        <v>14</v>
      </c>
      <c r="L142" s="294">
        <f>+IF(G142=0,"",'Ark1'!U1848)</f>
        <v>289.10000000000002</v>
      </c>
      <c r="M142" s="264"/>
      <c r="N142" s="33">
        <f>+IF(G142=0,"",'Ark1'!W1848)</f>
        <v>100</v>
      </c>
      <c r="O142" s="33">
        <f>+IF(G142=0,"",'Ark1'!X1848)</f>
        <v>0</v>
      </c>
      <c r="P142" s="33">
        <f>+IF(G142=0,"",'Ark1'!AG1848)</f>
        <v>1936</v>
      </c>
      <c r="Q142" s="33">
        <f>+IF(G142=0,"",'Ark1'!AH1848)</f>
        <v>100</v>
      </c>
      <c r="R142" s="366">
        <f>+IF(G142=0,"",'Ark1'!AR1983)</f>
        <v>0</v>
      </c>
      <c r="S142" s="114">
        <f>+IF(G142=0,"",'Ark1'!AS1983)</f>
        <v>0</v>
      </c>
      <c r="T142" s="33">
        <f>+IF(G142=0,"",'Ark1'!Y1848)</f>
        <v>0</v>
      </c>
      <c r="U142" s="27">
        <f>+IF(G142=0,"",'Ark1'!AA1848)</f>
        <v>0</v>
      </c>
      <c r="V142" s="33">
        <f>+IF(G142=0,"",'Ark1'!AC1848)</f>
        <v>0</v>
      </c>
      <c r="W142" s="294">
        <f t="shared" si="20"/>
        <v>149.32851239669421</v>
      </c>
      <c r="X142" s="33">
        <f t="shared" si="21"/>
        <v>36.137500000000003</v>
      </c>
      <c r="Y142" s="28">
        <f t="shared" si="22"/>
        <v>1</v>
      </c>
      <c r="Z142" s="244"/>
      <c r="AA142" s="247"/>
      <c r="AC142" s="28"/>
      <c r="AD142" s="27"/>
      <c r="AE142" s="248"/>
      <c r="AF142" s="86"/>
      <c r="AG142" s="27"/>
      <c r="AH142" s="27"/>
      <c r="AI142" s="33"/>
      <c r="AJ142" s="33"/>
      <c r="AK142" s="33"/>
    </row>
    <row r="143" spans="1:54" ht="15.6">
      <c r="A143" s="375"/>
      <c r="B143" s="374">
        <f>+'Ark1'!C1883</f>
        <v>2024</v>
      </c>
      <c r="C143" s="263">
        <f t="shared" si="23"/>
        <v>9</v>
      </c>
      <c r="D143" s="263" t="s">
        <v>36</v>
      </c>
      <c r="F143" s="263" t="str">
        <f>+IF(G143=0,"",'Ark1'!Q1883)</f>
        <v/>
      </c>
      <c r="G143" s="449">
        <f>+'Ark1'!R1883</f>
        <v>0</v>
      </c>
      <c r="H143" s="264" t="str">
        <f>+IF(G143=0,"",'Ark1'!AE1883)</f>
        <v/>
      </c>
      <c r="I143" s="264"/>
      <c r="J143" s="264" t="str">
        <f>+IF(G143=0,"",'Ark1'!AF1883)</f>
        <v/>
      </c>
      <c r="K143" s="265" t="str">
        <f>+IF(G143=0,"",'Ark1'!T1883)</f>
        <v/>
      </c>
      <c r="L143" s="294" t="str">
        <f>+IF(G143=0,"",'Ark1'!U1883)</f>
        <v/>
      </c>
      <c r="M143" s="264"/>
      <c r="N143" s="266" t="str">
        <f>+IF(G143=0,"",'Ark1'!W1883)</f>
        <v/>
      </c>
      <c r="O143" s="266" t="str">
        <f>+IF(G143=0,"",'Ark1'!X1883)</f>
        <v/>
      </c>
      <c r="P143" s="266" t="str">
        <f>+IF(G143=0,"",'Ark1'!AG1883)</f>
        <v/>
      </c>
      <c r="Q143" s="266" t="str">
        <f>+IF(G143=0,"",'Ark1'!AH1883)</f>
        <v/>
      </c>
      <c r="R143" s="366" t="str">
        <f>+IF(G143=0,"",'Ark1'!AR2018)</f>
        <v/>
      </c>
      <c r="S143" s="114" t="str">
        <f>+IF(G143=0,"",'Ark1'!AS2018)</f>
        <v/>
      </c>
      <c r="T143" s="266" t="str">
        <f>+IF(G143=0,"",'Ark1'!Y1883)</f>
        <v/>
      </c>
      <c r="U143" s="265" t="str">
        <f>+IF(G143=0,"",'Ark1'!AA1883)</f>
        <v/>
      </c>
      <c r="V143" s="266" t="str">
        <f>+IF(G143=0,"",'Ark1'!AC1883)</f>
        <v/>
      </c>
      <c r="W143" s="294" t="str">
        <f t="shared" si="20"/>
        <v/>
      </c>
      <c r="X143" s="266" t="str">
        <f t="shared" si="21"/>
        <v/>
      </c>
      <c r="Y143" s="264" t="str">
        <f t="shared" si="22"/>
        <v/>
      </c>
      <c r="Z143" s="244"/>
      <c r="AA143" s="247"/>
      <c r="AC143" s="28"/>
      <c r="AD143" s="27"/>
      <c r="AE143" s="248"/>
      <c r="AF143" s="86"/>
      <c r="AG143" s="27"/>
      <c r="AH143" s="27"/>
      <c r="AI143" s="33"/>
      <c r="AJ143" s="33"/>
      <c r="AK143" s="33"/>
    </row>
    <row r="144" spans="1:54" ht="15.6">
      <c r="A144" s="375"/>
      <c r="B144" s="374">
        <f>+'Ark1'!C1918</f>
        <v>2024</v>
      </c>
      <c r="C144" s="263">
        <f t="shared" si="23"/>
        <v>10</v>
      </c>
      <c r="D144" s="263" t="s">
        <v>37</v>
      </c>
      <c r="F144" s="86" t="str">
        <f>+IF(G144=0,"",'Ark1'!Q1918)</f>
        <v/>
      </c>
      <c r="G144" s="449">
        <f>+'Ark1'!R1918</f>
        <v>0</v>
      </c>
      <c r="H144" s="28" t="str">
        <f>+IF(G144=0,"",'Ark1'!AE1918)</f>
        <v/>
      </c>
      <c r="I144" s="264"/>
      <c r="J144" s="28" t="str">
        <f>+IF(G144=0,"",'Ark1'!AF1918)</f>
        <v/>
      </c>
      <c r="K144" s="27" t="str">
        <f>+IF(G144=0,"",'Ark1'!T1918)</f>
        <v/>
      </c>
      <c r="L144" s="294" t="str">
        <f>+IF(G144=0,"",'Ark1'!U1918)</f>
        <v/>
      </c>
      <c r="M144" s="264"/>
      <c r="N144" s="33" t="str">
        <f>+IF(G144=0,"",'Ark1'!W1918)</f>
        <v/>
      </c>
      <c r="O144" s="33" t="str">
        <f>+IF(G144=0,"",'Ark1'!X1918)</f>
        <v/>
      </c>
      <c r="P144" s="33" t="str">
        <f>+IF(G144=0,"",'Ark1'!AG1918)</f>
        <v/>
      </c>
      <c r="Q144" s="33" t="str">
        <f>+IF(G144=0,"",'Ark1'!AH1918)</f>
        <v/>
      </c>
      <c r="R144" s="366" t="str">
        <f>+IF(G144=0,"",'Ark1'!AR2053)</f>
        <v/>
      </c>
      <c r="S144" s="114" t="str">
        <f>+IF(G144=0,"",'Ark1'!AS2053)</f>
        <v/>
      </c>
      <c r="T144" s="33" t="str">
        <f>+IF(G144=0,"",'Ark1'!Y1918)</f>
        <v/>
      </c>
      <c r="U144" s="27" t="str">
        <f>+IF(G144=0,"",'Ark1'!AA1918)</f>
        <v/>
      </c>
      <c r="V144" s="33" t="str">
        <f>+IF(G144=0,"",'Ark1'!AC1918)</f>
        <v/>
      </c>
      <c r="W144" s="294" t="str">
        <f t="shared" si="20"/>
        <v/>
      </c>
      <c r="X144" s="33" t="str">
        <f t="shared" si="21"/>
        <v/>
      </c>
      <c r="Y144" s="28" t="str">
        <f t="shared" si="22"/>
        <v/>
      </c>
      <c r="Z144" s="244"/>
      <c r="AA144" s="247"/>
      <c r="AC144" s="28"/>
      <c r="AD144" s="27"/>
      <c r="AE144" s="248"/>
      <c r="AF144" s="86"/>
      <c r="AG144" s="27"/>
      <c r="AH144" s="27"/>
      <c r="AI144" s="33"/>
      <c r="AJ144" s="33"/>
      <c r="AK144" s="33"/>
    </row>
    <row r="145" spans="1:54" ht="15.6">
      <c r="A145" s="375"/>
      <c r="B145" s="374">
        <f>+'Ark1'!C1953</f>
        <v>2024</v>
      </c>
      <c r="C145" s="263">
        <f t="shared" si="23"/>
        <v>11</v>
      </c>
      <c r="D145" s="263" t="s">
        <v>38</v>
      </c>
      <c r="F145" s="263" t="str">
        <f>+IF(G145=0,"",'Ark1'!Q1953)</f>
        <v/>
      </c>
      <c r="G145" s="449">
        <f>+'Ark1'!R1953</f>
        <v>0</v>
      </c>
      <c r="H145" s="264" t="str">
        <f>+IF(G145=0,"",'Ark1'!AE1953)</f>
        <v/>
      </c>
      <c r="I145" s="264"/>
      <c r="J145" s="264" t="str">
        <f>+IF(G145=0,"",'Ark1'!AF1953)</f>
        <v/>
      </c>
      <c r="K145" s="265" t="str">
        <f>+IF(G145=0,"",'Ark1'!T1953)</f>
        <v/>
      </c>
      <c r="L145" s="294" t="str">
        <f>+IF(G145=0,"",'Ark1'!U1953)</f>
        <v/>
      </c>
      <c r="M145" s="264"/>
      <c r="N145" s="266" t="str">
        <f>+IF(G145=0,"",'Ark1'!W1953)</f>
        <v/>
      </c>
      <c r="O145" s="266" t="str">
        <f>+IF(G145=0,"",'Ark1'!X1953)</f>
        <v/>
      </c>
      <c r="P145" s="266" t="str">
        <f>+IF(G145=0,"",'Ark1'!AG1953)</f>
        <v/>
      </c>
      <c r="Q145" s="266" t="str">
        <f>+IF(G145=0,"",'Ark1'!AH1953)</f>
        <v/>
      </c>
      <c r="R145" s="366" t="str">
        <f>+IF(G145=0,"",'Ark1'!AR1748)</f>
        <v/>
      </c>
      <c r="S145" s="114" t="str">
        <f>+IF(G145=0,"",'Ark1'!AS1748)</f>
        <v/>
      </c>
      <c r="T145" s="266" t="str">
        <f>+IF(G145=0,"",'Ark1'!Y1953)</f>
        <v/>
      </c>
      <c r="U145" s="265" t="str">
        <f>+IF(G145=0,"",'Ark1'!AA1953)</f>
        <v/>
      </c>
      <c r="V145" s="266" t="str">
        <f>+IF(G145=0,"",'Ark1'!AC1953)</f>
        <v/>
      </c>
      <c r="W145" s="294" t="str">
        <f t="shared" si="20"/>
        <v/>
      </c>
      <c r="X145" s="266" t="str">
        <f t="shared" si="21"/>
        <v/>
      </c>
      <c r="Y145" s="264" t="str">
        <f t="shared" si="22"/>
        <v/>
      </c>
      <c r="Z145" s="244"/>
      <c r="AA145" s="247"/>
      <c r="AC145" s="28"/>
      <c r="AD145" s="27"/>
      <c r="AE145" s="248"/>
      <c r="AF145" s="86"/>
      <c r="AG145" s="27"/>
      <c r="AH145" s="27"/>
      <c r="AI145" s="33"/>
      <c r="AJ145" s="33"/>
      <c r="AK145" s="33"/>
    </row>
    <row r="146" spans="1:54" ht="15.6">
      <c r="A146" s="375"/>
      <c r="B146" s="374">
        <f>+'Ark1'!C1988</f>
        <v>2024</v>
      </c>
      <c r="C146" s="263">
        <f t="shared" si="23"/>
        <v>12</v>
      </c>
      <c r="D146" s="263" t="s">
        <v>39</v>
      </c>
      <c r="F146" s="86" t="str">
        <f>+IF(G146=0,"",'Ark1'!Q1988)</f>
        <v/>
      </c>
      <c r="G146" s="449">
        <f>+'Ark1'!R1988</f>
        <v>0</v>
      </c>
      <c r="H146" s="28" t="str">
        <f>+IF(G146=0,"",'Ark1'!AE1988)</f>
        <v/>
      </c>
      <c r="I146" s="264"/>
      <c r="J146" s="28" t="str">
        <f>+IF(G146=0,"",'Ark1'!AF1988)</f>
        <v/>
      </c>
      <c r="K146" s="27" t="str">
        <f>+IF(G146=0,"",'Ark1'!T1988)</f>
        <v/>
      </c>
      <c r="L146" s="294" t="str">
        <f>+IF(G146=0,"",'Ark1'!U1988)</f>
        <v/>
      </c>
      <c r="M146" s="264"/>
      <c r="N146" s="33" t="str">
        <f>+IF(G146=0,"",'Ark1'!W1988)</f>
        <v/>
      </c>
      <c r="O146" s="33" t="str">
        <f>+IF(G146=0,"",'Ark1'!X1988)</f>
        <v/>
      </c>
      <c r="P146" s="33" t="str">
        <f>+IF(G146=0,"",'Ark1'!AG1988)</f>
        <v/>
      </c>
      <c r="Q146" s="33" t="str">
        <f>+IF(G146=0,"",'Ark1'!AH1988)</f>
        <v/>
      </c>
      <c r="R146" s="366" t="str">
        <f>+IF(G146=0,"",'Ark1'!AR1749)</f>
        <v/>
      </c>
      <c r="S146" s="114" t="str">
        <f>+IF(G146=0,"",'Ark1'!AS1749)</f>
        <v/>
      </c>
      <c r="T146" s="33" t="str">
        <f>+IF(G146=0,"",'Ark1'!Y1988)</f>
        <v/>
      </c>
      <c r="U146" s="27" t="str">
        <f>+IF(G146=0,"",'Ark1'!AA1988)</f>
        <v/>
      </c>
      <c r="V146" s="33" t="str">
        <f>+IF(G146=0,"",'Ark1'!AC1988)</f>
        <v/>
      </c>
      <c r="W146" s="294" t="str">
        <f t="shared" si="20"/>
        <v/>
      </c>
      <c r="X146" s="33" t="str">
        <f t="shared" si="21"/>
        <v/>
      </c>
      <c r="Y146" s="28" t="str">
        <f t="shared" si="22"/>
        <v/>
      </c>
      <c r="Z146" s="244"/>
      <c r="AA146" s="247"/>
      <c r="AC146" s="28"/>
      <c r="AD146" s="27"/>
      <c r="AE146" s="248"/>
      <c r="AF146" s="86"/>
      <c r="AG146" s="27"/>
      <c r="AH146" s="27"/>
      <c r="AI146" s="33"/>
      <c r="AJ146" s="33"/>
      <c r="AK146" s="33"/>
    </row>
    <row r="147" spans="1:54" ht="15.6">
      <c r="A147" s="375"/>
      <c r="B147" s="374">
        <f>+'Ark1'!C2023</f>
        <v>2024</v>
      </c>
      <c r="C147" s="263">
        <f t="shared" si="23"/>
        <v>13</v>
      </c>
      <c r="D147" s="263" t="s">
        <v>40</v>
      </c>
      <c r="F147" s="263" t="str">
        <f>+IF(G147=0,"",'Ark1'!Q2023)</f>
        <v/>
      </c>
      <c r="G147" s="449">
        <f>+'Ark1'!R2023</f>
        <v>0</v>
      </c>
      <c r="H147" s="264" t="str">
        <f>+IF(G147=0,"",'Ark1'!AE2023)</f>
        <v/>
      </c>
      <c r="I147" s="264"/>
      <c r="J147" s="264" t="str">
        <f>+IF(G147=0,"",'Ark1'!AF2023)</f>
        <v/>
      </c>
      <c r="K147" s="265" t="str">
        <f>+IF(G147=0,"",'Ark1'!T2023)</f>
        <v/>
      </c>
      <c r="L147" s="294" t="str">
        <f>+IF(G147=0,"",'Ark1'!U2023)</f>
        <v/>
      </c>
      <c r="M147" s="264"/>
      <c r="N147" s="266" t="str">
        <f>+IF(G147=0,"",'Ark1'!W2023)</f>
        <v/>
      </c>
      <c r="O147" s="266" t="str">
        <f>+IF(G147=0,"",'Ark1'!X2023)</f>
        <v/>
      </c>
      <c r="P147" s="266" t="str">
        <f>+IF(G147=0,"",'Ark1'!AG2023)</f>
        <v/>
      </c>
      <c r="Q147" s="266" t="str">
        <f>+IF(G147=0,"",'Ark1'!AH2023)</f>
        <v/>
      </c>
      <c r="R147" s="366" t="str">
        <f>+IF(G147=0,"",'Ark1'!AR1750)</f>
        <v/>
      </c>
      <c r="S147" s="114" t="str">
        <f>+IF(G147=0,"",'Ark1'!AS1750)</f>
        <v/>
      </c>
      <c r="T147" s="266" t="str">
        <f>+IF(G147=0,"",'Ark1'!Y2023)</f>
        <v/>
      </c>
      <c r="U147" s="265" t="str">
        <f>+IF(G147=0,"",'Ark1'!AA2023)</f>
        <v/>
      </c>
      <c r="V147" s="266" t="str">
        <f>+IF(G147=0,"",'Ark1'!AC2023)</f>
        <v/>
      </c>
      <c r="W147" s="294" t="str">
        <f t="shared" si="20"/>
        <v/>
      </c>
      <c r="X147" s="266" t="str">
        <f t="shared" si="21"/>
        <v/>
      </c>
      <c r="Y147" s="264" t="str">
        <f t="shared" si="22"/>
        <v/>
      </c>
      <c r="Z147" s="244"/>
      <c r="AA147" s="247"/>
      <c r="AC147" s="28"/>
      <c r="AD147" s="27"/>
      <c r="AE147" s="248"/>
      <c r="AF147" s="86"/>
      <c r="AG147" s="27"/>
      <c r="AH147" s="27"/>
      <c r="AI147" s="33"/>
      <c r="AJ147" s="33"/>
      <c r="AK147" s="33"/>
    </row>
    <row r="148" spans="1:54" ht="15.6">
      <c r="A148" s="375"/>
      <c r="B148" s="374">
        <f>+'Ark1'!C2058</f>
        <v>2024</v>
      </c>
      <c r="C148" s="263">
        <f t="shared" si="23"/>
        <v>14</v>
      </c>
      <c r="D148" s="263" t="s">
        <v>403</v>
      </c>
      <c r="F148" s="86" t="str">
        <f>+IF(G148=0,"",'Ark1'!Q2058)</f>
        <v/>
      </c>
      <c r="G148" s="449">
        <f>+'Ark1'!R2058</f>
        <v>0</v>
      </c>
      <c r="H148" s="28" t="str">
        <f>+IF(G148=0,"",'Ark1'!AE2058)</f>
        <v/>
      </c>
      <c r="I148" s="264"/>
      <c r="J148" s="28" t="str">
        <f>+IF(G148=0,"",'Ark1'!AF2058)</f>
        <v/>
      </c>
      <c r="K148" s="27" t="str">
        <f>+IF(G148=0,"",'Ark1'!T2058)</f>
        <v/>
      </c>
      <c r="L148" s="294" t="str">
        <f>+IF(G148=0,"",'Ark1'!U2058)</f>
        <v/>
      </c>
      <c r="M148" s="264"/>
      <c r="N148" s="33" t="str">
        <f>+IF(G148=0,"",'Ark1'!W2058)</f>
        <v/>
      </c>
      <c r="O148" s="33" t="str">
        <f>+IF(G148=0,"",'Ark1'!X2058)</f>
        <v/>
      </c>
      <c r="P148" s="33" t="str">
        <f>+IF(G148=0,"",'Ark1'!AG2058)</f>
        <v/>
      </c>
      <c r="Q148" s="33" t="str">
        <f>+IF(G148=0,"",'Ark1'!AH2058)</f>
        <v/>
      </c>
      <c r="R148" s="366" t="str">
        <f>+IF(G148=0,"",'Ark1'!AR1751)</f>
        <v/>
      </c>
      <c r="S148" s="114" t="str">
        <f>+IF(G148=0,"",'Ark1'!AS1751)</f>
        <v/>
      </c>
      <c r="T148" s="33" t="str">
        <f>+IF(G148=0,"",'Ark1'!Y2058)</f>
        <v/>
      </c>
      <c r="U148" s="27" t="str">
        <f>+IF(G148=0,"",'Ark1'!AA2058)</f>
        <v/>
      </c>
      <c r="V148" s="33" t="str">
        <f>+IF(G148=0,"",'Ark1'!AC2058)</f>
        <v/>
      </c>
      <c r="W148" s="294" t="str">
        <f t="shared" si="20"/>
        <v/>
      </c>
      <c r="X148" s="33" t="str">
        <f t="shared" si="21"/>
        <v/>
      </c>
      <c r="Y148" s="28" t="str">
        <f t="shared" si="22"/>
        <v/>
      </c>
      <c r="Z148" s="244"/>
      <c r="AA148" s="247"/>
      <c r="AC148" s="28"/>
      <c r="AD148" s="27"/>
      <c r="AE148" s="248"/>
      <c r="AF148" s="86"/>
      <c r="AG148" s="27"/>
      <c r="AH148" s="27"/>
      <c r="AI148" s="33"/>
      <c r="AJ148" s="33"/>
      <c r="AK148" s="33"/>
    </row>
    <row r="149" spans="1:54" ht="15.6">
      <c r="A149" s="375"/>
      <c r="B149" s="374">
        <f>+'Ark1'!C2093</f>
        <v>2024</v>
      </c>
      <c r="C149" s="263">
        <f t="shared" si="23"/>
        <v>15</v>
      </c>
      <c r="D149" s="263" t="s">
        <v>41</v>
      </c>
      <c r="F149" s="263" t="str">
        <f>+IF(G149=0,"",'Ark1'!Q2093)</f>
        <v/>
      </c>
      <c r="G149" s="449">
        <f>+'Ark1'!R2093</f>
        <v>0</v>
      </c>
      <c r="H149" s="264" t="str">
        <f>+IF(G149=0,"",'Ark1'!AE2093)</f>
        <v/>
      </c>
      <c r="I149" s="264"/>
      <c r="J149" s="264" t="str">
        <f>+IF(G149=0,"",'Ark1'!AF2093)</f>
        <v/>
      </c>
      <c r="K149" s="265" t="str">
        <f>+IF(G149=0,"",'Ark1'!T2093)</f>
        <v/>
      </c>
      <c r="L149" s="369" t="str">
        <f>+IF(G149=0,"",'Ark1'!U2093)</f>
        <v/>
      </c>
      <c r="M149" s="264"/>
      <c r="N149" s="266" t="str">
        <f>+IF(G149=0,"",'Ark1'!W2093)</f>
        <v/>
      </c>
      <c r="O149" s="266" t="str">
        <f>+IF(G149=0,"",'Ark1'!X2093)</f>
        <v/>
      </c>
      <c r="P149" s="266" t="str">
        <f>+IF(G149=0,"",'Ark1'!AG2093)</f>
        <v/>
      </c>
      <c r="Q149" s="266" t="str">
        <f>+IF(G149=0,"",'Ark1'!AH2093)</f>
        <v/>
      </c>
      <c r="R149" s="366" t="str">
        <f>+IF(G149=0,"",'Ark1'!AR1752)</f>
        <v/>
      </c>
      <c r="S149" s="114" t="str">
        <f>+IF(G149=0,"",'Ark1'!AS1752)</f>
        <v/>
      </c>
      <c r="T149" s="266" t="str">
        <f>+IF(G149=0,"",'Ark1'!Y2093)</f>
        <v/>
      </c>
      <c r="U149" s="265" t="str">
        <f>+IF(G149=0,"",'Ark1'!AA2093)</f>
        <v/>
      </c>
      <c r="V149" s="266" t="str">
        <f>+IF(G149=0,"",'Ark1'!AC2093)</f>
        <v/>
      </c>
      <c r="W149" s="294" t="str">
        <f t="shared" si="20"/>
        <v/>
      </c>
      <c r="X149" s="266" t="str">
        <f t="shared" si="21"/>
        <v/>
      </c>
      <c r="Y149" s="264" t="str">
        <f t="shared" si="22"/>
        <v/>
      </c>
      <c r="Z149" s="244"/>
      <c r="AA149" s="247"/>
      <c r="AC149" s="28"/>
      <c r="AD149" s="27"/>
      <c r="AE149" s="248"/>
      <c r="AF149" s="86"/>
      <c r="AG149" s="27"/>
      <c r="AH149" s="27"/>
      <c r="AI149" s="33"/>
      <c r="AJ149" s="33"/>
      <c r="AK149" s="33"/>
    </row>
    <row r="150" spans="1:54" ht="19.8">
      <c r="A150" s="244"/>
      <c r="B150" s="244"/>
      <c r="C150" s="244"/>
      <c r="D150" s="244"/>
      <c r="E150" s="244"/>
      <c r="F150" s="244"/>
      <c r="G150" s="443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  <c r="U150" s="244"/>
      <c r="V150" s="244"/>
      <c r="W150" s="244"/>
      <c r="X150" s="244"/>
      <c r="Y150" s="244"/>
      <c r="Z150" s="244"/>
      <c r="AA150" s="247"/>
      <c r="AC150" s="28"/>
      <c r="AD150" s="27"/>
      <c r="AE150" s="248"/>
      <c r="AF150" s="86"/>
      <c r="AJ150" s="86"/>
      <c r="BB150" s="259"/>
    </row>
    <row r="151" spans="1:54" ht="19.8">
      <c r="A151" s="244"/>
      <c r="B151" s="244"/>
      <c r="C151" s="261"/>
      <c r="D151" s="244"/>
      <c r="E151" s="244"/>
      <c r="F151" s="244"/>
      <c r="G151" s="443"/>
      <c r="H151" s="245"/>
      <c r="I151" s="244"/>
      <c r="J151" s="245"/>
      <c r="K151" s="244"/>
      <c r="L151" s="244"/>
      <c r="M151" s="244"/>
      <c r="N151" s="246"/>
      <c r="O151" s="246"/>
      <c r="P151" s="244"/>
      <c r="Q151" s="246"/>
      <c r="R151" s="246"/>
      <c r="S151" s="246"/>
      <c r="T151" s="246"/>
      <c r="U151" s="244"/>
      <c r="V151" s="246"/>
      <c r="W151" s="244"/>
      <c r="X151" s="246"/>
      <c r="Y151" s="245"/>
      <c r="Z151" s="244"/>
      <c r="AA151" s="247"/>
      <c r="AC151" s="28"/>
      <c r="AD151" s="27"/>
      <c r="AE151" s="248"/>
      <c r="AF151" s="86"/>
      <c r="AJ151" s="86"/>
      <c r="BB151" s="259"/>
    </row>
    <row r="152" spans="1:54" ht="22.8">
      <c r="A152" s="334" t="s">
        <v>509</v>
      </c>
      <c r="B152" s="244"/>
      <c r="C152" s="261"/>
      <c r="D152" s="334"/>
      <c r="E152" s="244"/>
      <c r="F152" s="244"/>
      <c r="G152" s="447" t="s">
        <v>639</v>
      </c>
      <c r="H152" s="276">
        <f>SUM(G158:G172)</f>
        <v>163</v>
      </c>
      <c r="I152" s="245"/>
      <c r="J152" s="244"/>
      <c r="K152" s="245"/>
      <c r="L152" s="333">
        <f>+Raser!T18</f>
        <v>207.45582822085888</v>
      </c>
      <c r="M152" s="246" t="s">
        <v>568</v>
      </c>
      <c r="N152" s="246"/>
      <c r="O152" s="246"/>
      <c r="P152" s="244"/>
      <c r="Q152" s="246"/>
      <c r="R152" s="246"/>
      <c r="S152" s="246"/>
      <c r="T152" s="246"/>
      <c r="U152" s="244"/>
      <c r="V152" s="246"/>
      <c r="W152" s="333">
        <f>+Raser!X18</f>
        <v>77.993431219237664</v>
      </c>
      <c r="X152" s="246" t="s">
        <v>624</v>
      </c>
      <c r="Y152" s="245"/>
      <c r="Z152" s="245"/>
      <c r="AA152" s="247"/>
      <c r="AC152" s="28"/>
      <c r="AD152" s="27"/>
      <c r="AE152" s="248"/>
      <c r="AF152" s="86"/>
      <c r="AJ152" s="86"/>
      <c r="BB152" s="259"/>
    </row>
    <row r="153" spans="1:54" ht="14.25" customHeight="1">
      <c r="A153" s="244"/>
      <c r="B153" s="244"/>
      <c r="C153" s="261"/>
      <c r="D153" s="332"/>
      <c r="E153" s="244"/>
      <c r="F153" s="261"/>
      <c r="G153" s="447"/>
      <c r="H153" s="261"/>
      <c r="I153" s="261"/>
      <c r="J153" s="261"/>
      <c r="K153" s="261"/>
      <c r="L153" s="261"/>
      <c r="M153" s="261"/>
      <c r="N153" s="261"/>
      <c r="O153" s="261"/>
      <c r="P153" s="261"/>
      <c r="Q153" s="261"/>
      <c r="R153" s="261"/>
      <c r="S153" s="261"/>
      <c r="T153" s="261"/>
      <c r="U153" s="261"/>
      <c r="V153" s="261"/>
      <c r="W153" s="261"/>
      <c r="X153" s="261"/>
      <c r="Y153" s="245"/>
      <c r="Z153" s="244"/>
      <c r="AA153" s="247"/>
      <c r="AC153" s="28"/>
      <c r="AD153" s="27"/>
      <c r="AE153" s="248"/>
      <c r="AF153" s="86"/>
      <c r="AJ153" s="86"/>
      <c r="BB153" s="259"/>
    </row>
    <row r="154" spans="1:54" ht="19.8">
      <c r="A154" s="244"/>
      <c r="B154" s="244"/>
      <c r="C154" s="244"/>
      <c r="D154" s="244"/>
      <c r="E154" s="244"/>
      <c r="F154" s="244"/>
      <c r="G154" s="443"/>
      <c r="H154" s="245"/>
      <c r="I154" s="244"/>
      <c r="J154" s="245"/>
      <c r="K154" s="244"/>
      <c r="L154" s="244"/>
      <c r="M154" s="244"/>
      <c r="N154" s="246"/>
      <c r="O154" s="246"/>
      <c r="P154" s="244"/>
      <c r="Q154" s="246"/>
      <c r="R154" s="246"/>
      <c r="S154" s="246"/>
      <c r="T154" s="246"/>
      <c r="U154" s="244"/>
      <c r="V154" s="246"/>
      <c r="W154" s="261" t="s">
        <v>479</v>
      </c>
      <c r="X154" s="262" t="s">
        <v>81</v>
      </c>
      <c r="Y154" s="260" t="s">
        <v>4</v>
      </c>
      <c r="Z154" s="244"/>
      <c r="AA154" s="247"/>
      <c r="AC154" s="28"/>
      <c r="AD154" s="27"/>
      <c r="AE154" s="248"/>
      <c r="AF154" s="86"/>
      <c r="AJ154" s="86"/>
      <c r="BB154" s="259"/>
    </row>
    <row r="155" spans="1:54" ht="19.8">
      <c r="A155" s="244"/>
      <c r="B155" s="244"/>
      <c r="C155" s="244"/>
      <c r="D155" s="261"/>
      <c r="E155" s="244"/>
      <c r="F155" s="261" t="s">
        <v>4</v>
      </c>
      <c r="G155" s="443"/>
      <c r="H155" s="245"/>
      <c r="I155" s="245"/>
      <c r="J155" s="245"/>
      <c r="K155" s="261" t="s">
        <v>24</v>
      </c>
      <c r="L155" s="245"/>
      <c r="M155" s="245"/>
      <c r="N155" s="246" t="s">
        <v>404</v>
      </c>
      <c r="O155" s="246" t="s">
        <v>404</v>
      </c>
      <c r="P155" s="262" t="s">
        <v>533</v>
      </c>
      <c r="Q155" s="246" t="s">
        <v>404</v>
      </c>
      <c r="R155" s="246"/>
      <c r="S155" s="246"/>
      <c r="T155" s="262" t="s">
        <v>424</v>
      </c>
      <c r="U155" s="244"/>
      <c r="V155" s="262" t="s">
        <v>576</v>
      </c>
      <c r="W155" s="261" t="s">
        <v>573</v>
      </c>
      <c r="X155" s="262" t="s">
        <v>44</v>
      </c>
      <c r="Y155" s="260" t="s">
        <v>10</v>
      </c>
      <c r="Z155" s="244"/>
      <c r="AA155" s="247"/>
      <c r="AC155" s="28"/>
      <c r="AD155" s="27"/>
      <c r="AE155" s="248"/>
      <c r="AF155" s="86"/>
      <c r="AJ155" s="86"/>
      <c r="BB155" s="259"/>
    </row>
    <row r="156" spans="1:54" ht="19.8">
      <c r="A156" s="261"/>
      <c r="B156" s="261"/>
      <c r="C156" s="244"/>
      <c r="D156" s="244"/>
      <c r="E156" s="261"/>
      <c r="F156" s="261" t="s">
        <v>477</v>
      </c>
      <c r="G156" s="447" t="s">
        <v>4</v>
      </c>
      <c r="H156" s="260" t="s">
        <v>4</v>
      </c>
      <c r="I156" s="260"/>
      <c r="J156" s="260" t="s">
        <v>1</v>
      </c>
      <c r="K156" s="261" t="s">
        <v>483</v>
      </c>
      <c r="L156" s="260" t="s">
        <v>24</v>
      </c>
      <c r="M156" s="260"/>
      <c r="N156" s="262" t="s">
        <v>575</v>
      </c>
      <c r="O156" s="262" t="s">
        <v>489</v>
      </c>
      <c r="P156" s="262" t="s">
        <v>554</v>
      </c>
      <c r="Q156" s="262" t="s">
        <v>491</v>
      </c>
      <c r="R156" s="411" t="s">
        <v>24</v>
      </c>
      <c r="S156" s="411" t="s">
        <v>24</v>
      </c>
      <c r="T156" s="262"/>
      <c r="U156" s="261" t="s">
        <v>415</v>
      </c>
      <c r="V156" s="262" t="s">
        <v>1</v>
      </c>
      <c r="W156" s="261" t="s">
        <v>71</v>
      </c>
      <c r="X156" s="262" t="s">
        <v>537</v>
      </c>
      <c r="Y156" s="260" t="s">
        <v>71</v>
      </c>
      <c r="Z156" s="244"/>
      <c r="AA156" s="247"/>
      <c r="AC156" s="28"/>
      <c r="AD156" s="27"/>
      <c r="AE156" s="248"/>
      <c r="AF156" s="86"/>
      <c r="AJ156" s="86"/>
      <c r="BB156" s="259"/>
    </row>
    <row r="157" spans="1:54" ht="19.8">
      <c r="A157" s="244"/>
      <c r="B157" s="244"/>
      <c r="C157" s="261" t="s">
        <v>0</v>
      </c>
      <c r="D157" s="261"/>
      <c r="E157" s="261" t="s">
        <v>601</v>
      </c>
      <c r="F157" s="50" t="s">
        <v>478</v>
      </c>
      <c r="G157" s="448" t="s">
        <v>10</v>
      </c>
      <c r="H157" s="87" t="s">
        <v>404</v>
      </c>
      <c r="I157" s="87"/>
      <c r="J157" s="87" t="s">
        <v>404</v>
      </c>
      <c r="K157" s="50" t="s">
        <v>416</v>
      </c>
      <c r="L157" s="87" t="s">
        <v>45</v>
      </c>
      <c r="M157" s="87"/>
      <c r="N157" s="75" t="s">
        <v>552</v>
      </c>
      <c r="O157" s="75" t="s">
        <v>441</v>
      </c>
      <c r="P157" s="75" t="s">
        <v>485</v>
      </c>
      <c r="Q157" s="75" t="s">
        <v>472</v>
      </c>
      <c r="R157" s="411" t="s">
        <v>711</v>
      </c>
      <c r="S157" s="411" t="s">
        <v>712</v>
      </c>
      <c r="T157" s="75" t="s">
        <v>1</v>
      </c>
      <c r="U157" s="50" t="s">
        <v>416</v>
      </c>
      <c r="V157" s="75" t="s">
        <v>534</v>
      </c>
      <c r="W157" s="50" t="s">
        <v>488</v>
      </c>
      <c r="X157" s="75" t="s">
        <v>45</v>
      </c>
      <c r="Y157" s="87" t="s">
        <v>557</v>
      </c>
      <c r="Z157" s="244"/>
      <c r="AA157" s="247"/>
      <c r="AC157" s="28"/>
      <c r="AD157" s="27"/>
      <c r="AE157" s="248"/>
      <c r="AF157" s="86"/>
      <c r="AJ157" s="86"/>
      <c r="BB157" s="259"/>
    </row>
    <row r="158" spans="1:54" ht="16.5" customHeight="1">
      <c r="A158" s="244"/>
      <c r="B158" s="318">
        <f>+'Ark1'!C1604</f>
        <v>2024</v>
      </c>
      <c r="C158" s="263">
        <f>+'Ark1'!L1604</f>
        <v>1</v>
      </c>
      <c r="D158" s="263" t="s">
        <v>29</v>
      </c>
      <c r="E158" s="263">
        <f>+'Ark1'!AP1604</f>
        <v>8</v>
      </c>
      <c r="F158" s="263">
        <f>+IF(G158=0,"",'Ark1'!Q1604)</f>
        <v>17</v>
      </c>
      <c r="G158" s="449">
        <f>+'Ark1'!R1604</f>
        <v>19</v>
      </c>
      <c r="H158" s="264">
        <f>+IF(G158=0,"",'Ark1'!AE1604)</f>
        <v>11.656441717791409</v>
      </c>
      <c r="I158" s="264"/>
      <c r="J158" s="264">
        <f>+IF(G158=0,"",'Ark1'!AF1604)</f>
        <v>8.7720647162674883</v>
      </c>
      <c r="K158" s="265">
        <f>+IF(G158=0,"",'Ark1'!T1604)</f>
        <v>4.8421052631578947</v>
      </c>
      <c r="L158" s="294">
        <f>+IF(G158=0,"",'Ark1'!U1604)</f>
        <v>156.121052631579</v>
      </c>
      <c r="M158" s="264"/>
      <c r="N158" s="266">
        <f>+IF(G158=0,"",'Ark1'!W1604)</f>
        <v>15.789473684210527</v>
      </c>
      <c r="O158" s="266">
        <f>+IF(G158=0,"",'Ark1'!X1604)</f>
        <v>0</v>
      </c>
      <c r="P158" s="266">
        <f>+IF(G158=0,"",'Ark1'!AG1604)</f>
        <v>2718.8947368421054</v>
      </c>
      <c r="Q158" s="266">
        <f>+IF(G158=0,"",'Ark1'!AH1604)</f>
        <v>100</v>
      </c>
      <c r="R158" s="366">
        <f>+IF(G158=0,"",'Ark1'!AR1604)</f>
        <v>197.78947368421055</v>
      </c>
      <c r="S158" s="114">
        <f>+IF(G158=0,"",'Ark1'!AS1604)</f>
        <v>20.096403775015119</v>
      </c>
      <c r="T158" s="266">
        <f>+IF(G158=0,"",'Ark1'!Y1604)</f>
        <v>17.035028276045058</v>
      </c>
      <c r="U158" s="265">
        <f>+IF(G158=0,"",'Ark1'!AA1604)</f>
        <v>1.136159639206469</v>
      </c>
      <c r="V158" s="266">
        <f>+IF(G158=0,"",'Ark1'!AC1604)</f>
        <v>45.294255854672045</v>
      </c>
      <c r="W158" s="294">
        <f t="shared" ref="W158:W172" si="24">IF(G158=0,"",1000*L158/P158)</f>
        <v>57.420778567142236</v>
      </c>
      <c r="X158" s="266">
        <f t="shared" ref="X158:X172" si="25">IF(G158=0,"",L158/C158)</f>
        <v>156.121052631579</v>
      </c>
      <c r="Y158" s="264">
        <f t="shared" ref="Y158:Y172" si="26">IF(G158=0,"",G158/F158)</f>
        <v>1.1176470588235294</v>
      </c>
      <c r="Z158" s="244"/>
      <c r="AA158" s="247"/>
      <c r="AC158" s="28"/>
      <c r="AD158" s="27"/>
      <c r="AE158" s="248"/>
      <c r="AF158" s="86"/>
      <c r="AG158" s="27"/>
      <c r="AH158" s="27"/>
      <c r="AI158" s="33"/>
      <c r="AJ158" s="33"/>
      <c r="AK158" s="33"/>
    </row>
    <row r="159" spans="1:54" ht="16.5" customHeight="1">
      <c r="A159" s="244"/>
      <c r="B159" s="318">
        <f>+'Ark1'!C1605</f>
        <v>2024</v>
      </c>
      <c r="C159" s="86">
        <f>+'Ark1'!L1639</f>
        <v>2</v>
      </c>
      <c r="D159" s="86" t="s">
        <v>30</v>
      </c>
      <c r="F159" s="86">
        <f>+IF(G159=0,"",'Ark1'!Q1639)</f>
        <v>32</v>
      </c>
      <c r="G159" s="449">
        <f>+'Ark1'!R1639</f>
        <v>41</v>
      </c>
      <c r="H159" s="28">
        <f>+IF(G159=0,"",'Ark1'!AE1639)</f>
        <v>25.153374233128833</v>
      </c>
      <c r="I159" s="28"/>
      <c r="J159" s="28">
        <f>+IF(G159=0,"",'Ark1'!AF1639)</f>
        <v>20.630602123890672</v>
      </c>
      <c r="K159" s="27">
        <f>+IF(G159=0,"",'Ark1'!T1639)</f>
        <v>6.9512195121951219</v>
      </c>
      <c r="L159" s="294">
        <f>+IF(G159=0,"",'Ark1'!U1639)</f>
        <v>170.15365853658534</v>
      </c>
      <c r="M159" s="28"/>
      <c r="N159" s="33">
        <f>+IF(G159=0,"",'Ark1'!W1639)</f>
        <v>68.292682926829286</v>
      </c>
      <c r="O159" s="33">
        <f>+IF(G159=0,"",'Ark1'!X1639)</f>
        <v>0</v>
      </c>
      <c r="P159" s="33">
        <f>+IF(G159=0,"",'Ark1'!AG1639)</f>
        <v>3059.2439024390242</v>
      </c>
      <c r="Q159" s="33">
        <f>+IF(G159=0,"",'Ark1'!AH1639)</f>
        <v>100</v>
      </c>
      <c r="R159" s="366">
        <f>+IF(G159=0,"",'Ark1'!AR1639)</f>
        <v>194.97560975609753</v>
      </c>
      <c r="S159" s="114">
        <f>+IF(G159=0,"",'Ark1'!AS1639)</f>
        <v>22.879670071703249</v>
      </c>
      <c r="T159" s="33">
        <f>+IF(G159=0,"",'Ark1'!Y1639)</f>
        <v>18.514412284079373</v>
      </c>
      <c r="U159" s="27">
        <f>+IF(G159=0,"",'Ark1'!AA1639)</f>
        <v>1.4642274165662086</v>
      </c>
      <c r="V159" s="33">
        <f>+IF(G159=0,"",'Ark1'!AC1639)</f>
        <v>35.061963916278323</v>
      </c>
      <c r="W159" s="294">
        <f t="shared" si="24"/>
        <v>55.619513828540441</v>
      </c>
      <c r="X159" s="33">
        <f t="shared" si="25"/>
        <v>85.07682926829267</v>
      </c>
      <c r="Y159" s="28">
        <f t="shared" si="26"/>
        <v>1.28125</v>
      </c>
      <c r="Z159" s="244"/>
      <c r="AA159" s="247"/>
      <c r="AC159" s="28"/>
      <c r="AD159" s="27"/>
      <c r="AE159" s="248"/>
      <c r="AF159" s="86"/>
      <c r="AG159" s="27"/>
      <c r="AH159" s="27"/>
      <c r="AI159" s="33"/>
      <c r="AJ159" s="33"/>
      <c r="AK159" s="33"/>
    </row>
    <row r="160" spans="1:54" ht="16.5" customHeight="1">
      <c r="A160" s="244"/>
      <c r="B160" s="318">
        <f>+'Ark1'!C1606</f>
        <v>2024</v>
      </c>
      <c r="C160" s="263">
        <f>+'Ark1'!L1674</f>
        <v>3</v>
      </c>
      <c r="D160" s="263" t="s">
        <v>31</v>
      </c>
      <c r="F160" s="263">
        <f>+IF(G160=0,"",'Ark1'!Q1674)</f>
        <v>33</v>
      </c>
      <c r="G160" s="449">
        <f>+'Ark1'!R1674</f>
        <v>42</v>
      </c>
      <c r="H160" s="264">
        <f>+IF(G160=0,"",'Ark1'!AE1674)</f>
        <v>25.766871165644169</v>
      </c>
      <c r="I160" s="31" t="e">
        <f>+IF(G160=0,"",H160-#REF!)</f>
        <v>#REF!</v>
      </c>
      <c r="J160" s="264">
        <f>+IF(G160=0,"",'Ark1'!AF1674)</f>
        <v>25.577179560731391</v>
      </c>
      <c r="K160" s="265">
        <f>+IF(G160=0,"",'Ark1'!T1674)</f>
        <v>8.6666666666666643</v>
      </c>
      <c r="L160" s="294">
        <f>+IF(G160=0,"",'Ark1'!U1674)</f>
        <v>205.92857142857127</v>
      </c>
      <c r="M160" s="35" t="e">
        <f>+IF(G160=0,"",L160-#REF!)</f>
        <v>#REF!</v>
      </c>
      <c r="N160" s="266">
        <f>+IF(G160=0,"",'Ark1'!W1674)</f>
        <v>92.857142857142875</v>
      </c>
      <c r="O160" s="266">
        <f>+IF(G160=0,"",'Ark1'!X1674)</f>
        <v>0</v>
      </c>
      <c r="P160" s="266">
        <f>+IF(G160=0,"",'Ark1'!AG1674)</f>
        <v>2393.8809523809527</v>
      </c>
      <c r="Q160" s="266">
        <f>+IF(G160=0,"",'Ark1'!AH1674)</f>
        <v>100</v>
      </c>
      <c r="R160" s="366">
        <f>+IF(G160=0,"",'Ark1'!AR1674)</f>
        <v>198.28571428571425</v>
      </c>
      <c r="S160" s="114">
        <f>+IF(G160=0,"",'Ark1'!AS1674)</f>
        <v>26.304994981751484</v>
      </c>
      <c r="T160" s="266">
        <f>+IF(G160=0,"",'Ark1'!Y1674)</f>
        <v>27.16319538775738</v>
      </c>
      <c r="U160" s="265">
        <f>+IF(G160=0,"",'Ark1'!AA1674)</f>
        <v>1.4584183648679627</v>
      </c>
      <c r="V160" s="266">
        <f>+IF(G160=0,"",'Ark1'!AC1674)</f>
        <v>38.819774842552043</v>
      </c>
      <c r="W160" s="294">
        <f t="shared" si="24"/>
        <v>86.022895676476651</v>
      </c>
      <c r="X160" s="266">
        <f t="shared" si="25"/>
        <v>68.642857142857096</v>
      </c>
      <c r="Y160" s="264">
        <f t="shared" si="26"/>
        <v>1.2727272727272727</v>
      </c>
      <c r="Z160" s="244"/>
      <c r="AA160" s="247"/>
      <c r="AC160" s="28"/>
      <c r="AD160" s="27"/>
      <c r="AE160" s="248"/>
      <c r="AF160" s="86"/>
      <c r="AG160" s="27"/>
      <c r="AH160" s="27"/>
      <c r="AI160" s="33"/>
      <c r="AJ160" s="33"/>
      <c r="AK160" s="33"/>
    </row>
    <row r="161" spans="1:54" ht="16.5" customHeight="1">
      <c r="A161" s="244"/>
      <c r="B161" s="318">
        <f>+'Ark1'!C1607</f>
        <v>2024</v>
      </c>
      <c r="C161" s="263">
        <f>+'Ark1'!L1709</f>
        <v>4</v>
      </c>
      <c r="D161" s="263" t="s">
        <v>32</v>
      </c>
      <c r="F161" s="86">
        <f>+IF(G161=0,"",'Ark1'!Q1709)</f>
        <v>29</v>
      </c>
      <c r="G161" s="449">
        <f>+'Ark1'!R1709</f>
        <v>38</v>
      </c>
      <c r="H161" s="28">
        <f>+IF(G161=0,"",'Ark1'!AE1709)</f>
        <v>23.312883435582819</v>
      </c>
      <c r="I161" s="35" t="e">
        <f>+IF(G161=0,"",IF(#REF!=0,"",H161-#REF!))</f>
        <v>#REF!</v>
      </c>
      <c r="J161" s="28">
        <f>+IF(G161=0,"",'Ark1'!AF1709)</f>
        <v>25.94860906157864</v>
      </c>
      <c r="K161" s="27">
        <f>+IF(G161=0,"",'Ark1'!T1709)</f>
        <v>10.236842105263156</v>
      </c>
      <c r="L161" s="294">
        <f>+IF(G161=0,"",'Ark1'!U1709)</f>
        <v>230.91052631578953</v>
      </c>
      <c r="M161" s="35" t="e">
        <f>+IF(G161=0,"",IF(#REF!=0,"",L161-#REF!))</f>
        <v>#REF!</v>
      </c>
      <c r="N161" s="33">
        <f>+IF(G161=0,"",'Ark1'!W1709)</f>
        <v>100</v>
      </c>
      <c r="O161" s="33">
        <f>+IF(G161=0,"",'Ark1'!X1709)</f>
        <v>0</v>
      </c>
      <c r="P161" s="33">
        <f>+IF(G161=0,"",'Ark1'!AG1709)</f>
        <v>2472.21052631579</v>
      </c>
      <c r="Q161" s="33">
        <f>+IF(G161=0,"",'Ark1'!AH1709)</f>
        <v>100</v>
      </c>
      <c r="R161" s="366">
        <f>+IF(G161=0,"",'Ark1'!AR1709)</f>
        <v>198.23684210526312</v>
      </c>
      <c r="S161" s="114">
        <f>+IF(G161=0,"",'Ark1'!AS1709)</f>
        <v>29.595560434811528</v>
      </c>
      <c r="T161" s="33">
        <f>+IF(G161=0,"",'Ark1'!Y1709)</f>
        <v>20.425072176303033</v>
      </c>
      <c r="U161" s="27">
        <f>+IF(G161=0,"",'Ark1'!AA1709)</f>
        <v>1.0621282142426625</v>
      </c>
      <c r="V161" s="33">
        <f>+IF(G161=0,"",'Ark1'!AC1709)</f>
        <v>29.695907967931635</v>
      </c>
      <c r="W161" s="294">
        <f t="shared" si="24"/>
        <v>93.402452524908455</v>
      </c>
      <c r="X161" s="33">
        <f t="shared" si="25"/>
        <v>57.727631578947381</v>
      </c>
      <c r="Y161" s="28">
        <f t="shared" si="26"/>
        <v>1.3103448275862069</v>
      </c>
      <c r="Z161" s="244"/>
      <c r="AA161" s="247"/>
      <c r="AC161" s="28"/>
      <c r="AD161" s="27"/>
      <c r="AE161" s="248"/>
      <c r="AF161" s="86"/>
      <c r="AG161" s="27"/>
      <c r="AH161" s="27"/>
      <c r="AI161" s="33"/>
      <c r="AJ161" s="33"/>
      <c r="AK161" s="33"/>
    </row>
    <row r="162" spans="1:54" ht="16.5" customHeight="1">
      <c r="A162" s="244"/>
      <c r="B162" s="318">
        <f>+'Ark1'!C1608</f>
        <v>2024</v>
      </c>
      <c r="C162" s="263">
        <f>+'Ark1'!L1744</f>
        <v>5</v>
      </c>
      <c r="D162" s="263" t="s">
        <v>402</v>
      </c>
      <c r="F162" s="263">
        <f>+IF(G162=0,"",'Ark1'!Q1744)</f>
        <v>13</v>
      </c>
      <c r="G162" s="449">
        <f>+'Ark1'!R1744</f>
        <v>14</v>
      </c>
      <c r="H162" s="264">
        <f>+'Ark1'!AE1744</f>
        <v>8.5889570552147205</v>
      </c>
      <c r="I162" s="35" t="e">
        <f>+IF(D162=0,"",IF(#REF!=0,"",H162-#REF!))</f>
        <v>#REF!</v>
      </c>
      <c r="J162" s="264">
        <f>+IF(G162=0,"",'Ark1'!AF1744)</f>
        <v>11.162698541784341</v>
      </c>
      <c r="K162" s="265">
        <f>+IF(G162=0,"",'Ark1'!T1744)</f>
        <v>12</v>
      </c>
      <c r="L162" s="294">
        <f>+IF(G162=0,"",'Ark1'!U1744)</f>
        <v>269.62142857142862</v>
      </c>
      <c r="M162" s="35" t="e">
        <f>+IF(G162=0,"",L162-#REF!)</f>
        <v>#REF!</v>
      </c>
      <c r="N162" s="266">
        <f>+IF(G162=0,"",'Ark1'!W1744)</f>
        <v>100</v>
      </c>
      <c r="O162" s="266">
        <f>+IF(G162=0,"",'Ark1'!X1744)</f>
        <v>0</v>
      </c>
      <c r="P162" s="266">
        <f>+IF(G162=0,"",'Ark1'!AG1744)</f>
        <v>2680.071428571428</v>
      </c>
      <c r="Q162" s="266">
        <f>+IF(G162=0,"",'Ark1'!AH1744)</f>
        <v>100</v>
      </c>
      <c r="R162" s="366">
        <f>+IF(G162=0,"",'Ark1'!AR1744)</f>
        <v>201.14285714285711</v>
      </c>
      <c r="S162" s="114">
        <f>+IF(G162=0,"",'Ark1'!AS1744)</f>
        <v>33.044324689242892</v>
      </c>
      <c r="T162" s="266">
        <f>+IF(G162=0,"",'Ark1'!Y1744)</f>
        <v>32.047535643420943</v>
      </c>
      <c r="U162" s="265">
        <f>+IF(G162=0,"",'Ark1'!AA1744)</f>
        <v>1.1952286093343936</v>
      </c>
      <c r="V162" s="266">
        <f>+IF(G162=0,"",'Ark1'!AC1744)</f>
        <v>32.950567185461253</v>
      </c>
      <c r="W162" s="294">
        <f t="shared" si="24"/>
        <v>100.60232936222387</v>
      </c>
      <c r="X162" s="266">
        <f t="shared" si="25"/>
        <v>53.924285714285723</v>
      </c>
      <c r="Y162" s="264">
        <f t="shared" si="26"/>
        <v>1.0769230769230769</v>
      </c>
      <c r="Z162" s="244"/>
      <c r="AA162" s="247"/>
      <c r="AC162" s="28"/>
      <c r="AD162" s="27"/>
      <c r="AE162" s="248"/>
      <c r="AF162" s="86"/>
      <c r="AG162" s="27"/>
      <c r="AH162" s="27"/>
      <c r="AI162" s="33"/>
      <c r="AJ162" s="33"/>
      <c r="AK162" s="33"/>
    </row>
    <row r="163" spans="1:54" ht="16.5" customHeight="1">
      <c r="A163" s="244"/>
      <c r="B163" s="318">
        <f>+'Ark1'!C1609</f>
        <v>2024</v>
      </c>
      <c r="C163" s="263">
        <f>+'Ark1'!L1779</f>
        <v>6</v>
      </c>
      <c r="D163" s="263" t="s">
        <v>33</v>
      </c>
      <c r="F163" s="86">
        <f>+IF(G163=0,"",'Ark1'!Q1779)</f>
        <v>5</v>
      </c>
      <c r="G163" s="449">
        <f>+'Ark1'!R1779</f>
        <v>5</v>
      </c>
      <c r="H163" s="28">
        <f>+IF(G163=0,"",'Ark1'!AE1779)</f>
        <v>3.0674846625766872</v>
      </c>
      <c r="I163" s="31" t="e">
        <f>+IF(G163=0,"",IF(#REF!=0,"",H163-#REF!))</f>
        <v>#REF!</v>
      </c>
      <c r="J163" s="28">
        <f>+IF(G163=0,"",'Ark1'!AF1779)</f>
        <v>4.2161388483911129</v>
      </c>
      <c r="K163" s="27">
        <f>+IF(G163=0,"",'Ark1'!T1779)</f>
        <v>13</v>
      </c>
      <c r="L163" s="294">
        <f>+IF(G163=0,"",'Ark1'!U1779)</f>
        <v>285.14</v>
      </c>
      <c r="M163" s="35" t="e">
        <f>+IF(G163=0,"",IF(#REF!=0,"",L163-#REF!))</f>
        <v>#REF!</v>
      </c>
      <c r="N163" s="33">
        <f>+IF(G163=0,"",'Ark1'!W1779)</f>
        <v>100</v>
      </c>
      <c r="O163" s="33">
        <f>+IF(G163=0,"",'Ark1'!X1779)</f>
        <v>0</v>
      </c>
      <c r="P163" s="33">
        <f>+IF(G163=0,"",'Ark1'!AG1779)</f>
        <v>2689</v>
      </c>
      <c r="Q163" s="33">
        <f>+IF(G163=0,"",'Ark1'!AH1779)</f>
        <v>100</v>
      </c>
      <c r="R163" s="366">
        <f>+IF(G163=0,"",'Ark1'!AR1779)</f>
        <v>199.6</v>
      </c>
      <c r="S163" s="114">
        <f>+IF(G163=0,"",'Ark1'!AS1779)</f>
        <v>35.844310039673658</v>
      </c>
      <c r="T163" s="33">
        <f>+IF(G163=0,"",'Ark1'!Y1779)</f>
        <v>20.053588207600527</v>
      </c>
      <c r="U163" s="27">
        <f>+IF(G163=0,"",'Ark1'!AA1779)</f>
        <v>1.8973665961010275</v>
      </c>
      <c r="V163" s="33">
        <f>+IF(G163=0,"",'Ark1'!AC1779)</f>
        <v>-4.3627943800181308</v>
      </c>
      <c r="W163" s="294">
        <f t="shared" si="24"/>
        <v>106.03941985868353</v>
      </c>
      <c r="X163" s="33">
        <f t="shared" si="25"/>
        <v>47.523333333333333</v>
      </c>
      <c r="Y163" s="28">
        <f t="shared" si="26"/>
        <v>1</v>
      </c>
      <c r="Z163" s="244"/>
      <c r="AA163" s="247"/>
      <c r="AC163" s="28"/>
      <c r="AD163" s="27"/>
      <c r="AE163" s="248"/>
      <c r="AF163" s="86"/>
      <c r="AG163" s="27"/>
      <c r="AH163" s="27"/>
      <c r="AI163" s="33"/>
      <c r="AJ163" s="33"/>
      <c r="AK163" s="33"/>
    </row>
    <row r="164" spans="1:54" ht="16.5" customHeight="1">
      <c r="A164" s="244"/>
      <c r="B164" s="318">
        <f>+'Ark1'!C1610</f>
        <v>2024</v>
      </c>
      <c r="C164" s="263">
        <f>+'Ark1'!L1814</f>
        <v>7</v>
      </c>
      <c r="D164" s="263" t="s">
        <v>34</v>
      </c>
      <c r="F164" s="263">
        <f>+IF(G164=0,"",'Ark1'!Q1814)</f>
        <v>1</v>
      </c>
      <c r="G164" s="449">
        <f>+'Ark1'!R1814</f>
        <v>3</v>
      </c>
      <c r="H164" s="264">
        <f>+IF(G164=0,"",'Ark1'!AE1814)</f>
        <v>1.8404907975460123</v>
      </c>
      <c r="I164" s="31" t="e">
        <f>+IF(G164=0,"",IF(#REF!=0,"",H164-#REF!))</f>
        <v>#REF!</v>
      </c>
      <c r="J164" s="264">
        <f>+IF(G164=0,"",'Ark1'!AF1814)</f>
        <v>2.7588103609904397</v>
      </c>
      <c r="K164" s="265">
        <f>+IF(G164=0,"",'Ark1'!T1814)</f>
        <v>12.666666666666664</v>
      </c>
      <c r="L164" s="294">
        <f>+IF(G164=0,"",'Ark1'!U1814)</f>
        <v>310.96666666666675</v>
      </c>
      <c r="M164" s="35" t="e">
        <f>+IF(G164=0,"",IF(#REF!=0,"",L164-#REF!))</f>
        <v>#REF!</v>
      </c>
      <c r="N164" s="266">
        <f>+IF(G164=0,"",'Ark1'!W1814)</f>
        <v>100</v>
      </c>
      <c r="O164" s="266">
        <f>+IF(G164=0,"",'Ark1'!X1814)</f>
        <v>0</v>
      </c>
      <c r="P164" s="266">
        <f>+IF(G164=0,"",'Ark1'!AG1814)</f>
        <v>1993.3333333333328</v>
      </c>
      <c r="Q164" s="266">
        <f>+IF(G164=0,"",'Ark1'!AH1814)</f>
        <v>100</v>
      </c>
      <c r="R164" s="366">
        <f>+IF(G164=0,"",'Ark1'!AR1610)</f>
        <v>0</v>
      </c>
      <c r="S164" s="114">
        <f>+IF(G164=0,"",'Ark1'!AS1610)</f>
        <v>0</v>
      </c>
      <c r="T164" s="266">
        <f>+IF(G164=0,"",'Ark1'!Y1814)</f>
        <v>8.6880505421066232</v>
      </c>
      <c r="U164" s="265">
        <f>+IF(G164=0,"",'Ark1'!AA1814)</f>
        <v>0.47140452079105849</v>
      </c>
      <c r="V164" s="266">
        <f>+IF(G164=0,"",'Ark1'!AC1814)</f>
        <v>66.467216686914583</v>
      </c>
      <c r="W164" s="294">
        <f t="shared" si="24"/>
        <v>156.00334448160544</v>
      </c>
      <c r="X164" s="266">
        <f t="shared" si="25"/>
        <v>44.423809523809538</v>
      </c>
      <c r="Y164" s="264">
        <f t="shared" si="26"/>
        <v>3</v>
      </c>
      <c r="Z164" s="244"/>
      <c r="AA164" s="247"/>
      <c r="AC164" s="28"/>
      <c r="AD164" s="27"/>
      <c r="AE164" s="248"/>
      <c r="AF164" s="86"/>
      <c r="AG164" s="27"/>
      <c r="AH164" s="27"/>
      <c r="AI164" s="33"/>
      <c r="AJ164" s="33"/>
      <c r="AK164" s="33"/>
    </row>
    <row r="165" spans="1:54" ht="16.5" customHeight="1">
      <c r="A165" s="244"/>
      <c r="B165" s="318">
        <f>+'Ark1'!C1611</f>
        <v>2024</v>
      </c>
      <c r="C165" s="86">
        <f>+'Ark1'!L1849</f>
        <v>8</v>
      </c>
      <c r="D165" s="86" t="s">
        <v>35</v>
      </c>
      <c r="F165" s="86">
        <f>+IF(G165=0,"",'Ark1'!Q1849)</f>
        <v>1</v>
      </c>
      <c r="G165" s="449">
        <f>+'Ark1'!R1849</f>
        <v>1</v>
      </c>
      <c r="H165" s="28">
        <f>+IF(G165=0,"",'Ark1'!AE1849)</f>
        <v>0.61349693251533743</v>
      </c>
      <c r="I165" s="28"/>
      <c r="J165" s="28">
        <f>+IF(G165=0,"",'Ark1'!AF1849)</f>
        <v>0.93389678636593476</v>
      </c>
      <c r="K165" s="27">
        <f>+IF(G165=0,"",'Ark1'!T1849)</f>
        <v>14</v>
      </c>
      <c r="L165" s="294">
        <f>+IF(G165=0,"",'Ark1'!U1849)</f>
        <v>315.8</v>
      </c>
      <c r="M165" s="28"/>
      <c r="N165" s="33">
        <f>+IF(G165=0,"",'Ark1'!W1849)</f>
        <v>100</v>
      </c>
      <c r="O165" s="33">
        <f>+IF(G165=0,"",'Ark1'!X1849)</f>
        <v>0</v>
      </c>
      <c r="P165" s="33">
        <f>+IF(G165=0,"",'Ark1'!AG1849)</f>
        <v>5045</v>
      </c>
      <c r="Q165" s="33">
        <f>+IF(G165=0,"",'Ark1'!AH1849)</f>
        <v>100</v>
      </c>
      <c r="R165" s="366">
        <f>+IF(G165=0,"",'Ark1'!AR1611)</f>
        <v>0</v>
      </c>
      <c r="S165" s="114">
        <f>+IF(G165=0,"",'Ark1'!AS1611)</f>
        <v>0</v>
      </c>
      <c r="T165" s="33">
        <f>+IF(G165=0,"",'Ark1'!Y1849)</f>
        <v>0</v>
      </c>
      <c r="U165" s="27">
        <f>+IF(G165=0,"",'Ark1'!AA1849)</f>
        <v>0</v>
      </c>
      <c r="V165" s="33">
        <f>+IF(G165=0,"",'Ark1'!AC1849)</f>
        <v>0</v>
      </c>
      <c r="W165" s="294">
        <f t="shared" si="24"/>
        <v>62.596630327056495</v>
      </c>
      <c r="X165" s="33">
        <f t="shared" si="25"/>
        <v>39.475000000000001</v>
      </c>
      <c r="Y165" s="28">
        <f t="shared" si="26"/>
        <v>1</v>
      </c>
      <c r="Z165" s="244"/>
      <c r="AA165" s="247"/>
      <c r="AC165" s="28"/>
      <c r="AD165" s="27"/>
      <c r="AE165" s="248"/>
      <c r="AF165" s="86"/>
      <c r="AG165" s="27"/>
      <c r="AH165" s="27"/>
      <c r="AI165" s="33"/>
      <c r="AJ165" s="33"/>
      <c r="AK165" s="33"/>
    </row>
    <row r="166" spans="1:54" ht="16.5" customHeight="1">
      <c r="A166" s="244"/>
      <c r="B166" s="318">
        <f>+'Ark1'!C1612</f>
        <v>2024</v>
      </c>
      <c r="C166" s="263">
        <f>+'Ark1'!L1884</f>
        <v>9</v>
      </c>
      <c r="D166" s="263" t="s">
        <v>36</v>
      </c>
      <c r="F166" s="263" t="str">
        <f>+IF(G166=0,"",'Ark1'!Q1884)</f>
        <v/>
      </c>
      <c r="G166" s="449">
        <f>+'Ark1'!R1884</f>
        <v>0</v>
      </c>
      <c r="H166" s="264" t="str">
        <f>+IF(G166=0,"",'Ark1'!AE1884)</f>
        <v/>
      </c>
      <c r="I166" s="264"/>
      <c r="J166" s="264" t="str">
        <f>+IF(G166=0,"",'Ark1'!AF1884)</f>
        <v/>
      </c>
      <c r="K166" s="265" t="str">
        <f>+IF(G166=0,"",'Ark1'!T1884)</f>
        <v/>
      </c>
      <c r="L166" s="294" t="str">
        <f>+IF(G166=0,"",'Ark1'!U1884)</f>
        <v/>
      </c>
      <c r="M166" s="264"/>
      <c r="N166" s="266" t="str">
        <f>+IF(G166=0,"",'Ark1'!W1884)</f>
        <v/>
      </c>
      <c r="O166" s="266" t="str">
        <f>+IF(G166=0,"",'Ark1'!X1884)</f>
        <v/>
      </c>
      <c r="P166" s="266" t="str">
        <f>+IF(G166=0,"",'Ark1'!AG1884)</f>
        <v/>
      </c>
      <c r="Q166" s="266" t="str">
        <f>+IF(G166=0,"",'Ark1'!AH1884)</f>
        <v/>
      </c>
      <c r="R166" s="366" t="str">
        <f>+IF(G166=0,"",'Ark1'!AR1612)</f>
        <v/>
      </c>
      <c r="S166" s="114" t="str">
        <f>+IF(G166=0,"",'Ark1'!AS1612)</f>
        <v/>
      </c>
      <c r="T166" s="266" t="str">
        <f>+IF(G166=0,"",'Ark1'!Y1884)</f>
        <v/>
      </c>
      <c r="U166" s="265" t="str">
        <f>+IF(G166=0,"",'Ark1'!AA1884)</f>
        <v/>
      </c>
      <c r="V166" s="266" t="str">
        <f>+IF(G166=0,"",'Ark1'!AC1884)</f>
        <v/>
      </c>
      <c r="W166" s="294" t="str">
        <f t="shared" si="24"/>
        <v/>
      </c>
      <c r="X166" s="266" t="str">
        <f t="shared" si="25"/>
        <v/>
      </c>
      <c r="Y166" s="264" t="str">
        <f t="shared" si="26"/>
        <v/>
      </c>
      <c r="Z166" s="244"/>
      <c r="AA166" s="247"/>
      <c r="AC166" s="28"/>
      <c r="AD166" s="27"/>
      <c r="AE166" s="248"/>
      <c r="AF166" s="86"/>
      <c r="AG166" s="27"/>
      <c r="AH166" s="27"/>
      <c r="AI166" s="33"/>
      <c r="AJ166" s="33"/>
      <c r="AK166" s="33"/>
    </row>
    <row r="167" spans="1:54" ht="16.5" customHeight="1">
      <c r="A167" s="244"/>
      <c r="B167" s="318">
        <f>+'Ark1'!C1613</f>
        <v>2024</v>
      </c>
      <c r="C167" s="263">
        <f>+'Ark1'!L1919</f>
        <v>10</v>
      </c>
      <c r="D167" s="263" t="s">
        <v>37</v>
      </c>
      <c r="F167" s="86" t="str">
        <f>+IF(G167=0,"",'Ark1'!Q1919)</f>
        <v/>
      </c>
      <c r="G167" s="449">
        <f>+'Ark1'!R1919</f>
        <v>0</v>
      </c>
      <c r="H167" s="28" t="str">
        <f>+IF(G167=0,"",'Ark1'!AE1919)</f>
        <v/>
      </c>
      <c r="I167" s="28"/>
      <c r="J167" s="28" t="str">
        <f>+IF(G167=0,"",'Ark1'!AF1919)</f>
        <v/>
      </c>
      <c r="K167" s="27" t="str">
        <f>+IF(G167=0,"",'Ark1'!T1919)</f>
        <v/>
      </c>
      <c r="L167" s="294" t="str">
        <f>+IF(G167=0,"",'Ark1'!U1919)</f>
        <v/>
      </c>
      <c r="M167" s="28"/>
      <c r="N167" s="33" t="str">
        <f>+IF(G167=0,"",'Ark1'!W1919)</f>
        <v/>
      </c>
      <c r="O167" s="33" t="str">
        <f>+IF(G167=0,"",'Ark1'!X1919)</f>
        <v/>
      </c>
      <c r="P167" s="33" t="str">
        <f>+IF(G167=0,"",'Ark1'!AG1919)</f>
        <v/>
      </c>
      <c r="Q167" s="33" t="str">
        <f>+IF(G167=0,"",'Ark1'!AH1919)</f>
        <v/>
      </c>
      <c r="R167" s="366" t="str">
        <f>+IF(G167=0,"",'Ark1'!AR1613)</f>
        <v/>
      </c>
      <c r="S167" s="114" t="str">
        <f>+IF(G167=0,"",'Ark1'!AS1613)</f>
        <v/>
      </c>
      <c r="T167" s="33" t="str">
        <f>+IF(G167=0,"",'Ark1'!Y1919)</f>
        <v/>
      </c>
      <c r="U167" s="27" t="str">
        <f>+IF(G167=0,"",'Ark1'!AA1919)</f>
        <v/>
      </c>
      <c r="V167" s="33" t="str">
        <f>+IF(G167=0,"",'Ark1'!AC1919)</f>
        <v/>
      </c>
      <c r="W167" s="294" t="str">
        <f t="shared" si="24"/>
        <v/>
      </c>
      <c r="X167" s="33" t="str">
        <f t="shared" si="25"/>
        <v/>
      </c>
      <c r="Y167" s="28" t="str">
        <f t="shared" si="26"/>
        <v/>
      </c>
      <c r="Z167" s="244"/>
      <c r="AA167" s="247"/>
      <c r="AC167" s="28"/>
      <c r="AD167" s="27"/>
      <c r="AE167" s="248"/>
      <c r="AF167" s="86"/>
      <c r="AG167" s="27"/>
      <c r="AH167" s="27"/>
      <c r="AI167" s="33"/>
      <c r="AJ167" s="33"/>
      <c r="AK167" s="33"/>
    </row>
    <row r="168" spans="1:54" ht="16.5" customHeight="1">
      <c r="A168" s="244"/>
      <c r="B168" s="318">
        <f>+'Ark1'!C1614</f>
        <v>2024</v>
      </c>
      <c r="C168" s="263">
        <f>+'Ark1'!L1954</f>
        <v>11</v>
      </c>
      <c r="D168" s="263" t="s">
        <v>38</v>
      </c>
      <c r="F168" s="263" t="str">
        <f>+IF(G168=0,"",'Ark1'!Q1954)</f>
        <v/>
      </c>
      <c r="G168" s="449">
        <f>+'Ark1'!R1954</f>
        <v>0</v>
      </c>
      <c r="H168" s="264" t="str">
        <f>+IF(G168=0,"",'Ark1'!AE1954)</f>
        <v/>
      </c>
      <c r="I168" s="264"/>
      <c r="J168" s="264" t="str">
        <f>+IF(G168=0,"",'Ark1'!AF1954)</f>
        <v/>
      </c>
      <c r="K168" s="265" t="str">
        <f>+IF(G168=0,"",'Ark1'!T1954)</f>
        <v/>
      </c>
      <c r="L168" s="294" t="str">
        <f>+IF(G168=0,"",'Ark1'!U1954)</f>
        <v/>
      </c>
      <c r="M168" s="264"/>
      <c r="N168" s="266" t="str">
        <f>+IF(G168=0,"",'Ark1'!W1954)</f>
        <v/>
      </c>
      <c r="O168" s="266" t="str">
        <f>+IF(G168=0,"",'Ark1'!X1954)</f>
        <v/>
      </c>
      <c r="P168" s="266" t="str">
        <f>+IF(G168=0,"",'Ark1'!AG1954)</f>
        <v/>
      </c>
      <c r="Q168" s="266" t="str">
        <f>+IF(G168=0,"",'Ark1'!AH1954)</f>
        <v/>
      </c>
      <c r="R168" s="366" t="str">
        <f>+IF(G168=0,"",'Ark1'!AR1614)</f>
        <v/>
      </c>
      <c r="S168" s="114" t="str">
        <f>+IF(G168=0,"",'Ark1'!AS1614)</f>
        <v/>
      </c>
      <c r="T168" s="266" t="str">
        <f>+IF(G168=0,"",'Ark1'!Y1954)</f>
        <v/>
      </c>
      <c r="U168" s="265" t="str">
        <f>+IF(G168=0,"",'Ark1'!AA1954)</f>
        <v/>
      </c>
      <c r="V168" s="266" t="str">
        <f>+IF(G168=0,"",'Ark1'!AC1954)</f>
        <v/>
      </c>
      <c r="W168" s="294" t="str">
        <f t="shared" si="24"/>
        <v/>
      </c>
      <c r="X168" s="266" t="str">
        <f t="shared" si="25"/>
        <v/>
      </c>
      <c r="Y168" s="264" t="str">
        <f t="shared" si="26"/>
        <v/>
      </c>
      <c r="Z168" s="244"/>
      <c r="AA168" s="247"/>
      <c r="AC168" s="28"/>
      <c r="AD168" s="27"/>
      <c r="AE168" s="248"/>
      <c r="AF168" s="86"/>
      <c r="AG168" s="27"/>
      <c r="AH168" s="27"/>
      <c r="AI168" s="33"/>
      <c r="AJ168" s="33"/>
      <c r="AK168" s="33"/>
    </row>
    <row r="169" spans="1:54" ht="16.5" customHeight="1">
      <c r="A169" s="244"/>
      <c r="B169" s="318">
        <f>+'Ark1'!C1615</f>
        <v>2024</v>
      </c>
      <c r="C169" s="263">
        <f>+'Ark1'!L1989</f>
        <v>12</v>
      </c>
      <c r="D169" s="263" t="s">
        <v>39</v>
      </c>
      <c r="F169" s="86" t="str">
        <f>+IF(G169=0,"",'Ark1'!Q1989)</f>
        <v/>
      </c>
      <c r="G169" s="449">
        <f>+'Ark1'!R1989</f>
        <v>0</v>
      </c>
      <c r="H169" s="28" t="str">
        <f>+IF(G169=0,"",'Ark1'!AE1989)</f>
        <v/>
      </c>
      <c r="I169" s="28"/>
      <c r="J169" s="28" t="str">
        <f>+IF(G169=0,"",'Ark1'!AF1989)</f>
        <v/>
      </c>
      <c r="K169" s="27" t="str">
        <f>+IF(G169=0,"",'Ark1'!T1989)</f>
        <v/>
      </c>
      <c r="L169" s="294" t="str">
        <f>+IF(G169=0,"",'Ark1'!U1989)</f>
        <v/>
      </c>
      <c r="M169" s="28"/>
      <c r="N169" s="33" t="str">
        <f>+IF(G169=0,"",'Ark1'!W1989)</f>
        <v/>
      </c>
      <c r="O169" s="33" t="str">
        <f>+IF(G169=0,"",'Ark1'!X1989)</f>
        <v/>
      </c>
      <c r="P169" s="33" t="str">
        <f>+IF(G169=0,"",'Ark1'!AG1989)</f>
        <v/>
      </c>
      <c r="Q169" s="33" t="str">
        <f>+IF(G169=0,"",'Ark1'!AH1989)</f>
        <v/>
      </c>
      <c r="R169" s="366" t="str">
        <f>+IF(G169=0,"",'Ark1'!AR1615)</f>
        <v/>
      </c>
      <c r="S169" s="114" t="str">
        <f>+IF(G169=0,"",'Ark1'!AS1615)</f>
        <v/>
      </c>
      <c r="T169" s="33" t="str">
        <f>+IF(G169=0,"",'Ark1'!Y1989)</f>
        <v/>
      </c>
      <c r="U169" s="27" t="str">
        <f>+IF(G169=0,"",'Ark1'!AA1989)</f>
        <v/>
      </c>
      <c r="V169" s="33" t="str">
        <f>+IF(G169=0,"",'Ark1'!AC1989)</f>
        <v/>
      </c>
      <c r="W169" s="294" t="str">
        <f t="shared" si="24"/>
        <v/>
      </c>
      <c r="X169" s="33" t="str">
        <f t="shared" si="25"/>
        <v/>
      </c>
      <c r="Y169" s="28" t="str">
        <f t="shared" si="26"/>
        <v/>
      </c>
      <c r="Z169" s="244"/>
      <c r="AA169" s="247"/>
      <c r="AC169" s="28"/>
      <c r="AD169" s="27"/>
      <c r="AE169" s="248"/>
      <c r="AF169" s="86"/>
      <c r="AG169" s="27"/>
      <c r="AH169" s="27"/>
      <c r="AI169" s="33"/>
      <c r="AJ169" s="33"/>
      <c r="AK169" s="33"/>
    </row>
    <row r="170" spans="1:54" ht="16.5" customHeight="1">
      <c r="A170" s="244"/>
      <c r="B170" s="318">
        <f>+'Ark1'!C1616</f>
        <v>2024</v>
      </c>
      <c r="C170" s="263">
        <f>+'Ark1'!L2024</f>
        <v>13</v>
      </c>
      <c r="D170" s="263" t="s">
        <v>40</v>
      </c>
      <c r="F170" s="263" t="str">
        <f>+IF(G170=0,"",'Ark1'!Q2024)</f>
        <v/>
      </c>
      <c r="G170" s="449">
        <f>+'Ark1'!R2024</f>
        <v>0</v>
      </c>
      <c r="H170" s="264" t="str">
        <f>+IF(G170=0,"",'Ark1'!AE2024)</f>
        <v/>
      </c>
      <c r="I170" s="264"/>
      <c r="J170" s="264" t="str">
        <f>+IF(G170=0,"",'Ark1'!AF2024)</f>
        <v/>
      </c>
      <c r="K170" s="265" t="str">
        <f>+IF(G170=0,"",'Ark1'!T2024)</f>
        <v/>
      </c>
      <c r="L170" s="294" t="str">
        <f>+IF(G170=0,"",'Ark1'!U2024)</f>
        <v/>
      </c>
      <c r="M170" s="264"/>
      <c r="N170" s="266" t="str">
        <f>+IF(G170=0,"",'Ark1'!W2024)</f>
        <v/>
      </c>
      <c r="O170" s="266" t="str">
        <f>+IF(G170=0,"",'Ark1'!X2024)</f>
        <v/>
      </c>
      <c r="P170" s="266" t="str">
        <f>+IF(G170=0,"",'Ark1'!AG2024)</f>
        <v/>
      </c>
      <c r="Q170" s="266" t="str">
        <f>+IF(G170=0,"",'Ark1'!AH2024)</f>
        <v/>
      </c>
      <c r="R170" s="366" t="str">
        <f>+IF(G170=0,"",'Ark1'!AR1616)</f>
        <v/>
      </c>
      <c r="S170" s="114" t="str">
        <f>+IF(G170=0,"",'Ark1'!AS1616)</f>
        <v/>
      </c>
      <c r="T170" s="266" t="str">
        <f>+IF(G170=0,"",'Ark1'!Y2024)</f>
        <v/>
      </c>
      <c r="U170" s="265" t="str">
        <f>+IF(G170=0,"",'Ark1'!AA2024)</f>
        <v/>
      </c>
      <c r="V170" s="266" t="str">
        <f>+IF(G170=0,"",'Ark1'!AC2024)</f>
        <v/>
      </c>
      <c r="W170" s="294" t="str">
        <f t="shared" si="24"/>
        <v/>
      </c>
      <c r="X170" s="266" t="str">
        <f t="shared" si="25"/>
        <v/>
      </c>
      <c r="Y170" s="264" t="str">
        <f t="shared" si="26"/>
        <v/>
      </c>
      <c r="Z170" s="244"/>
      <c r="AA170" s="247"/>
      <c r="AC170" s="28"/>
      <c r="AD170" s="27"/>
      <c r="AE170" s="248"/>
      <c r="AF170" s="86"/>
      <c r="AG170" s="27"/>
      <c r="AH170" s="27"/>
      <c r="AI170" s="33"/>
      <c r="AJ170" s="33"/>
      <c r="AK170" s="33"/>
    </row>
    <row r="171" spans="1:54" ht="16.5" customHeight="1">
      <c r="A171" s="244"/>
      <c r="B171" s="318">
        <f>+'Ark1'!C1617</f>
        <v>2024</v>
      </c>
      <c r="C171" s="263">
        <f>+'Ark1'!L2059</f>
        <v>14</v>
      </c>
      <c r="D171" s="263" t="s">
        <v>403</v>
      </c>
      <c r="F171" s="86" t="str">
        <f>+IF(G171=0,"",'Ark1'!Q2059)</f>
        <v/>
      </c>
      <c r="G171" s="449">
        <f>+'Ark1'!R2059</f>
        <v>0</v>
      </c>
      <c r="H171" s="28" t="str">
        <f>+IF(G171=0,"",'Ark1'!AE2059)</f>
        <v/>
      </c>
      <c r="I171" s="28"/>
      <c r="J171" s="28" t="str">
        <f>+IF(G171=0,"",'Ark1'!AF2059)</f>
        <v/>
      </c>
      <c r="K171" s="27" t="str">
        <f>+IF(G171=0,"",'Ark1'!T2059)</f>
        <v/>
      </c>
      <c r="L171" s="294" t="str">
        <f>+IF(G171=0,"",'Ark1'!U2059)</f>
        <v/>
      </c>
      <c r="M171" s="28"/>
      <c r="N171" s="33" t="str">
        <f>+IF(G171=0,"",'Ark1'!W2059)</f>
        <v/>
      </c>
      <c r="O171" s="33" t="str">
        <f>+IF(G171=0,"",'Ark1'!X2059)</f>
        <v/>
      </c>
      <c r="P171" s="33" t="str">
        <f>+IF(G171=0,"",'Ark1'!AG2059)</f>
        <v/>
      </c>
      <c r="Q171" s="33" t="str">
        <f>+IF(G171=0,"",'Ark1'!AH2059)</f>
        <v/>
      </c>
      <c r="R171" s="366" t="str">
        <f>+IF(G171=0,"",'Ark1'!AR1617)</f>
        <v/>
      </c>
      <c r="S171" s="114" t="str">
        <f>+IF(G171=0,"",'Ark1'!AS1617)</f>
        <v/>
      </c>
      <c r="T171" s="33" t="str">
        <f>+IF(G171=0,"",'Ark1'!Y2059)</f>
        <v/>
      </c>
      <c r="U171" s="27" t="str">
        <f>+IF(G171=0,"",'Ark1'!AA2059)</f>
        <v/>
      </c>
      <c r="V171" s="33" t="str">
        <f>+IF(G171=0,"",'Ark1'!AC2059)</f>
        <v/>
      </c>
      <c r="W171" s="294" t="str">
        <f t="shared" si="24"/>
        <v/>
      </c>
      <c r="X171" s="33" t="str">
        <f t="shared" si="25"/>
        <v/>
      </c>
      <c r="Y171" s="28" t="str">
        <f t="shared" si="26"/>
        <v/>
      </c>
      <c r="Z171" s="244"/>
      <c r="AA171" s="247"/>
      <c r="AC171" s="28"/>
      <c r="AD171" s="27"/>
      <c r="AE171" s="248"/>
      <c r="AF171" s="86"/>
      <c r="AG171" s="27"/>
      <c r="AH171" s="27"/>
      <c r="AI171" s="33"/>
      <c r="AJ171" s="33"/>
      <c r="AK171" s="33"/>
    </row>
    <row r="172" spans="1:54" ht="16.5" customHeight="1">
      <c r="A172" s="244"/>
      <c r="B172" s="318">
        <f>+'Ark1'!C1618</f>
        <v>2024</v>
      </c>
      <c r="C172" s="263">
        <f>+'Ark1'!L2094</f>
        <v>15</v>
      </c>
      <c r="D172" s="263" t="s">
        <v>41</v>
      </c>
      <c r="F172" s="263" t="str">
        <f>+IF(G172=0,"",'Ark1'!Q2094)</f>
        <v/>
      </c>
      <c r="G172" s="449">
        <f>+'Ark1'!R2094</f>
        <v>0</v>
      </c>
      <c r="H172" s="264" t="str">
        <f>+IF(G172=0,"",'Ark1'!AE2094)</f>
        <v/>
      </c>
      <c r="I172" s="264"/>
      <c r="J172" s="264" t="str">
        <f>+IF(G172=0,"",'Ark1'!AF2094)</f>
        <v/>
      </c>
      <c r="K172" s="265" t="str">
        <f>+IF(G172=0,"",'Ark1'!T2094)</f>
        <v/>
      </c>
      <c r="L172" s="369" t="str">
        <f>+IF(G172=0,"",'Ark1'!U2094)</f>
        <v/>
      </c>
      <c r="M172" s="264"/>
      <c r="N172" s="266" t="str">
        <f>+IF(G172=0,"",'Ark1'!W2094)</f>
        <v/>
      </c>
      <c r="O172" s="266" t="str">
        <f>+IF(G172=0,"",'Ark1'!X2094)</f>
        <v/>
      </c>
      <c r="P172" s="266" t="str">
        <f>+IF(G172=0,"",'Ark1'!AG2094)</f>
        <v/>
      </c>
      <c r="Q172" s="266" t="str">
        <f>+IF(G172=0,"",'Ark1'!AH2094)</f>
        <v/>
      </c>
      <c r="R172" s="366" t="str">
        <f>+IF(G172=0,"",'Ark1'!AR1618)</f>
        <v/>
      </c>
      <c r="S172" s="114" t="str">
        <f>+IF(G172=0,"",'Ark1'!AS1618)</f>
        <v/>
      </c>
      <c r="T172" s="266" t="str">
        <f>+IF(G172=0,"",'Ark1'!Y2094)</f>
        <v/>
      </c>
      <c r="U172" s="265" t="str">
        <f>+IF(G172=0,"",'Ark1'!AA2094)</f>
        <v/>
      </c>
      <c r="V172" s="266" t="str">
        <f>+IF(G172=0,"",'Ark1'!AC2094)</f>
        <v/>
      </c>
      <c r="W172" s="294" t="str">
        <f t="shared" si="24"/>
        <v/>
      </c>
      <c r="X172" s="266" t="str">
        <f t="shared" si="25"/>
        <v/>
      </c>
      <c r="Y172" s="264" t="str">
        <f t="shared" si="26"/>
        <v/>
      </c>
      <c r="Z172" s="244"/>
      <c r="AA172" s="247"/>
      <c r="AC172" s="28"/>
      <c r="AD172" s="27"/>
      <c r="AE172" s="248"/>
      <c r="AF172" s="86"/>
      <c r="AG172" s="27"/>
      <c r="AH172" s="27"/>
      <c r="AI172" s="33"/>
      <c r="AJ172" s="33"/>
      <c r="AK172" s="33"/>
    </row>
    <row r="173" spans="1:54" ht="19.8">
      <c r="A173" s="244"/>
      <c r="B173" s="244"/>
      <c r="C173" s="244"/>
      <c r="D173" s="244"/>
      <c r="E173" s="244"/>
      <c r="F173" s="244"/>
      <c r="G173" s="443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  <c r="U173" s="244"/>
      <c r="V173" s="244"/>
      <c r="W173" s="244"/>
      <c r="X173" s="244"/>
      <c r="Y173" s="244"/>
      <c r="Z173" s="244"/>
      <c r="AA173" s="247"/>
      <c r="AC173" s="28"/>
      <c r="AD173" s="27"/>
      <c r="AE173" s="248"/>
      <c r="AF173" s="86"/>
      <c r="AJ173" s="86"/>
      <c r="BB173" s="259"/>
    </row>
    <row r="174" spans="1:54" ht="19.8">
      <c r="A174" s="244"/>
      <c r="B174" s="244"/>
      <c r="C174" s="261"/>
      <c r="D174" s="244"/>
      <c r="E174" s="244"/>
      <c r="F174" s="244"/>
      <c r="G174" s="443"/>
      <c r="H174" s="245"/>
      <c r="I174" s="244"/>
      <c r="J174" s="245"/>
      <c r="K174" s="244"/>
      <c r="L174" s="244"/>
      <c r="M174" s="244"/>
      <c r="N174" s="246"/>
      <c r="O174" s="246"/>
      <c r="P174" s="244"/>
      <c r="Q174" s="246"/>
      <c r="R174" s="246"/>
      <c r="S174" s="246"/>
      <c r="T174" s="246"/>
      <c r="U174" s="244"/>
      <c r="V174" s="246"/>
      <c r="W174" s="244"/>
      <c r="X174" s="246"/>
      <c r="Y174" s="245"/>
      <c r="Z174" s="244"/>
      <c r="AA174" s="247"/>
      <c r="AC174" s="28"/>
      <c r="AD174" s="27"/>
      <c r="AE174" s="248"/>
      <c r="AF174" s="86"/>
      <c r="AJ174" s="86"/>
      <c r="BB174" s="259"/>
    </row>
    <row r="175" spans="1:54" ht="22.8">
      <c r="A175" s="334" t="s">
        <v>510</v>
      </c>
      <c r="B175" s="244"/>
      <c r="C175" s="261"/>
      <c r="D175" s="334"/>
      <c r="E175" s="244"/>
      <c r="F175" s="244"/>
      <c r="G175" s="447" t="s">
        <v>639</v>
      </c>
      <c r="H175" s="276">
        <f>SUM(G181:G195)</f>
        <v>1532</v>
      </c>
      <c r="I175" s="245"/>
      <c r="J175" s="244"/>
      <c r="K175" s="245"/>
      <c r="L175" s="333">
        <f>+Raser!T19</f>
        <v>309.90992167101831</v>
      </c>
      <c r="M175" s="246" t="s">
        <v>568</v>
      </c>
      <c r="N175" s="246"/>
      <c r="O175" s="246"/>
      <c r="P175" s="244"/>
      <c r="Q175" s="246"/>
      <c r="R175" s="246"/>
      <c r="S175" s="246"/>
      <c r="T175" s="246"/>
      <c r="U175" s="244"/>
      <c r="V175" s="246"/>
      <c r="W175" s="333">
        <f>+Raser!X19</f>
        <v>146.75475170522319</v>
      </c>
      <c r="X175" s="246" t="s">
        <v>624</v>
      </c>
      <c r="Y175" s="245"/>
      <c r="Z175" s="245"/>
      <c r="AA175" s="247"/>
      <c r="AC175" s="28"/>
      <c r="AD175" s="27"/>
      <c r="AE175" s="248"/>
      <c r="AF175" s="86"/>
      <c r="AJ175" s="86"/>
      <c r="BB175" s="259"/>
    </row>
    <row r="176" spans="1:54" ht="14.25" customHeight="1">
      <c r="A176" s="244"/>
      <c r="B176" s="244"/>
      <c r="C176" s="261"/>
      <c r="D176" s="332"/>
      <c r="E176" s="244"/>
      <c r="F176" s="261"/>
      <c r="G176" s="447"/>
      <c r="H176" s="261"/>
      <c r="I176" s="261"/>
      <c r="J176" s="261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U176" s="261"/>
      <c r="V176" s="261"/>
      <c r="W176" s="261"/>
      <c r="X176" s="261"/>
      <c r="Y176" s="245"/>
      <c r="Z176" s="244"/>
      <c r="AA176" s="247"/>
      <c r="AC176" s="28"/>
      <c r="AD176" s="27"/>
      <c r="AE176" s="248"/>
      <c r="AF176" s="86"/>
      <c r="AJ176" s="86"/>
      <c r="BB176" s="259"/>
    </row>
    <row r="177" spans="1:54" ht="19.8">
      <c r="A177" s="244"/>
      <c r="B177" s="244"/>
      <c r="C177" s="244"/>
      <c r="D177" s="244"/>
      <c r="E177" s="244"/>
      <c r="F177" s="244"/>
      <c r="G177" s="443"/>
      <c r="H177" s="245"/>
      <c r="I177" s="244"/>
      <c r="J177" s="245"/>
      <c r="K177" s="244"/>
      <c r="L177" s="244"/>
      <c r="M177" s="244"/>
      <c r="N177" s="246"/>
      <c r="O177" s="246"/>
      <c r="P177" s="244"/>
      <c r="Q177" s="246"/>
      <c r="R177" s="246"/>
      <c r="S177" s="246"/>
      <c r="T177" s="246"/>
      <c r="U177" s="244"/>
      <c r="V177" s="246"/>
      <c r="W177" s="261" t="s">
        <v>479</v>
      </c>
      <c r="X177" s="262" t="s">
        <v>81</v>
      </c>
      <c r="Y177" s="260" t="s">
        <v>4</v>
      </c>
      <c r="Z177" s="244"/>
      <c r="AA177" s="247"/>
      <c r="AC177" s="28"/>
      <c r="AD177" s="27"/>
      <c r="AE177" s="248"/>
      <c r="AF177" s="86"/>
      <c r="AJ177" s="86"/>
      <c r="BB177" s="259"/>
    </row>
    <row r="178" spans="1:54" ht="19.8">
      <c r="A178" s="244"/>
      <c r="B178" s="244"/>
      <c r="C178" s="244"/>
      <c r="D178" s="261"/>
      <c r="E178" s="244"/>
      <c r="F178" s="261" t="s">
        <v>4</v>
      </c>
      <c r="G178" s="443"/>
      <c r="H178" s="245"/>
      <c r="I178" s="245"/>
      <c r="J178" s="245"/>
      <c r="K178" s="261" t="s">
        <v>24</v>
      </c>
      <c r="L178" s="245"/>
      <c r="M178" s="245"/>
      <c r="N178" s="246" t="s">
        <v>404</v>
      </c>
      <c r="O178" s="246" t="s">
        <v>404</v>
      </c>
      <c r="P178" s="262" t="s">
        <v>533</v>
      </c>
      <c r="Q178" s="246" t="s">
        <v>404</v>
      </c>
      <c r="R178" s="246"/>
      <c r="S178" s="246"/>
      <c r="T178" s="262" t="s">
        <v>424</v>
      </c>
      <c r="U178" s="244"/>
      <c r="V178" s="262" t="s">
        <v>576</v>
      </c>
      <c r="W178" s="261" t="s">
        <v>573</v>
      </c>
      <c r="X178" s="262" t="s">
        <v>44</v>
      </c>
      <c r="Y178" s="260" t="s">
        <v>10</v>
      </c>
      <c r="Z178" s="244"/>
      <c r="AA178" s="247"/>
      <c r="AC178" s="28"/>
      <c r="AD178" s="27"/>
      <c r="AE178" s="248"/>
      <c r="AF178" s="86"/>
      <c r="AJ178" s="86"/>
      <c r="BB178" s="259"/>
    </row>
    <row r="179" spans="1:54" ht="19.8">
      <c r="A179" s="261"/>
      <c r="B179" s="261"/>
      <c r="C179" s="244"/>
      <c r="D179" s="244"/>
      <c r="E179" s="261"/>
      <c r="F179" s="261" t="s">
        <v>477</v>
      </c>
      <c r="G179" s="447" t="s">
        <v>4</v>
      </c>
      <c r="H179" s="260" t="s">
        <v>4</v>
      </c>
      <c r="I179" s="260"/>
      <c r="J179" s="260" t="s">
        <v>1</v>
      </c>
      <c r="K179" s="261" t="s">
        <v>483</v>
      </c>
      <c r="L179" s="260" t="s">
        <v>24</v>
      </c>
      <c r="M179" s="260"/>
      <c r="N179" s="262" t="s">
        <v>575</v>
      </c>
      <c r="O179" s="262" t="s">
        <v>489</v>
      </c>
      <c r="P179" s="262" t="s">
        <v>554</v>
      </c>
      <c r="Q179" s="262" t="s">
        <v>491</v>
      </c>
      <c r="R179" s="411" t="s">
        <v>24</v>
      </c>
      <c r="S179" s="411" t="s">
        <v>24</v>
      </c>
      <c r="T179" s="262"/>
      <c r="U179" s="261" t="s">
        <v>415</v>
      </c>
      <c r="V179" s="262" t="s">
        <v>1</v>
      </c>
      <c r="W179" s="261" t="s">
        <v>71</v>
      </c>
      <c r="X179" s="262" t="s">
        <v>537</v>
      </c>
      <c r="Y179" s="260" t="s">
        <v>71</v>
      </c>
      <c r="Z179" s="244"/>
      <c r="AA179" s="247"/>
      <c r="AC179" s="28"/>
      <c r="AD179" s="27"/>
      <c r="AE179" s="248"/>
      <c r="AF179" s="86"/>
      <c r="AJ179" s="86"/>
      <c r="BB179" s="259"/>
    </row>
    <row r="180" spans="1:54" ht="19.8">
      <c r="A180" s="244"/>
      <c r="B180" s="244"/>
      <c r="C180" s="261" t="s">
        <v>0</v>
      </c>
      <c r="D180" s="261"/>
      <c r="E180" s="261" t="s">
        <v>601</v>
      </c>
      <c r="F180" s="50" t="s">
        <v>478</v>
      </c>
      <c r="G180" s="448" t="s">
        <v>10</v>
      </c>
      <c r="H180" s="87" t="s">
        <v>404</v>
      </c>
      <c r="I180" s="87"/>
      <c r="J180" s="87" t="s">
        <v>404</v>
      </c>
      <c r="K180" s="50" t="s">
        <v>416</v>
      </c>
      <c r="L180" s="87" t="s">
        <v>45</v>
      </c>
      <c r="M180" s="87"/>
      <c r="N180" s="75" t="s">
        <v>552</v>
      </c>
      <c r="O180" s="75" t="s">
        <v>441</v>
      </c>
      <c r="P180" s="75" t="s">
        <v>485</v>
      </c>
      <c r="Q180" s="75" t="s">
        <v>472</v>
      </c>
      <c r="R180" s="411" t="s">
        <v>711</v>
      </c>
      <c r="S180" s="411" t="s">
        <v>712</v>
      </c>
      <c r="T180" s="75" t="s">
        <v>1</v>
      </c>
      <c r="U180" s="50" t="s">
        <v>416</v>
      </c>
      <c r="V180" s="75" t="s">
        <v>534</v>
      </c>
      <c r="W180" s="50" t="s">
        <v>488</v>
      </c>
      <c r="X180" s="75" t="s">
        <v>45</v>
      </c>
      <c r="Y180" s="87" t="s">
        <v>557</v>
      </c>
      <c r="Z180" s="244"/>
      <c r="AA180" s="247"/>
      <c r="AC180" s="28"/>
      <c r="AD180" s="27"/>
      <c r="AE180" s="248"/>
      <c r="AF180" s="86"/>
      <c r="AJ180" s="86"/>
      <c r="BB180" s="259"/>
    </row>
    <row r="181" spans="1:54" ht="16.5" customHeight="1">
      <c r="A181" s="244"/>
      <c r="B181" s="318">
        <f>+'Ark1'!C1605</f>
        <v>2024</v>
      </c>
      <c r="C181" s="263">
        <f>+'Ark1'!L1605</f>
        <v>1</v>
      </c>
      <c r="D181" s="263" t="s">
        <v>29</v>
      </c>
      <c r="E181" s="263">
        <f>+'Ark1'!AP1605</f>
        <v>9</v>
      </c>
      <c r="F181" s="263">
        <f>+IF(G181=0,"",'Ark1'!Q1605)</f>
        <v>146</v>
      </c>
      <c r="G181" s="449">
        <f>+'Ark1'!R1605</f>
        <v>208</v>
      </c>
      <c r="H181" s="264">
        <f>+IF(G181=0,"",'Ark1'!AE1605)</f>
        <v>13.577023498694516</v>
      </c>
      <c r="I181" s="264"/>
      <c r="J181" s="264">
        <f>+IF(G181=0,"",'Ark1'!AF1605)</f>
        <v>10.706429477107385</v>
      </c>
      <c r="K181" s="265">
        <f>+IF(G181=0,"",'Ark1'!T1605)</f>
        <v>4.3221153846153859</v>
      </c>
      <c r="L181" s="294">
        <f>+IF(G181=0,"",'Ark1'!U1605)</f>
        <v>244.3855769230768</v>
      </c>
      <c r="M181" s="264"/>
      <c r="N181" s="266">
        <f>+IF(G181=0,"",'Ark1'!W1605)</f>
        <v>7.6923076923076898</v>
      </c>
      <c r="O181" s="266">
        <f>+IF(G181=0,"",'Ark1'!X1605)</f>
        <v>0</v>
      </c>
      <c r="P181" s="266">
        <f>+IF(G181=0,"",'Ark1'!AG1605)</f>
        <v>2073.4567307692314</v>
      </c>
      <c r="Q181" s="266">
        <f>+IF(G181=0,"",'Ark1'!AH1605)</f>
        <v>100</v>
      </c>
      <c r="R181" s="366">
        <f>+IF(G181=0,"",'Ark1'!AR1605)</f>
        <v>233.99038461538473</v>
      </c>
      <c r="S181" s="114">
        <f>+IF(G181=0,"",'Ark1'!AS1605)</f>
        <v>19.072648247828248</v>
      </c>
      <c r="T181" s="266">
        <f>+IF(G181=0,"",'Ark1'!Y1605)</f>
        <v>22.538520096242767</v>
      </c>
      <c r="U181" s="265">
        <f>+IF(G181=0,"",'Ark1'!AA1605)</f>
        <v>1.3470378278887751</v>
      </c>
      <c r="V181" s="266">
        <f>+IF(G181=0,"",'Ark1'!AC1605)</f>
        <v>38.441699979740442</v>
      </c>
      <c r="W181" s="294">
        <f t="shared" ref="W181:W195" si="27">IF(G181=0,"",1000*L181/P181)</f>
        <v>117.86384219959692</v>
      </c>
      <c r="X181" s="266">
        <f t="shared" ref="X181:X195" si="28">IF(G181=0,"",L181/C181)</f>
        <v>244.3855769230768</v>
      </c>
      <c r="Y181" s="264">
        <f t="shared" ref="Y181:Y195" si="29">IF(G181=0,"",G181/F181)</f>
        <v>1.4246575342465753</v>
      </c>
      <c r="Z181" s="244"/>
      <c r="AA181" s="247"/>
      <c r="AC181" s="28"/>
      <c r="AD181" s="27"/>
      <c r="AE181" s="248"/>
      <c r="AF181" s="86"/>
      <c r="AG181" s="27"/>
      <c r="AH181" s="27"/>
      <c r="AI181" s="33"/>
      <c r="AJ181" s="33"/>
      <c r="AK181" s="33"/>
    </row>
    <row r="182" spans="1:54" ht="16.5" customHeight="1">
      <c r="A182" s="244"/>
      <c r="B182" s="318">
        <f>+'Ark1'!C1606</f>
        <v>2024</v>
      </c>
      <c r="C182" s="86">
        <f>+'Ark1'!L1640</f>
        <v>2</v>
      </c>
      <c r="D182" s="86" t="s">
        <v>30</v>
      </c>
      <c r="F182" s="86">
        <f>+IF(G182=0,"",'Ark1'!Q1640)</f>
        <v>267</v>
      </c>
      <c r="G182" s="449">
        <f>+'Ark1'!R1640</f>
        <v>444</v>
      </c>
      <c r="H182" s="28">
        <f>+IF(G182=0,"",'Ark1'!AE1640)</f>
        <v>28.981723237597912</v>
      </c>
      <c r="I182" s="264"/>
      <c r="J182" s="28">
        <f>+IF(G182=0,"",'Ark1'!AF1640)</f>
        <v>25.991233871545276</v>
      </c>
      <c r="K182" s="27">
        <f>+IF(G182=0,"",'Ark1'!T1640)</f>
        <v>6.1328828828828819</v>
      </c>
      <c r="L182" s="294">
        <f>+IF(G182=0,"",'Ark1'!U1640)</f>
        <v>277.93175675675684</v>
      </c>
      <c r="M182" s="264"/>
      <c r="N182" s="33">
        <f>+IF(G182=0,"",'Ark1'!W1640)</f>
        <v>43.468468468468451</v>
      </c>
      <c r="O182" s="33">
        <f>+IF(G182=0,"",'Ark1'!X1640)</f>
        <v>0</v>
      </c>
      <c r="P182" s="33">
        <f>+IF(G182=0,"",'Ark1'!AG1640)</f>
        <v>2066.3986486486488</v>
      </c>
      <c r="Q182" s="33">
        <f>+IF(G182=0,"",'Ark1'!AH1640)</f>
        <v>100</v>
      </c>
      <c r="R182" s="366">
        <f>+IF(G182=0,"",'Ark1'!AR1640)</f>
        <v>234.03153153153156</v>
      </c>
      <c r="S182" s="114">
        <f>+IF(G182=0,"",'Ark1'!AS1640)</f>
        <v>21.662158625935245</v>
      </c>
      <c r="T182" s="33">
        <f>+IF(G182=0,"",'Ark1'!Y1640)</f>
        <v>23.14517842448215</v>
      </c>
      <c r="U182" s="27">
        <f>+IF(G182=0,"",'Ark1'!AA1640)</f>
        <v>1.4880605234393924</v>
      </c>
      <c r="V182" s="33">
        <f>+IF(G182=0,"",'Ark1'!AC1640)</f>
        <v>22.738215261782781</v>
      </c>
      <c r="W182" s="294">
        <f t="shared" si="27"/>
        <v>134.50055096508814</v>
      </c>
      <c r="X182" s="33">
        <f t="shared" si="28"/>
        <v>138.96587837837842</v>
      </c>
      <c r="Y182" s="28">
        <f t="shared" si="29"/>
        <v>1.6629213483146068</v>
      </c>
      <c r="Z182" s="244"/>
      <c r="AA182" s="247"/>
      <c r="AC182" s="28"/>
      <c r="AD182" s="27"/>
      <c r="AE182" s="248"/>
      <c r="AF182" s="86"/>
      <c r="AG182" s="27"/>
      <c r="AH182" s="27"/>
      <c r="AI182" s="33"/>
      <c r="AJ182" s="33"/>
      <c r="AK182" s="33"/>
    </row>
    <row r="183" spans="1:54" ht="16.5" customHeight="1">
      <c r="A183" s="244"/>
      <c r="B183" s="318">
        <f>+'Ark1'!C1607</f>
        <v>2024</v>
      </c>
      <c r="C183" s="263">
        <f>+'Ark1'!L1675</f>
        <v>3</v>
      </c>
      <c r="D183" s="263" t="s">
        <v>31</v>
      </c>
      <c r="F183" s="263">
        <f>+IF(G183=0,"",'Ark1'!Q1675)</f>
        <v>277</v>
      </c>
      <c r="G183" s="449">
        <f>+'Ark1'!R1675</f>
        <v>449</v>
      </c>
      <c r="H183" s="264">
        <f>+IF(G183=0,"",'Ark1'!AE1675)</f>
        <v>29.308093994778073</v>
      </c>
      <c r="I183" s="264"/>
      <c r="J183" s="264">
        <f>+IF(G183=0,"",'Ark1'!AF1675)</f>
        <v>29.711214831227789</v>
      </c>
      <c r="K183" s="265">
        <f>+IF(G183=0,"",'Ark1'!T1675)</f>
        <v>7.9599109131403107</v>
      </c>
      <c r="L183" s="294">
        <f>+IF(G183=0,"",'Ark1'!U1675)</f>
        <v>314.17260579064566</v>
      </c>
      <c r="M183" s="264"/>
      <c r="N183" s="266">
        <f>+IF(G183=0,"",'Ark1'!W1675)</f>
        <v>90.645879732739388</v>
      </c>
      <c r="O183" s="266">
        <f>+IF(G183=0,"",'Ark1'!X1675)</f>
        <v>10.46770601336303</v>
      </c>
      <c r="P183" s="266">
        <f>+IF(G183=0,"",'Ark1'!AG1675)</f>
        <v>2161.7082405345213</v>
      </c>
      <c r="Q183" s="266">
        <f>+IF(G183=0,"",'Ark1'!AH1675)</f>
        <v>100</v>
      </c>
      <c r="R183" s="366">
        <f>+IF(G183=0,"",'Ark1'!AR1675)</f>
        <v>234.57015590200444</v>
      </c>
      <c r="S183" s="114">
        <f>+IF(G183=0,"",'Ark1'!AS1675)</f>
        <v>24.315984630757455</v>
      </c>
      <c r="T183" s="266">
        <f>+IF(G183=0,"",'Ark1'!Y1675)</f>
        <v>26.665749786861465</v>
      </c>
      <c r="U183" s="265">
        <f>+IF(G183=0,"",'Ark1'!AA1675)</f>
        <v>1.3622972838604841</v>
      </c>
      <c r="V183" s="266">
        <f>+IF(G183=0,"",'Ark1'!AC1675)</f>
        <v>30.849770339741998</v>
      </c>
      <c r="W183" s="294">
        <f t="shared" si="27"/>
        <v>145.33534169854522</v>
      </c>
      <c r="X183" s="266">
        <f t="shared" si="28"/>
        <v>104.72420193021522</v>
      </c>
      <c r="Y183" s="264">
        <f t="shared" si="29"/>
        <v>1.6209386281588447</v>
      </c>
      <c r="Z183" s="244"/>
      <c r="AA183" s="247"/>
      <c r="AC183" s="28"/>
      <c r="AD183" s="27"/>
      <c r="AE183" s="248"/>
      <c r="AF183" s="86"/>
      <c r="AG183" s="27"/>
      <c r="AH183" s="27"/>
      <c r="AI183" s="33"/>
      <c r="AJ183" s="33"/>
      <c r="AK183" s="33"/>
    </row>
    <row r="184" spans="1:54" ht="16.5" customHeight="1">
      <c r="A184" s="244"/>
      <c r="B184" s="318">
        <f>+'Ark1'!C1608</f>
        <v>2024</v>
      </c>
      <c r="C184" s="263">
        <f>+'Ark1'!L1710</f>
        <v>4</v>
      </c>
      <c r="D184" s="263" t="s">
        <v>32</v>
      </c>
      <c r="F184" s="86">
        <f>+IF(G184=0,"",'Ark1'!Q1710)</f>
        <v>179</v>
      </c>
      <c r="G184" s="449">
        <f>+'Ark1'!R1710</f>
        <v>289</v>
      </c>
      <c r="H184" s="28">
        <f>+IF(G184=0,"",'Ark1'!AE1710)</f>
        <v>18.864229765013047</v>
      </c>
      <c r="I184" s="264"/>
      <c r="J184" s="28">
        <f>+IF(G184=0,"",'Ark1'!AF1710)</f>
        <v>21.756153350379755</v>
      </c>
      <c r="K184" s="27">
        <f>+IF(G184=0,"",'Ark1'!T1710)</f>
        <v>9.5051903114186889</v>
      </c>
      <c r="L184" s="294">
        <f>+IF(G184=0,"",'Ark1'!U1710)</f>
        <v>357.41972318339094</v>
      </c>
      <c r="M184" s="264"/>
      <c r="N184" s="33">
        <f>+IF(G184=0,"",'Ark1'!W1710)</f>
        <v>97.923875432525932</v>
      </c>
      <c r="O184" s="33">
        <f>+IF(G184=0,"",'Ark1'!X1710)</f>
        <v>61.937716262975769</v>
      </c>
      <c r="P184" s="33">
        <f>+IF(G184=0,"",'Ark1'!AG1710)</f>
        <v>2120.8892733564016</v>
      </c>
      <c r="Q184" s="33">
        <f>+IF(G184=0,"",'Ark1'!AH1710)</f>
        <v>100</v>
      </c>
      <c r="R184" s="366">
        <f>+IF(G184=0,"",'Ark1'!AR1710)</f>
        <v>235.68512110726641</v>
      </c>
      <c r="S184" s="114">
        <f>+IF(G184=0,"",'Ark1'!AS1710)</f>
        <v>27.27727235441867</v>
      </c>
      <c r="T184" s="33">
        <f>+IF(G184=0,"",'Ark1'!Y1710)</f>
        <v>28.170668540406048</v>
      </c>
      <c r="U184" s="27">
        <f>+IF(G184=0,"",'Ark1'!AA1710)</f>
        <v>1.2755922900461416</v>
      </c>
      <c r="V184" s="33">
        <f>+IF(G184=0,"",'Ark1'!AC1710)</f>
        <v>24.73488840259672</v>
      </c>
      <c r="W184" s="294">
        <f t="shared" si="27"/>
        <v>168.52351873030992</v>
      </c>
      <c r="X184" s="33">
        <f t="shared" si="28"/>
        <v>89.354930795847736</v>
      </c>
      <c r="Y184" s="28">
        <f t="shared" si="29"/>
        <v>1.6145251396648044</v>
      </c>
      <c r="Z184" s="244"/>
      <c r="AA184" s="247"/>
      <c r="AC184" s="28"/>
      <c r="AD184" s="27"/>
      <c r="AE184" s="248"/>
      <c r="AF184" s="86"/>
      <c r="AG184" s="27"/>
      <c r="AH184" s="27"/>
      <c r="AI184" s="33"/>
      <c r="AJ184" s="33"/>
      <c r="AK184" s="33"/>
    </row>
    <row r="185" spans="1:54" ht="16.5" customHeight="1">
      <c r="A185" s="244"/>
      <c r="B185" s="318">
        <f>+'Ark1'!C1609</f>
        <v>2024</v>
      </c>
      <c r="C185" s="263">
        <f>+'Ark1'!L1745</f>
        <v>5</v>
      </c>
      <c r="D185" s="263" t="s">
        <v>402</v>
      </c>
      <c r="F185" s="263">
        <f>+IF(G185=0,"",'Ark1'!Q1745)</f>
        <v>77</v>
      </c>
      <c r="G185" s="449">
        <f>+'Ark1'!R1745</f>
        <v>109</v>
      </c>
      <c r="H185" s="264">
        <f>+'Ark1'!AE1745</f>
        <v>7.1148825065274135</v>
      </c>
      <c r="I185" s="264"/>
      <c r="J185" s="264">
        <f>+IF(G185=0,"",'Ark1'!AF1745)</f>
        <v>8.7832099784743338</v>
      </c>
      <c r="K185" s="265">
        <f>+IF(G185=0,"",'Ark1'!T1745)</f>
        <v>10.669724770642201</v>
      </c>
      <c r="L185" s="294">
        <f>+IF(G185=0,"",'Ark1'!U1745)</f>
        <v>382.57889908256874</v>
      </c>
      <c r="M185" s="264"/>
      <c r="N185" s="266">
        <f>+IF(G185=0,"",'Ark1'!W1745)</f>
        <v>100</v>
      </c>
      <c r="O185" s="266">
        <f>+IF(G185=0,"",'Ark1'!X1745)</f>
        <v>82.568807339449521</v>
      </c>
      <c r="P185" s="266">
        <f>+IF(G185=0,"",'Ark1'!AG1745)</f>
        <v>2148.5412844036696</v>
      </c>
      <c r="Q185" s="266">
        <f>+IF(G185=0,"",'Ark1'!AH1745)</f>
        <v>100</v>
      </c>
      <c r="R185" s="366">
        <f>+IF(G185=0,"",'Ark1'!AR1745)</f>
        <v>232.56880733944956</v>
      </c>
      <c r="S185" s="114">
        <f>+IF(G185=0,"",'Ark1'!AS1745)</f>
        <v>30.377166608358632</v>
      </c>
      <c r="T185" s="266">
        <f>+IF(G185=0,"",'Ark1'!Y1745)</f>
        <v>32.899859382858182</v>
      </c>
      <c r="U185" s="265">
        <f>+IF(G185=0,"",'Ark1'!AA1745)</f>
        <v>1.394978187798035</v>
      </c>
      <c r="V185" s="266">
        <f>+IF(G185=0,"",'Ark1'!AC1745)</f>
        <v>30.625433995995159</v>
      </c>
      <c r="W185" s="294">
        <f t="shared" si="27"/>
        <v>178.06448582567219</v>
      </c>
      <c r="X185" s="266">
        <f t="shared" si="28"/>
        <v>76.515779816513742</v>
      </c>
      <c r="Y185" s="264">
        <f t="shared" si="29"/>
        <v>1.4155844155844155</v>
      </c>
      <c r="Z185" s="244"/>
      <c r="AA185" s="247"/>
      <c r="AC185" s="28"/>
      <c r="AD185" s="27"/>
      <c r="AE185" s="248"/>
      <c r="AF185" s="86"/>
      <c r="AG185" s="27"/>
      <c r="AH185" s="27"/>
      <c r="AI185" s="33"/>
      <c r="AJ185" s="33"/>
      <c r="AK185" s="33"/>
    </row>
    <row r="186" spans="1:54" ht="16.5" customHeight="1">
      <c r="A186" s="244"/>
      <c r="B186" s="318">
        <f>+'Ark1'!C1610</f>
        <v>2024</v>
      </c>
      <c r="C186" s="263">
        <f>+'Ark1'!L1780</f>
        <v>6</v>
      </c>
      <c r="D186" s="263" t="s">
        <v>33</v>
      </c>
      <c r="F186" s="86">
        <f>+IF(G186=0,"",'Ark1'!Q1780)</f>
        <v>16</v>
      </c>
      <c r="G186" s="449">
        <f>+'Ark1'!R1780</f>
        <v>19</v>
      </c>
      <c r="H186" s="28">
        <f>+IF(G186=0,"",'Ark1'!AE1780)</f>
        <v>1.2402088772845956</v>
      </c>
      <c r="I186" s="264"/>
      <c r="J186" s="28">
        <f>+IF(G186=0,"",'Ark1'!AF1780)</f>
        <v>1.6716935351382325</v>
      </c>
      <c r="K186" s="27">
        <f>+IF(G186=0,"",'Ark1'!T1780)</f>
        <v>12.052631578947368</v>
      </c>
      <c r="L186" s="294">
        <f>+IF(G186=0,"",'Ark1'!U1780)</f>
        <v>417.73157894736863</v>
      </c>
      <c r="M186" s="264"/>
      <c r="N186" s="33">
        <f>+IF(G186=0,"",'Ark1'!W1780)</f>
        <v>100</v>
      </c>
      <c r="O186" s="33">
        <f>+IF(G186=0,"",'Ark1'!X1780)</f>
        <v>100</v>
      </c>
      <c r="P186" s="33">
        <f>+IF(G186=0,"",'Ark1'!AG1780)</f>
        <v>2111.78947368421</v>
      </c>
      <c r="Q186" s="33">
        <f>+IF(G186=0,"",'Ark1'!AH1780)</f>
        <v>100</v>
      </c>
      <c r="R186" s="366">
        <f>+IF(G186=0,"",'Ark1'!AR1780)</f>
        <v>231</v>
      </c>
      <c r="S186" s="114">
        <f>+IF(G186=0,"",'Ark1'!AS1780)</f>
        <v>33.884410040891254</v>
      </c>
      <c r="T186" s="33">
        <f>+IF(G186=0,"",'Ark1'!Y1780)</f>
        <v>27.42240829056194</v>
      </c>
      <c r="U186" s="27">
        <f>+IF(G186=0,"",'Ark1'!AA1780)</f>
        <v>1.190916684103656</v>
      </c>
      <c r="V186" s="33">
        <f>+IF(G186=0,"",'Ark1'!AC1780)</f>
        <v>32.468812825402551</v>
      </c>
      <c r="W186" s="294">
        <f t="shared" si="27"/>
        <v>197.80929119728856</v>
      </c>
      <c r="X186" s="33">
        <f t="shared" si="28"/>
        <v>69.621929824561434</v>
      </c>
      <c r="Y186" s="28">
        <f t="shared" si="29"/>
        <v>1.1875</v>
      </c>
      <c r="Z186" s="244"/>
      <c r="AA186" s="247"/>
      <c r="AC186" s="28"/>
      <c r="AD186" s="27"/>
      <c r="AE186" s="248"/>
      <c r="AF186" s="86"/>
      <c r="AG186" s="27"/>
      <c r="AH186" s="27"/>
      <c r="AI186" s="33"/>
      <c r="AJ186" s="33"/>
      <c r="AK186" s="33"/>
    </row>
    <row r="187" spans="1:54" ht="16.5" customHeight="1">
      <c r="A187" s="244"/>
      <c r="B187" s="318">
        <f>+'Ark1'!C1611</f>
        <v>2024</v>
      </c>
      <c r="C187" s="263">
        <f>+'Ark1'!L1815</f>
        <v>7</v>
      </c>
      <c r="D187" s="263" t="s">
        <v>34</v>
      </c>
      <c r="F187" s="263">
        <f>+IF(G187=0,"",'Ark1'!Q1815)</f>
        <v>10</v>
      </c>
      <c r="G187" s="449">
        <f>+'Ark1'!R1815</f>
        <v>14</v>
      </c>
      <c r="H187" s="264">
        <f>+IF(G187=0,"",'Ark1'!AE1815)</f>
        <v>0.91383812010443877</v>
      </c>
      <c r="I187" s="264"/>
      <c r="J187" s="264">
        <f>+IF(G187=0,"",'Ark1'!AF1815)</f>
        <v>1.3800649561272336</v>
      </c>
      <c r="K187" s="265">
        <f>+IF(G187=0,"",'Ark1'!T1815)</f>
        <v>12.571428571428569</v>
      </c>
      <c r="L187" s="294">
        <f>+IF(G187=0,"",'Ark1'!U1815)</f>
        <v>468.02142857142883</v>
      </c>
      <c r="M187" s="264"/>
      <c r="N187" s="266">
        <f>+IF(G187=0,"",'Ark1'!W1815)</f>
        <v>100</v>
      </c>
      <c r="O187" s="266">
        <f>+IF(G187=0,"",'Ark1'!X1815)</f>
        <v>100</v>
      </c>
      <c r="P187" s="266">
        <f>+IF(G187=0,"",'Ark1'!AG1815)</f>
        <v>2042</v>
      </c>
      <c r="Q187" s="266">
        <f>+IF(G187=0,"",'Ark1'!AH1815)</f>
        <v>100</v>
      </c>
      <c r="R187" s="366">
        <f>+IF(G187=0,"",'Ark1'!AR1815)</f>
        <v>233.3571428571428</v>
      </c>
      <c r="S187" s="114">
        <f>+IF(G187=0,"",'Ark1'!AS1815)</f>
        <v>36.85146202621759</v>
      </c>
      <c r="T187" s="266">
        <f>+IF(G187=0,"",'Ark1'!Y1815)</f>
        <v>23.89480453306572</v>
      </c>
      <c r="U187" s="265">
        <f>+IF(G187=0,"",'Ark1'!AA1815)</f>
        <v>0.90350790290525629</v>
      </c>
      <c r="V187" s="266">
        <f>+IF(G187=0,"",'Ark1'!AC1815)</f>
        <v>-23.117248913853999</v>
      </c>
      <c r="W187" s="294">
        <f t="shared" si="27"/>
        <v>229.19756541206112</v>
      </c>
      <c r="X187" s="266">
        <f t="shared" si="28"/>
        <v>66.860204081632688</v>
      </c>
      <c r="Y187" s="264">
        <f t="shared" si="29"/>
        <v>1.4</v>
      </c>
      <c r="Z187" s="244"/>
      <c r="AA187" s="247"/>
      <c r="AC187" s="28"/>
      <c r="AD187" s="27"/>
      <c r="AE187" s="248"/>
      <c r="AF187" s="86"/>
      <c r="AG187" s="27"/>
      <c r="AH187" s="27"/>
      <c r="AI187" s="33"/>
      <c r="AJ187" s="33"/>
      <c r="AK187" s="33"/>
    </row>
    <row r="188" spans="1:54" ht="16.5" customHeight="1">
      <c r="A188" s="244"/>
      <c r="B188" s="318">
        <f>+'Ark1'!C1612</f>
        <v>2024</v>
      </c>
      <c r="C188" s="86">
        <f>+'Ark1'!L1850</f>
        <v>8</v>
      </c>
      <c r="D188" s="86" t="s">
        <v>35</v>
      </c>
      <c r="F188" s="86" t="str">
        <f>+IF(G188=0,"",'Ark1'!Q1850)</f>
        <v/>
      </c>
      <c r="G188" s="449">
        <f>+'Ark1'!R1850</f>
        <v>0</v>
      </c>
      <c r="H188" s="28" t="str">
        <f>+IF(G188=0,"",'Ark1'!AE1850)</f>
        <v/>
      </c>
      <c r="I188" s="264"/>
      <c r="J188" s="28" t="str">
        <f>+IF(G188=0,"",'Ark1'!AF1850)</f>
        <v/>
      </c>
      <c r="K188" s="27" t="str">
        <f>+IF(G188=0,"",'Ark1'!T1850)</f>
        <v/>
      </c>
      <c r="L188" s="294" t="str">
        <f>+IF(G188=0,"",'Ark1'!U1850)</f>
        <v/>
      </c>
      <c r="M188" s="264"/>
      <c r="N188" s="33" t="str">
        <f>+IF(G188=0,"",'Ark1'!W1850)</f>
        <v/>
      </c>
      <c r="O188" s="33" t="str">
        <f>+IF(G188=0,"",'Ark1'!X1850)</f>
        <v/>
      </c>
      <c r="P188" s="33" t="str">
        <f>+IF(G188=0,"",'Ark1'!AG1850)</f>
        <v/>
      </c>
      <c r="Q188" s="33" t="str">
        <f>+IF(G188=0,"",'Ark1'!AH1850)</f>
        <v/>
      </c>
      <c r="R188" s="366" t="str">
        <f>+IF(G188=0,"",'Ark1'!AR1788)</f>
        <v/>
      </c>
      <c r="S188" s="114" t="str">
        <f>+IF(G188=0,"",'Ark1'!AS1788)</f>
        <v/>
      </c>
      <c r="T188" s="33" t="str">
        <f>+IF(G188=0,"",'Ark1'!Y1850)</f>
        <v/>
      </c>
      <c r="U188" s="27" t="str">
        <f>+IF(G188=0,"",'Ark1'!AA1850)</f>
        <v/>
      </c>
      <c r="V188" s="33" t="str">
        <f>+IF(G188=0,"",'Ark1'!AC1850)</f>
        <v/>
      </c>
      <c r="W188" s="294" t="str">
        <f t="shared" si="27"/>
        <v/>
      </c>
      <c r="X188" s="33" t="str">
        <f t="shared" si="28"/>
        <v/>
      </c>
      <c r="Y188" s="28" t="str">
        <f t="shared" si="29"/>
        <v/>
      </c>
      <c r="Z188" s="244"/>
      <c r="AA188" s="247"/>
      <c r="AC188" s="28"/>
      <c r="AD188" s="27"/>
      <c r="AE188" s="248"/>
      <c r="AF188" s="86"/>
      <c r="AG188" s="27"/>
      <c r="AH188" s="27"/>
      <c r="AI188" s="33"/>
      <c r="AJ188" s="33"/>
      <c r="AK188" s="33"/>
    </row>
    <row r="189" spans="1:54" ht="16.5" customHeight="1">
      <c r="A189" s="244"/>
      <c r="B189" s="318">
        <f>+'Ark1'!C1613</f>
        <v>2024</v>
      </c>
      <c r="C189" s="263">
        <f>+'Ark1'!L1885</f>
        <v>9</v>
      </c>
      <c r="D189" s="263" t="s">
        <v>36</v>
      </c>
      <c r="F189" s="263" t="str">
        <f>+IF(G189=0,"",'Ark1'!Q1885)</f>
        <v/>
      </c>
      <c r="G189" s="449">
        <f>+'Ark1'!R1885</f>
        <v>0</v>
      </c>
      <c r="H189" s="264" t="str">
        <f>+IF(G189=0,"",'Ark1'!AE1885)</f>
        <v/>
      </c>
      <c r="I189" s="264"/>
      <c r="J189" s="264" t="str">
        <f>+IF(G189=0,"",'Ark1'!AF1885)</f>
        <v/>
      </c>
      <c r="K189" s="265" t="str">
        <f>+IF(G189=0,"",'Ark1'!T1885)</f>
        <v/>
      </c>
      <c r="L189" s="294" t="str">
        <f>+IF(G189=0,"",'Ark1'!U1885)</f>
        <v/>
      </c>
      <c r="M189" s="264"/>
      <c r="N189" s="266" t="str">
        <f>+IF(G189=0,"",'Ark1'!W1885)</f>
        <v/>
      </c>
      <c r="O189" s="266" t="str">
        <f>+IF(G189=0,"",'Ark1'!X1885)</f>
        <v/>
      </c>
      <c r="P189" s="266" t="str">
        <f>+IF(G189=0,"",'Ark1'!AG1885)</f>
        <v/>
      </c>
      <c r="Q189" s="266" t="str">
        <f>+IF(G189=0,"",'Ark1'!AH1885)</f>
        <v/>
      </c>
      <c r="R189" s="366" t="str">
        <f>+IF(G189=0,"",'Ark1'!AR1817)</f>
        <v/>
      </c>
      <c r="S189" s="114" t="str">
        <f>+IF(G189=0,"",'Ark1'!AS1817)</f>
        <v/>
      </c>
      <c r="T189" s="266" t="str">
        <f>+IF(G189=0,"",'Ark1'!Y1885)</f>
        <v/>
      </c>
      <c r="U189" s="265" t="str">
        <f>+IF(G189=0,"",'Ark1'!AA1885)</f>
        <v/>
      </c>
      <c r="V189" s="266" t="str">
        <f>+IF(G189=0,"",'Ark1'!AC1885)</f>
        <v/>
      </c>
      <c r="W189" s="294" t="str">
        <f t="shared" si="27"/>
        <v/>
      </c>
      <c r="X189" s="266" t="str">
        <f t="shared" si="28"/>
        <v/>
      </c>
      <c r="Y189" s="264" t="str">
        <f t="shared" si="29"/>
        <v/>
      </c>
      <c r="Z189" s="244"/>
      <c r="AA189" s="247"/>
      <c r="AC189" s="28"/>
      <c r="AD189" s="27"/>
      <c r="AE189" s="248"/>
      <c r="AF189" s="86"/>
      <c r="AG189" s="27"/>
      <c r="AH189" s="27"/>
      <c r="AI189" s="33"/>
      <c r="AJ189" s="33"/>
      <c r="AK189" s="33"/>
    </row>
    <row r="190" spans="1:54" ht="16.5" customHeight="1">
      <c r="A190" s="244"/>
      <c r="B190" s="318">
        <f>+'Ark1'!C1614</f>
        <v>2024</v>
      </c>
      <c r="C190" s="263">
        <f>+'Ark1'!L1920</f>
        <v>10</v>
      </c>
      <c r="D190" s="263" t="s">
        <v>37</v>
      </c>
      <c r="F190" s="86" t="str">
        <f>+IF(G190=0,"",'Ark1'!Q1920)</f>
        <v/>
      </c>
      <c r="G190" s="449">
        <f>+'Ark1'!R1920</f>
        <v>0</v>
      </c>
      <c r="H190" s="28" t="str">
        <f>+IF(G190=0,"",'Ark1'!AE1920)</f>
        <v/>
      </c>
      <c r="I190" s="264"/>
      <c r="J190" s="28" t="str">
        <f>+IF(G190=0,"",'Ark1'!AF1920)</f>
        <v/>
      </c>
      <c r="K190" s="27" t="str">
        <f>+IF(G190=0,"",'Ark1'!T1920)</f>
        <v/>
      </c>
      <c r="L190" s="294" t="str">
        <f>+IF(G190=0,"",'Ark1'!U1920)</f>
        <v/>
      </c>
      <c r="M190" s="264"/>
      <c r="N190" s="33" t="str">
        <f>+IF(G190=0,"",'Ark1'!W1920)</f>
        <v/>
      </c>
      <c r="O190" s="33" t="str">
        <f>+IF(G190=0,"",'Ark1'!X1920)</f>
        <v/>
      </c>
      <c r="P190" s="33" t="str">
        <f>+IF(G190=0,"",'Ark1'!AG1920)</f>
        <v/>
      </c>
      <c r="Q190" s="33" t="str">
        <f>+IF(G190=0,"",'Ark1'!AH1920)</f>
        <v/>
      </c>
      <c r="R190" s="366" t="str">
        <f>+IF(G190=0,"",'Ark1'!AR1818)</f>
        <v/>
      </c>
      <c r="S190" s="114" t="str">
        <f>+IF(G190=0,"",'Ark1'!AS1818)</f>
        <v/>
      </c>
      <c r="T190" s="33" t="str">
        <f>+IF(G190=0,"",'Ark1'!Y1920)</f>
        <v/>
      </c>
      <c r="U190" s="27" t="str">
        <f>+IF(G190=0,"",'Ark1'!AA1920)</f>
        <v/>
      </c>
      <c r="V190" s="33" t="str">
        <f>+IF(G190=0,"",'Ark1'!AC1920)</f>
        <v/>
      </c>
      <c r="W190" s="294" t="str">
        <f t="shared" si="27"/>
        <v/>
      </c>
      <c r="X190" s="33" t="str">
        <f t="shared" si="28"/>
        <v/>
      </c>
      <c r="Y190" s="28" t="str">
        <f t="shared" si="29"/>
        <v/>
      </c>
      <c r="Z190" s="244"/>
      <c r="AA190" s="247"/>
      <c r="AC190" s="28"/>
      <c r="AD190" s="27"/>
      <c r="AE190" s="248"/>
      <c r="AF190" s="86"/>
      <c r="AG190" s="27"/>
      <c r="AH190" s="27"/>
      <c r="AI190" s="33"/>
      <c r="AJ190" s="33"/>
      <c r="AK190" s="33"/>
    </row>
    <row r="191" spans="1:54" ht="16.5" customHeight="1">
      <c r="A191" s="244"/>
      <c r="B191" s="318">
        <f>+'Ark1'!C1615</f>
        <v>2024</v>
      </c>
      <c r="C191" s="263">
        <f>+'Ark1'!L1955</f>
        <v>11</v>
      </c>
      <c r="D191" s="263" t="s">
        <v>38</v>
      </c>
      <c r="F191" s="263" t="str">
        <f>+IF(G191=0,"",'Ark1'!Q1955)</f>
        <v/>
      </c>
      <c r="G191" s="449">
        <f>+'Ark1'!R1955</f>
        <v>0</v>
      </c>
      <c r="H191" s="264" t="str">
        <f>+IF(G191=0,"",'Ark1'!AE1955)</f>
        <v/>
      </c>
      <c r="I191" s="264"/>
      <c r="J191" s="264" t="str">
        <f>+IF(G191=0,"",'Ark1'!AF1955)</f>
        <v/>
      </c>
      <c r="K191" s="265" t="str">
        <f>+IF(G191=0,"",'Ark1'!T1955)</f>
        <v/>
      </c>
      <c r="L191" s="294" t="str">
        <f>+IF(G191=0,"",'Ark1'!U1955)</f>
        <v/>
      </c>
      <c r="M191" s="264"/>
      <c r="N191" s="266" t="str">
        <f>+IF(G191=0,"",'Ark1'!W1955)</f>
        <v/>
      </c>
      <c r="O191" s="266" t="str">
        <f>+IF(G191=0,"",'Ark1'!X1955)</f>
        <v/>
      </c>
      <c r="P191" s="266" t="str">
        <f>+IF(G191=0,"",'Ark1'!AG1955)</f>
        <v/>
      </c>
      <c r="Q191" s="266" t="str">
        <f>+IF(G191=0,"",'Ark1'!AH1955)</f>
        <v/>
      </c>
      <c r="R191" s="366" t="str">
        <f>+IF(G191=0,"",'Ark1'!AR1819)</f>
        <v/>
      </c>
      <c r="S191" s="114" t="str">
        <f>+IF(G191=0,"",'Ark1'!AS1819)</f>
        <v/>
      </c>
      <c r="T191" s="266" t="str">
        <f>+IF(G191=0,"",'Ark1'!Y1955)</f>
        <v/>
      </c>
      <c r="U191" s="265" t="str">
        <f>+IF(G191=0,"",'Ark1'!AA1955)</f>
        <v/>
      </c>
      <c r="V191" s="266" t="str">
        <f>+IF(G191=0,"",'Ark1'!AC1955)</f>
        <v/>
      </c>
      <c r="W191" s="294" t="str">
        <f t="shared" si="27"/>
        <v/>
      </c>
      <c r="X191" s="266" t="str">
        <f t="shared" si="28"/>
        <v/>
      </c>
      <c r="Y191" s="264" t="str">
        <f t="shared" si="29"/>
        <v/>
      </c>
      <c r="Z191" s="244"/>
      <c r="AA191" s="247"/>
      <c r="AC191" s="28"/>
      <c r="AD191" s="27"/>
      <c r="AE191" s="248"/>
      <c r="AF191" s="86"/>
      <c r="AG191" s="27"/>
      <c r="AH191" s="27"/>
      <c r="AI191" s="33"/>
      <c r="AJ191" s="33"/>
      <c r="AK191" s="33"/>
    </row>
    <row r="192" spans="1:54" ht="15.6">
      <c r="A192" s="244"/>
      <c r="B192" s="318">
        <f>+'Ark1'!C1616</f>
        <v>2024</v>
      </c>
      <c r="C192" s="263">
        <f>+'Ark1'!L1990</f>
        <v>12</v>
      </c>
      <c r="D192" s="263" t="s">
        <v>39</v>
      </c>
      <c r="F192" s="86" t="str">
        <f>+IF(G192=0,"",'Ark1'!Q1990)</f>
        <v/>
      </c>
      <c r="G192" s="449">
        <f>+'Ark1'!R1990</f>
        <v>0</v>
      </c>
      <c r="H192" s="28" t="str">
        <f>+IF(G192=0,"",'Ark1'!AE1990)</f>
        <v/>
      </c>
      <c r="I192" s="264"/>
      <c r="J192" s="28" t="str">
        <f>+IF(G192=0,"",'Ark1'!AF1990)</f>
        <v/>
      </c>
      <c r="K192" s="27" t="str">
        <f>+IF(G192=0,"",'Ark1'!T1990)</f>
        <v/>
      </c>
      <c r="L192" s="294" t="str">
        <f>+IF(G192=0,"",'Ark1'!U1990)</f>
        <v/>
      </c>
      <c r="M192" s="264"/>
      <c r="N192" s="33" t="str">
        <f>+IF(G192=0,"",'Ark1'!W1990)</f>
        <v/>
      </c>
      <c r="O192" s="33" t="str">
        <f>+IF(G192=0,"",'Ark1'!X1990)</f>
        <v/>
      </c>
      <c r="P192" s="33" t="str">
        <f>+IF(G192=0,"",'Ark1'!AG1990)</f>
        <v/>
      </c>
      <c r="Q192" s="33" t="str">
        <f>+IF(G192=0,"",'Ark1'!AH1990)</f>
        <v/>
      </c>
      <c r="R192" s="366" t="str">
        <f>+IF(G192=0,"",'Ark1'!AR1820)</f>
        <v/>
      </c>
      <c r="S192" s="114" t="str">
        <f>+IF(G192=0,"",'Ark1'!AS1820)</f>
        <v/>
      </c>
      <c r="T192" s="33" t="str">
        <f>+IF(G192=0,"",'Ark1'!Y1990)</f>
        <v/>
      </c>
      <c r="U192" s="27" t="str">
        <f>+IF(G192=0,"",'Ark1'!AA1990)</f>
        <v/>
      </c>
      <c r="V192" s="33" t="str">
        <f>+IF(G192=0,"",'Ark1'!AC1990)</f>
        <v/>
      </c>
      <c r="W192" s="294" t="str">
        <f t="shared" si="27"/>
        <v/>
      </c>
      <c r="X192" s="33" t="str">
        <f t="shared" si="28"/>
        <v/>
      </c>
      <c r="Y192" s="28" t="str">
        <f t="shared" si="29"/>
        <v/>
      </c>
      <c r="Z192" s="244"/>
      <c r="AA192" s="86"/>
      <c r="AC192" s="28"/>
      <c r="AD192" s="27"/>
      <c r="AE192" s="86"/>
      <c r="AF192" s="86"/>
      <c r="AG192" s="27"/>
      <c r="AH192" s="27"/>
      <c r="AI192" s="33"/>
      <c r="AJ192" s="33"/>
      <c r="AK192" s="33"/>
    </row>
    <row r="193" spans="1:55" ht="17.25" customHeight="1">
      <c r="A193" s="244"/>
      <c r="B193" s="318">
        <f>+'Ark1'!C1617</f>
        <v>2024</v>
      </c>
      <c r="C193" s="263">
        <f>+'Ark1'!L2025</f>
        <v>13</v>
      </c>
      <c r="D193" s="263" t="s">
        <v>40</v>
      </c>
      <c r="F193" s="263" t="str">
        <f>+IF(G193=0,"",'Ark1'!Q2025)</f>
        <v/>
      </c>
      <c r="G193" s="449">
        <f>+'Ark1'!R2025</f>
        <v>0</v>
      </c>
      <c r="H193" s="264" t="str">
        <f>+IF(G193=0,"",'Ark1'!AE2025)</f>
        <v/>
      </c>
      <c r="I193" s="264"/>
      <c r="J193" s="264" t="str">
        <f>+IF(G193=0,"",'Ark1'!AF2025)</f>
        <v/>
      </c>
      <c r="K193" s="265" t="str">
        <f>+IF(G193=0,"",'Ark1'!T2025)</f>
        <v/>
      </c>
      <c r="L193" s="294" t="str">
        <f>+IF(G193=0,"",'Ark1'!U2025)</f>
        <v/>
      </c>
      <c r="M193" s="264"/>
      <c r="N193" s="266" t="str">
        <f>+IF(G193=0,"",'Ark1'!W2025)</f>
        <v/>
      </c>
      <c r="O193" s="266" t="str">
        <f>+IF(G193=0,"",'Ark1'!X2025)</f>
        <v/>
      </c>
      <c r="P193" s="266" t="str">
        <f>+IF(G193=0,"",'Ark1'!AG2025)</f>
        <v/>
      </c>
      <c r="Q193" s="266" t="str">
        <f>+IF(G193=0,"",'Ark1'!AH2025)</f>
        <v/>
      </c>
      <c r="R193" s="366" t="str">
        <f>+IF(G193=0,"",'Ark1'!AR1821)</f>
        <v/>
      </c>
      <c r="S193" s="114" t="str">
        <f>+IF(G193=0,"",'Ark1'!AS1821)</f>
        <v/>
      </c>
      <c r="T193" s="266" t="str">
        <f>+IF(G193=0,"",'Ark1'!Y2025)</f>
        <v/>
      </c>
      <c r="U193" s="265" t="str">
        <f>+IF(G193=0,"",'Ark1'!AA2025)</f>
        <v/>
      </c>
      <c r="V193" s="266" t="str">
        <f>+IF(G193=0,"",'Ark1'!AC2025)</f>
        <v/>
      </c>
      <c r="W193" s="294" t="str">
        <f t="shared" si="27"/>
        <v/>
      </c>
      <c r="X193" s="266" t="str">
        <f t="shared" si="28"/>
        <v/>
      </c>
      <c r="Y193" s="264" t="str">
        <f t="shared" si="29"/>
        <v/>
      </c>
      <c r="Z193" s="244"/>
      <c r="AA193" s="209"/>
      <c r="AC193" s="28"/>
      <c r="AD193" s="27"/>
      <c r="AE193" s="248"/>
      <c r="AF193" s="86"/>
      <c r="AG193" s="27"/>
      <c r="AH193" s="27"/>
      <c r="AI193" s="33"/>
      <c r="AJ193" s="33"/>
      <c r="AK193" s="33"/>
    </row>
    <row r="194" spans="1:55" ht="15.6">
      <c r="A194" s="244"/>
      <c r="B194" s="318">
        <f>+'Ark1'!C1618</f>
        <v>2024</v>
      </c>
      <c r="C194" s="263">
        <f>+'Ark1'!L2060</f>
        <v>14</v>
      </c>
      <c r="D194" s="263" t="s">
        <v>403</v>
      </c>
      <c r="F194" s="86" t="str">
        <f>+IF(G194=0,"",'Ark1'!Q2060)</f>
        <v/>
      </c>
      <c r="G194" s="449">
        <f>+'Ark1'!R2060</f>
        <v>0</v>
      </c>
      <c r="H194" s="28" t="str">
        <f>+IF(G194=0,"",'Ark1'!AE2060)</f>
        <v/>
      </c>
      <c r="I194" s="264"/>
      <c r="J194" s="28" t="str">
        <f>+IF(G194=0,"",'Ark1'!AF2060)</f>
        <v/>
      </c>
      <c r="K194" s="27" t="str">
        <f>+IF(G194=0,"",'Ark1'!T2060)</f>
        <v/>
      </c>
      <c r="L194" s="294" t="str">
        <f>+IF(G194=0,"",'Ark1'!U2060)</f>
        <v/>
      </c>
      <c r="M194" s="264"/>
      <c r="N194" s="33" t="str">
        <f>+IF(G194=0,"",'Ark1'!W2060)</f>
        <v/>
      </c>
      <c r="O194" s="33" t="str">
        <f>+IF(G194=0,"",'Ark1'!X2060)</f>
        <v/>
      </c>
      <c r="P194" s="33" t="str">
        <f>+IF(G194=0,"",'Ark1'!AG2060)</f>
        <v/>
      </c>
      <c r="Q194" s="33" t="str">
        <f>+IF(G194=0,"",'Ark1'!AH2060)</f>
        <v/>
      </c>
      <c r="R194" s="366" t="str">
        <f>+IF(G194=0,"",'Ark1'!AR1822)</f>
        <v/>
      </c>
      <c r="S194" s="114" t="str">
        <f>+IF(G194=0,"",'Ark1'!AS1822)</f>
        <v/>
      </c>
      <c r="T194" s="33" t="str">
        <f>+IF(G194=0,"",'Ark1'!Y2060)</f>
        <v/>
      </c>
      <c r="U194" s="27" t="str">
        <f>+IF(G194=0,"",'Ark1'!AA2060)</f>
        <v/>
      </c>
      <c r="V194" s="33" t="str">
        <f>+IF(G194=0,"",'Ark1'!AC2060)</f>
        <v/>
      </c>
      <c r="W194" s="294" t="str">
        <f t="shared" si="27"/>
        <v/>
      </c>
      <c r="X194" s="33" t="str">
        <f t="shared" si="28"/>
        <v/>
      </c>
      <c r="Y194" s="28" t="str">
        <f t="shared" si="29"/>
        <v/>
      </c>
      <c r="Z194" s="244"/>
      <c r="AA194" s="209"/>
      <c r="AC194" s="28"/>
      <c r="AD194" s="27"/>
      <c r="AE194" s="86"/>
      <c r="AF194" s="86"/>
      <c r="AG194" s="27"/>
      <c r="AH194" s="27"/>
      <c r="AI194" s="33"/>
      <c r="AJ194" s="33"/>
      <c r="AK194" s="33"/>
    </row>
    <row r="195" spans="1:55" ht="15.6">
      <c r="A195" s="244"/>
      <c r="B195" s="318">
        <f>+'Ark1'!C1619</f>
        <v>2024</v>
      </c>
      <c r="C195" s="263">
        <f>+'Ark1'!L2095</f>
        <v>15</v>
      </c>
      <c r="D195" s="263" t="s">
        <v>41</v>
      </c>
      <c r="F195" s="263" t="str">
        <f>+IF(G195=0,"",'Ark1'!Q2095)</f>
        <v/>
      </c>
      <c r="G195" s="449">
        <f>+'Ark1'!R2095</f>
        <v>0</v>
      </c>
      <c r="H195" s="264" t="str">
        <f>+IF(G195=0,"",'Ark1'!AE2095)</f>
        <v/>
      </c>
      <c r="I195" s="264"/>
      <c r="J195" s="264" t="str">
        <f>+IF(G195=0,"",'Ark1'!AF2095)</f>
        <v/>
      </c>
      <c r="K195" s="265" t="str">
        <f>+IF(G195=0,"",'Ark1'!T2095)</f>
        <v/>
      </c>
      <c r="L195" s="369" t="str">
        <f>+IF(G195=0,"",'Ark1'!U2095)</f>
        <v/>
      </c>
      <c r="M195" s="264"/>
      <c r="N195" s="266" t="str">
        <f>+IF(G195=0,"",'Ark1'!W2095)</f>
        <v/>
      </c>
      <c r="O195" s="266" t="str">
        <f>+IF(G195=0,"",'Ark1'!X2095)</f>
        <v/>
      </c>
      <c r="P195" s="266" t="str">
        <f>+IF(G195=0,"",'Ark1'!AG2095)</f>
        <v/>
      </c>
      <c r="Q195" s="266" t="str">
        <f>+IF(G195=0,"",'Ark1'!AH2095)</f>
        <v/>
      </c>
      <c r="R195" s="366" t="str">
        <f>+IF(G195=0,"",'Ark1'!AR1823)</f>
        <v/>
      </c>
      <c r="S195" s="114" t="str">
        <f>+IF(G195=0,"",'Ark1'!AS1823)</f>
        <v/>
      </c>
      <c r="T195" s="266" t="str">
        <f>+IF(G195=0,"",'Ark1'!Y2095)</f>
        <v/>
      </c>
      <c r="U195" s="265" t="str">
        <f>+IF(G195=0,"",'Ark1'!AA2095)</f>
        <v/>
      </c>
      <c r="V195" s="266" t="str">
        <f>+IF(G195=0,"",'Ark1'!AC2095)</f>
        <v/>
      </c>
      <c r="W195" s="294" t="str">
        <f t="shared" si="27"/>
        <v/>
      </c>
      <c r="X195" s="266" t="str">
        <f t="shared" si="28"/>
        <v/>
      </c>
      <c r="Y195" s="264" t="str">
        <f t="shared" si="29"/>
        <v/>
      </c>
      <c r="Z195" s="244"/>
      <c r="AA195" s="267"/>
      <c r="AC195" s="28"/>
      <c r="AD195" s="27"/>
      <c r="AE195" s="86"/>
      <c r="AF195" s="86"/>
      <c r="AG195" s="27"/>
      <c r="AH195" s="27"/>
      <c r="AI195" s="33"/>
      <c r="AJ195" s="33"/>
      <c r="AK195" s="33"/>
    </row>
    <row r="196" spans="1:55" ht="19.8">
      <c r="A196" s="244"/>
      <c r="B196" s="244"/>
      <c r="C196" s="244"/>
      <c r="D196" s="244"/>
      <c r="E196" s="244"/>
      <c r="F196" s="244"/>
      <c r="G196" s="443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  <c r="U196" s="244"/>
      <c r="V196" s="244"/>
      <c r="W196" s="244"/>
      <c r="X196" s="244"/>
      <c r="Y196" s="244"/>
      <c r="Z196" s="244"/>
      <c r="AA196" s="247"/>
      <c r="AC196" s="28"/>
      <c r="AD196" s="27"/>
      <c r="AE196" s="248"/>
      <c r="AF196" s="86"/>
      <c r="AJ196" s="86"/>
      <c r="BB196" s="259"/>
    </row>
    <row r="197" spans="1:55" ht="22.8">
      <c r="A197" s="274" t="s">
        <v>727</v>
      </c>
      <c r="B197" s="244"/>
      <c r="C197" s="261"/>
      <c r="D197" s="334"/>
      <c r="E197" s="244"/>
      <c r="F197" s="244"/>
      <c r="G197" s="447" t="s">
        <v>639</v>
      </c>
      <c r="H197" s="276">
        <f>SUM(G203:G217)</f>
        <v>0</v>
      </c>
      <c r="I197" s="245"/>
      <c r="J197" s="244"/>
      <c r="K197" s="245"/>
      <c r="L197" s="244"/>
      <c r="M197" s="333" t="str">
        <f>+Raser!T20</f>
        <v/>
      </c>
      <c r="N197" s="244"/>
      <c r="O197" s="246"/>
      <c r="P197" s="246"/>
      <c r="Q197" s="244"/>
      <c r="R197" s="244"/>
      <c r="S197" s="244"/>
      <c r="T197" s="246"/>
      <c r="U197" s="246"/>
      <c r="V197" s="244"/>
      <c r="W197" s="246"/>
      <c r="X197" s="333" t="str">
        <f>+Raser!X20</f>
        <v/>
      </c>
      <c r="Y197" s="246" t="s">
        <v>624</v>
      </c>
      <c r="Z197" s="245"/>
      <c r="AA197" s="247"/>
      <c r="AB197" s="247"/>
      <c r="AC197" s="28"/>
      <c r="AE197" s="27"/>
      <c r="AF197" s="248"/>
      <c r="AJ197" s="86"/>
      <c r="BC197" s="259"/>
    </row>
    <row r="198" spans="1:55" ht="14.25" customHeight="1">
      <c r="A198" s="244"/>
      <c r="B198" s="244"/>
      <c r="C198" s="261"/>
      <c r="D198" s="332"/>
      <c r="E198" s="244"/>
      <c r="F198" s="261"/>
      <c r="G198" s="447"/>
      <c r="H198" s="261"/>
      <c r="I198" s="261"/>
      <c r="J198" s="261"/>
      <c r="K198" s="261"/>
      <c r="L198" s="261"/>
      <c r="M198" s="261"/>
      <c r="N198" s="261"/>
      <c r="O198" s="261"/>
      <c r="P198" s="261"/>
      <c r="Q198" s="261"/>
      <c r="R198" s="261"/>
      <c r="S198" s="261"/>
      <c r="T198" s="261"/>
      <c r="U198" s="261"/>
      <c r="V198" s="261"/>
      <c r="W198" s="261"/>
      <c r="X198" s="261"/>
      <c r="Y198" s="245"/>
      <c r="Z198" s="244"/>
      <c r="AA198" s="247"/>
      <c r="AC198" s="28"/>
      <c r="AD198" s="27"/>
      <c r="AE198" s="248"/>
      <c r="AF198" s="86"/>
      <c r="AJ198" s="86"/>
      <c r="BB198" s="259"/>
    </row>
    <row r="199" spans="1:55" ht="19.8">
      <c r="A199" s="244"/>
      <c r="B199" s="244"/>
      <c r="C199" s="244"/>
      <c r="D199" s="244"/>
      <c r="E199" s="244"/>
      <c r="F199" s="244"/>
      <c r="G199" s="443"/>
      <c r="H199" s="245"/>
      <c r="I199" s="244"/>
      <c r="J199" s="245"/>
      <c r="K199" s="244"/>
      <c r="L199" s="244"/>
      <c r="M199" s="244"/>
      <c r="N199" s="246"/>
      <c r="O199" s="246"/>
      <c r="P199" s="244"/>
      <c r="Q199" s="246"/>
      <c r="R199" s="246"/>
      <c r="S199" s="246"/>
      <c r="T199" s="246"/>
      <c r="U199" s="244"/>
      <c r="V199" s="246"/>
      <c r="W199" s="261" t="s">
        <v>479</v>
      </c>
      <c r="X199" s="262" t="s">
        <v>81</v>
      </c>
      <c r="Y199" s="260" t="s">
        <v>4</v>
      </c>
      <c r="Z199" s="244"/>
      <c r="AA199" s="247"/>
      <c r="AC199" s="28"/>
      <c r="AD199" s="27"/>
      <c r="AE199" s="248"/>
      <c r="AF199" s="86"/>
      <c r="AJ199" s="86"/>
      <c r="BB199" s="259"/>
    </row>
    <row r="200" spans="1:55" ht="19.8">
      <c r="A200" s="244"/>
      <c r="B200" s="244"/>
      <c r="C200" s="244"/>
      <c r="D200" s="261"/>
      <c r="E200" s="244"/>
      <c r="F200" s="261" t="s">
        <v>4</v>
      </c>
      <c r="G200" s="443"/>
      <c r="H200" s="245"/>
      <c r="I200" s="245"/>
      <c r="J200" s="245"/>
      <c r="K200" s="261" t="s">
        <v>24</v>
      </c>
      <c r="L200" s="245"/>
      <c r="M200" s="245"/>
      <c r="N200" s="246" t="s">
        <v>404</v>
      </c>
      <c r="O200" s="246" t="s">
        <v>404</v>
      </c>
      <c r="P200" s="262" t="s">
        <v>533</v>
      </c>
      <c r="Q200" s="246" t="s">
        <v>404</v>
      </c>
      <c r="R200" s="246"/>
      <c r="S200" s="246"/>
      <c r="T200" s="262" t="s">
        <v>424</v>
      </c>
      <c r="U200" s="244"/>
      <c r="V200" s="262" t="s">
        <v>576</v>
      </c>
      <c r="W200" s="261" t="s">
        <v>573</v>
      </c>
      <c r="X200" s="262" t="s">
        <v>44</v>
      </c>
      <c r="Y200" s="260" t="s">
        <v>10</v>
      </c>
      <c r="Z200" s="244"/>
      <c r="AA200" s="247"/>
      <c r="AC200" s="28"/>
      <c r="AD200" s="27"/>
      <c r="AE200" s="248"/>
      <c r="AF200" s="86"/>
      <c r="AJ200" s="86"/>
      <c r="BB200" s="259"/>
    </row>
    <row r="201" spans="1:55" ht="19.8">
      <c r="A201" s="261"/>
      <c r="B201" s="261"/>
      <c r="C201" s="244"/>
      <c r="D201" s="244"/>
      <c r="E201" s="261"/>
      <c r="F201" s="261" t="s">
        <v>477</v>
      </c>
      <c r="G201" s="447" t="s">
        <v>4</v>
      </c>
      <c r="H201" s="260" t="s">
        <v>4</v>
      </c>
      <c r="I201" s="260"/>
      <c r="J201" s="260" t="s">
        <v>1</v>
      </c>
      <c r="K201" s="261" t="s">
        <v>483</v>
      </c>
      <c r="L201" s="260" t="s">
        <v>24</v>
      </c>
      <c r="M201" s="260"/>
      <c r="N201" s="262" t="s">
        <v>575</v>
      </c>
      <c r="O201" s="262" t="s">
        <v>489</v>
      </c>
      <c r="P201" s="262" t="s">
        <v>554</v>
      </c>
      <c r="Q201" s="262" t="s">
        <v>491</v>
      </c>
      <c r="R201" s="411" t="s">
        <v>24</v>
      </c>
      <c r="S201" s="411" t="s">
        <v>24</v>
      </c>
      <c r="T201" s="262"/>
      <c r="U201" s="261" t="s">
        <v>415</v>
      </c>
      <c r="V201" s="262" t="s">
        <v>1</v>
      </c>
      <c r="W201" s="261" t="s">
        <v>71</v>
      </c>
      <c r="X201" s="262" t="s">
        <v>537</v>
      </c>
      <c r="Y201" s="260" t="s">
        <v>71</v>
      </c>
      <c r="Z201" s="244"/>
      <c r="AA201" s="247"/>
      <c r="AC201" s="28"/>
      <c r="AD201" s="27"/>
      <c r="AE201" s="248"/>
      <c r="AF201" s="86"/>
      <c r="AJ201" s="86"/>
      <c r="BB201" s="259"/>
    </row>
    <row r="202" spans="1:55" ht="19.8">
      <c r="A202" s="244"/>
      <c r="B202" s="244"/>
      <c r="C202" s="261" t="s">
        <v>0</v>
      </c>
      <c r="D202" s="261"/>
      <c r="E202" s="261" t="s">
        <v>601</v>
      </c>
      <c r="F202" s="50" t="s">
        <v>478</v>
      </c>
      <c r="G202" s="448" t="s">
        <v>10</v>
      </c>
      <c r="H202" s="87" t="s">
        <v>404</v>
      </c>
      <c r="I202" s="87"/>
      <c r="J202" s="87" t="s">
        <v>404</v>
      </c>
      <c r="K202" s="50" t="s">
        <v>416</v>
      </c>
      <c r="L202" s="87" t="s">
        <v>45</v>
      </c>
      <c r="M202" s="87"/>
      <c r="N202" s="75" t="s">
        <v>552</v>
      </c>
      <c r="O202" s="75" t="s">
        <v>441</v>
      </c>
      <c r="P202" s="75" t="s">
        <v>485</v>
      </c>
      <c r="Q202" s="75" t="s">
        <v>472</v>
      </c>
      <c r="R202" s="411" t="s">
        <v>711</v>
      </c>
      <c r="S202" s="411" t="s">
        <v>712</v>
      </c>
      <c r="T202" s="75" t="s">
        <v>1</v>
      </c>
      <c r="U202" s="50" t="s">
        <v>416</v>
      </c>
      <c r="V202" s="75" t="s">
        <v>534</v>
      </c>
      <c r="W202" s="50" t="s">
        <v>488</v>
      </c>
      <c r="X202" s="75" t="s">
        <v>45</v>
      </c>
      <c r="Y202" s="87" t="s">
        <v>557</v>
      </c>
      <c r="Z202" s="244"/>
      <c r="AA202" s="247"/>
      <c r="AC202" s="28"/>
      <c r="AD202" s="27"/>
      <c r="AE202" s="248"/>
      <c r="AF202" s="86"/>
      <c r="AJ202" s="86"/>
      <c r="BB202" s="259"/>
    </row>
    <row r="203" spans="1:55" ht="16.5" customHeight="1">
      <c r="A203" s="244"/>
      <c r="B203" s="318">
        <f>+'Ark1'!C1606</f>
        <v>2024</v>
      </c>
      <c r="C203" s="263">
        <f>+'Ark1'!L1606</f>
        <v>1</v>
      </c>
      <c r="D203" s="263" t="s">
        <v>29</v>
      </c>
      <c r="E203" s="263">
        <f>+'Ark1'!AP1606</f>
        <v>10</v>
      </c>
      <c r="F203" s="263" t="str">
        <f>+IF(G203=0,"",'Ark1'!Q1606)</f>
        <v/>
      </c>
      <c r="G203" s="449">
        <f>+'Ark1'!R1606</f>
        <v>0</v>
      </c>
      <c r="H203" s="264" t="str">
        <f>+IF(G203=0,"",'Ark1'!AE1606)</f>
        <v/>
      </c>
      <c r="I203" s="264"/>
      <c r="J203" s="264" t="str">
        <f>+IF(G203=0,"",'Ark1'!AF1606)</f>
        <v/>
      </c>
      <c r="K203" s="265" t="str">
        <f>+IF(G203=0,"",'Ark1'!T1606)</f>
        <v/>
      </c>
      <c r="L203" s="294" t="str">
        <f>+IF(G203=0,"",'Ark1'!U1606)</f>
        <v/>
      </c>
      <c r="M203" s="264"/>
      <c r="N203" s="266" t="str">
        <f>+IF(G203=0,"",'Ark1'!W1606)</f>
        <v/>
      </c>
      <c r="O203" s="266" t="str">
        <f>+IF(G203=0,"",'Ark1'!X1606)</f>
        <v/>
      </c>
      <c r="P203" s="266" t="str">
        <f>+IF(G203=0,"",'Ark1'!AG1606)</f>
        <v/>
      </c>
      <c r="Q203" s="266" t="str">
        <f>+IF(G203=0,"",'Ark1'!AH1606)</f>
        <v/>
      </c>
      <c r="R203" s="366" t="str">
        <f>+IF(G203=0,"",'Ark1'!AR1649)</f>
        <v/>
      </c>
      <c r="S203" s="114" t="str">
        <f>+IF(G203=0,"",'Ark1'!AS1649)</f>
        <v/>
      </c>
      <c r="T203" s="266" t="str">
        <f>+IF(G203=0,"",'Ark1'!Y1606)</f>
        <v/>
      </c>
      <c r="U203" s="265" t="str">
        <f>+IF(G203=0,"",'Ark1'!AA1606)</f>
        <v/>
      </c>
      <c r="V203" s="266" t="str">
        <f>+IF(G203=0,"",'Ark1'!AC1606)</f>
        <v/>
      </c>
      <c r="W203" s="294" t="str">
        <f t="shared" ref="W203:W217" si="30">IF(G203=0,"",1000*L203/P203)</f>
        <v/>
      </c>
      <c r="X203" s="266" t="str">
        <f t="shared" ref="X203:X217" si="31">IF(G203=0,"",L203/C203)</f>
        <v/>
      </c>
      <c r="Y203" s="264" t="str">
        <f t="shared" ref="Y203:Y217" si="32">IF(G203=0,"",G203/F203)</f>
        <v/>
      </c>
      <c r="Z203" s="244"/>
      <c r="AA203" s="209"/>
      <c r="AC203" s="28"/>
      <c r="AD203" s="27"/>
      <c r="AE203" s="86"/>
      <c r="AF203" s="86"/>
      <c r="AG203" s="268"/>
      <c r="AH203" s="268"/>
      <c r="AI203" s="33"/>
      <c r="AJ203" s="33"/>
      <c r="AK203" s="33"/>
    </row>
    <row r="204" spans="1:55" ht="15.6">
      <c r="A204" s="244"/>
      <c r="B204" s="318">
        <f>+'Ark1'!C1641</f>
        <v>2024</v>
      </c>
      <c r="C204" s="86">
        <f>+'Ark1'!L1641</f>
        <v>2</v>
      </c>
      <c r="D204" s="86" t="s">
        <v>30</v>
      </c>
      <c r="F204" s="86" t="str">
        <f>+IF(G204=0,"",'Ark1'!Q1641)</f>
        <v/>
      </c>
      <c r="G204" s="449">
        <f>+'Ark1'!R1641</f>
        <v>0</v>
      </c>
      <c r="H204" s="28" t="str">
        <f>+IF(G204=0,"",'Ark1'!AE1641)</f>
        <v/>
      </c>
      <c r="I204" s="28"/>
      <c r="J204" s="28" t="str">
        <f>+IF(G204=0,"",'Ark1'!AF1641)</f>
        <v/>
      </c>
      <c r="K204" s="27" t="str">
        <f>+IF(G204=0,"",'Ark1'!T1641)</f>
        <v/>
      </c>
      <c r="L204" s="294" t="str">
        <f>+IF(G204=0,"",'Ark1'!U1641)</f>
        <v/>
      </c>
      <c r="M204" s="28"/>
      <c r="N204" s="33" t="str">
        <f>+IF(G204=0,"",'Ark1'!W1641)</f>
        <v/>
      </c>
      <c r="O204" s="33" t="str">
        <f>+IF(G204=0,"",'Ark1'!X1641)</f>
        <v/>
      </c>
      <c r="P204" s="33" t="str">
        <f>+IF(G204=0,"",'Ark1'!AG1641)</f>
        <v/>
      </c>
      <c r="Q204" s="33" t="str">
        <f>+IF(G204=0,"",'Ark1'!AH1641)</f>
        <v/>
      </c>
      <c r="R204" s="366" t="str">
        <f>+IF(G204=0,"",'Ark1'!AR1684)</f>
        <v/>
      </c>
      <c r="S204" s="114" t="str">
        <f>+IF(G204=0,"",'Ark1'!AS1684)</f>
        <v/>
      </c>
      <c r="T204" s="33" t="str">
        <f>+IF(G204=0,"",'Ark1'!Y1641)</f>
        <v/>
      </c>
      <c r="U204" s="27" t="str">
        <f>+IF(G204=0,"",'Ark1'!AA1641)</f>
        <v/>
      </c>
      <c r="V204" s="33" t="str">
        <f>+IF(G204=0,"",'Ark1'!AC1641)</f>
        <v/>
      </c>
      <c r="W204" s="294" t="str">
        <f t="shared" si="30"/>
        <v/>
      </c>
      <c r="X204" s="33" t="str">
        <f t="shared" si="31"/>
        <v/>
      </c>
      <c r="Y204" s="28" t="str">
        <f t="shared" si="32"/>
        <v/>
      </c>
      <c r="Z204" s="244"/>
      <c r="AA204" s="247"/>
      <c r="AC204" s="28"/>
      <c r="AD204" s="27"/>
      <c r="AE204" s="247"/>
      <c r="AF204" s="86"/>
      <c r="AJ204" s="86"/>
    </row>
    <row r="205" spans="1:55" ht="15.6">
      <c r="A205" s="244"/>
      <c r="B205" s="318">
        <f>+'Ark1'!C1676</f>
        <v>2024</v>
      </c>
      <c r="C205" s="263">
        <f>+'Ark1'!L1676</f>
        <v>3</v>
      </c>
      <c r="D205" s="263" t="s">
        <v>31</v>
      </c>
      <c r="F205" s="263" t="str">
        <f>+IF(G205=0,"",'Ark1'!Q1676)</f>
        <v/>
      </c>
      <c r="G205" s="449">
        <f>+'Ark1'!R1676</f>
        <v>0</v>
      </c>
      <c r="H205" s="264" t="str">
        <f>+IF(G205=0,"",'Ark1'!AE1676)</f>
        <v/>
      </c>
      <c r="I205" s="31" t="str">
        <f>+IF(G205=0,"",H205-#REF!)</f>
        <v/>
      </c>
      <c r="J205" s="264" t="str">
        <f>+IF(G205=0,"",'Ark1'!AF1676)</f>
        <v/>
      </c>
      <c r="K205" s="265" t="str">
        <f>+IF(G205=0,"",'Ark1'!T1676)</f>
        <v/>
      </c>
      <c r="L205" s="294" t="str">
        <f>+IF(G205=0,"",'Ark1'!U1676)</f>
        <v/>
      </c>
      <c r="M205" s="35" t="str">
        <f>+IF(G205=0,"",L205-#REF!)</f>
        <v/>
      </c>
      <c r="N205" s="266" t="str">
        <f>+IF(G205=0,"",'Ark1'!W1676)</f>
        <v/>
      </c>
      <c r="O205" s="266" t="str">
        <f>+IF(G205=0,"",'Ark1'!X1676)</f>
        <v/>
      </c>
      <c r="P205" s="266" t="str">
        <f>+IF(G205=0,"",'Ark1'!AG1676)</f>
        <v/>
      </c>
      <c r="Q205" s="266" t="str">
        <f>+IF(G205=0,"",'Ark1'!AH1676)</f>
        <v/>
      </c>
      <c r="R205" s="366" t="str">
        <f>+IF(G205=0,"",'Ark1'!AR1719)</f>
        <v/>
      </c>
      <c r="S205" s="114" t="str">
        <f>+IF(G205=0,"",'Ark1'!AS1719)</f>
        <v/>
      </c>
      <c r="T205" s="266" t="str">
        <f>+IF(G205=0,"",'Ark1'!Y1676)</f>
        <v/>
      </c>
      <c r="U205" s="265" t="str">
        <f>+IF(G205=0,"",'Ark1'!AA1676)</f>
        <v/>
      </c>
      <c r="V205" s="266" t="str">
        <f>+IF(G205=0,"",'Ark1'!AC1676)</f>
        <v/>
      </c>
      <c r="W205" s="294" t="str">
        <f t="shared" si="30"/>
        <v/>
      </c>
      <c r="X205" s="266" t="str">
        <f t="shared" si="31"/>
        <v/>
      </c>
      <c r="Y205" s="264" t="str">
        <f t="shared" si="32"/>
        <v/>
      </c>
      <c r="Z205" s="244"/>
      <c r="AA205" s="247"/>
      <c r="AC205" s="28"/>
      <c r="AD205" s="27"/>
      <c r="AE205" s="269"/>
      <c r="AF205" s="86"/>
      <c r="AG205" s="27"/>
      <c r="AH205" s="248"/>
      <c r="AJ205" s="86"/>
    </row>
    <row r="206" spans="1:55" ht="15.6">
      <c r="A206" s="244"/>
      <c r="B206" s="318">
        <f>+'Ark1'!C1711</f>
        <v>2024</v>
      </c>
      <c r="C206" s="263">
        <f>+'Ark1'!L1711</f>
        <v>4</v>
      </c>
      <c r="D206" s="263" t="s">
        <v>32</v>
      </c>
      <c r="F206" s="86" t="str">
        <f>+IF(G206=0,"",'Ark1'!Q1711)</f>
        <v/>
      </c>
      <c r="G206" s="449">
        <f>+'Ark1'!R1711</f>
        <v>0</v>
      </c>
      <c r="H206" s="28" t="str">
        <f>+IF(G206=0,"",'Ark1'!AE1711)</f>
        <v/>
      </c>
      <c r="I206" s="35" t="str">
        <f>+IF(G206=0,"",IF(#REF!=0,"",H206-#REF!))</f>
        <v/>
      </c>
      <c r="J206" s="28" t="str">
        <f>+IF(G206=0,"",'Ark1'!AF1711)</f>
        <v/>
      </c>
      <c r="K206" s="27" t="str">
        <f>+IF(G206=0,"",'Ark1'!T1711)</f>
        <v/>
      </c>
      <c r="L206" s="294" t="str">
        <f>+IF(G206=0,"",'Ark1'!U1711)</f>
        <v/>
      </c>
      <c r="M206" s="35" t="str">
        <f>+IF(G206=0,"",IF(#REF!=0,"",L206-#REF!))</f>
        <v/>
      </c>
      <c r="N206" s="33" t="str">
        <f>+IF(G206=0,"",'Ark1'!W1711)</f>
        <v/>
      </c>
      <c r="O206" s="33" t="str">
        <f>+IF(G206=0,"",'Ark1'!X1711)</f>
        <v/>
      </c>
      <c r="P206" s="33" t="str">
        <f>+IF(G206=0,"",'Ark1'!AG1711)</f>
        <v/>
      </c>
      <c r="Q206" s="33" t="str">
        <f>+IF(G206=0,"",'Ark1'!AH1711)</f>
        <v/>
      </c>
      <c r="R206" s="366" t="str">
        <f>+IF(G206=0,"",'Ark1'!AR1754)</f>
        <v/>
      </c>
      <c r="S206" s="114" t="str">
        <f>+IF(G206=0,"",'Ark1'!AS1754)</f>
        <v/>
      </c>
      <c r="T206" s="33" t="str">
        <f>+IF(G206=0,"",'Ark1'!Y1711)</f>
        <v/>
      </c>
      <c r="U206" s="27" t="str">
        <f>+IF(G206=0,"",'Ark1'!AA1711)</f>
        <v/>
      </c>
      <c r="V206" s="33" t="str">
        <f>+IF(G206=0,"",'Ark1'!AC1711)</f>
        <v/>
      </c>
      <c r="W206" s="294" t="str">
        <f t="shared" si="30"/>
        <v/>
      </c>
      <c r="X206" s="33" t="str">
        <f t="shared" si="31"/>
        <v/>
      </c>
      <c r="Y206" s="28" t="str">
        <f t="shared" si="32"/>
        <v/>
      </c>
      <c r="Z206" s="244"/>
      <c r="AA206" s="247"/>
      <c r="AC206" s="28"/>
      <c r="AD206" s="27"/>
      <c r="AE206" s="269"/>
      <c r="AF206" s="86"/>
      <c r="AJ206" s="86"/>
    </row>
    <row r="207" spans="1:55" ht="15.6">
      <c r="A207" s="244"/>
      <c r="B207" s="318">
        <f>+'Ark1'!C1746</f>
        <v>2024</v>
      </c>
      <c r="C207" s="263">
        <f>+'Ark1'!L1746</f>
        <v>5</v>
      </c>
      <c r="D207" s="263" t="s">
        <v>402</v>
      </c>
      <c r="F207" s="263" t="str">
        <f>+IF(G207=0,"",'Ark1'!Q1746)</f>
        <v/>
      </c>
      <c r="G207" s="449">
        <f>+'Ark1'!R1746</f>
        <v>0</v>
      </c>
      <c r="H207" s="264">
        <f>+'Ark1'!AE1746</f>
        <v>0</v>
      </c>
      <c r="I207" s="35" t="e">
        <f>+IF(D207=0,"",IF(#REF!=0,"",H207-#REF!))</f>
        <v>#REF!</v>
      </c>
      <c r="J207" s="264" t="str">
        <f>+IF(G207=0,"",'Ark1'!AF1746)</f>
        <v/>
      </c>
      <c r="K207" s="265" t="str">
        <f>+IF(G207=0,"",'Ark1'!T1746)</f>
        <v/>
      </c>
      <c r="L207" s="294" t="str">
        <f>+IF(G207=0,"",'Ark1'!U1746)</f>
        <v/>
      </c>
      <c r="M207" s="35" t="str">
        <f>+IF(G207=0,"",L207-#REF!)</f>
        <v/>
      </c>
      <c r="N207" s="266" t="str">
        <f>+IF(G207=0,"",'Ark1'!W1746)</f>
        <v/>
      </c>
      <c r="O207" s="266" t="str">
        <f>+IF(G207=0,"",'Ark1'!X1746)</f>
        <v/>
      </c>
      <c r="P207" s="266" t="str">
        <f>+IF(G207=0,"",'Ark1'!AG1746)</f>
        <v/>
      </c>
      <c r="Q207" s="266" t="str">
        <f>+IF(G207=0,"",'Ark1'!AH1746)</f>
        <v/>
      </c>
      <c r="R207" s="366" t="str">
        <f>+IF(G207=0,"",'Ark1'!AR1789)</f>
        <v/>
      </c>
      <c r="S207" s="114" t="str">
        <f>+IF(G207=0,"",'Ark1'!AS1789)</f>
        <v/>
      </c>
      <c r="T207" s="266" t="str">
        <f>+IF(G207=0,"",'Ark1'!Y1746)</f>
        <v/>
      </c>
      <c r="U207" s="265" t="str">
        <f>+IF(G207=0,"",'Ark1'!AA1746)</f>
        <v/>
      </c>
      <c r="V207" s="266" t="str">
        <f>+IF(G207=0,"",'Ark1'!AC1746)</f>
        <v/>
      </c>
      <c r="W207" s="294" t="str">
        <f t="shared" si="30"/>
        <v/>
      </c>
      <c r="X207" s="266" t="str">
        <f t="shared" si="31"/>
        <v/>
      </c>
      <c r="Y207" s="264" t="str">
        <f t="shared" si="32"/>
        <v/>
      </c>
      <c r="Z207" s="244"/>
      <c r="AA207" s="247"/>
      <c r="AC207" s="28"/>
      <c r="AD207" s="27"/>
      <c r="AE207" s="269"/>
      <c r="AF207" s="86"/>
      <c r="AJ207" s="86"/>
    </row>
    <row r="208" spans="1:55" ht="15.6">
      <c r="A208" s="244"/>
      <c r="B208" s="318">
        <f>+'Ark1'!C1781</f>
        <v>2024</v>
      </c>
      <c r="C208" s="263">
        <f>+'Ark1'!L1781</f>
        <v>6</v>
      </c>
      <c r="D208" s="263" t="s">
        <v>33</v>
      </c>
      <c r="F208" s="86" t="str">
        <f>+IF(G208=0,"",'Ark1'!Q1781)</f>
        <v/>
      </c>
      <c r="G208" s="449">
        <f>+'Ark1'!R1781</f>
        <v>0</v>
      </c>
      <c r="H208" s="28" t="str">
        <f>+IF(G208=0,"",'Ark1'!AE1781)</f>
        <v/>
      </c>
      <c r="I208" s="31" t="str">
        <f>+IF(G208=0,"",IF(#REF!=0,"",H208-#REF!))</f>
        <v/>
      </c>
      <c r="J208" s="28" t="str">
        <f>+IF(G208=0,"",'Ark1'!AF1781)</f>
        <v/>
      </c>
      <c r="K208" s="27" t="str">
        <f>+IF(G208=0,"",'Ark1'!T1781)</f>
        <v/>
      </c>
      <c r="L208" s="294" t="str">
        <f>+IF(G208=0,"",'Ark1'!U1781)</f>
        <v/>
      </c>
      <c r="M208" s="35" t="str">
        <f>+IF(G208=0,"",IF(#REF!=0,"",L208-#REF!))</f>
        <v/>
      </c>
      <c r="N208" s="33" t="str">
        <f>+IF(G208=0,"",'Ark1'!W1781)</f>
        <v/>
      </c>
      <c r="O208" s="33" t="str">
        <f>+IF(G208=0,"",'Ark1'!X1781)</f>
        <v/>
      </c>
      <c r="P208" s="33" t="str">
        <f>+IF(G208=0,"",'Ark1'!AG1781)</f>
        <v/>
      </c>
      <c r="Q208" s="33" t="str">
        <f>+IF(G208=0,"",'Ark1'!AH1781)</f>
        <v/>
      </c>
      <c r="R208" s="366" t="str">
        <f>+IF(G208=0,"",'Ark1'!AR1824)</f>
        <v/>
      </c>
      <c r="S208" s="114" t="str">
        <f>+IF(G208=0,"",'Ark1'!AS1824)</f>
        <v/>
      </c>
      <c r="T208" s="33" t="str">
        <f>+IF(G208=0,"",'Ark1'!Y1781)</f>
        <v/>
      </c>
      <c r="U208" s="27" t="str">
        <f>+IF(G208=0,"",'Ark1'!AA1781)</f>
        <v/>
      </c>
      <c r="V208" s="33" t="str">
        <f>+IF(G208=0,"",'Ark1'!AC1781)</f>
        <v/>
      </c>
      <c r="W208" s="294" t="str">
        <f t="shared" si="30"/>
        <v/>
      </c>
      <c r="X208" s="33" t="str">
        <f t="shared" si="31"/>
        <v/>
      </c>
      <c r="Y208" s="28" t="str">
        <f t="shared" si="32"/>
        <v/>
      </c>
      <c r="Z208" s="244"/>
      <c r="AA208" s="247"/>
      <c r="AC208" s="28"/>
      <c r="AD208" s="27"/>
      <c r="AE208" s="269"/>
      <c r="AF208" s="86"/>
      <c r="AJ208" s="86"/>
    </row>
    <row r="209" spans="1:55" ht="15.6">
      <c r="A209" s="244"/>
      <c r="B209" s="318">
        <f>+'Ark1'!C1816</f>
        <v>2024</v>
      </c>
      <c r="C209" s="263">
        <f>+'Ark1'!L1816</f>
        <v>7</v>
      </c>
      <c r="D209" s="263" t="s">
        <v>34</v>
      </c>
      <c r="F209" s="263" t="str">
        <f>+IF(G209=0,"",'Ark1'!Q1816)</f>
        <v/>
      </c>
      <c r="G209" s="449">
        <f>+'Ark1'!R1816</f>
        <v>0</v>
      </c>
      <c r="H209" s="264" t="str">
        <f>+IF(G209=0,"",'Ark1'!AE1816)</f>
        <v/>
      </c>
      <c r="I209" s="31" t="str">
        <f>+IF(G209=0,"",IF(#REF!=0,"",H209-#REF!))</f>
        <v/>
      </c>
      <c r="J209" s="264" t="str">
        <f>+IF(G209=0,"",'Ark1'!AF1816)</f>
        <v/>
      </c>
      <c r="K209" s="265" t="str">
        <f>+IF(G209=0,"",'Ark1'!T1816)</f>
        <v/>
      </c>
      <c r="L209" s="294" t="str">
        <f>+IF(G209=0,"",'Ark1'!U1816)</f>
        <v/>
      </c>
      <c r="M209" s="35" t="str">
        <f>+IF(G209=0,"",IF(#REF!=0,"",L209-#REF!))</f>
        <v/>
      </c>
      <c r="N209" s="266" t="str">
        <f>+IF(G209=0,"",'Ark1'!W1816)</f>
        <v/>
      </c>
      <c r="O209" s="266" t="str">
        <f>+IF(G209=0,"",'Ark1'!X1816)</f>
        <v/>
      </c>
      <c r="P209" s="266" t="str">
        <f>+IF(G209=0,"",'Ark1'!AG1816)</f>
        <v/>
      </c>
      <c r="Q209" s="266" t="str">
        <f>+IF(G209=0,"",'Ark1'!AH1816)</f>
        <v/>
      </c>
      <c r="R209" s="366" t="str">
        <f>+IF(G209=0,"",'Ark1'!AR1655)</f>
        <v/>
      </c>
      <c r="S209" s="114" t="str">
        <f>+IF(G209=0,"",'Ark1'!AS1655)</f>
        <v/>
      </c>
      <c r="T209" s="266" t="str">
        <f>+IF(G209=0,"",'Ark1'!Y1816)</f>
        <v/>
      </c>
      <c r="U209" s="265" t="str">
        <f>+IF(G209=0,"",'Ark1'!AA1816)</f>
        <v/>
      </c>
      <c r="V209" s="266" t="str">
        <f>+IF(G209=0,"",'Ark1'!AC1816)</f>
        <v/>
      </c>
      <c r="W209" s="294" t="str">
        <f t="shared" si="30"/>
        <v/>
      </c>
      <c r="X209" s="266" t="str">
        <f t="shared" si="31"/>
        <v/>
      </c>
      <c r="Y209" s="264" t="str">
        <f t="shared" si="32"/>
        <v/>
      </c>
      <c r="Z209" s="244"/>
      <c r="AA209" s="247"/>
      <c r="AC209" s="28"/>
      <c r="AD209" s="27"/>
      <c r="AE209" s="269"/>
      <c r="AF209" s="86"/>
      <c r="AJ209" s="86"/>
    </row>
    <row r="210" spans="1:55" ht="15.6">
      <c r="A210" s="244"/>
      <c r="B210" s="247">
        <f>+'Ark1'!C1851</f>
        <v>2024</v>
      </c>
      <c r="C210" s="86">
        <f>+'Ark1'!L1851</f>
        <v>8</v>
      </c>
      <c r="D210" s="86" t="s">
        <v>35</v>
      </c>
      <c r="F210" s="86" t="str">
        <f>+IF(G210=0,"",'Ark1'!Q1851)</f>
        <v/>
      </c>
      <c r="G210" s="449">
        <f>+'Ark1'!R1851</f>
        <v>0</v>
      </c>
      <c r="H210" s="28" t="str">
        <f>+IF(G210=0,"",'Ark1'!AE1851)</f>
        <v/>
      </c>
      <c r="I210" s="28"/>
      <c r="J210" s="28" t="str">
        <f>+IF(G210=0,"",'Ark1'!AF1851)</f>
        <v/>
      </c>
      <c r="K210" s="27" t="str">
        <f>+IF(G210=0,"",'Ark1'!T1851)</f>
        <v/>
      </c>
      <c r="L210" s="294" t="str">
        <f>+IF(G210=0,"",'Ark1'!U1851)</f>
        <v/>
      </c>
      <c r="M210" s="28"/>
      <c r="N210" s="33" t="str">
        <f>+IF(G210=0,"",'Ark1'!W1851)</f>
        <v/>
      </c>
      <c r="O210" s="33" t="str">
        <f>+IF(G210=0,"",'Ark1'!X1851)</f>
        <v/>
      </c>
      <c r="P210" s="33" t="str">
        <f>+IF(G210=0,"",'Ark1'!AG1851)</f>
        <v/>
      </c>
      <c r="Q210" s="33" t="str">
        <f>+IF(G210=0,"",'Ark1'!AH1851)</f>
        <v/>
      </c>
      <c r="R210" s="366" t="str">
        <f>+IF(G210=0,"",'Ark1'!AR1656)</f>
        <v/>
      </c>
      <c r="S210" s="114" t="str">
        <f>+IF(G210=0,"",'Ark1'!AS1656)</f>
        <v/>
      </c>
      <c r="T210" s="33" t="str">
        <f>+IF(G210=0,"",'Ark1'!Y1851)</f>
        <v/>
      </c>
      <c r="U210" s="27" t="str">
        <f>+IF(G210=0,"",'Ark1'!AA1851)</f>
        <v/>
      </c>
      <c r="V210" s="33" t="str">
        <f>+IF(G210=0,"",'Ark1'!AC1851)</f>
        <v/>
      </c>
      <c r="W210" s="294" t="str">
        <f t="shared" si="30"/>
        <v/>
      </c>
      <c r="X210" s="33" t="str">
        <f t="shared" si="31"/>
        <v/>
      </c>
      <c r="Y210" s="28" t="str">
        <f t="shared" si="32"/>
        <v/>
      </c>
      <c r="Z210" s="244"/>
      <c r="AA210" s="247"/>
      <c r="AC210" s="28"/>
      <c r="AD210" s="27"/>
      <c r="AE210" s="269"/>
      <c r="AF210" s="86"/>
      <c r="AJ210" s="86"/>
    </row>
    <row r="211" spans="1:55" ht="15.6">
      <c r="A211" s="244"/>
      <c r="B211" s="318">
        <f>+'Ark1'!C1886</f>
        <v>2024</v>
      </c>
      <c r="C211" s="263">
        <f>+'Ark1'!L1886</f>
        <v>9</v>
      </c>
      <c r="D211" s="263" t="s">
        <v>36</v>
      </c>
      <c r="F211" s="263" t="str">
        <f>+IF(G211=0,"",'Ark1'!Q1886)</f>
        <v/>
      </c>
      <c r="G211" s="449">
        <f>+'Ark1'!R1886</f>
        <v>0</v>
      </c>
      <c r="H211" s="264" t="str">
        <f>+IF(G211=0,"",'Ark1'!AE1886)</f>
        <v/>
      </c>
      <c r="I211" s="264"/>
      <c r="J211" s="264" t="str">
        <f>+IF(G211=0,"",'Ark1'!AF1886)</f>
        <v/>
      </c>
      <c r="K211" s="265" t="str">
        <f>+IF(G211=0,"",'Ark1'!T1886)</f>
        <v/>
      </c>
      <c r="L211" s="294" t="str">
        <f>+IF(G211=0,"",'Ark1'!U1886)</f>
        <v/>
      </c>
      <c r="M211" s="264"/>
      <c r="N211" s="266" t="str">
        <f>+IF(G211=0,"",'Ark1'!W1886)</f>
        <v/>
      </c>
      <c r="O211" s="266" t="str">
        <f>+IF(G211=0,"",'Ark1'!X1886)</f>
        <v/>
      </c>
      <c r="P211" s="266" t="str">
        <f>+IF(G211=0,"",'Ark1'!AG1886)</f>
        <v/>
      </c>
      <c r="Q211" s="266" t="str">
        <f>+IF(G211=0,"",'Ark1'!AH1886)</f>
        <v/>
      </c>
      <c r="R211" s="366" t="str">
        <f>+IF(G211=0,"",'Ark1'!AR1657)</f>
        <v/>
      </c>
      <c r="S211" s="114" t="str">
        <f>+IF(G211=0,"",'Ark1'!AS1657)</f>
        <v/>
      </c>
      <c r="T211" s="266" t="str">
        <f>+IF(G211=0,"",'Ark1'!Y1886)</f>
        <v/>
      </c>
      <c r="U211" s="265" t="str">
        <f>+IF(G211=0,"",'Ark1'!AA1886)</f>
        <v/>
      </c>
      <c r="V211" s="266" t="str">
        <f>+IF(G211=0,"",'Ark1'!AC1886)</f>
        <v/>
      </c>
      <c r="W211" s="294" t="str">
        <f t="shared" si="30"/>
        <v/>
      </c>
      <c r="X211" s="266" t="str">
        <f t="shared" si="31"/>
        <v/>
      </c>
      <c r="Y211" s="264" t="str">
        <f t="shared" si="32"/>
        <v/>
      </c>
      <c r="Z211" s="244"/>
      <c r="AA211" s="247"/>
      <c r="AC211" s="28"/>
      <c r="AD211" s="27"/>
      <c r="AE211" s="269"/>
      <c r="AF211" s="86"/>
      <c r="AJ211" s="86"/>
    </row>
    <row r="212" spans="1:55" ht="15.6">
      <c r="A212" s="244"/>
      <c r="B212" s="318">
        <f>+'Ark1'!C1921</f>
        <v>2024</v>
      </c>
      <c r="C212" s="263">
        <f>+'Ark1'!L1921</f>
        <v>10</v>
      </c>
      <c r="D212" s="263" t="s">
        <v>37</v>
      </c>
      <c r="F212" s="86" t="str">
        <f>+IF(G212=0,"",'Ark1'!Q1921)</f>
        <v/>
      </c>
      <c r="G212" s="449">
        <f>+'Ark1'!R1921</f>
        <v>0</v>
      </c>
      <c r="H212" s="28" t="str">
        <f>+IF(G212=0,"",'Ark1'!AE1921)</f>
        <v/>
      </c>
      <c r="I212" s="28"/>
      <c r="J212" s="28" t="str">
        <f>+IF(G212=0,"",'Ark1'!AF1921)</f>
        <v/>
      </c>
      <c r="K212" s="27" t="str">
        <f>+IF(G212=0,"",'Ark1'!T1921)</f>
        <v/>
      </c>
      <c r="L212" s="294" t="str">
        <f>+IF(G212=0,"",'Ark1'!U1921)</f>
        <v/>
      </c>
      <c r="M212" s="28"/>
      <c r="N212" s="33" t="str">
        <f>+IF(G212=0,"",'Ark1'!W1921)</f>
        <v/>
      </c>
      <c r="O212" s="33" t="str">
        <f>+IF(G212=0,"",'Ark1'!X1921)</f>
        <v/>
      </c>
      <c r="P212" s="33" t="str">
        <f>+IF(G212=0,"",'Ark1'!AG1921)</f>
        <v/>
      </c>
      <c r="Q212" s="33" t="str">
        <f>+IF(G212=0,"",'Ark1'!AH1921)</f>
        <v/>
      </c>
      <c r="R212" s="366" t="str">
        <f>+IF(G212=0,"",'Ark1'!AR1658)</f>
        <v/>
      </c>
      <c r="S212" s="114" t="str">
        <f>+IF(G212=0,"",'Ark1'!AS1658)</f>
        <v/>
      </c>
      <c r="T212" s="33" t="str">
        <f>+IF(G212=0,"",'Ark1'!Y1921)</f>
        <v/>
      </c>
      <c r="U212" s="27" t="str">
        <f>+IF(G212=0,"",'Ark1'!AA1921)</f>
        <v/>
      </c>
      <c r="V212" s="33" t="str">
        <f>+IF(G212=0,"",'Ark1'!AC1921)</f>
        <v/>
      </c>
      <c r="W212" s="294" t="str">
        <f t="shared" si="30"/>
        <v/>
      </c>
      <c r="X212" s="33" t="str">
        <f t="shared" si="31"/>
        <v/>
      </c>
      <c r="Y212" s="28" t="str">
        <f t="shared" si="32"/>
        <v/>
      </c>
      <c r="Z212" s="244"/>
      <c r="AA212" s="247"/>
      <c r="AC212" s="28"/>
      <c r="AD212" s="27"/>
      <c r="AE212" s="269"/>
      <c r="AF212" s="86"/>
      <c r="AJ212" s="86"/>
    </row>
    <row r="213" spans="1:55" ht="15.6">
      <c r="A213" s="244"/>
      <c r="B213" s="318">
        <f>+'Ark1'!C1956</f>
        <v>2024</v>
      </c>
      <c r="C213" s="263">
        <f>+'Ark1'!L1956</f>
        <v>11</v>
      </c>
      <c r="D213" s="263" t="s">
        <v>38</v>
      </c>
      <c r="F213" s="263" t="str">
        <f>+IF(G213=0,"",'Ark1'!Q1956)</f>
        <v/>
      </c>
      <c r="G213" s="449">
        <f>+'Ark1'!R1956</f>
        <v>0</v>
      </c>
      <c r="H213" s="264" t="str">
        <f>+IF(G213=0,"",'Ark1'!AE1956)</f>
        <v/>
      </c>
      <c r="I213" s="264"/>
      <c r="J213" s="264" t="str">
        <f>+IF(G213=0,"",'Ark1'!AF1956)</f>
        <v/>
      </c>
      <c r="K213" s="265" t="str">
        <f>+IF(G213=0,"",'Ark1'!T1956)</f>
        <v/>
      </c>
      <c r="L213" s="294" t="str">
        <f>+IF(G213=0,"",'Ark1'!U1956)</f>
        <v/>
      </c>
      <c r="M213" s="264"/>
      <c r="N213" s="266" t="str">
        <f>+IF(G213=0,"",'Ark1'!W1956)</f>
        <v/>
      </c>
      <c r="O213" s="266" t="str">
        <f>+IF(G213=0,"",'Ark1'!X1956)</f>
        <v/>
      </c>
      <c r="P213" s="266" t="str">
        <f>+IF(G213=0,"",'Ark1'!AG1956)</f>
        <v/>
      </c>
      <c r="Q213" s="266" t="str">
        <f>+IF(G213=0,"",'Ark1'!AH1956)</f>
        <v/>
      </c>
      <c r="R213" s="366" t="str">
        <f>+IF(G213=0,"",'Ark1'!AR1659)</f>
        <v/>
      </c>
      <c r="S213" s="114" t="str">
        <f>+IF(G213=0,"",'Ark1'!AS1659)</f>
        <v/>
      </c>
      <c r="T213" s="266" t="str">
        <f>+IF(G213=0,"",'Ark1'!Y1956)</f>
        <v/>
      </c>
      <c r="U213" s="265" t="str">
        <f>+IF(G213=0,"",'Ark1'!AA1956)</f>
        <v/>
      </c>
      <c r="V213" s="266" t="str">
        <f>+IF(G213=0,"",'Ark1'!AC1956)</f>
        <v/>
      </c>
      <c r="W213" s="294" t="str">
        <f t="shared" si="30"/>
        <v/>
      </c>
      <c r="X213" s="266" t="str">
        <f t="shared" si="31"/>
        <v/>
      </c>
      <c r="Y213" s="264" t="str">
        <f t="shared" si="32"/>
        <v/>
      </c>
      <c r="Z213" s="244"/>
      <c r="AA213" s="247"/>
      <c r="AC213" s="28"/>
      <c r="AD213" s="27"/>
      <c r="AE213" s="269"/>
      <c r="AF213" s="86"/>
      <c r="AJ213" s="86"/>
    </row>
    <row r="214" spans="1:55" ht="15.6">
      <c r="A214" s="244"/>
      <c r="B214" s="318">
        <f>+'Ark1'!C1991</f>
        <v>2024</v>
      </c>
      <c r="C214" s="263">
        <f>+'Ark1'!L1991</f>
        <v>12</v>
      </c>
      <c r="D214" s="263" t="s">
        <v>39</v>
      </c>
      <c r="F214" s="86" t="str">
        <f>+IF(G214=0,"",'Ark1'!Q1991)</f>
        <v/>
      </c>
      <c r="G214" s="449">
        <f>+'Ark1'!R1991</f>
        <v>0</v>
      </c>
      <c r="H214" s="28" t="str">
        <f>+IF(G214=0,"",'Ark1'!AE1991)</f>
        <v/>
      </c>
      <c r="I214" s="28"/>
      <c r="J214" s="28" t="str">
        <f>+IF(G214=0,"",'Ark1'!AF1991)</f>
        <v/>
      </c>
      <c r="K214" s="27" t="str">
        <f>+IF(G214=0,"",'Ark1'!T1991)</f>
        <v/>
      </c>
      <c r="L214" s="294" t="str">
        <f>+IF(G214=0,"",'Ark1'!U1991)</f>
        <v/>
      </c>
      <c r="M214" s="28"/>
      <c r="N214" s="33" t="str">
        <f>+IF(G214=0,"",'Ark1'!W1991)</f>
        <v/>
      </c>
      <c r="O214" s="33" t="str">
        <f>+IF(G214=0,"",'Ark1'!X1991)</f>
        <v/>
      </c>
      <c r="P214" s="33" t="str">
        <f>+IF(G214=0,"",'Ark1'!AG1991)</f>
        <v/>
      </c>
      <c r="Q214" s="33" t="str">
        <f>+IF(G214=0,"",'Ark1'!AH1991)</f>
        <v/>
      </c>
      <c r="R214" s="366" t="str">
        <f>+IF(G214=0,"",'Ark1'!AR1660)</f>
        <v/>
      </c>
      <c r="S214" s="114" t="str">
        <f>+IF(G214=0,"",'Ark1'!AS1660)</f>
        <v/>
      </c>
      <c r="T214" s="33" t="str">
        <f>+IF(G214=0,"",'Ark1'!Y1991)</f>
        <v/>
      </c>
      <c r="U214" s="27" t="str">
        <f>+IF(G214=0,"",'Ark1'!AA1991)</f>
        <v/>
      </c>
      <c r="V214" s="33" t="str">
        <f>+IF(G214=0,"",'Ark1'!AC1991)</f>
        <v/>
      </c>
      <c r="W214" s="294" t="str">
        <f t="shared" si="30"/>
        <v/>
      </c>
      <c r="X214" s="33" t="str">
        <f t="shared" si="31"/>
        <v/>
      </c>
      <c r="Y214" s="28" t="str">
        <f t="shared" si="32"/>
        <v/>
      </c>
      <c r="Z214" s="244"/>
      <c r="AA214" s="247"/>
      <c r="AC214" s="28"/>
      <c r="AD214" s="27"/>
      <c r="AE214" s="269"/>
      <c r="AF214" s="86"/>
      <c r="AJ214" s="86"/>
    </row>
    <row r="215" spans="1:55" ht="15.6">
      <c r="A215" s="244"/>
      <c r="B215" s="318">
        <f>+'Ark1'!C2026</f>
        <v>2024</v>
      </c>
      <c r="C215" s="263">
        <f>+'Ark1'!L2026</f>
        <v>13</v>
      </c>
      <c r="D215" s="263" t="s">
        <v>40</v>
      </c>
      <c r="F215" s="263" t="str">
        <f>+IF(G215=0,"",'Ark1'!Q2026)</f>
        <v/>
      </c>
      <c r="G215" s="449">
        <f>+'Ark1'!R2026</f>
        <v>0</v>
      </c>
      <c r="H215" s="264" t="str">
        <f>+IF(G215=0,"",'Ark1'!AE2026)</f>
        <v/>
      </c>
      <c r="I215" s="264"/>
      <c r="J215" s="264" t="str">
        <f>+IF(G215=0,"",'Ark1'!AF2026)</f>
        <v/>
      </c>
      <c r="K215" s="265" t="str">
        <f>+IF(G215=0,"",'Ark1'!T2026)</f>
        <v/>
      </c>
      <c r="L215" s="294" t="str">
        <f>+IF(G215=0,"",'Ark1'!U2026)</f>
        <v/>
      </c>
      <c r="M215" s="264"/>
      <c r="N215" s="266" t="str">
        <f>+IF(G215=0,"",'Ark1'!W2026)</f>
        <v/>
      </c>
      <c r="O215" s="266" t="str">
        <f>+IF(G215=0,"",'Ark1'!X2026)</f>
        <v/>
      </c>
      <c r="P215" s="266" t="str">
        <f>+IF(G215=0,"",'Ark1'!AG2026)</f>
        <v/>
      </c>
      <c r="Q215" s="266" t="str">
        <f>+IF(G215=0,"",'Ark1'!AH2026)</f>
        <v/>
      </c>
      <c r="R215" s="366" t="str">
        <f>+IF(G215=0,"",'Ark1'!AR1661)</f>
        <v/>
      </c>
      <c r="S215" s="114" t="str">
        <f>+IF(G215=0,"",'Ark1'!AS1661)</f>
        <v/>
      </c>
      <c r="T215" s="266" t="str">
        <f>+IF(G215=0,"",'Ark1'!Y2026)</f>
        <v/>
      </c>
      <c r="U215" s="265" t="str">
        <f>+IF(G215=0,"",'Ark1'!AA2026)</f>
        <v/>
      </c>
      <c r="V215" s="266" t="str">
        <f>+IF(G215=0,"",'Ark1'!AC2026)</f>
        <v/>
      </c>
      <c r="W215" s="294" t="str">
        <f t="shared" si="30"/>
        <v/>
      </c>
      <c r="X215" s="266" t="str">
        <f t="shared" si="31"/>
        <v/>
      </c>
      <c r="Y215" s="264" t="str">
        <f t="shared" si="32"/>
        <v/>
      </c>
      <c r="Z215" s="244"/>
      <c r="AA215" s="247"/>
      <c r="AC215" s="28"/>
      <c r="AD215" s="27"/>
      <c r="AE215" s="269"/>
      <c r="AF215" s="86"/>
      <c r="AJ215" s="86"/>
    </row>
    <row r="216" spans="1:55" ht="15.6">
      <c r="A216" s="244"/>
      <c r="B216" s="318">
        <f>+'Ark1'!C2061</f>
        <v>2024</v>
      </c>
      <c r="C216" s="263">
        <f>+'Ark1'!L2061</f>
        <v>14</v>
      </c>
      <c r="D216" s="263" t="s">
        <v>403</v>
      </c>
      <c r="F216" s="86" t="str">
        <f>+IF(G216=0,"",'Ark1'!Q2061)</f>
        <v/>
      </c>
      <c r="G216" s="449">
        <f>+'Ark1'!R2061</f>
        <v>0</v>
      </c>
      <c r="H216" s="28" t="str">
        <f>+IF(G216=0,"",'Ark1'!AE2061)</f>
        <v/>
      </c>
      <c r="I216" s="28"/>
      <c r="J216" s="28" t="str">
        <f>+IF(G216=0,"",'Ark1'!AF2061)</f>
        <v/>
      </c>
      <c r="K216" s="27" t="str">
        <f>+IF(G216=0,"",'Ark1'!T2061)</f>
        <v/>
      </c>
      <c r="L216" s="294" t="str">
        <f>+IF(G216=0,"",'Ark1'!U2061)</f>
        <v/>
      </c>
      <c r="M216" s="28"/>
      <c r="N216" s="33" t="str">
        <f>+IF(G216=0,"",'Ark1'!W2061)</f>
        <v/>
      </c>
      <c r="O216" s="33" t="str">
        <f>+IF(G216=0,"",'Ark1'!X2061)</f>
        <v/>
      </c>
      <c r="P216" s="33" t="str">
        <f>+IF(G216=0,"",'Ark1'!AG2061)</f>
        <v/>
      </c>
      <c r="Q216" s="33" t="str">
        <f>+IF(G216=0,"",'Ark1'!AH2061)</f>
        <v/>
      </c>
      <c r="R216" s="366" t="str">
        <f>+IF(G216=0,"",'Ark1'!AR1662)</f>
        <v/>
      </c>
      <c r="S216" s="114" t="str">
        <f>+IF(G216=0,"",'Ark1'!AS1662)</f>
        <v/>
      </c>
      <c r="T216" s="33" t="str">
        <f>+IF(G216=0,"",'Ark1'!Y2061)</f>
        <v/>
      </c>
      <c r="U216" s="27" t="str">
        <f>+IF(G216=0,"",'Ark1'!AA2061)</f>
        <v/>
      </c>
      <c r="V216" s="33" t="str">
        <f>+IF(G216=0,"",'Ark1'!AC2061)</f>
        <v/>
      </c>
      <c r="W216" s="294" t="str">
        <f t="shared" si="30"/>
        <v/>
      </c>
      <c r="X216" s="33" t="str">
        <f t="shared" si="31"/>
        <v/>
      </c>
      <c r="Y216" s="28" t="str">
        <f t="shared" si="32"/>
        <v/>
      </c>
      <c r="Z216" s="244"/>
      <c r="AA216" s="247"/>
      <c r="AC216" s="28"/>
      <c r="AD216" s="27"/>
      <c r="AE216" s="269"/>
      <c r="AF216" s="86"/>
      <c r="AJ216" s="86"/>
    </row>
    <row r="217" spans="1:55" ht="15.6">
      <c r="A217" s="244"/>
      <c r="B217" s="318">
        <f>+'Ark1'!C2096</f>
        <v>2024</v>
      </c>
      <c r="C217" s="263">
        <f>+'Ark1'!L2096</f>
        <v>15</v>
      </c>
      <c r="D217" s="263" t="s">
        <v>41</v>
      </c>
      <c r="F217" s="263" t="str">
        <f>+IF(G217=0,"",'Ark1'!Q2096)</f>
        <v/>
      </c>
      <c r="G217" s="449">
        <f>+'Ark1'!R2096</f>
        <v>0</v>
      </c>
      <c r="H217" s="264" t="str">
        <f>+IF(G217=0,"",'Ark1'!AE2096)</f>
        <v/>
      </c>
      <c r="I217" s="264"/>
      <c r="J217" s="264" t="str">
        <f>+IF(G217=0,"",'Ark1'!AF2096)</f>
        <v/>
      </c>
      <c r="K217" s="265" t="str">
        <f>+IF(G217=0,"",'Ark1'!T2096)</f>
        <v/>
      </c>
      <c r="L217" s="369" t="str">
        <f>+IF(G217=0,"",'Ark1'!U2096)</f>
        <v/>
      </c>
      <c r="M217" s="264"/>
      <c r="N217" s="266" t="str">
        <f>+IF(G217=0,"",'Ark1'!W2096)</f>
        <v/>
      </c>
      <c r="O217" s="266" t="str">
        <f>+IF(G217=0,"",'Ark1'!X2096)</f>
        <v/>
      </c>
      <c r="P217" s="266" t="str">
        <f>+IF(G217=0,"",'Ark1'!AG2096)</f>
        <v/>
      </c>
      <c r="Q217" s="266" t="str">
        <f>+IF(G217=0,"",'Ark1'!AH2096)</f>
        <v/>
      </c>
      <c r="R217" s="366" t="str">
        <f>+IF(G217=0,"",'Ark1'!AR1663)</f>
        <v/>
      </c>
      <c r="S217" s="114" t="str">
        <f>+IF(G217=0,"",'Ark1'!AS1663)</f>
        <v/>
      </c>
      <c r="T217" s="266" t="str">
        <f>+IF(G217=0,"",'Ark1'!Y2096)</f>
        <v/>
      </c>
      <c r="U217" s="265" t="str">
        <f>+IF(G217=0,"",'Ark1'!AA2096)</f>
        <v/>
      </c>
      <c r="V217" s="266" t="str">
        <f>+IF(G217=0,"",'Ark1'!AC2096)</f>
        <v/>
      </c>
      <c r="W217" s="294" t="str">
        <f t="shared" si="30"/>
        <v/>
      </c>
      <c r="X217" s="266" t="str">
        <f t="shared" si="31"/>
        <v/>
      </c>
      <c r="Y217" s="264" t="str">
        <f t="shared" si="32"/>
        <v/>
      </c>
      <c r="Z217" s="244"/>
      <c r="AA217" s="247"/>
      <c r="AC217" s="28"/>
      <c r="AD217" s="27"/>
      <c r="AE217" s="269"/>
      <c r="AF217" s="86"/>
      <c r="AJ217" s="86"/>
    </row>
    <row r="218" spans="1:55" ht="19.8">
      <c r="A218" s="244"/>
      <c r="B218" s="244"/>
      <c r="C218" s="244"/>
      <c r="D218" s="244"/>
      <c r="E218" s="244"/>
      <c r="F218" s="244"/>
      <c r="G218" s="443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  <c r="U218" s="244"/>
      <c r="V218" s="244"/>
      <c r="W218" s="244"/>
      <c r="X218" s="244"/>
      <c r="Y218" s="244"/>
      <c r="Z218" s="244"/>
      <c r="AA218" s="247"/>
      <c r="AC218" s="28"/>
      <c r="AD218" s="27"/>
      <c r="AE218" s="248"/>
      <c r="AF218" s="86"/>
      <c r="AJ218" s="86"/>
      <c r="BB218" s="259"/>
    </row>
    <row r="219" spans="1:55" ht="19.8">
      <c r="A219" s="244"/>
      <c r="B219" s="244"/>
      <c r="C219" s="261"/>
      <c r="D219" s="244"/>
      <c r="E219" s="244"/>
      <c r="F219" s="244"/>
      <c r="G219" s="443"/>
      <c r="H219" s="245"/>
      <c r="I219" s="244"/>
      <c r="J219" s="245"/>
      <c r="K219" s="244"/>
      <c r="L219" s="244"/>
      <c r="M219" s="244"/>
      <c r="N219" s="246"/>
      <c r="O219" s="246"/>
      <c r="P219" s="244"/>
      <c r="Q219" s="246"/>
      <c r="R219" s="246"/>
      <c r="S219" s="246"/>
      <c r="T219" s="246"/>
      <c r="U219" s="244"/>
      <c r="V219" s="246"/>
      <c r="W219" s="244"/>
      <c r="X219" s="246"/>
      <c r="Y219" s="245"/>
      <c r="Z219" s="244"/>
      <c r="AA219" s="247"/>
      <c r="AC219" s="28"/>
      <c r="AD219" s="27"/>
      <c r="AE219" s="248"/>
      <c r="AF219" s="86"/>
      <c r="AJ219" s="86"/>
      <c r="BB219" s="259"/>
    </row>
    <row r="220" spans="1:55" ht="22.8">
      <c r="A220" s="334" t="s">
        <v>512</v>
      </c>
      <c r="B220" s="244"/>
      <c r="C220" s="261"/>
      <c r="D220" s="334"/>
      <c r="E220" s="244"/>
      <c r="F220" s="244"/>
      <c r="G220" s="447" t="s">
        <v>639</v>
      </c>
      <c r="H220" s="276">
        <f>SUM(G226:G240)</f>
        <v>95</v>
      </c>
      <c r="I220" s="245"/>
      <c r="J220" s="244"/>
      <c r="K220" s="245"/>
      <c r="L220" s="244"/>
      <c r="M220" s="333">
        <f>+Raser!T21</f>
        <v>303.75263157894739</v>
      </c>
      <c r="N220" s="244"/>
      <c r="O220" s="246"/>
      <c r="P220" s="246"/>
      <c r="Q220" s="244"/>
      <c r="R220" s="244"/>
      <c r="S220" s="244"/>
      <c r="T220" s="246"/>
      <c r="U220" s="246"/>
      <c r="V220" s="244"/>
      <c r="W220" s="246"/>
      <c r="X220" s="333">
        <f>+Raser!X21</f>
        <v>139.31857902918995</v>
      </c>
      <c r="Y220" s="246" t="s">
        <v>624</v>
      </c>
      <c r="Z220" s="245"/>
      <c r="AA220" s="247"/>
      <c r="AB220" s="247"/>
      <c r="AC220" s="28"/>
      <c r="AE220" s="27"/>
      <c r="AF220" s="248"/>
      <c r="AJ220" s="86"/>
      <c r="BC220" s="259"/>
    </row>
    <row r="221" spans="1:55" ht="14.25" customHeight="1">
      <c r="A221" s="244"/>
      <c r="B221" s="244"/>
      <c r="C221" s="261"/>
      <c r="D221" s="332"/>
      <c r="E221" s="244"/>
      <c r="F221" s="261"/>
      <c r="G221" s="447"/>
      <c r="H221" s="261"/>
      <c r="I221" s="261"/>
      <c r="J221" s="261"/>
      <c r="K221" s="261"/>
      <c r="L221" s="261"/>
      <c r="M221" s="261"/>
      <c r="N221" s="261"/>
      <c r="O221" s="261"/>
      <c r="P221" s="261"/>
      <c r="Q221" s="261"/>
      <c r="R221" s="261"/>
      <c r="S221" s="261"/>
      <c r="T221" s="261"/>
      <c r="U221" s="261"/>
      <c r="V221" s="261"/>
      <c r="W221" s="261"/>
      <c r="X221" s="261"/>
      <c r="Y221" s="245"/>
      <c r="Z221" s="244"/>
      <c r="AA221" s="247"/>
      <c r="AC221" s="28"/>
      <c r="AD221" s="27"/>
      <c r="AE221" s="248"/>
      <c r="AF221" s="86"/>
      <c r="AJ221" s="86"/>
      <c r="BB221" s="259"/>
    </row>
    <row r="222" spans="1:55" ht="19.8">
      <c r="A222" s="244"/>
      <c r="B222" s="244"/>
      <c r="C222" s="244"/>
      <c r="D222" s="244"/>
      <c r="E222" s="244"/>
      <c r="F222" s="244"/>
      <c r="G222" s="443"/>
      <c r="H222" s="245"/>
      <c r="I222" s="244"/>
      <c r="J222" s="245"/>
      <c r="K222" s="244"/>
      <c r="L222" s="244"/>
      <c r="M222" s="244"/>
      <c r="N222" s="246"/>
      <c r="O222" s="246"/>
      <c r="P222" s="244"/>
      <c r="Q222" s="246"/>
      <c r="R222" s="246"/>
      <c r="S222" s="246"/>
      <c r="T222" s="246"/>
      <c r="U222" s="244"/>
      <c r="V222" s="246"/>
      <c r="W222" s="261" t="s">
        <v>479</v>
      </c>
      <c r="X222" s="262" t="s">
        <v>81</v>
      </c>
      <c r="Y222" s="260" t="s">
        <v>4</v>
      </c>
      <c r="Z222" s="244"/>
      <c r="AA222" s="247"/>
      <c r="AC222" s="28"/>
      <c r="AD222" s="27"/>
      <c r="AE222" s="248"/>
      <c r="AF222" s="86"/>
      <c r="AJ222" s="86"/>
      <c r="BB222" s="259"/>
    </row>
    <row r="223" spans="1:55" ht="19.8">
      <c r="A223" s="244"/>
      <c r="B223" s="244"/>
      <c r="C223" s="244"/>
      <c r="D223" s="261"/>
      <c r="E223" s="244"/>
      <c r="F223" s="261" t="s">
        <v>4</v>
      </c>
      <c r="G223" s="443"/>
      <c r="H223" s="245"/>
      <c r="I223" s="245"/>
      <c r="J223" s="245"/>
      <c r="K223" s="261" t="s">
        <v>24</v>
      </c>
      <c r="L223" s="245"/>
      <c r="M223" s="245"/>
      <c r="N223" s="246" t="s">
        <v>404</v>
      </c>
      <c r="O223" s="246" t="s">
        <v>404</v>
      </c>
      <c r="P223" s="262" t="s">
        <v>533</v>
      </c>
      <c r="Q223" s="246" t="s">
        <v>404</v>
      </c>
      <c r="R223" s="246"/>
      <c r="S223" s="246"/>
      <c r="T223" s="262" t="s">
        <v>424</v>
      </c>
      <c r="U223" s="244"/>
      <c r="V223" s="262" t="s">
        <v>576</v>
      </c>
      <c r="W223" s="261" t="s">
        <v>573</v>
      </c>
      <c r="X223" s="262" t="s">
        <v>44</v>
      </c>
      <c r="Y223" s="260" t="s">
        <v>10</v>
      </c>
      <c r="Z223" s="244"/>
      <c r="AA223" s="247"/>
      <c r="AC223" s="28"/>
      <c r="AD223" s="27"/>
      <c r="AE223" s="248"/>
      <c r="AF223" s="86"/>
      <c r="AJ223" s="86"/>
      <c r="BB223" s="259"/>
    </row>
    <row r="224" spans="1:55" ht="19.8">
      <c r="A224" s="261"/>
      <c r="B224" s="261"/>
      <c r="C224" s="244"/>
      <c r="D224" s="244"/>
      <c r="E224" s="261"/>
      <c r="F224" s="261" t="s">
        <v>477</v>
      </c>
      <c r="G224" s="447" t="s">
        <v>4</v>
      </c>
      <c r="H224" s="260" t="s">
        <v>4</v>
      </c>
      <c r="I224" s="260"/>
      <c r="J224" s="260" t="s">
        <v>1</v>
      </c>
      <c r="K224" s="261" t="s">
        <v>483</v>
      </c>
      <c r="L224" s="260" t="s">
        <v>24</v>
      </c>
      <c r="M224" s="260"/>
      <c r="N224" s="262" t="s">
        <v>575</v>
      </c>
      <c r="O224" s="262" t="s">
        <v>489</v>
      </c>
      <c r="P224" s="262" t="s">
        <v>554</v>
      </c>
      <c r="Q224" s="262" t="s">
        <v>491</v>
      </c>
      <c r="R224" s="411" t="s">
        <v>24</v>
      </c>
      <c r="S224" s="411" t="s">
        <v>24</v>
      </c>
      <c r="T224" s="262"/>
      <c r="U224" s="261" t="s">
        <v>415</v>
      </c>
      <c r="V224" s="262" t="s">
        <v>1</v>
      </c>
      <c r="W224" s="261" t="s">
        <v>71</v>
      </c>
      <c r="X224" s="262" t="s">
        <v>537</v>
      </c>
      <c r="Y224" s="260" t="s">
        <v>71</v>
      </c>
      <c r="Z224" s="244"/>
      <c r="AA224" s="247"/>
      <c r="AC224" s="28"/>
      <c r="AD224" s="27"/>
      <c r="AE224" s="248"/>
      <c r="AF224" s="86"/>
      <c r="AJ224" s="86"/>
      <c r="BB224" s="259"/>
    </row>
    <row r="225" spans="1:54" ht="19.8">
      <c r="A225" s="244"/>
      <c r="B225" s="244"/>
      <c r="C225" s="261" t="s">
        <v>0</v>
      </c>
      <c r="D225" s="261"/>
      <c r="E225" s="261" t="s">
        <v>601</v>
      </c>
      <c r="F225" s="50" t="s">
        <v>478</v>
      </c>
      <c r="G225" s="448" t="s">
        <v>10</v>
      </c>
      <c r="H225" s="87" t="s">
        <v>404</v>
      </c>
      <c r="I225" s="87"/>
      <c r="J225" s="87" t="s">
        <v>404</v>
      </c>
      <c r="K225" s="50" t="s">
        <v>416</v>
      </c>
      <c r="L225" s="87" t="s">
        <v>45</v>
      </c>
      <c r="M225" s="87"/>
      <c r="N225" s="75" t="s">
        <v>552</v>
      </c>
      <c r="O225" s="75" t="s">
        <v>441</v>
      </c>
      <c r="P225" s="75" t="s">
        <v>485</v>
      </c>
      <c r="Q225" s="75" t="s">
        <v>472</v>
      </c>
      <c r="R225" s="411" t="s">
        <v>711</v>
      </c>
      <c r="S225" s="411" t="s">
        <v>712</v>
      </c>
      <c r="T225" s="75" t="s">
        <v>1</v>
      </c>
      <c r="U225" s="50" t="s">
        <v>416</v>
      </c>
      <c r="V225" s="75" t="s">
        <v>534</v>
      </c>
      <c r="W225" s="50" t="s">
        <v>488</v>
      </c>
      <c r="X225" s="75" t="s">
        <v>45</v>
      </c>
      <c r="Y225" s="87" t="s">
        <v>557</v>
      </c>
      <c r="Z225" s="244"/>
      <c r="AA225" s="247"/>
      <c r="AC225" s="28"/>
      <c r="AD225" s="27"/>
      <c r="AE225" s="248"/>
      <c r="AF225" s="86"/>
      <c r="AJ225" s="86"/>
      <c r="BB225" s="259"/>
    </row>
    <row r="226" spans="1:54" ht="15.6">
      <c r="A226" s="244"/>
      <c r="B226" s="318">
        <f>+'Ark1'!C1607</f>
        <v>2024</v>
      </c>
      <c r="C226" s="263">
        <f>+'Ark1'!L1607</f>
        <v>1</v>
      </c>
      <c r="D226" s="263" t="s">
        <v>29</v>
      </c>
      <c r="E226" s="263">
        <f>+'Ark1'!AP1607</f>
        <v>11</v>
      </c>
      <c r="F226" s="263">
        <f>+IF(G226=0,"",'Ark1'!Q1607)</f>
        <v>10</v>
      </c>
      <c r="G226" s="449">
        <f>+'Ark1'!R1607</f>
        <v>10</v>
      </c>
      <c r="H226" s="264">
        <f>+IF(G226=0,"",'Ark1'!AE1607)</f>
        <v>10.526315789473689</v>
      </c>
      <c r="I226" s="264"/>
      <c r="J226" s="264">
        <f>+IF(G226=0,"",'Ark1'!AF1607)</f>
        <v>8.2487481156758449</v>
      </c>
      <c r="K226" s="265">
        <f>+IF(G226=0,"",'Ark1'!T1607)</f>
        <v>3.8</v>
      </c>
      <c r="L226" s="294">
        <f>+IF(G226=0,"",'Ark1'!U1607)</f>
        <v>238.02999999999997</v>
      </c>
      <c r="M226" s="264"/>
      <c r="N226" s="266">
        <f>+IF(G226=0,"",'Ark1'!W1607)</f>
        <v>0</v>
      </c>
      <c r="O226" s="266">
        <f>+IF(G226=0,"",'Ark1'!X1607)</f>
        <v>0</v>
      </c>
      <c r="P226" s="266">
        <f>+IF(G226=0,"",'Ark1'!AG1607)</f>
        <v>1937.8</v>
      </c>
      <c r="Q226" s="266">
        <f>+IF(G226=0,"",'Ark1'!AH1607)</f>
        <v>100</v>
      </c>
      <c r="R226" s="366">
        <f>+IF(G226=0,"",'Ark1'!AR1607)</f>
        <v>231.6</v>
      </c>
      <c r="S226" s="114">
        <f>+IF(G226=0,"",'Ark1'!AS1607)</f>
        <v>19.132535120796277</v>
      </c>
      <c r="T226" s="266">
        <f>+IF(G226=0,"",'Ark1'!Y1607)</f>
        <v>20.678687095655079</v>
      </c>
      <c r="U226" s="265">
        <f>+IF(G226=0,"",'Ark1'!AA1607)</f>
        <v>1.0770329614269005</v>
      </c>
      <c r="V226" s="266">
        <f>+IF(G226=0,"",'Ark1'!AC1607)</f>
        <v>-28.754072736457498</v>
      </c>
      <c r="W226" s="294">
        <f t="shared" ref="W226:W240" si="33">IF(G226=0,"",1000*L226/P226)</f>
        <v>122.83517390855609</v>
      </c>
      <c r="X226" s="266">
        <f t="shared" ref="X226:X240" si="34">IF(G226=0,"",L226/C226)</f>
        <v>238.02999999999997</v>
      </c>
      <c r="Y226" s="264">
        <f t="shared" ref="Y226:Y240" si="35">IF(G226=0,"",G226/F226)</f>
        <v>1</v>
      </c>
      <c r="Z226" s="244"/>
      <c r="AA226" s="247"/>
      <c r="AC226" s="28"/>
      <c r="AD226" s="27"/>
      <c r="AE226" s="269"/>
      <c r="AF226" s="86"/>
      <c r="AJ226" s="86"/>
    </row>
    <row r="227" spans="1:54" ht="15.6">
      <c r="A227" s="244"/>
      <c r="B227" s="318">
        <f>+'Ark1'!C1608</f>
        <v>2024</v>
      </c>
      <c r="C227" s="86">
        <f>+'Ark1'!L1642</f>
        <v>2</v>
      </c>
      <c r="D227" s="86" t="s">
        <v>30</v>
      </c>
      <c r="E227" s="86">
        <f>+'Ark1'!AP1642</f>
        <v>11</v>
      </c>
      <c r="F227" s="86">
        <f>+IF(G227=0,"",'Ark1'!Q1642)</f>
        <v>19</v>
      </c>
      <c r="G227" s="449">
        <f>+'Ark1'!R1642</f>
        <v>23</v>
      </c>
      <c r="H227" s="28">
        <f>+IF(G227=0,"",'Ark1'!AE1642)</f>
        <v>24.210526315789473</v>
      </c>
      <c r="I227" s="264"/>
      <c r="J227" s="28">
        <f>+IF(G227=0,"",'Ark1'!AF1642)</f>
        <v>20.796007831857647</v>
      </c>
      <c r="K227" s="27">
        <f>+IF(G227=0,"",'Ark1'!T1642)</f>
        <v>5.1739130434782608</v>
      </c>
      <c r="L227" s="294">
        <f>+IF(G227=0,"",'Ark1'!U1642)</f>
        <v>260.91304347826087</v>
      </c>
      <c r="M227" s="264"/>
      <c r="N227" s="33">
        <f>+IF(G227=0,"",'Ark1'!W1642)</f>
        <v>13.043478260869565</v>
      </c>
      <c r="O227" s="33">
        <f>+IF(G227=0,"",'Ark1'!X1642)</f>
        <v>0</v>
      </c>
      <c r="P227" s="33">
        <f>+IF(G227=0,"",'Ark1'!AG1642)</f>
        <v>2277.1739130434785</v>
      </c>
      <c r="Q227" s="33">
        <f>+IF(G227=0,"",'Ark1'!AH1642)</f>
        <v>100</v>
      </c>
      <c r="R227" s="366">
        <f>+IF(G227=0,"",'Ark1'!AR1642)</f>
        <v>229.60869565217391</v>
      </c>
      <c r="S227" s="114">
        <f>+IF(G227=0,"",'Ark1'!AS1642)</f>
        <v>21.537202479398161</v>
      </c>
      <c r="T227" s="33">
        <f>+IF(G227=0,"",'Ark1'!Y1642)</f>
        <v>21.806666398899402</v>
      </c>
      <c r="U227" s="27">
        <f>+IF(G227=0,"",'Ark1'!AA1642)</f>
        <v>0.96243233135559436</v>
      </c>
      <c r="V227" s="33">
        <f>+IF(G227=0,"",'Ark1'!AC1642)</f>
        <v>-9.3745866530384081</v>
      </c>
      <c r="W227" s="294">
        <f t="shared" si="33"/>
        <v>114.57756563245822</v>
      </c>
      <c r="X227" s="33">
        <f t="shared" si="34"/>
        <v>130.45652173913044</v>
      </c>
      <c r="Y227" s="28">
        <f t="shared" si="35"/>
        <v>1.2105263157894737</v>
      </c>
      <c r="Z227" s="244"/>
      <c r="AA227" s="247"/>
      <c r="AC227" s="28"/>
      <c r="AD227" s="27"/>
      <c r="AE227" s="269"/>
      <c r="AF227" s="86"/>
      <c r="AJ227" s="86"/>
    </row>
    <row r="228" spans="1:54" ht="15.6">
      <c r="A228" s="244"/>
      <c r="B228" s="318">
        <f>+'Ark1'!C1609</f>
        <v>2024</v>
      </c>
      <c r="C228" s="263">
        <f>+'Ark1'!L1677</f>
        <v>3</v>
      </c>
      <c r="D228" s="263" t="s">
        <v>31</v>
      </c>
      <c r="E228" s="263">
        <f>+'Ark1'!AP1677</f>
        <v>11</v>
      </c>
      <c r="F228" s="263">
        <f>+IF(G228=0,"",'Ark1'!Q1677)</f>
        <v>23</v>
      </c>
      <c r="G228" s="449">
        <f>+'Ark1'!R1677</f>
        <v>29</v>
      </c>
      <c r="H228" s="264">
        <f>+IF(G228=0,"",'Ark1'!AE1677)</f>
        <v>30.526315789473689</v>
      </c>
      <c r="I228" s="264"/>
      <c r="J228" s="264">
        <f>+IF(G228=0,"",'Ark1'!AF1677)</f>
        <v>30.15854313586194</v>
      </c>
      <c r="K228" s="265">
        <f>+IF(G228=0,"",'Ark1'!T1677)</f>
        <v>7.7586206896551699</v>
      </c>
      <c r="L228" s="294">
        <f>+IF(G228=0,"",'Ark1'!U1677)</f>
        <v>300.09310344827577</v>
      </c>
      <c r="M228" s="264"/>
      <c r="N228" s="266">
        <f>+IF(G228=0,"",'Ark1'!W1677)</f>
        <v>82.758620689655189</v>
      </c>
      <c r="O228" s="266">
        <f>+IF(G228=0,"",'Ark1'!X1677)</f>
        <v>0</v>
      </c>
      <c r="P228" s="266">
        <f>+IF(G228=0,"",'Ark1'!AG1677)</f>
        <v>2206.1724137931033</v>
      </c>
      <c r="Q228" s="266">
        <f>+IF(G228=0,"",'Ark1'!AH1677)</f>
        <v>100</v>
      </c>
      <c r="R228" s="366">
        <f>+IF(G228=0,"",'Ark1'!AR1677)</f>
        <v>231.55172413793113</v>
      </c>
      <c r="S228" s="114">
        <f>+IF(G228=0,"",'Ark1'!AS1677)</f>
        <v>24.145346092393339</v>
      </c>
      <c r="T228" s="266">
        <f>+IF(G228=0,"",'Ark1'!Y1677)</f>
        <v>22.633419462722024</v>
      </c>
      <c r="U228" s="265">
        <f>+IF(G228=0,"",'Ark1'!AA1677)</f>
        <v>1.2499702731304705</v>
      </c>
      <c r="V228" s="266">
        <f>+IF(G228=0,"",'Ark1'!AC1677)</f>
        <v>17.728460282984589</v>
      </c>
      <c r="W228" s="294">
        <f t="shared" si="33"/>
        <v>136.02432048015751</v>
      </c>
      <c r="X228" s="266">
        <f t="shared" si="34"/>
        <v>100.03103448275859</v>
      </c>
      <c r="Y228" s="264">
        <f t="shared" si="35"/>
        <v>1.2608695652173914</v>
      </c>
      <c r="Z228" s="244"/>
      <c r="AA228" s="247"/>
      <c r="AC228" s="28"/>
      <c r="AD228" s="27"/>
      <c r="AE228" s="269"/>
      <c r="AF228" s="86"/>
      <c r="AJ228" s="86"/>
    </row>
    <row r="229" spans="1:54" ht="15.6">
      <c r="A229" s="244"/>
      <c r="B229" s="318">
        <f>+'Ark1'!C1610</f>
        <v>2024</v>
      </c>
      <c r="C229" s="263">
        <f>+'Ark1'!L1712</f>
        <v>4</v>
      </c>
      <c r="D229" s="263" t="s">
        <v>32</v>
      </c>
      <c r="E229" s="86">
        <f>+'Ark1'!AP1712</f>
        <v>11</v>
      </c>
      <c r="F229" s="86">
        <f>+IF(G229=0,"",'Ark1'!Q1712)</f>
        <v>18</v>
      </c>
      <c r="G229" s="449">
        <f>+'Ark1'!R1712</f>
        <v>20</v>
      </c>
      <c r="H229" s="28">
        <f>+IF(G229=0,"",'Ark1'!AE1712)</f>
        <v>21.052631578947377</v>
      </c>
      <c r="I229" s="264"/>
      <c r="J229" s="28">
        <f>+IF(G229=0,"",'Ark1'!AF1712)</f>
        <v>23.597802921352219</v>
      </c>
      <c r="K229" s="27">
        <f>+IF(G229=0,"",'Ark1'!T1712)</f>
        <v>9.15</v>
      </c>
      <c r="L229" s="294">
        <f>+IF(G229=0,"",'Ark1'!U1712)</f>
        <v>340.47500000000002</v>
      </c>
      <c r="M229" s="264"/>
      <c r="N229" s="33">
        <f>+IF(G229=0,"",'Ark1'!W1712)</f>
        <v>95</v>
      </c>
      <c r="O229" s="33">
        <f>+IF(G229=0,"",'Ark1'!X1712)</f>
        <v>40</v>
      </c>
      <c r="P229" s="33">
        <f>+IF(G229=0,"",'Ark1'!AG1712)</f>
        <v>2191.6</v>
      </c>
      <c r="Q229" s="33">
        <f>+IF(G229=0,"",'Ark1'!AH1712)</f>
        <v>100</v>
      </c>
      <c r="R229" s="366">
        <f>+IF(G229=0,"",'Ark1'!AR1712)</f>
        <v>232.1</v>
      </c>
      <c r="S229" s="114">
        <f>+IF(G229=0,"",'Ark1'!AS1712)</f>
        <v>27.192431681425401</v>
      </c>
      <c r="T229" s="33">
        <f>+IF(G229=0,"",'Ark1'!Y1712)</f>
        <v>29.723204319185047</v>
      </c>
      <c r="U229" s="27">
        <f>+IF(G229=0,"",'Ark1'!AA1712)</f>
        <v>1.4239030865898099</v>
      </c>
      <c r="V229" s="33">
        <f>+IF(G229=0,"",'Ark1'!AC1712)</f>
        <v>41.759246066141515</v>
      </c>
      <c r="W229" s="294">
        <f t="shared" si="33"/>
        <v>155.3545354991787</v>
      </c>
      <c r="X229" s="33">
        <f t="shared" si="34"/>
        <v>85.118750000000006</v>
      </c>
      <c r="Y229" s="28">
        <f t="shared" si="35"/>
        <v>1.1111111111111112</v>
      </c>
      <c r="Z229" s="244"/>
      <c r="AA229" s="247"/>
      <c r="AC229" s="28"/>
      <c r="AD229" s="27"/>
      <c r="AE229" s="269"/>
      <c r="AF229" s="86"/>
      <c r="AJ229" s="86"/>
    </row>
    <row r="230" spans="1:54" ht="15.6">
      <c r="A230" s="244"/>
      <c r="B230" s="318">
        <f>+'Ark1'!C1611</f>
        <v>2024</v>
      </c>
      <c r="C230" s="263">
        <f>+'Ark1'!L1747</f>
        <v>5</v>
      </c>
      <c r="D230" s="263" t="s">
        <v>402</v>
      </c>
      <c r="E230" s="271">
        <f>+'Ark1'!AP1747</f>
        <v>11</v>
      </c>
      <c r="F230" s="263">
        <f>+IF(G230=0,"",'Ark1'!Q1747)</f>
        <v>7</v>
      </c>
      <c r="G230" s="449">
        <f>+'Ark1'!R1747</f>
        <v>9</v>
      </c>
      <c r="H230" s="264">
        <f>+'Ark1'!AE1747</f>
        <v>9.4736842105263115</v>
      </c>
      <c r="I230" s="264"/>
      <c r="J230" s="264">
        <f>+IF(G230=0,"",'Ark1'!AF1747)</f>
        <v>12.084279105227596</v>
      </c>
      <c r="K230" s="265">
        <f>+IF(G230=0,"",'Ark1'!T1747)</f>
        <v>11.333333333333336</v>
      </c>
      <c r="L230" s="294">
        <f>+IF(G230=0,"",'Ark1'!U1747)</f>
        <v>387.45555555555552</v>
      </c>
      <c r="M230" s="264"/>
      <c r="N230" s="266">
        <f>+IF(G230=0,"",'Ark1'!W1747)</f>
        <v>100</v>
      </c>
      <c r="O230" s="266">
        <f>+IF(G230=0,"",'Ark1'!X1747)</f>
        <v>88.8888888888889</v>
      </c>
      <c r="P230" s="266">
        <f>+IF(G230=0,"",'Ark1'!AG1747)</f>
        <v>2111.4444444444443</v>
      </c>
      <c r="Q230" s="266">
        <f>+IF(G230=0,"",'Ark1'!AH1747)</f>
        <v>100</v>
      </c>
      <c r="R230" s="366">
        <f>+IF(G230=0,"",'Ark1'!AR1747)</f>
        <v>234.3333333333334</v>
      </c>
      <c r="S230" s="114">
        <f>+IF(G230=0,"",'Ark1'!AS1747)</f>
        <v>30.072073663231961</v>
      </c>
      <c r="T230" s="266">
        <f>+IF(G230=0,"",'Ark1'!Y1747)</f>
        <v>32.600071953264433</v>
      </c>
      <c r="U230" s="265">
        <f>+IF(G230=0,"",'Ark1'!AA1747)</f>
        <v>1.6329931618554523</v>
      </c>
      <c r="V230" s="266">
        <f>+IF(G230=0,"",'Ark1'!AC1747)</f>
        <v>61.035350156655603</v>
      </c>
      <c r="W230" s="294">
        <f t="shared" si="33"/>
        <v>183.50260485186547</v>
      </c>
      <c r="X230" s="266">
        <f t="shared" si="34"/>
        <v>77.49111111111111</v>
      </c>
      <c r="Y230" s="264">
        <f t="shared" si="35"/>
        <v>1.2857142857142858</v>
      </c>
      <c r="Z230" s="244"/>
      <c r="AA230" s="247"/>
      <c r="AC230" s="28"/>
      <c r="AD230" s="27"/>
      <c r="AE230" s="269"/>
      <c r="AF230" s="86"/>
      <c r="AJ230" s="86"/>
    </row>
    <row r="231" spans="1:54" ht="15.6">
      <c r="A231" s="244"/>
      <c r="B231" s="318">
        <f>+'Ark1'!C1612</f>
        <v>2024</v>
      </c>
      <c r="C231" s="263">
        <f>+'Ark1'!L1782</f>
        <v>6</v>
      </c>
      <c r="D231" s="263" t="s">
        <v>33</v>
      </c>
      <c r="E231" s="272">
        <f>+'Ark1'!AP1782</f>
        <v>11</v>
      </c>
      <c r="F231" s="86">
        <f>+IF(G231=0,"",'Ark1'!Q1782)</f>
        <v>3</v>
      </c>
      <c r="G231" s="449">
        <f>+'Ark1'!R1782</f>
        <v>3</v>
      </c>
      <c r="H231" s="28">
        <f>+IF(G231=0,"",'Ark1'!AE1782)</f>
        <v>3.1578947368421058</v>
      </c>
      <c r="I231" s="264"/>
      <c r="J231" s="28">
        <f>+IF(G231=0,"",'Ark1'!AF1782)</f>
        <v>3.8459272607558073</v>
      </c>
      <c r="K231" s="27">
        <f>+IF(G231=0,"",'Ark1'!T1782)</f>
        <v>12.333333333333336</v>
      </c>
      <c r="L231" s="294">
        <f>+IF(G231=0,"",'Ark1'!U1782)</f>
        <v>369.93333333333345</v>
      </c>
      <c r="M231" s="264"/>
      <c r="N231" s="33">
        <f>+IF(G231=0,"",'Ark1'!W1782)</f>
        <v>100</v>
      </c>
      <c r="O231" s="33">
        <f>+IF(G231=0,"",'Ark1'!X1782)</f>
        <v>66.666666666666686</v>
      </c>
      <c r="P231" s="33">
        <f>+IF(G231=0,"",'Ark1'!AG1782)</f>
        <v>1838.6666666666672</v>
      </c>
      <c r="Q231" s="33">
        <f>+IF(G231=0,"",'Ark1'!AH1782)</f>
        <v>100</v>
      </c>
      <c r="R231" s="366">
        <f>+IF(G231=0,"",'Ark1'!AR1782)</f>
        <v>222.6666666666666</v>
      </c>
      <c r="S231" s="114">
        <f>+IF(G231=0,"",'Ark1'!AS1782)</f>
        <v>33.478784928434344</v>
      </c>
      <c r="T231" s="33">
        <f>+IF(G231=0,"",'Ark1'!Y1782)</f>
        <v>24.03571416778658</v>
      </c>
      <c r="U231" s="27">
        <f>+IF(G231=0,"",'Ark1'!AA1782)</f>
        <v>0.94280904158205681</v>
      </c>
      <c r="V231" s="33">
        <f>+IF(G231=0,"",'Ark1'!AC1782)</f>
        <v>78.058425044129308</v>
      </c>
      <c r="W231" s="294">
        <f t="shared" si="33"/>
        <v>201.19651921682379</v>
      </c>
      <c r="X231" s="33">
        <f t="shared" si="34"/>
        <v>61.655555555555573</v>
      </c>
      <c r="Y231" s="28">
        <f t="shared" si="35"/>
        <v>1</v>
      </c>
      <c r="Z231" s="244"/>
      <c r="AA231" s="247"/>
      <c r="AC231" s="28"/>
      <c r="AD231" s="27"/>
      <c r="AE231" s="269"/>
      <c r="AF231" s="86"/>
      <c r="AJ231" s="86"/>
    </row>
    <row r="232" spans="1:54" ht="15.6">
      <c r="A232" s="244"/>
      <c r="B232" s="318">
        <f>+'Ark1'!C1613</f>
        <v>2024</v>
      </c>
      <c r="C232" s="263">
        <f>+'Ark1'!L1817</f>
        <v>7</v>
      </c>
      <c r="D232" s="263" t="s">
        <v>34</v>
      </c>
      <c r="E232" s="271">
        <f>+'Ark1'!AP1817</f>
        <v>11</v>
      </c>
      <c r="F232" s="263">
        <f>+IF(G232=0,"",'Ark1'!Q1817)</f>
        <v>1</v>
      </c>
      <c r="G232" s="449">
        <f>+'Ark1'!R1817</f>
        <v>1</v>
      </c>
      <c r="H232" s="264">
        <f>+IF(G232=0,"",'Ark1'!AE1817)</f>
        <v>1.0526315789473681</v>
      </c>
      <c r="I232" s="264"/>
      <c r="J232" s="264">
        <f>+IF(G232=0,"",'Ark1'!AF1817)</f>
        <v>1.2686916292689687</v>
      </c>
      <c r="K232" s="265">
        <f>+IF(G232=0,"",'Ark1'!T1817)</f>
        <v>15</v>
      </c>
      <c r="L232" s="294">
        <f>+IF(G232=0,"",'Ark1'!U1817)</f>
        <v>366.1</v>
      </c>
      <c r="M232" s="264"/>
      <c r="N232" s="266">
        <f>+IF(G232=0,"",'Ark1'!W1817)</f>
        <v>100</v>
      </c>
      <c r="O232" s="266">
        <f>+IF(G232=0,"",'Ark1'!X1817)</f>
        <v>100</v>
      </c>
      <c r="P232" s="266">
        <f>+IF(G232=0,"",'Ark1'!AG1817)</f>
        <v>3043</v>
      </c>
      <c r="Q232" s="266">
        <f>+IF(G232=0,"",'Ark1'!AH1817)</f>
        <v>100</v>
      </c>
      <c r="R232" s="366">
        <f>+IF(G232=0,"",'Ark1'!AR1817)</f>
        <v>213</v>
      </c>
      <c r="S232" s="114">
        <f>+IF(G232=0,"",'Ark1'!AS1817)</f>
        <v>37.874095949986327</v>
      </c>
      <c r="T232" s="266">
        <f>+IF(G232=0,"",'Ark1'!Y1817)</f>
        <v>0</v>
      </c>
      <c r="U232" s="265">
        <f>+IF(G232=0,"",'Ark1'!AA1817)</f>
        <v>0</v>
      </c>
      <c r="V232" s="266">
        <f>+IF(G232=0,"",'Ark1'!AC1817)</f>
        <v>0</v>
      </c>
      <c r="W232" s="294">
        <f t="shared" si="33"/>
        <v>120.3089056851791</v>
      </c>
      <c r="X232" s="266">
        <f t="shared" si="34"/>
        <v>52.300000000000004</v>
      </c>
      <c r="Y232" s="264">
        <f t="shared" si="35"/>
        <v>1</v>
      </c>
      <c r="Z232" s="244"/>
      <c r="AA232" s="247"/>
      <c r="AC232" s="28"/>
      <c r="AD232" s="27"/>
      <c r="AE232" s="269"/>
      <c r="AF232" s="86"/>
      <c r="AJ232" s="86"/>
    </row>
    <row r="233" spans="1:54" ht="15.6">
      <c r="A233" s="244"/>
      <c r="B233" s="318">
        <f>+'Ark1'!C1614</f>
        <v>2024</v>
      </c>
      <c r="C233" s="86">
        <f>+'Ark1'!L1852</f>
        <v>8</v>
      </c>
      <c r="D233" s="86" t="s">
        <v>35</v>
      </c>
      <c r="E233" s="272">
        <f>+'Ark1'!AP1852</f>
        <v>11</v>
      </c>
      <c r="F233" s="86" t="str">
        <f>+IF(G233=0,"",'Ark1'!Q1852)</f>
        <v/>
      </c>
      <c r="G233" s="449">
        <f>+'Ark1'!R1852</f>
        <v>0</v>
      </c>
      <c r="H233" s="28" t="str">
        <f>+IF(G233=0,"",'Ark1'!AE1852)</f>
        <v/>
      </c>
      <c r="I233" s="264"/>
      <c r="J233" s="28" t="str">
        <f>+IF(G233=0,"",'Ark1'!AF1852)</f>
        <v/>
      </c>
      <c r="K233" s="27" t="str">
        <f>+IF(G233=0,"",'Ark1'!T1852)</f>
        <v/>
      </c>
      <c r="L233" s="294" t="str">
        <f>+IF(G233=0,"",'Ark1'!U1852)</f>
        <v/>
      </c>
      <c r="M233" s="264"/>
      <c r="N233" s="33" t="str">
        <f>+IF(G233=0,"",'Ark1'!W1852)</f>
        <v/>
      </c>
      <c r="O233" s="33" t="str">
        <f>+IF(G233=0,"",'Ark1'!X1852)</f>
        <v/>
      </c>
      <c r="P233" s="33" t="str">
        <f>+IF(G233=0,"",'Ark1'!AG1852)</f>
        <v/>
      </c>
      <c r="Q233" s="33" t="str">
        <f>+IF(G233=0,"",'Ark1'!AH1852)</f>
        <v/>
      </c>
      <c r="R233" s="366" t="str">
        <f>+IF(G233=0,"",'Ark1'!AR1679)</f>
        <v/>
      </c>
      <c r="S233" s="114" t="str">
        <f>+IF(G233=0,"",'Ark1'!AS1679)</f>
        <v/>
      </c>
      <c r="T233" s="33" t="str">
        <f>+IF(G233=0,"",'Ark1'!Y1852)</f>
        <v/>
      </c>
      <c r="U233" s="27" t="str">
        <f>+IF(G233=0,"",'Ark1'!AA1852)</f>
        <v/>
      </c>
      <c r="V233" s="33" t="str">
        <f>+IF(G233=0,"",'Ark1'!AC1852)</f>
        <v/>
      </c>
      <c r="W233" s="294" t="str">
        <f t="shared" si="33"/>
        <v/>
      </c>
      <c r="X233" s="33" t="str">
        <f t="shared" si="34"/>
        <v/>
      </c>
      <c r="Y233" s="28" t="str">
        <f t="shared" si="35"/>
        <v/>
      </c>
      <c r="Z233" s="244"/>
      <c r="AA233" s="247"/>
      <c r="AC233" s="28"/>
      <c r="AD233" s="27"/>
      <c r="AE233" s="269"/>
      <c r="AF233" s="86"/>
      <c r="AJ233" s="86"/>
    </row>
    <row r="234" spans="1:54" ht="15.6">
      <c r="A234" s="244"/>
      <c r="B234" s="318">
        <f>+'Ark1'!C1615</f>
        <v>2024</v>
      </c>
      <c r="C234" s="263">
        <f>+'Ark1'!L1887</f>
        <v>9</v>
      </c>
      <c r="D234" s="263" t="s">
        <v>36</v>
      </c>
      <c r="E234" s="271">
        <f>+'Ark1'!AP1887</f>
        <v>11</v>
      </c>
      <c r="F234" s="263" t="str">
        <f>+IF(G234=0,"",'Ark1'!Q1887)</f>
        <v/>
      </c>
      <c r="G234" s="449">
        <f>+'Ark1'!R1887</f>
        <v>0</v>
      </c>
      <c r="H234" s="264" t="str">
        <f>+IF(G234=0,"",'Ark1'!AE1887)</f>
        <v/>
      </c>
      <c r="I234" s="264"/>
      <c r="J234" s="264" t="str">
        <f>+IF(G234=0,"",'Ark1'!AF1887)</f>
        <v/>
      </c>
      <c r="K234" s="265" t="str">
        <f>+IF(G234=0,"",'Ark1'!T1887)</f>
        <v/>
      </c>
      <c r="L234" s="294" t="str">
        <f>+IF(G234=0,"",'Ark1'!U1887)</f>
        <v/>
      </c>
      <c r="M234" s="264"/>
      <c r="N234" s="266" t="str">
        <f>+IF(G234=0,"",'Ark1'!W1887)</f>
        <v/>
      </c>
      <c r="O234" s="266" t="str">
        <f>+IF(G234=0,"",'Ark1'!X1887)</f>
        <v/>
      </c>
      <c r="P234" s="266" t="str">
        <f>+IF(G234=0,"",'Ark1'!AG1887)</f>
        <v/>
      </c>
      <c r="Q234" s="266" t="str">
        <f>+IF(G234=0,"",'Ark1'!AH1887)</f>
        <v/>
      </c>
      <c r="R234" s="366" t="str">
        <f>+IF(G234=0,"",'Ark1'!AR1680)</f>
        <v/>
      </c>
      <c r="S234" s="114" t="str">
        <f>+IF(G234=0,"",'Ark1'!AS1680)</f>
        <v/>
      </c>
      <c r="T234" s="266" t="str">
        <f>+IF(G234=0,"",'Ark1'!Y1887)</f>
        <v/>
      </c>
      <c r="U234" s="265" t="str">
        <f>+IF(G234=0,"",'Ark1'!AA1887)</f>
        <v/>
      </c>
      <c r="V234" s="266" t="str">
        <f>+IF(G234=0,"",'Ark1'!AC1887)</f>
        <v/>
      </c>
      <c r="W234" s="294" t="str">
        <f t="shared" si="33"/>
        <v/>
      </c>
      <c r="X234" s="266" t="str">
        <f t="shared" si="34"/>
        <v/>
      </c>
      <c r="Y234" s="264" t="str">
        <f t="shared" si="35"/>
        <v/>
      </c>
      <c r="Z234" s="244"/>
      <c r="AA234" s="247"/>
      <c r="AC234" s="28"/>
      <c r="AD234" s="27"/>
      <c r="AE234" s="269"/>
      <c r="AF234" s="86"/>
      <c r="AJ234" s="86"/>
    </row>
    <row r="235" spans="1:54" ht="15.6">
      <c r="A235" s="244"/>
      <c r="B235" s="318">
        <f>+'Ark1'!C1616</f>
        <v>2024</v>
      </c>
      <c r="C235" s="263">
        <f>+'Ark1'!L1922</f>
        <v>10</v>
      </c>
      <c r="D235" s="263" t="s">
        <v>37</v>
      </c>
      <c r="E235" s="272">
        <f>+'Ark1'!AP1922</f>
        <v>11</v>
      </c>
      <c r="F235" s="86" t="str">
        <f>+IF(G235=0,"",'Ark1'!Q1922)</f>
        <v/>
      </c>
      <c r="G235" s="449">
        <f>+'Ark1'!R1922</f>
        <v>0</v>
      </c>
      <c r="H235" s="28" t="str">
        <f>+IF(G235=0,"",'Ark1'!AE1922)</f>
        <v/>
      </c>
      <c r="I235" s="264"/>
      <c r="J235" s="28" t="str">
        <f>+IF(G235=0,"",'Ark1'!AF1922)</f>
        <v/>
      </c>
      <c r="K235" s="27" t="str">
        <f>+IF(G235=0,"",'Ark1'!T1922)</f>
        <v/>
      </c>
      <c r="L235" s="294" t="str">
        <f>+IF(G235=0,"",'Ark1'!U1922)</f>
        <v/>
      </c>
      <c r="M235" s="264"/>
      <c r="N235" s="33" t="str">
        <f>+IF(G235=0,"",'Ark1'!W1922)</f>
        <v/>
      </c>
      <c r="O235" s="33" t="str">
        <f>+IF(G235=0,"",'Ark1'!X1922)</f>
        <v/>
      </c>
      <c r="P235" s="33" t="str">
        <f>+IF(G235=0,"",'Ark1'!AG1922)</f>
        <v/>
      </c>
      <c r="Q235" s="33" t="str">
        <f>+IF(G235=0,"",'Ark1'!AH1922)</f>
        <v/>
      </c>
      <c r="R235" s="366" t="str">
        <f>+IF(G235=0,"",'Ark1'!AR1681)</f>
        <v/>
      </c>
      <c r="S235" s="114" t="str">
        <f>+IF(G235=0,"",'Ark1'!AS1681)</f>
        <v/>
      </c>
      <c r="T235" s="33" t="str">
        <f>+IF(G235=0,"",'Ark1'!Y1922)</f>
        <v/>
      </c>
      <c r="U235" s="27" t="str">
        <f>+IF(G235=0,"",'Ark1'!AA1922)</f>
        <v/>
      </c>
      <c r="V235" s="33" t="str">
        <f>+IF(G235=0,"",'Ark1'!AC1922)</f>
        <v/>
      </c>
      <c r="W235" s="294" t="str">
        <f t="shared" si="33"/>
        <v/>
      </c>
      <c r="X235" s="33" t="str">
        <f t="shared" si="34"/>
        <v/>
      </c>
      <c r="Y235" s="28" t="str">
        <f t="shared" si="35"/>
        <v/>
      </c>
      <c r="Z235" s="244"/>
      <c r="AA235" s="247"/>
      <c r="AC235" s="28"/>
      <c r="AD235" s="27"/>
      <c r="AE235" s="269"/>
      <c r="AF235" s="86"/>
      <c r="AJ235" s="86"/>
    </row>
    <row r="236" spans="1:54" ht="15.6">
      <c r="A236" s="244"/>
      <c r="B236" s="318">
        <f>+'Ark1'!C1617</f>
        <v>2024</v>
      </c>
      <c r="C236" s="263">
        <f>+'Ark1'!L1957</f>
        <v>11</v>
      </c>
      <c r="D236" s="263" t="s">
        <v>38</v>
      </c>
      <c r="E236" s="271">
        <f>+'Ark1'!AP1957</f>
        <v>11</v>
      </c>
      <c r="F236" s="263" t="str">
        <f>+IF(G236=0,"",'Ark1'!Q1957)</f>
        <v/>
      </c>
      <c r="G236" s="449">
        <f>+'Ark1'!R1957</f>
        <v>0</v>
      </c>
      <c r="H236" s="264" t="str">
        <f>+IF(G236=0,"",'Ark1'!AE1957)</f>
        <v/>
      </c>
      <c r="I236" s="264"/>
      <c r="J236" s="264" t="str">
        <f>+IF(G236=0,"",'Ark1'!AF1957)</f>
        <v/>
      </c>
      <c r="K236" s="265" t="str">
        <f>+IF(G236=0,"",'Ark1'!T1957)</f>
        <v/>
      </c>
      <c r="L236" s="294" t="str">
        <f>+IF(G236=0,"",'Ark1'!U1957)</f>
        <v/>
      </c>
      <c r="M236" s="264"/>
      <c r="N236" s="266" t="str">
        <f>+IF(G236=0,"",'Ark1'!W1957)</f>
        <v/>
      </c>
      <c r="O236" s="266" t="str">
        <f>+IF(G236=0,"",'Ark1'!X1957)</f>
        <v/>
      </c>
      <c r="P236" s="266" t="str">
        <f>+IF(G236=0,"",'Ark1'!AG1957)</f>
        <v/>
      </c>
      <c r="Q236" s="266" t="str">
        <f>+IF(G236=0,"",'Ark1'!AH1957)</f>
        <v/>
      </c>
      <c r="R236" s="366" t="str">
        <f>+IF(G236=0,"",'Ark1'!AR1682)</f>
        <v/>
      </c>
      <c r="S236" s="114" t="str">
        <f>+IF(G236=0,"",'Ark1'!AS1682)</f>
        <v/>
      </c>
      <c r="T236" s="266" t="str">
        <f>+IF(G236=0,"",'Ark1'!Y1957)</f>
        <v/>
      </c>
      <c r="U236" s="265" t="str">
        <f>+IF(G236=0,"",'Ark1'!AA1957)</f>
        <v/>
      </c>
      <c r="V236" s="266" t="str">
        <f>+IF(G236=0,"",'Ark1'!AC1957)</f>
        <v/>
      </c>
      <c r="W236" s="294" t="str">
        <f t="shared" si="33"/>
        <v/>
      </c>
      <c r="X236" s="266" t="str">
        <f t="shared" si="34"/>
        <v/>
      </c>
      <c r="Y236" s="264" t="str">
        <f t="shared" si="35"/>
        <v/>
      </c>
      <c r="Z236" s="244"/>
      <c r="AA236" s="247"/>
      <c r="AC236" s="28"/>
      <c r="AD236" s="27"/>
      <c r="AE236" s="269"/>
      <c r="AF236" s="86"/>
      <c r="AJ236" s="86"/>
    </row>
    <row r="237" spans="1:54" ht="15.6">
      <c r="A237" s="244"/>
      <c r="B237" s="318">
        <f>+'Ark1'!C1618</f>
        <v>2024</v>
      </c>
      <c r="C237" s="263">
        <f>+'Ark1'!L1992</f>
        <v>12</v>
      </c>
      <c r="D237" s="263" t="s">
        <v>39</v>
      </c>
      <c r="E237" s="272">
        <f>+'Ark1'!AP1992</f>
        <v>11</v>
      </c>
      <c r="F237" s="86" t="str">
        <f>+IF(G237=0,"",'Ark1'!Q1992)</f>
        <v/>
      </c>
      <c r="G237" s="449">
        <f>+'Ark1'!R1992</f>
        <v>0</v>
      </c>
      <c r="H237" s="28" t="str">
        <f>+IF(G237=0,"",'Ark1'!AE1992)</f>
        <v/>
      </c>
      <c r="I237" s="264"/>
      <c r="J237" s="28" t="str">
        <f>+IF(G237=0,"",'Ark1'!AF1992)</f>
        <v/>
      </c>
      <c r="K237" s="27" t="str">
        <f>+IF(G237=0,"",'Ark1'!T1992)</f>
        <v/>
      </c>
      <c r="L237" s="294" t="str">
        <f>+IF(G237=0,"",'Ark1'!U1992)</f>
        <v/>
      </c>
      <c r="M237" s="264"/>
      <c r="N237" s="33" t="str">
        <f>+IF(G237=0,"",'Ark1'!W1992)</f>
        <v/>
      </c>
      <c r="O237" s="33" t="str">
        <f>+IF(G237=0,"",'Ark1'!X1992)</f>
        <v/>
      </c>
      <c r="P237" s="33" t="str">
        <f>+IF(G237=0,"",'Ark1'!AG1992)</f>
        <v/>
      </c>
      <c r="Q237" s="33" t="str">
        <f>+IF(G237=0,"",'Ark1'!AH1992)</f>
        <v/>
      </c>
      <c r="R237" s="366" t="str">
        <f>+IF(G237=0,"",'Ark1'!AR1683)</f>
        <v/>
      </c>
      <c r="S237" s="114" t="str">
        <f>+IF(G237=0,"",'Ark1'!AS1683)</f>
        <v/>
      </c>
      <c r="T237" s="33" t="str">
        <f>+IF(G237=0,"",'Ark1'!Y1992)</f>
        <v/>
      </c>
      <c r="U237" s="27" t="str">
        <f>+IF(G237=0,"",'Ark1'!AA1992)</f>
        <v/>
      </c>
      <c r="V237" s="33" t="str">
        <f>+IF(G237=0,"",'Ark1'!AC1992)</f>
        <v/>
      </c>
      <c r="W237" s="294" t="str">
        <f t="shared" si="33"/>
        <v/>
      </c>
      <c r="X237" s="33" t="str">
        <f t="shared" si="34"/>
        <v/>
      </c>
      <c r="Y237" s="28" t="str">
        <f t="shared" si="35"/>
        <v/>
      </c>
      <c r="Z237" s="244"/>
      <c r="AA237" s="247"/>
      <c r="AC237" s="28"/>
      <c r="AD237" s="27"/>
      <c r="AE237" s="269"/>
      <c r="AF237" s="86"/>
      <c r="AJ237" s="86"/>
    </row>
    <row r="238" spans="1:54" ht="15.6">
      <c r="A238" s="244"/>
      <c r="B238" s="318">
        <f>+'Ark1'!C1619</f>
        <v>2024</v>
      </c>
      <c r="C238" s="263">
        <f>+'Ark1'!L2027</f>
        <v>13</v>
      </c>
      <c r="D238" s="263" t="s">
        <v>40</v>
      </c>
      <c r="E238" s="271">
        <f>+'Ark1'!AP2027</f>
        <v>11</v>
      </c>
      <c r="F238" s="263" t="str">
        <f>+IF(G238=0,"",'Ark1'!Q2027)</f>
        <v/>
      </c>
      <c r="G238" s="449">
        <f>+'Ark1'!R2027</f>
        <v>0</v>
      </c>
      <c r="H238" s="264" t="str">
        <f>+IF(G238=0,"",'Ark1'!AE2027)</f>
        <v/>
      </c>
      <c r="I238" s="264"/>
      <c r="J238" s="264" t="str">
        <f>+IF(G238=0,"",'Ark1'!AF2027)</f>
        <v/>
      </c>
      <c r="K238" s="265" t="str">
        <f>+IF(G238=0,"",'Ark1'!T2027)</f>
        <v/>
      </c>
      <c r="L238" s="294" t="str">
        <f>+IF(G238=0,"",'Ark1'!U2027)</f>
        <v/>
      </c>
      <c r="M238" s="264"/>
      <c r="N238" s="266" t="str">
        <f>+IF(G238=0,"",'Ark1'!W2027)</f>
        <v/>
      </c>
      <c r="O238" s="266" t="str">
        <f>+IF(G238=0,"",'Ark1'!X2027)</f>
        <v/>
      </c>
      <c r="P238" s="266" t="str">
        <f>+IF(G238=0,"",'Ark1'!AG2027)</f>
        <v/>
      </c>
      <c r="Q238" s="266" t="str">
        <f>+IF(G238=0,"",'Ark1'!AH2027)</f>
        <v/>
      </c>
      <c r="R238" s="366" t="str">
        <f>+IF(G238=0,"",'Ark1'!AR1684)</f>
        <v/>
      </c>
      <c r="S238" s="114" t="str">
        <f>+IF(G238=0,"",'Ark1'!AS1684)</f>
        <v/>
      </c>
      <c r="T238" s="266" t="str">
        <f>+IF(G238=0,"",'Ark1'!Y2027)</f>
        <v/>
      </c>
      <c r="U238" s="265" t="str">
        <f>+IF(G238=0,"",'Ark1'!AA2027)</f>
        <v/>
      </c>
      <c r="V238" s="266" t="str">
        <f>+IF(G238=0,"",'Ark1'!AC2027)</f>
        <v/>
      </c>
      <c r="W238" s="294" t="str">
        <f t="shared" si="33"/>
        <v/>
      </c>
      <c r="X238" s="266" t="str">
        <f t="shared" si="34"/>
        <v/>
      </c>
      <c r="Y238" s="264" t="str">
        <f t="shared" si="35"/>
        <v/>
      </c>
      <c r="Z238" s="244"/>
      <c r="AA238" s="247"/>
      <c r="AC238" s="28"/>
      <c r="AD238" s="27"/>
      <c r="AE238" s="269"/>
      <c r="AF238" s="86"/>
      <c r="AJ238" s="86"/>
    </row>
    <row r="239" spans="1:54" ht="15.6">
      <c r="A239" s="244"/>
      <c r="B239" s="318">
        <f>+'Ark1'!C1620</f>
        <v>2024</v>
      </c>
      <c r="C239" s="263">
        <f>+'Ark1'!L2062</f>
        <v>14</v>
      </c>
      <c r="D239" s="263" t="s">
        <v>403</v>
      </c>
      <c r="E239" s="272">
        <f>+'Ark1'!AP2062</f>
        <v>11</v>
      </c>
      <c r="F239" s="86" t="str">
        <f>+IF(G239=0,"",'Ark1'!Q2062)</f>
        <v/>
      </c>
      <c r="G239" s="449">
        <f>+'Ark1'!R2062</f>
        <v>0</v>
      </c>
      <c r="H239" s="28" t="str">
        <f>+IF(G239=0,"",'Ark1'!AE2062)</f>
        <v/>
      </c>
      <c r="I239" s="264"/>
      <c r="J239" s="28" t="str">
        <f>+IF(G239=0,"",'Ark1'!AF2062)</f>
        <v/>
      </c>
      <c r="K239" s="27" t="str">
        <f>+IF(G239=0,"",'Ark1'!T2062)</f>
        <v/>
      </c>
      <c r="L239" s="294" t="str">
        <f>+IF(G239=0,"",'Ark1'!U2062)</f>
        <v/>
      </c>
      <c r="M239" s="264"/>
      <c r="N239" s="33" t="str">
        <f>+IF(G239=0,"",'Ark1'!W2062)</f>
        <v/>
      </c>
      <c r="O239" s="33" t="str">
        <f>+IF(G239=0,"",'Ark1'!X2062)</f>
        <v/>
      </c>
      <c r="P239" s="33" t="str">
        <f>+IF(G239=0,"",'Ark1'!AG2062)</f>
        <v/>
      </c>
      <c r="Q239" s="33" t="str">
        <f>+IF(G239=0,"",'Ark1'!AH2062)</f>
        <v/>
      </c>
      <c r="R239" s="366" t="str">
        <f>+IF(G239=0,"",'Ark1'!AR1685)</f>
        <v/>
      </c>
      <c r="S239" s="114" t="str">
        <f>+IF(G239=0,"",'Ark1'!AS1685)</f>
        <v/>
      </c>
      <c r="T239" s="33" t="str">
        <f>+IF(G239=0,"",'Ark1'!Y2062)</f>
        <v/>
      </c>
      <c r="U239" s="27" t="str">
        <f>+IF(G239=0,"",'Ark1'!AA2062)</f>
        <v/>
      </c>
      <c r="V239" s="33" t="str">
        <f>+IF(G239=0,"",'Ark1'!AC2062)</f>
        <v/>
      </c>
      <c r="W239" s="294" t="str">
        <f t="shared" si="33"/>
        <v/>
      </c>
      <c r="X239" s="33" t="str">
        <f t="shared" si="34"/>
        <v/>
      </c>
      <c r="Y239" s="28" t="str">
        <f t="shared" si="35"/>
        <v/>
      </c>
      <c r="Z239" s="244"/>
      <c r="AA239" s="247"/>
      <c r="AC239" s="28"/>
      <c r="AD239" s="27"/>
      <c r="AE239" s="269"/>
      <c r="AF239" s="86"/>
      <c r="AJ239" s="86"/>
    </row>
    <row r="240" spans="1:54" ht="15.6">
      <c r="A240" s="244"/>
      <c r="B240" s="318">
        <f>+'Ark1'!C1621</f>
        <v>2024</v>
      </c>
      <c r="C240" s="263">
        <f>+'Ark1'!L2097</f>
        <v>15</v>
      </c>
      <c r="D240" s="263" t="s">
        <v>41</v>
      </c>
      <c r="E240" s="263">
        <f>+'Ark1'!AP2097</f>
        <v>11</v>
      </c>
      <c r="F240" s="263" t="str">
        <f>+IF(G240=0,"",'Ark1'!Q2097)</f>
        <v/>
      </c>
      <c r="G240" s="449">
        <f>+'Ark1'!R2097</f>
        <v>0</v>
      </c>
      <c r="H240" s="264" t="str">
        <f>+IF(G240=0,"",'Ark1'!AE2097)</f>
        <v/>
      </c>
      <c r="I240" s="264"/>
      <c r="J240" s="264" t="str">
        <f>+IF(G240=0,"",'Ark1'!AF2097)</f>
        <v/>
      </c>
      <c r="K240" s="265" t="str">
        <f>+IF(G240=0,"",'Ark1'!T2097)</f>
        <v/>
      </c>
      <c r="L240" s="369" t="str">
        <f>+IF(G240=0,"",'Ark1'!U2097)</f>
        <v/>
      </c>
      <c r="M240" s="264"/>
      <c r="N240" s="266" t="str">
        <f>+IF(G240=0,"",'Ark1'!W2097)</f>
        <v/>
      </c>
      <c r="O240" s="266" t="str">
        <f>+IF(G240=0,"",'Ark1'!X2097)</f>
        <v/>
      </c>
      <c r="P240" s="266" t="str">
        <f>+IF(G240=0,"",'Ark1'!AG2097)</f>
        <v/>
      </c>
      <c r="Q240" s="266" t="str">
        <f>+IF(G240=0,"",'Ark1'!AH2097)</f>
        <v/>
      </c>
      <c r="R240" s="366" t="str">
        <f>+IF(G240=0,"",'Ark1'!AR1686)</f>
        <v/>
      </c>
      <c r="S240" s="114" t="str">
        <f>+IF(G240=0,"",'Ark1'!AS1686)</f>
        <v/>
      </c>
      <c r="T240" s="266" t="str">
        <f>+IF(G240=0,"",'Ark1'!Y2097)</f>
        <v/>
      </c>
      <c r="U240" s="265" t="str">
        <f>+IF(G240=0,"",'Ark1'!AA2097)</f>
        <v/>
      </c>
      <c r="V240" s="266" t="str">
        <f>+IF(G240=0,"",'Ark1'!AC2097)</f>
        <v/>
      </c>
      <c r="W240" s="294" t="str">
        <f t="shared" si="33"/>
        <v/>
      </c>
      <c r="X240" s="266" t="str">
        <f t="shared" si="34"/>
        <v/>
      </c>
      <c r="Y240" s="264" t="str">
        <f t="shared" si="35"/>
        <v/>
      </c>
      <c r="Z240" s="244"/>
      <c r="AA240" s="247"/>
      <c r="AC240" s="28"/>
      <c r="AD240" s="27"/>
      <c r="AE240" s="269"/>
      <c r="AF240" s="86"/>
      <c r="AJ240" s="86"/>
    </row>
    <row r="241" spans="1:55" ht="19.8">
      <c r="A241" s="244"/>
      <c r="B241" s="244"/>
      <c r="C241" s="244"/>
      <c r="D241" s="244"/>
      <c r="E241" s="244"/>
      <c r="F241" s="244"/>
      <c r="G241" s="443"/>
      <c r="H241" s="244"/>
      <c r="I241" s="244"/>
      <c r="J241" s="244"/>
      <c r="K241" s="244"/>
      <c r="L241" s="244"/>
      <c r="M241" s="244"/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  <c r="AA241" s="247"/>
      <c r="AC241" s="28"/>
      <c r="AD241" s="27"/>
      <c r="AE241" s="248"/>
      <c r="AF241" s="86"/>
      <c r="AJ241" s="86"/>
      <c r="BB241" s="259"/>
    </row>
    <row r="242" spans="1:55" ht="19.8">
      <c r="A242" s="244"/>
      <c r="B242" s="244"/>
      <c r="C242" s="261"/>
      <c r="D242" s="244"/>
      <c r="E242" s="244"/>
      <c r="F242" s="244"/>
      <c r="G242" s="443"/>
      <c r="H242" s="245"/>
      <c r="I242" s="244"/>
      <c r="J242" s="245"/>
      <c r="K242" s="244"/>
      <c r="L242" s="244"/>
      <c r="M242" s="244"/>
      <c r="N242" s="246"/>
      <c r="O242" s="246"/>
      <c r="P242" s="244"/>
      <c r="Q242" s="246"/>
      <c r="R242" s="246"/>
      <c r="S242" s="246"/>
      <c r="T242" s="246"/>
      <c r="U242" s="244"/>
      <c r="V242" s="246"/>
      <c r="W242" s="244"/>
      <c r="X242" s="246"/>
      <c r="Y242" s="245"/>
      <c r="Z242" s="244"/>
      <c r="AA242" s="247"/>
      <c r="AC242" s="28"/>
      <c r="AD242" s="27"/>
      <c r="AE242" s="248"/>
      <c r="AF242" s="86"/>
      <c r="AJ242" s="86"/>
      <c r="BB242" s="259"/>
    </row>
    <row r="243" spans="1:55" ht="22.8">
      <c r="A243" s="334" t="s">
        <v>728</v>
      </c>
      <c r="B243" s="244"/>
      <c r="C243" s="261"/>
      <c r="D243" s="334"/>
      <c r="E243" s="244"/>
      <c r="F243" s="244"/>
      <c r="G243" s="447" t="s">
        <v>639</v>
      </c>
      <c r="H243" s="276">
        <f>SUM(G249:G263)</f>
        <v>10</v>
      </c>
      <c r="I243" s="245"/>
      <c r="J243" s="244"/>
      <c r="K243" s="245"/>
      <c r="L243" s="244"/>
      <c r="M243" s="333">
        <f>+Raser!T22</f>
        <v>275.27000000000004</v>
      </c>
      <c r="N243" s="244"/>
      <c r="O243" s="246"/>
      <c r="P243" s="246"/>
      <c r="Q243" s="244"/>
      <c r="R243" s="244"/>
      <c r="S243" s="244"/>
      <c r="T243" s="246"/>
      <c r="U243" s="246"/>
      <c r="V243" s="244"/>
      <c r="W243" s="246"/>
      <c r="X243" s="333">
        <f>+Raser!X22</f>
        <v>121.97899587893831</v>
      </c>
      <c r="Y243" s="246" t="s">
        <v>624</v>
      </c>
      <c r="Z243" s="245"/>
      <c r="AA243" s="247"/>
      <c r="AB243" s="247"/>
      <c r="AC243" s="28"/>
      <c r="AE243" s="27"/>
      <c r="AF243" s="248"/>
      <c r="AJ243" s="86"/>
      <c r="BC243" s="259"/>
    </row>
    <row r="244" spans="1:55" ht="14.25" customHeight="1">
      <c r="A244" s="244"/>
      <c r="B244" s="244"/>
      <c r="C244" s="261"/>
      <c r="D244" s="332"/>
      <c r="E244" s="244"/>
      <c r="F244" s="261"/>
      <c r="G244" s="447"/>
      <c r="H244" s="261"/>
      <c r="I244" s="261"/>
      <c r="J244" s="261"/>
      <c r="K244" s="261"/>
      <c r="L244" s="261"/>
      <c r="M244" s="261"/>
      <c r="N244" s="261"/>
      <c r="O244" s="261"/>
      <c r="P244" s="261"/>
      <c r="Q244" s="261"/>
      <c r="R244" s="261"/>
      <c r="S244" s="261"/>
      <c r="T244" s="261"/>
      <c r="U244" s="261"/>
      <c r="V244" s="261"/>
      <c r="W244" s="261"/>
      <c r="X244" s="261"/>
      <c r="Y244" s="245"/>
      <c r="Z244" s="244"/>
      <c r="AA244" s="247"/>
      <c r="AC244" s="28"/>
      <c r="AD244" s="27"/>
      <c r="AE244" s="248"/>
      <c r="AF244" s="86"/>
      <c r="AJ244" s="86"/>
      <c r="BB244" s="259"/>
    </row>
    <row r="245" spans="1:55" ht="19.8">
      <c r="A245" s="244"/>
      <c r="B245" s="244"/>
      <c r="C245" s="244"/>
      <c r="D245" s="244"/>
      <c r="E245" s="244"/>
      <c r="F245" s="244"/>
      <c r="G245" s="443"/>
      <c r="H245" s="245"/>
      <c r="I245" s="244"/>
      <c r="J245" s="245"/>
      <c r="K245" s="244"/>
      <c r="L245" s="244"/>
      <c r="M245" s="244"/>
      <c r="N245" s="246"/>
      <c r="O245" s="246"/>
      <c r="P245" s="244"/>
      <c r="Q245" s="246"/>
      <c r="R245" s="246"/>
      <c r="S245" s="246"/>
      <c r="T245" s="246"/>
      <c r="U245" s="244"/>
      <c r="V245" s="246"/>
      <c r="W245" s="261" t="s">
        <v>479</v>
      </c>
      <c r="X245" s="262" t="s">
        <v>81</v>
      </c>
      <c r="Y245" s="260" t="s">
        <v>4</v>
      </c>
      <c r="Z245" s="244"/>
      <c r="AA245" s="247"/>
      <c r="AC245" s="28"/>
      <c r="AD245" s="27"/>
      <c r="AE245" s="248"/>
      <c r="AF245" s="86"/>
      <c r="AJ245" s="86"/>
      <c r="BB245" s="259"/>
    </row>
    <row r="246" spans="1:55" ht="19.8">
      <c r="A246" s="244"/>
      <c r="B246" s="244"/>
      <c r="C246" s="244"/>
      <c r="D246" s="261"/>
      <c r="E246" s="244"/>
      <c r="F246" s="261" t="s">
        <v>4</v>
      </c>
      <c r="G246" s="443"/>
      <c r="H246" s="245"/>
      <c r="I246" s="245"/>
      <c r="J246" s="245"/>
      <c r="K246" s="261" t="s">
        <v>24</v>
      </c>
      <c r="L246" s="245"/>
      <c r="M246" s="245"/>
      <c r="N246" s="246" t="s">
        <v>404</v>
      </c>
      <c r="O246" s="246" t="s">
        <v>404</v>
      </c>
      <c r="P246" s="262" t="s">
        <v>533</v>
      </c>
      <c r="Q246" s="246" t="s">
        <v>404</v>
      </c>
      <c r="R246" s="246"/>
      <c r="S246" s="246"/>
      <c r="T246" s="262" t="s">
        <v>424</v>
      </c>
      <c r="U246" s="244"/>
      <c r="V246" s="262" t="s">
        <v>576</v>
      </c>
      <c r="W246" s="261" t="s">
        <v>573</v>
      </c>
      <c r="X246" s="262" t="s">
        <v>44</v>
      </c>
      <c r="Y246" s="260" t="s">
        <v>10</v>
      </c>
      <c r="Z246" s="244"/>
      <c r="AA246" s="247"/>
      <c r="AC246" s="28"/>
      <c r="AD246" s="27"/>
      <c r="AE246" s="248"/>
      <c r="AF246" s="86"/>
      <c r="AJ246" s="86"/>
      <c r="BB246" s="259"/>
    </row>
    <row r="247" spans="1:55" ht="19.8">
      <c r="A247" s="261"/>
      <c r="B247" s="261"/>
      <c r="C247" s="244"/>
      <c r="D247" s="244"/>
      <c r="E247" s="261"/>
      <c r="F247" s="261" t="s">
        <v>477</v>
      </c>
      <c r="G247" s="447" t="s">
        <v>4</v>
      </c>
      <c r="H247" s="260" t="s">
        <v>4</v>
      </c>
      <c r="I247" s="260"/>
      <c r="J247" s="260" t="s">
        <v>1</v>
      </c>
      <c r="K247" s="261" t="s">
        <v>483</v>
      </c>
      <c r="L247" s="260" t="s">
        <v>24</v>
      </c>
      <c r="M247" s="260"/>
      <c r="N247" s="262" t="s">
        <v>575</v>
      </c>
      <c r="O247" s="262" t="s">
        <v>489</v>
      </c>
      <c r="P247" s="262" t="s">
        <v>554</v>
      </c>
      <c r="Q247" s="262" t="s">
        <v>491</v>
      </c>
      <c r="R247" s="411" t="s">
        <v>24</v>
      </c>
      <c r="S247" s="411" t="s">
        <v>24</v>
      </c>
      <c r="T247" s="262"/>
      <c r="U247" s="261" t="s">
        <v>415</v>
      </c>
      <c r="V247" s="262" t="s">
        <v>1</v>
      </c>
      <c r="W247" s="261" t="s">
        <v>71</v>
      </c>
      <c r="X247" s="262" t="s">
        <v>537</v>
      </c>
      <c r="Y247" s="260" t="s">
        <v>71</v>
      </c>
      <c r="Z247" s="244"/>
      <c r="AA247" s="247"/>
      <c r="AC247" s="28"/>
      <c r="AD247" s="27"/>
      <c r="AE247" s="248"/>
      <c r="AF247" s="86"/>
      <c r="AJ247" s="86"/>
      <c r="BB247" s="259"/>
    </row>
    <row r="248" spans="1:55" ht="19.8">
      <c r="A248" s="244"/>
      <c r="B248" s="244"/>
      <c r="C248" s="261" t="s">
        <v>0</v>
      </c>
      <c r="D248" s="261"/>
      <c r="E248" s="261" t="s">
        <v>601</v>
      </c>
      <c r="F248" s="50" t="s">
        <v>478</v>
      </c>
      <c r="G248" s="448" t="s">
        <v>10</v>
      </c>
      <c r="H248" s="87" t="s">
        <v>404</v>
      </c>
      <c r="I248" s="87"/>
      <c r="J248" s="87" t="s">
        <v>404</v>
      </c>
      <c r="K248" s="50" t="s">
        <v>416</v>
      </c>
      <c r="L248" s="87" t="s">
        <v>45</v>
      </c>
      <c r="M248" s="87"/>
      <c r="N248" s="75" t="s">
        <v>552</v>
      </c>
      <c r="O248" s="75" t="s">
        <v>441</v>
      </c>
      <c r="P248" s="75" t="s">
        <v>485</v>
      </c>
      <c r="Q248" s="75" t="s">
        <v>472</v>
      </c>
      <c r="R248" s="411" t="s">
        <v>711</v>
      </c>
      <c r="S248" s="411" t="s">
        <v>712</v>
      </c>
      <c r="T248" s="75" t="s">
        <v>1</v>
      </c>
      <c r="U248" s="50" t="s">
        <v>416</v>
      </c>
      <c r="V248" s="75" t="s">
        <v>534</v>
      </c>
      <c r="W248" s="50" t="s">
        <v>488</v>
      </c>
      <c r="X248" s="75" t="s">
        <v>45</v>
      </c>
      <c r="Y248" s="87" t="s">
        <v>557</v>
      </c>
      <c r="Z248" s="244"/>
      <c r="AA248" s="247"/>
      <c r="AC248" s="28"/>
      <c r="AD248" s="27"/>
      <c r="AE248" s="248"/>
      <c r="AF248" s="86"/>
      <c r="AJ248" s="86"/>
      <c r="BB248" s="259"/>
    </row>
    <row r="249" spans="1:55" ht="15.6">
      <c r="A249" s="244"/>
      <c r="B249" s="263">
        <f>+'Ark1'!C1608</f>
        <v>2024</v>
      </c>
      <c r="C249" s="263">
        <f>+'Ark1'!L1608</f>
        <v>1</v>
      </c>
      <c r="D249" s="263" t="s">
        <v>29</v>
      </c>
      <c r="E249" s="263">
        <f>+'Ark1'!AP1608</f>
        <v>12</v>
      </c>
      <c r="F249" s="263" t="str">
        <f>+IF(G249=0,"",'Ark1'!Q1608)</f>
        <v/>
      </c>
      <c r="G249" s="449">
        <f>+'Ark1'!R1608</f>
        <v>0</v>
      </c>
      <c r="H249" s="264" t="str">
        <f>+IF(G249=0,"",'Ark1'!AE1608)</f>
        <v/>
      </c>
      <c r="I249" s="264"/>
      <c r="J249" s="264" t="str">
        <f>+IF(G249=0,"",'Ark1'!AF1608)</f>
        <v/>
      </c>
      <c r="K249" s="265" t="str">
        <f>+IF(G249=0,"",'Ark1'!T1608)</f>
        <v/>
      </c>
      <c r="L249" s="294" t="str">
        <f>+IF(G249=0,"",'Ark1'!U1608)</f>
        <v/>
      </c>
      <c r="M249" s="264"/>
      <c r="N249" s="266" t="str">
        <f>+IF(G249=0,"",'Ark1'!W1608)</f>
        <v/>
      </c>
      <c r="O249" s="266" t="str">
        <f>+IF(G249=0,"",'Ark1'!X1608)</f>
        <v/>
      </c>
      <c r="P249" s="266" t="str">
        <f>+IF(G249=0,"",'Ark1'!AG1608)</f>
        <v/>
      </c>
      <c r="Q249" s="266" t="str">
        <f>+IF(G249=0,"",'Ark1'!AH1608)</f>
        <v/>
      </c>
      <c r="R249" s="366" t="str">
        <f>+IF(G249=0,"",'Ark1'!AR1608)</f>
        <v/>
      </c>
      <c r="S249" s="114" t="str">
        <f>+IF(G249=0,"",'Ark1'!AS1608)</f>
        <v/>
      </c>
      <c r="T249" s="266" t="str">
        <f>+IF(G249=0,"",'Ark1'!Y1608)</f>
        <v/>
      </c>
      <c r="U249" s="265" t="str">
        <f>+IF(G249=0,"",'Ark1'!AA1608)</f>
        <v/>
      </c>
      <c r="V249" s="266" t="str">
        <f>+IF(G249=0,"",'Ark1'!AC1608)</f>
        <v/>
      </c>
      <c r="W249" s="294" t="str">
        <f t="shared" ref="W249:W263" si="36">IF(G249=0,"",1000*L249/P249)</f>
        <v/>
      </c>
      <c r="X249" s="266" t="str">
        <f t="shared" ref="X249:X263" si="37">IF(G249=0,"",L249/C249)</f>
        <v/>
      </c>
      <c r="Y249" s="264" t="str">
        <f t="shared" ref="Y249:Y263" si="38">IF(G249=0,"",G249/F249)</f>
        <v/>
      </c>
      <c r="Z249" s="244"/>
      <c r="AA249" s="247"/>
      <c r="AC249" s="28"/>
      <c r="AD249" s="27"/>
      <c r="AE249" s="269"/>
      <c r="AF249" s="86"/>
      <c r="AJ249" s="86"/>
    </row>
    <row r="250" spans="1:55" ht="15.6">
      <c r="A250" s="244"/>
      <c r="B250" s="295">
        <f>+'Ark1'!C1643</f>
        <v>2024</v>
      </c>
      <c r="C250" s="86">
        <f>+'Ark1'!L1643</f>
        <v>2</v>
      </c>
      <c r="D250" s="86" t="s">
        <v>30</v>
      </c>
      <c r="E250" s="86">
        <f>+'Ark1'!AP1643</f>
        <v>12</v>
      </c>
      <c r="F250" s="86">
        <f>+IF(G250=0,"",'Ark1'!Q1643)</f>
        <v>1</v>
      </c>
      <c r="G250" s="449">
        <f>+'Ark1'!R1643</f>
        <v>1</v>
      </c>
      <c r="H250" s="28">
        <f>+IF(G250=0,"",'Ark1'!AE1643)</f>
        <v>10</v>
      </c>
      <c r="I250" s="264"/>
      <c r="J250" s="28">
        <f>+IF(G250=0,"",'Ark1'!AF1643)</f>
        <v>10.095542558215575</v>
      </c>
      <c r="K250" s="27">
        <f>+IF(G250=0,"",'Ark1'!T1643)</f>
        <v>6</v>
      </c>
      <c r="L250" s="294">
        <f>+IF(G250=0,"",'Ark1'!U1643)</f>
        <v>277.90000000000003</v>
      </c>
      <c r="M250" s="264"/>
      <c r="N250" s="33">
        <f>+IF(G250=0,"",'Ark1'!W1643)</f>
        <v>0</v>
      </c>
      <c r="O250" s="33">
        <f>+IF(G250=0,"",'Ark1'!X1643)</f>
        <v>0</v>
      </c>
      <c r="P250" s="33">
        <f>+IF(G250=0,"",'Ark1'!AG1643)</f>
        <v>2139</v>
      </c>
      <c r="Q250" s="33">
        <f>+IF(G250=0,"",'Ark1'!AH1643)</f>
        <v>100</v>
      </c>
      <c r="R250" s="366">
        <f>+IF(G250=0,"",'Ark1'!AR1643)</f>
        <v>233</v>
      </c>
      <c r="S250" s="114">
        <f>+IF(G250=0,"",'Ark1'!AS1643)</f>
        <v>21.977436445878546</v>
      </c>
      <c r="T250" s="33">
        <f>+IF(G250=0,"",'Ark1'!Y1643)</f>
        <v>0</v>
      </c>
      <c r="U250" s="27">
        <f>+IF(G250=0,"",'Ark1'!AA1643)</f>
        <v>0</v>
      </c>
      <c r="V250" s="33">
        <f>+IF(G250=0,"",'Ark1'!AC1643)</f>
        <v>0</v>
      </c>
      <c r="W250" s="294">
        <f t="shared" si="36"/>
        <v>129.92052360916318</v>
      </c>
      <c r="X250" s="33">
        <f t="shared" si="37"/>
        <v>138.95000000000002</v>
      </c>
      <c r="Y250" s="28">
        <f t="shared" si="38"/>
        <v>1</v>
      </c>
      <c r="Z250" s="244"/>
      <c r="AA250" s="247"/>
      <c r="AC250" s="28"/>
      <c r="AD250" s="27"/>
      <c r="AE250" s="269"/>
      <c r="AF250" s="86"/>
      <c r="AJ250" s="86"/>
    </row>
    <row r="251" spans="1:55" ht="15.6">
      <c r="A251" s="244"/>
      <c r="B251" s="295">
        <f>+'Ark1'!C1678</f>
        <v>2024</v>
      </c>
      <c r="C251" s="263">
        <f>+'Ark1'!L1678</f>
        <v>3</v>
      </c>
      <c r="D251" s="263" t="s">
        <v>31</v>
      </c>
      <c r="E251" s="263">
        <f>+'Ark1'!AP1678</f>
        <v>12</v>
      </c>
      <c r="F251" s="263">
        <f>+IF(G251=0,"",'Ark1'!Q1678)</f>
        <v>2</v>
      </c>
      <c r="G251" s="449">
        <f>+'Ark1'!R1678</f>
        <v>4</v>
      </c>
      <c r="H251" s="264">
        <f>+IF(G251=0,"",'Ark1'!AE1678)</f>
        <v>40</v>
      </c>
      <c r="I251" s="264"/>
      <c r="J251" s="264">
        <f>+IF(G251=0,"",'Ark1'!AF1678)</f>
        <v>33.745050314236941</v>
      </c>
      <c r="K251" s="265">
        <f>+IF(G251=0,"",'Ark1'!T1678)</f>
        <v>8</v>
      </c>
      <c r="L251" s="294">
        <f>+IF(G251=0,"",'Ark1'!U1678)</f>
        <v>232.22499999999999</v>
      </c>
      <c r="M251" s="264"/>
      <c r="N251" s="266">
        <f>+IF(G251=0,"",'Ark1'!W1678)</f>
        <v>100</v>
      </c>
      <c r="O251" s="266">
        <f>+IF(G251=0,"",'Ark1'!X1678)</f>
        <v>0</v>
      </c>
      <c r="P251" s="266">
        <f>+IF(G251=0,"",'Ark1'!AG1678)</f>
        <v>2225.25</v>
      </c>
      <c r="Q251" s="266">
        <f>+IF(G251=0,"",'Ark1'!AH1678)</f>
        <v>100</v>
      </c>
      <c r="R251" s="366">
        <f>+IF(G251=0,"",'Ark1'!AR1678)</f>
        <v>210.5</v>
      </c>
      <c r="S251" s="114">
        <f>+IF(G251=0,"",'Ark1'!AS1678)</f>
        <v>24.826751614093222</v>
      </c>
      <c r="T251" s="266">
        <f>+IF(G251=0,"",'Ark1'!Y1678)</f>
        <v>22.848673375056151</v>
      </c>
      <c r="U251" s="265">
        <f>+IF(G251=0,"",'Ark1'!AA1678)</f>
        <v>0</v>
      </c>
      <c r="V251" s="266">
        <f>+IF(G251=0,"",'Ark1'!AC1678)</f>
        <v>0</v>
      </c>
      <c r="W251" s="294">
        <f t="shared" si="36"/>
        <v>104.35906077968768</v>
      </c>
      <c r="X251" s="266">
        <f t="shared" si="37"/>
        <v>77.408333333333331</v>
      </c>
      <c r="Y251" s="264">
        <f t="shared" si="38"/>
        <v>2</v>
      </c>
      <c r="Z251" s="244"/>
      <c r="AA251" s="247"/>
      <c r="AC251" s="28"/>
      <c r="AD251" s="27"/>
      <c r="AE251" s="269"/>
      <c r="AF251" s="86"/>
      <c r="AJ251" s="86"/>
    </row>
    <row r="252" spans="1:55" ht="15.6">
      <c r="A252" s="244"/>
      <c r="B252" s="295">
        <f>+'Ark1'!C1713</f>
        <v>2024</v>
      </c>
      <c r="C252" s="263">
        <f>+'Ark1'!L1713</f>
        <v>4</v>
      </c>
      <c r="D252" s="263" t="s">
        <v>32</v>
      </c>
      <c r="E252" s="86">
        <f>+'Ark1'!AP1713</f>
        <v>12</v>
      </c>
      <c r="F252" s="86">
        <f>+IF(G252=0,"",'Ark1'!Q1713)</f>
        <v>2</v>
      </c>
      <c r="G252" s="449">
        <f>+'Ark1'!R1713</f>
        <v>2</v>
      </c>
      <c r="H252" s="28">
        <f>+IF(G252=0,"",'Ark1'!AE1713)</f>
        <v>20</v>
      </c>
      <c r="I252" s="264"/>
      <c r="J252" s="28">
        <f>+IF(G252=0,"",'Ark1'!AF1713)</f>
        <v>20.572528789915353</v>
      </c>
      <c r="K252" s="27">
        <f>+IF(G252=0,"",'Ark1'!T1713)</f>
        <v>9.5</v>
      </c>
      <c r="L252" s="294">
        <f>+IF(G252=0,"",'Ark1'!U1713)</f>
        <v>283.14999999999998</v>
      </c>
      <c r="M252" s="264"/>
      <c r="N252" s="33">
        <f>+IF(G252=0,"",'Ark1'!W1713)</f>
        <v>100</v>
      </c>
      <c r="O252" s="33">
        <f>+IF(G252=0,"",'Ark1'!X1713)</f>
        <v>0</v>
      </c>
      <c r="P252" s="33">
        <f>+IF(G252=0,"",'Ark1'!AG1713)</f>
        <v>2725.5</v>
      </c>
      <c r="Q252" s="33">
        <f>+IF(G252=0,"",'Ark1'!AH1713)</f>
        <v>100</v>
      </c>
      <c r="R252" s="366">
        <f>+IF(G252=0,"",'Ark1'!AR1713)</f>
        <v>215</v>
      </c>
      <c r="S252" s="114">
        <f>+IF(G252=0,"",'Ark1'!AS1713)</f>
        <v>28.489587036746489</v>
      </c>
      <c r="T252" s="33">
        <f>+IF(G252=0,"",'Ark1'!Y1713)</f>
        <v>16.550000000000772</v>
      </c>
      <c r="U252" s="27">
        <f>+IF(G252=0,"",'Ark1'!AA1713)</f>
        <v>0.5</v>
      </c>
      <c r="V252" s="33">
        <f>+IF(G252=0,"",'Ark1'!AC1713)</f>
        <v>-99.999999999996405</v>
      </c>
      <c r="W252" s="294">
        <f t="shared" si="36"/>
        <v>103.88919464318474</v>
      </c>
      <c r="X252" s="33">
        <f t="shared" si="37"/>
        <v>70.787499999999994</v>
      </c>
      <c r="Y252" s="28">
        <f t="shared" si="38"/>
        <v>1</v>
      </c>
      <c r="Z252" s="244"/>
      <c r="AA252" s="247"/>
      <c r="AC252" s="28"/>
      <c r="AD252" s="27"/>
      <c r="AE252" s="269"/>
      <c r="AF252" s="86"/>
      <c r="AJ252" s="86"/>
    </row>
    <row r="253" spans="1:55" ht="15.6">
      <c r="A253" s="244"/>
      <c r="B253" s="263">
        <f>+'Ark1'!C1748</f>
        <v>2024</v>
      </c>
      <c r="C253" s="263">
        <f>+'Ark1'!L1748</f>
        <v>5</v>
      </c>
      <c r="D253" s="263" t="s">
        <v>402</v>
      </c>
      <c r="E253" s="271">
        <f>+'Ark1'!AP1748</f>
        <v>12</v>
      </c>
      <c r="F253" s="263">
        <f>+IF(G253=0,"",'Ark1'!Q1748)</f>
        <v>2</v>
      </c>
      <c r="G253" s="449">
        <f>+'Ark1'!R1748</f>
        <v>3</v>
      </c>
      <c r="H253" s="264">
        <f>+'Ark1'!AE1748</f>
        <v>30</v>
      </c>
      <c r="I253" s="264"/>
      <c r="J253" s="264">
        <f>+IF(G253=0,"",'Ark1'!AF1748)</f>
        <v>35.586878337632143</v>
      </c>
      <c r="K253" s="265">
        <f>+IF(G253=0,"",'Ark1'!T1748)</f>
        <v>10.333333333333336</v>
      </c>
      <c r="L253" s="294">
        <f>+IF(G253=0,"",'Ark1'!U1748)</f>
        <v>326.53333333333325</v>
      </c>
      <c r="M253" s="264"/>
      <c r="N253" s="266">
        <f>+IF(G253=0,"",'Ark1'!W1748)</f>
        <v>100</v>
      </c>
      <c r="O253" s="266">
        <f>+IF(G253=0,"",'Ark1'!X1748)</f>
        <v>0</v>
      </c>
      <c r="P253" s="266">
        <f>+IF(G253=0,"",'Ark1'!AG1748)</f>
        <v>2025.3333333333328</v>
      </c>
      <c r="Q253" s="266">
        <f>+IF(G253=0,"",'Ark1'!AH1748)</f>
        <v>100</v>
      </c>
      <c r="R253" s="366">
        <f>+IF(G253=0,"",'Ark1'!AR1748)</f>
        <v>218</v>
      </c>
      <c r="S253" s="114">
        <f>+IF(G253=0,"",'Ark1'!AS1748)</f>
        <v>31.5509538548114</v>
      </c>
      <c r="T253" s="266">
        <f>+IF(G253=0,"",'Ark1'!Y1748)</f>
        <v>11.171789869528448</v>
      </c>
      <c r="U253" s="265">
        <f>+IF(G253=0,"",'Ark1'!AA1748)</f>
        <v>0.94280904158205681</v>
      </c>
      <c r="V253" s="266">
        <f>+IF(G253=0,"",'Ark1'!AC1748)</f>
        <v>80.594304513972986</v>
      </c>
      <c r="W253" s="294">
        <f t="shared" si="36"/>
        <v>161.22448979591837</v>
      </c>
      <c r="X253" s="266">
        <f t="shared" si="37"/>
        <v>65.306666666666644</v>
      </c>
      <c r="Y253" s="264">
        <f t="shared" si="38"/>
        <v>1.5</v>
      </c>
      <c r="Z253" s="244"/>
      <c r="AA253" s="247"/>
      <c r="AC253" s="28"/>
      <c r="AD253" s="27"/>
      <c r="AE253" s="269"/>
      <c r="AF253" s="86"/>
      <c r="AJ253" s="86"/>
    </row>
    <row r="254" spans="1:55" ht="15.6">
      <c r="A254" s="244"/>
      <c r="B254" s="318">
        <f>+'Ark1'!C1783</f>
        <v>2024</v>
      </c>
      <c r="C254" s="263">
        <f>+'Ark1'!L1783</f>
        <v>6</v>
      </c>
      <c r="D254" s="263" t="s">
        <v>33</v>
      </c>
      <c r="E254" s="272">
        <f>+'Ark1'!AP1783</f>
        <v>12</v>
      </c>
      <c r="F254" s="86" t="str">
        <f>+IF(G254=0,"",'Ark1'!Q1783)</f>
        <v/>
      </c>
      <c r="G254" s="449">
        <f>+'Ark1'!R1783</f>
        <v>0</v>
      </c>
      <c r="H254" s="28" t="str">
        <f>+IF(G254=0,"",'Ark1'!AE1783)</f>
        <v/>
      </c>
      <c r="I254" s="264"/>
      <c r="J254" s="28" t="str">
        <f>+IF(G254=0,"",'Ark1'!AF1783)</f>
        <v/>
      </c>
      <c r="K254" s="27" t="str">
        <f>+IF(G254=0,"",'Ark1'!T1783)</f>
        <v/>
      </c>
      <c r="L254" s="294" t="str">
        <f>+IF(G254=0,"",'Ark1'!U1783)</f>
        <v/>
      </c>
      <c r="M254" s="264"/>
      <c r="N254" s="33" t="str">
        <f>+IF(G254=0,"",'Ark1'!W1783)</f>
        <v/>
      </c>
      <c r="O254" s="33" t="str">
        <f>+IF(G254=0,"",'Ark1'!X1783)</f>
        <v/>
      </c>
      <c r="P254" s="33" t="str">
        <f>+IF(G254=0,"",'Ark1'!AG1783)</f>
        <v/>
      </c>
      <c r="Q254" s="33" t="str">
        <f>+IF(G254=0,"",'Ark1'!AH1783)</f>
        <v/>
      </c>
      <c r="R254" s="366" t="str">
        <f>+IF(G254=0,"",'Ark1'!AR1783)</f>
        <v/>
      </c>
      <c r="S254" s="114" t="str">
        <f>+IF(G254=0,"",'Ark1'!AS1783)</f>
        <v/>
      </c>
      <c r="T254" s="33" t="str">
        <f>+IF(G254=0,"",'Ark1'!Y1783)</f>
        <v/>
      </c>
      <c r="U254" s="27" t="str">
        <f>+IF(G254=0,"",'Ark1'!AA1783)</f>
        <v/>
      </c>
      <c r="V254" s="33" t="str">
        <f>+IF(G254=0,"",'Ark1'!AC1783)</f>
        <v/>
      </c>
      <c r="W254" s="294" t="str">
        <f t="shared" si="36"/>
        <v/>
      </c>
      <c r="X254" s="33" t="str">
        <f t="shared" si="37"/>
        <v/>
      </c>
      <c r="Y254" s="28" t="str">
        <f t="shared" si="38"/>
        <v/>
      </c>
      <c r="Z254" s="244"/>
      <c r="AA254" s="247"/>
      <c r="AC254" s="28"/>
      <c r="AD254" s="27"/>
      <c r="AE254" s="269"/>
      <c r="AF254" s="86"/>
      <c r="AJ254" s="86"/>
    </row>
    <row r="255" spans="1:55" ht="15.6">
      <c r="A255" s="244"/>
      <c r="B255" s="318">
        <f>+'Ark1'!C1818</f>
        <v>2024</v>
      </c>
      <c r="C255" s="263">
        <f>+'Ark1'!L1818</f>
        <v>7</v>
      </c>
      <c r="D255" s="263" t="s">
        <v>34</v>
      </c>
      <c r="E255" s="271">
        <f>+'Ark1'!AP1818</f>
        <v>12</v>
      </c>
      <c r="F255" s="263" t="str">
        <f>+IF(G255=0,"",'Ark1'!Q1818)</f>
        <v/>
      </c>
      <c r="G255" s="449">
        <f>+'Ark1'!R1818</f>
        <v>0</v>
      </c>
      <c r="H255" s="264" t="str">
        <f>+IF(G255=0,"",'Ark1'!AE1818)</f>
        <v/>
      </c>
      <c r="I255" s="264"/>
      <c r="J255" s="264" t="str">
        <f>+IF(G255=0,"",'Ark1'!AF1818)</f>
        <v/>
      </c>
      <c r="K255" s="265" t="str">
        <f>+IF(G255=0,"",'Ark1'!T1818)</f>
        <v/>
      </c>
      <c r="L255" s="294" t="str">
        <f>+IF(G255=0,"",'Ark1'!U1818)</f>
        <v/>
      </c>
      <c r="M255" s="264"/>
      <c r="N255" s="266" t="str">
        <f>+IF(G255=0,"",'Ark1'!W1818)</f>
        <v/>
      </c>
      <c r="O255" s="266" t="str">
        <f>+IF(G255=0,"",'Ark1'!X1818)</f>
        <v/>
      </c>
      <c r="P255" s="266" t="str">
        <f>+IF(G255=0,"",'Ark1'!AG1818)</f>
        <v/>
      </c>
      <c r="Q255" s="266" t="str">
        <f>+IF(G255=0,"",'Ark1'!AH1818)</f>
        <v/>
      </c>
      <c r="R255" s="366" t="str">
        <f>+IF(G255=0,"",'Ark1'!AR1818)</f>
        <v/>
      </c>
      <c r="S255" s="114" t="str">
        <f>+IF(G255=0,"",'Ark1'!AS1818)</f>
        <v/>
      </c>
      <c r="T255" s="266" t="str">
        <f>+IF(G255=0,"",'Ark1'!Y1818)</f>
        <v/>
      </c>
      <c r="U255" s="265" t="str">
        <f>+IF(G255=0,"",'Ark1'!AA1818)</f>
        <v/>
      </c>
      <c r="V255" s="266" t="str">
        <f>+IF(G255=0,"",'Ark1'!AC1818)</f>
        <v/>
      </c>
      <c r="W255" s="294" t="str">
        <f t="shared" si="36"/>
        <v/>
      </c>
      <c r="X255" s="266" t="str">
        <f t="shared" si="37"/>
        <v/>
      </c>
      <c r="Y255" s="264" t="str">
        <f t="shared" si="38"/>
        <v/>
      </c>
      <c r="Z255" s="244"/>
      <c r="AA255" s="247"/>
      <c r="AC255" s="28"/>
      <c r="AD255" s="27"/>
      <c r="AE255" s="269"/>
      <c r="AF255" s="86"/>
      <c r="AJ255" s="86"/>
    </row>
    <row r="256" spans="1:55" ht="15.6">
      <c r="A256" s="244"/>
      <c r="B256" s="86">
        <f>+'Ark1'!C1853</f>
        <v>2024</v>
      </c>
      <c r="C256" s="86">
        <f>+'Ark1'!L1853</f>
        <v>8</v>
      </c>
      <c r="D256" s="86" t="s">
        <v>35</v>
      </c>
      <c r="E256" s="272">
        <f>+'Ark1'!AP1853</f>
        <v>12</v>
      </c>
      <c r="F256" s="86" t="str">
        <f>+IF(G256=0,"",'Ark1'!Q1853)</f>
        <v/>
      </c>
      <c r="G256" s="449">
        <f>+'Ark1'!R1853</f>
        <v>0</v>
      </c>
      <c r="H256" s="28" t="str">
        <f>+IF(G256=0,"",'Ark1'!AE1853)</f>
        <v/>
      </c>
      <c r="I256" s="264"/>
      <c r="J256" s="28" t="str">
        <f>+IF(G256=0,"",'Ark1'!AF1853)</f>
        <v/>
      </c>
      <c r="K256" s="27" t="str">
        <f>+IF(G256=0,"",'Ark1'!T1853)</f>
        <v/>
      </c>
      <c r="L256" s="294" t="str">
        <f>+IF(G256=0,"",'Ark1'!U1853)</f>
        <v/>
      </c>
      <c r="M256" s="264"/>
      <c r="N256" s="33" t="str">
        <f>+IF(G256=0,"",'Ark1'!W1853)</f>
        <v/>
      </c>
      <c r="O256" s="33" t="str">
        <f>+IF(G256=0,"",'Ark1'!X1853)</f>
        <v/>
      </c>
      <c r="P256" s="33" t="str">
        <f>+IF(G256=0,"",'Ark1'!AG1853)</f>
        <v/>
      </c>
      <c r="Q256" s="33" t="str">
        <f>+IF(G256=0,"",'Ark1'!AH1853)</f>
        <v/>
      </c>
      <c r="R256" s="366" t="str">
        <f>+IF(G256=0,"",'Ark1'!AR1702)</f>
        <v/>
      </c>
      <c r="S256" s="114" t="str">
        <f>+IF(G256=0,"",'Ark1'!AS1702)</f>
        <v/>
      </c>
      <c r="T256" s="33" t="str">
        <f>+IF(G256=0,"",'Ark1'!Y1853)</f>
        <v/>
      </c>
      <c r="U256" s="27" t="str">
        <f>+IF(G256=0,"",'Ark1'!AA1853)</f>
        <v/>
      </c>
      <c r="V256" s="33" t="str">
        <f>+IF(G256=0,"",'Ark1'!AC1853)</f>
        <v/>
      </c>
      <c r="W256" s="294" t="str">
        <f t="shared" si="36"/>
        <v/>
      </c>
      <c r="X256" s="33" t="str">
        <f t="shared" si="37"/>
        <v/>
      </c>
      <c r="Y256" s="28" t="str">
        <f t="shared" si="38"/>
        <v/>
      </c>
      <c r="Z256" s="244"/>
      <c r="AA256" s="247"/>
      <c r="AC256" s="28"/>
      <c r="AD256" s="27"/>
      <c r="AE256" s="269"/>
      <c r="AF256" s="86"/>
      <c r="AJ256" s="86"/>
    </row>
    <row r="257" spans="1:55" ht="15.6">
      <c r="A257" s="244"/>
      <c r="B257" s="318">
        <f>+'Ark1'!C1888</f>
        <v>2024</v>
      </c>
      <c r="C257" s="263">
        <f>+'Ark1'!L1888</f>
        <v>9</v>
      </c>
      <c r="D257" s="263" t="s">
        <v>36</v>
      </c>
      <c r="E257" s="271">
        <f>+'Ark1'!AP1888</f>
        <v>12</v>
      </c>
      <c r="F257" s="263" t="str">
        <f>+IF(G257=0,"",'Ark1'!Q1888)</f>
        <v/>
      </c>
      <c r="G257" s="449">
        <f>+'Ark1'!R1888</f>
        <v>0</v>
      </c>
      <c r="H257" s="264" t="str">
        <f>+IF(G257=0,"",'Ark1'!AE1888)</f>
        <v/>
      </c>
      <c r="I257" s="264"/>
      <c r="J257" s="264" t="str">
        <f>+IF(G257=0,"",'Ark1'!AF1888)</f>
        <v/>
      </c>
      <c r="K257" s="265" t="str">
        <f>+IF(G257=0,"",'Ark1'!T1888)</f>
        <v/>
      </c>
      <c r="L257" s="294" t="str">
        <f>+IF(G257=0,"",'Ark1'!U1888)</f>
        <v/>
      </c>
      <c r="M257" s="264"/>
      <c r="N257" s="266" t="str">
        <f>+IF(G257=0,"",'Ark1'!W1888)</f>
        <v/>
      </c>
      <c r="O257" s="266" t="str">
        <f>+IF(G257=0,"",'Ark1'!X1888)</f>
        <v/>
      </c>
      <c r="P257" s="266" t="str">
        <f>+IF(G257=0,"",'Ark1'!AG1888)</f>
        <v/>
      </c>
      <c r="Q257" s="266" t="str">
        <f>+IF(G257=0,"",'Ark1'!AH1888)</f>
        <v/>
      </c>
      <c r="R257" s="366" t="str">
        <f>+IF(G257=0,"",'Ark1'!AR1703)</f>
        <v/>
      </c>
      <c r="S257" s="114" t="str">
        <f>+IF(G257=0,"",'Ark1'!AS1703)</f>
        <v/>
      </c>
      <c r="T257" s="266" t="str">
        <f>+IF(G257=0,"",'Ark1'!Y1888)</f>
        <v/>
      </c>
      <c r="U257" s="265" t="str">
        <f>+IF(G257=0,"",'Ark1'!AA1888)</f>
        <v/>
      </c>
      <c r="V257" s="266" t="str">
        <f>+IF(G257=0,"",'Ark1'!AC1888)</f>
        <v/>
      </c>
      <c r="W257" s="294" t="str">
        <f t="shared" si="36"/>
        <v/>
      </c>
      <c r="X257" s="266" t="str">
        <f t="shared" si="37"/>
        <v/>
      </c>
      <c r="Y257" s="264" t="str">
        <f t="shared" si="38"/>
        <v/>
      </c>
      <c r="Z257" s="244"/>
      <c r="AA257" s="247"/>
      <c r="AC257" s="28"/>
      <c r="AD257" s="27"/>
      <c r="AE257" s="269"/>
      <c r="AF257" s="86"/>
      <c r="AJ257" s="86"/>
    </row>
    <row r="258" spans="1:55" ht="15.6">
      <c r="A258" s="244"/>
      <c r="B258" s="318">
        <f>+'Ark1'!C1923</f>
        <v>2024</v>
      </c>
      <c r="C258" s="263">
        <f>+'Ark1'!L1923</f>
        <v>10</v>
      </c>
      <c r="D258" s="263" t="s">
        <v>37</v>
      </c>
      <c r="E258" s="272">
        <f>+'Ark1'!AP1923</f>
        <v>12</v>
      </c>
      <c r="F258" s="86" t="str">
        <f>+IF(G258=0,"",'Ark1'!Q1923)</f>
        <v/>
      </c>
      <c r="G258" s="449">
        <f>+'Ark1'!R1923</f>
        <v>0</v>
      </c>
      <c r="H258" s="28" t="str">
        <f>+IF(G258=0,"",'Ark1'!AE1923)</f>
        <v/>
      </c>
      <c r="I258" s="264"/>
      <c r="J258" s="28" t="str">
        <f>+IF(G258=0,"",'Ark1'!AF1923)</f>
        <v/>
      </c>
      <c r="K258" s="27" t="str">
        <f>+IF(G258=0,"",'Ark1'!T1923)</f>
        <v/>
      </c>
      <c r="L258" s="294" t="str">
        <f>+IF(G258=0,"",'Ark1'!U1923)</f>
        <v/>
      </c>
      <c r="M258" s="264"/>
      <c r="N258" s="33" t="str">
        <f>+IF(G258=0,"",'Ark1'!W1923)</f>
        <v/>
      </c>
      <c r="O258" s="33" t="str">
        <f>+IF(G258=0,"",'Ark1'!X1923)</f>
        <v/>
      </c>
      <c r="P258" s="33" t="str">
        <f>+IF(G258=0,"",'Ark1'!AG1923)</f>
        <v/>
      </c>
      <c r="Q258" s="33" t="str">
        <f>+IF(G258=0,"",'Ark1'!AH1923)</f>
        <v/>
      </c>
      <c r="R258" s="366" t="str">
        <f>+IF(G258=0,"",'Ark1'!AR1704)</f>
        <v/>
      </c>
      <c r="S258" s="114" t="str">
        <f>+IF(G258=0,"",'Ark1'!AS1704)</f>
        <v/>
      </c>
      <c r="T258" s="33" t="str">
        <f>+IF(G258=0,"",'Ark1'!Y1923)</f>
        <v/>
      </c>
      <c r="U258" s="27" t="str">
        <f>+IF(G258=0,"",'Ark1'!AA1923)</f>
        <v/>
      </c>
      <c r="V258" s="33" t="str">
        <f>+IF(G258=0,"",'Ark1'!AC1923)</f>
        <v/>
      </c>
      <c r="W258" s="294" t="str">
        <f t="shared" si="36"/>
        <v/>
      </c>
      <c r="X258" s="33" t="str">
        <f t="shared" si="37"/>
        <v/>
      </c>
      <c r="Y258" s="28" t="str">
        <f t="shared" si="38"/>
        <v/>
      </c>
      <c r="Z258" s="244"/>
      <c r="AA258" s="247"/>
      <c r="AC258" s="28"/>
      <c r="AD258" s="27"/>
      <c r="AE258" s="269"/>
      <c r="AF258" s="86"/>
      <c r="AJ258" s="86"/>
    </row>
    <row r="259" spans="1:55" ht="15.6">
      <c r="A259" s="244"/>
      <c r="B259" s="318">
        <f>+'Ark1'!C1958</f>
        <v>2024</v>
      </c>
      <c r="C259" s="263">
        <f>+'Ark1'!L1958</f>
        <v>11</v>
      </c>
      <c r="D259" s="263" t="s">
        <v>38</v>
      </c>
      <c r="E259" s="271">
        <f>+'Ark1'!AP1958</f>
        <v>12</v>
      </c>
      <c r="F259" s="263" t="str">
        <f>+IF(G259=0,"",'Ark1'!Q1958)</f>
        <v/>
      </c>
      <c r="G259" s="449">
        <f>+'Ark1'!R1958</f>
        <v>0</v>
      </c>
      <c r="H259" s="264" t="str">
        <f>+IF(G259=0,"",'Ark1'!AE1958)</f>
        <v/>
      </c>
      <c r="I259" s="264"/>
      <c r="J259" s="264" t="str">
        <f>+IF(G259=0,"",'Ark1'!AF1958)</f>
        <v/>
      </c>
      <c r="K259" s="265" t="str">
        <f>+IF(G259=0,"",'Ark1'!T1958)</f>
        <v/>
      </c>
      <c r="L259" s="294" t="str">
        <f>+IF(G259=0,"",'Ark1'!U1958)</f>
        <v/>
      </c>
      <c r="M259" s="264"/>
      <c r="N259" s="266" t="str">
        <f>+IF(G259=0,"",'Ark1'!W1958)</f>
        <v/>
      </c>
      <c r="O259" s="266" t="str">
        <f>+IF(G259=0,"",'Ark1'!X1958)</f>
        <v/>
      </c>
      <c r="P259" s="266" t="str">
        <f>+IF(G259=0,"",'Ark1'!AG1958)</f>
        <v/>
      </c>
      <c r="Q259" s="266" t="str">
        <f>+IF(G259=0,"",'Ark1'!AH1958)</f>
        <v/>
      </c>
      <c r="R259" s="366" t="str">
        <f>+IF(G259=0,"",'Ark1'!AR1705)</f>
        <v/>
      </c>
      <c r="S259" s="114" t="str">
        <f>+IF(G259=0,"",'Ark1'!AS1705)</f>
        <v/>
      </c>
      <c r="T259" s="266" t="str">
        <f>+IF(G259=0,"",'Ark1'!Y1958)</f>
        <v/>
      </c>
      <c r="U259" s="265" t="str">
        <f>+IF(G259=0,"",'Ark1'!AA1958)</f>
        <v/>
      </c>
      <c r="V259" s="266" t="str">
        <f>+IF(G259=0,"",'Ark1'!AC1958)</f>
        <v/>
      </c>
      <c r="W259" s="294" t="str">
        <f t="shared" si="36"/>
        <v/>
      </c>
      <c r="X259" s="266" t="str">
        <f t="shared" si="37"/>
        <v/>
      </c>
      <c r="Y259" s="264" t="str">
        <f t="shared" si="38"/>
        <v/>
      </c>
      <c r="Z259" s="244"/>
      <c r="AA259" s="247"/>
      <c r="AC259" s="28"/>
      <c r="AD259" s="27"/>
      <c r="AE259" s="269"/>
      <c r="AF259" s="86"/>
      <c r="AJ259" s="86"/>
    </row>
    <row r="260" spans="1:55" ht="15.6">
      <c r="A260" s="244"/>
      <c r="B260" s="318">
        <f>+'Ark1'!C1993</f>
        <v>2024</v>
      </c>
      <c r="C260" s="263">
        <f>+'Ark1'!L1993</f>
        <v>12</v>
      </c>
      <c r="D260" s="263" t="s">
        <v>39</v>
      </c>
      <c r="E260" s="272">
        <f>+'Ark1'!AP1993</f>
        <v>12</v>
      </c>
      <c r="F260" s="86" t="str">
        <f>+IF(G260=0,"",'Ark1'!Q1993)</f>
        <v/>
      </c>
      <c r="G260" s="449">
        <f>+'Ark1'!R1993</f>
        <v>0</v>
      </c>
      <c r="H260" s="28" t="str">
        <f>+IF(G260=0,"",'Ark1'!AE1993)</f>
        <v/>
      </c>
      <c r="I260" s="264"/>
      <c r="J260" s="28" t="str">
        <f>+IF(G260=0,"",'Ark1'!AF1993)</f>
        <v/>
      </c>
      <c r="K260" s="27" t="str">
        <f>+IF(G260=0,"",'Ark1'!T1993)</f>
        <v/>
      </c>
      <c r="L260" s="294" t="str">
        <f>+IF(G260=0,"",'Ark1'!U1993)</f>
        <v/>
      </c>
      <c r="M260" s="264"/>
      <c r="N260" s="33" t="str">
        <f>+IF(G260=0,"",'Ark1'!W1993)</f>
        <v/>
      </c>
      <c r="O260" s="33" t="str">
        <f>+IF(G260=0,"",'Ark1'!X1993)</f>
        <v/>
      </c>
      <c r="P260" s="33" t="str">
        <f>+IF(G260=0,"",'Ark1'!AG1993)</f>
        <v/>
      </c>
      <c r="Q260" s="33" t="str">
        <f>+IF(G260=0,"",'Ark1'!AH1993)</f>
        <v/>
      </c>
      <c r="R260" s="366" t="str">
        <f>+IF(G260=0,"",'Ark1'!AR1706)</f>
        <v/>
      </c>
      <c r="S260" s="114" t="str">
        <f>+IF(G260=0,"",'Ark1'!AS1706)</f>
        <v/>
      </c>
      <c r="T260" s="33" t="str">
        <f>+IF(G260=0,"",'Ark1'!Y1993)</f>
        <v/>
      </c>
      <c r="U260" s="27" t="str">
        <f>+IF(G260=0,"",'Ark1'!AA1993)</f>
        <v/>
      </c>
      <c r="V260" s="33" t="str">
        <f>+IF(G260=0,"",'Ark1'!AC1993)</f>
        <v/>
      </c>
      <c r="W260" s="294" t="str">
        <f t="shared" si="36"/>
        <v/>
      </c>
      <c r="X260" s="33" t="str">
        <f t="shared" si="37"/>
        <v/>
      </c>
      <c r="Y260" s="28" t="str">
        <f t="shared" si="38"/>
        <v/>
      </c>
      <c r="Z260" s="244"/>
      <c r="AA260" s="247"/>
      <c r="AC260" s="28"/>
      <c r="AD260" s="27"/>
      <c r="AE260" s="269"/>
      <c r="AF260" s="86"/>
      <c r="AJ260" s="86"/>
    </row>
    <row r="261" spans="1:55" ht="15.6">
      <c r="A261" s="244"/>
      <c r="B261" s="318">
        <f>+'Ark1'!C2028</f>
        <v>2024</v>
      </c>
      <c r="C261" s="263">
        <f>+'Ark1'!L2028</f>
        <v>13</v>
      </c>
      <c r="D261" s="263" t="s">
        <v>40</v>
      </c>
      <c r="E261" s="271">
        <f>+'Ark1'!AP2028</f>
        <v>12</v>
      </c>
      <c r="F261" s="263" t="str">
        <f>+IF(G261=0,"",'Ark1'!Q2028)</f>
        <v/>
      </c>
      <c r="G261" s="449">
        <f>+'Ark1'!R2028</f>
        <v>0</v>
      </c>
      <c r="H261" s="264" t="str">
        <f>+IF(G261=0,"",'Ark1'!AE2028)</f>
        <v/>
      </c>
      <c r="I261" s="264"/>
      <c r="J261" s="264" t="str">
        <f>+IF(G261=0,"",'Ark1'!AF2028)</f>
        <v/>
      </c>
      <c r="K261" s="265" t="str">
        <f>+IF(G261=0,"",'Ark1'!T2028)</f>
        <v/>
      </c>
      <c r="L261" s="294" t="str">
        <f>+IF(G261=0,"",'Ark1'!U2028)</f>
        <v/>
      </c>
      <c r="M261" s="264"/>
      <c r="N261" s="266" t="str">
        <f>+IF(G261=0,"",'Ark1'!W2028)</f>
        <v/>
      </c>
      <c r="O261" s="266" t="str">
        <f>+IF(G261=0,"",'Ark1'!X2028)</f>
        <v/>
      </c>
      <c r="P261" s="266" t="str">
        <f>+IF(G261=0,"",'Ark1'!AG2028)</f>
        <v/>
      </c>
      <c r="Q261" s="266" t="str">
        <f>+IF(G261=0,"",'Ark1'!AH2028)</f>
        <v/>
      </c>
      <c r="R261" s="366" t="str">
        <f>+IF(G261=0,"",'Ark1'!AR1707)</f>
        <v/>
      </c>
      <c r="S261" s="114" t="str">
        <f>+IF(G261=0,"",'Ark1'!AS1707)</f>
        <v/>
      </c>
      <c r="T261" s="266" t="str">
        <f>+IF(G261=0,"",'Ark1'!Y2028)</f>
        <v/>
      </c>
      <c r="U261" s="265" t="str">
        <f>+IF(G261=0,"",'Ark1'!AA2028)</f>
        <v/>
      </c>
      <c r="V261" s="266" t="str">
        <f>+IF(G261=0,"",'Ark1'!AC2028)</f>
        <v/>
      </c>
      <c r="W261" s="294" t="str">
        <f t="shared" si="36"/>
        <v/>
      </c>
      <c r="X261" s="266" t="str">
        <f t="shared" si="37"/>
        <v/>
      </c>
      <c r="Y261" s="264" t="str">
        <f t="shared" si="38"/>
        <v/>
      </c>
      <c r="Z261" s="244"/>
      <c r="AA261" s="247"/>
      <c r="AC261" s="28"/>
      <c r="AD261" s="27"/>
      <c r="AE261" s="269"/>
      <c r="AF261" s="86"/>
      <c r="AJ261" s="86"/>
    </row>
    <row r="262" spans="1:55" ht="15.6">
      <c r="A262" s="244"/>
      <c r="B262" s="318">
        <f>+'Ark1'!C2063</f>
        <v>2024</v>
      </c>
      <c r="C262" s="263">
        <f>+'Ark1'!L2063</f>
        <v>14</v>
      </c>
      <c r="D262" s="263" t="s">
        <v>403</v>
      </c>
      <c r="E262" s="272">
        <f>+'Ark1'!AP2063</f>
        <v>12</v>
      </c>
      <c r="F262" s="86" t="str">
        <f>+IF(G262=0,"",'Ark1'!Q2063)</f>
        <v/>
      </c>
      <c r="G262" s="449">
        <f>+'Ark1'!R2063</f>
        <v>0</v>
      </c>
      <c r="H262" s="28" t="str">
        <f>+IF(G262=0,"",'Ark1'!AE2063)</f>
        <v/>
      </c>
      <c r="I262" s="264"/>
      <c r="J262" s="28" t="str">
        <f>+IF(G262=0,"",'Ark1'!AF2063)</f>
        <v/>
      </c>
      <c r="K262" s="27" t="str">
        <f>+IF(G262=0,"",'Ark1'!T2063)</f>
        <v/>
      </c>
      <c r="L262" s="294" t="str">
        <f>+IF(G262=0,"",'Ark1'!U2063)</f>
        <v/>
      </c>
      <c r="M262" s="264"/>
      <c r="N262" s="33" t="str">
        <f>+IF(G262=0,"",'Ark1'!W2063)</f>
        <v/>
      </c>
      <c r="O262" s="33" t="str">
        <f>+IF(G262=0,"",'Ark1'!X2063)</f>
        <v/>
      </c>
      <c r="P262" s="33" t="str">
        <f>+IF(G262=0,"",'Ark1'!AG2063)</f>
        <v/>
      </c>
      <c r="Q262" s="33" t="str">
        <f>+IF(G262=0,"",'Ark1'!AH2063)</f>
        <v/>
      </c>
      <c r="R262" s="366" t="str">
        <f>+IF(G262=0,"",'Ark1'!AR1708)</f>
        <v/>
      </c>
      <c r="S262" s="114" t="str">
        <f>+IF(G262=0,"",'Ark1'!AS1708)</f>
        <v/>
      </c>
      <c r="T262" s="33" t="str">
        <f>+IF(G262=0,"",'Ark1'!Y2063)</f>
        <v/>
      </c>
      <c r="U262" s="27" t="str">
        <f>+IF(G262=0,"",'Ark1'!AA2063)</f>
        <v/>
      </c>
      <c r="V262" s="33" t="str">
        <f>+IF(G262=0,"",'Ark1'!AC2063)</f>
        <v/>
      </c>
      <c r="W262" s="294" t="str">
        <f t="shared" si="36"/>
        <v/>
      </c>
      <c r="X262" s="33" t="str">
        <f t="shared" si="37"/>
        <v/>
      </c>
      <c r="Y262" s="28" t="str">
        <f t="shared" si="38"/>
        <v/>
      </c>
      <c r="Z262" s="244"/>
      <c r="AA262" s="247"/>
      <c r="AC262" s="28"/>
      <c r="AD262" s="27"/>
      <c r="AE262" s="269"/>
      <c r="AF262" s="86"/>
      <c r="AJ262" s="86"/>
    </row>
    <row r="263" spans="1:55" ht="15.6">
      <c r="A263" s="244"/>
      <c r="B263" s="318">
        <f>+'Ark1'!C2098</f>
        <v>2024</v>
      </c>
      <c r="C263" s="263">
        <f>+'Ark1'!L2098</f>
        <v>15</v>
      </c>
      <c r="D263" s="263" t="s">
        <v>41</v>
      </c>
      <c r="E263" s="263">
        <f>+'Ark1'!AP2098</f>
        <v>12</v>
      </c>
      <c r="F263" s="263" t="str">
        <f>+IF(G263=0,"",'Ark1'!Q2098)</f>
        <v/>
      </c>
      <c r="G263" s="449">
        <f>+'Ark1'!R2098</f>
        <v>0</v>
      </c>
      <c r="H263" s="264" t="str">
        <f>+IF(G263=0,"",'Ark1'!AE2098)</f>
        <v/>
      </c>
      <c r="I263" s="264"/>
      <c r="J263" s="264" t="str">
        <f>+IF(G263=0,"",'Ark1'!AF2098)</f>
        <v/>
      </c>
      <c r="K263" s="265" t="str">
        <f>+IF(G263=0,"",'Ark1'!T2098)</f>
        <v/>
      </c>
      <c r="L263" s="369" t="str">
        <f>+IF(G263=0,"",'Ark1'!U2098)</f>
        <v/>
      </c>
      <c r="M263" s="264"/>
      <c r="N263" s="266" t="str">
        <f>+IF(G263=0,"",'Ark1'!W2098)</f>
        <v/>
      </c>
      <c r="O263" s="266" t="str">
        <f>+IF(G263=0,"",'Ark1'!X2098)</f>
        <v/>
      </c>
      <c r="P263" s="266" t="str">
        <f>+IF(G263=0,"",'Ark1'!AG2098)</f>
        <v/>
      </c>
      <c r="Q263" s="266" t="str">
        <f>+IF(G263=0,"",'Ark1'!AH2098)</f>
        <v/>
      </c>
      <c r="R263" s="366" t="str">
        <f>+IF(G263=0,"",'Ark1'!AR1709)</f>
        <v/>
      </c>
      <c r="S263" s="114" t="str">
        <f>+IF(G263=0,"",'Ark1'!AS1709)</f>
        <v/>
      </c>
      <c r="T263" s="266" t="str">
        <f>+IF(G263=0,"",'Ark1'!Y2098)</f>
        <v/>
      </c>
      <c r="U263" s="265" t="str">
        <f>+IF(G263=0,"",'Ark1'!AA2098)</f>
        <v/>
      </c>
      <c r="V263" s="266" t="str">
        <f>+IF(G263=0,"",'Ark1'!AC2098)</f>
        <v/>
      </c>
      <c r="W263" s="294" t="str">
        <f t="shared" si="36"/>
        <v/>
      </c>
      <c r="X263" s="266" t="str">
        <f t="shared" si="37"/>
        <v/>
      </c>
      <c r="Y263" s="264" t="str">
        <f t="shared" si="38"/>
        <v/>
      </c>
      <c r="Z263" s="244"/>
      <c r="AA263" s="247"/>
      <c r="AC263" s="28"/>
      <c r="AD263" s="27"/>
      <c r="AE263" s="269"/>
      <c r="AF263" s="86"/>
      <c r="AJ263" s="86"/>
    </row>
    <row r="264" spans="1:55" ht="19.8">
      <c r="A264" s="244"/>
      <c r="B264" s="244"/>
      <c r="C264" s="244"/>
      <c r="D264" s="244"/>
      <c r="E264" s="244"/>
      <c r="F264" s="244"/>
      <c r="G264" s="443"/>
      <c r="H264" s="244"/>
      <c r="I264" s="244"/>
      <c r="J264" s="244"/>
      <c r="K264" s="244"/>
      <c r="L264" s="244"/>
      <c r="M264" s="244"/>
      <c r="N264" s="244"/>
      <c r="O264" s="244"/>
      <c r="P264" s="244"/>
      <c r="Q264" s="244"/>
      <c r="R264" s="244"/>
      <c r="S264" s="244"/>
      <c r="T264" s="244"/>
      <c r="U264" s="244"/>
      <c r="V264" s="244"/>
      <c r="W264" s="244"/>
      <c r="X264" s="244"/>
      <c r="Y264" s="244"/>
      <c r="Z264" s="244"/>
      <c r="AA264" s="247"/>
      <c r="AC264" s="28"/>
      <c r="AD264" s="27"/>
      <c r="AE264" s="248"/>
      <c r="AF264" s="86"/>
      <c r="AJ264" s="86"/>
      <c r="BB264" s="259"/>
    </row>
    <row r="265" spans="1:55" ht="19.8">
      <c r="A265" s="244"/>
      <c r="B265" s="244"/>
      <c r="C265" s="261"/>
      <c r="D265" s="244"/>
      <c r="E265" s="244"/>
      <c r="F265" s="244"/>
      <c r="G265" s="443"/>
      <c r="H265" s="245"/>
      <c r="I265" s="244"/>
      <c r="J265" s="245"/>
      <c r="K265" s="244"/>
      <c r="L265" s="244"/>
      <c r="M265" s="244"/>
      <c r="N265" s="246"/>
      <c r="O265" s="246"/>
      <c r="P265" s="244"/>
      <c r="Q265" s="246"/>
      <c r="R265" s="246"/>
      <c r="S265" s="246"/>
      <c r="T265" s="246"/>
      <c r="U265" s="244"/>
      <c r="V265" s="246"/>
      <c r="W265" s="244"/>
      <c r="X265" s="246"/>
      <c r="Y265" s="245"/>
      <c r="Z265" s="244"/>
      <c r="AA265" s="247"/>
      <c r="AC265" s="28"/>
      <c r="AD265" s="27"/>
      <c r="AE265" s="248"/>
      <c r="AF265" s="86"/>
      <c r="AJ265" s="86"/>
      <c r="BB265" s="259"/>
    </row>
    <row r="266" spans="1:55" ht="22.8">
      <c r="A266" s="334" t="str">
        <f>+Raser!C23</f>
        <v>Fleckvieh</v>
      </c>
      <c r="B266" s="244"/>
      <c r="C266" s="261"/>
      <c r="D266" s="334"/>
      <c r="E266" s="244"/>
      <c r="F266" s="244"/>
      <c r="G266" s="447" t="s">
        <v>639</v>
      </c>
      <c r="H266" s="276">
        <f>SUM(G272:G286)</f>
        <v>234</v>
      </c>
      <c r="I266" s="245"/>
      <c r="J266" s="244"/>
      <c r="K266" s="245"/>
      <c r="L266" s="244"/>
      <c r="M266" s="333">
        <f>+Raser!T23</f>
        <v>320.21666666666675</v>
      </c>
      <c r="N266" s="244"/>
      <c r="O266" s="246"/>
      <c r="P266" s="246"/>
      <c r="Q266" s="244"/>
      <c r="R266" s="244"/>
      <c r="S266" s="244"/>
      <c r="T266" s="246"/>
      <c r="U266" s="246"/>
      <c r="V266" s="244"/>
      <c r="W266" s="246"/>
      <c r="X266" s="333">
        <f>+Raser!X23</f>
        <v>153.56917414044702</v>
      </c>
      <c r="Y266" s="246" t="s">
        <v>624</v>
      </c>
      <c r="Z266" s="245"/>
      <c r="AA266" s="247"/>
      <c r="AB266" s="247"/>
      <c r="AC266" s="28"/>
      <c r="AE266" s="27"/>
      <c r="AF266" s="248"/>
      <c r="AJ266" s="86"/>
      <c r="BC266" s="259"/>
    </row>
    <row r="267" spans="1:55" ht="14.25" customHeight="1">
      <c r="A267" s="244"/>
      <c r="B267" s="244"/>
      <c r="C267" s="261"/>
      <c r="D267" s="332"/>
      <c r="E267" s="244"/>
      <c r="F267" s="261"/>
      <c r="G267" s="447"/>
      <c r="H267" s="261"/>
      <c r="I267" s="261"/>
      <c r="J267" s="261"/>
      <c r="K267" s="261"/>
      <c r="L267" s="261"/>
      <c r="M267" s="261"/>
      <c r="N267" s="261"/>
      <c r="O267" s="261"/>
      <c r="P267" s="261"/>
      <c r="Q267" s="261"/>
      <c r="R267" s="261"/>
      <c r="S267" s="261"/>
      <c r="T267" s="261"/>
      <c r="U267" s="261"/>
      <c r="V267" s="261"/>
      <c r="W267" s="261"/>
      <c r="X267" s="261"/>
      <c r="Y267" s="245"/>
      <c r="Z267" s="244"/>
      <c r="AA267" s="247"/>
      <c r="AC267" s="28"/>
      <c r="AD267" s="27"/>
      <c r="AE267" s="248"/>
      <c r="AF267" s="86"/>
      <c r="AJ267" s="86"/>
      <c r="BB267" s="259"/>
    </row>
    <row r="268" spans="1:55" ht="19.8">
      <c r="A268" s="244"/>
      <c r="B268" s="244"/>
      <c r="C268" s="244"/>
      <c r="D268" s="244"/>
      <c r="E268" s="244"/>
      <c r="F268" s="244"/>
      <c r="G268" s="443"/>
      <c r="H268" s="245"/>
      <c r="I268" s="244"/>
      <c r="J268" s="245"/>
      <c r="K268" s="244"/>
      <c r="L268" s="244"/>
      <c r="M268" s="244"/>
      <c r="N268" s="246"/>
      <c r="O268" s="246"/>
      <c r="P268" s="244"/>
      <c r="Q268" s="246"/>
      <c r="R268" s="246"/>
      <c r="S268" s="246"/>
      <c r="T268" s="246"/>
      <c r="U268" s="244"/>
      <c r="V268" s="246"/>
      <c r="W268" s="261" t="s">
        <v>479</v>
      </c>
      <c r="X268" s="262" t="s">
        <v>81</v>
      </c>
      <c r="Y268" s="260" t="s">
        <v>4</v>
      </c>
      <c r="Z268" s="244"/>
      <c r="AA268" s="247"/>
      <c r="AC268" s="28"/>
      <c r="AD268" s="27"/>
      <c r="AE268" s="248"/>
      <c r="AF268" s="86"/>
      <c r="AJ268" s="86"/>
      <c r="BB268" s="259"/>
    </row>
    <row r="269" spans="1:55" ht="19.8">
      <c r="A269" s="244"/>
      <c r="B269" s="244"/>
      <c r="C269" s="244"/>
      <c r="D269" s="261"/>
      <c r="E269" s="244"/>
      <c r="F269" s="261" t="s">
        <v>4</v>
      </c>
      <c r="G269" s="443"/>
      <c r="H269" s="245"/>
      <c r="I269" s="245"/>
      <c r="J269" s="245"/>
      <c r="K269" s="261" t="s">
        <v>24</v>
      </c>
      <c r="L269" s="245"/>
      <c r="M269" s="245"/>
      <c r="N269" s="246" t="s">
        <v>404</v>
      </c>
      <c r="O269" s="246" t="s">
        <v>404</v>
      </c>
      <c r="P269" s="262" t="s">
        <v>533</v>
      </c>
      <c r="Q269" s="246" t="s">
        <v>404</v>
      </c>
      <c r="R269" s="246"/>
      <c r="S269" s="246"/>
      <c r="T269" s="262" t="s">
        <v>424</v>
      </c>
      <c r="U269" s="244"/>
      <c r="V269" s="262" t="s">
        <v>576</v>
      </c>
      <c r="W269" s="261" t="s">
        <v>573</v>
      </c>
      <c r="X269" s="262" t="s">
        <v>44</v>
      </c>
      <c r="Y269" s="260" t="s">
        <v>10</v>
      </c>
      <c r="Z269" s="244"/>
      <c r="AA269" s="247"/>
      <c r="AC269" s="28"/>
      <c r="AD269" s="27"/>
      <c r="AE269" s="248"/>
      <c r="AF269" s="86"/>
      <c r="AJ269" s="86"/>
      <c r="BB269" s="259"/>
    </row>
    <row r="270" spans="1:55" ht="19.8">
      <c r="A270" s="261"/>
      <c r="B270" s="261"/>
      <c r="C270" s="244"/>
      <c r="D270" s="244"/>
      <c r="E270" s="261"/>
      <c r="F270" s="261" t="s">
        <v>477</v>
      </c>
      <c r="G270" s="447" t="s">
        <v>4</v>
      </c>
      <c r="H270" s="260" t="s">
        <v>4</v>
      </c>
      <c r="I270" s="260"/>
      <c r="J270" s="260" t="s">
        <v>1</v>
      </c>
      <c r="K270" s="261" t="s">
        <v>483</v>
      </c>
      <c r="L270" s="260" t="s">
        <v>24</v>
      </c>
      <c r="M270" s="260"/>
      <c r="N270" s="262" t="s">
        <v>575</v>
      </c>
      <c r="O270" s="262" t="s">
        <v>489</v>
      </c>
      <c r="P270" s="262" t="s">
        <v>554</v>
      </c>
      <c r="Q270" s="262" t="s">
        <v>491</v>
      </c>
      <c r="R270" s="411" t="s">
        <v>24</v>
      </c>
      <c r="S270" s="411" t="s">
        <v>24</v>
      </c>
      <c r="T270" s="262"/>
      <c r="U270" s="261" t="s">
        <v>415</v>
      </c>
      <c r="V270" s="262" t="s">
        <v>1</v>
      </c>
      <c r="W270" s="261" t="s">
        <v>71</v>
      </c>
      <c r="X270" s="262" t="s">
        <v>537</v>
      </c>
      <c r="Y270" s="260" t="s">
        <v>71</v>
      </c>
      <c r="Z270" s="244"/>
      <c r="AA270" s="247"/>
      <c r="AC270" s="28"/>
      <c r="AD270" s="27"/>
      <c r="AE270" s="248"/>
      <c r="AF270" s="86"/>
      <c r="AJ270" s="86"/>
      <c r="BB270" s="259"/>
    </row>
    <row r="271" spans="1:55" ht="19.8">
      <c r="A271" s="244"/>
      <c r="B271" s="244"/>
      <c r="C271" s="261" t="s">
        <v>0</v>
      </c>
      <c r="D271" s="261"/>
      <c r="E271" s="261" t="s">
        <v>601</v>
      </c>
      <c r="F271" s="50" t="s">
        <v>478</v>
      </c>
      <c r="G271" s="448" t="s">
        <v>10</v>
      </c>
      <c r="H271" s="87" t="s">
        <v>404</v>
      </c>
      <c r="I271" s="87"/>
      <c r="J271" s="87" t="s">
        <v>404</v>
      </c>
      <c r="K271" s="50" t="s">
        <v>416</v>
      </c>
      <c r="L271" s="87" t="s">
        <v>45</v>
      </c>
      <c r="M271" s="87"/>
      <c r="N271" s="75" t="s">
        <v>552</v>
      </c>
      <c r="O271" s="75" t="s">
        <v>441</v>
      </c>
      <c r="P271" s="75" t="s">
        <v>485</v>
      </c>
      <c r="Q271" s="75" t="s">
        <v>472</v>
      </c>
      <c r="R271" s="411" t="s">
        <v>711</v>
      </c>
      <c r="S271" s="411" t="s">
        <v>712</v>
      </c>
      <c r="T271" s="75" t="s">
        <v>1</v>
      </c>
      <c r="U271" s="50" t="s">
        <v>416</v>
      </c>
      <c r="V271" s="75" t="s">
        <v>534</v>
      </c>
      <c r="W271" s="50" t="s">
        <v>488</v>
      </c>
      <c r="X271" s="75" t="s">
        <v>45</v>
      </c>
      <c r="Y271" s="87" t="s">
        <v>557</v>
      </c>
      <c r="Z271" s="244"/>
      <c r="AA271" s="247"/>
      <c r="AC271" s="28"/>
      <c r="AD271" s="27"/>
      <c r="AE271" s="248"/>
      <c r="AF271" s="86"/>
      <c r="AJ271" s="86"/>
      <c r="BB271" s="259"/>
    </row>
    <row r="272" spans="1:55" ht="15.6">
      <c r="A272" s="244"/>
      <c r="B272" s="263">
        <f>+'Ark1'!C1609</f>
        <v>2024</v>
      </c>
      <c r="C272" s="263">
        <f>+'Ark1'!L1609</f>
        <v>1</v>
      </c>
      <c r="D272" s="263" t="s">
        <v>29</v>
      </c>
      <c r="E272" s="263">
        <f>+'Ark1'!AP1609</f>
        <v>13</v>
      </c>
      <c r="F272" s="263">
        <f>+IF(G272=0,"",'Ark1'!Q1609)</f>
        <v>1</v>
      </c>
      <c r="G272" s="449">
        <f>+'Ark1'!R1609</f>
        <v>1</v>
      </c>
      <c r="H272" s="264">
        <f>+IF(G272=0,"",'Ark1'!AE1609)</f>
        <v>0.42735042735042739</v>
      </c>
      <c r="I272" s="264"/>
      <c r="J272" s="264">
        <f>+IF(G272=0,"",'Ark1'!AF1609)</f>
        <v>0.27305230032550082</v>
      </c>
      <c r="K272" s="265">
        <f>+IF(G272=0,"",'Ark1'!T1609)</f>
        <v>3</v>
      </c>
      <c r="L272" s="294">
        <f>+IF(G272=0,"",'Ark1'!U1609)</f>
        <v>204.6</v>
      </c>
      <c r="M272" s="264"/>
      <c r="N272" s="266">
        <f>+IF(G272=0,"",'Ark1'!W1609)</f>
        <v>0</v>
      </c>
      <c r="O272" s="266">
        <f>+IF(G272=0,"",'Ark1'!X1609)</f>
        <v>0</v>
      </c>
      <c r="P272" s="266">
        <f>+IF(G272=0,"",'Ark1'!AG1609)</f>
        <v>3093</v>
      </c>
      <c r="Q272" s="266">
        <f>+IF(G272=0,"",'Ark1'!AH1609)</f>
        <v>100</v>
      </c>
      <c r="R272" s="366">
        <f>+IF(G272=0,"",'Ark1'!AR1609)</f>
        <v>228</v>
      </c>
      <c r="S272" s="114">
        <f>+IF(G272=0,"",'Ark1'!AS1609)</f>
        <v>17.296145102676661</v>
      </c>
      <c r="T272" s="266">
        <f>+IF(G272=0,"",'Ark1'!Y1609)</f>
        <v>0</v>
      </c>
      <c r="U272" s="265">
        <f>+IF(G272=0,"",'Ark1'!AA1609)</f>
        <v>0</v>
      </c>
      <c r="V272" s="266">
        <f>+IF(G272=0,"",'Ark1'!AC1609)</f>
        <v>0</v>
      </c>
      <c r="W272" s="294">
        <f t="shared" ref="W272:W286" si="39">IF(G272=0,"",1000*L272/P272)</f>
        <v>66.149369544131915</v>
      </c>
      <c r="X272" s="266">
        <f t="shared" ref="X272:X286" si="40">IF(G272=0,"",L272/C272)</f>
        <v>204.6</v>
      </c>
      <c r="Y272" s="264">
        <f t="shared" ref="Y272:Y286" si="41">IF(G272=0,"",G272/F272)</f>
        <v>1</v>
      </c>
      <c r="Z272" s="244"/>
      <c r="AA272" s="247"/>
      <c r="AC272" s="28"/>
      <c r="AD272" s="27"/>
      <c r="AE272" s="269"/>
      <c r="AF272" s="86"/>
      <c r="AJ272" s="86"/>
    </row>
    <row r="273" spans="1:54" ht="15.6">
      <c r="A273" s="244"/>
      <c r="B273" s="295">
        <f>+'Ark1'!C1644</f>
        <v>2024</v>
      </c>
      <c r="C273" s="86">
        <f>+'Ark1'!L1644</f>
        <v>2</v>
      </c>
      <c r="D273" s="86" t="s">
        <v>30</v>
      </c>
      <c r="E273" s="86">
        <f>+'Ark1'!AP1644</f>
        <v>13</v>
      </c>
      <c r="F273" s="86">
        <f>+IF(G273=0,"",'Ark1'!Q1644)</f>
        <v>10</v>
      </c>
      <c r="G273" s="449">
        <f>+'Ark1'!R1644</f>
        <v>10</v>
      </c>
      <c r="H273" s="28">
        <f>+IF(G273=0,"",'Ark1'!AE1644)</f>
        <v>4.2735042735042734</v>
      </c>
      <c r="I273" s="264"/>
      <c r="J273" s="28">
        <f>+IF(G273=0,"",'Ark1'!AF1644)</f>
        <v>3.3051873264229492</v>
      </c>
      <c r="K273" s="27">
        <f>+IF(G273=0,"",'Ark1'!T1644)</f>
        <v>4.5</v>
      </c>
      <c r="L273" s="294">
        <f>+IF(G273=0,"",'Ark1'!U1644)</f>
        <v>247.66</v>
      </c>
      <c r="M273" s="264"/>
      <c r="N273" s="33">
        <f>+IF(G273=0,"",'Ark1'!W1644)</f>
        <v>10</v>
      </c>
      <c r="O273" s="33">
        <f>+IF(G273=0,"",'Ark1'!X1644)</f>
        <v>0</v>
      </c>
      <c r="P273" s="33">
        <f>+IF(G273=0,"",'Ark1'!AG1644)</f>
        <v>1967.9</v>
      </c>
      <c r="Q273" s="33">
        <f>+IF(G273=0,"",'Ark1'!AH1644)</f>
        <v>100</v>
      </c>
      <c r="R273" s="366">
        <f>+IF(G273=0,"",'Ark1'!AR1644)</f>
        <v>226.3</v>
      </c>
      <c r="S273" s="114">
        <f>+IF(G273=0,"",'Ark1'!AS1644)</f>
        <v>21.350757524592517</v>
      </c>
      <c r="T273" s="33">
        <f>+IF(G273=0,"",'Ark1'!Y1644)</f>
        <v>20.685366808447359</v>
      </c>
      <c r="U273" s="27">
        <f>+IF(G273=0,"",'Ark1'!AA1644)</f>
        <v>1.1180339887498949</v>
      </c>
      <c r="V273" s="33">
        <f>+IF(G273=0,"",'Ark1'!AC1644)</f>
        <v>65.983644675252805</v>
      </c>
      <c r="W273" s="294">
        <f t="shared" si="39"/>
        <v>125.84989074648101</v>
      </c>
      <c r="X273" s="33">
        <f t="shared" si="40"/>
        <v>123.83</v>
      </c>
      <c r="Y273" s="28">
        <f t="shared" si="41"/>
        <v>1</v>
      </c>
      <c r="Z273" s="244"/>
      <c r="AA273" s="247"/>
      <c r="AC273" s="28"/>
      <c r="AD273" s="27"/>
      <c r="AE273" s="269"/>
      <c r="AF273" s="86"/>
      <c r="AJ273" s="86"/>
    </row>
    <row r="274" spans="1:54" ht="15.6">
      <c r="A274" s="244"/>
      <c r="B274" s="295">
        <f>+'Ark1'!C1679</f>
        <v>2024</v>
      </c>
      <c r="C274" s="263">
        <f>+'Ark1'!L1679</f>
        <v>3</v>
      </c>
      <c r="D274" s="263" t="s">
        <v>31</v>
      </c>
      <c r="E274" s="263">
        <f>+'Ark1'!AP1679</f>
        <v>13</v>
      </c>
      <c r="F274" s="263">
        <f>+IF(G274=0,"",'Ark1'!Q1679)</f>
        <v>45</v>
      </c>
      <c r="G274" s="449">
        <f>+'Ark1'!R1679</f>
        <v>51</v>
      </c>
      <c r="H274" s="264">
        <f>+IF(G274=0,"",'Ark1'!AE1679)</f>
        <v>21.794871794871796</v>
      </c>
      <c r="I274" s="264"/>
      <c r="J274" s="264">
        <f>+IF(G274=0,"",'Ark1'!AF1679)</f>
        <v>18.751860052021406</v>
      </c>
      <c r="K274" s="265">
        <f>+IF(G274=0,"",'Ark1'!T1679)</f>
        <v>5.3137254901960782</v>
      </c>
      <c r="L274" s="294">
        <f>+IF(G274=0,"",'Ark1'!U1679)</f>
        <v>275.50784313725495</v>
      </c>
      <c r="M274" s="264"/>
      <c r="N274" s="266">
        <f>+IF(G274=0,"",'Ark1'!W1679)</f>
        <v>21.568627450980397</v>
      </c>
      <c r="O274" s="266">
        <f>+IF(G274=0,"",'Ark1'!X1679)</f>
        <v>0</v>
      </c>
      <c r="P274" s="266">
        <f>+IF(G274=0,"",'Ark1'!AG1679)</f>
        <v>2015.5098039215688</v>
      </c>
      <c r="Q274" s="266">
        <f>+IF(G274=0,"",'Ark1'!AH1679)</f>
        <v>100</v>
      </c>
      <c r="R274" s="366">
        <f>+IF(G274=0,"",'Ark1'!AR1679)</f>
        <v>226.84313725490196</v>
      </c>
      <c r="S274" s="114">
        <f>+IF(G274=0,"",'Ark1'!AS1679)</f>
        <v>23.561258517533904</v>
      </c>
      <c r="T274" s="266">
        <f>+IF(G274=0,"",'Ark1'!Y1679)</f>
        <v>25.667197675718008</v>
      </c>
      <c r="U274" s="265">
        <f>+IF(G274=0,"",'Ark1'!AA1679)</f>
        <v>1.5654379338205564</v>
      </c>
      <c r="V274" s="266">
        <f>+IF(G274=0,"",'Ark1'!AC1679)</f>
        <v>15.629241082269703</v>
      </c>
      <c r="W274" s="294">
        <f t="shared" si="39"/>
        <v>136.69387397729375</v>
      </c>
      <c r="X274" s="266">
        <f t="shared" si="40"/>
        <v>91.835947712418317</v>
      </c>
      <c r="Y274" s="264">
        <f t="shared" si="41"/>
        <v>1.1333333333333333</v>
      </c>
      <c r="Z274" s="244"/>
      <c r="AA274" s="247"/>
      <c r="AC274" s="28"/>
      <c r="AD274" s="27"/>
      <c r="AE274" s="269"/>
      <c r="AF274" s="86"/>
      <c r="AJ274" s="86"/>
    </row>
    <row r="275" spans="1:54" ht="15.6">
      <c r="A275" s="244"/>
      <c r="B275" s="295">
        <f>+'Ark1'!C1714</f>
        <v>2024</v>
      </c>
      <c r="C275" s="263">
        <f>+'Ark1'!L1714</f>
        <v>4</v>
      </c>
      <c r="D275" s="263" t="s">
        <v>32</v>
      </c>
      <c r="E275" s="86">
        <f>+'Ark1'!AP1714</f>
        <v>13</v>
      </c>
      <c r="F275" s="86">
        <f>+IF(G275=0,"",'Ark1'!Q1714)</f>
        <v>63</v>
      </c>
      <c r="G275" s="449">
        <f>+'Ark1'!R1714</f>
        <v>80</v>
      </c>
      <c r="H275" s="28">
        <f>+IF(G275=0,"",'Ark1'!AE1714)</f>
        <v>34.188034188034187</v>
      </c>
      <c r="I275" s="264"/>
      <c r="J275" s="28">
        <f>+IF(G275=0,"",'Ark1'!AF1714)</f>
        <v>33.132347622536571</v>
      </c>
      <c r="K275" s="27">
        <f>+IF(G275=0,"",'Ark1'!T1714)</f>
        <v>6.7625000000000002</v>
      </c>
      <c r="L275" s="294">
        <f>+IF(G275=0,"",'Ark1'!U1714)</f>
        <v>310.32875000000007</v>
      </c>
      <c r="M275" s="264"/>
      <c r="N275" s="33">
        <f>+IF(G275=0,"",'Ark1'!W1714)</f>
        <v>56.25</v>
      </c>
      <c r="O275" s="33">
        <f>+IF(G275=0,"",'Ark1'!X1714)</f>
        <v>5</v>
      </c>
      <c r="P275" s="33">
        <f>+IF(G275=0,"",'Ark1'!AG1714)</f>
        <v>2073.1374999999998</v>
      </c>
      <c r="Q275" s="33">
        <f>+IF(G275=0,"",'Ark1'!AH1714)</f>
        <v>100</v>
      </c>
      <c r="R275" s="366">
        <f>+IF(G275=0,"",'Ark1'!AR1714)</f>
        <v>226.66249999999999</v>
      </c>
      <c r="S275" s="114">
        <f>+IF(G275=0,"",'Ark1'!AS1714)</f>
        <v>26.627907116290643</v>
      </c>
      <c r="T275" s="33">
        <f>+IF(G275=0,"",'Ark1'!Y1714)</f>
        <v>23.373939514712003</v>
      </c>
      <c r="U275" s="27">
        <f>+IF(G275=0,"",'Ark1'!AA1714)</f>
        <v>1.6676611616272656</v>
      </c>
      <c r="V275" s="33">
        <f>+IF(G275=0,"",'Ark1'!AC1714)</f>
        <v>29.282666580931977</v>
      </c>
      <c r="W275" s="294">
        <f t="shared" si="39"/>
        <v>149.69038474293194</v>
      </c>
      <c r="X275" s="33">
        <f t="shared" si="40"/>
        <v>77.582187500000018</v>
      </c>
      <c r="Y275" s="28">
        <f t="shared" si="41"/>
        <v>1.2698412698412698</v>
      </c>
      <c r="Z275" s="244"/>
      <c r="AA275" s="247"/>
      <c r="AC275" s="28"/>
      <c r="AD275" s="27"/>
      <c r="AE275" s="269"/>
      <c r="AF275" s="86"/>
      <c r="AJ275" s="86"/>
    </row>
    <row r="276" spans="1:54" ht="15.6">
      <c r="A276" s="244"/>
      <c r="B276" s="263">
        <f>+'Ark1'!C1749</f>
        <v>2024</v>
      </c>
      <c r="C276" s="263">
        <f>+'Ark1'!L1749</f>
        <v>5</v>
      </c>
      <c r="D276" s="263" t="s">
        <v>402</v>
      </c>
      <c r="E276" s="271">
        <f>+'Ark1'!AP1749</f>
        <v>13</v>
      </c>
      <c r="F276" s="263">
        <f>+IF(G276=0,"",'Ark1'!Q1749)</f>
        <v>48</v>
      </c>
      <c r="G276" s="449">
        <f>+'Ark1'!R1749</f>
        <v>59</v>
      </c>
      <c r="H276" s="264">
        <f>+'Ark1'!AE1749</f>
        <v>25.213675213675216</v>
      </c>
      <c r="I276" s="264"/>
      <c r="J276" s="264">
        <f>+IF(G276=0,"",'Ark1'!AF1749)</f>
        <v>27.492469708677483</v>
      </c>
      <c r="K276" s="265">
        <f>+IF(G276=0,"",'Ark1'!T1749)</f>
        <v>8.0677966101694913</v>
      </c>
      <c r="L276" s="294">
        <f>+IF(G276=0,"",'Ark1'!U1749)</f>
        <v>349.15762711864403</v>
      </c>
      <c r="M276" s="264"/>
      <c r="N276" s="266">
        <f>+IF(G276=0,"",'Ark1'!W1749)</f>
        <v>89.830508474576263</v>
      </c>
      <c r="O276" s="266">
        <f>+IF(G276=0,"",'Ark1'!X1749)</f>
        <v>44.067796610169495</v>
      </c>
      <c r="P276" s="266">
        <f>+IF(G276=0,"",'Ark1'!AG1749)</f>
        <v>2220.6610169491523</v>
      </c>
      <c r="Q276" s="266">
        <f>+IF(G276=0,"",'Ark1'!AH1749)</f>
        <v>100</v>
      </c>
      <c r="R276" s="366">
        <f>+IF(G276=0,"",'Ark1'!AR1749)</f>
        <v>227.88135593220329</v>
      </c>
      <c r="S276" s="114">
        <f>+IF(G276=0,"",'Ark1'!AS1749)</f>
        <v>29.450808464302401</v>
      </c>
      <c r="T276" s="266">
        <f>+IF(G276=0,"",'Ark1'!Y1749)</f>
        <v>31.956359030795007</v>
      </c>
      <c r="U276" s="265">
        <f>+IF(G276=0,"",'Ark1'!AA1749)</f>
        <v>1.5498978291056724</v>
      </c>
      <c r="V276" s="266">
        <f>+IF(G276=0,"",'Ark1'!AC1749)</f>
        <v>30.629815512726601</v>
      </c>
      <c r="W276" s="294">
        <f t="shared" si="39"/>
        <v>157.2313939199658</v>
      </c>
      <c r="X276" s="266">
        <f t="shared" si="40"/>
        <v>69.831525423728806</v>
      </c>
      <c r="Y276" s="264">
        <f t="shared" si="41"/>
        <v>1.2291666666666667</v>
      </c>
      <c r="Z276" s="244"/>
      <c r="AA276" s="247"/>
      <c r="AC276" s="28"/>
      <c r="AD276" s="27"/>
      <c r="AE276" s="269"/>
      <c r="AF276" s="86"/>
      <c r="AJ276" s="86"/>
    </row>
    <row r="277" spans="1:54" ht="15.6">
      <c r="A277" s="244"/>
      <c r="B277" s="318">
        <f>+'Ark1'!C1784</f>
        <v>2024</v>
      </c>
      <c r="C277" s="263">
        <f>+'Ark1'!L1784</f>
        <v>6</v>
      </c>
      <c r="D277" s="263" t="s">
        <v>33</v>
      </c>
      <c r="E277" s="272">
        <f>+'Ark1'!AP1784</f>
        <v>13</v>
      </c>
      <c r="F277" s="86">
        <f>+IF(G277=0,"",'Ark1'!Q1784)</f>
        <v>23</v>
      </c>
      <c r="G277" s="449">
        <f>+'Ark1'!R1784</f>
        <v>26</v>
      </c>
      <c r="H277" s="28">
        <f>+IF(G277=0,"",'Ark1'!AE1784)</f>
        <v>11.111111111111112</v>
      </c>
      <c r="I277" s="264"/>
      <c r="J277" s="28">
        <f>+IF(G277=0,"",'Ark1'!AF1784)</f>
        <v>13.344196704421556</v>
      </c>
      <c r="K277" s="27">
        <f>+IF(G277=0,"",'Ark1'!T1784)</f>
        <v>9.0769230769230784</v>
      </c>
      <c r="L277" s="294">
        <f>+IF(G277=0,"",'Ark1'!U1784)</f>
        <v>384.57307692307694</v>
      </c>
      <c r="M277" s="264"/>
      <c r="N277" s="33">
        <f>+IF(G277=0,"",'Ark1'!W1784)</f>
        <v>92.307692307692321</v>
      </c>
      <c r="O277" s="33">
        <f>+IF(G277=0,"",'Ark1'!X1784)</f>
        <v>96.153846153846175</v>
      </c>
      <c r="P277" s="33">
        <f>+IF(G277=0,"",'Ark1'!AG1784)</f>
        <v>2007.8076923076928</v>
      </c>
      <c r="Q277" s="33">
        <f>+IF(G277=0,"",'Ark1'!AH1784)</f>
        <v>100</v>
      </c>
      <c r="R277" s="366">
        <f>+IF(G277=0,"",'Ark1'!AR1784)</f>
        <v>227.07692307692304</v>
      </c>
      <c r="S277" s="114">
        <f>+IF(G277=0,"",'Ark1'!AS1784)</f>
        <v>32.813308950598405</v>
      </c>
      <c r="T277" s="33">
        <f>+IF(G277=0,"",'Ark1'!Y1784)</f>
        <v>27.688730805318656</v>
      </c>
      <c r="U277" s="27">
        <f>+IF(G277=0,"",'Ark1'!AA1784)</f>
        <v>1.3846153846153904</v>
      </c>
      <c r="V277" s="33">
        <f>+IF(G277=0,"",'Ark1'!AC1784)</f>
        <v>26.630754585909482</v>
      </c>
      <c r="W277" s="294">
        <f t="shared" si="39"/>
        <v>191.53880045208126</v>
      </c>
      <c r="X277" s="33">
        <f t="shared" si="40"/>
        <v>64.095512820512823</v>
      </c>
      <c r="Y277" s="28">
        <f t="shared" si="41"/>
        <v>1.1304347826086956</v>
      </c>
      <c r="Z277" s="244"/>
      <c r="AA277" s="247"/>
      <c r="AC277" s="28"/>
      <c r="AD277" s="27"/>
      <c r="AE277" s="269"/>
      <c r="AF277" s="86"/>
      <c r="AJ277" s="86"/>
    </row>
    <row r="278" spans="1:54" ht="15.6">
      <c r="A278" s="244"/>
      <c r="B278" s="318">
        <f>+'Ark1'!C1819</f>
        <v>2024</v>
      </c>
      <c r="C278" s="263">
        <f>+'Ark1'!L1819</f>
        <v>7</v>
      </c>
      <c r="D278" s="263" t="s">
        <v>34</v>
      </c>
      <c r="E278" s="271">
        <f>+'Ark1'!AP1819</f>
        <v>13</v>
      </c>
      <c r="F278" s="263">
        <f>+IF(G278=0,"",'Ark1'!Q1819)</f>
        <v>5</v>
      </c>
      <c r="G278" s="449">
        <f>+'Ark1'!R1819</f>
        <v>5</v>
      </c>
      <c r="H278" s="264">
        <f>+IF(G278=0,"",'Ark1'!AE1819)</f>
        <v>2.1367521367521367</v>
      </c>
      <c r="I278" s="264"/>
      <c r="J278" s="264">
        <f>+IF(G278=0,"",'Ark1'!AF1819)</f>
        <v>2.560365777978852</v>
      </c>
      <c r="K278" s="265">
        <f>+IF(G278=0,"",'Ark1'!T1819)</f>
        <v>9.6</v>
      </c>
      <c r="L278" s="294">
        <f>+IF(G278=0,"",'Ark1'!U1819)</f>
        <v>383.7</v>
      </c>
      <c r="M278" s="264"/>
      <c r="N278" s="266">
        <f>+IF(G278=0,"",'Ark1'!W1819)</f>
        <v>100</v>
      </c>
      <c r="O278" s="266">
        <f>+IF(G278=0,"",'Ark1'!X1819)</f>
        <v>100</v>
      </c>
      <c r="P278" s="266">
        <f>+IF(G278=0,"",'Ark1'!AG1819)</f>
        <v>1997.6</v>
      </c>
      <c r="Q278" s="266">
        <f>+IF(G278=0,"",'Ark1'!AH1819)</f>
        <v>100</v>
      </c>
      <c r="R278" s="366">
        <f>+IF(G278=0,"",'Ark1'!AR1819)</f>
        <v>220.4</v>
      </c>
      <c r="S278" s="114">
        <f>+IF(G278=0,"",'Ark1'!AS1819)</f>
        <v>35.843694848303628</v>
      </c>
      <c r="T278" s="266">
        <f>+IF(G278=0,"",'Ark1'!Y1819)</f>
        <v>20.454143834441481</v>
      </c>
      <c r="U278" s="265">
        <f>+IF(G278=0,"",'Ark1'!AA1819)</f>
        <v>1.0198039027185617</v>
      </c>
      <c r="V278" s="266">
        <f>+IF(G278=0,"",'Ark1'!AC1819)</f>
        <v>40.653493967601754</v>
      </c>
      <c r="W278" s="294">
        <f t="shared" si="39"/>
        <v>192.08049659591509</v>
      </c>
      <c r="X278" s="266">
        <f t="shared" si="40"/>
        <v>54.81428571428571</v>
      </c>
      <c r="Y278" s="264">
        <f t="shared" si="41"/>
        <v>1</v>
      </c>
      <c r="Z278" s="244"/>
      <c r="AA278" s="247"/>
      <c r="AC278" s="28"/>
      <c r="AD278" s="27"/>
      <c r="AE278" s="269"/>
      <c r="AF278" s="86"/>
      <c r="AJ278" s="86"/>
    </row>
    <row r="279" spans="1:54" ht="15.6">
      <c r="A279" s="244"/>
      <c r="B279" s="86">
        <f>+'Ark1'!C1854</f>
        <v>2024</v>
      </c>
      <c r="C279" s="86">
        <f>+'Ark1'!L1854</f>
        <v>8</v>
      </c>
      <c r="D279" s="86" t="s">
        <v>35</v>
      </c>
      <c r="E279" s="272">
        <f>+'Ark1'!AP1854</f>
        <v>13</v>
      </c>
      <c r="F279" s="86">
        <f>+IF(G279=0,"",'Ark1'!Q1854)</f>
        <v>1</v>
      </c>
      <c r="G279" s="449">
        <f>+'Ark1'!R1854</f>
        <v>1</v>
      </c>
      <c r="H279" s="28">
        <f>+IF(G279=0,"",'Ark1'!AE1854)</f>
        <v>0.42735042735042739</v>
      </c>
      <c r="I279" s="264"/>
      <c r="J279" s="28">
        <f>+IF(G279=0,"",'Ark1'!AF1854)</f>
        <v>0.5430350977636671</v>
      </c>
      <c r="K279" s="27">
        <f>+IF(G279=0,"",'Ark1'!T1854)</f>
        <v>14</v>
      </c>
      <c r="L279" s="294">
        <f>+IF(G279=0,"",'Ark1'!U1854)</f>
        <v>406.90000000000009</v>
      </c>
      <c r="M279" s="264"/>
      <c r="N279" s="33">
        <f>+IF(G279=0,"",'Ark1'!W1854)</f>
        <v>100</v>
      </c>
      <c r="O279" s="33">
        <f>+IF(G279=0,"",'Ark1'!X1854)</f>
        <v>100</v>
      </c>
      <c r="P279" s="33">
        <f>+IF(G279=0,"",'Ark1'!AG1854)</f>
        <v>1561</v>
      </c>
      <c r="Q279" s="33">
        <f>+IF(G279=0,"",'Ark1'!AH1854)</f>
        <v>100</v>
      </c>
      <c r="R279" s="366">
        <f>+IF(G279=0,"",'Ark1'!AR1854)</f>
        <v>213</v>
      </c>
      <c r="S279" s="114">
        <f>+IF(G279=0,"",'Ark1'!AS1854)</f>
        <v>42.116822545476602</v>
      </c>
      <c r="T279" s="33">
        <f>+IF(G279=0,"",'Ark1'!Y1854)</f>
        <v>0</v>
      </c>
      <c r="U279" s="27">
        <f>+IF(G279=0,"",'Ark1'!AA1854)</f>
        <v>0</v>
      </c>
      <c r="V279" s="33">
        <f>+IF(G279=0,"",'Ark1'!AC1854)</f>
        <v>0</v>
      </c>
      <c r="W279" s="294">
        <f t="shared" si="39"/>
        <v>260.66623959000646</v>
      </c>
      <c r="X279" s="33">
        <f t="shared" si="40"/>
        <v>50.862500000000011</v>
      </c>
      <c r="Y279" s="28">
        <f t="shared" si="41"/>
        <v>1</v>
      </c>
      <c r="Z279" s="244"/>
      <c r="AA279" s="247"/>
      <c r="AC279" s="28"/>
      <c r="AD279" s="27"/>
      <c r="AE279" s="269"/>
      <c r="AF279" s="86"/>
      <c r="AJ279" s="86"/>
    </row>
    <row r="280" spans="1:54" ht="15.6">
      <c r="A280" s="244"/>
      <c r="B280" s="318">
        <f>+'Ark1'!C1889</f>
        <v>2024</v>
      </c>
      <c r="C280" s="263">
        <f>+'Ark1'!L1889</f>
        <v>9</v>
      </c>
      <c r="D280" s="263" t="s">
        <v>36</v>
      </c>
      <c r="E280" s="271">
        <f>+'Ark1'!AP1889</f>
        <v>13</v>
      </c>
      <c r="F280" s="263">
        <f>+IF(G280=0,"",'Ark1'!Q1889)</f>
        <v>1</v>
      </c>
      <c r="G280" s="449">
        <f>+'Ark1'!R1889</f>
        <v>1</v>
      </c>
      <c r="H280" s="264">
        <f>+IF(G280=0,"",'Ark1'!AE1889)</f>
        <v>0.42735042735042739</v>
      </c>
      <c r="I280" s="264"/>
      <c r="J280" s="264">
        <f>+IF(G280=0,"",'Ark1'!AF1889)</f>
        <v>0.59748540985203669</v>
      </c>
      <c r="K280" s="265">
        <f>+IF(G280=0,"",'Ark1'!T1889)</f>
        <v>12</v>
      </c>
      <c r="L280" s="294">
        <f>+IF(G280=0,"",'Ark1'!U1889)</f>
        <v>447.7</v>
      </c>
      <c r="M280" s="264"/>
      <c r="N280" s="266">
        <f>+IF(G280=0,"",'Ark1'!W1889)</f>
        <v>100</v>
      </c>
      <c r="O280" s="266">
        <f>+IF(G280=0,"",'Ark1'!X1889)</f>
        <v>100</v>
      </c>
      <c r="P280" s="266">
        <f>+IF(G280=0,"",'Ark1'!AG1889)</f>
        <v>1743</v>
      </c>
      <c r="Q280" s="266">
        <f>+IF(G280=0,"",'Ark1'!AH1889)</f>
        <v>100</v>
      </c>
      <c r="R280" s="366">
        <f>+IF(G280=0,"",'Ark1'!AR1889)</f>
        <v>216</v>
      </c>
      <c r="S280" s="114">
        <f>+IF(G280=0,"",'Ark1'!AS1889)</f>
        <v>44.454605497129506</v>
      </c>
      <c r="T280" s="266">
        <f>+IF(G280=0,"",'Ark1'!Y1889)</f>
        <v>0</v>
      </c>
      <c r="U280" s="265">
        <f>+IF(G280=0,"",'Ark1'!AA1889)</f>
        <v>0</v>
      </c>
      <c r="V280" s="266">
        <f>+IF(G280=0,"",'Ark1'!AC1889)</f>
        <v>0</v>
      </c>
      <c r="W280" s="294">
        <f t="shared" si="39"/>
        <v>256.8559954102123</v>
      </c>
      <c r="X280" s="266">
        <f t="shared" si="40"/>
        <v>49.74444444444444</v>
      </c>
      <c r="Y280" s="264">
        <f t="shared" si="41"/>
        <v>1</v>
      </c>
      <c r="Z280" s="244"/>
      <c r="AA280" s="247"/>
      <c r="AC280" s="28"/>
      <c r="AD280" s="27"/>
      <c r="AE280" s="269"/>
      <c r="AF280" s="86"/>
      <c r="AJ280" s="86"/>
    </row>
    <row r="281" spans="1:54" ht="15.6">
      <c r="A281" s="244"/>
      <c r="B281" s="318">
        <f>+'Ark1'!C1924</f>
        <v>2024</v>
      </c>
      <c r="C281" s="263">
        <f>+'Ark1'!L1924</f>
        <v>10</v>
      </c>
      <c r="D281" s="263" t="s">
        <v>37</v>
      </c>
      <c r="E281" s="272">
        <f>+'Ark1'!AP1924</f>
        <v>13</v>
      </c>
      <c r="F281" s="86" t="str">
        <f>+IF(G281=0,"",'Ark1'!Q1924)</f>
        <v/>
      </c>
      <c r="G281" s="449">
        <f>+'Ark1'!R1924</f>
        <v>0</v>
      </c>
      <c r="H281" s="28" t="str">
        <f>+IF(G281=0,"",'Ark1'!AE1924)</f>
        <v/>
      </c>
      <c r="I281" s="264"/>
      <c r="J281" s="28" t="str">
        <f>+IF(G281=0,"",'Ark1'!AF1924)</f>
        <v/>
      </c>
      <c r="K281" s="27" t="str">
        <f>+IF(G281=0,"",'Ark1'!T1924)</f>
        <v/>
      </c>
      <c r="L281" s="294" t="str">
        <f>+IF(G281=0,"",'Ark1'!U1924)</f>
        <v/>
      </c>
      <c r="M281" s="264"/>
      <c r="N281" s="33" t="str">
        <f>+IF(G281=0,"",'Ark1'!W1924)</f>
        <v/>
      </c>
      <c r="O281" s="33" t="str">
        <f>+IF(G281=0,"",'Ark1'!X1924)</f>
        <v/>
      </c>
      <c r="P281" s="33" t="str">
        <f>+IF(G281=0,"",'Ark1'!AG1924)</f>
        <v/>
      </c>
      <c r="Q281" s="33" t="str">
        <f>+IF(G281=0,"",'Ark1'!AH1924)</f>
        <v/>
      </c>
      <c r="R281" s="366" t="str">
        <f>+IF(G281=0,"",'Ark1'!AR1727)</f>
        <v/>
      </c>
      <c r="S281" s="114" t="str">
        <f>+IF(G281=0,"",'Ark1'!AS1727)</f>
        <v/>
      </c>
      <c r="T281" s="33" t="str">
        <f>+IF(G281=0,"",'Ark1'!Y1924)</f>
        <v/>
      </c>
      <c r="U281" s="27" t="str">
        <f>+IF(G281=0,"",'Ark1'!AA1924)</f>
        <v/>
      </c>
      <c r="V281" s="33" t="str">
        <f>+IF(G281=0,"",'Ark1'!AC1924)</f>
        <v/>
      </c>
      <c r="W281" s="294" t="str">
        <f t="shared" si="39"/>
        <v/>
      </c>
      <c r="X281" s="33" t="str">
        <f t="shared" si="40"/>
        <v/>
      </c>
      <c r="Y281" s="28" t="str">
        <f t="shared" si="41"/>
        <v/>
      </c>
      <c r="Z281" s="244"/>
      <c r="AA281" s="247"/>
      <c r="AC281" s="28"/>
      <c r="AD281" s="27"/>
      <c r="AE281" s="269"/>
      <c r="AF281" s="86"/>
      <c r="AJ281" s="86"/>
    </row>
    <row r="282" spans="1:54" ht="15.6">
      <c r="A282" s="244"/>
      <c r="B282" s="318">
        <f>+'Ark1'!C1959</f>
        <v>2024</v>
      </c>
      <c r="C282" s="263">
        <f>+'Ark1'!L1959</f>
        <v>11</v>
      </c>
      <c r="D282" s="263" t="s">
        <v>38</v>
      </c>
      <c r="E282" s="271">
        <f>+'Ark1'!AP1959</f>
        <v>13</v>
      </c>
      <c r="F282" s="263" t="str">
        <f>+IF(G282=0,"",'Ark1'!Q1959)</f>
        <v/>
      </c>
      <c r="G282" s="449">
        <f>+'Ark1'!R1959</f>
        <v>0</v>
      </c>
      <c r="H282" s="264" t="str">
        <f>+IF(G282=0,"",'Ark1'!AE1959)</f>
        <v/>
      </c>
      <c r="I282" s="264"/>
      <c r="J282" s="264" t="str">
        <f>+IF(G282=0,"",'Ark1'!AF1959)</f>
        <v/>
      </c>
      <c r="K282" s="265" t="str">
        <f>+IF(G282=0,"",'Ark1'!T1959)</f>
        <v/>
      </c>
      <c r="L282" s="294" t="str">
        <f>+IF(G282=0,"",'Ark1'!U1959)</f>
        <v/>
      </c>
      <c r="M282" s="264"/>
      <c r="N282" s="266" t="str">
        <f>+IF(G282=0,"",'Ark1'!W1959)</f>
        <v/>
      </c>
      <c r="O282" s="266" t="str">
        <f>+IF(G282=0,"",'Ark1'!X1959)</f>
        <v/>
      </c>
      <c r="P282" s="266" t="str">
        <f>+IF(G282=0,"",'Ark1'!AG1959)</f>
        <v/>
      </c>
      <c r="Q282" s="266" t="str">
        <f>+IF(G282=0,"",'Ark1'!AH1959)</f>
        <v/>
      </c>
      <c r="R282" s="366" t="str">
        <f>+IF(G282=0,"",'Ark1'!AR1728)</f>
        <v/>
      </c>
      <c r="S282" s="114" t="str">
        <f>+IF(G282=0,"",'Ark1'!AS1728)</f>
        <v/>
      </c>
      <c r="T282" s="266" t="str">
        <f>+IF(G282=0,"",'Ark1'!Y1959)</f>
        <v/>
      </c>
      <c r="U282" s="265" t="str">
        <f>+IF(G282=0,"",'Ark1'!AA1959)</f>
        <v/>
      </c>
      <c r="V282" s="266" t="str">
        <f>+IF(G282=0,"",'Ark1'!AC1959)</f>
        <v/>
      </c>
      <c r="W282" s="294" t="str">
        <f t="shared" si="39"/>
        <v/>
      </c>
      <c r="X282" s="266" t="str">
        <f t="shared" si="40"/>
        <v/>
      </c>
      <c r="Y282" s="264" t="str">
        <f t="shared" si="41"/>
        <v/>
      </c>
      <c r="Z282" s="244"/>
      <c r="AA282" s="247"/>
      <c r="AC282" s="28"/>
      <c r="AD282" s="27"/>
      <c r="AE282" s="269"/>
      <c r="AF282" s="86"/>
      <c r="AJ282" s="86"/>
    </row>
    <row r="283" spans="1:54" ht="15.6">
      <c r="A283" s="244"/>
      <c r="B283" s="318">
        <f>+'Ark1'!C1994</f>
        <v>2024</v>
      </c>
      <c r="C283" s="263">
        <f>+'Ark1'!L1994</f>
        <v>12</v>
      </c>
      <c r="D283" s="263" t="s">
        <v>39</v>
      </c>
      <c r="E283" s="272">
        <f>+'Ark1'!AP1994</f>
        <v>13</v>
      </c>
      <c r="F283" s="86" t="str">
        <f>+IF(G283=0,"",'Ark1'!Q1994)</f>
        <v/>
      </c>
      <c r="G283" s="449">
        <f>+'Ark1'!R1994</f>
        <v>0</v>
      </c>
      <c r="H283" s="28" t="str">
        <f>+IF(G283=0,"",'Ark1'!AE1994)</f>
        <v/>
      </c>
      <c r="I283" s="264"/>
      <c r="J283" s="28" t="str">
        <f>+IF(G283=0,"",'Ark1'!AF1994)</f>
        <v/>
      </c>
      <c r="K283" s="27" t="str">
        <f>+IF(G283=0,"",'Ark1'!T1994)</f>
        <v/>
      </c>
      <c r="L283" s="294" t="str">
        <f>+IF(G283=0,"",'Ark1'!U1994)</f>
        <v/>
      </c>
      <c r="M283" s="264"/>
      <c r="N283" s="33" t="str">
        <f>+IF(G283=0,"",'Ark1'!W1994)</f>
        <v/>
      </c>
      <c r="O283" s="33" t="str">
        <f>+IF(G283=0,"",'Ark1'!X1994)</f>
        <v/>
      </c>
      <c r="P283" s="33" t="str">
        <f>+IF(G283=0,"",'Ark1'!AG1994)</f>
        <v/>
      </c>
      <c r="Q283" s="33" t="str">
        <f>+IF(G283=0,"",'Ark1'!AH1994)</f>
        <v/>
      </c>
      <c r="R283" s="366" t="str">
        <f>+IF(G283=0,"",'Ark1'!AR1729)</f>
        <v/>
      </c>
      <c r="S283" s="114" t="str">
        <f>+IF(G283=0,"",'Ark1'!AS1729)</f>
        <v/>
      </c>
      <c r="T283" s="33" t="str">
        <f>+IF(G283=0,"",'Ark1'!Y1994)</f>
        <v/>
      </c>
      <c r="U283" s="27" t="str">
        <f>+IF(G283=0,"",'Ark1'!AA1994)</f>
        <v/>
      </c>
      <c r="V283" s="33" t="str">
        <f>+IF(G283=0,"",'Ark1'!AC1994)</f>
        <v/>
      </c>
      <c r="W283" s="294" t="str">
        <f t="shared" si="39"/>
        <v/>
      </c>
      <c r="X283" s="33" t="str">
        <f t="shared" si="40"/>
        <v/>
      </c>
      <c r="Y283" s="28" t="str">
        <f t="shared" si="41"/>
        <v/>
      </c>
      <c r="Z283" s="244"/>
      <c r="AA283" s="247"/>
      <c r="AC283" s="28"/>
      <c r="AD283" s="27"/>
      <c r="AE283" s="269"/>
      <c r="AF283" s="86"/>
      <c r="AJ283" s="86"/>
    </row>
    <row r="284" spans="1:54" ht="15.6">
      <c r="A284" s="244"/>
      <c r="B284" s="318">
        <f>+'Ark1'!C2029</f>
        <v>2024</v>
      </c>
      <c r="C284" s="263">
        <f>+'Ark1'!L2029</f>
        <v>13</v>
      </c>
      <c r="D284" s="263" t="s">
        <v>40</v>
      </c>
      <c r="E284" s="271">
        <f>+'Ark1'!AP2029</f>
        <v>13</v>
      </c>
      <c r="F284" s="263" t="str">
        <f>+IF(G284=0,"",'Ark1'!Q2029)</f>
        <v/>
      </c>
      <c r="G284" s="449">
        <f>+'Ark1'!R2029</f>
        <v>0</v>
      </c>
      <c r="H284" s="264" t="str">
        <f>+IF(G284=0,"",'Ark1'!AE2029)</f>
        <v/>
      </c>
      <c r="I284" s="264"/>
      <c r="J284" s="264" t="str">
        <f>+IF(G284=0,"",'Ark1'!AF2029)</f>
        <v/>
      </c>
      <c r="K284" s="265" t="str">
        <f>+IF(G284=0,"",'Ark1'!T2029)</f>
        <v/>
      </c>
      <c r="L284" s="294" t="str">
        <f>+IF(G284=0,"",'Ark1'!U2029)</f>
        <v/>
      </c>
      <c r="M284" s="264"/>
      <c r="N284" s="266" t="str">
        <f>+IF(G284=0,"",'Ark1'!W2029)</f>
        <v/>
      </c>
      <c r="O284" s="266" t="str">
        <f>+IF(G284=0,"",'Ark1'!X2029)</f>
        <v/>
      </c>
      <c r="P284" s="266" t="str">
        <f>+IF(G284=0,"",'Ark1'!AG2029)</f>
        <v/>
      </c>
      <c r="Q284" s="266" t="str">
        <f>+IF(G284=0,"",'Ark1'!AH2029)</f>
        <v/>
      </c>
      <c r="R284" s="366" t="str">
        <f>+IF(G284=0,"",'Ark1'!AR1730)</f>
        <v/>
      </c>
      <c r="S284" s="114" t="str">
        <f>+IF(G284=0,"",'Ark1'!AS1730)</f>
        <v/>
      </c>
      <c r="T284" s="266" t="str">
        <f>+IF(G284=0,"",'Ark1'!Y2029)</f>
        <v/>
      </c>
      <c r="U284" s="265" t="str">
        <f>+IF(G284=0,"",'Ark1'!AA2029)</f>
        <v/>
      </c>
      <c r="V284" s="266" t="str">
        <f>+IF(G284=0,"",'Ark1'!AC2029)</f>
        <v/>
      </c>
      <c r="W284" s="294" t="str">
        <f t="shared" si="39"/>
        <v/>
      </c>
      <c r="X284" s="266" t="str">
        <f t="shared" si="40"/>
        <v/>
      </c>
      <c r="Y284" s="264" t="str">
        <f t="shared" si="41"/>
        <v/>
      </c>
      <c r="Z284" s="244"/>
      <c r="AA284" s="247"/>
      <c r="AC284" s="28"/>
      <c r="AD284" s="27"/>
      <c r="AE284" s="269"/>
      <c r="AF284" s="86"/>
      <c r="AJ284" s="86"/>
    </row>
    <row r="285" spans="1:54" ht="15.6">
      <c r="A285" s="244"/>
      <c r="B285" s="318">
        <f>+'Ark1'!C2064</f>
        <v>2024</v>
      </c>
      <c r="C285" s="263">
        <f>+'Ark1'!L2064</f>
        <v>14</v>
      </c>
      <c r="D285" s="263" t="s">
        <v>403</v>
      </c>
      <c r="E285" s="272">
        <f>+'Ark1'!AP2064</f>
        <v>13</v>
      </c>
      <c r="F285" s="86" t="str">
        <f>+IF(G285=0,"",'Ark1'!Q2064)</f>
        <v/>
      </c>
      <c r="G285" s="449">
        <f>+'Ark1'!R2064</f>
        <v>0</v>
      </c>
      <c r="H285" s="28" t="str">
        <f>+IF(G285=0,"",'Ark1'!AE2064)</f>
        <v/>
      </c>
      <c r="I285" s="264"/>
      <c r="J285" s="28" t="str">
        <f>+IF(G285=0,"",'Ark1'!AF2064)</f>
        <v/>
      </c>
      <c r="K285" s="27" t="str">
        <f>+IF(G285=0,"",'Ark1'!T2064)</f>
        <v/>
      </c>
      <c r="L285" s="294" t="str">
        <f>+IF(G285=0,"",'Ark1'!U2064)</f>
        <v/>
      </c>
      <c r="M285" s="264"/>
      <c r="N285" s="33" t="str">
        <f>+IF(G285=0,"",'Ark1'!W2064)</f>
        <v/>
      </c>
      <c r="O285" s="33" t="str">
        <f>+IF(G285=0,"",'Ark1'!X2064)</f>
        <v/>
      </c>
      <c r="P285" s="33" t="str">
        <f>+IF(G285=0,"",'Ark1'!AG2064)</f>
        <v/>
      </c>
      <c r="Q285" s="33" t="str">
        <f>+IF(G285=0,"",'Ark1'!AH2064)</f>
        <v/>
      </c>
      <c r="R285" s="366" t="str">
        <f>+IF(G285=0,"",'Ark1'!AR1731)</f>
        <v/>
      </c>
      <c r="S285" s="114" t="str">
        <f>+IF(G285=0,"",'Ark1'!AS1731)</f>
        <v/>
      </c>
      <c r="T285" s="33" t="str">
        <f>+IF(G285=0,"",'Ark1'!Y2064)</f>
        <v/>
      </c>
      <c r="U285" s="27" t="str">
        <f>+IF(G285=0,"",'Ark1'!AA2064)</f>
        <v/>
      </c>
      <c r="V285" s="33" t="str">
        <f>+IF(G285=0,"",'Ark1'!AC2064)</f>
        <v/>
      </c>
      <c r="W285" s="294" t="str">
        <f t="shared" si="39"/>
        <v/>
      </c>
      <c r="X285" s="33" t="str">
        <f t="shared" si="40"/>
        <v/>
      </c>
      <c r="Y285" s="28" t="str">
        <f t="shared" si="41"/>
        <v/>
      </c>
      <c r="Z285" s="244"/>
      <c r="AA285" s="247"/>
      <c r="AC285" s="28"/>
      <c r="AD285" s="27"/>
      <c r="AE285" s="269"/>
      <c r="AF285" s="86"/>
      <c r="AJ285" s="86"/>
    </row>
    <row r="286" spans="1:54" ht="15.6">
      <c r="A286" s="244"/>
      <c r="B286" s="318">
        <f>+'Ark1'!C2099</f>
        <v>2024</v>
      </c>
      <c r="C286" s="263">
        <f>+'Ark1'!L2099</f>
        <v>15</v>
      </c>
      <c r="D286" s="263" t="s">
        <v>41</v>
      </c>
      <c r="E286" s="263">
        <f>+'Ark1'!AP2099</f>
        <v>13</v>
      </c>
      <c r="F286" s="263" t="str">
        <f>+IF(G286=0,"",'Ark1'!Q2099)</f>
        <v/>
      </c>
      <c r="G286" s="449">
        <f>+'Ark1'!R2099</f>
        <v>0</v>
      </c>
      <c r="H286" s="264" t="str">
        <f>+IF(G286=0,"",'Ark1'!AE2099)</f>
        <v/>
      </c>
      <c r="I286" s="264"/>
      <c r="J286" s="264" t="str">
        <f>+IF(G286=0,"",'Ark1'!AF2099)</f>
        <v/>
      </c>
      <c r="K286" s="265" t="str">
        <f>+IF(G286=0,"",'Ark1'!T2099)</f>
        <v/>
      </c>
      <c r="L286" s="369" t="str">
        <f>+IF(G286=0,"",'Ark1'!U2099)</f>
        <v/>
      </c>
      <c r="M286" s="264"/>
      <c r="N286" s="266" t="str">
        <f>+IF(G286=0,"",'Ark1'!W2099)</f>
        <v/>
      </c>
      <c r="O286" s="266" t="str">
        <f>+IF(G286=0,"",'Ark1'!X2099)</f>
        <v/>
      </c>
      <c r="P286" s="266" t="str">
        <f>+IF(G286=0,"",'Ark1'!AG2099)</f>
        <v/>
      </c>
      <c r="Q286" s="266" t="str">
        <f>+IF(G286=0,"",'Ark1'!AH2099)</f>
        <v/>
      </c>
      <c r="R286" s="366" t="str">
        <f>+IF(G286=0,"",'Ark1'!AR1732)</f>
        <v/>
      </c>
      <c r="S286" s="114" t="str">
        <f>+IF(G286=0,"",'Ark1'!AS1732)</f>
        <v/>
      </c>
      <c r="T286" s="266" t="str">
        <f>+IF(G286=0,"",'Ark1'!Y2099)</f>
        <v/>
      </c>
      <c r="U286" s="265" t="str">
        <f>+IF(G286=0,"",'Ark1'!AA2099)</f>
        <v/>
      </c>
      <c r="V286" s="266" t="str">
        <f>+IF(G286=0,"",'Ark1'!AC2099)</f>
        <v/>
      </c>
      <c r="W286" s="294" t="str">
        <f t="shared" si="39"/>
        <v/>
      </c>
      <c r="X286" s="266" t="str">
        <f t="shared" si="40"/>
        <v/>
      </c>
      <c r="Y286" s="264" t="str">
        <f t="shared" si="41"/>
        <v/>
      </c>
      <c r="Z286" s="244"/>
      <c r="AA286" s="247"/>
      <c r="AC286" s="28"/>
      <c r="AD286" s="27"/>
      <c r="AE286" s="269"/>
      <c r="AF286" s="86"/>
      <c r="AJ286" s="86"/>
    </row>
    <row r="287" spans="1:54" ht="19.8">
      <c r="A287" s="244"/>
      <c r="B287" s="244"/>
      <c r="C287" s="244"/>
      <c r="D287" s="244"/>
      <c r="E287" s="244"/>
      <c r="F287" s="244"/>
      <c r="G287" s="443"/>
      <c r="H287" s="244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4"/>
      <c r="T287" s="244"/>
      <c r="U287" s="244"/>
      <c r="V287" s="244"/>
      <c r="W287" s="244"/>
      <c r="X287" s="244"/>
      <c r="Y287" s="244"/>
      <c r="Z287" s="244"/>
      <c r="AA287" s="247"/>
      <c r="AC287" s="28"/>
      <c r="AD287" s="27"/>
      <c r="AE287" s="248"/>
      <c r="AF287" s="86"/>
      <c r="AJ287" s="86"/>
      <c r="BB287" s="259"/>
    </row>
    <row r="288" spans="1:54" ht="19.8">
      <c r="A288" s="244"/>
      <c r="B288" s="244"/>
      <c r="C288" s="261"/>
      <c r="D288" s="244"/>
      <c r="E288" s="244"/>
      <c r="F288" s="244"/>
      <c r="G288" s="443"/>
      <c r="H288" s="245"/>
      <c r="I288" s="244"/>
      <c r="J288" s="245"/>
      <c r="K288" s="244"/>
      <c r="L288" s="244"/>
      <c r="M288" s="244"/>
      <c r="N288" s="246"/>
      <c r="O288" s="246"/>
      <c r="P288" s="244"/>
      <c r="Q288" s="246"/>
      <c r="R288" s="246"/>
      <c r="S288" s="246"/>
      <c r="T288" s="246"/>
      <c r="U288" s="244"/>
      <c r="V288" s="246"/>
      <c r="W288" s="244"/>
      <c r="X288" s="246"/>
      <c r="Y288" s="245"/>
      <c r="Z288" s="244"/>
      <c r="AA288" s="247"/>
      <c r="AC288" s="28"/>
      <c r="AD288" s="27"/>
      <c r="AE288" s="248"/>
      <c r="AF288" s="86"/>
      <c r="AJ288" s="86"/>
      <c r="BB288" s="259"/>
    </row>
    <row r="289" spans="1:55" ht="22.8">
      <c r="A289" s="334" t="str">
        <f>+Raser!C24</f>
        <v>Canadisk Ayrshire</v>
      </c>
      <c r="B289" s="244"/>
      <c r="C289" s="261"/>
      <c r="D289" s="334"/>
      <c r="E289" s="244"/>
      <c r="F289" s="244"/>
      <c r="G289" s="447" t="s">
        <v>639</v>
      </c>
      <c r="H289" s="276">
        <f>SUM(G295:G309)</f>
        <v>0</v>
      </c>
      <c r="I289" s="245"/>
      <c r="J289" s="244"/>
      <c r="K289" s="245"/>
      <c r="L289" s="244"/>
      <c r="M289" s="333" t="str">
        <f>+Raser!T24</f>
        <v/>
      </c>
      <c r="N289" s="244"/>
      <c r="O289" s="246"/>
      <c r="P289" s="246"/>
      <c r="Q289" s="244"/>
      <c r="R289" s="244"/>
      <c r="S289" s="244"/>
      <c r="T289" s="246"/>
      <c r="U289" s="246"/>
      <c r="V289" s="244"/>
      <c r="W289" s="246"/>
      <c r="X289" s="333" t="str">
        <f>+Raser!X24</f>
        <v/>
      </c>
      <c r="Y289" s="246" t="s">
        <v>624</v>
      </c>
      <c r="Z289" s="245"/>
      <c r="AA289" s="247"/>
      <c r="AB289" s="247"/>
      <c r="AC289" s="28"/>
      <c r="AE289" s="27"/>
      <c r="AF289" s="248"/>
      <c r="AJ289" s="86"/>
      <c r="BC289" s="259"/>
    </row>
    <row r="290" spans="1:55" ht="14.25" customHeight="1">
      <c r="A290" s="244"/>
      <c r="B290" s="244"/>
      <c r="C290" s="261"/>
      <c r="D290" s="332"/>
      <c r="E290" s="244"/>
      <c r="F290" s="261"/>
      <c r="G290" s="447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45"/>
      <c r="Z290" s="244"/>
      <c r="AA290" s="247"/>
      <c r="AC290" s="28"/>
      <c r="AD290" s="27"/>
      <c r="AE290" s="248"/>
      <c r="AF290" s="86"/>
      <c r="AJ290" s="86"/>
      <c r="BB290" s="259"/>
    </row>
    <row r="291" spans="1:55" ht="19.8">
      <c r="A291" s="244"/>
      <c r="B291" s="244"/>
      <c r="C291" s="244"/>
      <c r="D291" s="244"/>
      <c r="E291" s="244"/>
      <c r="F291" s="244"/>
      <c r="G291" s="443"/>
      <c r="H291" s="245"/>
      <c r="I291" s="244"/>
      <c r="J291" s="245"/>
      <c r="K291" s="244"/>
      <c r="L291" s="244"/>
      <c r="M291" s="244"/>
      <c r="N291" s="246"/>
      <c r="O291" s="246"/>
      <c r="P291" s="244"/>
      <c r="Q291" s="246"/>
      <c r="R291" s="246"/>
      <c r="S291" s="246"/>
      <c r="T291" s="246"/>
      <c r="U291" s="244"/>
      <c r="V291" s="246"/>
      <c r="W291" s="261" t="s">
        <v>479</v>
      </c>
      <c r="X291" s="262" t="s">
        <v>81</v>
      </c>
      <c r="Y291" s="260" t="s">
        <v>4</v>
      </c>
      <c r="Z291" s="244"/>
      <c r="AA291" s="247"/>
      <c r="AC291" s="28"/>
      <c r="AD291" s="27"/>
      <c r="AE291" s="248"/>
      <c r="AF291" s="86"/>
      <c r="AJ291" s="86"/>
      <c r="BB291" s="259"/>
    </row>
    <row r="292" spans="1:55" ht="19.8">
      <c r="A292" s="244"/>
      <c r="B292" s="244"/>
      <c r="C292" s="244"/>
      <c r="D292" s="261"/>
      <c r="E292" s="244"/>
      <c r="F292" s="261" t="s">
        <v>4</v>
      </c>
      <c r="G292" s="443"/>
      <c r="H292" s="245"/>
      <c r="I292" s="245"/>
      <c r="J292" s="245"/>
      <c r="K292" s="261" t="s">
        <v>24</v>
      </c>
      <c r="L292" s="245"/>
      <c r="M292" s="245"/>
      <c r="N292" s="246" t="s">
        <v>404</v>
      </c>
      <c r="O292" s="246" t="s">
        <v>404</v>
      </c>
      <c r="P292" s="262" t="s">
        <v>533</v>
      </c>
      <c r="Q292" s="246" t="s">
        <v>404</v>
      </c>
      <c r="R292" s="246"/>
      <c r="S292" s="246"/>
      <c r="T292" s="262" t="s">
        <v>424</v>
      </c>
      <c r="U292" s="244"/>
      <c r="V292" s="262" t="s">
        <v>576</v>
      </c>
      <c r="W292" s="261" t="s">
        <v>573</v>
      </c>
      <c r="X292" s="262" t="s">
        <v>44</v>
      </c>
      <c r="Y292" s="260" t="s">
        <v>10</v>
      </c>
      <c r="Z292" s="244"/>
      <c r="AA292" s="247"/>
      <c r="AC292" s="28"/>
      <c r="AD292" s="27"/>
      <c r="AE292" s="248"/>
      <c r="AF292" s="86"/>
      <c r="AJ292" s="86"/>
      <c r="BB292" s="259"/>
    </row>
    <row r="293" spans="1:55" ht="19.8">
      <c r="A293" s="261"/>
      <c r="B293" s="261"/>
      <c r="C293" s="244"/>
      <c r="D293" s="244"/>
      <c r="E293" s="261"/>
      <c r="F293" s="261" t="s">
        <v>477</v>
      </c>
      <c r="G293" s="447" t="s">
        <v>4</v>
      </c>
      <c r="H293" s="260" t="s">
        <v>4</v>
      </c>
      <c r="I293" s="260"/>
      <c r="J293" s="260" t="s">
        <v>1</v>
      </c>
      <c r="K293" s="261" t="s">
        <v>483</v>
      </c>
      <c r="L293" s="260" t="s">
        <v>24</v>
      </c>
      <c r="M293" s="260"/>
      <c r="N293" s="262" t="s">
        <v>575</v>
      </c>
      <c r="O293" s="262" t="s">
        <v>489</v>
      </c>
      <c r="P293" s="262" t="s">
        <v>554</v>
      </c>
      <c r="Q293" s="262" t="s">
        <v>491</v>
      </c>
      <c r="R293" s="411" t="s">
        <v>24</v>
      </c>
      <c r="S293" s="411" t="s">
        <v>24</v>
      </c>
      <c r="T293" s="262"/>
      <c r="U293" s="261" t="s">
        <v>415</v>
      </c>
      <c r="V293" s="262" t="s">
        <v>1</v>
      </c>
      <c r="W293" s="261" t="s">
        <v>71</v>
      </c>
      <c r="X293" s="262" t="s">
        <v>537</v>
      </c>
      <c r="Y293" s="260" t="s">
        <v>71</v>
      </c>
      <c r="Z293" s="244"/>
      <c r="AA293" s="247"/>
      <c r="AC293" s="28"/>
      <c r="AD293" s="27"/>
      <c r="AE293" s="248"/>
      <c r="AF293" s="86"/>
      <c r="AJ293" s="86"/>
      <c r="BB293" s="259"/>
    </row>
    <row r="294" spans="1:55" ht="19.8">
      <c r="A294" s="244"/>
      <c r="B294" s="244"/>
      <c r="C294" s="261" t="s">
        <v>0</v>
      </c>
      <c r="D294" s="261"/>
      <c r="E294" s="261" t="s">
        <v>601</v>
      </c>
      <c r="F294" s="50" t="s">
        <v>478</v>
      </c>
      <c r="G294" s="448" t="s">
        <v>10</v>
      </c>
      <c r="H294" s="87" t="s">
        <v>404</v>
      </c>
      <c r="I294" s="87"/>
      <c r="J294" s="87" t="s">
        <v>404</v>
      </c>
      <c r="K294" s="50" t="s">
        <v>416</v>
      </c>
      <c r="L294" s="87" t="s">
        <v>45</v>
      </c>
      <c r="M294" s="87"/>
      <c r="N294" s="75" t="s">
        <v>552</v>
      </c>
      <c r="O294" s="75" t="s">
        <v>441</v>
      </c>
      <c r="P294" s="75" t="s">
        <v>485</v>
      </c>
      <c r="Q294" s="75" t="s">
        <v>472</v>
      </c>
      <c r="R294" s="411" t="s">
        <v>711</v>
      </c>
      <c r="S294" s="411" t="s">
        <v>712</v>
      </c>
      <c r="T294" s="75" t="s">
        <v>1</v>
      </c>
      <c r="U294" s="50" t="s">
        <v>416</v>
      </c>
      <c r="V294" s="75" t="s">
        <v>534</v>
      </c>
      <c r="W294" s="50" t="s">
        <v>488</v>
      </c>
      <c r="X294" s="75" t="s">
        <v>45</v>
      </c>
      <c r="Y294" s="87" t="s">
        <v>557</v>
      </c>
      <c r="Z294" s="244"/>
      <c r="AA294" s="247"/>
      <c r="AC294" s="28"/>
      <c r="AD294" s="27"/>
      <c r="AE294" s="248"/>
      <c r="AF294" s="86"/>
      <c r="AJ294" s="86"/>
      <c r="BB294" s="259"/>
    </row>
    <row r="295" spans="1:55" ht="15.6">
      <c r="A295" s="244"/>
      <c r="B295" s="263">
        <f>+'Ark1'!C1610</f>
        <v>2024</v>
      </c>
      <c r="C295" s="263">
        <f>+'Ark1'!L1610</f>
        <v>1</v>
      </c>
      <c r="D295" s="263" t="s">
        <v>29</v>
      </c>
      <c r="E295" s="263">
        <f>+'Ark1'!AP1610</f>
        <v>14</v>
      </c>
      <c r="F295" s="263" t="str">
        <f>+IF(G295=0,"",'Ark1'!Q1610)</f>
        <v/>
      </c>
      <c r="G295" s="449">
        <f>+'Ark1'!R1610</f>
        <v>0</v>
      </c>
      <c r="H295" s="264" t="str">
        <f>+IF(G295=0,"",'Ark1'!AE1610)</f>
        <v/>
      </c>
      <c r="I295" s="264"/>
      <c r="J295" s="264" t="str">
        <f>+IF(G295=0,"",'Ark1'!AF1610)</f>
        <v/>
      </c>
      <c r="K295" s="265" t="str">
        <f>+IF(G295=0,"",'Ark1'!T1610)</f>
        <v/>
      </c>
      <c r="L295" s="294" t="str">
        <f>+IF(G295=0,"",'Ark1'!U1610)</f>
        <v/>
      </c>
      <c r="M295" s="264"/>
      <c r="N295" s="266" t="str">
        <f>+IF(G295=0,"",'Ark1'!W1610)</f>
        <v/>
      </c>
      <c r="O295" s="266" t="str">
        <f>+IF(G295=0,"",'Ark1'!X1610)</f>
        <v/>
      </c>
      <c r="P295" s="266" t="str">
        <f>+IF(G295=0,"",'Ark1'!AG1610)</f>
        <v/>
      </c>
      <c r="Q295" s="266" t="str">
        <f>+IF(G295=0,"",'Ark1'!AH1610)</f>
        <v/>
      </c>
      <c r="R295" s="366" t="str">
        <f>+IF(G295=0,"",'Ark1'!AR1654)</f>
        <v/>
      </c>
      <c r="S295" s="114" t="str">
        <f>+IF(G295=0,"",'Ark1'!AS1654)</f>
        <v/>
      </c>
      <c r="T295" s="266" t="str">
        <f>+IF(G295=0,"",'Ark1'!Y1610)</f>
        <v/>
      </c>
      <c r="U295" s="265" t="str">
        <f>+IF(G295=0,"",'Ark1'!AA1610)</f>
        <v/>
      </c>
      <c r="V295" s="266" t="str">
        <f>+IF(G295=0,"",'Ark1'!AC1610)</f>
        <v/>
      </c>
      <c r="W295" s="294" t="str">
        <f t="shared" ref="W295:W309" si="42">IF(G295=0,"",1000*L295/P295)</f>
        <v/>
      </c>
      <c r="X295" s="266" t="str">
        <f t="shared" ref="X295:X309" si="43">IF(G295=0,"",L295/C295)</f>
        <v/>
      </c>
      <c r="Y295" s="264" t="str">
        <f t="shared" ref="Y295:Y309" si="44">IF(G295=0,"",G295/F295)</f>
        <v/>
      </c>
      <c r="Z295" s="244"/>
      <c r="AA295" s="247"/>
      <c r="AC295" s="28"/>
      <c r="AD295" s="27"/>
      <c r="AE295" s="269"/>
      <c r="AF295" s="86"/>
      <c r="AJ295" s="86"/>
    </row>
    <row r="296" spans="1:55" ht="15.6">
      <c r="A296" s="244"/>
      <c r="B296" s="295">
        <f>+'Ark1'!C1645</f>
        <v>2024</v>
      </c>
      <c r="C296" s="86">
        <f>+'Ark1'!L1645</f>
        <v>2</v>
      </c>
      <c r="D296" s="86" t="s">
        <v>30</v>
      </c>
      <c r="E296" s="86">
        <f>+'Ark1'!AP1645</f>
        <v>14</v>
      </c>
      <c r="F296" s="86" t="str">
        <f>+IF(G296=0,"",'Ark1'!Q1645)</f>
        <v/>
      </c>
      <c r="G296" s="449">
        <f>+'Ark1'!R1645</f>
        <v>0</v>
      </c>
      <c r="H296" s="28" t="str">
        <f>+IF(G296=0,"",'Ark1'!AE1645)</f>
        <v/>
      </c>
      <c r="I296" s="264"/>
      <c r="J296" s="28" t="str">
        <f>+IF(G296=0,"",'Ark1'!AF1645)</f>
        <v/>
      </c>
      <c r="K296" s="27" t="str">
        <f>+IF(G296=0,"",'Ark1'!T1645)</f>
        <v/>
      </c>
      <c r="L296" s="294" t="str">
        <f>+IF(G296=0,"",'Ark1'!U1645)</f>
        <v/>
      </c>
      <c r="M296" s="264"/>
      <c r="N296" s="33" t="str">
        <f>+IF(G296=0,"",'Ark1'!W1645)</f>
        <v/>
      </c>
      <c r="O296" s="33" t="str">
        <f>+IF(G296=0,"",'Ark1'!X1645)</f>
        <v/>
      </c>
      <c r="P296" s="33" t="str">
        <f>+IF(G296=0,"",'Ark1'!AG1645)</f>
        <v/>
      </c>
      <c r="Q296" s="33" t="str">
        <f>+IF(G296=0,"",'Ark1'!AH1645)</f>
        <v/>
      </c>
      <c r="R296" s="366" t="str">
        <f>+IF(G296=0,"",'Ark1'!AR1689)</f>
        <v/>
      </c>
      <c r="S296" s="114" t="str">
        <f>+IF(G296=0,"",'Ark1'!AS1689)</f>
        <v/>
      </c>
      <c r="T296" s="33" t="str">
        <f>+IF(G296=0,"",'Ark1'!Y1645)</f>
        <v/>
      </c>
      <c r="U296" s="27" t="str">
        <f>+IF(G296=0,"",'Ark1'!AA1645)</f>
        <v/>
      </c>
      <c r="V296" s="33" t="str">
        <f>+IF(G296=0,"",'Ark1'!AC1645)</f>
        <v/>
      </c>
      <c r="W296" s="294" t="str">
        <f t="shared" si="42"/>
        <v/>
      </c>
      <c r="X296" s="33" t="str">
        <f t="shared" si="43"/>
        <v/>
      </c>
      <c r="Y296" s="28" t="str">
        <f t="shared" si="44"/>
        <v/>
      </c>
      <c r="Z296" s="244"/>
      <c r="AA296" s="247"/>
      <c r="AC296" s="28"/>
      <c r="AD296" s="27"/>
      <c r="AE296" s="269"/>
      <c r="AF296" s="86"/>
      <c r="AJ296" s="86"/>
    </row>
    <row r="297" spans="1:55" ht="15.6">
      <c r="A297" s="244"/>
      <c r="B297" s="295">
        <f>+'Ark1'!C1680</f>
        <v>2024</v>
      </c>
      <c r="C297" s="263">
        <f>+'Ark1'!L1680</f>
        <v>3</v>
      </c>
      <c r="D297" s="263" t="s">
        <v>31</v>
      </c>
      <c r="E297" s="263">
        <f>+'Ark1'!AP1680</f>
        <v>14</v>
      </c>
      <c r="F297" s="263" t="str">
        <f>+IF(G297=0,"",'Ark1'!Q1680)</f>
        <v/>
      </c>
      <c r="G297" s="449">
        <f>+'Ark1'!R1680</f>
        <v>0</v>
      </c>
      <c r="H297" s="264" t="str">
        <f>+IF(G297=0,"",'Ark1'!AE1680)</f>
        <v/>
      </c>
      <c r="I297" s="264"/>
      <c r="J297" s="264" t="str">
        <f>+IF(G297=0,"",'Ark1'!AF1680)</f>
        <v/>
      </c>
      <c r="K297" s="265" t="str">
        <f>+IF(G297=0,"",'Ark1'!T1680)</f>
        <v/>
      </c>
      <c r="L297" s="294" t="str">
        <f>+IF(G297=0,"",'Ark1'!U1680)</f>
        <v/>
      </c>
      <c r="M297" s="264"/>
      <c r="N297" s="266" t="str">
        <f>+IF(G297=0,"",'Ark1'!W1680)</f>
        <v/>
      </c>
      <c r="O297" s="266" t="str">
        <f>+IF(G297=0,"",'Ark1'!X1680)</f>
        <v/>
      </c>
      <c r="P297" s="266" t="str">
        <f>+IF(G297=0,"",'Ark1'!AG1680)</f>
        <v/>
      </c>
      <c r="Q297" s="266" t="str">
        <f>+IF(G297=0,"",'Ark1'!AH1680)</f>
        <v/>
      </c>
      <c r="R297" s="366" t="str">
        <f>+IF(G297=0,"",'Ark1'!AR1724)</f>
        <v/>
      </c>
      <c r="S297" s="114" t="str">
        <f>+IF(G297=0,"",'Ark1'!AS1724)</f>
        <v/>
      </c>
      <c r="T297" s="266" t="str">
        <f>+IF(G297=0,"",'Ark1'!Y1680)</f>
        <v/>
      </c>
      <c r="U297" s="265" t="str">
        <f>+IF(G297=0,"",'Ark1'!AA1680)</f>
        <v/>
      </c>
      <c r="V297" s="266" t="str">
        <f>+IF(G297=0,"",'Ark1'!AC1680)</f>
        <v/>
      </c>
      <c r="W297" s="294" t="str">
        <f t="shared" si="42"/>
        <v/>
      </c>
      <c r="X297" s="266" t="str">
        <f t="shared" si="43"/>
        <v/>
      </c>
      <c r="Y297" s="264" t="str">
        <f t="shared" si="44"/>
        <v/>
      </c>
      <c r="Z297" s="244"/>
      <c r="AA297" s="247"/>
      <c r="AC297" s="28"/>
      <c r="AD297" s="27"/>
      <c r="AE297" s="269"/>
      <c r="AF297" s="86"/>
      <c r="AJ297" s="86"/>
    </row>
    <row r="298" spans="1:55" ht="15.6">
      <c r="A298" s="244"/>
      <c r="B298" s="295">
        <f>+'Ark1'!C1715</f>
        <v>2024</v>
      </c>
      <c r="C298" s="263">
        <f>+'Ark1'!L1715</f>
        <v>4</v>
      </c>
      <c r="D298" s="263" t="s">
        <v>32</v>
      </c>
      <c r="E298" s="86">
        <f>+'Ark1'!AP1715</f>
        <v>14</v>
      </c>
      <c r="F298" s="86" t="str">
        <f>+IF(G298=0,"",'Ark1'!Q1715)</f>
        <v/>
      </c>
      <c r="G298" s="449">
        <f>+'Ark1'!R1715</f>
        <v>0</v>
      </c>
      <c r="H298" s="28" t="str">
        <f>+IF(G298=0,"",'Ark1'!AE1715)</f>
        <v/>
      </c>
      <c r="I298" s="264"/>
      <c r="J298" s="28" t="str">
        <f>+IF(G298=0,"",'Ark1'!AF1715)</f>
        <v/>
      </c>
      <c r="K298" s="27" t="str">
        <f>+IF(G298=0,"",'Ark1'!T1715)</f>
        <v/>
      </c>
      <c r="L298" s="294" t="str">
        <f>+IF(G298=0,"",'Ark1'!U1715)</f>
        <v/>
      </c>
      <c r="M298" s="264"/>
      <c r="N298" s="33" t="str">
        <f>+IF(G298=0,"",'Ark1'!W1715)</f>
        <v/>
      </c>
      <c r="O298" s="33" t="str">
        <f>+IF(G298=0,"",'Ark1'!X1715)</f>
        <v/>
      </c>
      <c r="P298" s="33" t="str">
        <f>+IF(G298=0,"",'Ark1'!AG1715)</f>
        <v/>
      </c>
      <c r="Q298" s="33" t="str">
        <f>+IF(G298=0,"",'Ark1'!AH1715)</f>
        <v/>
      </c>
      <c r="R298" s="366" t="str">
        <f>+IF(G298=0,"",'Ark1'!AR1759)</f>
        <v/>
      </c>
      <c r="S298" s="114" t="str">
        <f>+IF(G298=0,"",'Ark1'!AS1759)</f>
        <v/>
      </c>
      <c r="T298" s="33" t="str">
        <f>+IF(G298=0,"",'Ark1'!Y1715)</f>
        <v/>
      </c>
      <c r="U298" s="27" t="str">
        <f>+IF(G298=0,"",'Ark1'!AA1715)</f>
        <v/>
      </c>
      <c r="V298" s="33" t="str">
        <f>+IF(G298=0,"",'Ark1'!AC1715)</f>
        <v/>
      </c>
      <c r="W298" s="294" t="str">
        <f t="shared" si="42"/>
        <v/>
      </c>
      <c r="X298" s="33" t="str">
        <f t="shared" si="43"/>
        <v/>
      </c>
      <c r="Y298" s="28" t="str">
        <f t="shared" si="44"/>
        <v/>
      </c>
      <c r="Z298" s="244"/>
      <c r="AA298" s="247"/>
      <c r="AC298" s="28"/>
      <c r="AD298" s="27"/>
      <c r="AE298" s="269"/>
      <c r="AF298" s="86"/>
      <c r="AJ298" s="86"/>
    </row>
    <row r="299" spans="1:55" ht="15.6">
      <c r="A299" s="244"/>
      <c r="B299" s="263">
        <f>+'Ark1'!C1750</f>
        <v>2024</v>
      </c>
      <c r="C299" s="263">
        <f>+'Ark1'!L1750</f>
        <v>5</v>
      </c>
      <c r="D299" s="263" t="s">
        <v>402</v>
      </c>
      <c r="E299" s="271">
        <f>+'Ark1'!AP1750</f>
        <v>14</v>
      </c>
      <c r="F299" s="263" t="str">
        <f>+IF(G299=0,"",'Ark1'!Q1750)</f>
        <v/>
      </c>
      <c r="G299" s="449">
        <f>+'Ark1'!R1750</f>
        <v>0</v>
      </c>
      <c r="H299" s="264">
        <f>+'Ark1'!AE1750</f>
        <v>0</v>
      </c>
      <c r="I299" s="264"/>
      <c r="J299" s="264" t="str">
        <f>+IF(G299=0,"",'Ark1'!AF1750)</f>
        <v/>
      </c>
      <c r="K299" s="265" t="str">
        <f>+IF(G299=0,"",'Ark1'!T1750)</f>
        <v/>
      </c>
      <c r="L299" s="294" t="str">
        <f>+IF(G299=0,"",'Ark1'!U1750)</f>
        <v/>
      </c>
      <c r="M299" s="264"/>
      <c r="N299" s="266" t="str">
        <f>+IF(G299=0,"",'Ark1'!W1750)</f>
        <v/>
      </c>
      <c r="O299" s="266" t="str">
        <f>+IF(G299=0,"",'Ark1'!X1750)</f>
        <v/>
      </c>
      <c r="P299" s="266" t="str">
        <f>+IF(G299=0,"",'Ark1'!AG1750)</f>
        <v/>
      </c>
      <c r="Q299" s="266" t="str">
        <f>+IF(G299=0,"",'Ark1'!AH1750)</f>
        <v/>
      </c>
      <c r="R299" s="366" t="str">
        <f>+IF(G299=0,"",'Ark1'!AR1794)</f>
        <v/>
      </c>
      <c r="S299" s="114" t="str">
        <f>+IF(G299=0,"",'Ark1'!AS1794)</f>
        <v/>
      </c>
      <c r="T299" s="266" t="str">
        <f>+IF(G299=0,"",'Ark1'!Y1750)</f>
        <v/>
      </c>
      <c r="U299" s="265" t="str">
        <f>+IF(G299=0,"",'Ark1'!AA1750)</f>
        <v/>
      </c>
      <c r="V299" s="266" t="str">
        <f>+IF(G299=0,"",'Ark1'!AC1750)</f>
        <v/>
      </c>
      <c r="W299" s="294" t="str">
        <f t="shared" si="42"/>
        <v/>
      </c>
      <c r="X299" s="266" t="str">
        <f t="shared" si="43"/>
        <v/>
      </c>
      <c r="Y299" s="264" t="str">
        <f t="shared" si="44"/>
        <v/>
      </c>
      <c r="Z299" s="244"/>
      <c r="AA299" s="247"/>
      <c r="AC299" s="28"/>
      <c r="AD299" s="27"/>
      <c r="AE299" s="269"/>
      <c r="AF299" s="86"/>
      <c r="AJ299" s="86"/>
    </row>
    <row r="300" spans="1:55" ht="15.6">
      <c r="A300" s="244"/>
      <c r="B300" s="318">
        <f>+'Ark1'!C1785</f>
        <v>2024</v>
      </c>
      <c r="C300" s="263">
        <f>+'Ark1'!L1785</f>
        <v>6</v>
      </c>
      <c r="D300" s="263" t="s">
        <v>33</v>
      </c>
      <c r="E300" s="272">
        <f>+'Ark1'!AP1785</f>
        <v>14</v>
      </c>
      <c r="F300" s="86" t="str">
        <f>+IF(G300=0,"",'Ark1'!Q1785)</f>
        <v/>
      </c>
      <c r="G300" s="449">
        <f>+'Ark1'!R1785</f>
        <v>0</v>
      </c>
      <c r="H300" s="28" t="str">
        <f>+IF(G300=0,"",'Ark1'!AE1785)</f>
        <v/>
      </c>
      <c r="I300" s="264"/>
      <c r="J300" s="28" t="str">
        <f>+IF(G300=0,"",'Ark1'!AF1785)</f>
        <v/>
      </c>
      <c r="K300" s="27" t="str">
        <f>+IF(G300=0,"",'Ark1'!T1785)</f>
        <v/>
      </c>
      <c r="L300" s="294" t="str">
        <f>+IF(G300=0,"",'Ark1'!U1785)</f>
        <v/>
      </c>
      <c r="M300" s="264"/>
      <c r="N300" s="33" t="str">
        <f>+IF(G300=0,"",'Ark1'!W1785)</f>
        <v/>
      </c>
      <c r="O300" s="33" t="str">
        <f>+IF(G300=0,"",'Ark1'!X1785)</f>
        <v/>
      </c>
      <c r="P300" s="33" t="str">
        <f>+IF(G300=0,"",'Ark1'!AG1785)</f>
        <v/>
      </c>
      <c r="Q300" s="33" t="str">
        <f>+IF(G300=0,"",'Ark1'!AH1785)</f>
        <v/>
      </c>
      <c r="R300" s="366" t="str">
        <f>+IF(G300=0,"",'Ark1'!AR1829)</f>
        <v/>
      </c>
      <c r="S300" s="114" t="str">
        <f>+IF(G300=0,"",'Ark1'!AS1829)</f>
        <v/>
      </c>
      <c r="T300" s="33" t="str">
        <f>+IF(G300=0,"",'Ark1'!Y1785)</f>
        <v/>
      </c>
      <c r="U300" s="27" t="str">
        <f>+IF(G300=0,"",'Ark1'!AA1785)</f>
        <v/>
      </c>
      <c r="V300" s="33" t="str">
        <f>+IF(G300=0,"",'Ark1'!AC1785)</f>
        <v/>
      </c>
      <c r="W300" s="294" t="str">
        <f t="shared" si="42"/>
        <v/>
      </c>
      <c r="X300" s="33" t="str">
        <f t="shared" si="43"/>
        <v/>
      </c>
      <c r="Y300" s="28" t="str">
        <f t="shared" si="44"/>
        <v/>
      </c>
      <c r="Z300" s="244"/>
      <c r="AA300" s="247"/>
      <c r="AC300" s="28"/>
      <c r="AD300" s="27"/>
      <c r="AE300" s="269"/>
      <c r="AF300" s="86"/>
      <c r="AJ300" s="86"/>
    </row>
    <row r="301" spans="1:55" ht="15.6">
      <c r="A301" s="244"/>
      <c r="B301" s="318">
        <f>+'Ark1'!C1820</f>
        <v>2024</v>
      </c>
      <c r="C301" s="263">
        <f>+'Ark1'!L1820</f>
        <v>7</v>
      </c>
      <c r="D301" s="263" t="s">
        <v>34</v>
      </c>
      <c r="E301" s="271">
        <f>+'Ark1'!AP1820</f>
        <v>14</v>
      </c>
      <c r="F301" s="263" t="str">
        <f>+IF(G301=0,"",'Ark1'!Q1820)</f>
        <v/>
      </c>
      <c r="G301" s="449">
        <f>+'Ark1'!R1820</f>
        <v>0</v>
      </c>
      <c r="H301" s="264" t="str">
        <f>+IF(G301=0,"",'Ark1'!AE1820)</f>
        <v/>
      </c>
      <c r="I301" s="264"/>
      <c r="J301" s="264" t="str">
        <f>+IF(G301=0,"",'Ark1'!AF1820)</f>
        <v/>
      </c>
      <c r="K301" s="265" t="str">
        <f>+IF(G301=0,"",'Ark1'!T1820)</f>
        <v/>
      </c>
      <c r="L301" s="294" t="str">
        <f>+IF(G301=0,"",'Ark1'!U1820)</f>
        <v/>
      </c>
      <c r="M301" s="264"/>
      <c r="N301" s="266" t="str">
        <f>+IF(G301=0,"",'Ark1'!W1820)</f>
        <v/>
      </c>
      <c r="O301" s="266" t="str">
        <f>+IF(G301=0,"",'Ark1'!X1820)</f>
        <v/>
      </c>
      <c r="P301" s="266" t="str">
        <f>+IF(G301=0,"",'Ark1'!AG1820)</f>
        <v/>
      </c>
      <c r="Q301" s="266" t="str">
        <f>+IF(G301=0,"",'Ark1'!AH1820)</f>
        <v/>
      </c>
      <c r="R301" s="366" t="str">
        <f>+IF(G301=0,"",'Ark1'!AR1864)</f>
        <v/>
      </c>
      <c r="S301" s="114" t="str">
        <f>+IF(G301=0,"",'Ark1'!AS1864)</f>
        <v/>
      </c>
      <c r="T301" s="266" t="str">
        <f>+IF(G301=0,"",'Ark1'!Y1820)</f>
        <v/>
      </c>
      <c r="U301" s="265" t="str">
        <f>+IF(G301=0,"",'Ark1'!AA1820)</f>
        <v/>
      </c>
      <c r="V301" s="266" t="str">
        <f>+IF(G301=0,"",'Ark1'!AC1820)</f>
        <v/>
      </c>
      <c r="W301" s="294" t="str">
        <f t="shared" si="42"/>
        <v/>
      </c>
      <c r="X301" s="266" t="str">
        <f t="shared" si="43"/>
        <v/>
      </c>
      <c r="Y301" s="264" t="str">
        <f t="shared" si="44"/>
        <v/>
      </c>
      <c r="Z301" s="244"/>
      <c r="AA301" s="247"/>
      <c r="AC301" s="28"/>
      <c r="AD301" s="27"/>
      <c r="AE301" s="269"/>
      <c r="AF301" s="86"/>
      <c r="AJ301" s="86"/>
    </row>
    <row r="302" spans="1:55" ht="15.6">
      <c r="A302" s="244"/>
      <c r="B302" s="86">
        <f>+'Ark1'!C1855</f>
        <v>2024</v>
      </c>
      <c r="C302" s="86">
        <f>+'Ark1'!L1855</f>
        <v>8</v>
      </c>
      <c r="D302" s="86" t="s">
        <v>35</v>
      </c>
      <c r="E302" s="272">
        <f>+'Ark1'!AP1855</f>
        <v>14</v>
      </c>
      <c r="F302" s="86" t="str">
        <f>+IF(G302=0,"",'Ark1'!Q1855)</f>
        <v/>
      </c>
      <c r="G302" s="449">
        <f>+'Ark1'!R1855</f>
        <v>0</v>
      </c>
      <c r="H302" s="28" t="str">
        <f>+IF(G302=0,"",'Ark1'!AE1855)</f>
        <v/>
      </c>
      <c r="I302" s="264"/>
      <c r="J302" s="28" t="str">
        <f>+IF(G302=0,"",'Ark1'!AF1855)</f>
        <v/>
      </c>
      <c r="K302" s="27" t="str">
        <f>+IF(G302=0,"",'Ark1'!T1855)</f>
        <v/>
      </c>
      <c r="L302" s="294" t="str">
        <f>+IF(G302=0,"",'Ark1'!U1855)</f>
        <v/>
      </c>
      <c r="M302" s="264"/>
      <c r="N302" s="33" t="str">
        <f>+IF(G302=0,"",'Ark1'!W1855)</f>
        <v/>
      </c>
      <c r="O302" s="33" t="str">
        <f>+IF(G302=0,"",'Ark1'!X1855)</f>
        <v/>
      </c>
      <c r="P302" s="33" t="str">
        <f>+IF(G302=0,"",'Ark1'!AG1855)</f>
        <v/>
      </c>
      <c r="Q302" s="33" t="str">
        <f>+IF(G302=0,"",'Ark1'!AH1855)</f>
        <v/>
      </c>
      <c r="R302" s="366" t="str">
        <f>+IF(G302=0,"",'Ark1'!AR1748)</f>
        <v/>
      </c>
      <c r="S302" s="114" t="str">
        <f>+IF(G302=0,"",'Ark1'!AS1748)</f>
        <v/>
      </c>
      <c r="T302" s="33" t="str">
        <f>+IF(G302=0,"",'Ark1'!Y1855)</f>
        <v/>
      </c>
      <c r="U302" s="27" t="str">
        <f>+IF(G302=0,"",'Ark1'!AA1855)</f>
        <v/>
      </c>
      <c r="V302" s="33" t="str">
        <f>+IF(G302=0,"",'Ark1'!AC1855)</f>
        <v/>
      </c>
      <c r="W302" s="294" t="str">
        <f t="shared" si="42"/>
        <v/>
      </c>
      <c r="X302" s="33" t="str">
        <f t="shared" si="43"/>
        <v/>
      </c>
      <c r="Y302" s="28" t="str">
        <f t="shared" si="44"/>
        <v/>
      </c>
      <c r="Z302" s="244"/>
      <c r="AA302" s="247"/>
      <c r="AC302" s="28"/>
      <c r="AD302" s="27"/>
      <c r="AE302" s="269"/>
      <c r="AF302" s="86"/>
      <c r="AJ302" s="86"/>
    </row>
    <row r="303" spans="1:55" ht="15.6">
      <c r="A303" s="244"/>
      <c r="B303" s="318">
        <f>+'Ark1'!C1890</f>
        <v>2024</v>
      </c>
      <c r="C303" s="263">
        <f>+'Ark1'!L1890</f>
        <v>9</v>
      </c>
      <c r="D303" s="263" t="s">
        <v>36</v>
      </c>
      <c r="E303" s="271">
        <f>+'Ark1'!AP1890</f>
        <v>14</v>
      </c>
      <c r="F303" s="263" t="str">
        <f>+IF(G303=0,"",'Ark1'!Q1890)</f>
        <v/>
      </c>
      <c r="G303" s="449">
        <f>+'Ark1'!R1890</f>
        <v>0</v>
      </c>
      <c r="H303" s="264" t="str">
        <f>+IF(G303=0,"",'Ark1'!AE1890)</f>
        <v/>
      </c>
      <c r="I303" s="264"/>
      <c r="J303" s="264" t="str">
        <f>+IF(G303=0,"",'Ark1'!AF1890)</f>
        <v/>
      </c>
      <c r="K303" s="265" t="str">
        <f>+IF(G303=0,"",'Ark1'!T1890)</f>
        <v/>
      </c>
      <c r="L303" s="294" t="str">
        <f>+IF(G303=0,"",'Ark1'!U1890)</f>
        <v/>
      </c>
      <c r="M303" s="264"/>
      <c r="N303" s="266" t="str">
        <f>+IF(G303=0,"",'Ark1'!W1890)</f>
        <v/>
      </c>
      <c r="O303" s="266" t="str">
        <f>+IF(G303=0,"",'Ark1'!X1890)</f>
        <v/>
      </c>
      <c r="P303" s="266" t="str">
        <f>+IF(G303=0,"",'Ark1'!AG1890)</f>
        <v/>
      </c>
      <c r="Q303" s="266" t="str">
        <f>+IF(G303=0,"",'Ark1'!AH1890)</f>
        <v/>
      </c>
      <c r="R303" s="366" t="str">
        <f>+IF(G303=0,"",'Ark1'!AR1749)</f>
        <v/>
      </c>
      <c r="S303" s="114" t="str">
        <f>+IF(G303=0,"",'Ark1'!AS1749)</f>
        <v/>
      </c>
      <c r="T303" s="266" t="str">
        <f>+IF(G303=0,"",'Ark1'!Y1890)</f>
        <v/>
      </c>
      <c r="U303" s="265" t="str">
        <f>+IF(G303=0,"",'Ark1'!AA1890)</f>
        <v/>
      </c>
      <c r="V303" s="266" t="str">
        <f>+IF(G303=0,"",'Ark1'!AC1890)</f>
        <v/>
      </c>
      <c r="W303" s="294" t="str">
        <f t="shared" si="42"/>
        <v/>
      </c>
      <c r="X303" s="266" t="str">
        <f t="shared" si="43"/>
        <v/>
      </c>
      <c r="Y303" s="264" t="str">
        <f t="shared" si="44"/>
        <v/>
      </c>
      <c r="Z303" s="244"/>
      <c r="AA303" s="247"/>
      <c r="AC303" s="28"/>
      <c r="AD303" s="27"/>
      <c r="AE303" s="269"/>
      <c r="AF303" s="86"/>
      <c r="AJ303" s="86"/>
    </row>
    <row r="304" spans="1:55" ht="15.6">
      <c r="A304" s="244"/>
      <c r="B304" s="318">
        <f>+'Ark1'!C1925</f>
        <v>2024</v>
      </c>
      <c r="C304" s="263">
        <f>+'Ark1'!L1925</f>
        <v>10</v>
      </c>
      <c r="D304" s="263" t="s">
        <v>37</v>
      </c>
      <c r="E304" s="272">
        <f>+'Ark1'!AP1925</f>
        <v>14</v>
      </c>
      <c r="F304" s="86" t="str">
        <f>+IF(G304=0,"",'Ark1'!Q1925)</f>
        <v/>
      </c>
      <c r="G304" s="449">
        <f>+'Ark1'!R1925</f>
        <v>0</v>
      </c>
      <c r="H304" s="28" t="str">
        <f>+IF(G304=0,"",'Ark1'!AE1925)</f>
        <v/>
      </c>
      <c r="I304" s="264"/>
      <c r="J304" s="28" t="str">
        <f>+IF(G304=0,"",'Ark1'!AF1925)</f>
        <v/>
      </c>
      <c r="K304" s="27" t="str">
        <f>+IF(G304=0,"",'Ark1'!T1925)</f>
        <v/>
      </c>
      <c r="L304" s="294" t="str">
        <f>+IF(G304=0,"",'Ark1'!U1925)</f>
        <v/>
      </c>
      <c r="M304" s="264"/>
      <c r="N304" s="33" t="str">
        <f>+IF(G304=0,"",'Ark1'!W1925)</f>
        <v/>
      </c>
      <c r="O304" s="33" t="str">
        <f>+IF(G304=0,"",'Ark1'!X1925)</f>
        <v/>
      </c>
      <c r="P304" s="33" t="str">
        <f>+IF(G304=0,"",'Ark1'!AG1925)</f>
        <v/>
      </c>
      <c r="Q304" s="33" t="str">
        <f>+IF(G304=0,"",'Ark1'!AH1925)</f>
        <v/>
      </c>
      <c r="R304" s="366" t="str">
        <f>+IF(G304=0,"",'Ark1'!AR1750)</f>
        <v/>
      </c>
      <c r="S304" s="114" t="str">
        <f>+IF(G304=0,"",'Ark1'!AS1750)</f>
        <v/>
      </c>
      <c r="T304" s="33" t="str">
        <f>+IF(G304=0,"",'Ark1'!Y1925)</f>
        <v/>
      </c>
      <c r="U304" s="27" t="str">
        <f>+IF(G304=0,"",'Ark1'!AA1925)</f>
        <v/>
      </c>
      <c r="V304" s="33" t="str">
        <f>+IF(G304=0,"",'Ark1'!AC1925)</f>
        <v/>
      </c>
      <c r="W304" s="294" t="str">
        <f t="shared" si="42"/>
        <v/>
      </c>
      <c r="X304" s="33" t="str">
        <f t="shared" si="43"/>
        <v/>
      </c>
      <c r="Y304" s="28" t="str">
        <f t="shared" si="44"/>
        <v/>
      </c>
      <c r="Z304" s="244"/>
      <c r="AA304" s="247"/>
      <c r="AC304" s="28"/>
      <c r="AD304" s="27"/>
      <c r="AE304" s="269"/>
      <c r="AF304" s="86"/>
      <c r="AJ304" s="86"/>
    </row>
    <row r="305" spans="1:55" ht="15.6">
      <c r="A305" s="244"/>
      <c r="B305" s="318">
        <f>+'Ark1'!C1960</f>
        <v>2024</v>
      </c>
      <c r="C305" s="263">
        <f>+'Ark1'!L1960</f>
        <v>11</v>
      </c>
      <c r="D305" s="263" t="s">
        <v>38</v>
      </c>
      <c r="E305" s="271">
        <f>+'Ark1'!AP1960</f>
        <v>14</v>
      </c>
      <c r="F305" s="263" t="str">
        <f>+IF(G305=0,"",'Ark1'!Q1960)</f>
        <v/>
      </c>
      <c r="G305" s="449">
        <f>+'Ark1'!R1960</f>
        <v>0</v>
      </c>
      <c r="H305" s="264" t="str">
        <f>+IF(G305=0,"",'Ark1'!AE1960)</f>
        <v/>
      </c>
      <c r="I305" s="264"/>
      <c r="J305" s="264" t="str">
        <f>+IF(G305=0,"",'Ark1'!AF1960)</f>
        <v/>
      </c>
      <c r="K305" s="265" t="str">
        <f>+IF(G305=0,"",'Ark1'!T1960)</f>
        <v/>
      </c>
      <c r="L305" s="294" t="str">
        <f>+IF(G305=0,"",'Ark1'!U1960)</f>
        <v/>
      </c>
      <c r="M305" s="264"/>
      <c r="N305" s="266" t="str">
        <f>+IF(G305=0,"",'Ark1'!W1960)</f>
        <v/>
      </c>
      <c r="O305" s="266" t="str">
        <f>+IF(G305=0,"",'Ark1'!X1960)</f>
        <v/>
      </c>
      <c r="P305" s="266" t="str">
        <f>+IF(G305=0,"",'Ark1'!AG1960)</f>
        <v/>
      </c>
      <c r="Q305" s="266" t="str">
        <f>+IF(G305=0,"",'Ark1'!AH1960)</f>
        <v/>
      </c>
      <c r="R305" s="366" t="str">
        <f>+IF(G305=0,"",'Ark1'!AR1751)</f>
        <v/>
      </c>
      <c r="S305" s="114" t="str">
        <f>+IF(G305=0,"",'Ark1'!AS1751)</f>
        <v/>
      </c>
      <c r="T305" s="266" t="str">
        <f>+IF(G305=0,"",'Ark1'!Y1960)</f>
        <v/>
      </c>
      <c r="U305" s="265" t="str">
        <f>+IF(G305=0,"",'Ark1'!AA1960)</f>
        <v/>
      </c>
      <c r="V305" s="266" t="str">
        <f>+IF(G305=0,"",'Ark1'!AC1960)</f>
        <v/>
      </c>
      <c r="W305" s="294" t="str">
        <f t="shared" si="42"/>
        <v/>
      </c>
      <c r="X305" s="266" t="str">
        <f t="shared" si="43"/>
        <v/>
      </c>
      <c r="Y305" s="264" t="str">
        <f t="shared" si="44"/>
        <v/>
      </c>
      <c r="Z305" s="244"/>
      <c r="AA305" s="247"/>
      <c r="AC305" s="28"/>
      <c r="AD305" s="27"/>
      <c r="AE305" s="269"/>
      <c r="AF305" s="86"/>
      <c r="AJ305" s="86"/>
    </row>
    <row r="306" spans="1:55" ht="15.6">
      <c r="A306" s="244"/>
      <c r="B306" s="318">
        <f>+'Ark1'!C1995</f>
        <v>2024</v>
      </c>
      <c r="C306" s="263">
        <f>+'Ark1'!L1995</f>
        <v>12</v>
      </c>
      <c r="D306" s="263" t="s">
        <v>39</v>
      </c>
      <c r="E306" s="272">
        <f>+'Ark1'!AP1995</f>
        <v>14</v>
      </c>
      <c r="F306" s="86" t="str">
        <f>+IF(G306=0,"",'Ark1'!Q1995)</f>
        <v/>
      </c>
      <c r="G306" s="449">
        <f>+'Ark1'!R1995</f>
        <v>0</v>
      </c>
      <c r="H306" s="28" t="str">
        <f>+IF(G306=0,"",'Ark1'!AE1995)</f>
        <v/>
      </c>
      <c r="I306" s="264"/>
      <c r="J306" s="28" t="str">
        <f>+IF(G306=0,"",'Ark1'!AF1995)</f>
        <v/>
      </c>
      <c r="K306" s="27" t="str">
        <f>+IF(G306=0,"",'Ark1'!T1995)</f>
        <v/>
      </c>
      <c r="L306" s="294" t="str">
        <f>+IF(G306=0,"",'Ark1'!U1995)</f>
        <v/>
      </c>
      <c r="M306" s="264"/>
      <c r="N306" s="33" t="str">
        <f>+IF(G306=0,"",'Ark1'!W1995)</f>
        <v/>
      </c>
      <c r="O306" s="33" t="str">
        <f>+IF(G306=0,"",'Ark1'!X1995)</f>
        <v/>
      </c>
      <c r="P306" s="33" t="str">
        <f>+IF(G306=0,"",'Ark1'!AG1995)</f>
        <v/>
      </c>
      <c r="Q306" s="33" t="str">
        <f>+IF(G306=0,"",'Ark1'!AH1995)</f>
        <v/>
      </c>
      <c r="R306" s="366" t="str">
        <f>+IF(G306=0,"",'Ark1'!AR1752)</f>
        <v/>
      </c>
      <c r="S306" s="114" t="str">
        <f>+IF(G306=0,"",'Ark1'!AS1752)</f>
        <v/>
      </c>
      <c r="T306" s="33" t="str">
        <f>+IF(G306=0,"",'Ark1'!Y1995)</f>
        <v/>
      </c>
      <c r="U306" s="27" t="str">
        <f>+IF(G306=0,"",'Ark1'!AA1995)</f>
        <v/>
      </c>
      <c r="V306" s="33" t="str">
        <f>+IF(G306=0,"",'Ark1'!AC1995)</f>
        <v/>
      </c>
      <c r="W306" s="294" t="str">
        <f t="shared" si="42"/>
        <v/>
      </c>
      <c r="X306" s="33" t="str">
        <f t="shared" si="43"/>
        <v/>
      </c>
      <c r="Y306" s="28" t="str">
        <f t="shared" si="44"/>
        <v/>
      </c>
      <c r="Z306" s="244"/>
      <c r="AA306" s="247"/>
      <c r="AC306" s="28"/>
      <c r="AD306" s="27"/>
      <c r="AE306" s="269"/>
      <c r="AF306" s="86"/>
      <c r="AJ306" s="86"/>
    </row>
    <row r="307" spans="1:55" ht="15.6">
      <c r="A307" s="244"/>
      <c r="B307" s="318">
        <f>+'Ark1'!C2030</f>
        <v>2024</v>
      </c>
      <c r="C307" s="263">
        <f>+'Ark1'!L2030</f>
        <v>13</v>
      </c>
      <c r="D307" s="263" t="s">
        <v>40</v>
      </c>
      <c r="E307" s="271">
        <f>+'Ark1'!AP2030</f>
        <v>14</v>
      </c>
      <c r="F307" s="263" t="str">
        <f>+IF(G307=0,"",'Ark1'!Q2030)</f>
        <v/>
      </c>
      <c r="G307" s="449">
        <f>+'Ark1'!R2030</f>
        <v>0</v>
      </c>
      <c r="H307" s="264" t="str">
        <f>+IF(G307=0,"",'Ark1'!AE2030)</f>
        <v/>
      </c>
      <c r="I307" s="264"/>
      <c r="J307" s="264" t="str">
        <f>+IF(G307=0,"",'Ark1'!AF2030)</f>
        <v/>
      </c>
      <c r="K307" s="265" t="str">
        <f>+IF(G307=0,"",'Ark1'!T2030)</f>
        <v/>
      </c>
      <c r="L307" s="294" t="str">
        <f>+IF(G307=0,"",'Ark1'!U2030)</f>
        <v/>
      </c>
      <c r="M307" s="264"/>
      <c r="N307" s="266" t="str">
        <f>+IF(G307=0,"",'Ark1'!W2030)</f>
        <v/>
      </c>
      <c r="O307" s="266" t="str">
        <f>+IF(G307=0,"",'Ark1'!X2030)</f>
        <v/>
      </c>
      <c r="P307" s="266" t="str">
        <f>+IF(G307=0,"",'Ark1'!AG2030)</f>
        <v/>
      </c>
      <c r="Q307" s="266" t="str">
        <f>+IF(G307=0,"",'Ark1'!AH2030)</f>
        <v/>
      </c>
      <c r="R307" s="366" t="str">
        <f>+IF(G307=0,"",'Ark1'!AR1753)</f>
        <v/>
      </c>
      <c r="S307" s="114" t="str">
        <f>+IF(G307=0,"",'Ark1'!AS1753)</f>
        <v/>
      </c>
      <c r="T307" s="266" t="str">
        <f>+IF(G307=0,"",'Ark1'!Y2030)</f>
        <v/>
      </c>
      <c r="U307" s="265" t="str">
        <f>+IF(G307=0,"",'Ark1'!AA2030)</f>
        <v/>
      </c>
      <c r="V307" s="266" t="str">
        <f>+IF(G307=0,"",'Ark1'!AC2030)</f>
        <v/>
      </c>
      <c r="W307" s="294" t="str">
        <f t="shared" si="42"/>
        <v/>
      </c>
      <c r="X307" s="266" t="str">
        <f t="shared" si="43"/>
        <v/>
      </c>
      <c r="Y307" s="264" t="str">
        <f t="shared" si="44"/>
        <v/>
      </c>
      <c r="Z307" s="244"/>
      <c r="AA307" s="247"/>
      <c r="AC307" s="28"/>
      <c r="AD307" s="27"/>
      <c r="AE307" s="269"/>
      <c r="AF307" s="86"/>
      <c r="AJ307" s="86"/>
    </row>
    <row r="308" spans="1:55" ht="15.6">
      <c r="A308" s="244"/>
      <c r="B308" s="318">
        <f>+'Ark1'!C2065</f>
        <v>2024</v>
      </c>
      <c r="C308" s="263">
        <f>+'Ark1'!L2065</f>
        <v>14</v>
      </c>
      <c r="D308" s="263" t="s">
        <v>403</v>
      </c>
      <c r="E308" s="272">
        <f>+'Ark1'!AP2065</f>
        <v>14</v>
      </c>
      <c r="F308" s="86" t="str">
        <f>+IF(G308=0,"",'Ark1'!Q2065)</f>
        <v/>
      </c>
      <c r="G308" s="449">
        <f>+'Ark1'!R2065</f>
        <v>0</v>
      </c>
      <c r="H308" s="28" t="str">
        <f>+IF(G308=0,"",'Ark1'!AE2065)</f>
        <v/>
      </c>
      <c r="I308" s="264"/>
      <c r="J308" s="28" t="str">
        <f>+IF(G308=0,"",'Ark1'!AF2065)</f>
        <v/>
      </c>
      <c r="K308" s="27" t="str">
        <f>+IF(G308=0,"",'Ark1'!T2065)</f>
        <v/>
      </c>
      <c r="L308" s="294" t="str">
        <f>+IF(G308=0,"",'Ark1'!U2065)</f>
        <v/>
      </c>
      <c r="M308" s="264"/>
      <c r="N308" s="33" t="str">
        <f>+IF(G308=0,"",'Ark1'!W2065)</f>
        <v/>
      </c>
      <c r="O308" s="33" t="str">
        <f>+IF(G308=0,"",'Ark1'!X2065)</f>
        <v/>
      </c>
      <c r="P308" s="33" t="str">
        <f>+IF(G308=0,"",'Ark1'!AG2065)</f>
        <v/>
      </c>
      <c r="Q308" s="33" t="str">
        <f>+IF(G308=0,"",'Ark1'!AH2065)</f>
        <v/>
      </c>
      <c r="R308" s="366" t="str">
        <f>+IF(G308=0,"",'Ark1'!AR1754)</f>
        <v/>
      </c>
      <c r="S308" s="114" t="str">
        <f>+IF(G308=0,"",'Ark1'!AS1754)</f>
        <v/>
      </c>
      <c r="T308" s="33" t="str">
        <f>+IF(G308=0,"",'Ark1'!Y2065)</f>
        <v/>
      </c>
      <c r="U308" s="27" t="str">
        <f>+IF(G308=0,"",'Ark1'!AA2065)</f>
        <v/>
      </c>
      <c r="V308" s="33" t="str">
        <f>+IF(G308=0,"",'Ark1'!AC2065)</f>
        <v/>
      </c>
      <c r="W308" s="294" t="str">
        <f t="shared" si="42"/>
        <v/>
      </c>
      <c r="X308" s="33" t="str">
        <f t="shared" si="43"/>
        <v/>
      </c>
      <c r="Y308" s="28" t="str">
        <f t="shared" si="44"/>
        <v/>
      </c>
      <c r="Z308" s="244"/>
      <c r="AA308" s="247"/>
      <c r="AC308" s="28"/>
      <c r="AD308" s="27"/>
      <c r="AE308" s="269"/>
      <c r="AF308" s="86"/>
      <c r="AJ308" s="86"/>
    </row>
    <row r="309" spans="1:55" ht="15.6">
      <c r="A309" s="244"/>
      <c r="B309" s="318">
        <f>+'Ark1'!C2100</f>
        <v>2024</v>
      </c>
      <c r="C309" s="263">
        <f>+'Ark1'!L2100</f>
        <v>15</v>
      </c>
      <c r="D309" s="263" t="s">
        <v>41</v>
      </c>
      <c r="E309" s="263">
        <f>+'Ark1'!AP2100</f>
        <v>14</v>
      </c>
      <c r="F309" s="263" t="str">
        <f>+IF(G309=0,"",'Ark1'!Q2100)</f>
        <v/>
      </c>
      <c r="G309" s="449">
        <f>+'Ark1'!R2100</f>
        <v>0</v>
      </c>
      <c r="H309" s="264" t="str">
        <f>+IF(G309=0,"",'Ark1'!AE2100)</f>
        <v/>
      </c>
      <c r="I309" s="264"/>
      <c r="J309" s="264" t="str">
        <f>+IF(G309=0,"",'Ark1'!AF2100)</f>
        <v/>
      </c>
      <c r="K309" s="265" t="str">
        <f>+IF(G309=0,"",'Ark1'!T2100)</f>
        <v/>
      </c>
      <c r="L309" s="369" t="str">
        <f>+IF(G309=0,"",'Ark1'!U2100)</f>
        <v/>
      </c>
      <c r="M309" s="264"/>
      <c r="N309" s="266" t="str">
        <f>+IF(G309=0,"",'Ark1'!W2100)</f>
        <v/>
      </c>
      <c r="O309" s="266" t="str">
        <f>+IF(G309=0,"",'Ark1'!X2100)</f>
        <v/>
      </c>
      <c r="P309" s="266" t="str">
        <f>+IF(G309=0,"",'Ark1'!AG2100)</f>
        <v/>
      </c>
      <c r="Q309" s="266" t="str">
        <f>+IF(G309=0,"",'Ark1'!AH2100)</f>
        <v/>
      </c>
      <c r="R309" s="366" t="str">
        <f>+IF(G309=0,"",'Ark1'!AR1755)</f>
        <v/>
      </c>
      <c r="S309" s="114" t="str">
        <f>+IF(G309=0,"",'Ark1'!AS1755)</f>
        <v/>
      </c>
      <c r="T309" s="266" t="str">
        <f>+IF(G309=0,"",'Ark1'!Y2100)</f>
        <v/>
      </c>
      <c r="U309" s="265" t="str">
        <f>+IF(G309=0,"",'Ark1'!AA2100)</f>
        <v/>
      </c>
      <c r="V309" s="266" t="str">
        <f>+IF(G309=0,"",'Ark1'!AC2100)</f>
        <v/>
      </c>
      <c r="W309" s="294" t="str">
        <f t="shared" si="42"/>
        <v/>
      </c>
      <c r="X309" s="266" t="str">
        <f t="shared" si="43"/>
        <v/>
      </c>
      <c r="Y309" s="264" t="str">
        <f t="shared" si="44"/>
        <v/>
      </c>
      <c r="Z309" s="244"/>
      <c r="AA309" s="247"/>
      <c r="AC309" s="28"/>
      <c r="AD309" s="27"/>
      <c r="AE309" s="269"/>
      <c r="AF309" s="86"/>
      <c r="AJ309" s="86"/>
    </row>
    <row r="310" spans="1:55" ht="19.8">
      <c r="A310" s="244"/>
      <c r="B310" s="244"/>
      <c r="C310" s="244"/>
      <c r="D310" s="244"/>
      <c r="E310" s="244"/>
      <c r="F310" s="244"/>
      <c r="G310" s="443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  <c r="U310" s="244"/>
      <c r="V310" s="244"/>
      <c r="W310" s="244"/>
      <c r="X310" s="244"/>
      <c r="Y310" s="244"/>
      <c r="Z310" s="244"/>
      <c r="AA310" s="247"/>
      <c r="AC310" s="28"/>
      <c r="AD310" s="27"/>
      <c r="AE310" s="248"/>
      <c r="AF310" s="86"/>
      <c r="AJ310" s="86"/>
      <c r="BB310" s="259"/>
    </row>
    <row r="311" spans="1:55" ht="19.8">
      <c r="A311" s="244"/>
      <c r="B311" s="244"/>
      <c r="C311" s="261"/>
      <c r="D311" s="244"/>
      <c r="E311" s="244"/>
      <c r="F311" s="244"/>
      <c r="G311" s="443"/>
      <c r="H311" s="245"/>
      <c r="I311" s="244"/>
      <c r="J311" s="245"/>
      <c r="K311" s="244"/>
      <c r="L311" s="244"/>
      <c r="M311" s="244"/>
      <c r="N311" s="246"/>
      <c r="O311" s="246"/>
      <c r="P311" s="244"/>
      <c r="Q311" s="246"/>
      <c r="R311" s="246"/>
      <c r="S311" s="246"/>
      <c r="T311" s="246"/>
      <c r="U311" s="244"/>
      <c r="V311" s="246"/>
      <c r="W311" s="244"/>
      <c r="X311" s="246"/>
      <c r="Y311" s="245"/>
      <c r="Z311" s="244"/>
      <c r="AA311" s="247"/>
      <c r="AC311" s="28"/>
      <c r="AD311" s="27"/>
      <c r="AE311" s="248"/>
      <c r="AF311" s="86"/>
      <c r="AJ311" s="86"/>
      <c r="BB311" s="259"/>
    </row>
    <row r="312" spans="1:55" ht="22.8">
      <c r="A312" s="334" t="str">
        <f>+Raser!C25</f>
        <v>Montbéliard</v>
      </c>
      <c r="B312" s="244"/>
      <c r="C312" s="261"/>
      <c r="D312" s="334"/>
      <c r="E312" s="244"/>
      <c r="F312" s="244"/>
      <c r="G312" s="447" t="s">
        <v>639</v>
      </c>
      <c r="H312" s="276">
        <f>SUM(G318:G332)</f>
        <v>7</v>
      </c>
      <c r="I312" s="245"/>
      <c r="J312" s="244"/>
      <c r="K312" s="245"/>
      <c r="L312" s="244"/>
      <c r="M312" s="333">
        <f>+Raser!T25</f>
        <v>343.87142857142874</v>
      </c>
      <c r="N312" s="244"/>
      <c r="O312" s="246"/>
      <c r="P312" s="246"/>
      <c r="Q312" s="244"/>
      <c r="R312" s="244"/>
      <c r="S312" s="244"/>
      <c r="T312" s="246"/>
      <c r="U312" s="246"/>
      <c r="V312" s="244"/>
      <c r="W312" s="246"/>
      <c r="X312" s="333">
        <f>+Raser!X25</f>
        <v>161.64797528708624</v>
      </c>
      <c r="Y312" s="246" t="s">
        <v>624</v>
      </c>
      <c r="Z312" s="245"/>
      <c r="AA312" s="247"/>
      <c r="AB312" s="247"/>
      <c r="AC312" s="28"/>
      <c r="AE312" s="27"/>
      <c r="AF312" s="248"/>
      <c r="AJ312" s="86"/>
      <c r="BC312" s="259"/>
    </row>
    <row r="313" spans="1:55" ht="14.25" customHeight="1">
      <c r="A313" s="244"/>
      <c r="B313" s="244"/>
      <c r="C313" s="261"/>
      <c r="D313" s="332"/>
      <c r="E313" s="244"/>
      <c r="F313" s="261"/>
      <c r="G313" s="447"/>
      <c r="H313" s="261"/>
      <c r="I313" s="261"/>
      <c r="J313" s="261"/>
      <c r="K313" s="261"/>
      <c r="L313" s="261"/>
      <c r="M313" s="261"/>
      <c r="N313" s="261"/>
      <c r="O313" s="261"/>
      <c r="P313" s="261"/>
      <c r="Q313" s="261"/>
      <c r="R313" s="261"/>
      <c r="S313" s="261"/>
      <c r="T313" s="261"/>
      <c r="U313" s="261"/>
      <c r="V313" s="261"/>
      <c r="W313" s="261"/>
      <c r="X313" s="261"/>
      <c r="Y313" s="245"/>
      <c r="Z313" s="244"/>
      <c r="AA313" s="247"/>
      <c r="AC313" s="28"/>
      <c r="AD313" s="27"/>
      <c r="AE313" s="248"/>
      <c r="AF313" s="86"/>
      <c r="AJ313" s="86"/>
      <c r="BB313" s="259"/>
    </row>
    <row r="314" spans="1:55" ht="19.8">
      <c r="A314" s="244"/>
      <c r="B314" s="244"/>
      <c r="C314" s="244"/>
      <c r="D314" s="244"/>
      <c r="E314" s="244"/>
      <c r="F314" s="244"/>
      <c r="G314" s="443"/>
      <c r="H314" s="245"/>
      <c r="I314" s="244"/>
      <c r="J314" s="245"/>
      <c r="K314" s="244"/>
      <c r="L314" s="244"/>
      <c r="M314" s="244"/>
      <c r="N314" s="246"/>
      <c r="O314" s="246"/>
      <c r="P314" s="244"/>
      <c r="Q314" s="246"/>
      <c r="R314" s="246"/>
      <c r="S314" s="246"/>
      <c r="T314" s="246"/>
      <c r="U314" s="244"/>
      <c r="V314" s="246"/>
      <c r="W314" s="261" t="s">
        <v>479</v>
      </c>
      <c r="X314" s="262" t="s">
        <v>81</v>
      </c>
      <c r="Y314" s="260" t="s">
        <v>4</v>
      </c>
      <c r="Z314" s="244"/>
      <c r="AA314" s="247"/>
      <c r="AC314" s="28"/>
      <c r="AD314" s="27"/>
      <c r="AE314" s="248"/>
      <c r="AF314" s="86"/>
      <c r="AJ314" s="86"/>
      <c r="BB314" s="259"/>
    </row>
    <row r="315" spans="1:55" ht="19.8">
      <c r="A315" s="244"/>
      <c r="B315" s="244"/>
      <c r="C315" s="244"/>
      <c r="D315" s="261"/>
      <c r="E315" s="244"/>
      <c r="F315" s="261" t="s">
        <v>4</v>
      </c>
      <c r="G315" s="443"/>
      <c r="H315" s="245"/>
      <c r="I315" s="245"/>
      <c r="J315" s="245"/>
      <c r="K315" s="261" t="s">
        <v>24</v>
      </c>
      <c r="L315" s="245"/>
      <c r="M315" s="245"/>
      <c r="N315" s="246" t="s">
        <v>404</v>
      </c>
      <c r="O315" s="246" t="s">
        <v>404</v>
      </c>
      <c r="P315" s="262" t="s">
        <v>533</v>
      </c>
      <c r="Q315" s="246" t="s">
        <v>404</v>
      </c>
      <c r="R315" s="246"/>
      <c r="S315" s="246"/>
      <c r="T315" s="262" t="s">
        <v>424</v>
      </c>
      <c r="U315" s="244"/>
      <c r="V315" s="262" t="s">
        <v>576</v>
      </c>
      <c r="W315" s="261" t="s">
        <v>573</v>
      </c>
      <c r="X315" s="262" t="s">
        <v>44</v>
      </c>
      <c r="Y315" s="260" t="s">
        <v>10</v>
      </c>
      <c r="Z315" s="244"/>
      <c r="AA315" s="247"/>
      <c r="AC315" s="28"/>
      <c r="AD315" s="27"/>
      <c r="AE315" s="248"/>
      <c r="AF315" s="86"/>
      <c r="AJ315" s="86"/>
      <c r="BB315" s="259"/>
    </row>
    <row r="316" spans="1:55" ht="19.8">
      <c r="A316" s="261"/>
      <c r="B316" s="261"/>
      <c r="C316" s="244"/>
      <c r="D316" s="244"/>
      <c r="E316" s="261"/>
      <c r="F316" s="261" t="s">
        <v>477</v>
      </c>
      <c r="G316" s="447" t="s">
        <v>4</v>
      </c>
      <c r="H316" s="260" t="s">
        <v>4</v>
      </c>
      <c r="I316" s="260"/>
      <c r="J316" s="260" t="s">
        <v>1</v>
      </c>
      <c r="K316" s="261" t="s">
        <v>483</v>
      </c>
      <c r="L316" s="260" t="s">
        <v>24</v>
      </c>
      <c r="M316" s="260"/>
      <c r="N316" s="262" t="s">
        <v>575</v>
      </c>
      <c r="O316" s="262" t="s">
        <v>489</v>
      </c>
      <c r="P316" s="262" t="s">
        <v>554</v>
      </c>
      <c r="Q316" s="262" t="s">
        <v>491</v>
      </c>
      <c r="R316" s="411" t="s">
        <v>24</v>
      </c>
      <c r="S316" s="411" t="s">
        <v>24</v>
      </c>
      <c r="T316" s="262"/>
      <c r="U316" s="261" t="s">
        <v>415</v>
      </c>
      <c r="V316" s="262" t="s">
        <v>1</v>
      </c>
      <c r="W316" s="261" t="s">
        <v>71</v>
      </c>
      <c r="X316" s="262" t="s">
        <v>537</v>
      </c>
      <c r="Y316" s="260" t="s">
        <v>71</v>
      </c>
      <c r="Z316" s="244"/>
      <c r="AA316" s="247"/>
      <c r="AC316" s="28"/>
      <c r="AD316" s="27"/>
      <c r="AE316" s="248"/>
      <c r="AF316" s="86"/>
      <c r="AJ316" s="86"/>
      <c r="BB316" s="259"/>
    </row>
    <row r="317" spans="1:55" ht="19.8">
      <c r="A317" s="244"/>
      <c r="B317" s="244"/>
      <c r="C317" s="261" t="s">
        <v>0</v>
      </c>
      <c r="D317" s="261"/>
      <c r="E317" s="261" t="s">
        <v>601</v>
      </c>
      <c r="F317" s="50" t="s">
        <v>478</v>
      </c>
      <c r="G317" s="448" t="s">
        <v>10</v>
      </c>
      <c r="H317" s="87" t="s">
        <v>404</v>
      </c>
      <c r="I317" s="87"/>
      <c r="J317" s="87" t="s">
        <v>404</v>
      </c>
      <c r="K317" s="50" t="s">
        <v>416</v>
      </c>
      <c r="L317" s="87" t="s">
        <v>45</v>
      </c>
      <c r="M317" s="87"/>
      <c r="N317" s="75" t="s">
        <v>552</v>
      </c>
      <c r="O317" s="75" t="s">
        <v>441</v>
      </c>
      <c r="P317" s="75" t="s">
        <v>485</v>
      </c>
      <c r="Q317" s="75" t="s">
        <v>472</v>
      </c>
      <c r="R317" s="411" t="s">
        <v>711</v>
      </c>
      <c r="S317" s="411" t="s">
        <v>712</v>
      </c>
      <c r="T317" s="75" t="s">
        <v>1</v>
      </c>
      <c r="U317" s="50" t="s">
        <v>416</v>
      </c>
      <c r="V317" s="75" t="s">
        <v>534</v>
      </c>
      <c r="W317" s="50" t="s">
        <v>488</v>
      </c>
      <c r="X317" s="75" t="s">
        <v>45</v>
      </c>
      <c r="Y317" s="87" t="s">
        <v>557</v>
      </c>
      <c r="Z317" s="244"/>
      <c r="AA317" s="247"/>
      <c r="AC317" s="28"/>
      <c r="AD317" s="27"/>
      <c r="AE317" s="248"/>
      <c r="AF317" s="86"/>
      <c r="AJ317" s="86"/>
      <c r="BB317" s="259"/>
    </row>
    <row r="318" spans="1:55" ht="15.6">
      <c r="A318" s="244"/>
      <c r="B318" s="263">
        <f>+'Ark1'!C1611</f>
        <v>2024</v>
      </c>
      <c r="C318" s="263">
        <f>+'Ark1'!L1611</f>
        <v>1</v>
      </c>
      <c r="D318" s="263" t="s">
        <v>29</v>
      </c>
      <c r="E318" s="263">
        <f>+'Ark1'!AP1611</f>
        <v>15</v>
      </c>
      <c r="F318" s="263" t="str">
        <f>+IF(G318=0,"",'Ark1'!Q1611)</f>
        <v/>
      </c>
      <c r="G318" s="449">
        <f>+'Ark1'!R1611</f>
        <v>0</v>
      </c>
      <c r="H318" s="264" t="str">
        <f>+IF(G318=0,"",'Ark1'!AE1611)</f>
        <v/>
      </c>
      <c r="I318" s="264"/>
      <c r="J318" s="264" t="str">
        <f>+IF(G318=0,"",'Ark1'!AF1611)</f>
        <v/>
      </c>
      <c r="K318" s="265" t="str">
        <f>+IF(G318=0,"",'Ark1'!T1611)</f>
        <v/>
      </c>
      <c r="L318" s="294" t="str">
        <f>+IF(G318=0,"",'Ark1'!U1611)</f>
        <v/>
      </c>
      <c r="M318" s="264"/>
      <c r="N318" s="266" t="str">
        <f>+IF(G318=0,"",'Ark1'!W1611)</f>
        <v/>
      </c>
      <c r="O318" s="266" t="str">
        <f>+IF(G318=0,"",'Ark1'!X1611)</f>
        <v/>
      </c>
      <c r="P318" s="266" t="str">
        <f>+IF(G318=0,"",'Ark1'!AG1611)</f>
        <v/>
      </c>
      <c r="Q318" s="266" t="str">
        <f>+IF(G318=0,"",'Ark1'!AH1611)</f>
        <v/>
      </c>
      <c r="R318" s="366" t="str">
        <f>+IF(G318=0,"",'Ark1'!AR1677)</f>
        <v/>
      </c>
      <c r="S318" s="114" t="str">
        <f>+IF(G318=0,"",'Ark1'!AS1677)</f>
        <v/>
      </c>
      <c r="T318" s="266" t="str">
        <f>+IF(G318=0,"",'Ark1'!Y1611)</f>
        <v/>
      </c>
      <c r="U318" s="265" t="str">
        <f>+IF(G318=0,"",'Ark1'!AA1611)</f>
        <v/>
      </c>
      <c r="V318" s="266" t="str">
        <f>+IF(G318=0,"",'Ark1'!AC1611)</f>
        <v/>
      </c>
      <c r="W318" s="294" t="str">
        <f t="shared" ref="W318:W332" si="45">IF(G318=0,"",1000*L318/P318)</f>
        <v/>
      </c>
      <c r="X318" s="266" t="str">
        <f t="shared" ref="X318:X332" si="46">IF(G318=0,"",L318/C318)</f>
        <v/>
      </c>
      <c r="Y318" s="264" t="str">
        <f t="shared" ref="Y318:Y332" si="47">IF(G318=0,"",G318/F318)</f>
        <v/>
      </c>
      <c r="Z318" s="244"/>
      <c r="AA318" s="247"/>
      <c r="AC318" s="28"/>
      <c r="AD318" s="27"/>
      <c r="AE318" s="269"/>
      <c r="AF318" s="86"/>
      <c r="AJ318" s="86"/>
    </row>
    <row r="319" spans="1:55" ht="15.6">
      <c r="A319" s="244"/>
      <c r="B319" s="295">
        <f>+'Ark1'!C1646</f>
        <v>2024</v>
      </c>
      <c r="C319" s="86">
        <f>+'Ark1'!L1646</f>
        <v>2</v>
      </c>
      <c r="D319" s="86" t="s">
        <v>30</v>
      </c>
      <c r="E319" s="86">
        <f>+'Ark1'!AP1646</f>
        <v>15</v>
      </c>
      <c r="F319" s="86" t="str">
        <f>+IF(G319=0,"",'Ark1'!Q1646)</f>
        <v/>
      </c>
      <c r="G319" s="449">
        <f>+'Ark1'!R1646</f>
        <v>0</v>
      </c>
      <c r="H319" s="28" t="str">
        <f>+IF(G319=0,"",'Ark1'!AE1646)</f>
        <v/>
      </c>
      <c r="I319" s="264"/>
      <c r="J319" s="28" t="str">
        <f>+IF(G319=0,"",'Ark1'!AF1646)</f>
        <v/>
      </c>
      <c r="K319" s="27" t="str">
        <f>+IF(G319=0,"",'Ark1'!T1646)</f>
        <v/>
      </c>
      <c r="L319" s="294" t="str">
        <f>+IF(G319=0,"",'Ark1'!U1646)</f>
        <v/>
      </c>
      <c r="M319" s="264"/>
      <c r="N319" s="33" t="str">
        <f>+IF(G319=0,"",'Ark1'!W1646)</f>
        <v/>
      </c>
      <c r="O319" s="33" t="str">
        <f>+IF(G319=0,"",'Ark1'!X1646)</f>
        <v/>
      </c>
      <c r="P319" s="33" t="str">
        <f>+IF(G319=0,"",'Ark1'!AG1646)</f>
        <v/>
      </c>
      <c r="Q319" s="33" t="str">
        <f>+IF(G319=0,"",'Ark1'!AH1646)</f>
        <v/>
      </c>
      <c r="R319" s="366" t="str">
        <f>+IF(G319=0,"",'Ark1'!AR1712)</f>
        <v/>
      </c>
      <c r="S319" s="114" t="str">
        <f>+IF(G319=0,"",'Ark1'!AS1712)</f>
        <v/>
      </c>
      <c r="T319" s="33" t="str">
        <f>+IF(G319=0,"",'Ark1'!Y1646)</f>
        <v/>
      </c>
      <c r="U319" s="27" t="str">
        <f>+IF(G319=0,"",'Ark1'!AA1646)</f>
        <v/>
      </c>
      <c r="V319" s="33" t="str">
        <f>+IF(G319=0,"",'Ark1'!AC1646)</f>
        <v/>
      </c>
      <c r="W319" s="294" t="str">
        <f t="shared" si="45"/>
        <v/>
      </c>
      <c r="X319" s="33" t="str">
        <f t="shared" si="46"/>
        <v/>
      </c>
      <c r="Y319" s="28" t="str">
        <f t="shared" si="47"/>
        <v/>
      </c>
      <c r="Z319" s="244"/>
      <c r="AA319" s="247"/>
      <c r="AC319" s="28"/>
      <c r="AD319" s="27"/>
      <c r="AE319" s="269"/>
      <c r="AF319" s="86"/>
      <c r="AJ319" s="86"/>
    </row>
    <row r="320" spans="1:55" ht="15.6">
      <c r="A320" s="244"/>
      <c r="B320" s="295">
        <f>+'Ark1'!C1681</f>
        <v>2024</v>
      </c>
      <c r="C320" s="263">
        <f>+'Ark1'!L1681</f>
        <v>3</v>
      </c>
      <c r="D320" s="263" t="s">
        <v>31</v>
      </c>
      <c r="E320" s="263">
        <f>+'Ark1'!AP1681</f>
        <v>15</v>
      </c>
      <c r="F320" s="263">
        <f>+IF(G320=0,"",'Ark1'!Q1681)</f>
        <v>2</v>
      </c>
      <c r="G320" s="449">
        <f>+'Ark1'!R1681</f>
        <v>2</v>
      </c>
      <c r="H320" s="264">
        <f>+IF(G320=0,"",'Ark1'!AE1681)</f>
        <v>28.571428571428577</v>
      </c>
      <c r="I320" s="264"/>
      <c r="J320" s="264">
        <f>+IF(G320=0,"",'Ark1'!AF1681)</f>
        <v>25.275227452120816</v>
      </c>
      <c r="K320" s="265">
        <f>+IF(G320=0,"",'Ark1'!T1681)</f>
        <v>8</v>
      </c>
      <c r="L320" s="294">
        <f>+IF(G320=0,"",'Ark1'!U1681)</f>
        <v>304.2000000000001</v>
      </c>
      <c r="M320" s="264"/>
      <c r="N320" s="266">
        <f>+IF(G320=0,"",'Ark1'!W1681)</f>
        <v>100</v>
      </c>
      <c r="O320" s="266">
        <f>+IF(G320=0,"",'Ark1'!X1681)</f>
        <v>0</v>
      </c>
      <c r="P320" s="266">
        <f>+IF(G320=0,"",'Ark1'!AG1681)</f>
        <v>1826</v>
      </c>
      <c r="Q320" s="266">
        <f>+IF(G320=0,"",'Ark1'!AH1681)</f>
        <v>100</v>
      </c>
      <c r="R320" s="366">
        <f>+IF(G320=0,"",'Ark1'!AR1747)</f>
        <v>234.3333333333334</v>
      </c>
      <c r="S320" s="114">
        <f>+IF(G320=0,"",'Ark1'!AS1747)</f>
        <v>30.072073663231961</v>
      </c>
      <c r="T320" s="266">
        <f>+IF(G320=0,"",'Ark1'!Y1681)</f>
        <v>28.199999999999577</v>
      </c>
      <c r="U320" s="265">
        <f>+IF(G320=0,"",'Ark1'!AA1681)</f>
        <v>0</v>
      </c>
      <c r="V320" s="266">
        <f>+IF(G320=0,"",'Ark1'!AC1681)</f>
        <v>0</v>
      </c>
      <c r="W320" s="294">
        <f t="shared" si="45"/>
        <v>166.59364731653895</v>
      </c>
      <c r="X320" s="266">
        <f t="shared" si="46"/>
        <v>101.40000000000003</v>
      </c>
      <c r="Y320" s="264">
        <f t="shared" si="47"/>
        <v>1</v>
      </c>
      <c r="Z320" s="244"/>
      <c r="AA320" s="247"/>
      <c r="AC320" s="28"/>
      <c r="AD320" s="27"/>
      <c r="AE320" s="269"/>
      <c r="AF320" s="86"/>
      <c r="AJ320" s="86"/>
    </row>
    <row r="321" spans="1:55" ht="15.6">
      <c r="A321" s="244"/>
      <c r="B321" s="295">
        <f>+'Ark1'!C1716</f>
        <v>2024</v>
      </c>
      <c r="C321" s="263">
        <f>+'Ark1'!L1716</f>
        <v>4</v>
      </c>
      <c r="D321" s="263" t="s">
        <v>32</v>
      </c>
      <c r="E321" s="86">
        <f>+'Ark1'!AP1716</f>
        <v>15</v>
      </c>
      <c r="F321" s="86">
        <f>+IF(G321=0,"",'Ark1'!Q1716)</f>
        <v>2</v>
      </c>
      <c r="G321" s="449">
        <f>+'Ark1'!R1716</f>
        <v>2</v>
      </c>
      <c r="H321" s="28">
        <f>+IF(G321=0,"",'Ark1'!AE1716)</f>
        <v>28.571428571428577</v>
      </c>
      <c r="I321" s="264"/>
      <c r="J321" s="28">
        <f>+IF(G321=0,"",'Ark1'!AF1716)</f>
        <v>25.308462465207096</v>
      </c>
      <c r="K321" s="27">
        <f>+IF(G321=0,"",'Ark1'!T1716)</f>
        <v>8</v>
      </c>
      <c r="L321" s="294">
        <f>+IF(G321=0,"",'Ark1'!U1716)</f>
        <v>304.60000000000002</v>
      </c>
      <c r="M321" s="264"/>
      <c r="N321" s="33">
        <f>+IF(G321=0,"",'Ark1'!W1716)</f>
        <v>100</v>
      </c>
      <c r="O321" s="33">
        <f>+IF(G321=0,"",'Ark1'!X1716)</f>
        <v>0</v>
      </c>
      <c r="P321" s="33">
        <f>+IF(G321=0,"",'Ark1'!AG1716)</f>
        <v>1829</v>
      </c>
      <c r="Q321" s="33">
        <f>+IF(G321=0,"",'Ark1'!AH1716)</f>
        <v>100</v>
      </c>
      <c r="R321" s="366">
        <f>+IF(G321=0,"",'Ark1'!AR1782)</f>
        <v>222.6666666666666</v>
      </c>
      <c r="S321" s="114">
        <f>+IF(G321=0,"",'Ark1'!AS1782)</f>
        <v>33.478784928434344</v>
      </c>
      <c r="T321" s="33">
        <f>+IF(G321=0,"",'Ark1'!Y1716)</f>
        <v>19.799999999999841</v>
      </c>
      <c r="U321" s="27">
        <f>+IF(G321=0,"",'Ark1'!AA1716)</f>
        <v>0</v>
      </c>
      <c r="V321" s="33">
        <f>+IF(G321=0,"",'Ark1'!AC1716)</f>
        <v>0</v>
      </c>
      <c r="W321" s="294">
        <f t="shared" si="45"/>
        <v>166.53909240021869</v>
      </c>
      <c r="X321" s="33">
        <f t="shared" si="46"/>
        <v>76.150000000000006</v>
      </c>
      <c r="Y321" s="28">
        <f t="shared" si="47"/>
        <v>1</v>
      </c>
      <c r="Z321" s="244"/>
      <c r="AA321" s="247"/>
      <c r="AC321" s="28"/>
      <c r="AD321" s="27"/>
      <c r="AE321" s="269"/>
      <c r="AF321" s="86"/>
      <c r="AJ321" s="86"/>
    </row>
    <row r="322" spans="1:55" ht="15.6">
      <c r="A322" s="244"/>
      <c r="B322" s="263">
        <f>+'Ark1'!C1751</f>
        <v>2024</v>
      </c>
      <c r="C322" s="263">
        <f>+'Ark1'!L1751</f>
        <v>5</v>
      </c>
      <c r="D322" s="263" t="s">
        <v>402</v>
      </c>
      <c r="E322" s="271">
        <f>+'Ark1'!AP1751</f>
        <v>15</v>
      </c>
      <c r="F322" s="263">
        <f>+IF(G322=0,"",'Ark1'!Q1751)</f>
        <v>1</v>
      </c>
      <c r="G322" s="449">
        <f>+'Ark1'!R1751</f>
        <v>1</v>
      </c>
      <c r="H322" s="264">
        <f>+'Ark1'!AE1751</f>
        <v>14.285714285714288</v>
      </c>
      <c r="I322" s="264"/>
      <c r="J322" s="264">
        <f>+IF(G322=0,"",'Ark1'!AF1751)</f>
        <v>15.641228033733537</v>
      </c>
      <c r="K322" s="265">
        <f>+IF(G322=0,"",'Ark1'!T1751)</f>
        <v>10</v>
      </c>
      <c r="L322" s="294">
        <f>+IF(G322=0,"",'Ark1'!U1751)</f>
        <v>376.5</v>
      </c>
      <c r="M322" s="264"/>
      <c r="N322" s="266">
        <f>+IF(G322=0,"",'Ark1'!W1751)</f>
        <v>100</v>
      </c>
      <c r="O322" s="266">
        <f>+IF(G322=0,"",'Ark1'!X1751)</f>
        <v>100</v>
      </c>
      <c r="P322" s="266">
        <f>+IF(G322=0,"",'Ark1'!AG1751)</f>
        <v>2262</v>
      </c>
      <c r="Q322" s="266">
        <f>+IF(G322=0,"",'Ark1'!AH1751)</f>
        <v>100</v>
      </c>
      <c r="R322" s="366">
        <f>+IF(G322=0,"",'Ark1'!AR1817)</f>
        <v>213</v>
      </c>
      <c r="S322" s="114">
        <f>+IF(G322=0,"",'Ark1'!AS1817)</f>
        <v>37.874095949986327</v>
      </c>
      <c r="T322" s="266">
        <f>+IF(G322=0,"",'Ark1'!Y1751)</f>
        <v>0</v>
      </c>
      <c r="U322" s="265">
        <f>+IF(G322=0,"",'Ark1'!AA1751)</f>
        <v>0</v>
      </c>
      <c r="V322" s="266">
        <f>+IF(G322=0,"",'Ark1'!AC1751)</f>
        <v>0</v>
      </c>
      <c r="W322" s="294">
        <f t="shared" si="45"/>
        <v>166.44562334217505</v>
      </c>
      <c r="X322" s="266">
        <f t="shared" si="46"/>
        <v>75.3</v>
      </c>
      <c r="Y322" s="264">
        <f t="shared" si="47"/>
        <v>1</v>
      </c>
      <c r="Z322" s="244"/>
      <c r="AA322" s="247"/>
      <c r="AC322" s="28"/>
      <c r="AD322" s="27"/>
      <c r="AE322" s="269"/>
      <c r="AF322" s="86"/>
      <c r="AJ322" s="86"/>
    </row>
    <row r="323" spans="1:55" ht="15.6">
      <c r="A323" s="244"/>
      <c r="B323" s="318">
        <f>+'Ark1'!C1786</f>
        <v>2024</v>
      </c>
      <c r="C323" s="263">
        <f>+'Ark1'!L1786</f>
        <v>6</v>
      </c>
      <c r="D323" s="263" t="s">
        <v>33</v>
      </c>
      <c r="E323" s="272">
        <f>+'Ark1'!AP1786</f>
        <v>15</v>
      </c>
      <c r="F323" s="86" t="str">
        <f>+IF(G323=0,"",'Ark1'!Q1786)</f>
        <v/>
      </c>
      <c r="G323" s="449">
        <f>+'Ark1'!R1786</f>
        <v>0</v>
      </c>
      <c r="H323" s="28" t="str">
        <f>+IF(G323=0,"",'Ark1'!AE1786)</f>
        <v/>
      </c>
      <c r="I323" s="264"/>
      <c r="J323" s="28" t="str">
        <f>+IF(G323=0,"",'Ark1'!AF1786)</f>
        <v/>
      </c>
      <c r="K323" s="27" t="str">
        <f>+IF(G323=0,"",'Ark1'!T1786)</f>
        <v/>
      </c>
      <c r="L323" s="294" t="str">
        <f>+IF(G323=0,"",'Ark1'!U1786)</f>
        <v/>
      </c>
      <c r="M323" s="264"/>
      <c r="N323" s="33" t="str">
        <f>+IF(G323=0,"",'Ark1'!W1786)</f>
        <v/>
      </c>
      <c r="O323" s="33" t="str">
        <f>+IF(G323=0,"",'Ark1'!X1786)</f>
        <v/>
      </c>
      <c r="P323" s="33" t="str">
        <f>+IF(G323=0,"",'Ark1'!AG1786)</f>
        <v/>
      </c>
      <c r="Q323" s="33" t="str">
        <f>+IF(G323=0,"",'Ark1'!AH1786)</f>
        <v/>
      </c>
      <c r="R323" s="366" t="str">
        <f>+IF(G323=0,"",'Ark1'!AR1852)</f>
        <v/>
      </c>
      <c r="S323" s="114" t="str">
        <f>+IF(G323=0,"",'Ark1'!AS1852)</f>
        <v/>
      </c>
      <c r="T323" s="33" t="str">
        <f>+IF(G323=0,"",'Ark1'!Y1786)</f>
        <v/>
      </c>
      <c r="U323" s="27" t="str">
        <f>+IF(G323=0,"",'Ark1'!AA1786)</f>
        <v/>
      </c>
      <c r="V323" s="33" t="str">
        <f>+IF(G323=0,"",'Ark1'!AC1786)</f>
        <v/>
      </c>
      <c r="W323" s="294" t="str">
        <f t="shared" si="45"/>
        <v/>
      </c>
      <c r="X323" s="33" t="str">
        <f t="shared" si="46"/>
        <v/>
      </c>
      <c r="Y323" s="28" t="str">
        <f t="shared" si="47"/>
        <v/>
      </c>
      <c r="Z323" s="244"/>
      <c r="AA323" s="247"/>
      <c r="AC323" s="28"/>
      <c r="AD323" s="27"/>
      <c r="AE323" s="269"/>
      <c r="AF323" s="86"/>
      <c r="AJ323" s="86"/>
    </row>
    <row r="324" spans="1:55" ht="15.6">
      <c r="A324" s="244"/>
      <c r="B324" s="318">
        <f>+'Ark1'!C1821</f>
        <v>2024</v>
      </c>
      <c r="C324" s="263">
        <f>+'Ark1'!L1821</f>
        <v>7</v>
      </c>
      <c r="D324" s="263" t="s">
        <v>34</v>
      </c>
      <c r="E324" s="271">
        <f>+'Ark1'!AP1821</f>
        <v>15</v>
      </c>
      <c r="F324" s="263" t="str">
        <f>+IF(G324=0,"",'Ark1'!Q1821)</f>
        <v/>
      </c>
      <c r="G324" s="449">
        <f>+'Ark1'!R1821</f>
        <v>0</v>
      </c>
      <c r="H324" s="264" t="str">
        <f>+IF(G324=0,"",'Ark1'!AE1821)</f>
        <v/>
      </c>
      <c r="I324" s="264"/>
      <c r="J324" s="264" t="str">
        <f>+IF(G324=0,"",'Ark1'!AF1821)</f>
        <v/>
      </c>
      <c r="K324" s="265" t="str">
        <f>+IF(G324=0,"",'Ark1'!T1821)</f>
        <v/>
      </c>
      <c r="L324" s="294" t="str">
        <f>+IF(G324=0,"",'Ark1'!U1821)</f>
        <v/>
      </c>
      <c r="M324" s="264"/>
      <c r="N324" s="266" t="str">
        <f>+IF(G324=0,"",'Ark1'!W1821)</f>
        <v/>
      </c>
      <c r="O324" s="266" t="str">
        <f>+IF(G324=0,"",'Ark1'!X1821)</f>
        <v/>
      </c>
      <c r="P324" s="266" t="str">
        <f>+IF(G324=0,"",'Ark1'!AG1821)</f>
        <v/>
      </c>
      <c r="Q324" s="266" t="str">
        <f>+IF(G324=0,"",'Ark1'!AH1821)</f>
        <v/>
      </c>
      <c r="R324" s="366" t="str">
        <f>+IF(G324=0,"",'Ark1'!AR1887)</f>
        <v/>
      </c>
      <c r="S324" s="114" t="str">
        <f>+IF(G324=0,"",'Ark1'!AS1887)</f>
        <v/>
      </c>
      <c r="T324" s="266" t="str">
        <f>+IF(G324=0,"",'Ark1'!Y1821)</f>
        <v/>
      </c>
      <c r="U324" s="265" t="str">
        <f>+IF(G324=0,"",'Ark1'!AA1821)</f>
        <v/>
      </c>
      <c r="V324" s="266" t="str">
        <f>+IF(G324=0,"",'Ark1'!AC1821)</f>
        <v/>
      </c>
      <c r="W324" s="294" t="str">
        <f t="shared" si="45"/>
        <v/>
      </c>
      <c r="X324" s="266" t="str">
        <f t="shared" si="46"/>
        <v/>
      </c>
      <c r="Y324" s="264" t="str">
        <f t="shared" si="47"/>
        <v/>
      </c>
      <c r="Z324" s="244"/>
      <c r="AA324" s="247"/>
      <c r="AC324" s="28"/>
      <c r="AD324" s="27"/>
      <c r="AE324" s="269"/>
      <c r="AF324" s="86"/>
      <c r="AJ324" s="86"/>
    </row>
    <row r="325" spans="1:55" ht="15.6">
      <c r="A325" s="244"/>
      <c r="B325" s="86">
        <f>+'Ark1'!C1856</f>
        <v>2024</v>
      </c>
      <c r="C325" s="86">
        <f>+'Ark1'!L1856</f>
        <v>8</v>
      </c>
      <c r="D325" s="86" t="s">
        <v>35</v>
      </c>
      <c r="E325" s="272">
        <f>+'Ark1'!AP1856</f>
        <v>15</v>
      </c>
      <c r="F325" s="86">
        <f>+IF(G325=0,"",'Ark1'!Q1856)</f>
        <v>2</v>
      </c>
      <c r="G325" s="449">
        <f>+'Ark1'!R1856</f>
        <v>2</v>
      </c>
      <c r="H325" s="28">
        <f>+IF(G325=0,"",'Ark1'!AE1856)</f>
        <v>28.571428571428577</v>
      </c>
      <c r="I325" s="264"/>
      <c r="J325" s="28">
        <f>+IF(G325=0,"",'Ark1'!AF1856)</f>
        <v>33.775082048938557</v>
      </c>
      <c r="K325" s="27">
        <f>+IF(G325=0,"",'Ark1'!T1856)</f>
        <v>14.5</v>
      </c>
      <c r="L325" s="294">
        <f>+IF(G325=0,"",'Ark1'!U1856)</f>
        <v>406.5</v>
      </c>
      <c r="M325" s="264"/>
      <c r="N325" s="33">
        <f>+IF(G325=0,"",'Ark1'!W1856)</f>
        <v>100</v>
      </c>
      <c r="O325" s="33">
        <f>+IF(G325=0,"",'Ark1'!X1856)</f>
        <v>100</v>
      </c>
      <c r="P325" s="33">
        <f>+IF(G325=0,"",'Ark1'!AG1856)</f>
        <v>2659.5</v>
      </c>
      <c r="Q325" s="33">
        <f>+IF(G325=0,"",'Ark1'!AH1856)</f>
        <v>100</v>
      </c>
      <c r="R325" s="366">
        <f>+IF(G325=0,"",'Ark1'!AR1771)</f>
        <v>221.57142857142861</v>
      </c>
      <c r="S325" s="114">
        <f>+IF(G325=0,"",'Ark1'!AS1771)</f>
        <v>30.618921204284575</v>
      </c>
      <c r="T325" s="33">
        <f>+IF(G325=0,"",'Ark1'!Y1856)</f>
        <v>29.400000000000254</v>
      </c>
      <c r="U325" s="27">
        <f>+IF(G325=0,"",'Ark1'!AA1856)</f>
        <v>0.5</v>
      </c>
      <c r="V325" s="33">
        <f>+IF(G325=0,"",'Ark1'!AC1856)</f>
        <v>100.00000000000408</v>
      </c>
      <c r="W325" s="294">
        <f t="shared" si="45"/>
        <v>152.84827975183305</v>
      </c>
      <c r="X325" s="33">
        <f t="shared" si="46"/>
        <v>50.8125</v>
      </c>
      <c r="Y325" s="28">
        <f t="shared" si="47"/>
        <v>1</v>
      </c>
      <c r="Z325" s="244"/>
      <c r="AA325" s="247"/>
      <c r="AC325" s="28"/>
      <c r="AD325" s="27"/>
      <c r="AE325" s="269"/>
      <c r="AF325" s="86"/>
      <c r="AJ325" s="86"/>
    </row>
    <row r="326" spans="1:55" ht="15.6">
      <c r="A326" s="244"/>
      <c r="B326" s="318">
        <f>+'Ark1'!C1891</f>
        <v>2024</v>
      </c>
      <c r="C326" s="263">
        <f>+'Ark1'!L1891</f>
        <v>9</v>
      </c>
      <c r="D326" s="263" t="s">
        <v>36</v>
      </c>
      <c r="E326" s="271">
        <f>+'Ark1'!AP1891</f>
        <v>15</v>
      </c>
      <c r="F326" s="263" t="str">
        <f>+IF(G326=0,"",'Ark1'!Q1891)</f>
        <v/>
      </c>
      <c r="G326" s="449">
        <f>+'Ark1'!R1891</f>
        <v>0</v>
      </c>
      <c r="H326" s="264" t="str">
        <f>+IF(G326=0,"",'Ark1'!AE1891)</f>
        <v/>
      </c>
      <c r="I326" s="264"/>
      <c r="J326" s="264" t="str">
        <f>+IF(G326=0,"",'Ark1'!AF1891)</f>
        <v/>
      </c>
      <c r="K326" s="265" t="str">
        <f>+IF(G326=0,"",'Ark1'!T1891)</f>
        <v/>
      </c>
      <c r="L326" s="294" t="str">
        <f>+IF(G326=0,"",'Ark1'!U1891)</f>
        <v/>
      </c>
      <c r="M326" s="264"/>
      <c r="N326" s="266" t="str">
        <f>+IF(G326=0,"",'Ark1'!W1891)</f>
        <v/>
      </c>
      <c r="O326" s="266" t="str">
        <f>+IF(G326=0,"",'Ark1'!X1891)</f>
        <v/>
      </c>
      <c r="P326" s="266" t="str">
        <f>+IF(G326=0,"",'Ark1'!AG1891)</f>
        <v/>
      </c>
      <c r="Q326" s="266" t="str">
        <f>+IF(G326=0,"",'Ark1'!AH1891)</f>
        <v/>
      </c>
      <c r="R326" s="366" t="str">
        <f>+IF(G326=0,"",'Ark1'!AR1772)</f>
        <v/>
      </c>
      <c r="S326" s="114" t="str">
        <f>+IF(G326=0,"",'Ark1'!AS1772)</f>
        <v/>
      </c>
      <c r="T326" s="266" t="str">
        <f>+IF(G326=0,"",'Ark1'!Y1891)</f>
        <v/>
      </c>
      <c r="U326" s="265" t="str">
        <f>+IF(G326=0,"",'Ark1'!AA1891)</f>
        <v/>
      </c>
      <c r="V326" s="266" t="str">
        <f>+IF(G326=0,"",'Ark1'!AC1891)</f>
        <v/>
      </c>
      <c r="W326" s="294" t="str">
        <f t="shared" si="45"/>
        <v/>
      </c>
      <c r="X326" s="266" t="str">
        <f t="shared" si="46"/>
        <v/>
      </c>
      <c r="Y326" s="264" t="str">
        <f t="shared" si="47"/>
        <v/>
      </c>
      <c r="Z326" s="244"/>
      <c r="AA326" s="247"/>
      <c r="AC326" s="28"/>
      <c r="AD326" s="27"/>
      <c r="AE326" s="269"/>
      <c r="AF326" s="86"/>
      <c r="AJ326" s="86"/>
    </row>
    <row r="327" spans="1:55" ht="15.6">
      <c r="A327" s="244"/>
      <c r="B327" s="318">
        <f>+'Ark1'!C1926</f>
        <v>2024</v>
      </c>
      <c r="C327" s="263">
        <f>+'Ark1'!L1926</f>
        <v>10</v>
      </c>
      <c r="D327" s="263" t="s">
        <v>37</v>
      </c>
      <c r="E327" s="272">
        <f>+'Ark1'!AP1926</f>
        <v>15</v>
      </c>
      <c r="F327" s="86" t="str">
        <f>+IF(G327=0,"",'Ark1'!Q1926)</f>
        <v/>
      </c>
      <c r="G327" s="449">
        <f>+'Ark1'!R1926</f>
        <v>0</v>
      </c>
      <c r="H327" s="28" t="str">
        <f>+IF(G327=0,"",'Ark1'!AE1926)</f>
        <v/>
      </c>
      <c r="I327" s="264"/>
      <c r="J327" s="28" t="str">
        <f>+IF(G327=0,"",'Ark1'!AF1926)</f>
        <v/>
      </c>
      <c r="K327" s="27" t="str">
        <f>+IF(G327=0,"",'Ark1'!T1926)</f>
        <v/>
      </c>
      <c r="L327" s="294" t="str">
        <f>+IF(G327=0,"",'Ark1'!U1926)</f>
        <v/>
      </c>
      <c r="M327" s="264"/>
      <c r="N327" s="33" t="str">
        <f>+IF(G327=0,"",'Ark1'!W1926)</f>
        <v/>
      </c>
      <c r="O327" s="33" t="str">
        <f>+IF(G327=0,"",'Ark1'!X1926)</f>
        <v/>
      </c>
      <c r="P327" s="33" t="str">
        <f>+IF(G327=0,"",'Ark1'!AG1926)</f>
        <v/>
      </c>
      <c r="Q327" s="33" t="str">
        <f>+IF(G327=0,"",'Ark1'!AH1926)</f>
        <v/>
      </c>
      <c r="R327" s="366" t="str">
        <f>+IF(G327=0,"",'Ark1'!AR1773)</f>
        <v/>
      </c>
      <c r="S327" s="114" t="str">
        <f>+IF(G327=0,"",'Ark1'!AS1773)</f>
        <v/>
      </c>
      <c r="T327" s="33" t="str">
        <f>+IF(G327=0,"",'Ark1'!Y1926)</f>
        <v/>
      </c>
      <c r="U327" s="27" t="str">
        <f>+IF(G327=0,"",'Ark1'!AA1926)</f>
        <v/>
      </c>
      <c r="V327" s="33" t="str">
        <f>+IF(G327=0,"",'Ark1'!AC1926)</f>
        <v/>
      </c>
      <c r="W327" s="294" t="str">
        <f t="shared" si="45"/>
        <v/>
      </c>
      <c r="X327" s="33" t="str">
        <f t="shared" si="46"/>
        <v/>
      </c>
      <c r="Y327" s="28" t="str">
        <f t="shared" si="47"/>
        <v/>
      </c>
      <c r="Z327" s="244"/>
      <c r="AA327" s="247"/>
      <c r="AC327" s="28"/>
      <c r="AD327" s="27"/>
      <c r="AE327" s="269"/>
      <c r="AF327" s="86"/>
      <c r="AJ327" s="86"/>
    </row>
    <row r="328" spans="1:55" ht="15.6">
      <c r="A328" s="244"/>
      <c r="B328" s="318">
        <f>+'Ark1'!C1961</f>
        <v>2024</v>
      </c>
      <c r="C328" s="263">
        <f>+'Ark1'!L1961</f>
        <v>11</v>
      </c>
      <c r="D328" s="263" t="s">
        <v>38</v>
      </c>
      <c r="E328" s="271">
        <f>+'Ark1'!AP1961</f>
        <v>15</v>
      </c>
      <c r="F328" s="263" t="str">
        <f>+IF(G328=0,"",'Ark1'!Q1961)</f>
        <v/>
      </c>
      <c r="G328" s="449">
        <f>+'Ark1'!R1961</f>
        <v>0</v>
      </c>
      <c r="H328" s="264" t="str">
        <f>+IF(G328=0,"",'Ark1'!AE1961)</f>
        <v/>
      </c>
      <c r="I328" s="264"/>
      <c r="J328" s="264" t="str">
        <f>+IF(G328=0,"",'Ark1'!AF1961)</f>
        <v/>
      </c>
      <c r="K328" s="265" t="str">
        <f>+IF(G328=0,"",'Ark1'!T1961)</f>
        <v/>
      </c>
      <c r="L328" s="294" t="str">
        <f>+IF(G328=0,"",'Ark1'!U1961)</f>
        <v/>
      </c>
      <c r="M328" s="264"/>
      <c r="N328" s="266" t="str">
        <f>+IF(G328=0,"",'Ark1'!W1961)</f>
        <v/>
      </c>
      <c r="O328" s="266" t="str">
        <f>+IF(G328=0,"",'Ark1'!X1961)</f>
        <v/>
      </c>
      <c r="P328" s="266" t="str">
        <f>+IF(G328=0,"",'Ark1'!AG1961)</f>
        <v/>
      </c>
      <c r="Q328" s="266" t="str">
        <f>+IF(G328=0,"",'Ark1'!AH1961)</f>
        <v/>
      </c>
      <c r="R328" s="366" t="str">
        <f>+IF(G328=0,"",'Ark1'!AR1774)</f>
        <v/>
      </c>
      <c r="S328" s="114" t="str">
        <f>+IF(G328=0,"",'Ark1'!AS1774)</f>
        <v/>
      </c>
      <c r="T328" s="266" t="str">
        <f>+IF(G328=0,"",'Ark1'!Y1961)</f>
        <v/>
      </c>
      <c r="U328" s="265" t="str">
        <f>+IF(G328=0,"",'Ark1'!AA1961)</f>
        <v/>
      </c>
      <c r="V328" s="266" t="str">
        <f>+IF(G328=0,"",'Ark1'!AC1961)</f>
        <v/>
      </c>
      <c r="W328" s="294" t="str">
        <f t="shared" si="45"/>
        <v/>
      </c>
      <c r="X328" s="266" t="str">
        <f t="shared" si="46"/>
        <v/>
      </c>
      <c r="Y328" s="264" t="str">
        <f t="shared" si="47"/>
        <v/>
      </c>
      <c r="Z328" s="244"/>
      <c r="AA328" s="247"/>
      <c r="AC328" s="28"/>
      <c r="AD328" s="27"/>
      <c r="AE328" s="269"/>
      <c r="AF328" s="86"/>
      <c r="AJ328" s="86"/>
    </row>
    <row r="329" spans="1:55" ht="15.6">
      <c r="A329" s="244"/>
      <c r="B329" s="318">
        <f>+'Ark1'!C1996</f>
        <v>2024</v>
      </c>
      <c r="C329" s="263">
        <f>+'Ark1'!L1996</f>
        <v>12</v>
      </c>
      <c r="D329" s="263" t="s">
        <v>39</v>
      </c>
      <c r="E329" s="272">
        <f>+'Ark1'!AP1996</f>
        <v>15</v>
      </c>
      <c r="F329" s="86" t="str">
        <f>+IF(G329=0,"",'Ark1'!Q1996)</f>
        <v/>
      </c>
      <c r="G329" s="449">
        <f>+'Ark1'!R1996</f>
        <v>0</v>
      </c>
      <c r="H329" s="28" t="str">
        <f>+IF(G329=0,"",'Ark1'!AE1996)</f>
        <v/>
      </c>
      <c r="I329" s="264"/>
      <c r="J329" s="28" t="str">
        <f>+IF(G329=0,"",'Ark1'!AF1996)</f>
        <v/>
      </c>
      <c r="K329" s="27" t="str">
        <f>+IF(G329=0,"",'Ark1'!T1996)</f>
        <v/>
      </c>
      <c r="L329" s="294" t="str">
        <f>+IF(G329=0,"",'Ark1'!U1996)</f>
        <v/>
      </c>
      <c r="M329" s="264"/>
      <c r="N329" s="33" t="str">
        <f>+IF(G329=0,"",'Ark1'!W1996)</f>
        <v/>
      </c>
      <c r="O329" s="33" t="str">
        <f>+IF(G329=0,"",'Ark1'!X1996)</f>
        <v/>
      </c>
      <c r="P329" s="33" t="str">
        <f>+IF(G329=0,"",'Ark1'!AG1996)</f>
        <v/>
      </c>
      <c r="Q329" s="33" t="str">
        <f>+IF(G329=0,"",'Ark1'!AH1996)</f>
        <v/>
      </c>
      <c r="R329" s="366" t="str">
        <f>+IF(G329=0,"",'Ark1'!AR1775)</f>
        <v/>
      </c>
      <c r="S329" s="114" t="str">
        <f>+IF(G329=0,"",'Ark1'!AS1775)</f>
        <v/>
      </c>
      <c r="T329" s="33" t="str">
        <f>+IF(G329=0,"",'Ark1'!Y1996)</f>
        <v/>
      </c>
      <c r="U329" s="27" t="str">
        <f>+IF(G329=0,"",'Ark1'!AA1996)</f>
        <v/>
      </c>
      <c r="V329" s="33" t="str">
        <f>+IF(G329=0,"",'Ark1'!AC1996)</f>
        <v/>
      </c>
      <c r="W329" s="294" t="str">
        <f t="shared" si="45"/>
        <v/>
      </c>
      <c r="X329" s="33" t="str">
        <f t="shared" si="46"/>
        <v/>
      </c>
      <c r="Y329" s="28" t="str">
        <f t="shared" si="47"/>
        <v/>
      </c>
      <c r="Z329" s="244"/>
      <c r="AA329" s="247"/>
      <c r="AC329" s="28"/>
      <c r="AD329" s="27"/>
      <c r="AE329" s="269"/>
      <c r="AF329" s="86"/>
      <c r="AJ329" s="86"/>
    </row>
    <row r="330" spans="1:55" ht="15.6">
      <c r="A330" s="244"/>
      <c r="B330" s="318">
        <f>+'Ark1'!C2031</f>
        <v>2024</v>
      </c>
      <c r="C330" s="263">
        <f>+'Ark1'!L2031</f>
        <v>13</v>
      </c>
      <c r="D330" s="263" t="s">
        <v>40</v>
      </c>
      <c r="E330" s="271">
        <f>+'Ark1'!AP2031</f>
        <v>15</v>
      </c>
      <c r="F330" s="263" t="str">
        <f>+IF(G330=0,"",'Ark1'!Q2031)</f>
        <v/>
      </c>
      <c r="G330" s="449">
        <f>+'Ark1'!R2031</f>
        <v>0</v>
      </c>
      <c r="H330" s="264" t="str">
        <f>+IF(G330=0,"",'Ark1'!AE2031)</f>
        <v/>
      </c>
      <c r="I330" s="264"/>
      <c r="J330" s="264" t="str">
        <f>+IF(G330=0,"",'Ark1'!AF2031)</f>
        <v/>
      </c>
      <c r="K330" s="265" t="str">
        <f>+IF(G330=0,"",'Ark1'!T2031)</f>
        <v/>
      </c>
      <c r="L330" s="294" t="str">
        <f>+IF(G330=0,"",'Ark1'!U2031)</f>
        <v/>
      </c>
      <c r="M330" s="264"/>
      <c r="N330" s="266" t="str">
        <f>+IF(G330=0,"",'Ark1'!W2031)</f>
        <v/>
      </c>
      <c r="O330" s="266" t="str">
        <f>+IF(G330=0,"",'Ark1'!X2031)</f>
        <v/>
      </c>
      <c r="P330" s="266" t="str">
        <f>+IF(G330=0,"",'Ark1'!AG2031)</f>
        <v/>
      </c>
      <c r="Q330" s="266" t="str">
        <f>+IF(G330=0,"",'Ark1'!AH2031)</f>
        <v/>
      </c>
      <c r="R330" s="366" t="str">
        <f>+IF(G330=0,"",'Ark1'!AR1776)</f>
        <v/>
      </c>
      <c r="S330" s="114" t="str">
        <f>+IF(G330=0,"",'Ark1'!AS1776)</f>
        <v/>
      </c>
      <c r="T330" s="266" t="str">
        <f>+IF(G330=0,"",'Ark1'!Y2031)</f>
        <v/>
      </c>
      <c r="U330" s="265" t="str">
        <f>+IF(G330=0,"",'Ark1'!AA2031)</f>
        <v/>
      </c>
      <c r="V330" s="266" t="str">
        <f>+IF(G330=0,"",'Ark1'!AC2031)</f>
        <v/>
      </c>
      <c r="W330" s="294" t="str">
        <f t="shared" si="45"/>
        <v/>
      </c>
      <c r="X330" s="266" t="str">
        <f t="shared" si="46"/>
        <v/>
      </c>
      <c r="Y330" s="264" t="str">
        <f t="shared" si="47"/>
        <v/>
      </c>
      <c r="Z330" s="244"/>
      <c r="AA330" s="247"/>
      <c r="AC330" s="28"/>
      <c r="AD330" s="27"/>
      <c r="AE330" s="269"/>
      <c r="AF330" s="86"/>
      <c r="AJ330" s="86"/>
    </row>
    <row r="331" spans="1:55" ht="15.6">
      <c r="A331" s="244"/>
      <c r="B331" s="318">
        <f>+'Ark1'!C2066</f>
        <v>2024</v>
      </c>
      <c r="C331" s="263">
        <f>+'Ark1'!L2066</f>
        <v>14</v>
      </c>
      <c r="D331" s="263" t="s">
        <v>403</v>
      </c>
      <c r="E331" s="272">
        <f>+'Ark1'!AP2066</f>
        <v>15</v>
      </c>
      <c r="F331" s="86" t="str">
        <f>+IF(G331=0,"",'Ark1'!Q2066)</f>
        <v/>
      </c>
      <c r="G331" s="449">
        <f>+'Ark1'!R2066</f>
        <v>0</v>
      </c>
      <c r="H331" s="28" t="str">
        <f>+IF(G331=0,"",'Ark1'!AE2066)</f>
        <v/>
      </c>
      <c r="I331" s="264"/>
      <c r="J331" s="28" t="str">
        <f>+IF(G331=0,"",'Ark1'!AF2066)</f>
        <v/>
      </c>
      <c r="K331" s="27" t="str">
        <f>+IF(G331=0,"",'Ark1'!T2066)</f>
        <v/>
      </c>
      <c r="L331" s="294" t="str">
        <f>+IF(G331=0,"",'Ark1'!U2066)</f>
        <v/>
      </c>
      <c r="M331" s="264"/>
      <c r="N331" s="33" t="str">
        <f>+IF(G331=0,"",'Ark1'!W2066)</f>
        <v/>
      </c>
      <c r="O331" s="33" t="str">
        <f>+IF(G331=0,"",'Ark1'!X2066)</f>
        <v/>
      </c>
      <c r="P331" s="33" t="str">
        <f>+IF(G331=0,"",'Ark1'!AG2066)</f>
        <v/>
      </c>
      <c r="Q331" s="33" t="str">
        <f>+IF(G331=0,"",'Ark1'!AH2066)</f>
        <v/>
      </c>
      <c r="R331" s="366" t="str">
        <f>+IF(G331=0,"",'Ark1'!AR1777)</f>
        <v/>
      </c>
      <c r="S331" s="114" t="str">
        <f>+IF(G331=0,"",'Ark1'!AS1777)</f>
        <v/>
      </c>
      <c r="T331" s="33" t="str">
        <f>+IF(G331=0,"",'Ark1'!Y2066)</f>
        <v/>
      </c>
      <c r="U331" s="27" t="str">
        <f>+IF(G331=0,"",'Ark1'!AA2066)</f>
        <v/>
      </c>
      <c r="V331" s="33" t="str">
        <f>+IF(G331=0,"",'Ark1'!AC2066)</f>
        <v/>
      </c>
      <c r="W331" s="294" t="str">
        <f t="shared" si="45"/>
        <v/>
      </c>
      <c r="X331" s="33" t="str">
        <f t="shared" si="46"/>
        <v/>
      </c>
      <c r="Y331" s="28" t="str">
        <f t="shared" si="47"/>
        <v/>
      </c>
      <c r="Z331" s="244"/>
      <c r="AA331" s="247"/>
      <c r="AC331" s="28"/>
      <c r="AD331" s="27"/>
      <c r="AE331" s="269"/>
      <c r="AF331" s="86"/>
      <c r="AJ331" s="86"/>
    </row>
    <row r="332" spans="1:55" ht="15.6">
      <c r="A332" s="244"/>
      <c r="B332" s="318">
        <f>+'Ark1'!C2101</f>
        <v>2024</v>
      </c>
      <c r="C332" s="263">
        <f>+'Ark1'!L2101</f>
        <v>15</v>
      </c>
      <c r="D332" s="263" t="s">
        <v>41</v>
      </c>
      <c r="E332" s="263">
        <f>+'Ark1'!AP2101</f>
        <v>15</v>
      </c>
      <c r="F332" s="263" t="str">
        <f>+IF(G332=0,"",'Ark1'!Q2101)</f>
        <v/>
      </c>
      <c r="G332" s="449">
        <f>+'Ark1'!R2101</f>
        <v>0</v>
      </c>
      <c r="H332" s="264" t="str">
        <f>+IF(G332=0,"",'Ark1'!AE2101)</f>
        <v/>
      </c>
      <c r="I332" s="264"/>
      <c r="J332" s="264" t="str">
        <f>+IF(G332=0,"",'Ark1'!AF2101)</f>
        <v/>
      </c>
      <c r="K332" s="265" t="str">
        <f>+IF(G332=0,"",'Ark1'!T2101)</f>
        <v/>
      </c>
      <c r="L332" s="369" t="str">
        <f>+IF(G332=0,"",'Ark1'!U2101)</f>
        <v/>
      </c>
      <c r="M332" s="264"/>
      <c r="N332" s="266" t="str">
        <f>+IF(G332=0,"",'Ark1'!W2101)</f>
        <v/>
      </c>
      <c r="O332" s="266" t="str">
        <f>+IF(G332=0,"",'Ark1'!X2101)</f>
        <v/>
      </c>
      <c r="P332" s="266" t="str">
        <f>+IF(G332=0,"",'Ark1'!AG2101)</f>
        <v/>
      </c>
      <c r="Q332" s="266" t="str">
        <f>+IF(G332=0,"",'Ark1'!AH2101)</f>
        <v/>
      </c>
      <c r="R332" s="366" t="str">
        <f>+IF(G332=0,"",'Ark1'!AR1778)</f>
        <v/>
      </c>
      <c r="S332" s="114" t="str">
        <f>+IF(G332=0,"",'Ark1'!AS1778)</f>
        <v/>
      </c>
      <c r="T332" s="266" t="str">
        <f>+IF(G332=0,"",'Ark1'!Y2101)</f>
        <v/>
      </c>
      <c r="U332" s="265" t="str">
        <f>+IF(G332=0,"",'Ark1'!AA2101)</f>
        <v/>
      </c>
      <c r="V332" s="266" t="str">
        <f>+IF(G332=0,"",'Ark1'!AC2101)</f>
        <v/>
      </c>
      <c r="W332" s="294" t="str">
        <f t="shared" si="45"/>
        <v/>
      </c>
      <c r="X332" s="266" t="str">
        <f t="shared" si="46"/>
        <v/>
      </c>
      <c r="Y332" s="264" t="str">
        <f t="shared" si="47"/>
        <v/>
      </c>
      <c r="Z332" s="244"/>
      <c r="AA332" s="247"/>
      <c r="AC332" s="28"/>
      <c r="AD332" s="27"/>
      <c r="AE332" s="269"/>
      <c r="AF332" s="86"/>
      <c r="AJ332" s="86"/>
    </row>
    <row r="333" spans="1:55" ht="19.8">
      <c r="A333" s="244"/>
      <c r="B333" s="244"/>
      <c r="C333" s="244"/>
      <c r="D333" s="244"/>
      <c r="E333" s="244"/>
      <c r="F333" s="244"/>
      <c r="G333" s="443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  <c r="U333" s="244"/>
      <c r="V333" s="244"/>
      <c r="W333" s="244"/>
      <c r="X333" s="244"/>
      <c r="Y333" s="244"/>
      <c r="Z333" s="244"/>
      <c r="AA333" s="247"/>
      <c r="AC333" s="28"/>
      <c r="AD333" s="27"/>
      <c r="AE333" s="248"/>
      <c r="AF333" s="86"/>
      <c r="AJ333" s="86"/>
      <c r="BB333" s="259"/>
    </row>
    <row r="334" spans="1:55" ht="19.8">
      <c r="A334" s="244"/>
      <c r="B334" s="244"/>
      <c r="C334" s="261"/>
      <c r="D334" s="244"/>
      <c r="E334" s="244"/>
      <c r="F334" s="244"/>
      <c r="G334" s="443"/>
      <c r="H334" s="245"/>
      <c r="I334" s="244"/>
      <c r="J334" s="245"/>
      <c r="K334" s="244"/>
      <c r="L334" s="244"/>
      <c r="M334" s="244"/>
      <c r="N334" s="246"/>
      <c r="O334" s="246"/>
      <c r="P334" s="244"/>
      <c r="Q334" s="246"/>
      <c r="R334" s="246"/>
      <c r="S334" s="246"/>
      <c r="T334" s="246"/>
      <c r="U334" s="244"/>
      <c r="V334" s="246"/>
      <c r="W334" s="244"/>
      <c r="X334" s="246"/>
      <c r="Y334" s="245"/>
      <c r="Z334" s="244"/>
      <c r="AA334" s="247"/>
      <c r="AC334" s="28"/>
      <c r="AD334" s="27"/>
      <c r="AE334" s="248"/>
      <c r="AF334" s="86"/>
      <c r="AJ334" s="86"/>
      <c r="BB334" s="259"/>
    </row>
    <row r="335" spans="1:55" ht="22.8">
      <c r="A335" s="334" t="str">
        <f>+Raser!C26</f>
        <v>Mørefe</v>
      </c>
      <c r="B335" s="244"/>
      <c r="C335" s="261"/>
      <c r="D335" s="334"/>
      <c r="E335" s="244"/>
      <c r="F335" s="244"/>
      <c r="G335" s="447" t="s">
        <v>639</v>
      </c>
      <c r="H335" s="276">
        <f>SUM(G341:G355)</f>
        <v>0</v>
      </c>
      <c r="I335" s="245"/>
      <c r="J335" s="244"/>
      <c r="K335" s="245"/>
      <c r="L335" s="244"/>
      <c r="M335" s="333" t="str">
        <f>+Raser!T26</f>
        <v/>
      </c>
      <c r="N335" s="244"/>
      <c r="O335" s="246"/>
      <c r="P335" s="246"/>
      <c r="Q335" s="244"/>
      <c r="R335" s="244"/>
      <c r="S335" s="244"/>
      <c r="T335" s="246"/>
      <c r="U335" s="246"/>
      <c r="V335" s="244"/>
      <c r="W335" s="246"/>
      <c r="X335" s="333" t="str">
        <f>+Raser!X26</f>
        <v/>
      </c>
      <c r="Y335" s="246" t="s">
        <v>624</v>
      </c>
      <c r="Z335" s="245"/>
      <c r="AA335" s="247"/>
      <c r="AB335" s="247"/>
      <c r="AC335" s="28"/>
      <c r="AE335" s="27"/>
      <c r="AF335" s="248"/>
      <c r="AJ335" s="86"/>
      <c r="BC335" s="259"/>
    </row>
    <row r="336" spans="1:55" ht="14.25" customHeight="1">
      <c r="A336" s="244"/>
      <c r="B336" s="244"/>
      <c r="C336" s="261"/>
      <c r="D336" s="332"/>
      <c r="E336" s="244"/>
      <c r="F336" s="261"/>
      <c r="G336" s="447"/>
      <c r="H336" s="261"/>
      <c r="I336" s="261"/>
      <c r="J336" s="261"/>
      <c r="K336" s="261"/>
      <c r="L336" s="261"/>
      <c r="M336" s="261"/>
      <c r="N336" s="261"/>
      <c r="O336" s="261"/>
      <c r="P336" s="261"/>
      <c r="Q336" s="261"/>
      <c r="R336" s="261"/>
      <c r="S336" s="261"/>
      <c r="T336" s="261"/>
      <c r="U336" s="261"/>
      <c r="V336" s="261"/>
      <c r="W336" s="261"/>
      <c r="X336" s="261"/>
      <c r="Y336" s="245"/>
      <c r="Z336" s="244"/>
      <c r="AA336" s="247"/>
      <c r="AC336" s="28"/>
      <c r="AD336" s="27"/>
      <c r="AE336" s="248"/>
      <c r="AF336" s="86"/>
      <c r="AJ336" s="86"/>
      <c r="BB336" s="259"/>
    </row>
    <row r="337" spans="1:54" ht="19.8">
      <c r="A337" s="244"/>
      <c r="B337" s="244"/>
      <c r="C337" s="244"/>
      <c r="D337" s="244"/>
      <c r="E337" s="244"/>
      <c r="F337" s="244"/>
      <c r="G337" s="443"/>
      <c r="H337" s="245"/>
      <c r="I337" s="244"/>
      <c r="J337" s="245"/>
      <c r="K337" s="244"/>
      <c r="L337" s="244"/>
      <c r="M337" s="244"/>
      <c r="N337" s="246"/>
      <c r="O337" s="246"/>
      <c r="P337" s="244"/>
      <c r="Q337" s="246"/>
      <c r="R337" s="246"/>
      <c r="S337" s="246"/>
      <c r="T337" s="246"/>
      <c r="U337" s="244"/>
      <c r="V337" s="246"/>
      <c r="W337" s="261" t="s">
        <v>479</v>
      </c>
      <c r="X337" s="262" t="s">
        <v>81</v>
      </c>
      <c r="Y337" s="260" t="s">
        <v>4</v>
      </c>
      <c r="Z337" s="244"/>
      <c r="AA337" s="247"/>
      <c r="AC337" s="28"/>
      <c r="AD337" s="27"/>
      <c r="AE337" s="248"/>
      <c r="AF337" s="86"/>
      <c r="AJ337" s="86"/>
      <c r="BB337" s="259"/>
    </row>
    <row r="338" spans="1:54" ht="19.8">
      <c r="A338" s="244"/>
      <c r="B338" s="244"/>
      <c r="C338" s="244"/>
      <c r="D338" s="261"/>
      <c r="E338" s="244"/>
      <c r="F338" s="261" t="s">
        <v>4</v>
      </c>
      <c r="G338" s="443"/>
      <c r="H338" s="245"/>
      <c r="I338" s="245"/>
      <c r="J338" s="245"/>
      <c r="K338" s="261" t="s">
        <v>24</v>
      </c>
      <c r="L338" s="245"/>
      <c r="M338" s="245"/>
      <c r="N338" s="246" t="s">
        <v>404</v>
      </c>
      <c r="O338" s="246" t="s">
        <v>404</v>
      </c>
      <c r="P338" s="262" t="s">
        <v>533</v>
      </c>
      <c r="Q338" s="246" t="s">
        <v>404</v>
      </c>
      <c r="R338" s="246"/>
      <c r="S338" s="246"/>
      <c r="T338" s="262" t="s">
        <v>424</v>
      </c>
      <c r="U338" s="244"/>
      <c r="V338" s="262" t="s">
        <v>576</v>
      </c>
      <c r="W338" s="261" t="s">
        <v>573</v>
      </c>
      <c r="X338" s="262" t="s">
        <v>44</v>
      </c>
      <c r="Y338" s="260" t="s">
        <v>10</v>
      </c>
      <c r="Z338" s="244"/>
      <c r="AA338" s="247"/>
      <c r="AC338" s="28"/>
      <c r="AD338" s="27"/>
      <c r="AE338" s="248"/>
      <c r="AF338" s="86"/>
      <c r="AJ338" s="86"/>
      <c r="BB338" s="259"/>
    </row>
    <row r="339" spans="1:54" ht="19.8">
      <c r="A339" s="261"/>
      <c r="B339" s="261"/>
      <c r="C339" s="244"/>
      <c r="D339" s="244"/>
      <c r="E339" s="261"/>
      <c r="F339" s="261" t="s">
        <v>477</v>
      </c>
      <c r="G339" s="447" t="s">
        <v>4</v>
      </c>
      <c r="H339" s="260" t="s">
        <v>4</v>
      </c>
      <c r="I339" s="260"/>
      <c r="J339" s="260" t="s">
        <v>1</v>
      </c>
      <c r="K339" s="261" t="s">
        <v>483</v>
      </c>
      <c r="L339" s="260" t="s">
        <v>24</v>
      </c>
      <c r="M339" s="260"/>
      <c r="N339" s="262" t="s">
        <v>575</v>
      </c>
      <c r="O339" s="262" t="s">
        <v>489</v>
      </c>
      <c r="P339" s="262" t="s">
        <v>554</v>
      </c>
      <c r="Q339" s="262" t="s">
        <v>491</v>
      </c>
      <c r="R339" s="411" t="s">
        <v>24</v>
      </c>
      <c r="S339" s="411" t="s">
        <v>24</v>
      </c>
      <c r="T339" s="262"/>
      <c r="U339" s="261" t="s">
        <v>415</v>
      </c>
      <c r="V339" s="262" t="s">
        <v>1</v>
      </c>
      <c r="W339" s="261" t="s">
        <v>71</v>
      </c>
      <c r="X339" s="262" t="s">
        <v>537</v>
      </c>
      <c r="Y339" s="260" t="s">
        <v>71</v>
      </c>
      <c r="Z339" s="244"/>
      <c r="AA339" s="247"/>
      <c r="AC339" s="28"/>
      <c r="AD339" s="27"/>
      <c r="AE339" s="248"/>
      <c r="AF339" s="86"/>
      <c r="AJ339" s="86"/>
      <c r="BB339" s="259"/>
    </row>
    <row r="340" spans="1:54" ht="19.8">
      <c r="A340" s="244"/>
      <c r="B340" s="244"/>
      <c r="C340" s="261" t="s">
        <v>0</v>
      </c>
      <c r="D340" s="261"/>
      <c r="E340" s="261" t="s">
        <v>601</v>
      </c>
      <c r="F340" s="50" t="s">
        <v>478</v>
      </c>
      <c r="G340" s="448" t="s">
        <v>10</v>
      </c>
      <c r="H340" s="87" t="s">
        <v>404</v>
      </c>
      <c r="I340" s="87"/>
      <c r="J340" s="87" t="s">
        <v>404</v>
      </c>
      <c r="K340" s="50" t="s">
        <v>416</v>
      </c>
      <c r="L340" s="87" t="s">
        <v>45</v>
      </c>
      <c r="M340" s="87"/>
      <c r="N340" s="75" t="s">
        <v>552</v>
      </c>
      <c r="O340" s="75" t="s">
        <v>441</v>
      </c>
      <c r="P340" s="75" t="s">
        <v>485</v>
      </c>
      <c r="Q340" s="75" t="s">
        <v>472</v>
      </c>
      <c r="R340" s="411" t="s">
        <v>711</v>
      </c>
      <c r="S340" s="411" t="s">
        <v>712</v>
      </c>
      <c r="T340" s="75" t="s">
        <v>1</v>
      </c>
      <c r="U340" s="50" t="s">
        <v>416</v>
      </c>
      <c r="V340" s="75" t="s">
        <v>534</v>
      </c>
      <c r="W340" s="50" t="s">
        <v>488</v>
      </c>
      <c r="X340" s="75" t="s">
        <v>45</v>
      </c>
      <c r="Y340" s="87" t="s">
        <v>557</v>
      </c>
      <c r="Z340" s="244"/>
      <c r="AA340" s="247"/>
      <c r="AC340" s="28"/>
      <c r="AD340" s="27"/>
      <c r="AE340" s="248"/>
      <c r="AF340" s="86"/>
      <c r="AJ340" s="86"/>
      <c r="BB340" s="259"/>
    </row>
    <row r="341" spans="1:54" ht="15.6">
      <c r="A341" s="244"/>
      <c r="B341" s="263">
        <f>+'Ark1'!C1612</f>
        <v>2024</v>
      </c>
      <c r="C341" s="263">
        <f>+'Ark1'!L1612</f>
        <v>1</v>
      </c>
      <c r="D341" s="263" t="s">
        <v>29</v>
      </c>
      <c r="E341" s="263">
        <f>+'Ark1'!AP1612</f>
        <v>16</v>
      </c>
      <c r="F341" s="263" t="str">
        <f>+IF(G341=0,"",'Ark1'!Q1612)</f>
        <v/>
      </c>
      <c r="G341" s="449">
        <f>+'Ark1'!R1612</f>
        <v>0</v>
      </c>
      <c r="H341" s="264" t="str">
        <f>+IF(G341=0,"",'Ark1'!AE1612)</f>
        <v/>
      </c>
      <c r="I341" s="264"/>
      <c r="J341" s="264" t="str">
        <f>+IF(G341=0,"",'Ark1'!AF1612)</f>
        <v/>
      </c>
      <c r="K341" s="265" t="str">
        <f>+IF(G341=0,"",'Ark1'!T1612)</f>
        <v/>
      </c>
      <c r="L341" s="294" t="str">
        <f>+IF(G341=0,"",'Ark1'!U1612)</f>
        <v/>
      </c>
      <c r="M341" s="264"/>
      <c r="N341" s="266" t="str">
        <f>+IF(G341=0,"",'Ark1'!W1612)</f>
        <v/>
      </c>
      <c r="O341" s="266" t="str">
        <f>+IF(G341=0,"",'Ark1'!X1612)</f>
        <v/>
      </c>
      <c r="P341" s="266" t="str">
        <f>+IF(G341=0,"",'Ark1'!AG1612)</f>
        <v/>
      </c>
      <c r="Q341" s="266" t="str">
        <f>+IF(G341=0,"",'Ark1'!AH1612)</f>
        <v/>
      </c>
      <c r="R341" s="366" t="str">
        <f>+IF(G341=0,"",'Ark1'!AR1700)</f>
        <v/>
      </c>
      <c r="S341" s="114" t="str">
        <f>+IF(G341=0,"",'Ark1'!AS1700)</f>
        <v/>
      </c>
      <c r="T341" s="266" t="str">
        <f>+IF(G341=0,"",'Ark1'!Y1612)</f>
        <v/>
      </c>
      <c r="U341" s="265" t="str">
        <f>+IF(G341=0,"",'Ark1'!AA1612)</f>
        <v/>
      </c>
      <c r="V341" s="266" t="str">
        <f>+IF(G341=0,"",'Ark1'!AC1612)</f>
        <v/>
      </c>
      <c r="W341" s="294" t="str">
        <f t="shared" ref="W341:W355" si="48">IF(G341=0,"",1000*L341/P341)</f>
        <v/>
      </c>
      <c r="X341" s="266" t="str">
        <f t="shared" ref="X341:X355" si="49">IF(G341=0,"",L341/C341)</f>
        <v/>
      </c>
      <c r="Y341" s="264" t="str">
        <f t="shared" ref="Y341:Y355" si="50">IF(G341=0,"",G341/F341)</f>
        <v/>
      </c>
      <c r="Z341" s="244"/>
      <c r="AA341" s="247"/>
      <c r="AC341" s="28"/>
      <c r="AD341" s="27"/>
      <c r="AE341" s="269"/>
      <c r="AF341" s="86"/>
      <c r="AJ341" s="86"/>
    </row>
    <row r="342" spans="1:54" ht="15.6">
      <c r="A342" s="244"/>
      <c r="B342" s="295">
        <f>+'Ark1'!C1647</f>
        <v>2024</v>
      </c>
      <c r="C342" s="86">
        <f>+'Ark1'!L1647</f>
        <v>2</v>
      </c>
      <c r="D342" s="86" t="s">
        <v>30</v>
      </c>
      <c r="E342" s="86">
        <f>+'Ark1'!AP1647</f>
        <v>16</v>
      </c>
      <c r="F342" s="86" t="str">
        <f>+IF(G342=0,"",'Ark1'!Q1647)</f>
        <v/>
      </c>
      <c r="G342" s="449">
        <f>+'Ark1'!R1647</f>
        <v>0</v>
      </c>
      <c r="H342" s="28" t="str">
        <f>+IF(G342=0,"",'Ark1'!AE1647)</f>
        <v/>
      </c>
      <c r="I342" s="264"/>
      <c r="J342" s="28" t="str">
        <f>+IF(G342=0,"",'Ark1'!AF1647)</f>
        <v/>
      </c>
      <c r="K342" s="27" t="str">
        <f>+IF(G342=0,"",'Ark1'!T1647)</f>
        <v/>
      </c>
      <c r="L342" s="294" t="str">
        <f>+IF(G342=0,"",'Ark1'!U1647)</f>
        <v/>
      </c>
      <c r="M342" s="28"/>
      <c r="N342" s="33" t="str">
        <f>+IF(G342=0,"",'Ark1'!W1647)</f>
        <v/>
      </c>
      <c r="O342" s="33" t="str">
        <f>+IF(G342=0,"",'Ark1'!X1647)</f>
        <v/>
      </c>
      <c r="P342" s="33" t="str">
        <f>+IF(G342=0,"",'Ark1'!AG1647)</f>
        <v/>
      </c>
      <c r="Q342" s="33" t="str">
        <f>+IF(G342=0,"",'Ark1'!AH1647)</f>
        <v/>
      </c>
      <c r="R342" s="366" t="str">
        <f>+IF(G342=0,"",'Ark1'!AR1735)</f>
        <v/>
      </c>
      <c r="S342" s="114" t="str">
        <f>+IF(G342=0,"",'Ark1'!AS1735)</f>
        <v/>
      </c>
      <c r="T342" s="33" t="str">
        <f>+IF(G342=0,"",'Ark1'!Y1647)</f>
        <v/>
      </c>
      <c r="U342" s="27" t="str">
        <f>+IF(G342=0,"",'Ark1'!AA1647)</f>
        <v/>
      </c>
      <c r="V342" s="33" t="str">
        <f>+IF(G342=0,"",'Ark1'!AC1647)</f>
        <v/>
      </c>
      <c r="W342" s="294" t="str">
        <f t="shared" si="48"/>
        <v/>
      </c>
      <c r="X342" s="33" t="str">
        <f t="shared" si="49"/>
        <v/>
      </c>
      <c r="Y342" s="28" t="str">
        <f t="shared" si="50"/>
        <v/>
      </c>
      <c r="Z342" s="244"/>
      <c r="AA342" s="247"/>
      <c r="AC342" s="28"/>
      <c r="AD342" s="27"/>
      <c r="AE342" s="269"/>
      <c r="AF342" s="86"/>
      <c r="AJ342" s="86"/>
    </row>
    <row r="343" spans="1:54" ht="15.6">
      <c r="A343" s="244"/>
      <c r="B343" s="295">
        <f>+'Ark1'!C1682</f>
        <v>2024</v>
      </c>
      <c r="C343" s="263">
        <f>+'Ark1'!L1682</f>
        <v>3</v>
      </c>
      <c r="D343" s="263" t="s">
        <v>31</v>
      </c>
      <c r="E343" s="263">
        <f>+'Ark1'!AP1682</f>
        <v>16</v>
      </c>
      <c r="F343" s="263" t="str">
        <f>+IF(G343=0,"",'Ark1'!Q1682)</f>
        <v/>
      </c>
      <c r="G343" s="449">
        <f>+'Ark1'!R1682</f>
        <v>0</v>
      </c>
      <c r="H343" s="264" t="str">
        <f>+IF(G343=0,"",'Ark1'!AE1682)</f>
        <v/>
      </c>
      <c r="I343" s="264"/>
      <c r="J343" s="264" t="str">
        <f>+IF(G343=0,"",'Ark1'!AF1682)</f>
        <v/>
      </c>
      <c r="K343" s="265" t="str">
        <f>+IF(G343=0,"",'Ark1'!T1682)</f>
        <v/>
      </c>
      <c r="L343" s="294" t="str">
        <f>+IF(G343=0,"",'Ark1'!U1682)</f>
        <v/>
      </c>
      <c r="M343" s="35" t="str">
        <f>+IF(G343=0,"",L343-#REF!)</f>
        <v/>
      </c>
      <c r="N343" s="266" t="str">
        <f>+IF(G343=0,"",'Ark1'!W1682)</f>
        <v/>
      </c>
      <c r="O343" s="266" t="str">
        <f>+IF(G343=0,"",'Ark1'!X1682)</f>
        <v/>
      </c>
      <c r="P343" s="266" t="str">
        <f>+IF(G343=0,"",'Ark1'!AG1682)</f>
        <v/>
      </c>
      <c r="Q343" s="266" t="str">
        <f>+IF(G343=0,"",'Ark1'!AH1682)</f>
        <v/>
      </c>
      <c r="R343" s="366" t="str">
        <f>+IF(G343=0,"",'Ark1'!AR1770)</f>
        <v/>
      </c>
      <c r="S343" s="114" t="str">
        <f>+IF(G343=0,"",'Ark1'!AS1770)</f>
        <v/>
      </c>
      <c r="T343" s="266" t="str">
        <f>+IF(G343=0,"",'Ark1'!Y1682)</f>
        <v/>
      </c>
      <c r="U343" s="265" t="str">
        <f>+IF(G343=0,"",'Ark1'!AA1682)</f>
        <v/>
      </c>
      <c r="V343" s="266" t="str">
        <f>+IF(G343=0,"",'Ark1'!AC1682)</f>
        <v/>
      </c>
      <c r="W343" s="294" t="str">
        <f t="shared" si="48"/>
        <v/>
      </c>
      <c r="X343" s="266" t="str">
        <f t="shared" si="49"/>
        <v/>
      </c>
      <c r="Y343" s="264" t="str">
        <f t="shared" si="50"/>
        <v/>
      </c>
      <c r="Z343" s="244"/>
      <c r="AA343" s="247"/>
      <c r="AC343" s="28"/>
      <c r="AD343" s="27"/>
      <c r="AE343" s="269"/>
      <c r="AF343" s="86"/>
      <c r="AJ343" s="86"/>
    </row>
    <row r="344" spans="1:54" ht="15.6">
      <c r="A344" s="244"/>
      <c r="B344" s="295">
        <f>+'Ark1'!C1717</f>
        <v>2024</v>
      </c>
      <c r="C344" s="263">
        <f>+'Ark1'!L1717</f>
        <v>4</v>
      </c>
      <c r="D344" s="263" t="s">
        <v>32</v>
      </c>
      <c r="E344" s="86">
        <f>+'Ark1'!AP1717</f>
        <v>16</v>
      </c>
      <c r="F344" s="86" t="str">
        <f>+IF(G344=0,"",'Ark1'!Q1717)</f>
        <v/>
      </c>
      <c r="G344" s="449">
        <f>+'Ark1'!R1717</f>
        <v>0</v>
      </c>
      <c r="H344" s="28" t="str">
        <f>+IF(G344=0,"",'Ark1'!AE1717)</f>
        <v/>
      </c>
      <c r="I344" s="264"/>
      <c r="J344" s="28" t="str">
        <f>+IF(G344=0,"",'Ark1'!AF1717)</f>
        <v/>
      </c>
      <c r="K344" s="27" t="str">
        <f>+IF(G344=0,"",'Ark1'!T1717)</f>
        <v/>
      </c>
      <c r="L344" s="294" t="str">
        <f>+IF(G344=0,"",'Ark1'!U1717)</f>
        <v/>
      </c>
      <c r="M344" s="35" t="str">
        <f>+IF(G344=0,"",IF(#REF!=0,"",L344-#REF!))</f>
        <v/>
      </c>
      <c r="N344" s="33" t="str">
        <f>+IF(G344=0,"",'Ark1'!W1717)</f>
        <v/>
      </c>
      <c r="O344" s="33" t="str">
        <f>+IF(G344=0,"",'Ark1'!X1717)</f>
        <v/>
      </c>
      <c r="P344" s="33" t="str">
        <f>+IF(G344=0,"",'Ark1'!AG1717)</f>
        <v/>
      </c>
      <c r="Q344" s="33" t="str">
        <f>+IF(G344=0,"",'Ark1'!AH1717)</f>
        <v/>
      </c>
      <c r="R344" s="366" t="str">
        <f>+IF(G344=0,"",'Ark1'!AR1805)</f>
        <v/>
      </c>
      <c r="S344" s="114" t="str">
        <f>+IF(G344=0,"",'Ark1'!AS1805)</f>
        <v/>
      </c>
      <c r="T344" s="33" t="str">
        <f>+IF(G344=0,"",'Ark1'!Y1717)</f>
        <v/>
      </c>
      <c r="U344" s="27" t="str">
        <f>+IF(G344=0,"",'Ark1'!AA1717)</f>
        <v/>
      </c>
      <c r="V344" s="33" t="str">
        <f>+IF(G344=0,"",'Ark1'!AC1717)</f>
        <v/>
      </c>
      <c r="W344" s="294" t="str">
        <f t="shared" si="48"/>
        <v/>
      </c>
      <c r="X344" s="33" t="str">
        <f t="shared" si="49"/>
        <v/>
      </c>
      <c r="Y344" s="28" t="str">
        <f t="shared" si="50"/>
        <v/>
      </c>
      <c r="Z344" s="244"/>
      <c r="AA344" s="247"/>
      <c r="AC344" s="28"/>
      <c r="AD344" s="27"/>
      <c r="AE344" s="269"/>
      <c r="AF344" s="86"/>
      <c r="AJ344" s="86"/>
    </row>
    <row r="345" spans="1:54" ht="15.6">
      <c r="A345" s="244"/>
      <c r="B345" s="263">
        <f>+'Ark1'!C1752</f>
        <v>2024</v>
      </c>
      <c r="C345" s="263">
        <f>+'Ark1'!L1752</f>
        <v>5</v>
      </c>
      <c r="D345" s="263" t="s">
        <v>402</v>
      </c>
      <c r="E345" s="271">
        <f>+'Ark1'!AP1752</f>
        <v>16</v>
      </c>
      <c r="F345" s="263" t="str">
        <f>+IF(G345=0,"",'Ark1'!Q1752)</f>
        <v/>
      </c>
      <c r="G345" s="449">
        <f>+'Ark1'!R1752</f>
        <v>0</v>
      </c>
      <c r="H345" s="264">
        <f>+'Ark1'!AE1752</f>
        <v>0</v>
      </c>
      <c r="I345" s="264"/>
      <c r="J345" s="264" t="str">
        <f>+IF(G345=0,"",'Ark1'!AF1752)</f>
        <v/>
      </c>
      <c r="K345" s="265" t="str">
        <f>+IF(G345=0,"",'Ark1'!T1752)</f>
        <v/>
      </c>
      <c r="L345" s="294" t="str">
        <f>+IF(G345=0,"",'Ark1'!U1752)</f>
        <v/>
      </c>
      <c r="M345" s="35" t="str">
        <f>+IF(G345=0,"",L345-#REF!)</f>
        <v/>
      </c>
      <c r="N345" s="266" t="str">
        <f>+IF(G345=0,"",'Ark1'!W1752)</f>
        <v/>
      </c>
      <c r="O345" s="266" t="str">
        <f>+IF(G345=0,"",'Ark1'!X1752)</f>
        <v/>
      </c>
      <c r="P345" s="266" t="str">
        <f>+IF(G345=0,"",'Ark1'!AG1752)</f>
        <v/>
      </c>
      <c r="Q345" s="266" t="str">
        <f>+IF(G345=0,"",'Ark1'!AH1752)</f>
        <v/>
      </c>
      <c r="R345" s="366" t="str">
        <f>+IF(G345=0,"",'Ark1'!AR1840)</f>
        <v/>
      </c>
      <c r="S345" s="114" t="str">
        <f>+IF(G345=0,"",'Ark1'!AS1840)</f>
        <v/>
      </c>
      <c r="T345" s="266" t="str">
        <f>+IF(G345=0,"",'Ark1'!Y1752)</f>
        <v/>
      </c>
      <c r="U345" s="265" t="str">
        <f>+IF(G345=0,"",'Ark1'!AA1752)</f>
        <v/>
      </c>
      <c r="V345" s="266" t="str">
        <f>+IF(G345=0,"",'Ark1'!AC1752)</f>
        <v/>
      </c>
      <c r="W345" s="294" t="str">
        <f t="shared" si="48"/>
        <v/>
      </c>
      <c r="X345" s="266" t="str">
        <f t="shared" si="49"/>
        <v/>
      </c>
      <c r="Y345" s="264" t="str">
        <f t="shared" si="50"/>
        <v/>
      </c>
      <c r="Z345" s="244"/>
      <c r="AA345" s="247"/>
      <c r="AC345" s="28"/>
      <c r="AD345" s="27"/>
      <c r="AE345" s="269"/>
      <c r="AF345" s="86"/>
      <c r="AJ345" s="86"/>
    </row>
    <row r="346" spans="1:54" ht="15.6">
      <c r="A346" s="244"/>
      <c r="B346" s="318">
        <f>+'Ark1'!C1787</f>
        <v>2024</v>
      </c>
      <c r="C346" s="263">
        <f>+'Ark1'!L1787</f>
        <v>6</v>
      </c>
      <c r="D346" s="263" t="s">
        <v>33</v>
      </c>
      <c r="E346" s="272">
        <f>+'Ark1'!AP1787</f>
        <v>16</v>
      </c>
      <c r="F346" s="86" t="str">
        <f>+IF(G346=0,"",'Ark1'!Q1787)</f>
        <v/>
      </c>
      <c r="G346" s="449">
        <f>+'Ark1'!R1787</f>
        <v>0</v>
      </c>
      <c r="H346" s="28" t="str">
        <f>+IF(G346=0,"",'Ark1'!AE1787)</f>
        <v/>
      </c>
      <c r="I346" s="264"/>
      <c r="J346" s="28" t="str">
        <f>+IF(G346=0,"",'Ark1'!AF1787)</f>
        <v/>
      </c>
      <c r="K346" s="27" t="str">
        <f>+IF(G346=0,"",'Ark1'!T1787)</f>
        <v/>
      </c>
      <c r="L346" s="294" t="str">
        <f>+IF(G346=0,"",'Ark1'!U1787)</f>
        <v/>
      </c>
      <c r="M346" s="35" t="str">
        <f>+IF(G346=0,"",IF(#REF!=0,"",L346-#REF!))</f>
        <v/>
      </c>
      <c r="N346" s="33" t="str">
        <f>+IF(G346=0,"",'Ark1'!W1787)</f>
        <v/>
      </c>
      <c r="O346" s="33" t="str">
        <f>+IF(G346=0,"",'Ark1'!X1787)</f>
        <v/>
      </c>
      <c r="P346" s="33" t="str">
        <f>+IF(G346=0,"",'Ark1'!AG1787)</f>
        <v/>
      </c>
      <c r="Q346" s="33" t="str">
        <f>+IF(G346=0,"",'Ark1'!AH1787)</f>
        <v/>
      </c>
      <c r="R346" s="366" t="str">
        <f>+IF(G346=0,"",'Ark1'!AR1875)</f>
        <v/>
      </c>
      <c r="S346" s="114" t="str">
        <f>+IF(G346=0,"",'Ark1'!AS1875)</f>
        <v/>
      </c>
      <c r="T346" s="33" t="str">
        <f>+IF(G346=0,"",'Ark1'!Y1787)</f>
        <v/>
      </c>
      <c r="U346" s="27" t="str">
        <f>+IF(G346=0,"",'Ark1'!AA1787)</f>
        <v/>
      </c>
      <c r="V346" s="33" t="str">
        <f>+IF(G346=0,"",'Ark1'!AC1787)</f>
        <v/>
      </c>
      <c r="W346" s="294" t="str">
        <f t="shared" si="48"/>
        <v/>
      </c>
      <c r="X346" s="33" t="str">
        <f t="shared" si="49"/>
        <v/>
      </c>
      <c r="Y346" s="28" t="str">
        <f t="shared" si="50"/>
        <v/>
      </c>
      <c r="Z346" s="244"/>
      <c r="AA346" s="247"/>
      <c r="AC346" s="28"/>
      <c r="AD346" s="27"/>
      <c r="AE346" s="269"/>
      <c r="AF346" s="86"/>
      <c r="AJ346" s="86"/>
    </row>
    <row r="347" spans="1:54" ht="15.6">
      <c r="A347" s="244"/>
      <c r="B347" s="318">
        <f>+'Ark1'!C1822</f>
        <v>2024</v>
      </c>
      <c r="C347" s="263">
        <f>+'Ark1'!L1822</f>
        <v>7</v>
      </c>
      <c r="D347" s="263" t="s">
        <v>34</v>
      </c>
      <c r="E347" s="271">
        <f>+'Ark1'!AP1822</f>
        <v>16</v>
      </c>
      <c r="F347" s="263" t="str">
        <f>+IF(G347=0,"",'Ark1'!Q1822)</f>
        <v/>
      </c>
      <c r="G347" s="449">
        <f>+'Ark1'!R1822</f>
        <v>0</v>
      </c>
      <c r="H347" s="264" t="str">
        <f>+IF(G347=0,"",'Ark1'!AE1822)</f>
        <v/>
      </c>
      <c r="I347" s="264"/>
      <c r="J347" s="264" t="str">
        <f>+IF(G347=0,"",'Ark1'!AF1822)</f>
        <v/>
      </c>
      <c r="K347" s="265" t="str">
        <f>+IF(G347=0,"",'Ark1'!T1822)</f>
        <v/>
      </c>
      <c r="L347" s="294" t="str">
        <f>+IF(G347=0,"",'Ark1'!U1822)</f>
        <v/>
      </c>
      <c r="M347" s="35" t="str">
        <f>+IF(G347=0,"",IF(#REF!=0,"",L347-#REF!))</f>
        <v/>
      </c>
      <c r="N347" s="266" t="str">
        <f>+IF(G347=0,"",'Ark1'!W1822)</f>
        <v/>
      </c>
      <c r="O347" s="266" t="str">
        <f>+IF(G347=0,"",'Ark1'!X1822)</f>
        <v/>
      </c>
      <c r="P347" s="266" t="str">
        <f>+IF(G347=0,"",'Ark1'!AG1822)</f>
        <v/>
      </c>
      <c r="Q347" s="266" t="str">
        <f>+IF(G347=0,"",'Ark1'!AH1822)</f>
        <v/>
      </c>
      <c r="R347" s="366" t="str">
        <f>+IF(G347=0,"",'Ark1'!AR1910)</f>
        <v/>
      </c>
      <c r="S347" s="114" t="str">
        <f>+IF(G347=0,"",'Ark1'!AS1910)</f>
        <v/>
      </c>
      <c r="T347" s="266" t="str">
        <f>+IF(G347=0,"",'Ark1'!Y1822)</f>
        <v/>
      </c>
      <c r="U347" s="265" t="str">
        <f>+IF(G347=0,"",'Ark1'!AA1822)</f>
        <v/>
      </c>
      <c r="V347" s="266" t="str">
        <f>+IF(G347=0,"",'Ark1'!AC1822)</f>
        <v/>
      </c>
      <c r="W347" s="294" t="str">
        <f t="shared" si="48"/>
        <v/>
      </c>
      <c r="X347" s="266" t="str">
        <f t="shared" si="49"/>
        <v/>
      </c>
      <c r="Y347" s="264" t="str">
        <f t="shared" si="50"/>
        <v/>
      </c>
      <c r="Z347" s="244"/>
      <c r="AA347" s="247"/>
      <c r="AC347" s="28"/>
      <c r="AD347" s="27"/>
      <c r="AE347" s="269"/>
      <c r="AF347" s="86"/>
      <c r="AJ347" s="86"/>
    </row>
    <row r="348" spans="1:54" ht="15.6">
      <c r="A348" s="244"/>
      <c r="B348" s="86">
        <f>+'Ark1'!C1857</f>
        <v>2024</v>
      </c>
      <c r="C348" s="86">
        <f>+'Ark1'!L1857</f>
        <v>8</v>
      </c>
      <c r="D348" s="86" t="s">
        <v>35</v>
      </c>
      <c r="E348" s="272">
        <f>+'Ark1'!AP1857</f>
        <v>16</v>
      </c>
      <c r="F348" s="86" t="str">
        <f>+IF(G348=0,"",'Ark1'!Q1857)</f>
        <v/>
      </c>
      <c r="G348" s="449">
        <f>+'Ark1'!R1857</f>
        <v>0</v>
      </c>
      <c r="H348" s="28" t="str">
        <f>+IF(G348=0,"",'Ark1'!AE1857)</f>
        <v/>
      </c>
      <c r="I348" s="264"/>
      <c r="J348" s="28" t="str">
        <f>+IF(G348=0,"",'Ark1'!AF1857)</f>
        <v/>
      </c>
      <c r="K348" s="27" t="str">
        <f>+IF(G348=0,"",'Ark1'!T1857)</f>
        <v/>
      </c>
      <c r="L348" s="294" t="str">
        <f>+IF(G348=0,"",'Ark1'!U1857)</f>
        <v/>
      </c>
      <c r="M348" s="28"/>
      <c r="N348" s="33" t="str">
        <f>+IF(G348=0,"",'Ark1'!W1857)</f>
        <v/>
      </c>
      <c r="O348" s="33" t="str">
        <f>+IF(G348=0,"",'Ark1'!X1857)</f>
        <v/>
      </c>
      <c r="P348" s="33" t="str">
        <f>+IF(G348=0,"",'Ark1'!AG1857)</f>
        <v/>
      </c>
      <c r="Q348" s="33" t="str">
        <f>+IF(G348=0,"",'Ark1'!AH1857)</f>
        <v/>
      </c>
      <c r="R348" s="366" t="str">
        <f>+IF(G348=0,"",'Ark1'!AR1794)</f>
        <v/>
      </c>
      <c r="S348" s="114" t="str">
        <f>+IF(G348=0,"",'Ark1'!AS1794)</f>
        <v/>
      </c>
      <c r="T348" s="33" t="str">
        <f>+IF(G348=0,"",'Ark1'!Y1857)</f>
        <v/>
      </c>
      <c r="U348" s="27" t="str">
        <f>+IF(G348=0,"",'Ark1'!AA1857)</f>
        <v/>
      </c>
      <c r="V348" s="33" t="str">
        <f>+IF(G348=0,"",'Ark1'!AC1857)</f>
        <v/>
      </c>
      <c r="W348" s="294" t="str">
        <f t="shared" si="48"/>
        <v/>
      </c>
      <c r="X348" s="33" t="str">
        <f t="shared" si="49"/>
        <v/>
      </c>
      <c r="Y348" s="28" t="str">
        <f t="shared" si="50"/>
        <v/>
      </c>
      <c r="Z348" s="244"/>
      <c r="AA348" s="247"/>
      <c r="AC348" s="28"/>
      <c r="AD348" s="27"/>
      <c r="AE348" s="269"/>
      <c r="AF348" s="86"/>
      <c r="AJ348" s="86"/>
    </row>
    <row r="349" spans="1:54" ht="15.6">
      <c r="A349" s="244"/>
      <c r="B349" s="318">
        <f>+'Ark1'!C1892</f>
        <v>2024</v>
      </c>
      <c r="C349" s="263">
        <f>+'Ark1'!L1892</f>
        <v>9</v>
      </c>
      <c r="D349" s="263" t="s">
        <v>36</v>
      </c>
      <c r="E349" s="271">
        <f>+'Ark1'!AP1892</f>
        <v>16</v>
      </c>
      <c r="F349" s="263" t="str">
        <f>+IF(G349=0,"",'Ark1'!Q1892)</f>
        <v/>
      </c>
      <c r="G349" s="449">
        <f>+'Ark1'!R1892</f>
        <v>0</v>
      </c>
      <c r="H349" s="264" t="str">
        <f>+IF(G349=0,"",'Ark1'!AE1892)</f>
        <v/>
      </c>
      <c r="I349" s="264"/>
      <c r="J349" s="264" t="str">
        <f>+IF(G349=0,"",'Ark1'!AF1892)</f>
        <v/>
      </c>
      <c r="K349" s="265" t="str">
        <f>+IF(G349=0,"",'Ark1'!T1892)</f>
        <v/>
      </c>
      <c r="L349" s="294" t="str">
        <f>+IF(G349=0,"",'Ark1'!U1892)</f>
        <v/>
      </c>
      <c r="M349" s="264"/>
      <c r="N349" s="266" t="str">
        <f>+IF(G349=0,"",'Ark1'!W1892)</f>
        <v/>
      </c>
      <c r="O349" s="266" t="str">
        <f>+IF(G349=0,"",'Ark1'!X1892)</f>
        <v/>
      </c>
      <c r="P349" s="266" t="str">
        <f>+IF(G349=0,"",'Ark1'!AG1892)</f>
        <v/>
      </c>
      <c r="Q349" s="266" t="str">
        <f>+IF(G349=0,"",'Ark1'!AH1892)</f>
        <v/>
      </c>
      <c r="R349" s="366" t="str">
        <f>+IF(G349=0,"",'Ark1'!AR1795)</f>
        <v/>
      </c>
      <c r="S349" s="114" t="str">
        <f>+IF(G349=0,"",'Ark1'!AS1795)</f>
        <v/>
      </c>
      <c r="T349" s="266" t="str">
        <f>+IF(G349=0,"",'Ark1'!Y1892)</f>
        <v/>
      </c>
      <c r="U349" s="265" t="str">
        <f>+IF(G349=0,"",'Ark1'!AA1892)</f>
        <v/>
      </c>
      <c r="V349" s="266" t="str">
        <f>+IF(G349=0,"",'Ark1'!AC1892)</f>
        <v/>
      </c>
      <c r="W349" s="294" t="str">
        <f t="shared" si="48"/>
        <v/>
      </c>
      <c r="X349" s="266" t="str">
        <f t="shared" si="49"/>
        <v/>
      </c>
      <c r="Y349" s="264" t="str">
        <f t="shared" si="50"/>
        <v/>
      </c>
      <c r="Z349" s="244"/>
      <c r="AA349" s="247"/>
      <c r="AC349" s="28"/>
      <c r="AD349" s="27"/>
      <c r="AE349" s="269"/>
      <c r="AF349" s="86"/>
      <c r="AJ349" s="86"/>
    </row>
    <row r="350" spans="1:54" ht="15.6">
      <c r="A350" s="244"/>
      <c r="B350" s="318">
        <f>+'Ark1'!C1927</f>
        <v>2024</v>
      </c>
      <c r="C350" s="263">
        <f>+'Ark1'!L1927</f>
        <v>10</v>
      </c>
      <c r="D350" s="263" t="s">
        <v>37</v>
      </c>
      <c r="E350" s="272">
        <f>+'Ark1'!AP1927</f>
        <v>16</v>
      </c>
      <c r="F350" s="86" t="str">
        <f>+IF(G350=0,"",'Ark1'!Q1927)</f>
        <v/>
      </c>
      <c r="G350" s="449">
        <f>+'Ark1'!R1927</f>
        <v>0</v>
      </c>
      <c r="H350" s="28" t="str">
        <f>+IF(G350=0,"",'Ark1'!AE1927)</f>
        <v/>
      </c>
      <c r="I350" s="264"/>
      <c r="J350" s="28" t="str">
        <f>+IF(G350=0,"",'Ark1'!AF1927)</f>
        <v/>
      </c>
      <c r="K350" s="27" t="str">
        <f>+IF(G350=0,"",'Ark1'!T1927)</f>
        <v/>
      </c>
      <c r="L350" s="294" t="str">
        <f>+IF(G350=0,"",'Ark1'!U1927)</f>
        <v/>
      </c>
      <c r="M350" s="28"/>
      <c r="N350" s="33" t="str">
        <f>+IF(G350=0,"",'Ark1'!W1927)</f>
        <v/>
      </c>
      <c r="O350" s="33" t="str">
        <f>+IF(G350=0,"",'Ark1'!X1927)</f>
        <v/>
      </c>
      <c r="P350" s="33" t="str">
        <f>+IF(G350=0,"",'Ark1'!AG1927)</f>
        <v/>
      </c>
      <c r="Q350" s="33" t="str">
        <f>+IF(G350=0,"",'Ark1'!AH1927)</f>
        <v/>
      </c>
      <c r="R350" s="366" t="str">
        <f>+IF(G350=0,"",'Ark1'!AR1796)</f>
        <v/>
      </c>
      <c r="S350" s="114" t="str">
        <f>+IF(G350=0,"",'Ark1'!AS1796)</f>
        <v/>
      </c>
      <c r="T350" s="33" t="str">
        <f>+IF(G350=0,"",'Ark1'!Y1927)</f>
        <v/>
      </c>
      <c r="U350" s="27" t="str">
        <f>+IF(G350=0,"",'Ark1'!AA1927)</f>
        <v/>
      </c>
      <c r="V350" s="33" t="str">
        <f>+IF(G350=0,"",'Ark1'!AC1927)</f>
        <v/>
      </c>
      <c r="W350" s="294" t="str">
        <f t="shared" si="48"/>
        <v/>
      </c>
      <c r="X350" s="33" t="str">
        <f t="shared" si="49"/>
        <v/>
      </c>
      <c r="Y350" s="28" t="str">
        <f t="shared" si="50"/>
        <v/>
      </c>
      <c r="Z350" s="244"/>
      <c r="AA350" s="247"/>
      <c r="AC350" s="28"/>
      <c r="AD350" s="27"/>
      <c r="AE350" s="269"/>
      <c r="AF350" s="86"/>
      <c r="AJ350" s="86"/>
    </row>
    <row r="351" spans="1:54" ht="15.6">
      <c r="A351" s="244"/>
      <c r="B351" s="318">
        <f>+'Ark1'!C1962</f>
        <v>2024</v>
      </c>
      <c r="C351" s="263">
        <f>+'Ark1'!L1962</f>
        <v>11</v>
      </c>
      <c r="D351" s="263" t="s">
        <v>38</v>
      </c>
      <c r="E351" s="271">
        <f>+'Ark1'!AP1962</f>
        <v>16</v>
      </c>
      <c r="F351" s="263" t="str">
        <f>+IF(G351=0,"",'Ark1'!Q1962)</f>
        <v/>
      </c>
      <c r="G351" s="449">
        <f>+'Ark1'!R1962</f>
        <v>0</v>
      </c>
      <c r="H351" s="264" t="str">
        <f>+IF(G351=0,"",'Ark1'!AE1962)</f>
        <v/>
      </c>
      <c r="I351" s="264"/>
      <c r="J351" s="264" t="str">
        <f>+IF(G351=0,"",'Ark1'!AF1962)</f>
        <v/>
      </c>
      <c r="K351" s="265" t="str">
        <f>+IF(G351=0,"",'Ark1'!T1962)</f>
        <v/>
      </c>
      <c r="L351" s="294" t="str">
        <f>+IF(G351=0,"",'Ark1'!U1962)</f>
        <v/>
      </c>
      <c r="M351" s="264"/>
      <c r="N351" s="266" t="str">
        <f>+IF(G351=0,"",'Ark1'!W1962)</f>
        <v/>
      </c>
      <c r="O351" s="266" t="str">
        <f>+IF(G351=0,"",'Ark1'!X1962)</f>
        <v/>
      </c>
      <c r="P351" s="266" t="str">
        <f>+IF(G351=0,"",'Ark1'!AG1962)</f>
        <v/>
      </c>
      <c r="Q351" s="266" t="str">
        <f>+IF(G351=0,"",'Ark1'!AH1962)</f>
        <v/>
      </c>
      <c r="R351" s="366" t="str">
        <f>+IF(G351=0,"",'Ark1'!AR1797)</f>
        <v/>
      </c>
      <c r="S351" s="114" t="str">
        <f>+IF(G351=0,"",'Ark1'!AS1797)</f>
        <v/>
      </c>
      <c r="T351" s="266" t="str">
        <f>+IF(G351=0,"",'Ark1'!Y1962)</f>
        <v/>
      </c>
      <c r="U351" s="265" t="str">
        <f>+IF(G351=0,"",'Ark1'!AA1962)</f>
        <v/>
      </c>
      <c r="V351" s="266" t="str">
        <f>+IF(G351=0,"",'Ark1'!AC1962)</f>
        <v/>
      </c>
      <c r="W351" s="294" t="str">
        <f t="shared" si="48"/>
        <v/>
      </c>
      <c r="X351" s="266" t="str">
        <f t="shared" si="49"/>
        <v/>
      </c>
      <c r="Y351" s="264" t="str">
        <f t="shared" si="50"/>
        <v/>
      </c>
      <c r="Z351" s="244"/>
      <c r="AA351" s="247"/>
      <c r="AC351" s="28"/>
      <c r="AD351" s="27"/>
      <c r="AE351" s="269"/>
      <c r="AF351" s="86"/>
      <c r="AJ351" s="86"/>
    </row>
    <row r="352" spans="1:54" ht="15.6">
      <c r="A352" s="244"/>
      <c r="B352" s="318">
        <f>+'Ark1'!C1997</f>
        <v>2024</v>
      </c>
      <c r="C352" s="263">
        <f>+'Ark1'!L1997</f>
        <v>12</v>
      </c>
      <c r="D352" s="263" t="s">
        <v>39</v>
      </c>
      <c r="E352" s="272">
        <f>+'Ark1'!AP1997</f>
        <v>16</v>
      </c>
      <c r="F352" s="86" t="str">
        <f>+IF(G352=0,"",'Ark1'!Q1997)</f>
        <v/>
      </c>
      <c r="G352" s="449">
        <f>+'Ark1'!R1997</f>
        <v>0</v>
      </c>
      <c r="H352" s="28" t="str">
        <f>+IF(G352=0,"",'Ark1'!AE1997)</f>
        <v/>
      </c>
      <c r="I352" s="264"/>
      <c r="J352" s="28" t="str">
        <f>+IF(G352=0,"",'Ark1'!AF1997)</f>
        <v/>
      </c>
      <c r="K352" s="27" t="str">
        <f>+IF(G352=0,"",'Ark1'!T1997)</f>
        <v/>
      </c>
      <c r="L352" s="294" t="str">
        <f>+IF(G352=0,"",'Ark1'!U1997)</f>
        <v/>
      </c>
      <c r="M352" s="28"/>
      <c r="N352" s="33" t="str">
        <f>+IF(G352=0,"",'Ark1'!W1997)</f>
        <v/>
      </c>
      <c r="O352" s="33" t="str">
        <f>+IF(G352=0,"",'Ark1'!X1997)</f>
        <v/>
      </c>
      <c r="P352" s="33" t="str">
        <f>+IF(G352=0,"",'Ark1'!AG1997)</f>
        <v/>
      </c>
      <c r="Q352" s="33" t="str">
        <f>+IF(G352=0,"",'Ark1'!AH1997)</f>
        <v/>
      </c>
      <c r="R352" s="366" t="str">
        <f>+IF(G352=0,"",'Ark1'!AR1798)</f>
        <v/>
      </c>
      <c r="S352" s="114" t="str">
        <f>+IF(G352=0,"",'Ark1'!AS1798)</f>
        <v/>
      </c>
      <c r="T352" s="33" t="str">
        <f>+IF(G352=0,"",'Ark1'!Y1997)</f>
        <v/>
      </c>
      <c r="U352" s="27" t="str">
        <f>+IF(G352=0,"",'Ark1'!AA1997)</f>
        <v/>
      </c>
      <c r="V352" s="33" t="str">
        <f>+IF(G352=0,"",'Ark1'!AC1997)</f>
        <v/>
      </c>
      <c r="W352" s="294" t="str">
        <f t="shared" si="48"/>
        <v/>
      </c>
      <c r="X352" s="33" t="str">
        <f t="shared" si="49"/>
        <v/>
      </c>
      <c r="Y352" s="28" t="str">
        <f t="shared" si="50"/>
        <v/>
      </c>
      <c r="Z352" s="244"/>
      <c r="AA352" s="247"/>
      <c r="AC352" s="28"/>
      <c r="AD352" s="27"/>
      <c r="AE352" s="269"/>
      <c r="AF352" s="86"/>
      <c r="AJ352" s="86"/>
    </row>
    <row r="353" spans="1:55" ht="15.6">
      <c r="A353" s="244"/>
      <c r="B353" s="318">
        <f>+'Ark1'!C2032</f>
        <v>2024</v>
      </c>
      <c r="C353" s="263">
        <f>+'Ark1'!L2032</f>
        <v>13</v>
      </c>
      <c r="D353" s="263" t="s">
        <v>40</v>
      </c>
      <c r="E353" s="271">
        <f>+'Ark1'!AP2032</f>
        <v>16</v>
      </c>
      <c r="F353" s="263" t="str">
        <f>+IF(G353=0,"",'Ark1'!Q2032)</f>
        <v/>
      </c>
      <c r="G353" s="449">
        <f>+'Ark1'!R2032</f>
        <v>0</v>
      </c>
      <c r="H353" s="264" t="str">
        <f>+IF(G353=0,"",'Ark1'!AE2032)</f>
        <v/>
      </c>
      <c r="I353" s="264"/>
      <c r="J353" s="264" t="str">
        <f>+IF(G353=0,"",'Ark1'!AF2032)</f>
        <v/>
      </c>
      <c r="K353" s="265" t="str">
        <f>+IF(G353=0,"",'Ark1'!T2032)</f>
        <v/>
      </c>
      <c r="L353" s="294" t="str">
        <f>+IF(G353=0,"",'Ark1'!U2032)</f>
        <v/>
      </c>
      <c r="M353" s="264"/>
      <c r="N353" s="266" t="str">
        <f>+IF(G353=0,"",'Ark1'!W2032)</f>
        <v/>
      </c>
      <c r="O353" s="266" t="str">
        <f>+IF(G353=0,"",'Ark1'!X2032)</f>
        <v/>
      </c>
      <c r="P353" s="266" t="str">
        <f>+IF(G353=0,"",'Ark1'!AG2032)</f>
        <v/>
      </c>
      <c r="Q353" s="266" t="str">
        <f>+IF(G353=0,"",'Ark1'!AH2032)</f>
        <v/>
      </c>
      <c r="R353" s="366" t="str">
        <f>+IF(G353=0,"",'Ark1'!AR1799)</f>
        <v/>
      </c>
      <c r="S353" s="114" t="str">
        <f>+IF(G353=0,"",'Ark1'!AS1799)</f>
        <v/>
      </c>
      <c r="T353" s="266" t="str">
        <f>+IF(G353=0,"",'Ark1'!Y2032)</f>
        <v/>
      </c>
      <c r="U353" s="265" t="str">
        <f>+IF(G353=0,"",'Ark1'!AA2032)</f>
        <v/>
      </c>
      <c r="V353" s="266" t="str">
        <f>+IF(G353=0,"",'Ark1'!AC2032)</f>
        <v/>
      </c>
      <c r="W353" s="294" t="str">
        <f t="shared" si="48"/>
        <v/>
      </c>
      <c r="X353" s="266" t="str">
        <f t="shared" si="49"/>
        <v/>
      </c>
      <c r="Y353" s="264" t="str">
        <f t="shared" si="50"/>
        <v/>
      </c>
      <c r="Z353" s="244"/>
      <c r="AA353" s="247"/>
      <c r="AC353" s="28"/>
      <c r="AD353" s="27"/>
      <c r="AE353" s="269"/>
      <c r="AF353" s="86"/>
      <c r="AJ353" s="86"/>
    </row>
    <row r="354" spans="1:55" ht="15.6">
      <c r="A354" s="244"/>
      <c r="B354" s="318">
        <f>+'Ark1'!C2067</f>
        <v>2024</v>
      </c>
      <c r="C354" s="263">
        <f>+'Ark1'!L2067</f>
        <v>14</v>
      </c>
      <c r="D354" s="263" t="s">
        <v>403</v>
      </c>
      <c r="E354" s="272">
        <f>+'Ark1'!AP2067</f>
        <v>16</v>
      </c>
      <c r="F354" s="86" t="str">
        <f>+IF(G354=0,"",'Ark1'!Q2067)</f>
        <v/>
      </c>
      <c r="G354" s="449">
        <f>+'Ark1'!R2067</f>
        <v>0</v>
      </c>
      <c r="H354" s="28" t="str">
        <f>+IF(G354=0,"",'Ark1'!AE2067)</f>
        <v/>
      </c>
      <c r="I354" s="264"/>
      <c r="J354" s="28" t="str">
        <f>+IF(G354=0,"",'Ark1'!AF2067)</f>
        <v/>
      </c>
      <c r="K354" s="27" t="str">
        <f>+IF(G354=0,"",'Ark1'!T2067)</f>
        <v/>
      </c>
      <c r="L354" s="294" t="str">
        <f>+IF(G354=0,"",'Ark1'!U2067)</f>
        <v/>
      </c>
      <c r="M354" s="28"/>
      <c r="N354" s="33" t="str">
        <f>+IF(G354=0,"",'Ark1'!W2067)</f>
        <v/>
      </c>
      <c r="O354" s="33" t="str">
        <f>+IF(G354=0,"",'Ark1'!X2067)</f>
        <v/>
      </c>
      <c r="P354" s="33" t="str">
        <f>+IF(G354=0,"",'Ark1'!AG2067)</f>
        <v/>
      </c>
      <c r="Q354" s="33" t="str">
        <f>+IF(G354=0,"",'Ark1'!AH2067)</f>
        <v/>
      </c>
      <c r="R354" s="366" t="str">
        <f>+IF(G354=0,"",'Ark1'!AR1800)</f>
        <v/>
      </c>
      <c r="S354" s="114" t="str">
        <f>+IF(G354=0,"",'Ark1'!AS1800)</f>
        <v/>
      </c>
      <c r="T354" s="33" t="str">
        <f>+IF(G354=0,"",'Ark1'!Y2067)</f>
        <v/>
      </c>
      <c r="U354" s="27" t="str">
        <f>+IF(G354=0,"",'Ark1'!AA2067)</f>
        <v/>
      </c>
      <c r="V354" s="33" t="str">
        <f>+IF(G354=0,"",'Ark1'!AC2067)</f>
        <v/>
      </c>
      <c r="W354" s="294" t="str">
        <f t="shared" si="48"/>
        <v/>
      </c>
      <c r="X354" s="33" t="str">
        <f t="shared" si="49"/>
        <v/>
      </c>
      <c r="Y354" s="28" t="str">
        <f t="shared" si="50"/>
        <v/>
      </c>
      <c r="Z354" s="244"/>
      <c r="AA354" s="27"/>
      <c r="AC354" s="28"/>
      <c r="AD354" s="27"/>
      <c r="AE354" s="86"/>
      <c r="AF354" s="86"/>
      <c r="AJ354" s="86"/>
    </row>
    <row r="355" spans="1:55" ht="15.6">
      <c r="A355" s="244"/>
      <c r="B355" s="318">
        <f>+'Ark1'!C2102</f>
        <v>2024</v>
      </c>
      <c r="C355" s="263">
        <f>+'Ark1'!L2102</f>
        <v>15</v>
      </c>
      <c r="D355" s="263" t="s">
        <v>41</v>
      </c>
      <c r="E355" s="263">
        <f>+'Ark1'!AP2102</f>
        <v>16</v>
      </c>
      <c r="F355" s="263" t="str">
        <f>+IF(G355=0,"",'Ark1'!Q2102)</f>
        <v/>
      </c>
      <c r="G355" s="449">
        <f>+'Ark1'!R2102</f>
        <v>0</v>
      </c>
      <c r="H355" s="264" t="str">
        <f>+IF(G355=0,"",'Ark1'!AE2102)</f>
        <v/>
      </c>
      <c r="I355" s="264"/>
      <c r="J355" s="264" t="str">
        <f>+IF(G355=0,"",'Ark1'!AF2102)</f>
        <v/>
      </c>
      <c r="K355" s="265" t="str">
        <f>+IF(G355=0,"",'Ark1'!T2102)</f>
        <v/>
      </c>
      <c r="L355" s="369" t="str">
        <f>+IF(G355=0,"",'Ark1'!U2102)</f>
        <v/>
      </c>
      <c r="M355" s="264"/>
      <c r="N355" s="266" t="str">
        <f>+IF(G355=0,"",'Ark1'!W2102)</f>
        <v/>
      </c>
      <c r="O355" s="266" t="str">
        <f>+IF(G355=0,"",'Ark1'!X2102)</f>
        <v/>
      </c>
      <c r="P355" s="266" t="str">
        <f>+IF(G355=0,"",'Ark1'!AG2102)</f>
        <v/>
      </c>
      <c r="Q355" s="266" t="str">
        <f>+IF(G355=0,"",'Ark1'!AH2102)</f>
        <v/>
      </c>
      <c r="R355" s="366" t="str">
        <f>+IF(G355=0,"",'Ark1'!AR1801)</f>
        <v/>
      </c>
      <c r="S355" s="114" t="str">
        <f>+IF(G355=0,"",'Ark1'!AS1801)</f>
        <v/>
      </c>
      <c r="T355" s="266" t="str">
        <f>+IF(G355=0,"",'Ark1'!Y2102)</f>
        <v/>
      </c>
      <c r="U355" s="265" t="str">
        <f>+IF(G355=0,"",'Ark1'!AA2102)</f>
        <v/>
      </c>
      <c r="V355" s="266" t="str">
        <f>+IF(G355=0,"",'Ark1'!AC2102)</f>
        <v/>
      </c>
      <c r="W355" s="294" t="str">
        <f t="shared" si="48"/>
        <v/>
      </c>
      <c r="X355" s="266" t="str">
        <f t="shared" si="49"/>
        <v/>
      </c>
      <c r="Y355" s="264" t="str">
        <f t="shared" si="50"/>
        <v/>
      </c>
      <c r="Z355" s="244"/>
      <c r="AA355" s="248"/>
      <c r="AC355" s="28"/>
      <c r="AD355" s="27"/>
      <c r="AE355" s="269"/>
      <c r="AF355" s="86"/>
      <c r="AJ355" s="86"/>
    </row>
    <row r="356" spans="1:55" ht="19.8">
      <c r="A356" s="244"/>
      <c r="B356" s="244"/>
      <c r="C356" s="244"/>
      <c r="D356" s="244"/>
      <c r="E356" s="244"/>
      <c r="F356" s="244"/>
      <c r="G356" s="443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  <c r="U356" s="244"/>
      <c r="V356" s="244"/>
      <c r="W356" s="244"/>
      <c r="X356" s="244"/>
      <c r="Y356" s="244"/>
      <c r="Z356" s="244"/>
      <c r="AA356" s="247"/>
      <c r="AC356" s="28"/>
      <c r="AD356" s="27"/>
      <c r="AE356" s="248"/>
      <c r="AF356" s="86"/>
      <c r="AJ356" s="86"/>
      <c r="BB356" s="259"/>
    </row>
    <row r="357" spans="1:55" ht="19.8">
      <c r="A357" s="244"/>
      <c r="B357" s="244"/>
      <c r="C357" s="261"/>
      <c r="D357" s="244"/>
      <c r="E357" s="244"/>
      <c r="F357" s="244"/>
      <c r="G357" s="443"/>
      <c r="H357" s="245"/>
      <c r="I357" s="244"/>
      <c r="J357" s="245"/>
      <c r="K357" s="244"/>
      <c r="L357" s="244"/>
      <c r="M357" s="244"/>
      <c r="N357" s="246"/>
      <c r="O357" s="246"/>
      <c r="P357" s="244"/>
      <c r="Q357" s="246"/>
      <c r="R357" s="246"/>
      <c r="S357" s="246"/>
      <c r="T357" s="246"/>
      <c r="U357" s="244"/>
      <c r="V357" s="246"/>
      <c r="W357" s="244"/>
      <c r="X357" s="246"/>
      <c r="Y357" s="245"/>
      <c r="Z357" s="244"/>
      <c r="AA357" s="247"/>
      <c r="AC357" s="28"/>
      <c r="AD357" s="27"/>
      <c r="AE357" s="248"/>
      <c r="AF357" s="86"/>
      <c r="AJ357" s="86"/>
      <c r="BB357" s="259"/>
    </row>
    <row r="358" spans="1:55" ht="22.8">
      <c r="A358" s="334" t="str">
        <f>+Raser!C27</f>
        <v>Normande</v>
      </c>
      <c r="B358" s="244"/>
      <c r="C358" s="261"/>
      <c r="D358" s="334"/>
      <c r="E358" s="244"/>
      <c r="F358" s="244"/>
      <c r="G358" s="447" t="s">
        <v>639</v>
      </c>
      <c r="H358" s="276">
        <f>SUM(G364:G378)</f>
        <v>0</v>
      </c>
      <c r="I358" s="245"/>
      <c r="J358" s="244"/>
      <c r="K358" s="245"/>
      <c r="L358" s="244"/>
      <c r="M358" s="333" t="str">
        <f>+Raser!T27</f>
        <v/>
      </c>
      <c r="N358" s="244"/>
      <c r="O358" s="246"/>
      <c r="P358" s="246"/>
      <c r="Q358" s="244"/>
      <c r="R358" s="244"/>
      <c r="S358" s="244"/>
      <c r="T358" s="246"/>
      <c r="U358" s="246"/>
      <c r="V358" s="244"/>
      <c r="W358" s="246"/>
      <c r="X358" s="333" t="str">
        <f>+Raser!X27</f>
        <v/>
      </c>
      <c r="Y358" s="246" t="s">
        <v>624</v>
      </c>
      <c r="Z358" s="245"/>
      <c r="AA358" s="247"/>
      <c r="AB358" s="247"/>
      <c r="AC358" s="28"/>
      <c r="AE358" s="27"/>
      <c r="AF358" s="248"/>
      <c r="AJ358" s="86"/>
      <c r="BC358" s="259"/>
    </row>
    <row r="359" spans="1:55" ht="14.25" customHeight="1">
      <c r="A359" s="244"/>
      <c r="B359" s="244"/>
      <c r="C359" s="261"/>
      <c r="D359" s="332"/>
      <c r="E359" s="244"/>
      <c r="F359" s="261"/>
      <c r="G359" s="447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45"/>
      <c r="Z359" s="244"/>
      <c r="AA359" s="247"/>
      <c r="AC359" s="28"/>
      <c r="AD359" s="27"/>
      <c r="AE359" s="248"/>
      <c r="AF359" s="86"/>
      <c r="AJ359" s="86"/>
      <c r="BB359" s="259"/>
    </row>
    <row r="360" spans="1:55" ht="19.8">
      <c r="A360" s="244"/>
      <c r="B360" s="244"/>
      <c r="C360" s="244"/>
      <c r="D360" s="244"/>
      <c r="E360" s="244"/>
      <c r="F360" s="244"/>
      <c r="G360" s="443"/>
      <c r="H360" s="245"/>
      <c r="I360" s="244"/>
      <c r="J360" s="245"/>
      <c r="K360" s="244"/>
      <c r="L360" s="244"/>
      <c r="M360" s="244"/>
      <c r="N360" s="246"/>
      <c r="O360" s="246"/>
      <c r="P360" s="244"/>
      <c r="Q360" s="246"/>
      <c r="R360" s="246"/>
      <c r="S360" s="246"/>
      <c r="T360" s="246"/>
      <c r="U360" s="244"/>
      <c r="V360" s="246"/>
      <c r="W360" s="261" t="s">
        <v>479</v>
      </c>
      <c r="X360" s="262" t="s">
        <v>81</v>
      </c>
      <c r="Y360" s="260" t="s">
        <v>4</v>
      </c>
      <c r="Z360" s="244"/>
      <c r="AA360" s="247"/>
      <c r="AC360" s="28"/>
      <c r="AD360" s="27"/>
      <c r="AE360" s="248"/>
      <c r="AF360" s="86"/>
      <c r="AJ360" s="86"/>
      <c r="BB360" s="259"/>
    </row>
    <row r="361" spans="1:55" ht="19.8">
      <c r="A361" s="244"/>
      <c r="B361" s="244"/>
      <c r="C361" s="244"/>
      <c r="D361" s="261"/>
      <c r="E361" s="244"/>
      <c r="F361" s="261" t="s">
        <v>4</v>
      </c>
      <c r="G361" s="443"/>
      <c r="H361" s="245"/>
      <c r="I361" s="245"/>
      <c r="J361" s="245"/>
      <c r="K361" s="261" t="s">
        <v>24</v>
      </c>
      <c r="L361" s="245"/>
      <c r="M361" s="245"/>
      <c r="N361" s="246" t="s">
        <v>404</v>
      </c>
      <c r="O361" s="246" t="s">
        <v>404</v>
      </c>
      <c r="P361" s="262" t="s">
        <v>533</v>
      </c>
      <c r="Q361" s="246" t="s">
        <v>404</v>
      </c>
      <c r="R361" s="246"/>
      <c r="S361" s="246"/>
      <c r="T361" s="262" t="s">
        <v>424</v>
      </c>
      <c r="U361" s="244"/>
      <c r="V361" s="262" t="s">
        <v>576</v>
      </c>
      <c r="W361" s="261" t="s">
        <v>573</v>
      </c>
      <c r="X361" s="262" t="s">
        <v>44</v>
      </c>
      <c r="Y361" s="260" t="s">
        <v>10</v>
      </c>
      <c r="Z361" s="244"/>
      <c r="AA361" s="247"/>
      <c r="AC361" s="28"/>
      <c r="AD361" s="27"/>
      <c r="AE361" s="248"/>
      <c r="AF361" s="86"/>
      <c r="AJ361" s="86"/>
      <c r="BB361" s="259"/>
    </row>
    <row r="362" spans="1:55" ht="19.8">
      <c r="A362" s="261"/>
      <c r="B362" s="261"/>
      <c r="C362" s="244"/>
      <c r="D362" s="244"/>
      <c r="E362" s="261"/>
      <c r="F362" s="261" t="s">
        <v>477</v>
      </c>
      <c r="G362" s="447" t="s">
        <v>4</v>
      </c>
      <c r="H362" s="260" t="s">
        <v>4</v>
      </c>
      <c r="I362" s="260"/>
      <c r="J362" s="260" t="s">
        <v>1</v>
      </c>
      <c r="K362" s="261" t="s">
        <v>483</v>
      </c>
      <c r="L362" s="260" t="s">
        <v>24</v>
      </c>
      <c r="M362" s="260"/>
      <c r="N362" s="262" t="s">
        <v>575</v>
      </c>
      <c r="O362" s="262" t="s">
        <v>489</v>
      </c>
      <c r="P362" s="262" t="s">
        <v>554</v>
      </c>
      <c r="Q362" s="262" t="s">
        <v>491</v>
      </c>
      <c r="R362" s="411" t="s">
        <v>24</v>
      </c>
      <c r="S362" s="411" t="s">
        <v>24</v>
      </c>
      <c r="T362" s="262"/>
      <c r="U362" s="261" t="s">
        <v>415</v>
      </c>
      <c r="V362" s="262" t="s">
        <v>1</v>
      </c>
      <c r="W362" s="261" t="s">
        <v>71</v>
      </c>
      <c r="X362" s="262" t="s">
        <v>537</v>
      </c>
      <c r="Y362" s="260" t="s">
        <v>71</v>
      </c>
      <c r="Z362" s="244"/>
      <c r="AA362" s="247"/>
      <c r="AC362" s="28"/>
      <c r="AD362" s="27"/>
      <c r="AE362" s="248"/>
      <c r="AF362" s="86"/>
      <c r="AJ362" s="86"/>
      <c r="BB362" s="259"/>
    </row>
    <row r="363" spans="1:55" ht="19.8">
      <c r="A363" s="244"/>
      <c r="B363" s="244"/>
      <c r="C363" s="261" t="s">
        <v>0</v>
      </c>
      <c r="D363" s="261"/>
      <c r="E363" s="261" t="s">
        <v>601</v>
      </c>
      <c r="F363" s="50" t="s">
        <v>478</v>
      </c>
      <c r="G363" s="448" t="s">
        <v>10</v>
      </c>
      <c r="H363" s="87" t="s">
        <v>404</v>
      </c>
      <c r="I363" s="87"/>
      <c r="J363" s="87" t="s">
        <v>404</v>
      </c>
      <c r="K363" s="50" t="s">
        <v>416</v>
      </c>
      <c r="L363" s="87" t="s">
        <v>45</v>
      </c>
      <c r="M363" s="87"/>
      <c r="N363" s="75" t="s">
        <v>552</v>
      </c>
      <c r="O363" s="75" t="s">
        <v>441</v>
      </c>
      <c r="P363" s="75" t="s">
        <v>485</v>
      </c>
      <c r="Q363" s="75" t="s">
        <v>472</v>
      </c>
      <c r="R363" s="411" t="s">
        <v>711</v>
      </c>
      <c r="S363" s="411" t="s">
        <v>712</v>
      </c>
      <c r="T363" s="75" t="s">
        <v>1</v>
      </c>
      <c r="U363" s="50" t="s">
        <v>416</v>
      </c>
      <c r="V363" s="75" t="s">
        <v>534</v>
      </c>
      <c r="W363" s="50" t="s">
        <v>488</v>
      </c>
      <c r="X363" s="75" t="s">
        <v>45</v>
      </c>
      <c r="Y363" s="87" t="s">
        <v>557</v>
      </c>
      <c r="Z363" s="244"/>
      <c r="AA363" s="247"/>
      <c r="AC363" s="28"/>
      <c r="AD363" s="27"/>
      <c r="AE363" s="248"/>
      <c r="AF363" s="86"/>
      <c r="AJ363" s="86"/>
      <c r="BB363" s="259"/>
    </row>
    <row r="364" spans="1:55" ht="15.6">
      <c r="A364" s="244"/>
      <c r="B364" s="263">
        <f>+'Ark1'!C1613</f>
        <v>2024</v>
      </c>
      <c r="C364" s="263">
        <f>+'Ark1'!L1613</f>
        <v>1</v>
      </c>
      <c r="D364" s="263" t="s">
        <v>29</v>
      </c>
      <c r="E364" s="263">
        <f>+'Ark1'!AP1613</f>
        <v>17</v>
      </c>
      <c r="F364" s="263" t="str">
        <f>+IF(G364=0,"",'Ark1'!Q1613)</f>
        <v/>
      </c>
      <c r="G364" s="449">
        <f>+'Ark1'!R1613</f>
        <v>0</v>
      </c>
      <c r="H364" s="264" t="str">
        <f>+IF(G364=0,"",'Ark1'!AE1613)</f>
        <v/>
      </c>
      <c r="I364" s="264"/>
      <c r="J364" s="264" t="str">
        <f>+IF(G364=0,"",'Ark1'!AF1613)</f>
        <v/>
      </c>
      <c r="K364" s="265" t="str">
        <f>+IF(G364=0,"",'Ark1'!T1613)</f>
        <v/>
      </c>
      <c r="L364" s="294" t="str">
        <f>+IF(G364=0,"",'Ark1'!U1613)</f>
        <v/>
      </c>
      <c r="M364" s="264"/>
      <c r="N364" s="266" t="str">
        <f>+IF(G364=0,"",'Ark1'!W1613)</f>
        <v/>
      </c>
      <c r="O364" s="266" t="str">
        <f>+IF(G364=0,"",'Ark1'!X1613)</f>
        <v/>
      </c>
      <c r="P364" s="266" t="str">
        <f>+IF(G364=0,"",'Ark1'!AG1613)</f>
        <v/>
      </c>
      <c r="Q364" s="266" t="str">
        <f>+IF(G364=0,"",'Ark1'!AH1613)</f>
        <v/>
      </c>
      <c r="R364" s="366" t="str">
        <f>+IF(G364=0,"",'Ark1'!AR1723)</f>
        <v/>
      </c>
      <c r="S364" s="114" t="str">
        <f>+IF(G364=0,"",'Ark1'!AS1723)</f>
        <v/>
      </c>
      <c r="T364" s="266" t="str">
        <f>+IF(G364=0,"",'Ark1'!Y1613)</f>
        <v/>
      </c>
      <c r="U364" s="265" t="str">
        <f>+IF(G364=0,"",'Ark1'!AA1613)</f>
        <v/>
      </c>
      <c r="V364" s="266" t="str">
        <f>+IF(G364=0,"",'Ark1'!AC1613)</f>
        <v/>
      </c>
      <c r="W364" s="294" t="str">
        <f t="shared" ref="W364:W378" si="51">IF(G364=0,"",1000*L364/P364)</f>
        <v/>
      </c>
      <c r="X364" s="266" t="str">
        <f t="shared" ref="X364:X378" si="52">IF(G364=0,"",L364/C364)</f>
        <v/>
      </c>
      <c r="Y364" s="264" t="str">
        <f t="shared" ref="Y364:Y378" si="53">IF(G364=0,"",G364/F364)</f>
        <v/>
      </c>
      <c r="Z364" s="244"/>
      <c r="AA364" s="27"/>
      <c r="AC364" s="28"/>
      <c r="AD364" s="27"/>
      <c r="AE364" s="86"/>
      <c r="AF364" s="86"/>
      <c r="AJ364" s="86"/>
    </row>
    <row r="365" spans="1:55" ht="15.6">
      <c r="A365" s="244"/>
      <c r="B365" s="295">
        <f>+'Ark1'!C1648</f>
        <v>2024</v>
      </c>
      <c r="C365" s="86">
        <f>+'Ark1'!L1648</f>
        <v>2</v>
      </c>
      <c r="D365" s="86" t="s">
        <v>30</v>
      </c>
      <c r="E365" s="86">
        <f>+'Ark1'!AP1648</f>
        <v>17</v>
      </c>
      <c r="F365" s="86" t="str">
        <f>+IF(G365=0,"",'Ark1'!Q1648)</f>
        <v/>
      </c>
      <c r="G365" s="449">
        <f>+'Ark1'!R1648</f>
        <v>0</v>
      </c>
      <c r="H365" s="28" t="str">
        <f>+IF(G365=0,"",'Ark1'!AE1648)</f>
        <v/>
      </c>
      <c r="I365" s="264"/>
      <c r="J365" s="28" t="str">
        <f>+IF(G365=0,"",'Ark1'!AF1648)</f>
        <v/>
      </c>
      <c r="K365" s="27" t="str">
        <f>+IF(G365=0,"",'Ark1'!T1648)</f>
        <v/>
      </c>
      <c r="L365" s="294" t="str">
        <f>+IF(G365=0,"",'Ark1'!U1648)</f>
        <v/>
      </c>
      <c r="M365" s="264"/>
      <c r="N365" s="33" t="str">
        <f>+IF(G365=0,"",'Ark1'!W1648)</f>
        <v/>
      </c>
      <c r="O365" s="33" t="str">
        <f>+IF(G365=0,"",'Ark1'!X1648)</f>
        <v/>
      </c>
      <c r="P365" s="33" t="str">
        <f>+IF(G365=0,"",'Ark1'!AG1648)</f>
        <v/>
      </c>
      <c r="Q365" s="33" t="str">
        <f>+IF(G365=0,"",'Ark1'!AH1648)</f>
        <v/>
      </c>
      <c r="R365" s="366" t="str">
        <f>+IF(G365=0,"",'Ark1'!AR1758)</f>
        <v/>
      </c>
      <c r="S365" s="114" t="str">
        <f>+IF(G365=0,"",'Ark1'!AS1758)</f>
        <v/>
      </c>
      <c r="T365" s="33" t="str">
        <f>+IF(G365=0,"",'Ark1'!Y1648)</f>
        <v/>
      </c>
      <c r="U365" s="27" t="str">
        <f>+IF(G365=0,"",'Ark1'!AA1648)</f>
        <v/>
      </c>
      <c r="V365" s="33" t="str">
        <f>+IF(G365=0,"",'Ark1'!AC1648)</f>
        <v/>
      </c>
      <c r="W365" s="294" t="str">
        <f t="shared" si="51"/>
        <v/>
      </c>
      <c r="X365" s="33" t="str">
        <f t="shared" si="52"/>
        <v/>
      </c>
      <c r="Y365" s="28" t="str">
        <f t="shared" si="53"/>
        <v/>
      </c>
      <c r="Z365" s="244"/>
      <c r="AA365" s="27"/>
      <c r="AC365" s="28"/>
      <c r="AD365" s="27"/>
      <c r="AE365" s="86"/>
      <c r="AF365" s="86"/>
      <c r="AJ365" s="86"/>
    </row>
    <row r="366" spans="1:55" ht="15.6">
      <c r="A366" s="244"/>
      <c r="B366" s="295">
        <f>+'Ark1'!C1683</f>
        <v>2024</v>
      </c>
      <c r="C366" s="263">
        <f>+'Ark1'!L1683</f>
        <v>3</v>
      </c>
      <c r="D366" s="263" t="s">
        <v>31</v>
      </c>
      <c r="E366" s="263">
        <f>+'Ark1'!AP1683</f>
        <v>17</v>
      </c>
      <c r="F366" s="263" t="str">
        <f>+IF(G366=0,"",'Ark1'!Q1683)</f>
        <v/>
      </c>
      <c r="G366" s="449">
        <f>+'Ark1'!R1683</f>
        <v>0</v>
      </c>
      <c r="H366" s="264" t="str">
        <f>+IF(G366=0,"",'Ark1'!AE1683)</f>
        <v/>
      </c>
      <c r="I366" s="264"/>
      <c r="J366" s="264" t="str">
        <f>+IF(G366=0,"",'Ark1'!AF1683)</f>
        <v/>
      </c>
      <c r="K366" s="265" t="str">
        <f>+IF(G366=0,"",'Ark1'!T1683)</f>
        <v/>
      </c>
      <c r="L366" s="294" t="str">
        <f>+IF(G366=0,"",'Ark1'!U1683)</f>
        <v/>
      </c>
      <c r="M366" s="264"/>
      <c r="N366" s="266" t="str">
        <f>+IF(G366=0,"",'Ark1'!W1683)</f>
        <v/>
      </c>
      <c r="O366" s="266" t="str">
        <f>+IF(G366=0,"",'Ark1'!X1683)</f>
        <v/>
      </c>
      <c r="P366" s="266" t="str">
        <f>+IF(G366=0,"",'Ark1'!AG1683)</f>
        <v/>
      </c>
      <c r="Q366" s="266" t="str">
        <f>+IF(G366=0,"",'Ark1'!AH1683)</f>
        <v/>
      </c>
      <c r="R366" s="366" t="str">
        <f>+IF(G366=0,"",'Ark1'!AR1793)</f>
        <v/>
      </c>
      <c r="S366" s="114" t="str">
        <f>+IF(G366=0,"",'Ark1'!AS1793)</f>
        <v/>
      </c>
      <c r="T366" s="266" t="str">
        <f>+IF(G366=0,"",'Ark1'!Y1683)</f>
        <v/>
      </c>
      <c r="U366" s="265" t="str">
        <f>+IF(G366=0,"",'Ark1'!AA1683)</f>
        <v/>
      </c>
      <c r="V366" s="266" t="str">
        <f>+IF(G366=0,"",'Ark1'!AC1683)</f>
        <v/>
      </c>
      <c r="W366" s="294" t="str">
        <f t="shared" si="51"/>
        <v/>
      </c>
      <c r="X366" s="266" t="str">
        <f t="shared" si="52"/>
        <v/>
      </c>
      <c r="Y366" s="264" t="str">
        <f t="shared" si="53"/>
        <v/>
      </c>
      <c r="Z366" s="244"/>
      <c r="AA366" s="27"/>
      <c r="AC366" s="28"/>
      <c r="AD366" s="27"/>
      <c r="AE366" s="86"/>
      <c r="AF366" s="86"/>
      <c r="AJ366" s="86"/>
    </row>
    <row r="367" spans="1:55" ht="15.6">
      <c r="A367" s="244"/>
      <c r="B367" s="295">
        <f>+'Ark1'!C1718</f>
        <v>2024</v>
      </c>
      <c r="C367" s="263">
        <f>+'Ark1'!L1718</f>
        <v>4</v>
      </c>
      <c r="D367" s="263" t="s">
        <v>32</v>
      </c>
      <c r="E367" s="86">
        <f>+'Ark1'!AP1718</f>
        <v>17</v>
      </c>
      <c r="F367" s="86" t="str">
        <f>+IF(G367=0,"",'Ark1'!Q1718)</f>
        <v/>
      </c>
      <c r="G367" s="449">
        <f>+'Ark1'!R1718</f>
        <v>0</v>
      </c>
      <c r="H367" s="28" t="str">
        <f>+IF(G367=0,"",'Ark1'!AE1718)</f>
        <v/>
      </c>
      <c r="I367" s="264"/>
      <c r="J367" s="28" t="str">
        <f>+IF(G367=0,"",'Ark1'!AF1718)</f>
        <v/>
      </c>
      <c r="K367" s="27" t="str">
        <f>+IF(G367=0,"",'Ark1'!T1718)</f>
        <v/>
      </c>
      <c r="L367" s="294" t="str">
        <f>+IF(G367=0,"",'Ark1'!U1718)</f>
        <v/>
      </c>
      <c r="M367" s="264"/>
      <c r="N367" s="33" t="str">
        <f>+IF(G367=0,"",'Ark1'!W1718)</f>
        <v/>
      </c>
      <c r="O367" s="33" t="str">
        <f>+IF(G367=0,"",'Ark1'!X1718)</f>
        <v/>
      </c>
      <c r="P367" s="33" t="str">
        <f>+IF(G367=0,"",'Ark1'!AG1718)</f>
        <v/>
      </c>
      <c r="Q367" s="33" t="str">
        <f>+IF(G367=0,"",'Ark1'!AH1718)</f>
        <v/>
      </c>
      <c r="R367" s="366" t="str">
        <f>+IF(G367=0,"",'Ark1'!AR1828)</f>
        <v/>
      </c>
      <c r="S367" s="114" t="str">
        <f>+IF(G367=0,"",'Ark1'!AS1828)</f>
        <v/>
      </c>
      <c r="T367" s="33" t="str">
        <f>+IF(G367=0,"",'Ark1'!Y1718)</f>
        <v/>
      </c>
      <c r="U367" s="27" t="str">
        <f>+IF(G367=0,"",'Ark1'!AA1718)</f>
        <v/>
      </c>
      <c r="V367" s="33" t="str">
        <f>+IF(G367=0,"",'Ark1'!AC1718)</f>
        <v/>
      </c>
      <c r="W367" s="294" t="str">
        <f t="shared" si="51"/>
        <v/>
      </c>
      <c r="X367" s="33" t="str">
        <f t="shared" si="52"/>
        <v/>
      </c>
      <c r="Y367" s="28" t="str">
        <f t="shared" si="53"/>
        <v/>
      </c>
      <c r="Z367" s="244"/>
      <c r="AA367" s="27"/>
      <c r="AC367" s="28"/>
      <c r="AD367" s="27"/>
      <c r="AE367" s="86"/>
      <c r="AF367" s="86"/>
      <c r="AJ367" s="86"/>
    </row>
    <row r="368" spans="1:55" ht="15.6">
      <c r="A368" s="244"/>
      <c r="B368" s="263">
        <f>+'Ark1'!C1753</f>
        <v>2024</v>
      </c>
      <c r="C368" s="263">
        <f>+'Ark1'!L1753</f>
        <v>5</v>
      </c>
      <c r="D368" s="263" t="s">
        <v>402</v>
      </c>
      <c r="E368" s="271">
        <f>+'Ark1'!AP1753</f>
        <v>17</v>
      </c>
      <c r="F368" s="263" t="str">
        <f>+IF(G368=0,"",'Ark1'!Q1753)</f>
        <v/>
      </c>
      <c r="G368" s="449">
        <f>+'Ark1'!R1753</f>
        <v>0</v>
      </c>
      <c r="H368" s="264">
        <f>+'Ark1'!AE1753</f>
        <v>0</v>
      </c>
      <c r="I368" s="264"/>
      <c r="J368" s="264" t="str">
        <f>+IF(G368=0,"",'Ark1'!AF1753)</f>
        <v/>
      </c>
      <c r="K368" s="265" t="str">
        <f>+IF(G368=0,"",'Ark1'!T1753)</f>
        <v/>
      </c>
      <c r="L368" s="294" t="str">
        <f>+IF(G368=0,"",'Ark1'!U1753)</f>
        <v/>
      </c>
      <c r="M368" s="264"/>
      <c r="N368" s="266" t="str">
        <f>+IF(G368=0,"",'Ark1'!W1753)</f>
        <v/>
      </c>
      <c r="O368" s="266" t="str">
        <f>+IF(G368=0,"",'Ark1'!X1753)</f>
        <v/>
      </c>
      <c r="P368" s="266" t="str">
        <f>+IF(G368=0,"",'Ark1'!AG1753)</f>
        <v/>
      </c>
      <c r="Q368" s="266" t="str">
        <f>+IF(G368=0,"",'Ark1'!AH1753)</f>
        <v/>
      </c>
      <c r="R368" s="366" t="str">
        <f>+IF(G368=0,"",'Ark1'!AR1863)</f>
        <v/>
      </c>
      <c r="S368" s="114" t="str">
        <f>+IF(G368=0,"",'Ark1'!AS1863)</f>
        <v/>
      </c>
      <c r="T368" s="266" t="str">
        <f>+IF(G368=0,"",'Ark1'!Y1753)</f>
        <v/>
      </c>
      <c r="U368" s="265" t="str">
        <f>+IF(G368=0,"",'Ark1'!AA1753)</f>
        <v/>
      </c>
      <c r="V368" s="266" t="str">
        <f>+IF(G368=0,"",'Ark1'!AC1753)</f>
        <v/>
      </c>
      <c r="W368" s="294" t="str">
        <f t="shared" si="51"/>
        <v/>
      </c>
      <c r="X368" s="266" t="str">
        <f t="shared" si="52"/>
        <v/>
      </c>
      <c r="Y368" s="264" t="str">
        <f t="shared" si="53"/>
        <v/>
      </c>
      <c r="Z368" s="244"/>
      <c r="AA368" s="27"/>
      <c r="AC368" s="28"/>
      <c r="AD368" s="27"/>
      <c r="AE368" s="86"/>
      <c r="AF368" s="86"/>
      <c r="AJ368" s="86"/>
    </row>
    <row r="369" spans="1:55" ht="15.6">
      <c r="A369" s="244"/>
      <c r="B369" s="318">
        <f>+'Ark1'!C1788</f>
        <v>2024</v>
      </c>
      <c r="C369" s="263">
        <f>+'Ark1'!L1788</f>
        <v>6</v>
      </c>
      <c r="D369" s="263" t="s">
        <v>33</v>
      </c>
      <c r="E369" s="272">
        <f>+'Ark1'!AP1788</f>
        <v>17</v>
      </c>
      <c r="F369" s="86" t="str">
        <f>+IF(G369=0,"",'Ark1'!Q1788)</f>
        <v/>
      </c>
      <c r="G369" s="449">
        <f>+'Ark1'!R1788</f>
        <v>0</v>
      </c>
      <c r="H369" s="28" t="str">
        <f>+IF(G369=0,"",'Ark1'!AE1788)</f>
        <v/>
      </c>
      <c r="I369" s="264"/>
      <c r="J369" s="28" t="str">
        <f>+IF(G369=0,"",'Ark1'!AF1788)</f>
        <v/>
      </c>
      <c r="K369" s="27" t="str">
        <f>+IF(G369=0,"",'Ark1'!T1788)</f>
        <v/>
      </c>
      <c r="L369" s="294" t="str">
        <f>+IF(G369=0,"",'Ark1'!U1788)</f>
        <v/>
      </c>
      <c r="M369" s="264"/>
      <c r="N369" s="33" t="str">
        <f>+IF(G369=0,"",'Ark1'!W1788)</f>
        <v/>
      </c>
      <c r="O369" s="33" t="str">
        <f>+IF(G369=0,"",'Ark1'!X1788)</f>
        <v/>
      </c>
      <c r="P369" s="33" t="str">
        <f>+IF(G369=0,"",'Ark1'!AG1788)</f>
        <v/>
      </c>
      <c r="Q369" s="33" t="str">
        <f>+IF(G369=0,"",'Ark1'!AH1788)</f>
        <v/>
      </c>
      <c r="R369" s="366" t="str">
        <f>+IF(G369=0,"",'Ark1'!AR1898)</f>
        <v/>
      </c>
      <c r="S369" s="114" t="str">
        <f>+IF(G369=0,"",'Ark1'!AS1898)</f>
        <v/>
      </c>
      <c r="T369" s="33" t="str">
        <f>+IF(G369=0,"",'Ark1'!Y1788)</f>
        <v/>
      </c>
      <c r="U369" s="27" t="str">
        <f>+IF(G369=0,"",'Ark1'!AA1788)</f>
        <v/>
      </c>
      <c r="V369" s="33" t="str">
        <f>+IF(G369=0,"",'Ark1'!AC1788)</f>
        <v/>
      </c>
      <c r="W369" s="294" t="str">
        <f t="shared" si="51"/>
        <v/>
      </c>
      <c r="X369" s="33" t="str">
        <f t="shared" si="52"/>
        <v/>
      </c>
      <c r="Y369" s="28" t="str">
        <f t="shared" si="53"/>
        <v/>
      </c>
      <c r="Z369" s="244"/>
      <c r="AA369" s="247"/>
      <c r="AC369" s="28"/>
      <c r="AD369" s="27"/>
      <c r="AE369" s="248"/>
      <c r="AF369" s="86"/>
      <c r="AJ369" s="86"/>
    </row>
    <row r="370" spans="1:55" ht="15.6">
      <c r="A370" s="244"/>
      <c r="B370" s="318">
        <f>+'Ark1'!C1823</f>
        <v>2024</v>
      </c>
      <c r="C370" s="263">
        <f>+'Ark1'!L1823</f>
        <v>7</v>
      </c>
      <c r="D370" s="263" t="s">
        <v>34</v>
      </c>
      <c r="E370" s="271">
        <f>+'Ark1'!AP1823</f>
        <v>17</v>
      </c>
      <c r="F370" s="263" t="str">
        <f>+IF(G370=0,"",'Ark1'!Q1823)</f>
        <v/>
      </c>
      <c r="G370" s="449">
        <f>+'Ark1'!R1823</f>
        <v>0</v>
      </c>
      <c r="H370" s="264" t="str">
        <f>+IF(G370=0,"",'Ark1'!AE1823)</f>
        <v/>
      </c>
      <c r="I370" s="264"/>
      <c r="J370" s="264" t="str">
        <f>+IF(G370=0,"",'Ark1'!AF1823)</f>
        <v/>
      </c>
      <c r="K370" s="265" t="str">
        <f>+IF(G370=0,"",'Ark1'!T1823)</f>
        <v/>
      </c>
      <c r="L370" s="294" t="str">
        <f>+IF(G370=0,"",'Ark1'!U1823)</f>
        <v/>
      </c>
      <c r="M370" s="264"/>
      <c r="N370" s="266" t="str">
        <f>+IF(G370=0,"",'Ark1'!W1823)</f>
        <v/>
      </c>
      <c r="O370" s="266" t="str">
        <f>+IF(G370=0,"",'Ark1'!X1823)</f>
        <v/>
      </c>
      <c r="P370" s="266" t="str">
        <f>+IF(G370=0,"",'Ark1'!AG1823)</f>
        <v/>
      </c>
      <c r="Q370" s="266" t="str">
        <f>+IF(G370=0,"",'Ark1'!AH1823)</f>
        <v/>
      </c>
      <c r="R370" s="366" t="str">
        <f>+IF(G370=0,"",'Ark1'!AR1933)</f>
        <v/>
      </c>
      <c r="S370" s="114" t="str">
        <f>+IF(G370=0,"",'Ark1'!AS1933)</f>
        <v/>
      </c>
      <c r="T370" s="266" t="str">
        <f>+IF(G370=0,"",'Ark1'!Y1823)</f>
        <v/>
      </c>
      <c r="U370" s="265" t="str">
        <f>+IF(G370=0,"",'Ark1'!AA1823)</f>
        <v/>
      </c>
      <c r="V370" s="266" t="str">
        <f>+IF(G370=0,"",'Ark1'!AC1823)</f>
        <v/>
      </c>
      <c r="W370" s="294" t="str">
        <f t="shared" si="51"/>
        <v/>
      </c>
      <c r="X370" s="266" t="str">
        <f t="shared" si="52"/>
        <v/>
      </c>
      <c r="Y370" s="264" t="str">
        <f t="shared" si="53"/>
        <v/>
      </c>
      <c r="Z370" s="244"/>
      <c r="AA370" s="247"/>
      <c r="AC370" s="28"/>
      <c r="AD370" s="27"/>
      <c r="AE370" s="248"/>
      <c r="AF370" s="86"/>
      <c r="AJ370" s="86"/>
    </row>
    <row r="371" spans="1:55" ht="15.6">
      <c r="A371" s="244"/>
      <c r="B371" s="86">
        <f>+'Ark1'!C1858</f>
        <v>2024</v>
      </c>
      <c r="C371" s="86">
        <f>+'Ark1'!L1858</f>
        <v>8</v>
      </c>
      <c r="D371" s="86" t="s">
        <v>35</v>
      </c>
      <c r="E371" s="272">
        <f>+'Ark1'!AP1858</f>
        <v>17</v>
      </c>
      <c r="F371" s="86" t="str">
        <f>+IF(G371=0,"",'Ark1'!Q1858)</f>
        <v/>
      </c>
      <c r="G371" s="449">
        <f>+'Ark1'!R1858</f>
        <v>0</v>
      </c>
      <c r="H371" s="28" t="str">
        <f>+IF(G371=0,"",'Ark1'!AE1858)</f>
        <v/>
      </c>
      <c r="I371" s="264"/>
      <c r="J371" s="28" t="str">
        <f>+IF(G371=0,"",'Ark1'!AF1858)</f>
        <v/>
      </c>
      <c r="K371" s="27" t="str">
        <f>+IF(G371=0,"",'Ark1'!T1858)</f>
        <v/>
      </c>
      <c r="L371" s="294" t="str">
        <f>+IF(G371=0,"",'Ark1'!U1858)</f>
        <v/>
      </c>
      <c r="M371" s="264"/>
      <c r="N371" s="33" t="str">
        <f>+IF(G371=0,"",'Ark1'!W1858)</f>
        <v/>
      </c>
      <c r="O371" s="33" t="str">
        <f>+IF(G371=0,"",'Ark1'!X1858)</f>
        <v/>
      </c>
      <c r="P371" s="33" t="str">
        <f>+IF(G371=0,"",'Ark1'!AG1858)</f>
        <v/>
      </c>
      <c r="Q371" s="33" t="str">
        <f>+IF(G371=0,"",'Ark1'!AH1858)</f>
        <v/>
      </c>
      <c r="R371" s="366" t="str">
        <f>+IF(G371=0,"",'Ark1'!AR1817)</f>
        <v/>
      </c>
      <c r="S371" s="114" t="str">
        <f>+IF(G371=0,"",'Ark1'!AS1817)</f>
        <v/>
      </c>
      <c r="T371" s="33" t="str">
        <f>+IF(G371=0,"",'Ark1'!Y1858)</f>
        <v/>
      </c>
      <c r="U371" s="27" t="str">
        <f>+IF(G371=0,"",'Ark1'!AA1858)</f>
        <v/>
      </c>
      <c r="V371" s="33" t="str">
        <f>+IF(G371=0,"",'Ark1'!AC1858)</f>
        <v/>
      </c>
      <c r="W371" s="294" t="str">
        <f t="shared" si="51"/>
        <v/>
      </c>
      <c r="X371" s="33" t="str">
        <f t="shared" si="52"/>
        <v/>
      </c>
      <c r="Y371" s="28" t="str">
        <f t="shared" si="53"/>
        <v/>
      </c>
      <c r="Z371" s="244"/>
      <c r="AA371" s="247"/>
      <c r="AC371" s="28"/>
      <c r="AD371" s="27"/>
      <c r="AE371" s="248"/>
      <c r="AF371" s="86"/>
      <c r="AJ371" s="86"/>
    </row>
    <row r="372" spans="1:55" ht="15.6">
      <c r="A372" s="244"/>
      <c r="B372" s="318">
        <f>+'Ark1'!C1893</f>
        <v>2024</v>
      </c>
      <c r="C372" s="263">
        <f>+'Ark1'!L1893</f>
        <v>9</v>
      </c>
      <c r="D372" s="263" t="s">
        <v>36</v>
      </c>
      <c r="E372" s="271">
        <f>+'Ark1'!AP1893</f>
        <v>17</v>
      </c>
      <c r="F372" s="263" t="str">
        <f>+IF(G372=0,"",'Ark1'!Q1893)</f>
        <v/>
      </c>
      <c r="G372" s="449">
        <f>+'Ark1'!R1893</f>
        <v>0</v>
      </c>
      <c r="H372" s="264" t="str">
        <f>+IF(G372=0,"",'Ark1'!AE1893)</f>
        <v/>
      </c>
      <c r="I372" s="264"/>
      <c r="J372" s="264" t="str">
        <f>+IF(G372=0,"",'Ark1'!AF1893)</f>
        <v/>
      </c>
      <c r="K372" s="265" t="str">
        <f>+IF(G372=0,"",'Ark1'!T1893)</f>
        <v/>
      </c>
      <c r="L372" s="294" t="str">
        <f>+IF(G372=0,"",'Ark1'!U1893)</f>
        <v/>
      </c>
      <c r="M372" s="264"/>
      <c r="N372" s="266" t="str">
        <f>+IF(G372=0,"",'Ark1'!W1893)</f>
        <v/>
      </c>
      <c r="O372" s="266" t="str">
        <f>+IF(G372=0,"",'Ark1'!X1893)</f>
        <v/>
      </c>
      <c r="P372" s="266" t="str">
        <f>+IF(G372=0,"",'Ark1'!AG1893)</f>
        <v/>
      </c>
      <c r="Q372" s="266" t="str">
        <f>+IF(G372=0,"",'Ark1'!AH1893)</f>
        <v/>
      </c>
      <c r="R372" s="366" t="str">
        <f>+IF(G372=0,"",'Ark1'!AR1818)</f>
        <v/>
      </c>
      <c r="S372" s="114" t="str">
        <f>+IF(G372=0,"",'Ark1'!AS1818)</f>
        <v/>
      </c>
      <c r="T372" s="266" t="str">
        <f>+IF(G372=0,"",'Ark1'!Y1893)</f>
        <v/>
      </c>
      <c r="U372" s="265" t="str">
        <f>+IF(G372=0,"",'Ark1'!AA1893)</f>
        <v/>
      </c>
      <c r="V372" s="266" t="str">
        <f>+IF(G372=0,"",'Ark1'!AC1893)</f>
        <v/>
      </c>
      <c r="W372" s="294" t="str">
        <f t="shared" si="51"/>
        <v/>
      </c>
      <c r="X372" s="266" t="str">
        <f t="shared" si="52"/>
        <v/>
      </c>
      <c r="Y372" s="264" t="str">
        <f t="shared" si="53"/>
        <v/>
      </c>
      <c r="Z372" s="244"/>
      <c r="AA372" s="247"/>
      <c r="AC372" s="28"/>
      <c r="AD372" s="27"/>
      <c r="AE372" s="248"/>
      <c r="AF372" s="86"/>
      <c r="AJ372" s="86"/>
    </row>
    <row r="373" spans="1:55" ht="15.6">
      <c r="A373" s="244"/>
      <c r="B373" s="318">
        <f>+'Ark1'!C1928</f>
        <v>2024</v>
      </c>
      <c r="C373" s="263">
        <f>+'Ark1'!L1928</f>
        <v>10</v>
      </c>
      <c r="D373" s="263" t="s">
        <v>37</v>
      </c>
      <c r="E373" s="272">
        <f>+'Ark1'!AP1928</f>
        <v>17</v>
      </c>
      <c r="F373" s="86" t="str">
        <f>+IF(G373=0,"",'Ark1'!Q1928)</f>
        <v/>
      </c>
      <c r="G373" s="449">
        <f>+'Ark1'!R1928</f>
        <v>0</v>
      </c>
      <c r="H373" s="28" t="str">
        <f>+IF(G373=0,"",'Ark1'!AE1928)</f>
        <v/>
      </c>
      <c r="I373" s="264"/>
      <c r="J373" s="28" t="str">
        <f>+IF(G373=0,"",'Ark1'!AF1928)</f>
        <v/>
      </c>
      <c r="K373" s="27" t="str">
        <f>+IF(G373=0,"",'Ark1'!T1928)</f>
        <v/>
      </c>
      <c r="L373" s="294" t="str">
        <f>+IF(G373=0,"",'Ark1'!U1928)</f>
        <v/>
      </c>
      <c r="M373" s="264"/>
      <c r="N373" s="33" t="str">
        <f>+IF(G373=0,"",'Ark1'!W1928)</f>
        <v/>
      </c>
      <c r="O373" s="33" t="str">
        <f>+IF(G373=0,"",'Ark1'!X1928)</f>
        <v/>
      </c>
      <c r="P373" s="33" t="str">
        <f>+IF(G373=0,"",'Ark1'!AG1928)</f>
        <v/>
      </c>
      <c r="Q373" s="33" t="str">
        <f>+IF(G373=0,"",'Ark1'!AH1928)</f>
        <v/>
      </c>
      <c r="R373" s="366" t="str">
        <f>+IF(G373=0,"",'Ark1'!AR1819)</f>
        <v/>
      </c>
      <c r="S373" s="114" t="str">
        <f>+IF(G373=0,"",'Ark1'!AS1819)</f>
        <v/>
      </c>
      <c r="T373" s="33" t="str">
        <f>+IF(G373=0,"",'Ark1'!Y1928)</f>
        <v/>
      </c>
      <c r="U373" s="27" t="str">
        <f>+IF(G373=0,"",'Ark1'!AA1928)</f>
        <v/>
      </c>
      <c r="V373" s="33" t="str">
        <f>+IF(G373=0,"",'Ark1'!AC1928)</f>
        <v/>
      </c>
      <c r="W373" s="294" t="str">
        <f t="shared" si="51"/>
        <v/>
      </c>
      <c r="X373" s="33" t="str">
        <f t="shared" si="52"/>
        <v/>
      </c>
      <c r="Y373" s="28" t="str">
        <f t="shared" si="53"/>
        <v/>
      </c>
      <c r="Z373" s="244"/>
      <c r="AA373" s="247"/>
      <c r="AC373" s="28"/>
      <c r="AD373" s="27"/>
      <c r="AE373" s="248"/>
      <c r="AF373" s="86"/>
      <c r="AJ373" s="86"/>
    </row>
    <row r="374" spans="1:55" ht="15.6">
      <c r="A374" s="244"/>
      <c r="B374" s="318">
        <f>+'Ark1'!C1963</f>
        <v>2024</v>
      </c>
      <c r="C374" s="263">
        <f>+'Ark1'!L1963</f>
        <v>11</v>
      </c>
      <c r="D374" s="263" t="s">
        <v>38</v>
      </c>
      <c r="E374" s="271">
        <f>+'Ark1'!AP1963</f>
        <v>17</v>
      </c>
      <c r="F374" s="263" t="str">
        <f>+IF(G374=0,"",'Ark1'!Q1963)</f>
        <v/>
      </c>
      <c r="G374" s="449">
        <f>+'Ark1'!R1963</f>
        <v>0</v>
      </c>
      <c r="H374" s="264" t="str">
        <f>+IF(G374=0,"",'Ark1'!AE1963)</f>
        <v/>
      </c>
      <c r="I374" s="264"/>
      <c r="J374" s="264" t="str">
        <f>+IF(G374=0,"",'Ark1'!AF1963)</f>
        <v/>
      </c>
      <c r="K374" s="265" t="str">
        <f>+IF(G374=0,"",'Ark1'!T1963)</f>
        <v/>
      </c>
      <c r="L374" s="294" t="str">
        <f>+IF(G374=0,"",'Ark1'!U1963)</f>
        <v/>
      </c>
      <c r="M374" s="264"/>
      <c r="N374" s="266" t="str">
        <f>+IF(G374=0,"",'Ark1'!W1963)</f>
        <v/>
      </c>
      <c r="O374" s="266" t="str">
        <f>+IF(G374=0,"",'Ark1'!X1963)</f>
        <v/>
      </c>
      <c r="P374" s="266" t="str">
        <f>+IF(G374=0,"",'Ark1'!AG1963)</f>
        <v/>
      </c>
      <c r="Q374" s="266" t="str">
        <f>+IF(G374=0,"",'Ark1'!AH1963)</f>
        <v/>
      </c>
      <c r="R374" s="366" t="str">
        <f>+IF(G374=0,"",'Ark1'!AR1820)</f>
        <v/>
      </c>
      <c r="S374" s="114" t="str">
        <f>+IF(G374=0,"",'Ark1'!AS1820)</f>
        <v/>
      </c>
      <c r="T374" s="266" t="str">
        <f>+IF(G374=0,"",'Ark1'!Y1963)</f>
        <v/>
      </c>
      <c r="U374" s="265" t="str">
        <f>+IF(G374=0,"",'Ark1'!AA1963)</f>
        <v/>
      </c>
      <c r="V374" s="266" t="str">
        <f>+IF(G374=0,"",'Ark1'!AC1963)</f>
        <v/>
      </c>
      <c r="W374" s="294" t="str">
        <f t="shared" si="51"/>
        <v/>
      </c>
      <c r="X374" s="266" t="str">
        <f t="shared" si="52"/>
        <v/>
      </c>
      <c r="Y374" s="264" t="str">
        <f t="shared" si="53"/>
        <v/>
      </c>
      <c r="Z374" s="244"/>
      <c r="AA374" s="247"/>
      <c r="AC374" s="28"/>
      <c r="AD374" s="27"/>
      <c r="AE374" s="248"/>
      <c r="AF374" s="86"/>
      <c r="AJ374" s="86"/>
    </row>
    <row r="375" spans="1:55" ht="15.6">
      <c r="A375" s="244"/>
      <c r="B375" s="318">
        <f>+'Ark1'!C1998</f>
        <v>2024</v>
      </c>
      <c r="C375" s="263">
        <f>+'Ark1'!L1998</f>
        <v>12</v>
      </c>
      <c r="D375" s="263" t="s">
        <v>39</v>
      </c>
      <c r="E375" s="272">
        <f>+'Ark1'!AP1998</f>
        <v>17</v>
      </c>
      <c r="F375" s="86" t="str">
        <f>+IF(G375=0,"",'Ark1'!Q1998)</f>
        <v/>
      </c>
      <c r="G375" s="449">
        <f>+'Ark1'!R1998</f>
        <v>0</v>
      </c>
      <c r="H375" s="28" t="str">
        <f>+IF(G375=0,"",'Ark1'!AE1998)</f>
        <v/>
      </c>
      <c r="I375" s="264"/>
      <c r="J375" s="28" t="str">
        <f>+IF(G375=0,"",'Ark1'!AF1998)</f>
        <v/>
      </c>
      <c r="K375" s="27" t="str">
        <f>+IF(G375=0,"",'Ark1'!T1998)</f>
        <v/>
      </c>
      <c r="L375" s="294" t="str">
        <f>+IF(G375=0,"",'Ark1'!U1998)</f>
        <v/>
      </c>
      <c r="M375" s="264"/>
      <c r="N375" s="33" t="str">
        <f>+IF(G375=0,"",'Ark1'!W1998)</f>
        <v/>
      </c>
      <c r="O375" s="33" t="str">
        <f>+IF(G375=0,"",'Ark1'!X1998)</f>
        <v/>
      </c>
      <c r="P375" s="33" t="str">
        <f>+IF(G375=0,"",'Ark1'!AG1998)</f>
        <v/>
      </c>
      <c r="Q375" s="33" t="str">
        <f>+IF(G375=0,"",'Ark1'!AH1998)</f>
        <v/>
      </c>
      <c r="R375" s="366" t="str">
        <f>+IF(G375=0,"",'Ark1'!AR1821)</f>
        <v/>
      </c>
      <c r="S375" s="114" t="str">
        <f>+IF(G375=0,"",'Ark1'!AS1821)</f>
        <v/>
      </c>
      <c r="T375" s="33" t="str">
        <f>+IF(G375=0,"",'Ark1'!Y1998)</f>
        <v/>
      </c>
      <c r="U375" s="27" t="str">
        <f>+IF(G375=0,"",'Ark1'!AA1998)</f>
        <v/>
      </c>
      <c r="V375" s="33" t="str">
        <f>+IF(G375=0,"",'Ark1'!AC1998)</f>
        <v/>
      </c>
      <c r="W375" s="294" t="str">
        <f t="shared" si="51"/>
        <v/>
      </c>
      <c r="X375" s="33" t="str">
        <f t="shared" si="52"/>
        <v/>
      </c>
      <c r="Y375" s="28" t="str">
        <f t="shared" si="53"/>
        <v/>
      </c>
      <c r="Z375" s="244"/>
      <c r="AA375" s="247"/>
      <c r="AC375" s="28"/>
      <c r="AD375" s="27"/>
      <c r="AE375" s="248"/>
      <c r="AF375" s="86"/>
      <c r="AJ375" s="86"/>
    </row>
    <row r="376" spans="1:55" ht="15.6">
      <c r="A376" s="244"/>
      <c r="B376" s="318">
        <f>+'Ark1'!C2033</f>
        <v>2024</v>
      </c>
      <c r="C376" s="263">
        <f>+'Ark1'!L2033</f>
        <v>13</v>
      </c>
      <c r="D376" s="263" t="s">
        <v>40</v>
      </c>
      <c r="E376" s="271">
        <f>+'Ark1'!AP2033</f>
        <v>17</v>
      </c>
      <c r="F376" s="263" t="str">
        <f>+IF(G376=0,"",'Ark1'!Q2033)</f>
        <v/>
      </c>
      <c r="G376" s="449">
        <f>+'Ark1'!R2033</f>
        <v>0</v>
      </c>
      <c r="H376" s="264" t="str">
        <f>+IF(G376=0,"",'Ark1'!AE2033)</f>
        <v/>
      </c>
      <c r="I376" s="264"/>
      <c r="J376" s="264" t="str">
        <f>+IF(G376=0,"",'Ark1'!AF2033)</f>
        <v/>
      </c>
      <c r="K376" s="265" t="str">
        <f>+IF(G376=0,"",'Ark1'!T2033)</f>
        <v/>
      </c>
      <c r="L376" s="294" t="str">
        <f>+IF(G376=0,"",'Ark1'!U2033)</f>
        <v/>
      </c>
      <c r="M376" s="264"/>
      <c r="N376" s="266" t="str">
        <f>+IF(G376=0,"",'Ark1'!W2033)</f>
        <v/>
      </c>
      <c r="O376" s="266" t="str">
        <f>+IF(G376=0,"",'Ark1'!X2033)</f>
        <v/>
      </c>
      <c r="P376" s="266" t="str">
        <f>+IF(G376=0,"",'Ark1'!AG2033)</f>
        <v/>
      </c>
      <c r="Q376" s="266" t="str">
        <f>+IF(G376=0,"",'Ark1'!AH2033)</f>
        <v/>
      </c>
      <c r="R376" s="366" t="str">
        <f>+IF(G376=0,"",'Ark1'!AR1822)</f>
        <v/>
      </c>
      <c r="S376" s="114" t="str">
        <f>+IF(G376=0,"",'Ark1'!AS1822)</f>
        <v/>
      </c>
      <c r="T376" s="266" t="str">
        <f>+IF(G376=0,"",'Ark1'!Y2033)</f>
        <v/>
      </c>
      <c r="U376" s="265" t="str">
        <f>+IF(G376=0,"",'Ark1'!AA2033)</f>
        <v/>
      </c>
      <c r="V376" s="266" t="str">
        <f>+IF(G376=0,"",'Ark1'!AC2033)</f>
        <v/>
      </c>
      <c r="W376" s="294" t="str">
        <f t="shared" si="51"/>
        <v/>
      </c>
      <c r="X376" s="266" t="str">
        <f t="shared" si="52"/>
        <v/>
      </c>
      <c r="Y376" s="264" t="str">
        <f t="shared" si="53"/>
        <v/>
      </c>
      <c r="Z376" s="244"/>
      <c r="AA376" s="247"/>
      <c r="AC376" s="28"/>
      <c r="AD376" s="27"/>
      <c r="AE376" s="248"/>
      <c r="AF376" s="86"/>
      <c r="AJ376" s="86"/>
    </row>
    <row r="377" spans="1:55" ht="15.6">
      <c r="A377" s="244"/>
      <c r="B377" s="318">
        <f>+'Ark1'!C2068</f>
        <v>2024</v>
      </c>
      <c r="C377" s="263">
        <f>+'Ark1'!L2068</f>
        <v>14</v>
      </c>
      <c r="D377" s="263" t="s">
        <v>403</v>
      </c>
      <c r="E377" s="272">
        <f>+'Ark1'!AP2068</f>
        <v>17</v>
      </c>
      <c r="F377" s="86" t="str">
        <f>+IF(G377=0,"",'Ark1'!Q2068)</f>
        <v/>
      </c>
      <c r="G377" s="449">
        <f>+'Ark1'!R2068</f>
        <v>0</v>
      </c>
      <c r="H377" s="28" t="str">
        <f>+IF(G377=0,"",'Ark1'!AE2068)</f>
        <v/>
      </c>
      <c r="I377" s="264"/>
      <c r="J377" s="28" t="str">
        <f>+IF(G377=0,"",'Ark1'!AF2068)</f>
        <v/>
      </c>
      <c r="K377" s="27" t="str">
        <f>+IF(G377=0,"",'Ark1'!T2068)</f>
        <v/>
      </c>
      <c r="L377" s="294" t="str">
        <f>+IF(G377=0,"",'Ark1'!U2068)</f>
        <v/>
      </c>
      <c r="M377" s="264"/>
      <c r="N377" s="33" t="str">
        <f>+IF(G377=0,"",'Ark1'!W2068)</f>
        <v/>
      </c>
      <c r="O377" s="33" t="str">
        <f>+IF(G377=0,"",'Ark1'!X2068)</f>
        <v/>
      </c>
      <c r="P377" s="33" t="str">
        <f>+IF(G377=0,"",'Ark1'!AG2068)</f>
        <v/>
      </c>
      <c r="Q377" s="33" t="str">
        <f>+IF(G377=0,"",'Ark1'!AH2068)</f>
        <v/>
      </c>
      <c r="R377" s="366" t="str">
        <f>+IF(G377=0,"",'Ark1'!AR1823)</f>
        <v/>
      </c>
      <c r="S377" s="114" t="str">
        <f>+IF(G377=0,"",'Ark1'!AS1823)</f>
        <v/>
      </c>
      <c r="T377" s="33" t="str">
        <f>+IF(G377=0,"",'Ark1'!Y2068)</f>
        <v/>
      </c>
      <c r="U377" s="27" t="str">
        <f>+IF(G377=0,"",'Ark1'!AA2068)</f>
        <v/>
      </c>
      <c r="V377" s="33" t="str">
        <f>+IF(G377=0,"",'Ark1'!AC2068)</f>
        <v/>
      </c>
      <c r="W377" s="294" t="str">
        <f t="shared" si="51"/>
        <v/>
      </c>
      <c r="X377" s="33" t="str">
        <f t="shared" si="52"/>
        <v/>
      </c>
      <c r="Y377" s="28" t="str">
        <f t="shared" si="53"/>
        <v/>
      </c>
      <c r="Z377" s="244"/>
      <c r="AA377" s="247"/>
      <c r="AC377" s="28"/>
      <c r="AD377" s="27"/>
      <c r="AE377" s="248"/>
      <c r="AF377" s="86"/>
      <c r="AJ377" s="86"/>
    </row>
    <row r="378" spans="1:55" ht="15.6">
      <c r="A378" s="244"/>
      <c r="B378" s="318">
        <f>+'Ark1'!C2103</f>
        <v>2024</v>
      </c>
      <c r="C378" s="263">
        <f>+'Ark1'!L2103</f>
        <v>15</v>
      </c>
      <c r="D378" s="263" t="s">
        <v>41</v>
      </c>
      <c r="E378" s="263">
        <f>+'Ark1'!AP2103</f>
        <v>17</v>
      </c>
      <c r="F378" s="263" t="str">
        <f>+IF(G378=0,"",'Ark1'!Q2103)</f>
        <v/>
      </c>
      <c r="G378" s="449">
        <f>+'Ark1'!R2103</f>
        <v>0</v>
      </c>
      <c r="H378" s="264" t="str">
        <f>+IF(G378=0,"",'Ark1'!AE2103)</f>
        <v/>
      </c>
      <c r="I378" s="264"/>
      <c r="J378" s="264" t="str">
        <f>+IF(G378=0,"",'Ark1'!AF2103)</f>
        <v/>
      </c>
      <c r="K378" s="265" t="str">
        <f>+IF(G378=0,"",'Ark1'!T2103)</f>
        <v/>
      </c>
      <c r="L378" s="369" t="str">
        <f>+IF(G378=0,"",'Ark1'!U2103)</f>
        <v/>
      </c>
      <c r="M378" s="264"/>
      <c r="N378" s="266" t="str">
        <f>+IF(G378=0,"",'Ark1'!W2103)</f>
        <v/>
      </c>
      <c r="O378" s="266" t="str">
        <f>+IF(G378=0,"",'Ark1'!X2103)</f>
        <v/>
      </c>
      <c r="P378" s="266" t="str">
        <f>+IF(G378=0,"",'Ark1'!AG2103)</f>
        <v/>
      </c>
      <c r="Q378" s="266" t="str">
        <f>+IF(G378=0,"",'Ark1'!AH2103)</f>
        <v/>
      </c>
      <c r="R378" s="366" t="str">
        <f>+IF(G378=0,"",'Ark1'!AR1824)</f>
        <v/>
      </c>
      <c r="S378" s="114" t="str">
        <f>+IF(G378=0,"",'Ark1'!AS1824)</f>
        <v/>
      </c>
      <c r="T378" s="266" t="str">
        <f>+IF(G378=0,"",'Ark1'!Y2103)</f>
        <v/>
      </c>
      <c r="U378" s="265" t="str">
        <f>+IF(G378=0,"",'Ark1'!AA2103)</f>
        <v/>
      </c>
      <c r="V378" s="266" t="str">
        <f>+IF(G378=0,"",'Ark1'!AC2103)</f>
        <v/>
      </c>
      <c r="W378" s="294" t="str">
        <f t="shared" si="51"/>
        <v/>
      </c>
      <c r="X378" s="266" t="str">
        <f t="shared" si="52"/>
        <v/>
      </c>
      <c r="Y378" s="264" t="str">
        <f t="shared" si="53"/>
        <v/>
      </c>
      <c r="Z378" s="244"/>
      <c r="AA378" s="247"/>
      <c r="AC378" s="28"/>
      <c r="AD378" s="27"/>
      <c r="AE378" s="248"/>
      <c r="AF378" s="86"/>
      <c r="AJ378" s="86"/>
    </row>
    <row r="379" spans="1:55" ht="19.8">
      <c r="A379" s="244"/>
      <c r="B379" s="244"/>
      <c r="C379" s="244"/>
      <c r="D379" s="244"/>
      <c r="E379" s="244"/>
      <c r="F379" s="244"/>
      <c r="G379" s="443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  <c r="U379" s="244"/>
      <c r="V379" s="244"/>
      <c r="W379" s="244"/>
      <c r="X379" s="244"/>
      <c r="Y379" s="244"/>
      <c r="Z379" s="244"/>
      <c r="AA379" s="247"/>
      <c r="AC379" s="28"/>
      <c r="AD379" s="27"/>
      <c r="AE379" s="248"/>
      <c r="AF379" s="86"/>
      <c r="AJ379" s="86"/>
      <c r="BB379" s="259"/>
    </row>
    <row r="380" spans="1:55" ht="19.8">
      <c r="A380" s="244"/>
      <c r="B380" s="244"/>
      <c r="C380" s="261"/>
      <c r="D380" s="244"/>
      <c r="E380" s="244"/>
      <c r="F380" s="244"/>
      <c r="G380" s="443"/>
      <c r="H380" s="245"/>
      <c r="I380" s="244"/>
      <c r="J380" s="245"/>
      <c r="K380" s="244"/>
      <c r="L380" s="244"/>
      <c r="M380" s="244"/>
      <c r="N380" s="246"/>
      <c r="O380" s="246"/>
      <c r="P380" s="244"/>
      <c r="Q380" s="246"/>
      <c r="R380" s="246"/>
      <c r="S380" s="246"/>
      <c r="T380" s="246"/>
      <c r="U380" s="244"/>
      <c r="V380" s="246"/>
      <c r="W380" s="244"/>
      <c r="X380" s="246"/>
      <c r="Y380" s="245"/>
      <c r="Z380" s="244"/>
      <c r="AA380" s="247"/>
      <c r="AC380" s="28"/>
      <c r="AD380" s="27"/>
      <c r="AE380" s="248"/>
      <c r="AF380" s="86"/>
      <c r="AJ380" s="86"/>
      <c r="BB380" s="259"/>
    </row>
    <row r="381" spans="1:55" ht="22.8">
      <c r="A381" s="334" t="str">
        <f>+Raser!C28</f>
        <v>Hereford</v>
      </c>
      <c r="B381" s="244"/>
      <c r="C381" s="261"/>
      <c r="D381" s="334"/>
      <c r="E381" s="244"/>
      <c r="F381" s="244"/>
      <c r="G381" s="447" t="s">
        <v>639</v>
      </c>
      <c r="H381" s="276">
        <f>SUM(G387:G401)</f>
        <v>2006</v>
      </c>
      <c r="I381" s="245"/>
      <c r="J381" s="244"/>
      <c r="K381" s="245"/>
      <c r="L381" s="244"/>
      <c r="M381" s="333">
        <f>+Raser!T28</f>
        <v>326.76856003986126</v>
      </c>
      <c r="N381" s="244"/>
      <c r="O381" s="246"/>
      <c r="P381" s="246"/>
      <c r="Q381" s="244"/>
      <c r="R381" s="244"/>
      <c r="S381" s="244"/>
      <c r="T381" s="246"/>
      <c r="U381" s="246"/>
      <c r="V381" s="244"/>
      <c r="W381" s="246"/>
      <c r="X381" s="333">
        <f>+Raser!X28</f>
        <v>120.23481028891423</v>
      </c>
      <c r="Y381" s="246" t="s">
        <v>624</v>
      </c>
      <c r="Z381" s="245"/>
      <c r="AA381" s="247"/>
      <c r="AB381" s="247"/>
      <c r="AC381" s="28"/>
      <c r="AE381" s="27"/>
      <c r="AF381" s="248"/>
      <c r="AJ381" s="86"/>
      <c r="BC381" s="259"/>
    </row>
    <row r="382" spans="1:55" ht="14.25" customHeight="1">
      <c r="A382" s="244"/>
      <c r="B382" s="244"/>
      <c r="C382" s="261"/>
      <c r="D382" s="332"/>
      <c r="E382" s="244"/>
      <c r="F382" s="261"/>
      <c r="G382" s="447"/>
      <c r="H382" s="261"/>
      <c r="I382" s="261"/>
      <c r="J382" s="261"/>
      <c r="K382" s="261"/>
      <c r="L382" s="261"/>
      <c r="M382" s="261"/>
      <c r="N382" s="261"/>
      <c r="O382" s="261"/>
      <c r="P382" s="261"/>
      <c r="Q382" s="261"/>
      <c r="R382" s="261"/>
      <c r="S382" s="261"/>
      <c r="T382" s="261"/>
      <c r="U382" s="261"/>
      <c r="V382" s="261"/>
      <c r="W382" s="261"/>
      <c r="X382" s="261"/>
      <c r="Y382" s="245"/>
      <c r="Z382" s="244"/>
      <c r="AA382" s="247"/>
      <c r="AC382" s="28"/>
      <c r="AD382" s="27"/>
      <c r="AE382" s="248"/>
      <c r="AF382" s="86"/>
      <c r="AJ382" s="86"/>
      <c r="BB382" s="259"/>
    </row>
    <row r="383" spans="1:55" ht="19.8">
      <c r="A383" s="244"/>
      <c r="B383" s="244"/>
      <c r="C383" s="244"/>
      <c r="D383" s="244"/>
      <c r="E383" s="244"/>
      <c r="F383" s="244"/>
      <c r="G383" s="443"/>
      <c r="H383" s="245"/>
      <c r="I383" s="244"/>
      <c r="J383" s="245"/>
      <c r="K383" s="244"/>
      <c r="L383" s="244"/>
      <c r="M383" s="244"/>
      <c r="N383" s="246"/>
      <c r="O383" s="246"/>
      <c r="P383" s="244"/>
      <c r="Q383" s="246"/>
      <c r="R383" s="246"/>
      <c r="S383" s="246"/>
      <c r="T383" s="246"/>
      <c r="U383" s="244"/>
      <c r="V383" s="246"/>
      <c r="W383" s="261" t="s">
        <v>479</v>
      </c>
      <c r="X383" s="262" t="s">
        <v>81</v>
      </c>
      <c r="Y383" s="260" t="s">
        <v>4</v>
      </c>
      <c r="Z383" s="244"/>
      <c r="AA383" s="247"/>
      <c r="AC383" s="28"/>
      <c r="AD383" s="27"/>
      <c r="AE383" s="248"/>
      <c r="AF383" s="86"/>
      <c r="AJ383" s="86"/>
      <c r="BB383" s="259"/>
    </row>
    <row r="384" spans="1:55" ht="19.8">
      <c r="A384" s="244"/>
      <c r="B384" s="244"/>
      <c r="C384" s="244"/>
      <c r="D384" s="261"/>
      <c r="E384" s="244"/>
      <c r="F384" s="261" t="s">
        <v>4</v>
      </c>
      <c r="G384" s="443"/>
      <c r="H384" s="245"/>
      <c r="I384" s="245"/>
      <c r="J384" s="245"/>
      <c r="K384" s="261" t="s">
        <v>24</v>
      </c>
      <c r="L384" s="245"/>
      <c r="M384" s="245"/>
      <c r="N384" s="246" t="s">
        <v>404</v>
      </c>
      <c r="O384" s="246" t="s">
        <v>404</v>
      </c>
      <c r="P384" s="262" t="s">
        <v>533</v>
      </c>
      <c r="Q384" s="246" t="s">
        <v>404</v>
      </c>
      <c r="R384" s="246"/>
      <c r="S384" s="246"/>
      <c r="T384" s="262" t="s">
        <v>424</v>
      </c>
      <c r="U384" s="244"/>
      <c r="V384" s="262" t="s">
        <v>576</v>
      </c>
      <c r="W384" s="261" t="s">
        <v>573</v>
      </c>
      <c r="X384" s="262" t="s">
        <v>44</v>
      </c>
      <c r="Y384" s="260" t="s">
        <v>10</v>
      </c>
      <c r="Z384" s="244"/>
      <c r="AA384" s="247"/>
      <c r="AC384" s="28"/>
      <c r="AD384" s="27"/>
      <c r="AE384" s="248"/>
      <c r="AF384" s="86"/>
      <c r="AJ384" s="86"/>
      <c r="BB384" s="259"/>
    </row>
    <row r="385" spans="1:54" ht="19.8">
      <c r="A385" s="261"/>
      <c r="B385" s="261"/>
      <c r="C385" s="244"/>
      <c r="D385" s="244"/>
      <c r="E385" s="261"/>
      <c r="F385" s="261" t="s">
        <v>477</v>
      </c>
      <c r="G385" s="447" t="s">
        <v>4</v>
      </c>
      <c r="H385" s="260" t="s">
        <v>4</v>
      </c>
      <c r="I385" s="260"/>
      <c r="J385" s="260" t="s">
        <v>1</v>
      </c>
      <c r="K385" s="261" t="s">
        <v>483</v>
      </c>
      <c r="L385" s="260" t="s">
        <v>24</v>
      </c>
      <c r="M385" s="260"/>
      <c r="N385" s="262" t="s">
        <v>575</v>
      </c>
      <c r="O385" s="262" t="s">
        <v>489</v>
      </c>
      <c r="P385" s="262" t="s">
        <v>554</v>
      </c>
      <c r="Q385" s="262" t="s">
        <v>491</v>
      </c>
      <c r="R385" s="411" t="s">
        <v>24</v>
      </c>
      <c r="S385" s="411" t="s">
        <v>24</v>
      </c>
      <c r="T385" s="262"/>
      <c r="U385" s="261" t="s">
        <v>415</v>
      </c>
      <c r="V385" s="262" t="s">
        <v>1</v>
      </c>
      <c r="W385" s="261" t="s">
        <v>71</v>
      </c>
      <c r="X385" s="262" t="s">
        <v>537</v>
      </c>
      <c r="Y385" s="260" t="s">
        <v>71</v>
      </c>
      <c r="Z385" s="244"/>
      <c r="AA385" s="247"/>
      <c r="AC385" s="28"/>
      <c r="AD385" s="27"/>
      <c r="AE385" s="248"/>
      <c r="AF385" s="86"/>
      <c r="AJ385" s="86"/>
      <c r="BB385" s="259"/>
    </row>
    <row r="386" spans="1:54" ht="19.8">
      <c r="A386" s="244"/>
      <c r="B386" s="244"/>
      <c r="C386" s="261" t="s">
        <v>0</v>
      </c>
      <c r="D386" s="261"/>
      <c r="E386" s="261" t="s">
        <v>601</v>
      </c>
      <c r="F386" s="50" t="s">
        <v>478</v>
      </c>
      <c r="G386" s="448" t="s">
        <v>10</v>
      </c>
      <c r="H386" s="87" t="s">
        <v>404</v>
      </c>
      <c r="I386" s="87"/>
      <c r="J386" s="87" t="s">
        <v>404</v>
      </c>
      <c r="K386" s="50" t="s">
        <v>416</v>
      </c>
      <c r="L386" s="87" t="s">
        <v>45</v>
      </c>
      <c r="M386" s="87"/>
      <c r="N386" s="75" t="s">
        <v>552</v>
      </c>
      <c r="O386" s="75" t="s">
        <v>441</v>
      </c>
      <c r="P386" s="75" t="s">
        <v>485</v>
      </c>
      <c r="Q386" s="75" t="s">
        <v>472</v>
      </c>
      <c r="R386" s="411" t="s">
        <v>711</v>
      </c>
      <c r="S386" s="411" t="s">
        <v>712</v>
      </c>
      <c r="T386" s="75" t="s">
        <v>1</v>
      </c>
      <c r="U386" s="50" t="s">
        <v>416</v>
      </c>
      <c r="V386" s="75" t="s">
        <v>534</v>
      </c>
      <c r="W386" s="50" t="s">
        <v>488</v>
      </c>
      <c r="X386" s="75" t="s">
        <v>45</v>
      </c>
      <c r="Y386" s="87" t="s">
        <v>557</v>
      </c>
      <c r="Z386" s="244"/>
      <c r="AA386" s="247"/>
      <c r="AC386" s="28"/>
      <c r="AD386" s="27"/>
      <c r="AE386" s="248"/>
      <c r="AF386" s="86"/>
      <c r="AJ386" s="86"/>
      <c r="BB386" s="259"/>
    </row>
    <row r="387" spans="1:54" ht="15.6">
      <c r="A387" s="244"/>
      <c r="B387" s="263">
        <f>+'Ark1'!C1614</f>
        <v>2024</v>
      </c>
      <c r="C387" s="263">
        <f>+'Ark1'!L1614</f>
        <v>1</v>
      </c>
      <c r="D387" s="263" t="s">
        <v>29</v>
      </c>
      <c r="E387" s="263">
        <f>+'Ark1'!AP1614</f>
        <v>21</v>
      </c>
      <c r="F387" s="263">
        <f>+IF(G387=0,"",'Ark1'!Q1614)</f>
        <v>8</v>
      </c>
      <c r="G387" s="449">
        <f>+'Ark1'!R1614</f>
        <v>8</v>
      </c>
      <c r="H387" s="264">
        <f>+IF(G387=0,"",'Ark1'!AE1614)</f>
        <v>0.39860488290981566</v>
      </c>
      <c r="I387" s="264"/>
      <c r="J387" s="264">
        <f>+IF(G387=0,"",'Ark1'!AF1614)</f>
        <v>0.21472207884883859</v>
      </c>
      <c r="K387" s="265">
        <f>+IF(G387=0,"",'Ark1'!T1614)</f>
        <v>3.625</v>
      </c>
      <c r="L387" s="294">
        <f>+IF(G387=0,"",'Ark1'!U1614)</f>
        <v>176.02500000000003</v>
      </c>
      <c r="M387" s="264"/>
      <c r="N387" s="266">
        <f>+IF(G387=0,"",'Ark1'!W1614)</f>
        <v>0</v>
      </c>
      <c r="O387" s="266">
        <f>+IF(G387=0,"",'Ark1'!X1614)</f>
        <v>0</v>
      </c>
      <c r="P387" s="266">
        <f>+IF(G387=0,"",'Ark1'!AG1614)</f>
        <v>3502.625</v>
      </c>
      <c r="Q387" s="266">
        <f>+IF(G387=0,"",'Ark1'!AH1614)</f>
        <v>100</v>
      </c>
      <c r="R387" s="366">
        <f>+IF(G387=0,"",'Ark1'!AR1614)</f>
        <v>213.125</v>
      </c>
      <c r="S387" s="114">
        <f>+IF(G387=0,"",'Ark1'!AS1614)</f>
        <v>18.175180863027375</v>
      </c>
      <c r="T387" s="266">
        <f>+IF(G387=0,"",'Ark1'!Y1614)</f>
        <v>21.057525376928563</v>
      </c>
      <c r="U387" s="265">
        <f>+IF(G387=0,"",'Ark1'!AA1614)</f>
        <v>0.69597054535375247</v>
      </c>
      <c r="V387" s="266">
        <f>+IF(G387=0,"",'Ark1'!AC1614)</f>
        <v>34.607509663602954</v>
      </c>
      <c r="W387" s="294">
        <f t="shared" ref="W387:W401" si="54">IF(G387=0,"",1000*L387/P387)</f>
        <v>50.255165768530752</v>
      </c>
      <c r="X387" s="266">
        <f t="shared" ref="X387:X401" si="55">IF(G387=0,"",L387/C387)</f>
        <v>176.02500000000003</v>
      </c>
      <c r="Y387" s="264">
        <f t="shared" ref="Y387:Y401" si="56">IF(G387=0,"",G387/F387)</f>
        <v>1</v>
      </c>
      <c r="Z387" s="244"/>
      <c r="AA387" s="247"/>
      <c r="AC387" s="28"/>
      <c r="AD387" s="27"/>
      <c r="AE387" s="248"/>
      <c r="AF387" s="86"/>
      <c r="AJ387" s="86"/>
    </row>
    <row r="388" spans="1:54" ht="15.6">
      <c r="A388" s="244"/>
      <c r="B388" s="295">
        <f>+'Ark1'!C1649</f>
        <v>2024</v>
      </c>
      <c r="C388" s="86">
        <f>+'Ark1'!L1649</f>
        <v>2</v>
      </c>
      <c r="D388" s="86" t="s">
        <v>30</v>
      </c>
      <c r="F388" s="86">
        <f>+IF(G388=0,"",'Ark1'!Q1649)</f>
        <v>44</v>
      </c>
      <c r="G388" s="449">
        <f>+'Ark1'!R1649</f>
        <v>51</v>
      </c>
      <c r="H388" s="28">
        <f>+IF(G388=0,"",'Ark1'!AE1649)</f>
        <v>2.5411061285500742</v>
      </c>
      <c r="I388" s="264"/>
      <c r="J388" s="28">
        <f>+IF(G388=0,"",'Ark1'!AF1649)</f>
        <v>1.6386701015286875</v>
      </c>
      <c r="K388" s="27">
        <f>+IF(G388=0,"",'Ark1'!T1649)</f>
        <v>4.4509803921568611</v>
      </c>
      <c r="L388" s="294">
        <f>+IF(G388=0,"",'Ark1'!U1649)</f>
        <v>210.72156862745101</v>
      </c>
      <c r="M388" s="264"/>
      <c r="N388" s="33">
        <f>+IF(G388=0,"",'Ark1'!W1649)</f>
        <v>9.8039215686274535</v>
      </c>
      <c r="O388" s="33">
        <f>+IF(G388=0,"",'Ark1'!X1649)</f>
        <v>0</v>
      </c>
      <c r="P388" s="33">
        <f>+IF(G388=0,"",'Ark1'!AG1649)</f>
        <v>3048.6078431372553</v>
      </c>
      <c r="Q388" s="33">
        <f>+IF(G388=0,"",'Ark1'!AH1649)</f>
        <v>100</v>
      </c>
      <c r="R388" s="366">
        <f>+IF(G388=0,"",'Ark1'!AR1649)</f>
        <v>213.41176470588235</v>
      </c>
      <c r="S388" s="114">
        <f>+IF(G388=0,"",'Ark1'!AS1649)</f>
        <v>21.583806170807037</v>
      </c>
      <c r="T388" s="33">
        <f>+IF(G388=0,"",'Ark1'!Y1649)</f>
        <v>27.415219143326755</v>
      </c>
      <c r="U388" s="27">
        <f>+IF(G388=0,"",'Ark1'!AA1649)</f>
        <v>1.1767973402449929</v>
      </c>
      <c r="V388" s="33">
        <f>+IF(G388=0,"",'Ark1'!AC1649)</f>
        <v>20.512341931939304</v>
      </c>
      <c r="W388" s="294">
        <f t="shared" si="54"/>
        <v>69.120588632548447</v>
      </c>
      <c r="X388" s="33">
        <f t="shared" si="55"/>
        <v>105.3607843137255</v>
      </c>
      <c r="Y388" s="28">
        <f t="shared" si="56"/>
        <v>1.1590909090909092</v>
      </c>
      <c r="Z388" s="244"/>
      <c r="AA388" s="247"/>
      <c r="AC388" s="28"/>
      <c r="AD388" s="27"/>
      <c r="AE388" s="248"/>
      <c r="AF388" s="86"/>
      <c r="AJ388" s="86"/>
    </row>
    <row r="389" spans="1:54" ht="15.6">
      <c r="A389" s="244"/>
      <c r="B389" s="295">
        <f>+'Ark1'!C1684</f>
        <v>2024</v>
      </c>
      <c r="C389" s="263">
        <f>+'Ark1'!L1684</f>
        <v>3</v>
      </c>
      <c r="D389" s="263" t="s">
        <v>31</v>
      </c>
      <c r="F389" s="263">
        <f>+IF(G389=0,"",'Ark1'!Q1684)</f>
        <v>121</v>
      </c>
      <c r="G389" s="449">
        <f>+'Ark1'!R1684</f>
        <v>151</v>
      </c>
      <c r="H389" s="264">
        <f>+IF(G389=0,"",'Ark1'!AE1684)</f>
        <v>7.5236671649227711</v>
      </c>
      <c r="I389" s="264"/>
      <c r="J389" s="264">
        <f>+IF(G389=0,"",'Ark1'!AF1684)</f>
        <v>5.5156524344546485</v>
      </c>
      <c r="K389" s="265">
        <f>+IF(G389=0,"",'Ark1'!T1684)</f>
        <v>5.9801324503311246</v>
      </c>
      <c r="L389" s="294">
        <f>+IF(G389=0,"",'Ark1'!U1684)</f>
        <v>239.55629139072849</v>
      </c>
      <c r="M389" s="264"/>
      <c r="N389" s="266">
        <f>+IF(G389=0,"",'Ark1'!W1684)</f>
        <v>35.099337748344375</v>
      </c>
      <c r="O389" s="266">
        <f>+IF(G389=0,"",'Ark1'!X1684)</f>
        <v>0.66225165562913901</v>
      </c>
      <c r="P389" s="266">
        <f>+IF(G389=0,"",'Ark1'!AG1684)</f>
        <v>3022.4039735099341</v>
      </c>
      <c r="Q389" s="266">
        <f>+IF(G389=0,"",'Ark1'!AH1684)</f>
        <v>100</v>
      </c>
      <c r="R389" s="366">
        <f>+IF(G389=0,"",'Ark1'!AR1684)</f>
        <v>214.72847682119203</v>
      </c>
      <c r="S389" s="114">
        <f>+IF(G389=0,"",'Ark1'!AS1684)</f>
        <v>24.12707050781658</v>
      </c>
      <c r="T389" s="266">
        <f>+IF(G389=0,"",'Ark1'!Y1684)</f>
        <v>27.25556890944144</v>
      </c>
      <c r="U389" s="265">
        <f>+IF(G389=0,"",'Ark1'!AA1684)</f>
        <v>1.4937849108691501</v>
      </c>
      <c r="V389" s="266">
        <f>+IF(G389=0,"",'Ark1'!AC1684)</f>
        <v>7.1337443062249877</v>
      </c>
      <c r="W389" s="294">
        <f t="shared" si="54"/>
        <v>79.260182785073056</v>
      </c>
      <c r="X389" s="266">
        <f t="shared" si="55"/>
        <v>79.852097130242825</v>
      </c>
      <c r="Y389" s="264">
        <f t="shared" si="56"/>
        <v>1.2479338842975207</v>
      </c>
      <c r="Z389" s="244"/>
      <c r="AA389" s="247"/>
      <c r="AC389" s="28"/>
      <c r="AD389" s="27"/>
      <c r="AE389" s="248"/>
      <c r="AF389" s="86"/>
      <c r="AJ389" s="86"/>
    </row>
    <row r="390" spans="1:54" ht="15.6">
      <c r="A390" s="244"/>
      <c r="B390" s="295">
        <f>+'Ark1'!C1719</f>
        <v>2024</v>
      </c>
      <c r="C390" s="263">
        <f>+'Ark1'!L1719</f>
        <v>4</v>
      </c>
      <c r="D390" s="263" t="s">
        <v>32</v>
      </c>
      <c r="F390" s="86">
        <f>+IF(G390=0,"",'Ark1'!Q1719)</f>
        <v>263</v>
      </c>
      <c r="G390" s="449">
        <f>+'Ark1'!R1719</f>
        <v>371</v>
      </c>
      <c r="H390" s="28">
        <f>+IF(G390=0,"",'Ark1'!AE1719)</f>
        <v>18.485301444942699</v>
      </c>
      <c r="I390" s="264"/>
      <c r="J390" s="28">
        <f>+IF(G390=0,"",'Ark1'!AF1719)</f>
        <v>15.577200912744198</v>
      </c>
      <c r="K390" s="27">
        <f>+IF(G390=0,"",'Ark1'!T1719)</f>
        <v>7.5687331536388127</v>
      </c>
      <c r="L390" s="294">
        <f>+IF(G390=0,"",'Ark1'!U1719)</f>
        <v>275.36145552560657</v>
      </c>
      <c r="M390" s="264"/>
      <c r="N390" s="33">
        <f>+IF(G390=0,"",'Ark1'!W1719)</f>
        <v>76.819407008086259</v>
      </c>
      <c r="O390" s="33">
        <f>+IF(G390=0,"",'Ark1'!X1719)</f>
        <v>0.80862533692722383</v>
      </c>
      <c r="P390" s="33">
        <f>+IF(G390=0,"",'Ark1'!AG1719)</f>
        <v>2747.183288409703</v>
      </c>
      <c r="Q390" s="33">
        <f>+IF(G390=0,"",'Ark1'!AH1719)</f>
        <v>100</v>
      </c>
      <c r="R390" s="366">
        <f>+IF(G390=0,"",'Ark1'!AR1719)</f>
        <v>216.90566037735843</v>
      </c>
      <c r="S390" s="114">
        <f>+IF(G390=0,"",'Ark1'!AS1719)</f>
        <v>26.929541304347456</v>
      </c>
      <c r="T390" s="33">
        <f>+IF(G390=0,"",'Ark1'!Y1719)</f>
        <v>27.90935553149361</v>
      </c>
      <c r="U390" s="27">
        <f>+IF(G390=0,"",'Ark1'!AA1719)</f>
        <v>1.5993574388493419</v>
      </c>
      <c r="V390" s="33">
        <f>+IF(G390=0,"",'Ark1'!AC1719)</f>
        <v>19.639287956359201</v>
      </c>
      <c r="W390" s="294">
        <f t="shared" si="54"/>
        <v>100.23410403206427</v>
      </c>
      <c r="X390" s="33">
        <f t="shared" si="55"/>
        <v>68.840363881401643</v>
      </c>
      <c r="Y390" s="28">
        <f t="shared" si="56"/>
        <v>1.4106463878326996</v>
      </c>
      <c r="Z390" s="244"/>
      <c r="AA390" s="247"/>
      <c r="AC390" s="28"/>
      <c r="AD390" s="27"/>
      <c r="AE390" s="248"/>
      <c r="AF390" s="86"/>
      <c r="AJ390" s="86"/>
    </row>
    <row r="391" spans="1:54" ht="15.6">
      <c r="A391" s="244"/>
      <c r="B391" s="263">
        <f>+'Ark1'!C1754</f>
        <v>2024</v>
      </c>
      <c r="C391" s="263">
        <f>+'Ark1'!L1754</f>
        <v>5</v>
      </c>
      <c r="D391" s="263" t="s">
        <v>402</v>
      </c>
      <c r="F391" s="263">
        <f>+IF(G391=0,"",'Ark1'!Q1754)</f>
        <v>309</v>
      </c>
      <c r="G391" s="449">
        <f>+'Ark1'!R1754</f>
        <v>455</v>
      </c>
      <c r="H391" s="264">
        <f>+'Ark1'!AE1754</f>
        <v>22.670652715495759</v>
      </c>
      <c r="I391" s="264"/>
      <c r="J391" s="264">
        <f>+IF(G391=0,"",'Ark1'!AF1754)</f>
        <v>21.398529637120919</v>
      </c>
      <c r="K391" s="265">
        <f>+IF(G391=0,"",'Ark1'!T1754)</f>
        <v>9.5780219780219777</v>
      </c>
      <c r="L391" s="294">
        <f>+IF(G391=0,"",'Ark1'!U1754)</f>
        <v>308.43252747252757</v>
      </c>
      <c r="M391" s="264"/>
      <c r="N391" s="266">
        <f>+IF(G391=0,"",'Ark1'!W1754)</f>
        <v>95.384615384615358</v>
      </c>
      <c r="O391" s="266">
        <f>+IF(G391=0,"",'Ark1'!X1754)</f>
        <v>6.3736263736263759</v>
      </c>
      <c r="P391" s="266">
        <f>+IF(G391=0,"",'Ark1'!AG1754)</f>
        <v>2776.2087912087914</v>
      </c>
      <c r="Q391" s="266">
        <f>+IF(G391=0,"",'Ark1'!AH1754)</f>
        <v>99.780219780219781</v>
      </c>
      <c r="R391" s="366">
        <f>+IF(G391=0,"",'Ark1'!AR1754)</f>
        <v>217.40439560439563</v>
      </c>
      <c r="S391" s="114">
        <f>+IF(G391=0,"",'Ark1'!AS1754)</f>
        <v>29.981607007692872</v>
      </c>
      <c r="T391" s="266">
        <f>+IF(G391=0,"",'Ark1'!Y1754)</f>
        <v>26.927479268690018</v>
      </c>
      <c r="U391" s="265">
        <f>+IF(G391=0,"",'Ark1'!AA1754)</f>
        <v>1.8090008290536983</v>
      </c>
      <c r="V391" s="266">
        <f>+IF(G391=0,"",'Ark1'!AC1754)</f>
        <v>6.9723578015885233</v>
      </c>
      <c r="W391" s="294">
        <f t="shared" si="54"/>
        <v>111.09846220832429</v>
      </c>
      <c r="X391" s="266">
        <f t="shared" si="55"/>
        <v>61.686505494505511</v>
      </c>
      <c r="Y391" s="264">
        <f t="shared" si="56"/>
        <v>1.4724919093851132</v>
      </c>
      <c r="Z391" s="244"/>
      <c r="AA391" s="247"/>
      <c r="AC391" s="28"/>
      <c r="AD391" s="27"/>
      <c r="AE391" s="248"/>
      <c r="AF391" s="86"/>
      <c r="AJ391" s="86"/>
    </row>
    <row r="392" spans="1:54" ht="15.6">
      <c r="A392" s="244"/>
      <c r="B392" s="318">
        <f>+'Ark1'!C1789</f>
        <v>2024</v>
      </c>
      <c r="C392" s="263">
        <f>+'Ark1'!L1789</f>
        <v>6</v>
      </c>
      <c r="D392" s="263" t="s">
        <v>33</v>
      </c>
      <c r="F392" s="86">
        <f>+IF(G392=0,"",'Ark1'!Q1789)</f>
        <v>334</v>
      </c>
      <c r="G392" s="449">
        <f>+'Ark1'!R1789</f>
        <v>467</v>
      </c>
      <c r="H392" s="28">
        <f>+IF(G392=0,"",'Ark1'!AE1789)</f>
        <v>23.268560039860496</v>
      </c>
      <c r="I392" s="264"/>
      <c r="J392" s="28">
        <f>+IF(G392=0,"",'Ark1'!AF1789)</f>
        <v>24.486627138815329</v>
      </c>
      <c r="K392" s="27">
        <f>+IF(G392=0,"",'Ark1'!T1789)</f>
        <v>11.573875802997859</v>
      </c>
      <c r="L392" s="294">
        <f>+IF(G392=0,"",'Ark1'!U1789)</f>
        <v>343.87430406852201</v>
      </c>
      <c r="M392" s="264"/>
      <c r="N392" s="33">
        <f>+IF(G392=0,"",'Ark1'!W1789)</f>
        <v>99.78586723768737</v>
      </c>
      <c r="O392" s="33">
        <f>+IF(G392=0,"",'Ark1'!X1789)</f>
        <v>40.471092077087803</v>
      </c>
      <c r="P392" s="33">
        <f>+IF(G392=0,"",'Ark1'!AG1789)</f>
        <v>2633.4689507494645</v>
      </c>
      <c r="Q392" s="33">
        <f>+IF(G392=0,"",'Ark1'!AH1789)</f>
        <v>100</v>
      </c>
      <c r="R392" s="366">
        <f>+IF(G392=0,"",'Ark1'!AR1789)</f>
        <v>217.76659528907925</v>
      </c>
      <c r="S392" s="114">
        <f>+IF(G392=0,"",'Ark1'!AS1789)</f>
        <v>33.247287878303126</v>
      </c>
      <c r="T392" s="33">
        <f>+IF(G392=0,"",'Ark1'!Y1789)</f>
        <v>30.740796977632328</v>
      </c>
      <c r="U392" s="27">
        <f>+IF(G392=0,"",'Ark1'!AA1789)</f>
        <v>1.6595717339227836</v>
      </c>
      <c r="V392" s="33">
        <f>+IF(G392=0,"",'Ark1'!AC1789)</f>
        <v>6.8608808598101199</v>
      </c>
      <c r="W392" s="294">
        <f t="shared" si="54"/>
        <v>130.5784539326572</v>
      </c>
      <c r="X392" s="33">
        <f t="shared" si="55"/>
        <v>57.312384011420335</v>
      </c>
      <c r="Y392" s="28">
        <f t="shared" si="56"/>
        <v>1.3982035928143712</v>
      </c>
      <c r="Z392" s="244"/>
      <c r="AA392" s="247"/>
      <c r="AC392" s="28"/>
      <c r="AD392" s="27"/>
      <c r="AE392" s="248"/>
      <c r="AF392" s="86"/>
      <c r="AJ392" s="86"/>
    </row>
    <row r="393" spans="1:54" ht="15.6">
      <c r="A393" s="244"/>
      <c r="B393" s="318">
        <f>+'Ark1'!C1824</f>
        <v>2024</v>
      </c>
      <c r="C393" s="263">
        <f>+'Ark1'!L1824</f>
        <v>7</v>
      </c>
      <c r="D393" s="263" t="s">
        <v>34</v>
      </c>
      <c r="F393" s="263">
        <f>+IF(G393=0,"",'Ark1'!Q1824)</f>
        <v>211</v>
      </c>
      <c r="G393" s="449">
        <f>+'Ark1'!R1824</f>
        <v>295</v>
      </c>
      <c r="H393" s="264">
        <f>+IF(G393=0,"",'Ark1'!AE1824)</f>
        <v>14.698555057299449</v>
      </c>
      <c r="I393" s="264"/>
      <c r="J393" s="264">
        <f>+IF(G393=0,"",'Ark1'!AF1824)</f>
        <v>17.230478580778854</v>
      </c>
      <c r="K393" s="265">
        <f>+IF(G393=0,"",'Ark1'!T1824)</f>
        <v>12.95932203389831</v>
      </c>
      <c r="L393" s="294">
        <f>+IF(G393=0,"",'Ark1'!U1824)</f>
        <v>383.05661016949131</v>
      </c>
      <c r="M393" s="264"/>
      <c r="N393" s="266">
        <f>+IF(G393=0,"",'Ark1'!W1824)</f>
        <v>100</v>
      </c>
      <c r="O393" s="266">
        <f>+IF(G393=0,"",'Ark1'!X1824)</f>
        <v>83.72881355932202</v>
      </c>
      <c r="P393" s="266">
        <f>+IF(G393=0,"",'Ark1'!AG1824)</f>
        <v>2596.125423728814</v>
      </c>
      <c r="Q393" s="266">
        <f>+IF(G393=0,"",'Ark1'!AH1824)</f>
        <v>99.661016949152554</v>
      </c>
      <c r="R393" s="366">
        <f>+IF(G393=0,"",'Ark1'!AR1824)</f>
        <v>218.54237288135593</v>
      </c>
      <c r="S393" s="114">
        <f>+IF(G393=0,"",'Ark1'!AS1824)</f>
        <v>36.652826093640257</v>
      </c>
      <c r="T393" s="266">
        <f>+IF(G393=0,"",'Ark1'!Y1824)</f>
        <v>32.618320972813088</v>
      </c>
      <c r="U393" s="265">
        <f>+IF(G393=0,"",'Ark1'!AA1824)</f>
        <v>1.4350478222785423</v>
      </c>
      <c r="V393" s="266">
        <f>+IF(G393=0,"",'Ark1'!AC1824)</f>
        <v>11.848978401476767</v>
      </c>
      <c r="W393" s="294">
        <f t="shared" si="54"/>
        <v>147.54934667960197</v>
      </c>
      <c r="X393" s="266">
        <f t="shared" si="55"/>
        <v>54.722372881355902</v>
      </c>
      <c r="Y393" s="264">
        <f t="shared" si="56"/>
        <v>1.3981042654028435</v>
      </c>
      <c r="Z393" s="244"/>
      <c r="AA393" s="247"/>
      <c r="AC393" s="28"/>
      <c r="AD393" s="27"/>
      <c r="AE393" s="248"/>
      <c r="AF393" s="86"/>
      <c r="AJ393" s="86"/>
    </row>
    <row r="394" spans="1:54" ht="15.6">
      <c r="A394" s="244"/>
      <c r="B394" s="86">
        <f>+'Ark1'!C1859</f>
        <v>2024</v>
      </c>
      <c r="C394" s="86">
        <f>+'Ark1'!L1859</f>
        <v>8</v>
      </c>
      <c r="D394" s="86" t="s">
        <v>35</v>
      </c>
      <c r="F394" s="86">
        <f>+IF(G394=0,"",'Ark1'!Q1859)</f>
        <v>111</v>
      </c>
      <c r="G394" s="449">
        <f>+'Ark1'!R1859</f>
        <v>135</v>
      </c>
      <c r="H394" s="28">
        <f>+IF(G394=0,"",'Ark1'!AE1859)</f>
        <v>6.7264573991031398</v>
      </c>
      <c r="I394" s="264"/>
      <c r="J394" s="28">
        <f>+IF(G394=0,"",'Ark1'!AF1859)</f>
        <v>8.6685233625764244</v>
      </c>
      <c r="K394" s="27">
        <f>+IF(G394=0,"",'Ark1'!T1859)</f>
        <v>14.155555555555557</v>
      </c>
      <c r="L394" s="294">
        <f>+IF(G394=0,"",'Ark1'!U1859)</f>
        <v>421.11333333333312</v>
      </c>
      <c r="M394" s="264"/>
      <c r="N394" s="33">
        <f>+IF(G394=0,"",'Ark1'!W1859)</f>
        <v>100</v>
      </c>
      <c r="O394" s="33">
        <f>+IF(G394=0,"",'Ark1'!X1859)</f>
        <v>98.518518518518533</v>
      </c>
      <c r="P394" s="33">
        <f>+IF(G394=0,"",'Ark1'!AG1859)</f>
        <v>2588.2666666666673</v>
      </c>
      <c r="Q394" s="33">
        <f>+IF(G394=0,"",'Ark1'!AH1859)</f>
        <v>100</v>
      </c>
      <c r="R394" s="366">
        <f>+IF(G394=0,"",'Ark1'!AR1859)</f>
        <v>219.45925925925928</v>
      </c>
      <c r="S394" s="114">
        <f>+IF(G394=0,"",'Ark1'!AS1859)</f>
        <v>39.8050773575386</v>
      </c>
      <c r="T394" s="33">
        <f>+IF(G394=0,"",'Ark1'!Y1859)</f>
        <v>32.658452028367037</v>
      </c>
      <c r="U394" s="27">
        <f>+IF(G394=0,"",'Ark1'!AA1859)</f>
        <v>1.0246348340798812</v>
      </c>
      <c r="V394" s="33">
        <f>+IF(G394=0,"",'Ark1'!AC1859)</f>
        <v>10.583722154678117</v>
      </c>
      <c r="W394" s="294">
        <f t="shared" si="54"/>
        <v>162.70090665567679</v>
      </c>
      <c r="X394" s="33">
        <f t="shared" si="55"/>
        <v>52.63916666666664</v>
      </c>
      <c r="Y394" s="28">
        <f t="shared" si="56"/>
        <v>1.2162162162162162</v>
      </c>
      <c r="Z394" s="244"/>
      <c r="AA394" s="247"/>
      <c r="AC394" s="28"/>
      <c r="AD394" s="27"/>
      <c r="AE394" s="248"/>
      <c r="AF394" s="86"/>
      <c r="AJ394" s="86"/>
    </row>
    <row r="395" spans="1:54" ht="15.6">
      <c r="A395" s="244"/>
      <c r="B395" s="318">
        <f>+'Ark1'!C1894</f>
        <v>2024</v>
      </c>
      <c r="C395" s="263">
        <f>+'Ark1'!L1894</f>
        <v>9</v>
      </c>
      <c r="D395" s="263" t="s">
        <v>36</v>
      </c>
      <c r="F395" s="263">
        <f>+IF(G395=0,"",'Ark1'!Q1894)</f>
        <v>40</v>
      </c>
      <c r="G395" s="449">
        <f>+'Ark1'!R1894</f>
        <v>54</v>
      </c>
      <c r="H395" s="264">
        <f>+IF(G395=0,"",'Ark1'!AE1894)</f>
        <v>2.6905829596412554</v>
      </c>
      <c r="I395" s="264"/>
      <c r="J395" s="264">
        <f>+IF(G395=0,"",'Ark1'!AF1894)</f>
        <v>3.7211937034984239</v>
      </c>
      <c r="K395" s="265">
        <f>+IF(G395=0,"",'Ark1'!T1894)</f>
        <v>14.740740740740742</v>
      </c>
      <c r="L395" s="294">
        <f>+IF(G395=0,"",'Ark1'!U1894)</f>
        <v>451.93518518518528</v>
      </c>
      <c r="M395" s="264"/>
      <c r="N395" s="266">
        <f>+IF(G395=0,"",'Ark1'!W1894)</f>
        <v>100</v>
      </c>
      <c r="O395" s="266">
        <f>+IF(G395=0,"",'Ark1'!X1894)</f>
        <v>100</v>
      </c>
      <c r="P395" s="266">
        <f>+IF(G395=0,"",'Ark1'!AG1894)</f>
        <v>2434.2962962962961</v>
      </c>
      <c r="Q395" s="266">
        <f>+IF(G395=0,"",'Ark1'!AH1894)</f>
        <v>100</v>
      </c>
      <c r="R395" s="366">
        <f>+IF(G395=0,"",'Ark1'!AR1894)</f>
        <v>218.25925925925927</v>
      </c>
      <c r="S395" s="114">
        <f>+IF(G395=0,"",'Ark1'!AS1894)</f>
        <v>43.475718550596177</v>
      </c>
      <c r="T395" s="266">
        <f>+IF(G395=0,"",'Ark1'!Y1894)</f>
        <v>33.206559801558186</v>
      </c>
      <c r="U395" s="265">
        <f>+IF(G395=0,"",'Ark1'!AA1894)</f>
        <v>0.55059513878957556</v>
      </c>
      <c r="V395" s="266">
        <f>+IF(G395=0,"",'Ark1'!AC1894)</f>
        <v>-19.589488025546995</v>
      </c>
      <c r="W395" s="294">
        <f t="shared" si="54"/>
        <v>185.65331832151665</v>
      </c>
      <c r="X395" s="266">
        <f t="shared" si="55"/>
        <v>50.2150205761317</v>
      </c>
      <c r="Y395" s="264">
        <f t="shared" si="56"/>
        <v>1.35</v>
      </c>
      <c r="Z395" s="244"/>
      <c r="AA395" s="247"/>
      <c r="AC395" s="28"/>
      <c r="AD395" s="27"/>
      <c r="AE395" s="248"/>
      <c r="AF395" s="86"/>
      <c r="AJ395" s="86"/>
    </row>
    <row r="396" spans="1:54" ht="15.6">
      <c r="A396" s="244"/>
      <c r="B396" s="318">
        <f>+'Ark1'!C1929</f>
        <v>2024</v>
      </c>
      <c r="C396" s="263">
        <f>+'Ark1'!L1929</f>
        <v>10</v>
      </c>
      <c r="D396" s="263" t="s">
        <v>37</v>
      </c>
      <c r="F396" s="86">
        <f>+IF(G396=0,"",'Ark1'!Q1929)</f>
        <v>9</v>
      </c>
      <c r="G396" s="449">
        <f>+'Ark1'!R1929</f>
        <v>11</v>
      </c>
      <c r="H396" s="28">
        <f>+IF(G396=0,"",'Ark1'!AE1929)</f>
        <v>0.54808171400099659</v>
      </c>
      <c r="I396" s="264"/>
      <c r="J396" s="28">
        <f>+IF(G396=0,"",'Ark1'!AF1929)</f>
        <v>0.83371389754423697</v>
      </c>
      <c r="K396" s="27">
        <f>+IF(G396=0,"",'Ark1'!T1929)</f>
        <v>14.727272727272725</v>
      </c>
      <c r="L396" s="294">
        <f>+IF(G396=0,"",'Ark1'!U1929)</f>
        <v>497.06363636363642</v>
      </c>
      <c r="M396" s="264"/>
      <c r="N396" s="33">
        <f>+IF(G396=0,"",'Ark1'!W1929)</f>
        <v>100</v>
      </c>
      <c r="O396" s="33">
        <f>+IF(G396=0,"",'Ark1'!X1929)</f>
        <v>100</v>
      </c>
      <c r="P396" s="33">
        <f>+IF(G396=0,"",'Ark1'!AG1929)</f>
        <v>2928.6363636363635</v>
      </c>
      <c r="Q396" s="33">
        <f>+IF(G396=0,"",'Ark1'!AH1929)</f>
        <v>100</v>
      </c>
      <c r="R396" s="366">
        <f>+IF(G396=0,"",'Ark1'!AR1929)</f>
        <v>221.6363636363636</v>
      </c>
      <c r="S396" s="114">
        <f>+IF(G396=0,"",'Ark1'!AS1929)</f>
        <v>45.615442919200248</v>
      </c>
      <c r="T396" s="33">
        <f>+IF(G396=0,"",'Ark1'!Y1929)</f>
        <v>40.923015811893151</v>
      </c>
      <c r="U396" s="27">
        <f>+IF(G396=0,"",'Ark1'!AA1929)</f>
        <v>0.61657545301137584</v>
      </c>
      <c r="V396" s="33">
        <f>+IF(G396=0,"",'Ark1'!AC1929)</f>
        <v>41.141960526228303</v>
      </c>
      <c r="W396" s="294">
        <f t="shared" si="54"/>
        <v>169.72528325314298</v>
      </c>
      <c r="X396" s="33">
        <f t="shared" si="55"/>
        <v>49.706363636363641</v>
      </c>
      <c r="Y396" s="28">
        <f t="shared" si="56"/>
        <v>1.2222222222222223</v>
      </c>
      <c r="Z396" s="244"/>
      <c r="AA396" s="247"/>
      <c r="AC396" s="28"/>
      <c r="AD396" s="27"/>
      <c r="AE396" s="248"/>
      <c r="AF396" s="86"/>
      <c r="AJ396" s="86"/>
    </row>
    <row r="397" spans="1:54" ht="15.6">
      <c r="A397" s="244"/>
      <c r="B397" s="318">
        <f>+'Ark1'!C1964</f>
        <v>2024</v>
      </c>
      <c r="C397" s="263">
        <f>+'Ark1'!L1964</f>
        <v>11</v>
      </c>
      <c r="D397" s="263" t="s">
        <v>38</v>
      </c>
      <c r="F397" s="263">
        <f>+IF(G397=0,"",'Ark1'!Q1964)</f>
        <v>4</v>
      </c>
      <c r="G397" s="449">
        <f>+'Ark1'!R1964</f>
        <v>5</v>
      </c>
      <c r="H397" s="264">
        <f>+IF(G397=0,"",'Ark1'!AE1964)</f>
        <v>0.24912805181863479</v>
      </c>
      <c r="I397" s="264"/>
      <c r="J397" s="264">
        <f>+IF(G397=0,"",'Ark1'!AF1964)</f>
        <v>0.39553264631010304</v>
      </c>
      <c r="K397" s="265">
        <f>+IF(G397=0,"",'Ark1'!T1964)</f>
        <v>15</v>
      </c>
      <c r="L397" s="294">
        <f>+IF(G397=0,"",'Ark1'!U1964)</f>
        <v>518.79999999999995</v>
      </c>
      <c r="M397" s="264"/>
      <c r="N397" s="266">
        <f>+IF(G397=0,"",'Ark1'!W1964)</f>
        <v>100</v>
      </c>
      <c r="O397" s="266">
        <f>+IF(G397=0,"",'Ark1'!X1964)</f>
        <v>100</v>
      </c>
      <c r="P397" s="266">
        <f>+IF(G397=0,"",'Ark1'!AG1964)</f>
        <v>2337.6</v>
      </c>
      <c r="Q397" s="266">
        <f>+IF(G397=0,"",'Ark1'!AH1964)</f>
        <v>100</v>
      </c>
      <c r="R397" s="366">
        <f>+IF(G397=0,"",'Ark1'!AR1964)</f>
        <v>220</v>
      </c>
      <c r="S397" s="114">
        <f>+IF(G397=0,"",'Ark1'!AS1964)</f>
        <v>48.773163731921827</v>
      </c>
      <c r="T397" s="266">
        <f>+IF(G397=0,"",'Ark1'!Y1964)</f>
        <v>31.198782027510408</v>
      </c>
      <c r="U397" s="265">
        <f>+IF(G397=0,"",'Ark1'!AA1964)</f>
        <v>0</v>
      </c>
      <c r="V397" s="266">
        <f>+IF(G397=0,"",'Ark1'!AC1964)</f>
        <v>0</v>
      </c>
      <c r="W397" s="294">
        <f t="shared" si="54"/>
        <v>221.93702943189595</v>
      </c>
      <c r="X397" s="266">
        <f t="shared" si="55"/>
        <v>47.163636363636357</v>
      </c>
      <c r="Y397" s="264">
        <f t="shared" si="56"/>
        <v>1.25</v>
      </c>
      <c r="Z397" s="244"/>
      <c r="AA397" s="247"/>
      <c r="AC397" s="28"/>
      <c r="AD397" s="27"/>
      <c r="AE397" s="248"/>
      <c r="AF397" s="86"/>
      <c r="AJ397" s="86"/>
    </row>
    <row r="398" spans="1:54" ht="15.6">
      <c r="A398" s="244"/>
      <c r="B398" s="318">
        <f>+'Ark1'!C1999</f>
        <v>2024</v>
      </c>
      <c r="C398" s="263">
        <f>+'Ark1'!L1999</f>
        <v>12</v>
      </c>
      <c r="D398" s="263" t="s">
        <v>39</v>
      </c>
      <c r="F398" s="86">
        <f>+IF(G398=0,"",'Ark1'!Q1999)</f>
        <v>1</v>
      </c>
      <c r="G398" s="449">
        <f>+'Ark1'!R1999</f>
        <v>1</v>
      </c>
      <c r="H398" s="28">
        <f>+IF(G398=0,"",'Ark1'!AE1999)</f>
        <v>4.9825610363726958E-2</v>
      </c>
      <c r="I398" s="264"/>
      <c r="J398" s="28">
        <f>+IF(G398=0,"",'Ark1'!AF1999)</f>
        <v>8.7172711601960634E-2</v>
      </c>
      <c r="K398" s="27">
        <f>+IF(G398=0,"",'Ark1'!T1999)</f>
        <v>15</v>
      </c>
      <c r="L398" s="294">
        <f>+IF(G398=0,"",'Ark1'!U1999)</f>
        <v>571.70000000000005</v>
      </c>
      <c r="M398" s="264"/>
      <c r="N398" s="33">
        <f>+IF(G398=0,"",'Ark1'!W1999)</f>
        <v>100</v>
      </c>
      <c r="O398" s="33">
        <f>+IF(G398=0,"",'Ark1'!X1999)</f>
        <v>100</v>
      </c>
      <c r="P398" s="33">
        <f>+IF(G398=0,"",'Ark1'!AG1999)</f>
        <v>2725</v>
      </c>
      <c r="Q398" s="33">
        <f>+IF(G398=0,"",'Ark1'!AH1999)</f>
        <v>100</v>
      </c>
      <c r="R398" s="366">
        <f>+IF(G398=0,"",'Ark1'!AR1999)</f>
        <v>227</v>
      </c>
      <c r="S398" s="114">
        <f>+IF(G398=0,"",'Ark1'!AS1999)</f>
        <v>48.901080722433086</v>
      </c>
      <c r="T398" s="33">
        <f>+IF(G398=0,"",'Ark1'!Y1999)</f>
        <v>0</v>
      </c>
      <c r="U398" s="27">
        <f>+IF(G398=0,"",'Ark1'!AA1999)</f>
        <v>0</v>
      </c>
      <c r="V398" s="33">
        <f>+IF(G398=0,"",'Ark1'!AC1999)</f>
        <v>0</v>
      </c>
      <c r="W398" s="294">
        <f t="shared" si="54"/>
        <v>209.79816513761469</v>
      </c>
      <c r="X398" s="33">
        <f t="shared" si="55"/>
        <v>47.641666666666673</v>
      </c>
      <c r="Y398" s="28">
        <f t="shared" si="56"/>
        <v>1</v>
      </c>
      <c r="Z398" s="244"/>
      <c r="AA398" s="247"/>
      <c r="AC398" s="28"/>
      <c r="AD398" s="27"/>
      <c r="AE398" s="248"/>
      <c r="AF398" s="86"/>
      <c r="AJ398" s="86"/>
    </row>
    <row r="399" spans="1:54" ht="15.6">
      <c r="A399" s="244"/>
      <c r="B399" s="318">
        <f>+'Ark1'!C2034</f>
        <v>2024</v>
      </c>
      <c r="C399" s="263">
        <f>+'Ark1'!L2034</f>
        <v>13</v>
      </c>
      <c r="D399" s="263" t="s">
        <v>40</v>
      </c>
      <c r="F399" s="263">
        <f>+IF(G399=0,"",'Ark1'!Q2034)</f>
        <v>2</v>
      </c>
      <c r="G399" s="449">
        <f>+'Ark1'!R2034</f>
        <v>2</v>
      </c>
      <c r="H399" s="264">
        <f>+IF(G399=0,"",'Ark1'!AE2034)</f>
        <v>9.9651220727453915E-2</v>
      </c>
      <c r="I399" s="264"/>
      <c r="J399" s="264">
        <f>+IF(G399=0,"",'Ark1'!AF2034)</f>
        <v>0.19064551568293064</v>
      </c>
      <c r="K399" s="265">
        <f>+IF(G399=0,"",'Ark1'!T2034)</f>
        <v>15</v>
      </c>
      <c r="L399" s="294">
        <f>+IF(G399=0,"",'Ark1'!U2034)</f>
        <v>625.1500000000002</v>
      </c>
      <c r="M399" s="264"/>
      <c r="N399" s="266">
        <f>+IF(G399=0,"",'Ark1'!W2034)</f>
        <v>100</v>
      </c>
      <c r="O399" s="266">
        <f>+IF(G399=0,"",'Ark1'!X2034)</f>
        <v>100</v>
      </c>
      <c r="P399" s="266">
        <f>+IF(G399=0,"",'Ark1'!AG2034)</f>
        <v>2792.5</v>
      </c>
      <c r="Q399" s="266">
        <f>+IF(G399=0,"",'Ark1'!AH2034)</f>
        <v>100</v>
      </c>
      <c r="R399" s="366">
        <f>+IF(G399=0,"",'Ark1'!AR1845)</f>
        <v>0</v>
      </c>
      <c r="S399" s="114">
        <f>+IF(G399=0,"",'Ark1'!AS1845)</f>
        <v>0</v>
      </c>
      <c r="T399" s="266">
        <f>+IF(G399=0,"",'Ark1'!Y2034)</f>
        <v>14.049999999996768</v>
      </c>
      <c r="U399" s="265">
        <f>+IF(G399=0,"",'Ark1'!AA2034)</f>
        <v>0</v>
      </c>
      <c r="V399" s="266">
        <f>+IF(G399=0,"",'Ark1'!AC2034)</f>
        <v>0</v>
      </c>
      <c r="W399" s="294">
        <f t="shared" si="54"/>
        <v>223.86750223813794</v>
      </c>
      <c r="X399" s="266">
        <f t="shared" si="55"/>
        <v>48.088461538461551</v>
      </c>
      <c r="Y399" s="264">
        <f t="shared" si="56"/>
        <v>1</v>
      </c>
      <c r="Z399" s="244"/>
      <c r="AA399" s="247"/>
      <c r="AC399" s="28"/>
      <c r="AD399" s="27"/>
      <c r="AE399" s="248"/>
      <c r="AF399" s="86"/>
      <c r="AJ399" s="86"/>
    </row>
    <row r="400" spans="1:54" ht="15.6">
      <c r="A400" s="244"/>
      <c r="B400" s="318">
        <f>+'Ark1'!C2069</f>
        <v>2024</v>
      </c>
      <c r="C400" s="263">
        <f>+'Ark1'!L2069</f>
        <v>14</v>
      </c>
      <c r="D400" s="263" t="s">
        <v>403</v>
      </c>
      <c r="F400" s="86" t="str">
        <f>+IF(G400=0,"",'Ark1'!Q2069)</f>
        <v/>
      </c>
      <c r="G400" s="449">
        <f>+'Ark1'!R2069</f>
        <v>0</v>
      </c>
      <c r="H400" s="28" t="str">
        <f>+IF(G400=0,"",'Ark1'!AE2069)</f>
        <v/>
      </c>
      <c r="I400" s="264"/>
      <c r="J400" s="28" t="str">
        <f>+IF(G400=0,"",'Ark1'!AF2069)</f>
        <v/>
      </c>
      <c r="K400" s="27" t="str">
        <f>+IF(G400=0,"",'Ark1'!T2069)</f>
        <v/>
      </c>
      <c r="L400" s="294" t="str">
        <f>+IF(G400=0,"",'Ark1'!U2069)</f>
        <v/>
      </c>
      <c r="M400" s="264"/>
      <c r="N400" s="33" t="str">
        <f>+IF(G400=0,"",'Ark1'!W2069)</f>
        <v/>
      </c>
      <c r="O400" s="33" t="str">
        <f>+IF(G400=0,"",'Ark1'!X2069)</f>
        <v/>
      </c>
      <c r="P400" s="33" t="str">
        <f>+IF(G400=0,"",'Ark1'!AG2069)</f>
        <v/>
      </c>
      <c r="Q400" s="33" t="str">
        <f>+IF(G400=0,"",'Ark1'!AH2069)</f>
        <v/>
      </c>
      <c r="R400" s="366" t="str">
        <f>+IF(G400=0,"",'Ark1'!AR1846)</f>
        <v/>
      </c>
      <c r="S400" s="114" t="str">
        <f>+IF(G400=0,"",'Ark1'!AS1846)</f>
        <v/>
      </c>
      <c r="T400" s="33" t="str">
        <f>+IF(G400=0,"",'Ark1'!Y2069)</f>
        <v/>
      </c>
      <c r="U400" s="27" t="str">
        <f>+IF(G400=0,"",'Ark1'!AA2069)</f>
        <v/>
      </c>
      <c r="V400" s="33" t="str">
        <f>+IF(G400=0,"",'Ark1'!AC2069)</f>
        <v/>
      </c>
      <c r="W400" s="294" t="str">
        <f t="shared" si="54"/>
        <v/>
      </c>
      <c r="X400" s="33" t="str">
        <f t="shared" si="55"/>
        <v/>
      </c>
      <c r="Y400" s="28" t="str">
        <f t="shared" si="56"/>
        <v/>
      </c>
      <c r="Z400" s="244"/>
      <c r="AA400" s="247"/>
      <c r="AC400" s="28"/>
      <c r="AD400" s="27"/>
      <c r="AE400" s="248"/>
      <c r="AF400" s="86"/>
      <c r="AJ400" s="86"/>
    </row>
    <row r="401" spans="1:54" ht="15.6">
      <c r="A401" s="244"/>
      <c r="B401" s="318">
        <f>+'Ark1'!C2104</f>
        <v>2024</v>
      </c>
      <c r="C401" s="263">
        <f>+'Ark1'!L2104</f>
        <v>15</v>
      </c>
      <c r="D401" s="263" t="s">
        <v>41</v>
      </c>
      <c r="F401" s="263" t="str">
        <f>+IF(G401=0,"",'Ark1'!Q2104)</f>
        <v/>
      </c>
      <c r="G401" s="449">
        <f>+'Ark1'!R2104</f>
        <v>0</v>
      </c>
      <c r="H401" s="264" t="str">
        <f>+IF(G401=0,"",'Ark1'!AE2104)</f>
        <v/>
      </c>
      <c r="I401" s="264"/>
      <c r="J401" s="264" t="str">
        <f>+IF(G401=0,"",'Ark1'!AF2104)</f>
        <v/>
      </c>
      <c r="K401" s="265" t="str">
        <f>+IF(G401=0,"",'Ark1'!T2104)</f>
        <v/>
      </c>
      <c r="L401" s="369" t="str">
        <f>+IF(G401=0,"",'Ark1'!U2104)</f>
        <v/>
      </c>
      <c r="M401" s="264"/>
      <c r="N401" s="266" t="str">
        <f>+IF(G401=0,"",'Ark1'!W2104)</f>
        <v/>
      </c>
      <c r="O401" s="266" t="str">
        <f>+IF(G401=0,"",'Ark1'!X2104)</f>
        <v/>
      </c>
      <c r="P401" s="266" t="str">
        <f>+IF(G401=0,"",'Ark1'!AG2104)</f>
        <v/>
      </c>
      <c r="Q401" s="266" t="str">
        <f>+IF(G401=0,"",'Ark1'!AH2104)</f>
        <v/>
      </c>
      <c r="R401" s="366" t="str">
        <f>+IF(G401=0,"",'Ark1'!AR1847)</f>
        <v/>
      </c>
      <c r="S401" s="114" t="str">
        <f>+IF(G401=0,"",'Ark1'!AS1847)</f>
        <v/>
      </c>
      <c r="T401" s="266" t="str">
        <f>+IF(G401=0,"",'Ark1'!Y2104)</f>
        <v/>
      </c>
      <c r="U401" s="265" t="str">
        <f>+IF(G401=0,"",'Ark1'!AA2104)</f>
        <v/>
      </c>
      <c r="V401" s="266" t="str">
        <f>+IF(G401=0,"",'Ark1'!AC2104)</f>
        <v/>
      </c>
      <c r="W401" s="294" t="str">
        <f t="shared" si="54"/>
        <v/>
      </c>
      <c r="X401" s="266" t="str">
        <f t="shared" si="55"/>
        <v/>
      </c>
      <c r="Y401" s="264" t="str">
        <f t="shared" si="56"/>
        <v/>
      </c>
      <c r="Z401" s="244"/>
      <c r="AA401" s="247"/>
      <c r="AC401" s="28"/>
      <c r="AD401" s="27"/>
      <c r="AE401" s="248"/>
      <c r="AF401" s="86"/>
      <c r="AJ401" s="86"/>
    </row>
    <row r="402" spans="1:54" ht="19.8">
      <c r="A402" s="244"/>
      <c r="B402" s="244"/>
      <c r="C402" s="244"/>
      <c r="D402" s="244"/>
      <c r="E402" s="244"/>
      <c r="F402" s="244"/>
      <c r="G402" s="443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  <c r="U402" s="244"/>
      <c r="V402" s="244"/>
      <c r="W402" s="244"/>
      <c r="X402" s="244"/>
      <c r="Y402" s="244"/>
      <c r="Z402" s="244"/>
      <c r="AA402" s="247"/>
      <c r="AC402" s="28"/>
      <c r="AD402" s="27"/>
      <c r="AE402" s="248"/>
      <c r="AF402" s="86"/>
      <c r="AJ402" s="86"/>
      <c r="BB402" s="259"/>
    </row>
    <row r="403" spans="1:54" ht="19.8">
      <c r="A403" s="244"/>
      <c r="B403" s="244"/>
      <c r="C403" s="261"/>
      <c r="D403" s="244"/>
      <c r="E403" s="244"/>
      <c r="F403" s="244"/>
      <c r="G403" s="443"/>
      <c r="H403" s="245"/>
      <c r="I403" s="244"/>
      <c r="J403" s="245"/>
      <c r="K403" s="244"/>
      <c r="L403" s="244"/>
      <c r="M403" s="244"/>
      <c r="N403" s="246"/>
      <c r="O403" s="246"/>
      <c r="P403" s="244"/>
      <c r="Q403" s="246"/>
      <c r="R403" s="246"/>
      <c r="S403" s="246"/>
      <c r="T403" s="246"/>
      <c r="U403" s="244"/>
      <c r="V403" s="246"/>
      <c r="W403" s="244"/>
      <c r="X403" s="246"/>
      <c r="Y403" s="245"/>
      <c r="Z403" s="244"/>
      <c r="AA403" s="247"/>
      <c r="AC403" s="28"/>
      <c r="AD403" s="27"/>
      <c r="AE403" s="248"/>
      <c r="AF403" s="86"/>
      <c r="AJ403" s="86"/>
      <c r="BB403" s="259"/>
    </row>
    <row r="404" spans="1:54" ht="22.8">
      <c r="A404" s="334" t="str">
        <f>+Raser!C29</f>
        <v>Charolais</v>
      </c>
      <c r="B404" s="244"/>
      <c r="C404" s="261"/>
      <c r="D404" s="334"/>
      <c r="E404" s="244"/>
      <c r="F404" s="244"/>
      <c r="G404" s="447" t="s">
        <v>639</v>
      </c>
      <c r="H404" s="276">
        <f>SUM(G410:G424)</f>
        <v>3326</v>
      </c>
      <c r="I404" s="245"/>
      <c r="J404" s="244"/>
      <c r="K404" s="245"/>
      <c r="L404" s="244"/>
      <c r="M404" s="333">
        <f>+Raser!T29</f>
        <v>366.51249999999936</v>
      </c>
      <c r="N404" s="244"/>
      <c r="O404" s="246"/>
      <c r="P404" s="246"/>
      <c r="Q404" s="244"/>
      <c r="R404" s="244"/>
      <c r="S404" s="244"/>
      <c r="T404" s="246"/>
      <c r="U404" s="246"/>
      <c r="V404" s="244"/>
      <c r="W404" s="333">
        <f>+Raser!X29</f>
        <v>135.86917922448001</v>
      </c>
      <c r="X404" s="246" t="s">
        <v>624</v>
      </c>
      <c r="Y404" s="245"/>
      <c r="Z404" s="244"/>
      <c r="AA404" s="247"/>
      <c r="AC404" s="28"/>
      <c r="AD404" s="27"/>
      <c r="AE404" s="248"/>
      <c r="AF404" s="86"/>
      <c r="AJ404" s="86"/>
      <c r="BB404" s="259"/>
    </row>
    <row r="405" spans="1:54" ht="14.25" customHeight="1">
      <c r="A405" s="244"/>
      <c r="B405" s="244"/>
      <c r="C405" s="261"/>
      <c r="D405" s="332"/>
      <c r="E405" s="244"/>
      <c r="F405" s="261"/>
      <c r="G405" s="447"/>
      <c r="H405" s="261"/>
      <c r="I405" s="261"/>
      <c r="J405" s="261"/>
      <c r="K405" s="261"/>
      <c r="L405" s="261"/>
      <c r="M405" s="261"/>
      <c r="N405" s="261"/>
      <c r="O405" s="261"/>
      <c r="P405" s="261"/>
      <c r="Q405" s="261"/>
      <c r="R405" s="261"/>
      <c r="S405" s="261"/>
      <c r="T405" s="261"/>
      <c r="U405" s="261"/>
      <c r="V405" s="261"/>
      <c r="W405" s="261"/>
      <c r="X405" s="261"/>
      <c r="Y405" s="245"/>
      <c r="Z405" s="244"/>
      <c r="AA405" s="247"/>
      <c r="AC405" s="28"/>
      <c r="AD405" s="27"/>
      <c r="AE405" s="248"/>
      <c r="AF405" s="86"/>
      <c r="AJ405" s="86"/>
      <c r="BB405" s="259"/>
    </row>
    <row r="406" spans="1:54" ht="19.8">
      <c r="A406" s="244"/>
      <c r="B406" s="244"/>
      <c r="C406" s="244"/>
      <c r="D406" s="244"/>
      <c r="E406" s="244"/>
      <c r="F406" s="244"/>
      <c r="G406" s="443"/>
      <c r="H406" s="245"/>
      <c r="I406" s="244"/>
      <c r="J406" s="245"/>
      <c r="K406" s="244"/>
      <c r="L406" s="244"/>
      <c r="M406" s="244"/>
      <c r="N406" s="246"/>
      <c r="O406" s="246"/>
      <c r="P406" s="244"/>
      <c r="Q406" s="246"/>
      <c r="R406" s="246"/>
      <c r="S406" s="246"/>
      <c r="T406" s="246"/>
      <c r="U406" s="244"/>
      <c r="V406" s="246"/>
      <c r="W406" s="261" t="s">
        <v>479</v>
      </c>
      <c r="X406" s="262" t="s">
        <v>81</v>
      </c>
      <c r="Y406" s="260" t="s">
        <v>4</v>
      </c>
      <c r="Z406" s="244"/>
      <c r="AA406" s="247"/>
      <c r="AC406" s="28"/>
      <c r="AD406" s="27"/>
      <c r="AE406" s="248"/>
      <c r="AF406" s="86"/>
      <c r="AJ406" s="86"/>
      <c r="BB406" s="259"/>
    </row>
    <row r="407" spans="1:54" ht="19.8">
      <c r="A407" s="244"/>
      <c r="B407" s="244"/>
      <c r="C407" s="244"/>
      <c r="D407" s="261"/>
      <c r="E407" s="244"/>
      <c r="F407" s="261" t="s">
        <v>4</v>
      </c>
      <c r="G407" s="443"/>
      <c r="H407" s="245"/>
      <c r="I407" s="245"/>
      <c r="J407" s="245"/>
      <c r="K407" s="261" t="s">
        <v>24</v>
      </c>
      <c r="L407" s="245"/>
      <c r="M407" s="245"/>
      <c r="N407" s="246" t="s">
        <v>404</v>
      </c>
      <c r="O407" s="246" t="s">
        <v>404</v>
      </c>
      <c r="P407" s="262" t="s">
        <v>533</v>
      </c>
      <c r="Q407" s="246" t="s">
        <v>404</v>
      </c>
      <c r="R407" s="246"/>
      <c r="S407" s="246"/>
      <c r="T407" s="262" t="s">
        <v>424</v>
      </c>
      <c r="U407" s="244"/>
      <c r="V407" s="262" t="s">
        <v>576</v>
      </c>
      <c r="W407" s="261" t="s">
        <v>573</v>
      </c>
      <c r="X407" s="262" t="s">
        <v>44</v>
      </c>
      <c r="Y407" s="260" t="s">
        <v>10</v>
      </c>
      <c r="Z407" s="244"/>
      <c r="AA407" s="247"/>
      <c r="AC407" s="28"/>
      <c r="AD407" s="27"/>
      <c r="AE407" s="248"/>
      <c r="AF407" s="86"/>
      <c r="AJ407" s="86"/>
      <c r="BB407" s="259"/>
    </row>
    <row r="408" spans="1:54" ht="19.8">
      <c r="A408" s="261"/>
      <c r="B408" s="261"/>
      <c r="C408" s="244"/>
      <c r="D408" s="244"/>
      <c r="E408" s="261"/>
      <c r="F408" s="261" t="s">
        <v>477</v>
      </c>
      <c r="G408" s="447" t="s">
        <v>4</v>
      </c>
      <c r="H408" s="260" t="s">
        <v>4</v>
      </c>
      <c r="I408" s="260"/>
      <c r="J408" s="260" t="s">
        <v>1</v>
      </c>
      <c r="K408" s="261" t="s">
        <v>483</v>
      </c>
      <c r="L408" s="260" t="s">
        <v>24</v>
      </c>
      <c r="M408" s="260"/>
      <c r="N408" s="262" t="s">
        <v>575</v>
      </c>
      <c r="O408" s="262" t="s">
        <v>489</v>
      </c>
      <c r="P408" s="262" t="s">
        <v>554</v>
      </c>
      <c r="Q408" s="262" t="s">
        <v>491</v>
      </c>
      <c r="R408" s="411" t="s">
        <v>24</v>
      </c>
      <c r="S408" s="411" t="s">
        <v>24</v>
      </c>
      <c r="T408" s="262"/>
      <c r="U408" s="261" t="s">
        <v>415</v>
      </c>
      <c r="V408" s="262" t="s">
        <v>1</v>
      </c>
      <c r="W408" s="261" t="s">
        <v>71</v>
      </c>
      <c r="X408" s="262" t="s">
        <v>537</v>
      </c>
      <c r="Y408" s="260" t="s">
        <v>71</v>
      </c>
      <c r="Z408" s="244"/>
      <c r="AA408" s="247"/>
      <c r="AC408" s="28"/>
      <c r="AD408" s="27"/>
      <c r="AE408" s="248"/>
      <c r="AF408" s="86"/>
      <c r="AJ408" s="86"/>
      <c r="BB408" s="259"/>
    </row>
    <row r="409" spans="1:54" ht="19.8">
      <c r="A409" s="244"/>
      <c r="B409" s="244"/>
      <c r="C409" s="261" t="s">
        <v>0</v>
      </c>
      <c r="D409" s="261"/>
      <c r="E409" s="261" t="s">
        <v>601</v>
      </c>
      <c r="F409" s="50" t="s">
        <v>478</v>
      </c>
      <c r="G409" s="448" t="s">
        <v>10</v>
      </c>
      <c r="H409" s="87" t="s">
        <v>404</v>
      </c>
      <c r="I409" s="87"/>
      <c r="J409" s="87" t="s">
        <v>404</v>
      </c>
      <c r="K409" s="50" t="s">
        <v>416</v>
      </c>
      <c r="L409" s="87" t="s">
        <v>45</v>
      </c>
      <c r="M409" s="87"/>
      <c r="N409" s="75" t="s">
        <v>552</v>
      </c>
      <c r="O409" s="75" t="s">
        <v>441</v>
      </c>
      <c r="P409" s="75" t="s">
        <v>485</v>
      </c>
      <c r="Q409" s="75" t="s">
        <v>472</v>
      </c>
      <c r="R409" s="411" t="s">
        <v>711</v>
      </c>
      <c r="S409" s="411" t="s">
        <v>712</v>
      </c>
      <c r="T409" s="75" t="s">
        <v>1</v>
      </c>
      <c r="U409" s="50" t="s">
        <v>416</v>
      </c>
      <c r="V409" s="75" t="s">
        <v>534</v>
      </c>
      <c r="W409" s="50" t="s">
        <v>488</v>
      </c>
      <c r="X409" s="75" t="s">
        <v>45</v>
      </c>
      <c r="Y409" s="87" t="s">
        <v>557</v>
      </c>
      <c r="Z409" s="244"/>
      <c r="AA409" s="247"/>
      <c r="AC409" s="28"/>
      <c r="AD409" s="27"/>
      <c r="AE409" s="248"/>
      <c r="AF409" s="86"/>
      <c r="AJ409" s="86"/>
      <c r="BB409" s="259"/>
    </row>
    <row r="410" spans="1:54" ht="15.6">
      <c r="A410" s="244"/>
      <c r="B410" s="263">
        <f>+'Ark1'!C1615</f>
        <v>2024</v>
      </c>
      <c r="C410" s="263">
        <f>+'Ark1'!L1615</f>
        <v>1</v>
      </c>
      <c r="D410" s="263" t="s">
        <v>29</v>
      </c>
      <c r="E410" s="263">
        <f>+'Ark1'!AP1615</f>
        <v>22</v>
      </c>
      <c r="F410" s="263">
        <f>+IF(G410=0,"",'Ark1'!Q1615)</f>
        <v>3</v>
      </c>
      <c r="G410" s="449">
        <f>+'Ark1'!R1615</f>
        <v>3</v>
      </c>
      <c r="H410" s="264">
        <f>+IF(G410=0,"",'Ark1'!AE1615)</f>
        <v>9.0144230769230782E-2</v>
      </c>
      <c r="I410" s="264"/>
      <c r="J410" s="264">
        <f>+IF(G410=0,"",'Ark1'!AF1615)</f>
        <v>4.5574778381469859E-2</v>
      </c>
      <c r="K410" s="265">
        <f>+IF(G410=0,"",'Ark1'!T1615)</f>
        <v>4</v>
      </c>
      <c r="L410" s="294">
        <f>+IF(G410=0,"",'Ark1'!U1615)</f>
        <v>185.30000000000004</v>
      </c>
      <c r="M410" s="264"/>
      <c r="N410" s="266">
        <f>+IF(G410=0,"",'Ark1'!W1615)</f>
        <v>0</v>
      </c>
      <c r="O410" s="266">
        <f>+IF(G410=0,"",'Ark1'!X1615)</f>
        <v>0</v>
      </c>
      <c r="P410" s="266">
        <f>+IF(G410=0,"",'Ark1'!AG1615)</f>
        <v>3734</v>
      </c>
      <c r="Q410" s="266">
        <f>+IF(G410=0,"",'Ark1'!AH1615)</f>
        <v>100</v>
      </c>
      <c r="R410" s="366">
        <f>+IF(G410=0,"",'Ark1'!AR1615)</f>
        <v>220.3333333333334</v>
      </c>
      <c r="S410" s="114">
        <f>+IF(G410=0,"",'Ark1'!AS1615)</f>
        <v>17.322576599301591</v>
      </c>
      <c r="T410" s="266">
        <f>+IF(G410=0,"",'Ark1'!Y1615)</f>
        <v>11.649320437976439</v>
      </c>
      <c r="U410" s="265">
        <f>+IF(G410=0,"",'Ark1'!AA1615)</f>
        <v>0.81649658092772603</v>
      </c>
      <c r="V410" s="266">
        <f>+IF(G410=0,"",'Ark1'!AC1615)</f>
        <v>99.52727724251325</v>
      </c>
      <c r="W410" s="294">
        <f t="shared" ref="W410:W424" si="57">IF(G410=0,"",1000*L410/P410)</f>
        <v>49.625066952329952</v>
      </c>
      <c r="X410" s="266">
        <f t="shared" ref="X410:X424" si="58">IF(G410=0,"",L410/C410)</f>
        <v>185.30000000000004</v>
      </c>
      <c r="Y410" s="264">
        <f t="shared" ref="Y410:Y424" si="59">IF(G410=0,"",G410/F410)</f>
        <v>1</v>
      </c>
      <c r="Z410" s="244"/>
      <c r="AA410" s="247"/>
      <c r="AC410" s="28"/>
      <c r="AD410" s="27"/>
      <c r="AE410" s="248"/>
      <c r="AF410" s="86"/>
      <c r="AJ410" s="86"/>
    </row>
    <row r="411" spans="1:54" ht="15.6">
      <c r="A411" s="244"/>
      <c r="B411" s="295">
        <f>+'Ark1'!C1650</f>
        <v>2024</v>
      </c>
      <c r="C411" s="86">
        <f>+'Ark1'!L1650</f>
        <v>2</v>
      </c>
      <c r="D411" s="86" t="s">
        <v>30</v>
      </c>
      <c r="E411" s="86">
        <f>+'Ark1'!AP1650</f>
        <v>22</v>
      </c>
      <c r="F411" s="86">
        <f>+IF(G411=0,"",'Ark1'!Q1650)</f>
        <v>16</v>
      </c>
      <c r="G411" s="449">
        <f>+'Ark1'!R1650</f>
        <v>19</v>
      </c>
      <c r="H411" s="28">
        <f>+IF(G411=0,"",'Ark1'!AE1650)</f>
        <v>0.57091346153846179</v>
      </c>
      <c r="I411" s="264"/>
      <c r="J411" s="28">
        <f>+IF(G411=0,"",'Ark1'!AF1650)</f>
        <v>0.32574611790446878</v>
      </c>
      <c r="K411" s="27">
        <f>+IF(G411=0,"",'Ark1'!T1650)</f>
        <v>3.7368421052631593</v>
      </c>
      <c r="L411" s="294">
        <f>+IF(G411=0,"",'Ark1'!U1650)</f>
        <v>209.121052631579</v>
      </c>
      <c r="M411" s="264"/>
      <c r="N411" s="33">
        <f>+IF(G411=0,"",'Ark1'!W1650)</f>
        <v>5.2631578947368443</v>
      </c>
      <c r="O411" s="33">
        <f>+IF(G411=0,"",'Ark1'!X1650)</f>
        <v>0</v>
      </c>
      <c r="P411" s="33">
        <f>+IF(G411=0,"",'Ark1'!AG1650)</f>
        <v>3056</v>
      </c>
      <c r="Q411" s="33">
        <f>+IF(G411=0,"",'Ark1'!AH1650)</f>
        <v>100</v>
      </c>
      <c r="R411" s="366">
        <f>+IF(G411=0,"",'Ark1'!AR1650)</f>
        <v>216.26315789473679</v>
      </c>
      <c r="S411" s="114">
        <f>+IF(G411=0,"",'Ark1'!AS1650)</f>
        <v>20.595156933648745</v>
      </c>
      <c r="T411" s="33">
        <f>+IF(G411=0,"",'Ark1'!Y1650)</f>
        <v>24.532740292523055</v>
      </c>
      <c r="U411" s="27">
        <f>+IF(G411=0,"",'Ark1'!AA1650)</f>
        <v>1.1164843913471798</v>
      </c>
      <c r="V411" s="33">
        <f>+IF(G411=0,"",'Ark1'!AC1650)</f>
        <v>-15.198308902128357</v>
      </c>
      <c r="W411" s="294">
        <f t="shared" si="57"/>
        <v>68.429663819233966</v>
      </c>
      <c r="X411" s="33">
        <f t="shared" si="58"/>
        <v>104.5605263157895</v>
      </c>
      <c r="Y411" s="28">
        <f t="shared" si="59"/>
        <v>1.1875</v>
      </c>
      <c r="Z411" s="244"/>
      <c r="AA411" s="247"/>
      <c r="AC411" s="28"/>
      <c r="AD411" s="27"/>
      <c r="AE411" s="248"/>
      <c r="AF411" s="86"/>
      <c r="AJ411" s="86"/>
    </row>
    <row r="412" spans="1:54" ht="15.6">
      <c r="A412" s="244"/>
      <c r="B412" s="295">
        <f>+'Ark1'!C1685</f>
        <v>2024</v>
      </c>
      <c r="C412" s="263">
        <f>+'Ark1'!L1685</f>
        <v>3</v>
      </c>
      <c r="D412" s="263" t="s">
        <v>31</v>
      </c>
      <c r="E412" s="263">
        <f>+'Ark1'!AP1685</f>
        <v>22</v>
      </c>
      <c r="F412" s="263">
        <f>+IF(G412=0,"",'Ark1'!Q1685)</f>
        <v>60</v>
      </c>
      <c r="G412" s="449">
        <f>+'Ark1'!R1685</f>
        <v>74</v>
      </c>
      <c r="H412" s="264">
        <f>+IF(G412=0,"",'Ark1'!AE1685)</f>
        <v>2.223557692307693</v>
      </c>
      <c r="I412" s="264"/>
      <c r="J412" s="264">
        <f>+IF(G412=0,"",'Ark1'!AF1685)</f>
        <v>1.4716906758873276</v>
      </c>
      <c r="K412" s="265">
        <f>+IF(G412=0,"",'Ark1'!T1685)</f>
        <v>4.4189189189189202</v>
      </c>
      <c r="L412" s="294">
        <f>+IF(G412=0,"",'Ark1'!U1685)</f>
        <v>242.58108108108101</v>
      </c>
      <c r="M412" s="264"/>
      <c r="N412" s="266">
        <f>+IF(G412=0,"",'Ark1'!W1685)</f>
        <v>6.7567567567567588</v>
      </c>
      <c r="O412" s="266">
        <f>+IF(G412=0,"",'Ark1'!X1685)</f>
        <v>0</v>
      </c>
      <c r="P412" s="266">
        <f>+IF(G412=0,"",'Ark1'!AG1685)</f>
        <v>2857.5540540540542</v>
      </c>
      <c r="Q412" s="266">
        <f>+IF(G412=0,"",'Ark1'!AH1685)</f>
        <v>100</v>
      </c>
      <c r="R412" s="366">
        <f>+IF(G412=0,"",'Ark1'!AR1685)</f>
        <v>218.12162162162164</v>
      </c>
      <c r="S412" s="114">
        <f>+IF(G412=0,"",'Ark1'!AS1685)</f>
        <v>23.370117625482443</v>
      </c>
      <c r="T412" s="266">
        <f>+IF(G412=0,"",'Ark1'!Y1685)</f>
        <v>23.007212004862168</v>
      </c>
      <c r="U412" s="265">
        <f>+IF(G412=0,"",'Ark1'!AA1685)</f>
        <v>1.2192904090223804</v>
      </c>
      <c r="V412" s="266">
        <f>+IF(G412=0,"",'Ark1'!AC1685)</f>
        <v>15.852843677687014</v>
      </c>
      <c r="W412" s="294">
        <f t="shared" si="57"/>
        <v>84.891160934270914</v>
      </c>
      <c r="X412" s="266">
        <f t="shared" si="58"/>
        <v>80.860360360360332</v>
      </c>
      <c r="Y412" s="264">
        <f t="shared" si="59"/>
        <v>1.2333333333333334</v>
      </c>
      <c r="Z412" s="244"/>
      <c r="AA412" s="247"/>
      <c r="AC412" s="28"/>
      <c r="AD412" s="27"/>
      <c r="AE412" s="248"/>
      <c r="AF412" s="86"/>
      <c r="AJ412" s="86"/>
    </row>
    <row r="413" spans="1:54" ht="15.6">
      <c r="A413" s="244"/>
      <c r="B413" s="295">
        <f>+'Ark1'!C1720</f>
        <v>2024</v>
      </c>
      <c r="C413" s="263">
        <f>+'Ark1'!L1720</f>
        <v>4</v>
      </c>
      <c r="D413" s="263" t="s">
        <v>32</v>
      </c>
      <c r="E413" s="86">
        <f>+'Ark1'!AP1720</f>
        <v>22</v>
      </c>
      <c r="F413" s="86">
        <f>+IF(G413=0,"",'Ark1'!Q1720)</f>
        <v>163</v>
      </c>
      <c r="G413" s="449">
        <f>+'Ark1'!R1720</f>
        <v>233</v>
      </c>
      <c r="H413" s="28">
        <f>+IF(G413=0,"",'Ark1'!AE1720)</f>
        <v>7.001201923076926</v>
      </c>
      <c r="I413" s="264"/>
      <c r="J413" s="28">
        <f>+IF(G413=0,"",'Ark1'!AF1720)</f>
        <v>5.3249607133768677</v>
      </c>
      <c r="K413" s="27">
        <f>+IF(G413=0,"",'Ark1'!T1720)</f>
        <v>5.0300429184549369</v>
      </c>
      <c r="L413" s="294">
        <f>+IF(G413=0,"",'Ark1'!U1720)</f>
        <v>278.76137339055794</v>
      </c>
      <c r="M413" s="264"/>
      <c r="N413" s="33">
        <f>+IF(G413=0,"",'Ark1'!W1720)</f>
        <v>17.596566523605148</v>
      </c>
      <c r="O413" s="33">
        <f>+IF(G413=0,"",'Ark1'!X1720)</f>
        <v>0</v>
      </c>
      <c r="P413" s="33">
        <f>+IF(G413=0,"",'Ark1'!AG1720)</f>
        <v>2894.5922746781112</v>
      </c>
      <c r="Q413" s="33">
        <f>+IF(G413=0,"",'Ark1'!AH1720)</f>
        <v>100</v>
      </c>
      <c r="R413" s="366">
        <f>+IF(G413=0,"",'Ark1'!AR1720)</f>
        <v>221.31330472103005</v>
      </c>
      <c r="S413" s="114">
        <f>+IF(G413=0,"",'Ark1'!AS1720)</f>
        <v>25.710433720446275</v>
      </c>
      <c r="T413" s="33">
        <f>+IF(G413=0,"",'Ark1'!Y1720)</f>
        <v>24.589131235931003</v>
      </c>
      <c r="U413" s="27">
        <f>+IF(G413=0,"",'Ark1'!AA1720)</f>
        <v>1.4777167452776212</v>
      </c>
      <c r="V413" s="33">
        <f>+IF(G413=0,"",'Ark1'!AC1720)</f>
        <v>9.3556394326374388</v>
      </c>
      <c r="W413" s="294">
        <f t="shared" si="57"/>
        <v>96.304193108356571</v>
      </c>
      <c r="X413" s="33">
        <f t="shared" si="58"/>
        <v>69.690343347639484</v>
      </c>
      <c r="Y413" s="28">
        <f t="shared" si="59"/>
        <v>1.4294478527607362</v>
      </c>
      <c r="Z413" s="244"/>
      <c r="AA413" s="247"/>
      <c r="AC413" s="28"/>
      <c r="AD413" s="27"/>
      <c r="AE413" s="248"/>
      <c r="AF413" s="86"/>
      <c r="AJ413" s="86"/>
    </row>
    <row r="414" spans="1:54" ht="15.6">
      <c r="A414" s="244"/>
      <c r="B414" s="263">
        <f>+'Ark1'!C1755</f>
        <v>2024</v>
      </c>
      <c r="C414" s="263">
        <f>+'Ark1'!L1755</f>
        <v>5</v>
      </c>
      <c r="D414" s="263" t="s">
        <v>402</v>
      </c>
      <c r="E414" s="271">
        <f>+'Ark1'!AP1755</f>
        <v>22</v>
      </c>
      <c r="F414" s="263">
        <f>+IF(G414=0,"",'Ark1'!Q1755)</f>
        <v>312</v>
      </c>
      <c r="G414" s="449">
        <f>+'Ark1'!R1755</f>
        <v>503</v>
      </c>
      <c r="H414" s="264">
        <f>+'Ark1'!AE1755</f>
        <v>15.11418269230769</v>
      </c>
      <c r="I414" s="264"/>
      <c r="J414" s="264">
        <f>+IF(G414=0,"",'Ark1'!AF1755)</f>
        <v>12.798101190273179</v>
      </c>
      <c r="K414" s="265">
        <f>+IF(G414=0,"",'Ark1'!T1755)</f>
        <v>6.2127236580516891</v>
      </c>
      <c r="L414" s="294">
        <f>+IF(G414=0,"",'Ark1'!U1755)</f>
        <v>310.348508946322</v>
      </c>
      <c r="M414" s="264"/>
      <c r="N414" s="266">
        <f>+IF(G414=0,"",'Ark1'!W1755)</f>
        <v>42.942345924453271</v>
      </c>
      <c r="O414" s="266">
        <f>+IF(G414=0,"",'Ark1'!X1755)</f>
        <v>7.9522862823061633</v>
      </c>
      <c r="P414" s="266">
        <f>+IF(G414=0,"",'Ark1'!AG1755)</f>
        <v>2747.3518886679926</v>
      </c>
      <c r="Q414" s="266">
        <f>+IF(G414=0,"",'Ark1'!AH1755)</f>
        <v>100</v>
      </c>
      <c r="R414" s="366">
        <f>+IF(G414=0,"",'Ark1'!AR1755)</f>
        <v>221.61630218687881</v>
      </c>
      <c r="S414" s="114">
        <f>+IF(G414=0,"",'Ark1'!AS1755)</f>
        <v>28.479030865121754</v>
      </c>
      <c r="T414" s="266">
        <f>+IF(G414=0,"",'Ark1'!Y1755)</f>
        <v>27.203572314742441</v>
      </c>
      <c r="U414" s="265">
        <f>+IF(G414=0,"",'Ark1'!AA1755)</f>
        <v>1.75442557057313</v>
      </c>
      <c r="V414" s="266">
        <f>+IF(G414=0,"",'Ark1'!AC1755)</f>
        <v>14.607332775822172</v>
      </c>
      <c r="W414" s="294">
        <f t="shared" si="57"/>
        <v>112.96278071491936</v>
      </c>
      <c r="X414" s="266">
        <f t="shared" si="58"/>
        <v>62.0697017892644</v>
      </c>
      <c r="Y414" s="264">
        <f t="shared" si="59"/>
        <v>1.6121794871794872</v>
      </c>
      <c r="Z414" s="244"/>
      <c r="AA414" s="247"/>
      <c r="AC414" s="28"/>
      <c r="AD414" s="27"/>
      <c r="AE414" s="248"/>
      <c r="AF414" s="86"/>
      <c r="AJ414" s="86"/>
    </row>
    <row r="415" spans="1:54" ht="15.6">
      <c r="A415" s="244"/>
      <c r="B415" s="318">
        <f>+'Ark1'!C1790</f>
        <v>2024</v>
      </c>
      <c r="C415" s="263">
        <f>+'Ark1'!L1790</f>
        <v>6</v>
      </c>
      <c r="D415" s="263" t="s">
        <v>33</v>
      </c>
      <c r="E415" s="272">
        <f>+'Ark1'!AP1790</f>
        <v>22</v>
      </c>
      <c r="F415" s="86">
        <f>+IF(G415=0,"",'Ark1'!Q1790)</f>
        <v>514</v>
      </c>
      <c r="G415" s="449">
        <f>+'Ark1'!R1790</f>
        <v>882</v>
      </c>
      <c r="H415" s="28">
        <f>+IF(G415=0,"",'Ark1'!AE1790)</f>
        <v>26.502403846153847</v>
      </c>
      <c r="I415" s="264"/>
      <c r="J415" s="28">
        <f>+IF(G415=0,"",'Ark1'!AF1790)</f>
        <v>25.28819755071844</v>
      </c>
      <c r="K415" s="27">
        <f>+IF(G415=0,"",'Ark1'!T1790)</f>
        <v>7.5804988662131523</v>
      </c>
      <c r="L415" s="294">
        <f>+IF(G415=0,"",'Ark1'!U1790)</f>
        <v>349.72074829931955</v>
      </c>
      <c r="M415" s="264"/>
      <c r="N415" s="33">
        <f>+IF(G415=0,"",'Ark1'!W1790)</f>
        <v>75.396825396825392</v>
      </c>
      <c r="O415" s="33">
        <f>+IF(G415=0,"",'Ark1'!X1790)</f>
        <v>49.773242630385504</v>
      </c>
      <c r="P415" s="33">
        <f>+IF(G415=0,"",'Ark1'!AG1790)</f>
        <v>2694.0419501133783</v>
      </c>
      <c r="Q415" s="33">
        <f>+IF(G415=0,"",'Ark1'!AH1790)</f>
        <v>100</v>
      </c>
      <c r="R415" s="366">
        <f>+IF(G415=0,"",'Ark1'!AR1790)</f>
        <v>223.23129251700684</v>
      </c>
      <c r="S415" s="114">
        <f>+IF(G415=0,"",'Ark1'!AS1790)</f>
        <v>31.407333794736822</v>
      </c>
      <c r="T415" s="33">
        <f>+IF(G415=0,"",'Ark1'!Y1790)</f>
        <v>29.371996209739251</v>
      </c>
      <c r="U415" s="27">
        <f>+IF(G415=0,"",'Ark1'!AA1790)</f>
        <v>1.7762557694174375</v>
      </c>
      <c r="V415" s="33">
        <f>+IF(G415=0,"",'Ark1'!AC1790)</f>
        <v>16.391906501310576</v>
      </c>
      <c r="W415" s="294">
        <f t="shared" si="57"/>
        <v>129.81265873926037</v>
      </c>
      <c r="X415" s="33">
        <f t="shared" si="58"/>
        <v>58.286791383219928</v>
      </c>
      <c r="Y415" s="28">
        <f t="shared" si="59"/>
        <v>1.715953307392996</v>
      </c>
      <c r="Z415" s="244"/>
      <c r="AA415" s="247"/>
      <c r="AC415" s="28"/>
      <c r="AD415" s="27"/>
      <c r="AE415" s="248"/>
      <c r="AF415" s="86"/>
      <c r="AJ415" s="86"/>
    </row>
    <row r="416" spans="1:54" ht="15.6">
      <c r="A416" s="244"/>
      <c r="B416" s="318">
        <f>+'Ark1'!C1825</f>
        <v>2024</v>
      </c>
      <c r="C416" s="263">
        <f>+'Ark1'!L1825</f>
        <v>7</v>
      </c>
      <c r="D416" s="263" t="s">
        <v>34</v>
      </c>
      <c r="E416" s="271">
        <f>+'Ark1'!AP1825</f>
        <v>22</v>
      </c>
      <c r="F416" s="263">
        <f>+IF(G416=0,"",'Ark1'!Q1825)</f>
        <v>471</v>
      </c>
      <c r="G416" s="449">
        <f>+'Ark1'!R1825</f>
        <v>858</v>
      </c>
      <c r="H416" s="264">
        <f>+IF(G416=0,"",'Ark1'!AE1825)</f>
        <v>25.78125</v>
      </c>
      <c r="I416" s="264"/>
      <c r="J416" s="264">
        <f>+IF(G416=0,"",'Ark1'!AF1825)</f>
        <v>27.300866338906477</v>
      </c>
      <c r="K416" s="265">
        <f>+IF(G416=0,"",'Ark1'!T1825)</f>
        <v>8.8636363636363615</v>
      </c>
      <c r="L416" s="294">
        <f>+IF(G416=0,"",'Ark1'!U1825)</f>
        <v>388.11573426573392</v>
      </c>
      <c r="M416" s="264"/>
      <c r="N416" s="266">
        <f>+IF(G416=0,"",'Ark1'!W1825)</f>
        <v>92.657342657342681</v>
      </c>
      <c r="O416" s="266">
        <f>+IF(G416=0,"",'Ark1'!X1825)</f>
        <v>87.412587412587385</v>
      </c>
      <c r="P416" s="266">
        <f>+IF(G416=0,"",'Ark1'!AG1825)</f>
        <v>2673.1713286713284</v>
      </c>
      <c r="Q416" s="266">
        <f>+IF(G416=0,"",'Ark1'!AH1825)</f>
        <v>100</v>
      </c>
      <c r="R416" s="366">
        <f>+IF(G416=0,"",'Ark1'!AR1825)</f>
        <v>223.983682983683</v>
      </c>
      <c r="S416" s="114">
        <f>+IF(G416=0,"",'Ark1'!AS1825)</f>
        <v>34.498456537077942</v>
      </c>
      <c r="T416" s="266">
        <f>+IF(G416=0,"",'Ark1'!Y1825)</f>
        <v>31.880998820089225</v>
      </c>
      <c r="U416" s="265">
        <f>+IF(G416=0,"",'Ark1'!AA1825)</f>
        <v>1.7729663337701451</v>
      </c>
      <c r="V416" s="266">
        <f>+IF(G416=0,"",'Ark1'!AC1825)</f>
        <v>11.36045474563092</v>
      </c>
      <c r="W416" s="294">
        <f t="shared" si="57"/>
        <v>145.18924773094986</v>
      </c>
      <c r="X416" s="266">
        <f t="shared" si="58"/>
        <v>55.445104895104848</v>
      </c>
      <c r="Y416" s="264">
        <f t="shared" si="59"/>
        <v>1.8216560509554141</v>
      </c>
      <c r="Z416" s="244"/>
      <c r="AA416" s="247"/>
      <c r="AC416" s="28"/>
      <c r="AD416" s="27"/>
      <c r="AE416" s="248"/>
      <c r="AF416" s="86"/>
      <c r="AJ416" s="86"/>
    </row>
    <row r="417" spans="1:54" ht="15.6">
      <c r="A417" s="244"/>
      <c r="B417" s="86">
        <f>+'Ark1'!C1860</f>
        <v>2024</v>
      </c>
      <c r="C417" s="86">
        <f>+'Ark1'!L1860</f>
        <v>8</v>
      </c>
      <c r="D417" s="86" t="s">
        <v>35</v>
      </c>
      <c r="E417" s="272">
        <f>+'Ark1'!AP1860</f>
        <v>22</v>
      </c>
      <c r="F417" s="86">
        <f>+IF(G417=0,"",'Ark1'!Q1860)</f>
        <v>321</v>
      </c>
      <c r="G417" s="449">
        <f>+'Ark1'!R1860</f>
        <v>503</v>
      </c>
      <c r="H417" s="28">
        <f>+IF(G417=0,"",'Ark1'!AE1860)</f>
        <v>15.11418269230769</v>
      </c>
      <c r="I417" s="264"/>
      <c r="J417" s="28">
        <f>+IF(G417=0,"",'Ark1'!AF1860)</f>
        <v>17.534615187854335</v>
      </c>
      <c r="K417" s="27">
        <f>+IF(G417=0,"",'Ark1'!T1860)</f>
        <v>10.260437375745523</v>
      </c>
      <c r="L417" s="294">
        <f>+IF(G417=0,"",'Ark1'!U1860)</f>
        <v>425.20695825049683</v>
      </c>
      <c r="M417" s="264"/>
      <c r="N417" s="33">
        <f>+IF(G417=0,"",'Ark1'!W1860)</f>
        <v>98.608349900596451</v>
      </c>
      <c r="O417" s="33">
        <f>+IF(G417=0,"",'Ark1'!X1860)</f>
        <v>98.409542743538751</v>
      </c>
      <c r="P417" s="33">
        <f>+IF(G417=0,"",'Ark1'!AG1860)</f>
        <v>2614.6719681908553</v>
      </c>
      <c r="Q417" s="33">
        <f>+IF(G417=0,"",'Ark1'!AH1860)</f>
        <v>100</v>
      </c>
      <c r="R417" s="366">
        <f>+IF(G417=0,"",'Ark1'!AR1860)</f>
        <v>223.91053677932405</v>
      </c>
      <c r="S417" s="114">
        <f>+IF(G417=0,"",'Ark1'!AS1860)</f>
        <v>37.84657515153885</v>
      </c>
      <c r="T417" s="33">
        <f>+IF(G417=0,"",'Ark1'!Y1860)</f>
        <v>33.310129733093333</v>
      </c>
      <c r="U417" s="27">
        <f>+IF(G417=0,"",'Ark1'!AA1860)</f>
        <v>1.6652707430531111</v>
      </c>
      <c r="V417" s="33">
        <f>+IF(G417=0,"",'Ark1'!AC1860)</f>
        <v>3.5499338694221803</v>
      </c>
      <c r="W417" s="294">
        <f t="shared" si="57"/>
        <v>162.62344317888036</v>
      </c>
      <c r="X417" s="33">
        <f t="shared" si="58"/>
        <v>53.150869781312103</v>
      </c>
      <c r="Y417" s="28">
        <f t="shared" si="59"/>
        <v>1.5669781931464175</v>
      </c>
      <c r="Z417" s="244"/>
      <c r="AA417" s="247"/>
      <c r="AC417" s="28"/>
      <c r="AD417" s="27"/>
      <c r="AE417" s="248"/>
      <c r="AF417" s="86"/>
      <c r="AJ417" s="86"/>
    </row>
    <row r="418" spans="1:54" ht="15.6">
      <c r="A418" s="244"/>
      <c r="B418" s="318">
        <f>+'Ark1'!C1895</f>
        <v>2024</v>
      </c>
      <c r="C418" s="263">
        <f>+'Ark1'!L1895</f>
        <v>9</v>
      </c>
      <c r="D418" s="263" t="s">
        <v>36</v>
      </c>
      <c r="E418" s="271">
        <f>+'Ark1'!AP1895</f>
        <v>22</v>
      </c>
      <c r="F418" s="263">
        <f>+IF(G418=0,"",'Ark1'!Q1895)</f>
        <v>139</v>
      </c>
      <c r="G418" s="449">
        <f>+'Ark1'!R1895</f>
        <v>180</v>
      </c>
      <c r="H418" s="264">
        <f>+IF(G418=0,"",'Ark1'!AE1895)</f>
        <v>5.4086538461538485</v>
      </c>
      <c r="I418" s="264"/>
      <c r="J418" s="264">
        <f>+IF(G418=0,"",'Ark1'!AF1895)</f>
        <v>6.8473501533424486</v>
      </c>
      <c r="K418" s="265">
        <f>+IF(G418=0,"",'Ark1'!T1895)</f>
        <v>11.644444444444444</v>
      </c>
      <c r="L418" s="294">
        <f>+IF(G418=0,"",'Ark1'!U1895)</f>
        <v>464.00444444444418</v>
      </c>
      <c r="M418" s="264"/>
      <c r="N418" s="266">
        <f>+IF(G418=0,"",'Ark1'!W1895)</f>
        <v>100</v>
      </c>
      <c r="O418" s="266">
        <f>+IF(G418=0,"",'Ark1'!X1895)</f>
        <v>100</v>
      </c>
      <c r="P418" s="266">
        <f>+IF(G418=0,"",'Ark1'!AG1895)</f>
        <v>2544.0500000000002</v>
      </c>
      <c r="Q418" s="266">
        <f>+IF(G418=0,"",'Ark1'!AH1895)</f>
        <v>100</v>
      </c>
      <c r="R418" s="366">
        <f>+IF(G418=0,"",'Ark1'!AR1895)</f>
        <v>224.56666666666661</v>
      </c>
      <c r="S418" s="114">
        <f>+IF(G418=0,"",'Ark1'!AS1895)</f>
        <v>40.965740218816173</v>
      </c>
      <c r="T418" s="266">
        <f>+IF(G418=0,"",'Ark1'!Y1895)</f>
        <v>33.256180415113022</v>
      </c>
      <c r="U418" s="265">
        <f>+IF(G418=0,"",'Ark1'!AA1895)</f>
        <v>1.5514230822850783</v>
      </c>
      <c r="V418" s="266">
        <f>+IF(G418=0,"",'Ark1'!AC1895)</f>
        <v>6.7102929870422123</v>
      </c>
      <c r="W418" s="294">
        <f t="shared" si="57"/>
        <v>182.38809946520081</v>
      </c>
      <c r="X418" s="266">
        <f t="shared" si="58"/>
        <v>51.556049382716019</v>
      </c>
      <c r="Y418" s="264">
        <f t="shared" si="59"/>
        <v>1.2949640287769784</v>
      </c>
      <c r="Z418" s="244"/>
      <c r="AA418" s="27"/>
      <c r="AC418" s="28"/>
      <c r="AD418" s="27"/>
      <c r="AE418" s="86"/>
      <c r="AF418" s="86"/>
      <c r="AJ418" s="86"/>
    </row>
    <row r="419" spans="1:54" ht="15.6">
      <c r="A419" s="244"/>
      <c r="B419" s="318">
        <f>+'Ark1'!C1930</f>
        <v>2024</v>
      </c>
      <c r="C419" s="263">
        <f>+'Ark1'!L1930</f>
        <v>10</v>
      </c>
      <c r="D419" s="263" t="s">
        <v>37</v>
      </c>
      <c r="E419" s="272">
        <f>+'Ark1'!AP1930</f>
        <v>22</v>
      </c>
      <c r="F419" s="86">
        <f>+IF(G419=0,"",'Ark1'!Q1930)</f>
        <v>45</v>
      </c>
      <c r="G419" s="449">
        <f>+'Ark1'!R1930</f>
        <v>49</v>
      </c>
      <c r="H419" s="28">
        <f>+IF(G419=0,"",'Ark1'!AE1930)</f>
        <v>1.4723557692307689</v>
      </c>
      <c r="I419" s="264"/>
      <c r="J419" s="28">
        <f>+IF(G419=0,"",'Ark1'!AF1930)</f>
        <v>2.0193504655366477</v>
      </c>
      <c r="K419" s="27">
        <f>+IF(G419=0,"",'Ark1'!T1930)</f>
        <v>12.693877551020403</v>
      </c>
      <c r="L419" s="294">
        <f>+IF(G419=0,"",'Ark1'!U1930)</f>
        <v>502.6755102040816</v>
      </c>
      <c r="M419" s="264"/>
      <c r="N419" s="33">
        <f>+IF(G419=0,"",'Ark1'!W1930)</f>
        <v>100</v>
      </c>
      <c r="O419" s="33">
        <f>+IF(G419=0,"",'Ark1'!X1930)</f>
        <v>100</v>
      </c>
      <c r="P419" s="33">
        <f>+IF(G419=0,"",'Ark1'!AG1930)</f>
        <v>2686.387755102041</v>
      </c>
      <c r="Q419" s="33">
        <f>+IF(G419=0,"",'Ark1'!AH1930)</f>
        <v>100</v>
      </c>
      <c r="R419" s="366">
        <f>+IF(G419=0,"",'Ark1'!AR1930)</f>
        <v>226.06122448979593</v>
      </c>
      <c r="S419" s="114">
        <f>+IF(G419=0,"",'Ark1'!AS1930)</f>
        <v>43.57717343943213</v>
      </c>
      <c r="T419" s="33">
        <f>+IF(G419=0,"",'Ark1'!Y1930)</f>
        <v>30.253180170918242</v>
      </c>
      <c r="U419" s="27">
        <f>+IF(G419=0,"",'Ark1'!AA1930)</f>
        <v>1.7520143699048725</v>
      </c>
      <c r="V419" s="33">
        <f>+IF(G419=0,"",'Ark1'!AC1930)</f>
        <v>-34.297266724205258</v>
      </c>
      <c r="W419" s="294">
        <f t="shared" si="57"/>
        <v>187.11949131296862</v>
      </c>
      <c r="X419" s="33">
        <f t="shared" si="58"/>
        <v>50.267551020408163</v>
      </c>
      <c r="Y419" s="28">
        <f t="shared" si="59"/>
        <v>1.0888888888888888</v>
      </c>
      <c r="Z419" s="244"/>
      <c r="AA419" s="248"/>
      <c r="AC419" s="28"/>
      <c r="AD419" s="27"/>
      <c r="AE419" s="248"/>
      <c r="AF419" s="86"/>
      <c r="AJ419" s="86"/>
    </row>
    <row r="420" spans="1:54" ht="15.6">
      <c r="A420" s="244"/>
      <c r="B420" s="318">
        <f>+'Ark1'!C1965</f>
        <v>2024</v>
      </c>
      <c r="C420" s="263">
        <f>+'Ark1'!L1965</f>
        <v>11</v>
      </c>
      <c r="D420" s="263" t="s">
        <v>38</v>
      </c>
      <c r="E420" s="271">
        <f>+'Ark1'!AP1965</f>
        <v>22</v>
      </c>
      <c r="F420" s="263">
        <f>+IF(G420=0,"",'Ark1'!Q1965)</f>
        <v>15</v>
      </c>
      <c r="G420" s="449">
        <f>+'Ark1'!R1965</f>
        <v>15</v>
      </c>
      <c r="H420" s="264">
        <f>+IF(G420=0,"",'Ark1'!AE1965)</f>
        <v>0.45072115384615391</v>
      </c>
      <c r="I420" s="264"/>
      <c r="J420" s="264">
        <f>+IF(G420=0,"",'Ark1'!AF1965)</f>
        <v>0.6748494122091544</v>
      </c>
      <c r="K420" s="265">
        <f>+IF(G420=0,"",'Ark1'!T1965)</f>
        <v>12.8</v>
      </c>
      <c r="L420" s="294">
        <f>+IF(G420=0,"",'Ark1'!U1965)</f>
        <v>548.76666666666642</v>
      </c>
      <c r="M420" s="264"/>
      <c r="N420" s="266">
        <f>+IF(G420=0,"",'Ark1'!W1965)</f>
        <v>100</v>
      </c>
      <c r="O420" s="266">
        <f>+IF(G420=0,"",'Ark1'!X1965)</f>
        <v>100</v>
      </c>
      <c r="P420" s="266">
        <f>+IF(G420=0,"",'Ark1'!AG1965)</f>
        <v>2765.9333333333338</v>
      </c>
      <c r="Q420" s="266">
        <f>+IF(G420=0,"",'Ark1'!AH1965)</f>
        <v>100</v>
      </c>
      <c r="R420" s="366">
        <f>+IF(G420=0,"",'Ark1'!AR1965)</f>
        <v>231.6666666666666</v>
      </c>
      <c r="S420" s="114">
        <f>+IF(G420=0,"",'Ark1'!AS1965)</f>
        <v>44.171494927908675</v>
      </c>
      <c r="T420" s="266">
        <f>+IF(G420=0,"",'Ark1'!Y1965)</f>
        <v>26.582818176826621</v>
      </c>
      <c r="U420" s="265">
        <f>+IF(G420=0,"",'Ark1'!AA1965)</f>
        <v>1.5143755588800647</v>
      </c>
      <c r="V420" s="266">
        <f>+IF(G420=0,"",'Ark1'!AC1965)</f>
        <v>10.002557740178625</v>
      </c>
      <c r="W420" s="294">
        <f t="shared" si="57"/>
        <v>198.40198606859636</v>
      </c>
      <c r="X420" s="266">
        <f t="shared" si="58"/>
        <v>49.887878787878769</v>
      </c>
      <c r="Y420" s="264">
        <f t="shared" si="59"/>
        <v>1</v>
      </c>
      <c r="Z420" s="244"/>
      <c r="AA420" s="209"/>
      <c r="AC420" s="28"/>
      <c r="AD420" s="27"/>
      <c r="AE420" s="209"/>
      <c r="AF420" s="86"/>
      <c r="AJ420" s="86"/>
    </row>
    <row r="421" spans="1:54" ht="15.6">
      <c r="A421" s="244"/>
      <c r="B421" s="318">
        <f>+'Ark1'!C2000</f>
        <v>2024</v>
      </c>
      <c r="C421" s="263">
        <f>+'Ark1'!L2000</f>
        <v>12</v>
      </c>
      <c r="D421" s="263" t="s">
        <v>39</v>
      </c>
      <c r="E421" s="272">
        <f>+'Ark1'!AP2000</f>
        <v>22</v>
      </c>
      <c r="F421" s="86">
        <f>+IF(G421=0,"",'Ark1'!Q2000)</f>
        <v>6</v>
      </c>
      <c r="G421" s="449">
        <f>+'Ark1'!R2000</f>
        <v>6</v>
      </c>
      <c r="H421" s="28">
        <f>+IF(G421=0,"",'Ark1'!AE2000)</f>
        <v>0.18028846153846156</v>
      </c>
      <c r="I421" s="264"/>
      <c r="J421" s="28">
        <f>+IF(G421=0,"",'Ark1'!AF2000)</f>
        <v>0.28232751270420525</v>
      </c>
      <c r="K421" s="27">
        <f>+IF(G421=0,"",'Ark1'!T2000)</f>
        <v>13.833333333333337</v>
      </c>
      <c r="L421" s="294">
        <f>+IF(G421=0,"",'Ark1'!U2000)</f>
        <v>573.95000000000005</v>
      </c>
      <c r="M421" s="264"/>
      <c r="N421" s="33">
        <f>+IF(G421=0,"",'Ark1'!W2000)</f>
        <v>100</v>
      </c>
      <c r="O421" s="33">
        <f>+IF(G421=0,"",'Ark1'!X2000)</f>
        <v>100</v>
      </c>
      <c r="P421" s="33">
        <f>+IF(G421=0,"",'Ark1'!AG2000)</f>
        <v>2914.8333333333335</v>
      </c>
      <c r="Q421" s="33">
        <f>+IF(G421=0,"",'Ark1'!AH2000)</f>
        <v>100</v>
      </c>
      <c r="R421" s="366">
        <f>+IF(G421=0,"",'Ark1'!AR2000)</f>
        <v>230</v>
      </c>
      <c r="S421" s="114">
        <f>+IF(G421=0,"",'Ark1'!AS2000)</f>
        <v>47.210896201811053</v>
      </c>
      <c r="T421" s="33">
        <f>+IF(G421=0,"",'Ark1'!Y2000)</f>
        <v>12.227257801050824</v>
      </c>
      <c r="U421" s="27">
        <f>+IF(G421=0,"",'Ark1'!AA2000)</f>
        <v>1.7716909687891049</v>
      </c>
      <c r="V421" s="33">
        <f>+IF(G421=0,"",'Ark1'!AC2000)</f>
        <v>-43.199773505395285</v>
      </c>
      <c r="W421" s="294">
        <f t="shared" si="57"/>
        <v>196.90662702269998</v>
      </c>
      <c r="X421" s="33">
        <f t="shared" si="58"/>
        <v>47.829166666666673</v>
      </c>
      <c r="Y421" s="28">
        <f t="shared" si="59"/>
        <v>1</v>
      </c>
      <c r="Z421" s="244"/>
      <c r="AA421" s="247"/>
      <c r="AC421" s="28"/>
      <c r="AD421" s="27"/>
      <c r="AE421" s="247"/>
      <c r="AF421" s="86"/>
      <c r="AJ421" s="86"/>
    </row>
    <row r="422" spans="1:54" ht="15.6">
      <c r="A422" s="244"/>
      <c r="B422" s="318">
        <f>+'Ark1'!C2035</f>
        <v>2024</v>
      </c>
      <c r="C422" s="263">
        <f>+'Ark1'!L2035</f>
        <v>13</v>
      </c>
      <c r="D422" s="263" t="s">
        <v>40</v>
      </c>
      <c r="E422" s="271">
        <f>+'Ark1'!AP2035</f>
        <v>22</v>
      </c>
      <c r="F422" s="263">
        <f>+IF(G422=0,"",'Ark1'!Q2035)</f>
        <v>1</v>
      </c>
      <c r="G422" s="449">
        <f>+'Ark1'!R2035</f>
        <v>1</v>
      </c>
      <c r="H422" s="264">
        <f>+IF(G422=0,"",'Ark1'!AE2035)</f>
        <v>3.0048076923076917E-2</v>
      </c>
      <c r="I422" s="264"/>
      <c r="J422" s="264">
        <f>+IF(G422=0,"",'Ark1'!AF2035)</f>
        <v>4.7706356431331719E-2</v>
      </c>
      <c r="K422" s="265">
        <f>+IF(G422=0,"",'Ark1'!T2035)</f>
        <v>15</v>
      </c>
      <c r="L422" s="294">
        <f>+IF(G422=0,"",'Ark1'!U2035)</f>
        <v>581.9</v>
      </c>
      <c r="M422" s="264"/>
      <c r="N422" s="266">
        <f>+IF(G422=0,"",'Ark1'!W2035)</f>
        <v>100</v>
      </c>
      <c r="O422" s="266">
        <f>+IF(G422=0,"",'Ark1'!X2035)</f>
        <v>100</v>
      </c>
      <c r="P422" s="266">
        <f>+IF(G422=0,"",'Ark1'!AG2035)</f>
        <v>2103</v>
      </c>
      <c r="Q422" s="266">
        <f>+IF(G422=0,"",'Ark1'!AH2035)</f>
        <v>100</v>
      </c>
      <c r="R422" s="366">
        <f>+IF(G422=0,"",'Ark1'!AR2035)</f>
        <v>223</v>
      </c>
      <c r="S422" s="114">
        <f>+IF(G422=0,"",'Ark1'!AS2035)</f>
        <v>52.481760559271606</v>
      </c>
      <c r="T422" s="266">
        <f>+IF(G422=0,"",'Ark1'!Y2035)</f>
        <v>0</v>
      </c>
      <c r="U422" s="265">
        <f>+IF(G422=0,"",'Ark1'!AA2035)</f>
        <v>0</v>
      </c>
      <c r="V422" s="266">
        <f>+IF(G422=0,"",'Ark1'!AC2035)</f>
        <v>0</v>
      </c>
      <c r="W422" s="294">
        <f t="shared" si="57"/>
        <v>276.69995244888253</v>
      </c>
      <c r="X422" s="266">
        <f t="shared" si="58"/>
        <v>44.761538461538457</v>
      </c>
      <c r="Y422" s="264">
        <f t="shared" si="59"/>
        <v>1</v>
      </c>
      <c r="Z422" s="244"/>
      <c r="AA422" s="247"/>
      <c r="AC422" s="28"/>
      <c r="AD422" s="27"/>
      <c r="AE422" s="248"/>
      <c r="AF422" s="86"/>
      <c r="AJ422" s="86"/>
    </row>
    <row r="423" spans="1:54" ht="15.6">
      <c r="A423" s="244"/>
      <c r="B423" s="318">
        <f>+'Ark1'!C2070</f>
        <v>2024</v>
      </c>
      <c r="C423" s="263">
        <f>+'Ark1'!L2070</f>
        <v>14</v>
      </c>
      <c r="D423" s="263" t="s">
        <v>403</v>
      </c>
      <c r="E423" s="272">
        <f>+'Ark1'!AP2070</f>
        <v>22</v>
      </c>
      <c r="F423" s="86" t="str">
        <f>+IF(G423=0,"",'Ark1'!Q2070)</f>
        <v/>
      </c>
      <c r="G423" s="449">
        <f>+'Ark1'!R2070</f>
        <v>0</v>
      </c>
      <c r="H423" s="28" t="str">
        <f>+IF(G423=0,"",'Ark1'!AE2070)</f>
        <v/>
      </c>
      <c r="I423" s="264"/>
      <c r="J423" s="28" t="str">
        <f>+IF(G423=0,"",'Ark1'!AF2070)</f>
        <v/>
      </c>
      <c r="K423" s="27" t="str">
        <f>+IF(G423=0,"",'Ark1'!T2070)</f>
        <v/>
      </c>
      <c r="L423" s="294" t="str">
        <f>+IF(G423=0,"",'Ark1'!U2070)</f>
        <v/>
      </c>
      <c r="M423" s="264"/>
      <c r="N423" s="33" t="str">
        <f>+IF(G423=0,"",'Ark1'!W2070)</f>
        <v/>
      </c>
      <c r="O423" s="33" t="str">
        <f>+IF(G423=0,"",'Ark1'!X2070)</f>
        <v/>
      </c>
      <c r="P423" s="33" t="str">
        <f>+IF(G423=0,"",'Ark1'!AG2070)</f>
        <v/>
      </c>
      <c r="Q423" s="33" t="str">
        <f>+IF(G423=0,"",'Ark1'!AH2070)</f>
        <v/>
      </c>
      <c r="R423" s="366" t="str">
        <f>+IF(G423=0,"",'Ark1'!AR1869)</f>
        <v/>
      </c>
      <c r="S423" s="114" t="str">
        <f>+IF(G423=0,"",'Ark1'!AS1869)</f>
        <v/>
      </c>
      <c r="T423" s="33" t="str">
        <f>+IF(G423=0,"",'Ark1'!Y2070)</f>
        <v/>
      </c>
      <c r="U423" s="27" t="str">
        <f>+IF(G423=0,"",'Ark1'!AA2070)</f>
        <v/>
      </c>
      <c r="V423" s="33" t="str">
        <f>+IF(G423=0,"",'Ark1'!AC2070)</f>
        <v/>
      </c>
      <c r="W423" s="294" t="str">
        <f t="shared" si="57"/>
        <v/>
      </c>
      <c r="X423" s="33" t="str">
        <f t="shared" si="58"/>
        <v/>
      </c>
      <c r="Y423" s="28" t="str">
        <f t="shared" si="59"/>
        <v/>
      </c>
      <c r="Z423" s="244"/>
      <c r="AA423" s="247"/>
      <c r="AC423" s="28"/>
      <c r="AD423" s="27"/>
      <c r="AE423" s="248"/>
      <c r="AF423" s="86"/>
      <c r="AJ423" s="86"/>
    </row>
    <row r="424" spans="1:54" ht="15.6">
      <c r="A424" s="244"/>
      <c r="B424" s="318">
        <f>+'Ark1'!C2105</f>
        <v>2024</v>
      </c>
      <c r="C424" s="263">
        <f>+'Ark1'!L2105</f>
        <v>15</v>
      </c>
      <c r="D424" s="263" t="s">
        <v>41</v>
      </c>
      <c r="E424" s="263">
        <f>+'Ark1'!AP2105</f>
        <v>22</v>
      </c>
      <c r="F424" s="263" t="str">
        <f>+IF(G424=0,"",'Ark1'!Q2105)</f>
        <v/>
      </c>
      <c r="G424" s="449">
        <f>+'Ark1'!R2105</f>
        <v>0</v>
      </c>
      <c r="H424" s="264" t="str">
        <f>+IF(G424=0,"",'Ark1'!AE2105)</f>
        <v/>
      </c>
      <c r="I424" s="264"/>
      <c r="J424" s="264" t="str">
        <f>+IF(G424=0,"",'Ark1'!AF2105)</f>
        <v/>
      </c>
      <c r="K424" s="265" t="str">
        <f>+IF(G424=0,"",'Ark1'!T2105)</f>
        <v/>
      </c>
      <c r="L424" s="369" t="str">
        <f>+IF(G424=0,"",'Ark1'!U2105)</f>
        <v/>
      </c>
      <c r="M424" s="264"/>
      <c r="N424" s="266" t="str">
        <f>+IF(G424=0,"",'Ark1'!W2105)</f>
        <v/>
      </c>
      <c r="O424" s="266" t="str">
        <f>+IF(G424=0,"",'Ark1'!X2105)</f>
        <v/>
      </c>
      <c r="P424" s="266" t="str">
        <f>+IF(G424=0,"",'Ark1'!AG2105)</f>
        <v/>
      </c>
      <c r="Q424" s="266" t="str">
        <f>+IF(G424=0,"",'Ark1'!AH2105)</f>
        <v/>
      </c>
      <c r="R424" s="366" t="str">
        <f>+IF(G424=0,"",'Ark1'!AR1870)</f>
        <v/>
      </c>
      <c r="S424" s="114" t="str">
        <f>+IF(G424=0,"",'Ark1'!AS1870)</f>
        <v/>
      </c>
      <c r="T424" s="266" t="str">
        <f>+IF(G424=0,"",'Ark1'!Y2105)</f>
        <v/>
      </c>
      <c r="U424" s="265" t="str">
        <f>+IF(G424=0,"",'Ark1'!AA2105)</f>
        <v/>
      </c>
      <c r="V424" s="266" t="str">
        <f>+IF(G424=0,"",'Ark1'!AC2105)</f>
        <v/>
      </c>
      <c r="W424" s="294" t="str">
        <f t="shared" si="57"/>
        <v/>
      </c>
      <c r="X424" s="266" t="str">
        <f t="shared" si="58"/>
        <v/>
      </c>
      <c r="Y424" s="264" t="str">
        <f t="shared" si="59"/>
        <v/>
      </c>
      <c r="Z424" s="244"/>
      <c r="AA424" s="247"/>
      <c r="AC424" s="28"/>
      <c r="AD424" s="27"/>
      <c r="AE424" s="248"/>
      <c r="AF424" s="86"/>
      <c r="AJ424" s="86"/>
    </row>
    <row r="425" spans="1:54" ht="19.8">
      <c r="A425" s="244"/>
      <c r="B425" s="244"/>
      <c r="C425" s="244"/>
      <c r="D425" s="244"/>
      <c r="E425" s="244"/>
      <c r="F425" s="244"/>
      <c r="G425" s="443"/>
      <c r="H425" s="244"/>
      <c r="I425" s="244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  <c r="U425" s="244"/>
      <c r="V425" s="244"/>
      <c r="W425" s="244"/>
      <c r="X425" s="244"/>
      <c r="Y425" s="244"/>
      <c r="Z425" s="244"/>
      <c r="AA425" s="247"/>
      <c r="AC425" s="28"/>
      <c r="AD425" s="27"/>
      <c r="AE425" s="248"/>
      <c r="AF425" s="86"/>
      <c r="AJ425" s="86"/>
      <c r="BB425" s="259"/>
    </row>
    <row r="426" spans="1:54" ht="19.8">
      <c r="A426" s="244"/>
      <c r="B426" s="244"/>
      <c r="C426" s="261"/>
      <c r="D426" s="244"/>
      <c r="E426" s="244"/>
      <c r="F426" s="244"/>
      <c r="G426" s="443"/>
      <c r="H426" s="245"/>
      <c r="I426" s="244"/>
      <c r="J426" s="245"/>
      <c r="K426" s="244"/>
      <c r="L426" s="244"/>
      <c r="M426" s="244"/>
      <c r="N426" s="246"/>
      <c r="O426" s="246"/>
      <c r="P426" s="244"/>
      <c r="Q426" s="246"/>
      <c r="R426" s="246"/>
      <c r="S426" s="246"/>
      <c r="T426" s="246"/>
      <c r="U426" s="244"/>
      <c r="V426" s="246"/>
      <c r="W426" s="244"/>
      <c r="X426" s="246"/>
      <c r="Y426" s="245"/>
      <c r="Z426" s="244"/>
      <c r="AA426" s="247"/>
      <c r="AC426" s="28"/>
      <c r="AD426" s="27"/>
      <c r="AE426" s="248"/>
      <c r="AF426" s="86"/>
      <c r="AJ426" s="86"/>
      <c r="BB426" s="259"/>
    </row>
    <row r="427" spans="1:54" ht="22.8">
      <c r="A427" s="334" t="str">
        <f>+Raser!C30</f>
        <v>Aberdeen Angus</v>
      </c>
      <c r="B427" s="244"/>
      <c r="C427" s="261"/>
      <c r="D427" s="334"/>
      <c r="E427" s="244"/>
      <c r="F427" s="244"/>
      <c r="G427" s="447" t="s">
        <v>639</v>
      </c>
      <c r="H427" s="276">
        <f>SUM(G433:G447)</f>
        <v>1697</v>
      </c>
      <c r="I427" s="245"/>
      <c r="J427" s="244"/>
      <c r="K427" s="245"/>
      <c r="L427" s="333">
        <f>+Raser!T30</f>
        <v>310.61184443134954</v>
      </c>
      <c r="M427" s="246" t="s">
        <v>568</v>
      </c>
      <c r="N427" s="246"/>
      <c r="O427" s="246"/>
      <c r="P427" s="244"/>
      <c r="Q427" s="246"/>
      <c r="R427" s="246"/>
      <c r="S427" s="246"/>
      <c r="T427" s="246"/>
      <c r="U427" s="244"/>
      <c r="V427" s="246"/>
      <c r="W427" s="333">
        <f>+Raser!X30</f>
        <v>119.70791365632086</v>
      </c>
      <c r="X427" s="246" t="s">
        <v>624</v>
      </c>
      <c r="Y427" s="245"/>
      <c r="Z427" s="244"/>
      <c r="AA427" s="247"/>
      <c r="AC427" s="28"/>
      <c r="AD427" s="27"/>
      <c r="AE427" s="248"/>
      <c r="AF427" s="86"/>
      <c r="AJ427" s="86"/>
      <c r="BB427" s="259"/>
    </row>
    <row r="428" spans="1:54" ht="14.25" customHeight="1">
      <c r="A428" s="244"/>
      <c r="B428" s="244"/>
      <c r="C428" s="261"/>
      <c r="D428" s="332"/>
      <c r="E428" s="244"/>
      <c r="F428" s="261"/>
      <c r="G428" s="447"/>
      <c r="H428" s="261"/>
      <c r="I428" s="261"/>
      <c r="J428" s="261"/>
      <c r="K428" s="261"/>
      <c r="L428" s="261"/>
      <c r="M428" s="261"/>
      <c r="N428" s="261"/>
      <c r="O428" s="261"/>
      <c r="P428" s="261"/>
      <c r="Q428" s="261"/>
      <c r="R428" s="261"/>
      <c r="S428" s="261"/>
      <c r="T428" s="261"/>
      <c r="U428" s="261"/>
      <c r="V428" s="261"/>
      <c r="W428" s="261"/>
      <c r="X428" s="261"/>
      <c r="Y428" s="245"/>
      <c r="Z428" s="244"/>
      <c r="AA428" s="247"/>
      <c r="AC428" s="28"/>
      <c r="AD428" s="27"/>
      <c r="AE428" s="248"/>
      <c r="AF428" s="86"/>
      <c r="AJ428" s="86"/>
      <c r="BB428" s="259"/>
    </row>
    <row r="429" spans="1:54" ht="19.8">
      <c r="A429" s="244"/>
      <c r="B429" s="244"/>
      <c r="C429" s="244"/>
      <c r="D429" s="244"/>
      <c r="E429" s="244"/>
      <c r="F429" s="244"/>
      <c r="G429" s="443"/>
      <c r="H429" s="245"/>
      <c r="I429" s="244"/>
      <c r="J429" s="245"/>
      <c r="K429" s="244"/>
      <c r="L429" s="244"/>
      <c r="M429" s="244"/>
      <c r="N429" s="246"/>
      <c r="O429" s="246"/>
      <c r="P429" s="244"/>
      <c r="Q429" s="246"/>
      <c r="R429" s="246"/>
      <c r="S429" s="246"/>
      <c r="T429" s="246"/>
      <c r="U429" s="244"/>
      <c r="V429" s="246"/>
      <c r="W429" s="261" t="s">
        <v>479</v>
      </c>
      <c r="X429" s="262" t="s">
        <v>81</v>
      </c>
      <c r="Y429" s="260" t="s">
        <v>4</v>
      </c>
      <c r="Z429" s="244"/>
      <c r="AA429" s="247"/>
      <c r="AC429" s="28"/>
      <c r="AD429" s="27"/>
      <c r="AE429" s="248"/>
      <c r="AF429" s="86"/>
      <c r="AJ429" s="86"/>
      <c r="BB429" s="259"/>
    </row>
    <row r="430" spans="1:54" ht="19.8">
      <c r="A430" s="244"/>
      <c r="B430" s="244"/>
      <c r="C430" s="244"/>
      <c r="D430" s="261"/>
      <c r="E430" s="244"/>
      <c r="F430" s="261" t="s">
        <v>4</v>
      </c>
      <c r="G430" s="443"/>
      <c r="H430" s="245"/>
      <c r="I430" s="245"/>
      <c r="J430" s="245"/>
      <c r="K430" s="261" t="s">
        <v>24</v>
      </c>
      <c r="L430" s="245"/>
      <c r="M430" s="245"/>
      <c r="N430" s="246" t="s">
        <v>404</v>
      </c>
      <c r="O430" s="246" t="s">
        <v>404</v>
      </c>
      <c r="P430" s="262" t="s">
        <v>533</v>
      </c>
      <c r="Q430" s="246" t="s">
        <v>404</v>
      </c>
      <c r="R430" s="246"/>
      <c r="S430" s="246"/>
      <c r="T430" s="262" t="s">
        <v>424</v>
      </c>
      <c r="U430" s="244"/>
      <c r="V430" s="262" t="s">
        <v>576</v>
      </c>
      <c r="W430" s="261" t="s">
        <v>573</v>
      </c>
      <c r="X430" s="262" t="s">
        <v>44</v>
      </c>
      <c r="Y430" s="260" t="s">
        <v>10</v>
      </c>
      <c r="Z430" s="244"/>
      <c r="AA430" s="247"/>
      <c r="AC430" s="28"/>
      <c r="AD430" s="27"/>
      <c r="AE430" s="248"/>
      <c r="AF430" s="86"/>
      <c r="AJ430" s="86"/>
      <c r="BB430" s="259"/>
    </row>
    <row r="431" spans="1:54" ht="19.8">
      <c r="A431" s="261"/>
      <c r="B431" s="261"/>
      <c r="C431" s="244"/>
      <c r="D431" s="244"/>
      <c r="E431" s="261"/>
      <c r="F431" s="261" t="s">
        <v>477</v>
      </c>
      <c r="G431" s="447" t="s">
        <v>4</v>
      </c>
      <c r="H431" s="260" t="s">
        <v>4</v>
      </c>
      <c r="I431" s="260"/>
      <c r="J431" s="260" t="s">
        <v>1</v>
      </c>
      <c r="K431" s="261" t="s">
        <v>483</v>
      </c>
      <c r="L431" s="260" t="s">
        <v>24</v>
      </c>
      <c r="M431" s="260"/>
      <c r="N431" s="262" t="s">
        <v>575</v>
      </c>
      <c r="O431" s="262" t="s">
        <v>489</v>
      </c>
      <c r="P431" s="262" t="s">
        <v>554</v>
      </c>
      <c r="Q431" s="262" t="s">
        <v>491</v>
      </c>
      <c r="R431" s="411" t="s">
        <v>24</v>
      </c>
      <c r="S431" s="411" t="s">
        <v>24</v>
      </c>
      <c r="T431" s="262"/>
      <c r="U431" s="261" t="s">
        <v>415</v>
      </c>
      <c r="V431" s="262" t="s">
        <v>1</v>
      </c>
      <c r="W431" s="261" t="s">
        <v>71</v>
      </c>
      <c r="X431" s="262" t="s">
        <v>537</v>
      </c>
      <c r="Y431" s="260" t="s">
        <v>71</v>
      </c>
      <c r="Z431" s="244"/>
      <c r="AA431" s="247"/>
      <c r="AC431" s="28"/>
      <c r="AD431" s="27"/>
      <c r="AE431" s="248"/>
      <c r="AF431" s="86"/>
      <c r="AJ431" s="86"/>
      <c r="BB431" s="259"/>
    </row>
    <row r="432" spans="1:54" ht="19.8">
      <c r="A432" s="244"/>
      <c r="B432" s="244"/>
      <c r="C432" s="261" t="s">
        <v>0</v>
      </c>
      <c r="D432" s="261"/>
      <c r="E432" s="261" t="s">
        <v>601</v>
      </c>
      <c r="F432" s="50" t="s">
        <v>478</v>
      </c>
      <c r="G432" s="448" t="s">
        <v>10</v>
      </c>
      <c r="H432" s="87" t="s">
        <v>404</v>
      </c>
      <c r="I432" s="87"/>
      <c r="J432" s="87" t="s">
        <v>404</v>
      </c>
      <c r="K432" s="50" t="s">
        <v>416</v>
      </c>
      <c r="L432" s="87" t="s">
        <v>45</v>
      </c>
      <c r="M432" s="87"/>
      <c r="N432" s="75" t="s">
        <v>552</v>
      </c>
      <c r="O432" s="75" t="s">
        <v>441</v>
      </c>
      <c r="P432" s="75" t="s">
        <v>485</v>
      </c>
      <c r="Q432" s="75" t="s">
        <v>472</v>
      </c>
      <c r="R432" s="411" t="s">
        <v>711</v>
      </c>
      <c r="S432" s="411" t="s">
        <v>712</v>
      </c>
      <c r="T432" s="75" t="s">
        <v>1</v>
      </c>
      <c r="U432" s="50" t="s">
        <v>416</v>
      </c>
      <c r="V432" s="75" t="s">
        <v>534</v>
      </c>
      <c r="W432" s="50" t="s">
        <v>488</v>
      </c>
      <c r="X432" s="75" t="s">
        <v>45</v>
      </c>
      <c r="Y432" s="87" t="s">
        <v>557</v>
      </c>
      <c r="Z432" s="244"/>
      <c r="AA432" s="247"/>
      <c r="AC432" s="28"/>
      <c r="AD432" s="27"/>
      <c r="AE432" s="248"/>
      <c r="AF432" s="86"/>
      <c r="AJ432" s="86"/>
      <c r="BB432" s="259"/>
    </row>
    <row r="433" spans="1:54" ht="15.6">
      <c r="A433" s="244"/>
      <c r="B433" s="263">
        <f>+'Ark1'!C1616</f>
        <v>2024</v>
      </c>
      <c r="C433" s="263">
        <f>+'Ark1'!L1616</f>
        <v>1</v>
      </c>
      <c r="D433" s="263" t="s">
        <v>29</v>
      </c>
      <c r="E433" s="263">
        <f>+'Ark1'!AP1616</f>
        <v>23</v>
      </c>
      <c r="F433" s="263">
        <f>+IF(G433=0,"",'Ark1'!Q1616)</f>
        <v>9</v>
      </c>
      <c r="G433" s="449">
        <f>+'Ark1'!R1616</f>
        <v>10</v>
      </c>
      <c r="H433" s="264">
        <f>+IF(G433=0,"",'Ark1'!AE1616)</f>
        <v>0.58927519151443708</v>
      </c>
      <c r="I433" s="264"/>
      <c r="J433" s="264">
        <f>+IF(G433=0,"",'Ark1'!AF1616)</f>
        <v>0.33029265522853646</v>
      </c>
      <c r="K433" s="265">
        <f>+IF(G433=0,"",'Ark1'!T1616)</f>
        <v>3.4</v>
      </c>
      <c r="L433" s="294">
        <f>+IF(G433=0,"",'Ark1'!U1616)</f>
        <v>174.1</v>
      </c>
      <c r="M433" s="264"/>
      <c r="N433" s="266">
        <f>+IF(G433=0,"",'Ark1'!W1616)</f>
        <v>0</v>
      </c>
      <c r="O433" s="266">
        <f>+IF(G433=0,"",'Ark1'!X1616)</f>
        <v>0</v>
      </c>
      <c r="P433" s="266">
        <f>+IF(G433=0,"",'Ark1'!AG1616)</f>
        <v>2629.2</v>
      </c>
      <c r="Q433" s="266">
        <f>+IF(G433=0,"",'Ark1'!AH1616)</f>
        <v>100</v>
      </c>
      <c r="R433" s="366">
        <f>+IF(G433=0,"",'Ark1'!AR1616)</f>
        <v>213.3</v>
      </c>
      <c r="S433" s="114">
        <f>+IF(G433=0,"",'Ark1'!AS1616)</f>
        <v>17.944456601083964</v>
      </c>
      <c r="T433" s="266">
        <f>+IF(G433=0,"",'Ark1'!Y1616)</f>
        <v>13.348258313353348</v>
      </c>
      <c r="U433" s="265">
        <f>+IF(G433=0,"",'Ark1'!AA1616)</f>
        <v>0.91651513899116821</v>
      </c>
      <c r="V433" s="266">
        <f>+IF(G433=0,"",'Ark1'!AC1616)</f>
        <v>1.9617650642952349</v>
      </c>
      <c r="W433" s="294">
        <f t="shared" ref="W433:W447" si="60">IF(G433=0,"",1000*L433/P433)</f>
        <v>66.21786094629546</v>
      </c>
      <c r="X433" s="266">
        <f t="shared" ref="X433:X447" si="61">IF(G433=0,"",L433/C433)</f>
        <v>174.1</v>
      </c>
      <c r="Y433" s="264">
        <f t="shared" ref="Y433:Y447" si="62">IF(G433=0,"",G433/F433)</f>
        <v>1.1111111111111112</v>
      </c>
      <c r="Z433" s="244"/>
      <c r="AA433" s="247"/>
      <c r="AC433" s="28"/>
      <c r="AD433" s="27"/>
      <c r="AE433" s="248"/>
      <c r="AF433" s="86"/>
      <c r="AJ433" s="86"/>
    </row>
    <row r="434" spans="1:54" ht="15.6">
      <c r="A434" s="244"/>
      <c r="B434" s="295">
        <f>+'Ark1'!C1651</f>
        <v>2024</v>
      </c>
      <c r="C434" s="86">
        <f>+'Ark1'!L1651</f>
        <v>2</v>
      </c>
      <c r="D434" s="86" t="s">
        <v>30</v>
      </c>
      <c r="E434" s="263"/>
      <c r="F434" s="86">
        <f>+IF(G434=0,"",'Ark1'!Q1651)</f>
        <v>33</v>
      </c>
      <c r="G434" s="449">
        <f>+'Ark1'!R1651</f>
        <v>68</v>
      </c>
      <c r="H434" s="28">
        <f>+IF(G434=0,"",'Ark1'!AE1651)</f>
        <v>4.007071302298173</v>
      </c>
      <c r="I434" s="264"/>
      <c r="J434" s="28">
        <f>+IF(G434=0,"",'Ark1'!AF1651)</f>
        <v>2.5627750502126405</v>
      </c>
      <c r="K434" s="27">
        <f>+IF(G434=0,"",'Ark1'!T1651)</f>
        <v>4.2352941176470589</v>
      </c>
      <c r="L434" s="294">
        <f>+IF(G434=0,"",'Ark1'!U1651)</f>
        <v>198.65588235294103</v>
      </c>
      <c r="M434" s="264"/>
      <c r="N434" s="33">
        <f>+IF(G434=0,"",'Ark1'!W1651)</f>
        <v>4.4117647058823524</v>
      </c>
      <c r="O434" s="33">
        <f>+IF(G434=0,"",'Ark1'!X1651)</f>
        <v>0</v>
      </c>
      <c r="P434" s="33">
        <f>+IF(G434=0,"",'Ark1'!AG1651)</f>
        <v>2599.8382352941176</v>
      </c>
      <c r="Q434" s="33">
        <f>+IF(G434=0,"",'Ark1'!AH1651)</f>
        <v>100</v>
      </c>
      <c r="R434" s="366">
        <f>+IF(G434=0,"",'Ark1'!AR1651)</f>
        <v>211.80882352941177</v>
      </c>
      <c r="S434" s="114">
        <f>+IF(G434=0,"",'Ark1'!AS1651)</f>
        <v>20.880232515392329</v>
      </c>
      <c r="T434" s="33">
        <f>+IF(G434=0,"",'Ark1'!Y1651)</f>
        <v>25.620375521614442</v>
      </c>
      <c r="U434" s="27">
        <f>+IF(G434=0,"",'Ark1'!AA1651)</f>
        <v>1.1261288070045088</v>
      </c>
      <c r="V434" s="33">
        <f>+IF(G434=0,"",'Ark1'!AC1651)</f>
        <v>15.857172513007557</v>
      </c>
      <c r="W434" s="294">
        <f t="shared" si="60"/>
        <v>76.410862666794827</v>
      </c>
      <c r="X434" s="33">
        <f t="shared" si="61"/>
        <v>99.327941176470517</v>
      </c>
      <c r="Y434" s="28">
        <f t="shared" si="62"/>
        <v>2.0606060606060606</v>
      </c>
      <c r="Z434" s="244"/>
      <c r="AA434" s="247"/>
      <c r="AC434" s="28"/>
      <c r="AD434" s="27"/>
      <c r="AE434" s="248"/>
      <c r="AF434" s="86"/>
      <c r="AJ434" s="86"/>
    </row>
    <row r="435" spans="1:54" ht="15.6">
      <c r="A435" s="244"/>
      <c r="B435" s="295">
        <f>+'Ark1'!C1686</f>
        <v>2024</v>
      </c>
      <c r="C435" s="263">
        <f>+'Ark1'!L1686</f>
        <v>3</v>
      </c>
      <c r="D435" s="263" t="s">
        <v>31</v>
      </c>
      <c r="E435" s="263"/>
      <c r="F435" s="263">
        <f>+IF(G435=0,"",'Ark1'!Q1686)</f>
        <v>89</v>
      </c>
      <c r="G435" s="449">
        <f>+'Ark1'!R1686</f>
        <v>140</v>
      </c>
      <c r="H435" s="264">
        <f>+IF(G435=0,"",'Ark1'!AE1686)</f>
        <v>8.2498526812021211</v>
      </c>
      <c r="I435" s="264"/>
      <c r="J435" s="264">
        <f>+IF(G435=0,"",'Ark1'!AF1686)</f>
        <v>5.9470890517185921</v>
      </c>
      <c r="K435" s="265">
        <f>+IF(G435=0,"",'Ark1'!T1686)</f>
        <v>5.7285714285714304</v>
      </c>
      <c r="L435" s="294">
        <f>+IF(G435=0,"",'Ark1'!U1686)</f>
        <v>223.91142857142873</v>
      </c>
      <c r="M435" s="264"/>
      <c r="N435" s="266">
        <f>+IF(G435=0,"",'Ark1'!W1686)</f>
        <v>28.571428571428577</v>
      </c>
      <c r="O435" s="266">
        <f>+IF(G435=0,"",'Ark1'!X1686)</f>
        <v>0</v>
      </c>
      <c r="P435" s="266">
        <f>+IF(G435=0,"",'Ark1'!AG1686)</f>
        <v>2953.8071428571425</v>
      </c>
      <c r="Q435" s="266">
        <f>+IF(G435=0,"",'Ark1'!AH1686)</f>
        <v>100</v>
      </c>
      <c r="R435" s="366">
        <f>+IF(G435=0,"",'Ark1'!AR1686)</f>
        <v>210.9785714285714</v>
      </c>
      <c r="S435" s="114">
        <f>+IF(G435=0,"",'Ark1'!AS1686)</f>
        <v>23.7453177846294</v>
      </c>
      <c r="T435" s="266">
        <f>+IF(G435=0,"",'Ark1'!Y1686)</f>
        <v>26.894819165764645</v>
      </c>
      <c r="U435" s="265">
        <f>+IF(G435=0,"",'Ark1'!AA1686)</f>
        <v>1.3775903244581884</v>
      </c>
      <c r="V435" s="266">
        <f>+IF(G435=0,"",'Ark1'!AC1686)</f>
        <v>19.144652830099911</v>
      </c>
      <c r="W435" s="294">
        <f t="shared" si="60"/>
        <v>75.804349350596027</v>
      </c>
      <c r="X435" s="266">
        <f t="shared" si="61"/>
        <v>74.637142857142905</v>
      </c>
      <c r="Y435" s="264">
        <f t="shared" si="62"/>
        <v>1.5730337078651686</v>
      </c>
      <c r="Z435" s="244"/>
      <c r="AA435" s="247"/>
      <c r="AC435" s="28"/>
      <c r="AD435" s="27"/>
      <c r="AE435" s="248"/>
      <c r="AF435" s="86"/>
      <c r="AJ435" s="86"/>
    </row>
    <row r="436" spans="1:54" ht="15.6">
      <c r="A436" s="244"/>
      <c r="B436" s="295">
        <f>+'Ark1'!C1721</f>
        <v>2024</v>
      </c>
      <c r="C436" s="263">
        <f>+'Ark1'!L1721</f>
        <v>4</v>
      </c>
      <c r="D436" s="263" t="s">
        <v>32</v>
      </c>
      <c r="E436" s="263"/>
      <c r="F436" s="86">
        <f>+IF(G436=0,"",'Ark1'!Q1721)</f>
        <v>166</v>
      </c>
      <c r="G436" s="449">
        <f>+'Ark1'!R1721</f>
        <v>251</v>
      </c>
      <c r="H436" s="28">
        <f>+IF(G436=0,"",'Ark1'!AE1721)</f>
        <v>14.790807307012377</v>
      </c>
      <c r="I436" s="264"/>
      <c r="J436" s="28">
        <f>+IF(G436=0,"",'Ark1'!AF1721)</f>
        <v>12.140579080238352</v>
      </c>
      <c r="K436" s="27">
        <f>+IF(G436=0,"",'Ark1'!T1721)</f>
        <v>7.3306772908366513</v>
      </c>
      <c r="L436" s="294">
        <f>+IF(G436=0,"",'Ark1'!U1721)</f>
        <v>254.95617529880488</v>
      </c>
      <c r="M436" s="264"/>
      <c r="N436" s="33">
        <f>+IF(G436=0,"",'Ark1'!W1721)</f>
        <v>68.924302788844614</v>
      </c>
      <c r="O436" s="33">
        <f>+IF(G436=0,"",'Ark1'!X1721)</f>
        <v>0</v>
      </c>
      <c r="P436" s="33">
        <f>+IF(G436=0,"",'Ark1'!AG1721)</f>
        <v>2733.2629482071711</v>
      </c>
      <c r="Q436" s="33">
        <f>+IF(G436=0,"",'Ark1'!AH1721)</f>
        <v>100</v>
      </c>
      <c r="R436" s="366">
        <f>+IF(G436=0,"",'Ark1'!AR1721)</f>
        <v>211.97211155378483</v>
      </c>
      <c r="S436" s="114">
        <f>+IF(G436=0,"",'Ark1'!AS1721)</f>
        <v>26.700698518981792</v>
      </c>
      <c r="T436" s="33">
        <f>+IF(G436=0,"",'Ark1'!Y1721)</f>
        <v>28.130736187297725</v>
      </c>
      <c r="U436" s="27">
        <f>+IF(G436=0,"",'Ark1'!AA1721)</f>
        <v>1.6860734753813964</v>
      </c>
      <c r="V436" s="33">
        <f>+IF(G436=0,"",'Ark1'!AC1721)</f>
        <v>16.543710721599101</v>
      </c>
      <c r="W436" s="294">
        <f t="shared" si="60"/>
        <v>93.279051496321742</v>
      </c>
      <c r="X436" s="33">
        <f t="shared" si="61"/>
        <v>63.73904382470122</v>
      </c>
      <c r="Y436" s="28">
        <f t="shared" si="62"/>
        <v>1.5120481927710843</v>
      </c>
      <c r="Z436" s="244"/>
      <c r="AA436" s="247"/>
      <c r="AC436" s="28"/>
      <c r="AD436" s="27"/>
      <c r="AE436" s="248"/>
      <c r="AF436" s="86"/>
      <c r="AJ436" s="86"/>
    </row>
    <row r="437" spans="1:54" ht="15.6">
      <c r="A437" s="244"/>
      <c r="B437" s="263">
        <f>+'Ark1'!C1756</f>
        <v>2024</v>
      </c>
      <c r="C437" s="263">
        <f>+'Ark1'!L1756</f>
        <v>5</v>
      </c>
      <c r="D437" s="263" t="s">
        <v>402</v>
      </c>
      <c r="E437" s="263"/>
      <c r="F437" s="263">
        <f>+IF(G437=0,"",'Ark1'!Q1756)</f>
        <v>245</v>
      </c>
      <c r="G437" s="449">
        <f>+'Ark1'!R1756</f>
        <v>374</v>
      </c>
      <c r="H437" s="264">
        <f>+'Ark1'!AE1756</f>
        <v>22.038892162639954</v>
      </c>
      <c r="I437" s="264"/>
      <c r="J437" s="264">
        <f>+IF(G437=0,"",'Ark1'!AF1756)</f>
        <v>20.499183943792925</v>
      </c>
      <c r="K437" s="265">
        <f>+IF(G437=0,"",'Ark1'!T1756)</f>
        <v>9.2807486631016065</v>
      </c>
      <c r="L437" s="294">
        <f>+IF(G437=0,"",'Ark1'!U1756)</f>
        <v>288.91149732620289</v>
      </c>
      <c r="M437" s="264"/>
      <c r="N437" s="266">
        <f>+IF(G437=0,"",'Ark1'!W1756)</f>
        <v>95.721925133689822</v>
      </c>
      <c r="O437" s="266">
        <f>+IF(G437=0,"",'Ark1'!X1756)</f>
        <v>2.4064171122994655</v>
      </c>
      <c r="P437" s="266">
        <f>+IF(G437=0,"",'Ark1'!AG1756)</f>
        <v>2635.5080213903752</v>
      </c>
      <c r="Q437" s="266">
        <f>+IF(G437=0,"",'Ark1'!AH1756)</f>
        <v>100</v>
      </c>
      <c r="R437" s="366">
        <f>+IF(G437=0,"",'Ark1'!AR1756)</f>
        <v>213.41978609625664</v>
      </c>
      <c r="S437" s="114">
        <f>+IF(G437=0,"",'Ark1'!AS1756)</f>
        <v>29.652577865152505</v>
      </c>
      <c r="T437" s="266">
        <f>+IF(G437=0,"",'Ark1'!Y1756)</f>
        <v>29.708775444299928</v>
      </c>
      <c r="U437" s="265">
        <f>+IF(G437=0,"",'Ark1'!AA1756)</f>
        <v>1.727042997255674</v>
      </c>
      <c r="V437" s="266">
        <f>+IF(G437=0,"",'Ark1'!AC1756)</f>
        <v>15.258452784630236</v>
      </c>
      <c r="W437" s="294">
        <f t="shared" si="60"/>
        <v>109.6226970213455</v>
      </c>
      <c r="X437" s="266">
        <f t="shared" si="61"/>
        <v>57.782299465240577</v>
      </c>
      <c r="Y437" s="264">
        <f t="shared" si="62"/>
        <v>1.5265306122448981</v>
      </c>
      <c r="Z437" s="244"/>
      <c r="AA437" s="247"/>
      <c r="AC437" s="28"/>
      <c r="AD437" s="27"/>
      <c r="AE437" s="248"/>
      <c r="AF437" s="86"/>
      <c r="AJ437" s="86"/>
    </row>
    <row r="438" spans="1:54" ht="15.6">
      <c r="A438" s="244"/>
      <c r="B438" s="318">
        <f>+'Ark1'!C1791</f>
        <v>2024</v>
      </c>
      <c r="C438" s="263">
        <f>+'Ark1'!L1791</f>
        <v>6</v>
      </c>
      <c r="D438" s="263" t="s">
        <v>33</v>
      </c>
      <c r="E438" s="263"/>
      <c r="F438" s="86">
        <f>+IF(G438=0,"",'Ark1'!Q1791)</f>
        <v>249</v>
      </c>
      <c r="G438" s="449">
        <f>+'Ark1'!R1791</f>
        <v>358</v>
      </c>
      <c r="H438" s="28">
        <f>+IF(G438=0,"",'Ark1'!AE1791)</f>
        <v>21.096051856216857</v>
      </c>
      <c r="I438" s="264"/>
      <c r="J438" s="28">
        <f>+IF(G438=0,"",'Ark1'!AF1791)</f>
        <v>22.171326082325024</v>
      </c>
      <c r="K438" s="27">
        <f>+IF(G438=0,"",'Ark1'!T1791)</f>
        <v>10.829608938547484</v>
      </c>
      <c r="L438" s="294">
        <f>+IF(G438=0,"",'Ark1'!U1791)</f>
        <v>326.44385474860354</v>
      </c>
      <c r="M438" s="264"/>
      <c r="N438" s="33">
        <f>+IF(G438=0,"",'Ark1'!W1791)</f>
        <v>99.441340782122879</v>
      </c>
      <c r="O438" s="33">
        <f>+IF(G438=0,"",'Ark1'!X1791)</f>
        <v>21.508379888268159</v>
      </c>
      <c r="P438" s="33">
        <f>+IF(G438=0,"",'Ark1'!AG1791)</f>
        <v>2529.4720670391062</v>
      </c>
      <c r="Q438" s="33">
        <f>+IF(G438=0,"",'Ark1'!AH1791)</f>
        <v>100</v>
      </c>
      <c r="R438" s="366">
        <f>+IF(G438=0,"",'Ark1'!AR1791)</f>
        <v>214.91340782122913</v>
      </c>
      <c r="S438" s="114">
        <f>+IF(G438=0,"",'Ark1'!AS1791)</f>
        <v>32.834243251120853</v>
      </c>
      <c r="T438" s="33">
        <f>+IF(G438=0,"",'Ark1'!Y1791)</f>
        <v>32.178709323778499</v>
      </c>
      <c r="U438" s="27">
        <f>+IF(G438=0,"",'Ark1'!AA1791)</f>
        <v>1.6751604152747173</v>
      </c>
      <c r="V438" s="33">
        <f>+IF(G438=0,"",'Ark1'!AC1791)</f>
        <v>10.476188915396211</v>
      </c>
      <c r="W438" s="294">
        <f t="shared" si="60"/>
        <v>129.05612163202301</v>
      </c>
      <c r="X438" s="33">
        <f t="shared" si="61"/>
        <v>54.407309124767259</v>
      </c>
      <c r="Y438" s="28">
        <f t="shared" si="62"/>
        <v>1.4377510040160641</v>
      </c>
      <c r="Z438" s="244"/>
      <c r="AA438" s="247"/>
      <c r="AC438" s="28"/>
      <c r="AD438" s="27"/>
      <c r="AE438" s="248"/>
      <c r="AF438" s="86"/>
      <c r="AJ438" s="86"/>
    </row>
    <row r="439" spans="1:54" ht="15.6">
      <c r="A439" s="244"/>
      <c r="B439" s="318">
        <f>+'Ark1'!C1826</f>
        <v>2024</v>
      </c>
      <c r="C439" s="263">
        <f>+'Ark1'!L1826</f>
        <v>7</v>
      </c>
      <c r="D439" s="263" t="s">
        <v>34</v>
      </c>
      <c r="E439" s="263"/>
      <c r="F439" s="263">
        <f>+IF(G439=0,"",'Ark1'!Q1826)</f>
        <v>196</v>
      </c>
      <c r="G439" s="449">
        <f>+'Ark1'!R1826</f>
        <v>262</v>
      </c>
      <c r="H439" s="264">
        <f>+IF(G439=0,"",'Ark1'!AE1826)</f>
        <v>15.439010017678257</v>
      </c>
      <c r="I439" s="264"/>
      <c r="J439" s="264">
        <f>+IF(G439=0,"",'Ark1'!AF1826)</f>
        <v>18.04270583483509</v>
      </c>
      <c r="K439" s="265">
        <f>+IF(G439=0,"",'Ark1'!T1826)</f>
        <v>12.419847328244279</v>
      </c>
      <c r="L439" s="294">
        <f>+IF(G439=0,"",'Ark1'!U1826)</f>
        <v>362.99465648854977</v>
      </c>
      <c r="M439" s="264"/>
      <c r="N439" s="266">
        <f>+IF(G439=0,"",'Ark1'!W1826)</f>
        <v>100</v>
      </c>
      <c r="O439" s="266">
        <f>+IF(G439=0,"",'Ark1'!X1826)</f>
        <v>61.832061068702288</v>
      </c>
      <c r="P439" s="266">
        <f>+IF(G439=0,"",'Ark1'!AG1826)</f>
        <v>2440.0152671755736</v>
      </c>
      <c r="Q439" s="266">
        <f>+IF(G439=0,"",'Ark1'!AH1826)</f>
        <v>100</v>
      </c>
      <c r="R439" s="366">
        <f>+IF(G439=0,"",'Ark1'!AR1826)</f>
        <v>215.98854961832055</v>
      </c>
      <c r="S439" s="114">
        <f>+IF(G439=0,"",'Ark1'!AS1826)</f>
        <v>35.974294638752042</v>
      </c>
      <c r="T439" s="266">
        <f>+IF(G439=0,"",'Ark1'!Y1826)</f>
        <v>35.639663582892851</v>
      </c>
      <c r="U439" s="265">
        <f>+IF(G439=0,"",'Ark1'!AA1826)</f>
        <v>1.4591338980424395</v>
      </c>
      <c r="V439" s="266">
        <f>+IF(G439=0,"",'Ark1'!AC1826)</f>
        <v>6.0653219123685247</v>
      </c>
      <c r="W439" s="294">
        <f t="shared" si="60"/>
        <v>148.76737099630211</v>
      </c>
      <c r="X439" s="266">
        <f t="shared" si="61"/>
        <v>51.856379498364255</v>
      </c>
      <c r="Y439" s="264">
        <f t="shared" si="62"/>
        <v>1.3367346938775511</v>
      </c>
      <c r="Z439" s="244"/>
      <c r="AA439" s="247"/>
      <c r="AC439" s="28"/>
      <c r="AD439" s="27"/>
      <c r="AE439" s="248"/>
      <c r="AF439" s="86"/>
      <c r="AJ439" s="86"/>
    </row>
    <row r="440" spans="1:54" ht="15.6">
      <c r="A440" s="244"/>
      <c r="B440" s="86">
        <f>+'Ark1'!C1861</f>
        <v>2024</v>
      </c>
      <c r="C440" s="86">
        <f>+'Ark1'!L1861</f>
        <v>8</v>
      </c>
      <c r="D440" s="86" t="s">
        <v>35</v>
      </c>
      <c r="E440" s="263"/>
      <c r="F440" s="86">
        <f>+IF(G440=0,"",'Ark1'!Q1861)</f>
        <v>118</v>
      </c>
      <c r="G440" s="449">
        <f>+'Ark1'!R1861</f>
        <v>156</v>
      </c>
      <c r="H440" s="28">
        <f>+IF(G440=0,"",'Ark1'!AE1861)</f>
        <v>9.1926929876252217</v>
      </c>
      <c r="I440" s="264"/>
      <c r="J440" s="28">
        <f>+IF(G440=0,"",'Ark1'!AF1861)</f>
        <v>11.687655079610778</v>
      </c>
      <c r="K440" s="27">
        <f>+IF(G440=0,"",'Ark1'!T1861)</f>
        <v>13.6025641025641</v>
      </c>
      <c r="L440" s="294">
        <f>+IF(G440=0,"",'Ark1'!U1861)</f>
        <v>394.91410256410251</v>
      </c>
      <c r="M440" s="264"/>
      <c r="N440" s="33">
        <f>+IF(G440=0,"",'Ark1'!W1861)</f>
        <v>100</v>
      </c>
      <c r="O440" s="33">
        <f>+IF(G440=0,"",'Ark1'!X1861)</f>
        <v>87.820512820512818</v>
      </c>
      <c r="P440" s="33">
        <f>+IF(G440=0,"",'Ark1'!AG1861)</f>
        <v>2509.461538461539</v>
      </c>
      <c r="Q440" s="33">
        <f>+IF(G440=0,"",'Ark1'!AH1861)</f>
        <v>100</v>
      </c>
      <c r="R440" s="366">
        <f>+IF(G440=0,"",'Ark1'!AR1861)</f>
        <v>214.97435897435901</v>
      </c>
      <c r="S440" s="114">
        <f>+IF(G440=0,"",'Ark1'!AS1861)</f>
        <v>39.674573609346673</v>
      </c>
      <c r="T440" s="33">
        <f>+IF(G440=0,"",'Ark1'!Y1861)</f>
        <v>39.502678339442127</v>
      </c>
      <c r="U440" s="27">
        <f>+IF(G440=0,"",'Ark1'!AA1861)</f>
        <v>1.2438540559718172</v>
      </c>
      <c r="V440" s="33">
        <f>+IF(G440=0,"",'Ark1'!AC1861)</f>
        <v>11.909415332828956</v>
      </c>
      <c r="W440" s="294">
        <f t="shared" si="60"/>
        <v>157.37005589103796</v>
      </c>
      <c r="X440" s="33">
        <f t="shared" si="61"/>
        <v>49.364262820512813</v>
      </c>
      <c r="Y440" s="28">
        <f t="shared" si="62"/>
        <v>1.3220338983050848</v>
      </c>
      <c r="Z440" s="244"/>
      <c r="AA440" s="247"/>
      <c r="AC440" s="28"/>
      <c r="AD440" s="27"/>
      <c r="AE440" s="248"/>
      <c r="AF440" s="86"/>
      <c r="AJ440" s="86"/>
    </row>
    <row r="441" spans="1:54" ht="15.6">
      <c r="A441" s="244"/>
      <c r="B441" s="318">
        <f>+'Ark1'!C1896</f>
        <v>2024</v>
      </c>
      <c r="C441" s="263">
        <f>+'Ark1'!L1896</f>
        <v>9</v>
      </c>
      <c r="D441" s="263" t="s">
        <v>36</v>
      </c>
      <c r="E441" s="263"/>
      <c r="F441" s="263">
        <f>+IF(G441=0,"",'Ark1'!Q1896)</f>
        <v>48</v>
      </c>
      <c r="G441" s="449">
        <f>+'Ark1'!R1896</f>
        <v>55</v>
      </c>
      <c r="H441" s="264">
        <f>+IF(G441=0,"",'Ark1'!AE1896)</f>
        <v>3.2410135533294047</v>
      </c>
      <c r="I441" s="264"/>
      <c r="J441" s="264">
        <f>+IF(G441=0,"",'Ark1'!AF1896)</f>
        <v>4.5316304068822282</v>
      </c>
      <c r="K441" s="265">
        <f>+IF(G441=0,"",'Ark1'!T1896)</f>
        <v>14.58181818181818</v>
      </c>
      <c r="L441" s="294">
        <f>+IF(G441=0,"",'Ark1'!U1896)</f>
        <v>434.30181818181808</v>
      </c>
      <c r="M441" s="264"/>
      <c r="N441" s="266">
        <f>+IF(G441=0,"",'Ark1'!W1896)</f>
        <v>100</v>
      </c>
      <c r="O441" s="266">
        <f>+IF(G441=0,"",'Ark1'!X1896)</f>
        <v>100</v>
      </c>
      <c r="P441" s="266">
        <f>+IF(G441=0,"",'Ark1'!AG1896)</f>
        <v>2334.5454545454545</v>
      </c>
      <c r="Q441" s="266">
        <f>+IF(G441=0,"",'Ark1'!AH1896)</f>
        <v>100</v>
      </c>
      <c r="R441" s="366">
        <f>+IF(G441=0,"",'Ark1'!AR1896)</f>
        <v>215.14545454545456</v>
      </c>
      <c r="S441" s="114">
        <f>+IF(G441=0,"",'Ark1'!AS1896)</f>
        <v>43.559057375249559</v>
      </c>
      <c r="T441" s="266">
        <f>+IF(G441=0,"",'Ark1'!Y1896)</f>
        <v>39.540462548033425</v>
      </c>
      <c r="U441" s="265">
        <f>+IF(G441=0,"",'Ark1'!AA1896)</f>
        <v>0.70558574225208925</v>
      </c>
      <c r="V441" s="266">
        <f>+IF(G441=0,"",'Ark1'!AC1896)</f>
        <v>-4.0247626158966412</v>
      </c>
      <c r="W441" s="294">
        <f t="shared" si="60"/>
        <v>186.03271028037378</v>
      </c>
      <c r="X441" s="266">
        <f t="shared" si="61"/>
        <v>48.255757575757563</v>
      </c>
      <c r="Y441" s="264">
        <f t="shared" si="62"/>
        <v>1.1458333333333333</v>
      </c>
      <c r="Z441" s="244"/>
      <c r="AA441" s="247"/>
      <c r="AC441" s="28"/>
      <c r="AD441" s="27"/>
      <c r="AE441" s="248"/>
      <c r="AF441" s="86"/>
      <c r="AJ441" s="86"/>
    </row>
    <row r="442" spans="1:54" ht="15.6">
      <c r="A442" s="244"/>
      <c r="B442" s="318">
        <f>+'Ark1'!C1931</f>
        <v>2024</v>
      </c>
      <c r="C442" s="263">
        <f>+'Ark1'!L1931</f>
        <v>10</v>
      </c>
      <c r="D442" s="263" t="s">
        <v>37</v>
      </c>
      <c r="E442" s="263"/>
      <c r="F442" s="86">
        <f>+IF(G442=0,"",'Ark1'!Q1931)</f>
        <v>17</v>
      </c>
      <c r="G442" s="449">
        <f>+'Ark1'!R1931</f>
        <v>17</v>
      </c>
      <c r="H442" s="28">
        <f>+IF(G442=0,"",'Ark1'!AE1931)</f>
        <v>1.0017678255745432</v>
      </c>
      <c r="I442" s="264"/>
      <c r="J442" s="28">
        <f>+IF(G442=0,"",'Ark1'!AF1931)</f>
        <v>1.4862600342282597</v>
      </c>
      <c r="K442" s="27">
        <f>+IF(G442=0,"",'Ark1'!T1931)</f>
        <v>14.470588235294121</v>
      </c>
      <c r="L442" s="294">
        <f>+IF(G442=0,"",'Ark1'!U1931)</f>
        <v>460.83529411764704</v>
      </c>
      <c r="M442" s="264"/>
      <c r="N442" s="33">
        <f>+IF(G442=0,"",'Ark1'!W1931)</f>
        <v>100</v>
      </c>
      <c r="O442" s="33">
        <f>+IF(G442=0,"",'Ark1'!X1931)</f>
        <v>100</v>
      </c>
      <c r="P442" s="33">
        <f>+IF(G442=0,"",'Ark1'!AG1931)</f>
        <v>2250.6470588235297</v>
      </c>
      <c r="Q442" s="33">
        <f>+IF(G442=0,"",'Ark1'!AH1931)</f>
        <v>100</v>
      </c>
      <c r="R442" s="366">
        <f>+IF(G442=0,"",'Ark1'!AR1931)</f>
        <v>214.17647058823525</v>
      </c>
      <c r="S442" s="114">
        <f>+IF(G442=0,"",'Ark1'!AS1931)</f>
        <v>46.846089579307609</v>
      </c>
      <c r="T442" s="33">
        <f>+IF(G442=0,"",'Ark1'!Y1931)</f>
        <v>47.05364824483631</v>
      </c>
      <c r="U442" s="27">
        <f>+IF(G442=0,"",'Ark1'!AA1931)</f>
        <v>0.84836500599151909</v>
      </c>
      <c r="V442" s="33">
        <f>+IF(G442=0,"",'Ark1'!AC1931)</f>
        <v>-14.792187468731235</v>
      </c>
      <c r="W442" s="294">
        <f t="shared" si="60"/>
        <v>204.75680196544781</v>
      </c>
      <c r="X442" s="33">
        <f t="shared" si="61"/>
        <v>46.083529411764701</v>
      </c>
      <c r="Y442" s="28">
        <f t="shared" si="62"/>
        <v>1</v>
      </c>
      <c r="Z442" s="244"/>
      <c r="AA442" s="247"/>
      <c r="AC442" s="28"/>
      <c r="AD442" s="27"/>
      <c r="AE442" s="248"/>
      <c r="AF442" s="86"/>
      <c r="AJ442" s="86"/>
    </row>
    <row r="443" spans="1:54" ht="15.6">
      <c r="A443" s="244"/>
      <c r="B443" s="318">
        <f>+'Ark1'!C1966</f>
        <v>2024</v>
      </c>
      <c r="C443" s="263">
        <f>+'Ark1'!L1966</f>
        <v>11</v>
      </c>
      <c r="D443" s="263" t="s">
        <v>38</v>
      </c>
      <c r="E443" s="263"/>
      <c r="F443" s="263">
        <f>+IF(G443=0,"",'Ark1'!Q1966)</f>
        <v>5</v>
      </c>
      <c r="G443" s="449">
        <f>+'Ark1'!R1966</f>
        <v>5</v>
      </c>
      <c r="H443" s="264">
        <f>+IF(G443=0,"",'Ark1'!AE1966)</f>
        <v>0.29463759575721854</v>
      </c>
      <c r="I443" s="264"/>
      <c r="J443" s="264">
        <f>+IF(G443=0,"",'Ark1'!AF1966)</f>
        <v>0.49638755451204242</v>
      </c>
      <c r="K443" s="265">
        <f>+IF(G443=0,"",'Ark1'!T1966)</f>
        <v>14.8</v>
      </c>
      <c r="L443" s="294">
        <f>+IF(G443=0,"",'Ark1'!U1966)</f>
        <v>523.29999999999995</v>
      </c>
      <c r="M443" s="264"/>
      <c r="N443" s="266">
        <f>+IF(G443=0,"",'Ark1'!W1966)</f>
        <v>100</v>
      </c>
      <c r="O443" s="266">
        <f>+IF(G443=0,"",'Ark1'!X1966)</f>
        <v>100</v>
      </c>
      <c r="P443" s="266">
        <f>+IF(G443=0,"",'Ark1'!AG1966)</f>
        <v>2055.8000000000002</v>
      </c>
      <c r="Q443" s="266">
        <f>+IF(G443=0,"",'Ark1'!AH1966)</f>
        <v>100</v>
      </c>
      <c r="R443" s="366">
        <f>+IF(G443=0,"",'Ark1'!AR1966)</f>
        <v>223.2</v>
      </c>
      <c r="S443" s="114">
        <f>+IF(G443=0,"",'Ark1'!AS1966)</f>
        <v>47.271209144815934</v>
      </c>
      <c r="T443" s="266">
        <f>+IF(G443=0,"",'Ark1'!Y1966)</f>
        <v>42.614316843052578</v>
      </c>
      <c r="U443" s="265">
        <f>+IF(G443=0,"",'Ark1'!AA1966)</f>
        <v>0.3999999999999887</v>
      </c>
      <c r="V443" s="266">
        <f>+IF(G443=0,"",'Ark1'!AC1966)</f>
        <v>-72.276179185113108</v>
      </c>
      <c r="W443" s="294">
        <f t="shared" si="60"/>
        <v>254.54810779258679</v>
      </c>
      <c r="X443" s="266">
        <f t="shared" si="61"/>
        <v>47.572727272727271</v>
      </c>
      <c r="Y443" s="264">
        <f t="shared" si="62"/>
        <v>1</v>
      </c>
      <c r="Z443" s="244"/>
      <c r="AA443" s="247"/>
      <c r="AC443" s="28"/>
      <c r="AD443" s="27"/>
      <c r="AE443" s="248"/>
      <c r="AF443" s="86"/>
      <c r="AJ443" s="86"/>
    </row>
    <row r="444" spans="1:54" ht="15.6">
      <c r="A444" s="244"/>
      <c r="B444" s="318">
        <f>+'Ark1'!C2001</f>
        <v>2024</v>
      </c>
      <c r="C444" s="263">
        <f>+'Ark1'!L2001</f>
        <v>12</v>
      </c>
      <c r="D444" s="263" t="s">
        <v>39</v>
      </c>
      <c r="E444" s="263"/>
      <c r="F444" s="86">
        <f>+IF(G444=0,"",'Ark1'!Q2001)</f>
        <v>1</v>
      </c>
      <c r="G444" s="449">
        <f>+'Ark1'!R2001</f>
        <v>1</v>
      </c>
      <c r="H444" s="28">
        <f>+IF(G444=0,"",'Ark1'!AE2001)</f>
        <v>5.8927519151443709E-2</v>
      </c>
      <c r="I444" s="264"/>
      <c r="J444" s="28">
        <f>+IF(G444=0,"",'Ark1'!AF2001)</f>
        <v>0.10411522641552032</v>
      </c>
      <c r="K444" s="27">
        <f>+IF(G444=0,"",'Ark1'!T2001)</f>
        <v>15</v>
      </c>
      <c r="L444" s="294">
        <f>+IF(G444=0,"",'Ark1'!U2001)</f>
        <v>548.80000000000007</v>
      </c>
      <c r="M444" s="264"/>
      <c r="N444" s="33">
        <f>+IF(G444=0,"",'Ark1'!W2001)</f>
        <v>100</v>
      </c>
      <c r="O444" s="33">
        <f>+IF(G444=0,"",'Ark1'!X2001)</f>
        <v>100</v>
      </c>
      <c r="P444" s="33">
        <f>+IF(G444=0,"",'Ark1'!AG2001)</f>
        <v>1693</v>
      </c>
      <c r="Q444" s="33">
        <f>+IF(G444=0,"",'Ark1'!AH2001)</f>
        <v>100</v>
      </c>
      <c r="R444" s="366">
        <f>+IF(G444=0,"",'Ark1'!AR1890)</f>
        <v>0</v>
      </c>
      <c r="S444" s="114">
        <f>+IF(G444=0,"",'Ark1'!AS1890)</f>
        <v>0</v>
      </c>
      <c r="T444" s="33">
        <f>+IF(G444=0,"",'Ark1'!Y2001)</f>
        <v>0</v>
      </c>
      <c r="U444" s="27">
        <f>+IF(G444=0,"",'Ark1'!AA2001)</f>
        <v>0</v>
      </c>
      <c r="V444" s="33">
        <f>+IF(G444=0,"",'Ark1'!AC2001)</f>
        <v>0</v>
      </c>
      <c r="W444" s="294">
        <f t="shared" si="60"/>
        <v>324.15829887773191</v>
      </c>
      <c r="X444" s="33">
        <f t="shared" si="61"/>
        <v>45.733333333333341</v>
      </c>
      <c r="Y444" s="28">
        <f t="shared" si="62"/>
        <v>1</v>
      </c>
      <c r="Z444" s="244"/>
      <c r="AA444" s="247"/>
      <c r="AC444" s="28"/>
      <c r="AD444" s="27"/>
      <c r="AE444" s="248"/>
      <c r="AF444" s="86"/>
      <c r="AJ444" s="86"/>
    </row>
    <row r="445" spans="1:54" ht="15.6">
      <c r="A445" s="244"/>
      <c r="B445" s="318">
        <f>+'Ark1'!C2036</f>
        <v>2024</v>
      </c>
      <c r="C445" s="263">
        <f>+'Ark1'!L2036</f>
        <v>13</v>
      </c>
      <c r="D445" s="263" t="s">
        <v>40</v>
      </c>
      <c r="E445" s="263"/>
      <c r="F445" s="263" t="str">
        <f>+IF(G445=0,"",'Ark1'!Q2036)</f>
        <v/>
      </c>
      <c r="G445" s="449">
        <f>+'Ark1'!R2036</f>
        <v>0</v>
      </c>
      <c r="H445" s="264" t="str">
        <f>+IF(G445=0,"",'Ark1'!AE2036)</f>
        <v/>
      </c>
      <c r="I445" s="264"/>
      <c r="J445" s="264" t="str">
        <f>+IF(G445=0,"",'Ark1'!AF2036)</f>
        <v/>
      </c>
      <c r="K445" s="265" t="str">
        <f>+IF(G445=0,"",'Ark1'!T2036)</f>
        <v/>
      </c>
      <c r="L445" s="294" t="str">
        <f>+IF(G445=0,"",'Ark1'!U2036)</f>
        <v/>
      </c>
      <c r="M445" s="264"/>
      <c r="N445" s="266" t="str">
        <f>+IF(G445=0,"",'Ark1'!W2036)</f>
        <v/>
      </c>
      <c r="O445" s="266" t="str">
        <f>+IF(G445=0,"",'Ark1'!X2036)</f>
        <v/>
      </c>
      <c r="P445" s="266" t="str">
        <f>+IF(G445=0,"",'Ark1'!AG2036)</f>
        <v/>
      </c>
      <c r="Q445" s="266" t="str">
        <f>+IF(G445=0,"",'Ark1'!AH2036)</f>
        <v/>
      </c>
      <c r="R445" s="366" t="str">
        <f>+IF(G445=0,"",'Ark1'!AR1891)</f>
        <v/>
      </c>
      <c r="S445" s="114" t="str">
        <f>+IF(G445=0,"",'Ark1'!AS1891)</f>
        <v/>
      </c>
      <c r="T445" s="266" t="str">
        <f>+IF(G445=0,"",'Ark1'!Y2036)</f>
        <v/>
      </c>
      <c r="U445" s="265" t="str">
        <f>+IF(G445=0,"",'Ark1'!AA2036)</f>
        <v/>
      </c>
      <c r="V445" s="266" t="str">
        <f>+IF(G445=0,"",'Ark1'!AC2036)</f>
        <v/>
      </c>
      <c r="W445" s="294" t="str">
        <f t="shared" si="60"/>
        <v/>
      </c>
      <c r="X445" s="266" t="str">
        <f t="shared" si="61"/>
        <v/>
      </c>
      <c r="Y445" s="264" t="str">
        <f t="shared" si="62"/>
        <v/>
      </c>
      <c r="Z445" s="244"/>
      <c r="AA445" s="247"/>
      <c r="AC445" s="28"/>
      <c r="AD445" s="27"/>
      <c r="AE445" s="248"/>
      <c r="AF445" s="86"/>
      <c r="AJ445" s="86"/>
    </row>
    <row r="446" spans="1:54" ht="15.6">
      <c r="A446" s="244"/>
      <c r="B446" s="318">
        <f>+'Ark1'!C2071</f>
        <v>2024</v>
      </c>
      <c r="C446" s="263">
        <f>+'Ark1'!L2071</f>
        <v>14</v>
      </c>
      <c r="D446" s="263" t="s">
        <v>403</v>
      </c>
      <c r="E446" s="263"/>
      <c r="F446" s="86" t="str">
        <f>+IF(G446=0,"",'Ark1'!Q2071)</f>
        <v/>
      </c>
      <c r="G446" s="449">
        <f>+'Ark1'!R2071</f>
        <v>0</v>
      </c>
      <c r="H446" s="28" t="str">
        <f>+IF(G446=0,"",'Ark1'!AE2071)</f>
        <v/>
      </c>
      <c r="I446" s="264"/>
      <c r="J446" s="28" t="str">
        <f>+IF(G446=0,"",'Ark1'!AF2071)</f>
        <v/>
      </c>
      <c r="K446" s="27" t="str">
        <f>+IF(G446=0,"",'Ark1'!T2071)</f>
        <v/>
      </c>
      <c r="L446" s="294" t="str">
        <f>+IF(G446=0,"",'Ark1'!U2071)</f>
        <v/>
      </c>
      <c r="M446" s="264"/>
      <c r="N446" s="33" t="str">
        <f>+IF(G446=0,"",'Ark1'!W2071)</f>
        <v/>
      </c>
      <c r="O446" s="33" t="str">
        <f>+IF(G446=0,"",'Ark1'!X2071)</f>
        <v/>
      </c>
      <c r="P446" s="33" t="str">
        <f>+IF(G446=0,"",'Ark1'!AG2071)</f>
        <v/>
      </c>
      <c r="Q446" s="33" t="str">
        <f>+IF(G446=0,"",'Ark1'!AH2071)</f>
        <v/>
      </c>
      <c r="R446" s="366" t="str">
        <f>+IF(G446=0,"",'Ark1'!AR1892)</f>
        <v/>
      </c>
      <c r="S446" s="114" t="str">
        <f>+IF(G446=0,"",'Ark1'!AS1892)</f>
        <v/>
      </c>
      <c r="T446" s="33" t="str">
        <f>+IF(G446=0,"",'Ark1'!Y2071)</f>
        <v/>
      </c>
      <c r="U446" s="27" t="str">
        <f>+IF(G446=0,"",'Ark1'!AA2071)</f>
        <v/>
      </c>
      <c r="V446" s="33" t="str">
        <f>+IF(G446=0,"",'Ark1'!AC2071)</f>
        <v/>
      </c>
      <c r="W446" s="294" t="str">
        <f t="shared" si="60"/>
        <v/>
      </c>
      <c r="X446" s="33" t="str">
        <f t="shared" si="61"/>
        <v/>
      </c>
      <c r="Y446" s="28" t="str">
        <f t="shared" si="62"/>
        <v/>
      </c>
      <c r="Z446" s="244"/>
      <c r="AA446" s="247"/>
      <c r="AC446" s="28"/>
      <c r="AD446" s="27"/>
      <c r="AE446" s="248"/>
      <c r="AF446" s="86"/>
      <c r="AJ446" s="86"/>
    </row>
    <row r="447" spans="1:54" ht="15.6">
      <c r="A447" s="244"/>
      <c r="B447" s="318">
        <f>+'Ark1'!C2106</f>
        <v>2024</v>
      </c>
      <c r="C447" s="263">
        <f>+'Ark1'!L2106</f>
        <v>15</v>
      </c>
      <c r="D447" s="263" t="s">
        <v>41</v>
      </c>
      <c r="E447" s="263"/>
      <c r="F447" s="263" t="str">
        <f>+IF(G447=0,"",'Ark1'!Q2106)</f>
        <v/>
      </c>
      <c r="G447" s="449">
        <f>+'Ark1'!R2106</f>
        <v>0</v>
      </c>
      <c r="H447" s="264" t="str">
        <f>+IF(G447=0,"",'Ark1'!AE2106)</f>
        <v/>
      </c>
      <c r="I447" s="264"/>
      <c r="J447" s="264" t="str">
        <f>+IF(G447=0,"",'Ark1'!AF2106)</f>
        <v/>
      </c>
      <c r="K447" s="265" t="str">
        <f>+IF(G447=0,"",'Ark1'!T2106)</f>
        <v/>
      </c>
      <c r="L447" s="369" t="str">
        <f>+IF(G447=0,"",'Ark1'!U2106)</f>
        <v/>
      </c>
      <c r="M447" s="264"/>
      <c r="N447" s="266" t="str">
        <f>+IF(G447=0,"",'Ark1'!W2106)</f>
        <v/>
      </c>
      <c r="O447" s="266" t="str">
        <f>+IF(G447=0,"",'Ark1'!X2106)</f>
        <v/>
      </c>
      <c r="P447" s="266" t="str">
        <f>+IF(G447=0,"",'Ark1'!AG2106)</f>
        <v/>
      </c>
      <c r="Q447" s="266" t="str">
        <f>+IF(G447=0,"",'Ark1'!AH2106)</f>
        <v/>
      </c>
      <c r="R447" s="366" t="str">
        <f>+IF(G447=0,"",'Ark1'!AR1893)</f>
        <v/>
      </c>
      <c r="S447" s="114" t="str">
        <f>+IF(G447=0,"",'Ark1'!AS1893)</f>
        <v/>
      </c>
      <c r="T447" s="266" t="str">
        <f>+IF(G447=0,"",'Ark1'!Y2106)</f>
        <v/>
      </c>
      <c r="U447" s="265" t="str">
        <f>+IF(G447=0,"",'Ark1'!AA2106)</f>
        <v/>
      </c>
      <c r="V447" s="266" t="str">
        <f>+IF(G447=0,"",'Ark1'!AC2106)</f>
        <v/>
      </c>
      <c r="W447" s="294" t="str">
        <f t="shared" si="60"/>
        <v/>
      </c>
      <c r="X447" s="266" t="str">
        <f t="shared" si="61"/>
        <v/>
      </c>
      <c r="Y447" s="264" t="str">
        <f t="shared" si="62"/>
        <v/>
      </c>
      <c r="Z447" s="244"/>
      <c r="AA447" s="247"/>
      <c r="AC447" s="28"/>
      <c r="AD447" s="27"/>
      <c r="AE447" s="248"/>
      <c r="AF447" s="86"/>
      <c r="AJ447" s="86"/>
    </row>
    <row r="448" spans="1:54" ht="19.8">
      <c r="A448" s="244"/>
      <c r="B448" s="244"/>
      <c r="C448" s="244"/>
      <c r="D448" s="244"/>
      <c r="E448" s="244"/>
      <c r="F448" s="244"/>
      <c r="G448" s="443"/>
      <c r="H448" s="244"/>
      <c r="I448" s="244"/>
      <c r="J448" s="244"/>
      <c r="K448" s="244"/>
      <c r="L448" s="244"/>
      <c r="M448" s="244"/>
      <c r="N448" s="244"/>
      <c r="O448" s="244"/>
      <c r="P448" s="244"/>
      <c r="Q448" s="244"/>
      <c r="R448" s="244"/>
      <c r="S448" s="244"/>
      <c r="T448" s="244"/>
      <c r="U448" s="244"/>
      <c r="V448" s="244"/>
      <c r="W448" s="244"/>
      <c r="X448" s="244"/>
      <c r="Y448" s="244"/>
      <c r="Z448" s="244"/>
      <c r="AA448" s="247"/>
      <c r="AC448" s="28"/>
      <c r="AD448" s="27"/>
      <c r="AE448" s="248"/>
      <c r="AF448" s="86"/>
      <c r="AJ448" s="86"/>
      <c r="BB448" s="259"/>
    </row>
    <row r="449" spans="1:54" ht="19.8">
      <c r="A449" s="244"/>
      <c r="B449" s="244"/>
      <c r="C449" s="261"/>
      <c r="D449" s="244"/>
      <c r="E449" s="244"/>
      <c r="F449" s="244"/>
      <c r="G449" s="443"/>
      <c r="H449" s="245"/>
      <c r="I449" s="244"/>
      <c r="J449" s="245"/>
      <c r="K449" s="244"/>
      <c r="L449" s="244"/>
      <c r="M449" s="244"/>
      <c r="N449" s="246"/>
      <c r="O449" s="246"/>
      <c r="P449" s="244"/>
      <c r="Q449" s="246"/>
      <c r="R449" s="246"/>
      <c r="S449" s="246"/>
      <c r="T449" s="246"/>
      <c r="U449" s="244"/>
      <c r="V449" s="246"/>
      <c r="W449" s="244"/>
      <c r="X449" s="246"/>
      <c r="Y449" s="245"/>
      <c r="Z449" s="244"/>
      <c r="AA449" s="247"/>
      <c r="AC449" s="28"/>
      <c r="AD449" s="27"/>
      <c r="AE449" s="248"/>
      <c r="AF449" s="86"/>
      <c r="AJ449" s="86"/>
      <c r="BB449" s="259"/>
    </row>
    <row r="450" spans="1:54" ht="22.8">
      <c r="A450" s="334" t="str">
        <f>+Raser!C31</f>
        <v>Limousine</v>
      </c>
      <c r="B450" s="244"/>
      <c r="C450" s="261"/>
      <c r="D450" s="334"/>
      <c r="E450" s="244"/>
      <c r="F450" s="244"/>
      <c r="G450" s="447" t="s">
        <v>639</v>
      </c>
      <c r="H450" s="276">
        <f>SUM(G456:G470)</f>
        <v>2231</v>
      </c>
      <c r="I450" s="245"/>
      <c r="J450" s="244"/>
      <c r="K450" s="245"/>
      <c r="L450" s="333">
        <f>+Raser!T31</f>
        <v>346.77232422749631</v>
      </c>
      <c r="M450" s="246" t="s">
        <v>568</v>
      </c>
      <c r="N450" s="246"/>
      <c r="O450" s="246"/>
      <c r="P450" s="244"/>
      <c r="Q450" s="246"/>
      <c r="R450" s="246"/>
      <c r="S450" s="246"/>
      <c r="T450" s="246"/>
      <c r="U450" s="244"/>
      <c r="V450" s="246"/>
      <c r="W450" s="333">
        <f>+Raser!X31</f>
        <v>126.96303517927059</v>
      </c>
      <c r="X450" s="246" t="s">
        <v>624</v>
      </c>
      <c r="Y450" s="245"/>
      <c r="Z450" s="244"/>
      <c r="AA450" s="247"/>
      <c r="AC450" s="28"/>
      <c r="AD450" s="27"/>
      <c r="AE450" s="248"/>
      <c r="AF450" s="86"/>
      <c r="AJ450" s="86"/>
      <c r="BB450" s="259"/>
    </row>
    <row r="451" spans="1:54" ht="14.25" customHeight="1">
      <c r="A451" s="244"/>
      <c r="B451" s="244"/>
      <c r="C451" s="261"/>
      <c r="D451" s="332"/>
      <c r="E451" s="244"/>
      <c r="F451" s="261"/>
      <c r="G451" s="447"/>
      <c r="H451" s="261"/>
      <c r="I451" s="261"/>
      <c r="J451" s="261"/>
      <c r="K451" s="261"/>
      <c r="L451" s="261"/>
      <c r="M451" s="261"/>
      <c r="N451" s="261"/>
      <c r="O451" s="261"/>
      <c r="P451" s="261"/>
      <c r="Q451" s="261"/>
      <c r="R451" s="261"/>
      <c r="S451" s="261"/>
      <c r="T451" s="261"/>
      <c r="U451" s="261"/>
      <c r="V451" s="261"/>
      <c r="W451" s="261"/>
      <c r="X451" s="261"/>
      <c r="Y451" s="245"/>
      <c r="Z451" s="244"/>
      <c r="AA451" s="247"/>
      <c r="AC451" s="28"/>
      <c r="AD451" s="27"/>
      <c r="AE451" s="248"/>
      <c r="AF451" s="86"/>
      <c r="AJ451" s="86"/>
      <c r="BB451" s="259"/>
    </row>
    <row r="452" spans="1:54" ht="19.8">
      <c r="A452" s="244"/>
      <c r="B452" s="244"/>
      <c r="C452" s="244"/>
      <c r="D452" s="244"/>
      <c r="E452" s="244"/>
      <c r="F452" s="244"/>
      <c r="G452" s="443"/>
      <c r="H452" s="245"/>
      <c r="I452" s="244"/>
      <c r="J452" s="245"/>
      <c r="K452" s="244"/>
      <c r="L452" s="244"/>
      <c r="M452" s="244"/>
      <c r="N452" s="246"/>
      <c r="O452" s="246"/>
      <c r="P452" s="244"/>
      <c r="Q452" s="246"/>
      <c r="R452" s="246"/>
      <c r="S452" s="246"/>
      <c r="T452" s="246"/>
      <c r="U452" s="244"/>
      <c r="V452" s="246"/>
      <c r="W452" s="261" t="s">
        <v>479</v>
      </c>
      <c r="X452" s="262" t="s">
        <v>81</v>
      </c>
      <c r="Y452" s="260" t="s">
        <v>4</v>
      </c>
      <c r="Z452" s="244"/>
      <c r="AA452" s="247"/>
      <c r="AC452" s="28"/>
      <c r="AD452" s="27"/>
      <c r="AE452" s="248"/>
      <c r="AF452" s="86"/>
      <c r="AJ452" s="86"/>
      <c r="BB452" s="259"/>
    </row>
    <row r="453" spans="1:54" ht="19.8">
      <c r="A453" s="244"/>
      <c r="B453" s="244"/>
      <c r="C453" s="244"/>
      <c r="D453" s="261"/>
      <c r="E453" s="244"/>
      <c r="F453" s="261" t="s">
        <v>4</v>
      </c>
      <c r="G453" s="443"/>
      <c r="H453" s="245"/>
      <c r="I453" s="245"/>
      <c r="J453" s="245"/>
      <c r="K453" s="261" t="s">
        <v>24</v>
      </c>
      <c r="L453" s="245"/>
      <c r="M453" s="245"/>
      <c r="N453" s="246" t="s">
        <v>404</v>
      </c>
      <c r="O453" s="246" t="s">
        <v>404</v>
      </c>
      <c r="P453" s="262" t="s">
        <v>533</v>
      </c>
      <c r="Q453" s="246" t="s">
        <v>404</v>
      </c>
      <c r="R453" s="246"/>
      <c r="S453" s="246"/>
      <c r="T453" s="262" t="s">
        <v>424</v>
      </c>
      <c r="U453" s="244"/>
      <c r="V453" s="262" t="s">
        <v>576</v>
      </c>
      <c r="W453" s="261" t="s">
        <v>573</v>
      </c>
      <c r="X453" s="262" t="s">
        <v>44</v>
      </c>
      <c r="Y453" s="260" t="s">
        <v>10</v>
      </c>
      <c r="Z453" s="244"/>
      <c r="AA453" s="247"/>
      <c r="AC453" s="28"/>
      <c r="AD453" s="27"/>
      <c r="AE453" s="248"/>
      <c r="AF453" s="86"/>
      <c r="AJ453" s="86"/>
      <c r="BB453" s="259"/>
    </row>
    <row r="454" spans="1:54" ht="19.8">
      <c r="A454" s="261"/>
      <c r="B454" s="261"/>
      <c r="C454" s="244"/>
      <c r="D454" s="244"/>
      <c r="E454" s="261"/>
      <c r="F454" s="261" t="s">
        <v>477</v>
      </c>
      <c r="G454" s="447" t="s">
        <v>4</v>
      </c>
      <c r="H454" s="260" t="s">
        <v>4</v>
      </c>
      <c r="I454" s="260"/>
      <c r="J454" s="260" t="s">
        <v>1</v>
      </c>
      <c r="K454" s="261" t="s">
        <v>483</v>
      </c>
      <c r="L454" s="260" t="s">
        <v>24</v>
      </c>
      <c r="M454" s="260"/>
      <c r="N454" s="262" t="s">
        <v>575</v>
      </c>
      <c r="O454" s="262" t="s">
        <v>489</v>
      </c>
      <c r="P454" s="262" t="s">
        <v>554</v>
      </c>
      <c r="Q454" s="262" t="s">
        <v>491</v>
      </c>
      <c r="R454" s="411" t="s">
        <v>24</v>
      </c>
      <c r="S454" s="411" t="s">
        <v>24</v>
      </c>
      <c r="T454" s="262"/>
      <c r="U454" s="261" t="s">
        <v>415</v>
      </c>
      <c r="V454" s="262" t="s">
        <v>1</v>
      </c>
      <c r="W454" s="261" t="s">
        <v>71</v>
      </c>
      <c r="X454" s="262" t="s">
        <v>537</v>
      </c>
      <c r="Y454" s="260" t="s">
        <v>71</v>
      </c>
      <c r="Z454" s="244"/>
      <c r="AA454" s="247"/>
      <c r="AC454" s="28"/>
      <c r="AD454" s="27"/>
      <c r="AE454" s="248"/>
      <c r="AF454" s="86"/>
      <c r="AJ454" s="86"/>
      <c r="BB454" s="259"/>
    </row>
    <row r="455" spans="1:54" ht="19.8">
      <c r="A455" s="244"/>
      <c r="B455" s="244"/>
      <c r="C455" s="261" t="s">
        <v>0</v>
      </c>
      <c r="D455" s="261"/>
      <c r="E455" s="261" t="s">
        <v>601</v>
      </c>
      <c r="F455" s="50" t="s">
        <v>478</v>
      </c>
      <c r="G455" s="448" t="s">
        <v>10</v>
      </c>
      <c r="H455" s="87" t="s">
        <v>404</v>
      </c>
      <c r="I455" s="87"/>
      <c r="J455" s="87" t="s">
        <v>404</v>
      </c>
      <c r="K455" s="50" t="s">
        <v>416</v>
      </c>
      <c r="L455" s="87" t="s">
        <v>45</v>
      </c>
      <c r="M455" s="87"/>
      <c r="N455" s="75" t="s">
        <v>552</v>
      </c>
      <c r="O455" s="75" t="s">
        <v>441</v>
      </c>
      <c r="P455" s="75" t="s">
        <v>485</v>
      </c>
      <c r="Q455" s="75" t="s">
        <v>472</v>
      </c>
      <c r="R455" s="411" t="s">
        <v>711</v>
      </c>
      <c r="S455" s="411" t="s">
        <v>712</v>
      </c>
      <c r="T455" s="75" t="s">
        <v>1</v>
      </c>
      <c r="U455" s="50" t="s">
        <v>416</v>
      </c>
      <c r="V455" s="75" t="s">
        <v>534</v>
      </c>
      <c r="W455" s="50" t="s">
        <v>488</v>
      </c>
      <c r="X455" s="75" t="s">
        <v>45</v>
      </c>
      <c r="Y455" s="87" t="s">
        <v>557</v>
      </c>
      <c r="Z455" s="244"/>
      <c r="AA455" s="247"/>
      <c r="AC455" s="28"/>
      <c r="AD455" s="27"/>
      <c r="AE455" s="248"/>
      <c r="AF455" s="86"/>
      <c r="AJ455" s="86"/>
      <c r="BB455" s="259"/>
    </row>
    <row r="456" spans="1:54" ht="15.6">
      <c r="A456" s="244"/>
      <c r="B456" s="263">
        <f>+'Ark1'!C1617</f>
        <v>2024</v>
      </c>
      <c r="C456" s="263">
        <f>+'Ark1'!L1617</f>
        <v>1</v>
      </c>
      <c r="D456" s="263" t="str">
        <f>+D433</f>
        <v>P-</v>
      </c>
      <c r="E456" s="263">
        <f>+'Ark1'!AP1617</f>
        <v>24</v>
      </c>
      <c r="F456" s="263">
        <f>+IF(G456=0,"",'Ark1'!Q1617)</f>
        <v>1</v>
      </c>
      <c r="G456" s="449">
        <f>+'Ark1'!R1617</f>
        <v>1</v>
      </c>
      <c r="H456" s="264">
        <f>+IF(G456=0,"",'Ark1'!AE1617)</f>
        <v>4.4782803403493054E-2</v>
      </c>
      <c r="I456" s="264"/>
      <c r="J456" s="264">
        <f>+IF(G456=0,"",'Ark1'!AF1617)</f>
        <v>2.6344927942747808E-2</v>
      </c>
      <c r="K456" s="265">
        <f>+IF(G456=0,"",'Ark1'!T1617)</f>
        <v>3</v>
      </c>
      <c r="L456" s="294">
        <f>+IF(G456=0,"",'Ark1'!U1617)</f>
        <v>204</v>
      </c>
      <c r="M456" s="264"/>
      <c r="N456" s="266">
        <f>+IF(G456=0,"",'Ark1'!W1617)</f>
        <v>0</v>
      </c>
      <c r="O456" s="266">
        <f>+IF(G456=0,"",'Ark1'!X1617)</f>
        <v>0</v>
      </c>
      <c r="P456" s="266">
        <f>+IF(G456=0,"",'Ark1'!AG1617)</f>
        <v>3588</v>
      </c>
      <c r="Q456" s="266">
        <f>+IF(G456=0,"",'Ark1'!AH1617)</f>
        <v>100</v>
      </c>
      <c r="R456" s="366">
        <f>+IF(G456=0,"",'Ark1'!AR1617)</f>
        <v>225</v>
      </c>
      <c r="S456" s="114">
        <f>+IF(G456=0,"",'Ark1'!AS1617)</f>
        <v>17.909465020576128</v>
      </c>
      <c r="T456" s="266">
        <f>+IF(G456=0,"",'Ark1'!Y1617)</f>
        <v>0</v>
      </c>
      <c r="U456" s="265">
        <f>+IF(G456=0,"",'Ark1'!AA1617)</f>
        <v>0</v>
      </c>
      <c r="V456" s="266">
        <f>+IF(G456=0,"",'Ark1'!AC1617)</f>
        <v>0</v>
      </c>
      <c r="W456" s="294">
        <f t="shared" ref="W456:W470" si="63">IF(G456=0,"",1000*L456/P456)</f>
        <v>56.856187290969899</v>
      </c>
      <c r="X456" s="266">
        <f t="shared" ref="X456:X470" si="64">IF(G456=0,"",L456/C456)</f>
        <v>204</v>
      </c>
      <c r="Y456" s="264">
        <f t="shared" ref="Y456:Y470" si="65">IF(G456=0,"",G456/F456)</f>
        <v>1</v>
      </c>
      <c r="Z456" s="244"/>
      <c r="AA456" s="247"/>
      <c r="AC456" s="28"/>
      <c r="AD456" s="27"/>
      <c r="AE456" s="248"/>
      <c r="AF456" s="86"/>
      <c r="AJ456" s="86"/>
    </row>
    <row r="457" spans="1:54" ht="15.6">
      <c r="A457" s="244"/>
      <c r="B457" s="263">
        <f>+'Ark1'!C1618</f>
        <v>2024</v>
      </c>
      <c r="C457" s="263">
        <f>1+C456</f>
        <v>2</v>
      </c>
      <c r="D457" s="263" t="str">
        <f t="shared" ref="D457:D470" si="66">+D434</f>
        <v>P</v>
      </c>
      <c r="F457" s="86">
        <f>+IF(G457=0,"",'Ark1'!Q1652)</f>
        <v>7</v>
      </c>
      <c r="G457" s="449">
        <f>+'Ark1'!R1652</f>
        <v>7</v>
      </c>
      <c r="H457" s="28">
        <f>+IF(G457=0,"",'Ark1'!AE1652)</f>
        <v>0.31347962382445155</v>
      </c>
      <c r="I457" s="264"/>
      <c r="J457" s="28">
        <f>+IF(G457=0,"",'Ark1'!AF1652)</f>
        <v>0.17675638664332799</v>
      </c>
      <c r="K457" s="27">
        <f>+IF(G457=0,"",'Ark1'!T1652)</f>
        <v>3</v>
      </c>
      <c r="L457" s="294">
        <f>+IF(G457=0,"",'Ark1'!U1652)</f>
        <v>195.52857142857141</v>
      </c>
      <c r="M457" s="264"/>
      <c r="N457" s="33">
        <f>+IF(G457=0,"",'Ark1'!W1652)</f>
        <v>0</v>
      </c>
      <c r="O457" s="33">
        <f>+IF(G457=0,"",'Ark1'!X1652)</f>
        <v>0</v>
      </c>
      <c r="P457" s="33">
        <f>+IF(G457=0,"",'Ark1'!AG1652)</f>
        <v>2787.1428571428578</v>
      </c>
      <c r="Q457" s="33">
        <f>+IF(G457=0,"",'Ark1'!AH1652)</f>
        <v>100</v>
      </c>
      <c r="R457" s="366">
        <f>+IF(G457=0,"",'Ark1'!AR1652)</f>
        <v>213.1428571428572</v>
      </c>
      <c r="S457" s="114">
        <f>+IF(G457=0,"",'Ark1'!AS1652)</f>
        <v>20.082182236540014</v>
      </c>
      <c r="T457" s="33">
        <f>+IF(G457=0,"",'Ark1'!Y1652)</f>
        <v>27.391172419789207</v>
      </c>
      <c r="U457" s="27">
        <f>+IF(G457=0,"",'Ark1'!AA1652)</f>
        <v>0.53452248382484879</v>
      </c>
      <c r="V457" s="33">
        <f>+IF(G457=0,"",'Ark1'!AC1652)</f>
        <v>-6.8300424118944107</v>
      </c>
      <c r="W457" s="294">
        <f t="shared" si="63"/>
        <v>70.153767298821094</v>
      </c>
      <c r="X457" s="33">
        <f t="shared" si="64"/>
        <v>97.764285714285705</v>
      </c>
      <c r="Y457" s="28">
        <f t="shared" si="65"/>
        <v>1</v>
      </c>
      <c r="Z457" s="244"/>
      <c r="AA457" s="247"/>
      <c r="AC457" s="28"/>
      <c r="AD457" s="27"/>
      <c r="AE457" s="248"/>
      <c r="AF457" s="86"/>
      <c r="AJ457" s="86"/>
    </row>
    <row r="458" spans="1:54" ht="15.6">
      <c r="A458" s="244"/>
      <c r="B458" s="263">
        <f>+'Ark1'!C1619</f>
        <v>2024</v>
      </c>
      <c r="C458" s="263">
        <f t="shared" ref="C458:C470" si="67">1+C457</f>
        <v>3</v>
      </c>
      <c r="D458" s="263" t="str">
        <f t="shared" si="66"/>
        <v>P+</v>
      </c>
      <c r="F458" s="263">
        <f>+IF(G458=0,"",'Ark1'!Q1687)</f>
        <v>32</v>
      </c>
      <c r="G458" s="449">
        <f>+'Ark1'!R1687</f>
        <v>41</v>
      </c>
      <c r="H458" s="264">
        <f>+IF(G458=0,"",'Ark1'!AE1687)</f>
        <v>1.8360949395432156</v>
      </c>
      <c r="I458" s="264"/>
      <c r="J458" s="264">
        <f>+IF(G458=0,"",'Ark1'!AF1687)</f>
        <v>1.202374762798792</v>
      </c>
      <c r="K458" s="265">
        <f>+IF(G458=0,"",'Ark1'!T1687)</f>
        <v>4.3414634146341475</v>
      </c>
      <c r="L458" s="294">
        <f>+IF(G458=0,"",'Ark1'!U1687)</f>
        <v>227.0853658536586</v>
      </c>
      <c r="M458" s="264"/>
      <c r="N458" s="266">
        <f>+IF(G458=0,"",'Ark1'!W1687)</f>
        <v>17.073170731707322</v>
      </c>
      <c r="O458" s="266">
        <f>+IF(G458=0,"",'Ark1'!X1687)</f>
        <v>0</v>
      </c>
      <c r="P458" s="266">
        <f>+IF(G458=0,"",'Ark1'!AG1687)</f>
        <v>2669.0731707317063</v>
      </c>
      <c r="Q458" s="266">
        <f>+IF(G458=0,"",'Ark1'!AH1687)</f>
        <v>100</v>
      </c>
      <c r="R458" s="366">
        <f>+IF(G458=0,"",'Ark1'!AR1687)</f>
        <v>215.68292682926833</v>
      </c>
      <c r="S458" s="114">
        <f>+IF(G458=0,"",'Ark1'!AS1687)</f>
        <v>22.55297977518746</v>
      </c>
      <c r="T458" s="266">
        <f>+IF(G458=0,"",'Ark1'!Y1687)</f>
        <v>27.174104970793536</v>
      </c>
      <c r="U458" s="265">
        <f>+IF(G458=0,"",'Ark1'!AA1687)</f>
        <v>1.5239511562744679</v>
      </c>
      <c r="V458" s="266">
        <f>+IF(G458=0,"",'Ark1'!AC1687)</f>
        <v>34.778699359087362</v>
      </c>
      <c r="W458" s="294">
        <f t="shared" si="63"/>
        <v>85.08023247313406</v>
      </c>
      <c r="X458" s="266">
        <f t="shared" si="64"/>
        <v>75.695121951219534</v>
      </c>
      <c r="Y458" s="264">
        <f t="shared" si="65"/>
        <v>1.28125</v>
      </c>
      <c r="Z458" s="244"/>
      <c r="AA458" s="247"/>
      <c r="AC458" s="28"/>
      <c r="AD458" s="27"/>
      <c r="AE458" s="248"/>
      <c r="AF458" s="86"/>
      <c r="AJ458" s="86"/>
    </row>
    <row r="459" spans="1:54" ht="15.6">
      <c r="A459" s="244"/>
      <c r="B459" s="263">
        <f>+'Ark1'!C1620</f>
        <v>2024</v>
      </c>
      <c r="C459" s="263">
        <f t="shared" si="67"/>
        <v>4</v>
      </c>
      <c r="D459" s="263" t="str">
        <f t="shared" si="66"/>
        <v>O-</v>
      </c>
      <c r="F459" s="86">
        <f>+IF(G459=0,"",'Ark1'!Q1722)</f>
        <v>103</v>
      </c>
      <c r="G459" s="449">
        <f>+'Ark1'!R1722</f>
        <v>161</v>
      </c>
      <c r="H459" s="28">
        <f>+IF(G459=0,"",'Ark1'!AE1722)</f>
        <v>7.2100313479623805</v>
      </c>
      <c r="I459" s="264"/>
      <c r="J459" s="28">
        <f>+IF(G459=0,"",'Ark1'!AF1722)</f>
        <v>5.2947622925562889</v>
      </c>
      <c r="K459" s="27">
        <f>+IF(G459=0,"",'Ark1'!T1722)</f>
        <v>5.0310559006211184</v>
      </c>
      <c r="L459" s="294">
        <f>+IF(G459=0,"",'Ark1'!U1722)</f>
        <v>254.65590062111809</v>
      </c>
      <c r="M459" s="264"/>
      <c r="N459" s="33">
        <f>+IF(G459=0,"",'Ark1'!W1722)</f>
        <v>22.360248447204967</v>
      </c>
      <c r="O459" s="33">
        <f>+IF(G459=0,"",'Ark1'!X1722)</f>
        <v>0</v>
      </c>
      <c r="P459" s="33">
        <f>+IF(G459=0,"",'Ark1'!AG1722)</f>
        <v>2832.2360248447203</v>
      </c>
      <c r="Q459" s="33">
        <f>+IF(G459=0,"",'Ark1'!AH1722)</f>
        <v>100</v>
      </c>
      <c r="R459" s="366">
        <f>+IF(G459=0,"",'Ark1'!AR1722)</f>
        <v>215.07453416149073</v>
      </c>
      <c r="S459" s="114">
        <f>+IF(G459=0,"",'Ark1'!AS1722)</f>
        <v>25.537654030764735</v>
      </c>
      <c r="T459" s="33">
        <f>+IF(G459=0,"",'Ark1'!Y1722)</f>
        <v>28.357204315857057</v>
      </c>
      <c r="U459" s="27">
        <f>+IF(G459=0,"",'Ark1'!AA1722)</f>
        <v>1.6320636643000577</v>
      </c>
      <c r="V459" s="33">
        <f>+IF(G459=0,"",'Ark1'!AC1722)</f>
        <v>15.993666090423201</v>
      </c>
      <c r="W459" s="294">
        <f t="shared" si="63"/>
        <v>89.91337529331787</v>
      </c>
      <c r="X459" s="33">
        <f t="shared" si="64"/>
        <v>63.663975155279523</v>
      </c>
      <c r="Y459" s="28">
        <f t="shared" si="65"/>
        <v>1.5631067961165048</v>
      </c>
      <c r="Z459" s="244"/>
      <c r="AA459" s="247"/>
      <c r="AC459" s="28"/>
      <c r="AD459" s="27"/>
      <c r="AE459" s="248"/>
      <c r="AF459" s="86"/>
      <c r="AJ459" s="86"/>
    </row>
    <row r="460" spans="1:54" ht="15.6">
      <c r="A460" s="244"/>
      <c r="B460" s="263">
        <f>+'Ark1'!C1621</f>
        <v>2024</v>
      </c>
      <c r="C460" s="263">
        <f t="shared" si="67"/>
        <v>5</v>
      </c>
      <c r="D460" s="263" t="str">
        <f t="shared" si="66"/>
        <v>O</v>
      </c>
      <c r="F460" s="263">
        <f>+IF(G460=0,"",'Ark1'!Q1757)</f>
        <v>172</v>
      </c>
      <c r="G460" s="449">
        <f>+'Ark1'!R1757</f>
        <v>271</v>
      </c>
      <c r="H460" s="264">
        <f>+'Ark1'!AE1757</f>
        <v>12.13613972234662</v>
      </c>
      <c r="I460" s="264"/>
      <c r="J460" s="264">
        <f>+IF(G460=0,"",'Ark1'!AF1757)</f>
        <v>10.082578434920144</v>
      </c>
      <c r="K460" s="265">
        <f>+IF(G460=0,"",'Ark1'!T1757)</f>
        <v>5.8339483394833946</v>
      </c>
      <c r="L460" s="294">
        <f>+IF(G460=0,"",'Ark1'!U1757)</f>
        <v>288.0948339483395</v>
      </c>
      <c r="M460" s="264"/>
      <c r="N460" s="266">
        <f>+IF(G460=0,"",'Ark1'!W1757)</f>
        <v>36.162361623616221</v>
      </c>
      <c r="O460" s="266">
        <f>+IF(G460=0,"",'Ark1'!X1757)</f>
        <v>2.214022140221402</v>
      </c>
      <c r="P460" s="266">
        <f>+IF(G460=0,"",'Ark1'!AG1757)</f>
        <v>2889.8966789667898</v>
      </c>
      <c r="Q460" s="266">
        <f>+IF(G460=0,"",'Ark1'!AH1757)</f>
        <v>100</v>
      </c>
      <c r="R460" s="366">
        <f>+IF(G460=0,"",'Ark1'!AR1757)</f>
        <v>217.22140221402219</v>
      </c>
      <c r="S460" s="114">
        <f>+IF(G460=0,"",'Ark1'!AS1757)</f>
        <v>28.065616811686045</v>
      </c>
      <c r="T460" s="266">
        <f>+IF(G460=0,"",'Ark1'!Y1757)</f>
        <v>28.545962986597239</v>
      </c>
      <c r="U460" s="265">
        <f>+IF(G460=0,"",'Ark1'!AA1757)</f>
        <v>1.8934024853424412</v>
      </c>
      <c r="V460" s="266">
        <f>+IF(G460=0,"",'Ark1'!AC1757)</f>
        <v>16.19664408459894</v>
      </c>
      <c r="W460" s="294">
        <f t="shared" si="63"/>
        <v>99.690357805920115</v>
      </c>
      <c r="X460" s="266">
        <f t="shared" si="64"/>
        <v>57.618966789667901</v>
      </c>
      <c r="Y460" s="264">
        <f t="shared" si="65"/>
        <v>1.5755813953488371</v>
      </c>
      <c r="Z460" s="244"/>
      <c r="AA460" s="247"/>
      <c r="AC460" s="28"/>
      <c r="AD460" s="27"/>
      <c r="AE460" s="248"/>
      <c r="AF460" s="86"/>
      <c r="AJ460" s="86"/>
    </row>
    <row r="461" spans="1:54" ht="15.6">
      <c r="A461" s="244"/>
      <c r="B461" s="263">
        <f>+'Ark1'!C1622</f>
        <v>2024</v>
      </c>
      <c r="C461" s="263">
        <f t="shared" si="67"/>
        <v>6</v>
      </c>
      <c r="D461" s="263" t="str">
        <f t="shared" si="66"/>
        <v>O+</v>
      </c>
      <c r="F461" s="86">
        <f>+IF(G461=0,"",'Ark1'!Q1792)</f>
        <v>276</v>
      </c>
      <c r="G461" s="449">
        <f>+'Ark1'!R1792</f>
        <v>436</v>
      </c>
      <c r="H461" s="28">
        <f>+IF(G461=0,"",'Ark1'!AE1792)</f>
        <v>19.525302283922972</v>
      </c>
      <c r="I461" s="264"/>
      <c r="J461" s="28">
        <f>+IF(G461=0,"",'Ark1'!AF1792)</f>
        <v>18.00453700984551</v>
      </c>
      <c r="K461" s="27">
        <f>+IF(G461=0,"",'Ark1'!T1792)</f>
        <v>7.0344036697247692</v>
      </c>
      <c r="L461" s="294">
        <f>+IF(G461=0,"",'Ark1'!U1792)</f>
        <v>319.76330275229384</v>
      </c>
      <c r="M461" s="264"/>
      <c r="N461" s="33">
        <f>+IF(G461=0,"",'Ark1'!W1792)</f>
        <v>57.798165137614696</v>
      </c>
      <c r="O461" s="33">
        <f>+IF(G461=0,"",'Ark1'!X1792)</f>
        <v>13.761467889908259</v>
      </c>
      <c r="P461" s="33">
        <f>+IF(G461=0,"",'Ark1'!AG1792)</f>
        <v>2733.871559633028</v>
      </c>
      <c r="Q461" s="33">
        <f>+IF(G461=0,"",'Ark1'!AH1792)</f>
        <v>100</v>
      </c>
      <c r="R461" s="366">
        <f>+IF(G461=0,"",'Ark1'!AR1792)</f>
        <v>217.76605504587152</v>
      </c>
      <c r="S461" s="114">
        <f>+IF(G461=0,"",'Ark1'!AS1792)</f>
        <v>30.918710113020321</v>
      </c>
      <c r="T461" s="33">
        <f>+IF(G461=0,"",'Ark1'!Y1792)</f>
        <v>29.294918182058662</v>
      </c>
      <c r="U461" s="27">
        <f>+IF(G461=0,"",'Ark1'!AA1792)</f>
        <v>2.0377649796480726</v>
      </c>
      <c r="V461" s="33">
        <f>+IF(G461=0,"",'Ark1'!AC1792)</f>
        <v>30.63775924090919</v>
      </c>
      <c r="W461" s="294">
        <f t="shared" si="63"/>
        <v>116.96354264544021</v>
      </c>
      <c r="X461" s="33">
        <f t="shared" si="64"/>
        <v>53.293883792048973</v>
      </c>
      <c r="Y461" s="28">
        <f t="shared" si="65"/>
        <v>1.5797101449275361</v>
      </c>
      <c r="Z461" s="244"/>
      <c r="AA461" s="247"/>
      <c r="AC461" s="28"/>
      <c r="AD461" s="27"/>
      <c r="AE461" s="248"/>
      <c r="AF461" s="86"/>
      <c r="AJ461" s="86"/>
    </row>
    <row r="462" spans="1:54" ht="15.6">
      <c r="A462" s="244"/>
      <c r="B462" s="263">
        <f>+'Ark1'!C1623</f>
        <v>2024</v>
      </c>
      <c r="C462" s="263">
        <f t="shared" si="67"/>
        <v>7</v>
      </c>
      <c r="D462" s="263" t="str">
        <f t="shared" si="66"/>
        <v>R-</v>
      </c>
      <c r="F462" s="263">
        <f>+IF(G462=0,"",'Ark1'!Q1827)</f>
        <v>338</v>
      </c>
      <c r="G462" s="449">
        <f>+'Ark1'!R1827</f>
        <v>597</v>
      </c>
      <c r="H462" s="264">
        <f>+IF(G462=0,"",'Ark1'!AE1827)</f>
        <v>26.735333631885354</v>
      </c>
      <c r="I462" s="264"/>
      <c r="J462" s="264">
        <f>+IF(G462=0,"",'Ark1'!AF1827)</f>
        <v>27.294275169672961</v>
      </c>
      <c r="K462" s="265">
        <f>+IF(G462=0,"",'Ark1'!T1827)</f>
        <v>8.2010050251256281</v>
      </c>
      <c r="L462" s="294">
        <f>+IF(G462=0,"",'Ark1'!U1827)</f>
        <v>354.02211055276405</v>
      </c>
      <c r="M462" s="264"/>
      <c r="N462" s="266">
        <f>+IF(G462=0,"",'Ark1'!W1827)</f>
        <v>82.412060301507523</v>
      </c>
      <c r="O462" s="266">
        <f>+IF(G462=0,"",'Ark1'!X1827)</f>
        <v>54.438860971524278</v>
      </c>
      <c r="P462" s="266">
        <f>+IF(G462=0,"",'Ark1'!AG1827)</f>
        <v>2753.5510887772198</v>
      </c>
      <c r="Q462" s="266">
        <f>+IF(G462=0,"",'Ark1'!AH1827)</f>
        <v>100</v>
      </c>
      <c r="R462" s="366">
        <f>+IF(G462=0,"",'Ark1'!AR1827)</f>
        <v>218.35510887772196</v>
      </c>
      <c r="S462" s="114">
        <f>+IF(G462=0,"",'Ark1'!AS1827)</f>
        <v>33.964044758367621</v>
      </c>
      <c r="T462" s="266">
        <f>+IF(G462=0,"",'Ark1'!Y1827)</f>
        <v>29.495306617551929</v>
      </c>
      <c r="U462" s="265">
        <f>+IF(G462=0,"",'Ark1'!AA1827)</f>
        <v>2.0265736268308574</v>
      </c>
      <c r="V462" s="266">
        <f>+IF(G462=0,"",'Ark1'!AC1827)</f>
        <v>21.317298201973205</v>
      </c>
      <c r="W462" s="294">
        <f t="shared" si="63"/>
        <v>128.56929075900169</v>
      </c>
      <c r="X462" s="266">
        <f t="shared" si="64"/>
        <v>50.574587221823435</v>
      </c>
      <c r="Y462" s="264">
        <f t="shared" si="65"/>
        <v>1.7662721893491125</v>
      </c>
      <c r="Z462" s="244"/>
      <c r="AA462" s="247"/>
      <c r="AC462" s="28"/>
      <c r="AD462" s="27"/>
      <c r="AE462" s="248"/>
      <c r="AF462" s="86"/>
      <c r="AJ462" s="86"/>
    </row>
    <row r="463" spans="1:54" ht="15.6">
      <c r="A463" s="244"/>
      <c r="B463" s="263">
        <f>+'Ark1'!C1624</f>
        <v>2024</v>
      </c>
      <c r="C463" s="263">
        <f t="shared" si="67"/>
        <v>8</v>
      </c>
      <c r="D463" s="263" t="str">
        <f t="shared" si="66"/>
        <v>R</v>
      </c>
      <c r="F463" s="86">
        <f>+IF(G463=0,"",'Ark1'!Q1862)</f>
        <v>271</v>
      </c>
      <c r="G463" s="449">
        <f>+'Ark1'!R1862</f>
        <v>451</v>
      </c>
      <c r="H463" s="28">
        <f>+IF(G463=0,"",'Ark1'!AE1862)</f>
        <v>20.197044334975367</v>
      </c>
      <c r="I463" s="264"/>
      <c r="J463" s="28">
        <f>+IF(G463=0,"",'Ark1'!AF1862)</f>
        <v>22.718341984542764</v>
      </c>
      <c r="K463" s="27">
        <f>+IF(G463=0,"",'Ark1'!T1862)</f>
        <v>9.4456762749445637</v>
      </c>
      <c r="L463" s="294">
        <f>+IF(G463=0,"",'Ark1'!U1862)</f>
        <v>390.06164079822656</v>
      </c>
      <c r="M463" s="264"/>
      <c r="N463" s="33">
        <f>+IF(G463=0,"",'Ark1'!W1862)</f>
        <v>95.343680709534382</v>
      </c>
      <c r="O463" s="33">
        <f>+IF(G463=0,"",'Ark1'!X1862)</f>
        <v>90.909090909090892</v>
      </c>
      <c r="P463" s="33">
        <f>+IF(G463=0,"",'Ark1'!AG1862)</f>
        <v>2635.2705099778277</v>
      </c>
      <c r="Q463" s="33">
        <f>+IF(G463=0,"",'Ark1'!AH1862)</f>
        <v>100</v>
      </c>
      <c r="R463" s="366">
        <f>+IF(G463=0,"",'Ark1'!AR1862)</f>
        <v>218.53658536585371</v>
      </c>
      <c r="S463" s="114">
        <f>+IF(G463=0,"",'Ark1'!AS1862)</f>
        <v>37.336369114179377</v>
      </c>
      <c r="T463" s="33">
        <f>+IF(G463=0,"",'Ark1'!Y1862)</f>
        <v>30.722135948186072</v>
      </c>
      <c r="U463" s="27">
        <f>+IF(G463=0,"",'Ark1'!AA1862)</f>
        <v>1.9863274721117723</v>
      </c>
      <c r="V463" s="33">
        <f>+IF(G463=0,"",'Ark1'!AC1862)</f>
        <v>19.861656904399609</v>
      </c>
      <c r="W463" s="294">
        <f t="shared" si="63"/>
        <v>148.01578787503999</v>
      </c>
      <c r="X463" s="33">
        <f t="shared" si="64"/>
        <v>48.75770509977832</v>
      </c>
      <c r="Y463" s="28">
        <f t="shared" si="65"/>
        <v>1.6642066420664208</v>
      </c>
      <c r="Z463" s="244"/>
      <c r="AA463" s="247"/>
      <c r="AC463" s="28"/>
      <c r="AD463" s="27"/>
      <c r="AE463" s="248"/>
      <c r="AF463" s="86"/>
      <c r="AJ463" s="86"/>
    </row>
    <row r="464" spans="1:54" ht="15.6">
      <c r="A464" s="244"/>
      <c r="B464" s="263">
        <f>+'Ark1'!C1625</f>
        <v>2024</v>
      </c>
      <c r="C464" s="263">
        <f t="shared" si="67"/>
        <v>9</v>
      </c>
      <c r="D464" s="263" t="str">
        <f t="shared" si="66"/>
        <v>R+</v>
      </c>
      <c r="F464" s="263">
        <f>+IF(G464=0,"",'Ark1'!Q1897)</f>
        <v>142</v>
      </c>
      <c r="G464" s="449">
        <f>+'Ark1'!R1897</f>
        <v>205</v>
      </c>
      <c r="H464" s="264">
        <f>+IF(G464=0,"",'Ark1'!AE1897)</f>
        <v>9.1804746977160789</v>
      </c>
      <c r="I464" s="264"/>
      <c r="J464" s="264">
        <f>+IF(G464=0,"",'Ark1'!AF1897)</f>
        <v>11.3013671209617</v>
      </c>
      <c r="K464" s="265">
        <f>+IF(G464=0,"",'Ark1'!T1897)</f>
        <v>10.658536585365852</v>
      </c>
      <c r="L464" s="294">
        <f>+IF(G464=0,"",'Ark1'!U1897)</f>
        <v>426.88439024390249</v>
      </c>
      <c r="M464" s="264"/>
      <c r="N464" s="266">
        <f>+IF(G464=0,"",'Ark1'!W1897)</f>
        <v>100</v>
      </c>
      <c r="O464" s="266">
        <f>+IF(G464=0,"",'Ark1'!X1897)</f>
        <v>99.024390243902431</v>
      </c>
      <c r="P464" s="266">
        <f>+IF(G464=0,"",'Ark1'!AG1897)</f>
        <v>2662.834146341464</v>
      </c>
      <c r="Q464" s="266">
        <f>+IF(G464=0,"",'Ark1'!AH1897)</f>
        <v>100</v>
      </c>
      <c r="R464" s="366">
        <f>+IF(G464=0,"",'Ark1'!AR1897)</f>
        <v>219.22926829268297</v>
      </c>
      <c r="S464" s="114">
        <f>+IF(G464=0,"",'Ark1'!AS1897)</f>
        <v>40.479199023756408</v>
      </c>
      <c r="T464" s="266">
        <f>+IF(G464=0,"",'Ark1'!Y1897)</f>
        <v>33.044705125378542</v>
      </c>
      <c r="U464" s="265">
        <f>+IF(G464=0,"",'Ark1'!AA1897)</f>
        <v>1.7503972524385536</v>
      </c>
      <c r="V464" s="266">
        <f>+IF(G464=0,"",'Ark1'!AC1897)</f>
        <v>18.764589959312367</v>
      </c>
      <c r="W464" s="294">
        <f t="shared" si="63"/>
        <v>160.31204603201064</v>
      </c>
      <c r="X464" s="266">
        <f t="shared" si="64"/>
        <v>47.431598915989163</v>
      </c>
      <c r="Y464" s="264">
        <f t="shared" si="65"/>
        <v>1.443661971830986</v>
      </c>
      <c r="Z464" s="244"/>
      <c r="AA464" s="247"/>
      <c r="AC464" s="28"/>
      <c r="AD464" s="27"/>
      <c r="AE464" s="248"/>
      <c r="AF464" s="86"/>
      <c r="AJ464" s="86"/>
    </row>
    <row r="465" spans="1:54" ht="15.6">
      <c r="A465" s="244"/>
      <c r="B465" s="263">
        <f>+'Ark1'!C1626</f>
        <v>2024</v>
      </c>
      <c r="C465" s="263">
        <f t="shared" si="67"/>
        <v>10</v>
      </c>
      <c r="D465" s="263" t="str">
        <f t="shared" si="66"/>
        <v>U-</v>
      </c>
      <c r="F465" s="86">
        <f>+IF(G465=0,"",'Ark1'!Q1932)</f>
        <v>30</v>
      </c>
      <c r="G465" s="449">
        <f>+'Ark1'!R1932</f>
        <v>42</v>
      </c>
      <c r="H465" s="28">
        <f>+IF(G465=0,"",'Ark1'!AE1932)</f>
        <v>1.8808777429467087</v>
      </c>
      <c r="I465" s="264"/>
      <c r="J465" s="28">
        <f>+IF(G465=0,"",'Ark1'!AF1932)</f>
        <v>2.5768438931294737</v>
      </c>
      <c r="K465" s="27">
        <f>+IF(G465=0,"",'Ark1'!T1932)</f>
        <v>11.309523809523805</v>
      </c>
      <c r="L465" s="294">
        <f>+IF(G465=0,"",'Ark1'!U1932)</f>
        <v>475.0857142857144</v>
      </c>
      <c r="M465" s="264"/>
      <c r="N465" s="33">
        <f>+IF(G465=0,"",'Ark1'!W1932)</f>
        <v>100</v>
      </c>
      <c r="O465" s="33">
        <f>+IF(G465=0,"",'Ark1'!X1932)</f>
        <v>100</v>
      </c>
      <c r="P465" s="33">
        <f>+IF(G465=0,"",'Ark1'!AG1932)</f>
        <v>2464.1904761904757</v>
      </c>
      <c r="Q465" s="33">
        <f>+IF(G465=0,"",'Ark1'!AH1932)</f>
        <v>100</v>
      </c>
      <c r="R465" s="366">
        <f>+IF(G465=0,"",'Ark1'!AR1932)</f>
        <v>222.1428571428572</v>
      </c>
      <c r="S465" s="114">
        <f>+IF(G465=0,"",'Ark1'!AS1932)</f>
        <v>43.349594792435994</v>
      </c>
      <c r="T465" s="33">
        <f>+IF(G465=0,"",'Ark1'!Y1932)</f>
        <v>32.356000190062112</v>
      </c>
      <c r="U465" s="27">
        <f>+IF(G465=0,"",'Ark1'!AA1932)</f>
        <v>1.8190538518965724</v>
      </c>
      <c r="V465" s="33">
        <f>+IF(G465=0,"",'Ark1'!AC1932)</f>
        <v>17.394195661564698</v>
      </c>
      <c r="W465" s="294">
        <f t="shared" si="63"/>
        <v>192.79585684470905</v>
      </c>
      <c r="X465" s="33">
        <f t="shared" si="64"/>
        <v>47.508571428571443</v>
      </c>
      <c r="Y465" s="28">
        <f t="shared" si="65"/>
        <v>1.4</v>
      </c>
      <c r="Z465" s="244"/>
      <c r="AA465" s="247"/>
      <c r="AC465" s="28"/>
      <c r="AD465" s="27"/>
      <c r="AE465" s="248"/>
      <c r="AF465" s="86"/>
      <c r="AJ465" s="86"/>
    </row>
    <row r="466" spans="1:54" ht="15.6">
      <c r="A466" s="244"/>
      <c r="B466" s="263">
        <f>+'Ark1'!C1627</f>
        <v>2024</v>
      </c>
      <c r="C466" s="263">
        <f t="shared" si="67"/>
        <v>11</v>
      </c>
      <c r="D466" s="263" t="str">
        <f t="shared" si="66"/>
        <v>U</v>
      </c>
      <c r="F466" s="263">
        <f>+IF(G466=0,"",'Ark1'!Q1967)</f>
        <v>12</v>
      </c>
      <c r="G466" s="449">
        <f>+'Ark1'!R1967</f>
        <v>14</v>
      </c>
      <c r="H466" s="264">
        <f>+IF(G466=0,"",'Ark1'!AE1967)</f>
        <v>0.6269592476489031</v>
      </c>
      <c r="I466" s="264"/>
      <c r="J466" s="264">
        <f>+IF(G466=0,"",'Ark1'!AF1967)</f>
        <v>0.90245583802311713</v>
      </c>
      <c r="K466" s="265">
        <f>+IF(G466=0,"",'Ark1'!T1967)</f>
        <v>11.428571428571431</v>
      </c>
      <c r="L466" s="294">
        <f>+IF(G466=0,"",'Ark1'!U1967)</f>
        <v>499.15</v>
      </c>
      <c r="M466" s="264"/>
      <c r="N466" s="266">
        <f>+IF(G466=0,"",'Ark1'!W1967)</f>
        <v>100</v>
      </c>
      <c r="O466" s="266">
        <f>+IF(G466=0,"",'Ark1'!X1967)</f>
        <v>100</v>
      </c>
      <c r="P466" s="266">
        <f>+IF(G466=0,"",'Ark1'!AG1967)</f>
        <v>2654.2857142857142</v>
      </c>
      <c r="Q466" s="266">
        <f>+IF(G466=0,"",'Ark1'!AH1967)</f>
        <v>100</v>
      </c>
      <c r="R466" s="366">
        <f>+IF(G466=0,"",'Ark1'!AR1967)</f>
        <v>222</v>
      </c>
      <c r="S466" s="114">
        <f>+IF(G466=0,"",'Ark1'!AS1967)</f>
        <v>45.717473998250398</v>
      </c>
      <c r="T466" s="266">
        <f>+IF(G466=0,"",'Ark1'!Y1967)</f>
        <v>43.998616049663525</v>
      </c>
      <c r="U466" s="265">
        <f>+IF(G466=0,"",'Ark1'!AA1967)</f>
        <v>1.8789923482808419</v>
      </c>
      <c r="V466" s="266">
        <f>+IF(G466=0,"",'Ark1'!AC1967)</f>
        <v>-16.605858000521451</v>
      </c>
      <c r="W466" s="294">
        <f t="shared" si="63"/>
        <v>188.05435952637245</v>
      </c>
      <c r="X466" s="266">
        <f t="shared" si="64"/>
        <v>45.377272727272725</v>
      </c>
      <c r="Y466" s="264">
        <f t="shared" si="65"/>
        <v>1.1666666666666667</v>
      </c>
      <c r="Z466" s="244"/>
      <c r="AA466" s="247"/>
      <c r="AC466" s="28"/>
      <c r="AD466" s="27"/>
      <c r="AE466" s="248"/>
      <c r="AF466" s="86"/>
      <c r="AJ466" s="86"/>
    </row>
    <row r="467" spans="1:54" ht="15.6">
      <c r="A467" s="244"/>
      <c r="B467" s="263">
        <f>+'Ark1'!C1628</f>
        <v>2024</v>
      </c>
      <c r="C467" s="263">
        <f t="shared" si="67"/>
        <v>12</v>
      </c>
      <c r="D467" s="263" t="str">
        <f t="shared" si="66"/>
        <v>U+</v>
      </c>
      <c r="F467" s="86">
        <f>+IF(G467=0,"",'Ark1'!Q2002)</f>
        <v>3</v>
      </c>
      <c r="G467" s="449">
        <f>+'Ark1'!R2002</f>
        <v>5</v>
      </c>
      <c r="H467" s="28">
        <f>+IF(G467=0,"",'Ark1'!AE2002)</f>
        <v>0.22391401701746527</v>
      </c>
      <c r="I467" s="264"/>
      <c r="J467" s="28">
        <f>+IF(G467=0,"",'Ark1'!AF2002)</f>
        <v>0.33725382020826422</v>
      </c>
      <c r="K467" s="27">
        <f>+IF(G467=0,"",'Ark1'!T2002)</f>
        <v>13.4</v>
      </c>
      <c r="L467" s="294">
        <f>+IF(G467=0,"",'Ark1'!U2002)</f>
        <v>522.29999999999995</v>
      </c>
      <c r="M467" s="264"/>
      <c r="N467" s="33">
        <f>+IF(G467=0,"",'Ark1'!W2002)</f>
        <v>100</v>
      </c>
      <c r="O467" s="33">
        <f>+IF(G467=0,"",'Ark1'!X2002)</f>
        <v>100</v>
      </c>
      <c r="P467" s="33">
        <f>+IF(G467=0,"",'Ark1'!AG2002)</f>
        <v>2177.6</v>
      </c>
      <c r="Q467" s="33">
        <f>+IF(G467=0,"",'Ark1'!AH2002)</f>
        <v>100</v>
      </c>
      <c r="R467" s="366">
        <f>+IF(G467=0,"",'Ark1'!AR2002)</f>
        <v>218.6</v>
      </c>
      <c r="S467" s="114">
        <f>+IF(G467=0,"",'Ark1'!AS2002)</f>
        <v>50.011784728004393</v>
      </c>
      <c r="T467" s="33">
        <f>+IF(G467=0,"",'Ark1'!Y2002)</f>
        <v>28.310704689215992</v>
      </c>
      <c r="U467" s="27">
        <f>+IF(G467=0,"",'Ark1'!AA2002)</f>
        <v>1.0198039027185617</v>
      </c>
      <c r="V467" s="33">
        <f>+IF(G467=0,"",'Ark1'!AC2002)</f>
        <v>1.870365187609234</v>
      </c>
      <c r="W467" s="294">
        <f t="shared" si="63"/>
        <v>239.8512123438648</v>
      </c>
      <c r="X467" s="33">
        <f t="shared" si="64"/>
        <v>43.524999999999999</v>
      </c>
      <c r="Y467" s="28">
        <f t="shared" si="65"/>
        <v>1.6666666666666667</v>
      </c>
      <c r="Z467" s="244"/>
      <c r="AA467" s="247"/>
      <c r="AC467" s="28"/>
      <c r="AD467" s="27"/>
      <c r="AE467" s="248"/>
      <c r="AF467" s="86"/>
      <c r="AJ467" s="86"/>
    </row>
    <row r="468" spans="1:54" ht="15.6">
      <c r="A468" s="244"/>
      <c r="B468" s="263">
        <f>+'Ark1'!C1629</f>
        <v>2024</v>
      </c>
      <c r="C468" s="263">
        <f t="shared" si="67"/>
        <v>13</v>
      </c>
      <c r="D468" s="263" t="str">
        <f t="shared" si="66"/>
        <v>E-</v>
      </c>
      <c r="F468" s="263" t="str">
        <f>+IF(G468=0,"",'Ark1'!Q2037)</f>
        <v/>
      </c>
      <c r="G468" s="449">
        <f>+'Ark1'!R2037</f>
        <v>0</v>
      </c>
      <c r="H468" s="264" t="str">
        <f>+IF(G468=0,"",'Ark1'!AE2037)</f>
        <v/>
      </c>
      <c r="I468" s="264"/>
      <c r="J468" s="264" t="str">
        <f>+IF(G468=0,"",'Ark1'!AF2037)</f>
        <v/>
      </c>
      <c r="K468" s="265" t="str">
        <f>+IF(G468=0,"",'Ark1'!T2037)</f>
        <v/>
      </c>
      <c r="L468" s="294" t="str">
        <f>+IF(G468=0,"",'Ark1'!U2037)</f>
        <v/>
      </c>
      <c r="M468" s="264"/>
      <c r="N468" s="266" t="str">
        <f>+IF(G468=0,"",'Ark1'!W2037)</f>
        <v/>
      </c>
      <c r="O468" s="266" t="str">
        <f>+IF(G468=0,"",'Ark1'!X2037)</f>
        <v/>
      </c>
      <c r="P468" s="266" t="str">
        <f>+IF(G468=0,"",'Ark1'!AG2037)</f>
        <v/>
      </c>
      <c r="Q468" s="266" t="str">
        <f>+IF(G468=0,"",'Ark1'!AH2037)</f>
        <v/>
      </c>
      <c r="R468" s="366" t="str">
        <f>+IF(G468=0,"",'Ark1'!AR2037)</f>
        <v/>
      </c>
      <c r="S468" s="114" t="str">
        <f>+IF(G468=0,"",'Ark1'!AS2037)</f>
        <v/>
      </c>
      <c r="T468" s="266" t="str">
        <f>+IF(G468=0,"",'Ark1'!Y2037)</f>
        <v/>
      </c>
      <c r="U468" s="265" t="str">
        <f>+IF(G468=0,"",'Ark1'!AA2037)</f>
        <v/>
      </c>
      <c r="V468" s="266" t="str">
        <f>+IF(G468=0,"",'Ark1'!AC2037)</f>
        <v/>
      </c>
      <c r="W468" s="294" t="str">
        <f t="shared" si="63"/>
        <v/>
      </c>
      <c r="X468" s="266" t="str">
        <f t="shared" si="64"/>
        <v/>
      </c>
      <c r="Y468" s="264" t="str">
        <f t="shared" si="65"/>
        <v/>
      </c>
      <c r="Z468" s="244"/>
      <c r="AA468" s="247"/>
      <c r="AC468" s="28"/>
      <c r="AD468" s="27"/>
      <c r="AE468" s="248"/>
      <c r="AF468" s="86"/>
      <c r="AJ468" s="86"/>
    </row>
    <row r="469" spans="1:54" ht="15.6">
      <c r="A469" s="244"/>
      <c r="B469" s="263">
        <f>+'Ark1'!C1630</f>
        <v>2024</v>
      </c>
      <c r="C469" s="263">
        <f t="shared" si="67"/>
        <v>14</v>
      </c>
      <c r="D469" s="263" t="str">
        <f t="shared" si="66"/>
        <v>E</v>
      </c>
      <c r="F469" s="86" t="str">
        <f>+IF(G469=0,"",'Ark1'!Q2072)</f>
        <v/>
      </c>
      <c r="G469" s="449">
        <f>+'Ark1'!R2072</f>
        <v>0</v>
      </c>
      <c r="H469" s="28" t="str">
        <f>+IF(G469=0,"",'Ark1'!AE2072)</f>
        <v/>
      </c>
      <c r="I469" s="264"/>
      <c r="J469" s="28" t="str">
        <f>+IF(G469=0,"",'Ark1'!AF2072)</f>
        <v/>
      </c>
      <c r="K469" s="27" t="str">
        <f>+IF(G469=0,"",'Ark1'!T2072)</f>
        <v/>
      </c>
      <c r="L469" s="294" t="str">
        <f>+IF(G469=0,"",'Ark1'!U2072)</f>
        <v/>
      </c>
      <c r="M469" s="264"/>
      <c r="N469" s="33" t="str">
        <f>+IF(G469=0,"",'Ark1'!W2072)</f>
        <v/>
      </c>
      <c r="O469" s="33" t="str">
        <f>+IF(G469=0,"",'Ark1'!X2072)</f>
        <v/>
      </c>
      <c r="P469" s="33" t="str">
        <f>+IF(G469=0,"",'Ark1'!AG2072)</f>
        <v/>
      </c>
      <c r="Q469" s="33" t="str">
        <f>+IF(G469=0,"",'Ark1'!AH2072)</f>
        <v/>
      </c>
      <c r="R469" s="366" t="str">
        <f>+IF(G469=0,"",'Ark1'!AR2072)</f>
        <v/>
      </c>
      <c r="S469" s="114" t="str">
        <f>+IF(G469=0,"",'Ark1'!AS2072)</f>
        <v/>
      </c>
      <c r="T469" s="33" t="str">
        <f>+IF(G469=0,"",'Ark1'!Y2072)</f>
        <v/>
      </c>
      <c r="U469" s="27" t="str">
        <f>+IF(G469=0,"",'Ark1'!AA2072)</f>
        <v/>
      </c>
      <c r="V469" s="33" t="str">
        <f>+IF(G469=0,"",'Ark1'!AC2072)</f>
        <v/>
      </c>
      <c r="W469" s="294" t="str">
        <f t="shared" si="63"/>
        <v/>
      </c>
      <c r="X469" s="33" t="str">
        <f t="shared" si="64"/>
        <v/>
      </c>
      <c r="Y469" s="28" t="str">
        <f t="shared" si="65"/>
        <v/>
      </c>
      <c r="Z469" s="244"/>
      <c r="AA469" s="247"/>
      <c r="AC469" s="28"/>
      <c r="AD469" s="27"/>
      <c r="AE469" s="248"/>
      <c r="AF469" s="86"/>
      <c r="AJ469" s="86"/>
    </row>
    <row r="470" spans="1:54" ht="15.6">
      <c r="A470" s="244"/>
      <c r="B470" s="263">
        <f>+'Ark1'!C1631</f>
        <v>2024</v>
      </c>
      <c r="C470" s="263">
        <f t="shared" si="67"/>
        <v>15</v>
      </c>
      <c r="D470" s="263" t="str">
        <f t="shared" si="66"/>
        <v>E+</v>
      </c>
      <c r="F470" s="263" t="str">
        <f>+IF(G470=0,"",'Ark1'!Q2107)</f>
        <v/>
      </c>
      <c r="G470" s="449">
        <f>+'Ark1'!R2107</f>
        <v>0</v>
      </c>
      <c r="H470" s="264" t="str">
        <f>+IF(G470=0,"",'Ark1'!AE2107)</f>
        <v/>
      </c>
      <c r="I470" s="264"/>
      <c r="J470" s="264" t="str">
        <f>+IF(G470=0,"",'Ark1'!AF2107)</f>
        <v/>
      </c>
      <c r="K470" s="265" t="str">
        <f>+IF(G470=0,"",'Ark1'!T2107)</f>
        <v/>
      </c>
      <c r="L470" s="294" t="str">
        <f>+IF(G470=0,"",'Ark1'!U2107)</f>
        <v/>
      </c>
      <c r="M470" s="264"/>
      <c r="N470" s="266" t="str">
        <f>+IF(G470=0,"",'Ark1'!W2107)</f>
        <v/>
      </c>
      <c r="O470" s="266" t="str">
        <f>+IF(G470=0,"",'Ark1'!X2107)</f>
        <v/>
      </c>
      <c r="P470" s="266" t="str">
        <f>+IF(G470=0,"",'Ark1'!AG2107)</f>
        <v/>
      </c>
      <c r="Q470" s="266" t="str">
        <f>+IF(G470=0,"",'Ark1'!AH2107)</f>
        <v/>
      </c>
      <c r="R470" s="366" t="str">
        <f>+IF(G470=0,"",'Ark1'!AR1916)</f>
        <v/>
      </c>
      <c r="S470" s="114" t="str">
        <f>+IF(G470=0,"",'Ark1'!AS1916)</f>
        <v/>
      </c>
      <c r="T470" s="266" t="str">
        <f>+IF(G470=0,"",'Ark1'!Y2107)</f>
        <v/>
      </c>
      <c r="U470" s="265" t="str">
        <f>+IF(G470=0,"",'Ark1'!AA2107)</f>
        <v/>
      </c>
      <c r="V470" s="266" t="str">
        <f>+IF(G470=0,"",'Ark1'!AC2107)</f>
        <v/>
      </c>
      <c r="W470" s="294" t="str">
        <f t="shared" si="63"/>
        <v/>
      </c>
      <c r="X470" s="266" t="str">
        <f t="shared" si="64"/>
        <v/>
      </c>
      <c r="Y470" s="264" t="str">
        <f t="shared" si="65"/>
        <v/>
      </c>
      <c r="Z470" s="244"/>
      <c r="AA470" s="247"/>
      <c r="AC470" s="28"/>
      <c r="AD470" s="27"/>
      <c r="AE470" s="248"/>
      <c r="AF470" s="86"/>
      <c r="AJ470" s="86"/>
    </row>
    <row r="471" spans="1:54" ht="19.8">
      <c r="A471" s="244"/>
      <c r="B471" s="244"/>
      <c r="C471" s="244"/>
      <c r="D471" s="244"/>
      <c r="E471" s="244"/>
      <c r="F471" s="244"/>
      <c r="G471" s="443"/>
      <c r="H471" s="244"/>
      <c r="I471" s="244"/>
      <c r="J471" s="244"/>
      <c r="K471" s="244"/>
      <c r="L471" s="244"/>
      <c r="M471" s="244"/>
      <c r="N471" s="244"/>
      <c r="O471" s="244"/>
      <c r="P471" s="244"/>
      <c r="Q471" s="244"/>
      <c r="R471" s="244"/>
      <c r="S471" s="244"/>
      <c r="T471" s="244"/>
      <c r="U471" s="244"/>
      <c r="V471" s="244"/>
      <c r="W471" s="244"/>
      <c r="X471" s="244"/>
      <c r="Y471" s="244"/>
      <c r="Z471" s="244"/>
      <c r="AA471" s="247"/>
      <c r="AC471" s="28"/>
      <c r="AD471" s="27"/>
      <c r="AE471" s="248"/>
      <c r="AF471" s="86"/>
      <c r="AJ471" s="86"/>
      <c r="BB471" s="259"/>
    </row>
    <row r="472" spans="1:54" ht="19.8">
      <c r="A472" s="244"/>
      <c r="B472" s="244"/>
      <c r="C472" s="261"/>
      <c r="D472" s="244"/>
      <c r="E472" s="244"/>
      <c r="F472" s="244"/>
      <c r="G472" s="443"/>
      <c r="H472" s="245"/>
      <c r="I472" s="244"/>
      <c r="J472" s="245"/>
      <c r="K472" s="244"/>
      <c r="L472" s="244"/>
      <c r="M472" s="244"/>
      <c r="N472" s="246"/>
      <c r="O472" s="246"/>
      <c r="P472" s="244"/>
      <c r="Q472" s="246"/>
      <c r="R472" s="246"/>
      <c r="S472" s="246"/>
      <c r="T472" s="246"/>
      <c r="U472" s="244"/>
      <c r="V472" s="246"/>
      <c r="W472" s="244"/>
      <c r="X472" s="246"/>
      <c r="Y472" s="245"/>
      <c r="Z472" s="244"/>
      <c r="AA472" s="247"/>
      <c r="AC472" s="28"/>
      <c r="AD472" s="27"/>
      <c r="AE472" s="248"/>
      <c r="AF472" s="86"/>
      <c r="AJ472" s="86"/>
      <c r="BB472" s="259"/>
    </row>
    <row r="473" spans="1:54" ht="22.8">
      <c r="A473" s="334" t="s">
        <v>518</v>
      </c>
      <c r="B473" s="244"/>
      <c r="C473" s="261"/>
      <c r="D473" s="334"/>
      <c r="E473" s="244"/>
      <c r="F473" s="244"/>
      <c r="G473" s="447" t="s">
        <v>639</v>
      </c>
      <c r="H473" s="276">
        <f>SUM(G479:G493)</f>
        <v>865</v>
      </c>
      <c r="I473" s="245"/>
      <c r="J473" s="244"/>
      <c r="K473" s="245"/>
      <c r="L473" s="333">
        <f>+Raser!T32</f>
        <v>334.18267898383402</v>
      </c>
      <c r="M473" s="246" t="s">
        <v>568</v>
      </c>
      <c r="N473" s="246"/>
      <c r="O473" s="246"/>
      <c r="P473" s="244"/>
      <c r="Q473" s="246"/>
      <c r="R473" s="246"/>
      <c r="S473" s="246"/>
      <c r="T473" s="246"/>
      <c r="U473" s="244"/>
      <c r="V473" s="246"/>
      <c r="W473" s="333">
        <f>+Raser!X32</f>
        <v>130.56784852079136</v>
      </c>
      <c r="X473" s="246" t="s">
        <v>624</v>
      </c>
      <c r="Y473" s="245"/>
      <c r="Z473" s="244"/>
      <c r="AA473" s="247"/>
      <c r="AC473" s="28"/>
      <c r="AD473" s="27"/>
      <c r="AE473" s="248"/>
      <c r="AF473" s="86"/>
      <c r="AJ473" s="86"/>
      <c r="BB473" s="259"/>
    </row>
    <row r="474" spans="1:54" ht="14.25" customHeight="1">
      <c r="A474" s="244"/>
      <c r="B474" s="244"/>
      <c r="C474" s="261"/>
      <c r="D474" s="332"/>
      <c r="E474" s="244"/>
      <c r="F474" s="261"/>
      <c r="G474" s="447"/>
      <c r="H474" s="261"/>
      <c r="I474" s="261"/>
      <c r="J474" s="261"/>
      <c r="K474" s="261"/>
      <c r="L474" s="261"/>
      <c r="M474" s="261"/>
      <c r="N474" s="261"/>
      <c r="O474" s="261"/>
      <c r="P474" s="261"/>
      <c r="Q474" s="261"/>
      <c r="R474" s="261"/>
      <c r="S474" s="261"/>
      <c r="T474" s="261"/>
      <c r="U474" s="261"/>
      <c r="V474" s="261"/>
      <c r="W474" s="261"/>
      <c r="X474" s="261"/>
      <c r="Y474" s="245"/>
      <c r="Z474" s="244"/>
      <c r="AA474" s="247"/>
      <c r="AC474" s="28"/>
      <c r="AD474" s="27"/>
      <c r="AE474" s="248"/>
      <c r="AF474" s="86"/>
      <c r="AJ474" s="86"/>
      <c r="BB474" s="259"/>
    </row>
    <row r="475" spans="1:54" ht="19.8">
      <c r="A475" s="244"/>
      <c r="B475" s="244"/>
      <c r="C475" s="244"/>
      <c r="D475" s="244"/>
      <c r="E475" s="244"/>
      <c r="F475" s="244"/>
      <c r="G475" s="443"/>
      <c r="H475" s="245"/>
      <c r="I475" s="244"/>
      <c r="J475" s="245"/>
      <c r="K475" s="244"/>
      <c r="L475" s="244"/>
      <c r="M475" s="244"/>
      <c r="N475" s="246"/>
      <c r="O475" s="246"/>
      <c r="P475" s="244"/>
      <c r="Q475" s="246"/>
      <c r="R475" s="246"/>
      <c r="S475" s="246"/>
      <c r="T475" s="246"/>
      <c r="U475" s="244"/>
      <c r="V475" s="246"/>
      <c r="W475" s="261" t="s">
        <v>479</v>
      </c>
      <c r="X475" s="262" t="s">
        <v>81</v>
      </c>
      <c r="Y475" s="260" t="s">
        <v>4</v>
      </c>
      <c r="Z475" s="244"/>
      <c r="AA475" s="247"/>
      <c r="AC475" s="28"/>
      <c r="AD475" s="27"/>
      <c r="AE475" s="248"/>
      <c r="AF475" s="86"/>
      <c r="AJ475" s="86"/>
      <c r="BB475" s="259"/>
    </row>
    <row r="476" spans="1:54" ht="19.8">
      <c r="A476" s="244"/>
      <c r="B476" s="244"/>
      <c r="C476" s="244"/>
      <c r="D476" s="261"/>
      <c r="E476" s="244"/>
      <c r="F476" s="261" t="s">
        <v>4</v>
      </c>
      <c r="G476" s="443"/>
      <c r="H476" s="245"/>
      <c r="I476" s="245"/>
      <c r="J476" s="245"/>
      <c r="K476" s="261" t="s">
        <v>24</v>
      </c>
      <c r="L476" s="245"/>
      <c r="M476" s="245"/>
      <c r="N476" s="246" t="s">
        <v>404</v>
      </c>
      <c r="O476" s="246" t="s">
        <v>404</v>
      </c>
      <c r="P476" s="262" t="s">
        <v>533</v>
      </c>
      <c r="Q476" s="246" t="s">
        <v>404</v>
      </c>
      <c r="R476" s="246"/>
      <c r="S476" s="246"/>
      <c r="T476" s="262" t="s">
        <v>424</v>
      </c>
      <c r="U476" s="244"/>
      <c r="V476" s="262" t="s">
        <v>576</v>
      </c>
      <c r="W476" s="261" t="s">
        <v>573</v>
      </c>
      <c r="X476" s="262" t="s">
        <v>44</v>
      </c>
      <c r="Y476" s="260" t="s">
        <v>10</v>
      </c>
      <c r="Z476" s="244"/>
      <c r="AA476" s="247"/>
      <c r="AC476" s="28"/>
      <c r="AD476" s="27"/>
      <c r="AE476" s="248"/>
      <c r="AF476" s="86"/>
      <c r="AJ476" s="86"/>
      <c r="BB476" s="259"/>
    </row>
    <row r="477" spans="1:54" ht="19.8">
      <c r="A477" s="261"/>
      <c r="B477" s="261"/>
      <c r="C477" s="244"/>
      <c r="D477" s="244"/>
      <c r="E477" s="261"/>
      <c r="F477" s="261" t="s">
        <v>477</v>
      </c>
      <c r="G477" s="447" t="s">
        <v>4</v>
      </c>
      <c r="H477" s="260" t="s">
        <v>4</v>
      </c>
      <c r="I477" s="260"/>
      <c r="J477" s="260" t="s">
        <v>1</v>
      </c>
      <c r="K477" s="261" t="s">
        <v>483</v>
      </c>
      <c r="L477" s="260" t="s">
        <v>24</v>
      </c>
      <c r="M477" s="260"/>
      <c r="N477" s="262" t="s">
        <v>575</v>
      </c>
      <c r="O477" s="262" t="s">
        <v>489</v>
      </c>
      <c r="P477" s="262" t="s">
        <v>554</v>
      </c>
      <c r="Q477" s="262" t="s">
        <v>491</v>
      </c>
      <c r="R477" s="411" t="s">
        <v>24</v>
      </c>
      <c r="S477" s="411" t="s">
        <v>24</v>
      </c>
      <c r="T477" s="262"/>
      <c r="U477" s="261" t="s">
        <v>415</v>
      </c>
      <c r="V477" s="262" t="s">
        <v>1</v>
      </c>
      <c r="W477" s="261" t="s">
        <v>71</v>
      </c>
      <c r="X477" s="262" t="s">
        <v>537</v>
      </c>
      <c r="Y477" s="260" t="s">
        <v>71</v>
      </c>
      <c r="Z477" s="244"/>
      <c r="AA477" s="247"/>
      <c r="AC477" s="28"/>
      <c r="AD477" s="27"/>
      <c r="AE477" s="248"/>
      <c r="AF477" s="86"/>
      <c r="AJ477" s="86"/>
      <c r="BB477" s="259"/>
    </row>
    <row r="478" spans="1:54" ht="19.8">
      <c r="A478" s="244"/>
      <c r="B478" s="244"/>
      <c r="C478" s="261" t="s">
        <v>0</v>
      </c>
      <c r="D478" s="261"/>
      <c r="E478" s="261" t="s">
        <v>601</v>
      </c>
      <c r="F478" s="50" t="s">
        <v>478</v>
      </c>
      <c r="G478" s="448" t="s">
        <v>10</v>
      </c>
      <c r="H478" s="87" t="s">
        <v>404</v>
      </c>
      <c r="I478" s="87"/>
      <c r="J478" s="87" t="s">
        <v>404</v>
      </c>
      <c r="K478" s="50" t="s">
        <v>416</v>
      </c>
      <c r="L478" s="87" t="s">
        <v>45</v>
      </c>
      <c r="M478" s="87"/>
      <c r="N478" s="75" t="s">
        <v>552</v>
      </c>
      <c r="O478" s="75" t="s">
        <v>441</v>
      </c>
      <c r="P478" s="75" t="s">
        <v>485</v>
      </c>
      <c r="Q478" s="75" t="s">
        <v>472</v>
      </c>
      <c r="R478" s="411" t="s">
        <v>711</v>
      </c>
      <c r="S478" s="411" t="s">
        <v>712</v>
      </c>
      <c r="T478" s="75" t="s">
        <v>1</v>
      </c>
      <c r="U478" s="50" t="s">
        <v>416</v>
      </c>
      <c r="V478" s="75" t="s">
        <v>534</v>
      </c>
      <c r="W478" s="50" t="s">
        <v>488</v>
      </c>
      <c r="X478" s="75" t="s">
        <v>45</v>
      </c>
      <c r="Y478" s="87" t="s">
        <v>557</v>
      </c>
      <c r="Z478" s="244"/>
      <c r="AA478" s="247"/>
      <c r="AC478" s="28"/>
      <c r="AD478" s="27"/>
      <c r="AE478" s="248"/>
      <c r="AF478" s="86"/>
      <c r="AJ478" s="86"/>
      <c r="BB478" s="259"/>
    </row>
    <row r="479" spans="1:54" ht="15.6">
      <c r="A479" s="244"/>
      <c r="B479" s="263">
        <f>+'Ark1'!C1618</f>
        <v>2024</v>
      </c>
      <c r="C479" s="263">
        <f>+'Ark1'!L1618</f>
        <v>1</v>
      </c>
      <c r="D479" s="263" t="s">
        <v>29</v>
      </c>
      <c r="E479" s="263">
        <f>+'Ark1'!AP1618</f>
        <v>25</v>
      </c>
      <c r="F479" s="263">
        <f>+IF(G479=0,"",'Ark1'!Q1618)</f>
        <v>1</v>
      </c>
      <c r="G479" s="449">
        <f>+'Ark1'!R1618</f>
        <v>1</v>
      </c>
      <c r="H479" s="264">
        <f>+IF(G479=0,"",'Ark1'!AE1618)</f>
        <v>0.11547344110854502</v>
      </c>
      <c r="I479" s="264"/>
      <c r="J479" s="264">
        <f>+IF(G479=0,"",'Ark1'!AF1618)</f>
        <v>5.0172389843615592E-2</v>
      </c>
      <c r="K479" s="265">
        <f>+IF(G479=0,"",'Ark1'!T1618)</f>
        <v>2</v>
      </c>
      <c r="L479" s="294">
        <f>+IF(G479=0,"",'Ark1'!U1618)</f>
        <v>145.20000000000005</v>
      </c>
      <c r="M479" s="264"/>
      <c r="N479" s="266">
        <f>+IF(G479=0,"",'Ark1'!W1618)</f>
        <v>0</v>
      </c>
      <c r="O479" s="266">
        <f>+IF(G479=0,"",'Ark1'!X1618)</f>
        <v>0</v>
      </c>
      <c r="P479" s="266">
        <f>+IF(G479=0,"",'Ark1'!AG1618)</f>
        <v>2386</v>
      </c>
      <c r="Q479" s="266">
        <f>+IF(G479=0,"",'Ark1'!AH1618)</f>
        <v>100</v>
      </c>
      <c r="R479" s="366">
        <f>+IF(G479=0,"",'Ark1'!AR1618)</f>
        <v>207</v>
      </c>
      <c r="S479" s="114">
        <f>+IF(G479=0,"",'Ark1'!AS1618)</f>
        <v>16.347711540232901</v>
      </c>
      <c r="T479" s="266">
        <f>+IF(G479=0,"",'Ark1'!Y1618)</f>
        <v>0</v>
      </c>
      <c r="U479" s="265">
        <f>+IF(G479=0,"",'Ark1'!AA1618)</f>
        <v>0</v>
      </c>
      <c r="V479" s="266">
        <f>+IF(G479=0,"",'Ark1'!AC1618)</f>
        <v>0</v>
      </c>
      <c r="W479" s="294">
        <f t="shared" ref="W479:W493" si="68">IF(G479=0,"",1000*L479/P479)</f>
        <v>60.854987426655512</v>
      </c>
      <c r="X479" s="266">
        <f t="shared" ref="X479:X493" si="69">IF(G479=0,"",L479/C479)</f>
        <v>145.20000000000005</v>
      </c>
      <c r="Y479" s="264">
        <f t="shared" ref="Y479:Y493" si="70">IF(G479=0,"",G479/F479)</f>
        <v>1</v>
      </c>
      <c r="Z479" s="244"/>
      <c r="AA479" s="247"/>
      <c r="AC479" s="28"/>
      <c r="AD479" s="27"/>
      <c r="AE479" s="248"/>
      <c r="AF479" s="86"/>
      <c r="AJ479" s="86"/>
    </row>
    <row r="480" spans="1:54" ht="15.6">
      <c r="A480" s="244"/>
      <c r="B480" s="295">
        <f>+'Ark1'!C1653</f>
        <v>2024</v>
      </c>
      <c r="C480" s="86">
        <f>+'Ark1'!L1653</f>
        <v>2</v>
      </c>
      <c r="D480" s="86" t="s">
        <v>30</v>
      </c>
      <c r="E480" s="86">
        <f>+'Ark1'!AP1653</f>
        <v>25</v>
      </c>
      <c r="F480" s="86">
        <f>+IF(G480=0,"",'Ark1'!Q1653)</f>
        <v>18</v>
      </c>
      <c r="G480" s="449">
        <f>+'Ark1'!R1653</f>
        <v>21</v>
      </c>
      <c r="H480" s="28">
        <f>+IF(G480=0,"",'Ark1'!AE1653)</f>
        <v>2.4249422632794455</v>
      </c>
      <c r="I480" s="264"/>
      <c r="J480" s="28">
        <f>+IF(G480=0,"",'Ark1'!AF1653)</f>
        <v>1.6105268031825604</v>
      </c>
      <c r="K480" s="27">
        <f>+IF(G480=0,"",'Ark1'!T1653)</f>
        <v>3.4285714285714279</v>
      </c>
      <c r="L480" s="294">
        <f>+IF(G480=0,"",'Ark1'!U1653)</f>
        <v>221.94761904761896</v>
      </c>
      <c r="M480" s="264"/>
      <c r="N480" s="33">
        <f>+IF(G480=0,"",'Ark1'!W1653)</f>
        <v>0</v>
      </c>
      <c r="O480" s="33">
        <f>+IF(G480=0,"",'Ark1'!X1653)</f>
        <v>0</v>
      </c>
      <c r="P480" s="33">
        <f>+IF(G480=0,"",'Ark1'!AG1653)</f>
        <v>2914.2857142857142</v>
      </c>
      <c r="Q480" s="33">
        <f>+IF(G480=0,"",'Ark1'!AH1653)</f>
        <v>100</v>
      </c>
      <c r="R480" s="366">
        <f>+IF(G480=0,"",'Ark1'!AR1653)</f>
        <v>218.76190476190476</v>
      </c>
      <c r="S480" s="114">
        <f>+IF(G480=0,"",'Ark1'!AS1653)</f>
        <v>21.129920309482472</v>
      </c>
      <c r="T480" s="33">
        <f>+IF(G480=0,"",'Ark1'!Y1653)</f>
        <v>30.312006407137385</v>
      </c>
      <c r="U480" s="27">
        <f>+IF(G480=0,"",'Ark1'!AA1653)</f>
        <v>0.79110703456362685</v>
      </c>
      <c r="V480" s="33">
        <f>+IF(G480=0,"",'Ark1'!AC1653)</f>
        <v>29.781001832350945</v>
      </c>
      <c r="W480" s="294">
        <f t="shared" si="68"/>
        <v>76.158496732026123</v>
      </c>
      <c r="X480" s="33">
        <f t="shared" si="69"/>
        <v>110.97380952380948</v>
      </c>
      <c r="Y480" s="28">
        <f t="shared" si="70"/>
        <v>1.1666666666666667</v>
      </c>
      <c r="Z480" s="244"/>
      <c r="AA480" s="247"/>
      <c r="AC480" s="28"/>
      <c r="AD480" s="27"/>
      <c r="AE480" s="248"/>
      <c r="AF480" s="86"/>
      <c r="AJ480" s="86"/>
    </row>
    <row r="481" spans="1:54" ht="15.6">
      <c r="A481" s="244"/>
      <c r="B481" s="295">
        <f>+'Ark1'!C1688</f>
        <v>2024</v>
      </c>
      <c r="C481" s="263">
        <f>+'Ark1'!L1688</f>
        <v>3</v>
      </c>
      <c r="D481" s="263" t="s">
        <v>31</v>
      </c>
      <c r="E481" s="263">
        <f>+'Ark1'!AP1688</f>
        <v>25</v>
      </c>
      <c r="F481" s="263">
        <f>+IF(G481=0,"",'Ark1'!Q1688)</f>
        <v>39</v>
      </c>
      <c r="G481" s="449">
        <f>+'Ark1'!R1688</f>
        <v>56</v>
      </c>
      <c r="H481" s="264">
        <f>+IF(G481=0,"",'Ark1'!AE1688)</f>
        <v>6.466512702078524</v>
      </c>
      <c r="I481" s="264"/>
      <c r="J481" s="264">
        <f>+IF(G481=0,"",'Ark1'!AF1688)</f>
        <v>4.7027976981515698</v>
      </c>
      <c r="K481" s="265">
        <f>+IF(G481=0,"",'Ark1'!T1688)</f>
        <v>4.4821428571428559</v>
      </c>
      <c r="L481" s="294">
        <f>+IF(G481=0,"",'Ark1'!U1688)</f>
        <v>243.03571428571408</v>
      </c>
      <c r="M481" s="264"/>
      <c r="N481" s="266">
        <f>+IF(G481=0,"",'Ark1'!W1688)</f>
        <v>5.3571428571428559</v>
      </c>
      <c r="O481" s="266">
        <f>+IF(G481=0,"",'Ark1'!X1688)</f>
        <v>0</v>
      </c>
      <c r="P481" s="266">
        <f>+IF(G481=0,"",'Ark1'!AG1688)</f>
        <v>2646.4107142857142</v>
      </c>
      <c r="Q481" s="266">
        <f>+IF(G481=0,"",'Ark1'!AH1688)</f>
        <v>100</v>
      </c>
      <c r="R481" s="366">
        <f>+IF(G481=0,"",'Ark1'!AR1688)</f>
        <v>217.57142857142861</v>
      </c>
      <c r="S481" s="114">
        <f>+IF(G481=0,"",'Ark1'!AS1688)</f>
        <v>23.541304049068913</v>
      </c>
      <c r="T481" s="266">
        <f>+IF(G481=0,"",'Ark1'!Y1688)</f>
        <v>23.274368401523592</v>
      </c>
      <c r="U481" s="265">
        <f>+IF(G481=0,"",'Ark1'!AA1688)</f>
        <v>1.3091855623763571</v>
      </c>
      <c r="V481" s="266">
        <f>+IF(G481=0,"",'Ark1'!AC1688)</f>
        <v>29.204842892887928</v>
      </c>
      <c r="W481" s="294">
        <f t="shared" si="68"/>
        <v>91.835977300791427</v>
      </c>
      <c r="X481" s="266">
        <f t="shared" si="69"/>
        <v>81.011904761904688</v>
      </c>
      <c r="Y481" s="264">
        <f t="shared" si="70"/>
        <v>1.4358974358974359</v>
      </c>
      <c r="Z481" s="244"/>
      <c r="AA481" s="247"/>
      <c r="AC481" s="28"/>
      <c r="AD481" s="27"/>
      <c r="AE481" s="248"/>
      <c r="AF481" s="86"/>
      <c r="AJ481" s="86"/>
    </row>
    <row r="482" spans="1:54" ht="15.6">
      <c r="A482" s="244"/>
      <c r="B482" s="295">
        <f>+'Ark1'!C1723</f>
        <v>2024</v>
      </c>
      <c r="C482" s="263">
        <f>+'Ark1'!L1723</f>
        <v>4</v>
      </c>
      <c r="D482" s="263" t="s">
        <v>32</v>
      </c>
      <c r="E482" s="86">
        <f>+'Ark1'!AP1723</f>
        <v>25</v>
      </c>
      <c r="F482" s="86">
        <f>+IF(G482=0,"",'Ark1'!Q1723)</f>
        <v>97</v>
      </c>
      <c r="G482" s="449">
        <f>+'Ark1'!R1723</f>
        <v>144</v>
      </c>
      <c r="H482" s="28">
        <f>+IF(G482=0,"",'Ark1'!AE1723)</f>
        <v>16.628175519630489</v>
      </c>
      <c r="I482" s="264"/>
      <c r="J482" s="28">
        <f>+IF(G482=0,"",'Ark1'!AF1723)</f>
        <v>13.91478710251684</v>
      </c>
      <c r="K482" s="27">
        <f>+IF(G482=0,"",'Ark1'!T1723)</f>
        <v>5.3194444444444438</v>
      </c>
      <c r="L482" s="294">
        <f>+IF(G482=0,"",'Ark1'!U1723)</f>
        <v>279.65069444444407</v>
      </c>
      <c r="M482" s="264"/>
      <c r="N482" s="33">
        <f>+IF(G482=0,"",'Ark1'!W1723)</f>
        <v>21.527777777777775</v>
      </c>
      <c r="O482" s="33">
        <f>+IF(G482=0,"",'Ark1'!X1723)</f>
        <v>0</v>
      </c>
      <c r="P482" s="33">
        <f>+IF(G482=0,"",'Ark1'!AG1723)</f>
        <v>2662.9722222222222</v>
      </c>
      <c r="Q482" s="33">
        <f>+IF(G482=0,"",'Ark1'!AH1723)</f>
        <v>100</v>
      </c>
      <c r="R482" s="366">
        <f>+IF(G482=0,"",'Ark1'!AR1723)</f>
        <v>220.00694444444443</v>
      </c>
      <c r="S482" s="114">
        <f>+IF(G482=0,"",'Ark1'!AS1723)</f>
        <v>26.237275195910154</v>
      </c>
      <c r="T482" s="33">
        <f>+IF(G482=0,"",'Ark1'!Y1723)</f>
        <v>25.71376359864021</v>
      </c>
      <c r="U482" s="27">
        <f>+IF(G482=0,"",'Ark1'!AA1723)</f>
        <v>1.5168167406418469</v>
      </c>
      <c r="V482" s="33">
        <f>+IF(G482=0,"",'Ark1'!AC1723)</f>
        <v>10.673449342532805</v>
      </c>
      <c r="W482" s="294">
        <f t="shared" si="68"/>
        <v>105.01449925417492</v>
      </c>
      <c r="X482" s="33">
        <f t="shared" si="69"/>
        <v>69.912673611111018</v>
      </c>
      <c r="Y482" s="28">
        <f t="shared" si="70"/>
        <v>1.4845360824742269</v>
      </c>
      <c r="Z482" s="244"/>
      <c r="AA482" s="27"/>
      <c r="AC482" s="28"/>
      <c r="AD482" s="27"/>
      <c r="AE482" s="86"/>
      <c r="AF482" s="86"/>
      <c r="AJ482" s="86"/>
    </row>
    <row r="483" spans="1:54" ht="15.6">
      <c r="A483" s="244"/>
      <c r="B483" s="263">
        <f>+'Ark1'!C1758</f>
        <v>2024</v>
      </c>
      <c r="C483" s="263">
        <f>+'Ark1'!L1758</f>
        <v>5</v>
      </c>
      <c r="D483" s="263" t="s">
        <v>402</v>
      </c>
      <c r="E483" s="271">
        <f>+'Ark1'!AP1758</f>
        <v>25</v>
      </c>
      <c r="F483" s="263">
        <f>+IF(G483=0,"",'Ark1'!Q1758)</f>
        <v>148</v>
      </c>
      <c r="G483" s="449">
        <f>+'Ark1'!R1758</f>
        <v>233</v>
      </c>
      <c r="H483" s="264">
        <f>+'Ark1'!AE1758</f>
        <v>26.905311778290983</v>
      </c>
      <c r="I483" s="264"/>
      <c r="J483" s="264">
        <f>+IF(G483=0,"",'Ark1'!AF1758)</f>
        <v>25.459412540747781</v>
      </c>
      <c r="K483" s="265">
        <f>+IF(G483=0,"",'Ark1'!T1758)</f>
        <v>6.5407725321888401</v>
      </c>
      <c r="L483" s="294">
        <f>+IF(G483=0,"",'Ark1'!U1758)</f>
        <v>316.22360515021438</v>
      </c>
      <c r="M483" s="264"/>
      <c r="N483" s="266">
        <f>+IF(G483=0,"",'Ark1'!W1758)</f>
        <v>51.502145922746799</v>
      </c>
      <c r="O483" s="266">
        <f>+IF(G483=0,"",'Ark1'!X1758)</f>
        <v>11.158798283261804</v>
      </c>
      <c r="P483" s="266">
        <f>+IF(G483=0,"",'Ark1'!AG1758)</f>
        <v>2607.4377682403433</v>
      </c>
      <c r="Q483" s="266">
        <f>+IF(G483=0,"",'Ark1'!AH1758)</f>
        <v>100</v>
      </c>
      <c r="R483" s="366">
        <f>+IF(G483=0,"",'Ark1'!AR1758)</f>
        <v>221.42060085836911</v>
      </c>
      <c r="S483" s="114">
        <f>+IF(G483=0,"",'Ark1'!AS1758)</f>
        <v>29.097337933305695</v>
      </c>
      <c r="T483" s="266">
        <f>+IF(G483=0,"",'Ark1'!Y1758)</f>
        <v>27.038435539894845</v>
      </c>
      <c r="U483" s="265">
        <f>+IF(G483=0,"",'Ark1'!AA1758)</f>
        <v>1.8224431332717828</v>
      </c>
      <c r="V483" s="266">
        <f>+IF(G483=0,"",'Ark1'!AC1758)</f>
        <v>19.714872533030597</v>
      </c>
      <c r="W483" s="294">
        <f t="shared" si="68"/>
        <v>121.27752731127356</v>
      </c>
      <c r="X483" s="266">
        <f t="shared" si="69"/>
        <v>63.244721030042875</v>
      </c>
      <c r="Y483" s="264">
        <f t="shared" si="70"/>
        <v>1.5743243243243243</v>
      </c>
      <c r="Z483" s="244"/>
      <c r="AA483" s="27"/>
      <c r="AC483" s="28"/>
      <c r="AD483" s="27"/>
      <c r="AE483" s="86"/>
      <c r="AF483" s="86"/>
      <c r="AJ483" s="86"/>
    </row>
    <row r="484" spans="1:54" ht="15.6">
      <c r="A484" s="244"/>
      <c r="B484" s="318">
        <f>+'Ark1'!C1793</f>
        <v>2024</v>
      </c>
      <c r="C484" s="263">
        <f>+'Ark1'!L1793</f>
        <v>6</v>
      </c>
      <c r="D484" s="263" t="s">
        <v>33</v>
      </c>
      <c r="E484" s="272">
        <f>+'Ark1'!AP1793</f>
        <v>25</v>
      </c>
      <c r="F484" s="86">
        <f>+IF(G484=0,"",'Ark1'!Q1793)</f>
        <v>133</v>
      </c>
      <c r="G484" s="449">
        <f>+'Ark1'!R1793</f>
        <v>200</v>
      </c>
      <c r="H484" s="28">
        <f>+IF(G484=0,"",'Ark1'!AE1793)</f>
        <v>23.094688221709003</v>
      </c>
      <c r="I484" s="264"/>
      <c r="J484" s="28">
        <f>+IF(G484=0,"",'Ark1'!AF1793)</f>
        <v>24.411770193868609</v>
      </c>
      <c r="K484" s="27">
        <f>+IF(G484=0,"",'Ark1'!T1793)</f>
        <v>8.0299999999999994</v>
      </c>
      <c r="L484" s="294">
        <f>+IF(G484=0,"",'Ark1'!U1793)</f>
        <v>353.24099999999999</v>
      </c>
      <c r="M484" s="264"/>
      <c r="N484" s="33">
        <f>+IF(G484=0,"",'Ark1'!W1793)</f>
        <v>84.5</v>
      </c>
      <c r="O484" s="33">
        <f>+IF(G484=0,"",'Ark1'!X1793)</f>
        <v>53.5</v>
      </c>
      <c r="P484" s="33">
        <f>+IF(G484=0,"",'Ark1'!AG1793)</f>
        <v>2544.0100000000002</v>
      </c>
      <c r="Q484" s="33">
        <f>+IF(G484=0,"",'Ark1'!AH1793)</f>
        <v>100</v>
      </c>
      <c r="R484" s="366">
        <f>+IF(G484=0,"",'Ark1'!AR1793)</f>
        <v>222.595</v>
      </c>
      <c r="S484" s="114">
        <f>+IF(G484=0,"",'Ark1'!AS1793)</f>
        <v>31.997339146101567</v>
      </c>
      <c r="T484" s="33">
        <f>+IF(G484=0,"",'Ark1'!Y1793)</f>
        <v>27.192403700297703</v>
      </c>
      <c r="U484" s="27">
        <f>+IF(G484=0,"",'Ark1'!AA1793)</f>
        <v>1.645934385083442</v>
      </c>
      <c r="V484" s="33">
        <f>+IF(G484=0,"",'Ark1'!AC1793)</f>
        <v>23.66733866193518</v>
      </c>
      <c r="W484" s="294">
        <f t="shared" si="68"/>
        <v>138.85204853754504</v>
      </c>
      <c r="X484" s="33">
        <f t="shared" si="69"/>
        <v>58.8735</v>
      </c>
      <c r="Y484" s="28">
        <f t="shared" si="70"/>
        <v>1.5037593984962405</v>
      </c>
      <c r="Z484" s="244"/>
      <c r="AA484" s="27"/>
      <c r="AC484" s="28"/>
      <c r="AD484" s="27"/>
      <c r="AE484" s="86"/>
      <c r="AF484" s="86"/>
      <c r="AJ484" s="86"/>
    </row>
    <row r="485" spans="1:54" ht="15.6">
      <c r="A485" s="244"/>
      <c r="B485" s="318">
        <f>+'Ark1'!C1828</f>
        <v>2024</v>
      </c>
      <c r="C485" s="263">
        <f>+'Ark1'!L1828</f>
        <v>7</v>
      </c>
      <c r="D485" s="263" t="s">
        <v>34</v>
      </c>
      <c r="E485" s="271">
        <f>+'Ark1'!AP1828</f>
        <v>25</v>
      </c>
      <c r="F485" s="263">
        <f>+IF(G485=0,"",'Ark1'!Q1828)</f>
        <v>85</v>
      </c>
      <c r="G485" s="449">
        <f>+'Ark1'!R1828</f>
        <v>139</v>
      </c>
      <c r="H485" s="264">
        <f>+IF(G485=0,"",'Ark1'!AE1828)</f>
        <v>16.050808314087764</v>
      </c>
      <c r="I485" s="264"/>
      <c r="J485" s="264">
        <f>+IF(G485=0,"",'Ark1'!AF1828)</f>
        <v>18.902136887694702</v>
      </c>
      <c r="K485" s="265">
        <f>+IF(G485=0,"",'Ark1'!T1828)</f>
        <v>9.8776978417266168</v>
      </c>
      <c r="L485" s="294">
        <f>+IF(G485=0,"",'Ark1'!U1828)</f>
        <v>393.54820143884871</v>
      </c>
      <c r="M485" s="264"/>
      <c r="N485" s="266">
        <f>+IF(G485=0,"",'Ark1'!W1828)</f>
        <v>98.561151079136707</v>
      </c>
      <c r="O485" s="266">
        <f>+IF(G485=0,"",'Ark1'!X1828)</f>
        <v>92.08633093525178</v>
      </c>
      <c r="P485" s="266">
        <f>+IF(G485=0,"",'Ark1'!AG1828)</f>
        <v>2452.4892086330938</v>
      </c>
      <c r="Q485" s="266">
        <f>+IF(G485=0,"",'Ark1'!AH1828)</f>
        <v>100</v>
      </c>
      <c r="R485" s="366">
        <f>+IF(G485=0,"",'Ark1'!AR1828)</f>
        <v>223.16546762589928</v>
      </c>
      <c r="S485" s="114">
        <f>+IF(G485=0,"",'Ark1'!AS1828)</f>
        <v>35.373514658736354</v>
      </c>
      <c r="T485" s="266">
        <f>+IF(G485=0,"",'Ark1'!Y1828)</f>
        <v>32.444257348485593</v>
      </c>
      <c r="U485" s="265">
        <f>+IF(G485=0,"",'Ark1'!AA1828)</f>
        <v>1.5843680248593712</v>
      </c>
      <c r="V485" s="266">
        <f>+IF(G485=0,"",'Ark1'!AC1828)</f>
        <v>21.671047492488064</v>
      </c>
      <c r="W485" s="294">
        <f t="shared" si="68"/>
        <v>160.46888200506888</v>
      </c>
      <c r="X485" s="266">
        <f t="shared" si="69"/>
        <v>56.221171634121241</v>
      </c>
      <c r="Y485" s="264">
        <f t="shared" si="70"/>
        <v>1.6352941176470588</v>
      </c>
      <c r="Z485" s="244"/>
      <c r="AA485" s="248"/>
      <c r="AC485" s="28"/>
      <c r="AD485" s="27"/>
      <c r="AE485" s="248"/>
      <c r="AF485" s="86"/>
      <c r="AJ485" s="86"/>
    </row>
    <row r="486" spans="1:54" ht="15.6">
      <c r="A486" s="244"/>
      <c r="B486" s="86">
        <f>+'Ark1'!C1863</f>
        <v>2024</v>
      </c>
      <c r="C486" s="86">
        <f>+'Ark1'!L1863</f>
        <v>8</v>
      </c>
      <c r="D486" s="86" t="s">
        <v>35</v>
      </c>
      <c r="E486" s="272">
        <f>+'Ark1'!AP1863</f>
        <v>25</v>
      </c>
      <c r="F486" s="86">
        <f>+IF(G486=0,"",'Ark1'!Q1863)</f>
        <v>46</v>
      </c>
      <c r="G486" s="449">
        <f>+'Ark1'!R1863</f>
        <v>51</v>
      </c>
      <c r="H486" s="28">
        <f>+IF(G486=0,"",'Ark1'!AE1863)</f>
        <v>5.8891454965357974</v>
      </c>
      <c r="I486" s="264"/>
      <c r="J486" s="28">
        <f>+IF(G486=0,"",'Ark1'!AF1863)</f>
        <v>7.43004026921703</v>
      </c>
      <c r="K486" s="27">
        <f>+IF(G486=0,"",'Ark1'!T1863)</f>
        <v>11.313725490196084</v>
      </c>
      <c r="L486" s="294">
        <f>+IF(G486=0,"",'Ark1'!U1863)</f>
        <v>421.6215686274511</v>
      </c>
      <c r="M486" s="264"/>
      <c r="N486" s="33">
        <f>+IF(G486=0,"",'Ark1'!W1863)</f>
        <v>100</v>
      </c>
      <c r="O486" s="33">
        <f>+IF(G486=0,"",'Ark1'!X1863)</f>
        <v>100</v>
      </c>
      <c r="P486" s="33">
        <f>+IF(G486=0,"",'Ark1'!AG1863)</f>
        <v>2311.1372549019607</v>
      </c>
      <c r="Q486" s="33">
        <f>+IF(G486=0,"",'Ark1'!AH1863)</f>
        <v>100</v>
      </c>
      <c r="R486" s="366">
        <f>+IF(G486=0,"",'Ark1'!AR1863)</f>
        <v>221.58823529411765</v>
      </c>
      <c r="S486" s="114">
        <f>+IF(G486=0,"",'Ark1'!AS1863)</f>
        <v>38.726133361900871</v>
      </c>
      <c r="T486" s="33">
        <f>+IF(G486=0,"",'Ark1'!Y1863)</f>
        <v>30.096161658241996</v>
      </c>
      <c r="U486" s="27">
        <f>+IF(G486=0,"",'Ark1'!AA1863)</f>
        <v>1.7985854581127212</v>
      </c>
      <c r="V486" s="33">
        <f>+IF(G486=0,"",'Ark1'!AC1863)</f>
        <v>21.109287290772674</v>
      </c>
      <c r="W486" s="294">
        <f t="shared" si="68"/>
        <v>182.43034581056781</v>
      </c>
      <c r="X486" s="33">
        <f t="shared" si="69"/>
        <v>52.702696078431387</v>
      </c>
      <c r="Y486" s="28">
        <f t="shared" si="70"/>
        <v>1.1086956521739131</v>
      </c>
      <c r="Z486" s="244"/>
      <c r="AA486" s="248"/>
      <c r="AC486" s="28"/>
      <c r="AD486" s="27"/>
      <c r="AE486" s="248"/>
      <c r="AF486" s="86"/>
      <c r="AJ486" s="86"/>
    </row>
    <row r="487" spans="1:54" ht="15.6">
      <c r="A487" s="244"/>
      <c r="B487" s="318">
        <f>+'Ark1'!C1898</f>
        <v>2024</v>
      </c>
      <c r="C487" s="263">
        <f>+'Ark1'!L1898</f>
        <v>9</v>
      </c>
      <c r="D487" s="263" t="s">
        <v>36</v>
      </c>
      <c r="E487" s="271">
        <f>+'Ark1'!AP1898</f>
        <v>25</v>
      </c>
      <c r="F487" s="263">
        <f>+IF(G487=0,"",'Ark1'!Q1898)</f>
        <v>10</v>
      </c>
      <c r="G487" s="449">
        <f>+'Ark1'!R1898</f>
        <v>13</v>
      </c>
      <c r="H487" s="264">
        <f>+IF(G487=0,"",'Ark1'!AE1898)</f>
        <v>1.5011547344110852</v>
      </c>
      <c r="I487" s="264"/>
      <c r="J487" s="264">
        <f>+IF(G487=0,"",'Ark1'!AF1898)</f>
        <v>2.1878893802465913</v>
      </c>
      <c r="K487" s="265">
        <f>+IF(G487=0,"",'Ark1'!T1898)</f>
        <v>12.615384615384611</v>
      </c>
      <c r="L487" s="294">
        <f>+IF(G487=0,"",'Ark1'!U1898)</f>
        <v>487.06153846153842</v>
      </c>
      <c r="M487" s="264"/>
      <c r="N487" s="266">
        <f>+IF(G487=0,"",'Ark1'!W1898)</f>
        <v>100</v>
      </c>
      <c r="O487" s="266">
        <f>+IF(G487=0,"",'Ark1'!X1898)</f>
        <v>100</v>
      </c>
      <c r="P487" s="266">
        <f>+IF(G487=0,"",'Ark1'!AG1898)</f>
        <v>2220.9230769230776</v>
      </c>
      <c r="Q487" s="266">
        <f>+IF(G487=0,"",'Ark1'!AH1898)</f>
        <v>100</v>
      </c>
      <c r="R487" s="366">
        <f>+IF(G487=0,"",'Ark1'!AR1898)</f>
        <v>227.30769230769235</v>
      </c>
      <c r="S487" s="114">
        <f>+IF(G487=0,"",'Ark1'!AS1898)</f>
        <v>41.47712972107044</v>
      </c>
      <c r="T487" s="266">
        <f>+IF(G487=0,"",'Ark1'!Y1898)</f>
        <v>23.106394002244624</v>
      </c>
      <c r="U487" s="265">
        <f>+IF(G487=0,"",'Ark1'!AA1898)</f>
        <v>1.2113858267710556</v>
      </c>
      <c r="V487" s="266">
        <f>+IF(G487=0,"",'Ark1'!AC1898)</f>
        <v>-6.703395983051708</v>
      </c>
      <c r="W487" s="294">
        <f t="shared" si="68"/>
        <v>219.30590191188688</v>
      </c>
      <c r="X487" s="266">
        <f t="shared" si="69"/>
        <v>54.117948717948714</v>
      </c>
      <c r="Y487" s="264">
        <f t="shared" si="70"/>
        <v>1.3</v>
      </c>
      <c r="Z487" s="244"/>
      <c r="AA487" s="27"/>
      <c r="AC487" s="28"/>
      <c r="AD487" s="27"/>
      <c r="AE487" s="86"/>
      <c r="AF487" s="86"/>
      <c r="AJ487" s="86"/>
    </row>
    <row r="488" spans="1:54" ht="15.6">
      <c r="A488" s="244"/>
      <c r="B488" s="318">
        <f>+'Ark1'!C1933</f>
        <v>2024</v>
      </c>
      <c r="C488" s="263">
        <f>+'Ark1'!L1933</f>
        <v>10</v>
      </c>
      <c r="D488" s="263" t="s">
        <v>37</v>
      </c>
      <c r="E488" s="272">
        <f>+'Ark1'!AP1933</f>
        <v>25</v>
      </c>
      <c r="F488" s="86">
        <f>+IF(G488=0,"",'Ark1'!Q1933)</f>
        <v>5</v>
      </c>
      <c r="G488" s="449">
        <f>+'Ark1'!R1933</f>
        <v>5</v>
      </c>
      <c r="H488" s="28">
        <f>+IF(G488=0,"",'Ark1'!AE1933)</f>
        <v>0.57736720554272514</v>
      </c>
      <c r="I488" s="264"/>
      <c r="J488" s="28">
        <f>+IF(G488=0,"",'Ark1'!AF1933)</f>
        <v>0.88123034310036386</v>
      </c>
      <c r="K488" s="27">
        <f>+IF(G488=0,"",'Ark1'!T1933)</f>
        <v>12.8</v>
      </c>
      <c r="L488" s="294">
        <f>+IF(G488=0,"",'Ark1'!U1933)</f>
        <v>510.06</v>
      </c>
      <c r="M488" s="264"/>
      <c r="N488" s="33">
        <f>+IF(G488=0,"",'Ark1'!W1933)</f>
        <v>100</v>
      </c>
      <c r="O488" s="33">
        <f>+IF(G488=0,"",'Ark1'!X1933)</f>
        <v>100</v>
      </c>
      <c r="P488" s="33">
        <f>+IF(G488=0,"",'Ark1'!AG1933)</f>
        <v>2323</v>
      </c>
      <c r="Q488" s="33">
        <f>+IF(G488=0,"",'Ark1'!AH1933)</f>
        <v>100</v>
      </c>
      <c r="R488" s="366">
        <f>+IF(G488=0,"",'Ark1'!AR1933)</f>
        <v>227.6</v>
      </c>
      <c r="S488" s="114">
        <f>+IF(G488=0,"",'Ark1'!AS1933)</f>
        <v>43.311287203851379</v>
      </c>
      <c r="T488" s="33">
        <f>+IF(G488=0,"",'Ark1'!Y1933)</f>
        <v>24.269618868040329</v>
      </c>
      <c r="U488" s="27">
        <f>+IF(G488=0,"",'Ark1'!AA1933)</f>
        <v>1.5999999999999901</v>
      </c>
      <c r="V488" s="33">
        <f>+IF(G488=0,"",'Ark1'!AC1933)</f>
        <v>-97.570547476473436</v>
      </c>
      <c r="W488" s="294">
        <f t="shared" si="68"/>
        <v>219.56952216960826</v>
      </c>
      <c r="X488" s="33">
        <f t="shared" si="69"/>
        <v>51.006</v>
      </c>
      <c r="Y488" s="28">
        <f t="shared" si="70"/>
        <v>1</v>
      </c>
      <c r="Z488" s="244"/>
      <c r="AA488" s="27"/>
      <c r="AC488" s="28"/>
      <c r="AD488" s="27"/>
      <c r="AE488" s="86"/>
      <c r="AF488" s="86"/>
      <c r="AJ488" s="86"/>
    </row>
    <row r="489" spans="1:54" ht="15.6">
      <c r="A489" s="244"/>
      <c r="B489" s="318">
        <f>+'Ark1'!C1968</f>
        <v>2024</v>
      </c>
      <c r="C489" s="263">
        <f>+'Ark1'!L1968</f>
        <v>11</v>
      </c>
      <c r="D489" s="263" t="s">
        <v>38</v>
      </c>
      <c r="E489" s="271">
        <f>+'Ark1'!AP1968</f>
        <v>25</v>
      </c>
      <c r="F489" s="263">
        <f>+IF(G489=0,"",'Ark1'!Q1968)</f>
        <v>2</v>
      </c>
      <c r="G489" s="449">
        <f>+'Ark1'!R1968</f>
        <v>2</v>
      </c>
      <c r="H489" s="264">
        <f>+IF(G489=0,"",'Ark1'!AE1968)</f>
        <v>0.23094688221709003</v>
      </c>
      <c r="I489" s="264"/>
      <c r="J489" s="264">
        <f>+IF(G489=0,"",'Ark1'!AF1968)</f>
        <v>0.35569874727973749</v>
      </c>
      <c r="K489" s="265">
        <f>+IF(G489=0,"",'Ark1'!T1968)</f>
        <v>14</v>
      </c>
      <c r="L489" s="294">
        <f>+IF(G489=0,"",'Ark1'!U1968)</f>
        <v>514.70000000000005</v>
      </c>
      <c r="M489" s="264"/>
      <c r="N489" s="266">
        <f>+IF(G489=0,"",'Ark1'!W1968)</f>
        <v>100</v>
      </c>
      <c r="O489" s="266">
        <f>+IF(G489=0,"",'Ark1'!X1968)</f>
        <v>100</v>
      </c>
      <c r="P489" s="266">
        <f>+IF(G489=0,"",'Ark1'!AG1968)</f>
        <v>2077.5</v>
      </c>
      <c r="Q489" s="266">
        <f>+IF(G489=0,"",'Ark1'!AH1968)</f>
        <v>100</v>
      </c>
      <c r="R489" s="366">
        <f>+IF(G489=0,"",'Ark1'!AR1968)</f>
        <v>221.5</v>
      </c>
      <c r="S489" s="114">
        <f>+IF(G489=0,"",'Ark1'!AS1968)</f>
        <v>47.435003235418336</v>
      </c>
      <c r="T489" s="266">
        <f>+IF(G489=0,"",'Ark1'!Y1968)</f>
        <v>19.199999999998848</v>
      </c>
      <c r="U489" s="265">
        <f>+IF(G489=0,"",'Ark1'!AA1968)</f>
        <v>0</v>
      </c>
      <c r="V489" s="266">
        <f>+IF(G489=0,"",'Ark1'!AC1968)</f>
        <v>0</v>
      </c>
      <c r="W489" s="294">
        <f t="shared" si="68"/>
        <v>247.74969915764143</v>
      </c>
      <c r="X489" s="266">
        <f t="shared" si="69"/>
        <v>46.790909090909096</v>
      </c>
      <c r="Y489" s="264">
        <f t="shared" si="70"/>
        <v>1</v>
      </c>
      <c r="Z489" s="244"/>
      <c r="AA489" s="27"/>
      <c r="AC489" s="28"/>
      <c r="AD489" s="27"/>
      <c r="AE489" s="86"/>
      <c r="AF489" s="86"/>
      <c r="AJ489" s="86"/>
    </row>
    <row r="490" spans="1:54" ht="15.6">
      <c r="A490" s="244"/>
      <c r="B490" s="318">
        <f>+'Ark1'!C2003</f>
        <v>2024</v>
      </c>
      <c r="C490" s="263">
        <f>+'Ark1'!L2003</f>
        <v>12</v>
      </c>
      <c r="D490" s="263" t="s">
        <v>39</v>
      </c>
      <c r="E490" s="272">
        <f>+'Ark1'!AP2003</f>
        <v>25</v>
      </c>
      <c r="F490" s="86" t="str">
        <f>+IF(G490=0,"",'Ark1'!Q2003)</f>
        <v/>
      </c>
      <c r="G490" s="449">
        <f>+'Ark1'!R2003</f>
        <v>0</v>
      </c>
      <c r="H490" s="28" t="str">
        <f>+IF(G490=0,"",'Ark1'!AE2003)</f>
        <v/>
      </c>
      <c r="I490" s="264"/>
      <c r="J490" s="28" t="str">
        <f>+IF(G490=0,"",'Ark1'!AF2003)</f>
        <v/>
      </c>
      <c r="K490" s="27" t="str">
        <f>+IF(G490=0,"",'Ark1'!T2003)</f>
        <v/>
      </c>
      <c r="L490" s="294" t="str">
        <f>+IF(G490=0,"",'Ark1'!U2003)</f>
        <v/>
      </c>
      <c r="M490" s="264"/>
      <c r="N490" s="33" t="str">
        <f>+IF(G490=0,"",'Ark1'!W2003)</f>
        <v/>
      </c>
      <c r="O490" s="33" t="str">
        <f>+IF(G490=0,"",'Ark1'!X2003)</f>
        <v/>
      </c>
      <c r="P490" s="33" t="str">
        <f>+IF(G490=0,"",'Ark1'!AG2003)</f>
        <v/>
      </c>
      <c r="Q490" s="33" t="str">
        <f>+IF(G490=0,"",'Ark1'!AH2003)</f>
        <v/>
      </c>
      <c r="R490" s="366" t="str">
        <f>+IF(G490=0,"",'Ark1'!AR2003)</f>
        <v/>
      </c>
      <c r="S490" s="114" t="str">
        <f>+IF(G490=0,"",'Ark1'!AS2003)</f>
        <v/>
      </c>
      <c r="T490" s="33" t="str">
        <f>+IF(G490=0,"",'Ark1'!Y2003)</f>
        <v/>
      </c>
      <c r="U490" s="27" t="str">
        <f>+IF(G490=0,"",'Ark1'!AA2003)</f>
        <v/>
      </c>
      <c r="V490" s="33" t="str">
        <f>+IF(G490=0,"",'Ark1'!AC2003)</f>
        <v/>
      </c>
      <c r="W490" s="294" t="str">
        <f t="shared" si="68"/>
        <v/>
      </c>
      <c r="X490" s="33" t="str">
        <f t="shared" si="69"/>
        <v/>
      </c>
      <c r="Y490" s="28" t="str">
        <f t="shared" si="70"/>
        <v/>
      </c>
      <c r="Z490" s="244"/>
      <c r="AA490" s="27"/>
      <c r="AC490" s="28"/>
      <c r="AD490" s="27"/>
      <c r="AE490" s="86"/>
      <c r="AF490" s="86"/>
      <c r="AJ490" s="86"/>
    </row>
    <row r="491" spans="1:54" ht="15.6">
      <c r="A491" s="244"/>
      <c r="B491" s="318">
        <f>+'Ark1'!C2038</f>
        <v>2024</v>
      </c>
      <c r="C491" s="263">
        <f>+'Ark1'!L2038</f>
        <v>13</v>
      </c>
      <c r="D491" s="263" t="s">
        <v>40</v>
      </c>
      <c r="E491" s="271">
        <f>+'Ark1'!AP2038</f>
        <v>25</v>
      </c>
      <c r="F491" s="263" t="str">
        <f>+IF(G491=0,"",'Ark1'!Q2038)</f>
        <v/>
      </c>
      <c r="G491" s="449">
        <f>+'Ark1'!R2038</f>
        <v>0</v>
      </c>
      <c r="H491" s="264" t="str">
        <f>+IF(G491=0,"",'Ark1'!AE2038)</f>
        <v/>
      </c>
      <c r="I491" s="264"/>
      <c r="J491" s="264" t="str">
        <f>+IF(G491=0,"",'Ark1'!AF2038)</f>
        <v/>
      </c>
      <c r="K491" s="265" t="str">
        <f>+IF(G491=0,"",'Ark1'!T2038)</f>
        <v/>
      </c>
      <c r="L491" s="294" t="str">
        <f>+IF(G491=0,"",'Ark1'!U2038)</f>
        <v/>
      </c>
      <c r="M491" s="264"/>
      <c r="N491" s="266" t="str">
        <f>+IF(G491=0,"",'Ark1'!W2038)</f>
        <v/>
      </c>
      <c r="O491" s="266" t="str">
        <f>+IF(G491=0,"",'Ark1'!X2038)</f>
        <v/>
      </c>
      <c r="P491" s="266" t="str">
        <f>+IF(G491=0,"",'Ark1'!AG2038)</f>
        <v/>
      </c>
      <c r="Q491" s="266" t="str">
        <f>+IF(G491=0,"",'Ark1'!AH2038)</f>
        <v/>
      </c>
      <c r="R491" s="366" t="str">
        <f>+IF(G491=0,"",'Ark1'!AR1937)</f>
        <v/>
      </c>
      <c r="S491" s="114" t="str">
        <f>+IF(G491=0,"",'Ark1'!AS1937)</f>
        <v/>
      </c>
      <c r="T491" s="266" t="str">
        <f>+IF(G491=0,"",'Ark1'!Y2038)</f>
        <v/>
      </c>
      <c r="U491" s="265" t="str">
        <f>+IF(G491=0,"",'Ark1'!AA2038)</f>
        <v/>
      </c>
      <c r="V491" s="266" t="str">
        <f>+IF(G491=0,"",'Ark1'!AC2038)</f>
        <v/>
      </c>
      <c r="W491" s="294" t="str">
        <f t="shared" si="68"/>
        <v/>
      </c>
      <c r="X491" s="266" t="str">
        <f t="shared" si="69"/>
        <v/>
      </c>
      <c r="Y491" s="264" t="str">
        <f t="shared" si="70"/>
        <v/>
      </c>
      <c r="Z491" s="244"/>
      <c r="AA491" s="27"/>
      <c r="AC491" s="28"/>
      <c r="AD491" s="27"/>
      <c r="AE491" s="86"/>
      <c r="AF491" s="86"/>
      <c r="AJ491" s="86"/>
    </row>
    <row r="492" spans="1:54" ht="15.6">
      <c r="A492" s="244"/>
      <c r="B492" s="318">
        <f>+'Ark1'!C2073</f>
        <v>2024</v>
      </c>
      <c r="C492" s="263">
        <f>+'Ark1'!L2073</f>
        <v>14</v>
      </c>
      <c r="D492" s="263" t="s">
        <v>403</v>
      </c>
      <c r="E492" s="272">
        <f>+'Ark1'!AP2073</f>
        <v>25</v>
      </c>
      <c r="F492" s="86" t="str">
        <f>+IF(G492=0,"",'Ark1'!Q2073)</f>
        <v/>
      </c>
      <c r="G492" s="449">
        <f>+'Ark1'!R2073</f>
        <v>0</v>
      </c>
      <c r="H492" s="28" t="str">
        <f>+IF(G492=0,"",'Ark1'!AE2073)</f>
        <v/>
      </c>
      <c r="I492" s="264"/>
      <c r="J492" s="28" t="str">
        <f>+IF(G492=0,"",'Ark1'!AF2073)</f>
        <v/>
      </c>
      <c r="K492" s="27" t="str">
        <f>+IF(G492=0,"",'Ark1'!T2073)</f>
        <v/>
      </c>
      <c r="L492" s="294" t="str">
        <f>+IF(G492=0,"",'Ark1'!U2073)</f>
        <v/>
      </c>
      <c r="M492" s="264"/>
      <c r="N492" s="33" t="str">
        <f>+IF(G492=0,"",'Ark1'!W2073)</f>
        <v/>
      </c>
      <c r="O492" s="33" t="str">
        <f>+IF(G492=0,"",'Ark1'!X2073)</f>
        <v/>
      </c>
      <c r="P492" s="33" t="str">
        <f>+IF(G492=0,"",'Ark1'!AG2073)</f>
        <v/>
      </c>
      <c r="Q492" s="33" t="str">
        <f>+IF(G492=0,"",'Ark1'!AH2073)</f>
        <v/>
      </c>
      <c r="R492" s="366" t="str">
        <f>+IF(G492=0,"",'Ark1'!AR1938)</f>
        <v/>
      </c>
      <c r="S492" s="114" t="str">
        <f>+IF(G492=0,"",'Ark1'!AS1938)</f>
        <v/>
      </c>
      <c r="T492" s="33" t="str">
        <f>+IF(G492=0,"",'Ark1'!Y2073)</f>
        <v/>
      </c>
      <c r="U492" s="27" t="str">
        <f>+IF(G492=0,"",'Ark1'!AA2073)</f>
        <v/>
      </c>
      <c r="V492" s="33" t="str">
        <f>+IF(G492=0,"",'Ark1'!AC2073)</f>
        <v/>
      </c>
      <c r="W492" s="294" t="str">
        <f t="shared" si="68"/>
        <v/>
      </c>
      <c r="X492" s="33" t="str">
        <f t="shared" si="69"/>
        <v/>
      </c>
      <c r="Y492" s="28" t="str">
        <f t="shared" si="70"/>
        <v/>
      </c>
      <c r="Z492" s="244"/>
      <c r="AA492" s="27"/>
      <c r="AC492" s="28"/>
      <c r="AD492" s="27"/>
      <c r="AE492" s="86"/>
      <c r="AF492" s="86"/>
      <c r="AJ492" s="86"/>
    </row>
    <row r="493" spans="1:54" ht="15.6">
      <c r="A493" s="244"/>
      <c r="B493" s="318">
        <f>+'Ark1'!C2108</f>
        <v>2024</v>
      </c>
      <c r="C493" s="263">
        <f>+'Ark1'!L2108</f>
        <v>15</v>
      </c>
      <c r="D493" s="263" t="s">
        <v>41</v>
      </c>
      <c r="E493" s="263">
        <f>+'Ark1'!AP2108</f>
        <v>25</v>
      </c>
      <c r="F493" s="263" t="str">
        <f>+IF(G493=0,"",'Ark1'!Q2108)</f>
        <v/>
      </c>
      <c r="G493" s="449">
        <f>+'Ark1'!R2108</f>
        <v>0</v>
      </c>
      <c r="H493" s="264" t="str">
        <f>+IF(G493=0,"",'Ark1'!AE2108)</f>
        <v/>
      </c>
      <c r="I493" s="264"/>
      <c r="J493" s="264" t="str">
        <f>+IF(G493=0,"",'Ark1'!AF2108)</f>
        <v/>
      </c>
      <c r="K493" s="265" t="str">
        <f>+IF(G493=0,"",'Ark1'!T2108)</f>
        <v/>
      </c>
      <c r="L493" s="369" t="str">
        <f>+IF(G493=0,"",'Ark1'!U2108)</f>
        <v/>
      </c>
      <c r="M493" s="264"/>
      <c r="N493" s="266" t="str">
        <f>+IF(G493=0,"",'Ark1'!W2108)</f>
        <v/>
      </c>
      <c r="O493" s="266" t="str">
        <f>+IF(G493=0,"",'Ark1'!X2108)</f>
        <v/>
      </c>
      <c r="P493" s="266" t="str">
        <f>+IF(G493=0,"",'Ark1'!AG2108)</f>
        <v/>
      </c>
      <c r="Q493" s="266" t="str">
        <f>+IF(G493=0,"",'Ark1'!AH2108)</f>
        <v/>
      </c>
      <c r="R493" s="366" t="str">
        <f>+IF(G493=0,"",'Ark1'!AR1939)</f>
        <v/>
      </c>
      <c r="S493" s="114" t="str">
        <f>+IF(G493=0,"",'Ark1'!AS1939)</f>
        <v/>
      </c>
      <c r="T493" s="266" t="str">
        <f>+IF(G493=0,"",'Ark1'!Y2108)</f>
        <v/>
      </c>
      <c r="U493" s="265" t="str">
        <f>+IF(G493=0,"",'Ark1'!AA2108)</f>
        <v/>
      </c>
      <c r="V493" s="266" t="str">
        <f>+IF(G493=0,"",'Ark1'!AC2108)</f>
        <v/>
      </c>
      <c r="W493" s="294" t="str">
        <f t="shared" si="68"/>
        <v/>
      </c>
      <c r="X493" s="266" t="str">
        <f t="shared" si="69"/>
        <v/>
      </c>
      <c r="Y493" s="264" t="str">
        <f t="shared" si="70"/>
        <v/>
      </c>
      <c r="Z493" s="244"/>
      <c r="AA493" s="27"/>
      <c r="AC493" s="28"/>
      <c r="AD493" s="27"/>
      <c r="AE493" s="86"/>
      <c r="AF493" s="86"/>
      <c r="AJ493" s="86"/>
    </row>
    <row r="494" spans="1:54" ht="19.8">
      <c r="A494" s="244"/>
      <c r="B494" s="244"/>
      <c r="C494" s="244"/>
      <c r="D494" s="244"/>
      <c r="E494" s="244"/>
      <c r="F494" s="244"/>
      <c r="G494" s="443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  <c r="U494" s="244"/>
      <c r="V494" s="244"/>
      <c r="W494" s="244"/>
      <c r="X494" s="244"/>
      <c r="Y494" s="244"/>
      <c r="Z494" s="244"/>
      <c r="AA494" s="247"/>
      <c r="AC494" s="28"/>
      <c r="AD494" s="27"/>
      <c r="AE494" s="248"/>
      <c r="AF494" s="86"/>
      <c r="AJ494" s="86"/>
      <c r="BB494" s="259"/>
    </row>
    <row r="495" spans="1:54" ht="19.8">
      <c r="A495" s="244"/>
      <c r="B495" s="244"/>
      <c r="C495" s="261"/>
      <c r="D495" s="244"/>
      <c r="E495" s="244"/>
      <c r="F495" s="244"/>
      <c r="G495" s="443"/>
      <c r="H495" s="245"/>
      <c r="I495" s="244"/>
      <c r="J495" s="245"/>
      <c r="K495" s="244"/>
      <c r="L495" s="244"/>
      <c r="M495" s="244"/>
      <c r="N495" s="246"/>
      <c r="O495" s="246"/>
      <c r="P495" s="244"/>
      <c r="Q495" s="246"/>
      <c r="R495" s="246"/>
      <c r="S495" s="246"/>
      <c r="T495" s="246"/>
      <c r="U495" s="244"/>
      <c r="V495" s="246"/>
      <c r="W495" s="244"/>
      <c r="X495" s="246"/>
      <c r="Y495" s="245"/>
      <c r="Z495" s="244"/>
      <c r="AA495" s="247"/>
      <c r="AC495" s="28"/>
      <c r="AD495" s="27"/>
      <c r="AE495" s="248"/>
      <c r="AF495" s="86"/>
      <c r="AJ495" s="86"/>
      <c r="BB495" s="259"/>
    </row>
    <row r="496" spans="1:54" ht="22.8">
      <c r="A496" s="334" t="str">
        <f>+Raser!C33</f>
        <v>Blonde D'aquitaine</v>
      </c>
      <c r="B496" s="244"/>
      <c r="C496" s="261"/>
      <c r="D496" s="334"/>
      <c r="E496" s="244"/>
      <c r="F496" s="244"/>
      <c r="G496" s="447" t="s">
        <v>639</v>
      </c>
      <c r="H496" s="276">
        <f>SUM(G502:G516)</f>
        <v>89</v>
      </c>
      <c r="I496" s="245"/>
      <c r="J496" s="244"/>
      <c r="K496" s="245"/>
      <c r="L496" s="333">
        <f>+Raser!T33</f>
        <v>382.26741573033695</v>
      </c>
      <c r="M496" s="246" t="s">
        <v>568</v>
      </c>
      <c r="N496" s="246"/>
      <c r="O496" s="246"/>
      <c r="P496" s="244"/>
      <c r="Q496" s="246"/>
      <c r="R496" s="246"/>
      <c r="S496" s="246"/>
      <c r="T496" s="246"/>
      <c r="U496" s="244"/>
      <c r="V496" s="246"/>
      <c r="W496" s="333">
        <f>+Raser!X33</f>
        <v>130.73692219604885</v>
      </c>
      <c r="X496" s="246" t="s">
        <v>624</v>
      </c>
      <c r="Y496" s="245"/>
      <c r="Z496" s="244"/>
      <c r="AA496" s="247"/>
      <c r="AC496" s="28"/>
      <c r="AD496" s="27"/>
      <c r="AE496" s="248"/>
      <c r="AF496" s="86"/>
      <c r="AJ496" s="86"/>
      <c r="BB496" s="259"/>
    </row>
    <row r="497" spans="1:54" ht="14.25" customHeight="1">
      <c r="A497" s="244"/>
      <c r="B497" s="244"/>
      <c r="C497" s="261"/>
      <c r="D497" s="332"/>
      <c r="E497" s="244"/>
      <c r="F497" s="261"/>
      <c r="G497" s="447"/>
      <c r="H497" s="261"/>
      <c r="I497" s="261"/>
      <c r="J497" s="261"/>
      <c r="K497" s="261"/>
      <c r="L497" s="261"/>
      <c r="M497" s="261"/>
      <c r="N497" s="261"/>
      <c r="O497" s="261"/>
      <c r="P497" s="261"/>
      <c r="Q497" s="261"/>
      <c r="R497" s="261"/>
      <c r="S497" s="261"/>
      <c r="T497" s="261"/>
      <c r="U497" s="261"/>
      <c r="V497" s="261"/>
      <c r="W497" s="261"/>
      <c r="X497" s="261"/>
      <c r="Y497" s="245"/>
      <c r="Z497" s="244"/>
      <c r="AA497" s="247"/>
      <c r="AC497" s="28"/>
      <c r="AD497" s="27"/>
      <c r="AE497" s="248"/>
      <c r="AF497" s="86"/>
      <c r="AJ497" s="86"/>
      <c r="BB497" s="259"/>
    </row>
    <row r="498" spans="1:54" ht="19.8">
      <c r="A498" s="244"/>
      <c r="B498" s="244"/>
      <c r="C498" s="244"/>
      <c r="D498" s="244"/>
      <c r="E498" s="244"/>
      <c r="F498" s="244"/>
      <c r="G498" s="443"/>
      <c r="H498" s="245"/>
      <c r="I498" s="244"/>
      <c r="J498" s="245"/>
      <c r="K498" s="244"/>
      <c r="L498" s="244"/>
      <c r="M498" s="244"/>
      <c r="N498" s="246"/>
      <c r="O498" s="246"/>
      <c r="P498" s="244"/>
      <c r="Q498" s="246"/>
      <c r="R498" s="246"/>
      <c r="S498" s="246"/>
      <c r="T498" s="246"/>
      <c r="U498" s="244"/>
      <c r="V498" s="246"/>
      <c r="W498" s="261" t="s">
        <v>479</v>
      </c>
      <c r="X498" s="262" t="s">
        <v>81</v>
      </c>
      <c r="Y498" s="260" t="s">
        <v>4</v>
      </c>
      <c r="Z498" s="244"/>
      <c r="AA498" s="247"/>
      <c r="AC498" s="28"/>
      <c r="AD498" s="27"/>
      <c r="AE498" s="248"/>
      <c r="AF498" s="86"/>
      <c r="AJ498" s="86"/>
      <c r="BB498" s="259"/>
    </row>
    <row r="499" spans="1:54" ht="19.8">
      <c r="A499" s="244"/>
      <c r="B499" s="244"/>
      <c r="C499" s="244"/>
      <c r="D499" s="261"/>
      <c r="E499" s="244"/>
      <c r="F499" s="261" t="s">
        <v>4</v>
      </c>
      <c r="G499" s="443"/>
      <c r="H499" s="245"/>
      <c r="I499" s="245"/>
      <c r="J499" s="245"/>
      <c r="K499" s="261" t="s">
        <v>24</v>
      </c>
      <c r="L499" s="245"/>
      <c r="M499" s="245"/>
      <c r="N499" s="246" t="s">
        <v>404</v>
      </c>
      <c r="O499" s="246" t="s">
        <v>404</v>
      </c>
      <c r="P499" s="262" t="s">
        <v>533</v>
      </c>
      <c r="Q499" s="246" t="s">
        <v>404</v>
      </c>
      <c r="R499" s="246"/>
      <c r="S499" s="246"/>
      <c r="T499" s="262" t="s">
        <v>424</v>
      </c>
      <c r="U499" s="244"/>
      <c r="V499" s="262" t="s">
        <v>576</v>
      </c>
      <c r="W499" s="261" t="s">
        <v>573</v>
      </c>
      <c r="X499" s="262" t="s">
        <v>44</v>
      </c>
      <c r="Y499" s="260" t="s">
        <v>10</v>
      </c>
      <c r="Z499" s="244"/>
      <c r="AA499" s="247"/>
      <c r="AC499" s="28"/>
      <c r="AD499" s="27"/>
      <c r="AE499" s="248"/>
      <c r="AF499" s="86"/>
      <c r="AJ499" s="86"/>
      <c r="BB499" s="259"/>
    </row>
    <row r="500" spans="1:54" ht="19.8">
      <c r="A500" s="261"/>
      <c r="B500" s="261"/>
      <c r="C500" s="244"/>
      <c r="D500" s="244"/>
      <c r="E500" s="261"/>
      <c r="F500" s="261" t="s">
        <v>477</v>
      </c>
      <c r="G500" s="447" t="s">
        <v>4</v>
      </c>
      <c r="H500" s="260" t="s">
        <v>4</v>
      </c>
      <c r="I500" s="260"/>
      <c r="J500" s="260" t="s">
        <v>1</v>
      </c>
      <c r="K500" s="261" t="s">
        <v>483</v>
      </c>
      <c r="L500" s="260" t="s">
        <v>24</v>
      </c>
      <c r="M500" s="260"/>
      <c r="N500" s="262" t="s">
        <v>575</v>
      </c>
      <c r="O500" s="262" t="s">
        <v>489</v>
      </c>
      <c r="P500" s="262" t="s">
        <v>554</v>
      </c>
      <c r="Q500" s="262" t="s">
        <v>491</v>
      </c>
      <c r="R500" s="411" t="s">
        <v>24</v>
      </c>
      <c r="S500" s="411" t="s">
        <v>24</v>
      </c>
      <c r="T500" s="262"/>
      <c r="U500" s="261" t="s">
        <v>415</v>
      </c>
      <c r="V500" s="262" t="s">
        <v>1</v>
      </c>
      <c r="W500" s="261" t="s">
        <v>71</v>
      </c>
      <c r="X500" s="262" t="s">
        <v>537</v>
      </c>
      <c r="Y500" s="260" t="s">
        <v>71</v>
      </c>
      <c r="Z500" s="244"/>
      <c r="AA500" s="247"/>
      <c r="AC500" s="28"/>
      <c r="AD500" s="27"/>
      <c r="AE500" s="248"/>
      <c r="AF500" s="86"/>
      <c r="AJ500" s="86"/>
      <c r="BB500" s="259"/>
    </row>
    <row r="501" spans="1:54" ht="19.8">
      <c r="A501" s="244"/>
      <c r="B501" s="244"/>
      <c r="C501" s="261" t="s">
        <v>0</v>
      </c>
      <c r="D501" s="261"/>
      <c r="E501" s="261" t="s">
        <v>601</v>
      </c>
      <c r="F501" s="50" t="s">
        <v>478</v>
      </c>
      <c r="G501" s="448" t="s">
        <v>10</v>
      </c>
      <c r="H501" s="87" t="s">
        <v>404</v>
      </c>
      <c r="I501" s="87"/>
      <c r="J501" s="87" t="s">
        <v>404</v>
      </c>
      <c r="K501" s="50" t="s">
        <v>416</v>
      </c>
      <c r="L501" s="87" t="s">
        <v>45</v>
      </c>
      <c r="M501" s="87"/>
      <c r="N501" s="75" t="s">
        <v>552</v>
      </c>
      <c r="O501" s="75" t="s">
        <v>441</v>
      </c>
      <c r="P501" s="75" t="s">
        <v>485</v>
      </c>
      <c r="Q501" s="75" t="s">
        <v>472</v>
      </c>
      <c r="R501" s="411" t="s">
        <v>711</v>
      </c>
      <c r="S501" s="411" t="s">
        <v>712</v>
      </c>
      <c r="T501" s="75" t="s">
        <v>1</v>
      </c>
      <c r="U501" s="50" t="s">
        <v>416</v>
      </c>
      <c r="V501" s="75" t="s">
        <v>534</v>
      </c>
      <c r="W501" s="50" t="s">
        <v>488</v>
      </c>
      <c r="X501" s="75" t="s">
        <v>45</v>
      </c>
      <c r="Y501" s="87" t="s">
        <v>557</v>
      </c>
      <c r="Z501" s="244"/>
      <c r="AA501" s="247"/>
      <c r="AC501" s="28"/>
      <c r="AD501" s="27"/>
      <c r="AE501" s="248"/>
      <c r="AF501" s="86"/>
      <c r="AJ501" s="86"/>
      <c r="BB501" s="259"/>
    </row>
    <row r="502" spans="1:54" ht="15.6">
      <c r="A502" s="244"/>
      <c r="B502" s="263">
        <f>+'Ark1'!C1619</f>
        <v>2024</v>
      </c>
      <c r="C502" s="263">
        <f>+'Ark1'!L1619</f>
        <v>1</v>
      </c>
      <c r="D502" s="263" t="s">
        <v>29</v>
      </c>
      <c r="E502" s="263">
        <f>+'Ark1'!AP1619</f>
        <v>26</v>
      </c>
      <c r="F502" s="263" t="str">
        <f>+IF(G502=0,"",'Ark1'!Q1619)</f>
        <v/>
      </c>
      <c r="G502" s="449">
        <f>+'Ark1'!R1619</f>
        <v>0</v>
      </c>
      <c r="H502" s="264" t="str">
        <f>+IF(G502=0,"",'Ark1'!AE1619)</f>
        <v/>
      </c>
      <c r="I502" s="264"/>
      <c r="J502" s="264" t="str">
        <f>+IF(G502=0,"",'Ark1'!AF1619)</f>
        <v/>
      </c>
      <c r="K502" s="265" t="str">
        <f>+IF(G502=0,"",'Ark1'!T1619)</f>
        <v/>
      </c>
      <c r="L502" s="294" t="str">
        <f>+IF(G502=0,"",'Ark1'!U1619)</f>
        <v/>
      </c>
      <c r="M502" s="264"/>
      <c r="N502" s="266" t="str">
        <f>+IF(G502=0,"",'Ark1'!W1619)</f>
        <v/>
      </c>
      <c r="O502" s="266" t="str">
        <f>+IF(G502=0,"",'Ark1'!X1619)</f>
        <v/>
      </c>
      <c r="P502" s="266" t="str">
        <f>+IF(G502=0,"",'Ark1'!AG1619)</f>
        <v/>
      </c>
      <c r="Q502" s="266" t="str">
        <f>+IF(G502=0,"",'Ark1'!AH1619)</f>
        <v/>
      </c>
      <c r="R502" s="366" t="str">
        <f>+IF(G502=0,"",'Ark1'!AR1619)</f>
        <v/>
      </c>
      <c r="S502" s="114" t="str">
        <f>+IF(G502=0,"",'Ark1'!AS1619)</f>
        <v/>
      </c>
      <c r="T502" s="266" t="str">
        <f>+IF(G502=0,"",'Ark1'!Y1619)</f>
        <v/>
      </c>
      <c r="U502" s="265" t="str">
        <f>+IF(G502=0,"",'Ark1'!AA1619)</f>
        <v/>
      </c>
      <c r="V502" s="266" t="str">
        <f>+IF(G502=0,"",'Ark1'!AC1619)</f>
        <v/>
      </c>
      <c r="W502" s="294" t="str">
        <f t="shared" ref="W502:W516" si="71">IF(G502=0,"",1000*L502/P502)</f>
        <v/>
      </c>
      <c r="X502" s="266" t="str">
        <f t="shared" ref="X502:X516" si="72">IF(G502=0,"",L502/C502)</f>
        <v/>
      </c>
      <c r="Y502" s="264" t="str">
        <f t="shared" ref="Y502:Y516" si="73">IF(G502=0,"",G502/F502)</f>
        <v/>
      </c>
      <c r="Z502" s="244"/>
      <c r="AA502" s="27"/>
      <c r="AC502" s="28"/>
      <c r="AD502" s="27"/>
      <c r="AE502" s="86"/>
      <c r="AF502" s="86"/>
      <c r="AJ502" s="86"/>
    </row>
    <row r="503" spans="1:54" ht="15.6">
      <c r="A503" s="244"/>
      <c r="B503" s="295">
        <f>+'Ark1'!C1654</f>
        <v>2024</v>
      </c>
      <c r="C503" s="86">
        <f>+'Ark1'!L1654</f>
        <v>2</v>
      </c>
      <c r="D503" s="86" t="s">
        <v>30</v>
      </c>
      <c r="E503" s="86">
        <f>+'Ark1'!AP1654</f>
        <v>26</v>
      </c>
      <c r="F503" s="86" t="str">
        <f>+IF(G503=0,"",'Ark1'!Q1654)</f>
        <v/>
      </c>
      <c r="G503" s="449">
        <f>+'Ark1'!R1654</f>
        <v>0</v>
      </c>
      <c r="H503" s="28" t="str">
        <f>+IF(G503=0,"",'Ark1'!AE1654)</f>
        <v/>
      </c>
      <c r="I503" s="264"/>
      <c r="J503" s="28" t="str">
        <f>+IF(G503=0,"",'Ark1'!AF1654)</f>
        <v/>
      </c>
      <c r="K503" s="27" t="str">
        <f>+IF(G503=0,"",'Ark1'!T1654)</f>
        <v/>
      </c>
      <c r="L503" s="294" t="str">
        <f>+IF(G503=0,"",'Ark1'!U1654)</f>
        <v/>
      </c>
      <c r="M503" s="264"/>
      <c r="N503" s="33" t="str">
        <f>+IF(G503=0,"",'Ark1'!W1654)</f>
        <v/>
      </c>
      <c r="O503" s="33" t="str">
        <f>+IF(G503=0,"",'Ark1'!X1654)</f>
        <v/>
      </c>
      <c r="P503" s="33" t="str">
        <f>+IF(G503=0,"",'Ark1'!AG1654)</f>
        <v/>
      </c>
      <c r="Q503" s="33" t="str">
        <f>+IF(G503=0,"",'Ark1'!AH1654)</f>
        <v/>
      </c>
      <c r="R503" s="366" t="str">
        <f>+IF(G503=0,"",'Ark1'!AR1654)</f>
        <v/>
      </c>
      <c r="S503" s="114" t="str">
        <f>+IF(G503=0,"",'Ark1'!AS1654)</f>
        <v/>
      </c>
      <c r="T503" s="33" t="str">
        <f>+IF(G503=0,"",'Ark1'!Y1654)</f>
        <v/>
      </c>
      <c r="U503" s="27" t="str">
        <f>+IF(G503=0,"",'Ark1'!AA1654)</f>
        <v/>
      </c>
      <c r="V503" s="33" t="str">
        <f>+IF(G503=0,"",'Ark1'!AC1654)</f>
        <v/>
      </c>
      <c r="W503" s="294" t="str">
        <f t="shared" si="71"/>
        <v/>
      </c>
      <c r="X503" s="33" t="str">
        <f t="shared" si="72"/>
        <v/>
      </c>
      <c r="Y503" s="28" t="str">
        <f t="shared" si="73"/>
        <v/>
      </c>
      <c r="Z503" s="244"/>
      <c r="AA503" s="27"/>
      <c r="AC503" s="28"/>
      <c r="AD503" s="27"/>
      <c r="AE503" s="86"/>
      <c r="AF503" s="86"/>
      <c r="AJ503" s="86"/>
    </row>
    <row r="504" spans="1:54" ht="15.6">
      <c r="A504" s="244"/>
      <c r="B504" s="295">
        <f>+'Ark1'!C1689</f>
        <v>2024</v>
      </c>
      <c r="C504" s="263">
        <f>+'Ark1'!L1689</f>
        <v>3</v>
      </c>
      <c r="D504" s="263" t="s">
        <v>31</v>
      </c>
      <c r="E504" s="263">
        <f>+'Ark1'!AP1689</f>
        <v>26</v>
      </c>
      <c r="F504" s="263">
        <f>+IF(G504=0,"",'Ark1'!Q1689)</f>
        <v>1</v>
      </c>
      <c r="G504" s="449">
        <f>+'Ark1'!R1689</f>
        <v>1</v>
      </c>
      <c r="H504" s="264">
        <f>+IF(G504=0,"",'Ark1'!AE1689)</f>
        <v>1.1235955056179776</v>
      </c>
      <c r="I504" s="264"/>
      <c r="J504" s="264">
        <f>+IF(G504=0,"",'Ark1'!AF1689)</f>
        <v>0.7862605741024874</v>
      </c>
      <c r="K504" s="265">
        <f>+IF(G504=0,"",'Ark1'!T1689)</f>
        <v>3</v>
      </c>
      <c r="L504" s="294">
        <f>+IF(G504=0,"",'Ark1'!U1689)</f>
        <v>267.5</v>
      </c>
      <c r="M504" s="264"/>
      <c r="N504" s="266">
        <f>+IF(G504=0,"",'Ark1'!W1689)</f>
        <v>0</v>
      </c>
      <c r="O504" s="266">
        <f>+IF(G504=0,"",'Ark1'!X1689)</f>
        <v>0</v>
      </c>
      <c r="P504" s="266">
        <f>+IF(G504=0,"",'Ark1'!AG1689)</f>
        <v>1554</v>
      </c>
      <c r="Q504" s="266">
        <f>+IF(G504=0,"",'Ark1'!AH1689)</f>
        <v>100</v>
      </c>
      <c r="R504" s="366">
        <f>+IF(G504=0,"",'Ark1'!AR1689)</f>
        <v>230</v>
      </c>
      <c r="S504" s="114">
        <f>+IF(G504=0,"",'Ark1'!AS1689)</f>
        <v>22.0267937864716</v>
      </c>
      <c r="T504" s="266">
        <f>+IF(G504=0,"",'Ark1'!Y1689)</f>
        <v>0</v>
      </c>
      <c r="U504" s="265">
        <f>+IF(G504=0,"",'Ark1'!AA1689)</f>
        <v>0</v>
      </c>
      <c r="V504" s="266">
        <f>+IF(G504=0,"",'Ark1'!AC1689)</f>
        <v>0</v>
      </c>
      <c r="W504" s="294">
        <f t="shared" si="71"/>
        <v>172.13642213642214</v>
      </c>
      <c r="X504" s="266">
        <f t="shared" si="72"/>
        <v>89.166666666666671</v>
      </c>
      <c r="Y504" s="264">
        <f t="shared" si="73"/>
        <v>1</v>
      </c>
      <c r="Z504" s="244"/>
      <c r="AA504" s="27"/>
      <c r="AC504" s="28"/>
      <c r="AD504" s="27"/>
      <c r="AE504" s="86"/>
      <c r="AF504" s="86"/>
      <c r="AJ504" s="86"/>
    </row>
    <row r="505" spans="1:54" ht="15.6">
      <c r="A505" s="244"/>
      <c r="B505" s="295">
        <f>+'Ark1'!C1724</f>
        <v>2024</v>
      </c>
      <c r="C505" s="263">
        <f>+'Ark1'!L1724</f>
        <v>4</v>
      </c>
      <c r="D505" s="263" t="s">
        <v>32</v>
      </c>
      <c r="E505" s="86">
        <f>+'Ark1'!AP1724</f>
        <v>26</v>
      </c>
      <c r="F505" s="86">
        <f>+IF(G505=0,"",'Ark1'!Q1724)</f>
        <v>3</v>
      </c>
      <c r="G505" s="449">
        <f>+'Ark1'!R1724</f>
        <v>5</v>
      </c>
      <c r="H505" s="28">
        <f>+IF(G505=0,"",'Ark1'!AE1724)</f>
        <v>5.617977528089888</v>
      </c>
      <c r="I505" s="264"/>
      <c r="J505" s="28">
        <f>+IF(G505=0,"",'Ark1'!AF1724)</f>
        <v>4.220823119294101</v>
      </c>
      <c r="K505" s="27">
        <f>+IF(G505=0,"",'Ark1'!T1724)</f>
        <v>5</v>
      </c>
      <c r="L505" s="294">
        <f>+IF(G505=0,"",'Ark1'!U1724)</f>
        <v>287.2</v>
      </c>
      <c r="M505" s="264"/>
      <c r="N505" s="33">
        <f>+IF(G505=0,"",'Ark1'!W1724)</f>
        <v>20</v>
      </c>
      <c r="O505" s="33">
        <f>+IF(G505=0,"",'Ark1'!X1724)</f>
        <v>0</v>
      </c>
      <c r="P505" s="33">
        <f>+IF(G505=0,"",'Ark1'!AG1724)</f>
        <v>2297</v>
      </c>
      <c r="Q505" s="33">
        <f>+IF(G505=0,"",'Ark1'!AH1724)</f>
        <v>100</v>
      </c>
      <c r="R505" s="366">
        <f>+IF(G505=0,"",'Ark1'!AR1724)</f>
        <v>222.8</v>
      </c>
      <c r="S505" s="114">
        <f>+IF(G505=0,"",'Ark1'!AS1724)</f>
        <v>25.969664969007539</v>
      </c>
      <c r="T505" s="33">
        <f>+IF(G505=0,"",'Ark1'!Y1724)</f>
        <v>15.347833723363227</v>
      </c>
      <c r="U505" s="27">
        <f>+IF(G505=0,"",'Ark1'!AA1724)</f>
        <v>1.4142135623730951</v>
      </c>
      <c r="V505" s="33">
        <f>+IF(G505=0,"",'Ark1'!AC1724)</f>
        <v>-29.670426152124449</v>
      </c>
      <c r="W505" s="294">
        <f t="shared" si="71"/>
        <v>125.03265128428384</v>
      </c>
      <c r="X505" s="33">
        <f t="shared" si="72"/>
        <v>71.8</v>
      </c>
      <c r="Y505" s="28">
        <f t="shared" si="73"/>
        <v>1.6666666666666667</v>
      </c>
      <c r="Z505" s="244"/>
      <c r="AA505" s="27"/>
      <c r="AC505" s="28"/>
      <c r="AD505" s="27"/>
      <c r="AE505" s="86"/>
      <c r="AF505" s="86"/>
      <c r="AJ505" s="86"/>
    </row>
    <row r="506" spans="1:54" ht="15.6">
      <c r="A506" s="244"/>
      <c r="B506" s="263">
        <f>+'Ark1'!C1759</f>
        <v>2024</v>
      </c>
      <c r="C506" s="263">
        <f>+'Ark1'!L1759</f>
        <v>5</v>
      </c>
      <c r="D506" s="263" t="s">
        <v>402</v>
      </c>
      <c r="E506" s="271">
        <f>+'Ark1'!AP1759</f>
        <v>26</v>
      </c>
      <c r="F506" s="263">
        <f>+IF(G506=0,"",'Ark1'!Q1759)</f>
        <v>8</v>
      </c>
      <c r="G506" s="449">
        <f>+'Ark1'!R1759</f>
        <v>12</v>
      </c>
      <c r="H506" s="264">
        <f>+'Ark1'!AE1759</f>
        <v>13.483146067415724</v>
      </c>
      <c r="I506" s="264"/>
      <c r="J506" s="264">
        <f>+IF(G506=0,"",'Ark1'!AF1759)</f>
        <v>11.159315497710296</v>
      </c>
      <c r="K506" s="265">
        <f>+IF(G506=0,"",'Ark1'!T1759)</f>
        <v>4.5</v>
      </c>
      <c r="L506" s="294">
        <f>+IF(G506=0,"",'Ark1'!U1759)</f>
        <v>316.38333333333338</v>
      </c>
      <c r="M506" s="264"/>
      <c r="N506" s="266">
        <f>+IF(G506=0,"",'Ark1'!W1759)</f>
        <v>16.666666666666671</v>
      </c>
      <c r="O506" s="266">
        <f>+IF(G506=0,"",'Ark1'!X1759)</f>
        <v>8.3333333333333357</v>
      </c>
      <c r="P506" s="266">
        <f>+IF(G506=0,"",'Ark1'!AG1759)</f>
        <v>2992.8333333333335</v>
      </c>
      <c r="Q506" s="266">
        <f>+IF(G506=0,"",'Ark1'!AH1759)</f>
        <v>100</v>
      </c>
      <c r="R506" s="366">
        <f>+IF(G506=0,"",'Ark1'!AR1759)</f>
        <v>223.8333333333334</v>
      </c>
      <c r="S506" s="114">
        <f>+IF(G506=0,"",'Ark1'!AS1759)</f>
        <v>28.234203371587576</v>
      </c>
      <c r="T506" s="266">
        <f>+IF(G506=0,"",'Ark1'!Y1759)</f>
        <v>22.862372045689625</v>
      </c>
      <c r="U506" s="265">
        <f>+IF(G506=0,"",'Ark1'!AA1759)</f>
        <v>1.6583123951777001</v>
      </c>
      <c r="V506" s="266">
        <f>+IF(G506=0,"",'Ark1'!AC1759)</f>
        <v>-8.4403866818420941</v>
      </c>
      <c r="W506" s="294">
        <f t="shared" si="71"/>
        <v>105.71364927326391</v>
      </c>
      <c r="X506" s="266">
        <f t="shared" si="72"/>
        <v>63.276666666666678</v>
      </c>
      <c r="Y506" s="264">
        <f t="shared" si="73"/>
        <v>1.5</v>
      </c>
      <c r="Z506" s="244"/>
      <c r="AA506" s="27"/>
      <c r="AC506" s="28"/>
      <c r="AD506" s="27"/>
      <c r="AE506" s="86"/>
      <c r="AF506" s="86"/>
      <c r="AJ506" s="86"/>
    </row>
    <row r="507" spans="1:54" ht="15.6">
      <c r="A507" s="244"/>
      <c r="B507" s="318">
        <f>+'Ark1'!C1794</f>
        <v>2024</v>
      </c>
      <c r="C507" s="263">
        <f>+'Ark1'!L1794</f>
        <v>6</v>
      </c>
      <c r="D507" s="263" t="s">
        <v>33</v>
      </c>
      <c r="E507" s="272">
        <f>+'Ark1'!AP1794</f>
        <v>26</v>
      </c>
      <c r="F507" s="86">
        <f>+IF(G507=0,"",'Ark1'!Q1794)</f>
        <v>15</v>
      </c>
      <c r="G507" s="449">
        <f>+'Ark1'!R1794</f>
        <v>30</v>
      </c>
      <c r="H507" s="28">
        <f>+IF(G507=0,"",'Ark1'!AE1794)</f>
        <v>33.707865168539328</v>
      </c>
      <c r="I507" s="264"/>
      <c r="J507" s="28">
        <f>+IF(G507=0,"",'Ark1'!AF1794)</f>
        <v>32.279891128629302</v>
      </c>
      <c r="K507" s="27">
        <f>+IF(G507=0,"",'Ark1'!T1794)</f>
        <v>6.0333333333333332</v>
      </c>
      <c r="L507" s="294">
        <f>+IF(G507=0,"",'Ark1'!U1794)</f>
        <v>366.07333333333327</v>
      </c>
      <c r="M507" s="264"/>
      <c r="N507" s="33">
        <f>+IF(G507=0,"",'Ark1'!W1794)</f>
        <v>43.333333333333343</v>
      </c>
      <c r="O507" s="33">
        <f>+IF(G507=0,"",'Ark1'!X1794)</f>
        <v>70</v>
      </c>
      <c r="P507" s="33">
        <f>+IF(G507=0,"",'Ark1'!AG1794)</f>
        <v>2938.3333333333335</v>
      </c>
      <c r="Q507" s="33">
        <f>+IF(G507=0,"",'Ark1'!AH1794)</f>
        <v>100</v>
      </c>
      <c r="R507" s="366">
        <f>+IF(G507=0,"",'Ark1'!AR1794)</f>
        <v>227.53333333333339</v>
      </c>
      <c r="S507" s="114">
        <f>+IF(G507=0,"",'Ark1'!AS1794)</f>
        <v>31.066490021670809</v>
      </c>
      <c r="T507" s="33">
        <f>+IF(G507=0,"",'Ark1'!Y1794)</f>
        <v>29.804081748796488</v>
      </c>
      <c r="U507" s="27">
        <f>+IF(G507=0,"",'Ark1'!AA1794)</f>
        <v>2.1367160680716473</v>
      </c>
      <c r="V507" s="33">
        <f>+IF(G507=0,"",'Ark1'!AC1794)</f>
        <v>19.368197582810097</v>
      </c>
      <c r="W507" s="294">
        <f t="shared" si="71"/>
        <v>124.5853658536585</v>
      </c>
      <c r="X507" s="33">
        <f t="shared" si="72"/>
        <v>61.012222222222213</v>
      </c>
      <c r="Y507" s="28">
        <f t="shared" si="73"/>
        <v>2</v>
      </c>
      <c r="Z507" s="244"/>
      <c r="AA507" s="27"/>
      <c r="AC507" s="28"/>
      <c r="AD507" s="27"/>
      <c r="AE507" s="86"/>
      <c r="AF507" s="86"/>
      <c r="AJ507" s="86"/>
    </row>
    <row r="508" spans="1:54" ht="15.6">
      <c r="A508" s="244"/>
      <c r="B508" s="318">
        <f>+'Ark1'!C1829</f>
        <v>2024</v>
      </c>
      <c r="C508" s="263">
        <f>+'Ark1'!L1829</f>
        <v>7</v>
      </c>
      <c r="D508" s="263" t="s">
        <v>34</v>
      </c>
      <c r="E508" s="271">
        <f>+'Ark1'!AP1829</f>
        <v>26</v>
      </c>
      <c r="F508" s="263">
        <f>+IF(G508=0,"",'Ark1'!Q1829)</f>
        <v>13</v>
      </c>
      <c r="G508" s="449">
        <f>+'Ark1'!R1829</f>
        <v>24</v>
      </c>
      <c r="H508" s="264">
        <f>+IF(G508=0,"",'Ark1'!AE1829)</f>
        <v>26.966292134831448</v>
      </c>
      <c r="I508" s="264"/>
      <c r="J508" s="264">
        <f>+IF(G508=0,"",'Ark1'!AF1829)</f>
        <v>29.483448847503674</v>
      </c>
      <c r="K508" s="265">
        <f>+IF(G508=0,"",'Ark1'!T1829)</f>
        <v>6.8333333333333313</v>
      </c>
      <c r="L508" s="294">
        <f>+IF(G508=0,"",'Ark1'!U1829)</f>
        <v>417.95</v>
      </c>
      <c r="M508" s="264"/>
      <c r="N508" s="266">
        <f>+IF(G508=0,"",'Ark1'!W1829)</f>
        <v>58.33333333333335</v>
      </c>
      <c r="O508" s="266">
        <f>+IF(G508=0,"",'Ark1'!X1829)</f>
        <v>95.833333333333314</v>
      </c>
      <c r="P508" s="266">
        <f>+IF(G508=0,"",'Ark1'!AG1829)</f>
        <v>3081.8333333333335</v>
      </c>
      <c r="Q508" s="266">
        <f>+IF(G508=0,"",'Ark1'!AH1829)</f>
        <v>100</v>
      </c>
      <c r="R508" s="366">
        <f>+IF(G508=0,"",'Ark1'!AR1829)</f>
        <v>230.8333333333334</v>
      </c>
      <c r="S508" s="114">
        <f>+IF(G508=0,"",'Ark1'!AS1829)</f>
        <v>33.933153692490251</v>
      </c>
      <c r="T508" s="266">
        <f>+IF(G508=0,"",'Ark1'!Y1829)</f>
        <v>37.885892273157843</v>
      </c>
      <c r="U508" s="265">
        <f>+IF(G508=0,"",'Ark1'!AA1829)</f>
        <v>1.7240134054647684</v>
      </c>
      <c r="V508" s="266">
        <f>+IF(G508=0,"",'Ark1'!AC1829)</f>
        <v>-49.056542915503805</v>
      </c>
      <c r="W508" s="294">
        <f t="shared" si="71"/>
        <v>135.61732734843977</v>
      </c>
      <c r="X508" s="266">
        <f t="shared" si="72"/>
        <v>59.707142857142856</v>
      </c>
      <c r="Y508" s="264">
        <f t="shared" si="73"/>
        <v>1.8461538461538463</v>
      </c>
      <c r="Z508" s="244"/>
      <c r="AA508" s="27"/>
      <c r="AC508" s="28"/>
      <c r="AD508" s="27"/>
      <c r="AE508" s="86"/>
      <c r="AF508" s="86"/>
      <c r="AJ508" s="86"/>
    </row>
    <row r="509" spans="1:54" ht="15.6">
      <c r="A509" s="244"/>
      <c r="B509" s="86">
        <f>+'Ark1'!C1864</f>
        <v>2024</v>
      </c>
      <c r="C509" s="86">
        <f>+'Ark1'!L1864</f>
        <v>8</v>
      </c>
      <c r="D509" s="86" t="s">
        <v>35</v>
      </c>
      <c r="E509" s="272">
        <f>+'Ark1'!AP1864</f>
        <v>26</v>
      </c>
      <c r="F509" s="86">
        <f>+IF(G509=0,"",'Ark1'!Q1864)</f>
        <v>12</v>
      </c>
      <c r="G509" s="449">
        <f>+'Ark1'!R1864</f>
        <v>15</v>
      </c>
      <c r="H509" s="28">
        <f>+IF(G509=0,"",'Ark1'!AE1864)</f>
        <v>16.853932584269664</v>
      </c>
      <c r="I509" s="264"/>
      <c r="J509" s="28">
        <f>+IF(G509=0,"",'Ark1'!AF1864)</f>
        <v>19.298214674120715</v>
      </c>
      <c r="K509" s="27">
        <f>+IF(G509=0,"",'Ark1'!T1864)</f>
        <v>8.8000000000000007</v>
      </c>
      <c r="L509" s="294">
        <f>+IF(G509=0,"",'Ark1'!U1864)</f>
        <v>437.70666666666682</v>
      </c>
      <c r="M509" s="264"/>
      <c r="N509" s="33">
        <f>+IF(G509=0,"",'Ark1'!W1864)</f>
        <v>93.333333333333314</v>
      </c>
      <c r="O509" s="33">
        <f>+IF(G509=0,"",'Ark1'!X1864)</f>
        <v>100</v>
      </c>
      <c r="P509" s="33">
        <f>+IF(G509=0,"",'Ark1'!AG1864)</f>
        <v>2967.4</v>
      </c>
      <c r="Q509" s="33">
        <f>+IF(G509=0,"",'Ark1'!AH1864)</f>
        <v>100</v>
      </c>
      <c r="R509" s="366">
        <f>+IF(G509=0,"",'Ark1'!AR1864)</f>
        <v>227.53333333333339</v>
      </c>
      <c r="S509" s="114">
        <f>+IF(G509=0,"",'Ark1'!AS1864)</f>
        <v>37.154403470709539</v>
      </c>
      <c r="T509" s="33">
        <f>+IF(G509=0,"",'Ark1'!Y1864)</f>
        <v>25.771417414560279</v>
      </c>
      <c r="U509" s="27">
        <f>+IF(G509=0,"",'Ark1'!AA1864)</f>
        <v>2.0066555924389862</v>
      </c>
      <c r="V509" s="33">
        <f>+IF(G509=0,"",'Ark1'!AC1864)</f>
        <v>-27.816903554219046</v>
      </c>
      <c r="W509" s="294">
        <f t="shared" si="71"/>
        <v>147.50511109613359</v>
      </c>
      <c r="X509" s="33">
        <f t="shared" si="72"/>
        <v>54.713333333333352</v>
      </c>
      <c r="Y509" s="28">
        <f t="shared" si="73"/>
        <v>1.25</v>
      </c>
      <c r="Z509" s="244"/>
      <c r="AA509" s="27"/>
      <c r="AC509" s="28"/>
      <c r="AD509" s="27"/>
      <c r="AE509" s="86"/>
      <c r="AF509" s="86"/>
      <c r="AJ509" s="86"/>
    </row>
    <row r="510" spans="1:54" ht="15.6">
      <c r="A510" s="244"/>
      <c r="B510" s="318">
        <f>+'Ark1'!C1899</f>
        <v>2024</v>
      </c>
      <c r="C510" s="263">
        <f>+'Ark1'!L1899</f>
        <v>9</v>
      </c>
      <c r="D510" s="263" t="s">
        <v>36</v>
      </c>
      <c r="E510" s="271">
        <f>+'Ark1'!AP1899</f>
        <v>26</v>
      </c>
      <c r="F510" s="263">
        <f>+IF(G510=0,"",'Ark1'!Q1899)</f>
        <v>2</v>
      </c>
      <c r="G510" s="449">
        <f>+'Ark1'!R1899</f>
        <v>2</v>
      </c>
      <c r="H510" s="264">
        <f>+IF(G510=0,"",'Ark1'!AE1899)</f>
        <v>2.2471910112359552</v>
      </c>
      <c r="I510" s="264"/>
      <c r="J510" s="264">
        <f>+IF(G510=0,"",'Ark1'!AF1899)</f>
        <v>2.772046158639462</v>
      </c>
      <c r="K510" s="265">
        <f>+IF(G510=0,"",'Ark1'!T1899)</f>
        <v>9.5</v>
      </c>
      <c r="L510" s="294">
        <f>+IF(G510=0,"",'Ark1'!U1899)</f>
        <v>471.55</v>
      </c>
      <c r="M510" s="264"/>
      <c r="N510" s="266">
        <f>+IF(G510=0,"",'Ark1'!W1899)</f>
        <v>100</v>
      </c>
      <c r="O510" s="266">
        <f>+IF(G510=0,"",'Ark1'!X1899)</f>
        <v>100</v>
      </c>
      <c r="P510" s="266">
        <f>+IF(G510=0,"",'Ark1'!AG1899)</f>
        <v>2326.5</v>
      </c>
      <c r="Q510" s="266">
        <f>+IF(G510=0,"",'Ark1'!AH1899)</f>
        <v>100</v>
      </c>
      <c r="R510" s="366">
        <f>+IF(G510=0,"",'Ark1'!AR1899)</f>
        <v>225</v>
      </c>
      <c r="S510" s="114">
        <f>+IF(G510=0,"",'Ark1'!AS1899)</f>
        <v>41.436126835944641</v>
      </c>
      <c r="T510" s="266">
        <f>+IF(G510=0,"",'Ark1'!Y1899)</f>
        <v>12.950000000000538</v>
      </c>
      <c r="U510" s="265">
        <f>+IF(G510=0,"",'Ark1'!AA1899)</f>
        <v>0.5</v>
      </c>
      <c r="V510" s="266">
        <f>+IF(G510=0,"",'Ark1'!AC1899)</f>
        <v>100.00000000000144</v>
      </c>
      <c r="W510" s="294">
        <f t="shared" si="71"/>
        <v>202.68643885665162</v>
      </c>
      <c r="X510" s="266">
        <f t="shared" si="72"/>
        <v>52.394444444444446</v>
      </c>
      <c r="Y510" s="264">
        <f t="shared" si="73"/>
        <v>1</v>
      </c>
      <c r="Z510" s="244"/>
      <c r="AA510" s="27"/>
      <c r="AC510" s="28"/>
      <c r="AD510" s="27"/>
      <c r="AE510" s="86"/>
      <c r="AF510" s="86"/>
      <c r="AJ510" s="86"/>
    </row>
    <row r="511" spans="1:54" ht="15.6">
      <c r="A511" s="244"/>
      <c r="B511" s="318">
        <f>+'Ark1'!C1934</f>
        <v>2024</v>
      </c>
      <c r="C511" s="263">
        <f>+'Ark1'!L1934</f>
        <v>10</v>
      </c>
      <c r="D511" s="263" t="s">
        <v>37</v>
      </c>
      <c r="E511" s="272">
        <f>+'Ark1'!AP1934</f>
        <v>26</v>
      </c>
      <c r="F511" s="86" t="str">
        <f>+IF(G511=0,"",'Ark1'!Q1934)</f>
        <v/>
      </c>
      <c r="G511" s="449">
        <f>+'Ark1'!R1934</f>
        <v>0</v>
      </c>
      <c r="H511" s="28" t="str">
        <f>+IF(G511=0,"",'Ark1'!AE1934)</f>
        <v/>
      </c>
      <c r="I511" s="264"/>
      <c r="J511" s="28" t="str">
        <f>+IF(G511=0,"",'Ark1'!AF1934)</f>
        <v/>
      </c>
      <c r="K511" s="27" t="str">
        <f>+IF(G511=0,"",'Ark1'!T1934)</f>
        <v/>
      </c>
      <c r="L511" s="294" t="str">
        <f>+IF(G511=0,"",'Ark1'!U1934)</f>
        <v/>
      </c>
      <c r="M511" s="264"/>
      <c r="N511" s="33" t="str">
        <f>+IF(G511=0,"",'Ark1'!W1934)</f>
        <v/>
      </c>
      <c r="O511" s="33" t="str">
        <f>+IF(G511=0,"",'Ark1'!X1934)</f>
        <v/>
      </c>
      <c r="P511" s="33" t="str">
        <f>+IF(G511=0,"",'Ark1'!AG1934)</f>
        <v/>
      </c>
      <c r="Q511" s="33" t="str">
        <f>+IF(G511=0,"",'Ark1'!AH1934)</f>
        <v/>
      </c>
      <c r="R511" s="366" t="str">
        <f>+IF(G511=0,"",'Ark1'!AR1934)</f>
        <v/>
      </c>
      <c r="S511" s="114" t="str">
        <f>+IF(G511=0,"",'Ark1'!AS1934)</f>
        <v/>
      </c>
      <c r="T511" s="33" t="str">
        <f>+IF(G511=0,"",'Ark1'!Y1934)</f>
        <v/>
      </c>
      <c r="U511" s="27" t="str">
        <f>+IF(G511=0,"",'Ark1'!AA1934)</f>
        <v/>
      </c>
      <c r="V511" s="33" t="str">
        <f>+IF(G511=0,"",'Ark1'!AC1934)</f>
        <v/>
      </c>
      <c r="W511" s="294" t="str">
        <f t="shared" si="71"/>
        <v/>
      </c>
      <c r="X511" s="33" t="str">
        <f t="shared" si="72"/>
        <v/>
      </c>
      <c r="Y511" s="28" t="str">
        <f t="shared" si="73"/>
        <v/>
      </c>
      <c r="Z511" s="244"/>
      <c r="AA511" s="27"/>
      <c r="AC511" s="28"/>
      <c r="AD511" s="27"/>
      <c r="AE511" s="86"/>
      <c r="AF511" s="86"/>
      <c r="AJ511" s="86"/>
    </row>
    <row r="512" spans="1:54" ht="15.6">
      <c r="A512" s="244"/>
      <c r="B512" s="318">
        <f>+'Ark1'!C1969</f>
        <v>2024</v>
      </c>
      <c r="C512" s="263">
        <f>+'Ark1'!L1969</f>
        <v>11</v>
      </c>
      <c r="D512" s="263" t="s">
        <v>38</v>
      </c>
      <c r="E512" s="271">
        <f>+'Ark1'!AP1969</f>
        <v>26</v>
      </c>
      <c r="F512" s="263" t="str">
        <f>+IF(G512=0,"",'Ark1'!Q1969)</f>
        <v/>
      </c>
      <c r="G512" s="449">
        <f>+'Ark1'!R1969</f>
        <v>0</v>
      </c>
      <c r="H512" s="264" t="str">
        <f>+IF(G512=0,"",'Ark1'!AE1969)</f>
        <v/>
      </c>
      <c r="I512" s="264"/>
      <c r="J512" s="264" t="str">
        <f>+IF(G512=0,"",'Ark1'!AF1969)</f>
        <v/>
      </c>
      <c r="K512" s="265" t="str">
        <f>+IF(G512=0,"",'Ark1'!T1969)</f>
        <v/>
      </c>
      <c r="L512" s="294" t="str">
        <f>+IF(G512=0,"",'Ark1'!U1969)</f>
        <v/>
      </c>
      <c r="M512" s="264"/>
      <c r="N512" s="266" t="str">
        <f>+IF(G512=0,"",'Ark1'!W1969)</f>
        <v/>
      </c>
      <c r="O512" s="266" t="str">
        <f>+IF(G512=0,"",'Ark1'!X1969)</f>
        <v/>
      </c>
      <c r="P512" s="266" t="str">
        <f>+IF(G512=0,"",'Ark1'!AG1969)</f>
        <v/>
      </c>
      <c r="Q512" s="266" t="str">
        <f>+IF(G512=0,"",'Ark1'!AH1969)</f>
        <v/>
      </c>
      <c r="R512" s="366" t="str">
        <f>+IF(G512=0,"",'Ark1'!AR1969)</f>
        <v/>
      </c>
      <c r="S512" s="114" t="str">
        <f>+IF(G512=0,"",'Ark1'!AS1969)</f>
        <v/>
      </c>
      <c r="T512" s="266" t="str">
        <f>+IF(G512=0,"",'Ark1'!Y1969)</f>
        <v/>
      </c>
      <c r="U512" s="265" t="str">
        <f>+IF(G512=0,"",'Ark1'!AA1969)</f>
        <v/>
      </c>
      <c r="V512" s="266" t="str">
        <f>+IF(G512=0,"",'Ark1'!AC1969)</f>
        <v/>
      </c>
      <c r="W512" s="294" t="str">
        <f t="shared" si="71"/>
        <v/>
      </c>
      <c r="X512" s="266" t="str">
        <f t="shared" si="72"/>
        <v/>
      </c>
      <c r="Y512" s="264" t="str">
        <f t="shared" si="73"/>
        <v/>
      </c>
      <c r="Z512" s="244"/>
      <c r="AA512" s="27"/>
      <c r="AC512" s="28"/>
      <c r="AD512" s="27"/>
      <c r="AE512" s="86"/>
      <c r="AF512" s="86"/>
      <c r="AJ512" s="86"/>
    </row>
    <row r="513" spans="1:55" ht="15.6">
      <c r="A513" s="244"/>
      <c r="B513" s="318">
        <f>+'Ark1'!C2004</f>
        <v>2024</v>
      </c>
      <c r="C513" s="263">
        <f>+'Ark1'!L2004</f>
        <v>12</v>
      </c>
      <c r="D513" s="263" t="s">
        <v>39</v>
      </c>
      <c r="E513" s="272">
        <f>+'Ark1'!AP2004</f>
        <v>26</v>
      </c>
      <c r="F513" s="86" t="str">
        <f>+IF(G513=0,"",'Ark1'!Q2004)</f>
        <v/>
      </c>
      <c r="G513" s="449">
        <f>+'Ark1'!R2004</f>
        <v>0</v>
      </c>
      <c r="H513" s="28" t="str">
        <f>+IF(G513=0,"",'Ark1'!AE2004)</f>
        <v/>
      </c>
      <c r="I513" s="264"/>
      <c r="J513" s="28" t="str">
        <f>+IF(G513=0,"",'Ark1'!AF2004)</f>
        <v/>
      </c>
      <c r="K513" s="27" t="str">
        <f>+IF(G513=0,"",'Ark1'!T2004)</f>
        <v/>
      </c>
      <c r="L513" s="294" t="str">
        <f>+IF(G513=0,"",'Ark1'!U2004)</f>
        <v/>
      </c>
      <c r="M513" s="264"/>
      <c r="N513" s="33" t="str">
        <f>+IF(G513=0,"",'Ark1'!W2004)</f>
        <v/>
      </c>
      <c r="O513" s="33" t="str">
        <f>+IF(G513=0,"",'Ark1'!X2004)</f>
        <v/>
      </c>
      <c r="P513" s="33" t="str">
        <f>+IF(G513=0,"",'Ark1'!AG2004)</f>
        <v/>
      </c>
      <c r="Q513" s="33" t="str">
        <f>+IF(G513=0,"",'Ark1'!AH2004)</f>
        <v/>
      </c>
      <c r="R513" s="366" t="str">
        <f>+IF(G513=0,"",'Ark1'!AR2004)</f>
        <v/>
      </c>
      <c r="S513" s="114" t="str">
        <f>+IF(G513=0,"",'Ark1'!AS2004)</f>
        <v/>
      </c>
      <c r="T513" s="33" t="str">
        <f>+IF(G513=0,"",'Ark1'!Y2004)</f>
        <v/>
      </c>
      <c r="U513" s="27" t="str">
        <f>+IF(G513=0,"",'Ark1'!AA2004)</f>
        <v/>
      </c>
      <c r="V513" s="33" t="str">
        <f>+IF(G513=0,"",'Ark1'!AC2004)</f>
        <v/>
      </c>
      <c r="W513" s="294" t="str">
        <f t="shared" si="71"/>
        <v/>
      </c>
      <c r="X513" s="33" t="str">
        <f t="shared" si="72"/>
        <v/>
      </c>
      <c r="Y513" s="28" t="str">
        <f t="shared" si="73"/>
        <v/>
      </c>
      <c r="Z513" s="244"/>
      <c r="AA513" s="27"/>
      <c r="AC513" s="28"/>
      <c r="AD513" s="27"/>
      <c r="AE513" s="86"/>
      <c r="AF513" s="86"/>
      <c r="AJ513" s="86"/>
    </row>
    <row r="514" spans="1:55" ht="15.6">
      <c r="A514" s="244"/>
      <c r="B514" s="318">
        <f>+'Ark1'!C2039</f>
        <v>2024</v>
      </c>
      <c r="C514" s="263">
        <f>+'Ark1'!L2039</f>
        <v>13</v>
      </c>
      <c r="D514" s="263" t="s">
        <v>40</v>
      </c>
      <c r="E514" s="271">
        <f>+'Ark1'!AP2039</f>
        <v>26</v>
      </c>
      <c r="F514" s="263" t="str">
        <f>+IF(G514=0,"",'Ark1'!Q2039)</f>
        <v/>
      </c>
      <c r="G514" s="449">
        <f>+'Ark1'!R2039</f>
        <v>0</v>
      </c>
      <c r="H514" s="264" t="str">
        <f>+IF(G514=0,"",'Ark1'!AE2039)</f>
        <v/>
      </c>
      <c r="I514" s="264"/>
      <c r="J514" s="264" t="str">
        <f>+IF(G514=0,"",'Ark1'!AF2039)</f>
        <v/>
      </c>
      <c r="K514" s="265" t="str">
        <f>+IF(G514=0,"",'Ark1'!T2039)</f>
        <v/>
      </c>
      <c r="L514" s="294" t="str">
        <f>+IF(G514=0,"",'Ark1'!U2039)</f>
        <v/>
      </c>
      <c r="M514" s="264"/>
      <c r="N514" s="266" t="str">
        <f>+IF(G514=0,"",'Ark1'!W2039)</f>
        <v/>
      </c>
      <c r="O514" s="266" t="str">
        <f>+IF(G514=0,"",'Ark1'!X2039)</f>
        <v/>
      </c>
      <c r="P514" s="266" t="str">
        <f>+IF(G514=0,"",'Ark1'!AG2039)</f>
        <v/>
      </c>
      <c r="Q514" s="266" t="str">
        <f>+IF(G514=0,"",'Ark1'!AH2039)</f>
        <v/>
      </c>
      <c r="R514" s="366" t="str">
        <f>+IF(G514=0,"",'Ark1'!AR1960)</f>
        <v/>
      </c>
      <c r="S514" s="114" t="str">
        <f>+IF(G514=0,"",'Ark1'!AS1960)</f>
        <v/>
      </c>
      <c r="T514" s="266" t="str">
        <f>+IF(G514=0,"",'Ark1'!Y2039)</f>
        <v/>
      </c>
      <c r="U514" s="265" t="str">
        <f>+IF(G514=0,"",'Ark1'!AA2039)</f>
        <v/>
      </c>
      <c r="V514" s="266" t="str">
        <f>+IF(G514=0,"",'Ark1'!AC2039)</f>
        <v/>
      </c>
      <c r="W514" s="294" t="str">
        <f t="shared" si="71"/>
        <v/>
      </c>
      <c r="X514" s="266" t="str">
        <f t="shared" si="72"/>
        <v/>
      </c>
      <c r="Y514" s="264" t="str">
        <f t="shared" si="73"/>
        <v/>
      </c>
      <c r="Z514" s="244"/>
      <c r="AA514" s="27"/>
      <c r="AC514" s="28"/>
      <c r="AD514" s="27"/>
      <c r="AE514" s="86"/>
      <c r="AF514" s="86"/>
      <c r="AJ514" s="86"/>
    </row>
    <row r="515" spans="1:55" ht="15.6">
      <c r="A515" s="244"/>
      <c r="B515" s="318">
        <f>+'Ark1'!C2074</f>
        <v>2024</v>
      </c>
      <c r="C515" s="263">
        <f>+'Ark1'!L2074</f>
        <v>14</v>
      </c>
      <c r="D515" s="263" t="s">
        <v>403</v>
      </c>
      <c r="E515" s="272">
        <f>+'Ark1'!AP2074</f>
        <v>26</v>
      </c>
      <c r="F515" s="86" t="str">
        <f>+IF(G515=0,"",'Ark1'!Q2074)</f>
        <v/>
      </c>
      <c r="G515" s="449">
        <f>+'Ark1'!R2074</f>
        <v>0</v>
      </c>
      <c r="H515" s="28" t="str">
        <f>+IF(G515=0,"",'Ark1'!AE2074)</f>
        <v/>
      </c>
      <c r="I515" s="264"/>
      <c r="J515" s="28" t="str">
        <f>+IF(G515=0,"",'Ark1'!AF2074)</f>
        <v/>
      </c>
      <c r="K515" s="27" t="str">
        <f>+IF(G515=0,"",'Ark1'!T2074)</f>
        <v/>
      </c>
      <c r="L515" s="294" t="str">
        <f>+IF(G515=0,"",'Ark1'!U2074)</f>
        <v/>
      </c>
      <c r="M515" s="264"/>
      <c r="N515" s="33" t="str">
        <f>+IF(G515=0,"",'Ark1'!W2074)</f>
        <v/>
      </c>
      <c r="O515" s="33" t="str">
        <f>+IF(G515=0,"",'Ark1'!X2074)</f>
        <v/>
      </c>
      <c r="P515" s="33" t="str">
        <f>+IF(G515=0,"",'Ark1'!AG2074)</f>
        <v/>
      </c>
      <c r="Q515" s="33" t="str">
        <f>+IF(G515=0,"",'Ark1'!AH2074)</f>
        <v/>
      </c>
      <c r="R515" s="366" t="str">
        <f>+IF(G515=0,"",'Ark1'!AR1961)</f>
        <v/>
      </c>
      <c r="S515" s="114" t="str">
        <f>+IF(G515=0,"",'Ark1'!AS1961)</f>
        <v/>
      </c>
      <c r="T515" s="33" t="str">
        <f>+IF(G515=0,"",'Ark1'!Y2074)</f>
        <v/>
      </c>
      <c r="U515" s="27" t="str">
        <f>+IF(G515=0,"",'Ark1'!AA2074)</f>
        <v/>
      </c>
      <c r="V515" s="33" t="str">
        <f>+IF(G515=0,"",'Ark1'!AC2074)</f>
        <v/>
      </c>
      <c r="W515" s="294" t="str">
        <f t="shared" si="71"/>
        <v/>
      </c>
      <c r="X515" s="33" t="str">
        <f t="shared" si="72"/>
        <v/>
      </c>
      <c r="Y515" s="28" t="str">
        <f t="shared" si="73"/>
        <v/>
      </c>
      <c r="Z515" s="244"/>
      <c r="AA515" s="27"/>
      <c r="AC515" s="28"/>
      <c r="AD515" s="27"/>
      <c r="AE515" s="86"/>
      <c r="AF515" s="86"/>
      <c r="AJ515" s="86"/>
    </row>
    <row r="516" spans="1:55" ht="15.6">
      <c r="A516" s="244"/>
      <c r="B516" s="318">
        <f>+'Ark1'!C2109</f>
        <v>2024</v>
      </c>
      <c r="C516" s="263">
        <f>+'Ark1'!L2109</f>
        <v>15</v>
      </c>
      <c r="D516" s="263" t="s">
        <v>41</v>
      </c>
      <c r="E516" s="263">
        <f>+'Ark1'!AP2109</f>
        <v>26</v>
      </c>
      <c r="F516" s="263" t="str">
        <f>+IF(G516=0,"",'Ark1'!Q2109)</f>
        <v/>
      </c>
      <c r="G516" s="449">
        <f>+'Ark1'!R2109</f>
        <v>0</v>
      </c>
      <c r="H516" s="264" t="str">
        <f>+IF(G516=0,"",'Ark1'!AE2109)</f>
        <v/>
      </c>
      <c r="I516" s="264"/>
      <c r="J516" s="264" t="str">
        <f>+IF(G516=0,"",'Ark1'!AF2109)</f>
        <v/>
      </c>
      <c r="K516" s="265" t="str">
        <f>+IF(G516=0,"",'Ark1'!T2109)</f>
        <v/>
      </c>
      <c r="L516" s="369" t="str">
        <f>+IF(G516=0,"",'Ark1'!U2109)</f>
        <v/>
      </c>
      <c r="M516" s="264"/>
      <c r="N516" s="266" t="str">
        <f>+IF(G516=0,"",'Ark1'!W2109)</f>
        <v/>
      </c>
      <c r="O516" s="266" t="str">
        <f>+IF(G516=0,"",'Ark1'!X2109)</f>
        <v/>
      </c>
      <c r="P516" s="266" t="str">
        <f>+IF(G516=0,"",'Ark1'!AG2109)</f>
        <v/>
      </c>
      <c r="Q516" s="266" t="str">
        <f>+IF(G516=0,"",'Ark1'!AH2109)</f>
        <v/>
      </c>
      <c r="R516" s="366" t="str">
        <f>+IF(G516=0,"",'Ark1'!AR1962)</f>
        <v/>
      </c>
      <c r="S516" s="114" t="str">
        <f>+IF(G516=0,"",'Ark1'!AS1962)</f>
        <v/>
      </c>
      <c r="T516" s="266" t="str">
        <f>+IF(G516=0,"",'Ark1'!Y2109)</f>
        <v/>
      </c>
      <c r="U516" s="265" t="str">
        <f>+IF(G516=0,"",'Ark1'!AA2109)</f>
        <v/>
      </c>
      <c r="V516" s="266" t="str">
        <f>+IF(G516=0,"",'Ark1'!AC2109)</f>
        <v/>
      </c>
      <c r="W516" s="294" t="str">
        <f t="shared" si="71"/>
        <v/>
      </c>
      <c r="X516" s="266" t="str">
        <f t="shared" si="72"/>
        <v/>
      </c>
      <c r="Y516" s="264" t="str">
        <f t="shared" si="73"/>
        <v/>
      </c>
      <c r="Z516" s="244"/>
      <c r="AA516" s="27"/>
      <c r="AC516" s="28"/>
      <c r="AD516" s="27"/>
      <c r="AE516" s="86"/>
      <c r="AF516" s="86"/>
      <c r="AJ516" s="86"/>
    </row>
    <row r="517" spans="1:55" ht="19.8">
      <c r="A517" s="244"/>
      <c r="B517" s="244"/>
      <c r="C517" s="244"/>
      <c r="D517" s="244"/>
      <c r="E517" s="244"/>
      <c r="F517" s="244"/>
      <c r="G517" s="443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  <c r="U517" s="244"/>
      <c r="V517" s="244"/>
      <c r="W517" s="244"/>
      <c r="X517" s="244"/>
      <c r="Y517" s="244"/>
      <c r="Z517" s="244"/>
      <c r="AA517" s="247"/>
      <c r="AC517" s="28"/>
      <c r="AD517" s="27"/>
      <c r="AE517" s="248"/>
      <c r="AF517" s="86"/>
      <c r="AJ517" s="86"/>
      <c r="BB517" s="259"/>
    </row>
    <row r="518" spans="1:55" ht="19.8">
      <c r="A518" s="244"/>
      <c r="B518" s="244"/>
      <c r="C518" s="261"/>
      <c r="D518" s="244"/>
      <c r="E518" s="244"/>
      <c r="F518" s="244"/>
      <c r="G518" s="443"/>
      <c r="H518" s="245"/>
      <c r="I518" s="244"/>
      <c r="J518" s="245"/>
      <c r="K518" s="244"/>
      <c r="L518" s="244"/>
      <c r="M518" s="244"/>
      <c r="N518" s="246"/>
      <c r="O518" s="246"/>
      <c r="P518" s="244"/>
      <c r="Q518" s="246"/>
      <c r="R518" s="246"/>
      <c r="S518" s="246"/>
      <c r="T518" s="246"/>
      <c r="U518" s="244"/>
      <c r="V518" s="246"/>
      <c r="W518" s="244"/>
      <c r="X518" s="246"/>
      <c r="Y518" s="245"/>
      <c r="Z518" s="244"/>
      <c r="AA518" s="247"/>
      <c r="AC518" s="28"/>
      <c r="AD518" s="27"/>
      <c r="AE518" s="248"/>
      <c r="AF518" s="86"/>
      <c r="AJ518" s="86"/>
      <c r="BB518" s="259"/>
    </row>
    <row r="519" spans="1:55" ht="22.8">
      <c r="A519" s="334" t="str">
        <f>+Raser!C34</f>
        <v>Scottish Highland</v>
      </c>
      <c r="B519" s="244"/>
      <c r="C519" s="261"/>
      <c r="D519" s="334"/>
      <c r="E519" s="244"/>
      <c r="F519" s="244"/>
      <c r="G519" s="447" t="s">
        <v>639</v>
      </c>
      <c r="H519" s="276">
        <f>SUM(G525:G539)</f>
        <v>321</v>
      </c>
      <c r="I519" s="245"/>
      <c r="J519" s="244"/>
      <c r="K519" s="245"/>
      <c r="L519" s="244"/>
      <c r="M519" s="333">
        <f>+Raser!T34</f>
        <v>215.62267080745335</v>
      </c>
      <c r="N519" s="244"/>
      <c r="O519" s="246"/>
      <c r="P519" s="246"/>
      <c r="Q519" s="244"/>
      <c r="R519" s="244"/>
      <c r="S519" s="244"/>
      <c r="T519" s="246"/>
      <c r="U519" s="246"/>
      <c r="V519" s="244"/>
      <c r="W519" s="246"/>
      <c r="X519" s="333">
        <f>+Raser!X34</f>
        <v>68.105707772411037</v>
      </c>
      <c r="Y519" s="246" t="s">
        <v>624</v>
      </c>
      <c r="Z519" s="245"/>
      <c r="AA519" s="247"/>
      <c r="AB519" s="247"/>
      <c r="AC519" s="28"/>
      <c r="AE519" s="27"/>
      <c r="AF519" s="248"/>
      <c r="AJ519" s="86"/>
      <c r="BC519" s="259"/>
    </row>
    <row r="520" spans="1:55" ht="14.25" customHeight="1">
      <c r="A520" s="244"/>
      <c r="B520" s="244"/>
      <c r="C520" s="261"/>
      <c r="D520" s="332"/>
      <c r="E520" s="244"/>
      <c r="F520" s="261"/>
      <c r="G520" s="447"/>
      <c r="H520" s="261"/>
      <c r="I520" s="261"/>
      <c r="J520" s="261"/>
      <c r="K520" s="261"/>
      <c r="L520" s="261"/>
      <c r="M520" s="261"/>
      <c r="N520" s="261"/>
      <c r="O520" s="261"/>
      <c r="P520" s="261"/>
      <c r="Q520" s="261"/>
      <c r="R520" s="261"/>
      <c r="S520" s="261"/>
      <c r="T520" s="261"/>
      <c r="U520" s="261"/>
      <c r="V520" s="261"/>
      <c r="W520" s="261"/>
      <c r="X520" s="261"/>
      <c r="Y520" s="245"/>
      <c r="Z520" s="244"/>
      <c r="AA520" s="247"/>
      <c r="AC520" s="28"/>
      <c r="AD520" s="27"/>
      <c r="AE520" s="248"/>
      <c r="AF520" s="86"/>
      <c r="AJ520" s="86"/>
      <c r="BB520" s="259"/>
    </row>
    <row r="521" spans="1:55" ht="19.8">
      <c r="A521" s="244"/>
      <c r="B521" s="244"/>
      <c r="C521" s="244"/>
      <c r="D521" s="244"/>
      <c r="E521" s="244"/>
      <c r="F521" s="244"/>
      <c r="G521" s="443"/>
      <c r="H521" s="245"/>
      <c r="I521" s="244"/>
      <c r="J521" s="245"/>
      <c r="K521" s="244"/>
      <c r="L521" s="244"/>
      <c r="M521" s="244"/>
      <c r="N521" s="246"/>
      <c r="O521" s="246"/>
      <c r="P521" s="244"/>
      <c r="Q521" s="246"/>
      <c r="R521" s="246"/>
      <c r="S521" s="246"/>
      <c r="T521" s="246"/>
      <c r="U521" s="244"/>
      <c r="V521" s="246"/>
      <c r="W521" s="261" t="s">
        <v>479</v>
      </c>
      <c r="X521" s="262" t="s">
        <v>81</v>
      </c>
      <c r="Y521" s="260" t="s">
        <v>4</v>
      </c>
      <c r="Z521" s="244"/>
      <c r="AA521" s="247"/>
      <c r="AC521" s="28"/>
      <c r="AD521" s="27"/>
      <c r="AE521" s="248"/>
      <c r="AF521" s="86"/>
      <c r="AJ521" s="86"/>
      <c r="BB521" s="259"/>
    </row>
    <row r="522" spans="1:55" ht="19.8">
      <c r="A522" s="244"/>
      <c r="B522" s="244"/>
      <c r="C522" s="244"/>
      <c r="D522" s="261"/>
      <c r="E522" s="244"/>
      <c r="F522" s="261" t="s">
        <v>4</v>
      </c>
      <c r="G522" s="443"/>
      <c r="H522" s="245"/>
      <c r="I522" s="245"/>
      <c r="J522" s="245"/>
      <c r="K522" s="261" t="s">
        <v>24</v>
      </c>
      <c r="L522" s="245"/>
      <c r="M522" s="245"/>
      <c r="N522" s="246" t="s">
        <v>404</v>
      </c>
      <c r="O522" s="246" t="s">
        <v>404</v>
      </c>
      <c r="P522" s="262" t="s">
        <v>533</v>
      </c>
      <c r="Q522" s="246" t="s">
        <v>404</v>
      </c>
      <c r="R522" s="246"/>
      <c r="S522" s="246"/>
      <c r="T522" s="262" t="s">
        <v>424</v>
      </c>
      <c r="U522" s="244"/>
      <c r="V522" s="262" t="s">
        <v>576</v>
      </c>
      <c r="W522" s="261" t="s">
        <v>573</v>
      </c>
      <c r="X522" s="262" t="s">
        <v>44</v>
      </c>
      <c r="Y522" s="260" t="s">
        <v>10</v>
      </c>
      <c r="Z522" s="244"/>
      <c r="AA522" s="247"/>
      <c r="AC522" s="28"/>
      <c r="AD522" s="27"/>
      <c r="AE522" s="248"/>
      <c r="AF522" s="86"/>
      <c r="AJ522" s="86"/>
      <c r="BB522" s="259"/>
    </row>
    <row r="523" spans="1:55" ht="19.8">
      <c r="A523" s="261"/>
      <c r="B523" s="261"/>
      <c r="C523" s="244"/>
      <c r="D523" s="244"/>
      <c r="E523" s="261"/>
      <c r="F523" s="261" t="s">
        <v>477</v>
      </c>
      <c r="G523" s="447" t="s">
        <v>4</v>
      </c>
      <c r="H523" s="260" t="s">
        <v>4</v>
      </c>
      <c r="I523" s="260"/>
      <c r="J523" s="260" t="s">
        <v>1</v>
      </c>
      <c r="K523" s="261" t="s">
        <v>483</v>
      </c>
      <c r="L523" s="260" t="s">
        <v>24</v>
      </c>
      <c r="M523" s="260"/>
      <c r="N523" s="262" t="s">
        <v>575</v>
      </c>
      <c r="O523" s="262" t="s">
        <v>489</v>
      </c>
      <c r="P523" s="262" t="s">
        <v>554</v>
      </c>
      <c r="Q523" s="262" t="s">
        <v>491</v>
      </c>
      <c r="R523" s="411" t="s">
        <v>24</v>
      </c>
      <c r="S523" s="411" t="s">
        <v>24</v>
      </c>
      <c r="T523" s="262"/>
      <c r="U523" s="261" t="s">
        <v>415</v>
      </c>
      <c r="V523" s="262" t="s">
        <v>1</v>
      </c>
      <c r="W523" s="261" t="s">
        <v>71</v>
      </c>
      <c r="X523" s="262" t="s">
        <v>537</v>
      </c>
      <c r="Y523" s="260" t="s">
        <v>71</v>
      </c>
      <c r="Z523" s="244"/>
      <c r="AA523" s="247"/>
      <c r="AC523" s="28"/>
      <c r="AD523" s="27"/>
      <c r="AE523" s="248"/>
      <c r="AF523" s="86"/>
      <c r="AJ523" s="86"/>
      <c r="BB523" s="259"/>
    </row>
    <row r="524" spans="1:55" ht="19.8">
      <c r="A524" s="244"/>
      <c r="B524" s="244"/>
      <c r="C524" s="261" t="s">
        <v>0</v>
      </c>
      <c r="D524" s="261"/>
      <c r="E524" s="261" t="s">
        <v>601</v>
      </c>
      <c r="F524" s="50" t="s">
        <v>478</v>
      </c>
      <c r="G524" s="448" t="s">
        <v>10</v>
      </c>
      <c r="H524" s="87" t="s">
        <v>404</v>
      </c>
      <c r="I524" s="87"/>
      <c r="J524" s="87" t="s">
        <v>404</v>
      </c>
      <c r="K524" s="50" t="s">
        <v>416</v>
      </c>
      <c r="L524" s="87" t="s">
        <v>45</v>
      </c>
      <c r="M524" s="87"/>
      <c r="N524" s="75" t="s">
        <v>552</v>
      </c>
      <c r="O524" s="75" t="s">
        <v>441</v>
      </c>
      <c r="P524" s="75" t="s">
        <v>485</v>
      </c>
      <c r="Q524" s="75" t="s">
        <v>472</v>
      </c>
      <c r="R524" s="411" t="s">
        <v>711</v>
      </c>
      <c r="S524" s="411" t="s">
        <v>712</v>
      </c>
      <c r="T524" s="75" t="s">
        <v>1</v>
      </c>
      <c r="U524" s="50" t="s">
        <v>416</v>
      </c>
      <c r="V524" s="75" t="s">
        <v>534</v>
      </c>
      <c r="W524" s="50" t="s">
        <v>488</v>
      </c>
      <c r="X524" s="75" t="s">
        <v>45</v>
      </c>
      <c r="Y524" s="87" t="s">
        <v>557</v>
      </c>
      <c r="Z524" s="244"/>
      <c r="AA524" s="247"/>
      <c r="AC524" s="28"/>
      <c r="AD524" s="27"/>
      <c r="AE524" s="248"/>
      <c r="AF524" s="86"/>
      <c r="AJ524" s="86"/>
      <c r="BB524" s="259"/>
    </row>
    <row r="525" spans="1:55" ht="15.6">
      <c r="A525" s="244"/>
      <c r="B525" s="263">
        <f>+'Ark1'!C1620</f>
        <v>2024</v>
      </c>
      <c r="C525" s="263">
        <f>+'Ark1'!L1620</f>
        <v>1</v>
      </c>
      <c r="D525" s="263" t="s">
        <v>29</v>
      </c>
      <c r="E525" s="263">
        <f>+'Ark1'!AP1620</f>
        <v>27</v>
      </c>
      <c r="F525" s="263">
        <f>+IF(G525=0,"",'Ark1'!Q1620)</f>
        <v>3</v>
      </c>
      <c r="G525" s="449">
        <f>+'Ark1'!R1620</f>
        <v>3</v>
      </c>
      <c r="H525" s="264">
        <f>+IF(G525=0,"",'Ark1'!AE1620)</f>
        <v>0.93167701863354069</v>
      </c>
      <c r="I525" s="264"/>
      <c r="J525" s="264">
        <f>+IF(G525=0,"",'Ark1'!AF1620)</f>
        <v>0.58259698547468353</v>
      </c>
      <c r="K525" s="265">
        <f>+IF(G525=0,"",'Ark1'!T1620)</f>
        <v>2</v>
      </c>
      <c r="L525" s="294">
        <f>+IF(G525=0,"",'Ark1'!U1620)</f>
        <v>134.83333333333337</v>
      </c>
      <c r="M525" s="264"/>
      <c r="N525" s="266">
        <f>+IF(G525=0,"",'Ark1'!W1620)</f>
        <v>0</v>
      </c>
      <c r="O525" s="266">
        <f>+IF(G525=0,"",'Ark1'!X1620)</f>
        <v>0</v>
      </c>
      <c r="P525" s="266">
        <f>+IF(G525=0,"",'Ark1'!AG1620)</f>
        <v>3046.3333333333335</v>
      </c>
      <c r="Q525" s="266">
        <f>+IF(G525=0,"",'Ark1'!AH1620)</f>
        <v>100</v>
      </c>
      <c r="R525" s="366">
        <f>+IF(G525=0,"",'Ark1'!AR1620)</f>
        <v>205.33333333333337</v>
      </c>
      <c r="S525" s="114">
        <f>+IF(G525=0,"",'Ark1'!AS1620)</f>
        <v>15.882072810554037</v>
      </c>
      <c r="T525" s="266">
        <f>+IF(G525=0,"",'Ark1'!Y1620)</f>
        <v>4.123375100839441</v>
      </c>
      <c r="U525" s="265">
        <f>+IF(G525=0,"",'Ark1'!AA1620)</f>
        <v>0</v>
      </c>
      <c r="V525" s="266">
        <f>+IF(G525=0,"",'Ark1'!AC1620)</f>
        <v>0</v>
      </c>
      <c r="W525" s="294">
        <f t="shared" ref="W525:W539" si="74">IF(G525=0,"",1000*L525/P525)</f>
        <v>44.260860050333747</v>
      </c>
      <c r="X525" s="266">
        <f t="shared" ref="X525:X539" si="75">IF(G525=0,"",L525/C525)</f>
        <v>134.83333333333337</v>
      </c>
      <c r="Y525" s="264">
        <f t="shared" ref="Y525:Y539" si="76">IF(G525=0,"",G525/F525)</f>
        <v>1</v>
      </c>
      <c r="Z525" s="244"/>
      <c r="AA525" s="27"/>
      <c r="AC525" s="28"/>
      <c r="AD525" s="27"/>
      <c r="AE525" s="86"/>
      <c r="AF525" s="86"/>
      <c r="AJ525" s="86"/>
    </row>
    <row r="526" spans="1:55" ht="15.6">
      <c r="A526" s="244"/>
      <c r="B526" s="295">
        <f>+'Ark1'!C1655</f>
        <v>2024</v>
      </c>
      <c r="C526" s="86">
        <f>+'Ark1'!L1655</f>
        <v>2</v>
      </c>
      <c r="D526" s="86" t="s">
        <v>30</v>
      </c>
      <c r="E526" s="86">
        <f>+'Ark1'!AP1655</f>
        <v>27</v>
      </c>
      <c r="F526" s="86">
        <f>+IF(G526=0,"",'Ark1'!Q1655)</f>
        <v>8</v>
      </c>
      <c r="G526" s="449">
        <f>+'Ark1'!R1655</f>
        <v>12</v>
      </c>
      <c r="H526" s="28">
        <f>+IF(G526=0,"",'Ark1'!AE1655)</f>
        <v>3.7267080745341623</v>
      </c>
      <c r="I526" s="264"/>
      <c r="J526" s="28">
        <f>+IF(G526=0,"",'Ark1'!AF1655)</f>
        <v>2.5066793412117154</v>
      </c>
      <c r="K526" s="27">
        <f>+IF(G526=0,"",'Ark1'!T1655)</f>
        <v>3.8333333333333344</v>
      </c>
      <c r="L526" s="294">
        <f>+IF(G526=0,"",'Ark1'!U1655)</f>
        <v>145.03333333333333</v>
      </c>
      <c r="M526" s="264"/>
      <c r="N526" s="33">
        <f>+IF(G526=0,"",'Ark1'!W1655)</f>
        <v>0</v>
      </c>
      <c r="O526" s="33">
        <f>+IF(G526=0,"",'Ark1'!X1655)</f>
        <v>0</v>
      </c>
      <c r="P526" s="33">
        <f>+IF(G526=0,"",'Ark1'!AG1655)</f>
        <v>3961.1666666666656</v>
      </c>
      <c r="Q526" s="33">
        <f>+IF(G526=0,"",'Ark1'!AH1655)</f>
        <v>100</v>
      </c>
      <c r="R526" s="366">
        <f>+IF(G526=0,"",'Ark1'!AR1655)</f>
        <v>188.08333333333337</v>
      </c>
      <c r="S526" s="114">
        <f>+IF(G526=0,"",'Ark1'!AS1655)</f>
        <v>21.27650512184832</v>
      </c>
      <c r="T526" s="33">
        <f>+IF(G526=0,"",'Ark1'!Y1655)</f>
        <v>31.590724728769548</v>
      </c>
      <c r="U526" s="27">
        <f>+IF(G526=0,"",'Ark1'!AA1655)</f>
        <v>0.79930525388545137</v>
      </c>
      <c r="V526" s="33">
        <f>+IF(G526=0,"",'Ark1'!AC1655)</f>
        <v>55.532162852510979</v>
      </c>
      <c r="W526" s="294">
        <f t="shared" si="74"/>
        <v>36.61379223292802</v>
      </c>
      <c r="X526" s="33">
        <f t="shared" si="75"/>
        <v>72.516666666666666</v>
      </c>
      <c r="Y526" s="28">
        <f t="shared" si="76"/>
        <v>1.5</v>
      </c>
      <c r="Z526" s="244"/>
      <c r="AA526" s="27"/>
      <c r="AC526" s="28"/>
      <c r="AD526" s="27"/>
      <c r="AE526" s="86"/>
      <c r="AF526" s="86"/>
      <c r="AJ526" s="86"/>
    </row>
    <row r="527" spans="1:55" ht="15.6">
      <c r="A527" s="244"/>
      <c r="B527" s="295">
        <f>+'Ark1'!C1690</f>
        <v>2024</v>
      </c>
      <c r="C527" s="263">
        <f>+'Ark1'!L1690</f>
        <v>3</v>
      </c>
      <c r="D527" s="263" t="s">
        <v>31</v>
      </c>
      <c r="E527" s="263">
        <f>+'Ark1'!AP1690</f>
        <v>27</v>
      </c>
      <c r="F527" s="263">
        <f>+IF(G527=0,"",'Ark1'!Q1690)</f>
        <v>46</v>
      </c>
      <c r="G527" s="449">
        <f>+'Ark1'!R1690</f>
        <v>78</v>
      </c>
      <c r="H527" s="264">
        <f>+IF(G527=0,"",'Ark1'!AE1690)</f>
        <v>24.22360248447205</v>
      </c>
      <c r="I527" s="264"/>
      <c r="J527" s="264">
        <f>+IF(G527=0,"",'Ark1'!AF1690)</f>
        <v>19.85971583093886</v>
      </c>
      <c r="K527" s="265">
        <f>+IF(G527=0,"",'Ark1'!T1690)</f>
        <v>6.0256410256410255</v>
      </c>
      <c r="L527" s="294">
        <f>+IF(G527=0,"",'Ark1'!U1690)</f>
        <v>176.77820512820512</v>
      </c>
      <c r="M527" s="264"/>
      <c r="N527" s="266">
        <f>+IF(G527=0,"",'Ark1'!W1690)</f>
        <v>38.461538461538446</v>
      </c>
      <c r="O527" s="266">
        <f>+IF(G527=0,"",'Ark1'!X1690)</f>
        <v>0</v>
      </c>
      <c r="P527" s="266">
        <f>+IF(G527=0,"",'Ark1'!AG1690)</f>
        <v>3072.4358974358984</v>
      </c>
      <c r="Q527" s="266">
        <f>+IF(G527=0,"",'Ark1'!AH1690)</f>
        <v>98.71794871794873</v>
      </c>
      <c r="R527" s="366">
        <f>+IF(G527=0,"",'Ark1'!AR1690)</f>
        <v>191.79487179487185</v>
      </c>
      <c r="S527" s="114">
        <f>+IF(G527=0,"",'Ark1'!AS1690)</f>
        <v>24.894926529508872</v>
      </c>
      <c r="T527" s="266">
        <f>+IF(G527=0,"",'Ark1'!Y1690)</f>
        <v>25.062642786527977</v>
      </c>
      <c r="U527" s="265">
        <f>+IF(G527=0,"",'Ark1'!AA1690)</f>
        <v>1.4497953787925302</v>
      </c>
      <c r="V527" s="266">
        <f>+IF(G527=0,"",'Ark1'!AC1690)</f>
        <v>33.598499299649511</v>
      </c>
      <c r="W527" s="294">
        <f t="shared" si="74"/>
        <v>57.536824535781328</v>
      </c>
      <c r="X527" s="266">
        <f t="shared" si="75"/>
        <v>58.926068376068372</v>
      </c>
      <c r="Y527" s="264">
        <f t="shared" si="76"/>
        <v>1.6956521739130435</v>
      </c>
      <c r="Z527" s="244"/>
      <c r="AA527" s="27"/>
      <c r="AC527" s="28"/>
      <c r="AD527" s="27"/>
      <c r="AE527" s="86"/>
      <c r="AF527" s="86"/>
      <c r="AJ527" s="86"/>
    </row>
    <row r="528" spans="1:55" ht="15.6">
      <c r="A528" s="244"/>
      <c r="B528" s="295">
        <f>+'Ark1'!C1725</f>
        <v>2024</v>
      </c>
      <c r="C528" s="263">
        <f>+'Ark1'!L1725</f>
        <v>4</v>
      </c>
      <c r="D528" s="263" t="s">
        <v>32</v>
      </c>
      <c r="E528" s="86">
        <f>+'Ark1'!AP1725</f>
        <v>27</v>
      </c>
      <c r="F528" s="86">
        <f>+IF(G528=0,"",'Ark1'!Q1725)</f>
        <v>62</v>
      </c>
      <c r="G528" s="449">
        <f>+'Ark1'!R1725</f>
        <v>98</v>
      </c>
      <c r="H528" s="28">
        <f>+IF(G528=0,"",'Ark1'!AE1725)</f>
        <v>30.434782608695649</v>
      </c>
      <c r="I528" s="264"/>
      <c r="J528" s="28">
        <f>+IF(G528=0,"",'Ark1'!AF1725)</f>
        <v>28.890617235941001</v>
      </c>
      <c r="K528" s="27">
        <f>+IF(G528=0,"",'Ark1'!T1725)</f>
        <v>7.551020408163267</v>
      </c>
      <c r="L528" s="294">
        <f>+IF(G528=0,"",'Ark1'!U1725)</f>
        <v>204.68265306122456</v>
      </c>
      <c r="M528" s="264"/>
      <c r="N528" s="33">
        <f>+IF(G528=0,"",'Ark1'!W1725)</f>
        <v>79.591836734693885</v>
      </c>
      <c r="O528" s="33">
        <f>+IF(G528=0,"",'Ark1'!X1725)</f>
        <v>0</v>
      </c>
      <c r="P528" s="33">
        <f>+IF(G528=0,"",'Ark1'!AG1725)</f>
        <v>3047.795918367347</v>
      </c>
      <c r="Q528" s="33">
        <f>+IF(G528=0,"",'Ark1'!AH1725)</f>
        <v>100</v>
      </c>
      <c r="R528" s="366">
        <f>+IF(G528=0,"",'Ark1'!AR1725)</f>
        <v>194.06122448979588</v>
      </c>
      <c r="S528" s="114">
        <f>+IF(G528=0,"",'Ark1'!AS1725)</f>
        <v>27.900308963899295</v>
      </c>
      <c r="T528" s="33">
        <f>+IF(G528=0,"",'Ark1'!Y1725)</f>
        <v>22.792945675209559</v>
      </c>
      <c r="U528" s="27">
        <f>+IF(G528=0,"",'Ark1'!AA1725)</f>
        <v>1.2132133834858649</v>
      </c>
      <c r="V528" s="33">
        <f>+IF(G528=0,"",'Ark1'!AC1725)</f>
        <v>37.765677277164123</v>
      </c>
      <c r="W528" s="294">
        <f t="shared" si="74"/>
        <v>67.157597996544865</v>
      </c>
      <c r="X528" s="33">
        <f t="shared" si="75"/>
        <v>51.170663265306139</v>
      </c>
      <c r="Y528" s="28">
        <f t="shared" si="76"/>
        <v>1.5806451612903225</v>
      </c>
      <c r="Z528" s="244"/>
      <c r="AA528" s="27"/>
      <c r="AC528" s="28"/>
      <c r="AD528" s="27"/>
      <c r="AE528" s="86"/>
      <c r="AF528" s="86"/>
      <c r="AJ528" s="86"/>
    </row>
    <row r="529" spans="1:55" ht="15.6">
      <c r="A529" s="244"/>
      <c r="B529" s="263">
        <f>+'Ark1'!C1760</f>
        <v>2024</v>
      </c>
      <c r="C529" s="263">
        <f>+'Ark1'!L1760</f>
        <v>5</v>
      </c>
      <c r="D529" s="263" t="s">
        <v>402</v>
      </c>
      <c r="E529" s="271">
        <f>+'Ark1'!AP1760</f>
        <v>27</v>
      </c>
      <c r="F529" s="263">
        <f>+IF(G529=0,"",'Ark1'!Q1760)</f>
        <v>46</v>
      </c>
      <c r="G529" s="449">
        <f>+'Ark1'!R1760</f>
        <v>70</v>
      </c>
      <c r="H529" s="264">
        <f>+'Ark1'!AE1760</f>
        <v>21.739130434782609</v>
      </c>
      <c r="I529" s="264"/>
      <c r="J529" s="264">
        <f>+IF(G529=0,"",'Ark1'!AF1760)</f>
        <v>23.421695076371329</v>
      </c>
      <c r="K529" s="265">
        <f>+IF(G529=0,"",'Ark1'!T1760)</f>
        <v>9.1</v>
      </c>
      <c r="L529" s="294">
        <f>+IF(G529=0,"",'Ark1'!U1760)</f>
        <v>232.31142857142839</v>
      </c>
      <c r="M529" s="264"/>
      <c r="N529" s="266">
        <f>+IF(G529=0,"",'Ark1'!W1760)</f>
        <v>97.142857142857125</v>
      </c>
      <c r="O529" s="266">
        <f>+IF(G529=0,"",'Ark1'!X1760)</f>
        <v>0</v>
      </c>
      <c r="P529" s="266">
        <f>+IF(G529=0,"",'Ark1'!AG1760)</f>
        <v>3243.0857142857153</v>
      </c>
      <c r="Q529" s="266">
        <f>+IF(G529=0,"",'Ark1'!AH1760)</f>
        <v>100</v>
      </c>
      <c r="R529" s="366">
        <f>+IF(G529=0,"",'Ark1'!AR1760)</f>
        <v>194.57142857142861</v>
      </c>
      <c r="S529" s="114">
        <f>+IF(G529=0,"",'Ark1'!AS1760)</f>
        <v>31.465670253770163</v>
      </c>
      <c r="T529" s="266">
        <f>+IF(G529=0,"",'Ark1'!Y1760)</f>
        <v>22.885950417900997</v>
      </c>
      <c r="U529" s="265">
        <f>+IF(G529=0,"",'Ark1'!AA1760)</f>
        <v>1.5505759298679092</v>
      </c>
      <c r="V529" s="266">
        <f>+IF(G529=0,"",'Ark1'!AC1760)</f>
        <v>15.427236447205988</v>
      </c>
      <c r="W529" s="294">
        <f t="shared" si="74"/>
        <v>71.632836452056168</v>
      </c>
      <c r="X529" s="266">
        <f t="shared" si="75"/>
        <v>46.462285714285677</v>
      </c>
      <c r="Y529" s="264">
        <f t="shared" si="76"/>
        <v>1.5217391304347827</v>
      </c>
      <c r="Z529" s="244"/>
      <c r="AA529" s="27"/>
      <c r="AC529" s="28"/>
      <c r="AD529" s="27"/>
      <c r="AE529" s="86"/>
      <c r="AF529" s="86"/>
      <c r="AJ529" s="86"/>
    </row>
    <row r="530" spans="1:55" ht="15.6">
      <c r="A530" s="244"/>
      <c r="B530" s="318">
        <f>+'Ark1'!C1795</f>
        <v>2024</v>
      </c>
      <c r="C530" s="263">
        <f>+'Ark1'!L1795</f>
        <v>6</v>
      </c>
      <c r="D530" s="263" t="s">
        <v>33</v>
      </c>
      <c r="E530" s="272">
        <f>+'Ark1'!AP1795</f>
        <v>27</v>
      </c>
      <c r="F530" s="86">
        <f>+IF(G530=0,"",'Ark1'!Q1795)</f>
        <v>28</v>
      </c>
      <c r="G530" s="449">
        <f>+'Ark1'!R1795</f>
        <v>40</v>
      </c>
      <c r="H530" s="28">
        <f>+IF(G530=0,"",'Ark1'!AE1795)</f>
        <v>12.422360248447204</v>
      </c>
      <c r="I530" s="264"/>
      <c r="J530" s="28">
        <f>+IF(G530=0,"",'Ark1'!AF1795)</f>
        <v>15.505577519966012</v>
      </c>
      <c r="K530" s="27">
        <f>+IF(G530=0,"",'Ark1'!T1795)</f>
        <v>10.725</v>
      </c>
      <c r="L530" s="294">
        <f>+IF(G530=0,"",'Ark1'!U1795)</f>
        <v>269.14</v>
      </c>
      <c r="M530" s="264"/>
      <c r="N530" s="33">
        <f>+IF(G530=0,"",'Ark1'!W1795)</f>
        <v>100</v>
      </c>
      <c r="O530" s="33">
        <f>+IF(G530=0,"",'Ark1'!X1795)</f>
        <v>0</v>
      </c>
      <c r="P530" s="33">
        <f>+IF(G530=0,"",'Ark1'!AG1795)</f>
        <v>3225.55</v>
      </c>
      <c r="Q530" s="33">
        <f>+IF(G530=0,"",'Ark1'!AH1795)</f>
        <v>100</v>
      </c>
      <c r="R530" s="366">
        <f>+IF(G530=0,"",'Ark1'!AR1795)</f>
        <v>197.82499999999999</v>
      </c>
      <c r="S530" s="114">
        <f>+IF(G530=0,"",'Ark1'!AS1795)</f>
        <v>34.669130761061226</v>
      </c>
      <c r="T530" s="33">
        <f>+IF(G530=0,"",'Ark1'!Y1795)</f>
        <v>26.214907972373577</v>
      </c>
      <c r="U530" s="27">
        <f>+IF(G530=0,"",'Ark1'!AA1795)</f>
        <v>1.7886796806583372</v>
      </c>
      <c r="V530" s="33">
        <f>+IF(G530=0,"",'Ark1'!AC1795)</f>
        <v>13.992300607306801</v>
      </c>
      <c r="W530" s="294">
        <f t="shared" si="74"/>
        <v>83.44003348266186</v>
      </c>
      <c r="X530" s="33">
        <f t="shared" si="75"/>
        <v>44.856666666666662</v>
      </c>
      <c r="Y530" s="28">
        <f t="shared" si="76"/>
        <v>1.4285714285714286</v>
      </c>
      <c r="Z530" s="244"/>
      <c r="AA530" s="27"/>
      <c r="AC530" s="28"/>
      <c r="AD530" s="27"/>
      <c r="AE530" s="86"/>
      <c r="AF530" s="86"/>
      <c r="AJ530" s="86"/>
    </row>
    <row r="531" spans="1:55" ht="15.6">
      <c r="A531" s="244"/>
      <c r="B531" s="318">
        <f>+'Ark1'!C1830</f>
        <v>2024</v>
      </c>
      <c r="C531" s="263">
        <f>+'Ark1'!L1830</f>
        <v>7</v>
      </c>
      <c r="D531" s="263" t="s">
        <v>34</v>
      </c>
      <c r="E531" s="271">
        <f>+'Ark1'!AP1830</f>
        <v>27</v>
      </c>
      <c r="F531" s="263">
        <f>+IF(G531=0,"",'Ark1'!Q1830)</f>
        <v>13</v>
      </c>
      <c r="G531" s="449">
        <f>+'Ark1'!R1830</f>
        <v>14</v>
      </c>
      <c r="H531" s="264">
        <f>+IF(G531=0,"",'Ark1'!AE1830)</f>
        <v>4.3478260869565215</v>
      </c>
      <c r="I531" s="264"/>
      <c r="J531" s="264">
        <f>+IF(G531=0,"",'Ark1'!AF1830)</f>
        <v>5.8750837168103356</v>
      </c>
      <c r="K531" s="265">
        <f>+IF(G531=0,"",'Ark1'!T1830)</f>
        <v>11.857142857142859</v>
      </c>
      <c r="L531" s="294">
        <f>+IF(G531=0,"",'Ark1'!U1830)</f>
        <v>291.36428571428559</v>
      </c>
      <c r="M531" s="264"/>
      <c r="N531" s="266">
        <f>+IF(G531=0,"",'Ark1'!W1830)</f>
        <v>100</v>
      </c>
      <c r="O531" s="266">
        <f>+IF(G531=0,"",'Ark1'!X1830)</f>
        <v>7.1428571428571441</v>
      </c>
      <c r="P531" s="266">
        <f>+IF(G531=0,"",'Ark1'!AG1830)</f>
        <v>3002.7142857142858</v>
      </c>
      <c r="Q531" s="266">
        <f>+IF(G531=0,"",'Ark1'!AH1830)</f>
        <v>100</v>
      </c>
      <c r="R531" s="366">
        <f>+IF(G531=0,"",'Ark1'!AR1830)</f>
        <v>196.14285714285711</v>
      </c>
      <c r="S531" s="114">
        <f>+IF(G531=0,"",'Ark1'!AS1830)</f>
        <v>38.524335019957967</v>
      </c>
      <c r="T531" s="266">
        <f>+IF(G531=0,"",'Ark1'!Y1830)</f>
        <v>28.377571806493261</v>
      </c>
      <c r="U531" s="265">
        <f>+IF(G531=0,"",'Ark1'!AA1830)</f>
        <v>1.1866605518454345</v>
      </c>
      <c r="V531" s="266">
        <f>+IF(G531=0,"",'Ark1'!AC1830)</f>
        <v>-17.832763701076779</v>
      </c>
      <c r="W531" s="294">
        <f t="shared" si="74"/>
        <v>97.033636233883584</v>
      </c>
      <c r="X531" s="266">
        <f t="shared" si="75"/>
        <v>41.623469387755087</v>
      </c>
      <c r="Y531" s="264">
        <f t="shared" si="76"/>
        <v>1.0769230769230769</v>
      </c>
      <c r="Z531" s="244"/>
      <c r="AA531" s="27"/>
      <c r="AC531" s="28"/>
      <c r="AD531" s="27"/>
      <c r="AE531" s="86"/>
      <c r="AF531" s="86"/>
      <c r="AJ531" s="86"/>
    </row>
    <row r="532" spans="1:55" ht="15.6">
      <c r="A532" s="244"/>
      <c r="B532" s="86">
        <f>+'Ark1'!C1865</f>
        <v>2024</v>
      </c>
      <c r="C532" s="86">
        <f>+'Ark1'!L1865</f>
        <v>8</v>
      </c>
      <c r="D532" s="86" t="s">
        <v>35</v>
      </c>
      <c r="E532" s="272">
        <f>+'Ark1'!AP1865</f>
        <v>27</v>
      </c>
      <c r="F532" s="86">
        <f>+IF(G532=0,"",'Ark1'!Q1865)</f>
        <v>4</v>
      </c>
      <c r="G532" s="449">
        <f>+'Ark1'!R1865</f>
        <v>5</v>
      </c>
      <c r="H532" s="28">
        <f>+IF(G532=0,"",'Ark1'!AE1865)</f>
        <v>1.5527950310559004</v>
      </c>
      <c r="I532" s="264"/>
      <c r="J532" s="28">
        <f>+IF(G532=0,"",'Ark1'!AF1865)</f>
        <v>2.5036547338705626</v>
      </c>
      <c r="K532" s="27">
        <f>+IF(G532=0,"",'Ark1'!T1865)</f>
        <v>14.2</v>
      </c>
      <c r="L532" s="294">
        <f>+IF(G532=0,"",'Ark1'!U1865)</f>
        <v>347.66</v>
      </c>
      <c r="M532" s="264"/>
      <c r="N532" s="33">
        <f>+IF(G532=0,"",'Ark1'!W1865)</f>
        <v>100</v>
      </c>
      <c r="O532" s="33">
        <f>+IF(G532=0,"",'Ark1'!X1865)</f>
        <v>60</v>
      </c>
      <c r="P532" s="33">
        <f>+IF(G532=0,"",'Ark1'!AG1865)</f>
        <v>3592</v>
      </c>
      <c r="Q532" s="33">
        <f>+IF(G532=0,"",'Ark1'!AH1865)</f>
        <v>100</v>
      </c>
      <c r="R532" s="366">
        <f>+IF(G532=0,"",'Ark1'!AR1865)</f>
        <v>201.6</v>
      </c>
      <c r="S532" s="114">
        <f>+IF(G532=0,"",'Ark1'!AS1865)</f>
        <v>42.327090071211011</v>
      </c>
      <c r="T532" s="33">
        <f>+IF(G532=0,"",'Ark1'!Y1865)</f>
        <v>32.433846518721758</v>
      </c>
      <c r="U532" s="27">
        <f>+IF(G532=0,"",'Ark1'!AA1865)</f>
        <v>0.40000000000001695</v>
      </c>
      <c r="V532" s="33">
        <f>+IF(G532=0,"",'Ark1'!AC1865)</f>
        <v>13.319419260085956</v>
      </c>
      <c r="W532" s="294">
        <f t="shared" si="74"/>
        <v>96.787305122494431</v>
      </c>
      <c r="X532" s="33">
        <f t="shared" si="75"/>
        <v>43.457500000000003</v>
      </c>
      <c r="Y532" s="28">
        <f t="shared" si="76"/>
        <v>1.25</v>
      </c>
      <c r="Z532" s="244"/>
      <c r="AA532" s="27"/>
      <c r="AC532" s="28"/>
      <c r="AD532" s="27"/>
      <c r="AE532" s="86"/>
      <c r="AF532" s="86"/>
      <c r="AJ532" s="86"/>
    </row>
    <row r="533" spans="1:55" ht="15.6">
      <c r="A533" s="244"/>
      <c r="B533" s="318">
        <f>+'Ark1'!C1900</f>
        <v>2024</v>
      </c>
      <c r="C533" s="263">
        <f>+'Ark1'!L1900</f>
        <v>9</v>
      </c>
      <c r="D533" s="263" t="s">
        <v>36</v>
      </c>
      <c r="E533" s="271">
        <f>+'Ark1'!AP1900</f>
        <v>27</v>
      </c>
      <c r="F533" s="263">
        <f>+IF(G533=0,"",'Ark1'!Q1900)</f>
        <v>1</v>
      </c>
      <c r="G533" s="449">
        <f>+'Ark1'!R1900</f>
        <v>1</v>
      </c>
      <c r="H533" s="264">
        <f>+IF(G533=0,"",'Ark1'!AE1900)</f>
        <v>0.3105590062111801</v>
      </c>
      <c r="I533" s="264"/>
      <c r="J533" s="264">
        <f>+IF(G533=0,"",'Ark1'!AF1900)</f>
        <v>0.50467733920971347</v>
      </c>
      <c r="K533" s="265">
        <f>+IF(G533=0,"",'Ark1'!T1900)</f>
        <v>13</v>
      </c>
      <c r="L533" s="294">
        <f>+IF(G533=0,"",'Ark1'!U1900)</f>
        <v>350.40000000000009</v>
      </c>
      <c r="M533" s="264"/>
      <c r="N533" s="266">
        <f>+IF(G533=0,"",'Ark1'!W1900)</f>
        <v>100</v>
      </c>
      <c r="O533" s="266">
        <f>+IF(G533=0,"",'Ark1'!X1900)</f>
        <v>100</v>
      </c>
      <c r="P533" s="266">
        <f>+IF(G533=0,"",'Ark1'!AG1900)</f>
        <v>3616</v>
      </c>
      <c r="Q533" s="266">
        <f>+IF(G533=0,"",'Ark1'!AH1900)</f>
        <v>100</v>
      </c>
      <c r="R533" s="366">
        <f>+IF(G533=0,"",'Ark1'!AR1979)</f>
        <v>0</v>
      </c>
      <c r="S533" s="114">
        <f>+IF(G533=0,"",'Ark1'!AS1979)</f>
        <v>0</v>
      </c>
      <c r="T533" s="266">
        <f>+IF(G533=0,"",'Ark1'!Y1900)</f>
        <v>0</v>
      </c>
      <c r="U533" s="265">
        <f>+IF(G533=0,"",'Ark1'!AA1900)</f>
        <v>0</v>
      </c>
      <c r="V533" s="266">
        <f>+IF(G533=0,"",'Ark1'!AC1900)</f>
        <v>0</v>
      </c>
      <c r="W533" s="294">
        <f t="shared" si="74"/>
        <v>96.902654867256672</v>
      </c>
      <c r="X533" s="266">
        <f t="shared" si="75"/>
        <v>38.933333333333344</v>
      </c>
      <c r="Y533" s="264">
        <f t="shared" si="76"/>
        <v>1</v>
      </c>
      <c r="Z533" s="244"/>
      <c r="AA533" s="27"/>
      <c r="AC533" s="28"/>
      <c r="AD533" s="27"/>
      <c r="AE533" s="86"/>
      <c r="AF533" s="86"/>
      <c r="AJ533" s="86"/>
    </row>
    <row r="534" spans="1:55" ht="15.6">
      <c r="A534" s="244"/>
      <c r="B534" s="318">
        <f>+'Ark1'!C1935</f>
        <v>2024</v>
      </c>
      <c r="C534" s="263">
        <f>+'Ark1'!L1935</f>
        <v>10</v>
      </c>
      <c r="D534" s="263" t="s">
        <v>37</v>
      </c>
      <c r="E534" s="272">
        <f>+'Ark1'!AP1935</f>
        <v>27</v>
      </c>
      <c r="F534" s="86" t="str">
        <f>+IF(G534=0,"",'Ark1'!Q1935)</f>
        <v/>
      </c>
      <c r="G534" s="449">
        <f>+'Ark1'!R1935</f>
        <v>0</v>
      </c>
      <c r="H534" s="28" t="str">
        <f>+IF(G534=0,"",'Ark1'!AE1935)</f>
        <v/>
      </c>
      <c r="I534" s="264"/>
      <c r="J534" s="28" t="str">
        <f>+IF(G534=0,"",'Ark1'!AF1935)</f>
        <v/>
      </c>
      <c r="K534" s="27" t="str">
        <f>+IF(G534=0,"",'Ark1'!T1935)</f>
        <v/>
      </c>
      <c r="L534" s="294" t="str">
        <f>+IF(G534=0,"",'Ark1'!U1935)</f>
        <v/>
      </c>
      <c r="M534" s="264"/>
      <c r="N534" s="33" t="str">
        <f>+IF(G534=0,"",'Ark1'!W1935)</f>
        <v/>
      </c>
      <c r="O534" s="33" t="str">
        <f>+IF(G534=0,"",'Ark1'!X1935)</f>
        <v/>
      </c>
      <c r="P534" s="33" t="str">
        <f>+IF(G534=0,"",'Ark1'!AG1935)</f>
        <v/>
      </c>
      <c r="Q534" s="33" t="str">
        <f>+IF(G534=0,"",'Ark1'!AH1935)</f>
        <v/>
      </c>
      <c r="R534" s="366" t="str">
        <f>+IF(G534=0,"",'Ark1'!AR1935)</f>
        <v/>
      </c>
      <c r="S534" s="114" t="str">
        <f>+IF(G534=0,"",'Ark1'!AS1935)</f>
        <v/>
      </c>
      <c r="T534" s="33" t="str">
        <f>+IF(G534=0,"",'Ark1'!Y1935)</f>
        <v/>
      </c>
      <c r="U534" s="27" t="str">
        <f>+IF(G534=0,"",'Ark1'!AA1935)</f>
        <v/>
      </c>
      <c r="V534" s="33" t="str">
        <f>+IF(G534=0,"",'Ark1'!AC1935)</f>
        <v/>
      </c>
      <c r="W534" s="294" t="str">
        <f t="shared" si="74"/>
        <v/>
      </c>
      <c r="X534" s="33" t="str">
        <f t="shared" si="75"/>
        <v/>
      </c>
      <c r="Y534" s="28" t="str">
        <f t="shared" si="76"/>
        <v/>
      </c>
      <c r="Z534" s="244"/>
      <c r="AA534" s="27"/>
      <c r="AC534" s="28"/>
      <c r="AD534" s="27"/>
      <c r="AE534" s="86"/>
      <c r="AF534" s="86"/>
      <c r="AJ534" s="86"/>
    </row>
    <row r="535" spans="1:55" ht="15.6">
      <c r="A535" s="244"/>
      <c r="B535" s="318">
        <f>+'Ark1'!C1970</f>
        <v>2024</v>
      </c>
      <c r="C535" s="263">
        <f>+'Ark1'!L1970</f>
        <v>11</v>
      </c>
      <c r="D535" s="263" t="s">
        <v>38</v>
      </c>
      <c r="E535" s="271">
        <f>+'Ark1'!AP1970</f>
        <v>27</v>
      </c>
      <c r="F535" s="263" t="str">
        <f>+IF(G535=0,"",'Ark1'!Q1970)</f>
        <v/>
      </c>
      <c r="G535" s="449">
        <f>+'Ark1'!R1970</f>
        <v>0</v>
      </c>
      <c r="H535" s="264" t="str">
        <f>+IF(G535=0,"",'Ark1'!AE1970)</f>
        <v/>
      </c>
      <c r="I535" s="264"/>
      <c r="J535" s="264" t="str">
        <f>+IF(G535=0,"",'Ark1'!AF1970)</f>
        <v/>
      </c>
      <c r="K535" s="265" t="str">
        <f>+IF(G535=0,"",'Ark1'!T1970)</f>
        <v/>
      </c>
      <c r="L535" s="294" t="str">
        <f>+IF(G535=0,"",'Ark1'!U1970)</f>
        <v/>
      </c>
      <c r="M535" s="264"/>
      <c r="N535" s="266" t="str">
        <f>+IF(G535=0,"",'Ark1'!W1970)</f>
        <v/>
      </c>
      <c r="O535" s="266" t="str">
        <f>+IF(G535=0,"",'Ark1'!X1970)</f>
        <v/>
      </c>
      <c r="P535" s="266" t="str">
        <f>+IF(G535=0,"",'Ark1'!AG1970)</f>
        <v/>
      </c>
      <c r="Q535" s="266" t="str">
        <f>+IF(G535=0,"",'Ark1'!AH1970)</f>
        <v/>
      </c>
      <c r="R535" s="366" t="str">
        <f>+IF(G535=0,"",'Ark1'!AR1981)</f>
        <v/>
      </c>
      <c r="S535" s="114" t="str">
        <f>+IF(G535=0,"",'Ark1'!AS1981)</f>
        <v/>
      </c>
      <c r="T535" s="266" t="str">
        <f>+IF(G535=0,"",'Ark1'!Y1970)</f>
        <v/>
      </c>
      <c r="U535" s="265" t="str">
        <f>+IF(G535=0,"",'Ark1'!AA1970)</f>
        <v/>
      </c>
      <c r="V535" s="266" t="str">
        <f>+IF(G535=0,"",'Ark1'!AC1970)</f>
        <v/>
      </c>
      <c r="W535" s="294" t="str">
        <f t="shared" si="74"/>
        <v/>
      </c>
      <c r="X535" s="266" t="str">
        <f t="shared" si="75"/>
        <v/>
      </c>
      <c r="Y535" s="264" t="str">
        <f t="shared" si="76"/>
        <v/>
      </c>
      <c r="Z535" s="244"/>
      <c r="AA535" s="27"/>
      <c r="AC535" s="28"/>
      <c r="AD535" s="27"/>
      <c r="AE535" s="86"/>
      <c r="AF535" s="86"/>
      <c r="AJ535" s="86"/>
    </row>
    <row r="536" spans="1:55" ht="15.6">
      <c r="A536" s="244"/>
      <c r="B536" s="318">
        <f>+'Ark1'!C2005</f>
        <v>2024</v>
      </c>
      <c r="C536" s="263">
        <f>+'Ark1'!L2005</f>
        <v>12</v>
      </c>
      <c r="D536" s="263" t="s">
        <v>39</v>
      </c>
      <c r="E536" s="272">
        <f>+'Ark1'!AP2005</f>
        <v>27</v>
      </c>
      <c r="F536" s="86" t="str">
        <f>+IF(G536=0,"",'Ark1'!Q2005)</f>
        <v/>
      </c>
      <c r="G536" s="449">
        <f>+'Ark1'!R2005</f>
        <v>0</v>
      </c>
      <c r="H536" s="28" t="str">
        <f>+IF(G536=0,"",'Ark1'!AE2005)</f>
        <v/>
      </c>
      <c r="I536" s="264"/>
      <c r="J536" s="28" t="str">
        <f>+IF(G536=0,"",'Ark1'!AF2005)</f>
        <v/>
      </c>
      <c r="K536" s="27" t="str">
        <f>+IF(G536=0,"",'Ark1'!T2005)</f>
        <v/>
      </c>
      <c r="L536" s="294" t="str">
        <f>+IF(G536=0,"",'Ark1'!U2005)</f>
        <v/>
      </c>
      <c r="M536" s="264"/>
      <c r="N536" s="33" t="str">
        <f>+IF(G536=0,"",'Ark1'!W2005)</f>
        <v/>
      </c>
      <c r="O536" s="33" t="str">
        <f>+IF(G536=0,"",'Ark1'!X2005)</f>
        <v/>
      </c>
      <c r="P536" s="33" t="str">
        <f>+IF(G536=0,"",'Ark1'!AG2005)</f>
        <v/>
      </c>
      <c r="Q536" s="33" t="str">
        <f>+IF(G536=0,"",'Ark1'!AH2005)</f>
        <v/>
      </c>
      <c r="R536" s="366" t="str">
        <f>+IF(G536=0,"",'Ark1'!AR1982)</f>
        <v/>
      </c>
      <c r="S536" s="114" t="str">
        <f>+IF(G536=0,"",'Ark1'!AS1982)</f>
        <v/>
      </c>
      <c r="T536" s="33" t="str">
        <f>+IF(G536=0,"",'Ark1'!Y2005)</f>
        <v/>
      </c>
      <c r="U536" s="27" t="str">
        <f>+IF(G536=0,"",'Ark1'!AA2005)</f>
        <v/>
      </c>
      <c r="V536" s="33" t="str">
        <f>+IF(G536=0,"",'Ark1'!AC2005)</f>
        <v/>
      </c>
      <c r="W536" s="294" t="str">
        <f t="shared" si="74"/>
        <v/>
      </c>
      <c r="X536" s="33" t="str">
        <f t="shared" si="75"/>
        <v/>
      </c>
      <c r="Y536" s="28" t="str">
        <f t="shared" si="76"/>
        <v/>
      </c>
      <c r="Z536" s="244"/>
      <c r="AA536" s="27"/>
      <c r="AC536" s="28"/>
      <c r="AD536" s="27"/>
      <c r="AE536" s="86"/>
      <c r="AF536" s="86"/>
      <c r="AJ536" s="86"/>
    </row>
    <row r="537" spans="1:55" ht="15.6">
      <c r="A537" s="244"/>
      <c r="B537" s="318">
        <f>+'Ark1'!C2040</f>
        <v>2024</v>
      </c>
      <c r="C537" s="263">
        <f>+'Ark1'!L2040</f>
        <v>13</v>
      </c>
      <c r="D537" s="263" t="s">
        <v>40</v>
      </c>
      <c r="E537" s="271">
        <f>+'Ark1'!AP2040</f>
        <v>27</v>
      </c>
      <c r="F537" s="263" t="str">
        <f>+IF(G537=0,"",'Ark1'!Q2040)</f>
        <v/>
      </c>
      <c r="G537" s="449">
        <f>+'Ark1'!R2040</f>
        <v>0</v>
      </c>
      <c r="H537" s="264" t="str">
        <f>+IF(G537=0,"",'Ark1'!AE2040)</f>
        <v/>
      </c>
      <c r="I537" s="264"/>
      <c r="J537" s="264" t="str">
        <f>+IF(G537=0,"",'Ark1'!AF2040)</f>
        <v/>
      </c>
      <c r="K537" s="265" t="str">
        <f>+IF(G537=0,"",'Ark1'!T2040)</f>
        <v/>
      </c>
      <c r="L537" s="294" t="str">
        <f>+IF(G537=0,"",'Ark1'!U2040)</f>
        <v/>
      </c>
      <c r="M537" s="264"/>
      <c r="N537" s="266" t="str">
        <f>+IF(G537=0,"",'Ark1'!W2040)</f>
        <v/>
      </c>
      <c r="O537" s="266" t="str">
        <f>+IF(G537=0,"",'Ark1'!X2040)</f>
        <v/>
      </c>
      <c r="P537" s="266" t="str">
        <f>+IF(G537=0,"",'Ark1'!AG2040)</f>
        <v/>
      </c>
      <c r="Q537" s="266" t="str">
        <f>+IF(G537=0,"",'Ark1'!AH2040)</f>
        <v/>
      </c>
      <c r="R537" s="366" t="str">
        <f>+IF(G537=0,"",'Ark1'!AR1983)</f>
        <v/>
      </c>
      <c r="S537" s="114" t="str">
        <f>+IF(G537=0,"",'Ark1'!AS1983)</f>
        <v/>
      </c>
      <c r="T537" s="266" t="str">
        <f>+IF(G537=0,"",'Ark1'!Y2040)</f>
        <v/>
      </c>
      <c r="U537" s="265" t="str">
        <f>+IF(G537=0,"",'Ark1'!AA2040)</f>
        <v/>
      </c>
      <c r="V537" s="266" t="str">
        <f>+IF(G537=0,"",'Ark1'!AC2040)</f>
        <v/>
      </c>
      <c r="W537" s="294" t="str">
        <f t="shared" si="74"/>
        <v/>
      </c>
      <c r="X537" s="266" t="str">
        <f t="shared" si="75"/>
        <v/>
      </c>
      <c r="Y537" s="264" t="str">
        <f t="shared" si="76"/>
        <v/>
      </c>
      <c r="Z537" s="244"/>
      <c r="AA537" s="27"/>
      <c r="AC537" s="28"/>
      <c r="AD537" s="27"/>
      <c r="AE537" s="86"/>
      <c r="AF537" s="86"/>
      <c r="AJ537" s="86"/>
    </row>
    <row r="538" spans="1:55" ht="15.6">
      <c r="A538" s="244"/>
      <c r="B538" s="318">
        <f>+'Ark1'!C2075</f>
        <v>2024</v>
      </c>
      <c r="C538" s="263">
        <f>+'Ark1'!L2075</f>
        <v>14</v>
      </c>
      <c r="D538" s="263" t="s">
        <v>403</v>
      </c>
      <c r="E538" s="272">
        <f>+'Ark1'!AP2075</f>
        <v>27</v>
      </c>
      <c r="F538" s="86" t="str">
        <f>+IF(G538=0,"",'Ark1'!Q2075)</f>
        <v/>
      </c>
      <c r="G538" s="449">
        <f>+'Ark1'!R2075</f>
        <v>0</v>
      </c>
      <c r="H538" s="28" t="str">
        <f>+IF(G538=0,"",'Ark1'!AE2075)</f>
        <v/>
      </c>
      <c r="I538" s="264"/>
      <c r="J538" s="28" t="str">
        <f>+IF(G538=0,"",'Ark1'!AF2075)</f>
        <v/>
      </c>
      <c r="K538" s="27" t="str">
        <f>+IF(G538=0,"",'Ark1'!T2075)</f>
        <v/>
      </c>
      <c r="L538" s="294" t="str">
        <f>+IF(G538=0,"",'Ark1'!U2075)</f>
        <v/>
      </c>
      <c r="M538" s="264"/>
      <c r="N538" s="33" t="str">
        <f>+IF(G538=0,"",'Ark1'!W2075)</f>
        <v/>
      </c>
      <c r="O538" s="33" t="str">
        <f>+IF(G538=0,"",'Ark1'!X2075)</f>
        <v/>
      </c>
      <c r="P538" s="33" t="str">
        <f>+IF(G538=0,"",'Ark1'!AG2075)</f>
        <v/>
      </c>
      <c r="Q538" s="33" t="str">
        <f>+IF(G538=0,"",'Ark1'!AH2075)</f>
        <v/>
      </c>
      <c r="R538" s="366" t="str">
        <f>+IF(G538=0,"",'Ark1'!AR1984)</f>
        <v/>
      </c>
      <c r="S538" s="114" t="str">
        <f>+IF(G538=0,"",'Ark1'!AS1984)</f>
        <v/>
      </c>
      <c r="T538" s="33" t="str">
        <f>+IF(G538=0,"",'Ark1'!Y2075)</f>
        <v/>
      </c>
      <c r="U538" s="27" t="str">
        <f>+IF(G538=0,"",'Ark1'!AA2075)</f>
        <v/>
      </c>
      <c r="V538" s="33" t="str">
        <f>+IF(G538=0,"",'Ark1'!AC2075)</f>
        <v/>
      </c>
      <c r="W538" s="294" t="str">
        <f t="shared" si="74"/>
        <v/>
      </c>
      <c r="X538" s="33" t="str">
        <f t="shared" si="75"/>
        <v/>
      </c>
      <c r="Y538" s="28" t="str">
        <f t="shared" si="76"/>
        <v/>
      </c>
      <c r="Z538" s="244"/>
      <c r="AA538" s="27"/>
      <c r="AC538" s="28"/>
      <c r="AD538" s="27"/>
      <c r="AE538" s="86"/>
      <c r="AF538" s="86"/>
      <c r="AJ538" s="86"/>
    </row>
    <row r="539" spans="1:55" ht="15.6">
      <c r="A539" s="244"/>
      <c r="B539" s="318">
        <f>+'Ark1'!C2110</f>
        <v>2024</v>
      </c>
      <c r="C539" s="263">
        <f>+'Ark1'!L2110</f>
        <v>15</v>
      </c>
      <c r="D539" s="263" t="s">
        <v>41</v>
      </c>
      <c r="E539" s="263">
        <f>+'Ark1'!AP2110</f>
        <v>27</v>
      </c>
      <c r="F539" s="263" t="str">
        <f>+IF(G539=0,"",'Ark1'!Q2110)</f>
        <v/>
      </c>
      <c r="G539" s="449">
        <f>+'Ark1'!R2110</f>
        <v>0</v>
      </c>
      <c r="H539" s="264" t="str">
        <f>+IF(G539=0,"",'Ark1'!AE2110)</f>
        <v/>
      </c>
      <c r="I539" s="264"/>
      <c r="J539" s="264" t="str">
        <f>+IF(G539=0,"",'Ark1'!AF2110)</f>
        <v/>
      </c>
      <c r="K539" s="265" t="str">
        <f>+IF(G539=0,"",'Ark1'!T2110)</f>
        <v/>
      </c>
      <c r="L539" s="369" t="str">
        <f>+IF(G539=0,"",'Ark1'!U2110)</f>
        <v/>
      </c>
      <c r="M539" s="264"/>
      <c r="N539" s="266" t="str">
        <f>+IF(G539=0,"",'Ark1'!W2110)</f>
        <v/>
      </c>
      <c r="O539" s="266" t="str">
        <f>+IF(G539=0,"",'Ark1'!X2110)</f>
        <v/>
      </c>
      <c r="P539" s="266" t="str">
        <f>+IF(G539=0,"",'Ark1'!AG2110)</f>
        <v/>
      </c>
      <c r="Q539" s="266" t="str">
        <f>+IF(G539=0,"",'Ark1'!AH2110)</f>
        <v/>
      </c>
      <c r="R539" s="366" t="str">
        <f>+IF(G539=0,"",'Ark1'!AR1985)</f>
        <v/>
      </c>
      <c r="S539" s="114" t="str">
        <f>+IF(G539=0,"",'Ark1'!AS1985)</f>
        <v/>
      </c>
      <c r="T539" s="266" t="str">
        <f>+IF(G539=0,"",'Ark1'!Y2110)</f>
        <v/>
      </c>
      <c r="U539" s="265" t="str">
        <f>+IF(G539=0,"",'Ark1'!AA2110)</f>
        <v/>
      </c>
      <c r="V539" s="266" t="str">
        <f>+IF(G539=0,"",'Ark1'!AC2110)</f>
        <v/>
      </c>
      <c r="W539" s="294" t="str">
        <f t="shared" si="74"/>
        <v/>
      </c>
      <c r="X539" s="266" t="str">
        <f t="shared" si="75"/>
        <v/>
      </c>
      <c r="Y539" s="264" t="str">
        <f t="shared" si="76"/>
        <v/>
      </c>
      <c r="Z539" s="244"/>
      <c r="AA539" s="27"/>
      <c r="AC539" s="28"/>
      <c r="AD539" s="27"/>
      <c r="AE539" s="86"/>
      <c r="AF539" s="86"/>
      <c r="AJ539" s="86"/>
    </row>
    <row r="540" spans="1:55" ht="19.8">
      <c r="A540" s="244"/>
      <c r="B540" s="244"/>
      <c r="C540" s="244"/>
      <c r="D540" s="244"/>
      <c r="E540" s="244"/>
      <c r="F540" s="244"/>
      <c r="G540" s="443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  <c r="U540" s="244"/>
      <c r="V540" s="244"/>
      <c r="W540" s="244"/>
      <c r="X540" s="244"/>
      <c r="Y540" s="244"/>
      <c r="Z540" s="244"/>
      <c r="AA540" s="247"/>
      <c r="AC540" s="28"/>
      <c r="AD540" s="27"/>
      <c r="AE540" s="248"/>
      <c r="AF540" s="86"/>
      <c r="AJ540" s="86"/>
      <c r="BB540" s="259"/>
    </row>
    <row r="541" spans="1:55" ht="19.8">
      <c r="A541" s="244"/>
      <c r="B541" s="244"/>
      <c r="C541" s="261"/>
      <c r="D541" s="244"/>
      <c r="E541" s="244"/>
      <c r="F541" s="244"/>
      <c r="G541" s="443"/>
      <c r="H541" s="245"/>
      <c r="I541" s="244"/>
      <c r="J541" s="245"/>
      <c r="K541" s="244"/>
      <c r="L541" s="244"/>
      <c r="M541" s="244"/>
      <c r="N541" s="246"/>
      <c r="O541" s="246"/>
      <c r="P541" s="244"/>
      <c r="Q541" s="246"/>
      <c r="R541" s="246"/>
      <c r="S541" s="246"/>
      <c r="T541" s="246"/>
      <c r="U541" s="244"/>
      <c r="V541" s="246"/>
      <c r="W541" s="244"/>
      <c r="X541" s="246"/>
      <c r="Y541" s="245"/>
      <c r="Z541" s="244"/>
      <c r="AA541" s="247"/>
      <c r="AC541" s="28"/>
      <c r="AD541" s="27"/>
      <c r="AE541" s="248"/>
      <c r="AF541" s="86"/>
      <c r="AJ541" s="86"/>
      <c r="BB541" s="259"/>
    </row>
    <row r="542" spans="1:55" ht="22.8">
      <c r="A542" s="334" t="str">
        <f>+Raser!C35</f>
        <v>Tiroler Grauvieh</v>
      </c>
      <c r="B542" s="244"/>
      <c r="C542" s="261"/>
      <c r="D542" s="334"/>
      <c r="E542" s="244"/>
      <c r="F542" s="244"/>
      <c r="G542" s="447" t="s">
        <v>639</v>
      </c>
      <c r="H542" s="276">
        <f>SUM(G548:G562)</f>
        <v>233</v>
      </c>
      <c r="I542" s="245"/>
      <c r="J542" s="244"/>
      <c r="K542" s="245"/>
      <c r="L542" s="244"/>
      <c r="M542" s="333">
        <f>+Raser!T35</f>
        <v>271.73390557939939</v>
      </c>
      <c r="N542" s="244"/>
      <c r="O542" s="246"/>
      <c r="P542" s="246"/>
      <c r="Q542" s="244"/>
      <c r="R542" s="244"/>
      <c r="S542" s="244"/>
      <c r="T542" s="246"/>
      <c r="U542" s="246"/>
      <c r="V542" s="244"/>
      <c r="W542" s="246"/>
      <c r="X542" s="333">
        <f>+Raser!X35</f>
        <v>99.168453549148083</v>
      </c>
      <c r="Y542" s="246" t="s">
        <v>624</v>
      </c>
      <c r="Z542" s="245"/>
      <c r="AA542" s="247"/>
      <c r="AB542" s="247"/>
      <c r="AC542" s="28"/>
      <c r="AE542" s="27"/>
      <c r="AF542" s="248"/>
      <c r="AJ542" s="86"/>
      <c r="BC542" s="259"/>
    </row>
    <row r="543" spans="1:55" ht="14.25" customHeight="1">
      <c r="A543" s="244"/>
      <c r="B543" s="244"/>
      <c r="C543" s="261"/>
      <c r="D543" s="332"/>
      <c r="E543" s="244"/>
      <c r="F543" s="261"/>
      <c r="G543" s="447"/>
      <c r="H543" s="261"/>
      <c r="I543" s="261"/>
      <c r="J543" s="261"/>
      <c r="K543" s="261"/>
      <c r="L543" s="261"/>
      <c r="M543" s="261"/>
      <c r="N543" s="261"/>
      <c r="O543" s="261"/>
      <c r="P543" s="261"/>
      <c r="Q543" s="261"/>
      <c r="R543" s="261"/>
      <c r="S543" s="261"/>
      <c r="T543" s="261"/>
      <c r="U543" s="261"/>
      <c r="V543" s="261"/>
      <c r="W543" s="261"/>
      <c r="X543" s="261"/>
      <c r="Y543" s="245"/>
      <c r="Z543" s="244"/>
      <c r="AA543" s="247"/>
      <c r="AC543" s="28"/>
      <c r="AD543" s="27"/>
      <c r="AE543" s="248"/>
      <c r="AF543" s="86"/>
      <c r="AJ543" s="86"/>
      <c r="BB543" s="259"/>
    </row>
    <row r="544" spans="1:55" ht="19.8">
      <c r="A544" s="244"/>
      <c r="B544" s="244"/>
      <c r="C544" s="244"/>
      <c r="D544" s="244"/>
      <c r="E544" s="244"/>
      <c r="F544" s="244"/>
      <c r="G544" s="443"/>
      <c r="H544" s="245"/>
      <c r="I544" s="244"/>
      <c r="J544" s="245"/>
      <c r="K544" s="244"/>
      <c r="L544" s="244"/>
      <c r="M544" s="244"/>
      <c r="N544" s="246"/>
      <c r="O544" s="246"/>
      <c r="P544" s="244"/>
      <c r="Q544" s="246"/>
      <c r="R544" s="246"/>
      <c r="S544" s="246"/>
      <c r="T544" s="246"/>
      <c r="U544" s="244"/>
      <c r="V544" s="246"/>
      <c r="W544" s="261" t="s">
        <v>479</v>
      </c>
      <c r="X544" s="262" t="s">
        <v>81</v>
      </c>
      <c r="Y544" s="260" t="s">
        <v>4</v>
      </c>
      <c r="Z544" s="244"/>
      <c r="AA544" s="247"/>
      <c r="AC544" s="28"/>
      <c r="AD544" s="27"/>
      <c r="AE544" s="248"/>
      <c r="AF544" s="86"/>
      <c r="AJ544" s="86"/>
      <c r="BB544" s="259"/>
    </row>
    <row r="545" spans="1:54" ht="19.8">
      <c r="A545" s="244"/>
      <c r="B545" s="244"/>
      <c r="C545" s="244"/>
      <c r="D545" s="261"/>
      <c r="E545" s="244"/>
      <c r="F545" s="261" t="s">
        <v>4</v>
      </c>
      <c r="G545" s="443"/>
      <c r="H545" s="245"/>
      <c r="I545" s="245"/>
      <c r="J545" s="245"/>
      <c r="K545" s="261" t="s">
        <v>24</v>
      </c>
      <c r="L545" s="245"/>
      <c r="M545" s="245"/>
      <c r="N545" s="246" t="s">
        <v>404</v>
      </c>
      <c r="O545" s="246" t="s">
        <v>404</v>
      </c>
      <c r="P545" s="262" t="s">
        <v>533</v>
      </c>
      <c r="Q545" s="246" t="s">
        <v>404</v>
      </c>
      <c r="R545" s="246"/>
      <c r="S545" s="246"/>
      <c r="T545" s="262" t="s">
        <v>424</v>
      </c>
      <c r="U545" s="244"/>
      <c r="V545" s="262" t="s">
        <v>576</v>
      </c>
      <c r="W545" s="261" t="s">
        <v>573</v>
      </c>
      <c r="X545" s="262" t="s">
        <v>44</v>
      </c>
      <c r="Y545" s="260" t="s">
        <v>10</v>
      </c>
      <c r="Z545" s="244"/>
      <c r="AA545" s="247"/>
      <c r="AC545" s="28"/>
      <c r="AD545" s="27"/>
      <c r="AE545" s="248"/>
      <c r="AF545" s="86"/>
      <c r="AJ545" s="86"/>
      <c r="BB545" s="259"/>
    </row>
    <row r="546" spans="1:54" ht="19.8">
      <c r="A546" s="261"/>
      <c r="B546" s="261"/>
      <c r="C546" s="244"/>
      <c r="D546" s="244"/>
      <c r="E546" s="261"/>
      <c r="F546" s="261" t="s">
        <v>477</v>
      </c>
      <c r="G546" s="447" t="s">
        <v>4</v>
      </c>
      <c r="H546" s="260" t="s">
        <v>4</v>
      </c>
      <c r="I546" s="260"/>
      <c r="J546" s="260" t="s">
        <v>1</v>
      </c>
      <c r="K546" s="261" t="s">
        <v>483</v>
      </c>
      <c r="L546" s="260" t="s">
        <v>24</v>
      </c>
      <c r="M546" s="260"/>
      <c r="N546" s="262" t="s">
        <v>575</v>
      </c>
      <c r="O546" s="262" t="s">
        <v>489</v>
      </c>
      <c r="P546" s="262" t="s">
        <v>554</v>
      </c>
      <c r="Q546" s="262" t="s">
        <v>491</v>
      </c>
      <c r="R546" s="411" t="s">
        <v>24</v>
      </c>
      <c r="S546" s="411" t="s">
        <v>24</v>
      </c>
      <c r="T546" s="262"/>
      <c r="U546" s="261" t="s">
        <v>415</v>
      </c>
      <c r="V546" s="262" t="s">
        <v>1</v>
      </c>
      <c r="W546" s="261" t="s">
        <v>71</v>
      </c>
      <c r="X546" s="262" t="s">
        <v>537</v>
      </c>
      <c r="Y546" s="260" t="s">
        <v>71</v>
      </c>
      <c r="Z546" s="244"/>
      <c r="AA546" s="247"/>
      <c r="AC546" s="28"/>
      <c r="AD546" s="27"/>
      <c r="AE546" s="248"/>
      <c r="AF546" s="86"/>
      <c r="AJ546" s="86"/>
      <c r="BB546" s="259"/>
    </row>
    <row r="547" spans="1:54" ht="19.8">
      <c r="A547" s="244"/>
      <c r="B547" s="244"/>
      <c r="C547" s="261" t="s">
        <v>0</v>
      </c>
      <c r="D547" s="261"/>
      <c r="E547" s="261" t="s">
        <v>601</v>
      </c>
      <c r="F547" s="50" t="s">
        <v>478</v>
      </c>
      <c r="G547" s="448" t="s">
        <v>10</v>
      </c>
      <c r="H547" s="87" t="s">
        <v>404</v>
      </c>
      <c r="I547" s="87"/>
      <c r="J547" s="87" t="s">
        <v>404</v>
      </c>
      <c r="K547" s="50" t="s">
        <v>416</v>
      </c>
      <c r="L547" s="87" t="s">
        <v>45</v>
      </c>
      <c r="M547" s="87"/>
      <c r="N547" s="75" t="s">
        <v>552</v>
      </c>
      <c r="O547" s="75" t="s">
        <v>441</v>
      </c>
      <c r="P547" s="75" t="s">
        <v>485</v>
      </c>
      <c r="Q547" s="75" t="s">
        <v>472</v>
      </c>
      <c r="R547" s="411" t="s">
        <v>711</v>
      </c>
      <c r="S547" s="411" t="s">
        <v>712</v>
      </c>
      <c r="T547" s="75" t="s">
        <v>1</v>
      </c>
      <c r="U547" s="50" t="s">
        <v>416</v>
      </c>
      <c r="V547" s="75" t="s">
        <v>534</v>
      </c>
      <c r="W547" s="50" t="s">
        <v>488</v>
      </c>
      <c r="X547" s="75" t="s">
        <v>45</v>
      </c>
      <c r="Y547" s="87" t="s">
        <v>557</v>
      </c>
      <c r="Z547" s="244"/>
      <c r="AA547" s="247"/>
      <c r="AC547" s="28"/>
      <c r="AD547" s="27"/>
      <c r="AE547" s="248"/>
      <c r="AF547" s="86"/>
      <c r="AJ547" s="86"/>
      <c r="BB547" s="259"/>
    </row>
    <row r="548" spans="1:54" ht="15.6">
      <c r="A548" s="244"/>
      <c r="B548" s="263">
        <f>+'Ark1'!C1621</f>
        <v>2024</v>
      </c>
      <c r="C548" s="263">
        <f>+'Ark1'!L1621</f>
        <v>1</v>
      </c>
      <c r="D548" s="263" t="s">
        <v>29</v>
      </c>
      <c r="E548" s="263">
        <f>+'Ark1'!AP1621</f>
        <v>28</v>
      </c>
      <c r="F548" s="263" t="str">
        <f>+IF(G548=0,"",'Ark1'!Q1621)</f>
        <v/>
      </c>
      <c r="G548" s="449">
        <f>+'Ark1'!R1621</f>
        <v>0</v>
      </c>
      <c r="H548" s="264" t="str">
        <f>+IF(G548=0,"",'Ark1'!AE1621)</f>
        <v/>
      </c>
      <c r="I548" s="264"/>
      <c r="J548" s="264" t="str">
        <f>+IF(G548=0,"",'Ark1'!AF1621)</f>
        <v/>
      </c>
      <c r="K548" s="265" t="str">
        <f>+IF(G548=0,"",'Ark1'!T1621)</f>
        <v/>
      </c>
      <c r="L548" s="294" t="str">
        <f>+IF(G548=0,"",'Ark1'!U1621)</f>
        <v/>
      </c>
      <c r="M548" s="264"/>
      <c r="N548" s="266" t="str">
        <f>+IF(G548=0,"",'Ark1'!W1621)</f>
        <v/>
      </c>
      <c r="O548" s="266" t="str">
        <f>+IF(G548=0,"",'Ark1'!X1621)</f>
        <v/>
      </c>
      <c r="P548" s="266" t="str">
        <f>+IF(G548=0,"",'Ark1'!AG1621)</f>
        <v/>
      </c>
      <c r="Q548" s="266" t="str">
        <f>+IF(G548=0,"",'Ark1'!AH1621)</f>
        <v/>
      </c>
      <c r="R548" s="366" t="str">
        <f>+IF(G548=0,"",'Ark1'!AR1621)</f>
        <v/>
      </c>
      <c r="S548" s="114" t="str">
        <f>+IF(G548=0,"",'Ark1'!AS1621)</f>
        <v/>
      </c>
      <c r="T548" s="266" t="str">
        <f>+IF(G548=0,"",'Ark1'!Y1621)</f>
        <v/>
      </c>
      <c r="U548" s="265" t="str">
        <f>+IF(G548=0,"",'Ark1'!AA1621)</f>
        <v/>
      </c>
      <c r="V548" s="266" t="str">
        <f>+IF(G548=0,"",'Ark1'!AC1621)</f>
        <v/>
      </c>
      <c r="W548" s="294" t="str">
        <f t="shared" ref="W548:W562" si="77">IF(G548=0,"",1000*L548/P548)</f>
        <v/>
      </c>
      <c r="X548" s="266" t="str">
        <f t="shared" ref="X548:X562" si="78">IF(G548=0,"",L548/C548)</f>
        <v/>
      </c>
      <c r="Y548" s="264" t="str">
        <f t="shared" ref="Y548:Y562" si="79">IF(G548=0,"",G548/F548)</f>
        <v/>
      </c>
      <c r="Z548" s="244"/>
      <c r="AA548" s="27"/>
      <c r="AC548" s="28"/>
      <c r="AD548" s="27"/>
      <c r="AE548" s="86"/>
      <c r="AF548" s="86"/>
      <c r="AJ548" s="86"/>
    </row>
    <row r="549" spans="1:54" ht="15.6">
      <c r="A549" s="244"/>
      <c r="B549" s="295">
        <f>+'Ark1'!C1656</f>
        <v>2024</v>
      </c>
      <c r="C549" s="86">
        <f>+'Ark1'!L1656</f>
        <v>2</v>
      </c>
      <c r="D549" s="86" t="s">
        <v>30</v>
      </c>
      <c r="E549" s="86">
        <f>+'Ark1'!AP1656</f>
        <v>28</v>
      </c>
      <c r="F549" s="86">
        <f>+IF(G549=0,"",'Ark1'!Q1656)</f>
        <v>12</v>
      </c>
      <c r="G549" s="449">
        <f>+'Ark1'!R1656</f>
        <v>13</v>
      </c>
      <c r="H549" s="28">
        <f>+IF(G549=0,"",'Ark1'!AE1656)</f>
        <v>5.5793991416309021</v>
      </c>
      <c r="I549" s="264"/>
      <c r="J549" s="28">
        <f>+IF(G549=0,"",'Ark1'!AF1656)</f>
        <v>3.9602615535268648</v>
      </c>
      <c r="K549" s="27">
        <f>+IF(G549=0,"",'Ark1'!T1656)</f>
        <v>3.461538461538463</v>
      </c>
      <c r="L549" s="294">
        <f>+IF(G549=0,"",'Ark1'!U1656)</f>
        <v>192.87692307692305</v>
      </c>
      <c r="M549" s="264"/>
      <c r="N549" s="33">
        <f>+IF(G549=0,"",'Ark1'!W1656)</f>
        <v>0</v>
      </c>
      <c r="O549" s="33">
        <f>+IF(G549=0,"",'Ark1'!X1656)</f>
        <v>0</v>
      </c>
      <c r="P549" s="33">
        <f>+IF(G549=0,"",'Ark1'!AG1656)</f>
        <v>3073.1538461538457</v>
      </c>
      <c r="Q549" s="33">
        <f>+IF(G549=0,"",'Ark1'!AH1656)</f>
        <v>100</v>
      </c>
      <c r="R549" s="366">
        <f>+IF(G549=0,"",'Ark1'!AR1656)</f>
        <v>207.53846153846152</v>
      </c>
      <c r="S549" s="114">
        <f>+IF(G549=0,"",'Ark1'!AS1656)</f>
        <v>21.521345937337379</v>
      </c>
      <c r="T549" s="33">
        <f>+IF(G549=0,"",'Ark1'!Y1656)</f>
        <v>18.717213543694275</v>
      </c>
      <c r="U549" s="27">
        <f>+IF(G549=0,"",'Ark1'!AA1656)</f>
        <v>0.74579690114097308</v>
      </c>
      <c r="V549" s="33">
        <f>+IF(G549=0,"",'Ark1'!AC1656)</f>
        <v>-9.732477523068118</v>
      </c>
      <c r="W549" s="294">
        <f t="shared" si="77"/>
        <v>62.761883307051143</v>
      </c>
      <c r="X549" s="33">
        <f t="shared" si="78"/>
        <v>96.438461538461524</v>
      </c>
      <c r="Y549" s="28">
        <f t="shared" si="79"/>
        <v>1.0833333333333333</v>
      </c>
      <c r="Z549" s="244"/>
      <c r="AA549" s="27"/>
      <c r="AC549" s="28"/>
      <c r="AD549" s="27"/>
      <c r="AE549" s="86"/>
      <c r="AF549" s="86"/>
      <c r="AJ549" s="86"/>
    </row>
    <row r="550" spans="1:54" ht="15.6">
      <c r="A550" s="244"/>
      <c r="B550" s="295">
        <f>+'Ark1'!C1691</f>
        <v>2024</v>
      </c>
      <c r="C550" s="263">
        <f>+'Ark1'!L1691</f>
        <v>3</v>
      </c>
      <c r="D550" s="263" t="s">
        <v>31</v>
      </c>
      <c r="E550" s="263">
        <f>+'Ark1'!AP1691</f>
        <v>28</v>
      </c>
      <c r="F550" s="263">
        <f>+IF(G550=0,"",'Ark1'!Q1691)</f>
        <v>26</v>
      </c>
      <c r="G550" s="449">
        <f>+'Ark1'!R1691</f>
        <v>34</v>
      </c>
      <c r="H550" s="264">
        <f>+IF(G550=0,"",'Ark1'!AE1691)</f>
        <v>14.59227467811159</v>
      </c>
      <c r="I550" s="264"/>
      <c r="J550" s="264">
        <f>+IF(G550=0,"",'Ark1'!AF1691)</f>
        <v>11.733581830242921</v>
      </c>
      <c r="K550" s="265">
        <f>+IF(G550=0,"",'Ark1'!T1691)</f>
        <v>4.4705882352941178</v>
      </c>
      <c r="L550" s="294">
        <f>+IF(G550=0,"",'Ark1'!U1691)</f>
        <v>218.50000000000003</v>
      </c>
      <c r="M550" s="264"/>
      <c r="N550" s="266">
        <f>+IF(G550=0,"",'Ark1'!W1691)</f>
        <v>2.9411764705882355</v>
      </c>
      <c r="O550" s="266">
        <f>+IF(G550=0,"",'Ark1'!X1691)</f>
        <v>0</v>
      </c>
      <c r="P550" s="266">
        <f>+IF(G550=0,"",'Ark1'!AG1691)</f>
        <v>2854.2352941176473</v>
      </c>
      <c r="Q550" s="266">
        <f>+IF(G550=0,"",'Ark1'!AH1691)</f>
        <v>100</v>
      </c>
      <c r="R550" s="366">
        <f>+IF(G550=0,"",'Ark1'!AR1691)</f>
        <v>206.97058823529412</v>
      </c>
      <c r="S550" s="114">
        <f>+IF(G550=0,"",'Ark1'!AS1691)</f>
        <v>24.575877924765081</v>
      </c>
      <c r="T550" s="266">
        <f>+IF(G550=0,"",'Ark1'!Y1691)</f>
        <v>23.509247241932975</v>
      </c>
      <c r="U550" s="265">
        <f>+IF(G550=0,"",'Ark1'!AA1691)</f>
        <v>1.2887589588356856</v>
      </c>
      <c r="V550" s="266">
        <f>+IF(G550=0,"",'Ark1'!AC1691)</f>
        <v>15.1146910628285</v>
      </c>
      <c r="W550" s="294">
        <f t="shared" si="77"/>
        <v>76.55290383743457</v>
      </c>
      <c r="X550" s="266">
        <f t="shared" si="78"/>
        <v>72.833333333333343</v>
      </c>
      <c r="Y550" s="264">
        <f t="shared" si="79"/>
        <v>1.3076923076923077</v>
      </c>
      <c r="Z550" s="244"/>
      <c r="AA550" s="27"/>
      <c r="AC550" s="28"/>
      <c r="AD550" s="27"/>
      <c r="AE550" s="86"/>
      <c r="AF550" s="86"/>
      <c r="AJ550" s="86"/>
    </row>
    <row r="551" spans="1:54" ht="15.6">
      <c r="A551" s="244"/>
      <c r="B551" s="295">
        <f>+'Ark1'!C1726</f>
        <v>2024</v>
      </c>
      <c r="C551" s="263">
        <f>+'Ark1'!L1726</f>
        <v>4</v>
      </c>
      <c r="D551" s="263" t="s">
        <v>32</v>
      </c>
      <c r="E551" s="86">
        <f>+'Ark1'!AP1726</f>
        <v>28</v>
      </c>
      <c r="F551" s="86">
        <f>+IF(G551=0,"",'Ark1'!Q1726)</f>
        <v>57</v>
      </c>
      <c r="G551" s="449">
        <f>+'Ark1'!R1726</f>
        <v>75</v>
      </c>
      <c r="H551" s="28">
        <f>+IF(G551=0,"",'Ark1'!AE1726)</f>
        <v>32.188841201716748</v>
      </c>
      <c r="I551" s="264"/>
      <c r="J551" s="28">
        <f>+IF(G551=0,"",'Ark1'!AF1726)</f>
        <v>29.793094734182009</v>
      </c>
      <c r="K551" s="27">
        <f>+IF(G551=0,"",'Ark1'!T1726)</f>
        <v>6.333333333333333</v>
      </c>
      <c r="L551" s="294">
        <f>+IF(G551=0,"",'Ark1'!U1726)</f>
        <v>251.50933333333339</v>
      </c>
      <c r="M551" s="264"/>
      <c r="N551" s="33">
        <f>+IF(G551=0,"",'Ark1'!W1726)</f>
        <v>45.333333333333343</v>
      </c>
      <c r="O551" s="33">
        <f>+IF(G551=0,"",'Ark1'!X1726)</f>
        <v>0</v>
      </c>
      <c r="P551" s="33">
        <f>+IF(G551=0,"",'Ark1'!AG1726)</f>
        <v>2817.5066666666662</v>
      </c>
      <c r="Q551" s="33">
        <f>+IF(G551=0,"",'Ark1'!AH1726)</f>
        <v>100</v>
      </c>
      <c r="R551" s="366">
        <f>+IF(G551=0,"",'Ark1'!AR1726)</f>
        <v>209.47999999999996</v>
      </c>
      <c r="S551" s="114">
        <f>+IF(G551=0,"",'Ark1'!AS1726)</f>
        <v>27.324029479557328</v>
      </c>
      <c r="T551" s="33">
        <f>+IF(G551=0,"",'Ark1'!Y1726)</f>
        <v>23.225590330974736</v>
      </c>
      <c r="U551" s="27">
        <f>+IF(G551=0,"",'Ark1'!AA1726)</f>
        <v>1.6918103387266044</v>
      </c>
      <c r="V551" s="33">
        <f>+IF(G551=0,"",'Ark1'!AC1726)</f>
        <v>6.8024047549550062</v>
      </c>
      <c r="W551" s="294">
        <f t="shared" si="77"/>
        <v>89.266632909475561</v>
      </c>
      <c r="X551" s="33">
        <f t="shared" si="78"/>
        <v>62.877333333333347</v>
      </c>
      <c r="Y551" s="28">
        <f t="shared" si="79"/>
        <v>1.3157894736842106</v>
      </c>
      <c r="Z551" s="244"/>
      <c r="AA551" s="27"/>
      <c r="AC551" s="28"/>
      <c r="AD551" s="27"/>
      <c r="AE551" s="86"/>
      <c r="AF551" s="86"/>
      <c r="AJ551" s="86"/>
    </row>
    <row r="552" spans="1:54" ht="15.6">
      <c r="A552" s="244"/>
      <c r="B552" s="263">
        <f>+'Ark1'!C1761</f>
        <v>2024</v>
      </c>
      <c r="C552" s="263">
        <f>+'Ark1'!L1761</f>
        <v>5</v>
      </c>
      <c r="D552" s="263" t="s">
        <v>402</v>
      </c>
      <c r="E552" s="271">
        <f>+'Ark1'!AP1761</f>
        <v>28</v>
      </c>
      <c r="F552" s="263">
        <f>+IF(G552=0,"",'Ark1'!Q1761)</f>
        <v>37</v>
      </c>
      <c r="G552" s="449">
        <f>+'Ark1'!R1761</f>
        <v>48</v>
      </c>
      <c r="H552" s="264">
        <f>+'Ark1'!AE1761</f>
        <v>20.60085836909872</v>
      </c>
      <c r="I552" s="264"/>
      <c r="J552" s="264">
        <f>+IF(G552=0,"",'Ark1'!AF1761)</f>
        <v>21.195944025018161</v>
      </c>
      <c r="K552" s="265">
        <f>+IF(G552=0,"",'Ark1'!T1761)</f>
        <v>8.2083333333333357</v>
      </c>
      <c r="L552" s="294">
        <f>+IF(G552=0,"",'Ark1'!U1761)</f>
        <v>279.5833333333332</v>
      </c>
      <c r="M552" s="264"/>
      <c r="N552" s="266">
        <f>+IF(G552=0,"",'Ark1'!W1761)</f>
        <v>81.25</v>
      </c>
      <c r="O552" s="266">
        <f>+IF(G552=0,"",'Ark1'!X1761)</f>
        <v>2.0833333333333339</v>
      </c>
      <c r="P552" s="266">
        <f>+IF(G552=0,"",'Ark1'!AG1761)</f>
        <v>2514.1041666666661</v>
      </c>
      <c r="Q552" s="266">
        <f>+IF(G552=0,"",'Ark1'!AH1761)</f>
        <v>100</v>
      </c>
      <c r="R552" s="366">
        <f>+IF(G552=0,"",'Ark1'!AR1761)</f>
        <v>208.9375</v>
      </c>
      <c r="S552" s="114">
        <f>+IF(G552=0,"",'Ark1'!AS1761)</f>
        <v>30.588490006864046</v>
      </c>
      <c r="T552" s="266">
        <f>+IF(G552=0,"",'Ark1'!Y1761)</f>
        <v>27.21855474161476</v>
      </c>
      <c r="U552" s="265">
        <f>+IF(G552=0,"",'Ark1'!AA1761)</f>
        <v>1.6196493104647334</v>
      </c>
      <c r="V552" s="266">
        <f>+IF(G552=0,"",'Ark1'!AC1761)</f>
        <v>22.256808104646623</v>
      </c>
      <c r="W552" s="294">
        <f t="shared" si="77"/>
        <v>111.20594645209938</v>
      </c>
      <c r="X552" s="266">
        <f t="shared" si="78"/>
        <v>55.916666666666643</v>
      </c>
      <c r="Y552" s="264">
        <f t="shared" si="79"/>
        <v>1.2972972972972974</v>
      </c>
      <c r="Z552" s="244"/>
      <c r="AA552" s="27"/>
      <c r="AC552" s="28"/>
      <c r="AD552" s="27"/>
      <c r="AE552" s="86"/>
      <c r="AF552" s="86"/>
      <c r="AJ552" s="86"/>
    </row>
    <row r="553" spans="1:54" ht="15.6">
      <c r="A553" s="244"/>
      <c r="B553" s="318">
        <f>+'Ark1'!C1796</f>
        <v>2024</v>
      </c>
      <c r="C553" s="263">
        <f>+'Ark1'!L1796</f>
        <v>6</v>
      </c>
      <c r="D553" s="263" t="s">
        <v>33</v>
      </c>
      <c r="E553" s="272">
        <f>+'Ark1'!AP1796</f>
        <v>28</v>
      </c>
      <c r="F553" s="86">
        <f>+IF(G553=0,"",'Ark1'!Q1796)</f>
        <v>30</v>
      </c>
      <c r="G553" s="449">
        <f>+'Ark1'!R1796</f>
        <v>39</v>
      </c>
      <c r="H553" s="28">
        <f>+IF(G553=0,"",'Ark1'!AE1796)</f>
        <v>16.738197424892704</v>
      </c>
      <c r="I553" s="264"/>
      <c r="J553" s="28">
        <f>+IF(G553=0,"",'Ark1'!AF1796)</f>
        <v>19.549862589632628</v>
      </c>
      <c r="K553" s="27">
        <f>+IF(G553=0,"",'Ark1'!T1796)</f>
        <v>9.4358974358974379</v>
      </c>
      <c r="L553" s="294">
        <f>+IF(G553=0,"",'Ark1'!U1796)</f>
        <v>317.37948717948723</v>
      </c>
      <c r="M553" s="264"/>
      <c r="N553" s="33">
        <f>+IF(G553=0,"",'Ark1'!W1796)</f>
        <v>97.435897435897445</v>
      </c>
      <c r="O553" s="33">
        <f>+IF(G553=0,"",'Ark1'!X1796)</f>
        <v>10.256410256410255</v>
      </c>
      <c r="P553" s="33">
        <f>+IF(G553=0,"",'Ark1'!AG1796)</f>
        <v>2756.4871794871801</v>
      </c>
      <c r="Q553" s="33">
        <f>+IF(G553=0,"",'Ark1'!AH1796)</f>
        <v>100</v>
      </c>
      <c r="R553" s="366">
        <f>+IF(G553=0,"",'Ark1'!AR1796)</f>
        <v>211.94871794871796</v>
      </c>
      <c r="S553" s="114">
        <f>+IF(G553=0,"",'Ark1'!AS1796)</f>
        <v>33.311376642185003</v>
      </c>
      <c r="T553" s="33">
        <f>+IF(G553=0,"",'Ark1'!Y1796)</f>
        <v>26.422195210408841</v>
      </c>
      <c r="U553" s="27">
        <f>+IF(G553=0,"",'Ark1'!AA1796)</f>
        <v>1.5156427390904219</v>
      </c>
      <c r="V553" s="33">
        <f>+IF(G553=0,"",'Ark1'!AC1796)</f>
        <v>6.7196521271224396</v>
      </c>
      <c r="W553" s="294">
        <f t="shared" si="77"/>
        <v>115.13911239686334</v>
      </c>
      <c r="X553" s="33">
        <f t="shared" si="78"/>
        <v>52.896581196581202</v>
      </c>
      <c r="Y553" s="28">
        <f t="shared" si="79"/>
        <v>1.3</v>
      </c>
      <c r="Z553" s="244"/>
      <c r="AA553" s="27"/>
      <c r="AC553" s="28"/>
      <c r="AD553" s="27"/>
      <c r="AE553" s="86"/>
      <c r="AF553" s="86"/>
      <c r="AJ553" s="86"/>
    </row>
    <row r="554" spans="1:54" ht="15.6">
      <c r="A554" s="244"/>
      <c r="B554" s="318">
        <f>+'Ark1'!C1831</f>
        <v>2024</v>
      </c>
      <c r="C554" s="263">
        <f>+'Ark1'!L1831</f>
        <v>7</v>
      </c>
      <c r="D554" s="263" t="s">
        <v>34</v>
      </c>
      <c r="E554" s="271">
        <f>+'Ark1'!AP1831</f>
        <v>28</v>
      </c>
      <c r="F554" s="263">
        <f>+IF(G554=0,"",'Ark1'!Q1831)</f>
        <v>16</v>
      </c>
      <c r="G554" s="449">
        <f>+'Ark1'!R1831</f>
        <v>19</v>
      </c>
      <c r="H554" s="264">
        <f>+IF(G554=0,"",'Ark1'!AE1831)</f>
        <v>8.1545064377682408</v>
      </c>
      <c r="I554" s="264"/>
      <c r="J554" s="264">
        <f>+IF(G554=0,"",'Ark1'!AF1831)</f>
        <v>10.556590959345485</v>
      </c>
      <c r="K554" s="265">
        <f>+IF(G554=0,"",'Ark1'!T1831)</f>
        <v>11.315789473684211</v>
      </c>
      <c r="L554" s="294">
        <f>+IF(G554=0,"",'Ark1'!U1831)</f>
        <v>351.77894736842114</v>
      </c>
      <c r="M554" s="264"/>
      <c r="N554" s="266">
        <f>+IF(G554=0,"",'Ark1'!W1831)</f>
        <v>100</v>
      </c>
      <c r="O554" s="266">
        <f>+IF(G554=0,"",'Ark1'!X1831)</f>
        <v>47.368421052631589</v>
      </c>
      <c r="P554" s="266">
        <f>+IF(G554=0,"",'Ark1'!AG1831)</f>
        <v>2645.3157894736846</v>
      </c>
      <c r="Q554" s="266">
        <f>+IF(G554=0,"",'Ark1'!AH1831)</f>
        <v>100</v>
      </c>
      <c r="R554" s="366">
        <f>+IF(G554=0,"",'Ark1'!AR1831)</f>
        <v>211.84210526315783</v>
      </c>
      <c r="S554" s="114">
        <f>+IF(G554=0,"",'Ark1'!AS1831)</f>
        <v>36.945221767791871</v>
      </c>
      <c r="T554" s="266">
        <f>+IF(G554=0,"",'Ark1'!Y1831)</f>
        <v>33.562394038995023</v>
      </c>
      <c r="U554" s="265">
        <f>+IF(G554=0,"",'Ark1'!AA1831)</f>
        <v>1.0786263964167957</v>
      </c>
      <c r="V554" s="266">
        <f>+IF(G554=0,"",'Ark1'!AC1831)</f>
        <v>-13.924147559170603</v>
      </c>
      <c r="W554" s="294">
        <f t="shared" si="77"/>
        <v>132.98183482222797</v>
      </c>
      <c r="X554" s="266">
        <f t="shared" si="78"/>
        <v>50.254135338345876</v>
      </c>
      <c r="Y554" s="264">
        <f t="shared" si="79"/>
        <v>1.1875</v>
      </c>
      <c r="Z554" s="244"/>
      <c r="AA554" s="27"/>
      <c r="AC554" s="28"/>
      <c r="AD554" s="27"/>
      <c r="AE554" s="86"/>
      <c r="AF554" s="86"/>
      <c r="AJ554" s="86"/>
    </row>
    <row r="555" spans="1:54" ht="15.6">
      <c r="A555" s="244"/>
      <c r="B555" s="86">
        <f>+'Ark1'!C1866</f>
        <v>2024</v>
      </c>
      <c r="C555" s="86">
        <f>+'Ark1'!L1866</f>
        <v>8</v>
      </c>
      <c r="D555" s="86" t="s">
        <v>35</v>
      </c>
      <c r="E555" s="272">
        <f>+'Ark1'!AP1866</f>
        <v>28</v>
      </c>
      <c r="F555" s="86">
        <f>+IF(G555=0,"",'Ark1'!Q1866)</f>
        <v>4</v>
      </c>
      <c r="G555" s="449">
        <f>+'Ark1'!R1866</f>
        <v>4</v>
      </c>
      <c r="H555" s="28">
        <f>+IF(G555=0,"",'Ark1'!AE1866)</f>
        <v>1.7167381974248928</v>
      </c>
      <c r="I555" s="264"/>
      <c r="J555" s="28">
        <f>+IF(G555=0,"",'Ark1'!AF1866)</f>
        <v>2.4147897779322114</v>
      </c>
      <c r="K555" s="27">
        <f>+IF(G555=0,"",'Ark1'!T1866)</f>
        <v>11.75</v>
      </c>
      <c r="L555" s="294">
        <f>+IF(G555=0,"",'Ark1'!U1866)</f>
        <v>382.22500000000002</v>
      </c>
      <c r="M555" s="264"/>
      <c r="N555" s="33">
        <f>+IF(G555=0,"",'Ark1'!W1866)</f>
        <v>100</v>
      </c>
      <c r="O555" s="33">
        <f>+IF(G555=0,"",'Ark1'!X1866)</f>
        <v>75</v>
      </c>
      <c r="P555" s="33">
        <f>+IF(G555=0,"",'Ark1'!AG1866)</f>
        <v>2119.25</v>
      </c>
      <c r="Q555" s="33">
        <f>+IF(G555=0,"",'Ark1'!AH1866)</f>
        <v>100</v>
      </c>
      <c r="R555" s="366">
        <f>+IF(G555=0,"",'Ark1'!AR1866)</f>
        <v>210.5</v>
      </c>
      <c r="S555" s="114">
        <f>+IF(G555=0,"",'Ark1'!AS1866)</f>
        <v>40.911245181625247</v>
      </c>
      <c r="T555" s="33">
        <f>+IF(G555=0,"",'Ark1'!Y1866)</f>
        <v>29.447527485341741</v>
      </c>
      <c r="U555" s="27">
        <f>+IF(G555=0,"",'Ark1'!AA1866)</f>
        <v>0.82915619758885006</v>
      </c>
      <c r="V555" s="33">
        <f>+IF(G555=0,"",'Ark1'!AC1866)</f>
        <v>96.578762313587973</v>
      </c>
      <c r="W555" s="294">
        <f t="shared" si="77"/>
        <v>180.35861743541346</v>
      </c>
      <c r="X555" s="33">
        <f t="shared" si="78"/>
        <v>47.778125000000003</v>
      </c>
      <c r="Y555" s="28">
        <f t="shared" si="79"/>
        <v>1</v>
      </c>
      <c r="Z555" s="244"/>
      <c r="AA555" s="27"/>
      <c r="AC555" s="28"/>
      <c r="AD555" s="27"/>
      <c r="AE555" s="86"/>
      <c r="AF555" s="86"/>
      <c r="AJ555" s="86"/>
    </row>
    <row r="556" spans="1:54" ht="15.6">
      <c r="A556" s="244"/>
      <c r="B556" s="318">
        <f>+'Ark1'!C1901</f>
        <v>2024</v>
      </c>
      <c r="C556" s="263">
        <f>+'Ark1'!L1901</f>
        <v>9</v>
      </c>
      <c r="D556" s="263" t="s">
        <v>36</v>
      </c>
      <c r="E556" s="271">
        <f>+'Ark1'!AP1901</f>
        <v>28</v>
      </c>
      <c r="F556" s="263">
        <f>+IF(G556=0,"",'Ark1'!Q1901)</f>
        <v>1</v>
      </c>
      <c r="G556" s="449">
        <f>+'Ark1'!R1901</f>
        <v>1</v>
      </c>
      <c r="H556" s="264">
        <f>+IF(G556=0,"",'Ark1'!AE1901)</f>
        <v>0.42918454935622319</v>
      </c>
      <c r="I556" s="264"/>
      <c r="J556" s="264">
        <f>+IF(G556=0,"",'Ark1'!AF1901)</f>
        <v>0.79587453011972065</v>
      </c>
      <c r="K556" s="265">
        <f>+IF(G556=0,"",'Ark1'!T1901)</f>
        <v>14</v>
      </c>
      <c r="L556" s="294">
        <f>+IF(G556=0,"",'Ark1'!U1901)</f>
        <v>503.9</v>
      </c>
      <c r="M556" s="264"/>
      <c r="N556" s="266">
        <f>+IF(G556=0,"",'Ark1'!W1901)</f>
        <v>100</v>
      </c>
      <c r="O556" s="266">
        <f>+IF(G556=0,"",'Ark1'!X1901)</f>
        <v>100</v>
      </c>
      <c r="P556" s="266">
        <f>+IF(G556=0,"",'Ark1'!AG1901)</f>
        <v>3223</v>
      </c>
      <c r="Q556" s="266">
        <f>+IF(G556=0,"",'Ark1'!AH1901)</f>
        <v>100</v>
      </c>
      <c r="R556" s="366">
        <f>+IF(G556=0,"",'Ark1'!AR1901)</f>
        <v>226</v>
      </c>
      <c r="S556" s="114">
        <f>+IF(G556=0,"",'Ark1'!AS1901)</f>
        <v>43.662160223494823</v>
      </c>
      <c r="T556" s="266">
        <f>+IF(G556=0,"",'Ark1'!Y1901)</f>
        <v>0</v>
      </c>
      <c r="U556" s="265">
        <f>+IF(G556=0,"",'Ark1'!AA1901)</f>
        <v>0</v>
      </c>
      <c r="V556" s="266">
        <f>+IF(G556=0,"",'Ark1'!AC1901)</f>
        <v>0</v>
      </c>
      <c r="W556" s="294">
        <f t="shared" si="77"/>
        <v>156.34502016754575</v>
      </c>
      <c r="X556" s="266">
        <f t="shared" si="78"/>
        <v>55.988888888888887</v>
      </c>
      <c r="Y556" s="264">
        <f t="shared" si="79"/>
        <v>1</v>
      </c>
      <c r="Z556" s="244"/>
      <c r="AA556" s="27"/>
      <c r="AC556" s="28"/>
      <c r="AD556" s="27"/>
      <c r="AE556" s="86"/>
      <c r="AF556" s="86"/>
      <c r="AJ556" s="86"/>
    </row>
    <row r="557" spans="1:54" ht="15.6">
      <c r="A557" s="244"/>
      <c r="B557" s="318">
        <f>+'Ark1'!C1936</f>
        <v>2024</v>
      </c>
      <c r="C557" s="263">
        <f>+'Ark1'!L1936</f>
        <v>10</v>
      </c>
      <c r="D557" s="263" t="s">
        <v>37</v>
      </c>
      <c r="E557" s="272">
        <f>+'Ark1'!AP1936</f>
        <v>28</v>
      </c>
      <c r="F557" s="86" t="str">
        <f>+IF(G557=0,"",'Ark1'!Q1936)</f>
        <v/>
      </c>
      <c r="G557" s="449">
        <f>+'Ark1'!R1936</f>
        <v>0</v>
      </c>
      <c r="H557" s="28" t="str">
        <f>+IF(G557=0,"",'Ark1'!AE1936)</f>
        <v/>
      </c>
      <c r="I557" s="264"/>
      <c r="J557" s="28" t="str">
        <f>+IF(G557=0,"",'Ark1'!AF1936)</f>
        <v/>
      </c>
      <c r="K557" s="27" t="str">
        <f>+IF(G557=0,"",'Ark1'!T1936)</f>
        <v/>
      </c>
      <c r="L557" s="294" t="str">
        <f>+IF(G557=0,"",'Ark1'!U1936)</f>
        <v/>
      </c>
      <c r="M557" s="264"/>
      <c r="N557" s="33" t="str">
        <f>+IF(G557=0,"",'Ark1'!W1936)</f>
        <v/>
      </c>
      <c r="O557" s="33" t="str">
        <f>+IF(G557=0,"",'Ark1'!X1936)</f>
        <v/>
      </c>
      <c r="P557" s="33" t="str">
        <f>+IF(G557=0,"",'Ark1'!AG1936)</f>
        <v/>
      </c>
      <c r="Q557" s="33" t="str">
        <f>+IF(G557=0,"",'Ark1'!AH1936)</f>
        <v/>
      </c>
      <c r="R557" s="366" t="str">
        <f>+IF(G557=0,"",'Ark1'!AR1936)</f>
        <v/>
      </c>
      <c r="S557" s="114" t="str">
        <f>+IF(G557=0,"",'Ark1'!AS1936)</f>
        <v/>
      </c>
      <c r="T557" s="33" t="str">
        <f>+IF(G557=0,"",'Ark1'!Y1936)</f>
        <v/>
      </c>
      <c r="U557" s="27" t="str">
        <f>+IF(G557=0,"",'Ark1'!AA1936)</f>
        <v/>
      </c>
      <c r="V557" s="33" t="str">
        <f>+IF(G557=0,"",'Ark1'!AC1936)</f>
        <v/>
      </c>
      <c r="W557" s="294" t="str">
        <f t="shared" si="77"/>
        <v/>
      </c>
      <c r="X557" s="33" t="str">
        <f t="shared" si="78"/>
        <v/>
      </c>
      <c r="Y557" s="28" t="str">
        <f t="shared" si="79"/>
        <v/>
      </c>
      <c r="Z557" s="244"/>
      <c r="AC557" s="28"/>
      <c r="AD557" s="27"/>
      <c r="AG557" s="27"/>
      <c r="AH557" s="27"/>
      <c r="AI557" s="27"/>
      <c r="AK557" s="27"/>
      <c r="AL557" s="267"/>
      <c r="AM557" s="27"/>
      <c r="AN557" s="27"/>
    </row>
    <row r="558" spans="1:54" ht="15.6">
      <c r="A558" s="244"/>
      <c r="B558" s="318">
        <f>+'Ark1'!C1971</f>
        <v>2024</v>
      </c>
      <c r="C558" s="263">
        <f>+'Ark1'!L1971</f>
        <v>11</v>
      </c>
      <c r="D558" s="263" t="s">
        <v>38</v>
      </c>
      <c r="E558" s="271">
        <f>+'Ark1'!AP1971</f>
        <v>28</v>
      </c>
      <c r="F558" s="263" t="str">
        <f>+IF(G558=0,"",'Ark1'!Q1971)</f>
        <v/>
      </c>
      <c r="G558" s="449">
        <f>+'Ark1'!R1971</f>
        <v>0</v>
      </c>
      <c r="H558" s="264" t="str">
        <f>+IF(G558=0,"",'Ark1'!AE1971)</f>
        <v/>
      </c>
      <c r="I558" s="264"/>
      <c r="J558" s="264" t="str">
        <f>+IF(G558=0,"",'Ark1'!AF1971)</f>
        <v/>
      </c>
      <c r="K558" s="265" t="str">
        <f>+IF(G558=0,"",'Ark1'!T1971)</f>
        <v/>
      </c>
      <c r="L558" s="294" t="str">
        <f>+IF(G558=0,"",'Ark1'!U1971)</f>
        <v/>
      </c>
      <c r="M558" s="264"/>
      <c r="N558" s="266" t="str">
        <f>+IF(G558=0,"",'Ark1'!W1971)</f>
        <v/>
      </c>
      <c r="O558" s="266" t="str">
        <f>+IF(G558=0,"",'Ark1'!X1971)</f>
        <v/>
      </c>
      <c r="P558" s="266" t="str">
        <f>+IF(G558=0,"",'Ark1'!AG1971)</f>
        <v/>
      </c>
      <c r="Q558" s="266" t="str">
        <f>+IF(G558=0,"",'Ark1'!AH1971)</f>
        <v/>
      </c>
      <c r="R558" s="366" t="str">
        <f>+IF(G558=0,"",'Ark1'!AR1971)</f>
        <v/>
      </c>
      <c r="S558" s="114" t="str">
        <f>+IF(G558=0,"",'Ark1'!AS1971)</f>
        <v/>
      </c>
      <c r="T558" s="266" t="str">
        <f>+IF(G558=0,"",'Ark1'!Y1971)</f>
        <v/>
      </c>
      <c r="U558" s="265" t="str">
        <f>+IF(G558=0,"",'Ark1'!AA1971)</f>
        <v/>
      </c>
      <c r="V558" s="266" t="str">
        <f>+IF(G558=0,"",'Ark1'!AC1971)</f>
        <v/>
      </c>
      <c r="W558" s="294" t="str">
        <f t="shared" si="77"/>
        <v/>
      </c>
      <c r="X558" s="266" t="str">
        <f t="shared" si="78"/>
        <v/>
      </c>
      <c r="Y558" s="264" t="str">
        <f t="shared" si="79"/>
        <v/>
      </c>
      <c r="Z558" s="244"/>
      <c r="AC558" s="28"/>
      <c r="AD558" s="27"/>
      <c r="AG558" s="27"/>
      <c r="AH558" s="27"/>
      <c r="AI558" s="27"/>
      <c r="AK558" s="27"/>
      <c r="AL558" s="267"/>
      <c r="AM558" s="27"/>
      <c r="AN558" s="27"/>
    </row>
    <row r="559" spans="1:54" ht="15.6">
      <c r="A559" s="244"/>
      <c r="B559" s="318">
        <f>+'Ark1'!C2006</f>
        <v>2024</v>
      </c>
      <c r="C559" s="263">
        <f>+'Ark1'!L2006</f>
        <v>12</v>
      </c>
      <c r="D559" s="263" t="s">
        <v>39</v>
      </c>
      <c r="E559" s="272">
        <f>+'Ark1'!AP2006</f>
        <v>28</v>
      </c>
      <c r="F559" s="86" t="str">
        <f>+IF(G559=0,"",'Ark1'!Q2006)</f>
        <v/>
      </c>
      <c r="G559" s="449">
        <f>+'Ark1'!R2006</f>
        <v>0</v>
      </c>
      <c r="H559" s="28" t="str">
        <f>+IF(G559=0,"",'Ark1'!AE2006)</f>
        <v/>
      </c>
      <c r="I559" s="264"/>
      <c r="J559" s="28" t="str">
        <f>+IF(G559=0,"",'Ark1'!AF2006)</f>
        <v/>
      </c>
      <c r="K559" s="27" t="str">
        <f>+IF(G559=0,"",'Ark1'!T2006)</f>
        <v/>
      </c>
      <c r="L559" s="294" t="str">
        <f>+IF(G559=0,"",'Ark1'!U2006)</f>
        <v/>
      </c>
      <c r="M559" s="264"/>
      <c r="N559" s="33" t="str">
        <f>+IF(G559=0,"",'Ark1'!W2006)</f>
        <v/>
      </c>
      <c r="O559" s="33" t="str">
        <f>+IF(G559=0,"",'Ark1'!X2006)</f>
        <v/>
      </c>
      <c r="P559" s="33" t="str">
        <f>+IF(G559=0,"",'Ark1'!AG2006)</f>
        <v/>
      </c>
      <c r="Q559" s="33" t="str">
        <f>+IF(G559=0,"",'Ark1'!AH2006)</f>
        <v/>
      </c>
      <c r="R559" s="366" t="str">
        <f>+IF(G559=0,"",'Ark1'!AR2006)</f>
        <v/>
      </c>
      <c r="S559" s="114" t="str">
        <f>+IF(G559=0,"",'Ark1'!AS2006)</f>
        <v/>
      </c>
      <c r="T559" s="33" t="str">
        <f>+IF(G559=0,"",'Ark1'!Y2006)</f>
        <v/>
      </c>
      <c r="U559" s="27" t="str">
        <f>+IF(G559=0,"",'Ark1'!AA2006)</f>
        <v/>
      </c>
      <c r="V559" s="33" t="str">
        <f>+IF(G559=0,"",'Ark1'!AC2006)</f>
        <v/>
      </c>
      <c r="W559" s="294" t="str">
        <f t="shared" si="77"/>
        <v/>
      </c>
      <c r="X559" s="33" t="str">
        <f t="shared" si="78"/>
        <v/>
      </c>
      <c r="Y559" s="28" t="str">
        <f t="shared" si="79"/>
        <v/>
      </c>
      <c r="Z559" s="244"/>
      <c r="AC559" s="28"/>
      <c r="AD559" s="27"/>
      <c r="AG559" s="27"/>
      <c r="AH559" s="27"/>
      <c r="AI559" s="27"/>
      <c r="AK559" s="27"/>
      <c r="AL559" s="267"/>
      <c r="AM559" s="27"/>
      <c r="AN559" s="27"/>
    </row>
    <row r="560" spans="1:54" ht="15.6">
      <c r="A560" s="244"/>
      <c r="B560" s="318">
        <f>+'Ark1'!C2041</f>
        <v>2024</v>
      </c>
      <c r="C560" s="263">
        <f>+'Ark1'!L2041</f>
        <v>13</v>
      </c>
      <c r="D560" s="263" t="s">
        <v>40</v>
      </c>
      <c r="E560" s="271">
        <f>+'Ark1'!AP2041</f>
        <v>28</v>
      </c>
      <c r="F560" s="263" t="str">
        <f>+IF(G560=0,"",'Ark1'!Q2041)</f>
        <v/>
      </c>
      <c r="G560" s="449">
        <f>+'Ark1'!R2041</f>
        <v>0</v>
      </c>
      <c r="H560" s="264" t="str">
        <f>+IF(G560=0,"",'Ark1'!AE2041)</f>
        <v/>
      </c>
      <c r="I560" s="264"/>
      <c r="J560" s="264" t="str">
        <f>+IF(G560=0,"",'Ark1'!AF2041)</f>
        <v/>
      </c>
      <c r="K560" s="265" t="str">
        <f>+IF(G560=0,"",'Ark1'!T2041)</f>
        <v/>
      </c>
      <c r="L560" s="294" t="str">
        <f>+IF(G560=0,"",'Ark1'!U2041)</f>
        <v/>
      </c>
      <c r="M560" s="264"/>
      <c r="N560" s="266" t="str">
        <f>+IF(G560=0,"",'Ark1'!W2041)</f>
        <v/>
      </c>
      <c r="O560" s="266" t="str">
        <f>+IF(G560=0,"",'Ark1'!X2041)</f>
        <v/>
      </c>
      <c r="P560" s="266" t="str">
        <f>+IF(G560=0,"",'Ark1'!AG2041)</f>
        <v/>
      </c>
      <c r="Q560" s="266" t="str">
        <f>+IF(G560=0,"",'Ark1'!AH2041)</f>
        <v/>
      </c>
      <c r="R560" s="366" t="str">
        <f>+IF(G560=0,"",'Ark1'!AR2006)</f>
        <v/>
      </c>
      <c r="S560" s="114" t="str">
        <f>+IF(G560=0,"",'Ark1'!AS2006)</f>
        <v/>
      </c>
      <c r="T560" s="266" t="str">
        <f>+IF(G560=0,"",'Ark1'!Y2041)</f>
        <v/>
      </c>
      <c r="U560" s="265" t="str">
        <f>+IF(G560=0,"",'Ark1'!AA2041)</f>
        <v/>
      </c>
      <c r="V560" s="266" t="str">
        <f>+IF(G560=0,"",'Ark1'!AC2041)</f>
        <v/>
      </c>
      <c r="W560" s="294" t="str">
        <f t="shared" si="77"/>
        <v/>
      </c>
      <c r="X560" s="266" t="str">
        <f t="shared" si="78"/>
        <v/>
      </c>
      <c r="Y560" s="264" t="str">
        <f t="shared" si="79"/>
        <v/>
      </c>
      <c r="Z560" s="244"/>
      <c r="AC560" s="28"/>
      <c r="AD560" s="27"/>
      <c r="AG560" s="27"/>
      <c r="AH560" s="27"/>
      <c r="AI560" s="27"/>
      <c r="AK560" s="27"/>
      <c r="AL560" s="267"/>
      <c r="AM560" s="27"/>
      <c r="AN560" s="27"/>
    </row>
    <row r="561" spans="1:55" ht="15.6">
      <c r="A561" s="244"/>
      <c r="B561" s="318">
        <f>+'Ark1'!C2076</f>
        <v>2024</v>
      </c>
      <c r="C561" s="263">
        <f>+'Ark1'!L2076</f>
        <v>14</v>
      </c>
      <c r="D561" s="263" t="s">
        <v>403</v>
      </c>
      <c r="E561" s="272">
        <f>+'Ark1'!AP2076</f>
        <v>28</v>
      </c>
      <c r="F561" s="86" t="str">
        <f>+IF(G561=0,"",'Ark1'!Q2076)</f>
        <v/>
      </c>
      <c r="G561" s="449">
        <f>+'Ark1'!R2076</f>
        <v>0</v>
      </c>
      <c r="H561" s="28" t="str">
        <f>+IF(G561=0,"",'Ark1'!AE2076)</f>
        <v/>
      </c>
      <c r="I561" s="264"/>
      <c r="J561" s="28" t="str">
        <f>+IF(G561=0,"",'Ark1'!AF2076)</f>
        <v/>
      </c>
      <c r="K561" s="27" t="str">
        <f>+IF(G561=0,"",'Ark1'!T2076)</f>
        <v/>
      </c>
      <c r="L561" s="294" t="str">
        <f>+IF(G561=0,"",'Ark1'!U2076)</f>
        <v/>
      </c>
      <c r="M561" s="264"/>
      <c r="N561" s="33" t="str">
        <f>+IF(G561=0,"",'Ark1'!W2076)</f>
        <v/>
      </c>
      <c r="O561" s="33" t="str">
        <f>+IF(G561=0,"",'Ark1'!X2076)</f>
        <v/>
      </c>
      <c r="P561" s="33" t="str">
        <f>+IF(G561=0,"",'Ark1'!AG2076)</f>
        <v/>
      </c>
      <c r="Q561" s="33" t="str">
        <f>+IF(G561=0,"",'Ark1'!AH2076)</f>
        <v/>
      </c>
      <c r="R561" s="366" t="str">
        <f>+IF(G561=0,"",'Ark1'!AR2007)</f>
        <v/>
      </c>
      <c r="S561" s="114" t="str">
        <f>+IF(G561=0,"",'Ark1'!AS2007)</f>
        <v/>
      </c>
      <c r="T561" s="33" t="str">
        <f>+IF(G561=0,"",'Ark1'!Y2076)</f>
        <v/>
      </c>
      <c r="U561" s="27" t="str">
        <f>+IF(G561=0,"",'Ark1'!AA2076)</f>
        <v/>
      </c>
      <c r="V561" s="33" t="str">
        <f>+IF(G561=0,"",'Ark1'!AC2076)</f>
        <v/>
      </c>
      <c r="W561" s="294" t="str">
        <f t="shared" si="77"/>
        <v/>
      </c>
      <c r="X561" s="33" t="str">
        <f t="shared" si="78"/>
        <v/>
      </c>
      <c r="Y561" s="28" t="str">
        <f t="shared" si="79"/>
        <v/>
      </c>
      <c r="Z561" s="244"/>
      <c r="AC561" s="28"/>
      <c r="AD561" s="27"/>
      <c r="AG561" s="27"/>
      <c r="AH561" s="27"/>
      <c r="AI561" s="27"/>
      <c r="AK561" s="27"/>
      <c r="AL561" s="267"/>
      <c r="AM561" s="27"/>
      <c r="AN561" s="27"/>
    </row>
    <row r="562" spans="1:55" ht="15.6">
      <c r="A562" s="244"/>
      <c r="B562" s="318">
        <f>+'Ark1'!C2111</f>
        <v>2024</v>
      </c>
      <c r="C562" s="263">
        <f>+'Ark1'!L2111</f>
        <v>15</v>
      </c>
      <c r="D562" s="263" t="s">
        <v>41</v>
      </c>
      <c r="E562" s="263">
        <f>+'Ark1'!AP2111</f>
        <v>28</v>
      </c>
      <c r="F562" s="263" t="str">
        <f>+IF(G562=0,"",'Ark1'!Q2111)</f>
        <v/>
      </c>
      <c r="G562" s="449">
        <f>+'Ark1'!R2111</f>
        <v>0</v>
      </c>
      <c r="H562" s="264" t="str">
        <f>+IF(G562=0,"",'Ark1'!AE2111)</f>
        <v/>
      </c>
      <c r="I562" s="264"/>
      <c r="J562" s="264" t="str">
        <f>+IF(G562=0,"",'Ark1'!AF2111)</f>
        <v/>
      </c>
      <c r="K562" s="265" t="str">
        <f>+IF(G562=0,"",'Ark1'!T2111)</f>
        <v/>
      </c>
      <c r="L562" s="369" t="str">
        <f>+IF(G562=0,"",'Ark1'!U2111)</f>
        <v/>
      </c>
      <c r="M562" s="264"/>
      <c r="N562" s="266" t="str">
        <f>+IF(G562=0,"",'Ark1'!W2111)</f>
        <v/>
      </c>
      <c r="O562" s="266" t="str">
        <f>+IF(G562=0,"",'Ark1'!X2111)</f>
        <v/>
      </c>
      <c r="P562" s="266" t="str">
        <f>+IF(G562=0,"",'Ark1'!AG2111)</f>
        <v/>
      </c>
      <c r="Q562" s="266" t="str">
        <f>+IF(G562=0,"",'Ark1'!AH2111)</f>
        <v/>
      </c>
      <c r="R562" s="366" t="str">
        <f>+IF(G562=0,"",'Ark1'!AR2008)</f>
        <v/>
      </c>
      <c r="S562" s="114" t="str">
        <f>+IF(G562=0,"",'Ark1'!AS2008)</f>
        <v/>
      </c>
      <c r="T562" s="266" t="str">
        <f>+IF(G562=0,"",'Ark1'!Y2111)</f>
        <v/>
      </c>
      <c r="U562" s="265" t="str">
        <f>+IF(G562=0,"",'Ark1'!AA2111)</f>
        <v/>
      </c>
      <c r="V562" s="266" t="str">
        <f>+IF(G562=0,"",'Ark1'!AC2111)</f>
        <v/>
      </c>
      <c r="W562" s="294" t="str">
        <f t="shared" si="77"/>
        <v/>
      </c>
      <c r="X562" s="266" t="str">
        <f t="shared" si="78"/>
        <v/>
      </c>
      <c r="Y562" s="264" t="str">
        <f t="shared" si="79"/>
        <v/>
      </c>
      <c r="Z562" s="244"/>
      <c r="AC562" s="28"/>
      <c r="AD562" s="27"/>
      <c r="AG562" s="27"/>
      <c r="AH562" s="27"/>
      <c r="AI562" s="27"/>
      <c r="AK562" s="27"/>
      <c r="AL562" s="267"/>
      <c r="AM562" s="27"/>
      <c r="AN562" s="27"/>
    </row>
    <row r="563" spans="1:55" ht="19.8">
      <c r="A563" s="244"/>
      <c r="B563" s="244"/>
      <c r="C563" s="244"/>
      <c r="D563" s="244"/>
      <c r="E563" s="244"/>
      <c r="F563" s="244"/>
      <c r="G563" s="443"/>
      <c r="H563" s="244"/>
      <c r="I563" s="244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  <c r="U563" s="244"/>
      <c r="V563" s="244"/>
      <c r="W563" s="244"/>
      <c r="X563" s="244"/>
      <c r="Y563" s="244"/>
      <c r="Z563" s="244"/>
      <c r="AA563" s="247"/>
      <c r="AC563" s="28"/>
      <c r="AD563" s="27"/>
      <c r="AE563" s="248"/>
      <c r="AF563" s="86"/>
      <c r="AJ563" s="86"/>
      <c r="BB563" s="259"/>
    </row>
    <row r="564" spans="1:55" ht="19.8">
      <c r="A564" s="244"/>
      <c r="B564" s="244"/>
      <c r="C564" s="261"/>
      <c r="D564" s="244"/>
      <c r="E564" s="244"/>
      <c r="F564" s="244"/>
      <c r="G564" s="443"/>
      <c r="H564" s="245"/>
      <c r="I564" s="244"/>
      <c r="J564" s="245"/>
      <c r="K564" s="244"/>
      <c r="L564" s="244"/>
      <c r="M564" s="244"/>
      <c r="N564" s="246"/>
      <c r="O564" s="246"/>
      <c r="P564" s="244"/>
      <c r="Q564" s="246"/>
      <c r="R564" s="246"/>
      <c r="S564" s="246"/>
      <c r="T564" s="246"/>
      <c r="U564" s="244"/>
      <c r="V564" s="246"/>
      <c r="W564" s="244"/>
      <c r="X564" s="246"/>
      <c r="Y564" s="245"/>
      <c r="Z564" s="244"/>
      <c r="AA564" s="247"/>
      <c r="AC564" s="28"/>
      <c r="AD564" s="27"/>
      <c r="AE564" s="248"/>
      <c r="AF564" s="86"/>
      <c r="AJ564" s="86"/>
      <c r="BB564" s="259"/>
    </row>
    <row r="565" spans="1:55" ht="22.8">
      <c r="A565" s="334" t="str">
        <f>+Raser!C36</f>
        <v xml:space="preserve">Dexter </v>
      </c>
      <c r="B565" s="244"/>
      <c r="C565" s="261"/>
      <c r="D565" s="334"/>
      <c r="E565" s="244"/>
      <c r="F565" s="244"/>
      <c r="G565" s="447" t="s">
        <v>639</v>
      </c>
      <c r="H565" s="276">
        <f>SUM(G571:G585)</f>
        <v>176</v>
      </c>
      <c r="I565" s="245"/>
      <c r="J565" s="244"/>
      <c r="K565" s="245"/>
      <c r="L565" s="244"/>
      <c r="M565" s="333">
        <f>+Raser!T36</f>
        <v>155.37683615819211</v>
      </c>
      <c r="N565" s="244"/>
      <c r="O565" s="246"/>
      <c r="P565" s="246"/>
      <c r="Q565" s="244"/>
      <c r="R565" s="244"/>
      <c r="S565" s="244"/>
      <c r="T565" s="246"/>
      <c r="U565" s="246"/>
      <c r="V565" s="244"/>
      <c r="W565" s="246"/>
      <c r="X565" s="333">
        <f>+Raser!X36</f>
        <v>57.722111449260147</v>
      </c>
      <c r="Y565" s="246" t="s">
        <v>624</v>
      </c>
      <c r="Z565" s="245"/>
      <c r="AA565" s="247"/>
      <c r="AB565" s="247"/>
      <c r="AC565" s="28"/>
      <c r="AE565" s="27"/>
      <c r="AF565" s="248"/>
      <c r="AJ565" s="86"/>
      <c r="BC565" s="259"/>
    </row>
    <row r="566" spans="1:55" ht="14.25" customHeight="1">
      <c r="A566" s="244"/>
      <c r="B566" s="244"/>
      <c r="C566" s="261"/>
      <c r="D566" s="332"/>
      <c r="E566" s="244"/>
      <c r="F566" s="261"/>
      <c r="G566" s="447"/>
      <c r="H566" s="261"/>
      <c r="I566" s="261"/>
      <c r="J566" s="261"/>
      <c r="K566" s="261"/>
      <c r="L566" s="261"/>
      <c r="M566" s="261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  <c r="X566" s="261"/>
      <c r="Y566" s="245"/>
      <c r="Z566" s="244"/>
      <c r="AA566" s="247"/>
      <c r="AC566" s="28"/>
      <c r="AD566" s="27"/>
      <c r="AE566" s="248"/>
      <c r="AF566" s="86"/>
      <c r="AJ566" s="86"/>
      <c r="BB566" s="259"/>
    </row>
    <row r="567" spans="1:55" ht="19.8">
      <c r="A567" s="244"/>
      <c r="B567" s="244"/>
      <c r="C567" s="244"/>
      <c r="D567" s="244"/>
      <c r="E567" s="244"/>
      <c r="F567" s="244"/>
      <c r="G567" s="443"/>
      <c r="H567" s="245"/>
      <c r="I567" s="244"/>
      <c r="J567" s="245"/>
      <c r="K567" s="244"/>
      <c r="L567" s="244"/>
      <c r="M567" s="244"/>
      <c r="N567" s="246"/>
      <c r="O567" s="246"/>
      <c r="P567" s="244"/>
      <c r="Q567" s="246"/>
      <c r="R567" s="246"/>
      <c r="S567" s="246"/>
      <c r="T567" s="246"/>
      <c r="U567" s="244"/>
      <c r="V567" s="246"/>
      <c r="W567" s="261" t="s">
        <v>479</v>
      </c>
      <c r="X567" s="262" t="s">
        <v>81</v>
      </c>
      <c r="Y567" s="260" t="s">
        <v>4</v>
      </c>
      <c r="Z567" s="244"/>
      <c r="AA567" s="247"/>
      <c r="AC567" s="28"/>
      <c r="AD567" s="27"/>
      <c r="AE567" s="248"/>
      <c r="AF567" s="86"/>
      <c r="AJ567" s="86"/>
      <c r="BB567" s="259"/>
    </row>
    <row r="568" spans="1:55" ht="19.8">
      <c r="A568" s="244"/>
      <c r="B568" s="244"/>
      <c r="C568" s="244"/>
      <c r="D568" s="261"/>
      <c r="E568" s="244"/>
      <c r="F568" s="261" t="s">
        <v>4</v>
      </c>
      <c r="G568" s="443"/>
      <c r="H568" s="245"/>
      <c r="I568" s="245"/>
      <c r="J568" s="245"/>
      <c r="K568" s="261" t="s">
        <v>24</v>
      </c>
      <c r="L568" s="245"/>
      <c r="M568" s="245"/>
      <c r="N568" s="246" t="s">
        <v>404</v>
      </c>
      <c r="O568" s="246" t="s">
        <v>404</v>
      </c>
      <c r="P568" s="262" t="s">
        <v>533</v>
      </c>
      <c r="Q568" s="246" t="s">
        <v>404</v>
      </c>
      <c r="R568" s="246"/>
      <c r="S568" s="246"/>
      <c r="T568" s="262" t="s">
        <v>424</v>
      </c>
      <c r="U568" s="244"/>
      <c r="V568" s="262" t="s">
        <v>576</v>
      </c>
      <c r="W568" s="261" t="s">
        <v>573</v>
      </c>
      <c r="X568" s="262" t="s">
        <v>44</v>
      </c>
      <c r="Y568" s="260" t="s">
        <v>10</v>
      </c>
      <c r="Z568" s="244"/>
      <c r="AA568" s="247"/>
      <c r="AC568" s="28"/>
      <c r="AD568" s="27"/>
      <c r="AE568" s="248"/>
      <c r="AF568" s="86"/>
      <c r="AJ568" s="86"/>
      <c r="BB568" s="259"/>
    </row>
    <row r="569" spans="1:55" ht="19.8">
      <c r="A569" s="261"/>
      <c r="B569" s="261"/>
      <c r="C569" s="244"/>
      <c r="D569" s="244"/>
      <c r="E569" s="261"/>
      <c r="F569" s="261" t="s">
        <v>477</v>
      </c>
      <c r="G569" s="447" t="s">
        <v>4</v>
      </c>
      <c r="H569" s="260" t="s">
        <v>4</v>
      </c>
      <c r="I569" s="260"/>
      <c r="J569" s="260" t="s">
        <v>1</v>
      </c>
      <c r="K569" s="261" t="s">
        <v>483</v>
      </c>
      <c r="L569" s="260" t="s">
        <v>24</v>
      </c>
      <c r="M569" s="260"/>
      <c r="N569" s="262" t="s">
        <v>575</v>
      </c>
      <c r="O569" s="262" t="s">
        <v>489</v>
      </c>
      <c r="P569" s="262" t="s">
        <v>554</v>
      </c>
      <c r="Q569" s="262" t="s">
        <v>491</v>
      </c>
      <c r="R569" s="411" t="s">
        <v>24</v>
      </c>
      <c r="S569" s="411" t="s">
        <v>24</v>
      </c>
      <c r="T569" s="262"/>
      <c r="U569" s="261" t="s">
        <v>415</v>
      </c>
      <c r="V569" s="262" t="s">
        <v>1</v>
      </c>
      <c r="W569" s="261" t="s">
        <v>71</v>
      </c>
      <c r="X569" s="262" t="s">
        <v>537</v>
      </c>
      <c r="Y569" s="260" t="s">
        <v>71</v>
      </c>
      <c r="Z569" s="244"/>
      <c r="AA569" s="247"/>
      <c r="AC569" s="28"/>
      <c r="AD569" s="27"/>
      <c r="AE569" s="248"/>
      <c r="AF569" s="86"/>
      <c r="AJ569" s="86"/>
      <c r="BB569" s="259"/>
    </row>
    <row r="570" spans="1:55" ht="19.8">
      <c r="A570" s="244"/>
      <c r="B570" s="244"/>
      <c r="C570" s="261" t="s">
        <v>0</v>
      </c>
      <c r="D570" s="261"/>
      <c r="E570" s="261" t="s">
        <v>601</v>
      </c>
      <c r="F570" s="50" t="s">
        <v>478</v>
      </c>
      <c r="G570" s="448" t="s">
        <v>10</v>
      </c>
      <c r="H570" s="87" t="s">
        <v>404</v>
      </c>
      <c r="I570" s="87"/>
      <c r="J570" s="87" t="s">
        <v>404</v>
      </c>
      <c r="K570" s="50" t="s">
        <v>416</v>
      </c>
      <c r="L570" s="87" t="s">
        <v>45</v>
      </c>
      <c r="M570" s="87"/>
      <c r="N570" s="75" t="s">
        <v>552</v>
      </c>
      <c r="O570" s="75" t="s">
        <v>441</v>
      </c>
      <c r="P570" s="75" t="s">
        <v>485</v>
      </c>
      <c r="Q570" s="75" t="s">
        <v>472</v>
      </c>
      <c r="R570" s="411" t="s">
        <v>711</v>
      </c>
      <c r="S570" s="411" t="s">
        <v>712</v>
      </c>
      <c r="T570" s="75" t="s">
        <v>1</v>
      </c>
      <c r="U570" s="50" t="s">
        <v>416</v>
      </c>
      <c r="V570" s="75" t="s">
        <v>534</v>
      </c>
      <c r="W570" s="50" t="s">
        <v>488</v>
      </c>
      <c r="X570" s="75" t="s">
        <v>45</v>
      </c>
      <c r="Y570" s="87" t="s">
        <v>557</v>
      </c>
      <c r="Z570" s="244"/>
      <c r="AA570" s="247"/>
      <c r="AC570" s="28"/>
      <c r="AD570" s="27"/>
      <c r="AE570" s="248"/>
      <c r="AF570" s="86"/>
      <c r="AJ570" s="86"/>
      <c r="BB570" s="259"/>
    </row>
    <row r="571" spans="1:55" ht="15.6">
      <c r="A571" s="244"/>
      <c r="B571" s="263">
        <f>+'Ark1'!C1622</f>
        <v>2024</v>
      </c>
      <c r="C571" s="263">
        <f>+'Ark1'!L1622</f>
        <v>1</v>
      </c>
      <c r="D571" s="263" t="s">
        <v>29</v>
      </c>
      <c r="E571" s="263">
        <f>+'Ark1'!AP1622</f>
        <v>29</v>
      </c>
      <c r="F571" s="263">
        <f>+IF(G571=0,"",'Ark1'!Q1622)</f>
        <v>2</v>
      </c>
      <c r="G571" s="449">
        <f>+'Ark1'!R1622</f>
        <v>2</v>
      </c>
      <c r="H571" s="264">
        <f>+IF(G571=0,"",'Ark1'!AE1622)</f>
        <v>1.1299435028248583</v>
      </c>
      <c r="I571" s="264"/>
      <c r="J571" s="264">
        <f>+IF(G571=0,"",'Ark1'!AF1622)</f>
        <v>0.65995920252202611</v>
      </c>
      <c r="K571" s="265">
        <f>+IF(G571=0,"",'Ark1'!T1622)</f>
        <v>3</v>
      </c>
      <c r="L571" s="294">
        <f>+IF(G571=0,"",'Ark1'!U1622)</f>
        <v>90.75</v>
      </c>
      <c r="M571" s="264"/>
      <c r="N571" s="266">
        <f>+IF(G571=0,"",'Ark1'!W1622)</f>
        <v>0</v>
      </c>
      <c r="O571" s="266">
        <f>+IF(G571=0,"",'Ark1'!X1622)</f>
        <v>0</v>
      </c>
      <c r="P571" s="266">
        <f>+IF(G571=0,"",'Ark1'!AG1622)</f>
        <v>5318</v>
      </c>
      <c r="Q571" s="266">
        <f>+IF(G571=0,"",'Ark1'!AH1622)</f>
        <v>100</v>
      </c>
      <c r="R571" s="366">
        <f>+IF(G571=0,"",'Ark1'!AR1622)</f>
        <v>175</v>
      </c>
      <c r="S571" s="114">
        <f>+IF(G571=0,"",'Ark1'!AS1622)</f>
        <v>16.886520937564661</v>
      </c>
      <c r="T571" s="266">
        <f>+IF(G571=0,"",'Ark1'!Y1622)</f>
        <v>10.75</v>
      </c>
      <c r="U571" s="265">
        <f>+IF(G571=0,"",'Ark1'!AA1622)</f>
        <v>0</v>
      </c>
      <c r="V571" s="266">
        <f>+IF(G571=0,"",'Ark1'!AC1622)</f>
        <v>0</v>
      </c>
      <c r="W571" s="294">
        <f t="shared" ref="W571:W585" si="80">IF(G571=0,"",1000*L571/P571)</f>
        <v>17.06468597216999</v>
      </c>
      <c r="X571" s="266">
        <f t="shared" ref="X571:X585" si="81">IF(G571=0,"",L571/C571)</f>
        <v>90.75</v>
      </c>
      <c r="Y571" s="264">
        <f t="shared" ref="Y571:Y585" si="82">IF(G571=0,"",G571/F571)</f>
        <v>1</v>
      </c>
      <c r="Z571" s="244"/>
      <c r="AC571" s="28"/>
      <c r="AD571" s="27"/>
      <c r="AG571" s="27"/>
      <c r="AH571" s="27"/>
      <c r="AI571" s="27"/>
      <c r="AK571" s="27"/>
      <c r="AL571" s="267"/>
      <c r="AM571" s="27"/>
      <c r="AN571" s="27"/>
    </row>
    <row r="572" spans="1:55" ht="15.6">
      <c r="A572" s="244"/>
      <c r="B572" s="295">
        <f>+'Ark1'!C1657</f>
        <v>2024</v>
      </c>
      <c r="C572" s="86">
        <f>+'Ark1'!L1657</f>
        <v>2</v>
      </c>
      <c r="D572" s="86" t="s">
        <v>30</v>
      </c>
      <c r="E572" s="86">
        <f>+'Ark1'!AP1657</f>
        <v>29</v>
      </c>
      <c r="F572" s="86">
        <f>+IF(G572=0,"",'Ark1'!Q1657)</f>
        <v>10</v>
      </c>
      <c r="G572" s="449">
        <f>+'Ark1'!R1657</f>
        <v>19</v>
      </c>
      <c r="H572" s="28">
        <f>+IF(G572=0,"",'Ark1'!AE1657)</f>
        <v>10.734463276836157</v>
      </c>
      <c r="I572" s="264"/>
      <c r="J572" s="28">
        <f>+IF(G572=0,"",'Ark1'!AF1657)</f>
        <v>9.1288902140594939</v>
      </c>
      <c r="K572" s="27">
        <f>+IF(G572=0,"",'Ark1'!T1657)</f>
        <v>5.052631578947369</v>
      </c>
      <c r="L572" s="294">
        <f>+IF(G572=0,"",'Ark1'!U1657)</f>
        <v>132.13684210526321</v>
      </c>
      <c r="M572" s="264"/>
      <c r="N572" s="33">
        <f>+IF(G572=0,"",'Ark1'!W1657)</f>
        <v>15.789473684210527</v>
      </c>
      <c r="O572" s="33">
        <f>+IF(G572=0,"",'Ark1'!X1657)</f>
        <v>0</v>
      </c>
      <c r="P572" s="33">
        <f>+IF(G572=0,"",'Ark1'!AG1657)</f>
        <v>2674.5263157894738</v>
      </c>
      <c r="Q572" s="33">
        <f>+IF(G572=0,"",'Ark1'!AH1657)</f>
        <v>100</v>
      </c>
      <c r="R572" s="366">
        <f>+IF(G572=0,"",'Ark1'!AR1657)</f>
        <v>183.10526315789477</v>
      </c>
      <c r="S572" s="114">
        <f>+IF(G572=0,"",'Ark1'!AS1657)</f>
        <v>21.300183884252789</v>
      </c>
      <c r="T572" s="33">
        <f>+IF(G572=0,"",'Ark1'!Y1657)</f>
        <v>24.643995970542505</v>
      </c>
      <c r="U572" s="27">
        <f>+IF(G572=0,"",'Ark1'!AA1657)</f>
        <v>1.5719141603229565</v>
      </c>
      <c r="V572" s="33">
        <f>+IF(G572=0,"",'Ark1'!AC1657)</f>
        <v>42.615732158618407</v>
      </c>
      <c r="W572" s="294">
        <f t="shared" si="80"/>
        <v>49.405698992443341</v>
      </c>
      <c r="X572" s="33">
        <f t="shared" si="81"/>
        <v>66.068421052631606</v>
      </c>
      <c r="Y572" s="28">
        <f t="shared" si="82"/>
        <v>1.9</v>
      </c>
      <c r="Z572" s="244"/>
      <c r="AC572" s="28"/>
      <c r="AD572" s="27"/>
      <c r="AG572" s="27"/>
      <c r="AH572" s="27"/>
      <c r="AI572" s="27"/>
      <c r="AK572" s="27"/>
      <c r="AL572" s="267"/>
      <c r="AM572" s="27"/>
      <c r="AN572" s="27"/>
    </row>
    <row r="573" spans="1:55" ht="15.6">
      <c r="A573" s="244"/>
      <c r="B573" s="295">
        <f>+'Ark1'!C1692</f>
        <v>2024</v>
      </c>
      <c r="C573" s="263">
        <f>+'Ark1'!L1692</f>
        <v>3</v>
      </c>
      <c r="D573" s="263" t="s">
        <v>31</v>
      </c>
      <c r="E573" s="263">
        <f>+'Ark1'!AP1692</f>
        <v>29</v>
      </c>
      <c r="F573" s="263">
        <f>+IF(G573=0,"",'Ark1'!Q1692)</f>
        <v>30</v>
      </c>
      <c r="G573" s="449">
        <f>+'Ark1'!R1692</f>
        <v>56</v>
      </c>
      <c r="H573" s="264">
        <f>+IF(G573=0,"",'Ark1'!AE1692)</f>
        <v>31.638418079096041</v>
      </c>
      <c r="I573" s="264"/>
      <c r="J573" s="264">
        <f>+IF(G573=0,"",'Ark1'!AF1692)</f>
        <v>28.058629102928183</v>
      </c>
      <c r="K573" s="265">
        <f>+IF(G573=0,"",'Ark1'!T1692)</f>
        <v>6.4464285714285694</v>
      </c>
      <c r="L573" s="294">
        <f>+IF(G573=0,"",'Ark1'!U1692)</f>
        <v>137.79642857142852</v>
      </c>
      <c r="M573" s="264"/>
      <c r="N573" s="266">
        <f>+IF(G573=0,"",'Ark1'!W1692)</f>
        <v>53.571428571428562</v>
      </c>
      <c r="O573" s="266">
        <f>+IF(G573=0,"",'Ark1'!X1692)</f>
        <v>0</v>
      </c>
      <c r="P573" s="266">
        <f>+IF(G573=0,"",'Ark1'!AG1692)</f>
        <v>2705.1071428571422</v>
      </c>
      <c r="Q573" s="266">
        <f>+IF(G573=0,"",'Ark1'!AH1692)</f>
        <v>100</v>
      </c>
      <c r="R573" s="366">
        <f>+IF(G573=0,"",'Ark1'!AR1692)</f>
        <v>177.53571428571425</v>
      </c>
      <c r="S573" s="114">
        <f>+IF(G573=0,"",'Ark1'!AS1692)</f>
        <v>24.441621839493703</v>
      </c>
      <c r="T573" s="266">
        <f>+IF(G573=0,"",'Ark1'!Y1692)</f>
        <v>21.853448275515369</v>
      </c>
      <c r="U573" s="265">
        <f>+IF(G573=0,"",'Ark1'!AA1692)</f>
        <v>1.5226814090509511</v>
      </c>
      <c r="V573" s="266">
        <f>+IF(G573=0,"",'Ark1'!AC1692)</f>
        <v>60.086993697087699</v>
      </c>
      <c r="W573" s="294">
        <f t="shared" si="80"/>
        <v>50.939360733005024</v>
      </c>
      <c r="X573" s="266">
        <f t="shared" si="81"/>
        <v>45.932142857142843</v>
      </c>
      <c r="Y573" s="264">
        <f t="shared" si="82"/>
        <v>1.8666666666666667</v>
      </c>
      <c r="Z573" s="244"/>
      <c r="AC573" s="28"/>
      <c r="AD573" s="27"/>
      <c r="AG573" s="27"/>
      <c r="AH573" s="27"/>
      <c r="AI573" s="27"/>
      <c r="AK573" s="27"/>
      <c r="AL573" s="267"/>
      <c r="AM573" s="27"/>
      <c r="AN573" s="27"/>
    </row>
    <row r="574" spans="1:55" ht="15.6">
      <c r="A574" s="244"/>
      <c r="B574" s="295">
        <f>+'Ark1'!C1727</f>
        <v>2024</v>
      </c>
      <c r="C574" s="263">
        <f>+'Ark1'!L1727</f>
        <v>4</v>
      </c>
      <c r="D574" s="263" t="s">
        <v>32</v>
      </c>
      <c r="E574" s="86">
        <f>+'Ark1'!AP1727</f>
        <v>29</v>
      </c>
      <c r="F574" s="86">
        <f>+IF(G574=0,"",'Ark1'!Q1727)</f>
        <v>36</v>
      </c>
      <c r="G574" s="449">
        <f>+'Ark1'!R1727</f>
        <v>46</v>
      </c>
      <c r="H574" s="28">
        <f>+IF(G574=0,"",'Ark1'!AE1727)</f>
        <v>25.988700564971751</v>
      </c>
      <c r="I574" s="264"/>
      <c r="J574" s="28">
        <f>+IF(G574=0,"",'Ark1'!AF1727)</f>
        <v>26.413639884079888</v>
      </c>
      <c r="K574" s="27">
        <f>+IF(G574=0,"",'Ark1'!T1727)</f>
        <v>8.8695652173913064</v>
      </c>
      <c r="L574" s="294">
        <f>+IF(G574=0,"",'Ark1'!U1727)</f>
        <v>157.9173913043478</v>
      </c>
      <c r="M574" s="264"/>
      <c r="N574" s="33">
        <f>+IF(G574=0,"",'Ark1'!W1727)</f>
        <v>93.478260869565219</v>
      </c>
      <c r="O574" s="33">
        <f>+IF(G574=0,"",'Ark1'!X1727)</f>
        <v>0</v>
      </c>
      <c r="P574" s="33">
        <f>+IF(G574=0,"",'Ark1'!AG1727)</f>
        <v>2709.391304347826</v>
      </c>
      <c r="Q574" s="33">
        <f>+IF(G574=0,"",'Ark1'!AH1727)</f>
        <v>100</v>
      </c>
      <c r="R574" s="366">
        <f>+IF(G574=0,"",'Ark1'!AR1727)</f>
        <v>177.43478260869563</v>
      </c>
      <c r="S574" s="114">
        <f>+IF(G574=0,"",'Ark1'!AS1727)</f>
        <v>28.111424675117977</v>
      </c>
      <c r="T574" s="33">
        <f>+IF(G574=0,"",'Ark1'!Y1727)</f>
        <v>20.537572189905855</v>
      </c>
      <c r="U574" s="27">
        <f>+IF(G574=0,"",'Ark1'!AA1727)</f>
        <v>1.4387297485021144</v>
      </c>
      <c r="V574" s="33">
        <f>+IF(G574=0,"",'Ark1'!AC1727)</f>
        <v>28.149050014539881</v>
      </c>
      <c r="W574" s="294">
        <f t="shared" si="80"/>
        <v>58.285191604082414</v>
      </c>
      <c r="X574" s="33">
        <f t="shared" si="81"/>
        <v>39.479347826086951</v>
      </c>
      <c r="Y574" s="28">
        <f t="shared" si="82"/>
        <v>1.2777777777777777</v>
      </c>
      <c r="Z574" s="244"/>
      <c r="AC574" s="28"/>
      <c r="AD574" s="27"/>
      <c r="AG574" s="27"/>
      <c r="AH574" s="27"/>
      <c r="AI574" s="27"/>
      <c r="AK574" s="27"/>
      <c r="AL574" s="267"/>
      <c r="AM574" s="27"/>
      <c r="AN574" s="27"/>
    </row>
    <row r="575" spans="1:55" ht="15.6">
      <c r="A575" s="244"/>
      <c r="B575" s="263">
        <f>+'Ark1'!C1762</f>
        <v>2024</v>
      </c>
      <c r="C575" s="263">
        <f>+'Ark1'!L1762</f>
        <v>5</v>
      </c>
      <c r="D575" s="263" t="s">
        <v>402</v>
      </c>
      <c r="E575" s="271">
        <f>+'Ark1'!AP1762</f>
        <v>29</v>
      </c>
      <c r="F575" s="263">
        <f>+IF(G575=0,"",'Ark1'!Q1762)</f>
        <v>29</v>
      </c>
      <c r="G575" s="449">
        <f>+'Ark1'!R1762</f>
        <v>32</v>
      </c>
      <c r="H575" s="264">
        <f>+'Ark1'!AE1762</f>
        <v>18.079096045197737</v>
      </c>
      <c r="I575" s="264"/>
      <c r="J575" s="264">
        <f>+IF(G575=0,"",'Ark1'!AF1762)</f>
        <v>20.597272168629576</v>
      </c>
      <c r="K575" s="265">
        <f>+IF(G575=0,"",'Ark1'!T1762)</f>
        <v>9.78125</v>
      </c>
      <c r="L575" s="294">
        <f>+IF(G575=0,"",'Ark1'!U1762)</f>
        <v>177.01875000000001</v>
      </c>
      <c r="M575" s="264"/>
      <c r="N575" s="266">
        <f>+IF(G575=0,"",'Ark1'!W1762)</f>
        <v>100</v>
      </c>
      <c r="O575" s="266">
        <f>+IF(G575=0,"",'Ark1'!X1762)</f>
        <v>0</v>
      </c>
      <c r="P575" s="266">
        <f>+IF(G575=0,"",'Ark1'!AG1762)</f>
        <v>2597.8125</v>
      </c>
      <c r="Q575" s="266">
        <f>+IF(G575=0,"",'Ark1'!AH1762)</f>
        <v>100</v>
      </c>
      <c r="R575" s="366">
        <f>+IF(G575=0,"",'Ark1'!AR1762)</f>
        <v>177.25</v>
      </c>
      <c r="S575" s="114">
        <f>+IF(G575=0,"",'Ark1'!AS1762)</f>
        <v>31.582247065589325</v>
      </c>
      <c r="T575" s="266">
        <f>+IF(G575=0,"",'Ark1'!Y1762)</f>
        <v>29.250870045820875</v>
      </c>
      <c r="U575" s="265">
        <f>+IF(G575=0,"",'Ark1'!AA1762)</f>
        <v>1.2926323674966522</v>
      </c>
      <c r="V575" s="266">
        <f>+IF(G575=0,"",'Ark1'!AC1762)</f>
        <v>41.393068887918098</v>
      </c>
      <c r="W575" s="294">
        <f t="shared" si="80"/>
        <v>68.141465175027065</v>
      </c>
      <c r="X575" s="266">
        <f t="shared" si="81"/>
        <v>35.403750000000002</v>
      </c>
      <c r="Y575" s="264">
        <f t="shared" si="82"/>
        <v>1.103448275862069</v>
      </c>
      <c r="Z575" s="244"/>
      <c r="AC575" s="28"/>
      <c r="AD575" s="27"/>
      <c r="AG575" s="27"/>
      <c r="AH575" s="27"/>
      <c r="AI575" s="27"/>
      <c r="AK575" s="27"/>
      <c r="AL575" s="267"/>
      <c r="AM575" s="27"/>
      <c r="AN575" s="27"/>
    </row>
    <row r="576" spans="1:55" ht="15.6">
      <c r="A576" s="244"/>
      <c r="B576" s="318">
        <f>+'Ark1'!C1797</f>
        <v>2024</v>
      </c>
      <c r="C576" s="263">
        <f>+'Ark1'!L1797</f>
        <v>6</v>
      </c>
      <c r="D576" s="263" t="s">
        <v>33</v>
      </c>
      <c r="E576" s="272">
        <f>+'Ark1'!AP1797</f>
        <v>29</v>
      </c>
      <c r="F576" s="86">
        <f>+IF(G576=0,"",'Ark1'!Q1797)</f>
        <v>14</v>
      </c>
      <c r="G576" s="449">
        <f>+'Ark1'!R1797</f>
        <v>16</v>
      </c>
      <c r="H576" s="28">
        <f>+IF(G576=0,"",'Ark1'!AE1797)</f>
        <v>9.0395480225988667</v>
      </c>
      <c r="I576" s="264"/>
      <c r="J576" s="28">
        <f>+IF(G576=0,"",'Ark1'!AF1797)</f>
        <v>11.327299766923501</v>
      </c>
      <c r="K576" s="27">
        <f>+IF(G576=0,"",'Ark1'!T1797)</f>
        <v>11.9375</v>
      </c>
      <c r="L576" s="294">
        <f>+IF(G576=0,"",'Ark1'!U1797)</f>
        <v>194.7</v>
      </c>
      <c r="M576" s="264"/>
      <c r="N576" s="33">
        <f>+IF(G576=0,"",'Ark1'!W1797)</f>
        <v>100</v>
      </c>
      <c r="O576" s="33">
        <f>+IF(G576=0,"",'Ark1'!X1797)</f>
        <v>0</v>
      </c>
      <c r="P576" s="33">
        <f>+IF(G576=0,"",'Ark1'!AG1797)</f>
        <v>2491.75</v>
      </c>
      <c r="Q576" s="33">
        <f>+IF(G576=0,"",'Ark1'!AH1797)</f>
        <v>100</v>
      </c>
      <c r="R576" s="366">
        <f>+IF(G576=0,"",'Ark1'!AR1797)</f>
        <v>175.4375</v>
      </c>
      <c r="S576" s="114">
        <f>+IF(G576=0,"",'Ark1'!AS1797)</f>
        <v>35.789934439006743</v>
      </c>
      <c r="T576" s="33">
        <f>+IF(G576=0,"",'Ark1'!Y1797)</f>
        <v>33.656314414980216</v>
      </c>
      <c r="U576" s="27">
        <f>+IF(G576=0,"",'Ark1'!AA1797)</f>
        <v>1.8864235340983213</v>
      </c>
      <c r="V576" s="33">
        <f>+IF(G576=0,"",'Ark1'!AC1797)</f>
        <v>6.3297306274070158</v>
      </c>
      <c r="W576" s="294">
        <f t="shared" si="80"/>
        <v>78.137854921240091</v>
      </c>
      <c r="X576" s="33">
        <f t="shared" si="81"/>
        <v>32.449999999999996</v>
      </c>
      <c r="Y576" s="28">
        <f t="shared" si="82"/>
        <v>1.1428571428571428</v>
      </c>
      <c r="Z576" s="244"/>
      <c r="AC576" s="28"/>
      <c r="AD576" s="27"/>
      <c r="AG576" s="27"/>
      <c r="AH576" s="27"/>
      <c r="AI576" s="27"/>
      <c r="AK576" s="27"/>
      <c r="AL576" s="267"/>
      <c r="AM576" s="27"/>
      <c r="AN576" s="27"/>
    </row>
    <row r="577" spans="1:55" ht="15.6">
      <c r="A577" s="244"/>
      <c r="B577" s="318">
        <f>+'Ark1'!C1832</f>
        <v>2024</v>
      </c>
      <c r="C577" s="263">
        <f>+'Ark1'!L1832</f>
        <v>7</v>
      </c>
      <c r="D577" s="263" t="s">
        <v>34</v>
      </c>
      <c r="E577" s="271">
        <f>+'Ark1'!AP1832</f>
        <v>29</v>
      </c>
      <c r="F577" s="263">
        <f>+IF(G577=0,"",'Ark1'!Q1832)</f>
        <v>4</v>
      </c>
      <c r="G577" s="449">
        <f>+'Ark1'!R1832</f>
        <v>4</v>
      </c>
      <c r="H577" s="264">
        <f>+IF(G577=0,"",'Ark1'!AE1832)</f>
        <v>2.2598870056497167</v>
      </c>
      <c r="I577" s="264"/>
      <c r="J577" s="264">
        <f>+IF(G577=0,"",'Ark1'!AF1832)</f>
        <v>2.6874702291131096</v>
      </c>
      <c r="K577" s="265">
        <f>+IF(G577=0,"",'Ark1'!T1832)</f>
        <v>13.25</v>
      </c>
      <c r="L577" s="294">
        <f>+IF(G577=0,"",'Ark1'!U1832)</f>
        <v>184.77500000000001</v>
      </c>
      <c r="M577" s="264"/>
      <c r="N577" s="266">
        <f>+IF(G577=0,"",'Ark1'!W1832)</f>
        <v>100</v>
      </c>
      <c r="O577" s="266">
        <f>+IF(G577=0,"",'Ark1'!X1832)</f>
        <v>0</v>
      </c>
      <c r="P577" s="266">
        <f>+IF(G577=0,"",'Ark1'!AG1832)</f>
        <v>2881.5</v>
      </c>
      <c r="Q577" s="266">
        <f>+IF(G577=0,"",'Ark1'!AH1832)</f>
        <v>100</v>
      </c>
      <c r="R577" s="366">
        <f>+IF(G577=0,"",'Ark1'!AR1832)</f>
        <v>165.75</v>
      </c>
      <c r="S577" s="114">
        <f>+IF(G577=0,"",'Ark1'!AS1832)</f>
        <v>40.571944272099536</v>
      </c>
      <c r="T577" s="266">
        <f>+IF(G577=0,"",'Ark1'!Y1832)</f>
        <v>4.4471198544671493</v>
      </c>
      <c r="U577" s="265">
        <f>+IF(G577=0,"",'Ark1'!AA1832)</f>
        <v>1.299038105676658</v>
      </c>
      <c r="V577" s="266">
        <f>+IF(G577=0,"",'Ark1'!AC1832)</f>
        <v>33.862859590423653</v>
      </c>
      <c r="W577" s="294">
        <f t="shared" si="80"/>
        <v>64.124587888252648</v>
      </c>
      <c r="X577" s="266">
        <f t="shared" si="81"/>
        <v>26.396428571428572</v>
      </c>
      <c r="Y577" s="264">
        <f t="shared" si="82"/>
        <v>1</v>
      </c>
      <c r="Z577" s="244"/>
      <c r="AC577" s="28"/>
      <c r="AD577" s="27"/>
      <c r="AG577" s="27"/>
      <c r="AH577" s="27"/>
      <c r="AI577" s="27"/>
      <c r="AK577" s="27"/>
      <c r="AL577" s="267"/>
      <c r="AM577" s="27"/>
      <c r="AN577" s="27"/>
    </row>
    <row r="578" spans="1:55" ht="15.6">
      <c r="A578" s="244"/>
      <c r="B578" s="86">
        <f>+'Ark1'!C1867</f>
        <v>2024</v>
      </c>
      <c r="C578" s="86">
        <f>+'Ark1'!L1867</f>
        <v>8</v>
      </c>
      <c r="D578" s="86" t="s">
        <v>35</v>
      </c>
      <c r="E578" s="272">
        <f>+'Ark1'!AP1867</f>
        <v>29</v>
      </c>
      <c r="F578" s="86" t="str">
        <f>+IF(G578=0,"",'Ark1'!Q1867)</f>
        <v/>
      </c>
      <c r="G578" s="449">
        <f>+'Ark1'!R1867</f>
        <v>0</v>
      </c>
      <c r="H578" s="28" t="str">
        <f>+IF(G578=0,"",'Ark1'!AE1867)</f>
        <v/>
      </c>
      <c r="I578" s="264"/>
      <c r="J578" s="28" t="str">
        <f>+IF(G578=0,"",'Ark1'!AF1867)</f>
        <v/>
      </c>
      <c r="K578" s="27" t="str">
        <f>+IF(G578=0,"",'Ark1'!T1867)</f>
        <v/>
      </c>
      <c r="L578" s="294" t="str">
        <f>+IF(G578=0,"",'Ark1'!U1867)</f>
        <v/>
      </c>
      <c r="M578" s="264"/>
      <c r="N578" s="33" t="str">
        <f>+IF(G578=0,"",'Ark1'!W1867)</f>
        <v/>
      </c>
      <c r="O578" s="33" t="str">
        <f>+IF(G578=0,"",'Ark1'!X1867)</f>
        <v/>
      </c>
      <c r="P578" s="33" t="str">
        <f>+IF(G578=0,"",'Ark1'!AG1867)</f>
        <v/>
      </c>
      <c r="Q578" s="33" t="str">
        <f>+IF(G578=0,"",'Ark1'!AH1867)</f>
        <v/>
      </c>
      <c r="R578" s="366" t="str">
        <f>+IF(G578=0,"",'Ark1'!AR1867)</f>
        <v/>
      </c>
      <c r="S578" s="114" t="str">
        <f>+IF(G578=0,"",'Ark1'!AS1867)</f>
        <v/>
      </c>
      <c r="T578" s="33" t="str">
        <f>+IF(G578=0,"",'Ark1'!Y1867)</f>
        <v/>
      </c>
      <c r="U578" s="27" t="str">
        <f>+IF(G578=0,"",'Ark1'!AA1867)</f>
        <v/>
      </c>
      <c r="V578" s="33" t="str">
        <f>+IF(G578=0,"",'Ark1'!AC1867)</f>
        <v/>
      </c>
      <c r="W578" s="294" t="str">
        <f t="shared" si="80"/>
        <v/>
      </c>
      <c r="X578" s="33" t="str">
        <f t="shared" si="81"/>
        <v/>
      </c>
      <c r="Y578" s="28" t="str">
        <f t="shared" si="82"/>
        <v/>
      </c>
      <c r="Z578" s="244"/>
      <c r="AC578" s="28"/>
      <c r="AD578" s="27"/>
      <c r="AG578" s="27"/>
      <c r="AH578" s="27"/>
      <c r="AI578" s="27"/>
      <c r="AK578" s="27"/>
      <c r="AL578" s="267"/>
      <c r="AM578" s="27"/>
      <c r="AN578" s="27"/>
    </row>
    <row r="579" spans="1:55" ht="15.6">
      <c r="A579" s="244"/>
      <c r="B579" s="318">
        <f>+'Ark1'!C1902</f>
        <v>2024</v>
      </c>
      <c r="C579" s="263">
        <f>+'Ark1'!L1902</f>
        <v>9</v>
      </c>
      <c r="D579" s="263" t="s">
        <v>36</v>
      </c>
      <c r="E579" s="271">
        <f>+'Ark1'!AP1902</f>
        <v>29</v>
      </c>
      <c r="F579" s="263">
        <f>+IF(G579=0,"",'Ark1'!Q1902)</f>
        <v>1</v>
      </c>
      <c r="G579" s="449">
        <f>+'Ark1'!R1902</f>
        <v>1</v>
      </c>
      <c r="H579" s="264">
        <f>+IF(G579=0,"",'Ark1'!AE1902)</f>
        <v>0.56497175141242917</v>
      </c>
      <c r="I579" s="264"/>
      <c r="J579" s="264">
        <f>+IF(G579=0,"",'Ark1'!AF1902)</f>
        <v>0.71777381034626964</v>
      </c>
      <c r="K579" s="265">
        <f>+IF(G579=0,"",'Ark1'!T1902)</f>
        <v>15</v>
      </c>
      <c r="L579" s="294">
        <f>+IF(G579=0,"",'Ark1'!U1902)</f>
        <v>197.4</v>
      </c>
      <c r="M579" s="264"/>
      <c r="N579" s="266">
        <f>+IF(G579=0,"",'Ark1'!W1902)</f>
        <v>100</v>
      </c>
      <c r="O579" s="266">
        <f>+IF(G579=0,"",'Ark1'!X1902)</f>
        <v>0</v>
      </c>
      <c r="P579" s="266">
        <f>+IF(G579=0,"",'Ark1'!AG1902)</f>
        <v>2753</v>
      </c>
      <c r="Q579" s="266">
        <f>+IF(G579=0,"",'Ark1'!AH1902)</f>
        <v>100</v>
      </c>
      <c r="R579" s="366">
        <f>+IF(G579=0,"",'Ark1'!AR2025)</f>
        <v>0</v>
      </c>
      <c r="S579" s="114">
        <f>+IF(G579=0,"",'Ark1'!AS2025)</f>
        <v>0</v>
      </c>
      <c r="T579" s="266">
        <f>+IF(G579=0,"",'Ark1'!Y1902)</f>
        <v>0</v>
      </c>
      <c r="U579" s="265">
        <f>+IF(G579=0,"",'Ark1'!AA1902)</f>
        <v>0</v>
      </c>
      <c r="V579" s="266">
        <f>+IF(G579=0,"",'Ark1'!AC1902)</f>
        <v>0</v>
      </c>
      <c r="W579" s="294">
        <f t="shared" si="80"/>
        <v>71.703596077006907</v>
      </c>
      <c r="X579" s="266">
        <f t="shared" si="81"/>
        <v>21.933333333333334</v>
      </c>
      <c r="Y579" s="264">
        <f t="shared" si="82"/>
        <v>1</v>
      </c>
      <c r="Z579" s="244"/>
      <c r="AC579" s="28"/>
      <c r="AD579" s="27"/>
      <c r="AG579" s="27"/>
      <c r="AH579" s="27"/>
      <c r="AI579" s="27"/>
      <c r="AK579" s="27"/>
      <c r="AL579" s="267"/>
      <c r="AM579" s="27"/>
      <c r="AN579" s="27"/>
    </row>
    <row r="580" spans="1:55" ht="15.6">
      <c r="A580" s="244"/>
      <c r="B580" s="318">
        <f>+'Ark1'!C1937</f>
        <v>2024</v>
      </c>
      <c r="C580" s="263">
        <f>+'Ark1'!L1937</f>
        <v>10</v>
      </c>
      <c r="D580" s="263" t="s">
        <v>37</v>
      </c>
      <c r="E580" s="272">
        <f>+'Ark1'!AP1937</f>
        <v>29</v>
      </c>
      <c r="F580" s="86" t="str">
        <f>+IF(G580=0,"",'Ark1'!Q1937)</f>
        <v/>
      </c>
      <c r="G580" s="449">
        <f>+'Ark1'!R1937</f>
        <v>0</v>
      </c>
      <c r="H580" s="28" t="str">
        <f>+IF(G580=0,"",'Ark1'!AE1937)</f>
        <v/>
      </c>
      <c r="I580" s="264"/>
      <c r="J580" s="28" t="str">
        <f>+IF(G580=0,"",'Ark1'!AF1937)</f>
        <v/>
      </c>
      <c r="K580" s="27" t="str">
        <f>+IF(G580=0,"",'Ark1'!T1937)</f>
        <v/>
      </c>
      <c r="L580" s="294" t="str">
        <f>+IF(G580=0,"",'Ark1'!U1937)</f>
        <v/>
      </c>
      <c r="M580" s="264"/>
      <c r="N580" s="33" t="str">
        <f>+IF(G580=0,"",'Ark1'!W1937)</f>
        <v/>
      </c>
      <c r="O580" s="33" t="str">
        <f>+IF(G580=0,"",'Ark1'!X1937)</f>
        <v/>
      </c>
      <c r="P580" s="33" t="str">
        <f>+IF(G580=0,"",'Ark1'!AG1937)</f>
        <v/>
      </c>
      <c r="Q580" s="33" t="str">
        <f>+IF(G580=0,"",'Ark1'!AH1937)</f>
        <v/>
      </c>
      <c r="R580" s="366" t="str">
        <f>+IF(G580=0,"",'Ark1'!AR2026)</f>
        <v/>
      </c>
      <c r="S580" s="114" t="str">
        <f>+IF(G580=0,"",'Ark1'!AS2026)</f>
        <v/>
      </c>
      <c r="T580" s="33" t="str">
        <f>+IF(G580=0,"",'Ark1'!Y1937)</f>
        <v/>
      </c>
      <c r="U580" s="27" t="str">
        <f>+IF(G580=0,"",'Ark1'!AA1937)</f>
        <v/>
      </c>
      <c r="V580" s="33" t="str">
        <f>+IF(G580=0,"",'Ark1'!AC1937)</f>
        <v/>
      </c>
      <c r="W580" s="294" t="str">
        <f t="shared" si="80"/>
        <v/>
      </c>
      <c r="X580" s="33" t="str">
        <f t="shared" si="81"/>
        <v/>
      </c>
      <c r="Y580" s="28" t="str">
        <f t="shared" si="82"/>
        <v/>
      </c>
      <c r="Z580" s="244"/>
      <c r="AC580" s="28"/>
      <c r="AD580" s="27"/>
      <c r="AG580" s="27"/>
      <c r="AH580" s="27"/>
      <c r="AI580" s="27"/>
      <c r="AK580" s="27"/>
      <c r="AL580" s="267"/>
      <c r="AM580" s="27"/>
      <c r="AN580" s="27"/>
    </row>
    <row r="581" spans="1:55" ht="15.6">
      <c r="A581" s="244"/>
      <c r="B581" s="318">
        <f>+'Ark1'!C1972</f>
        <v>2024</v>
      </c>
      <c r="C581" s="263">
        <f>+'Ark1'!L1972</f>
        <v>11</v>
      </c>
      <c r="D581" s="263" t="s">
        <v>38</v>
      </c>
      <c r="E581" s="271">
        <f>+'Ark1'!AP1972</f>
        <v>29</v>
      </c>
      <c r="F581" s="263" t="str">
        <f>+IF(G581=0,"",'Ark1'!Q1972)</f>
        <v/>
      </c>
      <c r="G581" s="449">
        <f>+'Ark1'!R1972</f>
        <v>0</v>
      </c>
      <c r="H581" s="264" t="str">
        <f>+IF(G581=0,"",'Ark1'!AE1972)</f>
        <v/>
      </c>
      <c r="I581" s="264"/>
      <c r="J581" s="264" t="str">
        <f>+IF(G581=0,"",'Ark1'!AF1972)</f>
        <v/>
      </c>
      <c r="K581" s="265" t="str">
        <f>+IF(G581=0,"",'Ark1'!T1972)</f>
        <v/>
      </c>
      <c r="L581" s="294" t="str">
        <f>+IF(G581=0,"",'Ark1'!U1972)</f>
        <v/>
      </c>
      <c r="M581" s="264"/>
      <c r="N581" s="266" t="str">
        <f>+IF(G581=0,"",'Ark1'!W1972)</f>
        <v/>
      </c>
      <c r="O581" s="266" t="str">
        <f>+IF(G581=0,"",'Ark1'!X1972)</f>
        <v/>
      </c>
      <c r="P581" s="266" t="str">
        <f>+IF(G581=0,"",'Ark1'!AG1972)</f>
        <v/>
      </c>
      <c r="Q581" s="266" t="str">
        <f>+IF(G581=0,"",'Ark1'!AH1972)</f>
        <v/>
      </c>
      <c r="R581" s="366" t="str">
        <f>+IF(G581=0,"",'Ark1'!AR2027)</f>
        <v/>
      </c>
      <c r="S581" s="114" t="str">
        <f>+IF(G581=0,"",'Ark1'!AS2027)</f>
        <v/>
      </c>
      <c r="T581" s="266" t="str">
        <f>+IF(G581=0,"",'Ark1'!Y1972)</f>
        <v/>
      </c>
      <c r="U581" s="265" t="str">
        <f>+IF(G581=0,"",'Ark1'!AA1972)</f>
        <v/>
      </c>
      <c r="V581" s="266" t="str">
        <f>+IF(G581=0,"",'Ark1'!AC1972)</f>
        <v/>
      </c>
      <c r="W581" s="294" t="str">
        <f t="shared" si="80"/>
        <v/>
      </c>
      <c r="X581" s="266" t="str">
        <f t="shared" si="81"/>
        <v/>
      </c>
      <c r="Y581" s="264" t="str">
        <f t="shared" si="82"/>
        <v/>
      </c>
      <c r="Z581" s="244"/>
      <c r="AC581" s="28"/>
      <c r="AD581" s="27"/>
      <c r="AG581" s="27"/>
      <c r="AH581" s="27"/>
      <c r="AI581" s="27"/>
      <c r="AK581" s="27"/>
      <c r="AL581" s="267"/>
      <c r="AM581" s="27"/>
      <c r="AN581" s="27"/>
    </row>
    <row r="582" spans="1:55" ht="15.6">
      <c r="A582" s="244"/>
      <c r="B582" s="318">
        <f>+'Ark1'!C2007</f>
        <v>2024</v>
      </c>
      <c r="C582" s="263">
        <f>+'Ark1'!L2007</f>
        <v>12</v>
      </c>
      <c r="D582" s="263" t="s">
        <v>39</v>
      </c>
      <c r="E582" s="272">
        <f>+'Ark1'!AP2007</f>
        <v>29</v>
      </c>
      <c r="F582" s="86" t="str">
        <f>+IF(G582=0,"",'Ark1'!Q2007)</f>
        <v/>
      </c>
      <c r="G582" s="449">
        <f>+'Ark1'!R2007</f>
        <v>0</v>
      </c>
      <c r="H582" s="28" t="str">
        <f>+IF(G582=0,"",'Ark1'!AE2007)</f>
        <v/>
      </c>
      <c r="I582" s="264"/>
      <c r="J582" s="28" t="str">
        <f>+IF(G582=0,"",'Ark1'!AF2007)</f>
        <v/>
      </c>
      <c r="K582" s="27" t="str">
        <f>+IF(G582=0,"",'Ark1'!T2007)</f>
        <v/>
      </c>
      <c r="L582" s="294" t="str">
        <f>+IF(G582=0,"",'Ark1'!U2007)</f>
        <v/>
      </c>
      <c r="M582" s="264"/>
      <c r="N582" s="33" t="str">
        <f>+IF(G582=0,"",'Ark1'!W2007)</f>
        <v/>
      </c>
      <c r="O582" s="33" t="str">
        <f>+IF(G582=0,"",'Ark1'!X2007)</f>
        <v/>
      </c>
      <c r="P582" s="33" t="str">
        <f>+IF(G582=0,"",'Ark1'!AG2007)</f>
        <v/>
      </c>
      <c r="Q582" s="33" t="str">
        <f>+IF(G582=0,"",'Ark1'!AH2007)</f>
        <v/>
      </c>
      <c r="R582" s="366" t="str">
        <f>+IF(G582=0,"",'Ark1'!AR2028)</f>
        <v/>
      </c>
      <c r="S582" s="114" t="str">
        <f>+IF(G582=0,"",'Ark1'!AS2028)</f>
        <v/>
      </c>
      <c r="T582" s="33" t="str">
        <f>+IF(G582=0,"",'Ark1'!Y2007)</f>
        <v/>
      </c>
      <c r="U582" s="27" t="str">
        <f>+IF(G582=0,"",'Ark1'!AA2007)</f>
        <v/>
      </c>
      <c r="V582" s="33" t="str">
        <f>+IF(G582=0,"",'Ark1'!AC2007)</f>
        <v/>
      </c>
      <c r="W582" s="294" t="str">
        <f t="shared" si="80"/>
        <v/>
      </c>
      <c r="X582" s="33" t="str">
        <f t="shared" si="81"/>
        <v/>
      </c>
      <c r="Y582" s="28" t="str">
        <f t="shared" si="82"/>
        <v/>
      </c>
      <c r="Z582" s="244"/>
      <c r="AC582" s="28"/>
      <c r="AD582" s="27"/>
      <c r="AG582" s="27"/>
      <c r="AH582" s="27"/>
      <c r="AI582" s="27"/>
      <c r="AK582" s="27"/>
      <c r="AM582" s="27"/>
      <c r="AN582" s="27"/>
    </row>
    <row r="583" spans="1:55" ht="15.6">
      <c r="A583" s="244"/>
      <c r="B583" s="318">
        <f>+'Ark1'!C2042</f>
        <v>2024</v>
      </c>
      <c r="C583" s="263">
        <f>+'Ark1'!L2042</f>
        <v>13</v>
      </c>
      <c r="D583" s="263" t="s">
        <v>40</v>
      </c>
      <c r="E583" s="271">
        <f>+'Ark1'!AP2042</f>
        <v>29</v>
      </c>
      <c r="F583" s="263" t="str">
        <f>+IF(G583=0,"",'Ark1'!Q2042)</f>
        <v/>
      </c>
      <c r="G583" s="449">
        <f>+'Ark1'!R2042</f>
        <v>0</v>
      </c>
      <c r="H583" s="264" t="str">
        <f>+IF(G583=0,"",'Ark1'!AE2042)</f>
        <v/>
      </c>
      <c r="I583" s="264"/>
      <c r="J583" s="264" t="str">
        <f>+IF(G583=0,"",'Ark1'!AF2042)</f>
        <v/>
      </c>
      <c r="K583" s="265" t="str">
        <f>+IF(G583=0,"",'Ark1'!T2042)</f>
        <v/>
      </c>
      <c r="L583" s="294" t="str">
        <f>+IF(G583=0,"",'Ark1'!U2042)</f>
        <v/>
      </c>
      <c r="M583" s="264"/>
      <c r="N583" s="266" t="str">
        <f>+IF(G583=0,"",'Ark1'!W2042)</f>
        <v/>
      </c>
      <c r="O583" s="266" t="str">
        <f>+IF(G583=0,"",'Ark1'!X2042)</f>
        <v/>
      </c>
      <c r="P583" s="266" t="str">
        <f>+IF(G583=0,"",'Ark1'!AG2042)</f>
        <v/>
      </c>
      <c r="Q583" s="266" t="str">
        <f>+IF(G583=0,"",'Ark1'!AH2042)</f>
        <v/>
      </c>
      <c r="R583" s="366" t="str">
        <f>+IF(G583=0,"",'Ark1'!AR2029)</f>
        <v/>
      </c>
      <c r="S583" s="114" t="str">
        <f>+IF(G583=0,"",'Ark1'!AS2029)</f>
        <v/>
      </c>
      <c r="T583" s="266" t="str">
        <f>+IF(G583=0,"",'Ark1'!Y2042)</f>
        <v/>
      </c>
      <c r="U583" s="265" t="str">
        <f>+IF(G583=0,"",'Ark1'!AA2042)</f>
        <v/>
      </c>
      <c r="V583" s="266" t="str">
        <f>+IF(G583=0,"",'Ark1'!AC2042)</f>
        <v/>
      </c>
      <c r="W583" s="294" t="str">
        <f t="shared" si="80"/>
        <v/>
      </c>
      <c r="X583" s="266" t="str">
        <f t="shared" si="81"/>
        <v/>
      </c>
      <c r="Y583" s="264" t="str">
        <f t="shared" si="82"/>
        <v/>
      </c>
      <c r="Z583" s="244"/>
      <c r="AC583" s="28"/>
      <c r="AD583" s="27"/>
      <c r="AG583" s="27"/>
      <c r="AH583" s="27"/>
      <c r="AI583" s="27"/>
      <c r="AK583" s="27"/>
      <c r="AM583" s="27"/>
      <c r="AN583" s="27"/>
    </row>
    <row r="584" spans="1:55" ht="15.6">
      <c r="A584" s="244"/>
      <c r="B584" s="318">
        <f>+'Ark1'!C2077</f>
        <v>2024</v>
      </c>
      <c r="C584" s="263">
        <f>+'Ark1'!L2077</f>
        <v>14</v>
      </c>
      <c r="D584" s="263" t="s">
        <v>403</v>
      </c>
      <c r="E584" s="272">
        <f>+'Ark1'!AP2077</f>
        <v>29</v>
      </c>
      <c r="F584" s="86" t="str">
        <f>+IF(G584=0,"",'Ark1'!Q2077)</f>
        <v/>
      </c>
      <c r="G584" s="449">
        <f>+'Ark1'!R2077</f>
        <v>0</v>
      </c>
      <c r="H584" s="28" t="str">
        <f>+IF(G584=0,"",'Ark1'!AE2077)</f>
        <v/>
      </c>
      <c r="I584" s="264"/>
      <c r="J584" s="28" t="str">
        <f>+IF(G584=0,"",'Ark1'!AF2077)</f>
        <v/>
      </c>
      <c r="K584" s="27" t="str">
        <f>+IF(G584=0,"",'Ark1'!T2077)</f>
        <v/>
      </c>
      <c r="L584" s="294" t="str">
        <f>+IF(G584=0,"",'Ark1'!U2077)</f>
        <v/>
      </c>
      <c r="M584" s="264"/>
      <c r="N584" s="33" t="str">
        <f>+IF(G584=0,"",'Ark1'!W2077)</f>
        <v/>
      </c>
      <c r="O584" s="33" t="str">
        <f>+IF(G584=0,"",'Ark1'!X2077)</f>
        <v/>
      </c>
      <c r="P584" s="33" t="str">
        <f>+IF(G584=0,"",'Ark1'!AG2077)</f>
        <v/>
      </c>
      <c r="Q584" s="33" t="str">
        <f>+IF(G584=0,"",'Ark1'!AH2077)</f>
        <v/>
      </c>
      <c r="R584" s="366" t="str">
        <f>+IF(G584=0,"",'Ark1'!AR2030)</f>
        <v/>
      </c>
      <c r="S584" s="114" t="str">
        <f>+IF(G584=0,"",'Ark1'!AS2030)</f>
        <v/>
      </c>
      <c r="T584" s="33" t="str">
        <f>+IF(G584=0,"",'Ark1'!Y2077)</f>
        <v/>
      </c>
      <c r="U584" s="27" t="str">
        <f>+IF(G584=0,"",'Ark1'!AA2077)</f>
        <v/>
      </c>
      <c r="V584" s="33" t="str">
        <f>+IF(G584=0,"",'Ark1'!AC2077)</f>
        <v/>
      </c>
      <c r="W584" s="294" t="str">
        <f t="shared" si="80"/>
        <v/>
      </c>
      <c r="X584" s="33" t="str">
        <f t="shared" si="81"/>
        <v/>
      </c>
      <c r="Y584" s="28" t="str">
        <f t="shared" si="82"/>
        <v/>
      </c>
      <c r="Z584" s="244"/>
      <c r="AC584" s="28"/>
      <c r="AD584" s="27"/>
      <c r="AG584" s="27"/>
      <c r="AH584" s="27"/>
      <c r="AI584" s="27"/>
      <c r="AK584" s="27"/>
      <c r="AM584" s="27"/>
      <c r="AN584" s="27"/>
    </row>
    <row r="585" spans="1:55" ht="15.6">
      <c r="A585" s="244"/>
      <c r="B585" s="318">
        <f>+'Ark1'!C2112</f>
        <v>2024</v>
      </c>
      <c r="C585" s="263">
        <f>+'Ark1'!L2112</f>
        <v>15</v>
      </c>
      <c r="D585" s="263" t="s">
        <v>41</v>
      </c>
      <c r="E585" s="263">
        <f>+'Ark1'!AP2112</f>
        <v>29</v>
      </c>
      <c r="F585" s="263" t="str">
        <f>+IF(G585=0,"",'Ark1'!Q2112)</f>
        <v/>
      </c>
      <c r="G585" s="449">
        <f>+'Ark1'!R2112</f>
        <v>0</v>
      </c>
      <c r="H585" s="264" t="str">
        <f>+IF(G585=0,"",'Ark1'!AE2112)</f>
        <v/>
      </c>
      <c r="I585" s="264"/>
      <c r="J585" s="264" t="str">
        <f>+IF(G585=0,"",'Ark1'!AF2112)</f>
        <v/>
      </c>
      <c r="K585" s="265" t="str">
        <f>+IF(G585=0,"",'Ark1'!T2112)</f>
        <v/>
      </c>
      <c r="L585" s="369" t="str">
        <f>+IF(G585=0,"",'Ark1'!U2112)</f>
        <v/>
      </c>
      <c r="M585" s="264"/>
      <c r="N585" s="266" t="str">
        <f>+IF(G585=0,"",'Ark1'!W2112)</f>
        <v/>
      </c>
      <c r="O585" s="266" t="str">
        <f>+IF(G585=0,"",'Ark1'!X2112)</f>
        <v/>
      </c>
      <c r="P585" s="266" t="str">
        <f>+IF(G585=0,"",'Ark1'!AG2112)</f>
        <v/>
      </c>
      <c r="Q585" s="266" t="str">
        <f>+IF(G585=0,"",'Ark1'!AH2112)</f>
        <v/>
      </c>
      <c r="R585" s="366" t="str">
        <f>+IF(G585=0,"",'Ark1'!AR2031)</f>
        <v/>
      </c>
      <c r="S585" s="114" t="str">
        <f>+IF(G585=0,"",'Ark1'!AS2031)</f>
        <v/>
      </c>
      <c r="T585" s="266" t="str">
        <f>+IF(G585=0,"",'Ark1'!Y2112)</f>
        <v/>
      </c>
      <c r="U585" s="265" t="str">
        <f>+IF(G585=0,"",'Ark1'!AA2112)</f>
        <v/>
      </c>
      <c r="V585" s="266" t="str">
        <f>+IF(G585=0,"",'Ark1'!AC2112)</f>
        <v/>
      </c>
      <c r="W585" s="294" t="str">
        <f t="shared" si="80"/>
        <v/>
      </c>
      <c r="X585" s="266" t="str">
        <f t="shared" si="81"/>
        <v/>
      </c>
      <c r="Y585" s="264" t="str">
        <f t="shared" si="82"/>
        <v/>
      </c>
      <c r="Z585" s="244"/>
      <c r="AC585" s="28"/>
      <c r="AD585" s="27"/>
      <c r="AG585" s="27"/>
      <c r="AH585" s="27"/>
      <c r="AI585" s="27"/>
      <c r="AK585" s="27"/>
      <c r="AM585" s="27"/>
      <c r="AN585" s="27"/>
    </row>
    <row r="586" spans="1:55" ht="19.8">
      <c r="A586" s="244"/>
      <c r="B586" s="244"/>
      <c r="C586" s="244"/>
      <c r="D586" s="244"/>
      <c r="E586" s="244"/>
      <c r="F586" s="244"/>
      <c r="G586" s="443"/>
      <c r="H586" s="244"/>
      <c r="I586" s="244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  <c r="U586" s="244"/>
      <c r="V586" s="244"/>
      <c r="W586" s="244"/>
      <c r="X586" s="244"/>
      <c r="Y586" s="244"/>
      <c r="Z586" s="244"/>
      <c r="AA586" s="247"/>
      <c r="AC586" s="28"/>
      <c r="AD586" s="27"/>
      <c r="AE586" s="248"/>
      <c r="AF586" s="86"/>
      <c r="AJ586" s="86"/>
      <c r="BB586" s="259"/>
    </row>
    <row r="587" spans="1:55" ht="19.8">
      <c r="A587" s="244"/>
      <c r="B587" s="244"/>
      <c r="C587" s="261"/>
      <c r="D587" s="244"/>
      <c r="E587" s="244"/>
      <c r="F587" s="244"/>
      <c r="G587" s="443"/>
      <c r="H587" s="245"/>
      <c r="I587" s="244"/>
      <c r="J587" s="245"/>
      <c r="K587" s="244"/>
      <c r="L587" s="244"/>
      <c r="M587" s="244"/>
      <c r="N587" s="246"/>
      <c r="O587" s="246"/>
      <c r="P587" s="244"/>
      <c r="Q587" s="246"/>
      <c r="R587" s="246"/>
      <c r="S587" s="246"/>
      <c r="T587" s="246"/>
      <c r="U587" s="244"/>
      <c r="V587" s="246"/>
      <c r="W587" s="244"/>
      <c r="X587" s="246"/>
      <c r="Y587" s="245"/>
      <c r="Z587" s="244"/>
      <c r="AA587" s="247"/>
      <c r="AC587" s="28"/>
      <c r="AD587" s="27"/>
      <c r="AE587" s="248"/>
      <c r="AF587" s="86"/>
      <c r="AJ587" s="86"/>
      <c r="BB587" s="259"/>
    </row>
    <row r="588" spans="1:55" ht="22.8">
      <c r="A588" s="334" t="str">
        <f>+Raser!C37</f>
        <v>Piemontese</v>
      </c>
      <c r="B588" s="244"/>
      <c r="C588" s="261"/>
      <c r="D588" s="334"/>
      <c r="E588" s="244"/>
      <c r="F588" s="244"/>
      <c r="G588" s="447" t="s">
        <v>639</v>
      </c>
      <c r="H588" s="276">
        <f>SUM(G594:G608)</f>
        <v>14</v>
      </c>
      <c r="I588" s="245"/>
      <c r="J588" s="244"/>
      <c r="K588" s="245"/>
      <c r="L588" s="244"/>
      <c r="M588" s="333">
        <f>+Raser!T37</f>
        <v>308.17857142857127</v>
      </c>
      <c r="N588" s="244"/>
      <c r="O588" s="246"/>
      <c r="P588" s="246"/>
      <c r="Q588" s="244"/>
      <c r="R588" s="244"/>
      <c r="S588" s="244"/>
      <c r="T588" s="246"/>
      <c r="U588" s="246"/>
      <c r="V588" s="244"/>
      <c r="W588" s="246"/>
      <c r="X588" s="333">
        <f>+Raser!X37</f>
        <v>100.53594314342301</v>
      </c>
      <c r="Y588" s="246" t="s">
        <v>624</v>
      </c>
      <c r="Z588" s="245"/>
      <c r="AA588" s="247"/>
      <c r="AB588" s="247"/>
      <c r="AC588" s="28"/>
      <c r="AE588" s="27"/>
      <c r="AF588" s="248"/>
      <c r="AJ588" s="86"/>
      <c r="BC588" s="259"/>
    </row>
    <row r="589" spans="1:55" ht="14.25" customHeight="1">
      <c r="A589" s="244"/>
      <c r="B589" s="244"/>
      <c r="C589" s="261"/>
      <c r="D589" s="332"/>
      <c r="E589" s="244"/>
      <c r="F589" s="261"/>
      <c r="G589" s="447"/>
      <c r="H589" s="261"/>
      <c r="I589" s="261"/>
      <c r="J589" s="261"/>
      <c r="K589" s="261"/>
      <c r="L589" s="261"/>
      <c r="M589" s="261"/>
      <c r="N589" s="261"/>
      <c r="O589" s="261"/>
      <c r="P589" s="261"/>
      <c r="Q589" s="261"/>
      <c r="R589" s="261"/>
      <c r="S589" s="261"/>
      <c r="T589" s="261"/>
      <c r="U589" s="261"/>
      <c r="V589" s="261"/>
      <c r="W589" s="261"/>
      <c r="X589" s="261"/>
      <c r="Y589" s="245"/>
      <c r="Z589" s="244"/>
      <c r="AA589" s="247"/>
      <c r="AC589" s="28"/>
      <c r="AD589" s="27"/>
      <c r="AE589" s="248"/>
      <c r="AF589" s="86"/>
      <c r="AJ589" s="86"/>
      <c r="BB589" s="259"/>
    </row>
    <row r="590" spans="1:55" ht="19.8">
      <c r="A590" s="244"/>
      <c r="B590" s="244"/>
      <c r="C590" s="244"/>
      <c r="D590" s="244"/>
      <c r="E590" s="244"/>
      <c r="F590" s="244"/>
      <c r="G590" s="443"/>
      <c r="H590" s="245"/>
      <c r="I590" s="244"/>
      <c r="J590" s="245"/>
      <c r="K590" s="244"/>
      <c r="L590" s="244"/>
      <c r="M590" s="244"/>
      <c r="N590" s="246"/>
      <c r="O590" s="246"/>
      <c r="P590" s="244"/>
      <c r="Q590" s="246"/>
      <c r="R590" s="246"/>
      <c r="S590" s="246"/>
      <c r="T590" s="246"/>
      <c r="U590" s="244"/>
      <c r="V590" s="246"/>
      <c r="W590" s="261" t="s">
        <v>479</v>
      </c>
      <c r="X590" s="262" t="s">
        <v>81</v>
      </c>
      <c r="Y590" s="260" t="s">
        <v>4</v>
      </c>
      <c r="Z590" s="244"/>
      <c r="AA590" s="247"/>
      <c r="AC590" s="28"/>
      <c r="AD590" s="27"/>
      <c r="AE590" s="248"/>
      <c r="AF590" s="86"/>
      <c r="AJ590" s="86"/>
      <c r="BB590" s="259"/>
    </row>
    <row r="591" spans="1:55" ht="19.8">
      <c r="A591" s="244"/>
      <c r="B591" s="244"/>
      <c r="C591" s="244"/>
      <c r="D591" s="261"/>
      <c r="E591" s="244"/>
      <c r="F591" s="261" t="s">
        <v>4</v>
      </c>
      <c r="G591" s="443"/>
      <c r="H591" s="245"/>
      <c r="I591" s="245"/>
      <c r="J591" s="245"/>
      <c r="K591" s="261" t="s">
        <v>24</v>
      </c>
      <c r="L591" s="245"/>
      <c r="M591" s="245"/>
      <c r="N591" s="246" t="s">
        <v>404</v>
      </c>
      <c r="O591" s="246" t="s">
        <v>404</v>
      </c>
      <c r="P591" s="262" t="s">
        <v>533</v>
      </c>
      <c r="Q591" s="246" t="s">
        <v>404</v>
      </c>
      <c r="R591" s="246"/>
      <c r="S591" s="246"/>
      <c r="T591" s="262" t="s">
        <v>424</v>
      </c>
      <c r="U591" s="244"/>
      <c r="V591" s="262" t="s">
        <v>576</v>
      </c>
      <c r="W591" s="261" t="s">
        <v>573</v>
      </c>
      <c r="X591" s="262" t="s">
        <v>44</v>
      </c>
      <c r="Y591" s="260" t="s">
        <v>10</v>
      </c>
      <c r="Z591" s="244"/>
      <c r="AA591" s="247"/>
      <c r="AC591" s="28"/>
      <c r="AD591" s="27"/>
      <c r="AE591" s="248"/>
      <c r="AF591" s="86"/>
      <c r="AJ591" s="86"/>
      <c r="BB591" s="259"/>
    </row>
    <row r="592" spans="1:55" ht="19.8">
      <c r="A592" s="261"/>
      <c r="B592" s="261"/>
      <c r="C592" s="244"/>
      <c r="D592" s="244"/>
      <c r="E592" s="261"/>
      <c r="F592" s="261" t="s">
        <v>477</v>
      </c>
      <c r="G592" s="447" t="s">
        <v>4</v>
      </c>
      <c r="H592" s="260" t="s">
        <v>4</v>
      </c>
      <c r="I592" s="260"/>
      <c r="J592" s="260" t="s">
        <v>1</v>
      </c>
      <c r="K592" s="261" t="s">
        <v>483</v>
      </c>
      <c r="L592" s="260" t="s">
        <v>24</v>
      </c>
      <c r="M592" s="260"/>
      <c r="N592" s="262" t="s">
        <v>575</v>
      </c>
      <c r="O592" s="262" t="s">
        <v>489</v>
      </c>
      <c r="P592" s="262" t="s">
        <v>554</v>
      </c>
      <c r="Q592" s="262" t="s">
        <v>491</v>
      </c>
      <c r="R592" s="411" t="s">
        <v>24</v>
      </c>
      <c r="S592" s="411" t="s">
        <v>24</v>
      </c>
      <c r="T592" s="262"/>
      <c r="U592" s="261" t="s">
        <v>415</v>
      </c>
      <c r="V592" s="262" t="s">
        <v>1</v>
      </c>
      <c r="W592" s="261" t="s">
        <v>71</v>
      </c>
      <c r="X592" s="262" t="s">
        <v>537</v>
      </c>
      <c r="Y592" s="260" t="s">
        <v>71</v>
      </c>
      <c r="Z592" s="244"/>
      <c r="AA592" s="247"/>
      <c r="AC592" s="28"/>
      <c r="AD592" s="27"/>
      <c r="AE592" s="248"/>
      <c r="AF592" s="86"/>
      <c r="AJ592" s="86"/>
      <c r="BB592" s="259"/>
    </row>
    <row r="593" spans="1:54" ht="19.8">
      <c r="A593" s="244"/>
      <c r="B593" s="244"/>
      <c r="C593" s="261" t="s">
        <v>0</v>
      </c>
      <c r="D593" s="261"/>
      <c r="E593" s="261" t="s">
        <v>601</v>
      </c>
      <c r="F593" s="50" t="s">
        <v>478</v>
      </c>
      <c r="G593" s="448" t="s">
        <v>10</v>
      </c>
      <c r="H593" s="87" t="s">
        <v>404</v>
      </c>
      <c r="I593" s="87"/>
      <c r="J593" s="87" t="s">
        <v>404</v>
      </c>
      <c r="K593" s="50" t="s">
        <v>416</v>
      </c>
      <c r="L593" s="87" t="s">
        <v>45</v>
      </c>
      <c r="M593" s="87"/>
      <c r="N593" s="75" t="s">
        <v>552</v>
      </c>
      <c r="O593" s="75" t="s">
        <v>441</v>
      </c>
      <c r="P593" s="75" t="s">
        <v>485</v>
      </c>
      <c r="Q593" s="75" t="s">
        <v>472</v>
      </c>
      <c r="R593" s="411" t="s">
        <v>711</v>
      </c>
      <c r="S593" s="411" t="s">
        <v>712</v>
      </c>
      <c r="T593" s="75" t="s">
        <v>1</v>
      </c>
      <c r="U593" s="50" t="s">
        <v>416</v>
      </c>
      <c r="V593" s="75" t="s">
        <v>534</v>
      </c>
      <c r="W593" s="50" t="s">
        <v>488</v>
      </c>
      <c r="X593" s="75" t="s">
        <v>45</v>
      </c>
      <c r="Y593" s="87" t="s">
        <v>557</v>
      </c>
      <c r="Z593" s="244"/>
      <c r="AA593" s="247"/>
      <c r="AC593" s="28"/>
      <c r="AD593" s="27"/>
      <c r="AE593" s="248"/>
      <c r="AF593" s="86"/>
      <c r="AJ593" s="86"/>
      <c r="BB593" s="259"/>
    </row>
    <row r="594" spans="1:54" ht="15.6">
      <c r="A594" s="244"/>
      <c r="B594" s="263">
        <f>+'Ark1'!C1623</f>
        <v>2024</v>
      </c>
      <c r="C594" s="263">
        <f>+'Ark1'!L1623</f>
        <v>1</v>
      </c>
      <c r="D594" s="263" t="s">
        <v>29</v>
      </c>
      <c r="E594" s="263">
        <f>+'Ark1'!AP1623</f>
        <v>30</v>
      </c>
      <c r="F594" s="263" t="str">
        <f>+IF(G594=0,"",'Ark1'!Q1623)</f>
        <v/>
      </c>
      <c r="G594" s="449">
        <f>+'Ark1'!R1623</f>
        <v>0</v>
      </c>
      <c r="H594" s="264" t="str">
        <f>+IF(G594=0,"",'Ark1'!AE1623)</f>
        <v/>
      </c>
      <c r="I594" s="264"/>
      <c r="J594" s="264" t="str">
        <f>+IF(G594=0,"",'Ark1'!AF1623)</f>
        <v/>
      </c>
      <c r="K594" s="265" t="str">
        <f>+IF(G594=0,"",'Ark1'!T1623)</f>
        <v/>
      </c>
      <c r="L594" s="294" t="str">
        <f>+IF(G594=0,"",'Ark1'!U1623)</f>
        <v/>
      </c>
      <c r="M594" s="264"/>
      <c r="N594" s="266" t="str">
        <f>+IF(G594=0,"",'Ark1'!W1623)</f>
        <v/>
      </c>
      <c r="O594" s="266" t="str">
        <f>+IF(G594=0,"",'Ark1'!X1623)</f>
        <v/>
      </c>
      <c r="P594" s="266" t="str">
        <f>+IF(G594=0,"",'Ark1'!AG1623)</f>
        <v/>
      </c>
      <c r="Q594" s="266" t="str">
        <f>+IF(G594=0,"",'Ark1'!AH1623)</f>
        <v/>
      </c>
      <c r="R594" s="366" t="str">
        <f>+IF(G594=0,"",'Ark1'!AR1953)</f>
        <v/>
      </c>
      <c r="S594" s="114" t="str">
        <f>+IF(G594=0,"",'Ark1'!AS1953)</f>
        <v/>
      </c>
      <c r="T594" s="266" t="str">
        <f>+IF(G594=0,"",'Ark1'!Y1623)</f>
        <v/>
      </c>
      <c r="U594" s="265" t="str">
        <f>+IF(G594=0,"",'Ark1'!AA1623)</f>
        <v/>
      </c>
      <c r="V594" s="266" t="str">
        <f>+IF(G594=0,"",'Ark1'!AC1623)</f>
        <v/>
      </c>
      <c r="W594" s="294" t="str">
        <f t="shared" ref="W594:W608" si="83">IF(G594=0,"",1000*L594/P594)</f>
        <v/>
      </c>
      <c r="X594" s="266" t="str">
        <f t="shared" ref="X594:X608" si="84">IF(G594=0,"",L594/C594)</f>
        <v/>
      </c>
      <c r="Y594" s="264" t="str">
        <f t="shared" ref="Y594:Y608" si="85">IF(G594=0,"",G594/F594)</f>
        <v/>
      </c>
      <c r="Z594" s="244"/>
      <c r="AC594" s="28"/>
      <c r="AD594" s="27"/>
      <c r="AG594" s="27"/>
      <c r="AH594" s="27"/>
      <c r="AI594" s="27"/>
      <c r="AK594" s="27"/>
      <c r="AM594" s="27"/>
      <c r="AN594" s="27"/>
    </row>
    <row r="595" spans="1:54" ht="15.6">
      <c r="A595" s="244"/>
      <c r="B595" s="295">
        <f>+'Ark1'!C1658</f>
        <v>2024</v>
      </c>
      <c r="C595" s="86">
        <f>+'Ark1'!L1658</f>
        <v>2</v>
      </c>
      <c r="D595" s="86" t="s">
        <v>30</v>
      </c>
      <c r="E595" s="86">
        <f>+'Ark1'!AP1658</f>
        <v>30</v>
      </c>
      <c r="F595" s="86" t="str">
        <f>+IF(G595=0,"",'Ark1'!Q1658)</f>
        <v/>
      </c>
      <c r="G595" s="449">
        <f>+'Ark1'!R1658</f>
        <v>0</v>
      </c>
      <c r="H595" s="28" t="str">
        <f>+IF(G595=0,"",'Ark1'!AE1658)</f>
        <v/>
      </c>
      <c r="I595" s="264"/>
      <c r="J595" s="28" t="str">
        <f>+IF(G595=0,"",'Ark1'!AF1658)</f>
        <v/>
      </c>
      <c r="K595" s="27" t="str">
        <f>+IF(G595=0,"",'Ark1'!T1658)</f>
        <v/>
      </c>
      <c r="L595" s="294" t="str">
        <f>+IF(G595=0,"",'Ark1'!U1658)</f>
        <v/>
      </c>
      <c r="M595" s="264"/>
      <c r="N595" s="33" t="str">
        <f>+IF(G595=0,"",'Ark1'!W1658)</f>
        <v/>
      </c>
      <c r="O595" s="33" t="str">
        <f>+IF(G595=0,"",'Ark1'!X1658)</f>
        <v/>
      </c>
      <c r="P595" s="33" t="str">
        <f>+IF(G595=0,"",'Ark1'!AG1658)</f>
        <v/>
      </c>
      <c r="Q595" s="33" t="str">
        <f>+IF(G595=0,"",'Ark1'!AH1658)</f>
        <v/>
      </c>
      <c r="R595" s="366" t="str">
        <f>+IF(G595=0,"",'Ark1'!AR1988)</f>
        <v/>
      </c>
      <c r="S595" s="114" t="str">
        <f>+IF(G595=0,"",'Ark1'!AS1988)</f>
        <v/>
      </c>
      <c r="T595" s="33" t="str">
        <f>+IF(G595=0,"",'Ark1'!Y1658)</f>
        <v/>
      </c>
      <c r="U595" s="27" t="str">
        <f>+IF(G595=0,"",'Ark1'!AA1658)</f>
        <v/>
      </c>
      <c r="V595" s="33" t="str">
        <f>+IF(G595=0,"",'Ark1'!AC1658)</f>
        <v/>
      </c>
      <c r="W595" s="294" t="str">
        <f t="shared" si="83"/>
        <v/>
      </c>
      <c r="X595" s="33" t="str">
        <f t="shared" si="84"/>
        <v/>
      </c>
      <c r="Y595" s="28" t="str">
        <f t="shared" si="85"/>
        <v/>
      </c>
      <c r="Z595" s="244"/>
      <c r="AC595" s="28"/>
      <c r="AD595" s="27"/>
      <c r="AG595" s="27"/>
      <c r="AH595" s="27"/>
      <c r="AI595" s="27"/>
      <c r="AK595" s="27"/>
      <c r="AM595" s="27"/>
      <c r="AN595" s="27"/>
    </row>
    <row r="596" spans="1:54" ht="15.6">
      <c r="A596" s="244"/>
      <c r="B596" s="295">
        <f>+'Ark1'!C1693</f>
        <v>2024</v>
      </c>
      <c r="C596" s="263">
        <f>+'Ark1'!L1693</f>
        <v>3</v>
      </c>
      <c r="D596" s="263" t="s">
        <v>31</v>
      </c>
      <c r="E596" s="263">
        <f>+'Ark1'!AP1693</f>
        <v>30</v>
      </c>
      <c r="F596" s="263">
        <f>+IF(G596=0,"",'Ark1'!Q1693)</f>
        <v>1</v>
      </c>
      <c r="G596" s="449">
        <f>+'Ark1'!R1693</f>
        <v>1</v>
      </c>
      <c r="H596" s="264">
        <f>+IF(G596=0,"",'Ark1'!AE1693)</f>
        <v>7.1428571428571441</v>
      </c>
      <c r="I596" s="264"/>
      <c r="J596" s="264">
        <f>+IF(G596=0,"",'Ark1'!AF1693)</f>
        <v>4.3342218101749905</v>
      </c>
      <c r="K596" s="265">
        <f>+IF(G596=0,"",'Ark1'!T1693)</f>
        <v>3</v>
      </c>
      <c r="L596" s="294">
        <f>+IF(G596=0,"",'Ark1'!U1693)</f>
        <v>187</v>
      </c>
      <c r="M596" s="264"/>
      <c r="N596" s="266">
        <f>+IF(G596=0,"",'Ark1'!W1693)</f>
        <v>0</v>
      </c>
      <c r="O596" s="266">
        <f>+IF(G596=0,"",'Ark1'!X1693)</f>
        <v>0</v>
      </c>
      <c r="P596" s="266">
        <f>+IF(G596=0,"",'Ark1'!AG1693)</f>
        <v>1912</v>
      </c>
      <c r="Q596" s="266">
        <f>+IF(G596=0,"",'Ark1'!AH1693)</f>
        <v>100</v>
      </c>
      <c r="R596" s="366">
        <f>+IF(G596=0,"",'Ark1'!AR2023)</f>
        <v>0</v>
      </c>
      <c r="S596" s="114">
        <f>+IF(G596=0,"",'Ark1'!AS2023)</f>
        <v>0</v>
      </c>
      <c r="T596" s="266">
        <f>+IF(G596=0,"",'Ark1'!Y1693)</f>
        <v>0</v>
      </c>
      <c r="U596" s="265">
        <f>+IF(G596=0,"",'Ark1'!AA1693)</f>
        <v>0</v>
      </c>
      <c r="V596" s="266">
        <f>+IF(G596=0,"",'Ark1'!AC1693)</f>
        <v>0</v>
      </c>
      <c r="W596" s="294">
        <f t="shared" si="83"/>
        <v>97.803347280334734</v>
      </c>
      <c r="X596" s="266">
        <f t="shared" si="84"/>
        <v>62.333333333333336</v>
      </c>
      <c r="Y596" s="264">
        <f t="shared" si="85"/>
        <v>1</v>
      </c>
      <c r="Z596" s="244"/>
      <c r="AC596" s="28"/>
      <c r="AD596" s="27"/>
      <c r="AG596" s="27"/>
      <c r="AH596" s="27"/>
      <c r="AI596" s="27"/>
      <c r="AK596" s="27"/>
      <c r="AM596" s="27"/>
      <c r="AN596" s="27"/>
    </row>
    <row r="597" spans="1:54" ht="15.6">
      <c r="A597" s="244"/>
      <c r="B597" s="295">
        <f>+'Ark1'!C1728</f>
        <v>2024</v>
      </c>
      <c r="C597" s="263">
        <f>+'Ark1'!L1728</f>
        <v>4</v>
      </c>
      <c r="D597" s="263" t="s">
        <v>32</v>
      </c>
      <c r="E597" s="86">
        <f>+'Ark1'!AP1728</f>
        <v>30</v>
      </c>
      <c r="F597" s="86">
        <f>+IF(G597=0,"",'Ark1'!Q1728)</f>
        <v>1</v>
      </c>
      <c r="G597" s="449">
        <f>+'Ark1'!R1728</f>
        <v>1</v>
      </c>
      <c r="H597" s="28">
        <f>+IF(G597=0,"",'Ark1'!AE1728)</f>
        <v>7.1428571428571441</v>
      </c>
      <c r="I597" s="264"/>
      <c r="J597" s="28">
        <f>+IF(G597=0,"",'Ark1'!AF1728)</f>
        <v>4.5335496581295613</v>
      </c>
      <c r="K597" s="27">
        <f>+IF(G597=0,"",'Ark1'!T1728)</f>
        <v>3</v>
      </c>
      <c r="L597" s="294">
        <f>+IF(G597=0,"",'Ark1'!U1728)</f>
        <v>195.6</v>
      </c>
      <c r="M597" s="264"/>
      <c r="N597" s="33">
        <f>+IF(G597=0,"",'Ark1'!W1728)</f>
        <v>0</v>
      </c>
      <c r="O597" s="33">
        <f>+IF(G597=0,"",'Ark1'!X1728)</f>
        <v>0</v>
      </c>
      <c r="P597" s="33">
        <f>+IF(G597=0,"",'Ark1'!AG1728)</f>
        <v>4406</v>
      </c>
      <c r="Q597" s="33">
        <f>+IF(G597=0,"",'Ark1'!AH1728)</f>
        <v>100</v>
      </c>
      <c r="R597" s="366">
        <f>+IF(G597=0,"",'Ark1'!AR2058)</f>
        <v>0</v>
      </c>
      <c r="S597" s="114">
        <f>+IF(G597=0,"",'Ark1'!AS2058)</f>
        <v>0</v>
      </c>
      <c r="T597" s="33">
        <f>+IF(G597=0,"",'Ark1'!Y1728)</f>
        <v>0</v>
      </c>
      <c r="U597" s="27">
        <f>+IF(G597=0,"",'Ark1'!AA1728)</f>
        <v>0</v>
      </c>
      <c r="V597" s="33">
        <f>+IF(G597=0,"",'Ark1'!AC1728)</f>
        <v>0</v>
      </c>
      <c r="W597" s="294">
        <f t="shared" si="83"/>
        <v>44.394008170676351</v>
      </c>
      <c r="X597" s="33">
        <f t="shared" si="84"/>
        <v>48.9</v>
      </c>
      <c r="Y597" s="28">
        <f t="shared" si="85"/>
        <v>1</v>
      </c>
      <c r="Z597" s="244"/>
      <c r="AC597" s="28"/>
      <c r="AD597" s="27"/>
      <c r="AG597" s="27"/>
      <c r="AH597" s="27"/>
      <c r="AI597" s="27"/>
      <c r="AK597" s="27"/>
      <c r="AM597" s="27"/>
      <c r="AN597" s="27"/>
    </row>
    <row r="598" spans="1:54" ht="15.6">
      <c r="A598" s="244"/>
      <c r="B598" s="263">
        <f>+'Ark1'!C1763</f>
        <v>2024</v>
      </c>
      <c r="C598" s="263">
        <f>+'Ark1'!L1763</f>
        <v>5</v>
      </c>
      <c r="D598" s="263" t="s">
        <v>402</v>
      </c>
      <c r="E598" s="271">
        <f>+'Ark1'!AP1763</f>
        <v>30</v>
      </c>
      <c r="F598" s="263">
        <f>+IF(G598=0,"",'Ark1'!Q1763)</f>
        <v>2</v>
      </c>
      <c r="G598" s="449">
        <f>+'Ark1'!R1763</f>
        <v>2</v>
      </c>
      <c r="H598" s="264">
        <f>+'Ark1'!AE1763</f>
        <v>14.285714285714288</v>
      </c>
      <c r="I598" s="264"/>
      <c r="J598" s="264">
        <f>+IF(G598=0,"",'Ark1'!AF1763)</f>
        <v>11.906362266774828</v>
      </c>
      <c r="K598" s="265">
        <f>+IF(G598=0,"",'Ark1'!T1763)</f>
        <v>6.5</v>
      </c>
      <c r="L598" s="294">
        <f>+IF(G598=0,"",'Ark1'!U1763)</f>
        <v>256.85000000000002</v>
      </c>
      <c r="M598" s="264"/>
      <c r="N598" s="266">
        <f>+IF(G598=0,"",'Ark1'!W1763)</f>
        <v>50</v>
      </c>
      <c r="O598" s="266">
        <f>+IF(G598=0,"",'Ark1'!X1763)</f>
        <v>0</v>
      </c>
      <c r="P598" s="266">
        <f>+IF(G598=0,"",'Ark1'!AG1763)</f>
        <v>3170</v>
      </c>
      <c r="Q598" s="266">
        <f>+IF(G598=0,"",'Ark1'!AH1763)</f>
        <v>100</v>
      </c>
      <c r="R598" s="366">
        <f>+IF(G598=0,"",'Ark1'!AR2093)</f>
        <v>0</v>
      </c>
      <c r="S598" s="114">
        <f>+IF(G598=0,"",'Ark1'!AS2093)</f>
        <v>0</v>
      </c>
      <c r="T598" s="266">
        <f>+IF(G598=0,"",'Ark1'!Y1763)</f>
        <v>22.849999999999632</v>
      </c>
      <c r="U598" s="265">
        <f>+IF(G598=0,"",'Ark1'!AA1763)</f>
        <v>0.5</v>
      </c>
      <c r="V598" s="266">
        <f>+IF(G598=0,"",'Ark1'!AC1763)</f>
        <v>-100.0000000000032</v>
      </c>
      <c r="W598" s="294">
        <f t="shared" si="83"/>
        <v>81.025236593059944</v>
      </c>
      <c r="X598" s="266">
        <f t="shared" si="84"/>
        <v>51.370000000000005</v>
      </c>
      <c r="Y598" s="264">
        <f t="shared" si="85"/>
        <v>1</v>
      </c>
      <c r="Z598" s="244"/>
      <c r="AC598" s="28"/>
      <c r="AD598" s="27"/>
      <c r="AG598" s="27"/>
      <c r="AH598" s="27"/>
      <c r="AI598" s="27"/>
      <c r="AK598" s="27"/>
      <c r="AM598" s="27"/>
      <c r="AN598" s="27"/>
    </row>
    <row r="599" spans="1:54" ht="15.6">
      <c r="A599" s="244"/>
      <c r="B599" s="318">
        <f>+'Ark1'!C1798</f>
        <v>2024</v>
      </c>
      <c r="C599" s="263">
        <f>+'Ark1'!L1798</f>
        <v>6</v>
      </c>
      <c r="D599" s="263" t="s">
        <v>33</v>
      </c>
      <c r="E599" s="272">
        <f>+'Ark1'!AP1798</f>
        <v>30</v>
      </c>
      <c r="F599" s="86">
        <f>+IF(G599=0,"",'Ark1'!Q1798)</f>
        <v>2</v>
      </c>
      <c r="G599" s="449">
        <f>+'Ark1'!R1798</f>
        <v>3</v>
      </c>
      <c r="H599" s="28">
        <f>+IF(G599=0,"",'Ark1'!AE1798)</f>
        <v>21.428571428571423</v>
      </c>
      <c r="I599" s="264"/>
      <c r="J599" s="28">
        <f>+IF(G599=0,"",'Ark1'!AF1798)</f>
        <v>21.902885618264001</v>
      </c>
      <c r="K599" s="27">
        <f>+IF(G599=0,"",'Ark1'!T1798)</f>
        <v>3.3333333333333344</v>
      </c>
      <c r="L599" s="294">
        <f>+IF(G599=0,"",'Ark1'!U1798)</f>
        <v>315</v>
      </c>
      <c r="M599" s="264"/>
      <c r="N599" s="33">
        <f>+IF(G599=0,"",'Ark1'!W1798)</f>
        <v>0</v>
      </c>
      <c r="O599" s="33">
        <f>+IF(G599=0,"",'Ark1'!X1798)</f>
        <v>0</v>
      </c>
      <c r="P599" s="33">
        <f>+IF(G599=0,"",'Ark1'!AG1798)</f>
        <v>3155.6666666666665</v>
      </c>
      <c r="Q599" s="33">
        <f>+IF(G599=0,"",'Ark1'!AH1798)</f>
        <v>100</v>
      </c>
      <c r="R599" s="366" t="e">
        <f>+IF(G599=0,"",'Ark1'!#REF!)</f>
        <v>#REF!</v>
      </c>
      <c r="S599" s="114" t="e">
        <f>+IF(G599=0,"",'Ark1'!#REF!)</f>
        <v>#REF!</v>
      </c>
      <c r="T599" s="33">
        <f>+IF(G599=0,"",'Ark1'!Y1798)</f>
        <v>15.060101814618676</v>
      </c>
      <c r="U599" s="27">
        <f>+IF(G599=0,"",'Ark1'!AA1798)</f>
        <v>0.4714045207910309</v>
      </c>
      <c r="V599" s="33">
        <f>+IF(G599=0,"",'Ark1'!AC1798)</f>
        <v>-95.782741137932874</v>
      </c>
      <c r="W599" s="294">
        <f t="shared" si="83"/>
        <v>99.820428858138797</v>
      </c>
      <c r="X599" s="33">
        <f t="shared" si="84"/>
        <v>52.5</v>
      </c>
      <c r="Y599" s="28">
        <f t="shared" si="85"/>
        <v>1.5</v>
      </c>
      <c r="Z599" s="244"/>
      <c r="AC599" s="28"/>
      <c r="AD599" s="27"/>
      <c r="AG599" s="27"/>
      <c r="AH599" s="27"/>
      <c r="AI599" s="27"/>
      <c r="AK599" s="27"/>
      <c r="AM599" s="27"/>
      <c r="AN599" s="27"/>
    </row>
    <row r="600" spans="1:54" ht="15.6">
      <c r="A600" s="244"/>
      <c r="B600" s="318">
        <f>+'Ark1'!C1833</f>
        <v>2024</v>
      </c>
      <c r="C600" s="263">
        <f>+'Ark1'!L1833</f>
        <v>7</v>
      </c>
      <c r="D600" s="263" t="s">
        <v>34</v>
      </c>
      <c r="E600" s="271">
        <f>+'Ark1'!AP1833</f>
        <v>30</v>
      </c>
      <c r="F600" s="263">
        <f>+IF(G600=0,"",'Ark1'!Q1833)</f>
        <v>2</v>
      </c>
      <c r="G600" s="449">
        <f>+'Ark1'!R1833</f>
        <v>6</v>
      </c>
      <c r="H600" s="264">
        <f>+IF(G600=0,"",'Ark1'!AE1833)</f>
        <v>42.857142857142847</v>
      </c>
      <c r="I600" s="264"/>
      <c r="J600" s="264">
        <f>+IF(G600=0,"",'Ark1'!AF1833)</f>
        <v>47.732066288098281</v>
      </c>
      <c r="K600" s="265">
        <f>+IF(G600=0,"",'Ark1'!T1833)</f>
        <v>6.5</v>
      </c>
      <c r="L600" s="294">
        <f>+IF(G600=0,"",'Ark1'!U1833)</f>
        <v>343.23333333333346</v>
      </c>
      <c r="M600" s="264"/>
      <c r="N600" s="266">
        <f>+IF(G600=0,"",'Ark1'!W1833)</f>
        <v>50</v>
      </c>
      <c r="O600" s="266">
        <f>+IF(G600=0,"",'Ark1'!X1833)</f>
        <v>33.333333333333343</v>
      </c>
      <c r="P600" s="266">
        <f>+IF(G600=0,"",'Ark1'!AG1833)</f>
        <v>3134</v>
      </c>
      <c r="Q600" s="266">
        <f>+IF(G600=0,"",'Ark1'!AH1833)</f>
        <v>100</v>
      </c>
      <c r="R600" s="366" t="e">
        <f>+IF(G600=0,"",'Ark1'!#REF!)</f>
        <v>#REF!</v>
      </c>
      <c r="S600" s="114" t="e">
        <f>+IF(G600=0,"",'Ark1'!#REF!)</f>
        <v>#REF!</v>
      </c>
      <c r="T600" s="266">
        <f>+IF(G600=0,"",'Ark1'!Y1833)</f>
        <v>16.481066578214818</v>
      </c>
      <c r="U600" s="265">
        <f>+IF(G600=0,"",'Ark1'!AA1833)</f>
        <v>1.9790570145063195</v>
      </c>
      <c r="V600" s="266">
        <f>+IF(G600=0,"",'Ark1'!AC1833)</f>
        <v>-14.307480452166059</v>
      </c>
      <c r="W600" s="294">
        <f t="shared" si="83"/>
        <v>109.51925122314407</v>
      </c>
      <c r="X600" s="266">
        <f t="shared" si="84"/>
        <v>49.033333333333353</v>
      </c>
      <c r="Y600" s="264">
        <f t="shared" si="85"/>
        <v>3</v>
      </c>
      <c r="Z600" s="244"/>
      <c r="AC600" s="28"/>
      <c r="AD600" s="27"/>
      <c r="AG600" s="27"/>
      <c r="AH600" s="27"/>
      <c r="AI600" s="27"/>
      <c r="AK600" s="27"/>
      <c r="AM600" s="27"/>
      <c r="AN600" s="27"/>
    </row>
    <row r="601" spans="1:54" ht="15.6">
      <c r="A601" s="244"/>
      <c r="B601" s="86">
        <f>+'Ark1'!C1868</f>
        <v>2024</v>
      </c>
      <c r="C601" s="86">
        <f>+'Ark1'!L1868</f>
        <v>8</v>
      </c>
      <c r="D601" s="86" t="s">
        <v>35</v>
      </c>
      <c r="E601" s="272">
        <f>+'Ark1'!AP1868</f>
        <v>30</v>
      </c>
      <c r="F601" s="86" t="str">
        <f>+IF(G601=0,"",'Ark1'!Q1868)</f>
        <v/>
      </c>
      <c r="G601" s="449">
        <f>+'Ark1'!R1868</f>
        <v>0</v>
      </c>
      <c r="H601" s="28" t="str">
        <f>+IF(G601=0,"",'Ark1'!AE1868)</f>
        <v/>
      </c>
      <c r="I601" s="264"/>
      <c r="J601" s="28" t="str">
        <f>+IF(G601=0,"",'Ark1'!AF1868)</f>
        <v/>
      </c>
      <c r="K601" s="27" t="str">
        <f>+IF(G601=0,"",'Ark1'!T1868)</f>
        <v/>
      </c>
      <c r="L601" s="294" t="str">
        <f>+IF(G601=0,"",'Ark1'!U1868)</f>
        <v/>
      </c>
      <c r="M601" s="264"/>
      <c r="N601" s="33" t="str">
        <f>+IF(G601=0,"",'Ark1'!W1868)</f>
        <v/>
      </c>
      <c r="O601" s="33" t="str">
        <f>+IF(G601=0,"",'Ark1'!X1868)</f>
        <v/>
      </c>
      <c r="P601" s="33" t="str">
        <f>+IF(G601=0,"",'Ark1'!AG1868)</f>
        <v/>
      </c>
      <c r="Q601" s="33" t="str">
        <f>+IF(G601=0,"",'Ark1'!AH1868)</f>
        <v/>
      </c>
      <c r="R601" s="366" t="str">
        <f>+IF(G601=0,"",'Ark1'!AR2047)</f>
        <v/>
      </c>
      <c r="S601" s="114" t="str">
        <f>+IF(G601=0,"",'Ark1'!AS2047)</f>
        <v/>
      </c>
      <c r="T601" s="33" t="str">
        <f>+IF(G601=0,"",'Ark1'!Y1868)</f>
        <v/>
      </c>
      <c r="U601" s="27" t="str">
        <f>+IF(G601=0,"",'Ark1'!AA1868)</f>
        <v/>
      </c>
      <c r="V601" s="33" t="str">
        <f>+IF(G601=0,"",'Ark1'!AC1868)</f>
        <v/>
      </c>
      <c r="W601" s="294" t="str">
        <f t="shared" si="83"/>
        <v/>
      </c>
      <c r="X601" s="33" t="str">
        <f t="shared" si="84"/>
        <v/>
      </c>
      <c r="Y601" s="28" t="str">
        <f t="shared" si="85"/>
        <v/>
      </c>
      <c r="Z601" s="244"/>
      <c r="AC601" s="28"/>
      <c r="AD601" s="27"/>
      <c r="AG601" s="27"/>
      <c r="AH601" s="27"/>
      <c r="AI601" s="27"/>
      <c r="AK601" s="27"/>
      <c r="AM601" s="27"/>
      <c r="AN601" s="27"/>
    </row>
    <row r="602" spans="1:54" ht="15.6">
      <c r="A602" s="244"/>
      <c r="B602" s="318">
        <f>+'Ark1'!C1903</f>
        <v>2024</v>
      </c>
      <c r="C602" s="263">
        <f>+'Ark1'!L1903</f>
        <v>9</v>
      </c>
      <c r="D602" s="263" t="s">
        <v>36</v>
      </c>
      <c r="E602" s="271">
        <f>+'Ark1'!AP1903</f>
        <v>30</v>
      </c>
      <c r="F602" s="263">
        <f>+IF(G602=0,"",'Ark1'!Q1903)</f>
        <v>1</v>
      </c>
      <c r="G602" s="449">
        <f>+'Ark1'!R1903</f>
        <v>1</v>
      </c>
      <c r="H602" s="264">
        <f>+IF(G602=0,"",'Ark1'!AE1903)</f>
        <v>7.1428571428571441</v>
      </c>
      <c r="I602" s="264"/>
      <c r="J602" s="264">
        <f>+IF(G602=0,"",'Ark1'!AF1903)</f>
        <v>9.5909143585583507</v>
      </c>
      <c r="K602" s="265">
        <f>+IF(G602=0,"",'Ark1'!T1903)</f>
        <v>10</v>
      </c>
      <c r="L602" s="294">
        <f>+IF(G602=0,"",'Ark1'!U1903)</f>
        <v>413.8</v>
      </c>
      <c r="M602" s="264"/>
      <c r="N602" s="266">
        <f>+IF(G602=0,"",'Ark1'!W1903)</f>
        <v>100</v>
      </c>
      <c r="O602" s="266">
        <f>+IF(G602=0,"",'Ark1'!X1903)</f>
        <v>100</v>
      </c>
      <c r="P602" s="266">
        <f>+IF(G602=0,"",'Ark1'!AG1903)</f>
        <v>1986</v>
      </c>
      <c r="Q602" s="266">
        <f>+IF(G602=0,"",'Ark1'!AH1903)</f>
        <v>100</v>
      </c>
      <c r="R602" s="366">
        <f>+IF(G602=0,"",'Ark1'!AR2048)</f>
        <v>0</v>
      </c>
      <c r="S602" s="114">
        <f>+IF(G602=0,"",'Ark1'!AS2048)</f>
        <v>0</v>
      </c>
      <c r="T602" s="266">
        <f>+IF(G602=0,"",'Ark1'!Y1903)</f>
        <v>0</v>
      </c>
      <c r="U602" s="265">
        <f>+IF(G602=0,"",'Ark1'!AA1903)</f>
        <v>0</v>
      </c>
      <c r="V602" s="266">
        <f>+IF(G602=0,"",'Ark1'!AC1903)</f>
        <v>0</v>
      </c>
      <c r="W602" s="294">
        <f t="shared" si="83"/>
        <v>208.35850956696879</v>
      </c>
      <c r="X602" s="266">
        <f t="shared" si="84"/>
        <v>45.977777777777781</v>
      </c>
      <c r="Y602" s="264">
        <f t="shared" si="85"/>
        <v>1</v>
      </c>
      <c r="Z602" s="244"/>
      <c r="AC602" s="28"/>
      <c r="AD602" s="27"/>
      <c r="AG602" s="27"/>
      <c r="AH602" s="27"/>
      <c r="AI602" s="27"/>
      <c r="AK602" s="27"/>
      <c r="AM602" s="27"/>
      <c r="AN602" s="27"/>
    </row>
    <row r="603" spans="1:54" ht="15.6">
      <c r="A603" s="244"/>
      <c r="B603" s="318">
        <f>+'Ark1'!C1938</f>
        <v>2024</v>
      </c>
      <c r="C603" s="263">
        <f>+'Ark1'!L1938</f>
        <v>10</v>
      </c>
      <c r="D603" s="263" t="s">
        <v>37</v>
      </c>
      <c r="E603" s="272">
        <f>+'Ark1'!AP1938</f>
        <v>30</v>
      </c>
      <c r="F603" s="86" t="str">
        <f>+IF(G603=0,"",'Ark1'!Q1938)</f>
        <v/>
      </c>
      <c r="G603" s="449">
        <f>+'Ark1'!R1938</f>
        <v>0</v>
      </c>
      <c r="H603" s="28" t="str">
        <f>+IF(G603=0,"",'Ark1'!AE1938)</f>
        <v/>
      </c>
      <c r="I603" s="264"/>
      <c r="J603" s="28" t="str">
        <f>+IF(G603=0,"",'Ark1'!AF1938)</f>
        <v/>
      </c>
      <c r="K603" s="27" t="str">
        <f>+IF(G603=0,"",'Ark1'!T1938)</f>
        <v/>
      </c>
      <c r="L603" s="294" t="str">
        <f>+IF(G603=0,"",'Ark1'!U1938)</f>
        <v/>
      </c>
      <c r="M603" s="264"/>
      <c r="N603" s="33" t="str">
        <f>+IF(G603=0,"",'Ark1'!W1938)</f>
        <v/>
      </c>
      <c r="O603" s="33" t="str">
        <f>+IF(G603=0,"",'Ark1'!X1938)</f>
        <v/>
      </c>
      <c r="P603" s="33" t="str">
        <f>+IF(G603=0,"",'Ark1'!AG1938)</f>
        <v/>
      </c>
      <c r="Q603" s="33" t="str">
        <f>+IF(G603=0,"",'Ark1'!AH1938)</f>
        <v/>
      </c>
      <c r="R603" s="366" t="str">
        <f>+IF(G603=0,"",'Ark1'!AR2049)</f>
        <v/>
      </c>
      <c r="S603" s="114" t="str">
        <f>+IF(G603=0,"",'Ark1'!AS2049)</f>
        <v/>
      </c>
      <c r="T603" s="33" t="str">
        <f>+IF(G603=0,"",'Ark1'!Y1938)</f>
        <v/>
      </c>
      <c r="U603" s="27" t="str">
        <f>+IF(G603=0,"",'Ark1'!AA1938)</f>
        <v/>
      </c>
      <c r="V603" s="33" t="str">
        <f>+IF(G603=0,"",'Ark1'!AC1938)</f>
        <v/>
      </c>
      <c r="W603" s="294" t="str">
        <f t="shared" si="83"/>
        <v/>
      </c>
      <c r="X603" s="33" t="str">
        <f t="shared" si="84"/>
        <v/>
      </c>
      <c r="Y603" s="28" t="str">
        <f t="shared" si="85"/>
        <v/>
      </c>
      <c r="Z603" s="244"/>
      <c r="AC603" s="28"/>
      <c r="AD603" s="27"/>
      <c r="AG603" s="27"/>
      <c r="AH603" s="27"/>
      <c r="AI603" s="27"/>
      <c r="AK603" s="27"/>
      <c r="AM603" s="27"/>
      <c r="AN603" s="27"/>
    </row>
    <row r="604" spans="1:54" ht="15.6">
      <c r="A604" s="244"/>
      <c r="B604" s="318">
        <f>+'Ark1'!C1973</f>
        <v>2024</v>
      </c>
      <c r="C604" s="263">
        <f>+'Ark1'!L1973</f>
        <v>11</v>
      </c>
      <c r="D604" s="263" t="s">
        <v>38</v>
      </c>
      <c r="E604" s="271">
        <f>+'Ark1'!AP1973</f>
        <v>30</v>
      </c>
      <c r="F604" s="263" t="str">
        <f>+IF(G604=0,"",'Ark1'!Q1973)</f>
        <v/>
      </c>
      <c r="G604" s="449">
        <f>+'Ark1'!R1973</f>
        <v>0</v>
      </c>
      <c r="H604" s="264" t="str">
        <f>+IF(G604=0,"",'Ark1'!AE1973)</f>
        <v/>
      </c>
      <c r="I604" s="264"/>
      <c r="J604" s="264" t="str">
        <f>+IF(G604=0,"",'Ark1'!AF1973)</f>
        <v/>
      </c>
      <c r="K604" s="265" t="str">
        <f>+IF(G604=0,"",'Ark1'!T1973)</f>
        <v/>
      </c>
      <c r="L604" s="294" t="str">
        <f>+IF(G604=0,"",'Ark1'!U1973)</f>
        <v/>
      </c>
      <c r="M604" s="264"/>
      <c r="N604" s="266" t="str">
        <f>+IF(G604=0,"",'Ark1'!W1973)</f>
        <v/>
      </c>
      <c r="O604" s="266" t="str">
        <f>+IF(G604=0,"",'Ark1'!X1973)</f>
        <v/>
      </c>
      <c r="P604" s="266" t="str">
        <f>+IF(G604=0,"",'Ark1'!AG1973)</f>
        <v/>
      </c>
      <c r="Q604" s="266" t="str">
        <f>+IF(G604=0,"",'Ark1'!AH1973)</f>
        <v/>
      </c>
      <c r="R604" s="366" t="str">
        <f>+IF(G604=0,"",'Ark1'!AR2050)</f>
        <v/>
      </c>
      <c r="S604" s="114" t="str">
        <f>+IF(G604=0,"",'Ark1'!AS2050)</f>
        <v/>
      </c>
      <c r="T604" s="266" t="str">
        <f>+IF(G604=0,"",'Ark1'!Y1973)</f>
        <v/>
      </c>
      <c r="U604" s="265" t="str">
        <f>+IF(G604=0,"",'Ark1'!AA1973)</f>
        <v/>
      </c>
      <c r="V604" s="266" t="str">
        <f>+IF(G604=0,"",'Ark1'!AC1973)</f>
        <v/>
      </c>
      <c r="W604" s="294" t="str">
        <f t="shared" si="83"/>
        <v/>
      </c>
      <c r="X604" s="266" t="str">
        <f t="shared" si="84"/>
        <v/>
      </c>
      <c r="Y604" s="264" t="str">
        <f t="shared" si="85"/>
        <v/>
      </c>
      <c r="Z604" s="244"/>
      <c r="AC604" s="28"/>
      <c r="AD604" s="27"/>
      <c r="AG604" s="27"/>
      <c r="AH604" s="27"/>
      <c r="AI604" s="27"/>
      <c r="AK604" s="27"/>
      <c r="AM604" s="27"/>
      <c r="AN604" s="27"/>
    </row>
    <row r="605" spans="1:54" ht="15.6">
      <c r="A605" s="244"/>
      <c r="B605" s="318">
        <f>+'Ark1'!C2008</f>
        <v>2024</v>
      </c>
      <c r="C605" s="263">
        <f>+'Ark1'!L2008</f>
        <v>12</v>
      </c>
      <c r="D605" s="263" t="s">
        <v>39</v>
      </c>
      <c r="E605" s="272">
        <f>+'Ark1'!AP2008</f>
        <v>30</v>
      </c>
      <c r="F605" s="86" t="str">
        <f>+IF(G605=0,"",'Ark1'!Q2008)</f>
        <v/>
      </c>
      <c r="G605" s="449">
        <f>+'Ark1'!R2008</f>
        <v>0</v>
      </c>
      <c r="H605" s="28" t="str">
        <f>+IF(G605=0,"",'Ark1'!AE2008)</f>
        <v/>
      </c>
      <c r="I605" s="264"/>
      <c r="J605" s="28" t="str">
        <f>+IF(G605=0,"",'Ark1'!AF2008)</f>
        <v/>
      </c>
      <c r="K605" s="27" t="str">
        <f>+IF(G605=0,"",'Ark1'!T2008)</f>
        <v/>
      </c>
      <c r="L605" s="294" t="str">
        <f>+IF(G605=0,"",'Ark1'!U2008)</f>
        <v/>
      </c>
      <c r="M605" s="264"/>
      <c r="N605" s="33" t="str">
        <f>+IF(G605=0,"",'Ark1'!W2008)</f>
        <v/>
      </c>
      <c r="O605" s="33" t="str">
        <f>+IF(G605=0,"",'Ark1'!X2008)</f>
        <v/>
      </c>
      <c r="P605" s="33" t="str">
        <f>+IF(G605=0,"",'Ark1'!AG2008)</f>
        <v/>
      </c>
      <c r="Q605" s="33" t="str">
        <f>+IF(G605=0,"",'Ark1'!AH2008)</f>
        <v/>
      </c>
      <c r="R605" s="366" t="str">
        <f>+IF(G605=0,"",'Ark1'!AR2051)</f>
        <v/>
      </c>
      <c r="S605" s="114" t="str">
        <f>+IF(G605=0,"",'Ark1'!AS2051)</f>
        <v/>
      </c>
      <c r="T605" s="33" t="str">
        <f>+IF(G605=0,"",'Ark1'!Y2008)</f>
        <v/>
      </c>
      <c r="U605" s="27" t="str">
        <f>+IF(G605=0,"",'Ark1'!AA2008)</f>
        <v/>
      </c>
      <c r="V605" s="33" t="str">
        <f>+IF(G605=0,"",'Ark1'!AC2008)</f>
        <v/>
      </c>
      <c r="W605" s="294" t="str">
        <f t="shared" si="83"/>
        <v/>
      </c>
      <c r="X605" s="33" t="str">
        <f t="shared" si="84"/>
        <v/>
      </c>
      <c r="Y605" s="28" t="str">
        <f t="shared" si="85"/>
        <v/>
      </c>
      <c r="Z605" s="244"/>
      <c r="AC605" s="28"/>
      <c r="AD605" s="27"/>
      <c r="AG605" s="27"/>
      <c r="AH605" s="27"/>
      <c r="AI605" s="27"/>
      <c r="AK605" s="27"/>
      <c r="AM605" s="27"/>
      <c r="AN605" s="27"/>
    </row>
    <row r="606" spans="1:54" ht="15.6">
      <c r="A606" s="244"/>
      <c r="B606" s="318">
        <f>+'Ark1'!C2043</f>
        <v>2024</v>
      </c>
      <c r="C606" s="263">
        <f>+'Ark1'!L2043</f>
        <v>13</v>
      </c>
      <c r="D606" s="263" t="s">
        <v>40</v>
      </c>
      <c r="E606" s="271">
        <f>+'Ark1'!AP2043</f>
        <v>30</v>
      </c>
      <c r="F606" s="263" t="str">
        <f>+IF(G606=0,"",'Ark1'!Q2043)</f>
        <v/>
      </c>
      <c r="G606" s="449">
        <f>+'Ark1'!R2043</f>
        <v>0</v>
      </c>
      <c r="H606" s="264" t="str">
        <f>+IF(G606=0,"",'Ark1'!AE2043)</f>
        <v/>
      </c>
      <c r="I606" s="264"/>
      <c r="J606" s="264" t="str">
        <f>+IF(G606=0,"",'Ark1'!AF2043)</f>
        <v/>
      </c>
      <c r="K606" s="265" t="str">
        <f>+IF(G606=0,"",'Ark1'!T2043)</f>
        <v/>
      </c>
      <c r="L606" s="294" t="str">
        <f>+IF(G606=0,"",'Ark1'!U2043)</f>
        <v/>
      </c>
      <c r="M606" s="264"/>
      <c r="N606" s="266" t="str">
        <f>+IF(G606=0,"",'Ark1'!W2043)</f>
        <v/>
      </c>
      <c r="O606" s="266" t="str">
        <f>+IF(G606=0,"",'Ark1'!X2043)</f>
        <v/>
      </c>
      <c r="P606" s="266" t="str">
        <f>+IF(G606=0,"",'Ark1'!AG2043)</f>
        <v/>
      </c>
      <c r="Q606" s="266" t="str">
        <f>+IF(G606=0,"",'Ark1'!AH2043)</f>
        <v/>
      </c>
      <c r="R606" s="366" t="str">
        <f>+IF(G606=0,"",'Ark1'!AR2052)</f>
        <v/>
      </c>
      <c r="S606" s="114" t="str">
        <f>+IF(G606=0,"",'Ark1'!AS2052)</f>
        <v/>
      </c>
      <c r="T606" s="266" t="str">
        <f>+IF(G606=0,"",'Ark1'!Y2043)</f>
        <v/>
      </c>
      <c r="U606" s="265" t="str">
        <f>+IF(G606=0,"",'Ark1'!AA2043)</f>
        <v/>
      </c>
      <c r="V606" s="266" t="str">
        <f>+IF(G606=0,"",'Ark1'!AC2043)</f>
        <v/>
      </c>
      <c r="W606" s="294" t="str">
        <f t="shared" si="83"/>
        <v/>
      </c>
      <c r="X606" s="266" t="str">
        <f t="shared" si="84"/>
        <v/>
      </c>
      <c r="Y606" s="264" t="str">
        <f t="shared" si="85"/>
        <v/>
      </c>
      <c r="Z606" s="244"/>
      <c r="AC606" s="28"/>
      <c r="AD606" s="27"/>
      <c r="AG606" s="27"/>
      <c r="AH606" s="27"/>
      <c r="AI606" s="27"/>
      <c r="AK606" s="27"/>
      <c r="AM606" s="27"/>
      <c r="AN606" s="27"/>
    </row>
    <row r="607" spans="1:54" ht="15.6">
      <c r="A607" s="244"/>
      <c r="B607" s="318">
        <f>+'Ark1'!C2078</f>
        <v>2024</v>
      </c>
      <c r="C607" s="263">
        <f>+'Ark1'!L2078</f>
        <v>14</v>
      </c>
      <c r="D607" s="263" t="s">
        <v>403</v>
      </c>
      <c r="E607" s="272">
        <f>+'Ark1'!AP2078</f>
        <v>30</v>
      </c>
      <c r="F607" s="86" t="str">
        <f>+IF(G607=0,"",'Ark1'!Q2078)</f>
        <v/>
      </c>
      <c r="G607" s="449">
        <f>+'Ark1'!R2078</f>
        <v>0</v>
      </c>
      <c r="H607" s="28" t="str">
        <f>+IF(G607=0,"",'Ark1'!AE2078)</f>
        <v/>
      </c>
      <c r="I607" s="264"/>
      <c r="J607" s="28" t="str">
        <f>+IF(G607=0,"",'Ark1'!AF2078)</f>
        <v/>
      </c>
      <c r="K607" s="27" t="str">
        <f>+IF(G607=0,"",'Ark1'!T2078)</f>
        <v/>
      </c>
      <c r="L607" s="294" t="str">
        <f>+IF(G607=0,"",'Ark1'!U2078)</f>
        <v/>
      </c>
      <c r="M607" s="264"/>
      <c r="N607" s="33" t="str">
        <f>+IF(G607=0,"",'Ark1'!W2078)</f>
        <v/>
      </c>
      <c r="O607" s="33" t="str">
        <f>+IF(G607=0,"",'Ark1'!X2078)</f>
        <v/>
      </c>
      <c r="P607" s="33" t="str">
        <f>+IF(G607=0,"",'Ark1'!AG2078)</f>
        <v/>
      </c>
      <c r="Q607" s="33" t="str">
        <f>+IF(G607=0,"",'Ark1'!AH2078)</f>
        <v/>
      </c>
      <c r="R607" s="366" t="str">
        <f>+IF(G607=0,"",'Ark1'!AR2053)</f>
        <v/>
      </c>
      <c r="S607" s="114" t="str">
        <f>+IF(G607=0,"",'Ark1'!AS2053)</f>
        <v/>
      </c>
      <c r="T607" s="33" t="str">
        <f>+IF(G607=0,"",'Ark1'!Y2078)</f>
        <v/>
      </c>
      <c r="U607" s="27" t="str">
        <f>+IF(G607=0,"",'Ark1'!AA2078)</f>
        <v/>
      </c>
      <c r="V607" s="33" t="str">
        <f>+IF(G607=0,"",'Ark1'!AC2078)</f>
        <v/>
      </c>
      <c r="W607" s="294" t="str">
        <f t="shared" si="83"/>
        <v/>
      </c>
      <c r="X607" s="33" t="str">
        <f t="shared" si="84"/>
        <v/>
      </c>
      <c r="Y607" s="28" t="str">
        <f t="shared" si="85"/>
        <v/>
      </c>
      <c r="Z607" s="244"/>
      <c r="AC607" s="28"/>
      <c r="AD607" s="27"/>
      <c r="AG607" s="27"/>
      <c r="AH607" s="27"/>
      <c r="AI607" s="27"/>
      <c r="AK607" s="27"/>
      <c r="AM607" s="27"/>
      <c r="AN607" s="27"/>
    </row>
    <row r="608" spans="1:54" ht="15.6">
      <c r="A608" s="244"/>
      <c r="B608" s="318">
        <f>+'Ark1'!C2113</f>
        <v>2024</v>
      </c>
      <c r="C608" s="263">
        <f>+'Ark1'!L2113</f>
        <v>15</v>
      </c>
      <c r="D608" s="263" t="s">
        <v>41</v>
      </c>
      <c r="E608" s="263">
        <f>+'Ark1'!AP2113</f>
        <v>30</v>
      </c>
      <c r="F608" s="263" t="str">
        <f>+IF(G608=0,"",'Ark1'!Q2113)</f>
        <v/>
      </c>
      <c r="G608" s="449">
        <f>+'Ark1'!R2113</f>
        <v>0</v>
      </c>
      <c r="H608" s="264" t="str">
        <f>+IF(G608=0,"",'Ark1'!AE2113)</f>
        <v/>
      </c>
      <c r="I608" s="264"/>
      <c r="J608" s="264" t="str">
        <f>+IF(G608=0,"",'Ark1'!AF2113)</f>
        <v/>
      </c>
      <c r="K608" s="265" t="str">
        <f>+IF(G608=0,"",'Ark1'!T2113)</f>
        <v/>
      </c>
      <c r="L608" s="369" t="str">
        <f>+IF(G608=0,"",'Ark1'!U2113)</f>
        <v/>
      </c>
      <c r="M608" s="264"/>
      <c r="N608" s="266" t="str">
        <f>+IF(G608=0,"",'Ark1'!W2113)</f>
        <v/>
      </c>
      <c r="O608" s="266" t="str">
        <f>+IF(G608=0,"",'Ark1'!X2113)</f>
        <v/>
      </c>
      <c r="P608" s="266" t="str">
        <f>+IF(G608=0,"",'Ark1'!AG2113)</f>
        <v/>
      </c>
      <c r="Q608" s="266" t="str">
        <f>+IF(G608=0,"",'Ark1'!AH2113)</f>
        <v/>
      </c>
      <c r="R608" s="366" t="str">
        <f>+IF(G608=0,"",'Ark1'!AR2054)</f>
        <v/>
      </c>
      <c r="S608" s="114" t="str">
        <f>+IF(G608=0,"",'Ark1'!AS2054)</f>
        <v/>
      </c>
      <c r="T608" s="266" t="str">
        <f>+IF(G608=0,"",'Ark1'!Y2113)</f>
        <v/>
      </c>
      <c r="U608" s="265" t="str">
        <f>+IF(G608=0,"",'Ark1'!AA2113)</f>
        <v/>
      </c>
      <c r="V608" s="266" t="str">
        <f>+IF(G608=0,"",'Ark1'!AC2113)</f>
        <v/>
      </c>
      <c r="W608" s="294" t="str">
        <f t="shared" si="83"/>
        <v/>
      </c>
      <c r="X608" s="266" t="str">
        <f t="shared" si="84"/>
        <v/>
      </c>
      <c r="Y608" s="264" t="str">
        <f t="shared" si="85"/>
        <v/>
      </c>
      <c r="Z608" s="244"/>
      <c r="AC608" s="28"/>
      <c r="AD608" s="27"/>
      <c r="AG608" s="27"/>
      <c r="AH608" s="27"/>
      <c r="AI608" s="27"/>
      <c r="AK608" s="27"/>
      <c r="AM608" s="27"/>
      <c r="AN608" s="27"/>
    </row>
    <row r="609" spans="1:55" ht="19.8">
      <c r="A609" s="244"/>
      <c r="B609" s="244"/>
      <c r="C609" s="244"/>
      <c r="D609" s="244"/>
      <c r="E609" s="244"/>
      <c r="F609" s="244"/>
      <c r="G609" s="443"/>
      <c r="H609" s="244"/>
      <c r="I609" s="244"/>
      <c r="J609" s="244"/>
      <c r="K609" s="244"/>
      <c r="L609" s="244"/>
      <c r="M609" s="244"/>
      <c r="N609" s="244"/>
      <c r="O609" s="244"/>
      <c r="P609" s="244"/>
      <c r="Q609" s="244"/>
      <c r="R609" s="244"/>
      <c r="S609" s="244"/>
      <c r="T609" s="244"/>
      <c r="U609" s="244"/>
      <c r="V609" s="244"/>
      <c r="W609" s="244"/>
      <c r="X609" s="244"/>
      <c r="Y609" s="244"/>
      <c r="Z609" s="244"/>
      <c r="AA609" s="247"/>
      <c r="AC609" s="28"/>
      <c r="AD609" s="27"/>
      <c r="AE609" s="248"/>
      <c r="AF609" s="86"/>
      <c r="AJ609" s="86"/>
      <c r="BB609" s="259"/>
    </row>
    <row r="610" spans="1:55" ht="19.8">
      <c r="A610" s="244"/>
      <c r="B610" s="244"/>
      <c r="C610" s="261"/>
      <c r="D610" s="244"/>
      <c r="E610" s="244"/>
      <c r="F610" s="244"/>
      <c r="G610" s="443"/>
      <c r="H610" s="245"/>
      <c r="I610" s="244"/>
      <c r="J610" s="245"/>
      <c r="K610" s="244"/>
      <c r="L610" s="244"/>
      <c r="M610" s="244"/>
      <c r="N610" s="246"/>
      <c r="O610" s="246"/>
      <c r="P610" s="244"/>
      <c r="Q610" s="246"/>
      <c r="R610" s="246"/>
      <c r="S610" s="246"/>
      <c r="T610" s="246"/>
      <c r="U610" s="244"/>
      <c r="V610" s="246"/>
      <c r="W610" s="244"/>
      <c r="X610" s="246"/>
      <c r="Y610" s="245"/>
      <c r="Z610" s="244"/>
      <c r="AA610" s="247"/>
      <c r="AC610" s="28"/>
      <c r="AD610" s="27"/>
      <c r="AE610" s="248"/>
      <c r="AF610" s="86"/>
      <c r="AJ610" s="86"/>
      <c r="BB610" s="259"/>
    </row>
    <row r="611" spans="1:55" ht="22.8">
      <c r="A611" s="334" t="str">
        <f>+Raser!C38</f>
        <v>Galloway</v>
      </c>
      <c r="B611" s="244"/>
      <c r="C611" s="261"/>
      <c r="D611" s="334"/>
      <c r="E611" s="244"/>
      <c r="F611" s="244"/>
      <c r="G611" s="447" t="s">
        <v>639</v>
      </c>
      <c r="H611" s="276">
        <f>SUM(G617:G631)</f>
        <v>75</v>
      </c>
      <c r="I611" s="245"/>
      <c r="J611" s="244"/>
      <c r="K611" s="245"/>
      <c r="L611" s="244"/>
      <c r="M611" s="333">
        <f>+Raser!T38</f>
        <v>274.75066666666658</v>
      </c>
      <c r="N611" s="244"/>
      <c r="O611" s="246"/>
      <c r="P611" s="246"/>
      <c r="Q611" s="244"/>
      <c r="R611" s="244"/>
      <c r="S611" s="244"/>
      <c r="T611" s="246"/>
      <c r="U611" s="246"/>
      <c r="V611" s="244"/>
      <c r="W611" s="246"/>
      <c r="X611" s="333">
        <f>+Raser!X38</f>
        <v>90.392781316348163</v>
      </c>
      <c r="Y611" s="246" t="s">
        <v>624</v>
      </c>
      <c r="Z611" s="245"/>
      <c r="AA611" s="247"/>
      <c r="AB611" s="247"/>
      <c r="AC611" s="28"/>
      <c r="AE611" s="27"/>
      <c r="AF611" s="248"/>
      <c r="AJ611" s="86"/>
      <c r="BC611" s="259"/>
    </row>
    <row r="612" spans="1:55" ht="14.25" customHeight="1">
      <c r="A612" s="244"/>
      <c r="B612" s="244"/>
      <c r="C612" s="261"/>
      <c r="D612" s="332"/>
      <c r="E612" s="244"/>
      <c r="F612" s="261"/>
      <c r="G612" s="447"/>
      <c r="H612" s="261"/>
      <c r="I612" s="261"/>
      <c r="J612" s="261"/>
      <c r="K612" s="261"/>
      <c r="L612" s="261"/>
      <c r="M612" s="261"/>
      <c r="N612" s="261"/>
      <c r="O612" s="261"/>
      <c r="P612" s="261"/>
      <c r="Q612" s="261"/>
      <c r="R612" s="261"/>
      <c r="S612" s="261"/>
      <c r="T612" s="261"/>
      <c r="U612" s="261"/>
      <c r="V612" s="261"/>
      <c r="W612" s="261"/>
      <c r="X612" s="261"/>
      <c r="Y612" s="245"/>
      <c r="Z612" s="244"/>
      <c r="AA612" s="247"/>
      <c r="AC612" s="28"/>
      <c r="AD612" s="27"/>
      <c r="AE612" s="248"/>
      <c r="AF612" s="86"/>
      <c r="AJ612" s="86"/>
      <c r="BB612" s="259"/>
    </row>
    <row r="613" spans="1:55" ht="19.8">
      <c r="A613" s="244"/>
      <c r="B613" s="244"/>
      <c r="C613" s="244"/>
      <c r="D613" s="244"/>
      <c r="E613" s="244"/>
      <c r="F613" s="244"/>
      <c r="G613" s="443"/>
      <c r="H613" s="245"/>
      <c r="I613" s="244"/>
      <c r="J613" s="245"/>
      <c r="K613" s="244"/>
      <c r="L613" s="244"/>
      <c r="M613" s="244"/>
      <c r="N613" s="246"/>
      <c r="O613" s="246"/>
      <c r="P613" s="244"/>
      <c r="Q613" s="246"/>
      <c r="R613" s="246"/>
      <c r="S613" s="246"/>
      <c r="T613" s="246"/>
      <c r="U613" s="244"/>
      <c r="V613" s="246"/>
      <c r="W613" s="261" t="s">
        <v>479</v>
      </c>
      <c r="X613" s="262" t="s">
        <v>81</v>
      </c>
      <c r="Y613" s="260" t="s">
        <v>4</v>
      </c>
      <c r="Z613" s="244"/>
      <c r="AA613" s="247"/>
      <c r="AC613" s="28"/>
      <c r="AD613" s="27"/>
      <c r="AE613" s="248"/>
      <c r="AF613" s="86"/>
      <c r="AJ613" s="86"/>
      <c r="BB613" s="259"/>
    </row>
    <row r="614" spans="1:55" ht="19.8">
      <c r="A614" s="244"/>
      <c r="B614" s="244"/>
      <c r="C614" s="244"/>
      <c r="D614" s="261"/>
      <c r="E614" s="244"/>
      <c r="F614" s="261" t="s">
        <v>4</v>
      </c>
      <c r="G614" s="443"/>
      <c r="H614" s="245"/>
      <c r="I614" s="245"/>
      <c r="J614" s="245"/>
      <c r="K614" s="261" t="s">
        <v>24</v>
      </c>
      <c r="L614" s="245"/>
      <c r="M614" s="245"/>
      <c r="N614" s="246" t="s">
        <v>404</v>
      </c>
      <c r="O614" s="246" t="s">
        <v>404</v>
      </c>
      <c r="P614" s="262" t="s">
        <v>533</v>
      </c>
      <c r="Q614" s="246" t="s">
        <v>404</v>
      </c>
      <c r="R614" s="246"/>
      <c r="S614" s="246"/>
      <c r="T614" s="262" t="s">
        <v>424</v>
      </c>
      <c r="U614" s="244"/>
      <c r="V614" s="262" t="s">
        <v>576</v>
      </c>
      <c r="W614" s="261" t="s">
        <v>573</v>
      </c>
      <c r="X614" s="262" t="s">
        <v>44</v>
      </c>
      <c r="Y614" s="260" t="s">
        <v>10</v>
      </c>
      <c r="Z614" s="244"/>
      <c r="AA614" s="247"/>
      <c r="AC614" s="28"/>
      <c r="AD614" s="27"/>
      <c r="AE614" s="248"/>
      <c r="AF614" s="86"/>
      <c r="AJ614" s="86"/>
      <c r="BB614" s="259"/>
    </row>
    <row r="615" spans="1:55" ht="19.8">
      <c r="A615" s="261"/>
      <c r="B615" s="261"/>
      <c r="C615" s="244"/>
      <c r="D615" s="244"/>
      <c r="E615" s="261"/>
      <c r="F615" s="261" t="s">
        <v>477</v>
      </c>
      <c r="G615" s="447" t="s">
        <v>4</v>
      </c>
      <c r="H615" s="260" t="s">
        <v>4</v>
      </c>
      <c r="I615" s="260"/>
      <c r="J615" s="260" t="s">
        <v>1</v>
      </c>
      <c r="K615" s="261" t="s">
        <v>483</v>
      </c>
      <c r="L615" s="260" t="s">
        <v>24</v>
      </c>
      <c r="M615" s="260"/>
      <c r="N615" s="262" t="s">
        <v>575</v>
      </c>
      <c r="O615" s="262" t="s">
        <v>489</v>
      </c>
      <c r="P615" s="262" t="s">
        <v>554</v>
      </c>
      <c r="Q615" s="262" t="s">
        <v>491</v>
      </c>
      <c r="R615" s="411" t="s">
        <v>24</v>
      </c>
      <c r="S615" s="411" t="s">
        <v>24</v>
      </c>
      <c r="T615" s="262"/>
      <c r="U615" s="261" t="s">
        <v>415</v>
      </c>
      <c r="V615" s="262" t="s">
        <v>1</v>
      </c>
      <c r="W615" s="261" t="s">
        <v>71</v>
      </c>
      <c r="X615" s="262" t="s">
        <v>537</v>
      </c>
      <c r="Y615" s="260" t="s">
        <v>71</v>
      </c>
      <c r="Z615" s="244"/>
      <c r="AA615" s="247"/>
      <c r="AC615" s="28"/>
      <c r="AD615" s="27"/>
      <c r="AE615" s="248"/>
      <c r="AF615" s="86"/>
      <c r="AJ615" s="86"/>
      <c r="BB615" s="259"/>
    </row>
    <row r="616" spans="1:55" ht="19.8">
      <c r="A616" s="244"/>
      <c r="B616" s="244"/>
      <c r="C616" s="261" t="s">
        <v>0</v>
      </c>
      <c r="D616" s="261"/>
      <c r="E616" s="261" t="s">
        <v>601</v>
      </c>
      <c r="F616" s="50" t="s">
        <v>478</v>
      </c>
      <c r="G616" s="448" t="s">
        <v>10</v>
      </c>
      <c r="H616" s="87" t="s">
        <v>404</v>
      </c>
      <c r="I616" s="87"/>
      <c r="J616" s="87" t="s">
        <v>404</v>
      </c>
      <c r="K616" s="50" t="s">
        <v>416</v>
      </c>
      <c r="L616" s="87" t="s">
        <v>45</v>
      </c>
      <c r="M616" s="87"/>
      <c r="N616" s="75" t="s">
        <v>552</v>
      </c>
      <c r="O616" s="75" t="s">
        <v>441</v>
      </c>
      <c r="P616" s="75" t="s">
        <v>485</v>
      </c>
      <c r="Q616" s="75" t="s">
        <v>472</v>
      </c>
      <c r="R616" s="411" t="s">
        <v>711</v>
      </c>
      <c r="S616" s="411" t="s">
        <v>712</v>
      </c>
      <c r="T616" s="75" t="s">
        <v>1</v>
      </c>
      <c r="U616" s="50" t="s">
        <v>416</v>
      </c>
      <c r="V616" s="75" t="s">
        <v>534</v>
      </c>
      <c r="W616" s="50" t="s">
        <v>488</v>
      </c>
      <c r="X616" s="75" t="s">
        <v>45</v>
      </c>
      <c r="Y616" s="87" t="s">
        <v>557</v>
      </c>
      <c r="Z616" s="244"/>
      <c r="AA616" s="247"/>
      <c r="AC616" s="28"/>
      <c r="AD616" s="27"/>
      <c r="AE616" s="248"/>
      <c r="AF616" s="86"/>
      <c r="AJ616" s="86"/>
      <c r="BB616" s="259"/>
    </row>
    <row r="617" spans="1:55" ht="15.6">
      <c r="A617" s="244"/>
      <c r="B617" s="263">
        <f>+'Ark1'!C1624</f>
        <v>2024</v>
      </c>
      <c r="C617" s="263">
        <f>+'Ark1'!L1624</f>
        <v>1</v>
      </c>
      <c r="D617" s="263" t="s">
        <v>29</v>
      </c>
      <c r="E617" s="263">
        <f>+'Ark1'!AP1624</f>
        <v>31</v>
      </c>
      <c r="F617" s="263" t="str">
        <f>+IF(G617=0,"",'Ark1'!Q1624)</f>
        <v/>
      </c>
      <c r="G617" s="449">
        <f>+'Ark1'!R1624</f>
        <v>0</v>
      </c>
      <c r="H617" s="264" t="str">
        <f>+IF(G617=0,"",'Ark1'!AE1624)</f>
        <v/>
      </c>
      <c r="I617" s="264"/>
      <c r="J617" s="264" t="str">
        <f>+IF(G617=0,"",'Ark1'!AF1624)</f>
        <v/>
      </c>
      <c r="K617" s="265" t="str">
        <f>+IF(G617=0,"",'Ark1'!T1624)</f>
        <v/>
      </c>
      <c r="L617" s="294" t="str">
        <f>+IF(G617=0,"",'Ark1'!U1624)</f>
        <v/>
      </c>
      <c r="M617" s="264"/>
      <c r="N617" s="266" t="str">
        <f>+IF(G617=0,"",'Ark1'!W1624)</f>
        <v/>
      </c>
      <c r="O617" s="266" t="str">
        <f>+IF(G617=0,"",'Ark1'!X1624)</f>
        <v/>
      </c>
      <c r="P617" s="266" t="str">
        <f>+IF(G617=0,"",'Ark1'!AG1624)</f>
        <v/>
      </c>
      <c r="Q617" s="266" t="str">
        <f>+IF(G617=0,"",'Ark1'!AH1624)</f>
        <v/>
      </c>
      <c r="R617" s="366" t="str">
        <f>+IF(G617=0,"",'Ark1'!AR1624)</f>
        <v/>
      </c>
      <c r="S617" s="114" t="str">
        <f>+IF(G617=0,"",'Ark1'!AS1624)</f>
        <v/>
      </c>
      <c r="T617" s="266" t="str">
        <f>+IF(G617=0,"",'Ark1'!Y1624)</f>
        <v/>
      </c>
      <c r="U617" s="265" t="str">
        <f>+IF(G617=0,"",'Ark1'!AA1624)</f>
        <v/>
      </c>
      <c r="V617" s="266" t="str">
        <f>+IF(G617=0,"",'Ark1'!AC1624)</f>
        <v/>
      </c>
      <c r="W617" s="294" t="str">
        <f t="shared" ref="W617:W631" si="86">IF(G617=0,"",1000*L617/P617)</f>
        <v/>
      </c>
      <c r="X617" s="266" t="str">
        <f t="shared" ref="X617:X631" si="87">IF(G617=0,"",L617/C617)</f>
        <v/>
      </c>
      <c r="Y617" s="264" t="str">
        <f t="shared" ref="Y617:Y631" si="88">IF(G617=0,"",G617/F617)</f>
        <v/>
      </c>
      <c r="Z617" s="244"/>
      <c r="AC617" s="28"/>
      <c r="AD617" s="27"/>
      <c r="AG617" s="27"/>
      <c r="AH617" s="27"/>
      <c r="AI617" s="27"/>
      <c r="AK617" s="27"/>
      <c r="AM617" s="27"/>
      <c r="AN617" s="27"/>
    </row>
    <row r="618" spans="1:55" ht="15.6">
      <c r="A618" s="244"/>
      <c r="B618" s="295">
        <f>+'Ark1'!C1659</f>
        <v>2024</v>
      </c>
      <c r="C618" s="86">
        <f>+'Ark1'!L1659</f>
        <v>2</v>
      </c>
      <c r="D618" s="86" t="s">
        <v>30</v>
      </c>
      <c r="E618" s="86">
        <f>+'Ark1'!AP1659</f>
        <v>31</v>
      </c>
      <c r="F618" s="86">
        <f>+IF(G618=0,"",'Ark1'!Q1659)</f>
        <v>1</v>
      </c>
      <c r="G618" s="449">
        <f>+'Ark1'!R1659</f>
        <v>1</v>
      </c>
      <c r="H618" s="28">
        <f>+IF(G618=0,"",'Ark1'!AE1659)</f>
        <v>1.333333333333333</v>
      </c>
      <c r="I618" s="264"/>
      <c r="J618" s="28">
        <f>+IF(G618=0,"",'Ark1'!AF1659)</f>
        <v>0.81431406899831604</v>
      </c>
      <c r="K618" s="27">
        <f>+IF(G618=0,"",'Ark1'!T1659)</f>
        <v>3</v>
      </c>
      <c r="L618" s="294">
        <f>+IF(G618=0,"",'Ark1'!U1659)</f>
        <v>167.8</v>
      </c>
      <c r="M618" s="264"/>
      <c r="N618" s="33">
        <f>+IF(G618=0,"",'Ark1'!W1659)</f>
        <v>0</v>
      </c>
      <c r="O618" s="33">
        <f>+IF(G618=0,"",'Ark1'!X1659)</f>
        <v>0</v>
      </c>
      <c r="P618" s="33">
        <f>+IF(G618=0,"",'Ark1'!AG1659)</f>
        <v>5356</v>
      </c>
      <c r="Q618" s="33">
        <f>+IF(G618=0,"",'Ark1'!AH1659)</f>
        <v>100</v>
      </c>
      <c r="R618" s="366">
        <f>+IF(G618=0,"",'Ark1'!AR1659)</f>
        <v>200</v>
      </c>
      <c r="S618" s="114">
        <f>+IF(G618=0,"",'Ark1'!AS1659)</f>
        <v>21</v>
      </c>
      <c r="T618" s="33">
        <f>+IF(G618=0,"",'Ark1'!Y1659)</f>
        <v>0</v>
      </c>
      <c r="U618" s="27">
        <f>+IF(G618=0,"",'Ark1'!AA1659)</f>
        <v>0</v>
      </c>
      <c r="V618" s="33">
        <f>+IF(G618=0,"",'Ark1'!AC1659)</f>
        <v>0</v>
      </c>
      <c r="W618" s="294">
        <f t="shared" si="86"/>
        <v>31.329350261389095</v>
      </c>
      <c r="X618" s="33">
        <f t="shared" si="87"/>
        <v>83.9</v>
      </c>
      <c r="Y618" s="28">
        <f t="shared" si="88"/>
        <v>1</v>
      </c>
      <c r="Z618" s="244"/>
      <c r="AC618" s="28"/>
      <c r="AD618" s="27"/>
      <c r="AG618" s="27"/>
      <c r="AH618" s="27"/>
      <c r="AI618" s="27"/>
      <c r="AK618" s="27"/>
      <c r="AM618" s="27"/>
      <c r="AN618" s="27"/>
    </row>
    <row r="619" spans="1:55" ht="15.6">
      <c r="A619" s="244"/>
      <c r="B619" s="295">
        <f>+'Ark1'!C1694</f>
        <v>2024</v>
      </c>
      <c r="C619" s="263">
        <f>+'Ark1'!L1694</f>
        <v>3</v>
      </c>
      <c r="D619" s="263" t="s">
        <v>31</v>
      </c>
      <c r="E619" s="263">
        <f>+'Ark1'!AP1694</f>
        <v>31</v>
      </c>
      <c r="F619" s="263">
        <f>+IF(G619=0,"",'Ark1'!Q1694)</f>
        <v>9</v>
      </c>
      <c r="G619" s="449">
        <f>+'Ark1'!R1694</f>
        <v>9</v>
      </c>
      <c r="H619" s="264">
        <f>+IF(G619=0,"",'Ark1'!AE1694)</f>
        <v>12</v>
      </c>
      <c r="I619" s="264"/>
      <c r="J619" s="264">
        <f>+IF(G619=0,"",'Ark1'!AF1694)</f>
        <v>9.1263351499298739</v>
      </c>
      <c r="K619" s="265">
        <f>+IF(G619=0,"",'Ark1'!T1694)</f>
        <v>6.1111111111111116</v>
      </c>
      <c r="L619" s="294">
        <f>+IF(G619=0,"",'Ark1'!U1694)</f>
        <v>208.95555555555555</v>
      </c>
      <c r="M619" s="264"/>
      <c r="N619" s="266">
        <f>+IF(G619=0,"",'Ark1'!W1694)</f>
        <v>55.555555555555557</v>
      </c>
      <c r="O619" s="266">
        <f>+IF(G619=0,"",'Ark1'!X1694)</f>
        <v>0</v>
      </c>
      <c r="P619" s="266">
        <f>+IF(G619=0,"",'Ark1'!AG1694)</f>
        <v>3313.2222222222222</v>
      </c>
      <c r="Q619" s="266">
        <f>+IF(G619=0,"",'Ark1'!AH1694)</f>
        <v>100</v>
      </c>
      <c r="R619" s="366">
        <f>+IF(G619=0,"",'Ark1'!AR1694)</f>
        <v>203.22222222222223</v>
      </c>
      <c r="S619" s="114">
        <f>+IF(G619=0,"",'Ark1'!AS1694)</f>
        <v>24.871155901000854</v>
      </c>
      <c r="T619" s="266">
        <f>+IF(G619=0,"",'Ark1'!Y1694)</f>
        <v>18.042980236160059</v>
      </c>
      <c r="U619" s="265">
        <f>+IF(G619=0,"",'Ark1'!AA1694)</f>
        <v>1.5234788000891215</v>
      </c>
      <c r="V619" s="266">
        <f>+IF(G619=0,"",'Ark1'!AC1694)</f>
        <v>39.550226376689849</v>
      </c>
      <c r="W619" s="294">
        <f t="shared" si="86"/>
        <v>63.067171937355383</v>
      </c>
      <c r="X619" s="266">
        <f t="shared" si="87"/>
        <v>69.651851851851845</v>
      </c>
      <c r="Y619" s="264">
        <f t="shared" si="88"/>
        <v>1</v>
      </c>
      <c r="Z619" s="244"/>
      <c r="AC619" s="28"/>
      <c r="AD619" s="27"/>
      <c r="AG619" s="27"/>
      <c r="AH619" s="27"/>
      <c r="AI619" s="27"/>
      <c r="AK619" s="27"/>
      <c r="AM619" s="27"/>
      <c r="AN619" s="27"/>
    </row>
    <row r="620" spans="1:55" ht="15.6">
      <c r="A620" s="244"/>
      <c r="B620" s="295">
        <f>+'Ark1'!C1729</f>
        <v>2024</v>
      </c>
      <c r="C620" s="263">
        <f>+'Ark1'!L1729</f>
        <v>4</v>
      </c>
      <c r="D620" s="263" t="s">
        <v>32</v>
      </c>
      <c r="E620" s="86">
        <f>+'Ark1'!AP1729</f>
        <v>31</v>
      </c>
      <c r="F620" s="86">
        <f>+IF(G620=0,"",'Ark1'!Q1729)</f>
        <v>8</v>
      </c>
      <c r="G620" s="449">
        <f>+'Ark1'!R1729</f>
        <v>9</v>
      </c>
      <c r="H620" s="28">
        <f>+IF(G620=0,"",'Ark1'!AE1729)</f>
        <v>12</v>
      </c>
      <c r="I620" s="264"/>
      <c r="J620" s="28">
        <f>+IF(G620=0,"",'Ark1'!AF1729)</f>
        <v>9.7111077680126972</v>
      </c>
      <c r="K620" s="27">
        <f>+IF(G620=0,"",'Ark1'!T1729)</f>
        <v>8.6666666666666643</v>
      </c>
      <c r="L620" s="294">
        <f>+IF(G620=0,"",'Ark1'!U1729)</f>
        <v>222.34444444444443</v>
      </c>
      <c r="M620" s="264"/>
      <c r="N620" s="33">
        <f>+IF(G620=0,"",'Ark1'!W1729)</f>
        <v>88.8888888888889</v>
      </c>
      <c r="O620" s="33">
        <f>+IF(G620=0,"",'Ark1'!X1729)</f>
        <v>0</v>
      </c>
      <c r="P620" s="33">
        <f>+IF(G620=0,"",'Ark1'!AG1729)</f>
        <v>3427.5555555555561</v>
      </c>
      <c r="Q620" s="33">
        <f>+IF(G620=0,"",'Ark1'!AH1729)</f>
        <v>100</v>
      </c>
      <c r="R620" s="366">
        <f>+IF(G620=0,"",'Ark1'!AR1729)</f>
        <v>199.66666666666663</v>
      </c>
      <c r="S620" s="114">
        <f>+IF(G620=0,"",'Ark1'!AS1729)</f>
        <v>27.871172177034641</v>
      </c>
      <c r="T620" s="33">
        <f>+IF(G620=0,"",'Ark1'!Y1729)</f>
        <v>20.939548499383086</v>
      </c>
      <c r="U620" s="27">
        <f>+IF(G620=0,"",'Ark1'!AA1729)</f>
        <v>1.8257418583505567</v>
      </c>
      <c r="V620" s="33">
        <f>+IF(G620=0,"",'Ark1'!AC1729)</f>
        <v>4.9214520980062444</v>
      </c>
      <c r="W620" s="294">
        <f t="shared" si="86"/>
        <v>64.8696836099585</v>
      </c>
      <c r="X620" s="33">
        <f t="shared" si="87"/>
        <v>55.586111111111109</v>
      </c>
      <c r="Y620" s="28">
        <f t="shared" si="88"/>
        <v>1.125</v>
      </c>
      <c r="Z620" s="244"/>
      <c r="AC620" s="28"/>
      <c r="AD620" s="27"/>
      <c r="AG620" s="27"/>
      <c r="AH620" s="27"/>
      <c r="AI620" s="27"/>
      <c r="AK620" s="27"/>
      <c r="AM620" s="27"/>
      <c r="AN620" s="27"/>
    </row>
    <row r="621" spans="1:55" ht="15.6">
      <c r="A621" s="244"/>
      <c r="B621" s="263">
        <f>+'Ark1'!C1764</f>
        <v>2024</v>
      </c>
      <c r="C621" s="263">
        <f>+'Ark1'!L1764</f>
        <v>5</v>
      </c>
      <c r="D621" s="263" t="s">
        <v>402</v>
      </c>
      <c r="E621" s="271">
        <f>+'Ark1'!AP1764</f>
        <v>31</v>
      </c>
      <c r="F621" s="263">
        <f>+IF(G621=0,"",'Ark1'!Q1764)</f>
        <v>12</v>
      </c>
      <c r="G621" s="449">
        <f>+'Ark1'!R1764</f>
        <v>15</v>
      </c>
      <c r="H621" s="264">
        <f>+'Ark1'!AE1764</f>
        <v>20</v>
      </c>
      <c r="I621" s="264"/>
      <c r="J621" s="264">
        <f>+IF(G621=0,"",'Ark1'!AF1764)</f>
        <v>19.674080257008775</v>
      </c>
      <c r="K621" s="265">
        <f>+IF(G621=0,"",'Ark1'!T1764)</f>
        <v>9.9333333333333353</v>
      </c>
      <c r="L621" s="294">
        <f>+IF(G621=0,"",'Ark1'!U1764)</f>
        <v>270.27333333333326</v>
      </c>
      <c r="M621" s="264"/>
      <c r="N621" s="266">
        <f>+IF(G621=0,"",'Ark1'!W1764)</f>
        <v>100</v>
      </c>
      <c r="O621" s="266">
        <f>+IF(G621=0,"",'Ark1'!X1764)</f>
        <v>6.6666666666666687</v>
      </c>
      <c r="P621" s="266">
        <f>+IF(G621=0,"",'Ark1'!AG1764)</f>
        <v>3116.7333333333322</v>
      </c>
      <c r="Q621" s="266">
        <f>+IF(G621=0,"",'Ark1'!AH1764)</f>
        <v>100</v>
      </c>
      <c r="R621" s="366">
        <f>+IF(G621=0,"",'Ark1'!AR1764)</f>
        <v>205.2</v>
      </c>
      <c r="S621" s="114">
        <f>+IF(G621=0,"",'Ark1'!AS1764)</f>
        <v>31.185663500303097</v>
      </c>
      <c r="T621" s="266">
        <f>+IF(G621=0,"",'Ark1'!Y1764)</f>
        <v>35.683113964762327</v>
      </c>
      <c r="U621" s="265">
        <f>+IF(G621=0,"",'Ark1'!AA1764)</f>
        <v>1.3399834161494482</v>
      </c>
      <c r="V621" s="266">
        <f>+IF(G621=0,"",'Ark1'!AC1764)</f>
        <v>1.8367170251232687</v>
      </c>
      <c r="W621" s="294">
        <f t="shared" si="86"/>
        <v>86.716861671408111</v>
      </c>
      <c r="X621" s="266">
        <f t="shared" si="87"/>
        <v>54.054666666666648</v>
      </c>
      <c r="Y621" s="264">
        <f t="shared" si="88"/>
        <v>1.25</v>
      </c>
      <c r="Z621" s="244"/>
      <c r="AC621" s="28"/>
      <c r="AD621" s="27"/>
      <c r="AG621" s="27"/>
      <c r="AH621" s="27"/>
      <c r="AI621" s="27"/>
      <c r="AK621" s="27"/>
      <c r="AM621" s="27"/>
      <c r="AN621" s="27"/>
    </row>
    <row r="622" spans="1:55" ht="15.6">
      <c r="A622" s="244"/>
      <c r="B622" s="318">
        <f>+'Ark1'!C1799</f>
        <v>2024</v>
      </c>
      <c r="C622" s="263">
        <f>+'Ark1'!L1799</f>
        <v>6</v>
      </c>
      <c r="D622" s="263" t="s">
        <v>33</v>
      </c>
      <c r="E622" s="272">
        <f>+'Ark1'!AP1799</f>
        <v>31</v>
      </c>
      <c r="F622" s="86">
        <f>+IF(G622=0,"",'Ark1'!Q1799)</f>
        <v>16</v>
      </c>
      <c r="G622" s="449">
        <f>+'Ark1'!R1799</f>
        <v>22</v>
      </c>
      <c r="H622" s="28">
        <f>+IF(G622=0,"",'Ark1'!AE1799)</f>
        <v>29.333333333333325</v>
      </c>
      <c r="I622" s="264"/>
      <c r="J622" s="28">
        <f>+IF(G622=0,"",'Ark1'!AF1799)</f>
        <v>31.293342327346497</v>
      </c>
      <c r="K622" s="27">
        <f>+IF(G622=0,"",'Ark1'!T1799)</f>
        <v>11.81818181818182</v>
      </c>
      <c r="L622" s="294">
        <f>+IF(G622=0,"",'Ark1'!U1799)</f>
        <v>293.10909090909081</v>
      </c>
      <c r="M622" s="264"/>
      <c r="N622" s="33">
        <f>+IF(G622=0,"",'Ark1'!W1799)</f>
        <v>100</v>
      </c>
      <c r="O622" s="33">
        <f>+IF(G622=0,"",'Ark1'!X1799)</f>
        <v>0</v>
      </c>
      <c r="P622" s="33">
        <f>+IF(G622=0,"",'Ark1'!AG1799)</f>
        <v>2906.454545454546</v>
      </c>
      <c r="Q622" s="33">
        <f>+IF(G622=0,"",'Ark1'!AH1799)</f>
        <v>100</v>
      </c>
      <c r="R622" s="366">
        <f>+IF(G622=0,"",'Ark1'!AR1799)</f>
        <v>203.81818181818181</v>
      </c>
      <c r="S622" s="114">
        <f>+IF(G622=0,"",'Ark1'!AS1799)</f>
        <v>34.558761749547955</v>
      </c>
      <c r="T622" s="33">
        <f>+IF(G622=0,"",'Ark1'!Y1799)</f>
        <v>24.841495875961595</v>
      </c>
      <c r="U622" s="27">
        <f>+IF(G622=0,"",'Ark1'!AA1799)</f>
        <v>1.4345212580054123</v>
      </c>
      <c r="V622" s="33">
        <f>+IF(G622=0,"",'Ark1'!AC1799)</f>
        <v>9.1119625468062004</v>
      </c>
      <c r="W622" s="294">
        <f t="shared" si="86"/>
        <v>100.84764317662878</v>
      </c>
      <c r="X622" s="33">
        <f t="shared" si="87"/>
        <v>48.851515151515137</v>
      </c>
      <c r="Y622" s="28">
        <f t="shared" si="88"/>
        <v>1.375</v>
      </c>
      <c r="Z622" s="244"/>
      <c r="AC622" s="28"/>
      <c r="AD622" s="27"/>
      <c r="AG622" s="27"/>
      <c r="AH622" s="27"/>
      <c r="AI622" s="27"/>
      <c r="AK622" s="27"/>
      <c r="AM622" s="27"/>
      <c r="AN622" s="27"/>
    </row>
    <row r="623" spans="1:55" ht="15.6">
      <c r="A623" s="244"/>
      <c r="B623" s="318">
        <f>+'Ark1'!C1834</f>
        <v>2024</v>
      </c>
      <c r="C623" s="263">
        <f>+'Ark1'!L1834</f>
        <v>7</v>
      </c>
      <c r="D623" s="263" t="s">
        <v>34</v>
      </c>
      <c r="E623" s="271">
        <f>+'Ark1'!AP1834</f>
        <v>31</v>
      </c>
      <c r="F623" s="263">
        <f>+IF(G623=0,"",'Ark1'!Q1834)</f>
        <v>8</v>
      </c>
      <c r="G623" s="449">
        <f>+'Ark1'!R1834</f>
        <v>13</v>
      </c>
      <c r="H623" s="264">
        <f>+IF(G623=0,"",'Ark1'!AE1834)</f>
        <v>17.333333333333329</v>
      </c>
      <c r="I623" s="264"/>
      <c r="J623" s="264">
        <f>+IF(G623=0,"",'Ark1'!AF1834)</f>
        <v>19.217423797576473</v>
      </c>
      <c r="K623" s="265">
        <f>+IF(G623=0,"",'Ark1'!T1834)</f>
        <v>12.615384615384611</v>
      </c>
      <c r="L623" s="294">
        <f>+IF(G623=0,"",'Ark1'!U1834)</f>
        <v>304.6153846153847</v>
      </c>
      <c r="M623" s="264"/>
      <c r="N623" s="266">
        <f>+IF(G623=0,"",'Ark1'!W1834)</f>
        <v>100</v>
      </c>
      <c r="O623" s="266">
        <f>+IF(G623=0,"",'Ark1'!X1834)</f>
        <v>7.6923076923076898</v>
      </c>
      <c r="P623" s="266">
        <f>+IF(G623=0,"",'Ark1'!AG1834)</f>
        <v>2568.6153846153838</v>
      </c>
      <c r="Q623" s="266">
        <f>+IF(G623=0,"",'Ark1'!AH1834)</f>
        <v>100</v>
      </c>
      <c r="R623" s="366">
        <f>+IF(G623=0,"",'Ark1'!AR1834)</f>
        <v>200.07692307692312</v>
      </c>
      <c r="S623" s="114">
        <f>+IF(G623=0,"",'Ark1'!AS1834)</f>
        <v>38.301201545051185</v>
      </c>
      <c r="T623" s="266">
        <f>+IF(G623=0,"",'Ark1'!Y1834)</f>
        <v>31.205370498184791</v>
      </c>
      <c r="U623" s="265">
        <f>+IF(G623=0,"",'Ark1'!AA1834)</f>
        <v>2.0583212554245662</v>
      </c>
      <c r="V623" s="266">
        <f>+IF(G623=0,"",'Ark1'!AC1834)</f>
        <v>-1.3560590557202452</v>
      </c>
      <c r="W623" s="294">
        <f t="shared" si="86"/>
        <v>118.59127934834697</v>
      </c>
      <c r="X623" s="266">
        <f t="shared" si="87"/>
        <v>43.516483516483525</v>
      </c>
      <c r="Y623" s="264">
        <f t="shared" si="88"/>
        <v>1.625</v>
      </c>
      <c r="Z623" s="244"/>
      <c r="AC623" s="28"/>
      <c r="AD623" s="27"/>
      <c r="AG623" s="27"/>
      <c r="AH623" s="27"/>
      <c r="AI623" s="27"/>
      <c r="AK623" s="27"/>
      <c r="AM623" s="27"/>
      <c r="AN623" s="27"/>
    </row>
    <row r="624" spans="1:55" ht="15.6">
      <c r="A624" s="244"/>
      <c r="B624" s="86">
        <f>+'Ark1'!C1869</f>
        <v>2024</v>
      </c>
      <c r="C624" s="86">
        <f>+'Ark1'!L1869</f>
        <v>8</v>
      </c>
      <c r="D624" s="86" t="s">
        <v>35</v>
      </c>
      <c r="E624" s="272">
        <f>+'Ark1'!AP1869</f>
        <v>31</v>
      </c>
      <c r="F624" s="86">
        <f>+IF(G624=0,"",'Ark1'!Q1869)</f>
        <v>5</v>
      </c>
      <c r="G624" s="449">
        <f>+'Ark1'!R1869</f>
        <v>5</v>
      </c>
      <c r="H624" s="28">
        <f>+IF(G624=0,"",'Ark1'!AE1869)</f>
        <v>6.6666666666666687</v>
      </c>
      <c r="I624" s="264"/>
      <c r="J624" s="28">
        <f>+IF(G624=0,"",'Ark1'!AF1869)</f>
        <v>8.3086240615734006</v>
      </c>
      <c r="K624" s="27">
        <f>+IF(G624=0,"",'Ark1'!T1869)</f>
        <v>14.2</v>
      </c>
      <c r="L624" s="294">
        <f>+IF(G624=0,"",'Ark1'!U1869)</f>
        <v>342.42</v>
      </c>
      <c r="M624" s="264"/>
      <c r="N624" s="33">
        <f>+IF(G624=0,"",'Ark1'!W1869)</f>
        <v>100</v>
      </c>
      <c r="O624" s="33">
        <f>+IF(G624=0,"",'Ark1'!X1869)</f>
        <v>40</v>
      </c>
      <c r="P624" s="33">
        <f>+IF(G624=0,"",'Ark1'!AG1869)</f>
        <v>2903.2</v>
      </c>
      <c r="Q624" s="33">
        <f>+IF(G624=0,"",'Ark1'!AH1869)</f>
        <v>100</v>
      </c>
      <c r="R624" s="366">
        <f>+IF(G624=0,"",'Ark1'!AR1869)</f>
        <v>200.2</v>
      </c>
      <c r="S624" s="114">
        <f>+IF(G624=0,"",'Ark1'!AS1869)</f>
        <v>42.298462521095459</v>
      </c>
      <c r="T624" s="33">
        <f>+IF(G624=0,"",'Ark1'!Y1869)</f>
        <v>55.892947676786569</v>
      </c>
      <c r="U624" s="27">
        <f>+IF(G624=0,"",'Ark1'!AA1869)</f>
        <v>0.74833147735479744</v>
      </c>
      <c r="V624" s="33">
        <f>+IF(G624=0,"",'Ark1'!AC1869)</f>
        <v>-48.447809886779027</v>
      </c>
      <c r="W624" s="294">
        <f t="shared" si="86"/>
        <v>117.94571507302288</v>
      </c>
      <c r="X624" s="33">
        <f t="shared" si="87"/>
        <v>42.802500000000002</v>
      </c>
      <c r="Y624" s="28">
        <f t="shared" si="88"/>
        <v>1</v>
      </c>
      <c r="Z624" s="244"/>
      <c r="AC624" s="28"/>
      <c r="AD624" s="27"/>
      <c r="AG624" s="27"/>
      <c r="AH624" s="27"/>
      <c r="AI624" s="27"/>
      <c r="AK624" s="27"/>
      <c r="AM624" s="27"/>
      <c r="AN624" s="27"/>
    </row>
    <row r="625" spans="1:55" ht="15.6">
      <c r="A625" s="244"/>
      <c r="B625" s="318">
        <f>+'Ark1'!C1904</f>
        <v>2024</v>
      </c>
      <c r="C625" s="263">
        <f>+'Ark1'!L1904</f>
        <v>9</v>
      </c>
      <c r="D625" s="263" t="s">
        <v>36</v>
      </c>
      <c r="E625" s="271">
        <f>+'Ark1'!AP1904</f>
        <v>31</v>
      </c>
      <c r="F625" s="263">
        <f>+IF(G625=0,"",'Ark1'!Q1904)</f>
        <v>1</v>
      </c>
      <c r="G625" s="449">
        <f>+'Ark1'!R1904</f>
        <v>1</v>
      </c>
      <c r="H625" s="264">
        <f>+IF(G625=0,"",'Ark1'!AE1904)</f>
        <v>1.333333333333333</v>
      </c>
      <c r="I625" s="264"/>
      <c r="J625" s="264">
        <f>+IF(G625=0,"",'Ark1'!AF1904)</f>
        <v>1.8547725695539712</v>
      </c>
      <c r="K625" s="265">
        <f>+IF(G625=0,"",'Ark1'!T1904)</f>
        <v>15</v>
      </c>
      <c r="L625" s="294">
        <f>+IF(G625=0,"",'Ark1'!U1904)</f>
        <v>382.2</v>
      </c>
      <c r="M625" s="264"/>
      <c r="N625" s="266">
        <f>+IF(G625=0,"",'Ark1'!W1904)</f>
        <v>100</v>
      </c>
      <c r="O625" s="266">
        <f>+IF(G625=0,"",'Ark1'!X1904)</f>
        <v>100</v>
      </c>
      <c r="P625" s="266">
        <f>+IF(G625=0,"",'Ark1'!AG1904)</f>
        <v>3340</v>
      </c>
      <c r="Q625" s="266">
        <f>+IF(G625=0,"",'Ark1'!AH1904)</f>
        <v>100</v>
      </c>
      <c r="R625" s="366">
        <f>+IF(G625=0,"",'Ark1'!AR1904)</f>
        <v>206</v>
      </c>
      <c r="S625" s="114">
        <f>+IF(G625=0,"",'Ark1'!AS1904)</f>
        <v>43.698014234113373</v>
      </c>
      <c r="T625" s="266">
        <f>+IF(G625=0,"",'Ark1'!Y1904)</f>
        <v>0</v>
      </c>
      <c r="U625" s="265">
        <f>+IF(G625=0,"",'Ark1'!AA1904)</f>
        <v>0</v>
      </c>
      <c r="V625" s="266">
        <f>+IF(G625=0,"",'Ark1'!AC1904)</f>
        <v>0</v>
      </c>
      <c r="W625" s="294">
        <f t="shared" si="86"/>
        <v>114.43113772455089</v>
      </c>
      <c r="X625" s="266">
        <f t="shared" si="87"/>
        <v>42.466666666666669</v>
      </c>
      <c r="Y625" s="264">
        <f t="shared" si="88"/>
        <v>1</v>
      </c>
      <c r="Z625" s="244"/>
      <c r="AC625" s="28"/>
      <c r="AD625" s="27"/>
      <c r="AG625" s="27"/>
      <c r="AH625" s="27"/>
      <c r="AI625" s="27"/>
      <c r="AK625" s="27"/>
      <c r="AM625" s="27"/>
      <c r="AN625" s="27"/>
    </row>
    <row r="626" spans="1:55" ht="15.6">
      <c r="A626" s="244"/>
      <c r="B626" s="318">
        <f>+'Ark1'!C1939</f>
        <v>2024</v>
      </c>
      <c r="C626" s="263">
        <f>+'Ark1'!L1939</f>
        <v>10</v>
      </c>
      <c r="D626" s="263" t="s">
        <v>37</v>
      </c>
      <c r="E626" s="272">
        <f>+'Ark1'!AP1939</f>
        <v>31</v>
      </c>
      <c r="F626" s="86" t="str">
        <f>+IF(G626=0,"",'Ark1'!Q1939)</f>
        <v/>
      </c>
      <c r="G626" s="449">
        <f>+'Ark1'!R1939</f>
        <v>0</v>
      </c>
      <c r="H626" s="28" t="str">
        <f>+IF(G626=0,"",'Ark1'!AE1939)</f>
        <v/>
      </c>
      <c r="I626" s="264"/>
      <c r="J626" s="28" t="str">
        <f>+IF(G626=0,"",'Ark1'!AF1939)</f>
        <v/>
      </c>
      <c r="K626" s="27" t="str">
        <f>+IF(G626=0,"",'Ark1'!T1939)</f>
        <v/>
      </c>
      <c r="L626" s="294" t="str">
        <f>+IF(G626=0,"",'Ark1'!U1939)</f>
        <v/>
      </c>
      <c r="M626" s="264"/>
      <c r="N626" s="33" t="str">
        <f>+IF(G626=0,"",'Ark1'!W1939)</f>
        <v/>
      </c>
      <c r="O626" s="33" t="str">
        <f>+IF(G626=0,"",'Ark1'!X1939)</f>
        <v/>
      </c>
      <c r="P626" s="33" t="str">
        <f>+IF(G626=0,"",'Ark1'!AG1939)</f>
        <v/>
      </c>
      <c r="Q626" s="33" t="str">
        <f>+IF(G626=0,"",'Ark1'!AH1939)</f>
        <v/>
      </c>
      <c r="R626" s="366" t="str">
        <f>+IF(G626=0,"",'Ark1'!AR2072)</f>
        <v/>
      </c>
      <c r="S626" s="114" t="str">
        <f>+IF(G626=0,"",'Ark1'!AS2072)</f>
        <v/>
      </c>
      <c r="T626" s="33" t="str">
        <f>+IF(G626=0,"",'Ark1'!Y1939)</f>
        <v/>
      </c>
      <c r="U626" s="27" t="str">
        <f>+IF(G626=0,"",'Ark1'!AA1939)</f>
        <v/>
      </c>
      <c r="V626" s="33" t="str">
        <f>+IF(G626=0,"",'Ark1'!AC1939)</f>
        <v/>
      </c>
      <c r="W626" s="294" t="str">
        <f t="shared" si="86"/>
        <v/>
      </c>
      <c r="X626" s="33" t="str">
        <f t="shared" si="87"/>
        <v/>
      </c>
      <c r="Y626" s="28" t="str">
        <f t="shared" si="88"/>
        <v/>
      </c>
      <c r="Z626" s="244"/>
      <c r="AC626" s="28"/>
      <c r="AD626" s="27"/>
      <c r="AG626" s="27"/>
      <c r="AH626" s="27"/>
      <c r="AI626" s="27"/>
      <c r="AK626" s="27"/>
      <c r="AM626" s="27"/>
      <c r="AN626" s="27"/>
    </row>
    <row r="627" spans="1:55" ht="15.6">
      <c r="A627" s="244"/>
      <c r="B627" s="318">
        <f>+'Ark1'!C1974</f>
        <v>2024</v>
      </c>
      <c r="C627" s="263">
        <f>+'Ark1'!L1974</f>
        <v>11</v>
      </c>
      <c r="D627" s="263" t="s">
        <v>38</v>
      </c>
      <c r="E627" s="271">
        <f>+'Ark1'!AP1974</f>
        <v>31</v>
      </c>
      <c r="F627" s="263" t="str">
        <f>+IF(G627=0,"",'Ark1'!Q1974)</f>
        <v/>
      </c>
      <c r="G627" s="449">
        <f>+'Ark1'!R1974</f>
        <v>0</v>
      </c>
      <c r="H627" s="264" t="str">
        <f>+IF(G627=0,"",'Ark1'!AE1974)</f>
        <v/>
      </c>
      <c r="I627" s="264"/>
      <c r="J627" s="264" t="str">
        <f>+IF(G627=0,"",'Ark1'!AF1974)</f>
        <v/>
      </c>
      <c r="K627" s="265" t="str">
        <f>+IF(G627=0,"",'Ark1'!T1974)</f>
        <v/>
      </c>
      <c r="L627" s="294" t="str">
        <f>+IF(G627=0,"",'Ark1'!U1974)</f>
        <v/>
      </c>
      <c r="M627" s="264"/>
      <c r="N627" s="266" t="str">
        <f>+IF(G627=0,"",'Ark1'!W1974)</f>
        <v/>
      </c>
      <c r="O627" s="266" t="str">
        <f>+IF(G627=0,"",'Ark1'!X1974)</f>
        <v/>
      </c>
      <c r="P627" s="266" t="str">
        <f>+IF(G627=0,"",'Ark1'!AG1974)</f>
        <v/>
      </c>
      <c r="Q627" s="266" t="str">
        <f>+IF(G627=0,"",'Ark1'!AH1974)</f>
        <v/>
      </c>
      <c r="R627" s="366" t="str">
        <f>+IF(G627=0,"",'Ark1'!AR2073)</f>
        <v/>
      </c>
      <c r="S627" s="114" t="str">
        <f>+IF(G627=0,"",'Ark1'!AS2073)</f>
        <v/>
      </c>
      <c r="T627" s="266" t="str">
        <f>+IF(G627=0,"",'Ark1'!Y1974)</f>
        <v/>
      </c>
      <c r="U627" s="265" t="str">
        <f>+IF(G627=0,"",'Ark1'!AA1974)</f>
        <v/>
      </c>
      <c r="V627" s="266" t="str">
        <f>+IF(G627=0,"",'Ark1'!AC1974)</f>
        <v/>
      </c>
      <c r="W627" s="294" t="str">
        <f t="shared" si="86"/>
        <v/>
      </c>
      <c r="X627" s="266" t="str">
        <f t="shared" si="87"/>
        <v/>
      </c>
      <c r="Y627" s="264" t="str">
        <f t="shared" si="88"/>
        <v/>
      </c>
      <c r="Z627" s="244"/>
      <c r="AC627" s="28"/>
      <c r="AD627" s="27"/>
      <c r="AG627" s="27"/>
      <c r="AH627" s="27"/>
      <c r="AI627" s="27"/>
      <c r="AK627" s="27"/>
      <c r="AM627" s="27"/>
      <c r="AN627" s="27"/>
    </row>
    <row r="628" spans="1:55" ht="15.6">
      <c r="A628" s="244"/>
      <c r="B628" s="318">
        <f>+'Ark1'!C2009</f>
        <v>2024</v>
      </c>
      <c r="C628" s="263">
        <f>+'Ark1'!L2009</f>
        <v>12</v>
      </c>
      <c r="D628" s="263" t="s">
        <v>39</v>
      </c>
      <c r="E628" s="272">
        <f>+'Ark1'!AP2009</f>
        <v>31</v>
      </c>
      <c r="F628" s="86" t="str">
        <f>+IF(G628=0,"",'Ark1'!Q2009)</f>
        <v/>
      </c>
      <c r="G628" s="449">
        <f>+'Ark1'!R2009</f>
        <v>0</v>
      </c>
      <c r="H628" s="28" t="str">
        <f>+IF(G628=0,"",'Ark1'!AE2009)</f>
        <v/>
      </c>
      <c r="I628" s="264"/>
      <c r="J628" s="28" t="str">
        <f>+IF(G628=0,"",'Ark1'!AF2009)</f>
        <v/>
      </c>
      <c r="K628" s="27" t="str">
        <f>+IF(G628=0,"",'Ark1'!T2009)</f>
        <v/>
      </c>
      <c r="L628" s="294" t="str">
        <f>+IF(G628=0,"",'Ark1'!U2009)</f>
        <v/>
      </c>
      <c r="M628" s="264"/>
      <c r="N628" s="33" t="str">
        <f>+IF(G628=0,"",'Ark1'!W2009)</f>
        <v/>
      </c>
      <c r="O628" s="33" t="str">
        <f>+IF(G628=0,"",'Ark1'!X2009)</f>
        <v/>
      </c>
      <c r="P628" s="33" t="str">
        <f>+IF(G628=0,"",'Ark1'!AG2009)</f>
        <v/>
      </c>
      <c r="Q628" s="33" t="str">
        <f>+IF(G628=0,"",'Ark1'!AH2009)</f>
        <v/>
      </c>
      <c r="R628" s="366" t="str">
        <f>+IF(G628=0,"",'Ark1'!AR2074)</f>
        <v/>
      </c>
      <c r="S628" s="114" t="str">
        <f>+IF(G628=0,"",'Ark1'!AS2074)</f>
        <v/>
      </c>
      <c r="T628" s="33" t="str">
        <f>+IF(G628=0,"",'Ark1'!Y2009)</f>
        <v/>
      </c>
      <c r="U628" s="27" t="str">
        <f>+IF(G628=0,"",'Ark1'!AA2009)</f>
        <v/>
      </c>
      <c r="V628" s="33" t="str">
        <f>+IF(G628=0,"",'Ark1'!AC2009)</f>
        <v/>
      </c>
      <c r="W628" s="294" t="str">
        <f t="shared" si="86"/>
        <v/>
      </c>
      <c r="X628" s="33" t="str">
        <f t="shared" si="87"/>
        <v/>
      </c>
      <c r="Y628" s="28" t="str">
        <f t="shared" si="88"/>
        <v/>
      </c>
      <c r="Z628" s="244"/>
      <c r="AC628" s="28"/>
      <c r="AD628" s="27"/>
      <c r="AG628" s="27"/>
      <c r="AH628" s="27"/>
      <c r="AI628" s="27"/>
      <c r="AK628" s="27"/>
      <c r="AM628" s="27"/>
      <c r="AN628" s="27"/>
    </row>
    <row r="629" spans="1:55" ht="15.6">
      <c r="A629" s="244"/>
      <c r="B629" s="318">
        <f>+'Ark1'!C2044</f>
        <v>2024</v>
      </c>
      <c r="C629" s="263">
        <f>+'Ark1'!L2044</f>
        <v>13</v>
      </c>
      <c r="D629" s="263" t="s">
        <v>40</v>
      </c>
      <c r="E629" s="271">
        <f>+'Ark1'!AP2044</f>
        <v>31</v>
      </c>
      <c r="F629" s="263" t="str">
        <f>+IF(G629=0,"",'Ark1'!Q2044)</f>
        <v/>
      </c>
      <c r="G629" s="449">
        <f>+'Ark1'!R2044</f>
        <v>0</v>
      </c>
      <c r="H629" s="264" t="str">
        <f>+IF(G629=0,"",'Ark1'!AE2044)</f>
        <v/>
      </c>
      <c r="I629" s="264"/>
      <c r="J629" s="264" t="str">
        <f>+IF(G629=0,"",'Ark1'!AF2044)</f>
        <v/>
      </c>
      <c r="K629" s="265" t="str">
        <f>+IF(G629=0,"",'Ark1'!T2044)</f>
        <v/>
      </c>
      <c r="L629" s="294" t="str">
        <f>+IF(G629=0,"",'Ark1'!U2044)</f>
        <v/>
      </c>
      <c r="M629" s="264"/>
      <c r="N629" s="266" t="str">
        <f>+IF(G629=0,"",'Ark1'!W2044)</f>
        <v/>
      </c>
      <c r="O629" s="266" t="str">
        <f>+IF(G629=0,"",'Ark1'!X2044)</f>
        <v/>
      </c>
      <c r="P629" s="266" t="str">
        <f>+IF(G629=0,"",'Ark1'!AG2044)</f>
        <v/>
      </c>
      <c r="Q629" s="266" t="str">
        <f>+IF(G629=0,"",'Ark1'!AH2044)</f>
        <v/>
      </c>
      <c r="R629" s="366" t="str">
        <f>+IF(G629=0,"",'Ark1'!AR2075)</f>
        <v/>
      </c>
      <c r="S629" s="114" t="str">
        <f>+IF(G629=0,"",'Ark1'!AS2075)</f>
        <v/>
      </c>
      <c r="T629" s="266" t="str">
        <f>+IF(G629=0,"",'Ark1'!Y2044)</f>
        <v/>
      </c>
      <c r="U629" s="265" t="str">
        <f>+IF(G629=0,"",'Ark1'!AA2044)</f>
        <v/>
      </c>
      <c r="V629" s="266" t="str">
        <f>+IF(G629=0,"",'Ark1'!AC2044)</f>
        <v/>
      </c>
      <c r="W629" s="294" t="str">
        <f t="shared" si="86"/>
        <v/>
      </c>
      <c r="X629" s="266" t="str">
        <f t="shared" si="87"/>
        <v/>
      </c>
      <c r="Y629" s="264" t="str">
        <f t="shared" si="88"/>
        <v/>
      </c>
      <c r="Z629" s="244"/>
      <c r="AC629" s="28"/>
      <c r="AD629" s="27"/>
      <c r="AG629" s="27"/>
      <c r="AH629" s="27"/>
      <c r="AI629" s="27"/>
      <c r="AK629" s="27"/>
      <c r="AM629" s="27"/>
      <c r="AN629" s="27"/>
    </row>
    <row r="630" spans="1:55" ht="15.6">
      <c r="A630" s="244"/>
      <c r="B630" s="318">
        <f>+'Ark1'!C2079</f>
        <v>2024</v>
      </c>
      <c r="C630" s="263">
        <f>+'Ark1'!L2079</f>
        <v>14</v>
      </c>
      <c r="D630" s="263" t="s">
        <v>403</v>
      </c>
      <c r="E630" s="272">
        <f>+'Ark1'!AP2079</f>
        <v>31</v>
      </c>
      <c r="F630" s="86" t="str">
        <f>+IF(G630=0,"",'Ark1'!Q2079)</f>
        <v/>
      </c>
      <c r="G630" s="449">
        <f>+'Ark1'!R2079</f>
        <v>0</v>
      </c>
      <c r="H630" s="28" t="str">
        <f>+IF(G630=0,"",'Ark1'!AE2079)</f>
        <v/>
      </c>
      <c r="I630" s="264"/>
      <c r="J630" s="28" t="str">
        <f>+IF(G630=0,"",'Ark1'!AF2079)</f>
        <v/>
      </c>
      <c r="K630" s="27" t="str">
        <f>+IF(G630=0,"",'Ark1'!T2079)</f>
        <v/>
      </c>
      <c r="L630" s="294" t="str">
        <f>+IF(G630=0,"",'Ark1'!U2079)</f>
        <v/>
      </c>
      <c r="M630" s="264"/>
      <c r="N630" s="33" t="str">
        <f>+IF(G630=0,"",'Ark1'!W2079)</f>
        <v/>
      </c>
      <c r="O630" s="33" t="str">
        <f>+IF(G630=0,"",'Ark1'!X2079)</f>
        <v/>
      </c>
      <c r="P630" s="33" t="str">
        <f>+IF(G630=0,"",'Ark1'!AG2079)</f>
        <v/>
      </c>
      <c r="Q630" s="33" t="str">
        <f>+IF(G630=0,"",'Ark1'!AH2079)</f>
        <v/>
      </c>
      <c r="R630" s="366" t="str">
        <f>+IF(G630=0,"",'Ark1'!AR2076)</f>
        <v/>
      </c>
      <c r="S630" s="114" t="str">
        <f>+IF(G630=0,"",'Ark1'!AS2076)</f>
        <v/>
      </c>
      <c r="T630" s="33" t="str">
        <f>+IF(G630=0,"",'Ark1'!Y2079)</f>
        <v/>
      </c>
      <c r="U630" s="27" t="str">
        <f>+IF(G630=0,"",'Ark1'!AA2079)</f>
        <v/>
      </c>
      <c r="V630" s="33" t="str">
        <f>+IF(G630=0,"",'Ark1'!AC2079)</f>
        <v/>
      </c>
      <c r="W630" s="294" t="str">
        <f t="shared" si="86"/>
        <v/>
      </c>
      <c r="X630" s="33" t="str">
        <f t="shared" si="87"/>
        <v/>
      </c>
      <c r="Y630" s="28" t="str">
        <f t="shared" si="88"/>
        <v/>
      </c>
      <c r="Z630" s="244"/>
      <c r="AC630" s="28"/>
      <c r="AD630" s="27"/>
      <c r="AG630" s="27"/>
      <c r="AH630" s="27"/>
      <c r="AI630" s="27"/>
      <c r="AK630" s="27"/>
      <c r="AM630" s="27"/>
      <c r="AN630" s="27"/>
    </row>
    <row r="631" spans="1:55" ht="15.6">
      <c r="A631" s="244"/>
      <c r="B631" s="318">
        <f>+'Ark1'!C2114</f>
        <v>2024</v>
      </c>
      <c r="C631" s="263">
        <f>+'Ark1'!L2114</f>
        <v>15</v>
      </c>
      <c r="D631" s="263" t="s">
        <v>41</v>
      </c>
      <c r="E631" s="263">
        <f>+'Ark1'!AP2114</f>
        <v>31</v>
      </c>
      <c r="F631" s="263" t="str">
        <f>+IF(G631=0,"",'Ark1'!Q2114)</f>
        <v/>
      </c>
      <c r="G631" s="449">
        <f>+'Ark1'!R2114</f>
        <v>0</v>
      </c>
      <c r="H631" s="264" t="str">
        <f>+IF(G631=0,"",'Ark1'!AE2114)</f>
        <v/>
      </c>
      <c r="I631" s="264"/>
      <c r="J631" s="264" t="str">
        <f>+IF(G631=0,"",'Ark1'!AF2114)</f>
        <v/>
      </c>
      <c r="K631" s="265" t="str">
        <f>+IF(G631=0,"",'Ark1'!T2114)</f>
        <v/>
      </c>
      <c r="L631" s="369" t="str">
        <f>+IF(G631=0,"",'Ark1'!U2114)</f>
        <v/>
      </c>
      <c r="M631" s="264"/>
      <c r="N631" s="266" t="str">
        <f>+IF(G631=0,"",'Ark1'!W2114)</f>
        <v/>
      </c>
      <c r="O631" s="266" t="str">
        <f>+IF(G631=0,"",'Ark1'!X2114)</f>
        <v/>
      </c>
      <c r="P631" s="266" t="str">
        <f>+IF(G631=0,"",'Ark1'!AG2114)</f>
        <v/>
      </c>
      <c r="Q631" s="266" t="str">
        <f>+IF(G631=0,"",'Ark1'!AH2114)</f>
        <v/>
      </c>
      <c r="R631" s="366" t="str">
        <f>+IF(G631=0,"",'Ark1'!AR2077)</f>
        <v/>
      </c>
      <c r="S631" s="114" t="str">
        <f>+IF(G631=0,"",'Ark1'!AS2077)</f>
        <v/>
      </c>
      <c r="T631" s="266" t="str">
        <f>+IF(G631=0,"",'Ark1'!Y2114)</f>
        <v/>
      </c>
      <c r="U631" s="265" t="str">
        <f>+IF(G631=0,"",'Ark1'!AA2114)</f>
        <v/>
      </c>
      <c r="V631" s="266" t="str">
        <f>+IF(G631=0,"",'Ark1'!AC2114)</f>
        <v/>
      </c>
      <c r="W631" s="294" t="str">
        <f t="shared" si="86"/>
        <v/>
      </c>
      <c r="X631" s="266" t="str">
        <f t="shared" si="87"/>
        <v/>
      </c>
      <c r="Y631" s="264" t="str">
        <f t="shared" si="88"/>
        <v/>
      </c>
      <c r="Z631" s="244"/>
      <c r="AC631" s="28"/>
      <c r="AD631" s="27"/>
      <c r="AG631" s="27"/>
      <c r="AH631" s="27"/>
      <c r="AI631" s="27"/>
      <c r="AK631" s="27"/>
      <c r="AM631" s="27"/>
      <c r="AN631" s="27"/>
    </row>
    <row r="632" spans="1:55" ht="19.8">
      <c r="A632" s="244"/>
      <c r="B632" s="244"/>
      <c r="C632" s="244"/>
      <c r="D632" s="244"/>
      <c r="E632" s="244"/>
      <c r="F632" s="244"/>
      <c r="G632" s="443"/>
      <c r="H632" s="244"/>
      <c r="I632" s="244"/>
      <c r="J632" s="244"/>
      <c r="K632" s="244"/>
      <c r="L632" s="244"/>
      <c r="M632" s="244"/>
      <c r="N632" s="244"/>
      <c r="O632" s="244"/>
      <c r="P632" s="244"/>
      <c r="Q632" s="244"/>
      <c r="R632" s="244"/>
      <c r="S632" s="244"/>
      <c r="T632" s="244"/>
      <c r="U632" s="244"/>
      <c r="V632" s="244"/>
      <c r="W632" s="244"/>
      <c r="X632" s="244"/>
      <c r="Y632" s="244"/>
      <c r="Z632" s="244"/>
      <c r="AA632" s="247"/>
      <c r="AC632" s="28"/>
      <c r="AD632" s="27"/>
      <c r="AE632" s="248"/>
      <c r="AF632" s="86"/>
      <c r="AJ632" s="86"/>
      <c r="BB632" s="259"/>
    </row>
    <row r="633" spans="1:55" ht="19.8">
      <c r="A633" s="244"/>
      <c r="B633" s="244"/>
      <c r="C633" s="261"/>
      <c r="D633" s="244"/>
      <c r="E633" s="244"/>
      <c r="F633" s="244"/>
      <c r="G633" s="443"/>
      <c r="H633" s="245"/>
      <c r="I633" s="244"/>
      <c r="J633" s="245"/>
      <c r="K633" s="244"/>
      <c r="L633" s="244"/>
      <c r="M633" s="244"/>
      <c r="N633" s="246"/>
      <c r="O633" s="246"/>
      <c r="P633" s="244"/>
      <c r="Q633" s="246"/>
      <c r="R633" s="246"/>
      <c r="S633" s="246"/>
      <c r="T633" s="246"/>
      <c r="U633" s="244"/>
      <c r="V633" s="246"/>
      <c r="W633" s="244"/>
      <c r="X633" s="246"/>
      <c r="Y633" s="245"/>
      <c r="Z633" s="244"/>
      <c r="AA633" s="247"/>
      <c r="AC633" s="28"/>
      <c r="AD633" s="27"/>
      <c r="AE633" s="248"/>
      <c r="AF633" s="86"/>
      <c r="AJ633" s="86"/>
      <c r="BB633" s="259"/>
    </row>
    <row r="634" spans="1:55" ht="22.8">
      <c r="A634" s="334" t="str">
        <f>+Raser!C39</f>
        <v>Salers</v>
      </c>
      <c r="B634" s="244"/>
      <c r="C634" s="261"/>
      <c r="D634" s="334"/>
      <c r="E634" s="244"/>
      <c r="F634" s="244"/>
      <c r="G634" s="447" t="s">
        <v>639</v>
      </c>
      <c r="H634" s="276">
        <f>SUM(G640:G654)</f>
        <v>0</v>
      </c>
      <c r="I634" s="245"/>
      <c r="J634" s="244"/>
      <c r="K634" s="245"/>
      <c r="L634" s="244"/>
      <c r="M634" s="333" t="str">
        <f>+Raser!T39</f>
        <v/>
      </c>
      <c r="N634" s="244"/>
      <c r="O634" s="246"/>
      <c r="P634" s="246"/>
      <c r="Q634" s="244"/>
      <c r="R634" s="244"/>
      <c r="S634" s="244"/>
      <c r="T634" s="246"/>
      <c r="U634" s="246"/>
      <c r="V634" s="244"/>
      <c r="W634" s="246"/>
      <c r="X634" s="333" t="str">
        <f>+Raser!X39</f>
        <v/>
      </c>
      <c r="Y634" s="246" t="s">
        <v>624</v>
      </c>
      <c r="Z634" s="245"/>
      <c r="AA634" s="247"/>
      <c r="AB634" s="247"/>
      <c r="AC634" s="28"/>
      <c r="AE634" s="27"/>
      <c r="AF634" s="248"/>
      <c r="AJ634" s="86"/>
      <c r="BC634" s="259"/>
    </row>
    <row r="635" spans="1:55" ht="14.25" customHeight="1">
      <c r="A635" s="244"/>
      <c r="B635" s="244"/>
      <c r="C635" s="261"/>
      <c r="D635" s="332"/>
      <c r="E635" s="244"/>
      <c r="F635" s="261"/>
      <c r="G635" s="447"/>
      <c r="H635" s="261"/>
      <c r="I635" s="261"/>
      <c r="J635" s="261"/>
      <c r="K635" s="261"/>
      <c r="L635" s="261"/>
      <c r="M635" s="261"/>
      <c r="N635" s="261"/>
      <c r="O635" s="261"/>
      <c r="P635" s="261"/>
      <c r="Q635" s="261"/>
      <c r="R635" s="261"/>
      <c r="S635" s="261"/>
      <c r="T635" s="261"/>
      <c r="U635" s="261"/>
      <c r="V635" s="261"/>
      <c r="W635" s="261"/>
      <c r="X635" s="261"/>
      <c r="Y635" s="245"/>
      <c r="Z635" s="244"/>
      <c r="AA635" s="247"/>
      <c r="AC635" s="28"/>
      <c r="AD635" s="27"/>
      <c r="AE635" s="248"/>
      <c r="AF635" s="86"/>
      <c r="AJ635" s="86"/>
      <c r="BB635" s="259"/>
    </row>
    <row r="636" spans="1:55" ht="19.8">
      <c r="A636" s="244"/>
      <c r="B636" s="244"/>
      <c r="C636" s="244"/>
      <c r="D636" s="244"/>
      <c r="E636" s="244"/>
      <c r="F636" s="244"/>
      <c r="G636" s="443"/>
      <c r="H636" s="245"/>
      <c r="I636" s="244"/>
      <c r="J636" s="245"/>
      <c r="K636" s="244"/>
      <c r="L636" s="244"/>
      <c r="M636" s="244"/>
      <c r="N636" s="246"/>
      <c r="O636" s="246"/>
      <c r="P636" s="244"/>
      <c r="Q636" s="246"/>
      <c r="R636" s="246"/>
      <c r="S636" s="246"/>
      <c r="T636" s="246"/>
      <c r="U636" s="244"/>
      <c r="V636" s="246"/>
      <c r="W636" s="261" t="s">
        <v>479</v>
      </c>
      <c r="X636" s="262" t="s">
        <v>81</v>
      </c>
      <c r="Y636" s="260" t="s">
        <v>4</v>
      </c>
      <c r="Z636" s="244"/>
      <c r="AA636" s="247"/>
      <c r="AC636" s="28"/>
      <c r="AD636" s="27"/>
      <c r="AE636" s="248"/>
      <c r="AF636" s="86"/>
      <c r="AJ636" s="86"/>
      <c r="BB636" s="259"/>
    </row>
    <row r="637" spans="1:55" ht="19.8">
      <c r="A637" s="244"/>
      <c r="B637" s="244"/>
      <c r="C637" s="244"/>
      <c r="D637" s="261"/>
      <c r="E637" s="244"/>
      <c r="F637" s="261" t="s">
        <v>4</v>
      </c>
      <c r="G637" s="443"/>
      <c r="H637" s="245"/>
      <c r="I637" s="245"/>
      <c r="J637" s="245"/>
      <c r="K637" s="261" t="s">
        <v>24</v>
      </c>
      <c r="L637" s="245"/>
      <c r="M637" s="245"/>
      <c r="N637" s="246" t="s">
        <v>404</v>
      </c>
      <c r="O637" s="246" t="s">
        <v>404</v>
      </c>
      <c r="P637" s="262" t="s">
        <v>533</v>
      </c>
      <c r="Q637" s="246" t="s">
        <v>404</v>
      </c>
      <c r="R637" s="246"/>
      <c r="S637" s="246"/>
      <c r="T637" s="262" t="s">
        <v>424</v>
      </c>
      <c r="U637" s="244"/>
      <c r="V637" s="262" t="s">
        <v>576</v>
      </c>
      <c r="W637" s="261" t="s">
        <v>573</v>
      </c>
      <c r="X637" s="262" t="s">
        <v>44</v>
      </c>
      <c r="Y637" s="260" t="s">
        <v>10</v>
      </c>
      <c r="Z637" s="244"/>
      <c r="AA637" s="247"/>
      <c r="AC637" s="28"/>
      <c r="AD637" s="27"/>
      <c r="AE637" s="248"/>
      <c r="AF637" s="86"/>
      <c r="AJ637" s="86"/>
      <c r="BB637" s="259"/>
    </row>
    <row r="638" spans="1:55" ht="19.8">
      <c r="A638" s="261"/>
      <c r="B638" s="261"/>
      <c r="C638" s="244"/>
      <c r="D638" s="244"/>
      <c r="E638" s="261"/>
      <c r="F638" s="261" t="s">
        <v>477</v>
      </c>
      <c r="G638" s="447" t="s">
        <v>4</v>
      </c>
      <c r="H638" s="260" t="s">
        <v>4</v>
      </c>
      <c r="I638" s="260"/>
      <c r="J638" s="260" t="s">
        <v>1</v>
      </c>
      <c r="K638" s="261" t="s">
        <v>483</v>
      </c>
      <c r="L638" s="260" t="s">
        <v>24</v>
      </c>
      <c r="M638" s="260"/>
      <c r="N638" s="262" t="s">
        <v>575</v>
      </c>
      <c r="O638" s="262" t="s">
        <v>489</v>
      </c>
      <c r="P638" s="262" t="s">
        <v>554</v>
      </c>
      <c r="Q638" s="262" t="s">
        <v>491</v>
      </c>
      <c r="R638" s="411" t="s">
        <v>24</v>
      </c>
      <c r="S638" s="411" t="s">
        <v>24</v>
      </c>
      <c r="T638" s="262"/>
      <c r="U638" s="261" t="s">
        <v>415</v>
      </c>
      <c r="V638" s="262" t="s">
        <v>1</v>
      </c>
      <c r="W638" s="261" t="s">
        <v>71</v>
      </c>
      <c r="X638" s="262" t="s">
        <v>537</v>
      </c>
      <c r="Y638" s="260" t="s">
        <v>71</v>
      </c>
      <c r="Z638" s="244"/>
      <c r="AA638" s="247"/>
      <c r="AC638" s="28"/>
      <c r="AD638" s="27"/>
      <c r="AE638" s="248"/>
      <c r="AF638" s="86"/>
      <c r="AJ638" s="86"/>
      <c r="BB638" s="259"/>
    </row>
    <row r="639" spans="1:55" ht="19.8">
      <c r="A639" s="244"/>
      <c r="B639" s="244"/>
      <c r="C639" s="261" t="s">
        <v>0</v>
      </c>
      <c r="D639" s="261"/>
      <c r="E639" s="261" t="s">
        <v>601</v>
      </c>
      <c r="F639" s="50" t="s">
        <v>478</v>
      </c>
      <c r="G639" s="448" t="s">
        <v>10</v>
      </c>
      <c r="H639" s="87" t="s">
        <v>404</v>
      </c>
      <c r="I639" s="87"/>
      <c r="J639" s="87" t="s">
        <v>404</v>
      </c>
      <c r="K639" s="50" t="s">
        <v>416</v>
      </c>
      <c r="L639" s="87" t="s">
        <v>45</v>
      </c>
      <c r="M639" s="87"/>
      <c r="N639" s="75" t="s">
        <v>552</v>
      </c>
      <c r="O639" s="75" t="s">
        <v>441</v>
      </c>
      <c r="P639" s="75" t="s">
        <v>485</v>
      </c>
      <c r="Q639" s="75" t="s">
        <v>472</v>
      </c>
      <c r="R639" s="411" t="s">
        <v>711</v>
      </c>
      <c r="S639" s="411" t="s">
        <v>712</v>
      </c>
      <c r="T639" s="75" t="s">
        <v>1</v>
      </c>
      <c r="U639" s="50" t="s">
        <v>416</v>
      </c>
      <c r="V639" s="75" t="s">
        <v>534</v>
      </c>
      <c r="W639" s="50" t="s">
        <v>488</v>
      </c>
      <c r="X639" s="75" t="s">
        <v>45</v>
      </c>
      <c r="Y639" s="87" t="s">
        <v>557</v>
      </c>
      <c r="Z639" s="244"/>
      <c r="AA639" s="247"/>
      <c r="AC639" s="28"/>
      <c r="AD639" s="27"/>
      <c r="AE639" s="248"/>
      <c r="AF639" s="86"/>
      <c r="AJ639" s="86"/>
      <c r="BB639" s="259"/>
    </row>
    <row r="640" spans="1:55" ht="15.6">
      <c r="A640" s="244"/>
      <c r="B640" s="263">
        <f>+'Ark1'!C1625</f>
        <v>2024</v>
      </c>
      <c r="C640" s="263">
        <f>+'Ark1'!L1625</f>
        <v>1</v>
      </c>
      <c r="D640" s="263" t="s">
        <v>29</v>
      </c>
      <c r="E640" s="263">
        <f>+'Ark1'!AP1625</f>
        <v>32</v>
      </c>
      <c r="F640" s="263" t="str">
        <f>+IF(G640=0,"",'Ark1'!Q1625)</f>
        <v/>
      </c>
      <c r="G640" s="449">
        <f>+'Ark1'!R1625</f>
        <v>0</v>
      </c>
      <c r="H640" s="264" t="str">
        <f>+IF(G640=0,"",'Ark1'!AE1625)</f>
        <v/>
      </c>
      <c r="I640" s="264"/>
      <c r="J640" s="264" t="str">
        <f>+IF(G640=0,"",'Ark1'!AF1625)</f>
        <v/>
      </c>
      <c r="K640" s="265" t="str">
        <f>+IF(G640=0,"",'Ark1'!T1625)</f>
        <v/>
      </c>
      <c r="L640" s="294" t="str">
        <f>+IF(G640=0,"",'Ark1'!U1625)</f>
        <v/>
      </c>
      <c r="M640" s="264"/>
      <c r="N640" s="266" t="str">
        <f>+IF(G640=0,"",'Ark1'!W1625)</f>
        <v/>
      </c>
      <c r="O640" s="266" t="str">
        <f>+IF(G640=0,"",'Ark1'!X1625)</f>
        <v/>
      </c>
      <c r="P640" s="266" t="str">
        <f>+IF(G640=0,"",'Ark1'!AG1625)</f>
        <v/>
      </c>
      <c r="Q640" s="266" t="str">
        <f>+IF(G640=0,"",'Ark1'!AH1625)</f>
        <v/>
      </c>
      <c r="R640" s="366" t="str">
        <f>+IF(G640=0,"",'Ark1'!AR1999)</f>
        <v/>
      </c>
      <c r="S640" s="114" t="str">
        <f>+IF(G640=0,"",'Ark1'!AS1999)</f>
        <v/>
      </c>
      <c r="T640" s="266" t="str">
        <f>+IF(G640=0,"",'Ark1'!Y1625)</f>
        <v/>
      </c>
      <c r="U640" s="265" t="str">
        <f>+IF(G640=0,"",'Ark1'!AA1625)</f>
        <v/>
      </c>
      <c r="V640" s="266" t="str">
        <f>+IF(G640=0,"",'Ark1'!AC1625)</f>
        <v/>
      </c>
      <c r="W640" s="294" t="str">
        <f t="shared" ref="W640:W654" si="89">IF(G640=0,"",1000*L640/P640)</f>
        <v/>
      </c>
      <c r="X640" s="266" t="str">
        <f t="shared" ref="X640:X654" si="90">IF(G640=0,"",L640/C640)</f>
        <v/>
      </c>
      <c r="Y640" s="264" t="str">
        <f t="shared" ref="Y640:Y654" si="91">IF(G640=0,"",G640/F640)</f>
        <v/>
      </c>
      <c r="Z640" s="244"/>
      <c r="AC640" s="28"/>
      <c r="AD640" s="27"/>
      <c r="AG640" s="27"/>
      <c r="AH640" s="27"/>
      <c r="AI640" s="27"/>
      <c r="AK640" s="27"/>
    </row>
    <row r="641" spans="1:54" ht="15.6">
      <c r="A641" s="244"/>
      <c r="B641" s="295">
        <f>+'Ark1'!C1660</f>
        <v>2024</v>
      </c>
      <c r="C641" s="86">
        <f>+'Ark1'!L1660</f>
        <v>2</v>
      </c>
      <c r="D641" s="86" t="s">
        <v>30</v>
      </c>
      <c r="E641" s="86">
        <f>+'Ark1'!AP1660</f>
        <v>32</v>
      </c>
      <c r="F641" s="86" t="str">
        <f>+IF(G641=0,"",'Ark1'!Q1660)</f>
        <v/>
      </c>
      <c r="G641" s="449">
        <f>+'Ark1'!R1660</f>
        <v>0</v>
      </c>
      <c r="H641" s="28" t="str">
        <f>+IF(G641=0,"",'Ark1'!AE1660)</f>
        <v/>
      </c>
      <c r="I641" s="264"/>
      <c r="J641" s="28" t="str">
        <f>+IF(G641=0,"",'Ark1'!AF1660)</f>
        <v/>
      </c>
      <c r="K641" s="27" t="str">
        <f>+IF(G641=0,"",'Ark1'!T1660)</f>
        <v/>
      </c>
      <c r="L641" s="294" t="str">
        <f>+IF(G641=0,"",'Ark1'!U1660)</f>
        <v/>
      </c>
      <c r="M641" s="264"/>
      <c r="N641" s="33" t="str">
        <f>+IF(G641=0,"",'Ark1'!W1660)</f>
        <v/>
      </c>
      <c r="O641" s="33" t="str">
        <f>+IF(G641=0,"",'Ark1'!X1660)</f>
        <v/>
      </c>
      <c r="P641" s="33" t="str">
        <f>+IF(G641=0,"",'Ark1'!AG1660)</f>
        <v/>
      </c>
      <c r="Q641" s="33" t="str">
        <f>+IF(G641=0,"",'Ark1'!AH1660)</f>
        <v/>
      </c>
      <c r="R641" s="366" t="str">
        <f>+IF(G641=0,"",'Ark1'!AR2034)</f>
        <v/>
      </c>
      <c r="S641" s="114" t="str">
        <f>+IF(G641=0,"",'Ark1'!AS2034)</f>
        <v/>
      </c>
      <c r="T641" s="33" t="str">
        <f>+IF(G641=0,"",'Ark1'!Y1660)</f>
        <v/>
      </c>
      <c r="U641" s="27" t="str">
        <f>+IF(G641=0,"",'Ark1'!AA1660)</f>
        <v/>
      </c>
      <c r="V641" s="33" t="str">
        <f>+IF(G641=0,"",'Ark1'!AC1660)</f>
        <v/>
      </c>
      <c r="W641" s="294" t="str">
        <f t="shared" si="89"/>
        <v/>
      </c>
      <c r="X641" s="33" t="str">
        <f t="shared" si="90"/>
        <v/>
      </c>
      <c r="Y641" s="28" t="str">
        <f t="shared" si="91"/>
        <v/>
      </c>
      <c r="Z641" s="244"/>
      <c r="AC641" s="28"/>
      <c r="AD641" s="27"/>
      <c r="AG641" s="27"/>
      <c r="AH641" s="27"/>
      <c r="AI641" s="27"/>
      <c r="AK641" s="27"/>
    </row>
    <row r="642" spans="1:54" ht="15.6">
      <c r="A642" s="244"/>
      <c r="B642" s="295">
        <f>+'Ark1'!C1695</f>
        <v>2024</v>
      </c>
      <c r="C642" s="263">
        <f>+'Ark1'!L1695</f>
        <v>3</v>
      </c>
      <c r="D642" s="263" t="s">
        <v>31</v>
      </c>
      <c r="E642" s="263">
        <f>+'Ark1'!AP1695</f>
        <v>32</v>
      </c>
      <c r="F642" s="263" t="str">
        <f>+IF(G642=0,"",'Ark1'!Q1695)</f>
        <v/>
      </c>
      <c r="G642" s="449">
        <f>+'Ark1'!R1695</f>
        <v>0</v>
      </c>
      <c r="H642" s="264" t="str">
        <f>+IF(G642=0,"",'Ark1'!AE1695)</f>
        <v/>
      </c>
      <c r="I642" s="264"/>
      <c r="J642" s="264" t="str">
        <f>+IF(G642=0,"",'Ark1'!AF1695)</f>
        <v/>
      </c>
      <c r="K642" s="265" t="str">
        <f>+IF(G642=0,"",'Ark1'!T1695)</f>
        <v/>
      </c>
      <c r="L642" s="294" t="str">
        <f>+IF(G642=0,"",'Ark1'!U1695)</f>
        <v/>
      </c>
      <c r="M642" s="264"/>
      <c r="N642" s="266" t="str">
        <f>+IF(G642=0,"",'Ark1'!W1695)</f>
        <v/>
      </c>
      <c r="O642" s="266" t="str">
        <f>+IF(G642=0,"",'Ark1'!X1695)</f>
        <v/>
      </c>
      <c r="P642" s="266" t="str">
        <f>+IF(G642=0,"",'Ark1'!AG1695)</f>
        <v/>
      </c>
      <c r="Q642" s="266" t="str">
        <f>+IF(G642=0,"",'Ark1'!AH1695)</f>
        <v/>
      </c>
      <c r="R642" s="366" t="str">
        <f>+IF(G642=0,"",'Ark1'!AR2069)</f>
        <v/>
      </c>
      <c r="S642" s="114" t="str">
        <f>+IF(G642=0,"",'Ark1'!AS2069)</f>
        <v/>
      </c>
      <c r="T642" s="266" t="str">
        <f>+IF(G642=0,"",'Ark1'!Y1695)</f>
        <v/>
      </c>
      <c r="U642" s="265" t="str">
        <f>+IF(G642=0,"",'Ark1'!AA1695)</f>
        <v/>
      </c>
      <c r="V642" s="266" t="str">
        <f>+IF(G642=0,"",'Ark1'!AC1695)</f>
        <v/>
      </c>
      <c r="W642" s="294" t="str">
        <f t="shared" si="89"/>
        <v/>
      </c>
      <c r="X642" s="266" t="str">
        <f t="shared" si="90"/>
        <v/>
      </c>
      <c r="Y642" s="264" t="str">
        <f t="shared" si="91"/>
        <v/>
      </c>
      <c r="Z642" s="244"/>
      <c r="AC642" s="28"/>
      <c r="AD642" s="27"/>
      <c r="AG642" s="27"/>
      <c r="AH642" s="27"/>
      <c r="AI642" s="27"/>
      <c r="AK642" s="27"/>
    </row>
    <row r="643" spans="1:54" ht="15.6">
      <c r="A643" s="244"/>
      <c r="B643" s="295">
        <f>+'Ark1'!C1730</f>
        <v>2024</v>
      </c>
      <c r="C643" s="263">
        <f>+'Ark1'!L1730</f>
        <v>4</v>
      </c>
      <c r="D643" s="263" t="s">
        <v>32</v>
      </c>
      <c r="E643" s="86">
        <f>+'Ark1'!AP1730</f>
        <v>32</v>
      </c>
      <c r="F643" s="86" t="str">
        <f>+IF(G643=0,"",'Ark1'!Q1730)</f>
        <v/>
      </c>
      <c r="G643" s="449">
        <f>+'Ark1'!R1730</f>
        <v>0</v>
      </c>
      <c r="H643" s="28" t="str">
        <f>+IF(G643=0,"",'Ark1'!AE1730)</f>
        <v/>
      </c>
      <c r="I643" s="264"/>
      <c r="J643" s="28" t="str">
        <f>+IF(G643=0,"",'Ark1'!AF1730)</f>
        <v/>
      </c>
      <c r="K643" s="27" t="str">
        <f>+IF(G643=0,"",'Ark1'!T1730)</f>
        <v/>
      </c>
      <c r="L643" s="294" t="str">
        <f>+IF(G643=0,"",'Ark1'!U1730)</f>
        <v/>
      </c>
      <c r="M643" s="264"/>
      <c r="N643" s="33" t="str">
        <f>+IF(G643=0,"",'Ark1'!W1730)</f>
        <v/>
      </c>
      <c r="O643" s="33" t="str">
        <f>+IF(G643=0,"",'Ark1'!X1730)</f>
        <v/>
      </c>
      <c r="P643" s="33" t="str">
        <f>+IF(G643=0,"",'Ark1'!AG1730)</f>
        <v/>
      </c>
      <c r="Q643" s="33" t="str">
        <f>+IF(G643=0,"",'Ark1'!AH1730)</f>
        <v/>
      </c>
      <c r="R643" s="366" t="str">
        <f>+IF(G643=0,"",'Ark1'!AR2104)</f>
        <v/>
      </c>
      <c r="S643" s="114" t="str">
        <f>+IF(G643=0,"",'Ark1'!AS2104)</f>
        <v/>
      </c>
      <c r="T643" s="33" t="str">
        <f>+IF(G643=0,"",'Ark1'!Y1730)</f>
        <v/>
      </c>
      <c r="U643" s="27" t="str">
        <f>+IF(G643=0,"",'Ark1'!AA1730)</f>
        <v/>
      </c>
      <c r="V643" s="33" t="str">
        <f>+IF(G643=0,"",'Ark1'!AC1730)</f>
        <v/>
      </c>
      <c r="W643" s="294" t="str">
        <f t="shared" si="89"/>
        <v/>
      </c>
      <c r="X643" s="33" t="str">
        <f t="shared" si="90"/>
        <v/>
      </c>
      <c r="Y643" s="28" t="str">
        <f t="shared" si="91"/>
        <v/>
      </c>
      <c r="Z643" s="244"/>
      <c r="AC643" s="28"/>
      <c r="AD643" s="27"/>
      <c r="AG643" s="27"/>
      <c r="AH643" s="27"/>
      <c r="AI643" s="27"/>
      <c r="AK643" s="27"/>
    </row>
    <row r="644" spans="1:54" ht="15.6">
      <c r="A644" s="244"/>
      <c r="B644" s="263">
        <f>+'Ark1'!C1765</f>
        <v>2024</v>
      </c>
      <c r="C644" s="263">
        <f>+'Ark1'!L1765</f>
        <v>5</v>
      </c>
      <c r="D644" s="263" t="s">
        <v>402</v>
      </c>
      <c r="E644" s="271">
        <f>+'Ark1'!AP1765</f>
        <v>32</v>
      </c>
      <c r="F644" s="263" t="str">
        <f>+IF(G644=0,"",'Ark1'!Q1765)</f>
        <v/>
      </c>
      <c r="G644" s="449">
        <f>+'Ark1'!R1765</f>
        <v>0</v>
      </c>
      <c r="H644" s="264">
        <f>+'Ark1'!AE1765</f>
        <v>0</v>
      </c>
      <c r="I644" s="264"/>
      <c r="J644" s="264" t="str">
        <f>+IF(G644=0,"",'Ark1'!AF1765)</f>
        <v/>
      </c>
      <c r="K644" s="265" t="str">
        <f>+IF(G644=0,"",'Ark1'!T1765)</f>
        <v/>
      </c>
      <c r="L644" s="294" t="str">
        <f>+IF(G644=0,"",'Ark1'!U1765)</f>
        <v/>
      </c>
      <c r="M644" s="264"/>
      <c r="N644" s="266" t="str">
        <f>+IF(G644=0,"",'Ark1'!W1765)</f>
        <v/>
      </c>
      <c r="O644" s="266" t="str">
        <f>+IF(G644=0,"",'Ark1'!X1765)</f>
        <v/>
      </c>
      <c r="P644" s="266" t="str">
        <f>+IF(G644=0,"",'Ark1'!AG1765)</f>
        <v/>
      </c>
      <c r="Q644" s="266" t="str">
        <f>+IF(G644=0,"",'Ark1'!AH1765)</f>
        <v/>
      </c>
      <c r="R644" s="366" t="str">
        <f>+IF(G644=0,"",'Ark1'!#REF!)</f>
        <v/>
      </c>
      <c r="S644" s="114" t="str">
        <f>+IF(G644=0,"",'Ark1'!#REF!)</f>
        <v/>
      </c>
      <c r="T644" s="266" t="str">
        <f>+IF(G644=0,"",'Ark1'!Y1765)</f>
        <v/>
      </c>
      <c r="U644" s="265" t="str">
        <f>+IF(G644=0,"",'Ark1'!AA1765)</f>
        <v/>
      </c>
      <c r="V644" s="266" t="str">
        <f>+IF(G644=0,"",'Ark1'!AC1765)</f>
        <v/>
      </c>
      <c r="W644" s="294" t="str">
        <f t="shared" si="89"/>
        <v/>
      </c>
      <c r="X644" s="266" t="str">
        <f t="shared" si="90"/>
        <v/>
      </c>
      <c r="Y644" s="264" t="str">
        <f t="shared" si="91"/>
        <v/>
      </c>
      <c r="Z644" s="244"/>
      <c r="AC644" s="28"/>
      <c r="AD644" s="27"/>
      <c r="AG644" s="27"/>
      <c r="AH644" s="27"/>
      <c r="AI644" s="27"/>
      <c r="AK644" s="27"/>
    </row>
    <row r="645" spans="1:54" ht="15.6">
      <c r="A645" s="244"/>
      <c r="B645" s="318">
        <f>+'Ark1'!C1800</f>
        <v>2024</v>
      </c>
      <c r="C645" s="263">
        <f>+'Ark1'!L1800</f>
        <v>6</v>
      </c>
      <c r="D645" s="263" t="s">
        <v>33</v>
      </c>
      <c r="E645" s="272">
        <f>+'Ark1'!AP1800</f>
        <v>32</v>
      </c>
      <c r="F645" s="86" t="str">
        <f>+IF(G645=0,"",'Ark1'!Q1800)</f>
        <v/>
      </c>
      <c r="G645" s="449">
        <f>+'Ark1'!R1800</f>
        <v>0</v>
      </c>
      <c r="H645" s="28" t="str">
        <f>+IF(G645=0,"",'Ark1'!AE1800)</f>
        <v/>
      </c>
      <c r="I645" s="264"/>
      <c r="J645" s="28" t="str">
        <f>+IF(G645=0,"",'Ark1'!AF1800)</f>
        <v/>
      </c>
      <c r="K645" s="27" t="str">
        <f>+IF(G645=0,"",'Ark1'!T1800)</f>
        <v/>
      </c>
      <c r="L645" s="294" t="str">
        <f>+IF(G645=0,"",'Ark1'!U1800)</f>
        <v/>
      </c>
      <c r="M645" s="264"/>
      <c r="N645" s="33" t="str">
        <f>+IF(G645=0,"",'Ark1'!W1800)</f>
        <v/>
      </c>
      <c r="O645" s="33" t="str">
        <f>+IF(G645=0,"",'Ark1'!X1800)</f>
        <v/>
      </c>
      <c r="P645" s="33" t="str">
        <f>+IF(G645=0,"",'Ark1'!AG1800)</f>
        <v/>
      </c>
      <c r="Q645" s="33" t="str">
        <f>+IF(G645=0,"",'Ark1'!AH1800)</f>
        <v/>
      </c>
      <c r="R645" s="366" t="str">
        <f>+IF(G645=0,"",'Ark1'!#REF!)</f>
        <v/>
      </c>
      <c r="S645" s="114" t="str">
        <f>+IF(G645=0,"",'Ark1'!#REF!)</f>
        <v/>
      </c>
      <c r="T645" s="33" t="str">
        <f>+IF(G645=0,"",'Ark1'!Y1800)</f>
        <v/>
      </c>
      <c r="U645" s="27" t="str">
        <f>+IF(G645=0,"",'Ark1'!AA1800)</f>
        <v/>
      </c>
      <c r="V645" s="33" t="str">
        <f>+IF(G645=0,"",'Ark1'!AC1800)</f>
        <v/>
      </c>
      <c r="W645" s="294" t="str">
        <f t="shared" si="89"/>
        <v/>
      </c>
      <c r="X645" s="33" t="str">
        <f t="shared" si="90"/>
        <v/>
      </c>
      <c r="Y645" s="28" t="str">
        <f t="shared" si="91"/>
        <v/>
      </c>
      <c r="Z645" s="244"/>
      <c r="AC645" s="28"/>
      <c r="AD645" s="27"/>
      <c r="AG645" s="27"/>
      <c r="AH645" s="27"/>
      <c r="AI645" s="27"/>
      <c r="AK645" s="27"/>
    </row>
    <row r="646" spans="1:54" ht="15.6">
      <c r="A646" s="244"/>
      <c r="B646" s="318">
        <f>+'Ark1'!C1835</f>
        <v>2024</v>
      </c>
      <c r="C646" s="263">
        <f>+'Ark1'!L1835</f>
        <v>7</v>
      </c>
      <c r="D646" s="263" t="s">
        <v>34</v>
      </c>
      <c r="E646" s="271">
        <f>+'Ark1'!AP1835</f>
        <v>32</v>
      </c>
      <c r="F646" s="263" t="str">
        <f>+IF(G646=0,"",'Ark1'!Q1835)</f>
        <v/>
      </c>
      <c r="G646" s="449">
        <f>+'Ark1'!R1835</f>
        <v>0</v>
      </c>
      <c r="H646" s="264" t="str">
        <f>+IF(G646=0,"",'Ark1'!AE1835)</f>
        <v/>
      </c>
      <c r="I646" s="264"/>
      <c r="J646" s="264" t="str">
        <f>+IF(G646=0,"",'Ark1'!AF1835)</f>
        <v/>
      </c>
      <c r="K646" s="265" t="str">
        <f>+IF(G646=0,"",'Ark1'!T1835)</f>
        <v/>
      </c>
      <c r="L646" s="294" t="str">
        <f>+IF(G646=0,"",'Ark1'!U1835)</f>
        <v/>
      </c>
      <c r="M646" s="264"/>
      <c r="N646" s="266" t="str">
        <f>+IF(G646=0,"",'Ark1'!W1835)</f>
        <v/>
      </c>
      <c r="O646" s="266" t="str">
        <f>+IF(G646=0,"",'Ark1'!X1835)</f>
        <v/>
      </c>
      <c r="P646" s="266" t="str">
        <f>+IF(G646=0,"",'Ark1'!AG1835)</f>
        <v/>
      </c>
      <c r="Q646" s="266" t="str">
        <f>+IF(G646=0,"",'Ark1'!AH1835)</f>
        <v/>
      </c>
      <c r="R646" s="366" t="str">
        <f>+IF(G646=0,"",'Ark1'!#REF!)</f>
        <v/>
      </c>
      <c r="S646" s="114" t="str">
        <f>+IF(G646=0,"",'Ark1'!#REF!)</f>
        <v/>
      </c>
      <c r="T646" s="266" t="str">
        <f>+IF(G646=0,"",'Ark1'!Y1835)</f>
        <v/>
      </c>
      <c r="U646" s="265" t="str">
        <f>+IF(G646=0,"",'Ark1'!AA1835)</f>
        <v/>
      </c>
      <c r="V646" s="266" t="str">
        <f>+IF(G646=0,"",'Ark1'!AC1835)</f>
        <v/>
      </c>
      <c r="W646" s="294" t="str">
        <f t="shared" si="89"/>
        <v/>
      </c>
      <c r="X646" s="266" t="str">
        <f t="shared" si="90"/>
        <v/>
      </c>
      <c r="Y646" s="264" t="str">
        <f t="shared" si="91"/>
        <v/>
      </c>
      <c r="Z646" s="244"/>
      <c r="AC646" s="28"/>
      <c r="AD646" s="27"/>
      <c r="AG646" s="27"/>
      <c r="AH646" s="27"/>
      <c r="AI646" s="27"/>
      <c r="AK646" s="27"/>
    </row>
    <row r="647" spans="1:54" ht="15.6">
      <c r="A647" s="244"/>
      <c r="B647" s="86">
        <f>+'Ark1'!C1870</f>
        <v>2024</v>
      </c>
      <c r="C647" s="86">
        <f>+'Ark1'!L1870</f>
        <v>8</v>
      </c>
      <c r="D647" s="86" t="s">
        <v>35</v>
      </c>
      <c r="E647" s="272">
        <f>+'Ark1'!AP1870</f>
        <v>32</v>
      </c>
      <c r="F647" s="86" t="str">
        <f>+IF(G647=0,"",'Ark1'!Q1870)</f>
        <v/>
      </c>
      <c r="G647" s="449">
        <f>+'Ark1'!R1870</f>
        <v>0</v>
      </c>
      <c r="H647" s="28" t="str">
        <f>+IF(G647=0,"",'Ark1'!AE1870)</f>
        <v/>
      </c>
      <c r="I647" s="264"/>
      <c r="J647" s="28" t="str">
        <f>+IF(G647=0,"",'Ark1'!AF1870)</f>
        <v/>
      </c>
      <c r="K647" s="27" t="str">
        <f>+IF(G647=0,"",'Ark1'!T1870)</f>
        <v/>
      </c>
      <c r="L647" s="294" t="str">
        <f>+IF(G647=0,"",'Ark1'!U1870)</f>
        <v/>
      </c>
      <c r="M647" s="264"/>
      <c r="N647" s="33" t="str">
        <f>+IF(G647=0,"",'Ark1'!W1870)</f>
        <v/>
      </c>
      <c r="O647" s="33" t="str">
        <f>+IF(G647=0,"",'Ark1'!X1870)</f>
        <v/>
      </c>
      <c r="P647" s="33" t="str">
        <f>+IF(G647=0,"",'Ark1'!AG1870)</f>
        <v/>
      </c>
      <c r="Q647" s="33" t="str">
        <f>+IF(G647=0,"",'Ark1'!AH1870)</f>
        <v/>
      </c>
      <c r="R647" s="366" t="str">
        <f>+IF(G647=0,"",'Ark1'!AR2093)</f>
        <v/>
      </c>
      <c r="S647" s="114" t="str">
        <f>+IF(G647=0,"",'Ark1'!AS2093)</f>
        <v/>
      </c>
      <c r="T647" s="33" t="str">
        <f>+IF(G647=0,"",'Ark1'!Y1870)</f>
        <v/>
      </c>
      <c r="U647" s="27" t="str">
        <f>+IF(G647=0,"",'Ark1'!AA1870)</f>
        <v/>
      </c>
      <c r="V647" s="33" t="str">
        <f>+IF(G647=0,"",'Ark1'!AC1870)</f>
        <v/>
      </c>
      <c r="W647" s="294" t="str">
        <f t="shared" si="89"/>
        <v/>
      </c>
      <c r="X647" s="33" t="str">
        <f t="shared" si="90"/>
        <v/>
      </c>
      <c r="Y647" s="28" t="str">
        <f t="shared" si="91"/>
        <v/>
      </c>
      <c r="Z647" s="244"/>
      <c r="AC647" s="28"/>
      <c r="AD647" s="27"/>
      <c r="AG647" s="27"/>
      <c r="AH647" s="27"/>
      <c r="AI647" s="27"/>
      <c r="AK647" s="27"/>
    </row>
    <row r="648" spans="1:54" ht="15.6">
      <c r="A648" s="244"/>
      <c r="B648" s="318">
        <f>+'Ark1'!C1905</f>
        <v>2024</v>
      </c>
      <c r="C648" s="263">
        <f>+'Ark1'!L1905</f>
        <v>9</v>
      </c>
      <c r="D648" s="263" t="s">
        <v>36</v>
      </c>
      <c r="E648" s="271">
        <f>+'Ark1'!AP1905</f>
        <v>32</v>
      </c>
      <c r="F648" s="263" t="str">
        <f>+IF(G648=0,"",'Ark1'!Q1905)</f>
        <v/>
      </c>
      <c r="G648" s="449">
        <f>+'Ark1'!R1905</f>
        <v>0</v>
      </c>
      <c r="H648" s="264" t="str">
        <f>+IF(G648=0,"",'Ark1'!AE1905)</f>
        <v/>
      </c>
      <c r="I648" s="264"/>
      <c r="J648" s="264" t="str">
        <f>+IF(G648=0,"",'Ark1'!AF1905)</f>
        <v/>
      </c>
      <c r="K648" s="265" t="str">
        <f>+IF(G648=0,"",'Ark1'!T1905)</f>
        <v/>
      </c>
      <c r="L648" s="294" t="str">
        <f>+IF(G648=0,"",'Ark1'!U1905)</f>
        <v/>
      </c>
      <c r="M648" s="264"/>
      <c r="N648" s="266" t="str">
        <f>+IF(G648=0,"",'Ark1'!W1905)</f>
        <v/>
      </c>
      <c r="O648" s="266" t="str">
        <f>+IF(G648=0,"",'Ark1'!X1905)</f>
        <v/>
      </c>
      <c r="P648" s="266" t="str">
        <f>+IF(G648=0,"",'Ark1'!AG1905)</f>
        <v/>
      </c>
      <c r="Q648" s="266" t="str">
        <f>+IF(G648=0,"",'Ark1'!AH1905)</f>
        <v/>
      </c>
      <c r="R648" s="366" t="str">
        <f>+IF(G648=0,"",'Ark1'!AR2094)</f>
        <v/>
      </c>
      <c r="S648" s="114" t="str">
        <f>+IF(G648=0,"",'Ark1'!AS2094)</f>
        <v/>
      </c>
      <c r="T648" s="266" t="str">
        <f>+IF(G648=0,"",'Ark1'!Y1905)</f>
        <v/>
      </c>
      <c r="U648" s="265" t="str">
        <f>+IF(G648=0,"",'Ark1'!AA1905)</f>
        <v/>
      </c>
      <c r="V648" s="266" t="str">
        <f>+IF(G648=0,"",'Ark1'!AC1905)</f>
        <v/>
      </c>
      <c r="W648" s="294" t="str">
        <f t="shared" si="89"/>
        <v/>
      </c>
      <c r="X648" s="266" t="str">
        <f t="shared" si="90"/>
        <v/>
      </c>
      <c r="Y648" s="264" t="str">
        <f t="shared" si="91"/>
        <v/>
      </c>
      <c r="Z648" s="244"/>
      <c r="AC648" s="28"/>
      <c r="AD648" s="27"/>
      <c r="AG648" s="27"/>
      <c r="AH648" s="27"/>
      <c r="AI648" s="27"/>
      <c r="AK648" s="27"/>
    </row>
    <row r="649" spans="1:54" ht="15.6">
      <c r="A649" s="244"/>
      <c r="B649" s="318">
        <f>+'Ark1'!C1940</f>
        <v>2024</v>
      </c>
      <c r="C649" s="263">
        <f>+'Ark1'!L1940</f>
        <v>10</v>
      </c>
      <c r="D649" s="263" t="s">
        <v>37</v>
      </c>
      <c r="E649" s="272">
        <f>+'Ark1'!AP1940</f>
        <v>32</v>
      </c>
      <c r="F649" s="86" t="str">
        <f>+IF(G649=0,"",'Ark1'!Q1940)</f>
        <v/>
      </c>
      <c r="G649" s="449">
        <f>+'Ark1'!R1940</f>
        <v>0</v>
      </c>
      <c r="H649" s="28" t="str">
        <f>+IF(G649=0,"",'Ark1'!AE1940)</f>
        <v/>
      </c>
      <c r="I649" s="264"/>
      <c r="J649" s="28" t="str">
        <f>+IF(G649=0,"",'Ark1'!AF1940)</f>
        <v/>
      </c>
      <c r="K649" s="27" t="str">
        <f>+IF(G649=0,"",'Ark1'!T1940)</f>
        <v/>
      </c>
      <c r="L649" s="294" t="str">
        <f>+IF(G649=0,"",'Ark1'!U1940)</f>
        <v/>
      </c>
      <c r="M649" s="264"/>
      <c r="N649" s="33" t="str">
        <f>+IF(G649=0,"",'Ark1'!W1940)</f>
        <v/>
      </c>
      <c r="O649" s="33" t="str">
        <f>+IF(G649=0,"",'Ark1'!X1940)</f>
        <v/>
      </c>
      <c r="P649" s="33" t="str">
        <f>+IF(G649=0,"",'Ark1'!AG1940)</f>
        <v/>
      </c>
      <c r="Q649" s="33" t="str">
        <f>+IF(G649=0,"",'Ark1'!AH1940)</f>
        <v/>
      </c>
      <c r="R649" s="366" t="str">
        <f>+IF(G649=0,"",'Ark1'!AR2095)</f>
        <v/>
      </c>
      <c r="S649" s="114" t="str">
        <f>+IF(G649=0,"",'Ark1'!AS2095)</f>
        <v/>
      </c>
      <c r="T649" s="33" t="str">
        <f>+IF(G649=0,"",'Ark1'!Y1940)</f>
        <v/>
      </c>
      <c r="U649" s="27" t="str">
        <f>+IF(G649=0,"",'Ark1'!AA1940)</f>
        <v/>
      </c>
      <c r="V649" s="33" t="str">
        <f>+IF(G649=0,"",'Ark1'!AC1940)</f>
        <v/>
      </c>
      <c r="W649" s="294" t="str">
        <f t="shared" si="89"/>
        <v/>
      </c>
      <c r="X649" s="33" t="str">
        <f t="shared" si="90"/>
        <v/>
      </c>
      <c r="Y649" s="28" t="str">
        <f t="shared" si="91"/>
        <v/>
      </c>
      <c r="Z649" s="244"/>
      <c r="AC649" s="28"/>
      <c r="AD649" s="27"/>
      <c r="AG649" s="27"/>
      <c r="AH649" s="27"/>
      <c r="AI649" s="27"/>
      <c r="AK649" s="27"/>
    </row>
    <row r="650" spans="1:54" ht="15.6">
      <c r="A650" s="244"/>
      <c r="B650" s="318">
        <f>+'Ark1'!C1975</f>
        <v>2024</v>
      </c>
      <c r="C650" s="263">
        <f>+'Ark1'!L1975</f>
        <v>11</v>
      </c>
      <c r="D650" s="263" t="s">
        <v>38</v>
      </c>
      <c r="E650" s="271">
        <f>+'Ark1'!AP1975</f>
        <v>32</v>
      </c>
      <c r="F650" s="263" t="str">
        <f>+IF(G650=0,"",'Ark1'!Q1975)</f>
        <v/>
      </c>
      <c r="G650" s="449">
        <f>+'Ark1'!R1975</f>
        <v>0</v>
      </c>
      <c r="H650" s="264" t="str">
        <f>+IF(G650=0,"",'Ark1'!AE1975)</f>
        <v/>
      </c>
      <c r="I650" s="264"/>
      <c r="J650" s="264" t="str">
        <f>+IF(G650=0,"",'Ark1'!AF1975)</f>
        <v/>
      </c>
      <c r="K650" s="265" t="str">
        <f>+IF(G650=0,"",'Ark1'!T1975)</f>
        <v/>
      </c>
      <c r="L650" s="294" t="str">
        <f>+IF(G650=0,"",'Ark1'!U1975)</f>
        <v/>
      </c>
      <c r="M650" s="264"/>
      <c r="N650" s="266" t="str">
        <f>+IF(G650=0,"",'Ark1'!W1975)</f>
        <v/>
      </c>
      <c r="O650" s="266" t="str">
        <f>+IF(G650=0,"",'Ark1'!X1975)</f>
        <v/>
      </c>
      <c r="P650" s="266" t="str">
        <f>+IF(G650=0,"",'Ark1'!AG1975)</f>
        <v/>
      </c>
      <c r="Q650" s="266" t="str">
        <f>+IF(G650=0,"",'Ark1'!AH1975)</f>
        <v/>
      </c>
      <c r="R650" s="366" t="str">
        <f>+IF(G650=0,"",'Ark1'!AR2096)</f>
        <v/>
      </c>
      <c r="S650" s="114" t="str">
        <f>+IF(G650=0,"",'Ark1'!AS2096)</f>
        <v/>
      </c>
      <c r="T650" s="266" t="str">
        <f>+IF(G650=0,"",'Ark1'!Y1975)</f>
        <v/>
      </c>
      <c r="U650" s="265" t="str">
        <f>+IF(G650=0,"",'Ark1'!AA1975)</f>
        <v/>
      </c>
      <c r="V650" s="266" t="str">
        <f>+IF(G650=0,"",'Ark1'!AC1975)</f>
        <v/>
      </c>
      <c r="W650" s="294" t="str">
        <f t="shared" si="89"/>
        <v/>
      </c>
      <c r="X650" s="266" t="str">
        <f t="shared" si="90"/>
        <v/>
      </c>
      <c r="Y650" s="264" t="str">
        <f t="shared" si="91"/>
        <v/>
      </c>
      <c r="Z650" s="244"/>
      <c r="AC650" s="28"/>
      <c r="AD650" s="27"/>
      <c r="AG650" s="27"/>
      <c r="AH650" s="27"/>
      <c r="AI650" s="27"/>
      <c r="AK650" s="27"/>
    </row>
    <row r="651" spans="1:54" ht="15.6">
      <c r="A651" s="244"/>
      <c r="B651" s="318">
        <f>+'Ark1'!C2010</f>
        <v>2024</v>
      </c>
      <c r="C651" s="263">
        <f>+'Ark1'!L2010</f>
        <v>12</v>
      </c>
      <c r="D651" s="263" t="s">
        <v>39</v>
      </c>
      <c r="E651" s="272">
        <f>+'Ark1'!AP2010</f>
        <v>32</v>
      </c>
      <c r="F651" s="86" t="str">
        <f>+IF(G651=0,"",'Ark1'!Q2010)</f>
        <v/>
      </c>
      <c r="G651" s="449">
        <f>+'Ark1'!R2010</f>
        <v>0</v>
      </c>
      <c r="H651" s="28" t="str">
        <f>+IF(G651=0,"",'Ark1'!AE2010)</f>
        <v/>
      </c>
      <c r="I651" s="264"/>
      <c r="J651" s="28" t="str">
        <f>+IF(G651=0,"",'Ark1'!AF2010)</f>
        <v/>
      </c>
      <c r="K651" s="27" t="str">
        <f>+IF(G651=0,"",'Ark1'!T2010)</f>
        <v/>
      </c>
      <c r="L651" s="294" t="str">
        <f>+IF(G651=0,"",'Ark1'!U2010)</f>
        <v/>
      </c>
      <c r="M651" s="264"/>
      <c r="N651" s="33" t="str">
        <f>+IF(G651=0,"",'Ark1'!W2010)</f>
        <v/>
      </c>
      <c r="O651" s="33" t="str">
        <f>+IF(G651=0,"",'Ark1'!X2010)</f>
        <v/>
      </c>
      <c r="P651" s="33" t="str">
        <f>+IF(G651=0,"",'Ark1'!AG2010)</f>
        <v/>
      </c>
      <c r="Q651" s="33" t="str">
        <f>+IF(G651=0,"",'Ark1'!AH2010)</f>
        <v/>
      </c>
      <c r="R651" s="366" t="str">
        <f>+IF(G651=0,"",'Ark1'!AR2097)</f>
        <v/>
      </c>
      <c r="S651" s="114" t="str">
        <f>+IF(G651=0,"",'Ark1'!AS2097)</f>
        <v/>
      </c>
      <c r="T651" s="33" t="str">
        <f>+IF(G651=0,"",'Ark1'!Y2010)</f>
        <v/>
      </c>
      <c r="U651" s="27" t="str">
        <f>+IF(G651=0,"",'Ark1'!AA2010)</f>
        <v/>
      </c>
      <c r="V651" s="33" t="str">
        <f>+IF(G651=0,"",'Ark1'!AC2010)</f>
        <v/>
      </c>
      <c r="W651" s="294" t="str">
        <f t="shared" si="89"/>
        <v/>
      </c>
      <c r="X651" s="33" t="str">
        <f t="shared" si="90"/>
        <v/>
      </c>
      <c r="Y651" s="28" t="str">
        <f t="shared" si="91"/>
        <v/>
      </c>
      <c r="Z651" s="244"/>
      <c r="AC651" s="28"/>
      <c r="AD651" s="27"/>
      <c r="AG651" s="27"/>
      <c r="AH651" s="27"/>
      <c r="AI651" s="27"/>
      <c r="AK651" s="27"/>
    </row>
    <row r="652" spans="1:54" ht="15.6">
      <c r="A652" s="244"/>
      <c r="B652" s="318">
        <f>+'Ark1'!C2045</f>
        <v>2024</v>
      </c>
      <c r="C652" s="263">
        <f>+'Ark1'!L2045</f>
        <v>13</v>
      </c>
      <c r="D652" s="263" t="s">
        <v>40</v>
      </c>
      <c r="E652" s="271">
        <f>+'Ark1'!AP2045</f>
        <v>32</v>
      </c>
      <c r="F652" s="263" t="str">
        <f>+IF(G652=0,"",'Ark1'!Q2045)</f>
        <v/>
      </c>
      <c r="G652" s="449">
        <f>+'Ark1'!R2045</f>
        <v>0</v>
      </c>
      <c r="H652" s="264" t="str">
        <f>+IF(G652=0,"",'Ark1'!AE2045)</f>
        <v/>
      </c>
      <c r="I652" s="264"/>
      <c r="J652" s="264" t="str">
        <f>+IF(G652=0,"",'Ark1'!AF2045)</f>
        <v/>
      </c>
      <c r="K652" s="265" t="str">
        <f>+IF(G652=0,"",'Ark1'!T2045)</f>
        <v/>
      </c>
      <c r="L652" s="294" t="str">
        <f>+IF(G652=0,"",'Ark1'!U2045)</f>
        <v/>
      </c>
      <c r="M652" s="264"/>
      <c r="N652" s="266" t="str">
        <f>+IF(G652=0,"",'Ark1'!W2045)</f>
        <v/>
      </c>
      <c r="O652" s="266" t="str">
        <f>+IF(G652=0,"",'Ark1'!X2045)</f>
        <v/>
      </c>
      <c r="P652" s="266" t="str">
        <f>+IF(G652=0,"",'Ark1'!AG2045)</f>
        <v/>
      </c>
      <c r="Q652" s="266" t="str">
        <f>+IF(G652=0,"",'Ark1'!AH2045)</f>
        <v/>
      </c>
      <c r="R652" s="366" t="str">
        <f>+IF(G652=0,"",'Ark1'!AR2098)</f>
        <v/>
      </c>
      <c r="S652" s="114" t="str">
        <f>+IF(G652=0,"",'Ark1'!AS2098)</f>
        <v/>
      </c>
      <c r="T652" s="266" t="str">
        <f>+IF(G652=0,"",'Ark1'!Y2045)</f>
        <v/>
      </c>
      <c r="U652" s="265" t="str">
        <f>+IF(G652=0,"",'Ark1'!AA2045)</f>
        <v/>
      </c>
      <c r="V652" s="266" t="str">
        <f>+IF(G652=0,"",'Ark1'!AC2045)</f>
        <v/>
      </c>
      <c r="W652" s="294" t="str">
        <f t="shared" si="89"/>
        <v/>
      </c>
      <c r="X652" s="266" t="str">
        <f t="shared" si="90"/>
        <v/>
      </c>
      <c r="Y652" s="264" t="str">
        <f t="shared" si="91"/>
        <v/>
      </c>
      <c r="Z652" s="244"/>
      <c r="AC652" s="28"/>
      <c r="AD652" s="27"/>
      <c r="AG652" s="27"/>
      <c r="AH652" s="27"/>
      <c r="AI652" s="27"/>
      <c r="AK652" s="27"/>
    </row>
    <row r="653" spans="1:54" ht="15.6">
      <c r="A653" s="244"/>
      <c r="B653" s="318">
        <f>+'Ark1'!C2080</f>
        <v>2024</v>
      </c>
      <c r="C653" s="263">
        <f>+'Ark1'!L2080</f>
        <v>14</v>
      </c>
      <c r="D653" s="263" t="s">
        <v>403</v>
      </c>
      <c r="E653" s="272">
        <f>+'Ark1'!AP2080</f>
        <v>32</v>
      </c>
      <c r="F653" s="86" t="str">
        <f>+IF(G653=0,"",'Ark1'!Q2080)</f>
        <v/>
      </c>
      <c r="G653" s="449">
        <f>+'Ark1'!R2080</f>
        <v>0</v>
      </c>
      <c r="H653" s="28" t="str">
        <f>+IF(G653=0,"",'Ark1'!AE2080)</f>
        <v/>
      </c>
      <c r="I653" s="264"/>
      <c r="J653" s="28" t="str">
        <f>+IF(G653=0,"",'Ark1'!AF2080)</f>
        <v/>
      </c>
      <c r="K653" s="27" t="str">
        <f>+IF(G653=0,"",'Ark1'!T2080)</f>
        <v/>
      </c>
      <c r="L653" s="294" t="str">
        <f>+IF(G653=0,"",'Ark1'!U2080)</f>
        <v/>
      </c>
      <c r="M653" s="264"/>
      <c r="N653" s="33" t="str">
        <f>+IF(G653=0,"",'Ark1'!W2080)</f>
        <v/>
      </c>
      <c r="O653" s="33" t="str">
        <f>+IF(G653=0,"",'Ark1'!X2080)</f>
        <v/>
      </c>
      <c r="P653" s="33" t="str">
        <f>+IF(G653=0,"",'Ark1'!AG2080)</f>
        <v/>
      </c>
      <c r="Q653" s="33" t="str">
        <f>+IF(G653=0,"",'Ark1'!AH2080)</f>
        <v/>
      </c>
      <c r="R653" s="366" t="str">
        <f>+IF(G653=0,"",'Ark1'!AR2099)</f>
        <v/>
      </c>
      <c r="S653" s="114" t="str">
        <f>+IF(G653=0,"",'Ark1'!AS2099)</f>
        <v/>
      </c>
      <c r="T653" s="33" t="str">
        <f>+IF(G653=0,"",'Ark1'!Y2080)</f>
        <v/>
      </c>
      <c r="U653" s="27" t="str">
        <f>+IF(G653=0,"",'Ark1'!AA2080)</f>
        <v/>
      </c>
      <c r="V653" s="33" t="str">
        <f>+IF(G653=0,"",'Ark1'!AC2080)</f>
        <v/>
      </c>
      <c r="W653" s="294" t="str">
        <f t="shared" si="89"/>
        <v/>
      </c>
      <c r="X653" s="33" t="str">
        <f t="shared" si="90"/>
        <v/>
      </c>
      <c r="Y653" s="28" t="str">
        <f t="shared" si="91"/>
        <v/>
      </c>
      <c r="Z653" s="244"/>
      <c r="AC653" s="28"/>
      <c r="AD653" s="27"/>
      <c r="AG653" s="27"/>
      <c r="AH653" s="27"/>
      <c r="AI653" s="27"/>
      <c r="AK653" s="27"/>
    </row>
    <row r="654" spans="1:54" ht="15.6">
      <c r="A654" s="244"/>
      <c r="B654" s="318">
        <f>+'Ark1'!C2115</f>
        <v>2024</v>
      </c>
      <c r="C654" s="263">
        <f>+'Ark1'!L2115</f>
        <v>15</v>
      </c>
      <c r="D654" s="263" t="s">
        <v>41</v>
      </c>
      <c r="E654" s="263">
        <f>+'Ark1'!AP2115</f>
        <v>32</v>
      </c>
      <c r="F654" s="263" t="str">
        <f>+IF(G654=0,"",'Ark1'!Q2115)</f>
        <v/>
      </c>
      <c r="G654" s="449">
        <f>+'Ark1'!R2115</f>
        <v>0</v>
      </c>
      <c r="H654" s="264" t="str">
        <f>+IF(G654=0,"",'Ark1'!AE2115)</f>
        <v/>
      </c>
      <c r="I654" s="264"/>
      <c r="J654" s="264" t="str">
        <f>+IF(G654=0,"",'Ark1'!AF2115)</f>
        <v/>
      </c>
      <c r="K654" s="265" t="str">
        <f>+IF(G654=0,"",'Ark1'!T2115)</f>
        <v/>
      </c>
      <c r="L654" s="369" t="str">
        <f>+IF(G654=0,"",'Ark1'!U2115)</f>
        <v/>
      </c>
      <c r="M654" s="264"/>
      <c r="N654" s="266" t="str">
        <f>+IF(G654=0,"",'Ark1'!W2115)</f>
        <v/>
      </c>
      <c r="O654" s="266" t="str">
        <f>+IF(G654=0,"",'Ark1'!X2115)</f>
        <v/>
      </c>
      <c r="P654" s="266" t="str">
        <f>+IF(G654=0,"",'Ark1'!AG2115)</f>
        <v/>
      </c>
      <c r="Q654" s="266" t="str">
        <f>+IF(G654=0,"",'Ark1'!AH2115)</f>
        <v/>
      </c>
      <c r="R654" s="366" t="str">
        <f>+IF(G654=0,"",'Ark1'!AR2100)</f>
        <v/>
      </c>
      <c r="S654" s="114" t="str">
        <f>+IF(G654=0,"",'Ark1'!AS2100)</f>
        <v/>
      </c>
      <c r="T654" s="266" t="str">
        <f>+IF(G654=0,"",'Ark1'!Y2115)</f>
        <v/>
      </c>
      <c r="U654" s="265" t="str">
        <f>+IF(G654=0,"",'Ark1'!AA2115)</f>
        <v/>
      </c>
      <c r="V654" s="266" t="str">
        <f>+IF(G654=0,"",'Ark1'!AC2115)</f>
        <v/>
      </c>
      <c r="W654" s="294" t="str">
        <f t="shared" si="89"/>
        <v/>
      </c>
      <c r="X654" s="266" t="str">
        <f t="shared" si="90"/>
        <v/>
      </c>
      <c r="Y654" s="264" t="str">
        <f t="shared" si="91"/>
        <v/>
      </c>
      <c r="Z654" s="244"/>
      <c r="AC654" s="28"/>
      <c r="AD654" s="27"/>
      <c r="AG654" s="27"/>
      <c r="AH654" s="27"/>
      <c r="AI654" s="27"/>
      <c r="AK654" s="27"/>
    </row>
    <row r="655" spans="1:54" ht="19.8">
      <c r="A655" s="244"/>
      <c r="B655" s="244"/>
      <c r="C655" s="244"/>
      <c r="D655" s="244"/>
      <c r="E655" s="244"/>
      <c r="F655" s="244"/>
      <c r="G655" s="443"/>
      <c r="H655" s="244"/>
      <c r="I655" s="244"/>
      <c r="J655" s="244"/>
      <c r="K655" s="244"/>
      <c r="L655" s="244"/>
      <c r="M655" s="244"/>
      <c r="N655" s="244"/>
      <c r="O655" s="244"/>
      <c r="P655" s="244"/>
      <c r="Q655" s="244"/>
      <c r="R655" s="244"/>
      <c r="S655" s="244"/>
      <c r="T655" s="244"/>
      <c r="U655" s="244"/>
      <c r="V655" s="244"/>
      <c r="W655" s="244"/>
      <c r="X655" s="244"/>
      <c r="Y655" s="244"/>
      <c r="Z655" s="244"/>
      <c r="AA655" s="247"/>
      <c r="AC655" s="28"/>
      <c r="AD655" s="27"/>
      <c r="AE655" s="248"/>
      <c r="AF655" s="86"/>
      <c r="AJ655" s="86"/>
      <c r="BB655" s="259"/>
    </row>
    <row r="656" spans="1:54" ht="19.8">
      <c r="A656" s="244"/>
      <c r="B656" s="244"/>
      <c r="C656" s="261"/>
      <c r="D656" s="244"/>
      <c r="E656" s="244"/>
      <c r="F656" s="244"/>
      <c r="G656" s="443"/>
      <c r="H656" s="245"/>
      <c r="I656" s="244"/>
      <c r="J656" s="245"/>
      <c r="K656" s="244"/>
      <c r="L656" s="244"/>
      <c r="M656" s="244"/>
      <c r="N656" s="246"/>
      <c r="O656" s="246"/>
      <c r="P656" s="244"/>
      <c r="Q656" s="246"/>
      <c r="R656" s="246"/>
      <c r="S656" s="246"/>
      <c r="T656" s="246"/>
      <c r="U656" s="244"/>
      <c r="V656" s="246"/>
      <c r="W656" s="244"/>
      <c r="X656" s="246"/>
      <c r="Y656" s="245"/>
      <c r="Z656" s="244"/>
      <c r="AA656" s="247"/>
      <c r="AC656" s="28"/>
      <c r="AD656" s="27"/>
      <c r="AE656" s="248"/>
      <c r="AF656" s="86"/>
      <c r="AJ656" s="86"/>
      <c r="BB656" s="259"/>
    </row>
    <row r="657" spans="1:55" ht="22.8">
      <c r="A657" s="334" t="str">
        <f>+Raser!C40</f>
        <v>Chianina</v>
      </c>
      <c r="B657" s="244"/>
      <c r="C657" s="261"/>
      <c r="D657" s="334"/>
      <c r="E657" s="244"/>
      <c r="F657" s="244"/>
      <c r="G657" s="447" t="s">
        <v>639</v>
      </c>
      <c r="H657" s="276">
        <f>SUM(G663:G677)</f>
        <v>0</v>
      </c>
      <c r="I657" s="245"/>
      <c r="J657" s="244"/>
      <c r="K657" s="245"/>
      <c r="L657" s="244"/>
      <c r="M657" s="333" t="str">
        <f>+Raser!T40</f>
        <v/>
      </c>
      <c r="N657" s="244"/>
      <c r="O657" s="246"/>
      <c r="P657" s="246"/>
      <c r="Q657" s="244"/>
      <c r="R657" s="244"/>
      <c r="S657" s="244"/>
      <c r="T657" s="246"/>
      <c r="U657" s="246"/>
      <c r="V657" s="244"/>
      <c r="W657" s="246"/>
      <c r="X657" s="333" t="str">
        <f>+Raser!X40</f>
        <v/>
      </c>
      <c r="Y657" s="246" t="s">
        <v>624</v>
      </c>
      <c r="Z657" s="245"/>
      <c r="AA657" s="247"/>
      <c r="AB657" s="247"/>
      <c r="AC657" s="28"/>
      <c r="AE657" s="27"/>
      <c r="AF657" s="248"/>
      <c r="AJ657" s="86"/>
      <c r="BC657" s="259"/>
    </row>
    <row r="658" spans="1:55" ht="14.25" customHeight="1">
      <c r="A658" s="244"/>
      <c r="B658" s="244"/>
      <c r="C658" s="261"/>
      <c r="D658" s="332"/>
      <c r="E658" s="244"/>
      <c r="F658" s="261"/>
      <c r="G658" s="447"/>
      <c r="H658" s="261"/>
      <c r="I658" s="261"/>
      <c r="J658" s="261"/>
      <c r="K658" s="261"/>
      <c r="L658" s="261"/>
      <c r="M658" s="261"/>
      <c r="N658" s="261"/>
      <c r="O658" s="261"/>
      <c r="P658" s="261"/>
      <c r="Q658" s="261"/>
      <c r="R658" s="261"/>
      <c r="S658" s="261"/>
      <c r="T658" s="261"/>
      <c r="U658" s="261"/>
      <c r="V658" s="261"/>
      <c r="W658" s="261"/>
      <c r="X658" s="261"/>
      <c r="Y658" s="245"/>
      <c r="Z658" s="244"/>
      <c r="AA658" s="247"/>
      <c r="AC658" s="28"/>
      <c r="AD658" s="27"/>
      <c r="AE658" s="248"/>
      <c r="AF658" s="86"/>
      <c r="AJ658" s="86"/>
      <c r="BB658" s="259"/>
    </row>
    <row r="659" spans="1:55" ht="19.8">
      <c r="A659" s="244"/>
      <c r="B659" s="244"/>
      <c r="C659" s="244"/>
      <c r="D659" s="244"/>
      <c r="E659" s="244"/>
      <c r="F659" s="244"/>
      <c r="G659" s="443"/>
      <c r="H659" s="245"/>
      <c r="I659" s="244"/>
      <c r="J659" s="245"/>
      <c r="K659" s="244"/>
      <c r="L659" s="244"/>
      <c r="M659" s="244"/>
      <c r="N659" s="246"/>
      <c r="O659" s="246"/>
      <c r="P659" s="244"/>
      <c r="Q659" s="246"/>
      <c r="R659" s="246"/>
      <c r="S659" s="246"/>
      <c r="T659" s="246"/>
      <c r="U659" s="244"/>
      <c r="V659" s="246"/>
      <c r="W659" s="261" t="s">
        <v>479</v>
      </c>
      <c r="X659" s="262" t="s">
        <v>81</v>
      </c>
      <c r="Y659" s="260" t="s">
        <v>4</v>
      </c>
      <c r="Z659" s="244"/>
      <c r="AA659" s="247"/>
      <c r="AC659" s="28"/>
      <c r="AD659" s="27"/>
      <c r="AE659" s="248"/>
      <c r="AF659" s="86"/>
      <c r="AJ659" s="86"/>
      <c r="BB659" s="259"/>
    </row>
    <row r="660" spans="1:55" ht="19.8">
      <c r="A660" s="244"/>
      <c r="B660" s="244"/>
      <c r="C660" s="244"/>
      <c r="D660" s="261"/>
      <c r="E660" s="244"/>
      <c r="F660" s="261" t="s">
        <v>4</v>
      </c>
      <c r="G660" s="443"/>
      <c r="H660" s="245"/>
      <c r="I660" s="245"/>
      <c r="J660" s="245"/>
      <c r="K660" s="261" t="s">
        <v>24</v>
      </c>
      <c r="L660" s="245"/>
      <c r="M660" s="245"/>
      <c r="N660" s="246" t="s">
        <v>404</v>
      </c>
      <c r="O660" s="246" t="s">
        <v>404</v>
      </c>
      <c r="P660" s="262" t="s">
        <v>533</v>
      </c>
      <c r="Q660" s="246" t="s">
        <v>404</v>
      </c>
      <c r="R660" s="246"/>
      <c r="S660" s="246"/>
      <c r="T660" s="262" t="s">
        <v>424</v>
      </c>
      <c r="U660" s="244"/>
      <c r="V660" s="262" t="s">
        <v>576</v>
      </c>
      <c r="W660" s="261" t="s">
        <v>573</v>
      </c>
      <c r="X660" s="262" t="s">
        <v>44</v>
      </c>
      <c r="Y660" s="260" t="s">
        <v>10</v>
      </c>
      <c r="Z660" s="244"/>
      <c r="AA660" s="247"/>
      <c r="AC660" s="28"/>
      <c r="AD660" s="27"/>
      <c r="AE660" s="248"/>
      <c r="AF660" s="86"/>
      <c r="AJ660" s="86"/>
      <c r="BB660" s="259"/>
    </row>
    <row r="661" spans="1:55" ht="19.8">
      <c r="A661" s="261"/>
      <c r="B661" s="261"/>
      <c r="C661" s="244"/>
      <c r="D661" s="244"/>
      <c r="E661" s="261"/>
      <c r="F661" s="261" t="s">
        <v>477</v>
      </c>
      <c r="G661" s="447" t="s">
        <v>4</v>
      </c>
      <c r="H661" s="260" t="s">
        <v>4</v>
      </c>
      <c r="I661" s="260"/>
      <c r="J661" s="260" t="s">
        <v>1</v>
      </c>
      <c r="K661" s="261" t="s">
        <v>483</v>
      </c>
      <c r="L661" s="260" t="s">
        <v>24</v>
      </c>
      <c r="M661" s="260"/>
      <c r="N661" s="262" t="s">
        <v>575</v>
      </c>
      <c r="O661" s="262" t="s">
        <v>489</v>
      </c>
      <c r="P661" s="262" t="s">
        <v>554</v>
      </c>
      <c r="Q661" s="262" t="s">
        <v>491</v>
      </c>
      <c r="R661" s="411" t="s">
        <v>24</v>
      </c>
      <c r="S661" s="411" t="s">
        <v>24</v>
      </c>
      <c r="T661" s="262"/>
      <c r="U661" s="261" t="s">
        <v>415</v>
      </c>
      <c r="V661" s="262" t="s">
        <v>1</v>
      </c>
      <c r="W661" s="261" t="s">
        <v>71</v>
      </c>
      <c r="X661" s="262" t="s">
        <v>537</v>
      </c>
      <c r="Y661" s="260" t="s">
        <v>71</v>
      </c>
      <c r="Z661" s="244"/>
      <c r="AA661" s="247"/>
      <c r="AC661" s="28"/>
      <c r="AD661" s="27"/>
      <c r="AE661" s="248"/>
      <c r="AF661" s="86"/>
      <c r="AJ661" s="86"/>
      <c r="BB661" s="259"/>
    </row>
    <row r="662" spans="1:55" ht="19.8">
      <c r="A662" s="244"/>
      <c r="B662" s="244"/>
      <c r="C662" s="261" t="s">
        <v>0</v>
      </c>
      <c r="D662" s="261"/>
      <c r="E662" s="261" t="s">
        <v>601</v>
      </c>
      <c r="F662" s="50" t="s">
        <v>478</v>
      </c>
      <c r="G662" s="448" t="s">
        <v>10</v>
      </c>
      <c r="H662" s="87" t="s">
        <v>404</v>
      </c>
      <c r="I662" s="87"/>
      <c r="J662" s="87" t="s">
        <v>404</v>
      </c>
      <c r="K662" s="50" t="s">
        <v>416</v>
      </c>
      <c r="L662" s="87" t="s">
        <v>45</v>
      </c>
      <c r="M662" s="87"/>
      <c r="N662" s="75" t="s">
        <v>552</v>
      </c>
      <c r="O662" s="75" t="s">
        <v>441</v>
      </c>
      <c r="P662" s="75" t="s">
        <v>485</v>
      </c>
      <c r="Q662" s="75" t="s">
        <v>472</v>
      </c>
      <c r="R662" s="411" t="s">
        <v>711</v>
      </c>
      <c r="S662" s="411" t="s">
        <v>712</v>
      </c>
      <c r="T662" s="75" t="s">
        <v>1</v>
      </c>
      <c r="U662" s="50" t="s">
        <v>416</v>
      </c>
      <c r="V662" s="75" t="s">
        <v>534</v>
      </c>
      <c r="W662" s="50" t="s">
        <v>488</v>
      </c>
      <c r="X662" s="75" t="s">
        <v>45</v>
      </c>
      <c r="Y662" s="87" t="s">
        <v>557</v>
      </c>
      <c r="Z662" s="244"/>
      <c r="AA662" s="247"/>
      <c r="AC662" s="28"/>
      <c r="AD662" s="27"/>
      <c r="AE662" s="248"/>
      <c r="AF662" s="86"/>
      <c r="AJ662" s="86"/>
      <c r="BB662" s="259"/>
    </row>
    <row r="663" spans="1:55" ht="15.6">
      <c r="A663" s="244"/>
      <c r="B663" s="263">
        <f>+'Ark1'!C1626</f>
        <v>2024</v>
      </c>
      <c r="C663" s="263">
        <f>+'Ark1'!L1626</f>
        <v>1</v>
      </c>
      <c r="D663" s="263" t="s">
        <v>29</v>
      </c>
      <c r="E663" s="263">
        <f>+'Ark1'!AP1626</f>
        <v>33</v>
      </c>
      <c r="F663" s="263" t="str">
        <f>+IF(G663=0,"",'Ark1'!Q1626)</f>
        <v/>
      </c>
      <c r="G663" s="449">
        <f>+'Ark1'!R1626</f>
        <v>0</v>
      </c>
      <c r="H663" s="264" t="str">
        <f>+IF(G663=0,"",'Ark1'!AE1626)</f>
        <v/>
      </c>
      <c r="I663" s="264"/>
      <c r="J663" s="264" t="str">
        <f>+IF(G663=0,"",'Ark1'!AF1626)</f>
        <v/>
      </c>
      <c r="K663" s="265" t="str">
        <f>+IF(G663=0,"",'Ark1'!T1626)</f>
        <v/>
      </c>
      <c r="L663" s="294" t="str">
        <f>+IF(G663=0,"",'Ark1'!U1626)</f>
        <v/>
      </c>
      <c r="M663" s="264"/>
      <c r="N663" s="266" t="str">
        <f>+IF(G663=0,"",'Ark1'!W1626)</f>
        <v/>
      </c>
      <c r="O663" s="266" t="str">
        <f>+IF(G663=0,"",'Ark1'!X1626)</f>
        <v/>
      </c>
      <c r="P663" s="266" t="str">
        <f>+IF(G663=0,"",'Ark1'!AG1626)</f>
        <v/>
      </c>
      <c r="Q663" s="266" t="str">
        <f>+IF(G663=0,"",'Ark1'!AH1626)</f>
        <v/>
      </c>
      <c r="R663" s="366" t="str">
        <f>+IF(G663=0,"",'Ark1'!AR2022)</f>
        <v/>
      </c>
      <c r="S663" s="114" t="str">
        <f>+IF(G663=0,"",'Ark1'!AS2022)</f>
        <v/>
      </c>
      <c r="T663" s="266" t="str">
        <f>+IF(G663=0,"",'Ark1'!Y1626)</f>
        <v/>
      </c>
      <c r="U663" s="265" t="str">
        <f>+IF(G663=0,"",'Ark1'!AA1626)</f>
        <v/>
      </c>
      <c r="V663" s="266" t="str">
        <f>+IF(G663=0,"",'Ark1'!AC1626)</f>
        <v/>
      </c>
      <c r="W663" s="294" t="str">
        <f t="shared" ref="W663:W677" si="92">IF(G663=0,"",1000*L663/P663)</f>
        <v/>
      </c>
      <c r="X663" s="266" t="str">
        <f t="shared" ref="X663:X677" si="93">IF(G663=0,"",L663/C663)</f>
        <v/>
      </c>
      <c r="Y663" s="264" t="str">
        <f t="shared" ref="Y663:Y677" si="94">IF(G663=0,"",G663/F663)</f>
        <v/>
      </c>
      <c r="Z663" s="244"/>
      <c r="AC663" s="28"/>
      <c r="AD663" s="27"/>
      <c r="AG663" s="27"/>
      <c r="AH663" s="27"/>
      <c r="AI663" s="27"/>
      <c r="AK663" s="27"/>
    </row>
    <row r="664" spans="1:55" ht="15.6">
      <c r="A664" s="244"/>
      <c r="B664" s="295">
        <f>+'Ark1'!C1661</f>
        <v>2024</v>
      </c>
      <c r="C664" s="86">
        <f>+'Ark1'!L1661</f>
        <v>2</v>
      </c>
      <c r="D664" s="86" t="s">
        <v>30</v>
      </c>
      <c r="E664" s="86">
        <f>+'Ark1'!AP1661</f>
        <v>33</v>
      </c>
      <c r="F664" s="86" t="str">
        <f>+IF(G664=0,"",'Ark1'!Q1661)</f>
        <v/>
      </c>
      <c r="G664" s="449">
        <f>+'Ark1'!R1661</f>
        <v>0</v>
      </c>
      <c r="H664" s="28" t="str">
        <f>+IF(G664=0,"",'Ark1'!AE1661)</f>
        <v/>
      </c>
      <c r="I664" s="264"/>
      <c r="J664" s="28" t="str">
        <f>+IF(G664=0,"",'Ark1'!AF1661)</f>
        <v/>
      </c>
      <c r="K664" s="27" t="str">
        <f>+IF(G664=0,"",'Ark1'!T1661)</f>
        <v/>
      </c>
      <c r="L664" s="294" t="str">
        <f>+IF(G664=0,"",'Ark1'!U1661)</f>
        <v/>
      </c>
      <c r="M664" s="264"/>
      <c r="N664" s="33" t="str">
        <f>+IF(G664=0,"",'Ark1'!W1661)</f>
        <v/>
      </c>
      <c r="O664" s="33" t="str">
        <f>+IF(G664=0,"",'Ark1'!X1661)</f>
        <v/>
      </c>
      <c r="P664" s="33" t="str">
        <f>+IF(G664=0,"",'Ark1'!AG1661)</f>
        <v/>
      </c>
      <c r="Q664" s="33" t="str">
        <f>+IF(G664=0,"",'Ark1'!AH1661)</f>
        <v/>
      </c>
      <c r="R664" s="366" t="str">
        <f>+IF(G664=0,"",'Ark1'!AR2057)</f>
        <v/>
      </c>
      <c r="S664" s="114" t="str">
        <f>+IF(G664=0,"",'Ark1'!AS2057)</f>
        <v/>
      </c>
      <c r="T664" s="33" t="str">
        <f>+IF(G664=0,"",'Ark1'!Y1661)</f>
        <v/>
      </c>
      <c r="U664" s="27" t="str">
        <f>+IF(G664=0,"",'Ark1'!AA1661)</f>
        <v/>
      </c>
      <c r="V664" s="33" t="str">
        <f>+IF(G664=0,"",'Ark1'!AC1661)</f>
        <v/>
      </c>
      <c r="W664" s="294" t="str">
        <f t="shared" si="92"/>
        <v/>
      </c>
      <c r="X664" s="33" t="str">
        <f t="shared" si="93"/>
        <v/>
      </c>
      <c r="Y664" s="28" t="str">
        <f t="shared" si="94"/>
        <v/>
      </c>
      <c r="Z664" s="244"/>
      <c r="AC664" s="28"/>
      <c r="AD664" s="27"/>
      <c r="AG664" s="27"/>
      <c r="AH664" s="27"/>
      <c r="AI664" s="27"/>
      <c r="AK664" s="27"/>
    </row>
    <row r="665" spans="1:55" ht="15.6">
      <c r="A665" s="244"/>
      <c r="B665" s="295">
        <f>+'Ark1'!C1696</f>
        <v>2024</v>
      </c>
      <c r="C665" s="263">
        <f>+'Ark1'!L1696</f>
        <v>3</v>
      </c>
      <c r="D665" s="263" t="s">
        <v>31</v>
      </c>
      <c r="E665" s="263">
        <f>+'Ark1'!AP1696</f>
        <v>33</v>
      </c>
      <c r="F665" s="263" t="str">
        <f>+IF(G665=0,"",'Ark1'!Q1696)</f>
        <v/>
      </c>
      <c r="G665" s="449">
        <f>+'Ark1'!R1696</f>
        <v>0</v>
      </c>
      <c r="H665" s="264" t="str">
        <f>+IF(G665=0,"",'Ark1'!AE1696)</f>
        <v/>
      </c>
      <c r="I665" s="264"/>
      <c r="J665" s="264" t="str">
        <f>+IF(G665=0,"",'Ark1'!AF1696)</f>
        <v/>
      </c>
      <c r="K665" s="265" t="str">
        <f>+IF(G665=0,"",'Ark1'!T1696)</f>
        <v/>
      </c>
      <c r="L665" s="294" t="str">
        <f>+IF(G665=0,"",'Ark1'!U1696)</f>
        <v/>
      </c>
      <c r="M665" s="264"/>
      <c r="N665" s="266" t="str">
        <f>+IF(G665=0,"",'Ark1'!W1696)</f>
        <v/>
      </c>
      <c r="O665" s="266" t="str">
        <f>+IF(G665=0,"",'Ark1'!X1696)</f>
        <v/>
      </c>
      <c r="P665" s="266" t="str">
        <f>+IF(G665=0,"",'Ark1'!AG1696)</f>
        <v/>
      </c>
      <c r="Q665" s="266" t="str">
        <f>+IF(G665=0,"",'Ark1'!AH1696)</f>
        <v/>
      </c>
      <c r="R665" s="366" t="str">
        <f>+IF(G665=0,"",'Ark1'!AR2092)</f>
        <v/>
      </c>
      <c r="S665" s="114" t="str">
        <f>+IF(G665=0,"",'Ark1'!AS2092)</f>
        <v/>
      </c>
      <c r="T665" s="266" t="str">
        <f>+IF(G665=0,"",'Ark1'!Y1696)</f>
        <v/>
      </c>
      <c r="U665" s="265" t="str">
        <f>+IF(G665=0,"",'Ark1'!AA1696)</f>
        <v/>
      </c>
      <c r="V665" s="266" t="str">
        <f>+IF(G665=0,"",'Ark1'!AC1696)</f>
        <v/>
      </c>
      <c r="W665" s="294" t="str">
        <f t="shared" si="92"/>
        <v/>
      </c>
      <c r="X665" s="266" t="str">
        <f t="shared" si="93"/>
        <v/>
      </c>
      <c r="Y665" s="264" t="str">
        <f t="shared" si="94"/>
        <v/>
      </c>
      <c r="Z665" s="244"/>
      <c r="AC665" s="28"/>
      <c r="AD665" s="27"/>
      <c r="AG665" s="27"/>
      <c r="AH665" s="27"/>
      <c r="AI665" s="27"/>
      <c r="AK665" s="27"/>
    </row>
    <row r="666" spans="1:55" ht="15.6">
      <c r="A666" s="244"/>
      <c r="B666" s="295">
        <f>+'Ark1'!C1731</f>
        <v>2024</v>
      </c>
      <c r="C666" s="263">
        <f>+'Ark1'!L1731</f>
        <v>4</v>
      </c>
      <c r="D666" s="263" t="s">
        <v>32</v>
      </c>
      <c r="E666" s="86">
        <f>+'Ark1'!AP1731</f>
        <v>33</v>
      </c>
      <c r="F666" s="86" t="str">
        <f>+IF(G666=0,"",'Ark1'!Q1731)</f>
        <v/>
      </c>
      <c r="G666" s="449">
        <f>+'Ark1'!R1731</f>
        <v>0</v>
      </c>
      <c r="H666" s="28" t="str">
        <f>+IF(G666=0,"",'Ark1'!AE1731)</f>
        <v/>
      </c>
      <c r="I666" s="264"/>
      <c r="J666" s="28" t="str">
        <f>+IF(G666=0,"",'Ark1'!AF1731)</f>
        <v/>
      </c>
      <c r="K666" s="27" t="str">
        <f>+IF(G666=0,"",'Ark1'!T1731)</f>
        <v/>
      </c>
      <c r="L666" s="294" t="str">
        <f>+IF(G666=0,"",'Ark1'!U1731)</f>
        <v/>
      </c>
      <c r="M666" s="264"/>
      <c r="N666" s="33" t="str">
        <f>+IF(G666=0,"",'Ark1'!W1731)</f>
        <v/>
      </c>
      <c r="O666" s="33" t="str">
        <f>+IF(G666=0,"",'Ark1'!X1731)</f>
        <v/>
      </c>
      <c r="P666" s="33" t="str">
        <f>+IF(G666=0,"",'Ark1'!AG1731)</f>
        <v/>
      </c>
      <c r="Q666" s="33" t="str">
        <f>+IF(G666=0,"",'Ark1'!AH1731)</f>
        <v/>
      </c>
      <c r="R666" s="366" t="str">
        <f>+IF(G666=0,"",'Ark1'!#REF!)</f>
        <v/>
      </c>
      <c r="S666" s="114" t="str">
        <f>+IF(G666=0,"",'Ark1'!#REF!)</f>
        <v/>
      </c>
      <c r="T666" s="33" t="str">
        <f>+IF(G666=0,"",'Ark1'!Y1731)</f>
        <v/>
      </c>
      <c r="U666" s="27" t="str">
        <f>+IF(G666=0,"",'Ark1'!AA1731)</f>
        <v/>
      </c>
      <c r="V666" s="33" t="str">
        <f>+IF(G666=0,"",'Ark1'!AC1731)</f>
        <v/>
      </c>
      <c r="W666" s="294" t="str">
        <f t="shared" si="92"/>
        <v/>
      </c>
      <c r="X666" s="33" t="str">
        <f t="shared" si="93"/>
        <v/>
      </c>
      <c r="Y666" s="28" t="str">
        <f t="shared" si="94"/>
        <v/>
      </c>
      <c r="Z666" s="244"/>
      <c r="AC666" s="28"/>
      <c r="AD666" s="27"/>
      <c r="AG666" s="27"/>
      <c r="AH666" s="27"/>
      <c r="AI666" s="27"/>
      <c r="AK666" s="27"/>
    </row>
    <row r="667" spans="1:55" ht="15.6">
      <c r="A667" s="244"/>
      <c r="B667" s="263">
        <f>+'Ark1'!C1766</f>
        <v>2024</v>
      </c>
      <c r="C667" s="263">
        <f>+'Ark1'!L1766</f>
        <v>5</v>
      </c>
      <c r="D667" s="263" t="s">
        <v>402</v>
      </c>
      <c r="E667" s="271">
        <f>+'Ark1'!AP1766</f>
        <v>33</v>
      </c>
      <c r="F667" s="263" t="str">
        <f>+IF(G667=0,"",'Ark1'!Q1766)</f>
        <v/>
      </c>
      <c r="G667" s="449">
        <f>+'Ark1'!R1766</f>
        <v>0</v>
      </c>
      <c r="H667" s="264">
        <f>+'Ark1'!AE1766</f>
        <v>0</v>
      </c>
      <c r="I667" s="264"/>
      <c r="J667" s="264" t="str">
        <f>+IF(G667=0,"",'Ark1'!AF1766)</f>
        <v/>
      </c>
      <c r="K667" s="265" t="str">
        <f>+IF(G667=0,"",'Ark1'!T1766)</f>
        <v/>
      </c>
      <c r="L667" s="294" t="str">
        <f>+IF(G667=0,"",'Ark1'!U1766)</f>
        <v/>
      </c>
      <c r="M667" s="264"/>
      <c r="N667" s="266" t="str">
        <f>+IF(G667=0,"",'Ark1'!W1766)</f>
        <v/>
      </c>
      <c r="O667" s="266" t="str">
        <f>+IF(G667=0,"",'Ark1'!X1766)</f>
        <v/>
      </c>
      <c r="P667" s="266" t="str">
        <f>+IF(G667=0,"",'Ark1'!AG1766)</f>
        <v/>
      </c>
      <c r="Q667" s="266" t="str">
        <f>+IF(G667=0,"",'Ark1'!AH1766)</f>
        <v/>
      </c>
      <c r="R667" s="366" t="str">
        <f>+IF(G667=0,"",'Ark1'!#REF!)</f>
        <v/>
      </c>
      <c r="S667" s="114" t="str">
        <f>+IF(G667=0,"",'Ark1'!#REF!)</f>
        <v/>
      </c>
      <c r="T667" s="266" t="str">
        <f>+IF(G667=0,"",'Ark1'!Y1766)</f>
        <v/>
      </c>
      <c r="U667" s="265" t="str">
        <f>+IF(G667=0,"",'Ark1'!AA1766)</f>
        <v/>
      </c>
      <c r="V667" s="266" t="str">
        <f>+IF(G667=0,"",'Ark1'!AC1766)</f>
        <v/>
      </c>
      <c r="W667" s="294" t="str">
        <f t="shared" si="92"/>
        <v/>
      </c>
      <c r="X667" s="266" t="str">
        <f t="shared" si="93"/>
        <v/>
      </c>
      <c r="Y667" s="264" t="str">
        <f t="shared" si="94"/>
        <v/>
      </c>
      <c r="Z667" s="244"/>
      <c r="AC667" s="28"/>
      <c r="AD667" s="27"/>
      <c r="AG667" s="27"/>
      <c r="AH667" s="27"/>
      <c r="AI667" s="27"/>
      <c r="AK667" s="27"/>
    </row>
    <row r="668" spans="1:55" ht="15.6">
      <c r="A668" s="244"/>
      <c r="B668" s="318">
        <f>+'Ark1'!C1801</f>
        <v>2024</v>
      </c>
      <c r="C668" s="263">
        <f>+'Ark1'!L1801</f>
        <v>6</v>
      </c>
      <c r="D668" s="263" t="s">
        <v>33</v>
      </c>
      <c r="E668" s="272">
        <f>+'Ark1'!AP1801</f>
        <v>33</v>
      </c>
      <c r="F668" s="86" t="str">
        <f>+IF(G668=0,"",'Ark1'!Q1801)</f>
        <v/>
      </c>
      <c r="G668" s="449">
        <f>+'Ark1'!R1801</f>
        <v>0</v>
      </c>
      <c r="H668" s="28" t="str">
        <f>+IF(G668=0,"",'Ark1'!AE1801)</f>
        <v/>
      </c>
      <c r="I668" s="264"/>
      <c r="J668" s="28" t="str">
        <f>+IF(G668=0,"",'Ark1'!AF1801)</f>
        <v/>
      </c>
      <c r="K668" s="27" t="str">
        <f>+IF(G668=0,"",'Ark1'!T1801)</f>
        <v/>
      </c>
      <c r="L668" s="294" t="str">
        <f>+IF(G668=0,"",'Ark1'!U1801)</f>
        <v/>
      </c>
      <c r="M668" s="264"/>
      <c r="N668" s="33" t="str">
        <f>+IF(G668=0,"",'Ark1'!W1801)</f>
        <v/>
      </c>
      <c r="O668" s="33" t="str">
        <f>+IF(G668=0,"",'Ark1'!X1801)</f>
        <v/>
      </c>
      <c r="P668" s="33" t="str">
        <f>+IF(G668=0,"",'Ark1'!AG1801)</f>
        <v/>
      </c>
      <c r="Q668" s="33" t="str">
        <f>+IF(G668=0,"",'Ark1'!AH1801)</f>
        <v/>
      </c>
      <c r="R668" s="366" t="str">
        <f>+IF(G668=0,"",'Ark1'!#REF!)</f>
        <v/>
      </c>
      <c r="S668" s="114" t="str">
        <f>+IF(G668=0,"",'Ark1'!#REF!)</f>
        <v/>
      </c>
      <c r="T668" s="33" t="str">
        <f>+IF(G668=0,"",'Ark1'!Y1801)</f>
        <v/>
      </c>
      <c r="U668" s="27" t="str">
        <f>+IF(G668=0,"",'Ark1'!AA1801)</f>
        <v/>
      </c>
      <c r="V668" s="33" t="str">
        <f>+IF(G668=0,"",'Ark1'!AC1801)</f>
        <v/>
      </c>
      <c r="W668" s="294" t="str">
        <f t="shared" si="92"/>
        <v/>
      </c>
      <c r="X668" s="33" t="str">
        <f t="shared" si="93"/>
        <v/>
      </c>
      <c r="Y668" s="28" t="str">
        <f t="shared" si="94"/>
        <v/>
      </c>
      <c r="Z668" s="244"/>
      <c r="AC668" s="28"/>
      <c r="AD668" s="27"/>
      <c r="AG668" s="27"/>
      <c r="AH668" s="27"/>
      <c r="AI668" s="27"/>
      <c r="AK668" s="27"/>
    </row>
    <row r="669" spans="1:55" ht="15.6">
      <c r="A669" s="244"/>
      <c r="B669" s="318">
        <f>+'Ark1'!C1836</f>
        <v>2024</v>
      </c>
      <c r="C669" s="263">
        <f>+'Ark1'!L1836</f>
        <v>7</v>
      </c>
      <c r="D669" s="263" t="s">
        <v>34</v>
      </c>
      <c r="E669" s="271">
        <f>+'Ark1'!AP1836</f>
        <v>33</v>
      </c>
      <c r="F669" s="263" t="str">
        <f>+IF(G669=0,"",'Ark1'!Q1836)</f>
        <v/>
      </c>
      <c r="G669" s="449">
        <f>+'Ark1'!R1836</f>
        <v>0</v>
      </c>
      <c r="H669" s="264" t="str">
        <f>+IF(G669=0,"",'Ark1'!AE1836)</f>
        <v/>
      </c>
      <c r="I669" s="264"/>
      <c r="J669" s="264" t="str">
        <f>+IF(G669=0,"",'Ark1'!AF1836)</f>
        <v/>
      </c>
      <c r="K669" s="265" t="str">
        <f>+IF(G669=0,"",'Ark1'!T1836)</f>
        <v/>
      </c>
      <c r="L669" s="294" t="str">
        <f>+IF(G669=0,"",'Ark1'!U1836)</f>
        <v/>
      </c>
      <c r="M669" s="264"/>
      <c r="N669" s="266" t="str">
        <f>+IF(G669=0,"",'Ark1'!W1836)</f>
        <v/>
      </c>
      <c r="O669" s="266" t="str">
        <f>+IF(G669=0,"",'Ark1'!X1836)</f>
        <v/>
      </c>
      <c r="P669" s="266" t="str">
        <f>+IF(G669=0,"",'Ark1'!AG1836)</f>
        <v/>
      </c>
      <c r="Q669" s="266" t="str">
        <f>+IF(G669=0,"",'Ark1'!AH1836)</f>
        <v/>
      </c>
      <c r="R669" s="366" t="str">
        <f>+IF(G669=0,"",'Ark1'!#REF!)</f>
        <v/>
      </c>
      <c r="S669" s="114" t="str">
        <f>+IF(G669=0,"",'Ark1'!#REF!)</f>
        <v/>
      </c>
      <c r="T669" s="266" t="str">
        <f>+IF(G669=0,"",'Ark1'!Y1836)</f>
        <v/>
      </c>
      <c r="U669" s="265" t="str">
        <f>+IF(G669=0,"",'Ark1'!AA1836)</f>
        <v/>
      </c>
      <c r="V669" s="266" t="str">
        <f>+IF(G669=0,"",'Ark1'!AC1836)</f>
        <v/>
      </c>
      <c r="W669" s="294" t="str">
        <f t="shared" si="92"/>
        <v/>
      </c>
      <c r="X669" s="266" t="str">
        <f t="shared" si="93"/>
        <v/>
      </c>
      <c r="Y669" s="264" t="str">
        <f t="shared" si="94"/>
        <v/>
      </c>
      <c r="Z669" s="244"/>
      <c r="AC669" s="28"/>
      <c r="AD669" s="27"/>
      <c r="AG669" s="27"/>
      <c r="AH669" s="27"/>
      <c r="AI669" s="27"/>
      <c r="AK669" s="27"/>
    </row>
    <row r="670" spans="1:55" ht="15.6">
      <c r="A670" s="244"/>
      <c r="B670" s="86">
        <f>+'Ark1'!C1871</f>
        <v>2024</v>
      </c>
      <c r="C670" s="86">
        <f>+'Ark1'!L1871</f>
        <v>8</v>
      </c>
      <c r="D670" s="86" t="s">
        <v>35</v>
      </c>
      <c r="E670" s="272">
        <f>+'Ark1'!AP1871</f>
        <v>33</v>
      </c>
      <c r="F670" s="86" t="str">
        <f>+IF(G670=0,"",'Ark1'!Q1871)</f>
        <v/>
      </c>
      <c r="G670" s="449">
        <f>+'Ark1'!R1871</f>
        <v>0</v>
      </c>
      <c r="H670" s="28" t="str">
        <f>+IF(G670=0,"",'Ark1'!AE1871)</f>
        <v/>
      </c>
      <c r="I670" s="264"/>
      <c r="J670" s="28" t="str">
        <f>+IF(G670=0,"",'Ark1'!AF1871)</f>
        <v/>
      </c>
      <c r="K670" s="27" t="str">
        <f>+IF(G670=0,"",'Ark1'!T1871)</f>
        <v/>
      </c>
      <c r="L670" s="294" t="str">
        <f>+IF(G670=0,"",'Ark1'!U1871)</f>
        <v/>
      </c>
      <c r="M670" s="264"/>
      <c r="N670" s="33" t="str">
        <f>+IF(G670=0,"",'Ark1'!W1871)</f>
        <v/>
      </c>
      <c r="O670" s="33" t="str">
        <f>+IF(G670=0,"",'Ark1'!X1871)</f>
        <v/>
      </c>
      <c r="P670" s="33" t="str">
        <f>+IF(G670=0,"",'Ark1'!AG1871)</f>
        <v/>
      </c>
      <c r="Q670" s="33" t="str">
        <f>+IF(G670=0,"",'Ark1'!AH1871)</f>
        <v/>
      </c>
      <c r="R670" s="366" t="str">
        <f>+IF(G670=0,"",'Ark1'!AR2116)</f>
        <v/>
      </c>
      <c r="S670" s="114" t="str">
        <f>+IF(G670=0,"",'Ark1'!AS2116)</f>
        <v/>
      </c>
      <c r="T670" s="33" t="str">
        <f>+IF(G670=0,"",'Ark1'!Y1871)</f>
        <v/>
      </c>
      <c r="U670" s="27" t="str">
        <f>+IF(G670=0,"",'Ark1'!AA1871)</f>
        <v/>
      </c>
      <c r="V670" s="33" t="str">
        <f>+IF(G670=0,"",'Ark1'!AC1871)</f>
        <v/>
      </c>
      <c r="W670" s="294" t="str">
        <f t="shared" si="92"/>
        <v/>
      </c>
      <c r="X670" s="33" t="str">
        <f t="shared" si="93"/>
        <v/>
      </c>
      <c r="Y670" s="28" t="str">
        <f t="shared" si="94"/>
        <v/>
      </c>
      <c r="Z670" s="244"/>
      <c r="AC670" s="28"/>
      <c r="AD670" s="27"/>
      <c r="AG670" s="27"/>
      <c r="AH670" s="27"/>
      <c r="AI670" s="27"/>
      <c r="AK670" s="27"/>
    </row>
    <row r="671" spans="1:55" ht="15.6">
      <c r="A671" s="244"/>
      <c r="B671" s="318">
        <f>+'Ark1'!C1906</f>
        <v>2024</v>
      </c>
      <c r="C671" s="263">
        <f>+'Ark1'!L1906</f>
        <v>9</v>
      </c>
      <c r="D671" s="263" t="s">
        <v>36</v>
      </c>
      <c r="E671" s="271">
        <f>+'Ark1'!AP1906</f>
        <v>33</v>
      </c>
      <c r="F671" s="263" t="str">
        <f>+IF(G671=0,"",'Ark1'!Q1906)</f>
        <v/>
      </c>
      <c r="G671" s="449">
        <f>+'Ark1'!R1906</f>
        <v>0</v>
      </c>
      <c r="H671" s="264" t="str">
        <f>+IF(G671=0,"",'Ark1'!AE1906)</f>
        <v/>
      </c>
      <c r="I671" s="264"/>
      <c r="J671" s="264" t="str">
        <f>+IF(G671=0,"",'Ark1'!AF1906)</f>
        <v/>
      </c>
      <c r="K671" s="265" t="str">
        <f>+IF(G671=0,"",'Ark1'!T1906)</f>
        <v/>
      </c>
      <c r="L671" s="294" t="str">
        <f>+IF(G671=0,"",'Ark1'!U1906)</f>
        <v/>
      </c>
      <c r="M671" s="264"/>
      <c r="N671" s="266" t="str">
        <f>+IF(G671=0,"",'Ark1'!W1906)</f>
        <v/>
      </c>
      <c r="O671" s="266" t="str">
        <f>+IF(G671=0,"",'Ark1'!X1906)</f>
        <v/>
      </c>
      <c r="P671" s="266" t="str">
        <f>+IF(G671=0,"",'Ark1'!AG1906)</f>
        <v/>
      </c>
      <c r="Q671" s="266" t="str">
        <f>+IF(G671=0,"",'Ark1'!AH1906)</f>
        <v/>
      </c>
      <c r="R671" s="366" t="str">
        <f>+IF(G671=0,"",'Ark1'!AR2117)</f>
        <v/>
      </c>
      <c r="S671" s="114" t="str">
        <f>+IF(G671=0,"",'Ark1'!AS2117)</f>
        <v/>
      </c>
      <c r="T671" s="266" t="str">
        <f>+IF(G671=0,"",'Ark1'!Y1906)</f>
        <v/>
      </c>
      <c r="U671" s="265" t="str">
        <f>+IF(G671=0,"",'Ark1'!AA1906)</f>
        <v/>
      </c>
      <c r="V671" s="266" t="str">
        <f>+IF(G671=0,"",'Ark1'!AC1906)</f>
        <v/>
      </c>
      <c r="W671" s="294" t="str">
        <f t="shared" si="92"/>
        <v/>
      </c>
      <c r="X671" s="266" t="str">
        <f t="shared" si="93"/>
        <v/>
      </c>
      <c r="Y671" s="264" t="str">
        <f t="shared" si="94"/>
        <v/>
      </c>
      <c r="Z671" s="244"/>
      <c r="AC671" s="28"/>
      <c r="AD671" s="27"/>
      <c r="AG671" s="27"/>
      <c r="AH671" s="27"/>
      <c r="AI671" s="27"/>
      <c r="AK671" s="27"/>
    </row>
    <row r="672" spans="1:55" ht="15.6">
      <c r="A672" s="244"/>
      <c r="B672" s="318">
        <f>+'Ark1'!C1941</f>
        <v>2024</v>
      </c>
      <c r="C672" s="263">
        <f>+'Ark1'!L1941</f>
        <v>10</v>
      </c>
      <c r="D672" s="263" t="s">
        <v>37</v>
      </c>
      <c r="E672" s="272">
        <f>+'Ark1'!AP1941</f>
        <v>33</v>
      </c>
      <c r="F672" s="86" t="str">
        <f>+IF(G672=0,"",'Ark1'!Q1941)</f>
        <v/>
      </c>
      <c r="G672" s="449">
        <f>+'Ark1'!R1941</f>
        <v>0</v>
      </c>
      <c r="H672" s="28" t="str">
        <f>+IF(G672=0,"",'Ark1'!AE1941)</f>
        <v/>
      </c>
      <c r="I672" s="264"/>
      <c r="J672" s="28" t="str">
        <f>+IF(G672=0,"",'Ark1'!AF1941)</f>
        <v/>
      </c>
      <c r="K672" s="27" t="str">
        <f>+IF(G672=0,"",'Ark1'!T1941)</f>
        <v/>
      </c>
      <c r="L672" s="294" t="str">
        <f>+IF(G672=0,"",'Ark1'!U1941)</f>
        <v/>
      </c>
      <c r="M672" s="264"/>
      <c r="N672" s="33" t="str">
        <f>+IF(G672=0,"",'Ark1'!W1941)</f>
        <v/>
      </c>
      <c r="O672" s="33" t="str">
        <f>+IF(G672=0,"",'Ark1'!X1941)</f>
        <v/>
      </c>
      <c r="P672" s="33" t="str">
        <f>+IF(G672=0,"",'Ark1'!AG1941)</f>
        <v/>
      </c>
      <c r="Q672" s="33" t="str">
        <f>+IF(G672=0,"",'Ark1'!AH1941)</f>
        <v/>
      </c>
      <c r="R672" s="366" t="str">
        <f>+IF(G672=0,"",'Ark1'!AR2118)</f>
        <v/>
      </c>
      <c r="S672" s="114" t="str">
        <f>+IF(G672=0,"",'Ark1'!AS2118)</f>
        <v/>
      </c>
      <c r="T672" s="33" t="str">
        <f>+IF(G672=0,"",'Ark1'!Y1941)</f>
        <v/>
      </c>
      <c r="U672" s="27" t="str">
        <f>+IF(G672=0,"",'Ark1'!AA1941)</f>
        <v/>
      </c>
      <c r="V672" s="33" t="str">
        <f>+IF(G672=0,"",'Ark1'!AC1941)</f>
        <v/>
      </c>
      <c r="W672" s="294" t="str">
        <f t="shared" si="92"/>
        <v/>
      </c>
      <c r="X672" s="33" t="str">
        <f t="shared" si="93"/>
        <v/>
      </c>
      <c r="Y672" s="28" t="str">
        <f t="shared" si="94"/>
        <v/>
      </c>
      <c r="Z672" s="244"/>
      <c r="AC672" s="28"/>
      <c r="AD672" s="27"/>
      <c r="AG672" s="27"/>
      <c r="AH672" s="27"/>
      <c r="AI672" s="27"/>
      <c r="AK672" s="27"/>
    </row>
    <row r="673" spans="1:55" ht="15.6">
      <c r="A673" s="244"/>
      <c r="B673" s="318">
        <f>+'Ark1'!C1976</f>
        <v>2024</v>
      </c>
      <c r="C673" s="263">
        <f>+'Ark1'!L1976</f>
        <v>11</v>
      </c>
      <c r="D673" s="263" t="s">
        <v>38</v>
      </c>
      <c r="E673" s="271">
        <f>+'Ark1'!AP1976</f>
        <v>33</v>
      </c>
      <c r="F673" s="263" t="str">
        <f>+IF(G673=0,"",'Ark1'!Q1976)</f>
        <v/>
      </c>
      <c r="G673" s="449">
        <f>+'Ark1'!R1976</f>
        <v>0</v>
      </c>
      <c r="H673" s="264" t="str">
        <f>+IF(G673=0,"",'Ark1'!AE1976)</f>
        <v/>
      </c>
      <c r="I673" s="264"/>
      <c r="J673" s="264" t="str">
        <f>+IF(G673=0,"",'Ark1'!AF1976)</f>
        <v/>
      </c>
      <c r="K673" s="265" t="str">
        <f>+IF(G673=0,"",'Ark1'!T1976)</f>
        <v/>
      </c>
      <c r="L673" s="294" t="str">
        <f>+IF(G673=0,"",'Ark1'!U1976)</f>
        <v/>
      </c>
      <c r="M673" s="264"/>
      <c r="N673" s="266" t="str">
        <f>+IF(G673=0,"",'Ark1'!W1976)</f>
        <v/>
      </c>
      <c r="O673" s="266" t="str">
        <f>+IF(G673=0,"",'Ark1'!X1976)</f>
        <v/>
      </c>
      <c r="P673" s="266" t="str">
        <f>+IF(G673=0,"",'Ark1'!AG1976)</f>
        <v/>
      </c>
      <c r="Q673" s="266" t="str">
        <f>+IF(G673=0,"",'Ark1'!AH1976)</f>
        <v/>
      </c>
      <c r="R673" s="366" t="str">
        <f>+IF(G673=0,"",'Ark1'!AR2119)</f>
        <v/>
      </c>
      <c r="S673" s="114" t="str">
        <f>+IF(G673=0,"",'Ark1'!AS2119)</f>
        <v/>
      </c>
      <c r="T673" s="266" t="str">
        <f>+IF(G673=0,"",'Ark1'!Y1976)</f>
        <v/>
      </c>
      <c r="U673" s="265" t="str">
        <f>+IF(G673=0,"",'Ark1'!AA1976)</f>
        <v/>
      </c>
      <c r="V673" s="266" t="str">
        <f>+IF(G673=0,"",'Ark1'!AC1976)</f>
        <v/>
      </c>
      <c r="W673" s="294" t="str">
        <f t="shared" si="92"/>
        <v/>
      </c>
      <c r="X673" s="266" t="str">
        <f t="shared" si="93"/>
        <v/>
      </c>
      <c r="Y673" s="264" t="str">
        <f t="shared" si="94"/>
        <v/>
      </c>
      <c r="Z673" s="244"/>
      <c r="AC673" s="28"/>
      <c r="AD673" s="27"/>
      <c r="AG673" s="27"/>
      <c r="AH673" s="27"/>
      <c r="AI673" s="27"/>
      <c r="AK673" s="27"/>
    </row>
    <row r="674" spans="1:55" ht="15.6">
      <c r="A674" s="244"/>
      <c r="B674" s="318">
        <f>+'Ark1'!C2011</f>
        <v>2024</v>
      </c>
      <c r="C674" s="263">
        <f>+'Ark1'!L2011</f>
        <v>12</v>
      </c>
      <c r="D674" s="263" t="s">
        <v>39</v>
      </c>
      <c r="E674" s="272">
        <f>+'Ark1'!AP2011</f>
        <v>33</v>
      </c>
      <c r="F674" s="86" t="str">
        <f>+IF(G674=0,"",'Ark1'!Q2011)</f>
        <v/>
      </c>
      <c r="G674" s="449">
        <f>+'Ark1'!R2011</f>
        <v>0</v>
      </c>
      <c r="H674" s="28" t="str">
        <f>+IF(G674=0,"",'Ark1'!AE2011)</f>
        <v/>
      </c>
      <c r="I674" s="264"/>
      <c r="J674" s="28" t="str">
        <f>+IF(G674=0,"",'Ark1'!AF2011)</f>
        <v/>
      </c>
      <c r="K674" s="27" t="str">
        <f>+IF(G674=0,"",'Ark1'!T2011)</f>
        <v/>
      </c>
      <c r="L674" s="294" t="str">
        <f>+IF(G674=0,"",'Ark1'!U2011)</f>
        <v/>
      </c>
      <c r="M674" s="264"/>
      <c r="N674" s="33" t="str">
        <f>+IF(G674=0,"",'Ark1'!W2011)</f>
        <v/>
      </c>
      <c r="O674" s="33" t="str">
        <f>+IF(G674=0,"",'Ark1'!X2011)</f>
        <v/>
      </c>
      <c r="P674" s="33" t="str">
        <f>+IF(G674=0,"",'Ark1'!AG2011)</f>
        <v/>
      </c>
      <c r="Q674" s="33" t="str">
        <f>+IF(G674=0,"",'Ark1'!AH2011)</f>
        <v/>
      </c>
      <c r="R674" s="366" t="str">
        <f>+IF(G674=0,"",'Ark1'!AR2120)</f>
        <v/>
      </c>
      <c r="S674" s="114" t="str">
        <f>+IF(G674=0,"",'Ark1'!AS2120)</f>
        <v/>
      </c>
      <c r="T674" s="33" t="str">
        <f>+IF(G674=0,"",'Ark1'!Y2011)</f>
        <v/>
      </c>
      <c r="U674" s="27" t="str">
        <f>+IF(G674=0,"",'Ark1'!AA2011)</f>
        <v/>
      </c>
      <c r="V674" s="33" t="str">
        <f>+IF(G674=0,"",'Ark1'!AC2011)</f>
        <v/>
      </c>
      <c r="W674" s="294" t="str">
        <f t="shared" si="92"/>
        <v/>
      </c>
      <c r="X674" s="33" t="str">
        <f t="shared" si="93"/>
        <v/>
      </c>
      <c r="Y674" s="28" t="str">
        <f t="shared" si="94"/>
        <v/>
      </c>
      <c r="Z674" s="244"/>
      <c r="AC674" s="28"/>
      <c r="AD674" s="27"/>
      <c r="AG674" s="27"/>
      <c r="AH674" s="27"/>
      <c r="AI674" s="27"/>
      <c r="AK674" s="27"/>
    </row>
    <row r="675" spans="1:55" ht="15.6">
      <c r="A675" s="244"/>
      <c r="B675" s="318">
        <f>+'Ark1'!C2046</f>
        <v>2024</v>
      </c>
      <c r="C675" s="263">
        <f>+'Ark1'!L2046</f>
        <v>13</v>
      </c>
      <c r="D675" s="263" t="s">
        <v>40</v>
      </c>
      <c r="E675" s="271">
        <f>+'Ark1'!AP2046</f>
        <v>33</v>
      </c>
      <c r="F675" s="263" t="str">
        <f>+IF(G675=0,"",'Ark1'!Q2046)</f>
        <v/>
      </c>
      <c r="G675" s="449">
        <f>+'Ark1'!R2046</f>
        <v>0</v>
      </c>
      <c r="H675" s="264" t="str">
        <f>+IF(G675=0,"",'Ark1'!AE2046)</f>
        <v/>
      </c>
      <c r="I675" s="264"/>
      <c r="J675" s="264" t="str">
        <f>+IF(G675=0,"",'Ark1'!AF2046)</f>
        <v/>
      </c>
      <c r="K675" s="265" t="str">
        <f>+IF(G675=0,"",'Ark1'!T2046)</f>
        <v/>
      </c>
      <c r="L675" s="294" t="str">
        <f>+IF(G675=0,"",'Ark1'!U2046)</f>
        <v/>
      </c>
      <c r="M675" s="264"/>
      <c r="N675" s="266" t="str">
        <f>+IF(G675=0,"",'Ark1'!W2046)</f>
        <v/>
      </c>
      <c r="O675" s="266" t="str">
        <f>+IF(G675=0,"",'Ark1'!X2046)</f>
        <v/>
      </c>
      <c r="P675" s="266" t="str">
        <f>+IF(G675=0,"",'Ark1'!AG2046)</f>
        <v/>
      </c>
      <c r="Q675" s="266" t="str">
        <f>+IF(G675=0,"",'Ark1'!AH2046)</f>
        <v/>
      </c>
      <c r="R675" s="366" t="str">
        <f>+IF(G675=0,"",'Ark1'!AR2121)</f>
        <v/>
      </c>
      <c r="S675" s="114" t="str">
        <f>+IF(G675=0,"",'Ark1'!AS2121)</f>
        <v/>
      </c>
      <c r="T675" s="266" t="str">
        <f>+IF(G675=0,"",'Ark1'!Y2046)</f>
        <v/>
      </c>
      <c r="U675" s="265" t="str">
        <f>+IF(G675=0,"",'Ark1'!AA2046)</f>
        <v/>
      </c>
      <c r="V675" s="266" t="str">
        <f>+IF(G675=0,"",'Ark1'!AC2046)</f>
        <v/>
      </c>
      <c r="W675" s="294" t="str">
        <f t="shared" si="92"/>
        <v/>
      </c>
      <c r="X675" s="266" t="str">
        <f t="shared" si="93"/>
        <v/>
      </c>
      <c r="Y675" s="264" t="str">
        <f t="shared" si="94"/>
        <v/>
      </c>
      <c r="Z675" s="244"/>
      <c r="AC675" s="28"/>
      <c r="AD675" s="27"/>
      <c r="AG675" s="27"/>
      <c r="AH675" s="27"/>
      <c r="AI675" s="27"/>
      <c r="AK675" s="27"/>
    </row>
    <row r="676" spans="1:55" ht="15.6">
      <c r="A676" s="244"/>
      <c r="B676" s="318">
        <f>+'Ark1'!C2081</f>
        <v>2024</v>
      </c>
      <c r="C676" s="263">
        <f>+'Ark1'!L2081</f>
        <v>14</v>
      </c>
      <c r="D676" s="263" t="s">
        <v>403</v>
      </c>
      <c r="E676" s="272">
        <f>+'Ark1'!AP2081</f>
        <v>33</v>
      </c>
      <c r="F676" s="86" t="str">
        <f>+IF(G676=0,"",'Ark1'!Q2081)</f>
        <v/>
      </c>
      <c r="G676" s="449">
        <f>+'Ark1'!R2081</f>
        <v>0</v>
      </c>
      <c r="H676" s="28" t="str">
        <f>+IF(G676=0,"",'Ark1'!AE2081)</f>
        <v/>
      </c>
      <c r="I676" s="264"/>
      <c r="J676" s="28" t="str">
        <f>+IF(G676=0,"",'Ark1'!AF2081)</f>
        <v/>
      </c>
      <c r="K676" s="27" t="str">
        <f>+IF(G676=0,"",'Ark1'!T2081)</f>
        <v/>
      </c>
      <c r="L676" s="294" t="str">
        <f>+IF(G676=0,"",'Ark1'!U2081)</f>
        <v/>
      </c>
      <c r="M676" s="264"/>
      <c r="N676" s="33" t="str">
        <f>+IF(G676=0,"",'Ark1'!W2081)</f>
        <v/>
      </c>
      <c r="O676" s="33" t="str">
        <f>+IF(G676=0,"",'Ark1'!X2081)</f>
        <v/>
      </c>
      <c r="P676" s="33" t="str">
        <f>+IF(G676=0,"",'Ark1'!AG2081)</f>
        <v/>
      </c>
      <c r="Q676" s="33" t="str">
        <f>+IF(G676=0,"",'Ark1'!AH2081)</f>
        <v/>
      </c>
      <c r="R676" s="366" t="str">
        <f>+IF(G676=0,"",'Ark1'!#REF!)</f>
        <v/>
      </c>
      <c r="S676" s="114" t="str">
        <f>+IF(G676=0,"",'Ark1'!#REF!)</f>
        <v/>
      </c>
      <c r="T676" s="33" t="str">
        <f>+IF(G676=0,"",'Ark1'!Y2081)</f>
        <v/>
      </c>
      <c r="U676" s="27" t="str">
        <f>+IF(G676=0,"",'Ark1'!AA2081)</f>
        <v/>
      </c>
      <c r="V676" s="33" t="str">
        <f>+IF(G676=0,"",'Ark1'!AC2081)</f>
        <v/>
      </c>
      <c r="W676" s="294" t="str">
        <f t="shared" si="92"/>
        <v/>
      </c>
      <c r="X676" s="33" t="str">
        <f t="shared" si="93"/>
        <v/>
      </c>
      <c r="Y676" s="28" t="str">
        <f t="shared" si="94"/>
        <v/>
      </c>
      <c r="Z676" s="244"/>
      <c r="AC676" s="28"/>
      <c r="AD676" s="27"/>
      <c r="AG676" s="27"/>
      <c r="AH676" s="27"/>
      <c r="AI676" s="27"/>
      <c r="AK676" s="27"/>
    </row>
    <row r="677" spans="1:55" ht="15.6">
      <c r="A677" s="244"/>
      <c r="B677" s="318">
        <f>+'Ark1'!C2116</f>
        <v>2024</v>
      </c>
      <c r="C677" s="263">
        <f>+'Ark1'!L2116</f>
        <v>15</v>
      </c>
      <c r="D677" s="263" t="s">
        <v>41</v>
      </c>
      <c r="E677" s="263">
        <f>+'Ark1'!AP2116</f>
        <v>33</v>
      </c>
      <c r="F677" s="263" t="str">
        <f>+IF(G677=0,"",'Ark1'!Q2116)</f>
        <v/>
      </c>
      <c r="G677" s="449">
        <f>+'Ark1'!R2116</f>
        <v>0</v>
      </c>
      <c r="H677" s="264" t="str">
        <f>+IF(G677=0,"",'Ark1'!AE2116)</f>
        <v/>
      </c>
      <c r="I677" s="264"/>
      <c r="J677" s="264" t="str">
        <f>+IF(G677=0,"",'Ark1'!AF2116)</f>
        <v/>
      </c>
      <c r="K677" s="265" t="str">
        <f>+IF(G677=0,"",'Ark1'!T2116)</f>
        <v/>
      </c>
      <c r="L677" s="369" t="str">
        <f>+IF(G677=0,"",'Ark1'!U2116)</f>
        <v/>
      </c>
      <c r="M677" s="264"/>
      <c r="N677" s="266" t="str">
        <f>+IF(G677=0,"",'Ark1'!W2116)</f>
        <v/>
      </c>
      <c r="O677" s="266" t="str">
        <f>+IF(G677=0,"",'Ark1'!X2116)</f>
        <v/>
      </c>
      <c r="P677" s="266" t="str">
        <f>+IF(G677=0,"",'Ark1'!AG2116)</f>
        <v/>
      </c>
      <c r="Q677" s="266" t="str">
        <f>+IF(G677=0,"",'Ark1'!AH2116)</f>
        <v/>
      </c>
      <c r="R677" s="366" t="str">
        <f>+IF(G677=0,"",'Ark1'!#REF!)</f>
        <v/>
      </c>
      <c r="S677" s="114" t="str">
        <f>+IF(G677=0,"",'Ark1'!#REF!)</f>
        <v/>
      </c>
      <c r="T677" s="266" t="str">
        <f>+IF(G677=0,"",'Ark1'!Y2116)</f>
        <v/>
      </c>
      <c r="U677" s="265" t="str">
        <f>+IF(G677=0,"",'Ark1'!AA2116)</f>
        <v/>
      </c>
      <c r="V677" s="266" t="str">
        <f>+IF(G677=0,"",'Ark1'!AC2116)</f>
        <v/>
      </c>
      <c r="W677" s="294" t="str">
        <f t="shared" si="92"/>
        <v/>
      </c>
      <c r="X677" s="266" t="str">
        <f t="shared" si="93"/>
        <v/>
      </c>
      <c r="Y677" s="264" t="str">
        <f t="shared" si="94"/>
        <v/>
      </c>
      <c r="Z677" s="244"/>
      <c r="AC677" s="28"/>
      <c r="AD677" s="27"/>
      <c r="AG677" s="27"/>
      <c r="AH677" s="27"/>
      <c r="AI677" s="27"/>
      <c r="AK677" s="27"/>
    </row>
    <row r="678" spans="1:55" ht="19.8">
      <c r="A678" s="244"/>
      <c r="B678" s="244"/>
      <c r="C678" s="244"/>
      <c r="D678" s="244"/>
      <c r="E678" s="244"/>
      <c r="F678" s="244"/>
      <c r="G678" s="443"/>
      <c r="H678" s="244"/>
      <c r="I678" s="244"/>
      <c r="J678" s="244"/>
      <c r="K678" s="244"/>
      <c r="L678" s="244"/>
      <c r="M678" s="244"/>
      <c r="N678" s="244"/>
      <c r="O678" s="244"/>
      <c r="P678" s="244"/>
      <c r="Q678" s="244"/>
      <c r="R678" s="244"/>
      <c r="S678" s="244"/>
      <c r="T678" s="244"/>
      <c r="U678" s="244"/>
      <c r="V678" s="244"/>
      <c r="W678" s="244"/>
      <c r="X678" s="244"/>
      <c r="Y678" s="244"/>
      <c r="Z678" s="244"/>
      <c r="AA678" s="247"/>
      <c r="AC678" s="28"/>
      <c r="AD678" s="27"/>
      <c r="AE678" s="248"/>
      <c r="AF678" s="86"/>
      <c r="AJ678" s="86"/>
      <c r="BB678" s="259"/>
    </row>
    <row r="679" spans="1:55" ht="19.8">
      <c r="A679" s="244"/>
      <c r="B679" s="244"/>
      <c r="C679" s="261"/>
      <c r="D679" s="244"/>
      <c r="E679" s="244"/>
      <c r="F679" s="244"/>
      <c r="G679" s="443"/>
      <c r="H679" s="245"/>
      <c r="I679" s="244"/>
      <c r="J679" s="245"/>
      <c r="K679" s="244"/>
      <c r="L679" s="244"/>
      <c r="M679" s="244"/>
      <c r="N679" s="246"/>
      <c r="O679" s="246"/>
      <c r="P679" s="244"/>
      <c r="Q679" s="246"/>
      <c r="R679" s="246"/>
      <c r="S679" s="246"/>
      <c r="T679" s="246"/>
      <c r="U679" s="244"/>
      <c r="V679" s="246"/>
      <c r="W679" s="244"/>
      <c r="X679" s="246"/>
      <c r="Y679" s="245"/>
      <c r="Z679" s="244"/>
      <c r="AA679" s="247"/>
      <c r="AC679" s="28"/>
      <c r="AD679" s="27"/>
      <c r="AE679" s="248"/>
      <c r="AF679" s="86"/>
      <c r="AJ679" s="86"/>
      <c r="BB679" s="259"/>
    </row>
    <row r="680" spans="1:55" ht="22.8">
      <c r="A680" s="334" t="str">
        <f>+Raser!C41</f>
        <v>Belgisk blå</v>
      </c>
      <c r="B680" s="244"/>
      <c r="C680" s="261"/>
      <c r="D680" s="334"/>
      <c r="E680" s="244"/>
      <c r="F680" s="244"/>
      <c r="G680" s="447" t="s">
        <v>639</v>
      </c>
      <c r="H680" s="555">
        <f>SUM(G686:G700)</f>
        <v>0</v>
      </c>
      <c r="I680" s="543"/>
      <c r="J680" s="244"/>
      <c r="K680" s="245"/>
      <c r="L680" s="244"/>
      <c r="M680" s="333" t="str">
        <f>+Raser!T41</f>
        <v/>
      </c>
      <c r="N680" s="244"/>
      <c r="O680" s="246"/>
      <c r="P680" s="246"/>
      <c r="Q680" s="244"/>
      <c r="R680" s="244"/>
      <c r="S680" s="244"/>
      <c r="T680" s="246"/>
      <c r="U680" s="246"/>
      <c r="V680" s="244"/>
      <c r="W680" s="246"/>
      <c r="X680" s="333" t="str">
        <f>+Raser!X41</f>
        <v/>
      </c>
      <c r="Y680" s="246" t="s">
        <v>624</v>
      </c>
      <c r="Z680" s="245"/>
      <c r="AA680" s="247"/>
      <c r="AB680" s="247"/>
      <c r="AC680" s="28"/>
      <c r="AE680" s="27"/>
      <c r="AF680" s="248"/>
      <c r="AJ680" s="86"/>
      <c r="BC680" s="259"/>
    </row>
    <row r="681" spans="1:55" ht="14.25" customHeight="1">
      <c r="A681" s="244"/>
      <c r="B681" s="244"/>
      <c r="C681" s="261"/>
      <c r="D681" s="332"/>
      <c r="E681" s="244"/>
      <c r="F681" s="261"/>
      <c r="G681" s="447"/>
      <c r="H681" s="261"/>
      <c r="I681" s="261"/>
      <c r="J681" s="261"/>
      <c r="K681" s="261"/>
      <c r="L681" s="261"/>
      <c r="M681" s="261"/>
      <c r="N681" s="261"/>
      <c r="O681" s="261"/>
      <c r="P681" s="261"/>
      <c r="Q681" s="261"/>
      <c r="R681" s="261"/>
      <c r="S681" s="261"/>
      <c r="T681" s="261"/>
      <c r="U681" s="261"/>
      <c r="V681" s="261"/>
      <c r="W681" s="261"/>
      <c r="X681" s="261"/>
      <c r="Y681" s="245"/>
      <c r="Z681" s="244"/>
      <c r="AA681" s="247"/>
      <c r="AC681" s="28"/>
      <c r="AD681" s="27"/>
      <c r="AE681" s="248"/>
      <c r="AF681" s="86"/>
      <c r="AJ681" s="86"/>
      <c r="BB681" s="259"/>
    </row>
    <row r="682" spans="1:55" ht="15" customHeight="1">
      <c r="A682" s="244"/>
      <c r="B682" s="244"/>
      <c r="C682" s="244"/>
      <c r="D682" s="244"/>
      <c r="E682" s="244"/>
      <c r="F682" s="244"/>
      <c r="G682" s="443"/>
      <c r="H682" s="245"/>
      <c r="I682" s="244"/>
      <c r="J682" s="245"/>
      <c r="K682" s="244"/>
      <c r="L682" s="244"/>
      <c r="M682" s="244"/>
      <c r="N682" s="246"/>
      <c r="O682" s="246"/>
      <c r="P682" s="244"/>
      <c r="Q682" s="246"/>
      <c r="R682" s="246"/>
      <c r="S682" s="246"/>
      <c r="T682" s="246"/>
      <c r="U682" s="244"/>
      <c r="V682" s="246"/>
      <c r="W682" s="261" t="s">
        <v>479</v>
      </c>
      <c r="X682" s="262" t="s">
        <v>81</v>
      </c>
      <c r="Y682" s="260" t="s">
        <v>4</v>
      </c>
      <c r="Z682" s="244"/>
      <c r="AA682" s="247"/>
      <c r="AC682" s="28"/>
      <c r="AD682" s="27"/>
      <c r="AE682" s="248"/>
      <c r="AF682" s="86"/>
      <c r="AJ682" s="86"/>
      <c r="BB682" s="259"/>
    </row>
    <row r="683" spans="1:55" ht="15" customHeight="1">
      <c r="A683" s="244"/>
      <c r="B683" s="244"/>
      <c r="C683" s="244"/>
      <c r="D683" s="261"/>
      <c r="E683" s="244"/>
      <c r="F683" s="261" t="s">
        <v>4</v>
      </c>
      <c r="G683" s="443"/>
      <c r="H683" s="245"/>
      <c r="I683" s="245"/>
      <c r="J683" s="245"/>
      <c r="K683" s="261" t="s">
        <v>24</v>
      </c>
      <c r="L683" s="245"/>
      <c r="M683" s="245"/>
      <c r="N683" s="246" t="s">
        <v>404</v>
      </c>
      <c r="O683" s="246" t="s">
        <v>404</v>
      </c>
      <c r="P683" s="262" t="s">
        <v>533</v>
      </c>
      <c r="Q683" s="246" t="s">
        <v>404</v>
      </c>
      <c r="R683" s="246"/>
      <c r="S683" s="246"/>
      <c r="T683" s="262" t="s">
        <v>424</v>
      </c>
      <c r="U683" s="244"/>
      <c r="V683" s="262" t="s">
        <v>576</v>
      </c>
      <c r="W683" s="261" t="s">
        <v>573</v>
      </c>
      <c r="X683" s="262" t="s">
        <v>44</v>
      </c>
      <c r="Y683" s="260" t="s">
        <v>10</v>
      </c>
      <c r="Z683" s="244"/>
      <c r="AA683" s="247"/>
      <c r="AC683" s="28"/>
      <c r="AD683" s="27"/>
      <c r="AE683" s="248"/>
      <c r="AF683" s="86"/>
      <c r="AJ683" s="86"/>
      <c r="BB683" s="259"/>
    </row>
    <row r="684" spans="1:55" ht="15" customHeight="1">
      <c r="A684" s="261"/>
      <c r="B684" s="261"/>
      <c r="C684" s="244"/>
      <c r="D684" s="244"/>
      <c r="E684" s="261"/>
      <c r="F684" s="261" t="s">
        <v>477</v>
      </c>
      <c r="G684" s="447" t="s">
        <v>4</v>
      </c>
      <c r="H684" s="260" t="s">
        <v>4</v>
      </c>
      <c r="I684" s="260"/>
      <c r="J684" s="260" t="s">
        <v>1</v>
      </c>
      <c r="K684" s="261" t="s">
        <v>483</v>
      </c>
      <c r="L684" s="260" t="s">
        <v>24</v>
      </c>
      <c r="M684" s="260"/>
      <c r="N684" s="262" t="s">
        <v>575</v>
      </c>
      <c r="O684" s="262" t="s">
        <v>489</v>
      </c>
      <c r="P684" s="262" t="s">
        <v>554</v>
      </c>
      <c r="Q684" s="262" t="s">
        <v>491</v>
      </c>
      <c r="R684" s="411" t="s">
        <v>24</v>
      </c>
      <c r="S684" s="411" t="s">
        <v>24</v>
      </c>
      <c r="T684" s="262"/>
      <c r="U684" s="261" t="s">
        <v>415</v>
      </c>
      <c r="V684" s="262" t="s">
        <v>1</v>
      </c>
      <c r="W684" s="261" t="s">
        <v>71</v>
      </c>
      <c r="X684" s="262" t="s">
        <v>537</v>
      </c>
      <c r="Y684" s="260" t="s">
        <v>71</v>
      </c>
      <c r="Z684" s="244"/>
      <c r="AA684" s="247"/>
      <c r="AC684" s="28"/>
      <c r="AD684" s="27"/>
      <c r="AE684" s="248"/>
      <c r="AF684" s="86"/>
      <c r="AJ684" s="86"/>
      <c r="BB684" s="259"/>
    </row>
    <row r="685" spans="1:55" ht="15" customHeight="1">
      <c r="A685" s="244"/>
      <c r="B685" s="244"/>
      <c r="C685" s="261" t="s">
        <v>0</v>
      </c>
      <c r="D685" s="261"/>
      <c r="E685" s="261" t="s">
        <v>601</v>
      </c>
      <c r="F685" s="50" t="s">
        <v>478</v>
      </c>
      <c r="G685" s="448" t="s">
        <v>10</v>
      </c>
      <c r="H685" s="87" t="s">
        <v>404</v>
      </c>
      <c r="I685" s="87"/>
      <c r="J685" s="87" t="s">
        <v>404</v>
      </c>
      <c r="K685" s="50" t="s">
        <v>416</v>
      </c>
      <c r="L685" s="87" t="s">
        <v>45</v>
      </c>
      <c r="M685" s="87"/>
      <c r="N685" s="75" t="s">
        <v>552</v>
      </c>
      <c r="O685" s="75" t="s">
        <v>441</v>
      </c>
      <c r="P685" s="75" t="s">
        <v>485</v>
      </c>
      <c r="Q685" s="75" t="s">
        <v>472</v>
      </c>
      <c r="R685" s="411" t="s">
        <v>711</v>
      </c>
      <c r="S685" s="411" t="s">
        <v>712</v>
      </c>
      <c r="T685" s="75" t="s">
        <v>1</v>
      </c>
      <c r="U685" s="50" t="s">
        <v>416</v>
      </c>
      <c r="V685" s="75" t="s">
        <v>534</v>
      </c>
      <c r="W685" s="50" t="s">
        <v>488</v>
      </c>
      <c r="X685" s="75" t="s">
        <v>45</v>
      </c>
      <c r="Y685" s="87" t="s">
        <v>557</v>
      </c>
      <c r="Z685" s="244"/>
      <c r="AA685" s="247"/>
      <c r="AC685" s="28"/>
      <c r="AD685" s="27"/>
      <c r="AE685" s="248"/>
      <c r="AF685" s="86"/>
      <c r="AJ685" s="86"/>
      <c r="BB685" s="259"/>
    </row>
    <row r="686" spans="1:55" ht="15.6">
      <c r="A686" s="244"/>
      <c r="B686" s="263">
        <f>+'Ark1'!C1627</f>
        <v>2024</v>
      </c>
      <c r="C686" s="263">
        <f>+'Ark1'!L1627</f>
        <v>1</v>
      </c>
      <c r="D686" s="263" t="s">
        <v>29</v>
      </c>
      <c r="E686" s="263">
        <f>+'Ark1'!AP1627</f>
        <v>34</v>
      </c>
      <c r="F686" s="263" t="str">
        <f>+IF(G686=0,"",'Ark1'!Q1627)</f>
        <v/>
      </c>
      <c r="G686" s="449">
        <f>+'Ark1'!R1627</f>
        <v>0</v>
      </c>
      <c r="H686" s="264" t="str">
        <f>+IF(G686=0,"",'Ark1'!AE1627)</f>
        <v/>
      </c>
      <c r="I686" s="264"/>
      <c r="J686" s="264" t="str">
        <f>+IF(G686=0,"",'Ark1'!AF1627)</f>
        <v/>
      </c>
      <c r="K686" s="265" t="str">
        <f>+IF(G686=0,"",'Ark1'!T1627)</f>
        <v/>
      </c>
      <c r="L686" s="294" t="str">
        <f>+IF(G686=0,"",'Ark1'!U1627)</f>
        <v/>
      </c>
      <c r="M686" s="264"/>
      <c r="N686" s="266" t="str">
        <f>+IF(G686=0,"",'Ark1'!W1627)</f>
        <v/>
      </c>
      <c r="O686" s="266" t="str">
        <f>+IF(G686=0,"",'Ark1'!X1627)</f>
        <v/>
      </c>
      <c r="P686" s="266" t="str">
        <f>+IF(G686=0,"",'Ark1'!AG1627)</f>
        <v/>
      </c>
      <c r="Q686" s="266" t="str">
        <f>+IF(G686=0,"",'Ark1'!AH1627)</f>
        <v/>
      </c>
      <c r="R686" s="366" t="str">
        <f>+IF(G686=0,"",'Ark1'!AR2045)</f>
        <v/>
      </c>
      <c r="S686" s="114" t="str">
        <f>+IF(G686=0,"",'Ark1'!AS2045)</f>
        <v/>
      </c>
      <c r="T686" s="266" t="str">
        <f>+IF(G686=0,"",'Ark1'!Y1627)</f>
        <v/>
      </c>
      <c r="U686" s="265" t="str">
        <f>+IF(G686=0,"",'Ark1'!AA1627)</f>
        <v/>
      </c>
      <c r="V686" s="266" t="str">
        <f>+IF(G686=0,"",'Ark1'!AC1627)</f>
        <v/>
      </c>
      <c r="W686" s="294" t="str">
        <f t="shared" ref="W686:W700" si="95">IF(G686=0,"",1000*L686/P686)</f>
        <v/>
      </c>
      <c r="X686" s="266" t="str">
        <f t="shared" ref="X686:X700" si="96">IF(G686=0,"",L686/C686)</f>
        <v/>
      </c>
      <c r="Y686" s="264" t="str">
        <f t="shared" ref="Y686:Y700" si="97">IF(G686=0,"",G686/F686)</f>
        <v/>
      </c>
      <c r="Z686" s="244"/>
      <c r="AC686" s="28"/>
      <c r="AD686" s="27"/>
      <c r="AG686" s="27"/>
      <c r="AH686" s="27"/>
      <c r="AI686" s="27"/>
      <c r="AK686" s="27"/>
    </row>
    <row r="687" spans="1:55" ht="15.6">
      <c r="A687" s="244"/>
      <c r="B687" s="295">
        <f>+'Ark1'!C1662</f>
        <v>2024</v>
      </c>
      <c r="C687" s="86">
        <f>+'Ark1'!L1662</f>
        <v>2</v>
      </c>
      <c r="D687" s="86" t="s">
        <v>30</v>
      </c>
      <c r="F687" s="86" t="str">
        <f>+IF(G687=0,"",'Ark1'!Q1662)</f>
        <v/>
      </c>
      <c r="G687" s="449">
        <f>+'Ark1'!R1662</f>
        <v>0</v>
      </c>
      <c r="H687" s="28" t="str">
        <f>+IF(G687=0,"",'Ark1'!AE1662)</f>
        <v/>
      </c>
      <c r="I687" s="264"/>
      <c r="J687" s="28" t="str">
        <f>+IF(G687=0,"",'Ark1'!AF1662)</f>
        <v/>
      </c>
      <c r="K687" s="27" t="str">
        <f>+IF(G687=0,"",'Ark1'!T1662)</f>
        <v/>
      </c>
      <c r="L687" s="294" t="str">
        <f>+IF(G687=0,"",'Ark1'!U1662)</f>
        <v/>
      </c>
      <c r="M687" s="264"/>
      <c r="N687" s="33" t="str">
        <f>+IF(G687=0,"",'Ark1'!W1662)</f>
        <v/>
      </c>
      <c r="O687" s="33" t="str">
        <f>+IF(G687=0,"",'Ark1'!X1662)</f>
        <v/>
      </c>
      <c r="P687" s="33" t="str">
        <f>+IF(G687=0,"",'Ark1'!AG1662)</f>
        <v/>
      </c>
      <c r="Q687" s="33" t="str">
        <f>+IF(G687=0,"",'Ark1'!AH1662)</f>
        <v/>
      </c>
      <c r="R687" s="366" t="str">
        <f>+IF(G687=0,"",'Ark1'!AR2080)</f>
        <v/>
      </c>
      <c r="S687" s="114" t="str">
        <f>+IF(G687=0,"",'Ark1'!AS2080)</f>
        <v/>
      </c>
      <c r="T687" s="33" t="str">
        <f>+IF(G687=0,"",'Ark1'!Y1662)</f>
        <v/>
      </c>
      <c r="U687" s="27" t="str">
        <f>+IF(G687=0,"",'Ark1'!AA1662)</f>
        <v/>
      </c>
      <c r="V687" s="33" t="str">
        <f>+IF(G687=0,"",'Ark1'!AC1662)</f>
        <v/>
      </c>
      <c r="W687" s="294" t="str">
        <f t="shared" si="95"/>
        <v/>
      </c>
      <c r="X687" s="33" t="str">
        <f t="shared" si="96"/>
        <v/>
      </c>
      <c r="Y687" s="28" t="str">
        <f t="shared" si="97"/>
        <v/>
      </c>
      <c r="Z687" s="244"/>
      <c r="AC687" s="28"/>
      <c r="AD687" s="27"/>
      <c r="AG687" s="27"/>
      <c r="AH687" s="27"/>
      <c r="AI687" s="27"/>
      <c r="AK687" s="27"/>
    </row>
    <row r="688" spans="1:55" s="270" customFormat="1" ht="15.6">
      <c r="A688" s="244"/>
      <c r="B688" s="295">
        <f>+'Ark1'!C1697</f>
        <v>2024</v>
      </c>
      <c r="C688" s="263">
        <f>+'Ark1'!L1697</f>
        <v>3</v>
      </c>
      <c r="D688" s="263" t="s">
        <v>31</v>
      </c>
      <c r="E688" s="86"/>
      <c r="F688" s="263" t="str">
        <f>+IF(G688=0,"",'Ark1'!Q1697)</f>
        <v/>
      </c>
      <c r="G688" s="449">
        <f>+'Ark1'!R1697</f>
        <v>0</v>
      </c>
      <c r="H688" s="264" t="str">
        <f>+IF(G688=0,"",'Ark1'!AE1697)</f>
        <v/>
      </c>
      <c r="I688" s="264"/>
      <c r="J688" s="264" t="str">
        <f>+IF(G688=0,"",'Ark1'!AF1697)</f>
        <v/>
      </c>
      <c r="K688" s="265" t="str">
        <f>+IF(G688=0,"",'Ark1'!T1697)</f>
        <v/>
      </c>
      <c r="L688" s="294" t="str">
        <f>+IF(G688=0,"",'Ark1'!U1697)</f>
        <v/>
      </c>
      <c r="M688" s="264"/>
      <c r="N688" s="266" t="str">
        <f>+IF(G688=0,"",'Ark1'!W1697)</f>
        <v/>
      </c>
      <c r="O688" s="266" t="str">
        <f>+IF(G688=0,"",'Ark1'!X1697)</f>
        <v/>
      </c>
      <c r="P688" s="266" t="str">
        <f>+IF(G688=0,"",'Ark1'!AG1697)</f>
        <v/>
      </c>
      <c r="Q688" s="266" t="str">
        <f>+IF(G688=0,"",'Ark1'!AH1697)</f>
        <v/>
      </c>
      <c r="R688" s="366" t="str">
        <f>+IF(G688=0,"",'Ark1'!AR2115)</f>
        <v/>
      </c>
      <c r="S688" s="114" t="str">
        <f>+IF(G688=0,"",'Ark1'!AS2115)</f>
        <v/>
      </c>
      <c r="T688" s="266" t="str">
        <f>+IF(G688=0,"",'Ark1'!Y1697)</f>
        <v/>
      </c>
      <c r="U688" s="265" t="str">
        <f>+IF(G688=0,"",'Ark1'!AA1697)</f>
        <v/>
      </c>
      <c r="V688" s="266" t="str">
        <f>+IF(G688=0,"",'Ark1'!AC1697)</f>
        <v/>
      </c>
      <c r="W688" s="294" t="str">
        <f t="shared" si="95"/>
        <v/>
      </c>
      <c r="X688" s="266" t="str">
        <f t="shared" si="96"/>
        <v/>
      </c>
      <c r="Y688" s="264" t="str">
        <f t="shared" si="97"/>
        <v/>
      </c>
      <c r="Z688" s="244"/>
      <c r="AA688" s="28"/>
      <c r="AB688" s="28"/>
      <c r="AC688" s="28"/>
      <c r="AD688" s="27"/>
      <c r="AE688" s="28"/>
      <c r="AF688" s="28"/>
      <c r="AG688" s="27"/>
      <c r="AH688" s="27"/>
      <c r="AI688" s="27"/>
      <c r="AJ688" s="28"/>
      <c r="AK688" s="27"/>
      <c r="AL688" s="86"/>
    </row>
    <row r="689" spans="1:55" s="270" customFormat="1" ht="15.6">
      <c r="A689" s="244"/>
      <c r="B689" s="295">
        <f>+'Ark1'!C1732</f>
        <v>2024</v>
      </c>
      <c r="C689" s="263">
        <f>+'Ark1'!L1732</f>
        <v>4</v>
      </c>
      <c r="D689" s="263" t="s">
        <v>32</v>
      </c>
      <c r="E689" s="86"/>
      <c r="F689" s="86" t="str">
        <f>+IF(G689=0,"",'Ark1'!Q1732)</f>
        <v/>
      </c>
      <c r="G689" s="449">
        <f>+'Ark1'!R1732</f>
        <v>0</v>
      </c>
      <c r="H689" s="28" t="str">
        <f>+IF(G689=0,"",'Ark1'!AE1732)</f>
        <v/>
      </c>
      <c r="I689" s="264"/>
      <c r="J689" s="28" t="str">
        <f>+IF(G689=0,"",'Ark1'!AF1732)</f>
        <v/>
      </c>
      <c r="K689" s="27" t="str">
        <f>+IF(G689=0,"",'Ark1'!T1732)</f>
        <v/>
      </c>
      <c r="L689" s="294" t="str">
        <f>+IF(G689=0,"",'Ark1'!U1732)</f>
        <v/>
      </c>
      <c r="M689" s="264"/>
      <c r="N689" s="33" t="str">
        <f>+IF(G689=0,"",'Ark1'!W1732)</f>
        <v/>
      </c>
      <c r="O689" s="33" t="str">
        <f>+IF(G689=0,"",'Ark1'!X1732)</f>
        <v/>
      </c>
      <c r="P689" s="33" t="str">
        <f>+IF(G689=0,"",'Ark1'!AG1732)</f>
        <v/>
      </c>
      <c r="Q689" s="33" t="str">
        <f>+IF(G689=0,"",'Ark1'!AH1732)</f>
        <v/>
      </c>
      <c r="R689" s="366" t="str">
        <f>+IF(G689=0,"",'Ark1'!#REF!)</f>
        <v/>
      </c>
      <c r="S689" s="114" t="str">
        <f>+IF(G689=0,"",'Ark1'!#REF!)</f>
        <v/>
      </c>
      <c r="T689" s="33" t="str">
        <f>+IF(G689=0,"",'Ark1'!Y1732)</f>
        <v/>
      </c>
      <c r="U689" s="27" t="str">
        <f>+IF(G689=0,"",'Ark1'!AA1732)</f>
        <v/>
      </c>
      <c r="V689" s="33" t="str">
        <f>+IF(G689=0,"",'Ark1'!AC1732)</f>
        <v/>
      </c>
      <c r="W689" s="294" t="str">
        <f t="shared" si="95"/>
        <v/>
      </c>
      <c r="X689" s="33" t="str">
        <f t="shared" si="96"/>
        <v/>
      </c>
      <c r="Y689" s="28" t="str">
        <f t="shared" si="97"/>
        <v/>
      </c>
      <c r="Z689" s="244"/>
      <c r="AA689" s="28"/>
      <c r="AB689" s="28"/>
      <c r="AC689" s="28"/>
      <c r="AD689" s="27"/>
      <c r="AE689" s="28"/>
      <c r="AF689" s="28"/>
      <c r="AG689" s="27"/>
      <c r="AH689" s="27"/>
      <c r="AI689" s="27"/>
      <c r="AJ689" s="28"/>
      <c r="AK689" s="27"/>
      <c r="AL689" s="86"/>
    </row>
    <row r="690" spans="1:55" s="270" customFormat="1" ht="15.6">
      <c r="A690" s="244"/>
      <c r="B690" s="263">
        <f>+'Ark1'!C1767</f>
        <v>2024</v>
      </c>
      <c r="C690" s="263">
        <f>+'Ark1'!L1767</f>
        <v>5</v>
      </c>
      <c r="D690" s="263" t="s">
        <v>402</v>
      </c>
      <c r="E690" s="86"/>
      <c r="F690" s="263" t="str">
        <f>+IF(G690=0,"",'Ark1'!Q1767)</f>
        <v/>
      </c>
      <c r="G690" s="449">
        <f>+'Ark1'!R1767</f>
        <v>0</v>
      </c>
      <c r="H690" s="264">
        <f>+'Ark1'!AE1767</f>
        <v>0</v>
      </c>
      <c r="I690" s="264"/>
      <c r="J690" s="264" t="str">
        <f>+IF(G690=0,"",'Ark1'!AF1767)</f>
        <v/>
      </c>
      <c r="K690" s="265" t="str">
        <f>+IF(G690=0,"",'Ark1'!T1767)</f>
        <v/>
      </c>
      <c r="L690" s="294" t="str">
        <f>+IF(G690=0,"",'Ark1'!U1767)</f>
        <v/>
      </c>
      <c r="M690" s="264"/>
      <c r="N690" s="266" t="str">
        <f>+IF(G690=0,"",'Ark1'!W1767)</f>
        <v/>
      </c>
      <c r="O690" s="266" t="str">
        <f>+IF(G690=0,"",'Ark1'!X1767)</f>
        <v/>
      </c>
      <c r="P690" s="266" t="str">
        <f>+IF(G690=0,"",'Ark1'!AG1767)</f>
        <v/>
      </c>
      <c r="Q690" s="266" t="str">
        <f>+IF(G690=0,"",'Ark1'!AH1767)</f>
        <v/>
      </c>
      <c r="R690" s="366" t="str">
        <f>+IF(G690=0,"",'Ark1'!#REF!)</f>
        <v/>
      </c>
      <c r="S690" s="114" t="str">
        <f>+IF(G690=0,"",'Ark1'!#REF!)</f>
        <v/>
      </c>
      <c r="T690" s="266" t="str">
        <f>+IF(G690=0,"",'Ark1'!Y1767)</f>
        <v/>
      </c>
      <c r="U690" s="265" t="str">
        <f>+IF(G690=0,"",'Ark1'!AA1767)</f>
        <v/>
      </c>
      <c r="V690" s="266" t="str">
        <f>+IF(G690=0,"",'Ark1'!AC1767)</f>
        <v/>
      </c>
      <c r="W690" s="294" t="str">
        <f t="shared" si="95"/>
        <v/>
      </c>
      <c r="X690" s="266" t="str">
        <f t="shared" si="96"/>
        <v/>
      </c>
      <c r="Y690" s="264" t="str">
        <f t="shared" si="97"/>
        <v/>
      </c>
      <c r="Z690" s="244"/>
      <c r="AA690" s="28"/>
      <c r="AB690" s="28"/>
      <c r="AC690" s="28"/>
      <c r="AD690" s="27"/>
      <c r="AE690" s="28"/>
      <c r="AF690" s="28"/>
      <c r="AG690" s="27"/>
      <c r="AH690" s="27"/>
      <c r="AI690" s="27"/>
      <c r="AJ690" s="28"/>
      <c r="AK690" s="27"/>
      <c r="AL690" s="86"/>
    </row>
    <row r="691" spans="1:55" s="270" customFormat="1" ht="15.6">
      <c r="A691" s="244"/>
      <c r="B691" s="318">
        <f>+'Ark1'!C1802</f>
        <v>2024</v>
      </c>
      <c r="C691" s="263">
        <f>+'Ark1'!L1802</f>
        <v>6</v>
      </c>
      <c r="D691" s="263" t="s">
        <v>33</v>
      </c>
      <c r="E691" s="86"/>
      <c r="F691" s="86" t="str">
        <f>+IF(G691=0,"",'Ark1'!Q1802)</f>
        <v/>
      </c>
      <c r="G691" s="449">
        <f>+'Ark1'!R1802</f>
        <v>0</v>
      </c>
      <c r="H691" s="28" t="str">
        <f>+IF(G691=0,"",'Ark1'!AE1802)</f>
        <v/>
      </c>
      <c r="I691" s="264"/>
      <c r="J691" s="28" t="str">
        <f>+IF(G691=0,"",'Ark1'!AF1802)</f>
        <v/>
      </c>
      <c r="K691" s="27" t="str">
        <f>+IF(G691=0,"",'Ark1'!T1802)</f>
        <v/>
      </c>
      <c r="L691" s="294" t="str">
        <f>+IF(G691=0,"",'Ark1'!U1802)</f>
        <v/>
      </c>
      <c r="M691" s="264"/>
      <c r="N691" s="33" t="str">
        <f>+IF(G691=0,"",'Ark1'!W1802)</f>
        <v/>
      </c>
      <c r="O691" s="33" t="str">
        <f>+IF(G691=0,"",'Ark1'!X1802)</f>
        <v/>
      </c>
      <c r="P691" s="33" t="str">
        <f>+IF(G691=0,"",'Ark1'!AG1802)</f>
        <v/>
      </c>
      <c r="Q691" s="33" t="str">
        <f>+IF(G691=0,"",'Ark1'!AH1802)</f>
        <v/>
      </c>
      <c r="R691" s="366" t="str">
        <f>+IF(G691=0,"",'Ark1'!#REF!)</f>
        <v/>
      </c>
      <c r="S691" s="114" t="str">
        <f>+IF(G691=0,"",'Ark1'!#REF!)</f>
        <v/>
      </c>
      <c r="T691" s="33" t="str">
        <f>+IF(G691=0,"",'Ark1'!Y1802)</f>
        <v/>
      </c>
      <c r="U691" s="27" t="str">
        <f>+IF(G691=0,"",'Ark1'!AA1802)</f>
        <v/>
      </c>
      <c r="V691" s="33" t="str">
        <f>+IF(G691=0,"",'Ark1'!AC1802)</f>
        <v/>
      </c>
      <c r="W691" s="294" t="str">
        <f t="shared" si="95"/>
        <v/>
      </c>
      <c r="X691" s="33" t="str">
        <f t="shared" si="96"/>
        <v/>
      </c>
      <c r="Y691" s="28" t="str">
        <f t="shared" si="97"/>
        <v/>
      </c>
      <c r="Z691" s="244"/>
      <c r="AA691" s="28"/>
      <c r="AB691" s="28"/>
      <c r="AC691" s="28"/>
      <c r="AD691" s="27"/>
      <c r="AE691" s="28"/>
      <c r="AF691" s="28"/>
      <c r="AG691" s="86"/>
      <c r="AH691" s="86"/>
      <c r="AI691" s="86"/>
      <c r="AJ691" s="28"/>
      <c r="AK691" s="86"/>
      <c r="AL691" s="86"/>
    </row>
    <row r="692" spans="1:55" s="270" customFormat="1" ht="15.6">
      <c r="A692" s="244"/>
      <c r="B692" s="318">
        <f>+'Ark1'!C1837</f>
        <v>2024</v>
      </c>
      <c r="C692" s="263">
        <f>+'Ark1'!L1837</f>
        <v>7</v>
      </c>
      <c r="D692" s="263" t="s">
        <v>34</v>
      </c>
      <c r="E692" s="86"/>
      <c r="F692" s="263" t="str">
        <f>+IF(G692=0,"",'Ark1'!Q1837)</f>
        <v/>
      </c>
      <c r="G692" s="449">
        <f>+'Ark1'!R1837</f>
        <v>0</v>
      </c>
      <c r="H692" s="264" t="str">
        <f>+IF(G692=0,"",'Ark1'!AE1837)</f>
        <v/>
      </c>
      <c r="I692" s="264"/>
      <c r="J692" s="264" t="str">
        <f>+IF(G692=0,"",'Ark1'!AF1837)</f>
        <v/>
      </c>
      <c r="K692" s="265" t="str">
        <f>+IF(G692=0,"",'Ark1'!T1837)</f>
        <v/>
      </c>
      <c r="L692" s="294" t="str">
        <f>+IF(G692=0,"",'Ark1'!U1837)</f>
        <v/>
      </c>
      <c r="M692" s="264"/>
      <c r="N692" s="266" t="str">
        <f>+IF(G692=0,"",'Ark1'!W1837)</f>
        <v/>
      </c>
      <c r="O692" s="266" t="str">
        <f>+IF(G692=0,"",'Ark1'!X1837)</f>
        <v/>
      </c>
      <c r="P692" s="266" t="str">
        <f>+IF(G692=0,"",'Ark1'!AG1837)</f>
        <v/>
      </c>
      <c r="Q692" s="266" t="str">
        <f>+IF(G692=0,"",'Ark1'!AH1837)</f>
        <v/>
      </c>
      <c r="R692" s="366" t="str">
        <f>+IF(G692=0,"",'Ark1'!#REF!)</f>
        <v/>
      </c>
      <c r="S692" s="114" t="str">
        <f>+IF(G692=0,"",'Ark1'!#REF!)</f>
        <v/>
      </c>
      <c r="T692" s="266" t="str">
        <f>+IF(G692=0,"",'Ark1'!Y1837)</f>
        <v/>
      </c>
      <c r="U692" s="265" t="str">
        <f>+IF(G692=0,"",'Ark1'!AA1837)</f>
        <v/>
      </c>
      <c r="V692" s="266" t="str">
        <f>+IF(G692=0,"",'Ark1'!AC1837)</f>
        <v/>
      </c>
      <c r="W692" s="294" t="str">
        <f t="shared" si="95"/>
        <v/>
      </c>
      <c r="X692" s="266" t="str">
        <f t="shared" si="96"/>
        <v/>
      </c>
      <c r="Y692" s="264" t="str">
        <f t="shared" si="97"/>
        <v/>
      </c>
      <c r="Z692" s="244"/>
      <c r="AA692" s="28"/>
      <c r="AB692" s="28"/>
      <c r="AC692" s="28"/>
      <c r="AD692" s="27"/>
      <c r="AE692" s="28"/>
      <c r="AF692" s="28"/>
      <c r="AG692" s="86"/>
      <c r="AH692" s="86"/>
      <c r="AI692" s="86"/>
      <c r="AJ692" s="28"/>
      <c r="AK692" s="86"/>
      <c r="AL692" s="86"/>
    </row>
    <row r="693" spans="1:55" s="270" customFormat="1" ht="15.6">
      <c r="A693" s="244"/>
      <c r="B693" s="86">
        <f>+'Ark1'!C1872</f>
        <v>2024</v>
      </c>
      <c r="C693" s="86">
        <f>+'Ark1'!L1872</f>
        <v>8</v>
      </c>
      <c r="D693" s="86" t="s">
        <v>35</v>
      </c>
      <c r="E693" s="86"/>
      <c r="F693" s="86" t="str">
        <f>+IF(G693=0,"",'Ark1'!Q1872)</f>
        <v/>
      </c>
      <c r="G693" s="449">
        <f>+'Ark1'!R1872</f>
        <v>0</v>
      </c>
      <c r="H693" s="28" t="str">
        <f>+IF(G693=0,"",'Ark1'!AE1872)</f>
        <v/>
      </c>
      <c r="I693" s="264"/>
      <c r="J693" s="28" t="str">
        <f>+IF(G693=0,"",'Ark1'!AF1872)</f>
        <v/>
      </c>
      <c r="K693" s="27" t="str">
        <f>+IF(G693=0,"",'Ark1'!T1872)</f>
        <v/>
      </c>
      <c r="L693" s="294" t="str">
        <f>+IF(G693=0,"",'Ark1'!U1872)</f>
        <v/>
      </c>
      <c r="M693" s="264"/>
      <c r="N693" s="33" t="str">
        <f>+IF(G693=0,"",'Ark1'!W1872)</f>
        <v/>
      </c>
      <c r="O693" s="33" t="str">
        <f>+IF(G693=0,"",'Ark1'!X1872)</f>
        <v/>
      </c>
      <c r="P693" s="33" t="str">
        <f>+IF(G693=0,"",'Ark1'!AG1872)</f>
        <v/>
      </c>
      <c r="Q693" s="33" t="str">
        <f>+IF(G693=0,"",'Ark1'!AH1872)</f>
        <v/>
      </c>
      <c r="R693" s="366" t="str">
        <f>+IF(G693=0,"",'Ark1'!#REF!)</f>
        <v/>
      </c>
      <c r="S693" s="114" t="str">
        <f>+IF(G693=0,"",'Ark1'!#REF!)</f>
        <v/>
      </c>
      <c r="T693" s="33" t="str">
        <f>+IF(G693=0,"",'Ark1'!Y1872)</f>
        <v/>
      </c>
      <c r="U693" s="27" t="str">
        <f>+IF(G693=0,"",'Ark1'!AA1872)</f>
        <v/>
      </c>
      <c r="V693" s="33" t="str">
        <f>+IF(G693=0,"",'Ark1'!AC1872)</f>
        <v/>
      </c>
      <c r="W693" s="294" t="str">
        <f t="shared" si="95"/>
        <v/>
      </c>
      <c r="X693" s="33" t="str">
        <f t="shared" si="96"/>
        <v/>
      </c>
      <c r="Y693" s="28" t="str">
        <f t="shared" si="97"/>
        <v/>
      </c>
      <c r="Z693" s="244"/>
      <c r="AA693" s="28"/>
      <c r="AB693" s="28"/>
      <c r="AC693" s="28"/>
      <c r="AD693" s="27"/>
      <c r="AE693" s="28"/>
      <c r="AF693" s="28"/>
      <c r="AG693" s="86"/>
      <c r="AH693" s="86"/>
      <c r="AI693" s="86"/>
      <c r="AJ693" s="28"/>
      <c r="AK693" s="86"/>
      <c r="AL693" s="86"/>
    </row>
    <row r="694" spans="1:55" s="270" customFormat="1" ht="15.6">
      <c r="A694" s="244"/>
      <c r="B694" s="318">
        <f>+'Ark1'!C1907</f>
        <v>2024</v>
      </c>
      <c r="C694" s="263">
        <f>+'Ark1'!L1907</f>
        <v>9</v>
      </c>
      <c r="D694" s="263" t="s">
        <v>36</v>
      </c>
      <c r="E694" s="86"/>
      <c r="F694" s="263" t="str">
        <f>+IF(G694=0,"",'Ark1'!Q1907)</f>
        <v/>
      </c>
      <c r="G694" s="449">
        <f>+'Ark1'!R1907</f>
        <v>0</v>
      </c>
      <c r="H694" s="264" t="str">
        <f>+IF(G694=0,"",'Ark1'!AE1907)</f>
        <v/>
      </c>
      <c r="I694" s="264"/>
      <c r="J694" s="264" t="str">
        <f>+IF(G694=0,"",'Ark1'!AF1907)</f>
        <v/>
      </c>
      <c r="K694" s="265" t="str">
        <f>+IF(G694=0,"",'Ark1'!T1907)</f>
        <v/>
      </c>
      <c r="L694" s="294" t="str">
        <f>+IF(G694=0,"",'Ark1'!U1907)</f>
        <v/>
      </c>
      <c r="M694" s="264"/>
      <c r="N694" s="266" t="str">
        <f>+IF(G694=0,"",'Ark1'!W1907)</f>
        <v/>
      </c>
      <c r="O694" s="266" t="str">
        <f>+IF(G694=0,"",'Ark1'!X1907)</f>
        <v/>
      </c>
      <c r="P694" s="266" t="str">
        <f>+IF(G694=0,"",'Ark1'!AG1907)</f>
        <v/>
      </c>
      <c r="Q694" s="266" t="str">
        <f>+IF(G694=0,"",'Ark1'!AH1907)</f>
        <v/>
      </c>
      <c r="R694" s="366" t="str">
        <f>+IF(G694=0,"",'Ark1'!#REF!)</f>
        <v/>
      </c>
      <c r="S694" s="114" t="str">
        <f>+IF(G694=0,"",'Ark1'!#REF!)</f>
        <v/>
      </c>
      <c r="T694" s="266" t="str">
        <f>+IF(G694=0,"",'Ark1'!Y1907)</f>
        <v/>
      </c>
      <c r="U694" s="265" t="str">
        <f>+IF(G694=0,"",'Ark1'!AA1907)</f>
        <v/>
      </c>
      <c r="V694" s="266" t="str">
        <f>+IF(G694=0,"",'Ark1'!AC1907)</f>
        <v/>
      </c>
      <c r="W694" s="294" t="str">
        <f t="shared" si="95"/>
        <v/>
      </c>
      <c r="X694" s="266" t="str">
        <f t="shared" si="96"/>
        <v/>
      </c>
      <c r="Y694" s="264" t="str">
        <f t="shared" si="97"/>
        <v/>
      </c>
      <c r="Z694" s="244"/>
      <c r="AA694" s="28"/>
      <c r="AB694" s="28"/>
      <c r="AC694" s="28"/>
      <c r="AD694" s="27"/>
      <c r="AE694" s="28"/>
      <c r="AF694" s="28"/>
      <c r="AG694" s="86"/>
      <c r="AH694" s="86"/>
      <c r="AI694" s="86"/>
      <c r="AJ694" s="28"/>
      <c r="AK694" s="86"/>
      <c r="AL694" s="86"/>
    </row>
    <row r="695" spans="1:55" s="270" customFormat="1" ht="15.6">
      <c r="A695" s="244"/>
      <c r="B695" s="318">
        <f>+'Ark1'!C1942</f>
        <v>2024</v>
      </c>
      <c r="C695" s="263">
        <f>+'Ark1'!L1942</f>
        <v>10</v>
      </c>
      <c r="D695" s="263" t="s">
        <v>37</v>
      </c>
      <c r="E695" s="86"/>
      <c r="F695" s="86" t="str">
        <f>+IF(G695=0,"",'Ark1'!Q1942)</f>
        <v/>
      </c>
      <c r="G695" s="449">
        <f>+'Ark1'!R1942</f>
        <v>0</v>
      </c>
      <c r="H695" s="28" t="str">
        <f>+IF(G695=0,"",'Ark1'!AE1942)</f>
        <v/>
      </c>
      <c r="I695" s="264"/>
      <c r="J695" s="28" t="str">
        <f>+IF(G695=0,"",'Ark1'!AF1942)</f>
        <v/>
      </c>
      <c r="K695" s="27" t="str">
        <f>+IF(G695=0,"",'Ark1'!T1942)</f>
        <v/>
      </c>
      <c r="L695" s="294" t="str">
        <f>+IF(G695=0,"",'Ark1'!U1942)</f>
        <v/>
      </c>
      <c r="M695" s="264"/>
      <c r="N695" s="33" t="str">
        <f>+IF(G695=0,"",'Ark1'!W1942)</f>
        <v/>
      </c>
      <c r="O695" s="33" t="str">
        <f>+IF(G695=0,"",'Ark1'!X1942)</f>
        <v/>
      </c>
      <c r="P695" s="33" t="str">
        <f>+IF(G695=0,"",'Ark1'!AG1942)</f>
        <v/>
      </c>
      <c r="Q695" s="33" t="str">
        <f>+IF(G695=0,"",'Ark1'!AH1942)</f>
        <v/>
      </c>
      <c r="R695" s="366" t="str">
        <f>+IF(G695=0,"",'Ark1'!#REF!)</f>
        <v/>
      </c>
      <c r="S695" s="114" t="str">
        <f>+IF(G695=0,"",'Ark1'!#REF!)</f>
        <v/>
      </c>
      <c r="T695" s="33" t="str">
        <f>+IF(G695=0,"",'Ark1'!Y1942)</f>
        <v/>
      </c>
      <c r="U695" s="27" t="str">
        <f>+IF(G695=0,"",'Ark1'!AA1942)</f>
        <v/>
      </c>
      <c r="V695" s="33" t="str">
        <f>+IF(G695=0,"",'Ark1'!AC1942)</f>
        <v/>
      </c>
      <c r="W695" s="294" t="str">
        <f t="shared" si="95"/>
        <v/>
      </c>
      <c r="X695" s="33" t="str">
        <f t="shared" si="96"/>
        <v/>
      </c>
      <c r="Y695" s="28" t="str">
        <f t="shared" si="97"/>
        <v/>
      </c>
      <c r="Z695" s="244"/>
      <c r="AA695" s="28"/>
      <c r="AB695" s="28"/>
      <c r="AC695" s="28"/>
      <c r="AD695" s="27"/>
      <c r="AE695" s="28"/>
      <c r="AF695" s="28"/>
      <c r="AG695" s="86"/>
      <c r="AH695" s="86"/>
      <c r="AI695" s="86"/>
      <c r="AJ695" s="28"/>
      <c r="AK695" s="86"/>
      <c r="AL695" s="86"/>
    </row>
    <row r="696" spans="1:55" ht="15.6">
      <c r="A696" s="244"/>
      <c r="B696" s="318">
        <f>+'Ark1'!C1977</f>
        <v>2024</v>
      </c>
      <c r="C696" s="263">
        <f>+'Ark1'!L1977</f>
        <v>11</v>
      </c>
      <c r="D696" s="263" t="s">
        <v>38</v>
      </c>
      <c r="F696" s="263" t="str">
        <f>+IF(G696=0,"",'Ark1'!Q1977)</f>
        <v/>
      </c>
      <c r="G696" s="449">
        <f>+'Ark1'!R1977</f>
        <v>0</v>
      </c>
      <c r="H696" s="264" t="str">
        <f>+IF(G696=0,"",'Ark1'!AE1977)</f>
        <v/>
      </c>
      <c r="I696" s="264"/>
      <c r="J696" s="264" t="str">
        <f>+IF(G696=0,"",'Ark1'!AF1977)</f>
        <v/>
      </c>
      <c r="K696" s="265" t="str">
        <f>+IF(G696=0,"",'Ark1'!T1977)</f>
        <v/>
      </c>
      <c r="L696" s="294" t="str">
        <f>+IF(G696=0,"",'Ark1'!U1977)</f>
        <v/>
      </c>
      <c r="M696" s="264"/>
      <c r="N696" s="266" t="str">
        <f>+IF(G696=0,"",'Ark1'!W1977)</f>
        <v/>
      </c>
      <c r="O696" s="266" t="str">
        <f>+IF(G696=0,"",'Ark1'!X1977)</f>
        <v/>
      </c>
      <c r="P696" s="266" t="str">
        <f>+IF(G696=0,"",'Ark1'!AG1977)</f>
        <v/>
      </c>
      <c r="Q696" s="266" t="str">
        <f>+IF(G696=0,"",'Ark1'!AH1977)</f>
        <v/>
      </c>
      <c r="R696" s="366" t="str">
        <f>+IF(G696=0,"",'Ark1'!#REF!)</f>
        <v/>
      </c>
      <c r="S696" s="114" t="str">
        <f>+IF(G696=0,"",'Ark1'!#REF!)</f>
        <v/>
      </c>
      <c r="T696" s="266" t="str">
        <f>+IF(G696=0,"",'Ark1'!Y1977)</f>
        <v/>
      </c>
      <c r="U696" s="265" t="str">
        <f>+IF(G696=0,"",'Ark1'!AA1977)</f>
        <v/>
      </c>
      <c r="V696" s="266" t="str">
        <f>+IF(G696=0,"",'Ark1'!AC1977)</f>
        <v/>
      </c>
      <c r="W696" s="294" t="str">
        <f t="shared" si="95"/>
        <v/>
      </c>
      <c r="X696" s="266" t="str">
        <f t="shared" si="96"/>
        <v/>
      </c>
      <c r="Y696" s="264" t="str">
        <f t="shared" si="97"/>
        <v/>
      </c>
      <c r="Z696" s="244"/>
      <c r="AC696" s="28"/>
      <c r="AD696" s="27"/>
    </row>
    <row r="697" spans="1:55" ht="15.6">
      <c r="A697" s="244"/>
      <c r="B697" s="318">
        <f>+'Ark1'!C2012</f>
        <v>2024</v>
      </c>
      <c r="C697" s="263">
        <f>+'Ark1'!L2012</f>
        <v>12</v>
      </c>
      <c r="D697" s="263" t="s">
        <v>39</v>
      </c>
      <c r="F697" s="86" t="str">
        <f>+IF(G697=0,"",'Ark1'!Q2012)</f>
        <v/>
      </c>
      <c r="G697" s="449">
        <f>+'Ark1'!R2012</f>
        <v>0</v>
      </c>
      <c r="H697" s="28" t="str">
        <f>+IF(G697=0,"",'Ark1'!AE2012)</f>
        <v/>
      </c>
      <c r="I697" s="264"/>
      <c r="J697" s="28" t="str">
        <f>+IF(G697=0,"",'Ark1'!AF2012)</f>
        <v/>
      </c>
      <c r="K697" s="27" t="str">
        <f>+IF(G697=0,"",'Ark1'!T2012)</f>
        <v/>
      </c>
      <c r="L697" s="294" t="str">
        <f>+IF(G697=0,"",'Ark1'!U2012)</f>
        <v/>
      </c>
      <c r="M697" s="264"/>
      <c r="N697" s="33" t="str">
        <f>+IF(G697=0,"",'Ark1'!W2012)</f>
        <v/>
      </c>
      <c r="O697" s="33" t="str">
        <f>+IF(G697=0,"",'Ark1'!X2012)</f>
        <v/>
      </c>
      <c r="P697" s="33" t="str">
        <f>+IF(G697=0,"",'Ark1'!AG2012)</f>
        <v/>
      </c>
      <c r="Q697" s="33" t="str">
        <f>+IF(G697=0,"",'Ark1'!AH2012)</f>
        <v/>
      </c>
      <c r="R697" s="366" t="str">
        <f>+IF(G697=0,"",'Ark1'!#REF!)</f>
        <v/>
      </c>
      <c r="S697" s="114" t="str">
        <f>+IF(G697=0,"",'Ark1'!#REF!)</f>
        <v/>
      </c>
      <c r="T697" s="33" t="str">
        <f>+IF(G697=0,"",'Ark1'!Y2012)</f>
        <v/>
      </c>
      <c r="U697" s="27" t="str">
        <f>+IF(G697=0,"",'Ark1'!AA2012)</f>
        <v/>
      </c>
      <c r="V697" s="33" t="str">
        <f>+IF(G697=0,"",'Ark1'!AC2012)</f>
        <v/>
      </c>
      <c r="W697" s="294" t="str">
        <f t="shared" si="95"/>
        <v/>
      </c>
      <c r="X697" s="33" t="str">
        <f t="shared" si="96"/>
        <v/>
      </c>
      <c r="Y697" s="28" t="str">
        <f t="shared" si="97"/>
        <v/>
      </c>
      <c r="Z697" s="244"/>
      <c r="AC697" s="28"/>
      <c r="AD697" s="27"/>
    </row>
    <row r="698" spans="1:55" ht="15.6">
      <c r="A698" s="244"/>
      <c r="B698" s="318">
        <f>+'Ark1'!C2047</f>
        <v>2024</v>
      </c>
      <c r="C698" s="263">
        <f>+'Ark1'!L2047</f>
        <v>13</v>
      </c>
      <c r="D698" s="263" t="s">
        <v>40</v>
      </c>
      <c r="F698" s="263" t="str">
        <f>+IF(G698=0,"",'Ark1'!Q2047)</f>
        <v/>
      </c>
      <c r="G698" s="449">
        <f>+'Ark1'!R2047</f>
        <v>0</v>
      </c>
      <c r="H698" s="264" t="str">
        <f>+IF(G698=0,"",'Ark1'!AE2047)</f>
        <v/>
      </c>
      <c r="I698" s="264"/>
      <c r="J698" s="264" t="str">
        <f>+IF(G698=0,"",'Ark1'!AF2047)</f>
        <v/>
      </c>
      <c r="K698" s="265" t="str">
        <f>+IF(G698=0,"",'Ark1'!T2047)</f>
        <v/>
      </c>
      <c r="L698" s="294" t="str">
        <f>+IF(G698=0,"",'Ark1'!U2047)</f>
        <v/>
      </c>
      <c r="M698" s="264"/>
      <c r="N698" s="266" t="str">
        <f>+IF(G698=0,"",'Ark1'!W2047)</f>
        <v/>
      </c>
      <c r="O698" s="266" t="str">
        <f>+IF(G698=0,"",'Ark1'!X2047)</f>
        <v/>
      </c>
      <c r="P698" s="266" t="str">
        <f>+IF(G698=0,"",'Ark1'!AG2047)</f>
        <v/>
      </c>
      <c r="Q698" s="266" t="str">
        <f>+IF(G698=0,"",'Ark1'!AH2047)</f>
        <v/>
      </c>
      <c r="R698" s="366" t="str">
        <f>+IF(G698=0,"",'Ark1'!#REF!)</f>
        <v/>
      </c>
      <c r="S698" s="114" t="str">
        <f>+IF(G698=0,"",'Ark1'!#REF!)</f>
        <v/>
      </c>
      <c r="T698" s="266" t="str">
        <f>+IF(G698=0,"",'Ark1'!Y2047)</f>
        <v/>
      </c>
      <c r="U698" s="265" t="str">
        <f>+IF(G698=0,"",'Ark1'!AA2047)</f>
        <v/>
      </c>
      <c r="V698" s="266" t="str">
        <f>+IF(G698=0,"",'Ark1'!AC2047)</f>
        <v/>
      </c>
      <c r="W698" s="294" t="str">
        <f t="shared" si="95"/>
        <v/>
      </c>
      <c r="X698" s="266" t="str">
        <f t="shared" si="96"/>
        <v/>
      </c>
      <c r="Y698" s="264" t="str">
        <f t="shared" si="97"/>
        <v/>
      </c>
      <c r="Z698" s="244"/>
      <c r="AC698" s="28"/>
      <c r="AD698" s="27"/>
    </row>
    <row r="699" spans="1:55" ht="15.6">
      <c r="A699" s="244"/>
      <c r="B699" s="318">
        <f>+'Ark1'!C2082</f>
        <v>2024</v>
      </c>
      <c r="C699" s="263">
        <f>+'Ark1'!L2082</f>
        <v>14</v>
      </c>
      <c r="D699" s="263" t="s">
        <v>403</v>
      </c>
      <c r="F699" s="86" t="str">
        <f>+IF(G699=0,"",'Ark1'!Q2082)</f>
        <v/>
      </c>
      <c r="G699" s="449">
        <f>+'Ark1'!R2082</f>
        <v>0</v>
      </c>
      <c r="H699" s="28" t="str">
        <f>+IF(G699=0,"",'Ark1'!AE2082)</f>
        <v/>
      </c>
      <c r="I699" s="264"/>
      <c r="J699" s="28" t="str">
        <f>+IF(G699=0,"",'Ark1'!AF2082)</f>
        <v/>
      </c>
      <c r="K699" s="27" t="str">
        <f>+IF(G699=0,"",'Ark1'!T2082)</f>
        <v/>
      </c>
      <c r="L699" s="294" t="str">
        <f>+IF(G699=0,"",'Ark1'!U2082)</f>
        <v/>
      </c>
      <c r="M699" s="264"/>
      <c r="N699" s="33" t="str">
        <f>+IF(G699=0,"",'Ark1'!W2082)</f>
        <v/>
      </c>
      <c r="O699" s="33" t="str">
        <f>+IF(G699=0,"",'Ark1'!X2082)</f>
        <v/>
      </c>
      <c r="P699" s="33" t="str">
        <f>+IF(G699=0,"",'Ark1'!AG2082)</f>
        <v/>
      </c>
      <c r="Q699" s="33" t="str">
        <f>+IF(G699=0,"",'Ark1'!AH2082)</f>
        <v/>
      </c>
      <c r="R699" s="366" t="str">
        <f>+IF(G699=0,"",'Ark1'!#REF!)</f>
        <v/>
      </c>
      <c r="S699" s="114" t="str">
        <f>+IF(G699=0,"",'Ark1'!#REF!)</f>
        <v/>
      </c>
      <c r="T699" s="33" t="str">
        <f>+IF(G699=0,"",'Ark1'!Y2082)</f>
        <v/>
      </c>
      <c r="U699" s="27" t="str">
        <f>+IF(G699=0,"",'Ark1'!AA2082)</f>
        <v/>
      </c>
      <c r="V699" s="33" t="str">
        <f>+IF(G699=0,"",'Ark1'!AC2082)</f>
        <v/>
      </c>
      <c r="W699" s="294" t="str">
        <f t="shared" si="95"/>
        <v/>
      </c>
      <c r="X699" s="33" t="str">
        <f t="shared" si="96"/>
        <v/>
      </c>
      <c r="Y699" s="28" t="str">
        <f t="shared" si="97"/>
        <v/>
      </c>
      <c r="Z699" s="244"/>
      <c r="AC699" s="28"/>
      <c r="AD699" s="27"/>
    </row>
    <row r="700" spans="1:55" ht="15.6">
      <c r="A700" s="244"/>
      <c r="B700" s="318">
        <f>+'Ark1'!C2117</f>
        <v>2024</v>
      </c>
      <c r="C700" s="263">
        <f>+'Ark1'!L2117</f>
        <v>15</v>
      </c>
      <c r="D700" s="263" t="s">
        <v>41</v>
      </c>
      <c r="F700" s="263" t="str">
        <f>+IF(G700=0,"",'Ark1'!Q2117)</f>
        <v/>
      </c>
      <c r="G700" s="449">
        <f>+'Ark1'!R2117</f>
        <v>0</v>
      </c>
      <c r="H700" s="264" t="str">
        <f>+IF(G700=0,"",'Ark1'!AE2117)</f>
        <v/>
      </c>
      <c r="I700" s="264"/>
      <c r="J700" s="264" t="str">
        <f>+IF(G700=0,"",'Ark1'!AF2117)</f>
        <v/>
      </c>
      <c r="K700" s="265" t="str">
        <f>+IF(G700=0,"",'Ark1'!T2117)</f>
        <v/>
      </c>
      <c r="L700" s="369" t="str">
        <f>+IF(G700=0,"",'Ark1'!U2117)</f>
        <v/>
      </c>
      <c r="M700" s="264"/>
      <c r="N700" s="266" t="str">
        <f>+IF(G700=0,"",'Ark1'!W2117)</f>
        <v/>
      </c>
      <c r="O700" s="266" t="str">
        <f>+IF(G700=0,"",'Ark1'!X2117)</f>
        <v/>
      </c>
      <c r="P700" s="266" t="str">
        <f>+IF(G700=0,"",'Ark1'!AG2117)</f>
        <v/>
      </c>
      <c r="Q700" s="266" t="str">
        <f>+IF(G700=0,"",'Ark1'!AH2117)</f>
        <v/>
      </c>
      <c r="R700" s="366" t="str">
        <f>+IF(G700=0,"",'Ark1'!#REF!)</f>
        <v/>
      </c>
      <c r="S700" s="114" t="str">
        <f>+IF(G700=0,"",'Ark1'!#REF!)</f>
        <v/>
      </c>
      <c r="T700" s="266" t="str">
        <f>+IF(G700=0,"",'Ark1'!Y2117)</f>
        <v/>
      </c>
      <c r="U700" s="265" t="str">
        <f>+IF(G700=0,"",'Ark1'!AA2117)</f>
        <v/>
      </c>
      <c r="V700" s="266" t="str">
        <f>+IF(G700=0,"",'Ark1'!AC2117)</f>
        <v/>
      </c>
      <c r="W700" s="294" t="str">
        <f t="shared" si="95"/>
        <v/>
      </c>
      <c r="X700" s="266" t="str">
        <f t="shared" si="96"/>
        <v/>
      </c>
      <c r="Y700" s="264" t="str">
        <f t="shared" si="97"/>
        <v/>
      </c>
      <c r="Z700" s="244"/>
      <c r="AC700" s="28"/>
      <c r="AD700" s="27"/>
    </row>
    <row r="701" spans="1:55" ht="19.8">
      <c r="A701" s="244"/>
      <c r="B701" s="244"/>
      <c r="C701" s="244"/>
      <c r="D701" s="244"/>
      <c r="E701" s="244"/>
      <c r="F701" s="244"/>
      <c r="G701" s="443"/>
      <c r="H701" s="244"/>
      <c r="I701" s="244"/>
      <c r="J701" s="244"/>
      <c r="K701" s="244"/>
      <c r="L701" s="244"/>
      <c r="M701" s="244"/>
      <c r="N701" s="244"/>
      <c r="O701" s="244"/>
      <c r="P701" s="244"/>
      <c r="Q701" s="244"/>
      <c r="R701" s="244"/>
      <c r="S701" s="244"/>
      <c r="T701" s="244"/>
      <c r="U701" s="244"/>
      <c r="V701" s="244"/>
      <c r="W701" s="244"/>
      <c r="X701" s="244"/>
      <c r="Y701" s="244"/>
      <c r="Z701" s="244"/>
      <c r="AA701" s="247"/>
      <c r="AC701" s="28"/>
      <c r="AD701" s="27"/>
      <c r="AE701" s="248"/>
      <c r="AF701" s="86"/>
      <c r="AJ701" s="86"/>
      <c r="BB701" s="259"/>
    </row>
    <row r="702" spans="1:55" ht="19.8">
      <c r="A702" s="244"/>
      <c r="B702" s="244"/>
      <c r="C702" s="261"/>
      <c r="D702" s="244"/>
      <c r="E702" s="244"/>
      <c r="F702" s="244"/>
      <c r="G702" s="443"/>
      <c r="H702" s="245"/>
      <c r="I702" s="244"/>
      <c r="J702" s="245"/>
      <c r="K702" s="244"/>
      <c r="L702" s="244"/>
      <c r="M702" s="244"/>
      <c r="N702" s="246"/>
      <c r="O702" s="246"/>
      <c r="P702" s="244"/>
      <c r="Q702" s="246"/>
      <c r="R702" s="246"/>
      <c r="S702" s="246"/>
      <c r="T702" s="246"/>
      <c r="U702" s="244"/>
      <c r="V702" s="246"/>
      <c r="W702" s="244"/>
      <c r="X702" s="246"/>
      <c r="Y702" s="245"/>
      <c r="Z702" s="244"/>
      <c r="AA702" s="247"/>
      <c r="AC702" s="28"/>
      <c r="AD702" s="27"/>
      <c r="AE702" s="248"/>
      <c r="AF702" s="86"/>
      <c r="AJ702" s="86"/>
      <c r="BB702" s="259"/>
    </row>
    <row r="703" spans="1:55" ht="22.8">
      <c r="A703" s="334" t="str">
        <f>+Raser!C42</f>
        <v xml:space="preserve">Wagyu </v>
      </c>
      <c r="B703" s="244"/>
      <c r="C703" s="261"/>
      <c r="D703" s="334"/>
      <c r="E703" s="244"/>
      <c r="F703" s="244"/>
      <c r="G703" s="447" t="s">
        <v>639</v>
      </c>
      <c r="H703" s="555">
        <f>SUM(G709:G723)</f>
        <v>6</v>
      </c>
      <c r="I703" s="543"/>
      <c r="J703" s="244"/>
      <c r="K703" s="245"/>
      <c r="L703" s="244"/>
      <c r="M703" s="333">
        <f>+Raser!T42</f>
        <v>344.98333333333346</v>
      </c>
      <c r="N703" s="244"/>
      <c r="O703" s="246"/>
      <c r="P703" s="246"/>
      <c r="Q703" s="244"/>
      <c r="R703" s="244"/>
      <c r="S703" s="244"/>
      <c r="T703" s="246"/>
      <c r="U703" s="246"/>
      <c r="V703" s="244"/>
      <c r="W703" s="246"/>
      <c r="X703" s="333">
        <f>+Raser!X42</f>
        <v>144.33442577226145</v>
      </c>
      <c r="Y703" s="246" t="s">
        <v>624</v>
      </c>
      <c r="Z703" s="245"/>
      <c r="AA703" s="247"/>
      <c r="AB703" s="247"/>
      <c r="AC703" s="28"/>
      <c r="AE703" s="27"/>
      <c r="AF703" s="248"/>
      <c r="AJ703" s="86"/>
      <c r="BC703" s="259"/>
    </row>
    <row r="704" spans="1:55" ht="14.25" customHeight="1">
      <c r="A704" s="244"/>
      <c r="B704" s="244"/>
      <c r="C704" s="261"/>
      <c r="D704" s="332"/>
      <c r="E704" s="244"/>
      <c r="F704" s="261"/>
      <c r="G704" s="447"/>
      <c r="H704" s="261"/>
      <c r="I704" s="261"/>
      <c r="J704" s="261"/>
      <c r="K704" s="261"/>
      <c r="L704" s="261"/>
      <c r="M704" s="261"/>
      <c r="N704" s="261"/>
      <c r="O704" s="261"/>
      <c r="P704" s="261"/>
      <c r="Q704" s="261"/>
      <c r="R704" s="261"/>
      <c r="S704" s="261"/>
      <c r="T704" s="261"/>
      <c r="U704" s="261"/>
      <c r="V704" s="261"/>
      <c r="W704" s="261"/>
      <c r="X704" s="261"/>
      <c r="Y704" s="245"/>
      <c r="Z704" s="244"/>
      <c r="AA704" s="247"/>
      <c r="AC704" s="28"/>
      <c r="AD704" s="27"/>
      <c r="AE704" s="248"/>
      <c r="AF704" s="86"/>
      <c r="AJ704" s="86"/>
      <c r="BB704" s="259"/>
    </row>
    <row r="705" spans="1:54" ht="15" customHeight="1">
      <c r="A705" s="244"/>
      <c r="B705" s="244"/>
      <c r="C705" s="244"/>
      <c r="D705" s="244"/>
      <c r="E705" s="244"/>
      <c r="F705" s="244"/>
      <c r="G705" s="443"/>
      <c r="H705" s="245"/>
      <c r="I705" s="244"/>
      <c r="J705" s="245"/>
      <c r="K705" s="244"/>
      <c r="L705" s="244"/>
      <c r="M705" s="244"/>
      <c r="N705" s="246"/>
      <c r="O705" s="246"/>
      <c r="P705" s="244"/>
      <c r="Q705" s="246"/>
      <c r="R705" s="246"/>
      <c r="S705" s="246"/>
      <c r="T705" s="246"/>
      <c r="U705" s="244"/>
      <c r="V705" s="246"/>
      <c r="W705" s="261" t="s">
        <v>479</v>
      </c>
      <c r="X705" s="262" t="s">
        <v>81</v>
      </c>
      <c r="Y705" s="260" t="s">
        <v>4</v>
      </c>
      <c r="Z705" s="244"/>
      <c r="AA705" s="247"/>
      <c r="AC705" s="28"/>
      <c r="AD705" s="27"/>
      <c r="AE705" s="248"/>
      <c r="AF705" s="86"/>
      <c r="AJ705" s="86"/>
      <c r="BB705" s="259"/>
    </row>
    <row r="706" spans="1:54" ht="15" customHeight="1">
      <c r="A706" s="244"/>
      <c r="B706" s="244"/>
      <c r="C706" s="244"/>
      <c r="D706" s="261"/>
      <c r="E706" s="244"/>
      <c r="F706" s="261" t="s">
        <v>4</v>
      </c>
      <c r="G706" s="443"/>
      <c r="H706" s="245"/>
      <c r="I706" s="245"/>
      <c r="J706" s="245"/>
      <c r="K706" s="261" t="s">
        <v>24</v>
      </c>
      <c r="L706" s="245"/>
      <c r="M706" s="245"/>
      <c r="N706" s="246" t="s">
        <v>404</v>
      </c>
      <c r="O706" s="246" t="s">
        <v>404</v>
      </c>
      <c r="P706" s="262" t="s">
        <v>533</v>
      </c>
      <c r="Q706" s="246" t="s">
        <v>404</v>
      </c>
      <c r="R706" s="246"/>
      <c r="S706" s="246"/>
      <c r="T706" s="262" t="s">
        <v>424</v>
      </c>
      <c r="U706" s="244"/>
      <c r="V706" s="262" t="s">
        <v>576</v>
      </c>
      <c r="W706" s="261" t="s">
        <v>573</v>
      </c>
      <c r="X706" s="262" t="s">
        <v>44</v>
      </c>
      <c r="Y706" s="260" t="s">
        <v>10</v>
      </c>
      <c r="Z706" s="244"/>
      <c r="AA706" s="247"/>
      <c r="AC706" s="28"/>
      <c r="AD706" s="27"/>
      <c r="AE706" s="248"/>
      <c r="AF706" s="86"/>
      <c r="AJ706" s="86"/>
      <c r="BB706" s="259"/>
    </row>
    <row r="707" spans="1:54" ht="15" customHeight="1">
      <c r="A707" s="261"/>
      <c r="B707" s="261"/>
      <c r="C707" s="244"/>
      <c r="D707" s="244"/>
      <c r="E707" s="261"/>
      <c r="F707" s="261" t="s">
        <v>477</v>
      </c>
      <c r="G707" s="447" t="s">
        <v>4</v>
      </c>
      <c r="H707" s="260" t="s">
        <v>4</v>
      </c>
      <c r="I707" s="260"/>
      <c r="J707" s="260" t="s">
        <v>1</v>
      </c>
      <c r="K707" s="261" t="s">
        <v>483</v>
      </c>
      <c r="L707" s="260" t="s">
        <v>24</v>
      </c>
      <c r="M707" s="260"/>
      <c r="N707" s="262" t="s">
        <v>575</v>
      </c>
      <c r="O707" s="262" t="s">
        <v>489</v>
      </c>
      <c r="P707" s="262" t="s">
        <v>554</v>
      </c>
      <c r="Q707" s="262" t="s">
        <v>491</v>
      </c>
      <c r="R707" s="411" t="s">
        <v>24</v>
      </c>
      <c r="S707" s="411" t="s">
        <v>24</v>
      </c>
      <c r="T707" s="262"/>
      <c r="U707" s="261" t="s">
        <v>415</v>
      </c>
      <c r="V707" s="262" t="s">
        <v>1</v>
      </c>
      <c r="W707" s="261" t="s">
        <v>71</v>
      </c>
      <c r="X707" s="262" t="s">
        <v>537</v>
      </c>
      <c r="Y707" s="260" t="s">
        <v>71</v>
      </c>
      <c r="Z707" s="244"/>
      <c r="AA707" s="247"/>
      <c r="AC707" s="28"/>
      <c r="AD707" s="27"/>
      <c r="AE707" s="248"/>
      <c r="AF707" s="86"/>
      <c r="AJ707" s="86"/>
      <c r="BB707" s="259"/>
    </row>
    <row r="708" spans="1:54" ht="15" customHeight="1">
      <c r="A708" s="244"/>
      <c r="B708" s="244"/>
      <c r="C708" s="261" t="s">
        <v>0</v>
      </c>
      <c r="D708" s="261"/>
      <c r="E708" s="261" t="s">
        <v>601</v>
      </c>
      <c r="F708" s="50" t="s">
        <v>478</v>
      </c>
      <c r="G708" s="448" t="s">
        <v>10</v>
      </c>
      <c r="H708" s="87" t="s">
        <v>404</v>
      </c>
      <c r="I708" s="87"/>
      <c r="J708" s="87" t="s">
        <v>404</v>
      </c>
      <c r="K708" s="50" t="s">
        <v>416</v>
      </c>
      <c r="L708" s="87" t="s">
        <v>45</v>
      </c>
      <c r="M708" s="87"/>
      <c r="N708" s="75" t="s">
        <v>552</v>
      </c>
      <c r="O708" s="75" t="s">
        <v>441</v>
      </c>
      <c r="P708" s="75" t="s">
        <v>485</v>
      </c>
      <c r="Q708" s="75" t="s">
        <v>472</v>
      </c>
      <c r="R708" s="411" t="s">
        <v>711</v>
      </c>
      <c r="S708" s="411" t="s">
        <v>712</v>
      </c>
      <c r="T708" s="75" t="s">
        <v>1</v>
      </c>
      <c r="U708" s="50" t="s">
        <v>416</v>
      </c>
      <c r="V708" s="75" t="s">
        <v>534</v>
      </c>
      <c r="W708" s="50" t="s">
        <v>488</v>
      </c>
      <c r="X708" s="75" t="s">
        <v>45</v>
      </c>
      <c r="Y708" s="87" t="s">
        <v>557</v>
      </c>
      <c r="Z708" s="244"/>
      <c r="AA708" s="247"/>
      <c r="AC708" s="28"/>
      <c r="AD708" s="27"/>
      <c r="AE708" s="248"/>
      <c r="AF708" s="86"/>
      <c r="AJ708" s="86"/>
      <c r="BB708" s="259"/>
    </row>
    <row r="709" spans="1:54" ht="15.6">
      <c r="A709" s="244"/>
      <c r="B709" s="263">
        <f>+'Ark1'!C1628</f>
        <v>2024</v>
      </c>
      <c r="C709" s="263">
        <f>+'Ark1'!L1628</f>
        <v>1</v>
      </c>
      <c r="D709" s="263" t="s">
        <v>29</v>
      </c>
      <c r="E709" s="263">
        <f>+'Ark1'!AP1628</f>
        <v>39</v>
      </c>
      <c r="F709" s="263" t="str">
        <f>+IF(G709=0,"",'Ark1'!Q1628)</f>
        <v/>
      </c>
      <c r="G709" s="449">
        <f>+'Ark1'!R1628</f>
        <v>0</v>
      </c>
      <c r="H709" s="264" t="str">
        <f>+IF(G709=0,"",'Ark1'!AE1628)</f>
        <v/>
      </c>
      <c r="I709" s="264"/>
      <c r="J709" s="264" t="str">
        <f>+IF(G709=0,"",'Ark1'!AF1628)</f>
        <v/>
      </c>
      <c r="K709" s="265" t="str">
        <f>+IF(G709=0,"",'Ark1'!T1628)</f>
        <v/>
      </c>
      <c r="L709" s="294" t="str">
        <f>+IF(G709=0,"",'Ark1'!U1628)</f>
        <v/>
      </c>
      <c r="M709" s="264"/>
      <c r="N709" s="266" t="str">
        <f>+IF(G709=0,"",'Ark1'!W1628)</f>
        <v/>
      </c>
      <c r="O709" s="266" t="str">
        <f>+IF(G709=0,"",'Ark1'!X1628)</f>
        <v/>
      </c>
      <c r="P709" s="266" t="str">
        <f>+IF(G709=0,"",'Ark1'!AG1628)</f>
        <v/>
      </c>
      <c r="Q709" s="266" t="str">
        <f>+IF(G709=0,"",'Ark1'!AH1628)</f>
        <v/>
      </c>
      <c r="R709" s="366" t="str">
        <f>+IF(G709=0,"",'Ark1'!AR2068)</f>
        <v/>
      </c>
      <c r="S709" s="114" t="str">
        <f>+IF(G709=0,"",'Ark1'!AS2068)</f>
        <v/>
      </c>
      <c r="T709" s="266" t="str">
        <f>+IF(G709=0,"",'Ark1'!Y1628)</f>
        <v/>
      </c>
      <c r="U709" s="265" t="str">
        <f>+IF(G709=0,"",'Ark1'!AA1628)</f>
        <v/>
      </c>
      <c r="V709" s="266" t="str">
        <f>+IF(G709=0,"",'Ark1'!AC1628)</f>
        <v/>
      </c>
      <c r="W709" s="294" t="str">
        <f t="shared" ref="W709:W723" si="98">IF(G709=0,"",1000*L709/P709)</f>
        <v/>
      </c>
      <c r="X709" s="266" t="str">
        <f t="shared" ref="X709:X723" si="99">IF(G709=0,"",L709/C709)</f>
        <v/>
      </c>
      <c r="Y709" s="264" t="str">
        <f t="shared" ref="Y709:Y723" si="100">IF(G709=0,"",G709/F709)</f>
        <v/>
      </c>
      <c r="Z709" s="244"/>
      <c r="AC709" s="28"/>
      <c r="AD709" s="27"/>
    </row>
    <row r="710" spans="1:54" ht="15.6">
      <c r="A710" s="244"/>
      <c r="B710" s="295">
        <f>+'Ark1'!C1663</f>
        <v>2024</v>
      </c>
      <c r="C710" s="86">
        <f>+'Ark1'!L1663</f>
        <v>2</v>
      </c>
      <c r="D710" s="86" t="s">
        <v>30</v>
      </c>
      <c r="F710" s="86" t="str">
        <f>+IF(G710=0,"",'Ark1'!Q1663)</f>
        <v/>
      </c>
      <c r="G710" s="449">
        <f>+'Ark1'!R1663</f>
        <v>0</v>
      </c>
      <c r="H710" s="28" t="str">
        <f>+IF(G710=0,"",'Ark1'!AE1663)</f>
        <v/>
      </c>
      <c r="I710" s="264"/>
      <c r="J710" s="28" t="str">
        <f>+IF(G710=0,"",'Ark1'!AF1663)</f>
        <v/>
      </c>
      <c r="K710" s="27" t="str">
        <f>+IF(G710=0,"",'Ark1'!T1663)</f>
        <v/>
      </c>
      <c r="L710" s="294" t="str">
        <f>+IF(G710=0,"",'Ark1'!U1663)</f>
        <v/>
      </c>
      <c r="M710" s="264"/>
      <c r="N710" s="33" t="str">
        <f>+IF(G710=0,"",'Ark1'!W1663)</f>
        <v/>
      </c>
      <c r="O710" s="33" t="str">
        <f>+IF(G710=0,"",'Ark1'!X1663)</f>
        <v/>
      </c>
      <c r="P710" s="33" t="str">
        <f>+IF(G710=0,"",'Ark1'!AG1663)</f>
        <v/>
      </c>
      <c r="Q710" s="33" t="str">
        <f>+IF(G710=0,"",'Ark1'!AH1663)</f>
        <v/>
      </c>
      <c r="R710" s="366" t="str">
        <f>+IF(G710=0,"",'Ark1'!AR2103)</f>
        <v/>
      </c>
      <c r="S710" s="114" t="str">
        <f>+IF(G710=0,"",'Ark1'!AS2103)</f>
        <v/>
      </c>
      <c r="T710" s="33" t="str">
        <f>+IF(G710=0,"",'Ark1'!Y1663)</f>
        <v/>
      </c>
      <c r="U710" s="27" t="str">
        <f>+IF(G710=0,"",'Ark1'!AA1663)</f>
        <v/>
      </c>
      <c r="V710" s="33" t="str">
        <f>+IF(G710=0,"",'Ark1'!AC1663)</f>
        <v/>
      </c>
      <c r="W710" s="294" t="str">
        <f t="shared" si="98"/>
        <v/>
      </c>
      <c r="X710" s="33" t="str">
        <f t="shared" si="99"/>
        <v/>
      </c>
      <c r="Y710" s="28" t="str">
        <f t="shared" si="100"/>
        <v/>
      </c>
      <c r="Z710" s="244"/>
      <c r="AC710" s="28"/>
      <c r="AD710" s="27"/>
    </row>
    <row r="711" spans="1:54" ht="15.6">
      <c r="A711" s="244"/>
      <c r="B711" s="295">
        <f>+'Ark1'!C1698</f>
        <v>2024</v>
      </c>
      <c r="C711" s="263">
        <f>+'Ark1'!L1698</f>
        <v>3</v>
      </c>
      <c r="D711" s="263" t="s">
        <v>31</v>
      </c>
      <c r="F711" s="263" t="str">
        <f>+IF(G711=0,"",'Ark1'!Q1698)</f>
        <v/>
      </c>
      <c r="G711" s="449">
        <f>+'Ark1'!R1698</f>
        <v>0</v>
      </c>
      <c r="H711" s="264" t="str">
        <f>+IF(G711=0,"",'Ark1'!AE1698)</f>
        <v/>
      </c>
      <c r="I711" s="264"/>
      <c r="J711" s="264" t="str">
        <f>+IF(G711=0,"",'Ark1'!AF1698)</f>
        <v/>
      </c>
      <c r="K711" s="265" t="str">
        <f>+IF(G711=0,"",'Ark1'!T1698)</f>
        <v/>
      </c>
      <c r="L711" s="294" t="str">
        <f>+IF(G711=0,"",'Ark1'!U1698)</f>
        <v/>
      </c>
      <c r="M711" s="264"/>
      <c r="N711" s="266" t="str">
        <f>+IF(G711=0,"",'Ark1'!W1698)</f>
        <v/>
      </c>
      <c r="O711" s="266" t="str">
        <f>+IF(G711=0,"",'Ark1'!X1698)</f>
        <v/>
      </c>
      <c r="P711" s="266" t="str">
        <f>+IF(G711=0,"",'Ark1'!AG1698)</f>
        <v/>
      </c>
      <c r="Q711" s="266" t="str">
        <f>+IF(G711=0,"",'Ark1'!AH1698)</f>
        <v/>
      </c>
      <c r="R711" s="366" t="str">
        <f>+IF(G711=0,"",'Ark1'!#REF!)</f>
        <v/>
      </c>
      <c r="S711" s="114" t="str">
        <f>+IF(G711=0,"",'Ark1'!#REF!)</f>
        <v/>
      </c>
      <c r="T711" s="266" t="str">
        <f>+IF(G711=0,"",'Ark1'!Y1698)</f>
        <v/>
      </c>
      <c r="U711" s="265" t="str">
        <f>+IF(G711=0,"",'Ark1'!AA1698)</f>
        <v/>
      </c>
      <c r="V711" s="266" t="str">
        <f>+IF(G711=0,"",'Ark1'!AC1698)</f>
        <v/>
      </c>
      <c r="W711" s="294" t="str">
        <f t="shared" si="98"/>
        <v/>
      </c>
      <c r="X711" s="266" t="str">
        <f t="shared" si="99"/>
        <v/>
      </c>
      <c r="Y711" s="264" t="str">
        <f t="shared" si="100"/>
        <v/>
      </c>
      <c r="Z711" s="244"/>
      <c r="AC711" s="28"/>
      <c r="AD711" s="27"/>
    </row>
    <row r="712" spans="1:54" ht="15.6">
      <c r="A712" s="244"/>
      <c r="B712" s="295">
        <f>+'Ark1'!C1733</f>
        <v>2024</v>
      </c>
      <c r="C712" s="263">
        <f>+'Ark1'!L1733</f>
        <v>4</v>
      </c>
      <c r="D712" s="263" t="s">
        <v>32</v>
      </c>
      <c r="F712" s="86" t="str">
        <f>+IF(G712=0,"",'Ark1'!Q1733)</f>
        <v/>
      </c>
      <c r="G712" s="449">
        <f>+'Ark1'!R1733</f>
        <v>0</v>
      </c>
      <c r="H712" s="28" t="str">
        <f>+IF(G712=0,"",'Ark1'!AE1733)</f>
        <v/>
      </c>
      <c r="I712" s="264"/>
      <c r="J712" s="28" t="str">
        <f>+IF(G712=0,"",'Ark1'!AF1733)</f>
        <v/>
      </c>
      <c r="K712" s="27" t="str">
        <f>+IF(G712=0,"",'Ark1'!T1733)</f>
        <v/>
      </c>
      <c r="L712" s="294" t="str">
        <f>+IF(G712=0,"",'Ark1'!U1733)</f>
        <v/>
      </c>
      <c r="M712" s="264"/>
      <c r="N712" s="33" t="str">
        <f>+IF(G712=0,"",'Ark1'!W1733)</f>
        <v/>
      </c>
      <c r="O712" s="33" t="str">
        <f>+IF(G712=0,"",'Ark1'!X1733)</f>
        <v/>
      </c>
      <c r="P712" s="33" t="str">
        <f>+IF(G712=0,"",'Ark1'!AG1733)</f>
        <v/>
      </c>
      <c r="Q712" s="33" t="str">
        <f>+IF(G712=0,"",'Ark1'!AH1733)</f>
        <v/>
      </c>
      <c r="R712" s="366" t="str">
        <f>+IF(G712=0,"",'Ark1'!#REF!)</f>
        <v/>
      </c>
      <c r="S712" s="114" t="str">
        <f>+IF(G712=0,"",'Ark1'!#REF!)</f>
        <v/>
      </c>
      <c r="T712" s="33" t="str">
        <f>+IF(G712=0,"",'Ark1'!Y1733)</f>
        <v/>
      </c>
      <c r="U712" s="27" t="str">
        <f>+IF(G712=0,"",'Ark1'!AA1733)</f>
        <v/>
      </c>
      <c r="V712" s="33" t="str">
        <f>+IF(G712=0,"",'Ark1'!AC1733)</f>
        <v/>
      </c>
      <c r="W712" s="294" t="str">
        <f t="shared" si="98"/>
        <v/>
      </c>
      <c r="X712" s="33" t="str">
        <f t="shared" si="99"/>
        <v/>
      </c>
      <c r="Y712" s="28" t="str">
        <f t="shared" si="100"/>
        <v/>
      </c>
      <c r="Z712" s="244"/>
      <c r="AC712" s="28"/>
      <c r="AD712" s="27"/>
    </row>
    <row r="713" spans="1:54" ht="15.6">
      <c r="A713" s="244"/>
      <c r="B713" s="263">
        <f>+'Ark1'!C1768</f>
        <v>2024</v>
      </c>
      <c r="C713" s="263">
        <f>+'Ark1'!L1768</f>
        <v>5</v>
      </c>
      <c r="D713" s="263" t="s">
        <v>402</v>
      </c>
      <c r="F713" s="263" t="str">
        <f>+IF(G713=0,"",'Ark1'!Q1768)</f>
        <v/>
      </c>
      <c r="G713" s="449">
        <f>+'Ark1'!R1768</f>
        <v>0</v>
      </c>
      <c r="H713" s="264">
        <f>+'Ark1'!AE1768</f>
        <v>0</v>
      </c>
      <c r="I713" s="264"/>
      <c r="J713" s="264" t="str">
        <f>+IF(G713=0,"",'Ark1'!AF1768)</f>
        <v/>
      </c>
      <c r="K713" s="265" t="str">
        <f>+IF(G713=0,"",'Ark1'!T1768)</f>
        <v/>
      </c>
      <c r="L713" s="294" t="str">
        <f>+IF(G713=0,"",'Ark1'!U1768)</f>
        <v/>
      </c>
      <c r="M713" s="264"/>
      <c r="N713" s="266" t="str">
        <f>+IF(G713=0,"",'Ark1'!W1768)</f>
        <v/>
      </c>
      <c r="O713" s="266" t="str">
        <f>+IF(G713=0,"",'Ark1'!X1768)</f>
        <v/>
      </c>
      <c r="P713" s="266" t="str">
        <f>+IF(G713=0,"",'Ark1'!AG1768)</f>
        <v/>
      </c>
      <c r="Q713" s="266" t="str">
        <f>+IF(G713=0,"",'Ark1'!AH1768)</f>
        <v/>
      </c>
      <c r="R713" s="366" t="str">
        <f>+IF(G713=0,"",'Ark1'!#REF!)</f>
        <v/>
      </c>
      <c r="S713" s="114" t="str">
        <f>+IF(G713=0,"",'Ark1'!#REF!)</f>
        <v/>
      </c>
      <c r="T713" s="266" t="str">
        <f>+IF(G713=0,"",'Ark1'!Y1768)</f>
        <v/>
      </c>
      <c r="U713" s="265" t="str">
        <f>+IF(G713=0,"",'Ark1'!AA1768)</f>
        <v/>
      </c>
      <c r="V713" s="266" t="str">
        <f>+IF(G713=0,"",'Ark1'!AC1768)</f>
        <v/>
      </c>
      <c r="W713" s="294" t="str">
        <f t="shared" si="98"/>
        <v/>
      </c>
      <c r="X713" s="266" t="str">
        <f t="shared" si="99"/>
        <v/>
      </c>
      <c r="Y713" s="264" t="str">
        <f t="shared" si="100"/>
        <v/>
      </c>
      <c r="Z713" s="244"/>
      <c r="AC713" s="28"/>
      <c r="AD713" s="27"/>
    </row>
    <row r="714" spans="1:54" ht="15.6">
      <c r="A714" s="244"/>
      <c r="B714" s="318">
        <f>+'Ark1'!C1803</f>
        <v>2024</v>
      </c>
      <c r="C714" s="263">
        <f>+'Ark1'!L1803</f>
        <v>6</v>
      </c>
      <c r="D714" s="263" t="s">
        <v>33</v>
      </c>
      <c r="F714" s="86">
        <f>+IF(G714=0,"",'Ark1'!Q1803)</f>
        <v>3</v>
      </c>
      <c r="G714" s="449">
        <f>+'Ark1'!R1803</f>
        <v>3</v>
      </c>
      <c r="H714" s="28">
        <f>+IF(G714=0,"",'Ark1'!AE1803)</f>
        <v>50</v>
      </c>
      <c r="I714" s="264"/>
      <c r="J714" s="28">
        <f>+IF(G714=0,"",'Ark1'!AF1803)</f>
        <v>41.745978066573286</v>
      </c>
      <c r="K714" s="27">
        <f>+IF(G714=0,"",'Ark1'!T1803)</f>
        <v>13.666666666666663</v>
      </c>
      <c r="L714" s="294">
        <f>+IF(G714=0,"",'Ark1'!U1803)</f>
        <v>288.03333333333342</v>
      </c>
      <c r="M714" s="264"/>
      <c r="N714" s="33">
        <f>+IF(G714=0,"",'Ark1'!W1803)</f>
        <v>100</v>
      </c>
      <c r="O714" s="33">
        <f>+IF(G714=0,"",'Ark1'!X1803)</f>
        <v>0</v>
      </c>
      <c r="P714" s="33">
        <f>+IF(G714=0,"",'Ark1'!AG1803)</f>
        <v>3000.6666666666665</v>
      </c>
      <c r="Q714" s="33">
        <f>+IF(G714=0,"",'Ark1'!AH1803)</f>
        <v>100</v>
      </c>
      <c r="R714" s="366" t="e">
        <f>+IF(G714=0,"",'Ark1'!#REF!)</f>
        <v>#REF!</v>
      </c>
      <c r="S714" s="114" t="e">
        <f>+IF(G714=0,"",'Ark1'!#REF!)</f>
        <v>#REF!</v>
      </c>
      <c r="T714" s="33">
        <f>+IF(G714=0,"",'Ark1'!Y1803)</f>
        <v>33.858758919304137</v>
      </c>
      <c r="U714" s="27">
        <f>+IF(G714=0,"",'Ark1'!AA1803)</f>
        <v>0.94280904158207679</v>
      </c>
      <c r="V714" s="33">
        <f>+IF(G714=0,"",'Ark1'!AC1803)</f>
        <v>-47.685164348676643</v>
      </c>
      <c r="W714" s="294">
        <f t="shared" si="98"/>
        <v>95.98978004887806</v>
      </c>
      <c r="X714" s="33">
        <f t="shared" si="99"/>
        <v>48.005555555555567</v>
      </c>
      <c r="Y714" s="28">
        <f t="shared" si="100"/>
        <v>1</v>
      </c>
      <c r="Z714" s="244"/>
      <c r="AC714" s="28"/>
      <c r="AD714" s="27"/>
    </row>
    <row r="715" spans="1:54" ht="15.6">
      <c r="A715" s="244"/>
      <c r="B715" s="318">
        <f>+'Ark1'!C1838</f>
        <v>2024</v>
      </c>
      <c r="C715" s="263">
        <f>+'Ark1'!L1838</f>
        <v>7</v>
      </c>
      <c r="D715" s="263" t="s">
        <v>34</v>
      </c>
      <c r="F715" s="263">
        <f>+IF(G715=0,"",'Ark1'!Q1838)</f>
        <v>1</v>
      </c>
      <c r="G715" s="449">
        <f>+'Ark1'!R1838</f>
        <v>1</v>
      </c>
      <c r="H715" s="264">
        <f>+IF(G715=0,"",'Ark1'!AE1838)</f>
        <v>16.666666666666671</v>
      </c>
      <c r="I715" s="264"/>
      <c r="J715" s="264">
        <f>+IF(G715=0,"",'Ark1'!AF1838)</f>
        <v>17.575728296052944</v>
      </c>
      <c r="K715" s="265">
        <f>+IF(G715=0,"",'Ark1'!T1838)</f>
        <v>11</v>
      </c>
      <c r="L715" s="294">
        <f>+IF(G715=0,"",'Ark1'!U1838)</f>
        <v>363.8</v>
      </c>
      <c r="M715" s="264"/>
      <c r="N715" s="266">
        <f>+IF(G715=0,"",'Ark1'!W1838)</f>
        <v>100</v>
      </c>
      <c r="O715" s="266">
        <f>+IF(G715=0,"",'Ark1'!X1838)</f>
        <v>100</v>
      </c>
      <c r="P715" s="266">
        <f>+IF(G715=0,"",'Ark1'!AG1838)</f>
        <v>1756</v>
      </c>
      <c r="Q715" s="266">
        <f>+IF(G715=0,"",'Ark1'!AH1838)</f>
        <v>100</v>
      </c>
      <c r="R715" s="366" t="e">
        <f>+IF(G715=0,"",'Ark1'!#REF!)</f>
        <v>#REF!</v>
      </c>
      <c r="S715" s="114" t="e">
        <f>+IF(G715=0,"",'Ark1'!#REF!)</f>
        <v>#REF!</v>
      </c>
      <c r="T715" s="266">
        <f>+IF(G715=0,"",'Ark1'!Y1838)</f>
        <v>0</v>
      </c>
      <c r="U715" s="265">
        <f>+IF(G715=0,"",'Ark1'!AA1838)</f>
        <v>0</v>
      </c>
      <c r="V715" s="266">
        <f>+IF(G715=0,"",'Ark1'!AC1838)</f>
        <v>0</v>
      </c>
      <c r="W715" s="294">
        <f t="shared" si="98"/>
        <v>207.1753986332574</v>
      </c>
      <c r="X715" s="266">
        <f t="shared" si="99"/>
        <v>51.971428571428575</v>
      </c>
      <c r="Y715" s="264">
        <f t="shared" si="100"/>
        <v>1</v>
      </c>
      <c r="Z715" s="244"/>
      <c r="AC715" s="28"/>
      <c r="AD715" s="27"/>
    </row>
    <row r="716" spans="1:54" ht="15.6">
      <c r="A716" s="244"/>
      <c r="B716" s="86">
        <f>+'Ark1'!C1873</f>
        <v>2024</v>
      </c>
      <c r="C716" s="86">
        <f>+'Ark1'!L1873</f>
        <v>8</v>
      </c>
      <c r="D716" s="86" t="s">
        <v>35</v>
      </c>
      <c r="F716" s="86">
        <f>+IF(G716=0,"",'Ark1'!Q1873)</f>
        <v>1</v>
      </c>
      <c r="G716" s="449">
        <f>+'Ark1'!R1873</f>
        <v>1</v>
      </c>
      <c r="H716" s="28">
        <f>+IF(G716=0,"",'Ark1'!AE1873)</f>
        <v>16.666666666666671</v>
      </c>
      <c r="I716" s="264"/>
      <c r="J716" s="28">
        <f>+IF(G716=0,"",'Ark1'!AF1873)</f>
        <v>20.300497608580113</v>
      </c>
      <c r="K716" s="27">
        <f>+IF(G716=0,"",'Ark1'!T1873)</f>
        <v>14</v>
      </c>
      <c r="L716" s="294">
        <f>+IF(G716=0,"",'Ark1'!U1873)</f>
        <v>420.2</v>
      </c>
      <c r="M716" s="264"/>
      <c r="N716" s="33">
        <f>+IF(G716=0,"",'Ark1'!W1873)</f>
        <v>100</v>
      </c>
      <c r="O716" s="33">
        <f>+IF(G716=0,"",'Ark1'!X1873)</f>
        <v>100</v>
      </c>
      <c r="P716" s="33">
        <f>+IF(G716=0,"",'Ark1'!AG1873)</f>
        <v>1838</v>
      </c>
      <c r="Q716" s="33">
        <f>+IF(G716=0,"",'Ark1'!AH1873)</f>
        <v>100</v>
      </c>
      <c r="R716" s="366" t="e">
        <f>+IF(G716=0,"",'Ark1'!#REF!)</f>
        <v>#REF!</v>
      </c>
      <c r="S716" s="114" t="e">
        <f>+IF(G716=0,"",'Ark1'!#REF!)</f>
        <v>#REF!</v>
      </c>
      <c r="T716" s="33">
        <f>+IF(G716=0,"",'Ark1'!Y1873)</f>
        <v>0</v>
      </c>
      <c r="U716" s="27">
        <f>+IF(G716=0,"",'Ark1'!AA1873)</f>
        <v>0</v>
      </c>
      <c r="V716" s="33">
        <f>+IF(G716=0,"",'Ark1'!AC1873)</f>
        <v>0</v>
      </c>
      <c r="W716" s="294">
        <f t="shared" si="98"/>
        <v>228.61806311207835</v>
      </c>
      <c r="X716" s="33">
        <f t="shared" si="99"/>
        <v>52.524999999999999</v>
      </c>
      <c r="Y716" s="28">
        <f t="shared" si="100"/>
        <v>1</v>
      </c>
      <c r="Z716" s="244"/>
      <c r="AC716" s="28"/>
      <c r="AD716" s="27"/>
    </row>
    <row r="717" spans="1:54" ht="15.6">
      <c r="A717" s="244"/>
      <c r="B717" s="318">
        <f>+'Ark1'!C1908</f>
        <v>2024</v>
      </c>
      <c r="C717" s="263">
        <f>+'Ark1'!L1908</f>
        <v>9</v>
      </c>
      <c r="D717" s="263" t="s">
        <v>36</v>
      </c>
      <c r="F717" s="263">
        <f>+IF(G717=0,"",'Ark1'!Q1908)</f>
        <v>1</v>
      </c>
      <c r="G717" s="449">
        <f>+'Ark1'!R1908</f>
        <v>1</v>
      </c>
      <c r="H717" s="264">
        <f>+IF(G717=0,"",'Ark1'!AE1908)</f>
        <v>16.666666666666671</v>
      </c>
      <c r="I717" s="264"/>
      <c r="J717" s="264">
        <f>+IF(G717=0,"",'Ark1'!AF1908)</f>
        <v>20.377796028793657</v>
      </c>
      <c r="K717" s="265">
        <f>+IF(G717=0,"",'Ark1'!T1908)</f>
        <v>14</v>
      </c>
      <c r="L717" s="294">
        <f>+IF(G717=0,"",'Ark1'!U1908)</f>
        <v>421.8</v>
      </c>
      <c r="M717" s="264"/>
      <c r="N717" s="266">
        <f>+IF(G717=0,"",'Ark1'!W1908)</f>
        <v>100</v>
      </c>
      <c r="O717" s="266">
        <f>+IF(G717=0,"",'Ark1'!X1908)</f>
        <v>100</v>
      </c>
      <c r="P717" s="266">
        <f>+IF(G717=0,"",'Ark1'!AG1908)</f>
        <v>1745</v>
      </c>
      <c r="Q717" s="266">
        <f>+IF(G717=0,"",'Ark1'!AH1908)</f>
        <v>100</v>
      </c>
      <c r="R717" s="366" t="e">
        <f>+IF(G717=0,"",'Ark1'!#REF!)</f>
        <v>#REF!</v>
      </c>
      <c r="S717" s="114" t="e">
        <f>+IF(G717=0,"",'Ark1'!#REF!)</f>
        <v>#REF!</v>
      </c>
      <c r="T717" s="266">
        <f>+IF(G717=0,"",'Ark1'!Y1908)</f>
        <v>0</v>
      </c>
      <c r="U717" s="265">
        <f>+IF(G717=0,"",'Ark1'!AA1908)</f>
        <v>0</v>
      </c>
      <c r="V717" s="266">
        <f>+IF(G717=0,"",'Ark1'!AC1908)</f>
        <v>0</v>
      </c>
      <c r="W717" s="294">
        <f t="shared" si="98"/>
        <v>241.71919770773638</v>
      </c>
      <c r="X717" s="266">
        <f t="shared" si="99"/>
        <v>46.866666666666667</v>
      </c>
      <c r="Y717" s="264">
        <f t="shared" si="100"/>
        <v>1</v>
      </c>
      <c r="Z717" s="244"/>
      <c r="AC717" s="28"/>
      <c r="AD717" s="27"/>
    </row>
    <row r="718" spans="1:54" ht="15.6">
      <c r="A718" s="244"/>
      <c r="B718" s="318">
        <f>+'Ark1'!C1943</f>
        <v>2024</v>
      </c>
      <c r="C718" s="263">
        <f>+'Ark1'!L1943</f>
        <v>10</v>
      </c>
      <c r="D718" s="263" t="s">
        <v>37</v>
      </c>
      <c r="F718" s="86" t="str">
        <f>+IF(G718=0,"",'Ark1'!Q1943)</f>
        <v/>
      </c>
      <c r="G718" s="449">
        <f>+'Ark1'!R1943</f>
        <v>0</v>
      </c>
      <c r="H718" s="28" t="str">
        <f>+IF(G718=0,"",'Ark1'!AE1943)</f>
        <v/>
      </c>
      <c r="I718" s="264"/>
      <c r="J718" s="28" t="str">
        <f>+IF(G718=0,"",'Ark1'!AF1943)</f>
        <v/>
      </c>
      <c r="K718" s="27" t="str">
        <f>+IF(G718=0,"",'Ark1'!T1943)</f>
        <v/>
      </c>
      <c r="L718" s="294" t="str">
        <f>+IF(G718=0,"",'Ark1'!U1943)</f>
        <v/>
      </c>
      <c r="M718" s="264"/>
      <c r="N718" s="33" t="str">
        <f>+IF(G718=0,"",'Ark1'!W1943)</f>
        <v/>
      </c>
      <c r="O718" s="33" t="str">
        <f>+IF(G718=0,"",'Ark1'!X1943)</f>
        <v/>
      </c>
      <c r="P718" s="33" t="str">
        <f>+IF(G718=0,"",'Ark1'!AG1943)</f>
        <v/>
      </c>
      <c r="Q718" s="33" t="str">
        <f>+IF(G718=0,"",'Ark1'!AH1943)</f>
        <v/>
      </c>
      <c r="R718" s="366" t="str">
        <f>+IF(G718=0,"",'Ark1'!AR1943)</f>
        <v/>
      </c>
      <c r="S718" s="114" t="str">
        <f>+IF(G718=0,"",'Ark1'!AS1943)</f>
        <v/>
      </c>
      <c r="T718" s="33" t="str">
        <f>+IF(G718=0,"",'Ark1'!Y1943)</f>
        <v/>
      </c>
      <c r="U718" s="27" t="str">
        <f>+IF(G718=0,"",'Ark1'!AA1943)</f>
        <v/>
      </c>
      <c r="V718" s="33" t="str">
        <f>+IF(G718=0,"",'Ark1'!AC1943)</f>
        <v/>
      </c>
      <c r="W718" s="294" t="str">
        <f t="shared" si="98"/>
        <v/>
      </c>
      <c r="X718" s="33" t="str">
        <f t="shared" si="99"/>
        <v/>
      </c>
      <c r="Y718" s="28" t="str">
        <f t="shared" si="100"/>
        <v/>
      </c>
      <c r="Z718" s="244"/>
      <c r="AC718" s="28"/>
      <c r="AD718" s="27"/>
    </row>
    <row r="719" spans="1:54" ht="15.6">
      <c r="A719" s="244"/>
      <c r="B719" s="318">
        <f>+'Ark1'!C1978</f>
        <v>2024</v>
      </c>
      <c r="C719" s="263">
        <f>+'Ark1'!L1978</f>
        <v>11</v>
      </c>
      <c r="D719" s="263" t="s">
        <v>38</v>
      </c>
      <c r="F719" s="263" t="str">
        <f>+IF(G719=0,"",'Ark1'!Q1978)</f>
        <v/>
      </c>
      <c r="G719" s="449">
        <f>+'Ark1'!R1978</f>
        <v>0</v>
      </c>
      <c r="H719" s="264" t="str">
        <f>+IF(G719=0,"",'Ark1'!AE1978)</f>
        <v/>
      </c>
      <c r="I719" s="264"/>
      <c r="J719" s="264" t="str">
        <f>+IF(G719=0,"",'Ark1'!AF1978)</f>
        <v/>
      </c>
      <c r="K719" s="265" t="str">
        <f>+IF(G719=0,"",'Ark1'!T1978)</f>
        <v/>
      </c>
      <c r="L719" s="294" t="str">
        <f>+IF(G719=0,"",'Ark1'!U1978)</f>
        <v/>
      </c>
      <c r="M719" s="264"/>
      <c r="N719" s="266" t="str">
        <f>+IF(G719=0,"",'Ark1'!W1978)</f>
        <v/>
      </c>
      <c r="O719" s="266" t="str">
        <f>+IF(G719=0,"",'Ark1'!X1978)</f>
        <v/>
      </c>
      <c r="P719" s="266" t="str">
        <f>+IF(G719=0,"",'Ark1'!AG1978)</f>
        <v/>
      </c>
      <c r="Q719" s="266" t="str">
        <f>+IF(G719=0,"",'Ark1'!AH1978)</f>
        <v/>
      </c>
      <c r="R719" s="366" t="str">
        <f>+IF(G719=0,"",'Ark1'!AR1978)</f>
        <v/>
      </c>
      <c r="S719" s="114" t="str">
        <f>+IF(G719=0,"",'Ark1'!AS1978)</f>
        <v/>
      </c>
      <c r="T719" s="266" t="str">
        <f>+IF(G719=0,"",'Ark1'!Y1978)</f>
        <v/>
      </c>
      <c r="U719" s="265" t="str">
        <f>+IF(G719=0,"",'Ark1'!AA1978)</f>
        <v/>
      </c>
      <c r="V719" s="266" t="str">
        <f>+IF(G719=0,"",'Ark1'!AC1978)</f>
        <v/>
      </c>
      <c r="W719" s="294" t="str">
        <f t="shared" si="98"/>
        <v/>
      </c>
      <c r="X719" s="266" t="str">
        <f t="shared" si="99"/>
        <v/>
      </c>
      <c r="Y719" s="264" t="str">
        <f t="shared" si="100"/>
        <v/>
      </c>
      <c r="Z719" s="244"/>
      <c r="AC719" s="28"/>
      <c r="AD719" s="27"/>
    </row>
    <row r="720" spans="1:54" ht="15.6">
      <c r="A720" s="244"/>
      <c r="B720" s="318">
        <f>+'Ark1'!C2013</f>
        <v>2024</v>
      </c>
      <c r="C720" s="263">
        <f>+'Ark1'!L2013</f>
        <v>12</v>
      </c>
      <c r="D720" s="263" t="s">
        <v>39</v>
      </c>
      <c r="F720" s="86" t="str">
        <f>+IF(G720=0,"",'Ark1'!Q2013)</f>
        <v/>
      </c>
      <c r="G720" s="449">
        <f>+'Ark1'!R2013</f>
        <v>0</v>
      </c>
      <c r="H720" s="28" t="str">
        <f>+IF(G720=0,"",'Ark1'!AE2013)</f>
        <v/>
      </c>
      <c r="I720" s="264"/>
      <c r="J720" s="28" t="str">
        <f>+IF(G720=0,"",'Ark1'!AF2013)</f>
        <v/>
      </c>
      <c r="K720" s="27" t="str">
        <f>+IF(G720=0,"",'Ark1'!T2013)</f>
        <v/>
      </c>
      <c r="L720" s="294" t="str">
        <f>+IF(G720=0,"",'Ark1'!U2013)</f>
        <v/>
      </c>
      <c r="M720" s="264"/>
      <c r="N720" s="33" t="str">
        <f>+IF(G720=0,"",'Ark1'!W2013)</f>
        <v/>
      </c>
      <c r="O720" s="33" t="str">
        <f>+IF(G720=0,"",'Ark1'!X2013)</f>
        <v/>
      </c>
      <c r="P720" s="33" t="str">
        <f>+IF(G720=0,"",'Ark1'!AG2013)</f>
        <v/>
      </c>
      <c r="Q720" s="33" t="str">
        <f>+IF(G720=0,"",'Ark1'!AH2013)</f>
        <v/>
      </c>
      <c r="R720" s="366" t="str">
        <f>+IF(G720=0,"",'Ark1'!#REF!)</f>
        <v/>
      </c>
      <c r="S720" s="114" t="str">
        <f>+IF(G720=0,"",'Ark1'!#REF!)</f>
        <v/>
      </c>
      <c r="T720" s="33" t="str">
        <f>+IF(G720=0,"",'Ark1'!Y2013)</f>
        <v/>
      </c>
      <c r="U720" s="27" t="str">
        <f>+IF(G720=0,"",'Ark1'!AA2013)</f>
        <v/>
      </c>
      <c r="V720" s="33" t="str">
        <f>+IF(G720=0,"",'Ark1'!AC2013)</f>
        <v/>
      </c>
      <c r="W720" s="294" t="str">
        <f t="shared" si="98"/>
        <v/>
      </c>
      <c r="X720" s="33" t="str">
        <f t="shared" si="99"/>
        <v/>
      </c>
      <c r="Y720" s="28" t="str">
        <f t="shared" si="100"/>
        <v/>
      </c>
      <c r="Z720" s="244"/>
      <c r="AC720" s="28"/>
      <c r="AD720" s="27"/>
    </row>
    <row r="721" spans="1:66" ht="15.6">
      <c r="A721" s="244"/>
      <c r="B721" s="318">
        <f>+'Ark1'!C2048</f>
        <v>2024</v>
      </c>
      <c r="C721" s="263">
        <f>+'Ark1'!L2048</f>
        <v>13</v>
      </c>
      <c r="D721" s="263" t="s">
        <v>40</v>
      </c>
      <c r="F721" s="263" t="str">
        <f>+IF(G721=0,"",'Ark1'!Q2048)</f>
        <v/>
      </c>
      <c r="G721" s="449">
        <f>+'Ark1'!R2048</f>
        <v>0</v>
      </c>
      <c r="H721" s="264" t="str">
        <f>+IF(G721=0,"",'Ark1'!AE2048)</f>
        <v/>
      </c>
      <c r="I721" s="264"/>
      <c r="J721" s="264" t="str">
        <f>+IF(G721=0,"",'Ark1'!AF2048)</f>
        <v/>
      </c>
      <c r="K721" s="265" t="str">
        <f>+IF(G721=0,"",'Ark1'!T2048)</f>
        <v/>
      </c>
      <c r="L721" s="294" t="str">
        <f>+IF(G721=0,"",'Ark1'!U2048)</f>
        <v/>
      </c>
      <c r="M721" s="264"/>
      <c r="N721" s="266" t="str">
        <f>+IF(G721=0,"",'Ark1'!W2048)</f>
        <v/>
      </c>
      <c r="O721" s="266" t="str">
        <f>+IF(G721=0,"",'Ark1'!X2048)</f>
        <v/>
      </c>
      <c r="P721" s="266" t="str">
        <f>+IF(G721=0,"",'Ark1'!AG2048)</f>
        <v/>
      </c>
      <c r="Q721" s="266" t="str">
        <f>+IF(G721=0,"",'Ark1'!AH2048)</f>
        <v/>
      </c>
      <c r="R721" s="366" t="str">
        <f>+IF(G721=0,"",'Ark1'!#REF!)</f>
        <v/>
      </c>
      <c r="S721" s="114" t="str">
        <f>+IF(G721=0,"",'Ark1'!#REF!)</f>
        <v/>
      </c>
      <c r="T721" s="266" t="str">
        <f>+IF(G721=0,"",'Ark1'!Y2048)</f>
        <v/>
      </c>
      <c r="U721" s="265" t="str">
        <f>+IF(G721=0,"",'Ark1'!AA2048)</f>
        <v/>
      </c>
      <c r="V721" s="266" t="str">
        <f>+IF(G721=0,"",'Ark1'!AC2048)</f>
        <v/>
      </c>
      <c r="W721" s="294" t="str">
        <f t="shared" si="98"/>
        <v/>
      </c>
      <c r="X721" s="266" t="str">
        <f t="shared" si="99"/>
        <v/>
      </c>
      <c r="Y721" s="264" t="str">
        <f t="shared" si="100"/>
        <v/>
      </c>
      <c r="Z721" s="244"/>
      <c r="AC721" s="28"/>
      <c r="AD721" s="27"/>
    </row>
    <row r="722" spans="1:66" ht="15.6">
      <c r="A722" s="244"/>
      <c r="B722" s="318">
        <f>+'Ark1'!C2083</f>
        <v>2024</v>
      </c>
      <c r="C722" s="263">
        <f>+'Ark1'!L2083</f>
        <v>14</v>
      </c>
      <c r="D722" s="263" t="s">
        <v>403</v>
      </c>
      <c r="F722" s="86" t="str">
        <f>+IF(G722=0,"",'Ark1'!Q2083)</f>
        <v/>
      </c>
      <c r="G722" s="449">
        <f>+'Ark1'!R2083</f>
        <v>0</v>
      </c>
      <c r="H722" s="28" t="str">
        <f>+IF(G722=0,"",'Ark1'!AE2083)</f>
        <v/>
      </c>
      <c r="I722" s="264"/>
      <c r="J722" s="28" t="str">
        <f>+IF(G722=0,"",'Ark1'!AF2083)</f>
        <v/>
      </c>
      <c r="K722" s="27" t="str">
        <f>+IF(G722=0,"",'Ark1'!T2083)</f>
        <v/>
      </c>
      <c r="L722" s="294" t="str">
        <f>+IF(G722=0,"",'Ark1'!U2083)</f>
        <v/>
      </c>
      <c r="M722" s="264"/>
      <c r="N722" s="33" t="str">
        <f>+IF(G722=0,"",'Ark1'!W2083)</f>
        <v/>
      </c>
      <c r="O722" s="33" t="str">
        <f>+IF(G722=0,"",'Ark1'!X2083)</f>
        <v/>
      </c>
      <c r="P722" s="33" t="str">
        <f>+IF(G722=0,"",'Ark1'!AG2083)</f>
        <v/>
      </c>
      <c r="Q722" s="33" t="str">
        <f>+IF(G722=0,"",'Ark1'!AH2083)</f>
        <v/>
      </c>
      <c r="R722" s="366" t="str">
        <f>+IF(G722=0,"",'Ark1'!#REF!)</f>
        <v/>
      </c>
      <c r="S722" s="114" t="str">
        <f>+IF(G722=0,"",'Ark1'!#REF!)</f>
        <v/>
      </c>
      <c r="T722" s="33" t="str">
        <f>+IF(G722=0,"",'Ark1'!Y2083)</f>
        <v/>
      </c>
      <c r="U722" s="27" t="str">
        <f>+IF(G722=0,"",'Ark1'!AA2083)</f>
        <v/>
      </c>
      <c r="V722" s="33" t="str">
        <f>+IF(G722=0,"",'Ark1'!AC2083)</f>
        <v/>
      </c>
      <c r="W722" s="294" t="str">
        <f t="shared" si="98"/>
        <v/>
      </c>
      <c r="X722" s="33" t="str">
        <f t="shared" si="99"/>
        <v/>
      </c>
      <c r="Y722" s="28" t="str">
        <f t="shared" si="100"/>
        <v/>
      </c>
      <c r="Z722" s="244"/>
      <c r="AC722" s="28"/>
      <c r="AD722" s="27"/>
    </row>
    <row r="723" spans="1:66" ht="15.6">
      <c r="A723" s="244"/>
      <c r="B723" s="318">
        <f>+'Ark1'!C2118</f>
        <v>2024</v>
      </c>
      <c r="C723" s="263">
        <f>+'Ark1'!L2118</f>
        <v>15</v>
      </c>
      <c r="D723" s="263" t="s">
        <v>41</v>
      </c>
      <c r="F723" s="263" t="str">
        <f>+IF(G723=0,"",'Ark1'!Q2118)</f>
        <v/>
      </c>
      <c r="G723" s="449">
        <f>+'Ark1'!R2118</f>
        <v>0</v>
      </c>
      <c r="H723" s="264" t="str">
        <f>+IF(G723=0,"",'Ark1'!AE2118)</f>
        <v/>
      </c>
      <c r="I723" s="264"/>
      <c r="J723" s="264" t="str">
        <f>+IF(G723=0,"",'Ark1'!AF2118)</f>
        <v/>
      </c>
      <c r="K723" s="265" t="str">
        <f>+IF(G723=0,"",'Ark1'!T2118)</f>
        <v/>
      </c>
      <c r="L723" s="369" t="str">
        <f>+IF(G723=0,"",'Ark1'!U2118)</f>
        <v/>
      </c>
      <c r="M723" s="264"/>
      <c r="N723" s="266" t="str">
        <f>+IF(G723=0,"",'Ark1'!W2118)</f>
        <v/>
      </c>
      <c r="O723" s="266" t="str">
        <f>+IF(G723=0,"",'Ark1'!X2118)</f>
        <v/>
      </c>
      <c r="P723" s="266" t="str">
        <f>+IF(G723=0,"",'Ark1'!AG2118)</f>
        <v/>
      </c>
      <c r="Q723" s="266" t="str">
        <f>+IF(G723=0,"",'Ark1'!AH2118)</f>
        <v/>
      </c>
      <c r="R723" s="366" t="str">
        <f>+IF(G723=0,"",'Ark1'!#REF!)</f>
        <v/>
      </c>
      <c r="S723" s="114" t="str">
        <f>+IF(G723=0,"",'Ark1'!#REF!)</f>
        <v/>
      </c>
      <c r="T723" s="266" t="str">
        <f>+IF(G723=0,"",'Ark1'!Y2118)</f>
        <v/>
      </c>
      <c r="U723" s="265" t="str">
        <f>+IF(G723=0,"",'Ark1'!AA2118)</f>
        <v/>
      </c>
      <c r="V723" s="266" t="str">
        <f>+IF(G723=0,"",'Ark1'!AC2118)</f>
        <v/>
      </c>
      <c r="W723" s="294" t="str">
        <f t="shared" si="98"/>
        <v/>
      </c>
      <c r="X723" s="266" t="str">
        <f t="shared" si="99"/>
        <v/>
      </c>
      <c r="Y723" s="264" t="str">
        <f t="shared" si="100"/>
        <v/>
      </c>
      <c r="Z723" s="244"/>
      <c r="AC723" s="28"/>
      <c r="AD723" s="27"/>
    </row>
    <row r="724" spans="1:66" ht="19.8">
      <c r="A724" s="244"/>
      <c r="B724" s="244"/>
      <c r="C724" s="244"/>
      <c r="D724" s="244"/>
      <c r="E724" s="244"/>
      <c r="F724" s="244"/>
      <c r="G724" s="443"/>
      <c r="H724" s="244"/>
      <c r="I724" s="244"/>
      <c r="J724" s="244"/>
      <c r="K724" s="244"/>
      <c r="L724" s="244"/>
      <c r="M724" s="244"/>
      <c r="N724" s="244"/>
      <c r="O724" s="244"/>
      <c r="P724" s="244"/>
      <c r="Q724" s="244"/>
      <c r="R724" s="244"/>
      <c r="S724" s="244"/>
      <c r="T724" s="244"/>
      <c r="U724" s="244"/>
      <c r="V724" s="244"/>
      <c r="W724" s="244"/>
      <c r="X724" s="244"/>
      <c r="Y724" s="244"/>
      <c r="Z724" s="244"/>
      <c r="AA724" s="247"/>
      <c r="AC724" s="28"/>
      <c r="AD724" s="27"/>
      <c r="AE724" s="248"/>
      <c r="AF724" s="86"/>
      <c r="AJ724" s="86"/>
      <c r="BB724" s="259"/>
    </row>
    <row r="725" spans="1:66" ht="19.8">
      <c r="A725" s="244"/>
      <c r="B725" s="244"/>
      <c r="C725" s="261"/>
      <c r="D725" s="244"/>
      <c r="E725" s="244"/>
      <c r="F725" s="244"/>
      <c r="G725" s="443"/>
      <c r="H725" s="245"/>
      <c r="I725" s="244"/>
      <c r="J725" s="245"/>
      <c r="K725" s="244"/>
      <c r="L725" s="244"/>
      <c r="M725" s="244"/>
      <c r="N725" s="246"/>
      <c r="O725" s="246"/>
      <c r="P725" s="244"/>
      <c r="Q725" s="246"/>
      <c r="R725" s="246"/>
      <c r="S725" s="246"/>
      <c r="T725" s="246"/>
      <c r="U725" s="244"/>
      <c r="V725" s="246"/>
      <c r="W725" s="244"/>
      <c r="X725" s="246"/>
      <c r="Y725" s="245"/>
      <c r="Z725" s="244"/>
      <c r="AA725" s="247"/>
      <c r="AC725" s="28"/>
      <c r="AD725" s="27"/>
      <c r="AE725" s="248"/>
      <c r="AF725" s="86"/>
      <c r="AJ725" s="86"/>
      <c r="BB725" s="259"/>
    </row>
    <row r="726" spans="1:66" ht="22.8">
      <c r="A726" s="334" t="str">
        <f>+Raser!C43</f>
        <v>Jak (Bos Grunniens)</v>
      </c>
      <c r="B726" s="244"/>
      <c r="C726" s="261"/>
      <c r="D726" s="334"/>
      <c r="E726" s="244"/>
      <c r="F726" s="244"/>
      <c r="G726" s="447" t="s">
        <v>639</v>
      </c>
      <c r="H726" s="555">
        <f>SUM(G732:G746)</f>
        <v>0</v>
      </c>
      <c r="I726" s="543"/>
      <c r="J726" s="244"/>
      <c r="K726" s="245"/>
      <c r="L726" s="244"/>
      <c r="M726" s="333" t="str">
        <f>+Raser!T43</f>
        <v/>
      </c>
      <c r="N726" s="244"/>
      <c r="O726" s="246"/>
      <c r="P726" s="246"/>
      <c r="Q726" s="244"/>
      <c r="R726" s="244"/>
      <c r="S726" s="244"/>
      <c r="T726" s="246"/>
      <c r="U726" s="246"/>
      <c r="V726" s="244"/>
      <c r="W726" s="246"/>
      <c r="X726" s="333" t="str">
        <f>+Raser!X43</f>
        <v/>
      </c>
      <c r="Y726" s="246" t="s">
        <v>624</v>
      </c>
      <c r="Z726" s="245"/>
      <c r="AA726" s="247"/>
      <c r="AB726" s="247"/>
      <c r="AC726" s="28"/>
      <c r="AE726" s="27"/>
      <c r="AF726" s="248"/>
      <c r="AJ726" s="86"/>
      <c r="BC726" s="259"/>
    </row>
    <row r="727" spans="1:66" ht="14.25" customHeight="1">
      <c r="A727" s="244"/>
      <c r="B727" s="244"/>
      <c r="C727" s="261"/>
      <c r="D727" s="332"/>
      <c r="E727" s="244"/>
      <c r="F727" s="261"/>
      <c r="G727" s="447"/>
      <c r="H727" s="261"/>
      <c r="I727" s="261"/>
      <c r="J727" s="261"/>
      <c r="K727" s="261"/>
      <c r="L727" s="261"/>
      <c r="M727" s="261"/>
      <c r="N727" s="261"/>
      <c r="O727" s="261"/>
      <c r="P727" s="261"/>
      <c r="Q727" s="261"/>
      <c r="R727" s="261"/>
      <c r="S727" s="261"/>
      <c r="T727" s="261"/>
      <c r="U727" s="261"/>
      <c r="V727" s="261"/>
      <c r="W727" s="261"/>
      <c r="X727" s="261"/>
      <c r="Y727" s="245"/>
      <c r="Z727" s="244"/>
      <c r="AA727" s="247"/>
      <c r="AC727" s="28"/>
      <c r="AD727" s="27"/>
      <c r="AE727" s="248"/>
      <c r="AF727" s="86"/>
      <c r="AJ727" s="86"/>
      <c r="BB727" s="259"/>
    </row>
    <row r="728" spans="1:66" ht="19.8">
      <c r="A728" s="244"/>
      <c r="B728" s="244"/>
      <c r="C728" s="244"/>
      <c r="D728" s="244"/>
      <c r="E728" s="244"/>
      <c r="F728" s="244"/>
      <c r="G728" s="443"/>
      <c r="H728" s="245"/>
      <c r="I728" s="244"/>
      <c r="J728" s="245"/>
      <c r="K728" s="244"/>
      <c r="L728" s="244"/>
      <c r="M728" s="244"/>
      <c r="N728" s="246"/>
      <c r="O728" s="246"/>
      <c r="P728" s="244"/>
      <c r="Q728" s="246"/>
      <c r="R728" s="246"/>
      <c r="S728" s="246"/>
      <c r="T728" s="246"/>
      <c r="U728" s="244"/>
      <c r="V728" s="246"/>
      <c r="W728" s="261" t="s">
        <v>479</v>
      </c>
      <c r="X728" s="262" t="s">
        <v>81</v>
      </c>
      <c r="Y728" s="260" t="s">
        <v>4</v>
      </c>
      <c r="Z728" s="244"/>
      <c r="AA728" s="247"/>
      <c r="AC728" s="28"/>
      <c r="AD728" s="27"/>
      <c r="AE728" s="248"/>
      <c r="AF728" s="86"/>
      <c r="AJ728" s="86"/>
      <c r="BB728" s="259"/>
    </row>
    <row r="729" spans="1:66" ht="19.8">
      <c r="A729" s="244"/>
      <c r="B729" s="244"/>
      <c r="C729" s="244"/>
      <c r="D729" s="261"/>
      <c r="E729" s="244"/>
      <c r="F729" s="261" t="s">
        <v>4</v>
      </c>
      <c r="G729" s="443"/>
      <c r="H729" s="245"/>
      <c r="I729" s="245"/>
      <c r="J729" s="245"/>
      <c r="K729" s="261" t="s">
        <v>24</v>
      </c>
      <c r="L729" s="245"/>
      <c r="M729" s="245"/>
      <c r="N729" s="246" t="s">
        <v>404</v>
      </c>
      <c r="O729" s="246" t="s">
        <v>404</v>
      </c>
      <c r="P729" s="262" t="s">
        <v>533</v>
      </c>
      <c r="Q729" s="246" t="s">
        <v>404</v>
      </c>
      <c r="R729" s="246"/>
      <c r="S729" s="246"/>
      <c r="T729" s="262" t="s">
        <v>424</v>
      </c>
      <c r="U729" s="244"/>
      <c r="V729" s="262" t="s">
        <v>576</v>
      </c>
      <c r="W729" s="261" t="s">
        <v>573</v>
      </c>
      <c r="X729" s="262" t="s">
        <v>44</v>
      </c>
      <c r="Y729" s="260" t="s">
        <v>10</v>
      </c>
      <c r="Z729" s="244"/>
      <c r="AA729" s="247"/>
      <c r="AC729" s="28"/>
      <c r="AD729" s="27"/>
      <c r="AE729" s="248"/>
      <c r="AF729" s="86"/>
      <c r="AJ729" s="86"/>
      <c r="BB729" s="259"/>
    </row>
    <row r="730" spans="1:66" ht="19.8">
      <c r="A730" s="261"/>
      <c r="B730" s="261"/>
      <c r="C730" s="244"/>
      <c r="D730" s="244"/>
      <c r="E730" s="261"/>
      <c r="F730" s="261" t="s">
        <v>477</v>
      </c>
      <c r="G730" s="447" t="s">
        <v>4</v>
      </c>
      <c r="H730" s="260" t="s">
        <v>4</v>
      </c>
      <c r="I730" s="260"/>
      <c r="J730" s="260" t="s">
        <v>1</v>
      </c>
      <c r="K730" s="261" t="s">
        <v>483</v>
      </c>
      <c r="L730" s="260" t="s">
        <v>24</v>
      </c>
      <c r="M730" s="260"/>
      <c r="N730" s="262" t="s">
        <v>575</v>
      </c>
      <c r="O730" s="262" t="s">
        <v>489</v>
      </c>
      <c r="P730" s="262" t="s">
        <v>554</v>
      </c>
      <c r="Q730" s="262" t="s">
        <v>491</v>
      </c>
      <c r="R730" s="411" t="s">
        <v>24</v>
      </c>
      <c r="S730" s="411" t="s">
        <v>24</v>
      </c>
      <c r="T730" s="262"/>
      <c r="U730" s="261" t="s">
        <v>415</v>
      </c>
      <c r="V730" s="262" t="s">
        <v>1</v>
      </c>
      <c r="W730" s="261" t="s">
        <v>71</v>
      </c>
      <c r="X730" s="262" t="s">
        <v>537</v>
      </c>
      <c r="Y730" s="260" t="s">
        <v>71</v>
      </c>
      <c r="Z730" s="244"/>
      <c r="AA730" s="247"/>
      <c r="AC730" s="28"/>
      <c r="AD730" s="27"/>
      <c r="AE730" s="248"/>
      <c r="AF730" s="86"/>
      <c r="AJ730" s="86"/>
      <c r="BB730" s="259"/>
    </row>
    <row r="731" spans="1:66" ht="19.8">
      <c r="A731" s="244"/>
      <c r="B731" s="244"/>
      <c r="C731" s="261" t="s">
        <v>0</v>
      </c>
      <c r="D731" s="261"/>
      <c r="E731" s="261" t="s">
        <v>601</v>
      </c>
      <c r="F731" s="50" t="s">
        <v>478</v>
      </c>
      <c r="G731" s="448" t="s">
        <v>10</v>
      </c>
      <c r="H731" s="87" t="s">
        <v>404</v>
      </c>
      <c r="I731" s="87"/>
      <c r="J731" s="87" t="s">
        <v>404</v>
      </c>
      <c r="K731" s="50" t="s">
        <v>416</v>
      </c>
      <c r="L731" s="87" t="s">
        <v>45</v>
      </c>
      <c r="M731" s="87"/>
      <c r="N731" s="75" t="s">
        <v>552</v>
      </c>
      <c r="O731" s="75" t="s">
        <v>441</v>
      </c>
      <c r="P731" s="75" t="s">
        <v>485</v>
      </c>
      <c r="Q731" s="75" t="s">
        <v>472</v>
      </c>
      <c r="R731" s="411" t="s">
        <v>711</v>
      </c>
      <c r="S731" s="411" t="s">
        <v>712</v>
      </c>
      <c r="T731" s="75" t="s">
        <v>1</v>
      </c>
      <c r="U731" s="50" t="s">
        <v>416</v>
      </c>
      <c r="V731" s="75" t="s">
        <v>534</v>
      </c>
      <c r="W731" s="50" t="s">
        <v>488</v>
      </c>
      <c r="X731" s="75" t="s">
        <v>45</v>
      </c>
      <c r="Y731" s="87" t="s">
        <v>557</v>
      </c>
      <c r="Z731" s="244"/>
      <c r="AA731" s="247"/>
      <c r="AC731" s="28"/>
      <c r="AD731" s="27"/>
      <c r="AE731" s="248"/>
      <c r="AF731" s="86"/>
      <c r="AJ731" s="86"/>
      <c r="BB731" s="259"/>
    </row>
    <row r="732" spans="1:66" ht="15.6">
      <c r="A732" s="244"/>
      <c r="B732" s="263">
        <f>+'Ark1'!C1629</f>
        <v>2024</v>
      </c>
      <c r="C732" s="263">
        <f>+'Ark1'!L1629</f>
        <v>1</v>
      </c>
      <c r="D732" s="263" t="s">
        <v>29</v>
      </c>
      <c r="E732" s="263">
        <f>+'Ark1'!AP1629</f>
        <v>40</v>
      </c>
      <c r="F732" s="263" t="str">
        <f>+IF(G732=0,"",'Ark1'!Q1629)</f>
        <v/>
      </c>
      <c r="G732" s="449">
        <f>+'Ark1'!R1629</f>
        <v>0</v>
      </c>
      <c r="H732" s="264" t="str">
        <f>+IF(G732=0,"",'Ark1'!AE1629)</f>
        <v/>
      </c>
      <c r="I732" s="264"/>
      <c r="J732" s="264" t="str">
        <f>+IF(G732=0,"",'Ark1'!AF1629)</f>
        <v/>
      </c>
      <c r="K732" s="265" t="str">
        <f>+IF(G732=0,"",'Ark1'!T1629)</f>
        <v/>
      </c>
      <c r="L732" s="294" t="str">
        <f>+IF(G732=0,"",'Ark1'!U1629)</f>
        <v/>
      </c>
      <c r="M732" s="264"/>
      <c r="N732" s="266" t="str">
        <f>+IF(G732=0,"",'Ark1'!W1629)</f>
        <v/>
      </c>
      <c r="O732" s="266" t="str">
        <f>+IF(G732=0,"",'Ark1'!X1629)</f>
        <v/>
      </c>
      <c r="P732" s="266" t="str">
        <f>+IF(G732=0,"",'Ark1'!AG1629)</f>
        <v/>
      </c>
      <c r="Q732" s="266" t="str">
        <f>+IF(G732=0,"",'Ark1'!AH1629)</f>
        <v/>
      </c>
      <c r="R732" s="366" t="str">
        <f>+IF(G732=0,"",'Ark1'!AR2091)</f>
        <v/>
      </c>
      <c r="S732" s="114" t="str">
        <f>+IF(G732=0,"",'Ark1'!AS2091)</f>
        <v/>
      </c>
      <c r="T732" s="266" t="str">
        <f>+IF(G732=0,"",'Ark1'!Y1629)</f>
        <v/>
      </c>
      <c r="U732" s="265" t="str">
        <f>+IF(G732=0,"",'Ark1'!AA1629)</f>
        <v/>
      </c>
      <c r="V732" s="266" t="str">
        <f>+IF(G732=0,"",'Ark1'!AC1629)</f>
        <v/>
      </c>
      <c r="W732" s="294" t="str">
        <f t="shared" ref="W732:W746" si="101">IF(G732=0,"",1000*L732/P732)</f>
        <v/>
      </c>
      <c r="X732" s="266" t="str">
        <f t="shared" ref="X732:X746" si="102">IF(G732=0,"",L732/C732)</f>
        <v/>
      </c>
      <c r="Y732" s="264" t="str">
        <f t="shared" ref="Y732:Y746" si="103">IF(G732=0,"",G732/F732)</f>
        <v/>
      </c>
      <c r="Z732" s="244"/>
      <c r="AC732" s="28"/>
      <c r="AD732" s="27"/>
    </row>
    <row r="733" spans="1:66" ht="15.6">
      <c r="A733" s="244"/>
      <c r="B733" s="295">
        <f>+'Ark1'!C1664</f>
        <v>2024</v>
      </c>
      <c r="C733" s="86">
        <f>+'Ark1'!L1664</f>
        <v>2</v>
      </c>
      <c r="D733" s="86" t="s">
        <v>30</v>
      </c>
      <c r="E733" s="86">
        <f>+'Ark1'!AP1664</f>
        <v>40</v>
      </c>
      <c r="F733" s="86" t="str">
        <f>+IF(G733=0,"",'Ark1'!Q1664)</f>
        <v/>
      </c>
      <c r="G733" s="449">
        <f>+'Ark1'!R1664</f>
        <v>0</v>
      </c>
      <c r="H733" s="28" t="str">
        <f>+IF(G733=0,"",'Ark1'!AE1664)</f>
        <v/>
      </c>
      <c r="I733" s="264"/>
      <c r="J733" s="28" t="str">
        <f>+IF(G733=0,"",'Ark1'!AF1664)</f>
        <v/>
      </c>
      <c r="K733" s="27" t="str">
        <f>+IF(G733=0,"",'Ark1'!T1664)</f>
        <v/>
      </c>
      <c r="L733" s="294" t="str">
        <f>+IF(G733=0,"",'Ark1'!U1664)</f>
        <v/>
      </c>
      <c r="M733" s="264"/>
      <c r="N733" s="33" t="str">
        <f>+IF(G733=0,"",'Ark1'!W1664)</f>
        <v/>
      </c>
      <c r="O733" s="33" t="str">
        <f>+IF(G733=0,"",'Ark1'!X1664)</f>
        <v/>
      </c>
      <c r="P733" s="33" t="str">
        <f>+IF(G733=0,"",'Ark1'!AG1664)</f>
        <v/>
      </c>
      <c r="Q733" s="33" t="str">
        <f>+IF(G733=0,"",'Ark1'!AH1664)</f>
        <v/>
      </c>
      <c r="R733" s="366" t="str">
        <f>+IF(G733=0,"",'Ark1'!#REF!)</f>
        <v/>
      </c>
      <c r="S733" s="114" t="str">
        <f>+IF(G733=0,"",'Ark1'!#REF!)</f>
        <v/>
      </c>
      <c r="T733" s="33" t="str">
        <f>+IF(G733=0,"",'Ark1'!Y1664)</f>
        <v/>
      </c>
      <c r="U733" s="27" t="str">
        <f>+IF(G733=0,"",'Ark1'!AA1664)</f>
        <v/>
      </c>
      <c r="V733" s="33" t="str">
        <f>+IF(G733=0,"",'Ark1'!AC1664)</f>
        <v/>
      </c>
      <c r="W733" s="294" t="str">
        <f t="shared" si="101"/>
        <v/>
      </c>
      <c r="X733" s="33" t="str">
        <f t="shared" si="102"/>
        <v/>
      </c>
      <c r="Y733" s="28" t="str">
        <f t="shared" si="103"/>
        <v/>
      </c>
      <c r="Z733" s="244"/>
      <c r="AC733" s="28"/>
      <c r="AD733" s="27"/>
    </row>
    <row r="734" spans="1:66" s="28" customFormat="1" ht="15.6">
      <c r="A734" s="244"/>
      <c r="B734" s="295">
        <f>+'Ark1'!C1699</f>
        <v>2024</v>
      </c>
      <c r="C734" s="263">
        <f>+'Ark1'!L1699</f>
        <v>3</v>
      </c>
      <c r="D734" s="263" t="s">
        <v>31</v>
      </c>
      <c r="E734" s="263">
        <f>+'Ark1'!AP1699</f>
        <v>40</v>
      </c>
      <c r="F734" s="263" t="str">
        <f>+IF(G734=0,"",'Ark1'!Q1699)</f>
        <v/>
      </c>
      <c r="G734" s="449">
        <f>+'Ark1'!R1699</f>
        <v>0</v>
      </c>
      <c r="H734" s="264" t="str">
        <f>+IF(G734=0,"",'Ark1'!AE1699)</f>
        <v/>
      </c>
      <c r="I734" s="264"/>
      <c r="J734" s="264" t="str">
        <f>+IF(G734=0,"",'Ark1'!AF1699)</f>
        <v/>
      </c>
      <c r="K734" s="265" t="str">
        <f>+IF(G734=0,"",'Ark1'!T1699)</f>
        <v/>
      </c>
      <c r="L734" s="294" t="str">
        <f>+IF(G734=0,"",'Ark1'!U1699)</f>
        <v/>
      </c>
      <c r="M734" s="264"/>
      <c r="N734" s="266" t="str">
        <f>+IF(G734=0,"",'Ark1'!W1699)</f>
        <v/>
      </c>
      <c r="O734" s="266" t="str">
        <f>+IF(G734=0,"",'Ark1'!X1699)</f>
        <v/>
      </c>
      <c r="P734" s="266" t="str">
        <f>+IF(G734=0,"",'Ark1'!AG1699)</f>
        <v/>
      </c>
      <c r="Q734" s="266" t="str">
        <f>+IF(G734=0,"",'Ark1'!AH1699)</f>
        <v/>
      </c>
      <c r="R734" s="366" t="str">
        <f>+IF(G734=0,"",'Ark1'!#REF!)</f>
        <v/>
      </c>
      <c r="S734" s="114" t="str">
        <f>+IF(G734=0,"",'Ark1'!#REF!)</f>
        <v/>
      </c>
      <c r="T734" s="266" t="str">
        <f>+IF(G734=0,"",'Ark1'!Y1699)</f>
        <v/>
      </c>
      <c r="U734" s="265" t="str">
        <f>+IF(G734=0,"",'Ark1'!AA1699)</f>
        <v/>
      </c>
      <c r="V734" s="266" t="str">
        <f>+IF(G734=0,"",'Ark1'!AC1699)</f>
        <v/>
      </c>
      <c r="W734" s="294" t="str">
        <f t="shared" si="101"/>
        <v/>
      </c>
      <c r="X734" s="266" t="str">
        <f t="shared" si="102"/>
        <v/>
      </c>
      <c r="Y734" s="264" t="str">
        <f t="shared" si="103"/>
        <v/>
      </c>
      <c r="Z734" s="244"/>
      <c r="AD734" s="27"/>
      <c r="AG734" s="86"/>
      <c r="AH734" s="86"/>
      <c r="AI734" s="86"/>
      <c r="AK734" s="86"/>
      <c r="AL734" s="86"/>
      <c r="AM734" s="86"/>
      <c r="AN734" s="86"/>
      <c r="AO734" s="86"/>
      <c r="AP734" s="86"/>
      <c r="AQ734" s="86"/>
      <c r="AR734" s="86"/>
      <c r="AS734" s="86"/>
      <c r="AT734" s="86"/>
      <c r="AU734" s="86"/>
      <c r="AV734" s="86"/>
      <c r="AW734" s="86"/>
      <c r="AX734" s="86"/>
      <c r="AY734" s="86"/>
      <c r="AZ734" s="86"/>
      <c r="BA734" s="86"/>
      <c r="BB734" s="86"/>
      <c r="BC734" s="86"/>
      <c r="BD734" s="86"/>
      <c r="BE734" s="86"/>
      <c r="BF734" s="86"/>
      <c r="BG734" s="86"/>
      <c r="BH734" s="86"/>
      <c r="BI734" s="86"/>
      <c r="BJ734" s="86"/>
      <c r="BK734" s="86"/>
      <c r="BL734" s="86"/>
      <c r="BM734" s="86"/>
      <c r="BN734" s="86"/>
    </row>
    <row r="735" spans="1:66" s="28" customFormat="1" ht="15.6">
      <c r="A735" s="244"/>
      <c r="B735" s="295">
        <f>+'Ark1'!C1734</f>
        <v>2024</v>
      </c>
      <c r="C735" s="263">
        <f>+'Ark1'!L1734</f>
        <v>4</v>
      </c>
      <c r="D735" s="263" t="s">
        <v>32</v>
      </c>
      <c r="E735" s="86">
        <f>+'Ark1'!AP1734</f>
        <v>40</v>
      </c>
      <c r="F735" s="86" t="str">
        <f>+IF(G735=0,"",'Ark1'!Q1734)</f>
        <v/>
      </c>
      <c r="G735" s="449">
        <f>+'Ark1'!R1734</f>
        <v>0</v>
      </c>
      <c r="H735" s="28" t="str">
        <f>+IF(G735=0,"",'Ark1'!AE1734)</f>
        <v/>
      </c>
      <c r="I735" s="264"/>
      <c r="J735" s="28" t="str">
        <f>+IF(G735=0,"",'Ark1'!AF1734)</f>
        <v/>
      </c>
      <c r="K735" s="27" t="str">
        <f>+IF(G735=0,"",'Ark1'!T1734)</f>
        <v/>
      </c>
      <c r="L735" s="294" t="str">
        <f>+IF(G735=0,"",'Ark1'!U1734)</f>
        <v/>
      </c>
      <c r="M735" s="264"/>
      <c r="N735" s="33" t="str">
        <f>+IF(G735=0,"",'Ark1'!W1734)</f>
        <v/>
      </c>
      <c r="O735" s="33" t="str">
        <f>+IF(G735=0,"",'Ark1'!X1734)</f>
        <v/>
      </c>
      <c r="P735" s="33" t="str">
        <f>+IF(G735=0,"",'Ark1'!AG1734)</f>
        <v/>
      </c>
      <c r="Q735" s="33" t="str">
        <f>+IF(G735=0,"",'Ark1'!AH1734)</f>
        <v/>
      </c>
      <c r="R735" s="366" t="str">
        <f>+IF(G735=0,"",'Ark1'!#REF!)</f>
        <v/>
      </c>
      <c r="S735" s="114" t="str">
        <f>+IF(G735=0,"",'Ark1'!#REF!)</f>
        <v/>
      </c>
      <c r="T735" s="33" t="str">
        <f>+IF(G735=0,"",'Ark1'!Y1734)</f>
        <v/>
      </c>
      <c r="U735" s="27" t="str">
        <f>+IF(G735=0,"",'Ark1'!AA1734)</f>
        <v/>
      </c>
      <c r="V735" s="33" t="str">
        <f>+IF(G735=0,"",'Ark1'!AC1734)</f>
        <v/>
      </c>
      <c r="W735" s="294" t="str">
        <f t="shared" si="101"/>
        <v/>
      </c>
      <c r="X735" s="33" t="str">
        <f t="shared" si="102"/>
        <v/>
      </c>
      <c r="Y735" s="28" t="str">
        <f t="shared" si="103"/>
        <v/>
      </c>
      <c r="Z735" s="244"/>
      <c r="AD735" s="27"/>
      <c r="AG735" s="86"/>
      <c r="AH735" s="86"/>
      <c r="AI735" s="86"/>
      <c r="AK735" s="86"/>
      <c r="AL735" s="86"/>
      <c r="AM735" s="86"/>
      <c r="AN735" s="86"/>
      <c r="AO735" s="86"/>
      <c r="AP735" s="86"/>
      <c r="AQ735" s="86"/>
      <c r="AR735" s="86"/>
      <c r="AS735" s="86"/>
      <c r="AT735" s="86"/>
      <c r="AU735" s="86"/>
      <c r="AV735" s="86"/>
      <c r="AW735" s="86"/>
      <c r="AX735" s="86"/>
      <c r="AY735" s="86"/>
      <c r="AZ735" s="86"/>
      <c r="BA735" s="86"/>
      <c r="BB735" s="86"/>
      <c r="BC735" s="86"/>
      <c r="BD735" s="86"/>
      <c r="BE735" s="86"/>
      <c r="BF735" s="86"/>
      <c r="BG735" s="86"/>
      <c r="BH735" s="86"/>
      <c r="BI735" s="86"/>
      <c r="BJ735" s="86"/>
      <c r="BK735" s="86"/>
      <c r="BL735" s="86"/>
      <c r="BM735" s="86"/>
      <c r="BN735" s="86"/>
    </row>
    <row r="736" spans="1:66" s="28" customFormat="1" ht="15.6">
      <c r="A736" s="244"/>
      <c r="B736" s="263">
        <f>+'Ark1'!C1769</f>
        <v>2024</v>
      </c>
      <c r="C736" s="263">
        <f>+'Ark1'!L1769</f>
        <v>5</v>
      </c>
      <c r="D736" s="263" t="s">
        <v>402</v>
      </c>
      <c r="E736" s="271">
        <f>+'Ark1'!AP1769</f>
        <v>40</v>
      </c>
      <c r="F736" s="263" t="str">
        <f>+IF(G736=0,"",'Ark1'!Q1769)</f>
        <v/>
      </c>
      <c r="G736" s="449">
        <f>+'Ark1'!R1769</f>
        <v>0</v>
      </c>
      <c r="H736" s="264">
        <f>+'Ark1'!AE1769</f>
        <v>0</v>
      </c>
      <c r="I736" s="264"/>
      <c r="J736" s="264" t="str">
        <f>+IF(G736=0,"",'Ark1'!AF1769)</f>
        <v/>
      </c>
      <c r="K736" s="265" t="str">
        <f>+IF(G736=0,"",'Ark1'!T1769)</f>
        <v/>
      </c>
      <c r="L736" s="294" t="str">
        <f>+IF(G736=0,"",'Ark1'!U1769)</f>
        <v/>
      </c>
      <c r="M736" s="264"/>
      <c r="N736" s="266" t="str">
        <f>+IF(G736=0,"",'Ark1'!W1769)</f>
        <v/>
      </c>
      <c r="O736" s="266" t="str">
        <f>+IF(G736=0,"",'Ark1'!X1769)</f>
        <v/>
      </c>
      <c r="P736" s="266" t="str">
        <f>+IF(G736=0,"",'Ark1'!AG1769)</f>
        <v/>
      </c>
      <c r="Q736" s="266" t="str">
        <f>+IF(G736=0,"",'Ark1'!AH1769)</f>
        <v/>
      </c>
      <c r="R736" s="366" t="str">
        <f>+IF(G736=0,"",'Ark1'!#REF!)</f>
        <v/>
      </c>
      <c r="S736" s="114" t="str">
        <f>+IF(G736=0,"",'Ark1'!#REF!)</f>
        <v/>
      </c>
      <c r="T736" s="266" t="str">
        <f>+IF(G736=0,"",'Ark1'!Y1769)</f>
        <v/>
      </c>
      <c r="U736" s="265" t="str">
        <f>+IF(G736=0,"",'Ark1'!AA1769)</f>
        <v/>
      </c>
      <c r="V736" s="266" t="str">
        <f>+IF(G736=0,"",'Ark1'!AC1769)</f>
        <v/>
      </c>
      <c r="W736" s="294" t="str">
        <f t="shared" si="101"/>
        <v/>
      </c>
      <c r="X736" s="266" t="str">
        <f t="shared" si="102"/>
        <v/>
      </c>
      <c r="Y736" s="264" t="str">
        <f t="shared" si="103"/>
        <v/>
      </c>
      <c r="Z736" s="244"/>
      <c r="AD736" s="27"/>
      <c r="AG736" s="86"/>
      <c r="AH736" s="86"/>
      <c r="AI736" s="86"/>
      <c r="AK736" s="86"/>
      <c r="AL736" s="86"/>
      <c r="AM736" s="86"/>
      <c r="AN736" s="86"/>
      <c r="AO736" s="86"/>
      <c r="AP736" s="86"/>
      <c r="AQ736" s="86"/>
      <c r="AR736" s="86"/>
      <c r="AS736" s="86"/>
      <c r="AT736" s="86"/>
      <c r="AU736" s="86"/>
      <c r="AV736" s="86"/>
      <c r="AW736" s="86"/>
      <c r="AX736" s="86"/>
      <c r="AY736" s="86"/>
      <c r="AZ736" s="86"/>
      <c r="BA736" s="86"/>
      <c r="BB736" s="86"/>
      <c r="BC736" s="86"/>
      <c r="BD736" s="86"/>
      <c r="BE736" s="86"/>
      <c r="BF736" s="86"/>
      <c r="BG736" s="86"/>
      <c r="BH736" s="86"/>
      <c r="BI736" s="86"/>
      <c r="BJ736" s="86"/>
      <c r="BK736" s="86"/>
      <c r="BL736" s="86"/>
      <c r="BM736" s="86"/>
      <c r="BN736" s="86"/>
    </row>
    <row r="737" spans="1:66" s="28" customFormat="1" ht="15.6">
      <c r="A737" s="244"/>
      <c r="B737" s="318">
        <f>+'Ark1'!C1804</f>
        <v>2024</v>
      </c>
      <c r="C737" s="263">
        <f>+'Ark1'!L1804</f>
        <v>6</v>
      </c>
      <c r="D737" s="263" t="s">
        <v>33</v>
      </c>
      <c r="E737" s="272">
        <f>+'Ark1'!AP1804</f>
        <v>40</v>
      </c>
      <c r="F737" s="86" t="str">
        <f>+IF(G737=0,"",'Ark1'!Q1804)</f>
        <v/>
      </c>
      <c r="G737" s="449">
        <f>+'Ark1'!R1804</f>
        <v>0</v>
      </c>
      <c r="H737" s="28" t="str">
        <f>+IF(G737=0,"",'Ark1'!AE1804)</f>
        <v/>
      </c>
      <c r="I737" s="264"/>
      <c r="J737" s="28" t="str">
        <f>+IF(G737=0,"",'Ark1'!AF1804)</f>
        <v/>
      </c>
      <c r="K737" s="27" t="str">
        <f>+IF(G737=0,"",'Ark1'!T1804)</f>
        <v/>
      </c>
      <c r="L737" s="294" t="str">
        <f>+IF(G737=0,"",'Ark1'!U1804)</f>
        <v/>
      </c>
      <c r="M737" s="264"/>
      <c r="N737" s="33" t="str">
        <f>+IF(G737=0,"",'Ark1'!W1804)</f>
        <v/>
      </c>
      <c r="O737" s="33" t="str">
        <f>+IF(G737=0,"",'Ark1'!X1804)</f>
        <v/>
      </c>
      <c r="P737" s="33" t="str">
        <f>+IF(G737=0,"",'Ark1'!AG1804)</f>
        <v/>
      </c>
      <c r="Q737" s="33" t="str">
        <f>+IF(G737=0,"",'Ark1'!AH1804)</f>
        <v/>
      </c>
      <c r="R737" s="366" t="str">
        <f>+IF(G737=0,"",'Ark1'!#REF!)</f>
        <v/>
      </c>
      <c r="S737" s="114" t="str">
        <f>+IF(G737=0,"",'Ark1'!#REF!)</f>
        <v/>
      </c>
      <c r="T737" s="33" t="str">
        <f>+IF(G737=0,"",'Ark1'!Y1804)</f>
        <v/>
      </c>
      <c r="U737" s="27" t="str">
        <f>+IF(G737=0,"",'Ark1'!AA1804)</f>
        <v/>
      </c>
      <c r="V737" s="33" t="str">
        <f>+IF(G737=0,"",'Ark1'!AC1804)</f>
        <v/>
      </c>
      <c r="W737" s="294" t="str">
        <f t="shared" si="101"/>
        <v/>
      </c>
      <c r="X737" s="33" t="str">
        <f t="shared" si="102"/>
        <v/>
      </c>
      <c r="Y737" s="28" t="str">
        <f t="shared" si="103"/>
        <v/>
      </c>
      <c r="Z737" s="244"/>
      <c r="AD737" s="27"/>
      <c r="AG737" s="86"/>
      <c r="AH737" s="86"/>
      <c r="AI737" s="86"/>
      <c r="AK737" s="86"/>
      <c r="AL737" s="86"/>
      <c r="AM737" s="86"/>
      <c r="AN737" s="86"/>
      <c r="AO737" s="86"/>
      <c r="AP737" s="86"/>
      <c r="AQ737" s="86"/>
      <c r="AR737" s="86"/>
      <c r="AS737" s="86"/>
      <c r="AT737" s="86"/>
      <c r="AU737" s="86"/>
      <c r="AV737" s="86"/>
      <c r="AW737" s="86"/>
      <c r="AX737" s="86"/>
      <c r="AY737" s="86"/>
      <c r="AZ737" s="86"/>
      <c r="BA737" s="86"/>
      <c r="BB737" s="86"/>
      <c r="BC737" s="86"/>
      <c r="BD737" s="86"/>
      <c r="BE737" s="86"/>
      <c r="BF737" s="86"/>
      <c r="BG737" s="86"/>
      <c r="BH737" s="86"/>
      <c r="BI737" s="86"/>
      <c r="BJ737" s="86"/>
      <c r="BK737" s="86"/>
      <c r="BL737" s="86"/>
      <c r="BM737" s="86"/>
      <c r="BN737" s="86"/>
    </row>
    <row r="738" spans="1:66" s="28" customFormat="1" ht="15.6">
      <c r="A738" s="244"/>
      <c r="B738" s="318">
        <f>+'Ark1'!C1839</f>
        <v>2024</v>
      </c>
      <c r="C738" s="263">
        <f>+'Ark1'!L1839</f>
        <v>7</v>
      </c>
      <c r="D738" s="263" t="s">
        <v>34</v>
      </c>
      <c r="E738" s="271">
        <f>+'Ark1'!AP1839</f>
        <v>40</v>
      </c>
      <c r="F738" s="263" t="str">
        <f>+IF(G738=0,"",'Ark1'!Q1839)</f>
        <v/>
      </c>
      <c r="G738" s="449">
        <f>+'Ark1'!R1839</f>
        <v>0</v>
      </c>
      <c r="H738" s="264" t="str">
        <f>+IF(G738=0,"",'Ark1'!AE1839)</f>
        <v/>
      </c>
      <c r="I738" s="264"/>
      <c r="J738" s="264" t="str">
        <f>+IF(G738=0,"",'Ark1'!AF1839)</f>
        <v/>
      </c>
      <c r="K738" s="265" t="str">
        <f>+IF(G738=0,"",'Ark1'!T1839)</f>
        <v/>
      </c>
      <c r="L738" s="294" t="str">
        <f>+IF(G738=0,"",'Ark1'!U1839)</f>
        <v/>
      </c>
      <c r="M738" s="264"/>
      <c r="N738" s="266" t="str">
        <f>+IF(G738=0,"",'Ark1'!W1839)</f>
        <v/>
      </c>
      <c r="O738" s="266" t="str">
        <f>+IF(G738=0,"",'Ark1'!X1839)</f>
        <v/>
      </c>
      <c r="P738" s="266" t="str">
        <f>+IF(G738=0,"",'Ark1'!AG1839)</f>
        <v/>
      </c>
      <c r="Q738" s="266" t="str">
        <f>+IF(G738=0,"",'Ark1'!AH1839)</f>
        <v/>
      </c>
      <c r="R738" s="366" t="str">
        <f>+IF(G738=0,"",'Ark1'!#REF!)</f>
        <v/>
      </c>
      <c r="S738" s="114" t="str">
        <f>+IF(G738=0,"",'Ark1'!#REF!)</f>
        <v/>
      </c>
      <c r="T738" s="266" t="str">
        <f>+IF(G738=0,"",'Ark1'!Y1839)</f>
        <v/>
      </c>
      <c r="U738" s="265" t="str">
        <f>+IF(G738=0,"",'Ark1'!AA1839)</f>
        <v/>
      </c>
      <c r="V738" s="266" t="str">
        <f>+IF(G738=0,"",'Ark1'!AC1839)</f>
        <v/>
      </c>
      <c r="W738" s="294" t="str">
        <f t="shared" si="101"/>
        <v/>
      </c>
      <c r="X738" s="266" t="str">
        <f t="shared" si="102"/>
        <v/>
      </c>
      <c r="Y738" s="264" t="str">
        <f t="shared" si="103"/>
        <v/>
      </c>
      <c r="Z738" s="244"/>
      <c r="AD738" s="27"/>
      <c r="AG738" s="86"/>
      <c r="AH738" s="86"/>
      <c r="AI738" s="86"/>
      <c r="AK738" s="86"/>
      <c r="AL738" s="86"/>
      <c r="AM738" s="86"/>
      <c r="AN738" s="86"/>
      <c r="AO738" s="86"/>
      <c r="AP738" s="86"/>
      <c r="AQ738" s="86"/>
      <c r="AR738" s="86"/>
      <c r="AS738" s="86"/>
      <c r="AT738" s="86"/>
      <c r="AU738" s="86"/>
      <c r="AV738" s="86"/>
      <c r="AW738" s="86"/>
      <c r="AX738" s="86"/>
      <c r="AY738" s="86"/>
      <c r="AZ738" s="86"/>
      <c r="BA738" s="86"/>
      <c r="BB738" s="86"/>
      <c r="BC738" s="86"/>
      <c r="BD738" s="86"/>
      <c r="BE738" s="86"/>
      <c r="BF738" s="86"/>
      <c r="BG738" s="86"/>
      <c r="BH738" s="86"/>
      <c r="BI738" s="86"/>
      <c r="BJ738" s="86"/>
      <c r="BK738" s="86"/>
      <c r="BL738" s="86"/>
      <c r="BM738" s="86"/>
      <c r="BN738" s="86"/>
    </row>
    <row r="739" spans="1:66" s="28" customFormat="1" ht="15.6">
      <c r="A739" s="244"/>
      <c r="B739" s="86">
        <f>+'Ark1'!C1874</f>
        <v>2024</v>
      </c>
      <c r="C739" s="86">
        <f>+'Ark1'!L1874</f>
        <v>8</v>
      </c>
      <c r="D739" s="86" t="s">
        <v>35</v>
      </c>
      <c r="E739" s="272">
        <f>+'Ark1'!AP1874</f>
        <v>40</v>
      </c>
      <c r="F739" s="86" t="str">
        <f>+IF(G739=0,"",'Ark1'!Q1874)</f>
        <v/>
      </c>
      <c r="G739" s="449">
        <f>+'Ark1'!R1874</f>
        <v>0</v>
      </c>
      <c r="H739" s="28" t="str">
        <f>+IF(G739=0,"",'Ark1'!AE1874)</f>
        <v/>
      </c>
      <c r="I739" s="264"/>
      <c r="J739" s="28" t="str">
        <f>+IF(G739=0,"",'Ark1'!AF1874)</f>
        <v/>
      </c>
      <c r="K739" s="27" t="str">
        <f>+IF(G739=0,"",'Ark1'!T1874)</f>
        <v/>
      </c>
      <c r="L739" s="294" t="str">
        <f>+IF(G739=0,"",'Ark1'!U1874)</f>
        <v/>
      </c>
      <c r="M739" s="264"/>
      <c r="N739" s="33" t="str">
        <f>+IF(G739=0,"",'Ark1'!W1874)</f>
        <v/>
      </c>
      <c r="O739" s="33" t="str">
        <f>+IF(G739=0,"",'Ark1'!X1874)</f>
        <v/>
      </c>
      <c r="P739" s="33" t="str">
        <f>+IF(G739=0,"",'Ark1'!AG1874)</f>
        <v/>
      </c>
      <c r="Q739" s="33" t="str">
        <f>+IF(G739=0,"",'Ark1'!AH1874)</f>
        <v/>
      </c>
      <c r="R739" s="366" t="str">
        <f>+IF(G739=0,"",'Ark1'!#REF!)</f>
        <v/>
      </c>
      <c r="S739" s="114" t="str">
        <f>+IF(G739=0,"",'Ark1'!#REF!)</f>
        <v/>
      </c>
      <c r="T739" s="33" t="str">
        <f>+IF(G739=0,"",'Ark1'!Y1874)</f>
        <v/>
      </c>
      <c r="U739" s="27" t="str">
        <f>+IF(G739=0,"",'Ark1'!AA1874)</f>
        <v/>
      </c>
      <c r="V739" s="33" t="str">
        <f>+IF(G739=0,"",'Ark1'!AC1874)</f>
        <v/>
      </c>
      <c r="W739" s="294" t="str">
        <f t="shared" si="101"/>
        <v/>
      </c>
      <c r="X739" s="33" t="str">
        <f t="shared" si="102"/>
        <v/>
      </c>
      <c r="Y739" s="28" t="str">
        <f t="shared" si="103"/>
        <v/>
      </c>
      <c r="Z739" s="244"/>
      <c r="AD739" s="27"/>
      <c r="AG739" s="86"/>
      <c r="AH739" s="86"/>
      <c r="AI739" s="86"/>
      <c r="AK739" s="86"/>
      <c r="AL739" s="86"/>
      <c r="AM739" s="86"/>
      <c r="AN739" s="86"/>
      <c r="AO739" s="86"/>
      <c r="AP739" s="86"/>
      <c r="AQ739" s="86"/>
      <c r="AR739" s="86"/>
      <c r="AS739" s="86"/>
      <c r="AT739" s="86"/>
      <c r="AU739" s="86"/>
      <c r="AV739" s="86"/>
      <c r="AW739" s="86"/>
      <c r="AX739" s="86"/>
      <c r="AY739" s="86"/>
      <c r="AZ739" s="86"/>
      <c r="BA739" s="86"/>
      <c r="BB739" s="86"/>
      <c r="BC739" s="86"/>
      <c r="BD739" s="86"/>
      <c r="BE739" s="86"/>
      <c r="BF739" s="86"/>
      <c r="BG739" s="86"/>
      <c r="BH739" s="86"/>
      <c r="BI739" s="86"/>
      <c r="BJ739" s="86"/>
      <c r="BK739" s="86"/>
      <c r="BL739" s="86"/>
      <c r="BM739" s="86"/>
      <c r="BN739" s="86"/>
    </row>
    <row r="740" spans="1:66" s="28" customFormat="1" ht="15.6">
      <c r="A740" s="244"/>
      <c r="B740" s="318">
        <f>+'Ark1'!C1909</f>
        <v>2024</v>
      </c>
      <c r="C740" s="263">
        <f>+'Ark1'!L1909</f>
        <v>9</v>
      </c>
      <c r="D740" s="263" t="s">
        <v>36</v>
      </c>
      <c r="E740" s="271">
        <f>+'Ark1'!AP1909</f>
        <v>40</v>
      </c>
      <c r="F740" s="263" t="str">
        <f>+IF(G740=0,"",'Ark1'!Q1909)</f>
        <v/>
      </c>
      <c r="G740" s="449">
        <f>+'Ark1'!R1909</f>
        <v>0</v>
      </c>
      <c r="H740" s="264" t="str">
        <f>+IF(G740=0,"",'Ark1'!AE1909)</f>
        <v/>
      </c>
      <c r="I740" s="264"/>
      <c r="J740" s="264" t="str">
        <f>+IF(G740=0,"",'Ark1'!AF1909)</f>
        <v/>
      </c>
      <c r="K740" s="265" t="str">
        <f>+IF(G740=0,"",'Ark1'!T1909)</f>
        <v/>
      </c>
      <c r="L740" s="294" t="str">
        <f>+IF(G740=0,"",'Ark1'!U1909)</f>
        <v/>
      </c>
      <c r="M740" s="264"/>
      <c r="N740" s="266" t="str">
        <f>+IF(G740=0,"",'Ark1'!W1909)</f>
        <v/>
      </c>
      <c r="O740" s="266" t="str">
        <f>+IF(G740=0,"",'Ark1'!X1909)</f>
        <v/>
      </c>
      <c r="P740" s="266" t="str">
        <f>+IF(G740=0,"",'Ark1'!AG1909)</f>
        <v/>
      </c>
      <c r="Q740" s="266" t="str">
        <f>+IF(G740=0,"",'Ark1'!AH1909)</f>
        <v/>
      </c>
      <c r="R740" s="366" t="str">
        <f>+IF(G740=0,"",'Ark1'!#REF!)</f>
        <v/>
      </c>
      <c r="S740" s="114" t="str">
        <f>+IF(G740=0,"",'Ark1'!#REF!)</f>
        <v/>
      </c>
      <c r="T740" s="266" t="str">
        <f>+IF(G740=0,"",'Ark1'!Y1909)</f>
        <v/>
      </c>
      <c r="U740" s="265" t="str">
        <f>+IF(G740=0,"",'Ark1'!AA1909)</f>
        <v/>
      </c>
      <c r="V740" s="266" t="str">
        <f>+IF(G740=0,"",'Ark1'!AC1909)</f>
        <v/>
      </c>
      <c r="W740" s="294" t="str">
        <f t="shared" si="101"/>
        <v/>
      </c>
      <c r="X740" s="266" t="str">
        <f t="shared" si="102"/>
        <v/>
      </c>
      <c r="Y740" s="264" t="str">
        <f t="shared" si="103"/>
        <v/>
      </c>
      <c r="Z740" s="244"/>
      <c r="AD740" s="27"/>
      <c r="AG740" s="86"/>
      <c r="AH740" s="86"/>
      <c r="AI740" s="86"/>
      <c r="AK740" s="86"/>
      <c r="AL740" s="86"/>
      <c r="AM740" s="86"/>
      <c r="AN740" s="86"/>
      <c r="AO740" s="86"/>
      <c r="AP740" s="86"/>
      <c r="AQ740" s="86"/>
      <c r="AR740" s="86"/>
      <c r="AS740" s="86"/>
      <c r="AT740" s="86"/>
      <c r="AU740" s="86"/>
      <c r="AV740" s="86"/>
      <c r="AW740" s="86"/>
      <c r="AX740" s="86"/>
      <c r="AY740" s="86"/>
      <c r="AZ740" s="86"/>
      <c r="BA740" s="86"/>
      <c r="BB740" s="86"/>
      <c r="BC740" s="86"/>
      <c r="BD740" s="86"/>
      <c r="BE740" s="86"/>
      <c r="BF740" s="86"/>
      <c r="BG740" s="86"/>
      <c r="BH740" s="86"/>
      <c r="BI740" s="86"/>
      <c r="BJ740" s="86"/>
      <c r="BK740" s="86"/>
      <c r="BL740" s="86"/>
      <c r="BM740" s="86"/>
      <c r="BN740" s="86"/>
    </row>
    <row r="741" spans="1:66" s="28" customFormat="1" ht="15.6">
      <c r="A741" s="244"/>
      <c r="B741" s="318">
        <f>+'Ark1'!C1944</f>
        <v>2024</v>
      </c>
      <c r="C741" s="263">
        <f>+'Ark1'!L1944</f>
        <v>10</v>
      </c>
      <c r="D741" s="263" t="s">
        <v>37</v>
      </c>
      <c r="E741" s="272">
        <f>+'Ark1'!AP1944</f>
        <v>40</v>
      </c>
      <c r="F741" s="86" t="str">
        <f>+IF(G741=0,"",'Ark1'!Q1944)</f>
        <v/>
      </c>
      <c r="G741" s="449">
        <f>+'Ark1'!R1944</f>
        <v>0</v>
      </c>
      <c r="H741" s="28" t="str">
        <f>+IF(G741=0,"",'Ark1'!AE1944)</f>
        <v/>
      </c>
      <c r="I741" s="264"/>
      <c r="J741" s="28" t="str">
        <f>+IF(G741=0,"",'Ark1'!AF1944)</f>
        <v/>
      </c>
      <c r="K741" s="27" t="str">
        <f>+IF(G741=0,"",'Ark1'!T1944)</f>
        <v/>
      </c>
      <c r="L741" s="294" t="str">
        <f>+IF(G741=0,"",'Ark1'!U1944)</f>
        <v/>
      </c>
      <c r="M741" s="264"/>
      <c r="N741" s="33" t="str">
        <f>+IF(G741=0,"",'Ark1'!W1944)</f>
        <v/>
      </c>
      <c r="O741" s="33" t="str">
        <f>+IF(G741=0,"",'Ark1'!X1944)</f>
        <v/>
      </c>
      <c r="P741" s="33" t="str">
        <f>+IF(G741=0,"",'Ark1'!AG1944)</f>
        <v/>
      </c>
      <c r="Q741" s="33" t="str">
        <f>+IF(G741=0,"",'Ark1'!AH1944)</f>
        <v/>
      </c>
      <c r="R741" s="366" t="str">
        <f>+IF(G741=0,"",'Ark1'!#REF!)</f>
        <v/>
      </c>
      <c r="S741" s="114" t="str">
        <f>+IF(G741=0,"",'Ark1'!#REF!)</f>
        <v/>
      </c>
      <c r="T741" s="33" t="str">
        <f>+IF(G741=0,"",'Ark1'!Y1944)</f>
        <v/>
      </c>
      <c r="U741" s="27" t="str">
        <f>+IF(G741=0,"",'Ark1'!AA1944)</f>
        <v/>
      </c>
      <c r="V741" s="33" t="str">
        <f>+IF(G741=0,"",'Ark1'!AC1944)</f>
        <v/>
      </c>
      <c r="W741" s="294" t="str">
        <f t="shared" si="101"/>
        <v/>
      </c>
      <c r="X741" s="33" t="str">
        <f t="shared" si="102"/>
        <v/>
      </c>
      <c r="Y741" s="28" t="str">
        <f t="shared" si="103"/>
        <v/>
      </c>
      <c r="Z741" s="244"/>
      <c r="AD741" s="27"/>
      <c r="AG741" s="86"/>
      <c r="AH741" s="86"/>
      <c r="AI741" s="86"/>
      <c r="AK741" s="86"/>
      <c r="AL741" s="86"/>
      <c r="AM741" s="86"/>
      <c r="AN741" s="86"/>
      <c r="AO741" s="86"/>
      <c r="AP741" s="86"/>
      <c r="AQ741" s="86"/>
      <c r="AR741" s="86"/>
      <c r="AS741" s="86"/>
      <c r="AT741" s="86"/>
      <c r="AU741" s="86"/>
      <c r="AV741" s="86"/>
      <c r="AW741" s="86"/>
      <c r="AX741" s="86"/>
      <c r="AY741" s="86"/>
      <c r="AZ741" s="86"/>
      <c r="BA741" s="86"/>
      <c r="BB741" s="86"/>
      <c r="BC741" s="86"/>
      <c r="BD741" s="86"/>
      <c r="BE741" s="86"/>
      <c r="BF741" s="86"/>
      <c r="BG741" s="86"/>
      <c r="BH741" s="86"/>
      <c r="BI741" s="86"/>
      <c r="BJ741" s="86"/>
      <c r="BK741" s="86"/>
      <c r="BL741" s="86"/>
      <c r="BM741" s="86"/>
      <c r="BN741" s="86"/>
    </row>
    <row r="742" spans="1:66" s="28" customFormat="1" ht="15.6">
      <c r="A742" s="244"/>
      <c r="B742" s="318">
        <f>+'Ark1'!C1979</f>
        <v>2024</v>
      </c>
      <c r="C742" s="263">
        <f>+'Ark1'!L1979</f>
        <v>11</v>
      </c>
      <c r="D742" s="263" t="s">
        <v>38</v>
      </c>
      <c r="E742" s="271">
        <f>+'Ark1'!AP1979</f>
        <v>40</v>
      </c>
      <c r="F742" s="263" t="str">
        <f>+IF(G742=0,"",'Ark1'!Q1979)</f>
        <v/>
      </c>
      <c r="G742" s="449">
        <f>+'Ark1'!R1979</f>
        <v>0</v>
      </c>
      <c r="H742" s="264" t="str">
        <f>+IF(G742=0,"",'Ark1'!AE1979)</f>
        <v/>
      </c>
      <c r="I742" s="264"/>
      <c r="J742" s="264" t="str">
        <f>+IF(G742=0,"",'Ark1'!AF1979)</f>
        <v/>
      </c>
      <c r="K742" s="265" t="str">
        <f>+IF(G742=0,"",'Ark1'!T1979)</f>
        <v/>
      </c>
      <c r="L742" s="294" t="str">
        <f>+IF(G742=0,"",'Ark1'!U1979)</f>
        <v/>
      </c>
      <c r="M742" s="264"/>
      <c r="N742" s="266" t="str">
        <f>+IF(G742=0,"",'Ark1'!W1979)</f>
        <v/>
      </c>
      <c r="O742" s="266" t="str">
        <f>+IF(G742=0,"",'Ark1'!X1979)</f>
        <v/>
      </c>
      <c r="P742" s="266" t="str">
        <f>+IF(G742=0,"",'Ark1'!AG1979)</f>
        <v/>
      </c>
      <c r="Q742" s="266" t="str">
        <f>+IF(G742=0,"",'Ark1'!AH1979)</f>
        <v/>
      </c>
      <c r="R742" s="366" t="str">
        <f>+IF(G742=0,"",'Ark1'!#REF!)</f>
        <v/>
      </c>
      <c r="S742" s="114" t="str">
        <f>+IF(G742=0,"",'Ark1'!#REF!)</f>
        <v/>
      </c>
      <c r="T742" s="266" t="str">
        <f>+IF(G742=0,"",'Ark1'!Y1979)</f>
        <v/>
      </c>
      <c r="U742" s="265" t="str">
        <f>+IF(G742=0,"",'Ark1'!AA1979)</f>
        <v/>
      </c>
      <c r="V742" s="266" t="str">
        <f>+IF(G742=0,"",'Ark1'!AC1979)</f>
        <v/>
      </c>
      <c r="W742" s="294" t="str">
        <f t="shared" si="101"/>
        <v/>
      </c>
      <c r="X742" s="266" t="str">
        <f t="shared" si="102"/>
        <v/>
      </c>
      <c r="Y742" s="264" t="str">
        <f t="shared" si="103"/>
        <v/>
      </c>
      <c r="Z742" s="244"/>
      <c r="AD742" s="27"/>
      <c r="AG742" s="86"/>
      <c r="AH742" s="86"/>
      <c r="AI742" s="86"/>
      <c r="AK742" s="86"/>
      <c r="AL742" s="86"/>
      <c r="AM742" s="86"/>
      <c r="AN742" s="86"/>
      <c r="AO742" s="86"/>
      <c r="AP742" s="86"/>
      <c r="AQ742" s="86"/>
      <c r="AR742" s="86"/>
      <c r="AS742" s="86"/>
      <c r="AT742" s="86"/>
      <c r="AU742" s="86"/>
      <c r="AV742" s="86"/>
      <c r="AW742" s="86"/>
      <c r="AX742" s="86"/>
      <c r="AY742" s="86"/>
      <c r="AZ742" s="86"/>
      <c r="BA742" s="86"/>
      <c r="BB742" s="86"/>
      <c r="BC742" s="86"/>
      <c r="BD742" s="86"/>
      <c r="BE742" s="86"/>
      <c r="BF742" s="86"/>
      <c r="BG742" s="86"/>
      <c r="BH742" s="86"/>
      <c r="BI742" s="86"/>
      <c r="BJ742" s="86"/>
      <c r="BK742" s="86"/>
      <c r="BL742" s="86"/>
      <c r="BM742" s="86"/>
      <c r="BN742" s="86"/>
    </row>
    <row r="743" spans="1:66" s="28" customFormat="1" ht="15.6">
      <c r="A743" s="244"/>
      <c r="B743" s="318">
        <f>+'Ark1'!C2014</f>
        <v>2024</v>
      </c>
      <c r="C743" s="263">
        <f>+'Ark1'!L2014</f>
        <v>12</v>
      </c>
      <c r="D743" s="263" t="s">
        <v>39</v>
      </c>
      <c r="E743" s="272">
        <f>+'Ark1'!AP2014</f>
        <v>40</v>
      </c>
      <c r="F743" s="86" t="str">
        <f>+IF(G743=0,"",'Ark1'!Q2014)</f>
        <v/>
      </c>
      <c r="G743" s="449">
        <f>+'Ark1'!R2014</f>
        <v>0</v>
      </c>
      <c r="H743" s="28" t="str">
        <f>+IF(G743=0,"",'Ark1'!AE2014)</f>
        <v/>
      </c>
      <c r="I743" s="264"/>
      <c r="J743" s="28" t="str">
        <f>+IF(G743=0,"",'Ark1'!AF2014)</f>
        <v/>
      </c>
      <c r="K743" s="27" t="str">
        <f>+IF(G743=0,"",'Ark1'!T2014)</f>
        <v/>
      </c>
      <c r="L743" s="294" t="str">
        <f>+IF(G743=0,"",'Ark1'!U2014)</f>
        <v/>
      </c>
      <c r="M743" s="264"/>
      <c r="N743" s="33" t="str">
        <f>+IF(G743=0,"",'Ark1'!W2014)</f>
        <v/>
      </c>
      <c r="O743" s="33" t="str">
        <f>+IF(G743=0,"",'Ark1'!X2014)</f>
        <v/>
      </c>
      <c r="P743" s="33" t="str">
        <f>+IF(G743=0,"",'Ark1'!AG2014)</f>
        <v/>
      </c>
      <c r="Q743" s="33" t="str">
        <f>+IF(G743=0,"",'Ark1'!AH2014)</f>
        <v/>
      </c>
      <c r="R743" s="366" t="str">
        <f>+IF(G743=0,"",'Ark1'!#REF!)</f>
        <v/>
      </c>
      <c r="S743" s="114" t="str">
        <f>+IF(G743=0,"",'Ark1'!#REF!)</f>
        <v/>
      </c>
      <c r="T743" s="33" t="str">
        <f>+IF(G743=0,"",'Ark1'!Y2014)</f>
        <v/>
      </c>
      <c r="U743" s="27" t="str">
        <f>+IF(G743=0,"",'Ark1'!AA2014)</f>
        <v/>
      </c>
      <c r="V743" s="33" t="str">
        <f>+IF(G743=0,"",'Ark1'!AC2014)</f>
        <v/>
      </c>
      <c r="W743" s="294" t="str">
        <f t="shared" si="101"/>
        <v/>
      </c>
      <c r="X743" s="33" t="str">
        <f t="shared" si="102"/>
        <v/>
      </c>
      <c r="Y743" s="28" t="str">
        <f t="shared" si="103"/>
        <v/>
      </c>
      <c r="Z743" s="244"/>
      <c r="AD743" s="27"/>
      <c r="AG743" s="86"/>
      <c r="AH743" s="86"/>
      <c r="AI743" s="86"/>
      <c r="AK743" s="86"/>
      <c r="AL743" s="86"/>
      <c r="AM743" s="86"/>
      <c r="AN743" s="86"/>
      <c r="AO743" s="86"/>
      <c r="AP743" s="86"/>
      <c r="AQ743" s="86"/>
      <c r="AR743" s="86"/>
      <c r="AS743" s="86"/>
      <c r="AT743" s="86"/>
      <c r="AU743" s="86"/>
      <c r="AV743" s="86"/>
      <c r="AW743" s="86"/>
      <c r="AX743" s="86"/>
      <c r="AY743" s="86"/>
      <c r="AZ743" s="86"/>
      <c r="BA743" s="86"/>
      <c r="BB743" s="86"/>
      <c r="BC743" s="86"/>
      <c r="BD743" s="86"/>
      <c r="BE743" s="86"/>
      <c r="BF743" s="86"/>
      <c r="BG743" s="86"/>
      <c r="BH743" s="86"/>
      <c r="BI743" s="86"/>
      <c r="BJ743" s="86"/>
      <c r="BK743" s="86"/>
      <c r="BL743" s="86"/>
      <c r="BM743" s="86"/>
      <c r="BN743" s="86"/>
    </row>
    <row r="744" spans="1:66" s="28" customFormat="1" ht="15.6">
      <c r="A744" s="244"/>
      <c r="B744" s="318">
        <f>+'Ark1'!C2049</f>
        <v>2024</v>
      </c>
      <c r="C744" s="263">
        <f>+'Ark1'!L2049</f>
        <v>13</v>
      </c>
      <c r="D744" s="263" t="s">
        <v>40</v>
      </c>
      <c r="E744" s="271">
        <f>+'Ark1'!AP2049</f>
        <v>40</v>
      </c>
      <c r="F744" s="263" t="str">
        <f>+IF(G744=0,"",'Ark1'!Q2049)</f>
        <v/>
      </c>
      <c r="G744" s="449">
        <f>+'Ark1'!R2049</f>
        <v>0</v>
      </c>
      <c r="H744" s="264" t="str">
        <f>+IF(G744=0,"",'Ark1'!AE2049)</f>
        <v/>
      </c>
      <c r="I744" s="264"/>
      <c r="J744" s="264" t="str">
        <f>+IF(G744=0,"",'Ark1'!AF2049)</f>
        <v/>
      </c>
      <c r="K744" s="265" t="str">
        <f>+IF(G744=0,"",'Ark1'!T2049)</f>
        <v/>
      </c>
      <c r="L744" s="294" t="str">
        <f>+IF(G744=0,"",'Ark1'!U2049)</f>
        <v/>
      </c>
      <c r="M744" s="264"/>
      <c r="N744" s="266" t="str">
        <f>+IF(G744=0,"",'Ark1'!W2049)</f>
        <v/>
      </c>
      <c r="O744" s="266" t="str">
        <f>+IF(G744=0,"",'Ark1'!X2049)</f>
        <v/>
      </c>
      <c r="P744" s="266" t="str">
        <f>+IF(G744=0,"",'Ark1'!AG2049)</f>
        <v/>
      </c>
      <c r="Q744" s="266" t="str">
        <f>+IF(G744=0,"",'Ark1'!AH2049)</f>
        <v/>
      </c>
      <c r="R744" s="366" t="str">
        <f>+IF(G744=0,"",'Ark1'!#REF!)</f>
        <v/>
      </c>
      <c r="S744" s="114" t="str">
        <f>+IF(G744=0,"",'Ark1'!#REF!)</f>
        <v/>
      </c>
      <c r="T744" s="266" t="str">
        <f>+IF(G744=0,"",'Ark1'!Y2049)</f>
        <v/>
      </c>
      <c r="U744" s="265" t="str">
        <f>+IF(G744=0,"",'Ark1'!AA2049)</f>
        <v/>
      </c>
      <c r="V744" s="266" t="str">
        <f>+IF(G744=0,"",'Ark1'!AC2049)</f>
        <v/>
      </c>
      <c r="W744" s="294" t="str">
        <f t="shared" si="101"/>
        <v/>
      </c>
      <c r="X744" s="266" t="str">
        <f t="shared" si="102"/>
        <v/>
      </c>
      <c r="Y744" s="264" t="str">
        <f t="shared" si="103"/>
        <v/>
      </c>
      <c r="Z744" s="244"/>
      <c r="AD744" s="27"/>
      <c r="AG744" s="86"/>
      <c r="AH744" s="86"/>
      <c r="AI744" s="86"/>
      <c r="AK744" s="86"/>
      <c r="AL744" s="86"/>
      <c r="AM744" s="86"/>
      <c r="AN744" s="86"/>
      <c r="AO744" s="86"/>
      <c r="AP744" s="86"/>
      <c r="AQ744" s="86"/>
      <c r="AR744" s="86"/>
      <c r="AS744" s="86"/>
      <c r="AT744" s="86"/>
      <c r="AU744" s="86"/>
      <c r="AV744" s="86"/>
      <c r="AW744" s="86"/>
      <c r="AX744" s="86"/>
      <c r="AY744" s="86"/>
      <c r="AZ744" s="86"/>
      <c r="BA744" s="86"/>
      <c r="BB744" s="86"/>
      <c r="BC744" s="86"/>
      <c r="BD744" s="86"/>
      <c r="BE744" s="86"/>
      <c r="BF744" s="86"/>
      <c r="BG744" s="86"/>
      <c r="BH744" s="86"/>
      <c r="BI744" s="86"/>
      <c r="BJ744" s="86"/>
      <c r="BK744" s="86"/>
      <c r="BL744" s="86"/>
      <c r="BM744" s="86"/>
      <c r="BN744" s="86"/>
    </row>
    <row r="745" spans="1:66" s="28" customFormat="1" ht="15.6">
      <c r="A745" s="244"/>
      <c r="B745" s="318">
        <f>+'Ark1'!C2084</f>
        <v>2024</v>
      </c>
      <c r="C745" s="263">
        <f>+'Ark1'!L2084</f>
        <v>14</v>
      </c>
      <c r="D745" s="263" t="s">
        <v>403</v>
      </c>
      <c r="E745" s="272">
        <f>+'Ark1'!AP2084</f>
        <v>40</v>
      </c>
      <c r="F745" s="86" t="str">
        <f>+IF(G745=0,"",'Ark1'!Q2084)</f>
        <v/>
      </c>
      <c r="G745" s="449">
        <f>+'Ark1'!R2084</f>
        <v>0</v>
      </c>
      <c r="H745" s="28" t="str">
        <f>+IF(G745=0,"",'Ark1'!AE2084)</f>
        <v/>
      </c>
      <c r="I745" s="264"/>
      <c r="J745" s="28" t="str">
        <f>+IF(G745=0,"",'Ark1'!AF2084)</f>
        <v/>
      </c>
      <c r="K745" s="27" t="str">
        <f>+IF(G745=0,"",'Ark1'!T2084)</f>
        <v/>
      </c>
      <c r="L745" s="294" t="str">
        <f>+IF(G745=0,"",'Ark1'!U2084)</f>
        <v/>
      </c>
      <c r="M745" s="264"/>
      <c r="N745" s="33" t="str">
        <f>+IF(G745=0,"",'Ark1'!W2084)</f>
        <v/>
      </c>
      <c r="O745" s="33" t="str">
        <f>+IF(G745=0,"",'Ark1'!X2084)</f>
        <v/>
      </c>
      <c r="P745" s="33" t="str">
        <f>+IF(G745=0,"",'Ark1'!AG2084)</f>
        <v/>
      </c>
      <c r="Q745" s="33" t="str">
        <f>+IF(G745=0,"",'Ark1'!AH2084)</f>
        <v/>
      </c>
      <c r="R745" s="366" t="str">
        <f>+IF(G745=0,"",'Ark1'!#REF!)</f>
        <v/>
      </c>
      <c r="S745" s="114" t="str">
        <f>+IF(G745=0,"",'Ark1'!#REF!)</f>
        <v/>
      </c>
      <c r="T745" s="33" t="str">
        <f>+IF(G745=0,"",'Ark1'!Y2084)</f>
        <v/>
      </c>
      <c r="U745" s="27" t="str">
        <f>+IF(G745=0,"",'Ark1'!AA2084)</f>
        <v/>
      </c>
      <c r="V745" s="33" t="str">
        <f>+IF(G745=0,"",'Ark1'!AC2084)</f>
        <v/>
      </c>
      <c r="W745" s="294" t="str">
        <f t="shared" si="101"/>
        <v/>
      </c>
      <c r="X745" s="33" t="str">
        <f t="shared" si="102"/>
        <v/>
      </c>
      <c r="Y745" s="28" t="str">
        <f t="shared" si="103"/>
        <v/>
      </c>
      <c r="Z745" s="244"/>
      <c r="AD745" s="27"/>
      <c r="AG745" s="86"/>
      <c r="AH745" s="86"/>
      <c r="AI745" s="86"/>
      <c r="AK745" s="86"/>
      <c r="AL745" s="86"/>
      <c r="AM745" s="86"/>
      <c r="AN745" s="86"/>
      <c r="AO745" s="86"/>
      <c r="AP745" s="86"/>
      <c r="AQ745" s="86"/>
      <c r="AR745" s="86"/>
      <c r="AS745" s="86"/>
      <c r="AT745" s="86"/>
      <c r="AU745" s="86"/>
      <c r="AV745" s="86"/>
      <c r="AW745" s="86"/>
      <c r="AX745" s="86"/>
      <c r="AY745" s="86"/>
      <c r="AZ745" s="86"/>
      <c r="BA745" s="86"/>
      <c r="BB745" s="86"/>
      <c r="BC745" s="86"/>
      <c r="BD745" s="86"/>
      <c r="BE745" s="86"/>
      <c r="BF745" s="86"/>
      <c r="BG745" s="86"/>
      <c r="BH745" s="86"/>
      <c r="BI745" s="86"/>
      <c r="BJ745" s="86"/>
      <c r="BK745" s="86"/>
      <c r="BL745" s="86"/>
      <c r="BM745" s="86"/>
      <c r="BN745" s="86"/>
    </row>
    <row r="746" spans="1:66" s="28" customFormat="1" ht="15.6">
      <c r="A746" s="244"/>
      <c r="B746" s="318">
        <f>+'Ark1'!C2119</f>
        <v>2024</v>
      </c>
      <c r="C746" s="263">
        <f>+'Ark1'!L2119</f>
        <v>15</v>
      </c>
      <c r="D746" s="263" t="s">
        <v>41</v>
      </c>
      <c r="E746" s="263">
        <f>+'Ark1'!AP2119</f>
        <v>40</v>
      </c>
      <c r="F746" s="263" t="str">
        <f>+IF(G746=0,"",'Ark1'!Q2119)</f>
        <v/>
      </c>
      <c r="G746" s="449">
        <f>+'Ark1'!R2119</f>
        <v>0</v>
      </c>
      <c r="H746" s="264" t="str">
        <f>+IF(G746=0,"",'Ark1'!AE2119)</f>
        <v/>
      </c>
      <c r="I746" s="264"/>
      <c r="J746" s="264" t="str">
        <f>+IF(G746=0,"",'Ark1'!AF2119)</f>
        <v/>
      </c>
      <c r="K746" s="265" t="str">
        <f>+IF(G746=0,"",'Ark1'!T2119)</f>
        <v/>
      </c>
      <c r="L746" s="369" t="str">
        <f>+IF(G746=0,"",'Ark1'!U2119)</f>
        <v/>
      </c>
      <c r="M746" s="264"/>
      <c r="N746" s="266" t="str">
        <f>+IF(G746=0,"",'Ark1'!W2119)</f>
        <v/>
      </c>
      <c r="O746" s="266" t="str">
        <f>+IF(G746=0,"",'Ark1'!X2119)</f>
        <v/>
      </c>
      <c r="P746" s="266" t="str">
        <f>+IF(G746=0,"",'Ark1'!AG2119)</f>
        <v/>
      </c>
      <c r="Q746" s="266" t="str">
        <f>+IF(G746=0,"",'Ark1'!AH2119)</f>
        <v/>
      </c>
      <c r="R746" s="366" t="str">
        <f>+IF(G746=0,"",'Ark1'!#REF!)</f>
        <v/>
      </c>
      <c r="S746" s="114" t="str">
        <f>+IF(G746=0,"",'Ark1'!#REF!)</f>
        <v/>
      </c>
      <c r="T746" s="266" t="str">
        <f>+IF(G746=0,"",'Ark1'!Y2119)</f>
        <v/>
      </c>
      <c r="U746" s="265" t="str">
        <f>+IF(G746=0,"",'Ark1'!AA2119)</f>
        <v/>
      </c>
      <c r="V746" s="266" t="str">
        <f>+IF(G746=0,"",'Ark1'!AC2119)</f>
        <v/>
      </c>
      <c r="W746" s="294" t="str">
        <f t="shared" si="101"/>
        <v/>
      </c>
      <c r="X746" s="266" t="str">
        <f t="shared" si="102"/>
        <v/>
      </c>
      <c r="Y746" s="264" t="str">
        <f t="shared" si="103"/>
        <v/>
      </c>
      <c r="Z746" s="244"/>
      <c r="AD746" s="27"/>
      <c r="AG746" s="86"/>
      <c r="AH746" s="86"/>
      <c r="AI746" s="86"/>
      <c r="AK746" s="86"/>
      <c r="AL746" s="86"/>
      <c r="AM746" s="86"/>
      <c r="AN746" s="86"/>
      <c r="AO746" s="86"/>
      <c r="AP746" s="86"/>
      <c r="AQ746" s="86"/>
      <c r="AR746" s="86"/>
      <c r="AS746" s="86"/>
      <c r="AT746" s="86"/>
      <c r="AU746" s="86"/>
      <c r="AV746" s="86"/>
      <c r="AW746" s="86"/>
      <c r="AX746" s="86"/>
      <c r="AY746" s="86"/>
      <c r="AZ746" s="86"/>
      <c r="BA746" s="86"/>
      <c r="BB746" s="86"/>
      <c r="BC746" s="86"/>
      <c r="BD746" s="86"/>
      <c r="BE746" s="86"/>
      <c r="BF746" s="86"/>
      <c r="BG746" s="86"/>
      <c r="BH746" s="86"/>
      <c r="BI746" s="86"/>
      <c r="BJ746" s="86"/>
      <c r="BK746" s="86"/>
      <c r="BL746" s="86"/>
      <c r="BM746" s="86"/>
      <c r="BN746" s="86"/>
    </row>
    <row r="747" spans="1:66" ht="19.8">
      <c r="A747" s="244"/>
      <c r="B747" s="244"/>
      <c r="C747" s="244"/>
      <c r="D747" s="244"/>
      <c r="E747" s="244"/>
      <c r="F747" s="244"/>
      <c r="G747" s="443"/>
      <c r="H747" s="244"/>
      <c r="I747" s="244"/>
      <c r="J747" s="244"/>
      <c r="K747" s="244"/>
      <c r="L747" s="244"/>
      <c r="M747" s="244"/>
      <c r="N747" s="244"/>
      <c r="O747" s="244"/>
      <c r="P747" s="244"/>
      <c r="Q747" s="244"/>
      <c r="R747" s="244"/>
      <c r="S747" s="244"/>
      <c r="T747" s="244"/>
      <c r="U747" s="244"/>
      <c r="V747" s="244"/>
      <c r="W747" s="244"/>
      <c r="X747" s="244"/>
      <c r="Y747" s="244"/>
      <c r="Z747" s="244"/>
      <c r="AA747" s="247"/>
      <c r="AC747" s="28"/>
      <c r="AD747" s="27"/>
      <c r="AE747" s="248"/>
      <c r="AF747" s="86"/>
      <c r="AJ747" s="86"/>
      <c r="BB747" s="259"/>
    </row>
    <row r="748" spans="1:66" ht="19.8">
      <c r="A748" s="244"/>
      <c r="B748" s="244"/>
      <c r="C748" s="261"/>
      <c r="D748" s="244"/>
      <c r="E748" s="244"/>
      <c r="F748" s="244"/>
      <c r="G748" s="443"/>
      <c r="H748" s="245"/>
      <c r="I748" s="244"/>
      <c r="J748" s="245"/>
      <c r="K748" s="244"/>
      <c r="L748" s="244"/>
      <c r="M748" s="244"/>
      <c r="N748" s="246"/>
      <c r="O748" s="246"/>
      <c r="P748" s="244"/>
      <c r="Q748" s="246"/>
      <c r="R748" s="246"/>
      <c r="S748" s="246"/>
      <c r="T748" s="246"/>
      <c r="U748" s="244"/>
      <c r="V748" s="246"/>
      <c r="W748" s="244"/>
      <c r="X748" s="246"/>
      <c r="Y748" s="245"/>
      <c r="Z748" s="244"/>
      <c r="AA748" s="247"/>
      <c r="AC748" s="28"/>
      <c r="AD748" s="27"/>
      <c r="AE748" s="248"/>
      <c r="AF748" s="86"/>
      <c r="AJ748" s="86"/>
      <c r="BB748" s="259"/>
    </row>
    <row r="749" spans="1:66" ht="22.8">
      <c r="A749" s="334" t="s">
        <v>654</v>
      </c>
      <c r="B749" s="244"/>
      <c r="C749" s="261"/>
      <c r="D749" s="334"/>
      <c r="E749" s="244"/>
      <c r="F749" s="244"/>
      <c r="G749" s="447" t="s">
        <v>639</v>
      </c>
      <c r="H749" s="556">
        <f>SUM(G755:G769)</f>
        <v>2293</v>
      </c>
      <c r="I749" s="551"/>
      <c r="J749" s="244"/>
      <c r="K749" s="245"/>
      <c r="L749" s="333" t="str">
        <f>+Raser!T44</f>
        <v/>
      </c>
      <c r="M749" s="246" t="s">
        <v>568</v>
      </c>
      <c r="N749" s="246"/>
      <c r="O749" s="246"/>
      <c r="P749" s="244"/>
      <c r="Q749" s="246"/>
      <c r="R749" s="246"/>
      <c r="S749" s="246"/>
      <c r="T749" s="246"/>
      <c r="U749" s="244"/>
      <c r="V749" s="246"/>
      <c r="W749" s="333" t="str">
        <f>+Raser!X44</f>
        <v/>
      </c>
      <c r="X749" s="246" t="s">
        <v>624</v>
      </c>
      <c r="Y749" s="245"/>
      <c r="Z749" s="245"/>
      <c r="AA749" s="247"/>
      <c r="AC749" s="28"/>
      <c r="AD749" s="27"/>
      <c r="AE749" s="248"/>
      <c r="AF749" s="86"/>
      <c r="AJ749" s="86"/>
      <c r="BB749" s="259"/>
    </row>
    <row r="750" spans="1:66" ht="14.25" customHeight="1">
      <c r="A750" s="244"/>
      <c r="B750" s="244"/>
      <c r="C750" s="261"/>
      <c r="D750" s="332"/>
      <c r="E750" s="244"/>
      <c r="F750" s="261"/>
      <c r="G750" s="447"/>
      <c r="H750" s="261"/>
      <c r="I750" s="261"/>
      <c r="J750" s="261"/>
      <c r="K750" s="261"/>
      <c r="L750" s="261"/>
      <c r="M750" s="261"/>
      <c r="N750" s="261"/>
      <c r="O750" s="261"/>
      <c r="P750" s="261"/>
      <c r="Q750" s="261"/>
      <c r="R750" s="261"/>
      <c r="S750" s="261"/>
      <c r="T750" s="261"/>
      <c r="U750" s="261"/>
      <c r="V750" s="261"/>
      <c r="W750" s="261"/>
      <c r="X750" s="261"/>
      <c r="Y750" s="245"/>
      <c r="Z750" s="244"/>
      <c r="AA750" s="247"/>
      <c r="AC750" s="28"/>
      <c r="AD750" s="27"/>
      <c r="AE750" s="248"/>
      <c r="AF750" s="86"/>
      <c r="AJ750" s="86"/>
      <c r="BB750" s="259"/>
    </row>
    <row r="751" spans="1:66" ht="19.8">
      <c r="A751" s="244"/>
      <c r="B751" s="244"/>
      <c r="C751" s="244"/>
      <c r="D751" s="244"/>
      <c r="E751" s="244"/>
      <c r="F751" s="244"/>
      <c r="G751" s="443"/>
      <c r="H751" s="245"/>
      <c r="I751" s="244"/>
      <c r="J751" s="245"/>
      <c r="K751" s="244"/>
      <c r="L751" s="244"/>
      <c r="M751" s="244"/>
      <c r="N751" s="246"/>
      <c r="O751" s="246"/>
      <c r="P751" s="244"/>
      <c r="Q751" s="246"/>
      <c r="R751" s="246"/>
      <c r="S751" s="246"/>
      <c r="T751" s="246"/>
      <c r="U751" s="244"/>
      <c r="V751" s="246"/>
      <c r="W751" s="261" t="s">
        <v>479</v>
      </c>
      <c r="X751" s="262" t="s">
        <v>81</v>
      </c>
      <c r="Y751" s="260" t="s">
        <v>4</v>
      </c>
      <c r="Z751" s="244"/>
      <c r="AA751" s="247"/>
      <c r="AC751" s="28"/>
      <c r="AD751" s="27"/>
      <c r="AE751" s="248"/>
      <c r="AF751" s="86"/>
      <c r="AJ751" s="86"/>
      <c r="BB751" s="259"/>
    </row>
    <row r="752" spans="1:66" ht="19.8">
      <c r="A752" s="244"/>
      <c r="B752" s="244"/>
      <c r="C752" s="244"/>
      <c r="D752" s="261"/>
      <c r="E752" s="244"/>
      <c r="F752" s="261" t="s">
        <v>4</v>
      </c>
      <c r="G752" s="443"/>
      <c r="H752" s="245"/>
      <c r="I752" s="245"/>
      <c r="J752" s="245"/>
      <c r="K752" s="261" t="s">
        <v>24</v>
      </c>
      <c r="L752" s="245"/>
      <c r="M752" s="245"/>
      <c r="N752" s="246" t="s">
        <v>404</v>
      </c>
      <c r="O752" s="246" t="s">
        <v>404</v>
      </c>
      <c r="P752" s="262" t="s">
        <v>533</v>
      </c>
      <c r="Q752" s="246" t="s">
        <v>404</v>
      </c>
      <c r="R752" s="246"/>
      <c r="S752" s="246"/>
      <c r="T752" s="262" t="s">
        <v>424</v>
      </c>
      <c r="U752" s="244"/>
      <c r="V752" s="262" t="s">
        <v>576</v>
      </c>
      <c r="W752" s="261" t="s">
        <v>573</v>
      </c>
      <c r="X752" s="262" t="s">
        <v>44</v>
      </c>
      <c r="Y752" s="260" t="s">
        <v>10</v>
      </c>
      <c r="Z752" s="244"/>
      <c r="AA752" s="247"/>
      <c r="AC752" s="28"/>
      <c r="AD752" s="27"/>
      <c r="AE752" s="248"/>
      <c r="AF752" s="86"/>
      <c r="AJ752" s="86"/>
      <c r="BB752" s="259"/>
    </row>
    <row r="753" spans="1:66" ht="19.8">
      <c r="A753" s="261"/>
      <c r="B753" s="261"/>
      <c r="C753" s="244"/>
      <c r="D753" s="244"/>
      <c r="E753" s="261"/>
      <c r="F753" s="261" t="s">
        <v>477</v>
      </c>
      <c r="G753" s="447" t="s">
        <v>4</v>
      </c>
      <c r="H753" s="260" t="s">
        <v>4</v>
      </c>
      <c r="I753" s="260"/>
      <c r="J753" s="260" t="s">
        <v>1</v>
      </c>
      <c r="K753" s="261" t="s">
        <v>483</v>
      </c>
      <c r="L753" s="260" t="s">
        <v>24</v>
      </c>
      <c r="M753" s="260"/>
      <c r="N753" s="262" t="s">
        <v>575</v>
      </c>
      <c r="O753" s="262" t="s">
        <v>489</v>
      </c>
      <c r="P753" s="262" t="s">
        <v>554</v>
      </c>
      <c r="Q753" s="262" t="s">
        <v>491</v>
      </c>
      <c r="R753" s="411" t="s">
        <v>24</v>
      </c>
      <c r="S753" s="411" t="s">
        <v>24</v>
      </c>
      <c r="T753" s="262"/>
      <c r="U753" s="261" t="s">
        <v>415</v>
      </c>
      <c r="V753" s="262" t="s">
        <v>1</v>
      </c>
      <c r="W753" s="261" t="s">
        <v>71</v>
      </c>
      <c r="X753" s="262" t="s">
        <v>537</v>
      </c>
      <c r="Y753" s="260" t="s">
        <v>71</v>
      </c>
      <c r="Z753" s="244"/>
      <c r="AA753" s="247"/>
      <c r="AC753" s="28"/>
      <c r="AD753" s="27"/>
      <c r="AE753" s="248"/>
      <c r="AF753" s="86"/>
      <c r="AJ753" s="86"/>
      <c r="BB753" s="259"/>
    </row>
    <row r="754" spans="1:66" ht="19.8">
      <c r="A754" s="244"/>
      <c r="B754" s="244"/>
      <c r="C754" s="261" t="s">
        <v>0</v>
      </c>
      <c r="D754" s="261"/>
      <c r="E754" s="261" t="s">
        <v>601</v>
      </c>
      <c r="F754" s="50" t="s">
        <v>478</v>
      </c>
      <c r="G754" s="448" t="s">
        <v>10</v>
      </c>
      <c r="H754" s="87" t="s">
        <v>404</v>
      </c>
      <c r="I754" s="87"/>
      <c r="J754" s="87" t="s">
        <v>404</v>
      </c>
      <c r="K754" s="50" t="s">
        <v>416</v>
      </c>
      <c r="L754" s="87" t="s">
        <v>45</v>
      </c>
      <c r="M754" s="87"/>
      <c r="N754" s="75" t="s">
        <v>552</v>
      </c>
      <c r="O754" s="75" t="s">
        <v>441</v>
      </c>
      <c r="P754" s="75" t="s">
        <v>485</v>
      </c>
      <c r="Q754" s="75" t="s">
        <v>472</v>
      </c>
      <c r="R754" s="411" t="s">
        <v>711</v>
      </c>
      <c r="S754" s="411" t="s">
        <v>712</v>
      </c>
      <c r="T754" s="75" t="s">
        <v>1</v>
      </c>
      <c r="U754" s="50" t="s">
        <v>416</v>
      </c>
      <c r="V754" s="75" t="s">
        <v>534</v>
      </c>
      <c r="W754" s="50" t="s">
        <v>488</v>
      </c>
      <c r="X754" s="75" t="s">
        <v>45</v>
      </c>
      <c r="Y754" s="87" t="s">
        <v>557</v>
      </c>
      <c r="Z754" s="244"/>
      <c r="AA754" s="247"/>
      <c r="AC754" s="28"/>
      <c r="AD754" s="27"/>
      <c r="AE754" s="248"/>
      <c r="AF754" s="86"/>
      <c r="AJ754" s="86"/>
      <c r="BB754" s="259"/>
    </row>
    <row r="755" spans="1:66" s="28" customFormat="1" ht="15.6">
      <c r="A755" s="244"/>
      <c r="B755" s="263">
        <f>+'Ark1'!C1630</f>
        <v>2024</v>
      </c>
      <c r="C755" s="263">
        <f>+'Ark1'!L1630</f>
        <v>1</v>
      </c>
      <c r="D755" s="263" t="s">
        <v>29</v>
      </c>
      <c r="E755" s="263">
        <f>+'Ark1'!AP1630</f>
        <v>98</v>
      </c>
      <c r="F755" s="263">
        <f>+IF(G755=0,"",'Ark1'!Q1630)</f>
        <v>62</v>
      </c>
      <c r="G755" s="449">
        <f>+'Ark1'!R1630</f>
        <v>76</v>
      </c>
      <c r="H755" s="264">
        <f>+IF(G755=0,"",'Ark1'!AE1630)</f>
        <v>3.3115468409586057</v>
      </c>
      <c r="I755" s="264"/>
      <c r="J755" s="264">
        <f>+IF(G755=0,"",'Ark1'!AF1630)</f>
        <v>2.2469979464019803</v>
      </c>
      <c r="K755" s="265">
        <f>+IF(G755=0,"",'Ark1'!T1630)</f>
        <v>4.3157894736842097</v>
      </c>
      <c r="L755" s="294">
        <f>+IF(G755=0,"",'Ark1'!U1630)</f>
        <v>212.84605263157889</v>
      </c>
      <c r="M755" s="264"/>
      <c r="N755" s="266">
        <f>+IF(G755=0,"",'Ark1'!W1630)</f>
        <v>7.8947368421052637</v>
      </c>
      <c r="O755" s="266">
        <f>+IF(G755=0,"",'Ark1'!X1630)</f>
        <v>0</v>
      </c>
      <c r="P755" s="266">
        <f>+IF(G755=0,"",'Ark1'!AG1630)</f>
        <v>2271.3157894736846</v>
      </c>
      <c r="Q755" s="266">
        <f>+IF(G755=0,"",'Ark1'!AH1630)</f>
        <v>100</v>
      </c>
      <c r="R755" s="366">
        <f>+IF(G755=0,"",'Ark1'!AR1630)</f>
        <v>223.68421052631575</v>
      </c>
      <c r="S755" s="114">
        <f>+IF(G755=0,"",'Ark1'!AS1630)</f>
        <v>18.901191217319752</v>
      </c>
      <c r="T755" s="266">
        <f>+IF(G755=0,"",'Ark1'!Y1630)</f>
        <v>33.335769633381489</v>
      </c>
      <c r="U755" s="265">
        <f>+IF(G755=0,"",'Ark1'!AA1630)</f>
        <v>1.4254318488369297</v>
      </c>
      <c r="V755" s="266">
        <f>+IF(G755=0,"",'Ark1'!AC1630)</f>
        <v>8.8275585362931608</v>
      </c>
      <c r="W755" s="294">
        <f t="shared" ref="W755:W769" si="104">IF(G755=0,"",1000*L755/P755)</f>
        <v>93.710462287104576</v>
      </c>
      <c r="X755" s="266">
        <f t="shared" ref="X755:X769" si="105">IF(G755=0,"",L755/C755)</f>
        <v>212.84605263157889</v>
      </c>
      <c r="Y755" s="264">
        <f t="shared" ref="Y755:Y769" si="106">IF(G755=0,"",G755/F755)</f>
        <v>1.2258064516129032</v>
      </c>
      <c r="Z755" s="244"/>
      <c r="AD755" s="27"/>
      <c r="AG755" s="86"/>
      <c r="AH755" s="86"/>
      <c r="AI755" s="86"/>
      <c r="AK755" s="86"/>
      <c r="AL755" s="86"/>
      <c r="AM755" s="86"/>
      <c r="AN755" s="86"/>
      <c r="AO755" s="86"/>
      <c r="AP755" s="86"/>
      <c r="AQ755" s="86"/>
      <c r="AR755" s="86"/>
      <c r="AS755" s="86"/>
      <c r="AT755" s="86"/>
      <c r="AU755" s="86"/>
      <c r="AV755" s="86"/>
      <c r="AW755" s="86"/>
      <c r="AX755" s="86"/>
      <c r="AY755" s="86"/>
      <c r="AZ755" s="86"/>
      <c r="BA755" s="86"/>
      <c r="BB755" s="86"/>
      <c r="BC755" s="86"/>
      <c r="BD755" s="86"/>
      <c r="BE755" s="86"/>
      <c r="BF755" s="86"/>
      <c r="BG755" s="86"/>
      <c r="BH755" s="86"/>
      <c r="BI755" s="86"/>
      <c r="BJ755" s="86"/>
      <c r="BK755" s="86"/>
      <c r="BL755" s="86"/>
      <c r="BM755" s="86"/>
      <c r="BN755" s="86"/>
    </row>
    <row r="756" spans="1:66" s="28" customFormat="1" ht="15.6">
      <c r="A756" s="244"/>
      <c r="B756" s="295">
        <f>+'Ark1'!C1665</f>
        <v>2024</v>
      </c>
      <c r="C756" s="86">
        <f>+'Ark1'!L1665</f>
        <v>2</v>
      </c>
      <c r="D756" s="86" t="s">
        <v>30</v>
      </c>
      <c r="E756" s="86">
        <f>+'Ark1'!AP1665</f>
        <v>98</v>
      </c>
      <c r="F756" s="86">
        <f>+IF(G756=0,"",'Ark1'!Q1665)</f>
        <v>171</v>
      </c>
      <c r="G756" s="449">
        <f>+'Ark1'!R1665</f>
        <v>227</v>
      </c>
      <c r="H756" s="28">
        <f>+IF(G756=0,"",'Ark1'!AE1665)</f>
        <v>9.8910675381263609</v>
      </c>
      <c r="I756" s="264"/>
      <c r="J756" s="28">
        <f>+IF(G756=0,"",'Ark1'!AF1665)</f>
        <v>7.6080500375604014</v>
      </c>
      <c r="K756" s="27">
        <f>+IF(G756=0,"",'Ark1'!T1665)</f>
        <v>5.7444933920704848</v>
      </c>
      <c r="L756" s="294">
        <f>+IF(G756=0,"",'Ark1'!U1665)</f>
        <v>241.28149779735688</v>
      </c>
      <c r="M756" s="264"/>
      <c r="N756" s="33">
        <f>+IF(G756=0,"",'Ark1'!W1665)</f>
        <v>31.277533039647576</v>
      </c>
      <c r="O756" s="33">
        <f>+IF(G756=0,"",'Ark1'!X1665)</f>
        <v>0.44052863436123352</v>
      </c>
      <c r="P756" s="33">
        <f>+IF(G756=0,"",'Ark1'!AG1665)</f>
        <v>2319.4537444933926</v>
      </c>
      <c r="Q756" s="33">
        <f>+IF(G756=0,"",'Ark1'!AH1665)</f>
        <v>100</v>
      </c>
      <c r="R756" s="366">
        <f>+IF(G756=0,"",'Ark1'!AR1665)</f>
        <v>222.55066079295156</v>
      </c>
      <c r="S756" s="114">
        <f>+IF(G756=0,"",'Ark1'!AS1665)</f>
        <v>21.672750688817576</v>
      </c>
      <c r="T756" s="33">
        <f>+IF(G756=0,"",'Ark1'!Y1665)</f>
        <v>37.938742782595789</v>
      </c>
      <c r="U756" s="27">
        <f>+IF(G756=0,"",'Ark1'!AA1665)</f>
        <v>1.5610634248729798</v>
      </c>
      <c r="V756" s="33">
        <f>+IF(G756=0,"",'Ark1'!AC1665)</f>
        <v>36.134465262437281</v>
      </c>
      <c r="W756" s="294">
        <f t="shared" si="104"/>
        <v>104.02513883718633</v>
      </c>
      <c r="X756" s="33">
        <f t="shared" si="105"/>
        <v>120.64074889867844</v>
      </c>
      <c r="Y756" s="28">
        <f t="shared" si="106"/>
        <v>1.327485380116959</v>
      </c>
      <c r="Z756" s="244"/>
      <c r="AD756" s="27"/>
      <c r="AG756" s="86"/>
      <c r="AH756" s="86"/>
      <c r="AI756" s="86"/>
      <c r="AK756" s="86"/>
      <c r="AL756" s="86"/>
      <c r="AM756" s="86"/>
      <c r="AN756" s="86"/>
      <c r="AO756" s="86"/>
      <c r="AP756" s="86"/>
      <c r="AQ756" s="86"/>
      <c r="AR756" s="86"/>
      <c r="AS756" s="86"/>
      <c r="AT756" s="86"/>
      <c r="AU756" s="86"/>
      <c r="AV756" s="86"/>
      <c r="AW756" s="86"/>
      <c r="AX756" s="86"/>
      <c r="AY756" s="86"/>
      <c r="AZ756" s="86"/>
      <c r="BA756" s="86"/>
      <c r="BB756" s="86"/>
      <c r="BC756" s="86"/>
      <c r="BD756" s="86"/>
      <c r="BE756" s="86"/>
      <c r="BF756" s="86"/>
      <c r="BG756" s="86"/>
      <c r="BH756" s="86"/>
      <c r="BI756" s="86"/>
      <c r="BJ756" s="86"/>
      <c r="BK756" s="86"/>
      <c r="BL756" s="86"/>
      <c r="BM756" s="86"/>
      <c r="BN756" s="86"/>
    </row>
    <row r="757" spans="1:66" s="28" customFormat="1" ht="15.6">
      <c r="A757" s="244"/>
      <c r="B757" s="295">
        <f>+'Ark1'!C1700</f>
        <v>2024</v>
      </c>
      <c r="C757" s="263">
        <f>+'Ark1'!L1700</f>
        <v>3</v>
      </c>
      <c r="D757" s="263" t="s">
        <v>31</v>
      </c>
      <c r="E757" s="263">
        <f>+'Ark1'!AP1700</f>
        <v>98</v>
      </c>
      <c r="F757" s="263">
        <f>+IF(G757=0,"",'Ark1'!Q1700)</f>
        <v>270</v>
      </c>
      <c r="G757" s="449">
        <f>+'Ark1'!R1700</f>
        <v>374</v>
      </c>
      <c r="H757" s="264">
        <f>+IF(G757=0,"",'Ark1'!AE1700)</f>
        <v>16.296296296296294</v>
      </c>
      <c r="I757" s="264"/>
      <c r="J757" s="264">
        <f>+IF(G757=0,"",'Ark1'!AF1700)</f>
        <v>13.612268359032951</v>
      </c>
      <c r="K757" s="265">
        <f>+IF(G757=0,"",'Ark1'!T1700)</f>
        <v>6.6577540106951858</v>
      </c>
      <c r="L757" s="294">
        <f>+IF(G757=0,"",'Ark1'!U1700)</f>
        <v>262.02058823529421</v>
      </c>
      <c r="M757" s="264"/>
      <c r="N757" s="266">
        <f>+IF(G757=0,"",'Ark1'!W1700)</f>
        <v>57.486631016042786</v>
      </c>
      <c r="O757" s="266">
        <f>+IF(G757=0,"",'Ark1'!X1700)</f>
        <v>1.0695187165775402</v>
      </c>
      <c r="P757" s="266">
        <f>+IF(G757=0,"",'Ark1'!AG1700)</f>
        <v>2487.3021390374338</v>
      </c>
      <c r="Q757" s="266">
        <f>+IF(G757=0,"",'Ark1'!AH1700)</f>
        <v>100</v>
      </c>
      <c r="R757" s="366">
        <f>+IF(G757=0,"",'Ark1'!AR1700)</f>
        <v>220.76203208556151</v>
      </c>
      <c r="S757" s="114">
        <f>+IF(G757=0,"",'Ark1'!AS1700)</f>
        <v>24.166288983527959</v>
      </c>
      <c r="T757" s="266">
        <f>+IF(G757=0,"",'Ark1'!Y1700)</f>
        <v>42.403231496727713</v>
      </c>
      <c r="U757" s="265">
        <f>+IF(G757=0,"",'Ark1'!AA1700)</f>
        <v>1.8873293480024875</v>
      </c>
      <c r="V757" s="266">
        <f>+IF(G757=0,"",'Ark1'!AC1700)</f>
        <v>27.739107276615098</v>
      </c>
      <c r="W757" s="294">
        <f t="shared" si="104"/>
        <v>105.34328906929422</v>
      </c>
      <c r="X757" s="266">
        <f t="shared" si="105"/>
        <v>87.340196078431404</v>
      </c>
      <c r="Y757" s="264">
        <f t="shared" si="106"/>
        <v>1.3851851851851851</v>
      </c>
      <c r="Z757" s="244"/>
      <c r="AD757" s="27"/>
      <c r="AG757" s="86"/>
      <c r="AH757" s="86"/>
      <c r="AI757" s="86"/>
      <c r="AK757" s="86"/>
      <c r="AL757" s="86"/>
      <c r="AM757" s="86"/>
      <c r="AN757" s="86"/>
      <c r="AO757" s="86"/>
      <c r="AP757" s="86"/>
      <c r="AQ757" s="86"/>
      <c r="AR757" s="86"/>
      <c r="AS757" s="86"/>
      <c r="AT757" s="86"/>
      <c r="AU757" s="86"/>
      <c r="AV757" s="86"/>
      <c r="AW757" s="86"/>
      <c r="AX757" s="86"/>
      <c r="AY757" s="86"/>
      <c r="AZ757" s="86"/>
      <c r="BA757" s="86"/>
      <c r="BB757" s="86"/>
      <c r="BC757" s="86"/>
      <c r="BD757" s="86"/>
      <c r="BE757" s="86"/>
      <c r="BF757" s="86"/>
      <c r="BG757" s="86"/>
      <c r="BH757" s="86"/>
      <c r="BI757" s="86"/>
      <c r="BJ757" s="86"/>
      <c r="BK757" s="86"/>
      <c r="BL757" s="86"/>
      <c r="BM757" s="86"/>
      <c r="BN757" s="86"/>
    </row>
    <row r="758" spans="1:66" s="28" customFormat="1" ht="15.6">
      <c r="A758" s="244"/>
      <c r="B758" s="295">
        <f>+'Ark1'!C1735</f>
        <v>2024</v>
      </c>
      <c r="C758" s="263">
        <f>+'Ark1'!L1735</f>
        <v>4</v>
      </c>
      <c r="D758" s="263" t="s">
        <v>32</v>
      </c>
      <c r="E758" s="86">
        <f>+'Ark1'!AP1735</f>
        <v>98</v>
      </c>
      <c r="F758" s="86">
        <f>+IF(G758=0,"",'Ark1'!Q1735)</f>
        <v>292</v>
      </c>
      <c r="G758" s="449">
        <f>+'Ark1'!R1735</f>
        <v>408</v>
      </c>
      <c r="H758" s="28">
        <f>+IF(G758=0,"",'Ark1'!AE1735)</f>
        <v>17.777777777777779</v>
      </c>
      <c r="I758" s="264"/>
      <c r="J758" s="28">
        <f>+IF(G758=0,"",'Ark1'!AF1735)</f>
        <v>16.378166519240256</v>
      </c>
      <c r="K758" s="27">
        <f>+IF(G758=0,"",'Ark1'!T1735)</f>
        <v>7.598039215686275</v>
      </c>
      <c r="L758" s="294">
        <f>+IF(G758=0,"",'Ark1'!U1735)</f>
        <v>288.98921568627446</v>
      </c>
      <c r="M758" s="264"/>
      <c r="N758" s="33">
        <f>+IF(G758=0,"",'Ark1'!W1735)</f>
        <v>71.813725490196077</v>
      </c>
      <c r="O758" s="33">
        <f>+IF(G758=0,"",'Ark1'!X1735)</f>
        <v>8.3333333333333357</v>
      </c>
      <c r="P758" s="33">
        <f>+IF(G758=0,"",'Ark1'!AG1735)</f>
        <v>2504.9289215686281</v>
      </c>
      <c r="Q758" s="33">
        <f>+IF(G758=0,"",'Ark1'!AH1735)</f>
        <v>99.754901960784323</v>
      </c>
      <c r="R758" s="366">
        <f>+IF(G758=0,"",'Ark1'!AR1735)</f>
        <v>220.01470588235296</v>
      </c>
      <c r="S758" s="114">
        <f>+IF(G758=0,"",'Ark1'!AS1735)</f>
        <v>26.946251085511555</v>
      </c>
      <c r="T758" s="33">
        <f>+IF(G758=0,"",'Ark1'!Y1735)</f>
        <v>43.974598074973848</v>
      </c>
      <c r="U758" s="27">
        <f>+IF(G758=0,"",'Ark1'!AA1735)</f>
        <v>2.041288539237637</v>
      </c>
      <c r="V758" s="33">
        <f>+IF(G758=0,"",'Ark1'!AC1735)</f>
        <v>40.826257430583759</v>
      </c>
      <c r="W758" s="294">
        <f t="shared" si="104"/>
        <v>115.36822989185043</v>
      </c>
      <c r="X758" s="33">
        <f t="shared" si="105"/>
        <v>72.247303921568616</v>
      </c>
      <c r="Y758" s="28">
        <f t="shared" si="106"/>
        <v>1.3972602739726028</v>
      </c>
      <c r="Z758" s="244"/>
      <c r="AD758" s="27"/>
      <c r="AG758" s="86"/>
      <c r="AH758" s="86"/>
      <c r="AI758" s="86"/>
      <c r="AK758" s="86"/>
      <c r="AL758" s="86"/>
      <c r="AM758" s="86"/>
      <c r="AN758" s="86"/>
      <c r="AO758" s="86"/>
      <c r="AP758" s="86"/>
      <c r="AQ758" s="86"/>
      <c r="AR758" s="86"/>
      <c r="AS758" s="86"/>
      <c r="AT758" s="86"/>
      <c r="AU758" s="86"/>
      <c r="AV758" s="86"/>
      <c r="AW758" s="86"/>
      <c r="AX758" s="86"/>
      <c r="AY758" s="86"/>
      <c r="AZ758" s="86"/>
      <c r="BA758" s="86"/>
      <c r="BB758" s="86"/>
      <c r="BC758" s="86"/>
      <c r="BD758" s="86"/>
      <c r="BE758" s="86"/>
      <c r="BF758" s="86"/>
      <c r="BG758" s="86"/>
      <c r="BH758" s="86"/>
      <c r="BI758" s="86"/>
      <c r="BJ758" s="86"/>
      <c r="BK758" s="86"/>
      <c r="BL758" s="86"/>
      <c r="BM758" s="86"/>
      <c r="BN758" s="86"/>
    </row>
    <row r="759" spans="1:66" s="28" customFormat="1" ht="15.6">
      <c r="A759" s="244"/>
      <c r="B759" s="263">
        <f>+'Ark1'!C1770</f>
        <v>2024</v>
      </c>
      <c r="C759" s="263">
        <f>+'Ark1'!L1770</f>
        <v>5</v>
      </c>
      <c r="D759" s="263" t="s">
        <v>402</v>
      </c>
      <c r="E759" s="271">
        <f>+'Ark1'!AP1770</f>
        <v>98</v>
      </c>
      <c r="F759" s="263">
        <f>+IF(G759=0,"",'Ark1'!Q1770)</f>
        <v>280</v>
      </c>
      <c r="G759" s="449">
        <f>+'Ark1'!R1770</f>
        <v>400</v>
      </c>
      <c r="H759" s="264">
        <f>+'Ark1'!AE1770</f>
        <v>17.429193899782131</v>
      </c>
      <c r="I759" s="264"/>
      <c r="J759" s="264">
        <f>+IF(G759=0,"",'Ark1'!AF1770)</f>
        <v>17.346888598974989</v>
      </c>
      <c r="K759" s="265">
        <f>+IF(G759=0,"",'Ark1'!T1770)</f>
        <v>8.3324999999999978</v>
      </c>
      <c r="L759" s="294">
        <f>+IF(G759=0,"",'Ark1'!U1770)</f>
        <v>312.20375000000007</v>
      </c>
      <c r="M759" s="264"/>
      <c r="N759" s="266">
        <f>+IF(G759=0,"",'Ark1'!W1770)</f>
        <v>78.25</v>
      </c>
      <c r="O759" s="266">
        <f>+IF(G759=0,"",'Ark1'!X1770)</f>
        <v>15.25</v>
      </c>
      <c r="P759" s="266">
        <f>+IF(G759=0,"",'Ark1'!AG1770)</f>
        <v>2628.63</v>
      </c>
      <c r="Q759" s="266">
        <f>+IF(G759=0,"",'Ark1'!AH1770)</f>
        <v>100</v>
      </c>
      <c r="R759" s="366">
        <f>+IF(G759=0,"",'Ark1'!AR1770)</f>
        <v>219.42500000000001</v>
      </c>
      <c r="S759" s="114">
        <f>+IF(G759=0,"",'Ark1'!AS1770)</f>
        <v>29.456421153110956</v>
      </c>
      <c r="T759" s="266">
        <f>+IF(G759=0,"",'Ark1'!Y1770)</f>
        <v>38.102034866098997</v>
      </c>
      <c r="U759" s="265">
        <f>+IF(G759=0,"",'Ark1'!AA1770)</f>
        <v>2.273091232221006</v>
      </c>
      <c r="V759" s="266">
        <f>+IF(G759=0,"",'Ark1'!AC1770)</f>
        <v>18.419770683191224</v>
      </c>
      <c r="W759" s="294">
        <f t="shared" si="104"/>
        <v>118.7705192438647</v>
      </c>
      <c r="X759" s="266">
        <f t="shared" si="105"/>
        <v>62.440750000000016</v>
      </c>
      <c r="Y759" s="264">
        <f t="shared" si="106"/>
        <v>1.4285714285714286</v>
      </c>
      <c r="Z759" s="244"/>
      <c r="AD759" s="27"/>
      <c r="AG759" s="86"/>
      <c r="AH759" s="86"/>
      <c r="AI759" s="86"/>
      <c r="AK759" s="86"/>
      <c r="AL759" s="86"/>
      <c r="AM759" s="86"/>
      <c r="AN759" s="86"/>
      <c r="AO759" s="86"/>
      <c r="AP759" s="86"/>
      <c r="AQ759" s="86"/>
      <c r="AR759" s="86"/>
      <c r="AS759" s="86"/>
      <c r="AT759" s="86"/>
      <c r="AU759" s="86"/>
      <c r="AV759" s="86"/>
      <c r="AW759" s="86"/>
      <c r="AX759" s="86"/>
      <c r="AY759" s="86"/>
      <c r="AZ759" s="86"/>
      <c r="BA759" s="86"/>
      <c r="BB759" s="86"/>
      <c r="BC759" s="86"/>
      <c r="BD759" s="86"/>
      <c r="BE759" s="86"/>
      <c r="BF759" s="86"/>
      <c r="BG759" s="86"/>
      <c r="BH759" s="86"/>
      <c r="BI759" s="86"/>
      <c r="BJ759" s="86"/>
      <c r="BK759" s="86"/>
      <c r="BL759" s="86"/>
      <c r="BM759" s="86"/>
      <c r="BN759" s="86"/>
    </row>
    <row r="760" spans="1:66" s="28" customFormat="1" ht="15.6">
      <c r="A760" s="244"/>
      <c r="B760" s="318">
        <f>+'Ark1'!C1805</f>
        <v>2024</v>
      </c>
      <c r="C760" s="263">
        <f>+'Ark1'!L1805</f>
        <v>6</v>
      </c>
      <c r="D760" s="263" t="s">
        <v>33</v>
      </c>
      <c r="E760" s="272">
        <f>+'Ark1'!AP1805</f>
        <v>98</v>
      </c>
      <c r="F760" s="86">
        <f>+IF(G760=0,"",'Ark1'!Q1805)</f>
        <v>231</v>
      </c>
      <c r="G760" s="449">
        <f>+'Ark1'!R1805</f>
        <v>338</v>
      </c>
      <c r="H760" s="28">
        <f>+IF(G760=0,"",'Ark1'!AE1805)</f>
        <v>14.727668845315904</v>
      </c>
      <c r="I760" s="264"/>
      <c r="J760" s="28">
        <f>+IF(G760=0,"",'Ark1'!AF1805)</f>
        <v>16.297725595743451</v>
      </c>
      <c r="K760" s="27">
        <f>+IF(G760=0,"",'Ark1'!T1805)</f>
        <v>9.2396449704142007</v>
      </c>
      <c r="L760" s="294">
        <f>+IF(G760=0,"",'Ark1'!U1805)</f>
        <v>347.12573964497034</v>
      </c>
      <c r="M760" s="264"/>
      <c r="N760" s="33">
        <f>+IF(G760=0,"",'Ark1'!W1805)</f>
        <v>87.278106508875737</v>
      </c>
      <c r="O760" s="33">
        <f>+IF(G760=0,"",'Ark1'!X1805)</f>
        <v>43.195266272189329</v>
      </c>
      <c r="P760" s="33">
        <f>+IF(G760=0,"",'Ark1'!AG1805)</f>
        <v>2712.2840236686402</v>
      </c>
      <c r="Q760" s="33">
        <f>+IF(G760=0,"",'Ark1'!AH1805)</f>
        <v>100</v>
      </c>
      <c r="R760" s="366">
        <f>+IF(G760=0,"",'Ark1'!AR1805)</f>
        <v>220.66272189349121</v>
      </c>
      <c r="S760" s="114">
        <f>+IF(G760=0,"",'Ark1'!AS1805)</f>
        <v>32.245926203515765</v>
      </c>
      <c r="T760" s="33">
        <f>+IF(G760=0,"",'Ark1'!Y1805)</f>
        <v>35.289111336086862</v>
      </c>
      <c r="U760" s="27">
        <f>+IF(G760=0,"",'Ark1'!AA1805)</f>
        <v>2.4151817390279096</v>
      </c>
      <c r="V760" s="33">
        <f>+IF(G760=0,"",'Ark1'!AC1805)</f>
        <v>21.175359402290582</v>
      </c>
      <c r="W760" s="294">
        <f t="shared" si="104"/>
        <v>127.98281323629502</v>
      </c>
      <c r="X760" s="33">
        <f t="shared" si="105"/>
        <v>57.854289940828387</v>
      </c>
      <c r="Y760" s="28">
        <f t="shared" si="106"/>
        <v>1.4632034632034632</v>
      </c>
      <c r="Z760" s="244"/>
      <c r="AD760" s="27"/>
      <c r="AG760" s="86"/>
      <c r="AH760" s="86"/>
      <c r="AI760" s="86"/>
      <c r="AK760" s="86"/>
      <c r="AL760" s="86"/>
      <c r="AM760" s="86"/>
      <c r="AN760" s="86"/>
      <c r="AO760" s="86"/>
      <c r="AP760" s="86"/>
      <c r="AQ760" s="86"/>
      <c r="AR760" s="86"/>
      <c r="AS760" s="86"/>
      <c r="AT760" s="86"/>
      <c r="AU760" s="86"/>
      <c r="AV760" s="86"/>
      <c r="AW760" s="86"/>
      <c r="AX760" s="86"/>
      <c r="AY760" s="86"/>
      <c r="AZ760" s="86"/>
      <c r="BA760" s="86"/>
      <c r="BB760" s="86"/>
      <c r="BC760" s="86"/>
      <c r="BD760" s="86"/>
      <c r="BE760" s="86"/>
      <c r="BF760" s="86"/>
      <c r="BG760" s="86"/>
      <c r="BH760" s="86"/>
      <c r="BI760" s="86"/>
      <c r="BJ760" s="86"/>
      <c r="BK760" s="86"/>
      <c r="BL760" s="86"/>
      <c r="BM760" s="86"/>
      <c r="BN760" s="86"/>
    </row>
    <row r="761" spans="1:66" s="28" customFormat="1" ht="15.6">
      <c r="A761" s="244"/>
      <c r="B761" s="318">
        <f>+'Ark1'!C1840</f>
        <v>2024</v>
      </c>
      <c r="C761" s="263">
        <f>+'Ark1'!L1840</f>
        <v>7</v>
      </c>
      <c r="D761" s="263" t="s">
        <v>34</v>
      </c>
      <c r="E761" s="271">
        <f>+'Ark1'!AP1840</f>
        <v>98</v>
      </c>
      <c r="F761" s="263">
        <f>+IF(G761=0,"",'Ark1'!Q1840)</f>
        <v>184</v>
      </c>
      <c r="G761" s="449">
        <f>+'Ark1'!R1840</f>
        <v>252</v>
      </c>
      <c r="H761" s="264">
        <f>+IF(G761=0,"",'Ark1'!AE1840)</f>
        <v>10.980392156862749</v>
      </c>
      <c r="I761" s="264"/>
      <c r="J761" s="264">
        <f>+IF(G761=0,"",'Ark1'!AF1840)</f>
        <v>13.345872912508728</v>
      </c>
      <c r="K761" s="265">
        <f>+IF(G761=0,"",'Ark1'!T1840)</f>
        <v>10.507936507936508</v>
      </c>
      <c r="L761" s="294">
        <f>+IF(G761=0,"",'Ark1'!U1840)</f>
        <v>381.26150793650805</v>
      </c>
      <c r="M761" s="264"/>
      <c r="N761" s="266">
        <f>+IF(G761=0,"",'Ark1'!W1840)</f>
        <v>96.428571428571445</v>
      </c>
      <c r="O761" s="266">
        <f>+IF(G761=0,"",'Ark1'!X1840)</f>
        <v>81.746031746031747</v>
      </c>
      <c r="P761" s="266">
        <f>+IF(G761=0,"",'Ark1'!AG1840)</f>
        <v>2513.36507936508</v>
      </c>
      <c r="Q761" s="266">
        <f>+IF(G761=0,"",'Ark1'!AH1840)</f>
        <v>100</v>
      </c>
      <c r="R761" s="366">
        <f>+IF(G761=0,"",'Ark1'!AR1840)</f>
        <v>220.96825396825403</v>
      </c>
      <c r="S761" s="114">
        <f>+IF(G761=0,"",'Ark1'!AS1840)</f>
        <v>35.28064497554481</v>
      </c>
      <c r="T761" s="266">
        <f>+IF(G761=0,"",'Ark1'!Y1840)</f>
        <v>35.072213294076633</v>
      </c>
      <c r="U761" s="265">
        <f>+IF(G761=0,"",'Ark1'!AA1840)</f>
        <v>2.330767404607645</v>
      </c>
      <c r="V761" s="266">
        <f>+IF(G761=0,"",'Ark1'!AC1840)</f>
        <v>19.26441137532272</v>
      </c>
      <c r="W761" s="294">
        <f t="shared" si="104"/>
        <v>151.69364413737355</v>
      </c>
      <c r="X761" s="266">
        <f t="shared" si="105"/>
        <v>54.465929705215437</v>
      </c>
      <c r="Y761" s="264">
        <f t="shared" si="106"/>
        <v>1.3695652173913044</v>
      </c>
      <c r="Z761" s="244"/>
      <c r="AD761" s="27"/>
      <c r="AG761" s="86"/>
      <c r="AH761" s="86"/>
      <c r="AI761" s="86"/>
      <c r="AK761" s="86"/>
      <c r="AL761" s="86"/>
      <c r="AM761" s="86"/>
      <c r="AN761" s="86"/>
      <c r="AO761" s="86"/>
      <c r="AP761" s="86"/>
      <c r="AQ761" s="86"/>
      <c r="AR761" s="86"/>
      <c r="AS761" s="86"/>
      <c r="AT761" s="86"/>
      <c r="AU761" s="86"/>
      <c r="AV761" s="86"/>
      <c r="AW761" s="86"/>
      <c r="AX761" s="86"/>
      <c r="AY761" s="86"/>
      <c r="AZ761" s="86"/>
      <c r="BA761" s="86"/>
      <c r="BB761" s="86"/>
      <c r="BC761" s="86"/>
      <c r="BD761" s="86"/>
      <c r="BE761" s="86"/>
      <c r="BF761" s="86"/>
      <c r="BG761" s="86"/>
      <c r="BH761" s="86"/>
      <c r="BI761" s="86"/>
      <c r="BJ761" s="86"/>
      <c r="BK761" s="86"/>
      <c r="BL761" s="86"/>
      <c r="BM761" s="86"/>
      <c r="BN761" s="86"/>
    </row>
    <row r="762" spans="1:66" s="28" customFormat="1" ht="15.6">
      <c r="A762" s="244"/>
      <c r="B762" s="86">
        <f>+'Ark1'!C1875</f>
        <v>2024</v>
      </c>
      <c r="C762" s="86">
        <f>+'Ark1'!L1875</f>
        <v>8</v>
      </c>
      <c r="D762" s="86" t="s">
        <v>35</v>
      </c>
      <c r="E762" s="272">
        <f>+'Ark1'!AP1875</f>
        <v>98</v>
      </c>
      <c r="F762" s="86">
        <f>+IF(G762=0,"",'Ark1'!Q1875)</f>
        <v>109</v>
      </c>
      <c r="G762" s="449">
        <f>+'Ark1'!R1875</f>
        <v>148</v>
      </c>
      <c r="H762" s="28">
        <f>+IF(G762=0,"",'Ark1'!AE1875)</f>
        <v>6.448801742919386</v>
      </c>
      <c r="I762" s="264"/>
      <c r="J762" s="28">
        <f>+IF(G762=0,"",'Ark1'!AF1875)</f>
        <v>8.5679932080134744</v>
      </c>
      <c r="K762" s="27">
        <f>+IF(G762=0,"",'Ark1'!T1875)</f>
        <v>11.729729729729728</v>
      </c>
      <c r="L762" s="294">
        <f>+IF(G762=0,"",'Ark1'!U1875)</f>
        <v>416.76756756756782</v>
      </c>
      <c r="M762" s="264"/>
      <c r="N762" s="33">
        <f>+IF(G762=0,"",'Ark1'!W1875)</f>
        <v>100</v>
      </c>
      <c r="O762" s="33">
        <f>+IF(G762=0,"",'Ark1'!X1875)</f>
        <v>97.972972972972983</v>
      </c>
      <c r="P762" s="33">
        <f>+IF(G762=0,"",'Ark1'!AG1875)</f>
        <v>2552.6351351351345</v>
      </c>
      <c r="Q762" s="33">
        <f>+IF(G762=0,"",'Ark1'!AH1875)</f>
        <v>100</v>
      </c>
      <c r="R762" s="366">
        <f>+IF(G762=0,"",'Ark1'!AR1875)</f>
        <v>221.31756756756755</v>
      </c>
      <c r="S762" s="114">
        <f>+IF(G762=0,"",'Ark1'!AS1875)</f>
        <v>38.422772540650904</v>
      </c>
      <c r="T762" s="33">
        <f>+IF(G762=0,"",'Ark1'!Y1875)</f>
        <v>36.464309125898808</v>
      </c>
      <c r="U762" s="27">
        <f>+IF(G762=0,"",'Ark1'!AA1875)</f>
        <v>2.2013343453294314</v>
      </c>
      <c r="V762" s="33">
        <f>+IF(G762=0,"",'Ark1'!AC1875)</f>
        <v>21.101909884486325</v>
      </c>
      <c r="W762" s="294">
        <f t="shared" si="104"/>
        <v>163.26954127954696</v>
      </c>
      <c r="X762" s="33">
        <f t="shared" si="105"/>
        <v>52.095945945945978</v>
      </c>
      <c r="Y762" s="28">
        <f t="shared" si="106"/>
        <v>1.3577981651376148</v>
      </c>
      <c r="Z762" s="244"/>
      <c r="AD762" s="27"/>
      <c r="AG762" s="86"/>
      <c r="AH762" s="86"/>
      <c r="AI762" s="86"/>
      <c r="AK762" s="86"/>
      <c r="AL762" s="86"/>
      <c r="AM762" s="86"/>
      <c r="AN762" s="86"/>
      <c r="AO762" s="86"/>
      <c r="AP762" s="86"/>
      <c r="AQ762" s="86"/>
      <c r="AR762" s="86"/>
      <c r="AS762" s="86"/>
      <c r="AT762" s="86"/>
      <c r="AU762" s="86"/>
      <c r="AV762" s="86"/>
      <c r="AW762" s="86"/>
      <c r="AX762" s="86"/>
      <c r="AY762" s="86"/>
      <c r="AZ762" s="86"/>
      <c r="BA762" s="86"/>
      <c r="BB762" s="86"/>
      <c r="BC762" s="86"/>
      <c r="BD762" s="86"/>
      <c r="BE762" s="86"/>
      <c r="BF762" s="86"/>
      <c r="BG762" s="86"/>
      <c r="BH762" s="86"/>
      <c r="BI762" s="86"/>
      <c r="BJ762" s="86"/>
      <c r="BK762" s="86"/>
      <c r="BL762" s="86"/>
      <c r="BM762" s="86"/>
      <c r="BN762" s="86"/>
    </row>
    <row r="763" spans="1:66" s="28" customFormat="1" ht="15.6">
      <c r="A763" s="244"/>
      <c r="B763" s="318">
        <f>+'Ark1'!C1910</f>
        <v>2024</v>
      </c>
      <c r="C763" s="263">
        <f>+'Ark1'!L1910</f>
        <v>9</v>
      </c>
      <c r="D763" s="263" t="s">
        <v>36</v>
      </c>
      <c r="E763" s="271">
        <f>+'Ark1'!AP1910</f>
        <v>98</v>
      </c>
      <c r="F763" s="263">
        <f>+IF(G763=0,"",'Ark1'!Q1910)</f>
        <v>38</v>
      </c>
      <c r="G763" s="449">
        <f>+'Ark1'!R1910</f>
        <v>51</v>
      </c>
      <c r="H763" s="264">
        <f>+IF(G763=0,"",'Ark1'!AE1910)</f>
        <v>2.2222222222222223</v>
      </c>
      <c r="I763" s="264"/>
      <c r="J763" s="264">
        <f>+IF(G763=0,"",'Ark1'!AF1910)</f>
        <v>3.1853688919905241</v>
      </c>
      <c r="K763" s="265">
        <f>+IF(G763=0,"",'Ark1'!T1910)</f>
        <v>12.960784313725492</v>
      </c>
      <c r="L763" s="294">
        <f>+IF(G763=0,"",'Ark1'!U1910)</f>
        <v>449.64117647058822</v>
      </c>
      <c r="M763" s="264"/>
      <c r="N763" s="266">
        <f>+IF(G763=0,"",'Ark1'!W1910)</f>
        <v>100</v>
      </c>
      <c r="O763" s="266">
        <f>+IF(G763=0,"",'Ark1'!X1910)</f>
        <v>100</v>
      </c>
      <c r="P763" s="266">
        <f>+IF(G763=0,"",'Ark1'!AG1910)</f>
        <v>2624.3921568627443</v>
      </c>
      <c r="Q763" s="266">
        <f>+IF(G763=0,"",'Ark1'!AH1910)</f>
        <v>100</v>
      </c>
      <c r="R763" s="366">
        <f>+IF(G763=0,"",'Ark1'!AR1910)</f>
        <v>219.90196078431367</v>
      </c>
      <c r="S763" s="114">
        <f>+IF(G763=0,"",'Ark1'!AS1910)</f>
        <v>42.253150463959905</v>
      </c>
      <c r="T763" s="266">
        <f>+IF(G763=0,"",'Ark1'!Y1910)</f>
        <v>36.434782866615201</v>
      </c>
      <c r="U763" s="265">
        <f>+IF(G763=0,"",'Ark1'!AA1910)</f>
        <v>1.8782635317377327</v>
      </c>
      <c r="V763" s="266">
        <f>+IF(G763=0,"",'Ark1'!AC1910)</f>
        <v>12.898689207602784</v>
      </c>
      <c r="W763" s="294">
        <f t="shared" si="104"/>
        <v>171.33155016287623</v>
      </c>
      <c r="X763" s="266">
        <f t="shared" si="105"/>
        <v>49.960130718954247</v>
      </c>
      <c r="Y763" s="264">
        <f t="shared" si="106"/>
        <v>1.3421052631578947</v>
      </c>
      <c r="Z763" s="244"/>
      <c r="AD763" s="27"/>
      <c r="AG763" s="86"/>
      <c r="AH763" s="86"/>
      <c r="AI763" s="86"/>
      <c r="AK763" s="86"/>
      <c r="AL763" s="86"/>
      <c r="AM763" s="86"/>
      <c r="AN763" s="86"/>
      <c r="AO763" s="86"/>
      <c r="AP763" s="86"/>
      <c r="AQ763" s="86"/>
      <c r="AR763" s="86"/>
      <c r="AS763" s="86"/>
      <c r="AT763" s="86"/>
      <c r="AU763" s="86"/>
      <c r="AV763" s="86"/>
      <c r="AW763" s="86"/>
      <c r="AX763" s="86"/>
      <c r="AY763" s="86"/>
      <c r="AZ763" s="86"/>
      <c r="BA763" s="86"/>
      <c r="BB763" s="86"/>
      <c r="BC763" s="86"/>
      <c r="BD763" s="86"/>
      <c r="BE763" s="86"/>
      <c r="BF763" s="86"/>
      <c r="BG763" s="86"/>
      <c r="BH763" s="86"/>
      <c r="BI763" s="86"/>
      <c r="BJ763" s="86"/>
      <c r="BK763" s="86"/>
      <c r="BL763" s="86"/>
      <c r="BM763" s="86"/>
      <c r="BN763" s="86"/>
    </row>
    <row r="764" spans="1:66" s="28" customFormat="1" ht="15.6">
      <c r="A764" s="244"/>
      <c r="B764" s="318">
        <f>+'Ark1'!C1945</f>
        <v>2024</v>
      </c>
      <c r="C764" s="263">
        <f>+'Ark1'!L1945</f>
        <v>10</v>
      </c>
      <c r="D764" s="263" t="s">
        <v>37</v>
      </c>
      <c r="E764" s="272">
        <f>+'Ark1'!AP1945</f>
        <v>98</v>
      </c>
      <c r="F764" s="86">
        <f>+IF(G764=0,"",'Ark1'!Q1945)</f>
        <v>11</v>
      </c>
      <c r="G764" s="449">
        <f>+'Ark1'!R1945</f>
        <v>16</v>
      </c>
      <c r="H764" s="28">
        <f>+IF(G764=0,"",'Ark1'!AE1945)</f>
        <v>0.69716775599128533</v>
      </c>
      <c r="I764" s="264"/>
      <c r="J764" s="28">
        <f>+IF(G764=0,"",'Ark1'!AF1945)</f>
        <v>1.105086877864258</v>
      </c>
      <c r="K764" s="27">
        <f>+IF(G764=0,"",'Ark1'!T1945)</f>
        <v>13.875</v>
      </c>
      <c r="L764" s="294">
        <f>+IF(G764=0,"",'Ark1'!U1945)</f>
        <v>497.22500000000002</v>
      </c>
      <c r="M764" s="264"/>
      <c r="N764" s="33">
        <f>+IF(G764=0,"",'Ark1'!W1945)</f>
        <v>100</v>
      </c>
      <c r="O764" s="33">
        <f>+IF(G764=0,"",'Ark1'!X1945)</f>
        <v>100</v>
      </c>
      <c r="P764" s="33">
        <f>+IF(G764=0,"",'Ark1'!AG1945)</f>
        <v>2785.75</v>
      </c>
      <c r="Q764" s="33">
        <f>+IF(G764=0,"",'Ark1'!AH1945)</f>
        <v>100</v>
      </c>
      <c r="R764" s="366">
        <f>+IF(G764=0,"",'Ark1'!AR1945)</f>
        <v>221.875</v>
      </c>
      <c r="S764" s="114">
        <f>+IF(G764=0,"",'Ark1'!AS1945)</f>
        <v>45.564403441116497</v>
      </c>
      <c r="T764" s="33">
        <f>+IF(G764=0,"",'Ark1'!Y1945)</f>
        <v>35.380282291128907</v>
      </c>
      <c r="U764" s="27">
        <f>+IF(G764=0,"",'Ark1'!AA1945)</f>
        <v>1.4086784586980801</v>
      </c>
      <c r="V764" s="33">
        <f>+IF(G764=0,"",'Ark1'!AC1945)</f>
        <v>-39.21969107486273</v>
      </c>
      <c r="W764" s="294">
        <f t="shared" si="104"/>
        <v>178.48873732388046</v>
      </c>
      <c r="X764" s="33">
        <f t="shared" si="105"/>
        <v>49.722500000000004</v>
      </c>
      <c r="Y764" s="28">
        <f t="shared" si="106"/>
        <v>1.4545454545454546</v>
      </c>
      <c r="Z764" s="244"/>
      <c r="AD764" s="27"/>
      <c r="AG764" s="86"/>
      <c r="AH764" s="86"/>
      <c r="AI764" s="86"/>
      <c r="AK764" s="86"/>
      <c r="AL764" s="86"/>
      <c r="AM764" s="86"/>
      <c r="AN764" s="86"/>
      <c r="AO764" s="86"/>
      <c r="AP764" s="86"/>
      <c r="AQ764" s="86"/>
      <c r="AR764" s="86"/>
      <c r="AS764" s="86"/>
      <c r="AT764" s="86"/>
      <c r="AU764" s="86"/>
      <c r="AV764" s="86"/>
      <c r="AW764" s="86"/>
      <c r="AX764" s="86"/>
      <c r="AY764" s="86"/>
      <c r="AZ764" s="86"/>
      <c r="BA764" s="86"/>
      <c r="BB764" s="86"/>
      <c r="BC764" s="86"/>
      <c r="BD764" s="86"/>
      <c r="BE764" s="86"/>
      <c r="BF764" s="86"/>
      <c r="BG764" s="86"/>
      <c r="BH764" s="86"/>
      <c r="BI764" s="86"/>
      <c r="BJ764" s="86"/>
      <c r="BK764" s="86"/>
      <c r="BL764" s="86"/>
      <c r="BM764" s="86"/>
      <c r="BN764" s="86"/>
    </row>
    <row r="765" spans="1:66" s="28" customFormat="1" ht="15.6">
      <c r="A765" s="244"/>
      <c r="B765" s="318">
        <f>+'Ark1'!C1980</f>
        <v>2024</v>
      </c>
      <c r="C765" s="263">
        <f>+'Ark1'!L1980</f>
        <v>11</v>
      </c>
      <c r="D765" s="263" t="s">
        <v>38</v>
      </c>
      <c r="E765" s="271">
        <f>+'Ark1'!AP1980</f>
        <v>98</v>
      </c>
      <c r="F765" s="263">
        <f>+IF(G765=0,"",'Ark1'!Q1980)</f>
        <v>3</v>
      </c>
      <c r="G765" s="449">
        <f>+'Ark1'!R1980</f>
        <v>3</v>
      </c>
      <c r="H765" s="264">
        <f>+IF(G765=0,"",'Ark1'!AE1980)</f>
        <v>0.13071895424836599</v>
      </c>
      <c r="I765" s="264"/>
      <c r="J765" s="264">
        <f>+IF(G765=0,"",'Ark1'!AF1980)</f>
        <v>0.2310992305674954</v>
      </c>
      <c r="K765" s="265">
        <f>+IF(G765=0,"",'Ark1'!T1980)</f>
        <v>14.666666666666663</v>
      </c>
      <c r="L765" s="294">
        <f>+IF(G765=0,"",'Ark1'!U1980)</f>
        <v>554.56666666666683</v>
      </c>
      <c r="M765" s="264"/>
      <c r="N765" s="266">
        <f>+IF(G765=0,"",'Ark1'!W1980)</f>
        <v>100</v>
      </c>
      <c r="O765" s="266">
        <f>+IF(G765=0,"",'Ark1'!X1980)</f>
        <v>100</v>
      </c>
      <c r="P765" s="266">
        <f>+IF(G765=0,"",'Ark1'!AG1980)</f>
        <v>3025</v>
      </c>
      <c r="Q765" s="266">
        <f>+IF(G765=0,"",'Ark1'!AH1980)</f>
        <v>100</v>
      </c>
      <c r="R765" s="366">
        <f>+IF(G765=0,"",'Ark1'!AR1980)</f>
        <v>223</v>
      </c>
      <c r="S765" s="114">
        <f>+IF(G765=0,"",'Ark1'!AS1980)</f>
        <v>50.114879546334784</v>
      </c>
      <c r="T765" s="266">
        <f>+IF(G765=0,"",'Ark1'!Y1980)</f>
        <v>13.917934074023472</v>
      </c>
      <c r="U765" s="265">
        <f>+IF(G765=0,"",'Ark1'!AA1980)</f>
        <v>0.47140452079105849</v>
      </c>
      <c r="V765" s="266">
        <f>+IF(G765=0,"",'Ark1'!AC1980)</f>
        <v>28.281695599857795</v>
      </c>
      <c r="W765" s="294">
        <f t="shared" si="104"/>
        <v>183.32782369146011</v>
      </c>
      <c r="X765" s="266">
        <f t="shared" si="105"/>
        <v>50.415151515151528</v>
      </c>
      <c r="Y765" s="264">
        <f t="shared" si="106"/>
        <v>1</v>
      </c>
      <c r="Z765" s="244"/>
      <c r="AD765" s="27"/>
      <c r="AG765" s="86"/>
      <c r="AH765" s="86"/>
      <c r="AI765" s="86"/>
      <c r="AK765" s="86"/>
      <c r="AL765" s="86"/>
      <c r="AM765" s="86"/>
      <c r="AN765" s="86"/>
      <c r="AO765" s="86"/>
      <c r="AP765" s="86"/>
      <c r="AQ765" s="86"/>
      <c r="AR765" s="86"/>
      <c r="AS765" s="86"/>
      <c r="AT765" s="86"/>
      <c r="AU765" s="86"/>
      <c r="AV765" s="86"/>
      <c r="AW765" s="86"/>
      <c r="AX765" s="86"/>
      <c r="AY765" s="86"/>
      <c r="AZ765" s="86"/>
      <c r="BA765" s="86"/>
      <c r="BB765" s="86"/>
      <c r="BC765" s="86"/>
      <c r="BD765" s="86"/>
      <c r="BE765" s="86"/>
      <c r="BF765" s="86"/>
      <c r="BG765" s="86"/>
      <c r="BH765" s="86"/>
      <c r="BI765" s="86"/>
      <c r="BJ765" s="86"/>
      <c r="BK765" s="86"/>
      <c r="BL765" s="86"/>
      <c r="BM765" s="86"/>
      <c r="BN765" s="86"/>
    </row>
    <row r="766" spans="1:66" s="28" customFormat="1" ht="15.6">
      <c r="A766" s="244"/>
      <c r="B766" s="318">
        <f>+'Ark1'!C2015</f>
        <v>2024</v>
      </c>
      <c r="C766" s="263">
        <f>+'Ark1'!L2015</f>
        <v>12</v>
      </c>
      <c r="D766" s="263" t="s">
        <v>39</v>
      </c>
      <c r="E766" s="272">
        <f>+'Ark1'!AP2015</f>
        <v>98</v>
      </c>
      <c r="F766" s="86" t="str">
        <f>+IF(G766=0,"",'Ark1'!Q2015)</f>
        <v/>
      </c>
      <c r="G766" s="449">
        <f>+'Ark1'!R2015</f>
        <v>0</v>
      </c>
      <c r="H766" s="28" t="str">
        <f>+IF(G766=0,"",'Ark1'!AE2015)</f>
        <v/>
      </c>
      <c r="I766" s="264"/>
      <c r="J766" s="28" t="str">
        <f>+IF(G766=0,"",'Ark1'!AF2015)</f>
        <v/>
      </c>
      <c r="K766" s="27" t="str">
        <f>+IF(G766=0,"",'Ark1'!T2015)</f>
        <v/>
      </c>
      <c r="L766" s="294" t="str">
        <f>+IF(G766=0,"",'Ark1'!U2015)</f>
        <v/>
      </c>
      <c r="M766" s="264"/>
      <c r="N766" s="33" t="str">
        <f>+IF(G766=0,"",'Ark1'!W2015)</f>
        <v/>
      </c>
      <c r="O766" s="33" t="str">
        <f>+IF(G766=0,"",'Ark1'!X2015)</f>
        <v/>
      </c>
      <c r="P766" s="33" t="str">
        <f>+IF(G766=0,"",'Ark1'!AG2015)</f>
        <v/>
      </c>
      <c r="Q766" s="33" t="str">
        <f>+IF(G766=0,"",'Ark1'!AH2015)</f>
        <v/>
      </c>
      <c r="R766" s="366" t="str">
        <f>+IF(G766=0,"",'Ark1'!AR2015)</f>
        <v/>
      </c>
      <c r="S766" s="114" t="str">
        <f>+IF(G766=0,"",'Ark1'!AS2015)</f>
        <v/>
      </c>
      <c r="T766" s="33" t="str">
        <f>+IF(G766=0,"",'Ark1'!Y2015)</f>
        <v/>
      </c>
      <c r="U766" s="27" t="str">
        <f>+IF(G766=0,"",'Ark1'!AA2015)</f>
        <v/>
      </c>
      <c r="V766" s="33" t="str">
        <f>+IF(G766=0,"",'Ark1'!AC2015)</f>
        <v/>
      </c>
      <c r="W766" s="294" t="str">
        <f t="shared" si="104"/>
        <v/>
      </c>
      <c r="X766" s="33" t="str">
        <f t="shared" si="105"/>
        <v/>
      </c>
      <c r="Y766" s="28" t="str">
        <f t="shared" si="106"/>
        <v/>
      </c>
      <c r="Z766" s="244"/>
      <c r="AD766" s="27"/>
      <c r="AG766" s="86"/>
      <c r="AH766" s="86"/>
      <c r="AI766" s="86"/>
      <c r="AK766" s="86"/>
      <c r="AL766" s="86"/>
      <c r="AM766" s="86"/>
      <c r="AN766" s="86"/>
      <c r="AO766" s="86"/>
      <c r="AP766" s="86"/>
      <c r="AQ766" s="86"/>
      <c r="AR766" s="86"/>
      <c r="AS766" s="86"/>
      <c r="AT766" s="86"/>
      <c r="AU766" s="86"/>
      <c r="AV766" s="86"/>
      <c r="AW766" s="86"/>
      <c r="AX766" s="86"/>
      <c r="AY766" s="86"/>
      <c r="AZ766" s="86"/>
      <c r="BA766" s="86"/>
      <c r="BB766" s="86"/>
      <c r="BC766" s="86"/>
      <c r="BD766" s="86"/>
      <c r="BE766" s="86"/>
      <c r="BF766" s="86"/>
      <c r="BG766" s="86"/>
      <c r="BH766" s="86"/>
      <c r="BI766" s="86"/>
      <c r="BJ766" s="86"/>
      <c r="BK766" s="86"/>
      <c r="BL766" s="86"/>
      <c r="BM766" s="86"/>
      <c r="BN766" s="86"/>
    </row>
    <row r="767" spans="1:66" s="28" customFormat="1" ht="15.6">
      <c r="A767" s="244"/>
      <c r="B767" s="318">
        <f>+'Ark1'!C2050</f>
        <v>2024</v>
      </c>
      <c r="C767" s="263">
        <f>+'Ark1'!L2050</f>
        <v>13</v>
      </c>
      <c r="D767" s="263" t="s">
        <v>40</v>
      </c>
      <c r="E767" s="271">
        <f>+'Ark1'!AP2050</f>
        <v>98</v>
      </c>
      <c r="F767" s="263" t="str">
        <f>+IF(G767=0,"",'Ark1'!Q2050)</f>
        <v/>
      </c>
      <c r="G767" s="449">
        <f>+'Ark1'!R2050</f>
        <v>0</v>
      </c>
      <c r="H767" s="264" t="str">
        <f>+IF(G767=0,"",'Ark1'!AE2050)</f>
        <v/>
      </c>
      <c r="I767" s="264"/>
      <c r="J767" s="264" t="str">
        <f>+IF(G767=0,"",'Ark1'!AF2050)</f>
        <v/>
      </c>
      <c r="K767" s="265" t="str">
        <f>+IF(G767=0,"",'Ark1'!T2050)</f>
        <v/>
      </c>
      <c r="L767" s="294" t="str">
        <f>+IF(G767=0,"",'Ark1'!U2050)</f>
        <v/>
      </c>
      <c r="M767" s="264"/>
      <c r="N767" s="266" t="str">
        <f>+IF(G767=0,"",'Ark1'!W2050)</f>
        <v/>
      </c>
      <c r="O767" s="266" t="str">
        <f>+IF(G767=0,"",'Ark1'!X2050)</f>
        <v/>
      </c>
      <c r="P767" s="266" t="str">
        <f>+IF(G767=0,"",'Ark1'!AG2050)</f>
        <v/>
      </c>
      <c r="Q767" s="266" t="str">
        <f>+IF(G767=0,"",'Ark1'!AH2050)</f>
        <v/>
      </c>
      <c r="R767" s="366" t="str">
        <f>+IF(G767=0,"",'Ark1'!AR2050)</f>
        <v/>
      </c>
      <c r="S767" s="114" t="str">
        <f>+IF(G767=0,"",'Ark1'!AS2050)</f>
        <v/>
      </c>
      <c r="T767" s="266" t="str">
        <f>+IF(G767=0,"",'Ark1'!Y2050)</f>
        <v/>
      </c>
      <c r="U767" s="265" t="str">
        <f>+IF(G767=0,"",'Ark1'!AA2050)</f>
        <v/>
      </c>
      <c r="V767" s="266" t="str">
        <f>+IF(G767=0,"",'Ark1'!AC2050)</f>
        <v/>
      </c>
      <c r="W767" s="294" t="str">
        <f t="shared" si="104"/>
        <v/>
      </c>
      <c r="X767" s="266" t="str">
        <f t="shared" si="105"/>
        <v/>
      </c>
      <c r="Y767" s="264" t="str">
        <f t="shared" si="106"/>
        <v/>
      </c>
      <c r="Z767" s="244"/>
      <c r="AD767" s="27"/>
      <c r="AG767" s="86"/>
      <c r="AH767" s="86"/>
      <c r="AI767" s="86"/>
      <c r="AK767" s="86"/>
      <c r="AL767" s="86"/>
      <c r="AM767" s="86"/>
      <c r="AN767" s="86"/>
      <c r="AO767" s="86"/>
      <c r="AP767" s="86"/>
      <c r="AQ767" s="86"/>
      <c r="AR767" s="86"/>
      <c r="AS767" s="86"/>
      <c r="AT767" s="86"/>
      <c r="AU767" s="86"/>
      <c r="AV767" s="86"/>
      <c r="AW767" s="86"/>
      <c r="AX767" s="86"/>
      <c r="AY767" s="86"/>
      <c r="AZ767" s="86"/>
      <c r="BA767" s="86"/>
      <c r="BB767" s="86"/>
      <c r="BC767" s="86"/>
      <c r="BD767" s="86"/>
      <c r="BE767" s="86"/>
      <c r="BF767" s="86"/>
      <c r="BG767" s="86"/>
      <c r="BH767" s="86"/>
      <c r="BI767" s="86"/>
      <c r="BJ767" s="86"/>
      <c r="BK767" s="86"/>
      <c r="BL767" s="86"/>
      <c r="BM767" s="86"/>
      <c r="BN767" s="86"/>
    </row>
    <row r="768" spans="1:66" s="28" customFormat="1" ht="15.6">
      <c r="A768" s="244"/>
      <c r="B768" s="318">
        <f>+'Ark1'!C2085</f>
        <v>2024</v>
      </c>
      <c r="C768" s="263">
        <f>+'Ark1'!L2085</f>
        <v>14</v>
      </c>
      <c r="D768" s="263" t="s">
        <v>403</v>
      </c>
      <c r="E768" s="272">
        <f>+'Ark1'!AP2085</f>
        <v>98</v>
      </c>
      <c r="F768" s="86" t="str">
        <f>+IF(G768=0,"",'Ark1'!Q2085)</f>
        <v/>
      </c>
      <c r="G768" s="449">
        <f>+'Ark1'!R2085</f>
        <v>0</v>
      </c>
      <c r="H768" s="28" t="str">
        <f>+IF(G768=0,"",'Ark1'!AE2085)</f>
        <v/>
      </c>
      <c r="I768" s="264"/>
      <c r="J768" s="28" t="str">
        <f>+IF(G768=0,"",'Ark1'!AF2085)</f>
        <v/>
      </c>
      <c r="K768" s="27" t="str">
        <f>+IF(G768=0,"",'Ark1'!T2085)</f>
        <v/>
      </c>
      <c r="L768" s="294" t="str">
        <f>+IF(G768=0,"",'Ark1'!U2085)</f>
        <v/>
      </c>
      <c r="M768" s="264"/>
      <c r="N768" s="33" t="str">
        <f>+IF(G768=0,"",'Ark1'!W2085)</f>
        <v/>
      </c>
      <c r="O768" s="33" t="str">
        <f>+IF(G768=0,"",'Ark1'!X2085)</f>
        <v/>
      </c>
      <c r="P768" s="33" t="str">
        <f>+IF(G768=0,"",'Ark1'!AG2085)</f>
        <v/>
      </c>
      <c r="Q768" s="33" t="str">
        <f>+IF(G768=0,"",'Ark1'!AH2085)</f>
        <v/>
      </c>
      <c r="R768" s="366" t="str">
        <f>+IF(G768=0,"",'Ark1'!AR2085)</f>
        <v/>
      </c>
      <c r="S768" s="114" t="str">
        <f>+IF(G768=0,"",'Ark1'!AS2085)</f>
        <v/>
      </c>
      <c r="T768" s="33" t="str">
        <f>+IF(G768=0,"",'Ark1'!Y2085)</f>
        <v/>
      </c>
      <c r="U768" s="27" t="str">
        <f>+IF(G768=0,"",'Ark1'!AA2085)</f>
        <v/>
      </c>
      <c r="V768" s="33" t="str">
        <f>+IF(G768=0,"",'Ark1'!AC2085)</f>
        <v/>
      </c>
      <c r="W768" s="294" t="str">
        <f t="shared" si="104"/>
        <v/>
      </c>
      <c r="X768" s="33" t="str">
        <f t="shared" si="105"/>
        <v/>
      </c>
      <c r="Y768" s="28" t="str">
        <f t="shared" si="106"/>
        <v/>
      </c>
      <c r="Z768" s="244"/>
      <c r="AD768" s="27"/>
      <c r="AG768" s="86"/>
      <c r="AH768" s="86"/>
      <c r="AI768" s="86"/>
      <c r="AK768" s="86"/>
      <c r="AL768" s="86"/>
      <c r="AM768" s="86"/>
      <c r="AN768" s="86"/>
      <c r="AO768" s="86"/>
      <c r="AP768" s="86"/>
      <c r="AQ768" s="86"/>
      <c r="AR768" s="86"/>
      <c r="AS768" s="86"/>
      <c r="AT768" s="86"/>
      <c r="AU768" s="86"/>
      <c r="AV768" s="86"/>
      <c r="AW768" s="86"/>
      <c r="AX768" s="86"/>
      <c r="AY768" s="86"/>
      <c r="AZ768" s="86"/>
      <c r="BA768" s="86"/>
      <c r="BB768" s="86"/>
      <c r="BC768" s="86"/>
      <c r="BD768" s="86"/>
      <c r="BE768" s="86"/>
      <c r="BF768" s="86"/>
      <c r="BG768" s="86"/>
      <c r="BH768" s="86"/>
      <c r="BI768" s="86"/>
      <c r="BJ768" s="86"/>
      <c r="BK768" s="86"/>
      <c r="BL768" s="86"/>
      <c r="BM768" s="86"/>
      <c r="BN768" s="86"/>
    </row>
    <row r="769" spans="1:66" s="28" customFormat="1" ht="15.6">
      <c r="A769" s="244"/>
      <c r="B769" s="318">
        <f>+'Ark1'!C2120</f>
        <v>2024</v>
      </c>
      <c r="C769" s="263">
        <f>+'Ark1'!L2120</f>
        <v>15</v>
      </c>
      <c r="D769" s="263" t="s">
        <v>41</v>
      </c>
      <c r="E769" s="271">
        <f>+E767</f>
        <v>98</v>
      </c>
      <c r="F769" s="263" t="str">
        <f>+IF(G769=0,"",'Ark1'!Q2120)</f>
        <v/>
      </c>
      <c r="G769" s="449">
        <f>+'Ark1'!R2120</f>
        <v>0</v>
      </c>
      <c r="H769" s="264" t="str">
        <f>+IF(G769=0,"",'Ark1'!AE2120)</f>
        <v/>
      </c>
      <c r="I769" s="264"/>
      <c r="J769" s="264" t="str">
        <f>+IF(G769=0,"",'Ark1'!AF2120)</f>
        <v/>
      </c>
      <c r="K769" s="265" t="str">
        <f>+IF(G769=0,"",'Ark1'!T2120)</f>
        <v/>
      </c>
      <c r="L769" s="294" t="str">
        <f>+IF(G769=0,"",'Ark1'!U2120)</f>
        <v/>
      </c>
      <c r="M769" s="264"/>
      <c r="N769" s="266" t="str">
        <f>+IF(G769=0,"",'Ark1'!W2120)</f>
        <v/>
      </c>
      <c r="O769" s="266" t="str">
        <f>+IF(G769=0,"",'Ark1'!X2120)</f>
        <v/>
      </c>
      <c r="P769" s="266" t="str">
        <f>+IF(G769=0,"",'Ark1'!AG2120)</f>
        <v/>
      </c>
      <c r="Q769" s="266" t="str">
        <f>+IF(G769=0,"",'Ark1'!AH2120)</f>
        <v/>
      </c>
      <c r="R769" s="366" t="str">
        <f>+IF(G769=0,"",'Ark1'!#REF!)</f>
        <v/>
      </c>
      <c r="S769" s="114" t="str">
        <f>+IF(G769=0,"",'Ark1'!#REF!)</f>
        <v/>
      </c>
      <c r="T769" s="266" t="str">
        <f>+IF(G769=0,"",'Ark1'!Y2120)</f>
        <v/>
      </c>
      <c r="U769" s="265" t="str">
        <f>+IF(G769=0,"",'Ark1'!AA2120)</f>
        <v/>
      </c>
      <c r="V769" s="266" t="str">
        <f>+IF(G769=0,"",'Ark1'!AC2120)</f>
        <v/>
      </c>
      <c r="W769" s="294" t="str">
        <f t="shared" si="104"/>
        <v/>
      </c>
      <c r="X769" s="266" t="str">
        <f t="shared" si="105"/>
        <v/>
      </c>
      <c r="Y769" s="264" t="str">
        <f t="shared" si="106"/>
        <v/>
      </c>
      <c r="Z769" s="244"/>
      <c r="AD769" s="27"/>
      <c r="AG769" s="86"/>
      <c r="AH769" s="86"/>
      <c r="AI769" s="86"/>
      <c r="AK769" s="86"/>
      <c r="AL769" s="86"/>
      <c r="AM769" s="86"/>
      <c r="AN769" s="86"/>
      <c r="AO769" s="86"/>
      <c r="AP769" s="86"/>
      <c r="AQ769" s="86"/>
      <c r="AR769" s="86"/>
      <c r="AS769" s="86"/>
      <c r="AT769" s="86"/>
      <c r="AU769" s="86"/>
      <c r="AV769" s="86"/>
      <c r="AW769" s="86"/>
      <c r="AX769" s="86"/>
      <c r="AY769" s="86"/>
      <c r="AZ769" s="86"/>
      <c r="BA769" s="86"/>
      <c r="BB769" s="86"/>
      <c r="BC769" s="86"/>
      <c r="BD769" s="86"/>
      <c r="BE769" s="86"/>
      <c r="BF769" s="86"/>
      <c r="BG769" s="86"/>
      <c r="BH769" s="86"/>
      <c r="BI769" s="86"/>
      <c r="BJ769" s="86"/>
      <c r="BK769" s="86"/>
      <c r="BL769" s="86"/>
      <c r="BM769" s="86"/>
      <c r="BN769" s="86"/>
    </row>
    <row r="770" spans="1:66" ht="19.8">
      <c r="A770" s="244"/>
      <c r="B770" s="244"/>
      <c r="C770" s="244"/>
      <c r="D770" s="244"/>
      <c r="E770" s="244"/>
      <c r="F770" s="244"/>
      <c r="G770" s="443"/>
      <c r="H770" s="244"/>
      <c r="I770" s="244"/>
      <c r="J770" s="244"/>
      <c r="K770" s="244"/>
      <c r="L770" s="244"/>
      <c r="M770" s="244"/>
      <c r="N770" s="244"/>
      <c r="O770" s="244"/>
      <c r="P770" s="244"/>
      <c r="Q770" s="244"/>
      <c r="R770" s="244"/>
      <c r="S770" s="244"/>
      <c r="T770" s="244"/>
      <c r="U770" s="244"/>
      <c r="V770" s="244"/>
      <c r="W770" s="244"/>
      <c r="X770" s="244"/>
      <c r="Y770" s="244"/>
      <c r="Z770" s="244"/>
      <c r="AA770" s="247"/>
      <c r="AC770" s="28"/>
      <c r="AD770" s="27"/>
      <c r="AE770" s="248"/>
      <c r="AF770" s="86"/>
      <c r="AJ770" s="86"/>
      <c r="BB770" s="259"/>
    </row>
    <row r="771" spans="1:66" ht="19.8">
      <c r="A771" s="244"/>
      <c r="B771" s="244"/>
      <c r="C771" s="261"/>
      <c r="D771" s="244"/>
      <c r="E771" s="244"/>
      <c r="F771" s="244"/>
      <c r="G771" s="443"/>
      <c r="H771" s="245"/>
      <c r="I771" s="244"/>
      <c r="J771" s="245"/>
      <c r="K771" s="244"/>
      <c r="L771" s="244"/>
      <c r="M771" s="244"/>
      <c r="N771" s="246"/>
      <c r="O771" s="246"/>
      <c r="P771" s="244"/>
      <c r="Q771" s="246"/>
      <c r="R771" s="246"/>
      <c r="S771" s="246"/>
      <c r="T771" s="246"/>
      <c r="U771" s="244"/>
      <c r="V771" s="246"/>
      <c r="W771" s="244"/>
      <c r="X771" s="246"/>
      <c r="Y771" s="245"/>
      <c r="Z771" s="244"/>
      <c r="AA771" s="247"/>
      <c r="AC771" s="28"/>
      <c r="AD771" s="27"/>
      <c r="AE771" s="248"/>
      <c r="AF771" s="86"/>
      <c r="AJ771" s="86"/>
      <c r="BB771" s="259"/>
    </row>
    <row r="772" spans="1:66" ht="22.8">
      <c r="A772" s="334" t="s">
        <v>615</v>
      </c>
      <c r="B772" s="244"/>
      <c r="C772" s="261"/>
      <c r="D772" s="334"/>
      <c r="E772" s="244"/>
      <c r="F772" s="244"/>
      <c r="G772" s="447" t="s">
        <v>639</v>
      </c>
      <c r="H772" s="276">
        <f>SUM(G778:G792)</f>
        <v>274</v>
      </c>
      <c r="I772" s="245"/>
      <c r="J772" s="244"/>
      <c r="K772" s="245"/>
      <c r="L772" s="244"/>
      <c r="M772" s="333">
        <f>+Raser!T46</f>
        <v>301.14890510948902</v>
      </c>
      <c r="N772" s="244"/>
      <c r="O772" s="246"/>
      <c r="P772" s="246"/>
      <c r="Q772" s="244"/>
      <c r="R772" s="244"/>
      <c r="S772" s="244"/>
      <c r="T772" s="246"/>
      <c r="U772" s="246"/>
      <c r="V772" s="244"/>
      <c r="W772" s="246"/>
      <c r="X772" s="333">
        <f>+Raser!X46</f>
        <v>127.73920487705952</v>
      </c>
      <c r="Y772" s="246" t="s">
        <v>624</v>
      </c>
      <c r="Z772" s="245"/>
      <c r="AA772" s="247"/>
      <c r="AB772" s="247"/>
      <c r="AC772" s="28"/>
      <c r="AE772" s="27"/>
      <c r="AF772" s="248"/>
      <c r="AJ772" s="86"/>
      <c r="BC772" s="259"/>
    </row>
    <row r="773" spans="1:66" ht="14.25" customHeight="1">
      <c r="A773" s="244"/>
      <c r="B773" s="244"/>
      <c r="C773" s="261"/>
      <c r="D773" s="332"/>
      <c r="E773" s="244"/>
      <c r="F773" s="261"/>
      <c r="G773" s="447"/>
      <c r="H773" s="261"/>
      <c r="I773" s="261"/>
      <c r="J773" s="261"/>
      <c r="K773" s="261"/>
      <c r="L773" s="261"/>
      <c r="M773" s="261"/>
      <c r="N773" s="261"/>
      <c r="O773" s="261"/>
      <c r="P773" s="261"/>
      <c r="Q773" s="261"/>
      <c r="R773" s="261"/>
      <c r="S773" s="261"/>
      <c r="T773" s="261"/>
      <c r="U773" s="261"/>
      <c r="V773" s="261"/>
      <c r="W773" s="261"/>
      <c r="X773" s="261"/>
      <c r="Y773" s="245"/>
      <c r="Z773" s="244"/>
      <c r="AA773" s="247"/>
      <c r="AC773" s="28"/>
      <c r="AD773" s="27"/>
      <c r="AE773" s="248"/>
      <c r="AF773" s="86"/>
      <c r="AJ773" s="86"/>
      <c r="BB773" s="259"/>
    </row>
    <row r="774" spans="1:66" ht="19.8">
      <c r="A774" s="244"/>
      <c r="B774" s="244"/>
      <c r="C774" s="244"/>
      <c r="D774" s="244"/>
      <c r="E774" s="244"/>
      <c r="F774" s="244"/>
      <c r="G774" s="443"/>
      <c r="H774" s="245"/>
      <c r="I774" s="244"/>
      <c r="J774" s="245"/>
      <c r="K774" s="244"/>
      <c r="L774" s="244"/>
      <c r="M774" s="244"/>
      <c r="N774" s="246"/>
      <c r="O774" s="246"/>
      <c r="P774" s="244"/>
      <c r="Q774" s="246"/>
      <c r="R774" s="246"/>
      <c r="S774" s="246"/>
      <c r="T774" s="246"/>
      <c r="U774" s="244"/>
      <c r="V774" s="246"/>
      <c r="W774" s="261" t="s">
        <v>479</v>
      </c>
      <c r="X774" s="262" t="s">
        <v>81</v>
      </c>
      <c r="Y774" s="260" t="s">
        <v>4</v>
      </c>
      <c r="Z774" s="244"/>
      <c r="AA774" s="247"/>
      <c r="AC774" s="28"/>
      <c r="AD774" s="27"/>
      <c r="AE774" s="248"/>
      <c r="AF774" s="86"/>
      <c r="AJ774" s="86"/>
      <c r="BB774" s="259"/>
    </row>
    <row r="775" spans="1:66" ht="19.8">
      <c r="A775" s="244"/>
      <c r="B775" s="244"/>
      <c r="C775" s="244"/>
      <c r="D775" s="261"/>
      <c r="E775" s="244"/>
      <c r="F775" s="261" t="s">
        <v>4</v>
      </c>
      <c r="G775" s="443"/>
      <c r="H775" s="245"/>
      <c r="I775" s="245"/>
      <c r="J775" s="245"/>
      <c r="K775" s="261" t="s">
        <v>24</v>
      </c>
      <c r="L775" s="245"/>
      <c r="M775" s="245"/>
      <c r="N775" s="246" t="s">
        <v>404</v>
      </c>
      <c r="O775" s="246" t="s">
        <v>404</v>
      </c>
      <c r="P775" s="262" t="s">
        <v>533</v>
      </c>
      <c r="Q775" s="246" t="s">
        <v>404</v>
      </c>
      <c r="R775" s="246"/>
      <c r="S775" s="246"/>
      <c r="T775" s="262" t="s">
        <v>424</v>
      </c>
      <c r="U775" s="244"/>
      <c r="V775" s="262" t="s">
        <v>576</v>
      </c>
      <c r="W775" s="261" t="s">
        <v>573</v>
      </c>
      <c r="X775" s="262" t="s">
        <v>44</v>
      </c>
      <c r="Y775" s="260" t="s">
        <v>10</v>
      </c>
      <c r="Z775" s="244"/>
      <c r="AA775" s="247"/>
      <c r="AC775" s="28"/>
      <c r="AD775" s="27"/>
      <c r="AE775" s="248"/>
      <c r="AF775" s="86"/>
      <c r="AJ775" s="86"/>
      <c r="BB775" s="259"/>
    </row>
    <row r="776" spans="1:66" ht="19.8">
      <c r="A776" s="261"/>
      <c r="B776" s="261"/>
      <c r="C776" s="244"/>
      <c r="D776" s="244"/>
      <c r="E776" s="261"/>
      <c r="F776" s="261" t="s">
        <v>477</v>
      </c>
      <c r="G776" s="447" t="s">
        <v>4</v>
      </c>
      <c r="H776" s="260" t="s">
        <v>4</v>
      </c>
      <c r="I776" s="260"/>
      <c r="J776" s="260" t="s">
        <v>1</v>
      </c>
      <c r="K776" s="261" t="s">
        <v>483</v>
      </c>
      <c r="L776" s="260" t="s">
        <v>24</v>
      </c>
      <c r="M776" s="260"/>
      <c r="N776" s="262" t="s">
        <v>575</v>
      </c>
      <c r="O776" s="262" t="s">
        <v>489</v>
      </c>
      <c r="P776" s="262" t="s">
        <v>554</v>
      </c>
      <c r="Q776" s="262" t="s">
        <v>491</v>
      </c>
      <c r="R776" s="411" t="s">
        <v>24</v>
      </c>
      <c r="S776" s="411" t="s">
        <v>24</v>
      </c>
      <c r="T776" s="262"/>
      <c r="U776" s="261" t="s">
        <v>415</v>
      </c>
      <c r="V776" s="262" t="s">
        <v>1</v>
      </c>
      <c r="W776" s="261" t="s">
        <v>71</v>
      </c>
      <c r="X776" s="262" t="s">
        <v>537</v>
      </c>
      <c r="Y776" s="260" t="s">
        <v>71</v>
      </c>
      <c r="Z776" s="244"/>
      <c r="AA776" s="247"/>
      <c r="AC776" s="28"/>
      <c r="AD776" s="27"/>
      <c r="AE776" s="248"/>
      <c r="AF776" s="86"/>
      <c r="AJ776" s="86"/>
      <c r="BB776" s="259"/>
    </row>
    <row r="777" spans="1:66" ht="19.8">
      <c r="A777" s="244"/>
      <c r="B777" s="244"/>
      <c r="C777" s="261" t="s">
        <v>0</v>
      </c>
      <c r="D777" s="261"/>
      <c r="E777" s="261" t="s">
        <v>601</v>
      </c>
      <c r="F777" s="50" t="s">
        <v>478</v>
      </c>
      <c r="G777" s="448" t="s">
        <v>10</v>
      </c>
      <c r="H777" s="87" t="s">
        <v>404</v>
      </c>
      <c r="I777" s="87"/>
      <c r="J777" s="87" t="s">
        <v>404</v>
      </c>
      <c r="K777" s="50" t="s">
        <v>416</v>
      </c>
      <c r="L777" s="87" t="s">
        <v>45</v>
      </c>
      <c r="M777" s="87"/>
      <c r="N777" s="75" t="s">
        <v>552</v>
      </c>
      <c r="O777" s="75" t="s">
        <v>441</v>
      </c>
      <c r="P777" s="75" t="s">
        <v>485</v>
      </c>
      <c r="Q777" s="75" t="s">
        <v>472</v>
      </c>
      <c r="R777" s="411" t="s">
        <v>711</v>
      </c>
      <c r="S777" s="411" t="s">
        <v>712</v>
      </c>
      <c r="T777" s="75" t="s">
        <v>1</v>
      </c>
      <c r="U777" s="50" t="s">
        <v>416</v>
      </c>
      <c r="V777" s="75" t="s">
        <v>534</v>
      </c>
      <c r="W777" s="50" t="s">
        <v>488</v>
      </c>
      <c r="X777" s="75" t="s">
        <v>45</v>
      </c>
      <c r="Y777" s="87" t="s">
        <v>557</v>
      </c>
      <c r="Z777" s="244"/>
      <c r="AA777" s="247"/>
      <c r="AC777" s="28"/>
      <c r="AD777" s="27"/>
      <c r="AE777" s="248"/>
      <c r="AF777" s="86"/>
      <c r="AJ777" s="86"/>
      <c r="BB777" s="259"/>
    </row>
    <row r="778" spans="1:66" s="28" customFormat="1" ht="15.6">
      <c r="A778" s="244"/>
      <c r="B778" s="263">
        <f>+'Ark1'!C1631</f>
        <v>2024</v>
      </c>
      <c r="C778" s="263">
        <f>+'Ark1'!L1631</f>
        <v>1</v>
      </c>
      <c r="D778" s="263" t="s">
        <v>29</v>
      </c>
      <c r="E778" s="263">
        <f>+'Ark1'!AP1631</f>
        <v>99</v>
      </c>
      <c r="F778" s="263">
        <f>+IF(G778=0,"",'Ark1'!Q1631)</f>
        <v>6</v>
      </c>
      <c r="G778" s="449">
        <f>+'Ark1'!R1631</f>
        <v>6</v>
      </c>
      <c r="H778" s="264">
        <f>+IF(G778=0,"",'Ark1'!AE1631)</f>
        <v>2.1897810218978111</v>
      </c>
      <c r="I778" s="264"/>
      <c r="J778" s="264">
        <f>+IF(G778=0,"",'Ark1'!AF1631)</f>
        <v>1.6346158507322324</v>
      </c>
      <c r="K778" s="265">
        <f>+IF(G778=0,"",'Ark1'!T1631)</f>
        <v>4.6666666666666679</v>
      </c>
      <c r="L778" s="294">
        <f>+IF(G778=0,"",'Ark1'!U1631)</f>
        <v>224.80000000000004</v>
      </c>
      <c r="M778" s="264"/>
      <c r="N778" s="266">
        <f>+IF(G778=0,"",'Ark1'!W1631)</f>
        <v>0</v>
      </c>
      <c r="O778" s="266">
        <f>+IF(G778=0,"",'Ark1'!X1631)</f>
        <v>0</v>
      </c>
      <c r="P778" s="266">
        <f>+IF(G778=0,"",'Ark1'!AG1631)</f>
        <v>1991.8333333333328</v>
      </c>
      <c r="Q778" s="266">
        <f>+IF(G778=0,"",'Ark1'!AH1631)</f>
        <v>100</v>
      </c>
      <c r="R778" s="366">
        <f>+IF(G778=0,"",'Ark1'!AR1631)</f>
        <v>228.1666666666666</v>
      </c>
      <c r="S778" s="114">
        <f>+IF(G778=0,"",'Ark1'!AS1631)</f>
        <v>18.88442200096631</v>
      </c>
      <c r="T778" s="266">
        <f>+IF(G778=0,"",'Ark1'!Y1631)</f>
        <v>24.861415888882657</v>
      </c>
      <c r="U778" s="265">
        <f>+IF(G778=0,"",'Ark1'!AA1631)</f>
        <v>1.2472191289246459</v>
      </c>
      <c r="V778" s="266">
        <f>+IF(G778=0,"",'Ark1'!AC1631)</f>
        <v>-75.196537298320806</v>
      </c>
      <c r="W778" s="294">
        <f t="shared" ref="W778:W792" si="107">IF(G778=0,"",1000*L778/P778)</f>
        <v>112.86084846456367</v>
      </c>
      <c r="X778" s="266">
        <f t="shared" ref="X778:X792" si="108">IF(G778=0,"",L778/C778)</f>
        <v>224.80000000000004</v>
      </c>
      <c r="Y778" s="264">
        <f t="shared" ref="Y778:Y792" si="109">IF(G778=0,"",G778/F778)</f>
        <v>1</v>
      </c>
      <c r="Z778" s="244"/>
      <c r="AD778" s="27"/>
      <c r="AG778" s="86"/>
      <c r="AH778" s="86"/>
      <c r="AI778" s="86"/>
      <c r="AK778" s="86"/>
      <c r="AL778" s="86"/>
      <c r="AM778" s="86"/>
      <c r="AN778" s="86"/>
      <c r="AO778" s="86"/>
      <c r="AP778" s="86"/>
      <c r="AQ778" s="86"/>
      <c r="AR778" s="86"/>
      <c r="AS778" s="86"/>
      <c r="AT778" s="86"/>
      <c r="AU778" s="86"/>
      <c r="AV778" s="86"/>
      <c r="AW778" s="86"/>
      <c r="AX778" s="86"/>
      <c r="AY778" s="86"/>
      <c r="AZ778" s="86"/>
      <c r="BA778" s="86"/>
      <c r="BB778" s="86"/>
      <c r="BC778" s="86"/>
      <c r="BD778" s="86"/>
      <c r="BE778" s="86"/>
      <c r="BF778" s="86"/>
      <c r="BG778" s="86"/>
      <c r="BH778" s="86"/>
      <c r="BI778" s="86"/>
      <c r="BJ778" s="86"/>
      <c r="BK778" s="86"/>
      <c r="BL778" s="86"/>
      <c r="BM778" s="86"/>
      <c r="BN778" s="86"/>
    </row>
    <row r="779" spans="1:66" s="28" customFormat="1" ht="15.6">
      <c r="A779" s="244"/>
      <c r="B779" s="295">
        <f>+'Ark1'!C1666</f>
        <v>2024</v>
      </c>
      <c r="C779" s="86">
        <f>+'Ark1'!L1666</f>
        <v>2</v>
      </c>
      <c r="D779" s="86" t="s">
        <v>30</v>
      </c>
      <c r="E779" s="86">
        <f>+'Ark1'!AP1666</f>
        <v>99</v>
      </c>
      <c r="F779" s="86">
        <f>+IF(G779=0,"",'Ark1'!Q1666)</f>
        <v>36</v>
      </c>
      <c r="G779" s="449">
        <f>+'Ark1'!R1666</f>
        <v>41</v>
      </c>
      <c r="H779" s="28">
        <f>+IF(G779=0,"",'Ark1'!AE1666)</f>
        <v>14.963503649635037</v>
      </c>
      <c r="I779" s="264"/>
      <c r="J779" s="28">
        <f>+IF(G779=0,"",'Ark1'!AF1666)</f>
        <v>12.054928328009032</v>
      </c>
      <c r="K779" s="27">
        <f>+IF(G779=0,"",'Ark1'!T1666)</f>
        <v>5.7804878048780477</v>
      </c>
      <c r="L779" s="294">
        <f>+IF(G779=0,"",'Ark1'!U1666)</f>
        <v>242.61219512195112</v>
      </c>
      <c r="M779" s="264"/>
      <c r="N779" s="33">
        <f>+IF(G779=0,"",'Ark1'!W1666)</f>
        <v>34.146341463414643</v>
      </c>
      <c r="O779" s="33">
        <f>+IF(G779=0,"",'Ark1'!X1666)</f>
        <v>0</v>
      </c>
      <c r="P779" s="33">
        <f>+IF(G779=0,"",'Ark1'!AG1666)</f>
        <v>2384.3414634146343</v>
      </c>
      <c r="Q779" s="33">
        <f>+IF(G779=0,"",'Ark1'!AH1666)</f>
        <v>100</v>
      </c>
      <c r="R779" s="366">
        <f>+IF(G779=0,"",'Ark1'!AR1666)</f>
        <v>221.51219512195124</v>
      </c>
      <c r="S779" s="114">
        <f>+IF(G779=0,"",'Ark1'!AS1666)</f>
        <v>22.192788966078471</v>
      </c>
      <c r="T779" s="33">
        <f>+IF(G779=0,"",'Ark1'!Y1666)</f>
        <v>35.148404502678325</v>
      </c>
      <c r="U779" s="27">
        <f>+IF(G779=0,"",'Ark1'!AA1666)</f>
        <v>1.4735421919017773</v>
      </c>
      <c r="V779" s="33">
        <f>+IF(G779=0,"",'Ark1'!AC1666)</f>
        <v>1.5403707305714565</v>
      </c>
      <c r="W779" s="294">
        <f t="shared" si="107"/>
        <v>101.75228625790211</v>
      </c>
      <c r="X779" s="33">
        <f t="shared" si="108"/>
        <v>121.30609756097556</v>
      </c>
      <c r="Y779" s="28">
        <f t="shared" si="109"/>
        <v>1.1388888888888888</v>
      </c>
      <c r="Z779" s="244"/>
      <c r="AD779" s="27"/>
      <c r="AG779" s="86"/>
      <c r="AH779" s="86"/>
      <c r="AI779" s="86"/>
      <c r="AK779" s="86"/>
      <c r="AL779" s="86"/>
      <c r="AM779" s="86"/>
      <c r="AN779" s="86"/>
      <c r="AO779" s="86"/>
      <c r="AP779" s="86"/>
      <c r="AQ779" s="86"/>
      <c r="AR779" s="86"/>
      <c r="AS779" s="86"/>
      <c r="AT779" s="86"/>
      <c r="AU779" s="86"/>
      <c r="AV779" s="86"/>
      <c r="AW779" s="86"/>
      <c r="AX779" s="86"/>
      <c r="AY779" s="86"/>
      <c r="AZ779" s="86"/>
      <c r="BA779" s="86"/>
      <c r="BB779" s="86"/>
      <c r="BC779" s="86"/>
      <c r="BD779" s="86"/>
      <c r="BE779" s="86"/>
      <c r="BF779" s="86"/>
      <c r="BG779" s="86"/>
      <c r="BH779" s="86"/>
      <c r="BI779" s="86"/>
      <c r="BJ779" s="86"/>
      <c r="BK779" s="86"/>
      <c r="BL779" s="86"/>
      <c r="BM779" s="86"/>
      <c r="BN779" s="86"/>
    </row>
    <row r="780" spans="1:66" s="28" customFormat="1" ht="15.6">
      <c r="A780" s="244"/>
      <c r="B780" s="295">
        <f>+'Ark1'!C1701</f>
        <v>2024</v>
      </c>
      <c r="C780" s="263">
        <f>+'Ark1'!L1701</f>
        <v>3</v>
      </c>
      <c r="D780" s="263" t="s">
        <v>31</v>
      </c>
      <c r="E780" s="263">
        <f>+'Ark1'!AP1701</f>
        <v>99</v>
      </c>
      <c r="F780" s="263">
        <f>+IF(G780=0,"",'Ark1'!Q1701)</f>
        <v>65</v>
      </c>
      <c r="G780" s="449">
        <f>+'Ark1'!R1701</f>
        <v>75</v>
      </c>
      <c r="H780" s="264">
        <f>+IF(G780=0,"",'Ark1'!AE1701)</f>
        <v>27.372262773722639</v>
      </c>
      <c r="I780" s="264"/>
      <c r="J780" s="264">
        <f>+IF(G780=0,"",'Ark1'!AF1701)</f>
        <v>24.819305142834978</v>
      </c>
      <c r="K780" s="265">
        <f>+IF(G780=0,"",'Ark1'!T1701)</f>
        <v>7.4</v>
      </c>
      <c r="L780" s="294">
        <f>+IF(G780=0,"",'Ark1'!U1701)</f>
        <v>273.06133333333327</v>
      </c>
      <c r="M780" s="264"/>
      <c r="N780" s="266">
        <f>+IF(G780=0,"",'Ark1'!W1701)</f>
        <v>78.666666666666686</v>
      </c>
      <c r="O780" s="266">
        <f>+IF(G780=0,"",'Ark1'!X1701)</f>
        <v>1.333333333333333</v>
      </c>
      <c r="P780" s="266">
        <f>+IF(G780=0,"",'Ark1'!AG1701)</f>
        <v>2358.4266666666658</v>
      </c>
      <c r="Q780" s="266">
        <f>+IF(G780=0,"",'Ark1'!AH1701)</f>
        <v>100</v>
      </c>
      <c r="R780" s="366">
        <f>+IF(G780=0,"",'Ark1'!AR1701)</f>
        <v>222.69333333333341</v>
      </c>
      <c r="S780" s="114">
        <f>+IF(G780=0,"",'Ark1'!AS1701)</f>
        <v>24.599421763855744</v>
      </c>
      <c r="T780" s="266">
        <f>+IF(G780=0,"",'Ark1'!Y1701)</f>
        <v>33.473411909886686</v>
      </c>
      <c r="U780" s="265">
        <f>+IF(G780=0,"",'Ark1'!AA1701)</f>
        <v>1.4605934866804429</v>
      </c>
      <c r="V780" s="266">
        <f>+IF(G780=0,"",'Ark1'!AC1701)</f>
        <v>42.537031012063096</v>
      </c>
      <c r="W780" s="294">
        <f t="shared" si="107"/>
        <v>115.78114223041351</v>
      </c>
      <c r="X780" s="266">
        <f t="shared" si="108"/>
        <v>91.020444444444422</v>
      </c>
      <c r="Y780" s="264">
        <f t="shared" si="109"/>
        <v>1.1538461538461537</v>
      </c>
      <c r="Z780" s="244"/>
      <c r="AD780" s="27"/>
      <c r="AG780" s="86"/>
      <c r="AH780" s="86"/>
      <c r="AI780" s="86"/>
      <c r="AK780" s="86"/>
      <c r="AL780" s="86"/>
      <c r="AM780" s="86"/>
      <c r="AN780" s="86"/>
      <c r="AO780" s="86"/>
      <c r="AP780" s="86"/>
      <c r="AQ780" s="86"/>
      <c r="AR780" s="86"/>
      <c r="AS780" s="86"/>
      <c r="AT780" s="86"/>
      <c r="AU780" s="86"/>
      <c r="AV780" s="86"/>
      <c r="AW780" s="86"/>
      <c r="AX780" s="86"/>
      <c r="AY780" s="86"/>
      <c r="AZ780" s="86"/>
      <c r="BA780" s="86"/>
      <c r="BB780" s="86"/>
      <c r="BC780" s="86"/>
      <c r="BD780" s="86"/>
      <c r="BE780" s="86"/>
      <c r="BF780" s="86"/>
      <c r="BG780" s="86"/>
      <c r="BH780" s="86"/>
      <c r="BI780" s="86"/>
      <c r="BJ780" s="86"/>
      <c r="BK780" s="86"/>
      <c r="BL780" s="86"/>
      <c r="BM780" s="86"/>
      <c r="BN780" s="86"/>
    </row>
    <row r="781" spans="1:66" s="28" customFormat="1" ht="15.6">
      <c r="A781" s="244"/>
      <c r="B781" s="295">
        <f>+'Ark1'!C1736</f>
        <v>2024</v>
      </c>
      <c r="C781" s="263">
        <f>+'Ark1'!L1736</f>
        <v>4</v>
      </c>
      <c r="D781" s="263" t="s">
        <v>32</v>
      </c>
      <c r="E781" s="86">
        <f>+'Ark1'!AP1736</f>
        <v>99</v>
      </c>
      <c r="F781" s="86">
        <f>+IF(G781=0,"",'Ark1'!Q1736)</f>
        <v>51</v>
      </c>
      <c r="G781" s="449">
        <f>+'Ark1'!R1736</f>
        <v>65</v>
      </c>
      <c r="H781" s="28">
        <f>+IF(G781=0,"",'Ark1'!AE1736)</f>
        <v>23.722627737226279</v>
      </c>
      <c r="I781" s="264"/>
      <c r="J781" s="28">
        <f>+IF(G781=0,"",'Ark1'!AF1736)</f>
        <v>23.983818660410019</v>
      </c>
      <c r="K781" s="27">
        <f>+IF(G781=0,"",'Ark1'!T1736)</f>
        <v>8.6153846153846114</v>
      </c>
      <c r="L781" s="294">
        <f>+IF(G781=0,"",'Ark1'!U1736)</f>
        <v>304.46461538461557</v>
      </c>
      <c r="M781" s="264"/>
      <c r="N781" s="33">
        <f>+IF(G781=0,"",'Ark1'!W1736)</f>
        <v>95.384615384615358</v>
      </c>
      <c r="O781" s="33">
        <f>+IF(G781=0,"",'Ark1'!X1736)</f>
        <v>9.2307692307692282</v>
      </c>
      <c r="P781" s="33">
        <f>+IF(G781=0,"",'Ark1'!AG1736)</f>
        <v>2156.5384615384605</v>
      </c>
      <c r="Q781" s="33">
        <f>+IF(G781=0,"",'Ark1'!AH1736)</f>
        <v>100</v>
      </c>
      <c r="R781" s="366">
        <f>+IF(G781=0,"",'Ark1'!AR1736)</f>
        <v>222.35384615384609</v>
      </c>
      <c r="S781" s="114">
        <f>+IF(G781=0,"",'Ark1'!AS1736)</f>
        <v>27.59564879697734</v>
      </c>
      <c r="T781" s="33">
        <f>+IF(G781=0,"",'Ark1'!Y1736)</f>
        <v>39.041017604837641</v>
      </c>
      <c r="U781" s="27">
        <f>+IF(G781=0,"",'Ark1'!AA1736)</f>
        <v>1.236525002917545</v>
      </c>
      <c r="V781" s="33">
        <f>+IF(G781=0,"",'Ark1'!AC1736)</f>
        <v>26.38766841053414</v>
      </c>
      <c r="W781" s="294">
        <f t="shared" si="107"/>
        <v>141.18209381130742</v>
      </c>
      <c r="X781" s="33">
        <f t="shared" si="108"/>
        <v>76.116153846153892</v>
      </c>
      <c r="Y781" s="28">
        <f t="shared" si="109"/>
        <v>1.2745098039215685</v>
      </c>
      <c r="Z781" s="244"/>
      <c r="AD781" s="27"/>
      <c r="AG781" s="86"/>
      <c r="AH781" s="86"/>
      <c r="AI781" s="86"/>
      <c r="AK781" s="86"/>
      <c r="AL781" s="86"/>
      <c r="AM781" s="86"/>
      <c r="AN781" s="86"/>
      <c r="AO781" s="86"/>
      <c r="AP781" s="86"/>
      <c r="AQ781" s="86"/>
      <c r="AR781" s="86"/>
      <c r="AS781" s="86"/>
      <c r="AT781" s="86"/>
      <c r="AU781" s="86"/>
      <c r="AV781" s="86"/>
      <c r="AW781" s="86"/>
      <c r="AX781" s="86"/>
      <c r="AY781" s="86"/>
      <c r="AZ781" s="86"/>
      <c r="BA781" s="86"/>
      <c r="BB781" s="86"/>
      <c r="BC781" s="86"/>
      <c r="BD781" s="86"/>
      <c r="BE781" s="86"/>
      <c r="BF781" s="86"/>
      <c r="BG781" s="86"/>
      <c r="BH781" s="86"/>
      <c r="BI781" s="86"/>
      <c r="BJ781" s="86"/>
      <c r="BK781" s="86"/>
      <c r="BL781" s="86"/>
      <c r="BM781" s="86"/>
      <c r="BN781" s="86"/>
    </row>
    <row r="782" spans="1:66" s="28" customFormat="1" ht="15.6">
      <c r="A782" s="244"/>
      <c r="B782" s="263">
        <f>+'Ark1'!C1771</f>
        <v>2024</v>
      </c>
      <c r="C782" s="263">
        <f>+'Ark1'!L1771</f>
        <v>5</v>
      </c>
      <c r="D782" s="263" t="s">
        <v>402</v>
      </c>
      <c r="E782" s="271">
        <f>+'Ark1'!AP1771</f>
        <v>99</v>
      </c>
      <c r="F782" s="263">
        <f>+IF(G782=0,"",'Ark1'!Q1771)</f>
        <v>38</v>
      </c>
      <c r="G782" s="449">
        <f>+'Ark1'!R1771</f>
        <v>42</v>
      </c>
      <c r="H782" s="264">
        <f>+'Ark1'!AE1771</f>
        <v>15.328467153284668</v>
      </c>
      <c r="I782" s="264"/>
      <c r="J782" s="264">
        <f>+IF(G782=0,"",'Ark1'!AF1771)</f>
        <v>16.983377527425379</v>
      </c>
      <c r="K782" s="265">
        <f>+IF(G782=0,"",'Ark1'!T1771)</f>
        <v>9.761904761904761</v>
      </c>
      <c r="L782" s="294">
        <f>+IF(G782=0,"",'Ark1'!U1771)</f>
        <v>333.66190476190474</v>
      </c>
      <c r="M782" s="264"/>
      <c r="N782" s="266">
        <f>+IF(G782=0,"",'Ark1'!W1771)</f>
        <v>92.857142857142875</v>
      </c>
      <c r="O782" s="266">
        <f>+IF(G782=0,"",'Ark1'!X1771)</f>
        <v>30.952380952380938</v>
      </c>
      <c r="P782" s="266">
        <f>+IF(G782=0,"",'Ark1'!AG1771)</f>
        <v>2525.6428571428578</v>
      </c>
      <c r="Q782" s="266">
        <f>+IF(G782=0,"",'Ark1'!AH1771)</f>
        <v>95.238095238095283</v>
      </c>
      <c r="R782" s="366">
        <f>+IF(G782=0,"",'Ark1'!AR1771)</f>
        <v>221.57142857142861</v>
      </c>
      <c r="S782" s="114">
        <f>+IF(G782=0,"",'Ark1'!AS1771)</f>
        <v>30.618921204284575</v>
      </c>
      <c r="T782" s="266">
        <f>+IF(G782=0,"",'Ark1'!Y1771)</f>
        <v>39.305251995976754</v>
      </c>
      <c r="U782" s="265">
        <f>+IF(G782=0,"",'Ark1'!AA1771)</f>
        <v>1.9616504689567551</v>
      </c>
      <c r="V782" s="266">
        <f>+IF(G782=0,"",'Ark1'!AC1771)</f>
        <v>25.689731559426484</v>
      </c>
      <c r="W782" s="294">
        <f t="shared" si="107"/>
        <v>132.10969390159974</v>
      </c>
      <c r="X782" s="266">
        <f t="shared" si="108"/>
        <v>66.73238095238095</v>
      </c>
      <c r="Y782" s="264">
        <f t="shared" si="109"/>
        <v>1.1052631578947369</v>
      </c>
      <c r="Z782" s="244"/>
      <c r="AD782" s="27"/>
      <c r="AG782" s="86"/>
      <c r="AH782" s="86"/>
      <c r="AI782" s="86"/>
      <c r="AK782" s="86"/>
      <c r="AL782" s="86"/>
      <c r="AM782" s="86"/>
      <c r="AN782" s="86"/>
      <c r="AO782" s="86"/>
      <c r="AP782" s="86"/>
      <c r="AQ782" s="86"/>
      <c r="AR782" s="86"/>
      <c r="AS782" s="86"/>
      <c r="AT782" s="86"/>
      <c r="AU782" s="86"/>
      <c r="AV782" s="86"/>
      <c r="AW782" s="86"/>
      <c r="AX782" s="86"/>
      <c r="AY782" s="86"/>
      <c r="AZ782" s="86"/>
      <c r="BA782" s="86"/>
      <c r="BB782" s="86"/>
      <c r="BC782" s="86"/>
      <c r="BD782" s="86"/>
      <c r="BE782" s="86"/>
      <c r="BF782" s="86"/>
      <c r="BG782" s="86"/>
      <c r="BH782" s="86"/>
      <c r="BI782" s="86"/>
      <c r="BJ782" s="86"/>
      <c r="BK782" s="86"/>
      <c r="BL782" s="86"/>
      <c r="BM782" s="86"/>
      <c r="BN782" s="86"/>
    </row>
    <row r="783" spans="1:66" s="28" customFormat="1" ht="15.6">
      <c r="A783" s="244"/>
      <c r="B783" s="318">
        <f>+'Ark1'!C1806</f>
        <v>2024</v>
      </c>
      <c r="C783" s="263">
        <f>+'Ark1'!L1806</f>
        <v>6</v>
      </c>
      <c r="D783" s="263" t="s">
        <v>33</v>
      </c>
      <c r="E783" s="272">
        <f>+'Ark1'!AP1806</f>
        <v>99</v>
      </c>
      <c r="F783" s="86">
        <f>+IF(G783=0,"",'Ark1'!Q1806)</f>
        <v>19</v>
      </c>
      <c r="G783" s="449">
        <f>+'Ark1'!R1806</f>
        <v>24</v>
      </c>
      <c r="H783" s="28">
        <f>+IF(G783=0,"",'Ark1'!AE1806)</f>
        <v>8.7591240875912444</v>
      </c>
      <c r="I783" s="264"/>
      <c r="J783" s="28">
        <f>+IF(G783=0,"",'Ark1'!AF1806)</f>
        <v>10.245434758370623</v>
      </c>
      <c r="K783" s="27">
        <f>+IF(G783=0,"",'Ark1'!T1806)</f>
        <v>10.875</v>
      </c>
      <c r="L783" s="294">
        <f>+IF(G783=0,"",'Ark1'!U1806)</f>
        <v>352.25</v>
      </c>
      <c r="M783" s="264"/>
      <c r="N783" s="33">
        <f>+IF(G783=0,"",'Ark1'!W1806)</f>
        <v>95.833333333333314</v>
      </c>
      <c r="O783" s="33">
        <f>+IF(G783=0,"",'Ark1'!X1806)</f>
        <v>62.5</v>
      </c>
      <c r="P783" s="33">
        <f>+IF(G783=0,"",'Ark1'!AG1806)</f>
        <v>2451.4166666666661</v>
      </c>
      <c r="Q783" s="33">
        <f>+IF(G783=0,"",'Ark1'!AH1806)</f>
        <v>100</v>
      </c>
      <c r="R783" s="366">
        <f>+IF(G783=0,"",'Ark1'!AR1806)</f>
        <v>216.875</v>
      </c>
      <c r="S783" s="114">
        <f>+IF(G783=0,"",'Ark1'!AS1806)</f>
        <v>34.447144661124149</v>
      </c>
      <c r="T783" s="33">
        <f>+IF(G783=0,"",'Ark1'!Y1806)</f>
        <v>36.276335261434461</v>
      </c>
      <c r="U783" s="27">
        <f>+IF(G783=0,"",'Ark1'!AA1806)</f>
        <v>1.8554536731843596</v>
      </c>
      <c r="V783" s="33">
        <f>+IF(G783=0,"",'Ark1'!AC1806)</f>
        <v>19.583173640904619</v>
      </c>
      <c r="W783" s="294">
        <f t="shared" si="107"/>
        <v>143.69242274875074</v>
      </c>
      <c r="X783" s="33">
        <f t="shared" si="108"/>
        <v>58.708333333333336</v>
      </c>
      <c r="Y783" s="28">
        <f t="shared" si="109"/>
        <v>1.263157894736842</v>
      </c>
      <c r="Z783" s="244"/>
      <c r="AD783" s="27"/>
      <c r="AG783" s="86"/>
      <c r="AH783" s="86"/>
      <c r="AI783" s="86"/>
      <c r="AK783" s="86"/>
      <c r="AL783" s="86"/>
      <c r="AM783" s="86"/>
      <c r="AN783" s="86"/>
      <c r="AO783" s="86"/>
      <c r="AP783" s="86"/>
      <c r="AQ783" s="86"/>
      <c r="AR783" s="86"/>
      <c r="AS783" s="86"/>
      <c r="AT783" s="86"/>
      <c r="AU783" s="86"/>
      <c r="AV783" s="86"/>
      <c r="AW783" s="86"/>
      <c r="AX783" s="86"/>
      <c r="AY783" s="86"/>
      <c r="AZ783" s="86"/>
      <c r="BA783" s="86"/>
      <c r="BB783" s="86"/>
      <c r="BC783" s="86"/>
      <c r="BD783" s="86"/>
      <c r="BE783" s="86"/>
      <c r="BF783" s="86"/>
      <c r="BG783" s="86"/>
      <c r="BH783" s="86"/>
      <c r="BI783" s="86"/>
      <c r="BJ783" s="86"/>
      <c r="BK783" s="86"/>
      <c r="BL783" s="86"/>
      <c r="BM783" s="86"/>
      <c r="BN783" s="86"/>
    </row>
    <row r="784" spans="1:66" s="28" customFormat="1" ht="15.6">
      <c r="A784" s="244"/>
      <c r="B784" s="318">
        <f>+'Ark1'!C1841</f>
        <v>2024</v>
      </c>
      <c r="C784" s="263">
        <f>+'Ark1'!L1841</f>
        <v>7</v>
      </c>
      <c r="D784" s="263" t="s">
        <v>34</v>
      </c>
      <c r="E784" s="271">
        <f>+'Ark1'!AP1841</f>
        <v>99</v>
      </c>
      <c r="F784" s="263">
        <f>+IF(G784=0,"",'Ark1'!Q1841)</f>
        <v>13</v>
      </c>
      <c r="G784" s="449">
        <f>+'Ark1'!R1841</f>
        <v>16</v>
      </c>
      <c r="H784" s="264">
        <f>+IF(G784=0,"",'Ark1'!AE1841)</f>
        <v>5.839416058394165</v>
      </c>
      <c r="I784" s="264"/>
      <c r="J784" s="264">
        <f>+IF(G784=0,"",'Ark1'!AF1841)</f>
        <v>7.766606717825165</v>
      </c>
      <c r="K784" s="265">
        <f>+IF(G784=0,"",'Ark1'!T1841)</f>
        <v>11.625</v>
      </c>
      <c r="L784" s="294">
        <f>+IF(G784=0,"",'Ark1'!U1841)</f>
        <v>400.53750000000002</v>
      </c>
      <c r="M784" s="264"/>
      <c r="N784" s="266">
        <f>+IF(G784=0,"",'Ark1'!W1841)</f>
        <v>100</v>
      </c>
      <c r="O784" s="266">
        <f>+IF(G784=0,"",'Ark1'!X1841)</f>
        <v>75</v>
      </c>
      <c r="P784" s="266">
        <f>+IF(G784=0,"",'Ark1'!AG1841)</f>
        <v>2395.5625</v>
      </c>
      <c r="Q784" s="266">
        <f>+IF(G784=0,"",'Ark1'!AH1841)</f>
        <v>100</v>
      </c>
      <c r="R784" s="366">
        <f>+IF(G784=0,"",'Ark1'!AR1841)</f>
        <v>221.9375</v>
      </c>
      <c r="S784" s="114">
        <f>+IF(G784=0,"",'Ark1'!AS1841)</f>
        <v>36.271310658771341</v>
      </c>
      <c r="T784" s="266">
        <f>+IF(G784=0,"",'Ark1'!Y1841)</f>
        <v>71.768855318654516</v>
      </c>
      <c r="U784" s="265">
        <f>+IF(G784=0,"",'Ark1'!AA1841)</f>
        <v>2.4717149916606482</v>
      </c>
      <c r="V784" s="266">
        <f>+IF(G784=0,"",'Ark1'!AC1841)</f>
        <v>79.616154390844542</v>
      </c>
      <c r="W784" s="294">
        <f t="shared" si="107"/>
        <v>167.19977040882881</v>
      </c>
      <c r="X784" s="266">
        <f t="shared" si="108"/>
        <v>57.219642857142858</v>
      </c>
      <c r="Y784" s="264">
        <f t="shared" si="109"/>
        <v>1.2307692307692308</v>
      </c>
      <c r="Z784" s="244"/>
      <c r="AD784" s="27"/>
      <c r="AG784" s="86"/>
      <c r="AH784" s="86"/>
      <c r="AI784" s="86"/>
      <c r="AK784" s="86"/>
      <c r="AL784" s="86"/>
      <c r="AM784" s="86"/>
      <c r="AN784" s="86"/>
      <c r="AO784" s="86"/>
      <c r="AP784" s="86"/>
      <c r="AQ784" s="86"/>
      <c r="AR784" s="86"/>
      <c r="AS784" s="86"/>
      <c r="AT784" s="86"/>
      <c r="AU784" s="86"/>
      <c r="AV784" s="86"/>
      <c r="AW784" s="86"/>
      <c r="AX784" s="86"/>
      <c r="AY784" s="86"/>
      <c r="AZ784" s="86"/>
      <c r="BA784" s="86"/>
      <c r="BB784" s="86"/>
      <c r="BC784" s="86"/>
      <c r="BD784" s="86"/>
      <c r="BE784" s="86"/>
      <c r="BF784" s="86"/>
      <c r="BG784" s="86"/>
      <c r="BH784" s="86"/>
      <c r="BI784" s="86"/>
      <c r="BJ784" s="86"/>
      <c r="BK784" s="86"/>
      <c r="BL784" s="86"/>
      <c r="BM784" s="86"/>
      <c r="BN784" s="86"/>
    </row>
    <row r="785" spans="1:68" s="28" customFormat="1" ht="15.6">
      <c r="A785" s="244"/>
      <c r="B785" s="86">
        <f>+'Ark1'!C1876</f>
        <v>2024</v>
      </c>
      <c r="C785" s="86">
        <f>+'Ark1'!L1876</f>
        <v>8</v>
      </c>
      <c r="D785" s="86" t="s">
        <v>35</v>
      </c>
      <c r="E785" s="272">
        <f>+'Ark1'!AP1876</f>
        <v>99</v>
      </c>
      <c r="F785" s="86">
        <f>+IF(G785=0,"",'Ark1'!Q1876)</f>
        <v>4</v>
      </c>
      <c r="G785" s="449">
        <f>+'Ark1'!R1876</f>
        <v>4</v>
      </c>
      <c r="H785" s="28">
        <f>+IF(G785=0,"",'Ark1'!AE1876)</f>
        <v>1.4598540145985412</v>
      </c>
      <c r="I785" s="264"/>
      <c r="J785" s="28">
        <f>+IF(G785=0,"",'Ark1'!AF1876)</f>
        <v>1.9083849200385872</v>
      </c>
      <c r="K785" s="27">
        <f>+IF(G785=0,"",'Ark1'!T1876)</f>
        <v>11.25</v>
      </c>
      <c r="L785" s="294">
        <f>+IF(G785=0,"",'Ark1'!U1876)</f>
        <v>393.67500000000001</v>
      </c>
      <c r="M785" s="264"/>
      <c r="N785" s="33">
        <f>+IF(G785=0,"",'Ark1'!W1876)</f>
        <v>100</v>
      </c>
      <c r="O785" s="33">
        <f>+IF(G785=0,"",'Ark1'!X1876)</f>
        <v>75</v>
      </c>
      <c r="P785" s="33">
        <f>+IF(G785=0,"",'Ark1'!AG1876)</f>
        <v>3415</v>
      </c>
      <c r="Q785" s="33">
        <f>+IF(G785=0,"",'Ark1'!AH1876)</f>
        <v>100</v>
      </c>
      <c r="R785" s="366">
        <f>+IF(G785=0,"",'Ark1'!AR1876)</f>
        <v>209</v>
      </c>
      <c r="S785" s="114">
        <f>+IF(G785=0,"",'Ark1'!AS1876)</f>
        <v>42.894031984013445</v>
      </c>
      <c r="T785" s="33">
        <f>+IF(G785=0,"",'Ark1'!Y1876)</f>
        <v>52.280750520626718</v>
      </c>
      <c r="U785" s="27">
        <f>+IF(G785=0,"",'Ark1'!AA1876)</f>
        <v>2.4874685927665499</v>
      </c>
      <c r="V785" s="33">
        <f>+IF(G785=0,"",'Ark1'!AC1876)</f>
        <v>-59.30080134174159</v>
      </c>
      <c r="W785" s="294">
        <f t="shared" si="107"/>
        <v>115.27818448023426</v>
      </c>
      <c r="X785" s="33">
        <f t="shared" si="108"/>
        <v>49.209375000000001</v>
      </c>
      <c r="Y785" s="28">
        <f t="shared" si="109"/>
        <v>1</v>
      </c>
      <c r="Z785" s="244"/>
      <c r="AD785" s="27"/>
      <c r="AG785" s="86"/>
      <c r="AH785" s="86"/>
      <c r="AI785" s="86"/>
      <c r="AK785" s="86"/>
      <c r="AL785" s="86"/>
      <c r="AM785" s="86"/>
      <c r="AN785" s="86"/>
      <c r="AO785" s="86"/>
      <c r="AP785" s="86"/>
      <c r="AQ785" s="86"/>
      <c r="AR785" s="86"/>
      <c r="AS785" s="86"/>
      <c r="AT785" s="86"/>
      <c r="AU785" s="86"/>
      <c r="AV785" s="86"/>
      <c r="AW785" s="86"/>
      <c r="AX785" s="86"/>
      <c r="AY785" s="86"/>
      <c r="AZ785" s="86"/>
      <c r="BA785" s="86"/>
      <c r="BB785" s="86"/>
      <c r="BC785" s="86"/>
      <c r="BD785" s="86"/>
      <c r="BE785" s="86"/>
      <c r="BF785" s="86"/>
      <c r="BG785" s="86"/>
      <c r="BH785" s="86"/>
      <c r="BI785" s="86"/>
      <c r="BJ785" s="86"/>
      <c r="BK785" s="86"/>
      <c r="BL785" s="86"/>
      <c r="BM785" s="86"/>
      <c r="BN785" s="86"/>
    </row>
    <row r="786" spans="1:68" s="28" customFormat="1" ht="15.6">
      <c r="A786" s="244"/>
      <c r="B786" s="318">
        <f>+'Ark1'!C1911</f>
        <v>2024</v>
      </c>
      <c r="C786" s="263">
        <f>+'Ark1'!L1911</f>
        <v>9</v>
      </c>
      <c r="D786" s="263" t="s">
        <v>36</v>
      </c>
      <c r="E786" s="271">
        <f>+'Ark1'!AP1911</f>
        <v>99</v>
      </c>
      <c r="F786" s="263" t="str">
        <f>+IF(G786=0,"",'Ark1'!Q1911)</f>
        <v/>
      </c>
      <c r="G786" s="449">
        <f>+'Ark1'!R1911</f>
        <v>0</v>
      </c>
      <c r="H786" s="264" t="str">
        <f>+IF(G786=0,"",'Ark1'!AE1911)</f>
        <v/>
      </c>
      <c r="I786" s="264"/>
      <c r="J786" s="264" t="str">
        <f>+IF(G786=0,"",'Ark1'!AF1911)</f>
        <v/>
      </c>
      <c r="K786" s="265" t="str">
        <f>+IF(G786=0,"",'Ark1'!T1911)</f>
        <v/>
      </c>
      <c r="L786" s="294" t="str">
        <f>+IF(G786=0,"",'Ark1'!U1911)</f>
        <v/>
      </c>
      <c r="M786" s="264"/>
      <c r="N786" s="266" t="str">
        <f>+IF(G786=0,"",'Ark1'!W1911)</f>
        <v/>
      </c>
      <c r="O786" s="266" t="str">
        <f>+IF(G786=0,"",'Ark1'!X1911)</f>
        <v/>
      </c>
      <c r="P786" s="266" t="str">
        <f>+IF(G786=0,"",'Ark1'!AG1911)</f>
        <v/>
      </c>
      <c r="Q786" s="266" t="str">
        <f>+IF(G786=0,"",'Ark1'!AH1911)</f>
        <v/>
      </c>
      <c r="R786" s="366" t="str">
        <f>+IF(G786=0,"",'Ark1'!AR1911)</f>
        <v/>
      </c>
      <c r="S786" s="114" t="str">
        <f>+IF(G786=0,"",'Ark1'!AS1911)</f>
        <v/>
      </c>
      <c r="T786" s="266" t="str">
        <f>+IF(G786=0,"",'Ark1'!Y1911)</f>
        <v/>
      </c>
      <c r="U786" s="265" t="str">
        <f>+IF(G786=0,"",'Ark1'!AA1911)</f>
        <v/>
      </c>
      <c r="V786" s="266" t="str">
        <f>+IF(G786=0,"",'Ark1'!AC1911)</f>
        <v/>
      </c>
      <c r="W786" s="294" t="str">
        <f t="shared" si="107"/>
        <v/>
      </c>
      <c r="X786" s="266" t="str">
        <f t="shared" si="108"/>
        <v/>
      </c>
      <c r="Y786" s="264" t="str">
        <f t="shared" si="109"/>
        <v/>
      </c>
      <c r="Z786" s="244"/>
      <c r="AD786" s="27"/>
      <c r="AG786" s="86"/>
      <c r="AH786" s="86"/>
      <c r="AI786" s="86"/>
      <c r="AK786" s="86"/>
      <c r="AL786" s="86"/>
      <c r="AM786" s="86"/>
      <c r="AN786" s="86"/>
      <c r="AO786" s="86"/>
      <c r="AP786" s="86"/>
      <c r="AQ786" s="86"/>
      <c r="AR786" s="86"/>
      <c r="AS786" s="86"/>
      <c r="AT786" s="86"/>
      <c r="AU786" s="86"/>
      <c r="AV786" s="86"/>
      <c r="AW786" s="86"/>
      <c r="AX786" s="86"/>
      <c r="AY786" s="86"/>
      <c r="AZ786" s="86"/>
      <c r="BA786" s="86"/>
      <c r="BB786" s="86"/>
      <c r="BC786" s="86"/>
      <c r="BD786" s="86"/>
      <c r="BE786" s="86"/>
      <c r="BF786" s="86"/>
      <c r="BG786" s="86"/>
      <c r="BH786" s="86"/>
      <c r="BI786" s="86"/>
      <c r="BJ786" s="86"/>
      <c r="BK786" s="86"/>
      <c r="BL786" s="86"/>
      <c r="BM786" s="86"/>
      <c r="BN786" s="86"/>
    </row>
    <row r="787" spans="1:68" s="28" customFormat="1" ht="15.6">
      <c r="A787" s="244"/>
      <c r="B787" s="318">
        <f>+'Ark1'!C1946</f>
        <v>2024</v>
      </c>
      <c r="C787" s="263">
        <f>+'Ark1'!L1946</f>
        <v>10</v>
      </c>
      <c r="D787" s="263" t="s">
        <v>37</v>
      </c>
      <c r="E787" s="272">
        <f>+'Ark1'!AP1946</f>
        <v>99</v>
      </c>
      <c r="F787" s="86">
        <f>+IF(G787=0,"",'Ark1'!Q1946)</f>
        <v>1</v>
      </c>
      <c r="G787" s="449">
        <f>+'Ark1'!R1946</f>
        <v>1</v>
      </c>
      <c r="H787" s="28">
        <f>+IF(G787=0,"",'Ark1'!AE1946)</f>
        <v>0.36496350364963526</v>
      </c>
      <c r="I787" s="264"/>
      <c r="J787" s="28">
        <f>+IF(G787=0,"",'Ark1'!AF1946)</f>
        <v>0.60352809435398258</v>
      </c>
      <c r="K787" s="27">
        <f>+IF(G787=0,"",'Ark1'!T1946)</f>
        <v>15</v>
      </c>
      <c r="L787" s="294">
        <f>+IF(G787=0,"",'Ark1'!U1946)</f>
        <v>498</v>
      </c>
      <c r="M787" s="264"/>
      <c r="N787" s="33">
        <f>+IF(G787=0,"",'Ark1'!W1946)</f>
        <v>100</v>
      </c>
      <c r="O787" s="33">
        <f>+IF(G787=0,"",'Ark1'!X1946)</f>
        <v>100</v>
      </c>
      <c r="P787" s="33">
        <f>+IF(G787=0,"",'Ark1'!AG1946)</f>
        <v>2297</v>
      </c>
      <c r="Q787" s="33">
        <f>+IF(G787=0,"",'Ark1'!AH1946)</f>
        <v>100</v>
      </c>
      <c r="R787" s="366">
        <f>+IF(G787=0,"",'Ark1'!AR1946)</f>
        <v>215</v>
      </c>
      <c r="S787" s="114">
        <f>+IF(G787=0,"",'Ark1'!AS1946)</f>
        <v>50.108795451972782</v>
      </c>
      <c r="T787" s="33">
        <f>+IF(G787=0,"",'Ark1'!Y1946)</f>
        <v>0</v>
      </c>
      <c r="U787" s="27">
        <f>+IF(G787=0,"",'Ark1'!AA1946)</f>
        <v>0</v>
      </c>
      <c r="V787" s="33">
        <f>+IF(G787=0,"",'Ark1'!AC1946)</f>
        <v>0</v>
      </c>
      <c r="W787" s="294">
        <f t="shared" si="107"/>
        <v>216.80452764475402</v>
      </c>
      <c r="X787" s="33">
        <f t="shared" si="108"/>
        <v>49.8</v>
      </c>
      <c r="Y787" s="28">
        <f t="shared" si="109"/>
        <v>1</v>
      </c>
      <c r="Z787" s="244"/>
      <c r="AD787" s="27"/>
      <c r="AG787" s="86"/>
      <c r="AH787" s="86"/>
      <c r="AI787" s="86"/>
      <c r="AK787" s="86"/>
      <c r="AL787" s="86"/>
      <c r="AM787" s="86"/>
      <c r="AN787" s="86"/>
      <c r="AO787" s="86"/>
      <c r="AP787" s="86"/>
      <c r="AQ787" s="86"/>
      <c r="AR787" s="86"/>
      <c r="AS787" s="86"/>
      <c r="AT787" s="86"/>
      <c r="AU787" s="86"/>
      <c r="AV787" s="86"/>
      <c r="AW787" s="86"/>
      <c r="AX787" s="86"/>
      <c r="AY787" s="86"/>
      <c r="AZ787" s="86"/>
      <c r="BA787" s="86"/>
      <c r="BB787" s="86"/>
      <c r="BC787" s="86"/>
      <c r="BD787" s="86"/>
      <c r="BE787" s="86"/>
      <c r="BF787" s="86"/>
      <c r="BG787" s="86"/>
      <c r="BH787" s="86"/>
      <c r="BI787" s="86"/>
      <c r="BJ787" s="86"/>
      <c r="BK787" s="86"/>
      <c r="BL787" s="86"/>
      <c r="BM787" s="86"/>
      <c r="BN787" s="86"/>
    </row>
    <row r="788" spans="1:68" s="28" customFormat="1" ht="15.6">
      <c r="A788" s="244"/>
      <c r="B788" s="318">
        <f>+'Ark1'!C1981</f>
        <v>2024</v>
      </c>
      <c r="C788" s="263">
        <f>+'Ark1'!L1981</f>
        <v>11</v>
      </c>
      <c r="D788" s="263" t="s">
        <v>38</v>
      </c>
      <c r="E788" s="271">
        <f>+'Ark1'!AP1981</f>
        <v>99</v>
      </c>
      <c r="F788" s="263" t="str">
        <f>+IF(G788=0,"",'Ark1'!Q1981)</f>
        <v/>
      </c>
      <c r="G788" s="449">
        <f>+'Ark1'!R1981</f>
        <v>0</v>
      </c>
      <c r="H788" s="264" t="str">
        <f>+IF(G788=0,"",'Ark1'!AE1981)</f>
        <v/>
      </c>
      <c r="I788" s="264"/>
      <c r="J788" s="264" t="str">
        <f>+IF(G788=0,"",'Ark1'!AF1981)</f>
        <v/>
      </c>
      <c r="K788" s="265" t="str">
        <f>+IF(G788=0,"",'Ark1'!T1981)</f>
        <v/>
      </c>
      <c r="L788" s="294" t="str">
        <f>+IF(G788=0,"",'Ark1'!U1981)</f>
        <v/>
      </c>
      <c r="M788" s="264"/>
      <c r="N788" s="266" t="str">
        <f>+IF(G788=0,"",'Ark1'!W1981)</f>
        <v/>
      </c>
      <c r="O788" s="266" t="str">
        <f>+IF(G788=0,"",'Ark1'!X1981)</f>
        <v/>
      </c>
      <c r="P788" s="266" t="str">
        <f>+IF(G788=0,"",'Ark1'!AG1981)</f>
        <v/>
      </c>
      <c r="Q788" s="266" t="str">
        <f>+IF(G788=0,"",'Ark1'!AH1981)</f>
        <v/>
      </c>
      <c r="R788" s="366" t="str">
        <f>+IF(G788=0,"",'Ark1'!AR1981)</f>
        <v/>
      </c>
      <c r="S788" s="114" t="str">
        <f>+IF(G788=0,"",'Ark1'!AS1981)</f>
        <v/>
      </c>
      <c r="T788" s="266" t="str">
        <f>+IF(G788=0,"",'Ark1'!Y1981)</f>
        <v/>
      </c>
      <c r="U788" s="265" t="str">
        <f>+IF(G788=0,"",'Ark1'!AA1981)</f>
        <v/>
      </c>
      <c r="V788" s="266" t="str">
        <f>+IF(G788=0,"",'Ark1'!AC1981)</f>
        <v/>
      </c>
      <c r="W788" s="294" t="str">
        <f t="shared" si="107"/>
        <v/>
      </c>
      <c r="X788" s="266" t="str">
        <f t="shared" si="108"/>
        <v/>
      </c>
      <c r="Y788" s="264" t="str">
        <f t="shared" si="109"/>
        <v/>
      </c>
      <c r="Z788" s="244"/>
      <c r="AD788" s="27"/>
      <c r="AG788" s="86"/>
      <c r="AH788" s="86"/>
      <c r="AI788" s="86"/>
      <c r="AK788" s="86"/>
      <c r="AL788" s="86"/>
      <c r="AM788" s="86"/>
      <c r="AN788" s="86"/>
      <c r="AO788" s="86"/>
      <c r="AP788" s="86"/>
      <c r="AQ788" s="86"/>
      <c r="AR788" s="86"/>
      <c r="AS788" s="86"/>
      <c r="AT788" s="86"/>
      <c r="AU788" s="86"/>
      <c r="AV788" s="86"/>
      <c r="AW788" s="86"/>
      <c r="AX788" s="86"/>
      <c r="AY788" s="86"/>
      <c r="AZ788" s="86"/>
      <c r="BA788" s="86"/>
      <c r="BB788" s="86"/>
      <c r="BC788" s="86"/>
      <c r="BD788" s="86"/>
      <c r="BE788" s="86"/>
      <c r="BF788" s="86"/>
      <c r="BG788" s="86"/>
      <c r="BH788" s="86"/>
      <c r="BI788" s="86"/>
      <c r="BJ788" s="86"/>
      <c r="BK788" s="86"/>
      <c r="BL788" s="86"/>
      <c r="BM788" s="86"/>
      <c r="BN788" s="86"/>
    </row>
    <row r="789" spans="1:68" s="28" customFormat="1" ht="15.6">
      <c r="A789" s="244"/>
      <c r="B789" s="318">
        <f>+'Ark1'!C2016</f>
        <v>2024</v>
      </c>
      <c r="C789" s="263">
        <f>+'Ark1'!L2016</f>
        <v>12</v>
      </c>
      <c r="D789" s="263" t="s">
        <v>39</v>
      </c>
      <c r="E789" s="272">
        <f>+'Ark1'!AP2016</f>
        <v>99</v>
      </c>
      <c r="F789" s="86" t="str">
        <f>+IF(G789=0,"",'Ark1'!Q2016)</f>
        <v/>
      </c>
      <c r="G789" s="449">
        <f>+'Ark1'!R2016</f>
        <v>0</v>
      </c>
      <c r="H789" s="28" t="str">
        <f>+IF(G789=0,"",'Ark1'!AE2016)</f>
        <v/>
      </c>
      <c r="I789" s="264"/>
      <c r="J789" s="28" t="str">
        <f>+IF(G789=0,"",'Ark1'!AF2016)</f>
        <v/>
      </c>
      <c r="K789" s="27" t="str">
        <f>+IF(G789=0,"",'Ark1'!T2016)</f>
        <v/>
      </c>
      <c r="L789" s="294" t="str">
        <f>+IF(G789=0,"",'Ark1'!U2016)</f>
        <v/>
      </c>
      <c r="M789" s="264"/>
      <c r="N789" s="33" t="str">
        <f>+IF(G789=0,"",'Ark1'!W2016)</f>
        <v/>
      </c>
      <c r="O789" s="33" t="str">
        <f>+IF(G789=0,"",'Ark1'!X2016)</f>
        <v/>
      </c>
      <c r="P789" s="33" t="str">
        <f>+IF(G789=0,"",'Ark1'!AG2016)</f>
        <v/>
      </c>
      <c r="Q789" s="33" t="str">
        <f>+IF(G789=0,"",'Ark1'!AH2016)</f>
        <v/>
      </c>
      <c r="R789" s="366" t="str">
        <f>+IF(G789=0,"",'Ark1'!#REF!)</f>
        <v/>
      </c>
      <c r="S789" s="114" t="str">
        <f>+IF(G789=0,"",'Ark1'!#REF!)</f>
        <v/>
      </c>
      <c r="T789" s="33" t="str">
        <f>+IF(G789=0,"",'Ark1'!Y2016)</f>
        <v/>
      </c>
      <c r="U789" s="27" t="str">
        <f>+IF(G789=0,"",'Ark1'!AA2016)</f>
        <v/>
      </c>
      <c r="V789" s="33" t="str">
        <f>+IF(G789=0,"",'Ark1'!AC2016)</f>
        <v/>
      </c>
      <c r="W789" s="294" t="str">
        <f t="shared" si="107"/>
        <v/>
      </c>
      <c r="X789" s="33" t="str">
        <f t="shared" si="108"/>
        <v/>
      </c>
      <c r="Y789" s="28" t="str">
        <f t="shared" si="109"/>
        <v/>
      </c>
      <c r="Z789" s="244"/>
      <c r="AD789" s="27"/>
      <c r="AG789" s="86"/>
      <c r="AH789" s="86"/>
      <c r="AI789" s="86"/>
      <c r="AK789" s="86"/>
      <c r="AL789" s="86"/>
      <c r="AM789" s="86"/>
      <c r="AN789" s="86"/>
      <c r="AO789" s="86"/>
      <c r="AP789" s="86"/>
      <c r="AQ789" s="86"/>
      <c r="AR789" s="86"/>
      <c r="AS789" s="86"/>
      <c r="AT789" s="86"/>
      <c r="AU789" s="86"/>
      <c r="AV789" s="86"/>
      <c r="AW789" s="86"/>
      <c r="AX789" s="86"/>
      <c r="AY789" s="86"/>
      <c r="AZ789" s="86"/>
      <c r="BA789" s="86"/>
      <c r="BB789" s="86"/>
      <c r="BC789" s="86"/>
      <c r="BD789" s="86"/>
      <c r="BE789" s="86"/>
      <c r="BF789" s="86"/>
      <c r="BG789" s="86"/>
      <c r="BH789" s="86"/>
      <c r="BI789" s="86"/>
      <c r="BJ789" s="86"/>
      <c r="BK789" s="86"/>
      <c r="BL789" s="86"/>
      <c r="BM789" s="86"/>
      <c r="BN789" s="86"/>
    </row>
    <row r="790" spans="1:68" s="28" customFormat="1" ht="15.6">
      <c r="A790" s="244"/>
      <c r="B790" s="318">
        <f>+'Ark1'!C2051</f>
        <v>2024</v>
      </c>
      <c r="C790" s="263">
        <f>+'Ark1'!L2051</f>
        <v>13</v>
      </c>
      <c r="D790" s="263" t="s">
        <v>40</v>
      </c>
      <c r="E790" s="271">
        <f>+'Ark1'!AP2051</f>
        <v>99</v>
      </c>
      <c r="F790" s="263" t="str">
        <f>+IF(G790=0,"",'Ark1'!Q2051)</f>
        <v/>
      </c>
      <c r="G790" s="449">
        <f>+'Ark1'!R2051</f>
        <v>0</v>
      </c>
      <c r="H790" s="264" t="str">
        <f>+IF(G790=0,"",'Ark1'!AE2051)</f>
        <v/>
      </c>
      <c r="I790" s="264"/>
      <c r="J790" s="264" t="str">
        <f>+IF(G790=0,"",'Ark1'!AF2051)</f>
        <v/>
      </c>
      <c r="K790" s="265" t="str">
        <f>+IF(G790=0,"",'Ark1'!T2051)</f>
        <v/>
      </c>
      <c r="L790" s="294" t="str">
        <f>+IF(G790=0,"",'Ark1'!U2051)</f>
        <v/>
      </c>
      <c r="M790" s="264"/>
      <c r="N790" s="266" t="str">
        <f>+IF(G790=0,"",'Ark1'!W2051)</f>
        <v/>
      </c>
      <c r="O790" s="266" t="str">
        <f>+IF(G790=0,"",'Ark1'!X2051)</f>
        <v/>
      </c>
      <c r="P790" s="266" t="str">
        <f>+IF(G790=0,"",'Ark1'!AG2051)</f>
        <v/>
      </c>
      <c r="Q790" s="266" t="str">
        <f>+IF(G790=0,"",'Ark1'!AH2051)</f>
        <v/>
      </c>
      <c r="R790" s="366" t="str">
        <f>+IF(G790=0,"",'Ark1'!#REF!)</f>
        <v/>
      </c>
      <c r="S790" s="114" t="str">
        <f>+IF(G790=0,"",'Ark1'!#REF!)</f>
        <v/>
      </c>
      <c r="T790" s="266" t="str">
        <f>+IF(G790=0,"",'Ark1'!Y2051)</f>
        <v/>
      </c>
      <c r="U790" s="265" t="str">
        <f>+IF(G790=0,"",'Ark1'!AA2051)</f>
        <v/>
      </c>
      <c r="V790" s="266" t="str">
        <f>+IF(G790=0,"",'Ark1'!AC2051)</f>
        <v/>
      </c>
      <c r="W790" s="294" t="str">
        <f t="shared" si="107"/>
        <v/>
      </c>
      <c r="X790" s="266" t="str">
        <f t="shared" si="108"/>
        <v/>
      </c>
      <c r="Y790" s="264" t="str">
        <f t="shared" si="109"/>
        <v/>
      </c>
      <c r="Z790" s="244"/>
      <c r="AD790" s="27"/>
      <c r="AG790" s="86"/>
      <c r="AH790" s="86"/>
      <c r="AI790" s="86"/>
      <c r="AK790" s="86"/>
      <c r="AL790" s="86"/>
      <c r="AM790" s="86"/>
      <c r="AN790" s="86"/>
      <c r="AO790" s="86"/>
      <c r="AP790" s="86"/>
      <c r="AQ790" s="86"/>
      <c r="AR790" s="86"/>
      <c r="AS790" s="86"/>
      <c r="AT790" s="86"/>
      <c r="AU790" s="86"/>
      <c r="AV790" s="86"/>
      <c r="AW790" s="86"/>
      <c r="AX790" s="86"/>
      <c r="AY790" s="86"/>
      <c r="AZ790" s="86"/>
      <c r="BA790" s="86"/>
      <c r="BB790" s="86"/>
      <c r="BC790" s="86"/>
      <c r="BD790" s="86"/>
      <c r="BE790" s="86"/>
      <c r="BF790" s="86"/>
      <c r="BG790" s="86"/>
      <c r="BH790" s="86"/>
      <c r="BI790" s="86"/>
      <c r="BJ790" s="86"/>
      <c r="BK790" s="86"/>
      <c r="BL790" s="86"/>
      <c r="BM790" s="86"/>
      <c r="BN790" s="86"/>
    </row>
    <row r="791" spans="1:68" s="28" customFormat="1" ht="15.6">
      <c r="A791" s="244"/>
      <c r="B791" s="318">
        <f>+'Ark1'!C2086</f>
        <v>2024</v>
      </c>
      <c r="C791" s="263">
        <f>+'Ark1'!L2086</f>
        <v>14</v>
      </c>
      <c r="D791" s="263" t="s">
        <v>403</v>
      </c>
      <c r="E791" s="272">
        <f>+'Ark1'!AP2086</f>
        <v>99</v>
      </c>
      <c r="F791" s="86" t="str">
        <f>+IF(G791=0,"",'Ark1'!Q2086)</f>
        <v/>
      </c>
      <c r="G791" s="449">
        <f>+'Ark1'!R2086</f>
        <v>0</v>
      </c>
      <c r="H791" s="28" t="str">
        <f>+IF(G791=0,"",'Ark1'!AE2086)</f>
        <v/>
      </c>
      <c r="I791" s="264"/>
      <c r="J791" s="28" t="str">
        <f>+IF(G791=0,"",'Ark1'!AF2086)</f>
        <v/>
      </c>
      <c r="K791" s="27" t="str">
        <f>+IF(G791=0,"",'Ark1'!T2086)</f>
        <v/>
      </c>
      <c r="L791" s="294" t="str">
        <f>+IF(G791=0,"",'Ark1'!U2086)</f>
        <v/>
      </c>
      <c r="M791" s="264"/>
      <c r="N791" s="33" t="str">
        <f>+IF(G791=0,"",'Ark1'!W2086)</f>
        <v/>
      </c>
      <c r="O791" s="33" t="str">
        <f>+IF(G791=0,"",'Ark1'!X2086)</f>
        <v/>
      </c>
      <c r="P791" s="33" t="str">
        <f>+IF(G791=0,"",'Ark1'!AG2086)</f>
        <v/>
      </c>
      <c r="Q791" s="33" t="str">
        <f>+IF(G791=0,"",'Ark1'!AH2086)</f>
        <v/>
      </c>
      <c r="R791" s="366" t="str">
        <f>+IF(G791=0,"",'Ark1'!#REF!)</f>
        <v/>
      </c>
      <c r="S791" s="114" t="str">
        <f>+IF(G791=0,"",'Ark1'!#REF!)</f>
        <v/>
      </c>
      <c r="T791" s="33" t="str">
        <f>+IF(G791=0,"",'Ark1'!Y2086)</f>
        <v/>
      </c>
      <c r="U791" s="27" t="str">
        <f>+IF(G791=0,"",'Ark1'!AA2086)</f>
        <v/>
      </c>
      <c r="V791" s="33" t="str">
        <f>+IF(G791=0,"",'Ark1'!AC2086)</f>
        <v/>
      </c>
      <c r="W791" s="294" t="str">
        <f t="shared" si="107"/>
        <v/>
      </c>
      <c r="X791" s="33" t="str">
        <f t="shared" si="108"/>
        <v/>
      </c>
      <c r="Y791" s="28" t="str">
        <f t="shared" si="109"/>
        <v/>
      </c>
      <c r="Z791" s="244"/>
      <c r="AD791" s="27"/>
      <c r="AG791" s="86"/>
      <c r="AH791" s="86"/>
      <c r="AI791" s="86"/>
      <c r="AK791" s="86"/>
      <c r="AL791" s="86"/>
      <c r="AM791" s="86"/>
      <c r="AN791" s="86"/>
      <c r="AO791" s="86"/>
      <c r="AP791" s="86"/>
      <c r="AQ791" s="86"/>
      <c r="AR791" s="86"/>
      <c r="AS791" s="86"/>
      <c r="AT791" s="86"/>
      <c r="AU791" s="86"/>
      <c r="AV791" s="86"/>
      <c r="AW791" s="86"/>
      <c r="AX791" s="86"/>
      <c r="AY791" s="86"/>
      <c r="AZ791" s="86"/>
      <c r="BA791" s="86"/>
      <c r="BB791" s="86"/>
      <c r="BC791" s="86"/>
      <c r="BD791" s="86"/>
      <c r="BE791" s="86"/>
      <c r="BF791" s="86"/>
      <c r="BG791" s="86"/>
      <c r="BH791" s="86"/>
      <c r="BI791" s="86"/>
      <c r="BJ791" s="86"/>
      <c r="BK791" s="86"/>
      <c r="BL791" s="86"/>
      <c r="BM791" s="86"/>
      <c r="BN791" s="86"/>
    </row>
    <row r="792" spans="1:68" s="28" customFormat="1" ht="15.6">
      <c r="A792" s="244"/>
      <c r="B792" s="318">
        <f>+'Ark1'!C2121</f>
        <v>2024</v>
      </c>
      <c r="C792" s="263">
        <f>+'Ark1'!L2121</f>
        <v>15</v>
      </c>
      <c r="D792" s="263" t="s">
        <v>41</v>
      </c>
      <c r="E792" s="263">
        <f>+'Ark1'!AP2121</f>
        <v>99</v>
      </c>
      <c r="F792" s="263" t="str">
        <f>+IF(G792=0,"",'Ark1'!Q2121)</f>
        <v/>
      </c>
      <c r="G792" s="449">
        <f>+'Ark1'!R2121</f>
        <v>0</v>
      </c>
      <c r="H792" s="264" t="str">
        <f>+IF(G792=0,"",'Ark1'!AE2121)</f>
        <v/>
      </c>
      <c r="I792" s="264"/>
      <c r="J792" s="264" t="str">
        <f>+IF(G792=0,"",'Ark1'!AF2121)</f>
        <v/>
      </c>
      <c r="K792" s="265" t="str">
        <f>+IF(G792=0,"",'Ark1'!T2121)</f>
        <v/>
      </c>
      <c r="L792" s="369" t="str">
        <f>+IF(G792=0,"",'Ark1'!U2121)</f>
        <v/>
      </c>
      <c r="M792" s="264"/>
      <c r="N792" s="266" t="str">
        <f>+IF(G792=0,"",'Ark1'!W2121)</f>
        <v/>
      </c>
      <c r="O792" s="266" t="str">
        <f>+IF(G792=0,"",'Ark1'!X2121)</f>
        <v/>
      </c>
      <c r="P792" s="266" t="str">
        <f>+IF(G792=0,"",'Ark1'!AG2121)</f>
        <v/>
      </c>
      <c r="Q792" s="266" t="str">
        <f>+IF(G792=0,"",'Ark1'!AH2121)</f>
        <v/>
      </c>
      <c r="R792" s="366" t="str">
        <f>+IF(G792=0,"",'Ark1'!#REF!)</f>
        <v/>
      </c>
      <c r="S792" s="114" t="str">
        <f>+IF(G792=0,"",'Ark1'!#REF!)</f>
        <v/>
      </c>
      <c r="T792" s="266" t="str">
        <f>+IF(G792=0,"",'Ark1'!Y2121)</f>
        <v/>
      </c>
      <c r="U792" s="265" t="str">
        <f>+IF(G792=0,"",'Ark1'!AA2121)</f>
        <v/>
      </c>
      <c r="V792" s="266" t="str">
        <f>+IF(G792=0,"",'Ark1'!AC2121)</f>
        <v/>
      </c>
      <c r="W792" s="294" t="str">
        <f t="shared" si="107"/>
        <v/>
      </c>
      <c r="X792" s="266" t="str">
        <f t="shared" si="108"/>
        <v/>
      </c>
      <c r="Y792" s="264" t="str">
        <f t="shared" si="109"/>
        <v/>
      </c>
      <c r="Z792" s="244"/>
      <c r="AD792" s="27"/>
      <c r="AG792" s="86"/>
      <c r="AH792" s="86"/>
      <c r="AI792" s="86"/>
      <c r="AK792" s="86"/>
      <c r="AL792" s="86"/>
      <c r="AM792" s="86"/>
      <c r="AN792" s="86"/>
      <c r="AO792" s="86"/>
      <c r="AP792" s="86"/>
      <c r="AQ792" s="86"/>
      <c r="AR792" s="86"/>
      <c r="AS792" s="86"/>
      <c r="AT792" s="86"/>
      <c r="AU792" s="86"/>
      <c r="AV792" s="86"/>
      <c r="AW792" s="86"/>
      <c r="AX792" s="86"/>
      <c r="AY792" s="86"/>
      <c r="AZ792" s="86"/>
      <c r="BA792" s="86"/>
      <c r="BB792" s="86"/>
      <c r="BC792" s="86"/>
      <c r="BD792" s="86"/>
      <c r="BE792" s="86"/>
      <c r="BF792" s="86"/>
      <c r="BG792" s="86"/>
      <c r="BH792" s="86"/>
      <c r="BI792" s="86"/>
      <c r="BJ792" s="86"/>
      <c r="BK792" s="86"/>
      <c r="BL792" s="86"/>
      <c r="BM792" s="86"/>
      <c r="BN792" s="86"/>
    </row>
    <row r="793" spans="1:68" ht="19.8">
      <c r="A793" s="244"/>
      <c r="B793" s="244"/>
      <c r="C793" s="244"/>
      <c r="D793" s="244"/>
      <c r="E793" s="244"/>
      <c r="F793" s="244"/>
      <c r="G793" s="443"/>
      <c r="H793" s="244"/>
      <c r="I793" s="244"/>
      <c r="J793" s="244"/>
      <c r="K793" s="244"/>
      <c r="L793" s="244"/>
      <c r="M793" s="244"/>
      <c r="N793" s="244"/>
      <c r="O793" s="244"/>
      <c r="P793" s="244"/>
      <c r="Q793" s="244"/>
      <c r="R793" s="244"/>
      <c r="S793" s="244"/>
      <c r="T793" s="244"/>
      <c r="U793" s="244"/>
      <c r="V793" s="244"/>
      <c r="W793" s="244"/>
      <c r="X793" s="244"/>
      <c r="Y793" s="244"/>
      <c r="Z793" s="244"/>
      <c r="AA793" s="247"/>
      <c r="AC793" s="28"/>
      <c r="AD793" s="27"/>
      <c r="AE793" s="248"/>
      <c r="AF793" s="86"/>
      <c r="AJ793" s="86"/>
      <c r="BB793" s="259"/>
    </row>
    <row r="794" spans="1:68" s="28" customFormat="1">
      <c r="G794" s="450"/>
      <c r="AC794" s="33"/>
      <c r="AG794" s="86"/>
      <c r="AH794" s="86"/>
      <c r="AI794" s="86"/>
      <c r="AK794" s="86"/>
      <c r="AL794" s="86"/>
      <c r="AM794" s="86"/>
      <c r="AN794" s="86"/>
      <c r="AO794" s="86"/>
      <c r="AP794" s="86"/>
      <c r="AQ794" s="86"/>
      <c r="AR794" s="86"/>
      <c r="AS794" s="86"/>
      <c r="AT794" s="86"/>
      <c r="AU794" s="86"/>
      <c r="AV794" s="86"/>
      <c r="AW794" s="86"/>
      <c r="AX794" s="86"/>
      <c r="AY794" s="86"/>
      <c r="AZ794" s="86"/>
      <c r="BA794" s="86"/>
      <c r="BB794" s="86"/>
      <c r="BC794" s="86"/>
      <c r="BD794" s="86"/>
      <c r="BE794" s="86"/>
      <c r="BF794" s="86"/>
      <c r="BG794" s="86"/>
      <c r="BH794" s="86"/>
      <c r="BI794" s="86"/>
      <c r="BJ794" s="86"/>
      <c r="BK794" s="86"/>
      <c r="BL794" s="86"/>
      <c r="BM794" s="86"/>
      <c r="BN794" s="86"/>
      <c r="BO794" s="86"/>
      <c r="BP794" s="86"/>
    </row>
    <row r="795" spans="1:68" s="28" customFormat="1">
      <c r="G795" s="450"/>
      <c r="AC795" s="33"/>
      <c r="AG795" s="86"/>
      <c r="AH795" s="86"/>
      <c r="AI795" s="86"/>
      <c r="AK795" s="86"/>
      <c r="AL795" s="86"/>
      <c r="AM795" s="86"/>
      <c r="AN795" s="86"/>
      <c r="AO795" s="86"/>
      <c r="AP795" s="86"/>
      <c r="AQ795" s="86"/>
      <c r="AR795" s="86"/>
      <c r="AS795" s="86"/>
      <c r="AT795" s="86"/>
      <c r="AU795" s="86"/>
      <c r="AV795" s="86"/>
      <c r="AW795" s="86"/>
      <c r="AX795" s="86"/>
      <c r="AY795" s="86"/>
      <c r="AZ795" s="86"/>
      <c r="BA795" s="86"/>
      <c r="BB795" s="86"/>
      <c r="BC795" s="86"/>
      <c r="BD795" s="86"/>
      <c r="BE795" s="86"/>
      <c r="BF795" s="86"/>
      <c r="BG795" s="86"/>
      <c r="BH795" s="86"/>
      <c r="BI795" s="86"/>
      <c r="BJ795" s="86"/>
      <c r="BK795" s="86"/>
      <c r="BL795" s="86"/>
      <c r="BM795" s="86"/>
      <c r="BN795" s="86"/>
      <c r="BO795" s="86"/>
      <c r="BP795" s="86"/>
    </row>
    <row r="796" spans="1:68" s="28" customFormat="1">
      <c r="G796" s="450"/>
      <c r="AC796" s="33"/>
      <c r="AG796" s="86"/>
      <c r="AH796" s="86"/>
      <c r="AI796" s="86"/>
      <c r="AK796" s="86"/>
      <c r="AL796" s="86"/>
      <c r="AM796" s="86"/>
      <c r="AN796" s="86"/>
      <c r="AO796" s="86"/>
      <c r="AP796" s="86"/>
      <c r="AQ796" s="86"/>
      <c r="AR796" s="86"/>
      <c r="AS796" s="86"/>
      <c r="AT796" s="86"/>
      <c r="AU796" s="86"/>
      <c r="AV796" s="86"/>
      <c r="AW796" s="86"/>
      <c r="AX796" s="86"/>
      <c r="AY796" s="86"/>
      <c r="AZ796" s="86"/>
      <c r="BA796" s="86"/>
      <c r="BB796" s="86"/>
      <c r="BC796" s="86"/>
      <c r="BD796" s="86"/>
      <c r="BE796" s="86"/>
      <c r="BF796" s="86"/>
      <c r="BG796" s="86"/>
      <c r="BH796" s="86"/>
      <c r="BI796" s="86"/>
      <c r="BJ796" s="86"/>
      <c r="BK796" s="86"/>
      <c r="BL796" s="86"/>
      <c r="BM796" s="86"/>
      <c r="BN796" s="86"/>
      <c r="BO796" s="86"/>
      <c r="BP796" s="86"/>
    </row>
    <row r="797" spans="1:68" s="28" customFormat="1">
      <c r="G797" s="450"/>
      <c r="AC797" s="33"/>
      <c r="AG797" s="86"/>
      <c r="AH797" s="86"/>
      <c r="AI797" s="86"/>
      <c r="AK797" s="86"/>
      <c r="AL797" s="86"/>
      <c r="AM797" s="86"/>
      <c r="AN797" s="86"/>
      <c r="AO797" s="86"/>
      <c r="AP797" s="86"/>
      <c r="AQ797" s="86"/>
      <c r="AR797" s="86"/>
      <c r="AS797" s="86"/>
      <c r="AT797" s="86"/>
      <c r="AU797" s="86"/>
      <c r="AV797" s="86"/>
      <c r="AW797" s="86"/>
      <c r="AX797" s="86"/>
      <c r="AY797" s="86"/>
      <c r="AZ797" s="86"/>
      <c r="BA797" s="86"/>
      <c r="BB797" s="86"/>
      <c r="BC797" s="86"/>
      <c r="BD797" s="86"/>
      <c r="BE797" s="86"/>
      <c r="BF797" s="86"/>
      <c r="BG797" s="86"/>
      <c r="BH797" s="86"/>
      <c r="BI797" s="86"/>
      <c r="BJ797" s="86"/>
      <c r="BK797" s="86"/>
      <c r="BL797" s="86"/>
      <c r="BM797" s="86"/>
      <c r="BN797" s="86"/>
      <c r="BO797" s="86"/>
      <c r="BP797" s="86"/>
    </row>
    <row r="798" spans="1:68" s="28" customFormat="1">
      <c r="G798" s="450"/>
      <c r="AC798" s="33"/>
      <c r="AG798" s="86"/>
      <c r="AH798" s="86"/>
      <c r="AI798" s="86"/>
      <c r="AK798" s="86"/>
      <c r="AL798" s="86"/>
      <c r="AM798" s="86"/>
      <c r="AN798" s="86"/>
      <c r="AO798" s="86"/>
      <c r="AP798" s="86"/>
      <c r="AQ798" s="86"/>
      <c r="AR798" s="86"/>
      <c r="AS798" s="86"/>
      <c r="AT798" s="86"/>
      <c r="AU798" s="86"/>
      <c r="AV798" s="86"/>
      <c r="AW798" s="86"/>
      <c r="AX798" s="86"/>
      <c r="AY798" s="86"/>
      <c r="AZ798" s="86"/>
      <c r="BA798" s="86"/>
      <c r="BB798" s="86"/>
      <c r="BC798" s="86"/>
      <c r="BD798" s="86"/>
      <c r="BE798" s="86"/>
      <c r="BF798" s="86"/>
      <c r="BG798" s="86"/>
      <c r="BH798" s="86"/>
      <c r="BI798" s="86"/>
      <c r="BJ798" s="86"/>
      <c r="BK798" s="86"/>
      <c r="BL798" s="86"/>
      <c r="BM798" s="86"/>
      <c r="BN798" s="86"/>
      <c r="BO798" s="86"/>
      <c r="BP798" s="86"/>
    </row>
    <row r="799" spans="1:68" s="28" customFormat="1">
      <c r="G799" s="450"/>
      <c r="AC799" s="33"/>
      <c r="AG799" s="86"/>
      <c r="AH799" s="86"/>
      <c r="AI799" s="86"/>
      <c r="AK799" s="86"/>
      <c r="AL799" s="86"/>
      <c r="AM799" s="86"/>
      <c r="AN799" s="86"/>
      <c r="AO799" s="86"/>
      <c r="AP799" s="86"/>
      <c r="AQ799" s="86"/>
      <c r="AR799" s="86"/>
      <c r="AS799" s="86"/>
      <c r="AT799" s="86"/>
      <c r="AU799" s="86"/>
      <c r="AV799" s="86"/>
      <c r="AW799" s="86"/>
      <c r="AX799" s="86"/>
      <c r="AY799" s="86"/>
      <c r="AZ799" s="86"/>
      <c r="BA799" s="86"/>
      <c r="BB799" s="86"/>
      <c r="BC799" s="86"/>
      <c r="BD799" s="86"/>
      <c r="BE799" s="86"/>
      <c r="BF799" s="86"/>
      <c r="BG799" s="86"/>
      <c r="BH799" s="86"/>
      <c r="BI799" s="86"/>
      <c r="BJ799" s="86"/>
      <c r="BK799" s="86"/>
      <c r="BL799" s="86"/>
      <c r="BM799" s="86"/>
      <c r="BN799" s="86"/>
      <c r="BO799" s="86"/>
      <c r="BP799" s="86"/>
    </row>
    <row r="800" spans="1:68" s="28" customFormat="1">
      <c r="G800" s="450"/>
      <c r="AC800" s="33"/>
      <c r="AG800" s="86"/>
      <c r="AH800" s="86"/>
      <c r="AI800" s="86"/>
      <c r="AK800" s="86"/>
      <c r="AL800" s="86"/>
      <c r="AM800" s="86"/>
      <c r="AN800" s="86"/>
      <c r="AO800" s="86"/>
      <c r="AP800" s="86"/>
      <c r="AQ800" s="86"/>
      <c r="AR800" s="86"/>
      <c r="AS800" s="86"/>
      <c r="AT800" s="86"/>
      <c r="AU800" s="86"/>
      <c r="AV800" s="86"/>
      <c r="AW800" s="86"/>
      <c r="AX800" s="86"/>
      <c r="AY800" s="86"/>
      <c r="AZ800" s="86"/>
      <c r="BA800" s="86"/>
      <c r="BB800" s="86"/>
      <c r="BC800" s="86"/>
      <c r="BD800" s="86"/>
      <c r="BE800" s="86"/>
      <c r="BF800" s="86"/>
      <c r="BG800" s="86"/>
      <c r="BH800" s="86"/>
      <c r="BI800" s="86"/>
      <c r="BJ800" s="86"/>
      <c r="BK800" s="86"/>
      <c r="BL800" s="86"/>
      <c r="BM800" s="86"/>
      <c r="BN800" s="86"/>
      <c r="BO800" s="86"/>
      <c r="BP800" s="86"/>
    </row>
    <row r="801" spans="7:68" s="28" customFormat="1">
      <c r="G801" s="450"/>
      <c r="AC801" s="33"/>
      <c r="AG801" s="86"/>
      <c r="AH801" s="86"/>
      <c r="AI801" s="86"/>
      <c r="AK801" s="86"/>
      <c r="AL801" s="86"/>
      <c r="AM801" s="86"/>
      <c r="AN801" s="86"/>
      <c r="AO801" s="86"/>
      <c r="AP801" s="86"/>
      <c r="AQ801" s="86"/>
      <c r="AR801" s="86"/>
      <c r="AS801" s="86"/>
      <c r="AT801" s="86"/>
      <c r="AU801" s="86"/>
      <c r="AV801" s="86"/>
      <c r="AW801" s="86"/>
      <c r="AX801" s="86"/>
      <c r="AY801" s="86"/>
      <c r="AZ801" s="86"/>
      <c r="BA801" s="86"/>
      <c r="BB801" s="86"/>
      <c r="BC801" s="86"/>
      <c r="BD801" s="86"/>
      <c r="BE801" s="86"/>
      <c r="BF801" s="86"/>
      <c r="BG801" s="86"/>
      <c r="BH801" s="86"/>
      <c r="BI801" s="86"/>
      <c r="BJ801" s="86"/>
      <c r="BK801" s="86"/>
      <c r="BL801" s="86"/>
      <c r="BM801" s="86"/>
      <c r="BN801" s="86"/>
      <c r="BO801" s="86"/>
      <c r="BP801" s="86"/>
    </row>
    <row r="802" spans="7:68" s="28" customFormat="1">
      <c r="G802" s="450"/>
      <c r="AC802" s="33"/>
      <c r="AG802" s="86"/>
      <c r="AH802" s="86"/>
      <c r="AI802" s="86"/>
      <c r="AK802" s="86"/>
      <c r="AL802" s="86"/>
      <c r="AM802" s="86"/>
      <c r="AN802" s="86"/>
      <c r="AO802" s="86"/>
      <c r="AP802" s="86"/>
      <c r="AQ802" s="86"/>
      <c r="AR802" s="86"/>
      <c r="AS802" s="86"/>
      <c r="AT802" s="86"/>
      <c r="AU802" s="86"/>
      <c r="AV802" s="86"/>
      <c r="AW802" s="86"/>
      <c r="AX802" s="86"/>
      <c r="AY802" s="86"/>
      <c r="AZ802" s="86"/>
      <c r="BA802" s="86"/>
      <c r="BB802" s="86"/>
      <c r="BC802" s="86"/>
      <c r="BD802" s="86"/>
      <c r="BE802" s="86"/>
      <c r="BF802" s="86"/>
      <c r="BG802" s="86"/>
      <c r="BH802" s="86"/>
      <c r="BI802" s="86"/>
      <c r="BJ802" s="86"/>
      <c r="BK802" s="86"/>
      <c r="BL802" s="86"/>
      <c r="BM802" s="86"/>
      <c r="BN802" s="86"/>
      <c r="BO802" s="86"/>
      <c r="BP802" s="86"/>
    </row>
    <row r="803" spans="7:68" s="28" customFormat="1">
      <c r="G803" s="450"/>
      <c r="AC803" s="33"/>
      <c r="AG803" s="86"/>
      <c r="AH803" s="86"/>
      <c r="AI803" s="86"/>
      <c r="AK803" s="86"/>
      <c r="AL803" s="86"/>
      <c r="AM803" s="86"/>
      <c r="AN803" s="86"/>
      <c r="AO803" s="86"/>
      <c r="AP803" s="86"/>
      <c r="AQ803" s="86"/>
      <c r="AR803" s="86"/>
      <c r="AS803" s="86"/>
      <c r="AT803" s="86"/>
      <c r="AU803" s="86"/>
      <c r="AV803" s="86"/>
      <c r="AW803" s="86"/>
      <c r="AX803" s="86"/>
      <c r="AY803" s="86"/>
      <c r="AZ803" s="86"/>
      <c r="BA803" s="86"/>
      <c r="BB803" s="86"/>
      <c r="BC803" s="86"/>
      <c r="BD803" s="86"/>
      <c r="BE803" s="86"/>
      <c r="BF803" s="86"/>
      <c r="BG803" s="86"/>
      <c r="BH803" s="86"/>
      <c r="BI803" s="86"/>
      <c r="BJ803" s="86"/>
      <c r="BK803" s="86"/>
      <c r="BL803" s="86"/>
      <c r="BM803" s="86"/>
      <c r="BN803" s="86"/>
      <c r="BO803" s="86"/>
      <c r="BP803" s="86"/>
    </row>
    <row r="804" spans="7:68" s="28" customFormat="1">
      <c r="G804" s="450"/>
      <c r="AC804" s="33"/>
      <c r="AG804" s="86"/>
      <c r="AH804" s="86"/>
      <c r="AI804" s="86"/>
      <c r="AK804" s="86"/>
      <c r="AL804" s="86"/>
      <c r="AM804" s="86"/>
      <c r="AN804" s="86"/>
      <c r="AO804" s="86"/>
      <c r="AP804" s="86"/>
      <c r="AQ804" s="86"/>
      <c r="AR804" s="86"/>
      <c r="AS804" s="86"/>
      <c r="AT804" s="86"/>
      <c r="AU804" s="86"/>
      <c r="AV804" s="86"/>
      <c r="AW804" s="86"/>
      <c r="AX804" s="86"/>
      <c r="AY804" s="86"/>
      <c r="AZ804" s="86"/>
      <c r="BA804" s="86"/>
      <c r="BB804" s="86"/>
      <c r="BC804" s="86"/>
      <c r="BD804" s="86"/>
      <c r="BE804" s="86"/>
      <c r="BF804" s="86"/>
      <c r="BG804" s="86"/>
      <c r="BH804" s="86"/>
      <c r="BI804" s="86"/>
      <c r="BJ804" s="86"/>
      <c r="BK804" s="86"/>
      <c r="BL804" s="86"/>
      <c r="BM804" s="86"/>
      <c r="BN804" s="86"/>
      <c r="BO804" s="86"/>
      <c r="BP804" s="86"/>
    </row>
    <row r="805" spans="7:68" s="28" customFormat="1">
      <c r="G805" s="450"/>
      <c r="AC805" s="33"/>
      <c r="AG805" s="86"/>
      <c r="AH805" s="86"/>
      <c r="AI805" s="86"/>
      <c r="AK805" s="86"/>
      <c r="AL805" s="86"/>
      <c r="AM805" s="86"/>
      <c r="AN805" s="86"/>
      <c r="AO805" s="86"/>
      <c r="AP805" s="86"/>
      <c r="AQ805" s="86"/>
      <c r="AR805" s="86"/>
      <c r="AS805" s="86"/>
      <c r="AT805" s="86"/>
      <c r="AU805" s="86"/>
      <c r="AV805" s="86"/>
      <c r="AW805" s="86"/>
      <c r="AX805" s="86"/>
      <c r="AY805" s="86"/>
      <c r="AZ805" s="86"/>
      <c r="BA805" s="86"/>
      <c r="BB805" s="86"/>
      <c r="BC805" s="86"/>
      <c r="BD805" s="86"/>
      <c r="BE805" s="86"/>
      <c r="BF805" s="86"/>
      <c r="BG805" s="86"/>
      <c r="BH805" s="86"/>
      <c r="BI805" s="86"/>
      <c r="BJ805" s="86"/>
      <c r="BK805" s="86"/>
      <c r="BL805" s="86"/>
      <c r="BM805" s="86"/>
      <c r="BN805" s="86"/>
      <c r="BO805" s="86"/>
      <c r="BP805" s="86"/>
    </row>
    <row r="806" spans="7:68" s="28" customFormat="1">
      <c r="G806" s="450"/>
      <c r="AC806" s="33"/>
      <c r="AG806" s="86"/>
      <c r="AH806" s="86"/>
      <c r="AI806" s="86"/>
      <c r="AK806" s="86"/>
      <c r="AL806" s="86"/>
      <c r="AM806" s="86"/>
      <c r="AN806" s="86"/>
      <c r="AO806" s="86"/>
      <c r="AP806" s="86"/>
      <c r="AQ806" s="86"/>
      <c r="AR806" s="86"/>
      <c r="AS806" s="86"/>
      <c r="AT806" s="86"/>
      <c r="AU806" s="86"/>
      <c r="AV806" s="86"/>
      <c r="AW806" s="86"/>
      <c r="AX806" s="86"/>
      <c r="AY806" s="86"/>
      <c r="AZ806" s="86"/>
      <c r="BA806" s="86"/>
      <c r="BB806" s="86"/>
      <c r="BC806" s="86"/>
      <c r="BD806" s="86"/>
      <c r="BE806" s="86"/>
      <c r="BF806" s="86"/>
      <c r="BG806" s="86"/>
      <c r="BH806" s="86"/>
      <c r="BI806" s="86"/>
      <c r="BJ806" s="86"/>
      <c r="BK806" s="86"/>
      <c r="BL806" s="86"/>
      <c r="BM806" s="86"/>
      <c r="BN806" s="86"/>
      <c r="BO806" s="86"/>
      <c r="BP806" s="86"/>
    </row>
    <row r="807" spans="7:68" s="28" customFormat="1">
      <c r="G807" s="450"/>
      <c r="AC807" s="33"/>
      <c r="AG807" s="86"/>
      <c r="AH807" s="86"/>
      <c r="AI807" s="86"/>
      <c r="AK807" s="86"/>
      <c r="AL807" s="86"/>
      <c r="AM807" s="86"/>
      <c r="AN807" s="86"/>
      <c r="AO807" s="86"/>
      <c r="AP807" s="86"/>
      <c r="AQ807" s="86"/>
      <c r="AR807" s="86"/>
      <c r="AS807" s="86"/>
      <c r="AT807" s="86"/>
      <c r="AU807" s="86"/>
      <c r="AV807" s="86"/>
      <c r="AW807" s="86"/>
      <c r="AX807" s="86"/>
      <c r="AY807" s="86"/>
      <c r="AZ807" s="86"/>
      <c r="BA807" s="86"/>
      <c r="BB807" s="86"/>
      <c r="BC807" s="86"/>
      <c r="BD807" s="86"/>
      <c r="BE807" s="86"/>
      <c r="BF807" s="86"/>
      <c r="BG807" s="86"/>
      <c r="BH807" s="86"/>
      <c r="BI807" s="86"/>
      <c r="BJ807" s="86"/>
      <c r="BK807" s="86"/>
      <c r="BL807" s="86"/>
      <c r="BM807" s="86"/>
      <c r="BN807" s="86"/>
      <c r="BO807" s="86"/>
      <c r="BP807" s="86"/>
    </row>
    <row r="808" spans="7:68" s="28" customFormat="1">
      <c r="G808" s="450"/>
      <c r="AC808" s="33"/>
      <c r="AG808" s="86"/>
      <c r="AH808" s="86"/>
      <c r="AI808" s="86"/>
      <c r="AK808" s="86"/>
      <c r="AL808" s="86"/>
      <c r="AM808" s="86"/>
      <c r="AN808" s="86"/>
      <c r="AO808" s="86"/>
      <c r="AP808" s="86"/>
      <c r="AQ808" s="86"/>
      <c r="AR808" s="86"/>
      <c r="AS808" s="86"/>
      <c r="AT808" s="86"/>
      <c r="AU808" s="86"/>
      <c r="AV808" s="86"/>
      <c r="AW808" s="86"/>
      <c r="AX808" s="86"/>
      <c r="AY808" s="86"/>
      <c r="AZ808" s="86"/>
      <c r="BA808" s="86"/>
      <c r="BB808" s="86"/>
      <c r="BC808" s="86"/>
      <c r="BD808" s="86"/>
      <c r="BE808" s="86"/>
      <c r="BF808" s="86"/>
      <c r="BG808" s="86"/>
      <c r="BH808" s="86"/>
      <c r="BI808" s="86"/>
      <c r="BJ808" s="86"/>
      <c r="BK808" s="86"/>
      <c r="BL808" s="86"/>
      <c r="BM808" s="86"/>
      <c r="BN808" s="86"/>
      <c r="BO808" s="86"/>
      <c r="BP808" s="86"/>
    </row>
    <row r="809" spans="7:68" s="28" customFormat="1">
      <c r="G809" s="450"/>
      <c r="AC809" s="33"/>
      <c r="AG809" s="86"/>
      <c r="AH809" s="86"/>
      <c r="AI809" s="86"/>
      <c r="AK809" s="86"/>
      <c r="AL809" s="86"/>
      <c r="AM809" s="86"/>
      <c r="AN809" s="86"/>
      <c r="AO809" s="86"/>
      <c r="AP809" s="86"/>
      <c r="AQ809" s="86"/>
      <c r="AR809" s="86"/>
      <c r="AS809" s="86"/>
      <c r="AT809" s="86"/>
      <c r="AU809" s="86"/>
      <c r="AV809" s="86"/>
      <c r="AW809" s="86"/>
      <c r="AX809" s="86"/>
      <c r="AY809" s="86"/>
      <c r="AZ809" s="86"/>
      <c r="BA809" s="86"/>
      <c r="BB809" s="86"/>
      <c r="BC809" s="86"/>
      <c r="BD809" s="86"/>
      <c r="BE809" s="86"/>
      <c r="BF809" s="86"/>
      <c r="BG809" s="86"/>
      <c r="BH809" s="86"/>
      <c r="BI809" s="86"/>
      <c r="BJ809" s="86"/>
      <c r="BK809" s="86"/>
      <c r="BL809" s="86"/>
      <c r="BM809" s="86"/>
      <c r="BN809" s="86"/>
      <c r="BO809" s="86"/>
      <c r="BP809" s="86"/>
    </row>
    <row r="810" spans="7:68" s="28" customFormat="1">
      <c r="G810" s="450"/>
      <c r="AC810" s="33"/>
      <c r="AG810" s="86"/>
      <c r="AH810" s="86"/>
      <c r="AI810" s="86"/>
      <c r="AK810" s="86"/>
      <c r="AL810" s="86"/>
      <c r="AM810" s="86"/>
      <c r="AN810" s="86"/>
      <c r="AO810" s="86"/>
      <c r="AP810" s="86"/>
      <c r="AQ810" s="86"/>
      <c r="AR810" s="86"/>
      <c r="AS810" s="86"/>
      <c r="AT810" s="86"/>
      <c r="AU810" s="86"/>
      <c r="AV810" s="86"/>
      <c r="AW810" s="86"/>
      <c r="AX810" s="86"/>
      <c r="AY810" s="86"/>
      <c r="AZ810" s="86"/>
      <c r="BA810" s="86"/>
      <c r="BB810" s="86"/>
      <c r="BC810" s="86"/>
      <c r="BD810" s="86"/>
      <c r="BE810" s="86"/>
      <c r="BF810" s="86"/>
      <c r="BG810" s="86"/>
      <c r="BH810" s="86"/>
      <c r="BI810" s="86"/>
      <c r="BJ810" s="86"/>
      <c r="BK810" s="86"/>
      <c r="BL810" s="86"/>
      <c r="BM810" s="86"/>
      <c r="BN810" s="86"/>
      <c r="BO810" s="86"/>
      <c r="BP810" s="86"/>
    </row>
    <row r="811" spans="7:68" s="28" customFormat="1">
      <c r="G811" s="450"/>
      <c r="AC811" s="33"/>
      <c r="AG811" s="86"/>
      <c r="AH811" s="86"/>
      <c r="AI811" s="86"/>
      <c r="AK811" s="86"/>
      <c r="AL811" s="86"/>
      <c r="AM811" s="86"/>
      <c r="AN811" s="86"/>
      <c r="AO811" s="86"/>
      <c r="AP811" s="86"/>
      <c r="AQ811" s="86"/>
      <c r="AR811" s="86"/>
      <c r="AS811" s="86"/>
      <c r="AT811" s="86"/>
      <c r="AU811" s="86"/>
      <c r="AV811" s="86"/>
      <c r="AW811" s="86"/>
      <c r="AX811" s="86"/>
      <c r="AY811" s="86"/>
      <c r="AZ811" s="86"/>
      <c r="BA811" s="86"/>
      <c r="BB811" s="86"/>
      <c r="BC811" s="86"/>
      <c r="BD811" s="86"/>
      <c r="BE811" s="86"/>
      <c r="BF811" s="86"/>
      <c r="BG811" s="86"/>
      <c r="BH811" s="86"/>
      <c r="BI811" s="86"/>
      <c r="BJ811" s="86"/>
      <c r="BK811" s="86"/>
      <c r="BL811" s="86"/>
      <c r="BM811" s="86"/>
      <c r="BN811" s="86"/>
      <c r="BO811" s="86"/>
      <c r="BP811" s="86"/>
    </row>
    <row r="812" spans="7:68" s="28" customFormat="1">
      <c r="G812" s="450"/>
      <c r="AC812" s="33"/>
      <c r="AG812" s="86"/>
      <c r="AH812" s="86"/>
      <c r="AI812" s="86"/>
      <c r="AK812" s="86"/>
      <c r="AL812" s="86"/>
      <c r="AM812" s="86"/>
      <c r="AN812" s="86"/>
      <c r="AO812" s="86"/>
      <c r="AP812" s="86"/>
      <c r="AQ812" s="86"/>
      <c r="AR812" s="86"/>
      <c r="AS812" s="86"/>
      <c r="AT812" s="86"/>
      <c r="AU812" s="86"/>
      <c r="AV812" s="86"/>
      <c r="AW812" s="86"/>
      <c r="AX812" s="86"/>
      <c r="AY812" s="86"/>
      <c r="AZ812" s="86"/>
      <c r="BA812" s="86"/>
      <c r="BB812" s="86"/>
      <c r="BC812" s="86"/>
      <c r="BD812" s="86"/>
      <c r="BE812" s="86"/>
      <c r="BF812" s="86"/>
      <c r="BG812" s="86"/>
      <c r="BH812" s="86"/>
      <c r="BI812" s="86"/>
      <c r="BJ812" s="86"/>
      <c r="BK812" s="86"/>
      <c r="BL812" s="86"/>
      <c r="BM812" s="86"/>
      <c r="BN812" s="86"/>
      <c r="BO812" s="86"/>
      <c r="BP812" s="86"/>
    </row>
    <row r="813" spans="7:68" s="28" customFormat="1">
      <c r="G813" s="450"/>
      <c r="AC813" s="33"/>
      <c r="AG813" s="86"/>
      <c r="AH813" s="86"/>
      <c r="AI813" s="86"/>
      <c r="AK813" s="86"/>
      <c r="AL813" s="86"/>
      <c r="AM813" s="86"/>
      <c r="AN813" s="86"/>
      <c r="AO813" s="86"/>
      <c r="AP813" s="86"/>
      <c r="AQ813" s="86"/>
      <c r="AR813" s="86"/>
      <c r="AS813" s="86"/>
      <c r="AT813" s="86"/>
      <c r="AU813" s="86"/>
      <c r="AV813" s="86"/>
      <c r="AW813" s="86"/>
      <c r="AX813" s="86"/>
      <c r="AY813" s="86"/>
      <c r="AZ813" s="86"/>
      <c r="BA813" s="86"/>
      <c r="BB813" s="86"/>
      <c r="BC813" s="86"/>
      <c r="BD813" s="86"/>
      <c r="BE813" s="86"/>
      <c r="BF813" s="86"/>
      <c r="BG813" s="86"/>
      <c r="BH813" s="86"/>
      <c r="BI813" s="86"/>
      <c r="BJ813" s="86"/>
      <c r="BK813" s="86"/>
      <c r="BL813" s="86"/>
      <c r="BM813" s="86"/>
      <c r="BN813" s="86"/>
      <c r="BO813" s="86"/>
      <c r="BP813" s="86"/>
    </row>
    <row r="814" spans="7:68" s="28" customFormat="1">
      <c r="G814" s="450"/>
      <c r="AC814" s="33"/>
      <c r="AG814" s="86"/>
      <c r="AH814" s="86"/>
      <c r="AI814" s="86"/>
      <c r="AK814" s="86"/>
      <c r="AL814" s="86"/>
      <c r="AM814" s="86"/>
      <c r="AN814" s="86"/>
      <c r="AO814" s="86"/>
      <c r="AP814" s="86"/>
      <c r="AQ814" s="86"/>
      <c r="AR814" s="86"/>
      <c r="AS814" s="86"/>
      <c r="AT814" s="86"/>
      <c r="AU814" s="86"/>
      <c r="AV814" s="86"/>
      <c r="AW814" s="86"/>
      <c r="AX814" s="86"/>
      <c r="AY814" s="86"/>
      <c r="AZ814" s="86"/>
      <c r="BA814" s="86"/>
      <c r="BB814" s="86"/>
      <c r="BC814" s="86"/>
      <c r="BD814" s="86"/>
      <c r="BE814" s="86"/>
      <c r="BF814" s="86"/>
      <c r="BG814" s="86"/>
      <c r="BH814" s="86"/>
      <c r="BI814" s="86"/>
      <c r="BJ814" s="86"/>
      <c r="BK814" s="86"/>
      <c r="BL814" s="86"/>
      <c r="BM814" s="86"/>
      <c r="BN814" s="86"/>
      <c r="BO814" s="86"/>
      <c r="BP814" s="86"/>
    </row>
    <row r="815" spans="7:68" s="28" customFormat="1">
      <c r="G815" s="450"/>
      <c r="AC815" s="33"/>
      <c r="AG815" s="86"/>
      <c r="AH815" s="86"/>
      <c r="AI815" s="86"/>
      <c r="AK815" s="86"/>
      <c r="AL815" s="86"/>
      <c r="AM815" s="86"/>
      <c r="AN815" s="86"/>
      <c r="AO815" s="86"/>
      <c r="AP815" s="86"/>
      <c r="AQ815" s="86"/>
      <c r="AR815" s="86"/>
      <c r="AS815" s="86"/>
      <c r="AT815" s="86"/>
      <c r="AU815" s="86"/>
      <c r="AV815" s="86"/>
      <c r="AW815" s="86"/>
      <c r="AX815" s="86"/>
      <c r="AY815" s="86"/>
      <c r="AZ815" s="86"/>
      <c r="BA815" s="86"/>
      <c r="BB815" s="86"/>
      <c r="BC815" s="86"/>
      <c r="BD815" s="86"/>
      <c r="BE815" s="86"/>
      <c r="BF815" s="86"/>
      <c r="BG815" s="86"/>
      <c r="BH815" s="86"/>
      <c r="BI815" s="86"/>
      <c r="BJ815" s="86"/>
      <c r="BK815" s="86"/>
      <c r="BL815" s="86"/>
      <c r="BM815" s="86"/>
      <c r="BN815" s="86"/>
      <c r="BO815" s="86"/>
      <c r="BP815" s="86"/>
    </row>
    <row r="816" spans="7:68" s="28" customFormat="1">
      <c r="G816" s="450"/>
      <c r="AC816" s="33"/>
      <c r="AG816" s="86"/>
      <c r="AH816" s="86"/>
      <c r="AI816" s="86"/>
      <c r="AK816" s="86"/>
      <c r="AL816" s="86"/>
      <c r="AM816" s="86"/>
      <c r="AN816" s="86"/>
      <c r="AO816" s="86"/>
      <c r="AP816" s="86"/>
      <c r="AQ816" s="86"/>
      <c r="AR816" s="86"/>
      <c r="AS816" s="86"/>
      <c r="AT816" s="86"/>
      <c r="AU816" s="86"/>
      <c r="AV816" s="86"/>
      <c r="AW816" s="86"/>
      <c r="AX816" s="86"/>
      <c r="AY816" s="86"/>
      <c r="AZ816" s="86"/>
      <c r="BA816" s="86"/>
      <c r="BB816" s="86"/>
      <c r="BC816" s="86"/>
      <c r="BD816" s="86"/>
      <c r="BE816" s="86"/>
      <c r="BF816" s="86"/>
      <c r="BG816" s="86"/>
      <c r="BH816" s="86"/>
      <c r="BI816" s="86"/>
      <c r="BJ816" s="86"/>
      <c r="BK816" s="86"/>
      <c r="BL816" s="86"/>
      <c r="BM816" s="86"/>
      <c r="BN816" s="86"/>
      <c r="BO816" s="86"/>
      <c r="BP816" s="86"/>
    </row>
    <row r="817" spans="7:68" s="28" customFormat="1">
      <c r="G817" s="450"/>
      <c r="AC817" s="33"/>
      <c r="AG817" s="86"/>
      <c r="AH817" s="86"/>
      <c r="AI817" s="86"/>
      <c r="AK817" s="86"/>
      <c r="AL817" s="86"/>
      <c r="AM817" s="86"/>
      <c r="AN817" s="86"/>
      <c r="AO817" s="86"/>
      <c r="AP817" s="86"/>
      <c r="AQ817" s="86"/>
      <c r="AR817" s="86"/>
      <c r="AS817" s="86"/>
      <c r="AT817" s="86"/>
      <c r="AU817" s="86"/>
      <c r="AV817" s="86"/>
      <c r="AW817" s="86"/>
      <c r="AX817" s="86"/>
      <c r="AY817" s="86"/>
      <c r="AZ817" s="86"/>
      <c r="BA817" s="86"/>
      <c r="BB817" s="86"/>
      <c r="BC817" s="86"/>
      <c r="BD817" s="86"/>
      <c r="BE817" s="86"/>
      <c r="BF817" s="86"/>
      <c r="BG817" s="86"/>
      <c r="BH817" s="86"/>
      <c r="BI817" s="86"/>
      <c r="BJ817" s="86"/>
      <c r="BK817" s="86"/>
      <c r="BL817" s="86"/>
      <c r="BM817" s="86"/>
      <c r="BN817" s="86"/>
      <c r="BO817" s="86"/>
      <c r="BP817" s="86"/>
    </row>
    <row r="818" spans="7:68" s="28" customFormat="1">
      <c r="G818" s="450"/>
      <c r="AC818" s="33"/>
      <c r="AG818" s="86"/>
      <c r="AH818" s="86"/>
      <c r="AI818" s="86"/>
      <c r="AK818" s="86"/>
      <c r="AL818" s="86"/>
      <c r="AM818" s="86"/>
      <c r="AN818" s="86"/>
      <c r="AO818" s="86"/>
      <c r="AP818" s="86"/>
      <c r="AQ818" s="86"/>
      <c r="AR818" s="86"/>
      <c r="AS818" s="86"/>
      <c r="AT818" s="86"/>
      <c r="AU818" s="86"/>
      <c r="AV818" s="86"/>
      <c r="AW818" s="86"/>
      <c r="AX818" s="86"/>
      <c r="AY818" s="86"/>
      <c r="AZ818" s="86"/>
      <c r="BA818" s="86"/>
      <c r="BB818" s="86"/>
      <c r="BC818" s="86"/>
      <c r="BD818" s="86"/>
      <c r="BE818" s="86"/>
      <c r="BF818" s="86"/>
      <c r="BG818" s="86"/>
      <c r="BH818" s="86"/>
      <c r="BI818" s="86"/>
      <c r="BJ818" s="86"/>
      <c r="BK818" s="86"/>
      <c r="BL818" s="86"/>
      <c r="BM818" s="86"/>
      <c r="BN818" s="86"/>
      <c r="BO818" s="86"/>
      <c r="BP818" s="86"/>
    </row>
    <row r="819" spans="7:68" s="28" customFormat="1">
      <c r="G819" s="450"/>
      <c r="AC819" s="33"/>
      <c r="AG819" s="86"/>
      <c r="AH819" s="86"/>
      <c r="AI819" s="86"/>
      <c r="AK819" s="86"/>
      <c r="AL819" s="86"/>
      <c r="AM819" s="86"/>
      <c r="AN819" s="86"/>
      <c r="AO819" s="86"/>
      <c r="AP819" s="86"/>
      <c r="AQ819" s="86"/>
      <c r="AR819" s="86"/>
      <c r="AS819" s="86"/>
      <c r="AT819" s="86"/>
      <c r="AU819" s="86"/>
      <c r="AV819" s="86"/>
      <c r="AW819" s="86"/>
      <c r="AX819" s="86"/>
      <c r="AY819" s="86"/>
      <c r="AZ819" s="86"/>
      <c r="BA819" s="86"/>
      <c r="BB819" s="86"/>
      <c r="BC819" s="86"/>
      <c r="BD819" s="86"/>
      <c r="BE819" s="86"/>
      <c r="BF819" s="86"/>
      <c r="BG819" s="86"/>
      <c r="BH819" s="86"/>
      <c r="BI819" s="86"/>
      <c r="BJ819" s="86"/>
      <c r="BK819" s="86"/>
      <c r="BL819" s="86"/>
      <c r="BM819" s="86"/>
      <c r="BN819" s="86"/>
      <c r="BO819" s="86"/>
      <c r="BP819" s="86"/>
    </row>
    <row r="820" spans="7:68" s="28" customFormat="1">
      <c r="G820" s="450"/>
      <c r="AC820" s="33"/>
      <c r="AG820" s="86"/>
      <c r="AH820" s="86"/>
      <c r="AI820" s="86"/>
      <c r="AK820" s="86"/>
      <c r="AL820" s="86"/>
      <c r="AM820" s="86"/>
      <c r="AN820" s="86"/>
      <c r="AO820" s="86"/>
      <c r="AP820" s="86"/>
      <c r="AQ820" s="86"/>
      <c r="AR820" s="86"/>
      <c r="AS820" s="86"/>
      <c r="AT820" s="86"/>
      <c r="AU820" s="86"/>
      <c r="AV820" s="86"/>
      <c r="AW820" s="86"/>
      <c r="AX820" s="86"/>
      <c r="AY820" s="86"/>
      <c r="AZ820" s="86"/>
      <c r="BA820" s="86"/>
      <c r="BB820" s="86"/>
      <c r="BC820" s="86"/>
      <c r="BD820" s="86"/>
      <c r="BE820" s="86"/>
      <c r="BF820" s="86"/>
      <c r="BG820" s="86"/>
      <c r="BH820" s="86"/>
      <c r="BI820" s="86"/>
      <c r="BJ820" s="86"/>
      <c r="BK820" s="86"/>
      <c r="BL820" s="86"/>
      <c r="BM820" s="86"/>
      <c r="BN820" s="86"/>
      <c r="BO820" s="86"/>
      <c r="BP820" s="86"/>
    </row>
    <row r="821" spans="7:68" s="28" customFormat="1">
      <c r="G821" s="450"/>
      <c r="AC821" s="33"/>
      <c r="AG821" s="86"/>
      <c r="AH821" s="86"/>
      <c r="AI821" s="86"/>
      <c r="AK821" s="86"/>
      <c r="AL821" s="86"/>
      <c r="AM821" s="86"/>
      <c r="AN821" s="86"/>
      <c r="AO821" s="86"/>
      <c r="AP821" s="86"/>
      <c r="AQ821" s="86"/>
      <c r="AR821" s="86"/>
      <c r="AS821" s="86"/>
      <c r="AT821" s="86"/>
      <c r="AU821" s="86"/>
      <c r="AV821" s="86"/>
      <c r="AW821" s="86"/>
      <c r="AX821" s="86"/>
      <c r="AY821" s="86"/>
      <c r="AZ821" s="86"/>
      <c r="BA821" s="86"/>
      <c r="BB821" s="86"/>
      <c r="BC821" s="86"/>
      <c r="BD821" s="86"/>
      <c r="BE821" s="86"/>
      <c r="BF821" s="86"/>
      <c r="BG821" s="86"/>
      <c r="BH821" s="86"/>
      <c r="BI821" s="86"/>
      <c r="BJ821" s="86"/>
      <c r="BK821" s="86"/>
      <c r="BL821" s="86"/>
      <c r="BM821" s="86"/>
      <c r="BN821" s="86"/>
      <c r="BO821" s="86"/>
      <c r="BP821" s="86"/>
    </row>
    <row r="822" spans="7:68" s="28" customFormat="1">
      <c r="G822" s="450"/>
      <c r="AC822" s="33"/>
      <c r="AG822" s="86"/>
      <c r="AH822" s="86"/>
      <c r="AI822" s="86"/>
      <c r="AK822" s="86"/>
      <c r="AL822" s="86"/>
      <c r="AM822" s="86"/>
      <c r="AN822" s="86"/>
      <c r="AO822" s="86"/>
      <c r="AP822" s="86"/>
      <c r="AQ822" s="86"/>
      <c r="AR822" s="86"/>
      <c r="AS822" s="86"/>
      <c r="AT822" s="86"/>
      <c r="AU822" s="86"/>
      <c r="AV822" s="86"/>
      <c r="AW822" s="86"/>
      <c r="AX822" s="86"/>
      <c r="AY822" s="86"/>
      <c r="AZ822" s="86"/>
      <c r="BA822" s="86"/>
      <c r="BB822" s="86"/>
      <c r="BC822" s="86"/>
      <c r="BD822" s="86"/>
      <c r="BE822" s="86"/>
      <c r="BF822" s="86"/>
      <c r="BG822" s="86"/>
      <c r="BH822" s="86"/>
      <c r="BI822" s="86"/>
      <c r="BJ822" s="86"/>
      <c r="BK822" s="86"/>
      <c r="BL822" s="86"/>
      <c r="BM822" s="86"/>
      <c r="BN822" s="86"/>
      <c r="BO822" s="86"/>
      <c r="BP822" s="86"/>
    </row>
    <row r="823" spans="7:68" s="28" customFormat="1">
      <c r="G823" s="450"/>
      <c r="AC823" s="33"/>
      <c r="AG823" s="86"/>
      <c r="AH823" s="86"/>
      <c r="AI823" s="86"/>
      <c r="AK823" s="86"/>
      <c r="AL823" s="86"/>
      <c r="AM823" s="86"/>
      <c r="AN823" s="86"/>
      <c r="AO823" s="86"/>
      <c r="AP823" s="86"/>
      <c r="AQ823" s="86"/>
      <c r="AR823" s="86"/>
      <c r="AS823" s="86"/>
      <c r="AT823" s="86"/>
      <c r="AU823" s="86"/>
      <c r="AV823" s="86"/>
      <c r="AW823" s="86"/>
      <c r="AX823" s="86"/>
      <c r="AY823" s="86"/>
      <c r="AZ823" s="86"/>
      <c r="BA823" s="86"/>
      <c r="BB823" s="86"/>
      <c r="BC823" s="86"/>
      <c r="BD823" s="86"/>
      <c r="BE823" s="86"/>
      <c r="BF823" s="86"/>
      <c r="BG823" s="86"/>
      <c r="BH823" s="86"/>
      <c r="BI823" s="86"/>
      <c r="BJ823" s="86"/>
      <c r="BK823" s="86"/>
      <c r="BL823" s="86"/>
      <c r="BM823" s="86"/>
      <c r="BN823" s="86"/>
      <c r="BO823" s="86"/>
      <c r="BP823" s="86"/>
    </row>
    <row r="824" spans="7:68" s="28" customFormat="1">
      <c r="G824" s="450"/>
      <c r="AC824" s="33"/>
      <c r="AG824" s="86"/>
      <c r="AH824" s="86"/>
      <c r="AI824" s="86"/>
      <c r="AK824" s="86"/>
      <c r="AL824" s="86"/>
      <c r="AM824" s="86"/>
      <c r="AN824" s="86"/>
      <c r="AO824" s="86"/>
      <c r="AP824" s="86"/>
      <c r="AQ824" s="86"/>
      <c r="AR824" s="86"/>
      <c r="AS824" s="86"/>
      <c r="AT824" s="86"/>
      <c r="AU824" s="86"/>
      <c r="AV824" s="86"/>
      <c r="AW824" s="86"/>
      <c r="AX824" s="86"/>
      <c r="AY824" s="86"/>
      <c r="AZ824" s="86"/>
      <c r="BA824" s="86"/>
      <c r="BB824" s="86"/>
      <c r="BC824" s="86"/>
      <c r="BD824" s="86"/>
      <c r="BE824" s="86"/>
      <c r="BF824" s="86"/>
      <c r="BG824" s="86"/>
      <c r="BH824" s="86"/>
      <c r="BI824" s="86"/>
      <c r="BJ824" s="86"/>
      <c r="BK824" s="86"/>
      <c r="BL824" s="86"/>
      <c r="BM824" s="86"/>
      <c r="BN824" s="86"/>
      <c r="BO824" s="86"/>
      <c r="BP824" s="86"/>
    </row>
    <row r="825" spans="7:68" s="28" customFormat="1">
      <c r="G825" s="450"/>
      <c r="AC825" s="33"/>
      <c r="AG825" s="86"/>
      <c r="AH825" s="86"/>
      <c r="AI825" s="86"/>
      <c r="AK825" s="86"/>
      <c r="AL825" s="86"/>
      <c r="AM825" s="86"/>
      <c r="AN825" s="86"/>
      <c r="AO825" s="86"/>
      <c r="AP825" s="86"/>
      <c r="AQ825" s="86"/>
      <c r="AR825" s="86"/>
      <c r="AS825" s="86"/>
      <c r="AT825" s="86"/>
      <c r="AU825" s="86"/>
      <c r="AV825" s="86"/>
      <c r="AW825" s="86"/>
      <c r="AX825" s="86"/>
      <c r="AY825" s="86"/>
      <c r="AZ825" s="86"/>
      <c r="BA825" s="86"/>
      <c r="BB825" s="86"/>
      <c r="BC825" s="86"/>
      <c r="BD825" s="86"/>
      <c r="BE825" s="86"/>
      <c r="BF825" s="86"/>
      <c r="BG825" s="86"/>
      <c r="BH825" s="86"/>
      <c r="BI825" s="86"/>
      <c r="BJ825" s="86"/>
      <c r="BK825" s="86"/>
      <c r="BL825" s="86"/>
      <c r="BM825" s="86"/>
      <c r="BN825" s="86"/>
      <c r="BO825" s="86"/>
      <c r="BP825" s="86"/>
    </row>
    <row r="826" spans="7:68" s="28" customFormat="1">
      <c r="G826" s="450"/>
      <c r="AC826" s="33"/>
      <c r="AG826" s="86"/>
      <c r="AH826" s="86"/>
      <c r="AI826" s="86"/>
      <c r="AK826" s="86"/>
      <c r="AL826" s="86"/>
      <c r="AM826" s="86"/>
      <c r="AN826" s="86"/>
      <c r="AO826" s="86"/>
      <c r="AP826" s="86"/>
      <c r="AQ826" s="86"/>
      <c r="AR826" s="86"/>
      <c r="AS826" s="86"/>
      <c r="AT826" s="86"/>
      <c r="AU826" s="86"/>
      <c r="AV826" s="86"/>
      <c r="AW826" s="86"/>
      <c r="AX826" s="86"/>
      <c r="AY826" s="86"/>
      <c r="AZ826" s="86"/>
      <c r="BA826" s="86"/>
      <c r="BB826" s="86"/>
      <c r="BC826" s="86"/>
      <c r="BD826" s="86"/>
      <c r="BE826" s="86"/>
      <c r="BF826" s="86"/>
      <c r="BG826" s="86"/>
      <c r="BH826" s="86"/>
      <c r="BI826" s="86"/>
      <c r="BJ826" s="86"/>
      <c r="BK826" s="86"/>
      <c r="BL826" s="86"/>
      <c r="BM826" s="86"/>
      <c r="BN826" s="86"/>
      <c r="BO826" s="86"/>
      <c r="BP826" s="86"/>
    </row>
    <row r="827" spans="7:68" s="28" customFormat="1">
      <c r="G827" s="450"/>
      <c r="AC827" s="33"/>
      <c r="AG827" s="86"/>
      <c r="AH827" s="86"/>
      <c r="AI827" s="86"/>
      <c r="AK827" s="86"/>
      <c r="AL827" s="86"/>
      <c r="AM827" s="86"/>
      <c r="AN827" s="86"/>
      <c r="AO827" s="86"/>
      <c r="AP827" s="86"/>
      <c r="AQ827" s="86"/>
      <c r="AR827" s="86"/>
      <c r="AS827" s="86"/>
      <c r="AT827" s="86"/>
      <c r="AU827" s="86"/>
      <c r="AV827" s="86"/>
      <c r="AW827" s="86"/>
      <c r="AX827" s="86"/>
      <c r="AY827" s="86"/>
      <c r="AZ827" s="86"/>
      <c r="BA827" s="86"/>
      <c r="BB827" s="86"/>
      <c r="BC827" s="86"/>
      <c r="BD827" s="86"/>
      <c r="BE827" s="86"/>
      <c r="BF827" s="86"/>
      <c r="BG827" s="86"/>
      <c r="BH827" s="86"/>
      <c r="BI827" s="86"/>
      <c r="BJ827" s="86"/>
      <c r="BK827" s="86"/>
      <c r="BL827" s="86"/>
      <c r="BM827" s="86"/>
      <c r="BN827" s="86"/>
      <c r="BO827" s="86"/>
      <c r="BP827" s="86"/>
    </row>
    <row r="828" spans="7:68" s="28" customFormat="1">
      <c r="G828" s="450"/>
      <c r="AC828" s="33"/>
      <c r="AG828" s="86"/>
      <c r="AH828" s="86"/>
      <c r="AI828" s="86"/>
      <c r="AK828" s="86"/>
      <c r="AL828" s="86"/>
      <c r="AM828" s="86"/>
      <c r="AN828" s="86"/>
      <c r="AO828" s="86"/>
      <c r="AP828" s="86"/>
      <c r="AQ828" s="86"/>
      <c r="AR828" s="86"/>
      <c r="AS828" s="86"/>
      <c r="AT828" s="86"/>
      <c r="AU828" s="86"/>
      <c r="AV828" s="86"/>
      <c r="AW828" s="86"/>
      <c r="AX828" s="86"/>
      <c r="AY828" s="86"/>
      <c r="AZ828" s="86"/>
      <c r="BA828" s="86"/>
      <c r="BB828" s="86"/>
      <c r="BC828" s="86"/>
      <c r="BD828" s="86"/>
      <c r="BE828" s="86"/>
      <c r="BF828" s="86"/>
      <c r="BG828" s="86"/>
      <c r="BH828" s="86"/>
      <c r="BI828" s="86"/>
      <c r="BJ828" s="86"/>
      <c r="BK828" s="86"/>
      <c r="BL828" s="86"/>
      <c r="BM828" s="86"/>
      <c r="BN828" s="86"/>
      <c r="BO828" s="86"/>
      <c r="BP828" s="86"/>
    </row>
    <row r="829" spans="7:68" s="28" customFormat="1">
      <c r="G829" s="450"/>
      <c r="AC829" s="33"/>
      <c r="AG829" s="86"/>
      <c r="AH829" s="86"/>
      <c r="AI829" s="86"/>
      <c r="AK829" s="86"/>
      <c r="AL829" s="86"/>
      <c r="AM829" s="86"/>
      <c r="AN829" s="86"/>
      <c r="AO829" s="86"/>
      <c r="AP829" s="86"/>
      <c r="AQ829" s="86"/>
      <c r="AR829" s="86"/>
      <c r="AS829" s="86"/>
      <c r="AT829" s="86"/>
      <c r="AU829" s="86"/>
      <c r="AV829" s="86"/>
      <c r="AW829" s="86"/>
      <c r="AX829" s="86"/>
      <c r="AY829" s="86"/>
      <c r="AZ829" s="86"/>
      <c r="BA829" s="86"/>
      <c r="BB829" s="86"/>
      <c r="BC829" s="86"/>
      <c r="BD829" s="86"/>
      <c r="BE829" s="86"/>
      <c r="BF829" s="86"/>
      <c r="BG829" s="86"/>
      <c r="BH829" s="86"/>
      <c r="BI829" s="86"/>
      <c r="BJ829" s="86"/>
      <c r="BK829" s="86"/>
      <c r="BL829" s="86"/>
      <c r="BM829" s="86"/>
      <c r="BN829" s="86"/>
      <c r="BO829" s="86"/>
      <c r="BP829" s="86"/>
    </row>
    <row r="830" spans="7:68" s="28" customFormat="1">
      <c r="G830" s="450"/>
      <c r="AC830" s="33"/>
      <c r="AG830" s="86"/>
      <c r="AH830" s="86"/>
      <c r="AI830" s="86"/>
      <c r="AK830" s="86"/>
      <c r="AL830" s="86"/>
      <c r="AM830" s="86"/>
      <c r="AN830" s="86"/>
      <c r="AO830" s="86"/>
      <c r="AP830" s="86"/>
      <c r="AQ830" s="86"/>
      <c r="AR830" s="86"/>
      <c r="AS830" s="86"/>
      <c r="AT830" s="86"/>
      <c r="AU830" s="86"/>
      <c r="AV830" s="86"/>
      <c r="AW830" s="86"/>
      <c r="AX830" s="86"/>
      <c r="AY830" s="86"/>
      <c r="AZ830" s="86"/>
      <c r="BA830" s="86"/>
      <c r="BB830" s="86"/>
      <c r="BC830" s="86"/>
      <c r="BD830" s="86"/>
      <c r="BE830" s="86"/>
      <c r="BF830" s="86"/>
      <c r="BG830" s="86"/>
      <c r="BH830" s="86"/>
      <c r="BI830" s="86"/>
      <c r="BJ830" s="86"/>
      <c r="BK830" s="86"/>
      <c r="BL830" s="86"/>
      <c r="BM830" s="86"/>
      <c r="BN830" s="86"/>
      <c r="BO830" s="86"/>
      <c r="BP830" s="86"/>
    </row>
    <row r="831" spans="7:68" s="28" customFormat="1">
      <c r="G831" s="450"/>
      <c r="AC831" s="33"/>
      <c r="AG831" s="86"/>
      <c r="AH831" s="86"/>
      <c r="AI831" s="86"/>
      <c r="AK831" s="86"/>
      <c r="AL831" s="86"/>
      <c r="AM831" s="86"/>
      <c r="AN831" s="86"/>
      <c r="AO831" s="86"/>
      <c r="AP831" s="86"/>
      <c r="AQ831" s="86"/>
      <c r="AR831" s="86"/>
      <c r="AS831" s="86"/>
      <c r="AT831" s="86"/>
      <c r="AU831" s="86"/>
      <c r="AV831" s="86"/>
      <c r="AW831" s="86"/>
      <c r="AX831" s="86"/>
      <c r="AY831" s="86"/>
      <c r="AZ831" s="86"/>
      <c r="BA831" s="86"/>
      <c r="BB831" s="86"/>
      <c r="BC831" s="86"/>
      <c r="BD831" s="86"/>
      <c r="BE831" s="86"/>
      <c r="BF831" s="86"/>
      <c r="BG831" s="86"/>
      <c r="BH831" s="86"/>
      <c r="BI831" s="86"/>
      <c r="BJ831" s="86"/>
      <c r="BK831" s="86"/>
      <c r="BL831" s="86"/>
      <c r="BM831" s="86"/>
      <c r="BN831" s="86"/>
      <c r="BO831" s="86"/>
      <c r="BP831" s="86"/>
    </row>
    <row r="832" spans="7:68" s="28" customFormat="1">
      <c r="G832" s="450"/>
      <c r="AC832" s="33"/>
      <c r="AG832" s="86"/>
      <c r="AH832" s="86"/>
      <c r="AI832" s="86"/>
      <c r="AK832" s="86"/>
      <c r="AL832" s="86"/>
      <c r="AM832" s="86"/>
      <c r="AN832" s="86"/>
      <c r="AO832" s="86"/>
      <c r="AP832" s="86"/>
      <c r="AQ832" s="86"/>
      <c r="AR832" s="86"/>
      <c r="AS832" s="86"/>
      <c r="AT832" s="86"/>
      <c r="AU832" s="86"/>
      <c r="AV832" s="86"/>
      <c r="AW832" s="86"/>
      <c r="AX832" s="86"/>
      <c r="AY832" s="86"/>
      <c r="AZ832" s="86"/>
      <c r="BA832" s="86"/>
      <c r="BB832" s="86"/>
      <c r="BC832" s="86"/>
      <c r="BD832" s="86"/>
      <c r="BE832" s="86"/>
      <c r="BF832" s="86"/>
      <c r="BG832" s="86"/>
      <c r="BH832" s="86"/>
      <c r="BI832" s="86"/>
      <c r="BJ832" s="86"/>
      <c r="BK832" s="86"/>
      <c r="BL832" s="86"/>
      <c r="BM832" s="86"/>
      <c r="BN832" s="86"/>
      <c r="BO832" s="86"/>
      <c r="BP832" s="86"/>
    </row>
    <row r="833" spans="7:68" s="28" customFormat="1">
      <c r="G833" s="450"/>
      <c r="AC833" s="33"/>
      <c r="AG833" s="86"/>
      <c r="AH833" s="86"/>
      <c r="AI833" s="86"/>
      <c r="AK833" s="86"/>
      <c r="AL833" s="86"/>
      <c r="AM833" s="86"/>
      <c r="AN833" s="86"/>
      <c r="AO833" s="86"/>
      <c r="AP833" s="86"/>
      <c r="AQ833" s="86"/>
      <c r="AR833" s="86"/>
      <c r="AS833" s="86"/>
      <c r="AT833" s="86"/>
      <c r="AU833" s="86"/>
      <c r="AV833" s="86"/>
      <c r="AW833" s="86"/>
      <c r="AX833" s="86"/>
      <c r="AY833" s="86"/>
      <c r="AZ833" s="86"/>
      <c r="BA833" s="86"/>
      <c r="BB833" s="86"/>
      <c r="BC833" s="86"/>
      <c r="BD833" s="86"/>
      <c r="BE833" s="86"/>
      <c r="BF833" s="86"/>
      <c r="BG833" s="86"/>
      <c r="BH833" s="86"/>
      <c r="BI833" s="86"/>
      <c r="BJ833" s="86"/>
      <c r="BK833" s="86"/>
      <c r="BL833" s="86"/>
      <c r="BM833" s="86"/>
      <c r="BN833" s="86"/>
      <c r="BO833" s="86"/>
      <c r="BP833" s="86"/>
    </row>
    <row r="834" spans="7:68" s="28" customFormat="1">
      <c r="G834" s="450"/>
      <c r="AC834" s="33"/>
      <c r="AG834" s="86"/>
      <c r="AH834" s="86"/>
      <c r="AI834" s="86"/>
      <c r="AK834" s="86"/>
      <c r="AL834" s="86"/>
      <c r="AM834" s="86"/>
      <c r="AN834" s="86"/>
      <c r="AO834" s="86"/>
      <c r="AP834" s="86"/>
      <c r="AQ834" s="86"/>
      <c r="AR834" s="86"/>
      <c r="AS834" s="86"/>
      <c r="AT834" s="86"/>
      <c r="AU834" s="86"/>
      <c r="AV834" s="86"/>
      <c r="AW834" s="86"/>
      <c r="AX834" s="86"/>
      <c r="AY834" s="86"/>
      <c r="AZ834" s="86"/>
      <c r="BA834" s="86"/>
      <c r="BB834" s="86"/>
      <c r="BC834" s="86"/>
      <c r="BD834" s="86"/>
      <c r="BE834" s="86"/>
      <c r="BF834" s="86"/>
      <c r="BG834" s="86"/>
      <c r="BH834" s="86"/>
      <c r="BI834" s="86"/>
      <c r="BJ834" s="86"/>
      <c r="BK834" s="86"/>
      <c r="BL834" s="86"/>
      <c r="BM834" s="86"/>
      <c r="BN834" s="86"/>
      <c r="BO834" s="86"/>
      <c r="BP834" s="86"/>
    </row>
    <row r="835" spans="7:68" s="28" customFormat="1">
      <c r="G835" s="450"/>
      <c r="AC835" s="33"/>
      <c r="AG835" s="86"/>
      <c r="AH835" s="86"/>
      <c r="AI835" s="86"/>
      <c r="AK835" s="86"/>
      <c r="AL835" s="86"/>
      <c r="AM835" s="86"/>
      <c r="AN835" s="86"/>
      <c r="AO835" s="86"/>
      <c r="AP835" s="86"/>
      <c r="AQ835" s="86"/>
      <c r="AR835" s="86"/>
      <c r="AS835" s="86"/>
      <c r="AT835" s="86"/>
      <c r="AU835" s="86"/>
      <c r="AV835" s="86"/>
      <c r="AW835" s="86"/>
      <c r="AX835" s="86"/>
      <c r="AY835" s="86"/>
      <c r="AZ835" s="86"/>
      <c r="BA835" s="86"/>
      <c r="BB835" s="86"/>
      <c r="BC835" s="86"/>
      <c r="BD835" s="86"/>
      <c r="BE835" s="86"/>
      <c r="BF835" s="86"/>
      <c r="BG835" s="86"/>
      <c r="BH835" s="86"/>
      <c r="BI835" s="86"/>
      <c r="BJ835" s="86"/>
      <c r="BK835" s="86"/>
      <c r="BL835" s="86"/>
      <c r="BM835" s="86"/>
      <c r="BN835" s="86"/>
      <c r="BO835" s="86"/>
      <c r="BP835" s="86"/>
    </row>
    <row r="836" spans="7:68" s="28" customFormat="1">
      <c r="G836" s="450"/>
      <c r="AC836" s="33"/>
      <c r="AG836" s="86"/>
      <c r="AH836" s="86"/>
      <c r="AI836" s="86"/>
      <c r="AK836" s="86"/>
      <c r="AL836" s="86"/>
      <c r="AM836" s="86"/>
      <c r="AN836" s="86"/>
      <c r="AO836" s="86"/>
      <c r="AP836" s="86"/>
      <c r="AQ836" s="86"/>
      <c r="AR836" s="86"/>
      <c r="AS836" s="86"/>
      <c r="AT836" s="86"/>
      <c r="AU836" s="86"/>
      <c r="AV836" s="86"/>
      <c r="AW836" s="86"/>
      <c r="AX836" s="86"/>
      <c r="AY836" s="86"/>
      <c r="AZ836" s="86"/>
      <c r="BA836" s="86"/>
      <c r="BB836" s="86"/>
      <c r="BC836" s="86"/>
      <c r="BD836" s="86"/>
      <c r="BE836" s="86"/>
      <c r="BF836" s="86"/>
      <c r="BG836" s="86"/>
      <c r="BH836" s="86"/>
      <c r="BI836" s="86"/>
      <c r="BJ836" s="86"/>
      <c r="BK836" s="86"/>
      <c r="BL836" s="86"/>
      <c r="BM836" s="86"/>
      <c r="BN836" s="86"/>
      <c r="BO836" s="86"/>
      <c r="BP836" s="86"/>
    </row>
    <row r="837" spans="7:68" s="28" customFormat="1">
      <c r="G837" s="450"/>
      <c r="AC837" s="33"/>
      <c r="AG837" s="86"/>
      <c r="AH837" s="86"/>
      <c r="AI837" s="86"/>
      <c r="AK837" s="86"/>
      <c r="AL837" s="86"/>
      <c r="AM837" s="86"/>
      <c r="AN837" s="86"/>
      <c r="AO837" s="86"/>
      <c r="AP837" s="86"/>
      <c r="AQ837" s="86"/>
      <c r="AR837" s="86"/>
      <c r="AS837" s="86"/>
      <c r="AT837" s="86"/>
      <c r="AU837" s="86"/>
      <c r="AV837" s="86"/>
      <c r="AW837" s="86"/>
      <c r="AX837" s="86"/>
      <c r="AY837" s="86"/>
      <c r="AZ837" s="86"/>
      <c r="BA837" s="86"/>
      <c r="BB837" s="86"/>
      <c r="BC837" s="86"/>
      <c r="BD837" s="86"/>
      <c r="BE837" s="86"/>
      <c r="BF837" s="86"/>
      <c r="BG837" s="86"/>
      <c r="BH837" s="86"/>
      <c r="BI837" s="86"/>
      <c r="BJ837" s="86"/>
      <c r="BK837" s="86"/>
      <c r="BL837" s="86"/>
      <c r="BM837" s="86"/>
      <c r="BN837" s="86"/>
      <c r="BO837" s="86"/>
      <c r="BP837" s="86"/>
    </row>
    <row r="838" spans="7:68" s="28" customFormat="1">
      <c r="G838" s="450"/>
      <c r="AC838" s="33"/>
      <c r="AG838" s="86"/>
      <c r="AH838" s="86"/>
      <c r="AI838" s="86"/>
      <c r="AK838" s="86"/>
      <c r="AL838" s="86"/>
      <c r="AM838" s="86"/>
      <c r="AN838" s="86"/>
      <c r="AO838" s="86"/>
      <c r="AP838" s="86"/>
      <c r="AQ838" s="86"/>
      <c r="AR838" s="86"/>
      <c r="AS838" s="86"/>
      <c r="AT838" s="86"/>
      <c r="AU838" s="86"/>
      <c r="AV838" s="86"/>
      <c r="AW838" s="86"/>
      <c r="AX838" s="86"/>
      <c r="AY838" s="86"/>
      <c r="AZ838" s="86"/>
      <c r="BA838" s="86"/>
      <c r="BB838" s="86"/>
      <c r="BC838" s="86"/>
      <c r="BD838" s="86"/>
      <c r="BE838" s="86"/>
      <c r="BF838" s="86"/>
      <c r="BG838" s="86"/>
      <c r="BH838" s="86"/>
      <c r="BI838" s="86"/>
      <c r="BJ838" s="86"/>
      <c r="BK838" s="86"/>
      <c r="BL838" s="86"/>
      <c r="BM838" s="86"/>
      <c r="BN838" s="86"/>
      <c r="BO838" s="86"/>
      <c r="BP838" s="86"/>
    </row>
    <row r="839" spans="7:68" s="28" customFormat="1">
      <c r="G839" s="450"/>
      <c r="AC839" s="33"/>
      <c r="AG839" s="86"/>
      <c r="AH839" s="86"/>
      <c r="AI839" s="86"/>
      <c r="AK839" s="86"/>
      <c r="AL839" s="86"/>
      <c r="AM839" s="86"/>
      <c r="AN839" s="86"/>
      <c r="AO839" s="86"/>
      <c r="AP839" s="86"/>
      <c r="AQ839" s="86"/>
      <c r="AR839" s="86"/>
      <c r="AS839" s="86"/>
      <c r="AT839" s="86"/>
      <c r="AU839" s="86"/>
      <c r="AV839" s="86"/>
      <c r="AW839" s="86"/>
      <c r="AX839" s="86"/>
      <c r="AY839" s="86"/>
      <c r="AZ839" s="86"/>
      <c r="BA839" s="86"/>
      <c r="BB839" s="86"/>
      <c r="BC839" s="86"/>
      <c r="BD839" s="86"/>
      <c r="BE839" s="86"/>
      <c r="BF839" s="86"/>
      <c r="BG839" s="86"/>
      <c r="BH839" s="86"/>
      <c r="BI839" s="86"/>
      <c r="BJ839" s="86"/>
      <c r="BK839" s="86"/>
      <c r="BL839" s="86"/>
      <c r="BM839" s="86"/>
      <c r="BN839" s="86"/>
      <c r="BO839" s="86"/>
      <c r="BP839" s="86"/>
    </row>
    <row r="840" spans="7:68" s="28" customFormat="1">
      <c r="G840" s="450"/>
      <c r="AC840" s="33"/>
      <c r="AG840" s="86"/>
      <c r="AH840" s="86"/>
      <c r="AI840" s="86"/>
      <c r="AK840" s="86"/>
      <c r="AL840" s="86"/>
      <c r="AM840" s="86"/>
      <c r="AN840" s="86"/>
      <c r="AO840" s="86"/>
      <c r="AP840" s="86"/>
      <c r="AQ840" s="86"/>
      <c r="AR840" s="86"/>
      <c r="AS840" s="86"/>
      <c r="AT840" s="86"/>
      <c r="AU840" s="86"/>
      <c r="AV840" s="86"/>
      <c r="AW840" s="86"/>
      <c r="AX840" s="86"/>
      <c r="AY840" s="86"/>
      <c r="AZ840" s="86"/>
      <c r="BA840" s="86"/>
      <c r="BB840" s="86"/>
      <c r="BC840" s="86"/>
      <c r="BD840" s="86"/>
      <c r="BE840" s="86"/>
      <c r="BF840" s="86"/>
      <c r="BG840" s="86"/>
      <c r="BH840" s="86"/>
      <c r="BI840" s="86"/>
      <c r="BJ840" s="86"/>
      <c r="BK840" s="86"/>
      <c r="BL840" s="86"/>
      <c r="BM840" s="86"/>
      <c r="BN840" s="86"/>
      <c r="BO840" s="86"/>
      <c r="BP840" s="86"/>
    </row>
    <row r="841" spans="7:68" s="28" customFormat="1">
      <c r="G841" s="450"/>
      <c r="AC841" s="33"/>
      <c r="AG841" s="86"/>
      <c r="AH841" s="86"/>
      <c r="AI841" s="86"/>
      <c r="AK841" s="86"/>
      <c r="AL841" s="86"/>
      <c r="AM841" s="86"/>
      <c r="AN841" s="86"/>
      <c r="AO841" s="86"/>
      <c r="AP841" s="86"/>
      <c r="AQ841" s="86"/>
      <c r="AR841" s="86"/>
      <c r="AS841" s="86"/>
      <c r="AT841" s="86"/>
      <c r="AU841" s="86"/>
      <c r="AV841" s="86"/>
      <c r="AW841" s="86"/>
      <c r="AX841" s="86"/>
      <c r="AY841" s="86"/>
      <c r="AZ841" s="86"/>
      <c r="BA841" s="86"/>
      <c r="BB841" s="86"/>
      <c r="BC841" s="86"/>
      <c r="BD841" s="86"/>
      <c r="BE841" s="86"/>
      <c r="BF841" s="86"/>
      <c r="BG841" s="86"/>
      <c r="BH841" s="86"/>
      <c r="BI841" s="86"/>
      <c r="BJ841" s="86"/>
      <c r="BK841" s="86"/>
      <c r="BL841" s="86"/>
      <c r="BM841" s="86"/>
      <c r="BN841" s="86"/>
      <c r="BO841" s="86"/>
      <c r="BP841" s="86"/>
    </row>
    <row r="842" spans="7:68" s="28" customFormat="1">
      <c r="G842" s="450"/>
      <c r="AC842" s="33"/>
      <c r="AG842" s="86"/>
      <c r="AH842" s="86"/>
      <c r="AI842" s="86"/>
      <c r="AK842" s="86"/>
      <c r="AL842" s="86"/>
      <c r="AM842" s="86"/>
      <c r="AN842" s="86"/>
      <c r="AO842" s="86"/>
      <c r="AP842" s="86"/>
      <c r="AQ842" s="86"/>
      <c r="AR842" s="86"/>
      <c r="AS842" s="86"/>
      <c r="AT842" s="86"/>
      <c r="AU842" s="86"/>
      <c r="AV842" s="86"/>
      <c r="AW842" s="86"/>
      <c r="AX842" s="86"/>
      <c r="AY842" s="86"/>
      <c r="AZ842" s="86"/>
      <c r="BA842" s="86"/>
      <c r="BB842" s="86"/>
      <c r="BC842" s="86"/>
      <c r="BD842" s="86"/>
      <c r="BE842" s="86"/>
      <c r="BF842" s="86"/>
      <c r="BG842" s="86"/>
      <c r="BH842" s="86"/>
      <c r="BI842" s="86"/>
      <c r="BJ842" s="86"/>
      <c r="BK842" s="86"/>
      <c r="BL842" s="86"/>
      <c r="BM842" s="86"/>
      <c r="BN842" s="86"/>
      <c r="BO842" s="86"/>
      <c r="BP842" s="86"/>
    </row>
    <row r="843" spans="7:68" s="28" customFormat="1">
      <c r="G843" s="450"/>
      <c r="AC843" s="33"/>
      <c r="AG843" s="86"/>
      <c r="AH843" s="86"/>
      <c r="AI843" s="86"/>
      <c r="AK843" s="86"/>
      <c r="AL843" s="86"/>
      <c r="AM843" s="86"/>
      <c r="AN843" s="86"/>
      <c r="AO843" s="86"/>
      <c r="AP843" s="86"/>
      <c r="AQ843" s="86"/>
      <c r="AR843" s="86"/>
      <c r="AS843" s="86"/>
      <c r="AT843" s="86"/>
      <c r="AU843" s="86"/>
      <c r="AV843" s="86"/>
      <c r="AW843" s="86"/>
      <c r="AX843" s="86"/>
      <c r="AY843" s="86"/>
      <c r="AZ843" s="86"/>
      <c r="BA843" s="86"/>
      <c r="BB843" s="86"/>
      <c r="BC843" s="86"/>
      <c r="BD843" s="86"/>
      <c r="BE843" s="86"/>
      <c r="BF843" s="86"/>
      <c r="BG843" s="86"/>
      <c r="BH843" s="86"/>
      <c r="BI843" s="86"/>
      <c r="BJ843" s="86"/>
      <c r="BK843" s="86"/>
      <c r="BL843" s="86"/>
      <c r="BM843" s="86"/>
      <c r="BN843" s="86"/>
      <c r="BO843" s="86"/>
      <c r="BP843" s="86"/>
    </row>
    <row r="844" spans="7:68" s="28" customFormat="1">
      <c r="G844" s="450"/>
      <c r="AC844" s="33"/>
      <c r="AG844" s="86"/>
      <c r="AH844" s="86"/>
      <c r="AI844" s="86"/>
      <c r="AK844" s="86"/>
      <c r="AL844" s="86"/>
      <c r="AM844" s="86"/>
      <c r="AN844" s="86"/>
      <c r="AO844" s="86"/>
      <c r="AP844" s="86"/>
      <c r="AQ844" s="86"/>
      <c r="AR844" s="86"/>
      <c r="AS844" s="86"/>
      <c r="AT844" s="86"/>
      <c r="AU844" s="86"/>
      <c r="AV844" s="86"/>
      <c r="AW844" s="86"/>
      <c r="AX844" s="86"/>
      <c r="AY844" s="86"/>
      <c r="AZ844" s="86"/>
      <c r="BA844" s="86"/>
      <c r="BB844" s="86"/>
      <c r="BC844" s="86"/>
      <c r="BD844" s="86"/>
      <c r="BE844" s="86"/>
      <c r="BF844" s="86"/>
      <c r="BG844" s="86"/>
      <c r="BH844" s="86"/>
      <c r="BI844" s="86"/>
      <c r="BJ844" s="86"/>
      <c r="BK844" s="86"/>
      <c r="BL844" s="86"/>
      <c r="BM844" s="86"/>
      <c r="BN844" s="86"/>
      <c r="BO844" s="86"/>
      <c r="BP844" s="86"/>
    </row>
    <row r="845" spans="7:68" s="28" customFormat="1">
      <c r="G845" s="450"/>
      <c r="AC845" s="33"/>
      <c r="AG845" s="86"/>
      <c r="AH845" s="86"/>
      <c r="AI845" s="86"/>
      <c r="AK845" s="86"/>
      <c r="AL845" s="86"/>
      <c r="AM845" s="86"/>
      <c r="AN845" s="86"/>
      <c r="AO845" s="86"/>
      <c r="AP845" s="86"/>
      <c r="AQ845" s="86"/>
      <c r="AR845" s="86"/>
      <c r="AS845" s="86"/>
      <c r="AT845" s="86"/>
      <c r="AU845" s="86"/>
      <c r="AV845" s="86"/>
      <c r="AW845" s="86"/>
      <c r="AX845" s="86"/>
      <c r="AY845" s="86"/>
      <c r="AZ845" s="86"/>
      <c r="BA845" s="86"/>
      <c r="BB845" s="86"/>
      <c r="BC845" s="86"/>
      <c r="BD845" s="86"/>
      <c r="BE845" s="86"/>
      <c r="BF845" s="86"/>
      <c r="BG845" s="86"/>
      <c r="BH845" s="86"/>
      <c r="BI845" s="86"/>
      <c r="BJ845" s="86"/>
      <c r="BK845" s="86"/>
      <c r="BL845" s="86"/>
      <c r="BM845" s="86"/>
      <c r="BN845" s="86"/>
      <c r="BO845" s="86"/>
      <c r="BP845" s="86"/>
    </row>
    <row r="846" spans="7:68" s="28" customFormat="1">
      <c r="G846" s="450"/>
      <c r="AC846" s="33"/>
      <c r="AG846" s="86"/>
      <c r="AH846" s="86"/>
      <c r="AI846" s="86"/>
      <c r="AK846" s="86"/>
      <c r="AL846" s="86"/>
      <c r="AM846" s="86"/>
      <c r="AN846" s="86"/>
      <c r="AO846" s="86"/>
      <c r="AP846" s="86"/>
      <c r="AQ846" s="86"/>
      <c r="AR846" s="86"/>
      <c r="AS846" s="86"/>
      <c r="AT846" s="86"/>
      <c r="AU846" s="86"/>
      <c r="AV846" s="86"/>
      <c r="AW846" s="86"/>
      <c r="AX846" s="86"/>
      <c r="AY846" s="86"/>
      <c r="AZ846" s="86"/>
      <c r="BA846" s="86"/>
      <c r="BB846" s="86"/>
      <c r="BC846" s="86"/>
      <c r="BD846" s="86"/>
      <c r="BE846" s="86"/>
      <c r="BF846" s="86"/>
      <c r="BG846" s="86"/>
      <c r="BH846" s="86"/>
      <c r="BI846" s="86"/>
      <c r="BJ846" s="86"/>
      <c r="BK846" s="86"/>
      <c r="BL846" s="86"/>
      <c r="BM846" s="86"/>
      <c r="BN846" s="86"/>
      <c r="BO846" s="86"/>
      <c r="BP846" s="86"/>
    </row>
    <row r="847" spans="7:68" s="28" customFormat="1">
      <c r="G847" s="450"/>
      <c r="AC847" s="33"/>
      <c r="AG847" s="86"/>
      <c r="AH847" s="86"/>
      <c r="AI847" s="86"/>
      <c r="AK847" s="86"/>
      <c r="AL847" s="86"/>
      <c r="AM847" s="86"/>
      <c r="AN847" s="86"/>
      <c r="AO847" s="86"/>
      <c r="AP847" s="86"/>
      <c r="AQ847" s="86"/>
      <c r="AR847" s="86"/>
      <c r="AS847" s="86"/>
      <c r="AT847" s="86"/>
      <c r="AU847" s="86"/>
      <c r="AV847" s="86"/>
      <c r="AW847" s="86"/>
      <c r="AX847" s="86"/>
      <c r="AY847" s="86"/>
      <c r="AZ847" s="86"/>
      <c r="BA847" s="86"/>
      <c r="BB847" s="86"/>
      <c r="BC847" s="86"/>
      <c r="BD847" s="86"/>
      <c r="BE847" s="86"/>
      <c r="BF847" s="86"/>
      <c r="BG847" s="86"/>
      <c r="BH847" s="86"/>
      <c r="BI847" s="86"/>
      <c r="BJ847" s="86"/>
      <c r="BK847" s="86"/>
      <c r="BL847" s="86"/>
      <c r="BM847" s="86"/>
      <c r="BN847" s="86"/>
      <c r="BO847" s="86"/>
      <c r="BP847" s="86"/>
    </row>
    <row r="848" spans="7:68" s="28" customFormat="1">
      <c r="G848" s="450"/>
      <c r="AC848" s="33"/>
      <c r="AG848" s="86"/>
      <c r="AH848" s="86"/>
      <c r="AI848" s="86"/>
      <c r="AK848" s="86"/>
      <c r="AL848" s="86"/>
      <c r="AM848" s="86"/>
      <c r="AN848" s="86"/>
      <c r="AO848" s="86"/>
      <c r="AP848" s="86"/>
      <c r="AQ848" s="86"/>
      <c r="AR848" s="86"/>
      <c r="AS848" s="86"/>
      <c r="AT848" s="86"/>
      <c r="AU848" s="86"/>
      <c r="AV848" s="86"/>
      <c r="AW848" s="86"/>
      <c r="AX848" s="86"/>
      <c r="AY848" s="86"/>
      <c r="AZ848" s="86"/>
      <c r="BA848" s="86"/>
      <c r="BB848" s="86"/>
      <c r="BC848" s="86"/>
      <c r="BD848" s="86"/>
      <c r="BE848" s="86"/>
      <c r="BF848" s="86"/>
      <c r="BG848" s="86"/>
      <c r="BH848" s="86"/>
      <c r="BI848" s="86"/>
      <c r="BJ848" s="86"/>
      <c r="BK848" s="86"/>
      <c r="BL848" s="86"/>
      <c r="BM848" s="86"/>
      <c r="BN848" s="86"/>
      <c r="BO848" s="86"/>
      <c r="BP848" s="86"/>
    </row>
    <row r="849" spans="7:68" s="28" customFormat="1">
      <c r="G849" s="450"/>
      <c r="AC849" s="33"/>
      <c r="AG849" s="86"/>
      <c r="AH849" s="86"/>
      <c r="AI849" s="86"/>
      <c r="AK849" s="86"/>
      <c r="AL849" s="86"/>
      <c r="AM849" s="86"/>
      <c r="AN849" s="86"/>
      <c r="AO849" s="86"/>
      <c r="AP849" s="86"/>
      <c r="AQ849" s="86"/>
      <c r="AR849" s="86"/>
      <c r="AS849" s="86"/>
      <c r="AT849" s="86"/>
      <c r="AU849" s="86"/>
      <c r="AV849" s="86"/>
      <c r="AW849" s="86"/>
      <c r="AX849" s="86"/>
      <c r="AY849" s="86"/>
      <c r="AZ849" s="86"/>
      <c r="BA849" s="86"/>
      <c r="BB849" s="86"/>
      <c r="BC849" s="86"/>
      <c r="BD849" s="86"/>
      <c r="BE849" s="86"/>
      <c r="BF849" s="86"/>
      <c r="BG849" s="86"/>
      <c r="BH849" s="86"/>
      <c r="BI849" s="86"/>
      <c r="BJ849" s="86"/>
      <c r="BK849" s="86"/>
      <c r="BL849" s="86"/>
      <c r="BM849" s="86"/>
      <c r="BN849" s="86"/>
      <c r="BO849" s="86"/>
      <c r="BP849" s="86"/>
    </row>
    <row r="850" spans="7:68" s="28" customFormat="1">
      <c r="G850" s="450"/>
      <c r="AC850" s="33"/>
      <c r="AG850" s="86"/>
      <c r="AH850" s="86"/>
      <c r="AI850" s="86"/>
      <c r="AK850" s="86"/>
      <c r="AL850" s="86"/>
      <c r="AM850" s="86"/>
      <c r="AN850" s="86"/>
      <c r="AO850" s="86"/>
      <c r="AP850" s="86"/>
      <c r="AQ850" s="86"/>
      <c r="AR850" s="86"/>
      <c r="AS850" s="86"/>
      <c r="AT850" s="86"/>
      <c r="AU850" s="86"/>
      <c r="AV850" s="86"/>
      <c r="AW850" s="86"/>
      <c r="AX850" s="86"/>
      <c r="AY850" s="86"/>
      <c r="AZ850" s="86"/>
      <c r="BA850" s="86"/>
      <c r="BB850" s="86"/>
      <c r="BC850" s="86"/>
      <c r="BD850" s="86"/>
      <c r="BE850" s="86"/>
      <c r="BF850" s="86"/>
      <c r="BG850" s="86"/>
      <c r="BH850" s="86"/>
      <c r="BI850" s="86"/>
      <c r="BJ850" s="86"/>
      <c r="BK850" s="86"/>
      <c r="BL850" s="86"/>
      <c r="BM850" s="86"/>
      <c r="BN850" s="86"/>
      <c r="BO850" s="86"/>
      <c r="BP850" s="86"/>
    </row>
    <row r="851" spans="7:68" s="28" customFormat="1">
      <c r="G851" s="450"/>
      <c r="AC851" s="33"/>
      <c r="AG851" s="86"/>
      <c r="AH851" s="86"/>
      <c r="AI851" s="86"/>
      <c r="AK851" s="86"/>
      <c r="AL851" s="86"/>
      <c r="AM851" s="86"/>
      <c r="AN851" s="86"/>
      <c r="AO851" s="86"/>
      <c r="AP851" s="86"/>
      <c r="AQ851" s="86"/>
      <c r="AR851" s="86"/>
      <c r="AS851" s="86"/>
      <c r="AT851" s="86"/>
      <c r="AU851" s="86"/>
      <c r="AV851" s="86"/>
      <c r="AW851" s="86"/>
      <c r="AX851" s="86"/>
      <c r="AY851" s="86"/>
      <c r="AZ851" s="86"/>
      <c r="BA851" s="86"/>
      <c r="BB851" s="86"/>
      <c r="BC851" s="86"/>
      <c r="BD851" s="86"/>
      <c r="BE851" s="86"/>
      <c r="BF851" s="86"/>
      <c r="BG851" s="86"/>
      <c r="BH851" s="86"/>
      <c r="BI851" s="86"/>
      <c r="BJ851" s="86"/>
      <c r="BK851" s="86"/>
      <c r="BL851" s="86"/>
      <c r="BM851" s="86"/>
      <c r="BN851" s="86"/>
      <c r="BO851" s="86"/>
      <c r="BP851" s="86"/>
    </row>
    <row r="852" spans="7:68" s="28" customFormat="1">
      <c r="G852" s="450"/>
      <c r="AC852" s="33"/>
      <c r="AG852" s="86"/>
      <c r="AH852" s="86"/>
      <c r="AI852" s="86"/>
      <c r="AK852" s="86"/>
      <c r="AL852" s="86"/>
      <c r="AM852" s="86"/>
      <c r="AN852" s="86"/>
      <c r="AO852" s="86"/>
      <c r="AP852" s="86"/>
      <c r="AQ852" s="86"/>
      <c r="AR852" s="86"/>
      <c r="AS852" s="86"/>
      <c r="AT852" s="86"/>
      <c r="AU852" s="86"/>
      <c r="AV852" s="86"/>
      <c r="AW852" s="86"/>
      <c r="AX852" s="86"/>
      <c r="AY852" s="86"/>
      <c r="AZ852" s="86"/>
      <c r="BA852" s="86"/>
      <c r="BB852" s="86"/>
      <c r="BC852" s="86"/>
      <c r="BD852" s="86"/>
      <c r="BE852" s="86"/>
      <c r="BF852" s="86"/>
      <c r="BG852" s="86"/>
      <c r="BH852" s="86"/>
      <c r="BI852" s="86"/>
      <c r="BJ852" s="86"/>
      <c r="BK852" s="86"/>
      <c r="BL852" s="86"/>
      <c r="BM852" s="86"/>
      <c r="BN852" s="86"/>
      <c r="BO852" s="86"/>
      <c r="BP852" s="86"/>
    </row>
    <row r="853" spans="7:68" s="28" customFormat="1">
      <c r="G853" s="450"/>
      <c r="AC853" s="33"/>
      <c r="AG853" s="86"/>
      <c r="AH853" s="86"/>
      <c r="AI853" s="86"/>
      <c r="AK853" s="86"/>
      <c r="AL853" s="86"/>
      <c r="AM853" s="86"/>
      <c r="AN853" s="86"/>
      <c r="AO853" s="86"/>
      <c r="AP853" s="86"/>
      <c r="AQ853" s="86"/>
      <c r="AR853" s="86"/>
      <c r="AS853" s="86"/>
      <c r="AT853" s="86"/>
      <c r="AU853" s="86"/>
      <c r="AV853" s="86"/>
      <c r="AW853" s="86"/>
      <c r="AX853" s="86"/>
      <c r="AY853" s="86"/>
      <c r="AZ853" s="86"/>
      <c r="BA853" s="86"/>
      <c r="BB853" s="86"/>
      <c r="BC853" s="86"/>
      <c r="BD853" s="86"/>
      <c r="BE853" s="86"/>
      <c r="BF853" s="86"/>
      <c r="BG853" s="86"/>
      <c r="BH853" s="86"/>
      <c r="BI853" s="86"/>
      <c r="BJ853" s="86"/>
      <c r="BK853" s="86"/>
      <c r="BL853" s="86"/>
      <c r="BM853" s="86"/>
      <c r="BN853" s="86"/>
      <c r="BO853" s="86"/>
      <c r="BP853" s="86"/>
    </row>
    <row r="854" spans="7:68" s="28" customFormat="1">
      <c r="G854" s="450"/>
      <c r="AC854" s="33"/>
      <c r="AG854" s="86"/>
      <c r="AH854" s="86"/>
      <c r="AI854" s="86"/>
      <c r="AK854" s="86"/>
      <c r="AL854" s="86"/>
      <c r="AM854" s="86"/>
      <c r="AN854" s="86"/>
      <c r="AO854" s="86"/>
      <c r="AP854" s="86"/>
      <c r="AQ854" s="86"/>
      <c r="AR854" s="86"/>
      <c r="AS854" s="86"/>
      <c r="AT854" s="86"/>
      <c r="AU854" s="86"/>
      <c r="AV854" s="86"/>
      <c r="AW854" s="86"/>
      <c r="AX854" s="86"/>
      <c r="AY854" s="86"/>
      <c r="AZ854" s="86"/>
      <c r="BA854" s="86"/>
      <c r="BB854" s="86"/>
      <c r="BC854" s="86"/>
      <c r="BD854" s="86"/>
      <c r="BE854" s="86"/>
      <c r="BF854" s="86"/>
      <c r="BG854" s="86"/>
      <c r="BH854" s="86"/>
      <c r="BI854" s="86"/>
      <c r="BJ854" s="86"/>
      <c r="BK854" s="86"/>
      <c r="BL854" s="86"/>
      <c r="BM854" s="86"/>
      <c r="BN854" s="86"/>
      <c r="BO854" s="86"/>
      <c r="BP854" s="86"/>
    </row>
    <row r="855" spans="7:68" s="28" customFormat="1">
      <c r="G855" s="450"/>
      <c r="AC855" s="33"/>
      <c r="AG855" s="86"/>
      <c r="AH855" s="86"/>
      <c r="AI855" s="86"/>
      <c r="AK855" s="86"/>
      <c r="AL855" s="86"/>
      <c r="AM855" s="86"/>
      <c r="AN855" s="86"/>
      <c r="AO855" s="86"/>
      <c r="AP855" s="86"/>
      <c r="AQ855" s="86"/>
      <c r="AR855" s="86"/>
      <c r="AS855" s="86"/>
      <c r="AT855" s="86"/>
      <c r="AU855" s="86"/>
      <c r="AV855" s="86"/>
      <c r="AW855" s="86"/>
      <c r="AX855" s="86"/>
      <c r="AY855" s="86"/>
      <c r="AZ855" s="86"/>
      <c r="BA855" s="86"/>
      <c r="BB855" s="86"/>
      <c r="BC855" s="86"/>
      <c r="BD855" s="86"/>
      <c r="BE855" s="86"/>
      <c r="BF855" s="86"/>
      <c r="BG855" s="86"/>
      <c r="BH855" s="86"/>
      <c r="BI855" s="86"/>
      <c r="BJ855" s="86"/>
      <c r="BK855" s="86"/>
      <c r="BL855" s="86"/>
      <c r="BM855" s="86"/>
      <c r="BN855" s="86"/>
      <c r="BO855" s="86"/>
      <c r="BP855" s="86"/>
    </row>
    <row r="856" spans="7:68" s="28" customFormat="1">
      <c r="G856" s="450"/>
      <c r="AC856" s="33"/>
      <c r="AG856" s="86"/>
      <c r="AH856" s="86"/>
      <c r="AI856" s="86"/>
      <c r="AK856" s="86"/>
      <c r="AL856" s="86"/>
      <c r="AM856" s="86"/>
      <c r="AN856" s="86"/>
      <c r="AO856" s="86"/>
      <c r="AP856" s="86"/>
      <c r="AQ856" s="86"/>
      <c r="AR856" s="86"/>
      <c r="AS856" s="86"/>
      <c r="AT856" s="86"/>
      <c r="AU856" s="86"/>
      <c r="AV856" s="86"/>
      <c r="AW856" s="86"/>
      <c r="AX856" s="86"/>
      <c r="AY856" s="86"/>
      <c r="AZ856" s="86"/>
      <c r="BA856" s="86"/>
      <c r="BB856" s="86"/>
      <c r="BC856" s="86"/>
      <c r="BD856" s="86"/>
      <c r="BE856" s="86"/>
      <c r="BF856" s="86"/>
      <c r="BG856" s="86"/>
      <c r="BH856" s="86"/>
      <c r="BI856" s="86"/>
      <c r="BJ856" s="86"/>
      <c r="BK856" s="86"/>
      <c r="BL856" s="86"/>
      <c r="BM856" s="86"/>
      <c r="BN856" s="86"/>
      <c r="BO856" s="86"/>
      <c r="BP856" s="86"/>
    </row>
    <row r="857" spans="7:68" s="28" customFormat="1">
      <c r="G857" s="450"/>
      <c r="AC857" s="33"/>
      <c r="AG857" s="86"/>
      <c r="AH857" s="86"/>
      <c r="AI857" s="86"/>
      <c r="AK857" s="86"/>
      <c r="AL857" s="86"/>
      <c r="AM857" s="86"/>
      <c r="AN857" s="86"/>
      <c r="AO857" s="86"/>
      <c r="AP857" s="86"/>
      <c r="AQ857" s="86"/>
      <c r="AR857" s="86"/>
      <c r="AS857" s="86"/>
      <c r="AT857" s="86"/>
      <c r="AU857" s="86"/>
      <c r="AV857" s="86"/>
      <c r="AW857" s="86"/>
      <c r="AX857" s="86"/>
      <c r="AY857" s="86"/>
      <c r="AZ857" s="86"/>
      <c r="BA857" s="86"/>
      <c r="BB857" s="86"/>
      <c r="BC857" s="86"/>
      <c r="BD857" s="86"/>
      <c r="BE857" s="86"/>
      <c r="BF857" s="86"/>
      <c r="BG857" s="86"/>
      <c r="BH857" s="86"/>
      <c r="BI857" s="86"/>
      <c r="BJ857" s="86"/>
      <c r="BK857" s="86"/>
      <c r="BL857" s="86"/>
      <c r="BM857" s="86"/>
      <c r="BN857" s="86"/>
      <c r="BO857" s="86"/>
      <c r="BP857" s="86"/>
    </row>
    <row r="858" spans="7:68" s="28" customFormat="1">
      <c r="G858" s="450"/>
      <c r="AC858" s="33"/>
      <c r="AG858" s="86"/>
      <c r="AH858" s="86"/>
      <c r="AI858" s="86"/>
      <c r="AK858" s="86"/>
      <c r="AL858" s="86"/>
      <c r="AM858" s="86"/>
      <c r="AN858" s="86"/>
      <c r="AO858" s="86"/>
      <c r="AP858" s="86"/>
      <c r="AQ858" s="86"/>
      <c r="AR858" s="86"/>
      <c r="AS858" s="86"/>
      <c r="AT858" s="86"/>
      <c r="AU858" s="86"/>
      <c r="AV858" s="86"/>
      <c r="AW858" s="86"/>
      <c r="AX858" s="86"/>
      <c r="AY858" s="86"/>
      <c r="AZ858" s="86"/>
      <c r="BA858" s="86"/>
      <c r="BB858" s="86"/>
      <c r="BC858" s="86"/>
      <c r="BD858" s="86"/>
      <c r="BE858" s="86"/>
      <c r="BF858" s="86"/>
      <c r="BG858" s="86"/>
      <c r="BH858" s="86"/>
      <c r="BI858" s="86"/>
      <c r="BJ858" s="86"/>
      <c r="BK858" s="86"/>
      <c r="BL858" s="86"/>
      <c r="BM858" s="86"/>
      <c r="BN858" s="86"/>
      <c r="BO858" s="86"/>
      <c r="BP858" s="86"/>
    </row>
    <row r="859" spans="7:68" s="28" customFormat="1">
      <c r="G859" s="450"/>
      <c r="AC859" s="33"/>
      <c r="AG859" s="86"/>
      <c r="AH859" s="86"/>
      <c r="AI859" s="86"/>
      <c r="AK859" s="86"/>
      <c r="AL859" s="86"/>
      <c r="AM859" s="86"/>
      <c r="AN859" s="86"/>
      <c r="AO859" s="86"/>
      <c r="AP859" s="86"/>
      <c r="AQ859" s="86"/>
      <c r="AR859" s="86"/>
      <c r="AS859" s="86"/>
      <c r="AT859" s="86"/>
      <c r="AU859" s="86"/>
      <c r="AV859" s="86"/>
      <c r="AW859" s="86"/>
      <c r="AX859" s="86"/>
      <c r="AY859" s="86"/>
      <c r="AZ859" s="86"/>
      <c r="BA859" s="86"/>
      <c r="BB859" s="86"/>
      <c r="BC859" s="86"/>
      <c r="BD859" s="86"/>
      <c r="BE859" s="86"/>
      <c r="BF859" s="86"/>
      <c r="BG859" s="86"/>
      <c r="BH859" s="86"/>
      <c r="BI859" s="86"/>
      <c r="BJ859" s="86"/>
      <c r="BK859" s="86"/>
      <c r="BL859" s="86"/>
      <c r="BM859" s="86"/>
      <c r="BN859" s="86"/>
      <c r="BO859" s="86"/>
      <c r="BP859" s="86"/>
    </row>
    <row r="860" spans="7:68" s="28" customFormat="1">
      <c r="G860" s="450"/>
      <c r="AC860" s="33"/>
      <c r="AG860" s="86"/>
      <c r="AH860" s="86"/>
      <c r="AI860" s="86"/>
      <c r="AK860" s="86"/>
      <c r="AL860" s="86"/>
      <c r="AM860" s="86"/>
      <c r="AN860" s="86"/>
      <c r="AO860" s="86"/>
      <c r="AP860" s="86"/>
      <c r="AQ860" s="86"/>
      <c r="AR860" s="86"/>
      <c r="AS860" s="86"/>
      <c r="AT860" s="86"/>
      <c r="AU860" s="86"/>
      <c r="AV860" s="86"/>
      <c r="AW860" s="86"/>
      <c r="AX860" s="86"/>
      <c r="AY860" s="86"/>
      <c r="AZ860" s="86"/>
      <c r="BA860" s="86"/>
      <c r="BB860" s="86"/>
      <c r="BC860" s="86"/>
      <c r="BD860" s="86"/>
      <c r="BE860" s="86"/>
      <c r="BF860" s="86"/>
      <c r="BG860" s="86"/>
      <c r="BH860" s="86"/>
      <c r="BI860" s="86"/>
      <c r="BJ860" s="86"/>
      <c r="BK860" s="86"/>
      <c r="BL860" s="86"/>
      <c r="BM860" s="86"/>
      <c r="BN860" s="86"/>
      <c r="BO860" s="86"/>
      <c r="BP860" s="86"/>
    </row>
    <row r="861" spans="7:68" s="28" customFormat="1">
      <c r="G861" s="450"/>
      <c r="AC861" s="33"/>
      <c r="AG861" s="86"/>
      <c r="AH861" s="86"/>
      <c r="AI861" s="86"/>
      <c r="AK861" s="86"/>
      <c r="AL861" s="86"/>
      <c r="AM861" s="86"/>
      <c r="AN861" s="86"/>
      <c r="AO861" s="86"/>
      <c r="AP861" s="86"/>
      <c r="AQ861" s="86"/>
      <c r="AR861" s="86"/>
      <c r="AS861" s="86"/>
      <c r="AT861" s="86"/>
      <c r="AU861" s="86"/>
      <c r="AV861" s="86"/>
      <c r="AW861" s="86"/>
      <c r="AX861" s="86"/>
      <c r="AY861" s="86"/>
      <c r="AZ861" s="86"/>
      <c r="BA861" s="86"/>
      <c r="BB861" s="86"/>
      <c r="BC861" s="86"/>
      <c r="BD861" s="86"/>
      <c r="BE861" s="86"/>
      <c r="BF861" s="86"/>
      <c r="BG861" s="86"/>
      <c r="BH861" s="86"/>
      <c r="BI861" s="86"/>
      <c r="BJ861" s="86"/>
      <c r="BK861" s="86"/>
      <c r="BL861" s="86"/>
      <c r="BM861" s="86"/>
      <c r="BN861" s="86"/>
      <c r="BO861" s="86"/>
      <c r="BP861" s="86"/>
    </row>
    <row r="862" spans="7:68" s="28" customFormat="1">
      <c r="G862" s="450"/>
      <c r="AC862" s="33"/>
      <c r="AG862" s="86"/>
      <c r="AH862" s="86"/>
      <c r="AI862" s="86"/>
      <c r="AK862" s="86"/>
      <c r="AL862" s="86"/>
      <c r="AM862" s="86"/>
      <c r="AN862" s="86"/>
      <c r="AO862" s="86"/>
      <c r="AP862" s="86"/>
      <c r="AQ862" s="86"/>
      <c r="AR862" s="86"/>
      <c r="AS862" s="86"/>
      <c r="AT862" s="86"/>
      <c r="AU862" s="86"/>
      <c r="AV862" s="86"/>
      <c r="AW862" s="86"/>
      <c r="AX862" s="86"/>
      <c r="AY862" s="86"/>
      <c r="AZ862" s="86"/>
      <c r="BA862" s="86"/>
      <c r="BB862" s="86"/>
      <c r="BC862" s="86"/>
      <c r="BD862" s="86"/>
      <c r="BE862" s="86"/>
      <c r="BF862" s="86"/>
      <c r="BG862" s="86"/>
      <c r="BH862" s="86"/>
      <c r="BI862" s="86"/>
      <c r="BJ862" s="86"/>
      <c r="BK862" s="86"/>
      <c r="BL862" s="86"/>
      <c r="BM862" s="86"/>
      <c r="BN862" s="86"/>
      <c r="BO862" s="86"/>
      <c r="BP862" s="86"/>
    </row>
    <row r="863" spans="7:68" s="28" customFormat="1">
      <c r="G863" s="450"/>
      <c r="AC863" s="33"/>
      <c r="AG863" s="86"/>
      <c r="AH863" s="86"/>
      <c r="AI863" s="86"/>
      <c r="AK863" s="86"/>
      <c r="AL863" s="86"/>
      <c r="AM863" s="86"/>
      <c r="AN863" s="86"/>
      <c r="AO863" s="86"/>
      <c r="AP863" s="86"/>
      <c r="AQ863" s="86"/>
      <c r="AR863" s="86"/>
      <c r="AS863" s="86"/>
      <c r="AT863" s="86"/>
      <c r="AU863" s="86"/>
      <c r="AV863" s="86"/>
      <c r="AW863" s="86"/>
      <c r="AX863" s="86"/>
      <c r="AY863" s="86"/>
      <c r="AZ863" s="86"/>
      <c r="BA863" s="86"/>
      <c r="BB863" s="86"/>
      <c r="BC863" s="86"/>
      <c r="BD863" s="86"/>
      <c r="BE863" s="86"/>
      <c r="BF863" s="86"/>
      <c r="BG863" s="86"/>
      <c r="BH863" s="86"/>
      <c r="BI863" s="86"/>
      <c r="BJ863" s="86"/>
      <c r="BK863" s="86"/>
      <c r="BL863" s="86"/>
      <c r="BM863" s="86"/>
      <c r="BN863" s="86"/>
      <c r="BO863" s="86"/>
      <c r="BP863" s="86"/>
    </row>
    <row r="864" spans="7:68" s="28" customFormat="1">
      <c r="G864" s="450"/>
      <c r="AC864" s="33"/>
      <c r="AG864" s="86"/>
      <c r="AH864" s="86"/>
      <c r="AI864" s="86"/>
      <c r="AK864" s="86"/>
      <c r="AL864" s="86"/>
      <c r="AM864" s="86"/>
      <c r="AN864" s="86"/>
      <c r="AO864" s="86"/>
      <c r="AP864" s="86"/>
      <c r="AQ864" s="86"/>
      <c r="AR864" s="86"/>
      <c r="AS864" s="86"/>
      <c r="AT864" s="86"/>
      <c r="AU864" s="86"/>
      <c r="AV864" s="86"/>
      <c r="AW864" s="86"/>
      <c r="AX864" s="86"/>
      <c r="AY864" s="86"/>
      <c r="AZ864" s="86"/>
      <c r="BA864" s="86"/>
      <c r="BB864" s="86"/>
      <c r="BC864" s="86"/>
      <c r="BD864" s="86"/>
      <c r="BE864" s="86"/>
      <c r="BF864" s="86"/>
      <c r="BG864" s="86"/>
      <c r="BH864" s="86"/>
      <c r="BI864" s="86"/>
      <c r="BJ864" s="86"/>
      <c r="BK864" s="86"/>
      <c r="BL864" s="86"/>
      <c r="BM864" s="86"/>
      <c r="BN864" s="86"/>
      <c r="BO864" s="86"/>
      <c r="BP864" s="86"/>
    </row>
    <row r="865" spans="7:68" s="28" customFormat="1">
      <c r="G865" s="450"/>
      <c r="AC865" s="33"/>
      <c r="AG865" s="86"/>
      <c r="AH865" s="86"/>
      <c r="AI865" s="86"/>
      <c r="AK865" s="86"/>
      <c r="AL865" s="86"/>
      <c r="AM865" s="86"/>
      <c r="AN865" s="86"/>
      <c r="AO865" s="86"/>
      <c r="AP865" s="86"/>
      <c r="AQ865" s="86"/>
      <c r="AR865" s="86"/>
      <c r="AS865" s="86"/>
      <c r="AT865" s="86"/>
      <c r="AU865" s="86"/>
      <c r="AV865" s="86"/>
      <c r="AW865" s="86"/>
      <c r="AX865" s="86"/>
      <c r="AY865" s="86"/>
      <c r="AZ865" s="86"/>
      <c r="BA865" s="86"/>
      <c r="BB865" s="86"/>
      <c r="BC865" s="86"/>
      <c r="BD865" s="86"/>
      <c r="BE865" s="86"/>
      <c r="BF865" s="86"/>
      <c r="BG865" s="86"/>
      <c r="BH865" s="86"/>
      <c r="BI865" s="86"/>
      <c r="BJ865" s="86"/>
      <c r="BK865" s="86"/>
      <c r="BL865" s="86"/>
      <c r="BM865" s="86"/>
      <c r="BN865" s="86"/>
      <c r="BO865" s="86"/>
      <c r="BP865" s="86"/>
    </row>
    <row r="866" spans="7:68" s="28" customFormat="1">
      <c r="G866" s="450"/>
      <c r="AC866" s="33"/>
      <c r="AG866" s="86"/>
      <c r="AH866" s="86"/>
      <c r="AI866" s="86"/>
      <c r="AK866" s="86"/>
      <c r="AL866" s="86"/>
      <c r="AM866" s="86"/>
      <c r="AN866" s="86"/>
      <c r="AO866" s="86"/>
      <c r="AP866" s="86"/>
      <c r="AQ866" s="86"/>
      <c r="AR866" s="86"/>
      <c r="AS866" s="86"/>
      <c r="AT866" s="86"/>
      <c r="AU866" s="86"/>
      <c r="AV866" s="86"/>
      <c r="AW866" s="86"/>
      <c r="AX866" s="86"/>
      <c r="AY866" s="86"/>
      <c r="AZ866" s="86"/>
      <c r="BA866" s="86"/>
      <c r="BB866" s="86"/>
      <c r="BC866" s="86"/>
      <c r="BD866" s="86"/>
      <c r="BE866" s="86"/>
      <c r="BF866" s="86"/>
      <c r="BG866" s="86"/>
      <c r="BH866" s="86"/>
      <c r="BI866" s="86"/>
      <c r="BJ866" s="86"/>
      <c r="BK866" s="86"/>
      <c r="BL866" s="86"/>
      <c r="BM866" s="86"/>
      <c r="BN866" s="86"/>
      <c r="BO866" s="86"/>
      <c r="BP866" s="86"/>
    </row>
    <row r="867" spans="7:68" s="28" customFormat="1">
      <c r="G867" s="450"/>
      <c r="AC867" s="33"/>
      <c r="AG867" s="86"/>
      <c r="AH867" s="86"/>
      <c r="AI867" s="86"/>
      <c r="AK867" s="86"/>
      <c r="AL867" s="86"/>
      <c r="AM867" s="86"/>
      <c r="AN867" s="86"/>
      <c r="AO867" s="86"/>
      <c r="AP867" s="86"/>
      <c r="AQ867" s="86"/>
      <c r="AR867" s="86"/>
      <c r="AS867" s="86"/>
      <c r="AT867" s="86"/>
      <c r="AU867" s="86"/>
      <c r="AV867" s="86"/>
      <c r="AW867" s="86"/>
      <c r="AX867" s="86"/>
      <c r="AY867" s="86"/>
      <c r="AZ867" s="86"/>
      <c r="BA867" s="86"/>
      <c r="BB867" s="86"/>
      <c r="BC867" s="86"/>
      <c r="BD867" s="86"/>
      <c r="BE867" s="86"/>
      <c r="BF867" s="86"/>
      <c r="BG867" s="86"/>
      <c r="BH867" s="86"/>
      <c r="BI867" s="86"/>
      <c r="BJ867" s="86"/>
      <c r="BK867" s="86"/>
      <c r="BL867" s="86"/>
      <c r="BM867" s="86"/>
      <c r="BN867" s="86"/>
      <c r="BO867" s="86"/>
      <c r="BP867" s="86"/>
    </row>
    <row r="868" spans="7:68" s="28" customFormat="1">
      <c r="G868" s="450"/>
      <c r="AC868" s="33"/>
      <c r="AG868" s="86"/>
      <c r="AH868" s="86"/>
      <c r="AI868" s="86"/>
      <c r="AK868" s="86"/>
      <c r="AL868" s="86"/>
      <c r="AM868" s="86"/>
      <c r="AN868" s="86"/>
      <c r="AO868" s="86"/>
      <c r="AP868" s="86"/>
      <c r="AQ868" s="86"/>
      <c r="AR868" s="86"/>
      <c r="AS868" s="86"/>
      <c r="AT868" s="86"/>
      <c r="AU868" s="86"/>
      <c r="AV868" s="86"/>
      <c r="AW868" s="86"/>
      <c r="AX868" s="86"/>
      <c r="AY868" s="86"/>
      <c r="AZ868" s="86"/>
      <c r="BA868" s="86"/>
      <c r="BB868" s="86"/>
      <c r="BC868" s="86"/>
      <c r="BD868" s="86"/>
      <c r="BE868" s="86"/>
      <c r="BF868" s="86"/>
      <c r="BG868" s="86"/>
      <c r="BH868" s="86"/>
      <c r="BI868" s="86"/>
      <c r="BJ868" s="86"/>
      <c r="BK868" s="86"/>
      <c r="BL868" s="86"/>
      <c r="BM868" s="86"/>
      <c r="BN868" s="86"/>
      <c r="BO868" s="86"/>
      <c r="BP868" s="86"/>
    </row>
    <row r="869" spans="7:68" s="28" customFormat="1">
      <c r="G869" s="450"/>
      <c r="AC869" s="33"/>
      <c r="AG869" s="86"/>
      <c r="AH869" s="86"/>
      <c r="AI869" s="86"/>
      <c r="AK869" s="86"/>
      <c r="AL869" s="86"/>
      <c r="AM869" s="86"/>
      <c r="AN869" s="86"/>
      <c r="AO869" s="86"/>
      <c r="AP869" s="86"/>
      <c r="AQ869" s="86"/>
      <c r="AR869" s="86"/>
      <c r="AS869" s="86"/>
      <c r="AT869" s="86"/>
      <c r="AU869" s="86"/>
      <c r="AV869" s="86"/>
      <c r="AW869" s="86"/>
      <c r="AX869" s="86"/>
      <c r="AY869" s="86"/>
      <c r="AZ869" s="86"/>
      <c r="BA869" s="86"/>
      <c r="BB869" s="86"/>
      <c r="BC869" s="86"/>
      <c r="BD869" s="86"/>
      <c r="BE869" s="86"/>
      <c r="BF869" s="86"/>
      <c r="BG869" s="86"/>
      <c r="BH869" s="86"/>
      <c r="BI869" s="86"/>
      <c r="BJ869" s="86"/>
      <c r="BK869" s="86"/>
      <c r="BL869" s="86"/>
      <c r="BM869" s="86"/>
      <c r="BN869" s="86"/>
      <c r="BO869" s="86"/>
      <c r="BP869" s="86"/>
    </row>
    <row r="870" spans="7:68" s="28" customFormat="1">
      <c r="G870" s="450"/>
      <c r="AC870" s="33"/>
      <c r="AG870" s="86"/>
      <c r="AH870" s="86"/>
      <c r="AI870" s="86"/>
      <c r="AK870" s="86"/>
      <c r="AL870" s="86"/>
      <c r="AM870" s="86"/>
      <c r="AN870" s="86"/>
      <c r="AO870" s="86"/>
      <c r="AP870" s="86"/>
      <c r="AQ870" s="86"/>
      <c r="AR870" s="86"/>
      <c r="AS870" s="86"/>
      <c r="AT870" s="86"/>
      <c r="AU870" s="86"/>
      <c r="AV870" s="86"/>
      <c r="AW870" s="86"/>
      <c r="AX870" s="86"/>
      <c r="AY870" s="86"/>
      <c r="AZ870" s="86"/>
      <c r="BA870" s="86"/>
      <c r="BB870" s="86"/>
      <c r="BC870" s="86"/>
      <c r="BD870" s="86"/>
      <c r="BE870" s="86"/>
      <c r="BF870" s="86"/>
      <c r="BG870" s="86"/>
      <c r="BH870" s="86"/>
      <c r="BI870" s="86"/>
      <c r="BJ870" s="86"/>
      <c r="BK870" s="86"/>
      <c r="BL870" s="86"/>
      <c r="BM870" s="86"/>
      <c r="BN870" s="86"/>
      <c r="BO870" s="86"/>
      <c r="BP870" s="86"/>
    </row>
    <row r="871" spans="7:68" s="28" customFormat="1">
      <c r="G871" s="450"/>
      <c r="AC871" s="33"/>
      <c r="AG871" s="86"/>
      <c r="AH871" s="86"/>
      <c r="AI871" s="86"/>
      <c r="AK871" s="86"/>
      <c r="AL871" s="86"/>
      <c r="AM871" s="86"/>
      <c r="AN871" s="86"/>
      <c r="AO871" s="86"/>
      <c r="AP871" s="86"/>
      <c r="AQ871" s="86"/>
      <c r="AR871" s="86"/>
      <c r="AS871" s="86"/>
      <c r="AT871" s="86"/>
      <c r="AU871" s="86"/>
      <c r="AV871" s="86"/>
      <c r="AW871" s="86"/>
      <c r="AX871" s="86"/>
      <c r="AY871" s="86"/>
      <c r="AZ871" s="86"/>
      <c r="BA871" s="86"/>
      <c r="BB871" s="86"/>
      <c r="BC871" s="86"/>
      <c r="BD871" s="86"/>
      <c r="BE871" s="86"/>
      <c r="BF871" s="86"/>
      <c r="BG871" s="86"/>
      <c r="BH871" s="86"/>
      <c r="BI871" s="86"/>
      <c r="BJ871" s="86"/>
      <c r="BK871" s="86"/>
      <c r="BL871" s="86"/>
      <c r="BM871" s="86"/>
      <c r="BN871" s="86"/>
      <c r="BO871" s="86"/>
      <c r="BP871" s="86"/>
    </row>
    <row r="872" spans="7:68" s="28" customFormat="1">
      <c r="G872" s="450"/>
      <c r="AC872" s="33"/>
      <c r="AG872" s="86"/>
      <c r="AH872" s="86"/>
      <c r="AI872" s="86"/>
      <c r="AK872" s="86"/>
      <c r="AL872" s="86"/>
      <c r="AM872" s="86"/>
      <c r="AN872" s="86"/>
      <c r="AO872" s="86"/>
      <c r="AP872" s="86"/>
      <c r="AQ872" s="86"/>
      <c r="AR872" s="86"/>
      <c r="AS872" s="86"/>
      <c r="AT872" s="86"/>
      <c r="AU872" s="86"/>
      <c r="AV872" s="86"/>
      <c r="AW872" s="86"/>
      <c r="AX872" s="86"/>
      <c r="AY872" s="86"/>
      <c r="AZ872" s="86"/>
      <c r="BA872" s="86"/>
      <c r="BB872" s="86"/>
      <c r="BC872" s="86"/>
      <c r="BD872" s="86"/>
      <c r="BE872" s="86"/>
      <c r="BF872" s="86"/>
      <c r="BG872" s="86"/>
      <c r="BH872" s="86"/>
      <c r="BI872" s="86"/>
      <c r="BJ872" s="86"/>
      <c r="BK872" s="86"/>
      <c r="BL872" s="86"/>
      <c r="BM872" s="86"/>
      <c r="BN872" s="86"/>
      <c r="BO872" s="86"/>
      <c r="BP872" s="86"/>
    </row>
    <row r="873" spans="7:68" s="28" customFormat="1">
      <c r="G873" s="450"/>
      <c r="AC873" s="33"/>
      <c r="AG873" s="86"/>
      <c r="AH873" s="86"/>
      <c r="AI873" s="86"/>
      <c r="AK873" s="86"/>
      <c r="AL873" s="86"/>
      <c r="AM873" s="86"/>
      <c r="AN873" s="86"/>
      <c r="AO873" s="86"/>
      <c r="AP873" s="86"/>
      <c r="AQ873" s="86"/>
      <c r="AR873" s="86"/>
      <c r="AS873" s="86"/>
      <c r="AT873" s="86"/>
      <c r="AU873" s="86"/>
      <c r="AV873" s="86"/>
      <c r="AW873" s="86"/>
      <c r="AX873" s="86"/>
      <c r="AY873" s="86"/>
      <c r="AZ873" s="86"/>
      <c r="BA873" s="86"/>
      <c r="BB873" s="86"/>
      <c r="BC873" s="86"/>
      <c r="BD873" s="86"/>
      <c r="BE873" s="86"/>
      <c r="BF873" s="86"/>
      <c r="BG873" s="86"/>
      <c r="BH873" s="86"/>
      <c r="BI873" s="86"/>
      <c r="BJ873" s="86"/>
      <c r="BK873" s="86"/>
      <c r="BL873" s="86"/>
      <c r="BM873" s="86"/>
      <c r="BN873" s="86"/>
      <c r="BO873" s="86"/>
      <c r="BP873" s="86"/>
    </row>
    <row r="874" spans="7:68" s="28" customFormat="1">
      <c r="G874" s="450"/>
      <c r="AC874" s="33"/>
      <c r="AG874" s="86"/>
      <c r="AH874" s="86"/>
      <c r="AI874" s="86"/>
      <c r="AK874" s="86"/>
      <c r="AL874" s="86"/>
      <c r="AM874" s="86"/>
      <c r="AN874" s="86"/>
      <c r="AO874" s="86"/>
      <c r="AP874" s="86"/>
      <c r="AQ874" s="86"/>
      <c r="AR874" s="86"/>
      <c r="AS874" s="86"/>
      <c r="AT874" s="86"/>
      <c r="AU874" s="86"/>
      <c r="AV874" s="86"/>
      <c r="AW874" s="86"/>
      <c r="AX874" s="86"/>
      <c r="AY874" s="86"/>
      <c r="AZ874" s="86"/>
      <c r="BA874" s="86"/>
      <c r="BB874" s="86"/>
      <c r="BC874" s="86"/>
      <c r="BD874" s="86"/>
      <c r="BE874" s="86"/>
      <c r="BF874" s="86"/>
      <c r="BG874" s="86"/>
      <c r="BH874" s="86"/>
      <c r="BI874" s="86"/>
      <c r="BJ874" s="86"/>
      <c r="BK874" s="86"/>
      <c r="BL874" s="86"/>
      <c r="BM874" s="86"/>
      <c r="BN874" s="86"/>
      <c r="BO874" s="86"/>
      <c r="BP874" s="86"/>
    </row>
    <row r="875" spans="7:68" s="28" customFormat="1">
      <c r="G875" s="450"/>
      <c r="AC875" s="33"/>
      <c r="AG875" s="86"/>
      <c r="AH875" s="86"/>
      <c r="AI875" s="86"/>
      <c r="AK875" s="86"/>
      <c r="AL875" s="86"/>
      <c r="AM875" s="86"/>
      <c r="AN875" s="86"/>
      <c r="AO875" s="86"/>
      <c r="AP875" s="86"/>
      <c r="AQ875" s="86"/>
      <c r="AR875" s="86"/>
      <c r="AS875" s="86"/>
      <c r="AT875" s="86"/>
      <c r="AU875" s="86"/>
      <c r="AV875" s="86"/>
      <c r="AW875" s="86"/>
      <c r="AX875" s="86"/>
      <c r="AY875" s="86"/>
      <c r="AZ875" s="86"/>
      <c r="BA875" s="86"/>
      <c r="BB875" s="86"/>
      <c r="BC875" s="86"/>
      <c r="BD875" s="86"/>
      <c r="BE875" s="86"/>
      <c r="BF875" s="86"/>
      <c r="BG875" s="86"/>
      <c r="BH875" s="86"/>
      <c r="BI875" s="86"/>
      <c r="BJ875" s="86"/>
      <c r="BK875" s="86"/>
      <c r="BL875" s="86"/>
      <c r="BM875" s="86"/>
      <c r="BN875" s="86"/>
      <c r="BO875" s="86"/>
      <c r="BP875" s="86"/>
    </row>
    <row r="876" spans="7:68" s="28" customFormat="1">
      <c r="G876" s="450"/>
      <c r="AC876" s="33"/>
      <c r="AG876" s="86"/>
      <c r="AH876" s="86"/>
      <c r="AI876" s="86"/>
      <c r="AK876" s="86"/>
      <c r="AL876" s="86"/>
      <c r="AM876" s="86"/>
      <c r="AN876" s="86"/>
      <c r="AO876" s="86"/>
      <c r="AP876" s="86"/>
      <c r="AQ876" s="86"/>
      <c r="AR876" s="86"/>
      <c r="AS876" s="86"/>
      <c r="AT876" s="86"/>
      <c r="AU876" s="86"/>
      <c r="AV876" s="86"/>
      <c r="AW876" s="86"/>
      <c r="AX876" s="86"/>
      <c r="AY876" s="86"/>
      <c r="AZ876" s="86"/>
      <c r="BA876" s="86"/>
      <c r="BB876" s="86"/>
      <c r="BC876" s="86"/>
      <c r="BD876" s="86"/>
      <c r="BE876" s="86"/>
      <c r="BF876" s="86"/>
      <c r="BG876" s="86"/>
      <c r="BH876" s="86"/>
      <c r="BI876" s="86"/>
      <c r="BJ876" s="86"/>
      <c r="BK876" s="86"/>
      <c r="BL876" s="86"/>
      <c r="BM876" s="86"/>
      <c r="BN876" s="86"/>
      <c r="BO876" s="86"/>
      <c r="BP876" s="86"/>
    </row>
    <row r="877" spans="7:68" s="28" customFormat="1">
      <c r="G877" s="450"/>
      <c r="AC877" s="33"/>
      <c r="AG877" s="86"/>
      <c r="AH877" s="86"/>
      <c r="AI877" s="86"/>
      <c r="AK877" s="86"/>
      <c r="AL877" s="86"/>
      <c r="AM877" s="86"/>
      <c r="AN877" s="86"/>
      <c r="AO877" s="86"/>
      <c r="AP877" s="86"/>
      <c r="AQ877" s="86"/>
      <c r="AR877" s="86"/>
      <c r="AS877" s="86"/>
      <c r="AT877" s="86"/>
      <c r="AU877" s="86"/>
      <c r="AV877" s="86"/>
      <c r="AW877" s="86"/>
      <c r="AX877" s="86"/>
      <c r="AY877" s="86"/>
      <c r="AZ877" s="86"/>
      <c r="BA877" s="86"/>
      <c r="BB877" s="86"/>
      <c r="BC877" s="86"/>
      <c r="BD877" s="86"/>
      <c r="BE877" s="86"/>
      <c r="BF877" s="86"/>
      <c r="BG877" s="86"/>
      <c r="BH877" s="86"/>
      <c r="BI877" s="86"/>
      <c r="BJ877" s="86"/>
      <c r="BK877" s="86"/>
      <c r="BL877" s="86"/>
      <c r="BM877" s="86"/>
      <c r="BN877" s="86"/>
      <c r="BO877" s="86"/>
      <c r="BP877" s="86"/>
    </row>
    <row r="878" spans="7:68" s="28" customFormat="1">
      <c r="G878" s="450"/>
      <c r="AC878" s="33"/>
      <c r="AG878" s="86"/>
      <c r="AH878" s="86"/>
      <c r="AI878" s="86"/>
      <c r="AK878" s="86"/>
      <c r="AL878" s="86"/>
      <c r="AM878" s="86"/>
      <c r="AN878" s="86"/>
      <c r="AO878" s="86"/>
      <c r="AP878" s="86"/>
      <c r="AQ878" s="86"/>
      <c r="AR878" s="86"/>
      <c r="AS878" s="86"/>
      <c r="AT878" s="86"/>
      <c r="AU878" s="86"/>
      <c r="AV878" s="86"/>
      <c r="AW878" s="86"/>
      <c r="AX878" s="86"/>
      <c r="AY878" s="86"/>
      <c r="AZ878" s="86"/>
      <c r="BA878" s="86"/>
      <c r="BB878" s="86"/>
      <c r="BC878" s="86"/>
      <c r="BD878" s="86"/>
      <c r="BE878" s="86"/>
      <c r="BF878" s="86"/>
      <c r="BG878" s="86"/>
      <c r="BH878" s="86"/>
      <c r="BI878" s="86"/>
      <c r="BJ878" s="86"/>
      <c r="BK878" s="86"/>
      <c r="BL878" s="86"/>
      <c r="BM878" s="86"/>
      <c r="BN878" s="86"/>
      <c r="BO878" s="86"/>
      <c r="BP878" s="86"/>
    </row>
    <row r="879" spans="7:68" s="28" customFormat="1">
      <c r="G879" s="450"/>
      <c r="AC879" s="33"/>
      <c r="AG879" s="86"/>
      <c r="AH879" s="86"/>
      <c r="AI879" s="86"/>
      <c r="AK879" s="86"/>
      <c r="AL879" s="86"/>
      <c r="AM879" s="86"/>
      <c r="AN879" s="86"/>
      <c r="AO879" s="86"/>
      <c r="AP879" s="86"/>
      <c r="AQ879" s="86"/>
      <c r="AR879" s="86"/>
      <c r="AS879" s="86"/>
      <c r="AT879" s="86"/>
      <c r="AU879" s="86"/>
      <c r="AV879" s="86"/>
      <c r="AW879" s="86"/>
      <c r="AX879" s="86"/>
      <c r="AY879" s="86"/>
      <c r="AZ879" s="86"/>
      <c r="BA879" s="86"/>
      <c r="BB879" s="86"/>
      <c r="BC879" s="86"/>
      <c r="BD879" s="86"/>
      <c r="BE879" s="86"/>
      <c r="BF879" s="86"/>
      <c r="BG879" s="86"/>
      <c r="BH879" s="86"/>
      <c r="BI879" s="86"/>
      <c r="BJ879" s="86"/>
      <c r="BK879" s="86"/>
      <c r="BL879" s="86"/>
      <c r="BM879" s="86"/>
      <c r="BN879" s="86"/>
      <c r="BO879" s="86"/>
      <c r="BP879" s="86"/>
    </row>
    <row r="880" spans="7:68" s="28" customFormat="1">
      <c r="G880" s="450"/>
      <c r="AC880" s="33"/>
      <c r="AG880" s="86"/>
      <c r="AH880" s="86"/>
      <c r="AI880" s="86"/>
      <c r="AK880" s="86"/>
      <c r="AL880" s="86"/>
      <c r="AM880" s="86"/>
      <c r="AN880" s="86"/>
      <c r="AO880" s="86"/>
      <c r="AP880" s="86"/>
      <c r="AQ880" s="86"/>
      <c r="AR880" s="86"/>
      <c r="AS880" s="86"/>
      <c r="AT880" s="86"/>
      <c r="AU880" s="86"/>
      <c r="AV880" s="86"/>
      <c r="AW880" s="86"/>
      <c r="AX880" s="86"/>
      <c r="AY880" s="86"/>
      <c r="AZ880" s="86"/>
      <c r="BA880" s="86"/>
      <c r="BB880" s="86"/>
      <c r="BC880" s="86"/>
      <c r="BD880" s="86"/>
      <c r="BE880" s="86"/>
      <c r="BF880" s="86"/>
      <c r="BG880" s="86"/>
      <c r="BH880" s="86"/>
      <c r="BI880" s="86"/>
      <c r="BJ880" s="86"/>
      <c r="BK880" s="86"/>
      <c r="BL880" s="86"/>
      <c r="BM880" s="86"/>
      <c r="BN880" s="86"/>
      <c r="BO880" s="86"/>
      <c r="BP880" s="86"/>
    </row>
    <row r="881" spans="7:68" s="28" customFormat="1">
      <c r="G881" s="450"/>
      <c r="AC881" s="33"/>
      <c r="AG881" s="86"/>
      <c r="AH881" s="86"/>
      <c r="AI881" s="86"/>
      <c r="AK881" s="86"/>
      <c r="AL881" s="86"/>
      <c r="AM881" s="86"/>
      <c r="AN881" s="86"/>
      <c r="AO881" s="86"/>
      <c r="AP881" s="86"/>
      <c r="AQ881" s="86"/>
      <c r="AR881" s="86"/>
      <c r="AS881" s="86"/>
      <c r="AT881" s="86"/>
      <c r="AU881" s="86"/>
      <c r="AV881" s="86"/>
      <c r="AW881" s="86"/>
      <c r="AX881" s="86"/>
      <c r="AY881" s="86"/>
      <c r="AZ881" s="86"/>
      <c r="BA881" s="86"/>
      <c r="BB881" s="86"/>
      <c r="BC881" s="86"/>
      <c r="BD881" s="86"/>
      <c r="BE881" s="86"/>
      <c r="BF881" s="86"/>
      <c r="BG881" s="86"/>
      <c r="BH881" s="86"/>
      <c r="BI881" s="86"/>
      <c r="BJ881" s="86"/>
      <c r="BK881" s="86"/>
      <c r="BL881" s="86"/>
      <c r="BM881" s="86"/>
      <c r="BN881" s="86"/>
      <c r="BO881" s="86"/>
      <c r="BP881" s="86"/>
    </row>
    <row r="882" spans="7:68" s="28" customFormat="1">
      <c r="G882" s="450"/>
      <c r="AC882" s="33"/>
      <c r="AG882" s="86"/>
      <c r="AH882" s="86"/>
      <c r="AI882" s="86"/>
      <c r="AK882" s="86"/>
      <c r="AL882" s="86"/>
      <c r="AM882" s="86"/>
      <c r="AN882" s="86"/>
      <c r="AO882" s="86"/>
      <c r="AP882" s="86"/>
      <c r="AQ882" s="86"/>
      <c r="AR882" s="86"/>
      <c r="AS882" s="86"/>
      <c r="AT882" s="86"/>
      <c r="AU882" s="86"/>
      <c r="AV882" s="86"/>
      <c r="AW882" s="86"/>
      <c r="AX882" s="86"/>
      <c r="AY882" s="86"/>
      <c r="AZ882" s="86"/>
      <c r="BA882" s="86"/>
      <c r="BB882" s="86"/>
      <c r="BC882" s="86"/>
      <c r="BD882" s="86"/>
      <c r="BE882" s="86"/>
      <c r="BF882" s="86"/>
      <c r="BG882" s="86"/>
      <c r="BH882" s="86"/>
      <c r="BI882" s="86"/>
      <c r="BJ882" s="86"/>
      <c r="BK882" s="86"/>
      <c r="BL882" s="86"/>
      <c r="BM882" s="86"/>
      <c r="BN882" s="86"/>
      <c r="BO882" s="86"/>
      <c r="BP882" s="86"/>
    </row>
    <row r="883" spans="7:68" s="28" customFormat="1">
      <c r="G883" s="450"/>
      <c r="AC883" s="33"/>
      <c r="AG883" s="86"/>
      <c r="AH883" s="86"/>
      <c r="AI883" s="86"/>
      <c r="AK883" s="86"/>
      <c r="AL883" s="86"/>
      <c r="AM883" s="86"/>
      <c r="AN883" s="86"/>
      <c r="AO883" s="86"/>
      <c r="AP883" s="86"/>
      <c r="AQ883" s="86"/>
      <c r="AR883" s="86"/>
      <c r="AS883" s="86"/>
      <c r="AT883" s="86"/>
      <c r="AU883" s="86"/>
      <c r="AV883" s="86"/>
      <c r="AW883" s="86"/>
      <c r="AX883" s="86"/>
      <c r="AY883" s="86"/>
      <c r="AZ883" s="86"/>
      <c r="BA883" s="86"/>
      <c r="BB883" s="86"/>
      <c r="BC883" s="86"/>
      <c r="BD883" s="86"/>
      <c r="BE883" s="86"/>
      <c r="BF883" s="86"/>
      <c r="BG883" s="86"/>
      <c r="BH883" s="86"/>
      <c r="BI883" s="86"/>
      <c r="BJ883" s="86"/>
      <c r="BK883" s="86"/>
      <c r="BL883" s="86"/>
      <c r="BM883" s="86"/>
      <c r="BN883" s="86"/>
      <c r="BO883" s="86"/>
      <c r="BP883" s="86"/>
    </row>
    <row r="884" spans="7:68" s="28" customFormat="1">
      <c r="G884" s="450"/>
      <c r="AC884" s="33"/>
      <c r="AG884" s="86"/>
      <c r="AH884" s="86"/>
      <c r="AI884" s="86"/>
      <c r="AK884" s="86"/>
      <c r="AL884" s="86"/>
      <c r="AM884" s="86"/>
      <c r="AN884" s="86"/>
      <c r="AO884" s="86"/>
      <c r="AP884" s="86"/>
      <c r="AQ884" s="86"/>
      <c r="AR884" s="86"/>
      <c r="AS884" s="86"/>
      <c r="AT884" s="86"/>
      <c r="AU884" s="86"/>
      <c r="AV884" s="86"/>
      <c r="AW884" s="86"/>
      <c r="AX884" s="86"/>
      <c r="AY884" s="86"/>
      <c r="AZ884" s="86"/>
      <c r="BA884" s="86"/>
      <c r="BB884" s="86"/>
      <c r="BC884" s="86"/>
      <c r="BD884" s="86"/>
      <c r="BE884" s="86"/>
      <c r="BF884" s="86"/>
      <c r="BG884" s="86"/>
      <c r="BH884" s="86"/>
      <c r="BI884" s="86"/>
      <c r="BJ884" s="86"/>
      <c r="BK884" s="86"/>
      <c r="BL884" s="86"/>
      <c r="BM884" s="86"/>
      <c r="BN884" s="86"/>
      <c r="BO884" s="86"/>
      <c r="BP884" s="86"/>
    </row>
    <row r="885" spans="7:68" s="28" customFormat="1">
      <c r="G885" s="450"/>
      <c r="AC885" s="33"/>
      <c r="AG885" s="86"/>
      <c r="AH885" s="86"/>
      <c r="AI885" s="86"/>
      <c r="AK885" s="86"/>
      <c r="AL885" s="86"/>
      <c r="AM885" s="86"/>
      <c r="AN885" s="86"/>
      <c r="AO885" s="86"/>
      <c r="AP885" s="86"/>
      <c r="AQ885" s="86"/>
      <c r="AR885" s="86"/>
      <c r="AS885" s="86"/>
      <c r="AT885" s="86"/>
      <c r="AU885" s="86"/>
      <c r="AV885" s="86"/>
      <c r="AW885" s="86"/>
      <c r="AX885" s="86"/>
      <c r="AY885" s="86"/>
      <c r="AZ885" s="86"/>
      <c r="BA885" s="86"/>
      <c r="BB885" s="86"/>
      <c r="BC885" s="86"/>
      <c r="BD885" s="86"/>
      <c r="BE885" s="86"/>
      <c r="BF885" s="86"/>
      <c r="BG885" s="86"/>
      <c r="BH885" s="86"/>
      <c r="BI885" s="86"/>
      <c r="BJ885" s="86"/>
      <c r="BK885" s="86"/>
      <c r="BL885" s="86"/>
      <c r="BM885" s="86"/>
      <c r="BN885" s="86"/>
      <c r="BO885" s="86"/>
      <c r="BP885" s="86"/>
    </row>
    <row r="886" spans="7:68" s="28" customFormat="1">
      <c r="G886" s="450"/>
      <c r="AC886" s="33"/>
      <c r="AG886" s="86"/>
      <c r="AH886" s="86"/>
      <c r="AI886" s="86"/>
      <c r="AK886" s="86"/>
      <c r="AL886" s="86"/>
      <c r="AM886" s="86"/>
      <c r="AN886" s="86"/>
      <c r="AO886" s="86"/>
      <c r="AP886" s="86"/>
      <c r="AQ886" s="86"/>
      <c r="AR886" s="86"/>
      <c r="AS886" s="86"/>
      <c r="AT886" s="86"/>
      <c r="AU886" s="86"/>
      <c r="AV886" s="86"/>
      <c r="AW886" s="86"/>
      <c r="AX886" s="86"/>
      <c r="AY886" s="86"/>
      <c r="AZ886" s="86"/>
      <c r="BA886" s="86"/>
      <c r="BB886" s="86"/>
      <c r="BC886" s="86"/>
      <c r="BD886" s="86"/>
      <c r="BE886" s="86"/>
      <c r="BF886" s="86"/>
      <c r="BG886" s="86"/>
      <c r="BH886" s="86"/>
      <c r="BI886" s="86"/>
      <c r="BJ886" s="86"/>
      <c r="BK886" s="86"/>
      <c r="BL886" s="86"/>
      <c r="BM886" s="86"/>
      <c r="BN886" s="86"/>
      <c r="BO886" s="86"/>
      <c r="BP886" s="86"/>
    </row>
    <row r="887" spans="7:68" s="28" customFormat="1">
      <c r="G887" s="450"/>
      <c r="AC887" s="33"/>
      <c r="AG887" s="86"/>
      <c r="AH887" s="86"/>
      <c r="AI887" s="86"/>
      <c r="AK887" s="86"/>
      <c r="AL887" s="86"/>
      <c r="AM887" s="86"/>
      <c r="AN887" s="86"/>
      <c r="AO887" s="86"/>
      <c r="AP887" s="86"/>
      <c r="AQ887" s="86"/>
      <c r="AR887" s="86"/>
      <c r="AS887" s="86"/>
      <c r="AT887" s="86"/>
      <c r="AU887" s="86"/>
      <c r="AV887" s="86"/>
      <c r="AW887" s="86"/>
      <c r="AX887" s="86"/>
      <c r="AY887" s="86"/>
      <c r="AZ887" s="86"/>
      <c r="BA887" s="86"/>
      <c r="BB887" s="86"/>
      <c r="BC887" s="86"/>
      <c r="BD887" s="86"/>
      <c r="BE887" s="86"/>
      <c r="BF887" s="86"/>
      <c r="BG887" s="86"/>
      <c r="BH887" s="86"/>
      <c r="BI887" s="86"/>
      <c r="BJ887" s="86"/>
      <c r="BK887" s="86"/>
      <c r="BL887" s="86"/>
      <c r="BM887" s="86"/>
      <c r="BN887" s="86"/>
      <c r="BO887" s="86"/>
      <c r="BP887" s="86"/>
    </row>
    <row r="888" spans="7:68" s="28" customFormat="1">
      <c r="G888" s="450"/>
      <c r="AC888" s="33"/>
      <c r="AG888" s="86"/>
      <c r="AH888" s="86"/>
      <c r="AI888" s="86"/>
      <c r="AK888" s="86"/>
      <c r="AL888" s="86"/>
      <c r="AM888" s="86"/>
      <c r="AN888" s="86"/>
      <c r="AO888" s="86"/>
      <c r="AP888" s="86"/>
      <c r="AQ888" s="86"/>
      <c r="AR888" s="86"/>
      <c r="AS888" s="86"/>
      <c r="AT888" s="86"/>
      <c r="AU888" s="86"/>
      <c r="AV888" s="86"/>
      <c r="AW888" s="86"/>
      <c r="AX888" s="86"/>
      <c r="AY888" s="86"/>
      <c r="AZ888" s="86"/>
      <c r="BA888" s="86"/>
      <c r="BB888" s="86"/>
      <c r="BC888" s="86"/>
      <c r="BD888" s="86"/>
      <c r="BE888" s="86"/>
      <c r="BF888" s="86"/>
      <c r="BG888" s="86"/>
      <c r="BH888" s="86"/>
      <c r="BI888" s="86"/>
      <c r="BJ888" s="86"/>
      <c r="BK888" s="86"/>
      <c r="BL888" s="86"/>
      <c r="BM888" s="86"/>
      <c r="BN888" s="86"/>
      <c r="BO888" s="86"/>
      <c r="BP888" s="86"/>
    </row>
    <row r="889" spans="7:68" s="28" customFormat="1">
      <c r="G889" s="450"/>
      <c r="AC889" s="33"/>
      <c r="AG889" s="86"/>
      <c r="AH889" s="86"/>
      <c r="AI889" s="86"/>
      <c r="AK889" s="86"/>
      <c r="AL889" s="86"/>
      <c r="AM889" s="86"/>
      <c r="AN889" s="86"/>
      <c r="AO889" s="86"/>
      <c r="AP889" s="86"/>
      <c r="AQ889" s="86"/>
      <c r="AR889" s="86"/>
      <c r="AS889" s="86"/>
      <c r="AT889" s="86"/>
      <c r="AU889" s="86"/>
      <c r="AV889" s="86"/>
      <c r="AW889" s="86"/>
      <c r="AX889" s="86"/>
      <c r="AY889" s="86"/>
      <c r="AZ889" s="86"/>
      <c r="BA889" s="86"/>
      <c r="BB889" s="86"/>
      <c r="BC889" s="86"/>
      <c r="BD889" s="86"/>
      <c r="BE889" s="86"/>
      <c r="BF889" s="86"/>
      <c r="BG889" s="86"/>
      <c r="BH889" s="86"/>
      <c r="BI889" s="86"/>
      <c r="BJ889" s="86"/>
      <c r="BK889" s="86"/>
      <c r="BL889" s="86"/>
      <c r="BM889" s="86"/>
      <c r="BN889" s="86"/>
      <c r="BO889" s="86"/>
      <c r="BP889" s="86"/>
    </row>
    <row r="890" spans="7:68" s="28" customFormat="1">
      <c r="G890" s="450"/>
      <c r="AC890" s="33"/>
      <c r="AG890" s="86"/>
      <c r="AH890" s="86"/>
      <c r="AI890" s="86"/>
      <c r="AK890" s="86"/>
      <c r="AL890" s="86"/>
      <c r="AM890" s="86"/>
      <c r="AN890" s="86"/>
      <c r="AO890" s="86"/>
      <c r="AP890" s="86"/>
      <c r="AQ890" s="86"/>
      <c r="AR890" s="86"/>
      <c r="AS890" s="86"/>
      <c r="AT890" s="86"/>
      <c r="AU890" s="86"/>
      <c r="AV890" s="86"/>
      <c r="AW890" s="86"/>
      <c r="AX890" s="86"/>
      <c r="AY890" s="86"/>
      <c r="AZ890" s="86"/>
      <c r="BA890" s="86"/>
      <c r="BB890" s="86"/>
      <c r="BC890" s="86"/>
      <c r="BD890" s="86"/>
      <c r="BE890" s="86"/>
      <c r="BF890" s="86"/>
      <c r="BG890" s="86"/>
      <c r="BH890" s="86"/>
      <c r="BI890" s="86"/>
      <c r="BJ890" s="86"/>
      <c r="BK890" s="86"/>
      <c r="BL890" s="86"/>
      <c r="BM890" s="86"/>
      <c r="BN890" s="86"/>
      <c r="BO890" s="86"/>
      <c r="BP890" s="86"/>
    </row>
    <row r="891" spans="7:68" s="28" customFormat="1">
      <c r="G891" s="450"/>
      <c r="AC891" s="33"/>
      <c r="AG891" s="86"/>
      <c r="AH891" s="86"/>
      <c r="AI891" s="86"/>
      <c r="AK891" s="86"/>
      <c r="AL891" s="86"/>
      <c r="AM891" s="86"/>
      <c r="AN891" s="86"/>
      <c r="AO891" s="86"/>
      <c r="AP891" s="86"/>
      <c r="AQ891" s="86"/>
      <c r="AR891" s="86"/>
      <c r="AS891" s="86"/>
      <c r="AT891" s="86"/>
      <c r="AU891" s="86"/>
      <c r="AV891" s="86"/>
      <c r="AW891" s="86"/>
      <c r="AX891" s="86"/>
      <c r="AY891" s="86"/>
      <c r="AZ891" s="86"/>
      <c r="BA891" s="86"/>
      <c r="BB891" s="86"/>
      <c r="BC891" s="86"/>
      <c r="BD891" s="86"/>
      <c r="BE891" s="86"/>
      <c r="BF891" s="86"/>
      <c r="BG891" s="86"/>
      <c r="BH891" s="86"/>
      <c r="BI891" s="86"/>
      <c r="BJ891" s="86"/>
      <c r="BK891" s="86"/>
      <c r="BL891" s="86"/>
      <c r="BM891" s="86"/>
      <c r="BN891" s="86"/>
      <c r="BO891" s="86"/>
      <c r="BP891" s="86"/>
    </row>
    <row r="892" spans="7:68" s="28" customFormat="1">
      <c r="G892" s="450"/>
      <c r="AC892" s="33"/>
      <c r="AG892" s="86"/>
      <c r="AH892" s="86"/>
      <c r="AI892" s="86"/>
      <c r="AK892" s="86"/>
      <c r="AL892" s="86"/>
      <c r="AM892" s="86"/>
      <c r="AN892" s="86"/>
      <c r="AO892" s="86"/>
      <c r="AP892" s="86"/>
      <c r="AQ892" s="86"/>
      <c r="AR892" s="86"/>
      <c r="AS892" s="86"/>
      <c r="AT892" s="86"/>
      <c r="AU892" s="86"/>
      <c r="AV892" s="86"/>
      <c r="AW892" s="86"/>
      <c r="AX892" s="86"/>
      <c r="AY892" s="86"/>
      <c r="AZ892" s="86"/>
      <c r="BA892" s="86"/>
      <c r="BB892" s="86"/>
      <c r="BC892" s="86"/>
      <c r="BD892" s="86"/>
      <c r="BE892" s="86"/>
      <c r="BF892" s="86"/>
      <c r="BG892" s="86"/>
      <c r="BH892" s="86"/>
      <c r="BI892" s="86"/>
      <c r="BJ892" s="86"/>
      <c r="BK892" s="86"/>
      <c r="BL892" s="86"/>
      <c r="BM892" s="86"/>
      <c r="BN892" s="86"/>
      <c r="BO892" s="86"/>
      <c r="BP892" s="86"/>
    </row>
    <row r="893" spans="7:68" s="28" customFormat="1">
      <c r="G893" s="450"/>
      <c r="AC893" s="33"/>
      <c r="AG893" s="86"/>
      <c r="AH893" s="86"/>
      <c r="AI893" s="86"/>
      <c r="AK893" s="86"/>
      <c r="AL893" s="86"/>
      <c r="AM893" s="86"/>
      <c r="AN893" s="86"/>
      <c r="AO893" s="86"/>
      <c r="AP893" s="86"/>
      <c r="AQ893" s="86"/>
      <c r="AR893" s="86"/>
      <c r="AS893" s="86"/>
      <c r="AT893" s="86"/>
      <c r="AU893" s="86"/>
      <c r="AV893" s="86"/>
      <c r="AW893" s="86"/>
      <c r="AX893" s="86"/>
      <c r="AY893" s="86"/>
      <c r="AZ893" s="86"/>
      <c r="BA893" s="86"/>
      <c r="BB893" s="86"/>
      <c r="BC893" s="86"/>
      <c r="BD893" s="86"/>
      <c r="BE893" s="86"/>
      <c r="BF893" s="86"/>
      <c r="BG893" s="86"/>
      <c r="BH893" s="86"/>
      <c r="BI893" s="86"/>
      <c r="BJ893" s="86"/>
      <c r="BK893" s="86"/>
      <c r="BL893" s="86"/>
      <c r="BM893" s="86"/>
      <c r="BN893" s="86"/>
      <c r="BO893" s="86"/>
      <c r="BP893" s="86"/>
    </row>
    <row r="894" spans="7:68" s="28" customFormat="1">
      <c r="G894" s="450"/>
      <c r="AC894" s="33"/>
      <c r="AG894" s="86"/>
      <c r="AH894" s="86"/>
      <c r="AI894" s="86"/>
      <c r="AK894" s="86"/>
      <c r="AL894" s="86"/>
      <c r="AM894" s="86"/>
      <c r="AN894" s="86"/>
      <c r="AO894" s="86"/>
      <c r="AP894" s="86"/>
      <c r="AQ894" s="86"/>
      <c r="AR894" s="86"/>
      <c r="AS894" s="86"/>
      <c r="AT894" s="86"/>
      <c r="AU894" s="86"/>
      <c r="AV894" s="86"/>
      <c r="AW894" s="86"/>
      <c r="AX894" s="86"/>
      <c r="AY894" s="86"/>
      <c r="AZ894" s="86"/>
      <c r="BA894" s="86"/>
      <c r="BB894" s="86"/>
      <c r="BC894" s="86"/>
      <c r="BD894" s="86"/>
      <c r="BE894" s="86"/>
      <c r="BF894" s="86"/>
      <c r="BG894" s="86"/>
      <c r="BH894" s="86"/>
      <c r="BI894" s="86"/>
      <c r="BJ894" s="86"/>
      <c r="BK894" s="86"/>
      <c r="BL894" s="86"/>
      <c r="BM894" s="86"/>
      <c r="BN894" s="86"/>
      <c r="BO894" s="86"/>
      <c r="BP894" s="86"/>
    </row>
    <row r="895" spans="7:68" s="28" customFormat="1">
      <c r="G895" s="450"/>
      <c r="AC895" s="33"/>
      <c r="AG895" s="86"/>
      <c r="AH895" s="86"/>
      <c r="AI895" s="86"/>
      <c r="AK895" s="86"/>
      <c r="AL895" s="86"/>
      <c r="AM895" s="86"/>
      <c r="AN895" s="86"/>
      <c r="AO895" s="86"/>
      <c r="AP895" s="86"/>
      <c r="AQ895" s="86"/>
      <c r="AR895" s="86"/>
      <c r="AS895" s="86"/>
      <c r="AT895" s="86"/>
      <c r="AU895" s="86"/>
      <c r="AV895" s="86"/>
      <c r="AW895" s="86"/>
      <c r="AX895" s="86"/>
      <c r="AY895" s="86"/>
      <c r="AZ895" s="86"/>
      <c r="BA895" s="86"/>
      <c r="BB895" s="86"/>
      <c r="BC895" s="86"/>
      <c r="BD895" s="86"/>
      <c r="BE895" s="86"/>
      <c r="BF895" s="86"/>
      <c r="BG895" s="86"/>
      <c r="BH895" s="86"/>
      <c r="BI895" s="86"/>
      <c r="BJ895" s="86"/>
      <c r="BK895" s="86"/>
      <c r="BL895" s="86"/>
      <c r="BM895" s="86"/>
      <c r="BN895" s="86"/>
      <c r="BO895" s="86"/>
      <c r="BP895" s="86"/>
    </row>
    <row r="896" spans="7:68" s="28" customFormat="1">
      <c r="G896" s="450"/>
      <c r="AC896" s="33"/>
      <c r="AG896" s="86"/>
      <c r="AH896" s="86"/>
      <c r="AI896" s="86"/>
      <c r="AK896" s="86"/>
      <c r="AL896" s="86"/>
      <c r="AM896" s="86"/>
      <c r="AN896" s="86"/>
      <c r="AO896" s="86"/>
      <c r="AP896" s="86"/>
      <c r="AQ896" s="86"/>
      <c r="AR896" s="86"/>
      <c r="AS896" s="86"/>
      <c r="AT896" s="86"/>
      <c r="AU896" s="86"/>
      <c r="AV896" s="86"/>
      <c r="AW896" s="86"/>
      <c r="AX896" s="86"/>
      <c r="AY896" s="86"/>
      <c r="AZ896" s="86"/>
      <c r="BA896" s="86"/>
      <c r="BB896" s="86"/>
      <c r="BC896" s="86"/>
      <c r="BD896" s="86"/>
      <c r="BE896" s="86"/>
      <c r="BF896" s="86"/>
      <c r="BG896" s="86"/>
      <c r="BH896" s="86"/>
      <c r="BI896" s="86"/>
      <c r="BJ896" s="86"/>
      <c r="BK896" s="86"/>
      <c r="BL896" s="86"/>
      <c r="BM896" s="86"/>
      <c r="BN896" s="86"/>
      <c r="BO896" s="86"/>
      <c r="BP896" s="86"/>
    </row>
    <row r="897" spans="7:68" s="28" customFormat="1">
      <c r="G897" s="450"/>
      <c r="AC897" s="33"/>
      <c r="AG897" s="86"/>
      <c r="AH897" s="86"/>
      <c r="AI897" s="86"/>
      <c r="AK897" s="86"/>
      <c r="AL897" s="86"/>
      <c r="AM897" s="86"/>
      <c r="AN897" s="86"/>
      <c r="AO897" s="86"/>
      <c r="AP897" s="86"/>
      <c r="AQ897" s="86"/>
      <c r="AR897" s="86"/>
      <c r="AS897" s="86"/>
      <c r="AT897" s="86"/>
      <c r="AU897" s="86"/>
      <c r="AV897" s="86"/>
      <c r="AW897" s="86"/>
      <c r="AX897" s="86"/>
      <c r="AY897" s="86"/>
      <c r="AZ897" s="86"/>
      <c r="BA897" s="86"/>
      <c r="BB897" s="86"/>
      <c r="BC897" s="86"/>
      <c r="BD897" s="86"/>
      <c r="BE897" s="86"/>
      <c r="BF897" s="86"/>
      <c r="BG897" s="86"/>
      <c r="BH897" s="86"/>
      <c r="BI897" s="86"/>
      <c r="BJ897" s="86"/>
      <c r="BK897" s="86"/>
      <c r="BL897" s="86"/>
      <c r="BM897" s="86"/>
      <c r="BN897" s="86"/>
      <c r="BO897" s="86"/>
      <c r="BP897" s="86"/>
    </row>
    <row r="898" spans="7:68" s="28" customFormat="1">
      <c r="G898" s="450"/>
      <c r="AC898" s="33"/>
      <c r="AG898" s="86"/>
      <c r="AH898" s="86"/>
      <c r="AI898" s="86"/>
      <c r="AK898" s="86"/>
      <c r="AL898" s="86"/>
      <c r="AM898" s="86"/>
      <c r="AN898" s="86"/>
      <c r="AO898" s="86"/>
      <c r="AP898" s="86"/>
      <c r="AQ898" s="86"/>
      <c r="AR898" s="86"/>
      <c r="AS898" s="86"/>
      <c r="AT898" s="86"/>
      <c r="AU898" s="86"/>
      <c r="AV898" s="86"/>
      <c r="AW898" s="86"/>
      <c r="AX898" s="86"/>
      <c r="AY898" s="86"/>
      <c r="AZ898" s="86"/>
      <c r="BA898" s="86"/>
      <c r="BB898" s="86"/>
      <c r="BC898" s="86"/>
      <c r="BD898" s="86"/>
      <c r="BE898" s="86"/>
      <c r="BF898" s="86"/>
      <c r="BG898" s="86"/>
      <c r="BH898" s="86"/>
      <c r="BI898" s="86"/>
      <c r="BJ898" s="86"/>
      <c r="BK898" s="86"/>
      <c r="BL898" s="86"/>
      <c r="BM898" s="86"/>
      <c r="BN898" s="86"/>
      <c r="BO898" s="86"/>
      <c r="BP898" s="86"/>
    </row>
    <row r="899" spans="7:68" s="28" customFormat="1">
      <c r="G899" s="450"/>
      <c r="AC899" s="33"/>
      <c r="AG899" s="86"/>
      <c r="AH899" s="86"/>
      <c r="AI899" s="86"/>
      <c r="AK899" s="86"/>
      <c r="AL899" s="86"/>
      <c r="AM899" s="86"/>
      <c r="AN899" s="86"/>
      <c r="AO899" s="86"/>
      <c r="AP899" s="86"/>
      <c r="AQ899" s="86"/>
      <c r="AR899" s="86"/>
      <c r="AS899" s="86"/>
      <c r="AT899" s="86"/>
      <c r="AU899" s="86"/>
      <c r="AV899" s="86"/>
      <c r="AW899" s="86"/>
      <c r="AX899" s="86"/>
      <c r="AY899" s="86"/>
      <c r="AZ899" s="86"/>
      <c r="BA899" s="86"/>
      <c r="BB899" s="86"/>
      <c r="BC899" s="86"/>
      <c r="BD899" s="86"/>
      <c r="BE899" s="86"/>
      <c r="BF899" s="86"/>
      <c r="BG899" s="86"/>
      <c r="BH899" s="86"/>
      <c r="BI899" s="86"/>
      <c r="BJ899" s="86"/>
      <c r="BK899" s="86"/>
      <c r="BL899" s="86"/>
      <c r="BM899" s="86"/>
      <c r="BN899" s="86"/>
      <c r="BO899" s="86"/>
      <c r="BP899" s="86"/>
    </row>
    <row r="900" spans="7:68" s="28" customFormat="1">
      <c r="G900" s="450"/>
      <c r="AC900" s="33"/>
      <c r="AG900" s="86"/>
      <c r="AH900" s="86"/>
      <c r="AI900" s="86"/>
      <c r="AK900" s="86"/>
      <c r="AL900" s="86"/>
      <c r="AM900" s="86"/>
      <c r="AN900" s="86"/>
      <c r="AO900" s="86"/>
      <c r="AP900" s="86"/>
      <c r="AQ900" s="86"/>
      <c r="AR900" s="86"/>
      <c r="AS900" s="86"/>
      <c r="AT900" s="86"/>
      <c r="AU900" s="86"/>
      <c r="AV900" s="86"/>
      <c r="AW900" s="86"/>
      <c r="AX900" s="86"/>
      <c r="AY900" s="86"/>
      <c r="AZ900" s="86"/>
      <c r="BA900" s="86"/>
      <c r="BB900" s="86"/>
      <c r="BC900" s="86"/>
      <c r="BD900" s="86"/>
      <c r="BE900" s="86"/>
      <c r="BF900" s="86"/>
      <c r="BG900" s="86"/>
      <c r="BH900" s="86"/>
      <c r="BI900" s="86"/>
      <c r="BJ900" s="86"/>
      <c r="BK900" s="86"/>
      <c r="BL900" s="86"/>
      <c r="BM900" s="86"/>
      <c r="BN900" s="86"/>
      <c r="BO900" s="86"/>
      <c r="BP900" s="86"/>
    </row>
    <row r="901" spans="7:68" s="28" customFormat="1">
      <c r="G901" s="450"/>
      <c r="AC901" s="33"/>
      <c r="AG901" s="86"/>
      <c r="AH901" s="86"/>
      <c r="AI901" s="86"/>
      <c r="AK901" s="86"/>
      <c r="AL901" s="86"/>
      <c r="AM901" s="86"/>
      <c r="AN901" s="86"/>
      <c r="AO901" s="86"/>
      <c r="AP901" s="86"/>
      <c r="AQ901" s="86"/>
      <c r="AR901" s="86"/>
      <c r="AS901" s="86"/>
      <c r="AT901" s="86"/>
      <c r="AU901" s="86"/>
      <c r="AV901" s="86"/>
      <c r="AW901" s="86"/>
      <c r="AX901" s="86"/>
      <c r="AY901" s="86"/>
      <c r="AZ901" s="86"/>
      <c r="BA901" s="86"/>
      <c r="BB901" s="86"/>
      <c r="BC901" s="86"/>
      <c r="BD901" s="86"/>
      <c r="BE901" s="86"/>
      <c r="BF901" s="86"/>
      <c r="BG901" s="86"/>
      <c r="BH901" s="86"/>
      <c r="BI901" s="86"/>
      <c r="BJ901" s="86"/>
      <c r="BK901" s="86"/>
      <c r="BL901" s="86"/>
      <c r="BM901" s="86"/>
      <c r="BN901" s="86"/>
      <c r="BO901" s="86"/>
      <c r="BP901" s="86"/>
    </row>
    <row r="902" spans="7:68" s="28" customFormat="1">
      <c r="G902" s="450"/>
      <c r="AC902" s="33"/>
      <c r="AG902" s="86"/>
      <c r="AH902" s="86"/>
      <c r="AI902" s="86"/>
      <c r="AK902" s="86"/>
      <c r="AL902" s="86"/>
      <c r="AM902" s="86"/>
      <c r="AN902" s="86"/>
      <c r="AO902" s="86"/>
      <c r="AP902" s="86"/>
      <c r="AQ902" s="86"/>
      <c r="AR902" s="86"/>
      <c r="AS902" s="86"/>
      <c r="AT902" s="86"/>
      <c r="AU902" s="86"/>
      <c r="AV902" s="86"/>
      <c r="AW902" s="86"/>
      <c r="AX902" s="86"/>
      <c r="AY902" s="86"/>
      <c r="AZ902" s="86"/>
      <c r="BA902" s="86"/>
      <c r="BB902" s="86"/>
      <c r="BC902" s="86"/>
      <c r="BD902" s="86"/>
      <c r="BE902" s="86"/>
      <c r="BF902" s="86"/>
      <c r="BG902" s="86"/>
      <c r="BH902" s="86"/>
      <c r="BI902" s="86"/>
      <c r="BJ902" s="86"/>
      <c r="BK902" s="86"/>
      <c r="BL902" s="86"/>
      <c r="BM902" s="86"/>
      <c r="BN902" s="86"/>
      <c r="BO902" s="86"/>
      <c r="BP902" s="86"/>
    </row>
    <row r="903" spans="7:68" s="28" customFormat="1">
      <c r="G903" s="450"/>
      <c r="AC903" s="33"/>
      <c r="AG903" s="86"/>
      <c r="AH903" s="86"/>
      <c r="AI903" s="86"/>
      <c r="AK903" s="86"/>
      <c r="AL903" s="86"/>
      <c r="AM903" s="86"/>
      <c r="AN903" s="86"/>
      <c r="AO903" s="86"/>
      <c r="AP903" s="86"/>
      <c r="AQ903" s="86"/>
      <c r="AR903" s="86"/>
      <c r="AS903" s="86"/>
      <c r="AT903" s="86"/>
      <c r="AU903" s="86"/>
      <c r="AV903" s="86"/>
      <c r="AW903" s="86"/>
      <c r="AX903" s="86"/>
      <c r="AY903" s="86"/>
      <c r="AZ903" s="86"/>
      <c r="BA903" s="86"/>
      <c r="BB903" s="86"/>
      <c r="BC903" s="86"/>
      <c r="BD903" s="86"/>
      <c r="BE903" s="86"/>
      <c r="BF903" s="86"/>
      <c r="BG903" s="86"/>
      <c r="BH903" s="86"/>
      <c r="BI903" s="86"/>
      <c r="BJ903" s="86"/>
      <c r="BK903" s="86"/>
      <c r="BL903" s="86"/>
      <c r="BM903" s="86"/>
      <c r="BN903" s="86"/>
      <c r="BO903" s="86"/>
      <c r="BP903" s="86"/>
    </row>
    <row r="904" spans="7:68" s="28" customFormat="1">
      <c r="G904" s="450"/>
      <c r="AC904" s="33"/>
      <c r="AG904" s="86"/>
      <c r="AH904" s="86"/>
      <c r="AI904" s="86"/>
      <c r="AK904" s="86"/>
      <c r="AL904" s="86"/>
      <c r="AM904" s="86"/>
      <c r="AN904" s="86"/>
      <c r="AO904" s="86"/>
      <c r="AP904" s="86"/>
      <c r="AQ904" s="86"/>
      <c r="AR904" s="86"/>
      <c r="AS904" s="86"/>
      <c r="AT904" s="86"/>
      <c r="AU904" s="86"/>
      <c r="AV904" s="86"/>
      <c r="AW904" s="86"/>
      <c r="AX904" s="86"/>
      <c r="AY904" s="86"/>
      <c r="AZ904" s="86"/>
      <c r="BA904" s="86"/>
      <c r="BB904" s="86"/>
      <c r="BC904" s="86"/>
      <c r="BD904" s="86"/>
      <c r="BE904" s="86"/>
      <c r="BF904" s="86"/>
      <c r="BG904" s="86"/>
      <c r="BH904" s="86"/>
      <c r="BI904" s="86"/>
      <c r="BJ904" s="86"/>
      <c r="BK904" s="86"/>
      <c r="BL904" s="86"/>
      <c r="BM904" s="86"/>
      <c r="BN904" s="86"/>
      <c r="BO904" s="86"/>
      <c r="BP904" s="86"/>
    </row>
    <row r="905" spans="7:68" s="28" customFormat="1">
      <c r="G905" s="450"/>
      <c r="AC905" s="33"/>
      <c r="AG905" s="86"/>
      <c r="AH905" s="86"/>
      <c r="AI905" s="86"/>
      <c r="AK905" s="86"/>
      <c r="AL905" s="86"/>
      <c r="AM905" s="86"/>
      <c r="AN905" s="86"/>
      <c r="AO905" s="86"/>
      <c r="AP905" s="86"/>
      <c r="AQ905" s="86"/>
      <c r="AR905" s="86"/>
      <c r="AS905" s="86"/>
      <c r="AT905" s="86"/>
      <c r="AU905" s="86"/>
      <c r="AV905" s="86"/>
      <c r="AW905" s="86"/>
      <c r="AX905" s="86"/>
      <c r="AY905" s="86"/>
      <c r="AZ905" s="86"/>
      <c r="BA905" s="86"/>
      <c r="BB905" s="86"/>
      <c r="BC905" s="86"/>
      <c r="BD905" s="86"/>
      <c r="BE905" s="86"/>
      <c r="BF905" s="86"/>
      <c r="BG905" s="86"/>
      <c r="BH905" s="86"/>
      <c r="BI905" s="86"/>
      <c r="BJ905" s="86"/>
      <c r="BK905" s="86"/>
      <c r="BL905" s="86"/>
      <c r="BM905" s="86"/>
      <c r="BN905" s="86"/>
      <c r="BO905" s="86"/>
      <c r="BP905" s="86"/>
    </row>
    <row r="906" spans="7:68" s="28" customFormat="1">
      <c r="G906" s="450"/>
      <c r="AC906" s="33"/>
      <c r="AG906" s="86"/>
      <c r="AH906" s="86"/>
      <c r="AI906" s="86"/>
      <c r="AK906" s="86"/>
      <c r="AL906" s="86"/>
      <c r="AM906" s="86"/>
      <c r="AN906" s="86"/>
      <c r="AO906" s="86"/>
      <c r="AP906" s="86"/>
      <c r="AQ906" s="86"/>
      <c r="AR906" s="86"/>
      <c r="AS906" s="86"/>
      <c r="AT906" s="86"/>
      <c r="AU906" s="86"/>
      <c r="AV906" s="86"/>
      <c r="AW906" s="86"/>
      <c r="AX906" s="86"/>
      <c r="AY906" s="86"/>
      <c r="AZ906" s="86"/>
      <c r="BA906" s="86"/>
      <c r="BB906" s="86"/>
      <c r="BC906" s="86"/>
      <c r="BD906" s="86"/>
      <c r="BE906" s="86"/>
      <c r="BF906" s="86"/>
      <c r="BG906" s="86"/>
      <c r="BH906" s="86"/>
      <c r="BI906" s="86"/>
      <c r="BJ906" s="86"/>
      <c r="BK906" s="86"/>
      <c r="BL906" s="86"/>
      <c r="BM906" s="86"/>
      <c r="BN906" s="86"/>
      <c r="BO906" s="86"/>
      <c r="BP906" s="86"/>
    </row>
    <row r="907" spans="7:68" s="28" customFormat="1">
      <c r="G907" s="450"/>
      <c r="AC907" s="33"/>
      <c r="AG907" s="86"/>
      <c r="AH907" s="86"/>
      <c r="AI907" s="86"/>
      <c r="AK907" s="86"/>
      <c r="AL907" s="86"/>
      <c r="AM907" s="86"/>
      <c r="AN907" s="86"/>
      <c r="AO907" s="86"/>
      <c r="AP907" s="86"/>
      <c r="AQ907" s="86"/>
      <c r="AR907" s="86"/>
      <c r="AS907" s="86"/>
      <c r="AT907" s="86"/>
      <c r="AU907" s="86"/>
      <c r="AV907" s="86"/>
      <c r="AW907" s="86"/>
      <c r="AX907" s="86"/>
      <c r="AY907" s="86"/>
      <c r="AZ907" s="86"/>
      <c r="BA907" s="86"/>
      <c r="BB907" s="86"/>
      <c r="BC907" s="86"/>
      <c r="BD907" s="86"/>
      <c r="BE907" s="86"/>
      <c r="BF907" s="86"/>
      <c r="BG907" s="86"/>
      <c r="BH907" s="86"/>
      <c r="BI907" s="86"/>
      <c r="BJ907" s="86"/>
      <c r="BK907" s="86"/>
      <c r="BL907" s="86"/>
      <c r="BM907" s="86"/>
      <c r="BN907" s="86"/>
      <c r="BO907" s="86"/>
      <c r="BP907" s="86"/>
    </row>
    <row r="908" spans="7:68" s="28" customFormat="1">
      <c r="G908" s="450"/>
      <c r="AC908" s="33"/>
      <c r="AG908" s="86"/>
      <c r="AH908" s="86"/>
      <c r="AI908" s="86"/>
      <c r="AK908" s="86"/>
      <c r="AL908" s="86"/>
      <c r="AM908" s="86"/>
      <c r="AN908" s="86"/>
      <c r="AO908" s="86"/>
      <c r="AP908" s="86"/>
      <c r="AQ908" s="86"/>
      <c r="AR908" s="86"/>
      <c r="AS908" s="86"/>
      <c r="AT908" s="86"/>
      <c r="AU908" s="86"/>
      <c r="AV908" s="86"/>
      <c r="AW908" s="86"/>
      <c r="AX908" s="86"/>
      <c r="AY908" s="86"/>
      <c r="AZ908" s="86"/>
      <c r="BA908" s="86"/>
      <c r="BB908" s="86"/>
      <c r="BC908" s="86"/>
      <c r="BD908" s="86"/>
      <c r="BE908" s="86"/>
      <c r="BF908" s="86"/>
      <c r="BG908" s="86"/>
      <c r="BH908" s="86"/>
      <c r="BI908" s="86"/>
      <c r="BJ908" s="86"/>
      <c r="BK908" s="86"/>
      <c r="BL908" s="86"/>
      <c r="BM908" s="86"/>
      <c r="BN908" s="86"/>
      <c r="BO908" s="86"/>
      <c r="BP908" s="86"/>
    </row>
    <row r="909" spans="7:68" s="28" customFormat="1">
      <c r="G909" s="450"/>
      <c r="AC909" s="33"/>
      <c r="AG909" s="86"/>
      <c r="AH909" s="86"/>
      <c r="AI909" s="86"/>
      <c r="AK909" s="86"/>
      <c r="AL909" s="86"/>
      <c r="AM909" s="86"/>
      <c r="AN909" s="86"/>
      <c r="AO909" s="86"/>
      <c r="AP909" s="86"/>
      <c r="AQ909" s="86"/>
      <c r="AR909" s="86"/>
      <c r="AS909" s="86"/>
      <c r="AT909" s="86"/>
      <c r="AU909" s="86"/>
      <c r="AV909" s="86"/>
      <c r="AW909" s="86"/>
      <c r="AX909" s="86"/>
      <c r="AY909" s="86"/>
      <c r="AZ909" s="86"/>
      <c r="BA909" s="86"/>
      <c r="BB909" s="86"/>
      <c r="BC909" s="86"/>
      <c r="BD909" s="86"/>
      <c r="BE909" s="86"/>
      <c r="BF909" s="86"/>
      <c r="BG909" s="86"/>
      <c r="BH909" s="86"/>
      <c r="BI909" s="86"/>
      <c r="BJ909" s="86"/>
      <c r="BK909" s="86"/>
      <c r="BL909" s="86"/>
      <c r="BM909" s="86"/>
      <c r="BN909" s="86"/>
      <c r="BO909" s="86"/>
      <c r="BP909" s="86"/>
    </row>
    <row r="910" spans="7:68" s="28" customFormat="1">
      <c r="G910" s="450"/>
      <c r="AC910" s="33"/>
      <c r="AG910" s="86"/>
      <c r="AH910" s="86"/>
      <c r="AI910" s="86"/>
      <c r="AK910" s="86"/>
      <c r="AL910" s="86"/>
      <c r="AM910" s="86"/>
      <c r="AN910" s="86"/>
      <c r="AO910" s="86"/>
      <c r="AP910" s="86"/>
      <c r="AQ910" s="86"/>
      <c r="AR910" s="86"/>
      <c r="AS910" s="86"/>
      <c r="AT910" s="86"/>
      <c r="AU910" s="86"/>
      <c r="AV910" s="86"/>
      <c r="AW910" s="86"/>
      <c r="AX910" s="86"/>
      <c r="AY910" s="86"/>
      <c r="AZ910" s="86"/>
      <c r="BA910" s="86"/>
      <c r="BB910" s="86"/>
      <c r="BC910" s="86"/>
      <c r="BD910" s="86"/>
      <c r="BE910" s="86"/>
      <c r="BF910" s="86"/>
      <c r="BG910" s="86"/>
      <c r="BH910" s="86"/>
      <c r="BI910" s="86"/>
      <c r="BJ910" s="86"/>
      <c r="BK910" s="86"/>
      <c r="BL910" s="86"/>
      <c r="BM910" s="86"/>
      <c r="BN910" s="86"/>
      <c r="BO910" s="86"/>
      <c r="BP910" s="86"/>
    </row>
    <row r="911" spans="7:68" s="28" customFormat="1">
      <c r="G911" s="450"/>
      <c r="AC911" s="33"/>
      <c r="AG911" s="86"/>
      <c r="AH911" s="86"/>
      <c r="AI911" s="86"/>
      <c r="AK911" s="86"/>
      <c r="AL911" s="86"/>
      <c r="AM911" s="86"/>
      <c r="AN911" s="86"/>
      <c r="AO911" s="86"/>
      <c r="AP911" s="86"/>
      <c r="AQ911" s="86"/>
      <c r="AR911" s="86"/>
      <c r="AS911" s="86"/>
      <c r="AT911" s="86"/>
      <c r="AU911" s="86"/>
      <c r="AV911" s="86"/>
      <c r="AW911" s="86"/>
      <c r="AX911" s="86"/>
      <c r="AY911" s="86"/>
      <c r="AZ911" s="86"/>
      <c r="BA911" s="86"/>
      <c r="BB911" s="86"/>
      <c r="BC911" s="86"/>
      <c r="BD911" s="86"/>
      <c r="BE911" s="86"/>
      <c r="BF911" s="86"/>
      <c r="BG911" s="86"/>
      <c r="BH911" s="86"/>
      <c r="BI911" s="86"/>
      <c r="BJ911" s="86"/>
      <c r="BK911" s="86"/>
      <c r="BL911" s="86"/>
      <c r="BM911" s="86"/>
      <c r="BN911" s="86"/>
      <c r="BO911" s="86"/>
      <c r="BP911" s="86"/>
    </row>
    <row r="912" spans="7:68" s="28" customFormat="1">
      <c r="G912" s="450"/>
      <c r="AC912" s="33"/>
      <c r="AG912" s="86"/>
      <c r="AH912" s="86"/>
      <c r="AI912" s="86"/>
      <c r="AK912" s="86"/>
      <c r="AL912" s="86"/>
      <c r="AM912" s="86"/>
      <c r="AN912" s="86"/>
      <c r="AO912" s="86"/>
      <c r="AP912" s="86"/>
      <c r="AQ912" s="86"/>
      <c r="AR912" s="86"/>
      <c r="AS912" s="86"/>
      <c r="AT912" s="86"/>
      <c r="AU912" s="86"/>
      <c r="AV912" s="86"/>
      <c r="AW912" s="86"/>
      <c r="AX912" s="86"/>
      <c r="AY912" s="86"/>
      <c r="AZ912" s="86"/>
      <c r="BA912" s="86"/>
      <c r="BB912" s="86"/>
      <c r="BC912" s="86"/>
      <c r="BD912" s="86"/>
      <c r="BE912" s="86"/>
      <c r="BF912" s="86"/>
      <c r="BG912" s="86"/>
      <c r="BH912" s="86"/>
      <c r="BI912" s="86"/>
      <c r="BJ912" s="86"/>
      <c r="BK912" s="86"/>
      <c r="BL912" s="86"/>
      <c r="BM912" s="86"/>
      <c r="BN912" s="86"/>
      <c r="BO912" s="86"/>
      <c r="BP912" s="86"/>
    </row>
    <row r="913" spans="7:68" s="28" customFormat="1">
      <c r="G913" s="450"/>
      <c r="AC913" s="33"/>
      <c r="AG913" s="86"/>
      <c r="AH913" s="86"/>
      <c r="AI913" s="86"/>
      <c r="AK913" s="86"/>
      <c r="AL913" s="86"/>
      <c r="AM913" s="86"/>
      <c r="AN913" s="86"/>
      <c r="AO913" s="86"/>
      <c r="AP913" s="86"/>
      <c r="AQ913" s="86"/>
      <c r="AR913" s="86"/>
      <c r="AS913" s="86"/>
      <c r="AT913" s="86"/>
      <c r="AU913" s="86"/>
      <c r="AV913" s="86"/>
      <c r="AW913" s="86"/>
      <c r="AX913" s="86"/>
      <c r="AY913" s="86"/>
      <c r="AZ913" s="86"/>
      <c r="BA913" s="86"/>
      <c r="BB913" s="86"/>
      <c r="BC913" s="86"/>
      <c r="BD913" s="86"/>
      <c r="BE913" s="86"/>
      <c r="BF913" s="86"/>
      <c r="BG913" s="86"/>
      <c r="BH913" s="86"/>
      <c r="BI913" s="86"/>
      <c r="BJ913" s="86"/>
      <c r="BK913" s="86"/>
      <c r="BL913" s="86"/>
      <c r="BM913" s="86"/>
      <c r="BN913" s="86"/>
      <c r="BO913" s="86"/>
      <c r="BP913" s="86"/>
    </row>
    <row r="914" spans="7:68" s="28" customFormat="1">
      <c r="G914" s="450"/>
      <c r="AC914" s="33"/>
      <c r="AG914" s="86"/>
      <c r="AH914" s="86"/>
      <c r="AI914" s="86"/>
      <c r="AK914" s="86"/>
      <c r="AL914" s="86"/>
      <c r="AM914" s="86"/>
      <c r="AN914" s="86"/>
      <c r="AO914" s="86"/>
      <c r="AP914" s="86"/>
      <c r="AQ914" s="86"/>
      <c r="AR914" s="86"/>
      <c r="AS914" s="86"/>
      <c r="AT914" s="86"/>
      <c r="AU914" s="86"/>
      <c r="AV914" s="86"/>
      <c r="AW914" s="86"/>
      <c r="AX914" s="86"/>
      <c r="AY914" s="86"/>
      <c r="AZ914" s="86"/>
      <c r="BA914" s="86"/>
      <c r="BB914" s="86"/>
      <c r="BC914" s="86"/>
      <c r="BD914" s="86"/>
      <c r="BE914" s="86"/>
      <c r="BF914" s="86"/>
      <c r="BG914" s="86"/>
      <c r="BH914" s="86"/>
      <c r="BI914" s="86"/>
      <c r="BJ914" s="86"/>
      <c r="BK914" s="86"/>
      <c r="BL914" s="86"/>
      <c r="BM914" s="86"/>
      <c r="BN914" s="86"/>
      <c r="BO914" s="86"/>
      <c r="BP914" s="86"/>
    </row>
    <row r="915" spans="7:68" s="28" customFormat="1">
      <c r="G915" s="450"/>
      <c r="AC915" s="33"/>
      <c r="AG915" s="86"/>
      <c r="AH915" s="86"/>
      <c r="AI915" s="86"/>
      <c r="AK915" s="86"/>
      <c r="AL915" s="86"/>
      <c r="AM915" s="86"/>
      <c r="AN915" s="86"/>
      <c r="AO915" s="86"/>
      <c r="AP915" s="86"/>
      <c r="AQ915" s="86"/>
      <c r="AR915" s="86"/>
      <c r="AS915" s="86"/>
      <c r="AT915" s="86"/>
      <c r="AU915" s="86"/>
      <c r="AV915" s="86"/>
      <c r="AW915" s="86"/>
      <c r="AX915" s="86"/>
      <c r="AY915" s="86"/>
      <c r="AZ915" s="86"/>
      <c r="BA915" s="86"/>
      <c r="BB915" s="86"/>
      <c r="BC915" s="86"/>
      <c r="BD915" s="86"/>
      <c r="BE915" s="86"/>
      <c r="BF915" s="86"/>
      <c r="BG915" s="86"/>
      <c r="BH915" s="86"/>
      <c r="BI915" s="86"/>
      <c r="BJ915" s="86"/>
      <c r="BK915" s="86"/>
      <c r="BL915" s="86"/>
      <c r="BM915" s="86"/>
      <c r="BN915" s="86"/>
      <c r="BO915" s="86"/>
      <c r="BP915" s="86"/>
    </row>
    <row r="916" spans="7:68" s="28" customFormat="1">
      <c r="G916" s="450"/>
      <c r="AC916" s="33"/>
      <c r="AG916" s="86"/>
      <c r="AH916" s="86"/>
      <c r="AI916" s="86"/>
      <c r="AK916" s="86"/>
      <c r="AL916" s="86"/>
      <c r="AM916" s="86"/>
      <c r="AN916" s="86"/>
      <c r="AO916" s="86"/>
      <c r="AP916" s="86"/>
      <c r="AQ916" s="86"/>
      <c r="AR916" s="86"/>
      <c r="AS916" s="86"/>
      <c r="AT916" s="86"/>
      <c r="AU916" s="86"/>
      <c r="AV916" s="86"/>
      <c r="AW916" s="86"/>
      <c r="AX916" s="86"/>
      <c r="AY916" s="86"/>
      <c r="AZ916" s="86"/>
      <c r="BA916" s="86"/>
      <c r="BB916" s="86"/>
      <c r="BC916" s="86"/>
      <c r="BD916" s="86"/>
      <c r="BE916" s="86"/>
      <c r="BF916" s="86"/>
      <c r="BG916" s="86"/>
      <c r="BH916" s="86"/>
      <c r="BI916" s="86"/>
      <c r="BJ916" s="86"/>
      <c r="BK916" s="86"/>
      <c r="BL916" s="86"/>
      <c r="BM916" s="86"/>
      <c r="BN916" s="86"/>
      <c r="BO916" s="86"/>
      <c r="BP916" s="86"/>
    </row>
    <row r="917" spans="7:68" s="28" customFormat="1">
      <c r="G917" s="450"/>
      <c r="AC917" s="33"/>
      <c r="AG917" s="86"/>
      <c r="AH917" s="86"/>
      <c r="AI917" s="86"/>
      <c r="AK917" s="86"/>
      <c r="AL917" s="86"/>
      <c r="AM917" s="86"/>
      <c r="AN917" s="86"/>
      <c r="AO917" s="86"/>
      <c r="AP917" s="86"/>
      <c r="AQ917" s="86"/>
      <c r="AR917" s="86"/>
      <c r="AS917" s="86"/>
      <c r="AT917" s="86"/>
      <c r="AU917" s="86"/>
      <c r="AV917" s="86"/>
      <c r="AW917" s="86"/>
      <c r="AX917" s="86"/>
      <c r="AY917" s="86"/>
      <c r="AZ917" s="86"/>
      <c r="BA917" s="86"/>
      <c r="BB917" s="86"/>
      <c r="BC917" s="86"/>
      <c r="BD917" s="86"/>
      <c r="BE917" s="86"/>
      <c r="BF917" s="86"/>
      <c r="BG917" s="86"/>
      <c r="BH917" s="86"/>
      <c r="BI917" s="86"/>
      <c r="BJ917" s="86"/>
      <c r="BK917" s="86"/>
      <c r="BL917" s="86"/>
      <c r="BM917" s="86"/>
      <c r="BN917" s="86"/>
      <c r="BO917" s="86"/>
      <c r="BP917" s="86"/>
    </row>
    <row r="918" spans="7:68" s="28" customFormat="1">
      <c r="G918" s="450"/>
      <c r="AC918" s="33"/>
      <c r="AG918" s="86"/>
      <c r="AH918" s="86"/>
      <c r="AI918" s="86"/>
      <c r="AK918" s="86"/>
      <c r="AL918" s="86"/>
      <c r="AM918" s="86"/>
      <c r="AN918" s="86"/>
      <c r="AO918" s="86"/>
      <c r="AP918" s="86"/>
      <c r="AQ918" s="86"/>
      <c r="AR918" s="86"/>
      <c r="AS918" s="86"/>
      <c r="AT918" s="86"/>
      <c r="AU918" s="86"/>
      <c r="AV918" s="86"/>
      <c r="AW918" s="86"/>
      <c r="AX918" s="86"/>
      <c r="AY918" s="86"/>
      <c r="AZ918" s="86"/>
      <c r="BA918" s="86"/>
      <c r="BB918" s="86"/>
      <c r="BC918" s="86"/>
      <c r="BD918" s="86"/>
      <c r="BE918" s="86"/>
      <c r="BF918" s="86"/>
      <c r="BG918" s="86"/>
      <c r="BH918" s="86"/>
      <c r="BI918" s="86"/>
      <c r="BJ918" s="86"/>
      <c r="BK918" s="86"/>
      <c r="BL918" s="86"/>
      <c r="BM918" s="86"/>
      <c r="BN918" s="86"/>
      <c r="BO918" s="86"/>
      <c r="BP918" s="86"/>
    </row>
    <row r="919" spans="7:68" s="28" customFormat="1">
      <c r="G919" s="450"/>
      <c r="AC919" s="33"/>
      <c r="AG919" s="86"/>
      <c r="AH919" s="86"/>
      <c r="AI919" s="86"/>
      <c r="AK919" s="86"/>
      <c r="AL919" s="86"/>
      <c r="AM919" s="86"/>
      <c r="AN919" s="86"/>
      <c r="AO919" s="86"/>
      <c r="AP919" s="86"/>
      <c r="AQ919" s="86"/>
      <c r="AR919" s="86"/>
      <c r="AS919" s="86"/>
      <c r="AT919" s="86"/>
      <c r="AU919" s="86"/>
      <c r="AV919" s="86"/>
      <c r="AW919" s="86"/>
      <c r="AX919" s="86"/>
      <c r="AY919" s="86"/>
      <c r="AZ919" s="86"/>
      <c r="BA919" s="86"/>
      <c r="BB919" s="86"/>
      <c r="BC919" s="86"/>
      <c r="BD919" s="86"/>
      <c r="BE919" s="86"/>
      <c r="BF919" s="86"/>
      <c r="BG919" s="86"/>
      <c r="BH919" s="86"/>
      <c r="BI919" s="86"/>
      <c r="BJ919" s="86"/>
      <c r="BK919" s="86"/>
      <c r="BL919" s="86"/>
      <c r="BM919" s="86"/>
      <c r="BN919" s="86"/>
      <c r="BO919" s="86"/>
      <c r="BP919" s="86"/>
    </row>
    <row r="920" spans="7:68" s="28" customFormat="1">
      <c r="G920" s="450"/>
      <c r="AC920" s="33"/>
      <c r="AG920" s="86"/>
      <c r="AH920" s="86"/>
      <c r="AI920" s="86"/>
      <c r="AK920" s="86"/>
      <c r="AL920" s="86"/>
      <c r="AM920" s="86"/>
      <c r="AN920" s="86"/>
      <c r="AO920" s="86"/>
      <c r="AP920" s="86"/>
      <c r="AQ920" s="86"/>
      <c r="AR920" s="86"/>
      <c r="AS920" s="86"/>
      <c r="AT920" s="86"/>
      <c r="AU920" s="86"/>
      <c r="AV920" s="86"/>
      <c r="AW920" s="86"/>
      <c r="AX920" s="86"/>
      <c r="AY920" s="86"/>
      <c r="AZ920" s="86"/>
      <c r="BA920" s="86"/>
      <c r="BB920" s="86"/>
      <c r="BC920" s="86"/>
      <c r="BD920" s="86"/>
      <c r="BE920" s="86"/>
      <c r="BF920" s="86"/>
      <c r="BG920" s="86"/>
      <c r="BH920" s="86"/>
      <c r="BI920" s="86"/>
      <c r="BJ920" s="86"/>
      <c r="BK920" s="86"/>
      <c r="BL920" s="86"/>
      <c r="BM920" s="86"/>
      <c r="BN920" s="86"/>
      <c r="BO920" s="86"/>
      <c r="BP920" s="86"/>
    </row>
    <row r="921" spans="7:68" s="28" customFormat="1">
      <c r="G921" s="450"/>
      <c r="AC921" s="33"/>
      <c r="AG921" s="86"/>
      <c r="AH921" s="86"/>
      <c r="AI921" s="86"/>
      <c r="AK921" s="86"/>
      <c r="AL921" s="86"/>
      <c r="AM921" s="86"/>
      <c r="AN921" s="86"/>
      <c r="AO921" s="86"/>
      <c r="AP921" s="86"/>
      <c r="AQ921" s="86"/>
      <c r="AR921" s="86"/>
      <c r="AS921" s="86"/>
      <c r="AT921" s="86"/>
      <c r="AU921" s="86"/>
      <c r="AV921" s="86"/>
      <c r="AW921" s="86"/>
      <c r="AX921" s="86"/>
      <c r="AY921" s="86"/>
      <c r="AZ921" s="86"/>
      <c r="BA921" s="86"/>
      <c r="BB921" s="86"/>
      <c r="BC921" s="86"/>
      <c r="BD921" s="86"/>
      <c r="BE921" s="86"/>
      <c r="BF921" s="86"/>
      <c r="BG921" s="86"/>
      <c r="BH921" s="86"/>
      <c r="BI921" s="86"/>
      <c r="BJ921" s="86"/>
      <c r="BK921" s="86"/>
      <c r="BL921" s="86"/>
      <c r="BM921" s="86"/>
      <c r="BN921" s="86"/>
      <c r="BO921" s="86"/>
      <c r="BP921" s="86"/>
    </row>
    <row r="922" spans="7:68" s="28" customFormat="1">
      <c r="G922" s="450"/>
      <c r="AC922" s="33"/>
      <c r="AG922" s="86"/>
      <c r="AH922" s="86"/>
      <c r="AI922" s="86"/>
      <c r="AK922" s="86"/>
      <c r="AL922" s="86"/>
      <c r="AM922" s="86"/>
      <c r="AN922" s="86"/>
      <c r="AO922" s="86"/>
      <c r="AP922" s="86"/>
      <c r="AQ922" s="86"/>
      <c r="AR922" s="86"/>
      <c r="AS922" s="86"/>
      <c r="AT922" s="86"/>
      <c r="AU922" s="86"/>
      <c r="AV922" s="86"/>
      <c r="AW922" s="86"/>
      <c r="AX922" s="86"/>
      <c r="AY922" s="86"/>
      <c r="AZ922" s="86"/>
      <c r="BA922" s="86"/>
      <c r="BB922" s="86"/>
      <c r="BC922" s="86"/>
      <c r="BD922" s="86"/>
      <c r="BE922" s="86"/>
      <c r="BF922" s="86"/>
      <c r="BG922" s="86"/>
      <c r="BH922" s="86"/>
      <c r="BI922" s="86"/>
      <c r="BJ922" s="86"/>
      <c r="BK922" s="86"/>
      <c r="BL922" s="86"/>
      <c r="BM922" s="86"/>
      <c r="BN922" s="86"/>
      <c r="BO922" s="86"/>
      <c r="BP922" s="86"/>
    </row>
    <row r="923" spans="7:68" s="28" customFormat="1">
      <c r="G923" s="450"/>
      <c r="AC923" s="33"/>
      <c r="AG923" s="86"/>
      <c r="AH923" s="86"/>
      <c r="AI923" s="86"/>
      <c r="AK923" s="86"/>
      <c r="AL923" s="86"/>
      <c r="AM923" s="86"/>
      <c r="AN923" s="86"/>
      <c r="AO923" s="86"/>
      <c r="AP923" s="86"/>
      <c r="AQ923" s="86"/>
      <c r="AR923" s="86"/>
      <c r="AS923" s="86"/>
      <c r="AT923" s="86"/>
      <c r="AU923" s="86"/>
      <c r="AV923" s="86"/>
      <c r="AW923" s="86"/>
      <c r="AX923" s="86"/>
      <c r="AY923" s="86"/>
      <c r="AZ923" s="86"/>
      <c r="BA923" s="86"/>
      <c r="BB923" s="86"/>
      <c r="BC923" s="86"/>
      <c r="BD923" s="86"/>
      <c r="BE923" s="86"/>
      <c r="BF923" s="86"/>
      <c r="BG923" s="86"/>
      <c r="BH923" s="86"/>
      <c r="BI923" s="86"/>
      <c r="BJ923" s="86"/>
      <c r="BK923" s="86"/>
      <c r="BL923" s="86"/>
      <c r="BM923" s="86"/>
      <c r="BN923" s="86"/>
      <c r="BO923" s="86"/>
      <c r="BP923" s="86"/>
    </row>
    <row r="924" spans="7:68" s="28" customFormat="1">
      <c r="G924" s="450"/>
      <c r="AC924" s="33"/>
      <c r="AG924" s="86"/>
      <c r="AH924" s="86"/>
      <c r="AI924" s="86"/>
      <c r="AK924" s="86"/>
      <c r="AL924" s="86"/>
      <c r="AM924" s="86"/>
      <c r="AN924" s="86"/>
      <c r="AO924" s="86"/>
      <c r="AP924" s="86"/>
      <c r="AQ924" s="86"/>
      <c r="AR924" s="86"/>
      <c r="AS924" s="86"/>
      <c r="AT924" s="86"/>
      <c r="AU924" s="86"/>
      <c r="AV924" s="86"/>
      <c r="AW924" s="86"/>
      <c r="AX924" s="86"/>
      <c r="AY924" s="86"/>
      <c r="AZ924" s="86"/>
      <c r="BA924" s="86"/>
      <c r="BB924" s="86"/>
      <c r="BC924" s="86"/>
      <c r="BD924" s="86"/>
      <c r="BE924" s="86"/>
      <c r="BF924" s="86"/>
      <c r="BG924" s="86"/>
      <c r="BH924" s="86"/>
      <c r="BI924" s="86"/>
      <c r="BJ924" s="86"/>
      <c r="BK924" s="86"/>
      <c r="BL924" s="86"/>
      <c r="BM924" s="86"/>
      <c r="BN924" s="86"/>
      <c r="BO924" s="86"/>
      <c r="BP924" s="86"/>
    </row>
    <row r="925" spans="7:68" s="28" customFormat="1">
      <c r="G925" s="450"/>
      <c r="AC925" s="33"/>
      <c r="AG925" s="86"/>
      <c r="AH925" s="86"/>
      <c r="AI925" s="86"/>
      <c r="AK925" s="86"/>
      <c r="AL925" s="86"/>
      <c r="AM925" s="86"/>
      <c r="AN925" s="86"/>
      <c r="AO925" s="86"/>
      <c r="AP925" s="86"/>
      <c r="AQ925" s="86"/>
      <c r="AR925" s="86"/>
      <c r="AS925" s="86"/>
      <c r="AT925" s="86"/>
      <c r="AU925" s="86"/>
      <c r="AV925" s="86"/>
      <c r="AW925" s="86"/>
      <c r="AX925" s="86"/>
      <c r="AY925" s="86"/>
      <c r="AZ925" s="86"/>
      <c r="BA925" s="86"/>
      <c r="BB925" s="86"/>
      <c r="BC925" s="86"/>
      <c r="BD925" s="86"/>
      <c r="BE925" s="86"/>
      <c r="BF925" s="86"/>
      <c r="BG925" s="86"/>
      <c r="BH925" s="86"/>
      <c r="BI925" s="86"/>
      <c r="BJ925" s="86"/>
      <c r="BK925" s="86"/>
      <c r="BL925" s="86"/>
      <c r="BM925" s="86"/>
      <c r="BN925" s="86"/>
      <c r="BO925" s="86"/>
      <c r="BP925" s="86"/>
    </row>
    <row r="926" spans="7:68" s="28" customFormat="1">
      <c r="G926" s="450"/>
      <c r="AC926" s="33"/>
      <c r="AG926" s="86"/>
      <c r="AH926" s="86"/>
      <c r="AI926" s="86"/>
      <c r="AK926" s="86"/>
      <c r="AL926" s="86"/>
      <c r="AM926" s="86"/>
      <c r="AN926" s="86"/>
      <c r="AO926" s="86"/>
      <c r="AP926" s="86"/>
      <c r="AQ926" s="86"/>
      <c r="AR926" s="86"/>
      <c r="AS926" s="86"/>
      <c r="AT926" s="86"/>
      <c r="AU926" s="86"/>
      <c r="AV926" s="86"/>
      <c r="AW926" s="86"/>
      <c r="AX926" s="86"/>
      <c r="AY926" s="86"/>
      <c r="AZ926" s="86"/>
      <c r="BA926" s="86"/>
      <c r="BB926" s="86"/>
      <c r="BC926" s="86"/>
      <c r="BD926" s="86"/>
      <c r="BE926" s="86"/>
      <c r="BF926" s="86"/>
      <c r="BG926" s="86"/>
      <c r="BH926" s="86"/>
      <c r="BI926" s="86"/>
      <c r="BJ926" s="86"/>
      <c r="BK926" s="86"/>
      <c r="BL926" s="86"/>
      <c r="BM926" s="86"/>
      <c r="BN926" s="86"/>
      <c r="BO926" s="86"/>
      <c r="BP926" s="86"/>
    </row>
    <row r="927" spans="7:68" s="28" customFormat="1">
      <c r="G927" s="450"/>
      <c r="AC927" s="33"/>
      <c r="AG927" s="86"/>
      <c r="AH927" s="86"/>
      <c r="AI927" s="86"/>
      <c r="AK927" s="86"/>
      <c r="AL927" s="86"/>
      <c r="AM927" s="86"/>
      <c r="AN927" s="86"/>
      <c r="AO927" s="86"/>
      <c r="AP927" s="86"/>
      <c r="AQ927" s="86"/>
      <c r="AR927" s="86"/>
      <c r="AS927" s="86"/>
      <c r="AT927" s="86"/>
      <c r="AU927" s="86"/>
      <c r="AV927" s="86"/>
      <c r="AW927" s="86"/>
      <c r="AX927" s="86"/>
      <c r="AY927" s="86"/>
      <c r="AZ927" s="86"/>
      <c r="BA927" s="86"/>
      <c r="BB927" s="86"/>
      <c r="BC927" s="86"/>
      <c r="BD927" s="86"/>
      <c r="BE927" s="86"/>
      <c r="BF927" s="86"/>
      <c r="BG927" s="86"/>
      <c r="BH927" s="86"/>
      <c r="BI927" s="86"/>
      <c r="BJ927" s="86"/>
      <c r="BK927" s="86"/>
      <c r="BL927" s="86"/>
      <c r="BM927" s="86"/>
      <c r="BN927" s="86"/>
      <c r="BO927" s="86"/>
      <c r="BP927" s="86"/>
    </row>
    <row r="928" spans="7:68" s="28" customFormat="1">
      <c r="G928" s="450"/>
      <c r="AC928" s="33"/>
      <c r="AG928" s="86"/>
      <c r="AH928" s="86"/>
      <c r="AI928" s="86"/>
      <c r="AK928" s="86"/>
      <c r="AL928" s="86"/>
      <c r="AM928" s="86"/>
      <c r="AN928" s="86"/>
      <c r="AO928" s="86"/>
      <c r="AP928" s="86"/>
      <c r="AQ928" s="86"/>
      <c r="AR928" s="86"/>
      <c r="AS928" s="86"/>
      <c r="AT928" s="86"/>
      <c r="AU928" s="86"/>
      <c r="AV928" s="86"/>
      <c r="AW928" s="86"/>
      <c r="AX928" s="86"/>
      <c r="AY928" s="86"/>
      <c r="AZ928" s="86"/>
      <c r="BA928" s="86"/>
      <c r="BB928" s="86"/>
      <c r="BC928" s="86"/>
      <c r="BD928" s="86"/>
      <c r="BE928" s="86"/>
      <c r="BF928" s="86"/>
      <c r="BG928" s="86"/>
      <c r="BH928" s="86"/>
      <c r="BI928" s="86"/>
      <c r="BJ928" s="86"/>
      <c r="BK928" s="86"/>
      <c r="BL928" s="86"/>
      <c r="BM928" s="86"/>
      <c r="BN928" s="86"/>
      <c r="BO928" s="86"/>
      <c r="BP928" s="86"/>
    </row>
    <row r="929" spans="7:68" s="28" customFormat="1">
      <c r="G929" s="450"/>
      <c r="AC929" s="33"/>
      <c r="AG929" s="86"/>
      <c r="AH929" s="86"/>
      <c r="AI929" s="86"/>
      <c r="AK929" s="86"/>
      <c r="AL929" s="86"/>
      <c r="AM929" s="86"/>
      <c r="AN929" s="86"/>
      <c r="AO929" s="86"/>
      <c r="AP929" s="86"/>
      <c r="AQ929" s="86"/>
      <c r="AR929" s="86"/>
      <c r="AS929" s="86"/>
      <c r="AT929" s="86"/>
      <c r="AU929" s="86"/>
      <c r="AV929" s="86"/>
      <c r="AW929" s="86"/>
      <c r="AX929" s="86"/>
      <c r="AY929" s="86"/>
      <c r="AZ929" s="86"/>
      <c r="BA929" s="86"/>
      <c r="BB929" s="86"/>
      <c r="BC929" s="86"/>
      <c r="BD929" s="86"/>
      <c r="BE929" s="86"/>
      <c r="BF929" s="86"/>
      <c r="BG929" s="86"/>
      <c r="BH929" s="86"/>
      <c r="BI929" s="86"/>
      <c r="BJ929" s="86"/>
      <c r="BK929" s="86"/>
      <c r="BL929" s="86"/>
      <c r="BM929" s="86"/>
      <c r="BN929" s="86"/>
      <c r="BO929" s="86"/>
      <c r="BP929" s="86"/>
    </row>
    <row r="930" spans="7:68" s="28" customFormat="1">
      <c r="G930" s="450"/>
      <c r="AC930" s="33"/>
      <c r="AG930" s="86"/>
      <c r="AH930" s="86"/>
      <c r="AI930" s="86"/>
      <c r="AK930" s="86"/>
      <c r="AL930" s="86"/>
      <c r="AM930" s="86"/>
      <c r="AN930" s="86"/>
      <c r="AO930" s="86"/>
      <c r="AP930" s="86"/>
      <c r="AQ930" s="86"/>
      <c r="AR930" s="86"/>
      <c r="AS930" s="86"/>
      <c r="AT930" s="86"/>
      <c r="AU930" s="86"/>
      <c r="AV930" s="86"/>
      <c r="AW930" s="86"/>
      <c r="AX930" s="86"/>
      <c r="AY930" s="86"/>
      <c r="AZ930" s="86"/>
      <c r="BA930" s="86"/>
      <c r="BB930" s="86"/>
      <c r="BC930" s="86"/>
      <c r="BD930" s="86"/>
      <c r="BE930" s="86"/>
      <c r="BF930" s="86"/>
      <c r="BG930" s="86"/>
      <c r="BH930" s="86"/>
      <c r="BI930" s="86"/>
      <c r="BJ930" s="86"/>
      <c r="BK930" s="86"/>
      <c r="BL930" s="86"/>
      <c r="BM930" s="86"/>
      <c r="BN930" s="86"/>
      <c r="BO930" s="86"/>
      <c r="BP930" s="86"/>
    </row>
    <row r="931" spans="7:68" s="28" customFormat="1">
      <c r="G931" s="450"/>
      <c r="AC931" s="33"/>
      <c r="AG931" s="86"/>
      <c r="AH931" s="86"/>
      <c r="AI931" s="86"/>
      <c r="AK931" s="86"/>
      <c r="AL931" s="86"/>
      <c r="AM931" s="86"/>
      <c r="AN931" s="86"/>
      <c r="AO931" s="86"/>
      <c r="AP931" s="86"/>
      <c r="AQ931" s="86"/>
      <c r="AR931" s="86"/>
      <c r="AS931" s="86"/>
      <c r="AT931" s="86"/>
      <c r="AU931" s="86"/>
      <c r="AV931" s="86"/>
      <c r="AW931" s="86"/>
      <c r="AX931" s="86"/>
      <c r="AY931" s="86"/>
      <c r="AZ931" s="86"/>
      <c r="BA931" s="86"/>
      <c r="BB931" s="86"/>
      <c r="BC931" s="86"/>
      <c r="BD931" s="86"/>
      <c r="BE931" s="86"/>
      <c r="BF931" s="86"/>
      <c r="BG931" s="86"/>
      <c r="BH931" s="86"/>
      <c r="BI931" s="86"/>
      <c r="BJ931" s="86"/>
      <c r="BK931" s="86"/>
      <c r="BL931" s="86"/>
      <c r="BM931" s="86"/>
      <c r="BN931" s="86"/>
      <c r="BO931" s="86"/>
      <c r="BP931" s="86"/>
    </row>
    <row r="932" spans="7:68" s="28" customFormat="1">
      <c r="G932" s="450"/>
      <c r="AC932" s="33"/>
      <c r="AG932" s="86"/>
      <c r="AH932" s="86"/>
      <c r="AI932" s="86"/>
      <c r="AK932" s="86"/>
      <c r="AL932" s="86"/>
      <c r="AM932" s="86"/>
      <c r="AN932" s="86"/>
      <c r="AO932" s="86"/>
      <c r="AP932" s="86"/>
      <c r="AQ932" s="86"/>
      <c r="AR932" s="86"/>
      <c r="AS932" s="86"/>
      <c r="AT932" s="86"/>
      <c r="AU932" s="86"/>
      <c r="AV932" s="86"/>
      <c r="AW932" s="86"/>
      <c r="AX932" s="86"/>
      <c r="AY932" s="86"/>
      <c r="AZ932" s="86"/>
      <c r="BA932" s="86"/>
      <c r="BB932" s="86"/>
      <c r="BC932" s="86"/>
      <c r="BD932" s="86"/>
      <c r="BE932" s="86"/>
      <c r="BF932" s="86"/>
      <c r="BG932" s="86"/>
      <c r="BH932" s="86"/>
      <c r="BI932" s="86"/>
      <c r="BJ932" s="86"/>
      <c r="BK932" s="86"/>
      <c r="BL932" s="86"/>
      <c r="BM932" s="86"/>
      <c r="BN932" s="86"/>
      <c r="BO932" s="86"/>
      <c r="BP932" s="86"/>
    </row>
    <row r="933" spans="7:68" s="28" customFormat="1">
      <c r="G933" s="450"/>
      <c r="AC933" s="33"/>
      <c r="AG933" s="86"/>
      <c r="AH933" s="86"/>
      <c r="AI933" s="86"/>
      <c r="AK933" s="86"/>
      <c r="AL933" s="86"/>
      <c r="AM933" s="86"/>
      <c r="AN933" s="86"/>
      <c r="AO933" s="86"/>
      <c r="AP933" s="86"/>
      <c r="AQ933" s="86"/>
      <c r="AR933" s="86"/>
      <c r="AS933" s="86"/>
      <c r="AT933" s="86"/>
      <c r="AU933" s="86"/>
      <c r="AV933" s="86"/>
      <c r="AW933" s="86"/>
      <c r="AX933" s="86"/>
      <c r="AY933" s="86"/>
      <c r="AZ933" s="86"/>
      <c r="BA933" s="86"/>
      <c r="BB933" s="86"/>
      <c r="BC933" s="86"/>
      <c r="BD933" s="86"/>
      <c r="BE933" s="86"/>
      <c r="BF933" s="86"/>
      <c r="BG933" s="86"/>
      <c r="BH933" s="86"/>
      <c r="BI933" s="86"/>
      <c r="BJ933" s="86"/>
      <c r="BK933" s="86"/>
      <c r="BL933" s="86"/>
      <c r="BM933" s="86"/>
      <c r="BN933" s="86"/>
      <c r="BO933" s="86"/>
      <c r="BP933" s="86"/>
    </row>
    <row r="934" spans="7:68" s="28" customFormat="1">
      <c r="G934" s="450"/>
      <c r="AC934" s="33"/>
      <c r="AG934" s="86"/>
      <c r="AH934" s="86"/>
      <c r="AI934" s="86"/>
      <c r="AK934" s="86"/>
      <c r="AL934" s="86"/>
      <c r="AM934" s="86"/>
      <c r="AN934" s="86"/>
      <c r="AO934" s="86"/>
      <c r="AP934" s="86"/>
      <c r="AQ934" s="86"/>
      <c r="AR934" s="86"/>
      <c r="AS934" s="86"/>
      <c r="AT934" s="86"/>
      <c r="AU934" s="86"/>
      <c r="AV934" s="86"/>
      <c r="AW934" s="86"/>
      <c r="AX934" s="86"/>
      <c r="AY934" s="86"/>
      <c r="AZ934" s="86"/>
      <c r="BA934" s="86"/>
      <c r="BB934" s="86"/>
      <c r="BC934" s="86"/>
      <c r="BD934" s="86"/>
      <c r="BE934" s="86"/>
      <c r="BF934" s="86"/>
      <c r="BG934" s="86"/>
      <c r="BH934" s="86"/>
      <c r="BI934" s="86"/>
      <c r="BJ934" s="86"/>
      <c r="BK934" s="86"/>
      <c r="BL934" s="86"/>
      <c r="BM934" s="86"/>
      <c r="BN934" s="86"/>
      <c r="BO934" s="86"/>
      <c r="BP934" s="86"/>
    </row>
    <row r="935" spans="7:68" s="28" customFormat="1">
      <c r="G935" s="450"/>
      <c r="AC935" s="33"/>
      <c r="AG935" s="86"/>
      <c r="AH935" s="86"/>
      <c r="AI935" s="86"/>
      <c r="AK935" s="86"/>
      <c r="AL935" s="86"/>
      <c r="AM935" s="86"/>
      <c r="AN935" s="86"/>
      <c r="AO935" s="86"/>
      <c r="AP935" s="86"/>
      <c r="AQ935" s="86"/>
      <c r="AR935" s="86"/>
      <c r="AS935" s="86"/>
      <c r="AT935" s="86"/>
      <c r="AU935" s="86"/>
      <c r="AV935" s="86"/>
      <c r="AW935" s="86"/>
      <c r="AX935" s="86"/>
      <c r="AY935" s="86"/>
      <c r="AZ935" s="86"/>
      <c r="BA935" s="86"/>
      <c r="BB935" s="86"/>
      <c r="BC935" s="86"/>
      <c r="BD935" s="86"/>
      <c r="BE935" s="86"/>
      <c r="BF935" s="86"/>
      <c r="BG935" s="86"/>
      <c r="BH935" s="86"/>
      <c r="BI935" s="86"/>
      <c r="BJ935" s="86"/>
      <c r="BK935" s="86"/>
      <c r="BL935" s="86"/>
      <c r="BM935" s="86"/>
      <c r="BN935" s="86"/>
      <c r="BO935" s="86"/>
      <c r="BP935" s="86"/>
    </row>
    <row r="936" spans="7:68" s="28" customFormat="1">
      <c r="G936" s="450"/>
      <c r="AC936" s="33"/>
      <c r="AG936" s="86"/>
      <c r="AH936" s="86"/>
      <c r="AI936" s="86"/>
      <c r="AK936" s="86"/>
      <c r="AL936" s="86"/>
      <c r="AM936" s="86"/>
      <c r="AN936" s="86"/>
      <c r="AO936" s="86"/>
      <c r="AP936" s="86"/>
      <c r="AQ936" s="86"/>
      <c r="AR936" s="86"/>
      <c r="AS936" s="86"/>
      <c r="AT936" s="86"/>
      <c r="AU936" s="86"/>
      <c r="AV936" s="86"/>
      <c r="AW936" s="86"/>
      <c r="AX936" s="86"/>
      <c r="AY936" s="86"/>
      <c r="AZ936" s="86"/>
      <c r="BA936" s="86"/>
      <c r="BB936" s="86"/>
      <c r="BC936" s="86"/>
      <c r="BD936" s="86"/>
      <c r="BE936" s="86"/>
      <c r="BF936" s="86"/>
      <c r="BG936" s="86"/>
      <c r="BH936" s="86"/>
      <c r="BI936" s="86"/>
      <c r="BJ936" s="86"/>
      <c r="BK936" s="86"/>
      <c r="BL936" s="86"/>
      <c r="BM936" s="86"/>
      <c r="BN936" s="86"/>
      <c r="BO936" s="86"/>
      <c r="BP936" s="86"/>
    </row>
    <row r="937" spans="7:68" s="28" customFormat="1">
      <c r="G937" s="450"/>
      <c r="AC937" s="33"/>
      <c r="AG937" s="86"/>
      <c r="AH937" s="86"/>
      <c r="AI937" s="86"/>
      <c r="AK937" s="86"/>
      <c r="AL937" s="86"/>
      <c r="AM937" s="86"/>
      <c r="AN937" s="86"/>
      <c r="AO937" s="86"/>
      <c r="AP937" s="86"/>
      <c r="AQ937" s="86"/>
      <c r="AR937" s="86"/>
      <c r="AS937" s="86"/>
      <c r="AT937" s="86"/>
      <c r="AU937" s="86"/>
      <c r="AV937" s="86"/>
      <c r="AW937" s="86"/>
      <c r="AX937" s="86"/>
      <c r="AY937" s="86"/>
      <c r="AZ937" s="86"/>
      <c r="BA937" s="86"/>
      <c r="BB937" s="86"/>
      <c r="BC937" s="86"/>
      <c r="BD937" s="86"/>
      <c r="BE937" s="86"/>
      <c r="BF937" s="86"/>
      <c r="BG937" s="86"/>
      <c r="BH937" s="86"/>
      <c r="BI937" s="86"/>
      <c r="BJ937" s="86"/>
      <c r="BK937" s="86"/>
      <c r="BL937" s="86"/>
      <c r="BM937" s="86"/>
      <c r="BN937" s="86"/>
      <c r="BO937" s="86"/>
      <c r="BP937" s="86"/>
    </row>
    <row r="938" spans="7:68" s="28" customFormat="1">
      <c r="G938" s="450"/>
      <c r="AC938" s="33"/>
      <c r="AG938" s="86"/>
      <c r="AH938" s="86"/>
      <c r="AI938" s="86"/>
      <c r="AK938" s="86"/>
      <c r="AL938" s="86"/>
      <c r="AM938" s="86"/>
      <c r="AN938" s="86"/>
      <c r="AO938" s="86"/>
      <c r="AP938" s="86"/>
      <c r="AQ938" s="86"/>
      <c r="AR938" s="86"/>
      <c r="AS938" s="86"/>
      <c r="AT938" s="86"/>
      <c r="AU938" s="86"/>
      <c r="AV938" s="86"/>
      <c r="AW938" s="86"/>
      <c r="AX938" s="86"/>
      <c r="AY938" s="86"/>
      <c r="AZ938" s="86"/>
      <c r="BA938" s="86"/>
      <c r="BB938" s="86"/>
      <c r="BC938" s="86"/>
      <c r="BD938" s="86"/>
      <c r="BE938" s="86"/>
      <c r="BF938" s="86"/>
      <c r="BG938" s="86"/>
      <c r="BH938" s="86"/>
      <c r="BI938" s="86"/>
      <c r="BJ938" s="86"/>
      <c r="BK938" s="86"/>
      <c r="BL938" s="86"/>
      <c r="BM938" s="86"/>
      <c r="BN938" s="86"/>
      <c r="BO938" s="86"/>
      <c r="BP938" s="86"/>
    </row>
    <row r="939" spans="7:68" s="28" customFormat="1">
      <c r="G939" s="450"/>
      <c r="AC939" s="33"/>
      <c r="AG939" s="86"/>
      <c r="AH939" s="86"/>
      <c r="AI939" s="86"/>
      <c r="AK939" s="86"/>
      <c r="AL939" s="86"/>
      <c r="AM939" s="86"/>
      <c r="AN939" s="86"/>
      <c r="AO939" s="86"/>
      <c r="AP939" s="86"/>
      <c r="AQ939" s="86"/>
      <c r="AR939" s="86"/>
      <c r="AS939" s="86"/>
      <c r="AT939" s="86"/>
      <c r="AU939" s="86"/>
      <c r="AV939" s="86"/>
      <c r="AW939" s="86"/>
      <c r="AX939" s="86"/>
      <c r="AY939" s="86"/>
      <c r="AZ939" s="86"/>
      <c r="BA939" s="86"/>
      <c r="BB939" s="86"/>
      <c r="BC939" s="86"/>
      <c r="BD939" s="86"/>
      <c r="BE939" s="86"/>
      <c r="BF939" s="86"/>
      <c r="BG939" s="86"/>
      <c r="BH939" s="86"/>
      <c r="BI939" s="86"/>
      <c r="BJ939" s="86"/>
      <c r="BK939" s="86"/>
      <c r="BL939" s="86"/>
      <c r="BM939" s="86"/>
      <c r="BN939" s="86"/>
      <c r="BO939" s="86"/>
      <c r="BP939" s="86"/>
    </row>
    <row r="940" spans="7:68" s="28" customFormat="1">
      <c r="G940" s="450"/>
      <c r="AC940" s="33"/>
      <c r="AG940" s="86"/>
      <c r="AH940" s="86"/>
      <c r="AI940" s="86"/>
      <c r="AK940" s="86"/>
      <c r="AL940" s="86"/>
      <c r="AM940" s="86"/>
      <c r="AN940" s="86"/>
      <c r="AO940" s="86"/>
      <c r="AP940" s="86"/>
      <c r="AQ940" s="86"/>
      <c r="AR940" s="86"/>
      <c r="AS940" s="86"/>
      <c r="AT940" s="86"/>
      <c r="AU940" s="86"/>
      <c r="AV940" s="86"/>
      <c r="AW940" s="86"/>
      <c r="AX940" s="86"/>
      <c r="AY940" s="86"/>
      <c r="AZ940" s="86"/>
      <c r="BA940" s="86"/>
      <c r="BB940" s="86"/>
      <c r="BC940" s="86"/>
      <c r="BD940" s="86"/>
      <c r="BE940" s="86"/>
      <c r="BF940" s="86"/>
      <c r="BG940" s="86"/>
      <c r="BH940" s="86"/>
      <c r="BI940" s="86"/>
      <c r="BJ940" s="86"/>
      <c r="BK940" s="86"/>
      <c r="BL940" s="86"/>
      <c r="BM940" s="86"/>
      <c r="BN940" s="86"/>
      <c r="BO940" s="86"/>
      <c r="BP940" s="86"/>
    </row>
    <row r="941" spans="7:68" s="28" customFormat="1">
      <c r="G941" s="450"/>
      <c r="AC941" s="33"/>
      <c r="AG941" s="86"/>
      <c r="AH941" s="86"/>
      <c r="AI941" s="86"/>
      <c r="AK941" s="86"/>
      <c r="AL941" s="86"/>
      <c r="AM941" s="86"/>
      <c r="AN941" s="86"/>
      <c r="AO941" s="86"/>
      <c r="AP941" s="86"/>
      <c r="AQ941" s="86"/>
      <c r="AR941" s="86"/>
      <c r="AS941" s="86"/>
      <c r="AT941" s="86"/>
      <c r="AU941" s="86"/>
      <c r="AV941" s="86"/>
      <c r="AW941" s="86"/>
      <c r="AX941" s="86"/>
      <c r="AY941" s="86"/>
      <c r="AZ941" s="86"/>
      <c r="BA941" s="86"/>
      <c r="BB941" s="86"/>
      <c r="BC941" s="86"/>
      <c r="BD941" s="86"/>
      <c r="BE941" s="86"/>
      <c r="BF941" s="86"/>
      <c r="BG941" s="86"/>
      <c r="BH941" s="86"/>
      <c r="BI941" s="86"/>
      <c r="BJ941" s="86"/>
      <c r="BK941" s="86"/>
      <c r="BL941" s="86"/>
      <c r="BM941" s="86"/>
      <c r="BN941" s="86"/>
      <c r="BO941" s="86"/>
      <c r="BP941" s="86"/>
    </row>
    <row r="942" spans="7:68" s="28" customFormat="1">
      <c r="G942" s="450"/>
      <c r="AC942" s="33"/>
      <c r="AG942" s="86"/>
      <c r="AH942" s="86"/>
      <c r="AI942" s="86"/>
      <c r="AK942" s="86"/>
      <c r="AL942" s="86"/>
      <c r="AM942" s="86"/>
      <c r="AN942" s="86"/>
      <c r="AO942" s="86"/>
      <c r="AP942" s="86"/>
      <c r="AQ942" s="86"/>
      <c r="AR942" s="86"/>
      <c r="AS942" s="86"/>
      <c r="AT942" s="86"/>
      <c r="AU942" s="86"/>
      <c r="AV942" s="86"/>
      <c r="AW942" s="86"/>
      <c r="AX942" s="86"/>
      <c r="AY942" s="86"/>
      <c r="AZ942" s="86"/>
      <c r="BA942" s="86"/>
      <c r="BB942" s="86"/>
      <c r="BC942" s="86"/>
      <c r="BD942" s="86"/>
      <c r="BE942" s="86"/>
      <c r="BF942" s="86"/>
      <c r="BG942" s="86"/>
      <c r="BH942" s="86"/>
      <c r="BI942" s="86"/>
      <c r="BJ942" s="86"/>
      <c r="BK942" s="86"/>
      <c r="BL942" s="86"/>
      <c r="BM942" s="86"/>
      <c r="BN942" s="86"/>
      <c r="BO942" s="86"/>
      <c r="BP942" s="86"/>
    </row>
    <row r="943" spans="7:68" s="28" customFormat="1">
      <c r="G943" s="450"/>
      <c r="AC943" s="33"/>
      <c r="AG943" s="86"/>
      <c r="AH943" s="86"/>
      <c r="AI943" s="86"/>
      <c r="AK943" s="86"/>
      <c r="AL943" s="86"/>
      <c r="AM943" s="86"/>
      <c r="AN943" s="86"/>
      <c r="AO943" s="86"/>
      <c r="AP943" s="86"/>
      <c r="AQ943" s="86"/>
      <c r="AR943" s="86"/>
      <c r="AS943" s="86"/>
      <c r="AT943" s="86"/>
      <c r="AU943" s="86"/>
      <c r="AV943" s="86"/>
      <c r="AW943" s="86"/>
      <c r="AX943" s="86"/>
      <c r="AY943" s="86"/>
      <c r="AZ943" s="86"/>
      <c r="BA943" s="86"/>
      <c r="BB943" s="86"/>
      <c r="BC943" s="86"/>
      <c r="BD943" s="86"/>
      <c r="BE943" s="86"/>
      <c r="BF943" s="86"/>
      <c r="BG943" s="86"/>
      <c r="BH943" s="86"/>
      <c r="BI943" s="86"/>
      <c r="BJ943" s="86"/>
      <c r="BK943" s="86"/>
      <c r="BL943" s="86"/>
      <c r="BM943" s="86"/>
      <c r="BN943" s="86"/>
      <c r="BO943" s="86"/>
      <c r="BP943" s="86"/>
    </row>
    <row r="944" spans="7:68" s="28" customFormat="1">
      <c r="G944" s="450"/>
      <c r="AC944" s="33"/>
      <c r="AG944" s="86"/>
      <c r="AH944" s="86"/>
      <c r="AI944" s="86"/>
      <c r="AK944" s="86"/>
      <c r="AL944" s="86"/>
      <c r="AM944" s="86"/>
      <c r="AN944" s="86"/>
      <c r="AO944" s="86"/>
      <c r="AP944" s="86"/>
      <c r="AQ944" s="86"/>
      <c r="AR944" s="86"/>
      <c r="AS944" s="86"/>
      <c r="AT944" s="86"/>
      <c r="AU944" s="86"/>
      <c r="AV944" s="86"/>
      <c r="AW944" s="86"/>
      <c r="AX944" s="86"/>
      <c r="AY944" s="86"/>
      <c r="AZ944" s="86"/>
      <c r="BA944" s="86"/>
      <c r="BB944" s="86"/>
      <c r="BC944" s="86"/>
      <c r="BD944" s="86"/>
      <c r="BE944" s="86"/>
      <c r="BF944" s="86"/>
      <c r="BG944" s="86"/>
      <c r="BH944" s="86"/>
      <c r="BI944" s="86"/>
      <c r="BJ944" s="86"/>
      <c r="BK944" s="86"/>
      <c r="BL944" s="86"/>
      <c r="BM944" s="86"/>
      <c r="BN944" s="86"/>
      <c r="BO944" s="86"/>
      <c r="BP944" s="86"/>
    </row>
    <row r="945" spans="7:68" s="28" customFormat="1">
      <c r="G945" s="450"/>
      <c r="AC945" s="33"/>
      <c r="AG945" s="86"/>
      <c r="AH945" s="86"/>
      <c r="AI945" s="86"/>
      <c r="AK945" s="86"/>
      <c r="AL945" s="86"/>
      <c r="AM945" s="86"/>
      <c r="AN945" s="86"/>
      <c r="AO945" s="86"/>
      <c r="AP945" s="86"/>
      <c r="AQ945" s="86"/>
      <c r="AR945" s="86"/>
      <c r="AS945" s="86"/>
      <c r="AT945" s="86"/>
      <c r="AU945" s="86"/>
      <c r="AV945" s="86"/>
      <c r="AW945" s="86"/>
      <c r="AX945" s="86"/>
      <c r="AY945" s="86"/>
      <c r="AZ945" s="86"/>
      <c r="BA945" s="86"/>
      <c r="BB945" s="86"/>
      <c r="BC945" s="86"/>
      <c r="BD945" s="86"/>
      <c r="BE945" s="86"/>
      <c r="BF945" s="86"/>
      <c r="BG945" s="86"/>
      <c r="BH945" s="86"/>
      <c r="BI945" s="86"/>
      <c r="BJ945" s="86"/>
      <c r="BK945" s="86"/>
      <c r="BL945" s="86"/>
      <c r="BM945" s="86"/>
      <c r="BN945" s="86"/>
      <c r="BO945" s="86"/>
      <c r="BP945" s="86"/>
    </row>
    <row r="946" spans="7:68" s="28" customFormat="1">
      <c r="G946" s="450"/>
      <c r="AC946" s="33"/>
      <c r="AG946" s="86"/>
      <c r="AH946" s="86"/>
      <c r="AI946" s="86"/>
      <c r="AK946" s="86"/>
      <c r="AL946" s="86"/>
      <c r="AM946" s="86"/>
      <c r="AN946" s="86"/>
      <c r="AO946" s="86"/>
      <c r="AP946" s="86"/>
      <c r="AQ946" s="86"/>
      <c r="AR946" s="86"/>
      <c r="AS946" s="86"/>
      <c r="AT946" s="86"/>
      <c r="AU946" s="86"/>
      <c r="AV946" s="86"/>
      <c r="AW946" s="86"/>
      <c r="AX946" s="86"/>
      <c r="AY946" s="86"/>
      <c r="AZ946" s="86"/>
      <c r="BA946" s="86"/>
      <c r="BB946" s="86"/>
      <c r="BC946" s="86"/>
      <c r="BD946" s="86"/>
      <c r="BE946" s="86"/>
      <c r="BF946" s="86"/>
      <c r="BG946" s="86"/>
      <c r="BH946" s="86"/>
      <c r="BI946" s="86"/>
      <c r="BJ946" s="86"/>
      <c r="BK946" s="86"/>
      <c r="BL946" s="86"/>
      <c r="BM946" s="86"/>
      <c r="BN946" s="86"/>
      <c r="BO946" s="86"/>
      <c r="BP946" s="86"/>
    </row>
    <row r="947" spans="7:68" s="28" customFormat="1">
      <c r="G947" s="450"/>
      <c r="AC947" s="33"/>
      <c r="AG947" s="86"/>
      <c r="AH947" s="86"/>
      <c r="AI947" s="86"/>
      <c r="AK947" s="86"/>
      <c r="AL947" s="86"/>
      <c r="AM947" s="86"/>
      <c r="AN947" s="86"/>
      <c r="AO947" s="86"/>
      <c r="AP947" s="86"/>
      <c r="AQ947" s="86"/>
      <c r="AR947" s="86"/>
      <c r="AS947" s="86"/>
      <c r="AT947" s="86"/>
      <c r="AU947" s="86"/>
      <c r="AV947" s="86"/>
      <c r="AW947" s="86"/>
      <c r="AX947" s="86"/>
      <c r="AY947" s="86"/>
      <c r="AZ947" s="86"/>
      <c r="BA947" s="86"/>
      <c r="BB947" s="86"/>
      <c r="BC947" s="86"/>
      <c r="BD947" s="86"/>
      <c r="BE947" s="86"/>
      <c r="BF947" s="86"/>
      <c r="BG947" s="86"/>
      <c r="BH947" s="86"/>
      <c r="BI947" s="86"/>
      <c r="BJ947" s="86"/>
      <c r="BK947" s="86"/>
      <c r="BL947" s="86"/>
      <c r="BM947" s="86"/>
      <c r="BN947" s="86"/>
      <c r="BO947" s="86"/>
      <c r="BP947" s="86"/>
    </row>
    <row r="948" spans="7:68" s="28" customFormat="1">
      <c r="G948" s="450"/>
      <c r="AC948" s="33"/>
      <c r="AG948" s="86"/>
      <c r="AH948" s="86"/>
      <c r="AI948" s="86"/>
      <c r="AK948" s="86"/>
      <c r="AL948" s="86"/>
      <c r="AM948" s="86"/>
      <c r="AN948" s="86"/>
      <c r="AO948" s="86"/>
      <c r="AP948" s="86"/>
      <c r="AQ948" s="86"/>
      <c r="AR948" s="86"/>
      <c r="AS948" s="86"/>
      <c r="AT948" s="86"/>
      <c r="AU948" s="86"/>
      <c r="AV948" s="86"/>
      <c r="AW948" s="86"/>
      <c r="AX948" s="86"/>
      <c r="AY948" s="86"/>
      <c r="AZ948" s="86"/>
      <c r="BA948" s="86"/>
      <c r="BB948" s="86"/>
      <c r="BC948" s="86"/>
      <c r="BD948" s="86"/>
      <c r="BE948" s="86"/>
      <c r="BF948" s="86"/>
      <c r="BG948" s="86"/>
      <c r="BH948" s="86"/>
      <c r="BI948" s="86"/>
      <c r="BJ948" s="86"/>
      <c r="BK948" s="86"/>
      <c r="BL948" s="86"/>
      <c r="BM948" s="86"/>
      <c r="BN948" s="86"/>
      <c r="BO948" s="86"/>
      <c r="BP948" s="86"/>
    </row>
    <row r="949" spans="7:68" s="28" customFormat="1">
      <c r="G949" s="450"/>
      <c r="AC949" s="33"/>
      <c r="AG949" s="86"/>
      <c r="AH949" s="86"/>
      <c r="AI949" s="86"/>
      <c r="AK949" s="86"/>
      <c r="AL949" s="86"/>
      <c r="AM949" s="86"/>
      <c r="AN949" s="86"/>
      <c r="AO949" s="86"/>
      <c r="AP949" s="86"/>
      <c r="AQ949" s="86"/>
      <c r="AR949" s="86"/>
      <c r="AS949" s="86"/>
      <c r="AT949" s="86"/>
      <c r="AU949" s="86"/>
      <c r="AV949" s="86"/>
      <c r="AW949" s="86"/>
      <c r="AX949" s="86"/>
      <c r="AY949" s="86"/>
      <c r="AZ949" s="86"/>
      <c r="BA949" s="86"/>
      <c r="BB949" s="86"/>
      <c r="BC949" s="86"/>
      <c r="BD949" s="86"/>
      <c r="BE949" s="86"/>
      <c r="BF949" s="86"/>
      <c r="BG949" s="86"/>
      <c r="BH949" s="86"/>
      <c r="BI949" s="86"/>
      <c r="BJ949" s="86"/>
      <c r="BK949" s="86"/>
      <c r="BL949" s="86"/>
      <c r="BM949" s="86"/>
      <c r="BN949" s="86"/>
      <c r="BO949" s="86"/>
      <c r="BP949" s="86"/>
    </row>
    <row r="950" spans="7:68" s="28" customFormat="1">
      <c r="G950" s="450"/>
      <c r="AC950" s="33"/>
      <c r="AG950" s="86"/>
      <c r="AH950" s="86"/>
      <c r="AI950" s="86"/>
      <c r="AK950" s="86"/>
      <c r="AL950" s="86"/>
      <c r="AM950" s="86"/>
      <c r="AN950" s="86"/>
      <c r="AO950" s="86"/>
      <c r="AP950" s="86"/>
      <c r="AQ950" s="86"/>
      <c r="AR950" s="86"/>
      <c r="AS950" s="86"/>
      <c r="AT950" s="86"/>
      <c r="AU950" s="86"/>
      <c r="AV950" s="86"/>
      <c r="AW950" s="86"/>
      <c r="AX950" s="86"/>
      <c r="AY950" s="86"/>
      <c r="AZ950" s="86"/>
      <c r="BA950" s="86"/>
      <c r="BB950" s="86"/>
      <c r="BC950" s="86"/>
      <c r="BD950" s="86"/>
      <c r="BE950" s="86"/>
      <c r="BF950" s="86"/>
      <c r="BG950" s="86"/>
      <c r="BH950" s="86"/>
      <c r="BI950" s="86"/>
      <c r="BJ950" s="86"/>
      <c r="BK950" s="86"/>
      <c r="BL950" s="86"/>
      <c r="BM950" s="86"/>
      <c r="BN950" s="86"/>
      <c r="BO950" s="86"/>
      <c r="BP950" s="86"/>
    </row>
    <row r="951" spans="7:68" s="28" customFormat="1">
      <c r="G951" s="450"/>
      <c r="AC951" s="33"/>
      <c r="AG951" s="86"/>
      <c r="AH951" s="86"/>
      <c r="AI951" s="86"/>
      <c r="AK951" s="86"/>
      <c r="AL951" s="86"/>
      <c r="AM951" s="86"/>
      <c r="AN951" s="86"/>
      <c r="AO951" s="86"/>
      <c r="AP951" s="86"/>
      <c r="AQ951" s="86"/>
      <c r="AR951" s="86"/>
      <c r="AS951" s="86"/>
      <c r="AT951" s="86"/>
      <c r="AU951" s="86"/>
      <c r="AV951" s="86"/>
      <c r="AW951" s="86"/>
      <c r="AX951" s="86"/>
      <c r="AY951" s="86"/>
      <c r="AZ951" s="86"/>
      <c r="BA951" s="86"/>
      <c r="BB951" s="86"/>
      <c r="BC951" s="86"/>
      <c r="BD951" s="86"/>
      <c r="BE951" s="86"/>
      <c r="BF951" s="86"/>
      <c r="BG951" s="86"/>
      <c r="BH951" s="86"/>
      <c r="BI951" s="86"/>
      <c r="BJ951" s="86"/>
      <c r="BK951" s="86"/>
      <c r="BL951" s="86"/>
      <c r="BM951" s="86"/>
      <c r="BN951" s="86"/>
      <c r="BO951" s="86"/>
      <c r="BP951" s="86"/>
    </row>
    <row r="952" spans="7:68" s="28" customFormat="1">
      <c r="G952" s="450"/>
      <c r="AC952" s="33"/>
      <c r="AG952" s="86"/>
      <c r="AH952" s="86"/>
      <c r="AI952" s="86"/>
      <c r="AK952" s="86"/>
      <c r="AL952" s="86"/>
      <c r="AM952" s="86"/>
      <c r="AN952" s="86"/>
      <c r="AO952" s="86"/>
      <c r="AP952" s="86"/>
      <c r="AQ952" s="86"/>
      <c r="AR952" s="86"/>
      <c r="AS952" s="86"/>
      <c r="AT952" s="86"/>
      <c r="AU952" s="86"/>
      <c r="AV952" s="86"/>
      <c r="AW952" s="86"/>
      <c r="AX952" s="86"/>
      <c r="AY952" s="86"/>
      <c r="AZ952" s="86"/>
      <c r="BA952" s="86"/>
      <c r="BB952" s="86"/>
      <c r="BC952" s="86"/>
      <c r="BD952" s="86"/>
      <c r="BE952" s="86"/>
      <c r="BF952" s="86"/>
      <c r="BG952" s="86"/>
      <c r="BH952" s="86"/>
      <c r="BI952" s="86"/>
      <c r="BJ952" s="86"/>
      <c r="BK952" s="86"/>
      <c r="BL952" s="86"/>
      <c r="BM952" s="86"/>
      <c r="BN952" s="86"/>
      <c r="BO952" s="86"/>
      <c r="BP952" s="86"/>
    </row>
    <row r="953" spans="7:68" s="28" customFormat="1">
      <c r="G953" s="450"/>
      <c r="AC953" s="33"/>
      <c r="AG953" s="86"/>
      <c r="AH953" s="86"/>
      <c r="AI953" s="86"/>
      <c r="AK953" s="86"/>
      <c r="AL953" s="86"/>
      <c r="AM953" s="86"/>
      <c r="AN953" s="86"/>
      <c r="AO953" s="86"/>
      <c r="AP953" s="86"/>
      <c r="AQ953" s="86"/>
      <c r="AR953" s="86"/>
      <c r="AS953" s="86"/>
      <c r="AT953" s="86"/>
      <c r="AU953" s="86"/>
      <c r="AV953" s="86"/>
      <c r="AW953" s="86"/>
      <c r="AX953" s="86"/>
      <c r="AY953" s="86"/>
      <c r="AZ953" s="86"/>
      <c r="BA953" s="86"/>
      <c r="BB953" s="86"/>
      <c r="BC953" s="86"/>
      <c r="BD953" s="86"/>
      <c r="BE953" s="86"/>
      <c r="BF953" s="86"/>
      <c r="BG953" s="86"/>
      <c r="BH953" s="86"/>
      <c r="BI953" s="86"/>
      <c r="BJ953" s="86"/>
      <c r="BK953" s="86"/>
      <c r="BL953" s="86"/>
      <c r="BM953" s="86"/>
      <c r="BN953" s="86"/>
      <c r="BO953" s="86"/>
      <c r="BP953" s="86"/>
    </row>
    <row r="954" spans="7:68" s="28" customFormat="1">
      <c r="G954" s="450"/>
      <c r="AC954" s="33"/>
      <c r="AG954" s="86"/>
      <c r="AH954" s="86"/>
      <c r="AI954" s="86"/>
      <c r="AK954" s="86"/>
      <c r="AL954" s="86"/>
      <c r="AM954" s="86"/>
      <c r="AN954" s="86"/>
      <c r="AO954" s="86"/>
      <c r="AP954" s="86"/>
      <c r="AQ954" s="86"/>
      <c r="AR954" s="86"/>
      <c r="AS954" s="86"/>
      <c r="AT954" s="86"/>
      <c r="AU954" s="86"/>
      <c r="AV954" s="86"/>
      <c r="AW954" s="86"/>
      <c r="AX954" s="86"/>
      <c r="AY954" s="86"/>
      <c r="AZ954" s="86"/>
      <c r="BA954" s="86"/>
      <c r="BB954" s="86"/>
      <c r="BC954" s="86"/>
      <c r="BD954" s="86"/>
      <c r="BE954" s="86"/>
      <c r="BF954" s="86"/>
      <c r="BG954" s="86"/>
      <c r="BH954" s="86"/>
      <c r="BI954" s="86"/>
      <c r="BJ954" s="86"/>
      <c r="BK954" s="86"/>
      <c r="BL954" s="86"/>
      <c r="BM954" s="86"/>
      <c r="BN954" s="86"/>
      <c r="BO954" s="86"/>
      <c r="BP954" s="86"/>
    </row>
    <row r="955" spans="7:68" s="28" customFormat="1">
      <c r="G955" s="450"/>
      <c r="AC955" s="33"/>
      <c r="AG955" s="86"/>
      <c r="AH955" s="86"/>
      <c r="AI955" s="86"/>
      <c r="AK955" s="86"/>
      <c r="AL955" s="86"/>
      <c r="AM955" s="86"/>
      <c r="AN955" s="86"/>
      <c r="AO955" s="86"/>
      <c r="AP955" s="86"/>
      <c r="AQ955" s="86"/>
      <c r="AR955" s="86"/>
      <c r="AS955" s="86"/>
      <c r="AT955" s="86"/>
      <c r="AU955" s="86"/>
      <c r="AV955" s="86"/>
      <c r="AW955" s="86"/>
      <c r="AX955" s="86"/>
      <c r="AY955" s="86"/>
      <c r="AZ955" s="86"/>
      <c r="BA955" s="86"/>
      <c r="BB955" s="86"/>
      <c r="BC955" s="86"/>
      <c r="BD955" s="86"/>
      <c r="BE955" s="86"/>
      <c r="BF955" s="86"/>
      <c r="BG955" s="86"/>
      <c r="BH955" s="86"/>
      <c r="BI955" s="86"/>
      <c r="BJ955" s="86"/>
      <c r="BK955" s="86"/>
      <c r="BL955" s="86"/>
      <c r="BM955" s="86"/>
      <c r="BN955" s="86"/>
      <c r="BO955" s="86"/>
      <c r="BP955" s="86"/>
    </row>
    <row r="956" spans="7:68" s="28" customFormat="1">
      <c r="G956" s="450"/>
      <c r="AC956" s="33"/>
      <c r="AG956" s="86"/>
      <c r="AH956" s="86"/>
      <c r="AI956" s="86"/>
      <c r="AK956" s="86"/>
      <c r="AL956" s="86"/>
      <c r="AM956" s="86"/>
      <c r="AN956" s="86"/>
      <c r="AO956" s="86"/>
      <c r="AP956" s="86"/>
      <c r="AQ956" s="86"/>
      <c r="AR956" s="86"/>
      <c r="AS956" s="86"/>
      <c r="AT956" s="86"/>
      <c r="AU956" s="86"/>
      <c r="AV956" s="86"/>
      <c r="AW956" s="86"/>
      <c r="AX956" s="86"/>
      <c r="AY956" s="86"/>
      <c r="AZ956" s="86"/>
      <c r="BA956" s="86"/>
      <c r="BB956" s="86"/>
      <c r="BC956" s="86"/>
      <c r="BD956" s="86"/>
      <c r="BE956" s="86"/>
      <c r="BF956" s="86"/>
      <c r="BG956" s="86"/>
      <c r="BH956" s="86"/>
      <c r="BI956" s="86"/>
      <c r="BJ956" s="86"/>
      <c r="BK956" s="86"/>
      <c r="BL956" s="86"/>
      <c r="BM956" s="86"/>
      <c r="BN956" s="86"/>
      <c r="BO956" s="86"/>
      <c r="BP956" s="86"/>
    </row>
    <row r="957" spans="7:68" s="28" customFormat="1">
      <c r="G957" s="450"/>
      <c r="AC957" s="33"/>
      <c r="AG957" s="86"/>
      <c r="AH957" s="86"/>
      <c r="AI957" s="86"/>
      <c r="AK957" s="86"/>
      <c r="AL957" s="86"/>
      <c r="AM957" s="86"/>
      <c r="AN957" s="86"/>
      <c r="AO957" s="86"/>
      <c r="AP957" s="86"/>
      <c r="AQ957" s="86"/>
      <c r="AR957" s="86"/>
      <c r="AS957" s="86"/>
      <c r="AT957" s="86"/>
      <c r="AU957" s="86"/>
      <c r="AV957" s="86"/>
      <c r="AW957" s="86"/>
      <c r="AX957" s="86"/>
      <c r="AY957" s="86"/>
      <c r="AZ957" s="86"/>
      <c r="BA957" s="86"/>
      <c r="BB957" s="86"/>
      <c r="BC957" s="86"/>
      <c r="BD957" s="86"/>
      <c r="BE957" s="86"/>
      <c r="BF957" s="86"/>
      <c r="BG957" s="86"/>
      <c r="BH957" s="86"/>
      <c r="BI957" s="86"/>
      <c r="BJ957" s="86"/>
      <c r="BK957" s="86"/>
      <c r="BL957" s="86"/>
      <c r="BM957" s="86"/>
      <c r="BN957" s="86"/>
      <c r="BO957" s="86"/>
      <c r="BP957" s="86"/>
    </row>
    <row r="958" spans="7:68" s="28" customFormat="1">
      <c r="G958" s="450"/>
      <c r="AC958" s="33"/>
      <c r="AG958" s="86"/>
      <c r="AH958" s="86"/>
      <c r="AI958" s="86"/>
      <c r="AK958" s="86"/>
      <c r="AL958" s="86"/>
      <c r="AM958" s="86"/>
      <c r="AN958" s="86"/>
      <c r="AO958" s="86"/>
      <c r="AP958" s="86"/>
      <c r="AQ958" s="86"/>
      <c r="AR958" s="86"/>
      <c r="AS958" s="86"/>
      <c r="AT958" s="86"/>
      <c r="AU958" s="86"/>
      <c r="AV958" s="86"/>
      <c r="AW958" s="86"/>
      <c r="AX958" s="86"/>
      <c r="AY958" s="86"/>
      <c r="AZ958" s="86"/>
      <c r="BA958" s="86"/>
      <c r="BB958" s="86"/>
      <c r="BC958" s="86"/>
      <c r="BD958" s="86"/>
      <c r="BE958" s="86"/>
      <c r="BF958" s="86"/>
      <c r="BG958" s="86"/>
      <c r="BH958" s="86"/>
      <c r="BI958" s="86"/>
      <c r="BJ958" s="86"/>
      <c r="BK958" s="86"/>
      <c r="BL958" s="86"/>
      <c r="BM958" s="86"/>
      <c r="BN958" s="86"/>
      <c r="BO958" s="86"/>
      <c r="BP958" s="86"/>
    </row>
    <row r="959" spans="7:68" s="28" customFormat="1">
      <c r="G959" s="450"/>
      <c r="AC959" s="33"/>
      <c r="AG959" s="86"/>
      <c r="AH959" s="86"/>
      <c r="AI959" s="86"/>
      <c r="AK959" s="86"/>
      <c r="AL959" s="86"/>
      <c r="AM959" s="86"/>
      <c r="AN959" s="86"/>
      <c r="AO959" s="86"/>
      <c r="AP959" s="86"/>
      <c r="AQ959" s="86"/>
      <c r="AR959" s="86"/>
      <c r="AS959" s="86"/>
      <c r="AT959" s="86"/>
      <c r="AU959" s="86"/>
      <c r="AV959" s="86"/>
      <c r="AW959" s="86"/>
      <c r="AX959" s="86"/>
      <c r="AY959" s="86"/>
      <c r="AZ959" s="86"/>
      <c r="BA959" s="86"/>
      <c r="BB959" s="86"/>
      <c r="BC959" s="86"/>
      <c r="BD959" s="86"/>
      <c r="BE959" s="86"/>
      <c r="BF959" s="86"/>
      <c r="BG959" s="86"/>
      <c r="BH959" s="86"/>
      <c r="BI959" s="86"/>
      <c r="BJ959" s="86"/>
      <c r="BK959" s="86"/>
      <c r="BL959" s="86"/>
      <c r="BM959" s="86"/>
      <c r="BN959" s="86"/>
      <c r="BO959" s="86"/>
      <c r="BP959" s="86"/>
    </row>
    <row r="960" spans="7:68" s="28" customFormat="1">
      <c r="G960" s="450"/>
      <c r="AC960" s="33"/>
      <c r="AG960" s="86"/>
      <c r="AH960" s="86"/>
      <c r="AI960" s="86"/>
      <c r="AK960" s="86"/>
      <c r="AL960" s="86"/>
      <c r="AM960" s="86"/>
      <c r="AN960" s="86"/>
      <c r="AO960" s="86"/>
      <c r="AP960" s="86"/>
      <c r="AQ960" s="86"/>
      <c r="AR960" s="86"/>
      <c r="AS960" s="86"/>
      <c r="AT960" s="86"/>
      <c r="AU960" s="86"/>
      <c r="AV960" s="86"/>
      <c r="AW960" s="86"/>
      <c r="AX960" s="86"/>
      <c r="AY960" s="86"/>
      <c r="AZ960" s="86"/>
      <c r="BA960" s="86"/>
      <c r="BB960" s="86"/>
      <c r="BC960" s="86"/>
      <c r="BD960" s="86"/>
      <c r="BE960" s="86"/>
      <c r="BF960" s="86"/>
      <c r="BG960" s="86"/>
      <c r="BH960" s="86"/>
      <c r="BI960" s="86"/>
      <c r="BJ960" s="86"/>
      <c r="BK960" s="86"/>
      <c r="BL960" s="86"/>
      <c r="BM960" s="86"/>
      <c r="BN960" s="86"/>
      <c r="BO960" s="86"/>
      <c r="BP960" s="86"/>
    </row>
    <row r="961" spans="7:68" s="28" customFormat="1">
      <c r="G961" s="450"/>
      <c r="AC961" s="33"/>
      <c r="AG961" s="86"/>
      <c r="AH961" s="86"/>
      <c r="AI961" s="86"/>
      <c r="AK961" s="86"/>
      <c r="AL961" s="86"/>
      <c r="AM961" s="86"/>
      <c r="AN961" s="86"/>
      <c r="AO961" s="86"/>
      <c r="AP961" s="86"/>
      <c r="AQ961" s="86"/>
      <c r="AR961" s="86"/>
      <c r="AS961" s="86"/>
      <c r="AT961" s="86"/>
      <c r="AU961" s="86"/>
      <c r="AV961" s="86"/>
      <c r="AW961" s="86"/>
      <c r="AX961" s="86"/>
      <c r="AY961" s="86"/>
      <c r="AZ961" s="86"/>
      <c r="BA961" s="86"/>
      <c r="BB961" s="86"/>
      <c r="BC961" s="86"/>
      <c r="BD961" s="86"/>
      <c r="BE961" s="86"/>
      <c r="BF961" s="86"/>
      <c r="BG961" s="86"/>
      <c r="BH961" s="86"/>
      <c r="BI961" s="86"/>
      <c r="BJ961" s="86"/>
      <c r="BK961" s="86"/>
      <c r="BL961" s="86"/>
      <c r="BM961" s="86"/>
      <c r="BN961" s="86"/>
      <c r="BO961" s="86"/>
      <c r="BP961" s="86"/>
    </row>
    <row r="962" spans="7:68" s="28" customFormat="1">
      <c r="G962" s="450"/>
      <c r="AC962" s="33"/>
      <c r="AG962" s="86"/>
      <c r="AH962" s="86"/>
      <c r="AI962" s="86"/>
      <c r="AK962" s="86"/>
      <c r="AL962" s="86"/>
      <c r="AM962" s="86"/>
      <c r="AN962" s="86"/>
      <c r="AO962" s="86"/>
      <c r="AP962" s="86"/>
      <c r="AQ962" s="86"/>
      <c r="AR962" s="86"/>
      <c r="AS962" s="86"/>
      <c r="AT962" s="86"/>
      <c r="AU962" s="86"/>
      <c r="AV962" s="86"/>
      <c r="AW962" s="86"/>
      <c r="AX962" s="86"/>
      <c r="AY962" s="86"/>
      <c r="AZ962" s="86"/>
      <c r="BA962" s="86"/>
      <c r="BB962" s="86"/>
      <c r="BC962" s="86"/>
      <c r="BD962" s="86"/>
      <c r="BE962" s="86"/>
      <c r="BF962" s="86"/>
      <c r="BG962" s="86"/>
      <c r="BH962" s="86"/>
      <c r="BI962" s="86"/>
      <c r="BJ962" s="86"/>
      <c r="BK962" s="86"/>
      <c r="BL962" s="86"/>
      <c r="BM962" s="86"/>
      <c r="BN962" s="86"/>
      <c r="BO962" s="86"/>
      <c r="BP962" s="86"/>
    </row>
    <row r="963" spans="7:68" s="28" customFormat="1">
      <c r="G963" s="450"/>
      <c r="AC963" s="33"/>
      <c r="AG963" s="86"/>
      <c r="AH963" s="86"/>
      <c r="AI963" s="86"/>
      <c r="AK963" s="86"/>
      <c r="AL963" s="86"/>
      <c r="AM963" s="86"/>
      <c r="AN963" s="86"/>
      <c r="AO963" s="86"/>
      <c r="AP963" s="86"/>
      <c r="AQ963" s="86"/>
      <c r="AR963" s="86"/>
      <c r="AS963" s="86"/>
      <c r="AT963" s="86"/>
      <c r="AU963" s="86"/>
      <c r="AV963" s="86"/>
      <c r="AW963" s="86"/>
      <c r="AX963" s="86"/>
      <c r="AY963" s="86"/>
      <c r="AZ963" s="86"/>
      <c r="BA963" s="86"/>
      <c r="BB963" s="86"/>
      <c r="BC963" s="86"/>
      <c r="BD963" s="86"/>
      <c r="BE963" s="86"/>
      <c r="BF963" s="86"/>
      <c r="BG963" s="86"/>
      <c r="BH963" s="86"/>
      <c r="BI963" s="86"/>
      <c r="BJ963" s="86"/>
      <c r="BK963" s="86"/>
      <c r="BL963" s="86"/>
      <c r="BM963" s="86"/>
      <c r="BN963" s="86"/>
      <c r="BO963" s="86"/>
      <c r="BP963" s="86"/>
    </row>
    <row r="964" spans="7:68" s="28" customFormat="1">
      <c r="G964" s="450"/>
      <c r="AC964" s="33"/>
      <c r="AG964" s="86"/>
      <c r="AH964" s="86"/>
      <c r="AI964" s="86"/>
      <c r="AK964" s="86"/>
      <c r="AL964" s="86"/>
      <c r="AM964" s="86"/>
      <c r="AN964" s="86"/>
      <c r="AO964" s="86"/>
      <c r="AP964" s="86"/>
      <c r="AQ964" s="86"/>
      <c r="AR964" s="86"/>
      <c r="AS964" s="86"/>
      <c r="AT964" s="86"/>
      <c r="AU964" s="86"/>
      <c r="AV964" s="86"/>
      <c r="AW964" s="86"/>
      <c r="AX964" s="86"/>
      <c r="AY964" s="86"/>
      <c r="AZ964" s="86"/>
      <c r="BA964" s="86"/>
      <c r="BB964" s="86"/>
      <c r="BC964" s="86"/>
      <c r="BD964" s="86"/>
      <c r="BE964" s="86"/>
      <c r="BF964" s="86"/>
      <c r="BG964" s="86"/>
      <c r="BH964" s="86"/>
      <c r="BI964" s="86"/>
      <c r="BJ964" s="86"/>
      <c r="BK964" s="86"/>
      <c r="BL964" s="86"/>
      <c r="BM964" s="86"/>
      <c r="BN964" s="86"/>
      <c r="BO964" s="86"/>
      <c r="BP964" s="86"/>
    </row>
    <row r="965" spans="7:68" s="28" customFormat="1">
      <c r="G965" s="450"/>
      <c r="AC965" s="33"/>
      <c r="AG965" s="86"/>
      <c r="AH965" s="86"/>
      <c r="AI965" s="86"/>
      <c r="AK965" s="86"/>
      <c r="AL965" s="86"/>
      <c r="AM965" s="86"/>
      <c r="AN965" s="86"/>
      <c r="AO965" s="86"/>
      <c r="AP965" s="86"/>
      <c r="AQ965" s="86"/>
      <c r="AR965" s="86"/>
      <c r="AS965" s="86"/>
      <c r="AT965" s="86"/>
      <c r="AU965" s="86"/>
      <c r="AV965" s="86"/>
      <c r="AW965" s="86"/>
      <c r="AX965" s="86"/>
      <c r="AY965" s="86"/>
      <c r="AZ965" s="86"/>
      <c r="BA965" s="86"/>
      <c r="BB965" s="86"/>
      <c r="BC965" s="86"/>
      <c r="BD965" s="86"/>
      <c r="BE965" s="86"/>
      <c r="BF965" s="86"/>
      <c r="BG965" s="86"/>
      <c r="BH965" s="86"/>
      <c r="BI965" s="86"/>
      <c r="BJ965" s="86"/>
      <c r="BK965" s="86"/>
      <c r="BL965" s="86"/>
      <c r="BM965" s="86"/>
      <c r="BN965" s="86"/>
      <c r="BO965" s="86"/>
      <c r="BP965" s="86"/>
    </row>
    <row r="966" spans="7:68" s="28" customFormat="1">
      <c r="G966" s="450"/>
      <c r="AC966" s="33"/>
      <c r="AG966" s="86"/>
      <c r="AH966" s="86"/>
      <c r="AI966" s="86"/>
      <c r="AK966" s="86"/>
      <c r="AL966" s="86"/>
      <c r="AM966" s="86"/>
      <c r="AN966" s="86"/>
      <c r="AO966" s="86"/>
      <c r="AP966" s="86"/>
      <c r="AQ966" s="86"/>
      <c r="AR966" s="86"/>
      <c r="AS966" s="86"/>
      <c r="AT966" s="86"/>
      <c r="AU966" s="86"/>
      <c r="AV966" s="86"/>
      <c r="AW966" s="86"/>
      <c r="AX966" s="86"/>
      <c r="AY966" s="86"/>
      <c r="AZ966" s="86"/>
      <c r="BA966" s="86"/>
      <c r="BB966" s="86"/>
      <c r="BC966" s="86"/>
      <c r="BD966" s="86"/>
      <c r="BE966" s="86"/>
      <c r="BF966" s="86"/>
      <c r="BG966" s="86"/>
      <c r="BH966" s="86"/>
      <c r="BI966" s="86"/>
      <c r="BJ966" s="86"/>
      <c r="BK966" s="86"/>
      <c r="BL966" s="86"/>
      <c r="BM966" s="86"/>
      <c r="BN966" s="86"/>
      <c r="BO966" s="86"/>
      <c r="BP966" s="86"/>
    </row>
    <row r="967" spans="7:68" s="28" customFormat="1">
      <c r="G967" s="450"/>
      <c r="AC967" s="33"/>
      <c r="AG967" s="86"/>
      <c r="AH967" s="86"/>
      <c r="AI967" s="86"/>
      <c r="AK967" s="86"/>
      <c r="AL967" s="86"/>
      <c r="AM967" s="86"/>
      <c r="AN967" s="86"/>
      <c r="AO967" s="86"/>
      <c r="AP967" s="86"/>
      <c r="AQ967" s="86"/>
      <c r="AR967" s="86"/>
      <c r="AS967" s="86"/>
      <c r="AT967" s="86"/>
      <c r="AU967" s="86"/>
      <c r="AV967" s="86"/>
      <c r="AW967" s="86"/>
      <c r="AX967" s="86"/>
      <c r="AY967" s="86"/>
      <c r="AZ967" s="86"/>
      <c r="BA967" s="86"/>
      <c r="BB967" s="86"/>
      <c r="BC967" s="86"/>
      <c r="BD967" s="86"/>
      <c r="BE967" s="86"/>
      <c r="BF967" s="86"/>
      <c r="BG967" s="86"/>
      <c r="BH967" s="86"/>
      <c r="BI967" s="86"/>
      <c r="BJ967" s="86"/>
      <c r="BK967" s="86"/>
      <c r="BL967" s="86"/>
      <c r="BM967" s="86"/>
      <c r="BN967" s="86"/>
      <c r="BO967" s="86"/>
      <c r="BP967" s="86"/>
    </row>
    <row r="968" spans="7:68" s="28" customFormat="1">
      <c r="G968" s="450"/>
      <c r="AC968" s="33"/>
      <c r="AG968" s="86"/>
      <c r="AH968" s="86"/>
      <c r="AI968" s="86"/>
      <c r="AK968" s="86"/>
      <c r="AL968" s="86"/>
      <c r="AM968" s="86"/>
      <c r="AN968" s="86"/>
      <c r="AO968" s="86"/>
      <c r="AP968" s="86"/>
      <c r="AQ968" s="86"/>
      <c r="AR968" s="86"/>
      <c r="AS968" s="86"/>
      <c r="AT968" s="86"/>
      <c r="AU968" s="86"/>
      <c r="AV968" s="86"/>
      <c r="AW968" s="86"/>
      <c r="AX968" s="86"/>
      <c r="AY968" s="86"/>
      <c r="AZ968" s="86"/>
      <c r="BA968" s="86"/>
      <c r="BB968" s="86"/>
      <c r="BC968" s="86"/>
      <c r="BD968" s="86"/>
      <c r="BE968" s="86"/>
      <c r="BF968" s="86"/>
      <c r="BG968" s="86"/>
      <c r="BH968" s="86"/>
      <c r="BI968" s="86"/>
      <c r="BJ968" s="86"/>
      <c r="BK968" s="86"/>
      <c r="BL968" s="86"/>
      <c r="BM968" s="86"/>
      <c r="BN968" s="86"/>
      <c r="BO968" s="86"/>
      <c r="BP968" s="86"/>
    </row>
    <row r="969" spans="7:68" s="28" customFormat="1">
      <c r="G969" s="450"/>
      <c r="AC969" s="33"/>
      <c r="AG969" s="86"/>
      <c r="AH969" s="86"/>
      <c r="AI969" s="86"/>
      <c r="AK969" s="86"/>
      <c r="AL969" s="86"/>
      <c r="AM969" s="86"/>
      <c r="AN969" s="86"/>
      <c r="AO969" s="86"/>
      <c r="AP969" s="86"/>
      <c r="AQ969" s="86"/>
      <c r="AR969" s="86"/>
      <c r="AS969" s="86"/>
      <c r="AT969" s="86"/>
      <c r="AU969" s="86"/>
      <c r="AV969" s="86"/>
      <c r="AW969" s="86"/>
      <c r="AX969" s="86"/>
      <c r="AY969" s="86"/>
      <c r="AZ969" s="86"/>
      <c r="BA969" s="86"/>
      <c r="BB969" s="86"/>
      <c r="BC969" s="86"/>
      <c r="BD969" s="86"/>
      <c r="BE969" s="86"/>
      <c r="BF969" s="86"/>
      <c r="BG969" s="86"/>
      <c r="BH969" s="86"/>
      <c r="BI969" s="86"/>
      <c r="BJ969" s="86"/>
      <c r="BK969" s="86"/>
      <c r="BL969" s="86"/>
      <c r="BM969" s="86"/>
      <c r="BN969" s="86"/>
      <c r="BO969" s="86"/>
      <c r="BP969" s="86"/>
    </row>
    <row r="970" spans="7:68" s="28" customFormat="1">
      <c r="G970" s="450"/>
      <c r="AC970" s="33"/>
      <c r="AG970" s="86"/>
      <c r="AH970" s="86"/>
      <c r="AI970" s="86"/>
      <c r="AK970" s="86"/>
      <c r="AL970" s="86"/>
      <c r="AM970" s="86"/>
      <c r="AN970" s="86"/>
      <c r="AO970" s="86"/>
      <c r="AP970" s="86"/>
      <c r="AQ970" s="86"/>
      <c r="AR970" s="86"/>
      <c r="AS970" s="86"/>
      <c r="AT970" s="86"/>
      <c r="AU970" s="86"/>
      <c r="AV970" s="86"/>
      <c r="AW970" s="86"/>
      <c r="AX970" s="86"/>
      <c r="AY970" s="86"/>
      <c r="AZ970" s="86"/>
      <c r="BA970" s="86"/>
      <c r="BB970" s="86"/>
      <c r="BC970" s="86"/>
      <c r="BD970" s="86"/>
      <c r="BE970" s="86"/>
      <c r="BF970" s="86"/>
      <c r="BG970" s="86"/>
      <c r="BH970" s="86"/>
      <c r="BI970" s="86"/>
      <c r="BJ970" s="86"/>
      <c r="BK970" s="86"/>
      <c r="BL970" s="86"/>
      <c r="BM970" s="86"/>
      <c r="BN970" s="86"/>
      <c r="BO970" s="86"/>
      <c r="BP970" s="86"/>
    </row>
    <row r="971" spans="7:68" s="28" customFormat="1">
      <c r="G971" s="450"/>
      <c r="AC971" s="33"/>
      <c r="AG971" s="86"/>
      <c r="AH971" s="86"/>
      <c r="AI971" s="86"/>
      <c r="AK971" s="86"/>
      <c r="AL971" s="86"/>
      <c r="AM971" s="86"/>
      <c r="AN971" s="86"/>
      <c r="AO971" s="86"/>
      <c r="AP971" s="86"/>
      <c r="AQ971" s="86"/>
      <c r="AR971" s="86"/>
      <c r="AS971" s="86"/>
      <c r="AT971" s="86"/>
      <c r="AU971" s="86"/>
      <c r="AV971" s="86"/>
      <c r="AW971" s="86"/>
      <c r="AX971" s="86"/>
      <c r="AY971" s="86"/>
      <c r="AZ971" s="86"/>
      <c r="BA971" s="86"/>
      <c r="BB971" s="86"/>
      <c r="BC971" s="86"/>
      <c r="BD971" s="86"/>
      <c r="BE971" s="86"/>
      <c r="BF971" s="86"/>
      <c r="BG971" s="86"/>
      <c r="BH971" s="86"/>
      <c r="BI971" s="86"/>
      <c r="BJ971" s="86"/>
      <c r="BK971" s="86"/>
      <c r="BL971" s="86"/>
      <c r="BM971" s="86"/>
      <c r="BN971" s="86"/>
      <c r="BO971" s="86"/>
      <c r="BP971" s="86"/>
    </row>
    <row r="972" spans="7:68" s="28" customFormat="1">
      <c r="G972" s="450"/>
      <c r="AC972" s="33"/>
      <c r="AG972" s="86"/>
      <c r="AH972" s="86"/>
      <c r="AI972" s="86"/>
      <c r="AK972" s="86"/>
      <c r="AL972" s="86"/>
      <c r="AM972" s="86"/>
      <c r="AN972" s="86"/>
      <c r="AO972" s="86"/>
      <c r="AP972" s="86"/>
      <c r="AQ972" s="86"/>
      <c r="AR972" s="86"/>
      <c r="AS972" s="86"/>
      <c r="AT972" s="86"/>
      <c r="AU972" s="86"/>
      <c r="AV972" s="86"/>
      <c r="AW972" s="86"/>
      <c r="AX972" s="86"/>
      <c r="AY972" s="86"/>
      <c r="AZ972" s="86"/>
      <c r="BA972" s="86"/>
      <c r="BB972" s="86"/>
      <c r="BC972" s="86"/>
      <c r="BD972" s="86"/>
      <c r="BE972" s="86"/>
      <c r="BF972" s="86"/>
      <c r="BG972" s="86"/>
      <c r="BH972" s="86"/>
      <c r="BI972" s="86"/>
      <c r="BJ972" s="86"/>
      <c r="BK972" s="86"/>
      <c r="BL972" s="86"/>
      <c r="BM972" s="86"/>
      <c r="BN972" s="86"/>
      <c r="BO972" s="86"/>
      <c r="BP972" s="86"/>
    </row>
    <row r="973" spans="7:68" s="28" customFormat="1">
      <c r="G973" s="450"/>
      <c r="AC973" s="33"/>
      <c r="AG973" s="86"/>
      <c r="AH973" s="86"/>
      <c r="AI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86"/>
      <c r="BG973" s="86"/>
      <c r="BH973" s="86"/>
      <c r="BI973" s="86"/>
      <c r="BJ973" s="86"/>
      <c r="BK973" s="86"/>
      <c r="BL973" s="86"/>
      <c r="BM973" s="86"/>
      <c r="BN973" s="86"/>
      <c r="BO973" s="86"/>
      <c r="BP973" s="86"/>
    </row>
    <row r="974" spans="7:68" s="28" customFormat="1">
      <c r="G974" s="450"/>
      <c r="AC974" s="33"/>
      <c r="AG974" s="86"/>
      <c r="AH974" s="86"/>
      <c r="AI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</row>
    <row r="975" spans="7:68" s="28" customFormat="1">
      <c r="G975" s="450"/>
      <c r="AC975" s="33"/>
      <c r="AG975" s="86"/>
      <c r="AH975" s="86"/>
      <c r="AI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</row>
    <row r="976" spans="7:68" s="28" customFormat="1">
      <c r="G976" s="450"/>
      <c r="AC976" s="33"/>
      <c r="AG976" s="86"/>
      <c r="AH976" s="86"/>
      <c r="AI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</row>
    <row r="977" spans="7:68" s="28" customFormat="1">
      <c r="G977" s="450"/>
      <c r="AC977" s="33"/>
      <c r="AG977" s="86"/>
      <c r="AH977" s="86"/>
      <c r="AI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</row>
    <row r="978" spans="7:68" s="28" customFormat="1">
      <c r="G978" s="450"/>
      <c r="AC978" s="33"/>
      <c r="AG978" s="86"/>
      <c r="AH978" s="86"/>
      <c r="AI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</row>
    <row r="979" spans="7:68" s="28" customFormat="1">
      <c r="G979" s="450"/>
      <c r="AC979" s="33"/>
      <c r="AG979" s="86"/>
      <c r="AH979" s="86"/>
      <c r="AI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</row>
    <row r="980" spans="7:68" s="28" customFormat="1">
      <c r="G980" s="450"/>
      <c r="AC980" s="33"/>
      <c r="AG980" s="86"/>
      <c r="AH980" s="86"/>
      <c r="AI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</row>
    <row r="981" spans="7:68" s="28" customFormat="1">
      <c r="G981" s="450"/>
      <c r="AC981" s="33"/>
      <c r="AG981" s="86"/>
      <c r="AH981" s="86"/>
      <c r="AI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</row>
    <row r="982" spans="7:68" s="28" customFormat="1">
      <c r="G982" s="450"/>
      <c r="AC982" s="33"/>
      <c r="AG982" s="86"/>
      <c r="AH982" s="86"/>
      <c r="AI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</row>
    <row r="983" spans="7:68" s="28" customFormat="1">
      <c r="G983" s="450"/>
      <c r="AC983" s="33"/>
      <c r="AG983" s="86"/>
      <c r="AH983" s="86"/>
      <c r="AI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</row>
    <row r="984" spans="7:68" s="28" customFormat="1">
      <c r="G984" s="450"/>
      <c r="AC984" s="33"/>
      <c r="AG984" s="86"/>
      <c r="AH984" s="86"/>
      <c r="AI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86"/>
      <c r="BG984" s="86"/>
      <c r="BH984" s="86"/>
      <c r="BI984" s="86"/>
      <c r="BJ984" s="86"/>
      <c r="BK984" s="86"/>
      <c r="BL984" s="86"/>
      <c r="BM984" s="86"/>
      <c r="BN984" s="86"/>
      <c r="BO984" s="86"/>
      <c r="BP984" s="86"/>
    </row>
    <row r="985" spans="7:68" s="28" customFormat="1">
      <c r="G985" s="450"/>
      <c r="AC985" s="33"/>
      <c r="AG985" s="86"/>
      <c r="AH985" s="86"/>
      <c r="AI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86"/>
      <c r="BG985" s="86"/>
      <c r="BH985" s="86"/>
      <c r="BI985" s="86"/>
      <c r="BJ985" s="86"/>
      <c r="BK985" s="86"/>
      <c r="BL985" s="86"/>
      <c r="BM985" s="86"/>
      <c r="BN985" s="86"/>
      <c r="BO985" s="86"/>
      <c r="BP985" s="86"/>
    </row>
    <row r="986" spans="7:68" s="28" customFormat="1">
      <c r="G986" s="450"/>
      <c r="AC986" s="33"/>
      <c r="AG986" s="86"/>
      <c r="AH986" s="86"/>
      <c r="AI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86"/>
      <c r="BG986" s="86"/>
      <c r="BH986" s="86"/>
      <c r="BI986" s="86"/>
      <c r="BJ986" s="86"/>
      <c r="BK986" s="86"/>
      <c r="BL986" s="86"/>
      <c r="BM986" s="86"/>
      <c r="BN986" s="86"/>
      <c r="BO986" s="86"/>
      <c r="BP986" s="86"/>
    </row>
    <row r="987" spans="7:68" s="28" customFormat="1">
      <c r="G987" s="450"/>
      <c r="AC987" s="33"/>
      <c r="AG987" s="86"/>
      <c r="AH987" s="86"/>
      <c r="AI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86"/>
      <c r="BG987" s="86"/>
      <c r="BH987" s="86"/>
      <c r="BI987" s="86"/>
      <c r="BJ987" s="86"/>
      <c r="BK987" s="86"/>
      <c r="BL987" s="86"/>
      <c r="BM987" s="86"/>
      <c r="BN987" s="86"/>
      <c r="BO987" s="86"/>
      <c r="BP987" s="86"/>
    </row>
    <row r="988" spans="7:68" s="28" customFormat="1">
      <c r="G988" s="450"/>
      <c r="AC988" s="33"/>
      <c r="AG988" s="86"/>
      <c r="AH988" s="86"/>
      <c r="AI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86"/>
      <c r="BG988" s="86"/>
      <c r="BH988" s="86"/>
      <c r="BI988" s="86"/>
      <c r="BJ988" s="86"/>
      <c r="BK988" s="86"/>
      <c r="BL988" s="86"/>
      <c r="BM988" s="86"/>
      <c r="BN988" s="86"/>
      <c r="BO988" s="86"/>
      <c r="BP988" s="86"/>
    </row>
    <row r="989" spans="7:68" s="28" customFormat="1">
      <c r="G989" s="450"/>
      <c r="AC989" s="33"/>
      <c r="AG989" s="86"/>
      <c r="AH989" s="86"/>
      <c r="AI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</row>
    <row r="990" spans="7:68" s="28" customFormat="1">
      <c r="G990" s="450"/>
      <c r="AC990" s="33"/>
      <c r="AG990" s="86"/>
      <c r="AH990" s="86"/>
      <c r="AI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</row>
    <row r="991" spans="7:68" s="28" customFormat="1">
      <c r="G991" s="450"/>
      <c r="AC991" s="33"/>
      <c r="AG991" s="86"/>
      <c r="AH991" s="86"/>
      <c r="AI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</row>
    <row r="992" spans="7:68" s="28" customFormat="1">
      <c r="G992" s="450"/>
      <c r="AC992" s="33"/>
      <c r="AG992" s="86"/>
      <c r="AH992" s="86"/>
      <c r="AI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</row>
    <row r="993" spans="7:68" s="28" customFormat="1">
      <c r="G993" s="450"/>
      <c r="AC993" s="33"/>
      <c r="AG993" s="86"/>
      <c r="AH993" s="86"/>
      <c r="AI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</row>
    <row r="994" spans="7:68" s="28" customFormat="1">
      <c r="G994" s="450"/>
      <c r="AC994" s="33"/>
      <c r="AG994" s="86"/>
      <c r="AH994" s="86"/>
      <c r="AI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86"/>
      <c r="BG994" s="86"/>
      <c r="BH994" s="86"/>
      <c r="BI994" s="86"/>
      <c r="BJ994" s="86"/>
      <c r="BK994" s="86"/>
      <c r="BL994" s="86"/>
      <c r="BM994" s="86"/>
      <c r="BN994" s="86"/>
      <c r="BO994" s="86"/>
      <c r="BP994" s="86"/>
    </row>
    <row r="995" spans="7:68" s="28" customFormat="1">
      <c r="G995" s="450"/>
      <c r="AC995" s="33"/>
      <c r="AG995" s="86"/>
      <c r="AH995" s="86"/>
      <c r="AI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86"/>
      <c r="BG995" s="86"/>
      <c r="BH995" s="86"/>
      <c r="BI995" s="86"/>
      <c r="BJ995" s="86"/>
      <c r="BK995" s="86"/>
      <c r="BL995" s="86"/>
      <c r="BM995" s="86"/>
      <c r="BN995" s="86"/>
      <c r="BO995" s="86"/>
      <c r="BP995" s="86"/>
    </row>
    <row r="996" spans="7:68" s="28" customFormat="1">
      <c r="G996" s="450"/>
      <c r="AC996" s="33"/>
      <c r="AG996" s="86"/>
      <c r="AH996" s="86"/>
      <c r="AI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86"/>
      <c r="BG996" s="86"/>
      <c r="BH996" s="86"/>
      <c r="BI996" s="86"/>
      <c r="BJ996" s="86"/>
      <c r="BK996" s="86"/>
      <c r="BL996" s="86"/>
      <c r="BM996" s="86"/>
      <c r="BN996" s="86"/>
      <c r="BO996" s="86"/>
      <c r="BP996" s="86"/>
    </row>
    <row r="997" spans="7:68" s="28" customFormat="1">
      <c r="G997" s="450"/>
      <c r="AC997" s="33"/>
      <c r="AG997" s="86"/>
      <c r="AH997" s="86"/>
      <c r="AI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86"/>
      <c r="BG997" s="86"/>
      <c r="BH997" s="86"/>
      <c r="BI997" s="86"/>
      <c r="BJ997" s="86"/>
      <c r="BK997" s="86"/>
      <c r="BL997" s="86"/>
      <c r="BM997" s="86"/>
      <c r="BN997" s="86"/>
      <c r="BO997" s="86"/>
      <c r="BP997" s="86"/>
    </row>
    <row r="998" spans="7:68" s="28" customFormat="1">
      <c r="G998" s="450"/>
      <c r="AC998" s="33"/>
      <c r="AG998" s="86"/>
      <c r="AH998" s="86"/>
      <c r="AI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86"/>
      <c r="BG998" s="86"/>
      <c r="BH998" s="86"/>
      <c r="BI998" s="86"/>
      <c r="BJ998" s="86"/>
      <c r="BK998" s="86"/>
      <c r="BL998" s="86"/>
      <c r="BM998" s="86"/>
      <c r="BN998" s="86"/>
      <c r="BO998" s="86"/>
      <c r="BP998" s="86"/>
    </row>
    <row r="999" spans="7:68" s="28" customFormat="1">
      <c r="G999" s="450"/>
      <c r="AC999" s="33"/>
      <c r="AG999" s="86"/>
      <c r="AH999" s="86"/>
      <c r="AI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86"/>
      <c r="BG999" s="86"/>
      <c r="BH999" s="86"/>
      <c r="BI999" s="86"/>
      <c r="BJ999" s="86"/>
      <c r="BK999" s="86"/>
      <c r="BL999" s="86"/>
      <c r="BM999" s="86"/>
      <c r="BN999" s="86"/>
      <c r="BO999" s="86"/>
      <c r="BP999" s="86"/>
    </row>
    <row r="1000" spans="7:68" s="28" customFormat="1">
      <c r="G1000" s="450"/>
      <c r="AC1000" s="33"/>
      <c r="AG1000" s="86"/>
      <c r="AH1000" s="86"/>
      <c r="AI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86"/>
      <c r="BG1000" s="86"/>
      <c r="BH1000" s="86"/>
      <c r="BI1000" s="86"/>
      <c r="BJ1000" s="86"/>
      <c r="BK1000" s="86"/>
      <c r="BL1000" s="86"/>
      <c r="BM1000" s="86"/>
      <c r="BN1000" s="86"/>
      <c r="BO1000" s="86"/>
      <c r="BP1000" s="86"/>
    </row>
    <row r="1001" spans="7:68" s="28" customFormat="1">
      <c r="G1001" s="450"/>
      <c r="AC1001" s="33"/>
      <c r="AG1001" s="86"/>
      <c r="AH1001" s="86"/>
      <c r="AI1001" s="86"/>
      <c r="AK1001" s="86"/>
      <c r="AL1001" s="86"/>
      <c r="AM1001" s="86"/>
      <c r="AN1001" s="86"/>
      <c r="AO1001" s="86"/>
      <c r="AP1001" s="86"/>
      <c r="AQ1001" s="86"/>
      <c r="AR1001" s="86"/>
      <c r="AS1001" s="86"/>
      <c r="AT1001" s="86"/>
      <c r="AU1001" s="86"/>
      <c r="AV1001" s="86"/>
      <c r="AW1001" s="86"/>
      <c r="AX1001" s="86"/>
      <c r="AY1001" s="86"/>
      <c r="AZ1001" s="86"/>
      <c r="BA1001" s="86"/>
      <c r="BB1001" s="86"/>
      <c r="BC1001" s="86"/>
      <c r="BD1001" s="86"/>
      <c r="BE1001" s="86"/>
      <c r="BF1001" s="86"/>
      <c r="BG1001" s="86"/>
      <c r="BH1001" s="86"/>
      <c r="BI1001" s="86"/>
      <c r="BJ1001" s="86"/>
      <c r="BK1001" s="86"/>
      <c r="BL1001" s="86"/>
      <c r="BM1001" s="86"/>
      <c r="BN1001" s="86"/>
      <c r="BO1001" s="86"/>
      <c r="BP1001" s="86"/>
    </row>
    <row r="1002" spans="7:68" s="28" customFormat="1">
      <c r="G1002" s="450"/>
      <c r="AC1002" s="33"/>
      <c r="AG1002" s="86"/>
      <c r="AH1002" s="86"/>
      <c r="AI1002" s="86"/>
      <c r="AK1002" s="86"/>
      <c r="AL1002" s="86"/>
      <c r="AM1002" s="86"/>
      <c r="AN1002" s="86"/>
      <c r="AO1002" s="86"/>
      <c r="AP1002" s="86"/>
      <c r="AQ1002" s="86"/>
      <c r="AR1002" s="86"/>
      <c r="AS1002" s="86"/>
      <c r="AT1002" s="86"/>
      <c r="AU1002" s="86"/>
      <c r="AV1002" s="86"/>
      <c r="AW1002" s="86"/>
      <c r="AX1002" s="86"/>
      <c r="AY1002" s="86"/>
      <c r="AZ1002" s="86"/>
      <c r="BA1002" s="86"/>
      <c r="BB1002" s="86"/>
      <c r="BC1002" s="86"/>
      <c r="BD1002" s="86"/>
      <c r="BE1002" s="86"/>
      <c r="BF1002" s="86"/>
      <c r="BG1002" s="86"/>
      <c r="BH1002" s="86"/>
      <c r="BI1002" s="86"/>
      <c r="BJ1002" s="86"/>
      <c r="BK1002" s="86"/>
      <c r="BL1002" s="86"/>
      <c r="BM1002" s="86"/>
      <c r="BN1002" s="86"/>
      <c r="BO1002" s="86"/>
      <c r="BP1002" s="86"/>
    </row>
    <row r="1003" spans="7:68" s="28" customFormat="1">
      <c r="G1003" s="450"/>
      <c r="AC1003" s="33"/>
      <c r="AG1003" s="86"/>
      <c r="AH1003" s="86"/>
      <c r="AI1003" s="86"/>
      <c r="AK1003" s="86"/>
      <c r="AL1003" s="86"/>
      <c r="AM1003" s="86"/>
      <c r="AN1003" s="86"/>
      <c r="AO1003" s="86"/>
      <c r="AP1003" s="86"/>
      <c r="AQ1003" s="86"/>
      <c r="AR1003" s="86"/>
      <c r="AS1003" s="86"/>
      <c r="AT1003" s="86"/>
      <c r="AU1003" s="86"/>
      <c r="AV1003" s="86"/>
      <c r="AW1003" s="86"/>
      <c r="AX1003" s="86"/>
      <c r="AY1003" s="86"/>
      <c r="AZ1003" s="86"/>
      <c r="BA1003" s="86"/>
      <c r="BB1003" s="86"/>
      <c r="BC1003" s="86"/>
      <c r="BD1003" s="86"/>
      <c r="BE1003" s="86"/>
      <c r="BF1003" s="86"/>
      <c r="BG1003" s="86"/>
      <c r="BH1003" s="86"/>
      <c r="BI1003" s="86"/>
      <c r="BJ1003" s="86"/>
      <c r="BK1003" s="86"/>
      <c r="BL1003" s="86"/>
      <c r="BM1003" s="86"/>
      <c r="BN1003" s="86"/>
      <c r="BO1003" s="86"/>
      <c r="BP1003" s="86"/>
    </row>
    <row r="1004" spans="7:68" s="28" customFormat="1">
      <c r="G1004" s="450"/>
      <c r="AC1004" s="33"/>
      <c r="AG1004" s="86"/>
      <c r="AH1004" s="86"/>
      <c r="AI1004" s="86"/>
      <c r="AK1004" s="86"/>
      <c r="AL1004" s="86"/>
      <c r="AM1004" s="86"/>
      <c r="AN1004" s="86"/>
      <c r="AO1004" s="86"/>
      <c r="AP1004" s="86"/>
      <c r="AQ1004" s="86"/>
      <c r="AR1004" s="86"/>
      <c r="AS1004" s="86"/>
      <c r="AT1004" s="86"/>
      <c r="AU1004" s="86"/>
      <c r="AV1004" s="86"/>
      <c r="AW1004" s="86"/>
      <c r="AX1004" s="86"/>
      <c r="AY1004" s="86"/>
      <c r="AZ1004" s="86"/>
      <c r="BA1004" s="86"/>
      <c r="BB1004" s="86"/>
      <c r="BC1004" s="86"/>
      <c r="BD1004" s="86"/>
      <c r="BE1004" s="86"/>
      <c r="BF1004" s="86"/>
      <c r="BG1004" s="86"/>
      <c r="BH1004" s="86"/>
      <c r="BI1004" s="86"/>
      <c r="BJ1004" s="86"/>
      <c r="BK1004" s="86"/>
      <c r="BL1004" s="86"/>
      <c r="BM1004" s="86"/>
      <c r="BN1004" s="86"/>
      <c r="BO1004" s="86"/>
      <c r="BP1004" s="86"/>
    </row>
    <row r="1005" spans="7:68" s="28" customFormat="1">
      <c r="G1005" s="450"/>
      <c r="AC1005" s="33"/>
      <c r="AG1005" s="86"/>
      <c r="AH1005" s="86"/>
      <c r="AI1005" s="86"/>
      <c r="AK1005" s="86"/>
      <c r="AL1005" s="86"/>
      <c r="AM1005" s="86"/>
      <c r="AN1005" s="86"/>
      <c r="AO1005" s="86"/>
      <c r="AP1005" s="86"/>
      <c r="AQ1005" s="86"/>
      <c r="AR1005" s="86"/>
      <c r="AS1005" s="86"/>
      <c r="AT1005" s="86"/>
      <c r="AU1005" s="86"/>
      <c r="AV1005" s="86"/>
      <c r="AW1005" s="86"/>
      <c r="AX1005" s="86"/>
      <c r="AY1005" s="86"/>
      <c r="AZ1005" s="86"/>
      <c r="BA1005" s="86"/>
      <c r="BB1005" s="86"/>
      <c r="BC1005" s="86"/>
      <c r="BD1005" s="86"/>
      <c r="BE1005" s="86"/>
      <c r="BF1005" s="86"/>
      <c r="BG1005" s="86"/>
      <c r="BH1005" s="86"/>
      <c r="BI1005" s="86"/>
      <c r="BJ1005" s="86"/>
      <c r="BK1005" s="86"/>
      <c r="BL1005" s="86"/>
      <c r="BM1005" s="86"/>
      <c r="BN1005" s="86"/>
      <c r="BO1005" s="86"/>
      <c r="BP1005" s="86"/>
    </row>
    <row r="1006" spans="7:68" s="28" customFormat="1">
      <c r="G1006" s="450"/>
      <c r="AC1006" s="33"/>
      <c r="AG1006" s="86"/>
      <c r="AH1006" s="86"/>
      <c r="AI1006" s="86"/>
      <c r="AK1006" s="86"/>
      <c r="AL1006" s="86"/>
      <c r="AM1006" s="86"/>
      <c r="AN1006" s="86"/>
      <c r="AO1006" s="86"/>
      <c r="AP1006" s="86"/>
      <c r="AQ1006" s="86"/>
      <c r="AR1006" s="86"/>
      <c r="AS1006" s="86"/>
      <c r="AT1006" s="86"/>
      <c r="AU1006" s="86"/>
      <c r="AV1006" s="86"/>
      <c r="AW1006" s="86"/>
      <c r="AX1006" s="86"/>
      <c r="AY1006" s="86"/>
      <c r="AZ1006" s="86"/>
      <c r="BA1006" s="86"/>
      <c r="BB1006" s="86"/>
      <c r="BC1006" s="86"/>
      <c r="BD1006" s="86"/>
      <c r="BE1006" s="86"/>
      <c r="BF1006" s="86"/>
      <c r="BG1006" s="86"/>
      <c r="BH1006" s="86"/>
      <c r="BI1006" s="86"/>
      <c r="BJ1006" s="86"/>
      <c r="BK1006" s="86"/>
      <c r="BL1006" s="86"/>
      <c r="BM1006" s="86"/>
      <c r="BN1006" s="86"/>
      <c r="BO1006" s="86"/>
      <c r="BP1006" s="86"/>
    </row>
    <row r="1007" spans="7:68" s="28" customFormat="1">
      <c r="G1007" s="450"/>
      <c r="AC1007" s="33"/>
      <c r="AG1007" s="86"/>
      <c r="AH1007" s="86"/>
      <c r="AI1007" s="86"/>
      <c r="AK1007" s="86"/>
      <c r="AL1007" s="86"/>
      <c r="AM1007" s="86"/>
      <c r="AN1007" s="86"/>
      <c r="AO1007" s="86"/>
      <c r="AP1007" s="86"/>
      <c r="AQ1007" s="86"/>
      <c r="AR1007" s="86"/>
      <c r="AS1007" s="86"/>
      <c r="AT1007" s="86"/>
      <c r="AU1007" s="86"/>
      <c r="AV1007" s="86"/>
      <c r="AW1007" s="86"/>
      <c r="AX1007" s="86"/>
      <c r="AY1007" s="86"/>
      <c r="AZ1007" s="86"/>
      <c r="BA1007" s="86"/>
      <c r="BB1007" s="86"/>
      <c r="BC1007" s="86"/>
      <c r="BD1007" s="86"/>
      <c r="BE1007" s="86"/>
      <c r="BF1007" s="86"/>
      <c r="BG1007" s="86"/>
      <c r="BH1007" s="86"/>
      <c r="BI1007" s="86"/>
      <c r="BJ1007" s="86"/>
      <c r="BK1007" s="86"/>
      <c r="BL1007" s="86"/>
      <c r="BM1007" s="86"/>
      <c r="BN1007" s="86"/>
      <c r="BO1007" s="86"/>
      <c r="BP1007" s="86"/>
    </row>
    <row r="1008" spans="7:68" s="28" customFormat="1">
      <c r="G1008" s="450"/>
      <c r="AC1008" s="33"/>
      <c r="AG1008" s="86"/>
      <c r="AH1008" s="86"/>
      <c r="AI1008" s="86"/>
      <c r="AK1008" s="86"/>
      <c r="AL1008" s="86"/>
      <c r="AM1008" s="86"/>
      <c r="AN1008" s="86"/>
      <c r="AO1008" s="86"/>
      <c r="AP1008" s="86"/>
      <c r="AQ1008" s="86"/>
      <c r="AR1008" s="86"/>
      <c r="AS1008" s="86"/>
      <c r="AT1008" s="86"/>
      <c r="AU1008" s="86"/>
      <c r="AV1008" s="86"/>
      <c r="AW1008" s="86"/>
      <c r="AX1008" s="86"/>
      <c r="AY1008" s="86"/>
      <c r="AZ1008" s="86"/>
      <c r="BA1008" s="86"/>
      <c r="BB1008" s="86"/>
      <c r="BC1008" s="86"/>
      <c r="BD1008" s="86"/>
      <c r="BE1008" s="86"/>
      <c r="BF1008" s="86"/>
      <c r="BG1008" s="86"/>
      <c r="BH1008" s="86"/>
      <c r="BI1008" s="86"/>
      <c r="BJ1008" s="86"/>
      <c r="BK1008" s="86"/>
      <c r="BL1008" s="86"/>
      <c r="BM1008" s="86"/>
      <c r="BN1008" s="86"/>
      <c r="BO1008" s="86"/>
      <c r="BP1008" s="86"/>
    </row>
    <row r="1009" spans="7:68" s="28" customFormat="1">
      <c r="G1009" s="450"/>
      <c r="AC1009" s="33"/>
      <c r="AG1009" s="86"/>
      <c r="AH1009" s="86"/>
      <c r="AI1009" s="86"/>
      <c r="AK1009" s="86"/>
      <c r="AL1009" s="86"/>
      <c r="AM1009" s="86"/>
      <c r="AN1009" s="86"/>
      <c r="AO1009" s="86"/>
      <c r="AP1009" s="86"/>
      <c r="AQ1009" s="86"/>
      <c r="AR1009" s="86"/>
      <c r="AS1009" s="86"/>
      <c r="AT1009" s="86"/>
      <c r="AU1009" s="86"/>
      <c r="AV1009" s="86"/>
      <c r="AW1009" s="86"/>
      <c r="AX1009" s="86"/>
      <c r="AY1009" s="86"/>
      <c r="AZ1009" s="86"/>
      <c r="BA1009" s="86"/>
      <c r="BB1009" s="86"/>
      <c r="BC1009" s="86"/>
      <c r="BD1009" s="86"/>
      <c r="BE1009" s="86"/>
      <c r="BF1009" s="86"/>
      <c r="BG1009" s="86"/>
      <c r="BH1009" s="86"/>
      <c r="BI1009" s="86"/>
      <c r="BJ1009" s="86"/>
      <c r="BK1009" s="86"/>
      <c r="BL1009" s="86"/>
      <c r="BM1009" s="86"/>
      <c r="BN1009" s="86"/>
      <c r="BO1009" s="86"/>
      <c r="BP1009" s="86"/>
    </row>
    <row r="1010" spans="7:68" s="28" customFormat="1">
      <c r="G1010" s="450"/>
      <c r="AC1010" s="33"/>
      <c r="AG1010" s="86"/>
      <c r="AH1010" s="86"/>
      <c r="AI1010" s="86"/>
      <c r="AK1010" s="86"/>
      <c r="AL1010" s="86"/>
      <c r="AM1010" s="86"/>
      <c r="AN1010" s="86"/>
      <c r="AO1010" s="86"/>
      <c r="AP1010" s="86"/>
      <c r="AQ1010" s="86"/>
      <c r="AR1010" s="86"/>
      <c r="AS1010" s="86"/>
      <c r="AT1010" s="86"/>
      <c r="AU1010" s="86"/>
      <c r="AV1010" s="86"/>
      <c r="AW1010" s="86"/>
      <c r="AX1010" s="86"/>
      <c r="AY1010" s="86"/>
      <c r="AZ1010" s="86"/>
      <c r="BA1010" s="86"/>
      <c r="BB1010" s="86"/>
      <c r="BC1010" s="86"/>
      <c r="BD1010" s="86"/>
      <c r="BE1010" s="86"/>
      <c r="BF1010" s="86"/>
      <c r="BG1010" s="86"/>
      <c r="BH1010" s="86"/>
      <c r="BI1010" s="86"/>
      <c r="BJ1010" s="86"/>
      <c r="BK1010" s="86"/>
      <c r="BL1010" s="86"/>
      <c r="BM1010" s="86"/>
      <c r="BN1010" s="86"/>
      <c r="BO1010" s="86"/>
      <c r="BP1010" s="86"/>
    </row>
    <row r="1011" spans="7:68" s="28" customFormat="1">
      <c r="G1011" s="450"/>
      <c r="AC1011" s="33"/>
      <c r="AG1011" s="86"/>
      <c r="AH1011" s="86"/>
      <c r="AI1011" s="86"/>
      <c r="AK1011" s="86"/>
      <c r="AL1011" s="86"/>
      <c r="AM1011" s="86"/>
      <c r="AN1011" s="86"/>
      <c r="AO1011" s="86"/>
      <c r="AP1011" s="86"/>
      <c r="AQ1011" s="86"/>
      <c r="AR1011" s="86"/>
      <c r="AS1011" s="86"/>
      <c r="AT1011" s="86"/>
      <c r="AU1011" s="86"/>
      <c r="AV1011" s="86"/>
      <c r="AW1011" s="86"/>
      <c r="AX1011" s="86"/>
      <c r="AY1011" s="86"/>
      <c r="AZ1011" s="86"/>
      <c r="BA1011" s="86"/>
      <c r="BB1011" s="86"/>
      <c r="BC1011" s="86"/>
      <c r="BD1011" s="86"/>
      <c r="BE1011" s="86"/>
      <c r="BF1011" s="86"/>
      <c r="BG1011" s="86"/>
      <c r="BH1011" s="86"/>
      <c r="BI1011" s="86"/>
      <c r="BJ1011" s="86"/>
      <c r="BK1011" s="86"/>
      <c r="BL1011" s="86"/>
      <c r="BM1011" s="86"/>
      <c r="BN1011" s="86"/>
      <c r="BO1011" s="86"/>
      <c r="BP1011" s="86"/>
    </row>
    <row r="1012" spans="7:68" s="28" customFormat="1">
      <c r="G1012" s="450"/>
      <c r="AC1012" s="33"/>
      <c r="AG1012" s="86"/>
      <c r="AH1012" s="86"/>
      <c r="AI1012" s="86"/>
      <c r="AK1012" s="86"/>
      <c r="AL1012" s="86"/>
      <c r="AM1012" s="86"/>
      <c r="AN1012" s="86"/>
      <c r="AO1012" s="86"/>
      <c r="AP1012" s="86"/>
      <c r="AQ1012" s="86"/>
      <c r="AR1012" s="86"/>
      <c r="AS1012" s="86"/>
      <c r="AT1012" s="86"/>
      <c r="AU1012" s="86"/>
      <c r="AV1012" s="86"/>
      <c r="AW1012" s="86"/>
      <c r="AX1012" s="86"/>
      <c r="AY1012" s="86"/>
      <c r="AZ1012" s="86"/>
      <c r="BA1012" s="86"/>
      <c r="BB1012" s="86"/>
      <c r="BC1012" s="86"/>
      <c r="BD1012" s="86"/>
      <c r="BE1012" s="86"/>
      <c r="BF1012" s="86"/>
      <c r="BG1012" s="86"/>
      <c r="BH1012" s="86"/>
      <c r="BI1012" s="86"/>
      <c r="BJ1012" s="86"/>
      <c r="BK1012" s="86"/>
      <c r="BL1012" s="86"/>
      <c r="BM1012" s="86"/>
      <c r="BN1012" s="86"/>
      <c r="BO1012" s="86"/>
      <c r="BP1012" s="86"/>
    </row>
    <row r="1013" spans="7:68" s="28" customFormat="1">
      <c r="G1013" s="450"/>
      <c r="AC1013" s="33"/>
      <c r="AG1013" s="86"/>
      <c r="AH1013" s="86"/>
      <c r="AI1013" s="86"/>
      <c r="AK1013" s="86"/>
      <c r="AL1013" s="86"/>
      <c r="AM1013" s="86"/>
      <c r="AN1013" s="86"/>
      <c r="AO1013" s="86"/>
      <c r="AP1013" s="86"/>
      <c r="AQ1013" s="86"/>
      <c r="AR1013" s="86"/>
      <c r="AS1013" s="86"/>
      <c r="AT1013" s="86"/>
      <c r="AU1013" s="86"/>
      <c r="AV1013" s="86"/>
      <c r="AW1013" s="86"/>
      <c r="AX1013" s="86"/>
      <c r="AY1013" s="86"/>
      <c r="AZ1013" s="86"/>
      <c r="BA1013" s="86"/>
      <c r="BB1013" s="86"/>
      <c r="BC1013" s="86"/>
      <c r="BD1013" s="86"/>
      <c r="BE1013" s="86"/>
      <c r="BF1013" s="86"/>
      <c r="BG1013" s="86"/>
      <c r="BH1013" s="86"/>
      <c r="BI1013" s="86"/>
      <c r="BJ1013" s="86"/>
      <c r="BK1013" s="86"/>
      <c r="BL1013" s="86"/>
      <c r="BM1013" s="86"/>
      <c r="BN1013" s="86"/>
      <c r="BO1013" s="86"/>
      <c r="BP1013" s="86"/>
    </row>
    <row r="1014" spans="7:68" s="28" customFormat="1">
      <c r="G1014" s="450"/>
      <c r="AC1014" s="33"/>
      <c r="AG1014" s="86"/>
      <c r="AH1014" s="86"/>
      <c r="AI1014" s="86"/>
      <c r="AK1014" s="86"/>
      <c r="AL1014" s="86"/>
      <c r="AM1014" s="86"/>
      <c r="AN1014" s="86"/>
      <c r="AO1014" s="86"/>
      <c r="AP1014" s="86"/>
      <c r="AQ1014" s="86"/>
      <c r="AR1014" s="86"/>
      <c r="AS1014" s="86"/>
      <c r="AT1014" s="86"/>
      <c r="AU1014" s="86"/>
      <c r="AV1014" s="86"/>
      <c r="AW1014" s="86"/>
      <c r="AX1014" s="86"/>
      <c r="AY1014" s="86"/>
      <c r="AZ1014" s="86"/>
      <c r="BA1014" s="86"/>
      <c r="BB1014" s="86"/>
      <c r="BC1014" s="86"/>
      <c r="BD1014" s="86"/>
      <c r="BE1014" s="86"/>
      <c r="BF1014" s="86"/>
      <c r="BG1014" s="86"/>
      <c r="BH1014" s="86"/>
      <c r="BI1014" s="86"/>
      <c r="BJ1014" s="86"/>
      <c r="BK1014" s="86"/>
      <c r="BL1014" s="86"/>
      <c r="BM1014" s="86"/>
      <c r="BN1014" s="86"/>
      <c r="BO1014" s="86"/>
      <c r="BP1014" s="86"/>
    </row>
    <row r="1015" spans="7:68" s="28" customFormat="1">
      <c r="G1015" s="450"/>
      <c r="AC1015" s="33"/>
      <c r="AG1015" s="86"/>
      <c r="AH1015" s="86"/>
      <c r="AI1015" s="86"/>
      <c r="AK1015" s="86"/>
      <c r="AL1015" s="86"/>
      <c r="AM1015" s="86"/>
      <c r="AN1015" s="86"/>
      <c r="AO1015" s="86"/>
      <c r="AP1015" s="86"/>
      <c r="AQ1015" s="86"/>
      <c r="AR1015" s="86"/>
      <c r="AS1015" s="86"/>
      <c r="AT1015" s="86"/>
      <c r="AU1015" s="86"/>
      <c r="AV1015" s="86"/>
      <c r="AW1015" s="86"/>
      <c r="AX1015" s="86"/>
      <c r="AY1015" s="86"/>
      <c r="AZ1015" s="86"/>
      <c r="BA1015" s="86"/>
      <c r="BB1015" s="86"/>
      <c r="BC1015" s="86"/>
      <c r="BD1015" s="86"/>
      <c r="BE1015" s="86"/>
      <c r="BF1015" s="86"/>
      <c r="BG1015" s="86"/>
      <c r="BH1015" s="86"/>
      <c r="BI1015" s="86"/>
      <c r="BJ1015" s="86"/>
      <c r="BK1015" s="86"/>
      <c r="BL1015" s="86"/>
      <c r="BM1015" s="86"/>
      <c r="BN1015" s="86"/>
      <c r="BO1015" s="86"/>
      <c r="BP1015" s="86"/>
    </row>
    <row r="1016" spans="7:68" s="28" customFormat="1">
      <c r="G1016" s="450"/>
      <c r="AC1016" s="33"/>
      <c r="AG1016" s="86"/>
      <c r="AH1016" s="86"/>
      <c r="AI1016" s="86"/>
      <c r="AK1016" s="86"/>
      <c r="AL1016" s="86"/>
      <c r="AM1016" s="86"/>
      <c r="AN1016" s="86"/>
      <c r="AO1016" s="86"/>
      <c r="AP1016" s="86"/>
      <c r="AQ1016" s="86"/>
      <c r="AR1016" s="86"/>
      <c r="AS1016" s="86"/>
      <c r="AT1016" s="86"/>
      <c r="AU1016" s="86"/>
      <c r="AV1016" s="86"/>
      <c r="AW1016" s="86"/>
      <c r="AX1016" s="86"/>
      <c r="AY1016" s="86"/>
      <c r="AZ1016" s="86"/>
      <c r="BA1016" s="86"/>
      <c r="BB1016" s="86"/>
      <c r="BC1016" s="86"/>
      <c r="BD1016" s="86"/>
      <c r="BE1016" s="86"/>
      <c r="BF1016" s="86"/>
      <c r="BG1016" s="86"/>
      <c r="BH1016" s="86"/>
      <c r="BI1016" s="86"/>
      <c r="BJ1016" s="86"/>
      <c r="BK1016" s="86"/>
      <c r="BL1016" s="86"/>
      <c r="BM1016" s="86"/>
      <c r="BN1016" s="86"/>
      <c r="BO1016" s="86"/>
      <c r="BP1016" s="86"/>
    </row>
    <row r="1017" spans="7:68" s="28" customFormat="1">
      <c r="G1017" s="450"/>
      <c r="AC1017" s="33"/>
      <c r="AG1017" s="86"/>
      <c r="AH1017" s="86"/>
      <c r="AI1017" s="86"/>
      <c r="AK1017" s="86"/>
      <c r="AL1017" s="86"/>
      <c r="AM1017" s="86"/>
      <c r="AN1017" s="86"/>
      <c r="AO1017" s="86"/>
      <c r="AP1017" s="86"/>
      <c r="AQ1017" s="86"/>
      <c r="AR1017" s="86"/>
      <c r="AS1017" s="86"/>
      <c r="AT1017" s="86"/>
      <c r="AU1017" s="86"/>
      <c r="AV1017" s="86"/>
      <c r="AW1017" s="86"/>
      <c r="AX1017" s="86"/>
      <c r="AY1017" s="86"/>
      <c r="AZ1017" s="86"/>
      <c r="BA1017" s="86"/>
      <c r="BB1017" s="86"/>
      <c r="BC1017" s="86"/>
      <c r="BD1017" s="86"/>
      <c r="BE1017" s="86"/>
      <c r="BF1017" s="86"/>
      <c r="BG1017" s="86"/>
      <c r="BH1017" s="86"/>
      <c r="BI1017" s="86"/>
      <c r="BJ1017" s="86"/>
      <c r="BK1017" s="86"/>
      <c r="BL1017" s="86"/>
      <c r="BM1017" s="86"/>
      <c r="BN1017" s="86"/>
      <c r="BO1017" s="86"/>
      <c r="BP1017" s="86"/>
    </row>
    <row r="1018" spans="7:68" s="28" customFormat="1">
      <c r="G1018" s="450"/>
      <c r="AC1018" s="33"/>
      <c r="AG1018" s="86"/>
      <c r="AH1018" s="86"/>
      <c r="AI1018" s="86"/>
      <c r="AK1018" s="86"/>
      <c r="AL1018" s="86"/>
      <c r="AM1018" s="86"/>
      <c r="AN1018" s="86"/>
      <c r="AO1018" s="86"/>
      <c r="AP1018" s="86"/>
      <c r="AQ1018" s="86"/>
      <c r="AR1018" s="86"/>
      <c r="AS1018" s="86"/>
      <c r="AT1018" s="86"/>
      <c r="AU1018" s="86"/>
      <c r="AV1018" s="86"/>
      <c r="AW1018" s="86"/>
      <c r="AX1018" s="86"/>
      <c r="AY1018" s="86"/>
      <c r="AZ1018" s="86"/>
      <c r="BA1018" s="86"/>
      <c r="BB1018" s="86"/>
      <c r="BC1018" s="86"/>
      <c r="BD1018" s="86"/>
      <c r="BE1018" s="86"/>
      <c r="BF1018" s="86"/>
      <c r="BG1018" s="86"/>
      <c r="BH1018" s="86"/>
      <c r="BI1018" s="86"/>
      <c r="BJ1018" s="86"/>
      <c r="BK1018" s="86"/>
      <c r="BL1018" s="86"/>
      <c r="BM1018" s="86"/>
      <c r="BN1018" s="86"/>
      <c r="BO1018" s="86"/>
      <c r="BP1018" s="86"/>
    </row>
    <row r="1019" spans="7:68" s="28" customFormat="1">
      <c r="G1019" s="450"/>
      <c r="AC1019" s="33"/>
      <c r="AG1019" s="86"/>
      <c r="AH1019" s="86"/>
      <c r="AI1019" s="86"/>
      <c r="AK1019" s="86"/>
      <c r="AL1019" s="86"/>
      <c r="AM1019" s="86"/>
      <c r="AN1019" s="86"/>
      <c r="AO1019" s="86"/>
      <c r="AP1019" s="86"/>
      <c r="AQ1019" s="86"/>
      <c r="AR1019" s="86"/>
      <c r="AS1019" s="86"/>
      <c r="AT1019" s="86"/>
      <c r="AU1019" s="86"/>
      <c r="AV1019" s="86"/>
      <c r="AW1019" s="86"/>
      <c r="AX1019" s="86"/>
      <c r="AY1019" s="86"/>
      <c r="AZ1019" s="86"/>
      <c r="BA1019" s="86"/>
      <c r="BB1019" s="86"/>
      <c r="BC1019" s="86"/>
      <c r="BD1019" s="86"/>
      <c r="BE1019" s="86"/>
      <c r="BF1019" s="86"/>
      <c r="BG1019" s="86"/>
      <c r="BH1019" s="86"/>
      <c r="BI1019" s="86"/>
      <c r="BJ1019" s="86"/>
      <c r="BK1019" s="86"/>
      <c r="BL1019" s="86"/>
      <c r="BM1019" s="86"/>
      <c r="BN1019" s="86"/>
      <c r="BO1019" s="86"/>
      <c r="BP1019" s="86"/>
    </row>
    <row r="1020" spans="7:68" s="28" customFormat="1">
      <c r="G1020" s="450"/>
      <c r="AC1020" s="33"/>
      <c r="AG1020" s="86"/>
      <c r="AH1020" s="86"/>
      <c r="AI1020" s="86"/>
      <c r="AK1020" s="86"/>
      <c r="AL1020" s="86"/>
      <c r="AM1020" s="86"/>
      <c r="AN1020" s="86"/>
      <c r="AO1020" s="86"/>
      <c r="AP1020" s="86"/>
      <c r="AQ1020" s="86"/>
      <c r="AR1020" s="86"/>
      <c r="AS1020" s="86"/>
      <c r="AT1020" s="86"/>
      <c r="AU1020" s="86"/>
      <c r="AV1020" s="86"/>
      <c r="AW1020" s="86"/>
      <c r="AX1020" s="86"/>
      <c r="AY1020" s="86"/>
      <c r="AZ1020" s="86"/>
      <c r="BA1020" s="86"/>
      <c r="BB1020" s="86"/>
      <c r="BC1020" s="86"/>
      <c r="BD1020" s="86"/>
      <c r="BE1020" s="86"/>
      <c r="BF1020" s="86"/>
      <c r="BG1020" s="86"/>
      <c r="BH1020" s="86"/>
      <c r="BI1020" s="86"/>
      <c r="BJ1020" s="86"/>
      <c r="BK1020" s="86"/>
      <c r="BL1020" s="86"/>
      <c r="BM1020" s="86"/>
      <c r="BN1020" s="86"/>
      <c r="BO1020" s="86"/>
      <c r="BP1020" s="86"/>
    </row>
    <row r="1021" spans="7:68" s="28" customFormat="1">
      <c r="G1021" s="450"/>
      <c r="AC1021" s="33"/>
      <c r="AG1021" s="86"/>
      <c r="AH1021" s="86"/>
      <c r="AI1021" s="86"/>
      <c r="AK1021" s="86"/>
      <c r="AL1021" s="86"/>
      <c r="AM1021" s="86"/>
      <c r="AN1021" s="86"/>
      <c r="AO1021" s="86"/>
      <c r="AP1021" s="86"/>
      <c r="AQ1021" s="86"/>
      <c r="AR1021" s="86"/>
      <c r="AS1021" s="86"/>
      <c r="AT1021" s="86"/>
      <c r="AU1021" s="86"/>
      <c r="AV1021" s="86"/>
      <c r="AW1021" s="86"/>
      <c r="AX1021" s="86"/>
      <c r="AY1021" s="86"/>
      <c r="AZ1021" s="86"/>
      <c r="BA1021" s="86"/>
      <c r="BB1021" s="86"/>
      <c r="BC1021" s="86"/>
      <c r="BD1021" s="86"/>
      <c r="BE1021" s="86"/>
      <c r="BF1021" s="86"/>
      <c r="BG1021" s="86"/>
      <c r="BH1021" s="86"/>
      <c r="BI1021" s="86"/>
      <c r="BJ1021" s="86"/>
      <c r="BK1021" s="86"/>
      <c r="BL1021" s="86"/>
      <c r="BM1021" s="86"/>
      <c r="BN1021" s="86"/>
      <c r="BO1021" s="86"/>
      <c r="BP1021" s="86"/>
    </row>
    <row r="1022" spans="7:68" s="28" customFormat="1">
      <c r="G1022" s="450"/>
      <c r="AC1022" s="33"/>
      <c r="AG1022" s="86"/>
      <c r="AH1022" s="86"/>
      <c r="AI1022" s="86"/>
      <c r="AK1022" s="86"/>
      <c r="AL1022" s="86"/>
      <c r="AM1022" s="86"/>
      <c r="AN1022" s="86"/>
      <c r="AO1022" s="86"/>
      <c r="AP1022" s="86"/>
      <c r="AQ1022" s="86"/>
      <c r="AR1022" s="86"/>
      <c r="AS1022" s="86"/>
      <c r="AT1022" s="86"/>
      <c r="AU1022" s="86"/>
      <c r="AV1022" s="86"/>
      <c r="AW1022" s="86"/>
      <c r="AX1022" s="86"/>
      <c r="AY1022" s="86"/>
      <c r="AZ1022" s="86"/>
      <c r="BA1022" s="86"/>
      <c r="BB1022" s="86"/>
      <c r="BC1022" s="86"/>
      <c r="BD1022" s="86"/>
      <c r="BE1022" s="86"/>
      <c r="BF1022" s="86"/>
      <c r="BG1022" s="86"/>
      <c r="BH1022" s="86"/>
      <c r="BI1022" s="86"/>
      <c r="BJ1022" s="86"/>
      <c r="BK1022" s="86"/>
      <c r="BL1022" s="86"/>
      <c r="BM1022" s="86"/>
      <c r="BN1022" s="86"/>
      <c r="BO1022" s="86"/>
      <c r="BP1022" s="86"/>
    </row>
    <row r="1023" spans="7:68" s="28" customFormat="1">
      <c r="G1023" s="450"/>
      <c r="AC1023" s="33"/>
      <c r="AG1023" s="86"/>
      <c r="AH1023" s="86"/>
      <c r="AI1023" s="86"/>
      <c r="AK1023" s="86"/>
      <c r="AL1023" s="86"/>
      <c r="AM1023" s="86"/>
      <c r="AN1023" s="86"/>
      <c r="AO1023" s="86"/>
      <c r="AP1023" s="86"/>
      <c r="AQ1023" s="86"/>
      <c r="AR1023" s="86"/>
      <c r="AS1023" s="86"/>
      <c r="AT1023" s="86"/>
      <c r="AU1023" s="86"/>
      <c r="AV1023" s="86"/>
      <c r="AW1023" s="86"/>
      <c r="AX1023" s="86"/>
      <c r="AY1023" s="86"/>
      <c r="AZ1023" s="86"/>
      <c r="BA1023" s="86"/>
      <c r="BB1023" s="86"/>
      <c r="BC1023" s="86"/>
      <c r="BD1023" s="86"/>
      <c r="BE1023" s="86"/>
      <c r="BF1023" s="86"/>
      <c r="BG1023" s="86"/>
      <c r="BH1023" s="86"/>
      <c r="BI1023" s="86"/>
      <c r="BJ1023" s="86"/>
      <c r="BK1023" s="86"/>
      <c r="BL1023" s="86"/>
      <c r="BM1023" s="86"/>
      <c r="BN1023" s="86"/>
      <c r="BO1023" s="86"/>
      <c r="BP1023" s="86"/>
    </row>
    <row r="1024" spans="7:68" s="28" customFormat="1">
      <c r="G1024" s="450"/>
      <c r="AC1024" s="33"/>
      <c r="AG1024" s="86"/>
      <c r="AH1024" s="86"/>
      <c r="AI1024" s="86"/>
      <c r="AK1024" s="86"/>
      <c r="AL1024" s="86"/>
      <c r="AM1024" s="86"/>
      <c r="AN1024" s="86"/>
      <c r="AO1024" s="86"/>
      <c r="AP1024" s="86"/>
      <c r="AQ1024" s="86"/>
      <c r="AR1024" s="86"/>
      <c r="AS1024" s="86"/>
      <c r="AT1024" s="86"/>
      <c r="AU1024" s="86"/>
      <c r="AV1024" s="86"/>
      <c r="AW1024" s="86"/>
      <c r="AX1024" s="86"/>
      <c r="AY1024" s="86"/>
      <c r="AZ1024" s="86"/>
      <c r="BA1024" s="86"/>
      <c r="BB1024" s="86"/>
      <c r="BC1024" s="86"/>
      <c r="BD1024" s="86"/>
      <c r="BE1024" s="86"/>
      <c r="BF1024" s="86"/>
      <c r="BG1024" s="86"/>
      <c r="BH1024" s="86"/>
      <c r="BI1024" s="86"/>
      <c r="BJ1024" s="86"/>
      <c r="BK1024" s="86"/>
      <c r="BL1024" s="86"/>
      <c r="BM1024" s="86"/>
      <c r="BN1024" s="86"/>
      <c r="BO1024" s="86"/>
      <c r="BP1024" s="86"/>
    </row>
    <row r="1025" spans="7:68" s="28" customFormat="1">
      <c r="G1025" s="450"/>
      <c r="AC1025" s="33"/>
      <c r="AG1025" s="86"/>
      <c r="AH1025" s="86"/>
      <c r="AI1025" s="86"/>
      <c r="AK1025" s="86"/>
      <c r="AL1025" s="86"/>
      <c r="AM1025" s="86"/>
      <c r="AN1025" s="86"/>
      <c r="AO1025" s="86"/>
      <c r="AP1025" s="86"/>
      <c r="AQ1025" s="86"/>
      <c r="AR1025" s="86"/>
      <c r="AS1025" s="86"/>
      <c r="AT1025" s="86"/>
      <c r="AU1025" s="86"/>
      <c r="AV1025" s="86"/>
      <c r="AW1025" s="86"/>
      <c r="AX1025" s="86"/>
      <c r="AY1025" s="86"/>
      <c r="AZ1025" s="86"/>
      <c r="BA1025" s="86"/>
      <c r="BB1025" s="86"/>
      <c r="BC1025" s="86"/>
      <c r="BD1025" s="86"/>
      <c r="BE1025" s="86"/>
      <c r="BF1025" s="86"/>
      <c r="BG1025" s="86"/>
      <c r="BH1025" s="86"/>
      <c r="BI1025" s="86"/>
      <c r="BJ1025" s="86"/>
      <c r="BK1025" s="86"/>
      <c r="BL1025" s="86"/>
      <c r="BM1025" s="86"/>
      <c r="BN1025" s="86"/>
      <c r="BO1025" s="86"/>
      <c r="BP1025" s="86"/>
    </row>
    <row r="1026" spans="7:68" s="28" customFormat="1">
      <c r="G1026" s="450"/>
      <c r="AC1026" s="33"/>
      <c r="AG1026" s="86"/>
      <c r="AH1026" s="86"/>
      <c r="AI1026" s="86"/>
      <c r="AK1026" s="86"/>
      <c r="AL1026" s="86"/>
      <c r="AM1026" s="86"/>
      <c r="AN1026" s="86"/>
      <c r="AO1026" s="86"/>
      <c r="AP1026" s="86"/>
      <c r="AQ1026" s="86"/>
      <c r="AR1026" s="86"/>
      <c r="AS1026" s="86"/>
      <c r="AT1026" s="86"/>
      <c r="AU1026" s="86"/>
      <c r="AV1026" s="86"/>
      <c r="AW1026" s="86"/>
      <c r="AX1026" s="86"/>
      <c r="AY1026" s="86"/>
      <c r="AZ1026" s="86"/>
      <c r="BA1026" s="86"/>
      <c r="BB1026" s="86"/>
      <c r="BC1026" s="86"/>
      <c r="BD1026" s="86"/>
      <c r="BE1026" s="86"/>
      <c r="BF1026" s="86"/>
      <c r="BG1026" s="86"/>
      <c r="BH1026" s="86"/>
      <c r="BI1026" s="86"/>
      <c r="BJ1026" s="86"/>
      <c r="BK1026" s="86"/>
      <c r="BL1026" s="86"/>
      <c r="BM1026" s="86"/>
      <c r="BN1026" s="86"/>
      <c r="BO1026" s="86"/>
      <c r="BP1026" s="86"/>
    </row>
    <row r="1027" spans="7:68" s="28" customFormat="1">
      <c r="G1027" s="450"/>
      <c r="AC1027" s="33"/>
      <c r="AG1027" s="86"/>
      <c r="AH1027" s="86"/>
      <c r="AI1027" s="86"/>
      <c r="AK1027" s="86"/>
      <c r="AL1027" s="86"/>
      <c r="AM1027" s="86"/>
      <c r="AN1027" s="86"/>
      <c r="AO1027" s="86"/>
      <c r="AP1027" s="86"/>
      <c r="AQ1027" s="86"/>
      <c r="AR1027" s="86"/>
      <c r="AS1027" s="86"/>
      <c r="AT1027" s="86"/>
      <c r="AU1027" s="86"/>
      <c r="AV1027" s="86"/>
      <c r="AW1027" s="86"/>
      <c r="AX1027" s="86"/>
      <c r="AY1027" s="86"/>
      <c r="AZ1027" s="86"/>
      <c r="BA1027" s="86"/>
      <c r="BB1027" s="86"/>
      <c r="BC1027" s="86"/>
      <c r="BD1027" s="86"/>
      <c r="BE1027" s="86"/>
      <c r="BF1027" s="86"/>
      <c r="BG1027" s="86"/>
      <c r="BH1027" s="86"/>
      <c r="BI1027" s="86"/>
      <c r="BJ1027" s="86"/>
      <c r="BK1027" s="86"/>
      <c r="BL1027" s="86"/>
      <c r="BM1027" s="86"/>
      <c r="BN1027" s="86"/>
      <c r="BO1027" s="86"/>
      <c r="BP1027" s="86"/>
    </row>
    <row r="1028" spans="7:68" s="28" customFormat="1">
      <c r="G1028" s="450"/>
      <c r="AC1028" s="33"/>
      <c r="AG1028" s="86"/>
      <c r="AH1028" s="86"/>
      <c r="AI1028" s="86"/>
      <c r="AK1028" s="86"/>
      <c r="AL1028" s="86"/>
      <c r="AM1028" s="86"/>
      <c r="AN1028" s="86"/>
      <c r="AO1028" s="86"/>
      <c r="AP1028" s="86"/>
      <c r="AQ1028" s="86"/>
      <c r="AR1028" s="86"/>
      <c r="AS1028" s="86"/>
      <c r="AT1028" s="86"/>
      <c r="AU1028" s="86"/>
      <c r="AV1028" s="86"/>
      <c r="AW1028" s="86"/>
      <c r="AX1028" s="86"/>
      <c r="AY1028" s="86"/>
      <c r="AZ1028" s="86"/>
      <c r="BA1028" s="86"/>
      <c r="BB1028" s="86"/>
      <c r="BC1028" s="86"/>
      <c r="BD1028" s="86"/>
      <c r="BE1028" s="86"/>
      <c r="BF1028" s="86"/>
      <c r="BG1028" s="86"/>
      <c r="BH1028" s="86"/>
      <c r="BI1028" s="86"/>
      <c r="BJ1028" s="86"/>
      <c r="BK1028" s="86"/>
      <c r="BL1028" s="86"/>
      <c r="BM1028" s="86"/>
      <c r="BN1028" s="86"/>
      <c r="BO1028" s="86"/>
      <c r="BP1028" s="86"/>
    </row>
    <row r="1029" spans="7:68" s="28" customFormat="1">
      <c r="G1029" s="450"/>
      <c r="AC1029" s="33"/>
      <c r="AG1029" s="86"/>
      <c r="AH1029" s="86"/>
      <c r="AI1029" s="86"/>
      <c r="AK1029" s="86"/>
      <c r="AL1029" s="86"/>
      <c r="AM1029" s="86"/>
      <c r="AN1029" s="86"/>
      <c r="AO1029" s="86"/>
      <c r="AP1029" s="86"/>
      <c r="AQ1029" s="86"/>
      <c r="AR1029" s="86"/>
      <c r="AS1029" s="86"/>
      <c r="AT1029" s="86"/>
      <c r="AU1029" s="86"/>
      <c r="AV1029" s="86"/>
      <c r="AW1029" s="86"/>
      <c r="AX1029" s="86"/>
      <c r="AY1029" s="86"/>
      <c r="AZ1029" s="86"/>
      <c r="BA1029" s="86"/>
      <c r="BB1029" s="86"/>
      <c r="BC1029" s="86"/>
      <c r="BD1029" s="86"/>
      <c r="BE1029" s="86"/>
      <c r="BF1029" s="86"/>
      <c r="BG1029" s="86"/>
      <c r="BH1029" s="86"/>
      <c r="BI1029" s="86"/>
      <c r="BJ1029" s="86"/>
      <c r="BK1029" s="86"/>
      <c r="BL1029" s="86"/>
      <c r="BM1029" s="86"/>
      <c r="BN1029" s="86"/>
      <c r="BO1029" s="86"/>
      <c r="BP1029" s="86"/>
    </row>
    <row r="1030" spans="7:68" s="28" customFormat="1">
      <c r="G1030" s="450"/>
      <c r="AC1030" s="33"/>
      <c r="AG1030" s="86"/>
      <c r="AH1030" s="86"/>
      <c r="AI1030" s="86"/>
      <c r="AK1030" s="86"/>
      <c r="AL1030" s="86"/>
      <c r="AM1030" s="86"/>
      <c r="AN1030" s="86"/>
      <c r="AO1030" s="86"/>
      <c r="AP1030" s="86"/>
      <c r="AQ1030" s="86"/>
      <c r="AR1030" s="86"/>
      <c r="AS1030" s="86"/>
      <c r="AT1030" s="86"/>
      <c r="AU1030" s="86"/>
      <c r="AV1030" s="86"/>
      <c r="AW1030" s="86"/>
      <c r="AX1030" s="86"/>
      <c r="AY1030" s="86"/>
      <c r="AZ1030" s="86"/>
      <c r="BA1030" s="86"/>
      <c r="BB1030" s="86"/>
      <c r="BC1030" s="86"/>
      <c r="BD1030" s="86"/>
      <c r="BE1030" s="86"/>
      <c r="BF1030" s="86"/>
      <c r="BG1030" s="86"/>
      <c r="BH1030" s="86"/>
      <c r="BI1030" s="86"/>
      <c r="BJ1030" s="86"/>
      <c r="BK1030" s="86"/>
      <c r="BL1030" s="86"/>
      <c r="BM1030" s="86"/>
      <c r="BN1030" s="86"/>
      <c r="BO1030" s="86"/>
      <c r="BP1030" s="86"/>
    </row>
    <row r="1031" spans="7:68" s="28" customFormat="1">
      <c r="G1031" s="450"/>
      <c r="AC1031" s="33"/>
      <c r="AG1031" s="86"/>
      <c r="AH1031" s="86"/>
      <c r="AI1031" s="86"/>
      <c r="AK1031" s="86"/>
      <c r="AL1031" s="86"/>
      <c r="AM1031" s="86"/>
      <c r="AN1031" s="86"/>
      <c r="AO1031" s="86"/>
      <c r="AP1031" s="86"/>
      <c r="AQ1031" s="86"/>
      <c r="AR1031" s="86"/>
      <c r="AS1031" s="86"/>
      <c r="AT1031" s="86"/>
      <c r="AU1031" s="86"/>
      <c r="AV1031" s="86"/>
      <c r="AW1031" s="86"/>
      <c r="AX1031" s="86"/>
      <c r="AY1031" s="86"/>
      <c r="AZ1031" s="86"/>
      <c r="BA1031" s="86"/>
      <c r="BB1031" s="86"/>
      <c r="BC1031" s="86"/>
      <c r="BD1031" s="86"/>
      <c r="BE1031" s="86"/>
      <c r="BF1031" s="86"/>
      <c r="BG1031" s="86"/>
      <c r="BH1031" s="86"/>
      <c r="BI1031" s="86"/>
      <c r="BJ1031" s="86"/>
      <c r="BK1031" s="86"/>
      <c r="BL1031" s="86"/>
      <c r="BM1031" s="86"/>
      <c r="BN1031" s="86"/>
      <c r="BO1031" s="86"/>
      <c r="BP1031" s="86"/>
    </row>
    <row r="1032" spans="7:68" s="28" customFormat="1">
      <c r="G1032" s="450"/>
      <c r="AC1032" s="33"/>
      <c r="AG1032" s="86"/>
      <c r="AH1032" s="86"/>
      <c r="AI1032" s="86"/>
      <c r="AK1032" s="86"/>
      <c r="AL1032" s="86"/>
      <c r="AM1032" s="86"/>
      <c r="AN1032" s="86"/>
      <c r="AO1032" s="86"/>
      <c r="AP1032" s="86"/>
      <c r="AQ1032" s="86"/>
      <c r="AR1032" s="86"/>
      <c r="AS1032" s="86"/>
      <c r="AT1032" s="86"/>
      <c r="AU1032" s="86"/>
      <c r="AV1032" s="86"/>
      <c r="AW1032" s="86"/>
      <c r="AX1032" s="86"/>
      <c r="AY1032" s="86"/>
      <c r="AZ1032" s="86"/>
      <c r="BA1032" s="86"/>
      <c r="BB1032" s="86"/>
      <c r="BC1032" s="86"/>
      <c r="BD1032" s="86"/>
      <c r="BE1032" s="86"/>
      <c r="BF1032" s="86"/>
      <c r="BG1032" s="86"/>
      <c r="BH1032" s="86"/>
      <c r="BI1032" s="86"/>
      <c r="BJ1032" s="86"/>
      <c r="BK1032" s="86"/>
      <c r="BL1032" s="86"/>
      <c r="BM1032" s="86"/>
      <c r="BN1032" s="86"/>
      <c r="BO1032" s="86"/>
      <c r="BP1032" s="86"/>
    </row>
    <row r="1033" spans="7:68" s="28" customFormat="1">
      <c r="G1033" s="450"/>
      <c r="AC1033" s="33"/>
      <c r="AG1033" s="86"/>
      <c r="AH1033" s="86"/>
      <c r="AI1033" s="86"/>
      <c r="AK1033" s="86"/>
      <c r="AL1033" s="86"/>
      <c r="AM1033" s="86"/>
      <c r="AN1033" s="86"/>
      <c r="AO1033" s="86"/>
      <c r="AP1033" s="86"/>
      <c r="AQ1033" s="86"/>
      <c r="AR1033" s="86"/>
      <c r="AS1033" s="86"/>
      <c r="AT1033" s="86"/>
      <c r="AU1033" s="86"/>
      <c r="AV1033" s="86"/>
      <c r="AW1033" s="86"/>
      <c r="AX1033" s="86"/>
      <c r="AY1033" s="86"/>
      <c r="AZ1033" s="86"/>
      <c r="BA1033" s="86"/>
      <c r="BB1033" s="86"/>
      <c r="BC1033" s="86"/>
      <c r="BD1033" s="86"/>
      <c r="BE1033" s="86"/>
      <c r="BF1033" s="86"/>
      <c r="BG1033" s="86"/>
      <c r="BH1033" s="86"/>
      <c r="BI1033" s="86"/>
      <c r="BJ1033" s="86"/>
      <c r="BK1033" s="86"/>
      <c r="BL1033" s="86"/>
      <c r="BM1033" s="86"/>
      <c r="BN1033" s="86"/>
      <c r="BO1033" s="86"/>
      <c r="BP1033" s="86"/>
    </row>
    <row r="1034" spans="7:68" s="28" customFormat="1">
      <c r="G1034" s="450"/>
      <c r="AC1034" s="33"/>
      <c r="AG1034" s="86"/>
      <c r="AH1034" s="86"/>
      <c r="AI1034" s="86"/>
      <c r="AK1034" s="86"/>
      <c r="AL1034" s="86"/>
      <c r="AM1034" s="86"/>
      <c r="AN1034" s="86"/>
      <c r="AO1034" s="86"/>
      <c r="AP1034" s="86"/>
      <c r="AQ1034" s="86"/>
      <c r="AR1034" s="86"/>
      <c r="AS1034" s="86"/>
      <c r="AT1034" s="86"/>
      <c r="AU1034" s="86"/>
      <c r="AV1034" s="86"/>
      <c r="AW1034" s="86"/>
      <c r="AX1034" s="86"/>
      <c r="AY1034" s="86"/>
      <c r="AZ1034" s="86"/>
      <c r="BA1034" s="86"/>
      <c r="BB1034" s="86"/>
      <c r="BC1034" s="86"/>
      <c r="BD1034" s="86"/>
      <c r="BE1034" s="86"/>
      <c r="BF1034" s="86"/>
      <c r="BG1034" s="86"/>
      <c r="BH1034" s="86"/>
      <c r="BI1034" s="86"/>
      <c r="BJ1034" s="86"/>
      <c r="BK1034" s="86"/>
      <c r="BL1034" s="86"/>
      <c r="BM1034" s="86"/>
      <c r="BN1034" s="86"/>
      <c r="BO1034" s="86"/>
      <c r="BP1034" s="86"/>
    </row>
    <row r="1035" spans="7:68" s="28" customFormat="1">
      <c r="G1035" s="450"/>
      <c r="AC1035" s="33"/>
      <c r="AG1035" s="86"/>
      <c r="AH1035" s="86"/>
      <c r="AI1035" s="86"/>
      <c r="AK1035" s="86"/>
      <c r="AL1035" s="86"/>
      <c r="AM1035" s="86"/>
      <c r="AN1035" s="86"/>
      <c r="AO1035" s="86"/>
      <c r="AP1035" s="86"/>
      <c r="AQ1035" s="86"/>
      <c r="AR1035" s="86"/>
      <c r="AS1035" s="86"/>
      <c r="AT1035" s="86"/>
      <c r="AU1035" s="86"/>
      <c r="AV1035" s="86"/>
      <c r="AW1035" s="86"/>
      <c r="AX1035" s="86"/>
      <c r="AY1035" s="86"/>
      <c r="AZ1035" s="86"/>
      <c r="BA1035" s="86"/>
      <c r="BB1035" s="86"/>
      <c r="BC1035" s="86"/>
      <c r="BD1035" s="86"/>
      <c r="BE1035" s="86"/>
      <c r="BF1035" s="86"/>
      <c r="BG1035" s="86"/>
      <c r="BH1035" s="86"/>
      <c r="BI1035" s="86"/>
      <c r="BJ1035" s="86"/>
      <c r="BK1035" s="86"/>
      <c r="BL1035" s="86"/>
      <c r="BM1035" s="86"/>
      <c r="BN1035" s="86"/>
      <c r="BO1035" s="86"/>
      <c r="BP1035" s="86"/>
    </row>
    <row r="1036" spans="7:68" s="28" customFormat="1">
      <c r="G1036" s="450"/>
      <c r="AC1036" s="33"/>
      <c r="AG1036" s="86"/>
      <c r="AH1036" s="86"/>
      <c r="AI1036" s="86"/>
      <c r="AK1036" s="86"/>
      <c r="AL1036" s="86"/>
      <c r="AM1036" s="86"/>
      <c r="AN1036" s="86"/>
      <c r="AO1036" s="86"/>
      <c r="AP1036" s="86"/>
      <c r="AQ1036" s="86"/>
      <c r="AR1036" s="86"/>
      <c r="AS1036" s="86"/>
      <c r="AT1036" s="86"/>
      <c r="AU1036" s="86"/>
      <c r="AV1036" s="86"/>
      <c r="AW1036" s="86"/>
      <c r="AX1036" s="86"/>
      <c r="AY1036" s="86"/>
      <c r="AZ1036" s="86"/>
      <c r="BA1036" s="86"/>
      <c r="BB1036" s="86"/>
      <c r="BC1036" s="86"/>
      <c r="BD1036" s="86"/>
      <c r="BE1036" s="86"/>
      <c r="BF1036" s="86"/>
      <c r="BG1036" s="86"/>
      <c r="BH1036" s="86"/>
      <c r="BI1036" s="86"/>
      <c r="BJ1036" s="86"/>
      <c r="BK1036" s="86"/>
      <c r="BL1036" s="86"/>
      <c r="BM1036" s="86"/>
      <c r="BN1036" s="86"/>
      <c r="BO1036" s="86"/>
      <c r="BP1036" s="86"/>
    </row>
    <row r="1037" spans="7:68" s="28" customFormat="1">
      <c r="G1037" s="450"/>
      <c r="AC1037" s="33"/>
      <c r="AG1037" s="86"/>
      <c r="AH1037" s="86"/>
      <c r="AI1037" s="86"/>
      <c r="AK1037" s="86"/>
      <c r="AL1037" s="86"/>
      <c r="AM1037" s="86"/>
      <c r="AN1037" s="86"/>
      <c r="AO1037" s="86"/>
      <c r="AP1037" s="86"/>
      <c r="AQ1037" s="86"/>
      <c r="AR1037" s="86"/>
      <c r="AS1037" s="86"/>
      <c r="AT1037" s="86"/>
      <c r="AU1037" s="86"/>
      <c r="AV1037" s="86"/>
      <c r="AW1037" s="86"/>
      <c r="AX1037" s="86"/>
      <c r="AY1037" s="86"/>
      <c r="AZ1037" s="86"/>
      <c r="BA1037" s="86"/>
      <c r="BB1037" s="86"/>
      <c r="BC1037" s="86"/>
      <c r="BD1037" s="86"/>
      <c r="BE1037" s="86"/>
      <c r="BF1037" s="86"/>
      <c r="BG1037" s="86"/>
      <c r="BH1037" s="86"/>
      <c r="BI1037" s="86"/>
      <c r="BJ1037" s="86"/>
      <c r="BK1037" s="86"/>
      <c r="BL1037" s="86"/>
      <c r="BM1037" s="86"/>
      <c r="BN1037" s="86"/>
      <c r="BO1037" s="86"/>
      <c r="BP1037" s="86"/>
    </row>
    <row r="1038" spans="7:68" s="28" customFormat="1">
      <c r="G1038" s="450"/>
      <c r="AC1038" s="33"/>
      <c r="AG1038" s="86"/>
      <c r="AH1038" s="86"/>
      <c r="AI1038" s="86"/>
      <c r="AK1038" s="86"/>
      <c r="AL1038" s="86"/>
      <c r="AM1038" s="86"/>
      <c r="AN1038" s="86"/>
      <c r="AO1038" s="86"/>
      <c r="AP1038" s="86"/>
      <c r="AQ1038" s="86"/>
      <c r="AR1038" s="86"/>
      <c r="AS1038" s="86"/>
      <c r="AT1038" s="86"/>
      <c r="AU1038" s="86"/>
      <c r="AV1038" s="86"/>
      <c r="AW1038" s="86"/>
      <c r="AX1038" s="86"/>
      <c r="AY1038" s="86"/>
      <c r="AZ1038" s="86"/>
      <c r="BA1038" s="86"/>
      <c r="BB1038" s="86"/>
      <c r="BC1038" s="86"/>
      <c r="BD1038" s="86"/>
      <c r="BE1038" s="86"/>
      <c r="BF1038" s="86"/>
      <c r="BG1038" s="86"/>
      <c r="BH1038" s="86"/>
      <c r="BI1038" s="86"/>
      <c r="BJ1038" s="86"/>
      <c r="BK1038" s="86"/>
      <c r="BL1038" s="86"/>
      <c r="BM1038" s="86"/>
      <c r="BN1038" s="86"/>
      <c r="BO1038" s="86"/>
      <c r="BP1038" s="86"/>
    </row>
    <row r="1039" spans="7:68" s="28" customFormat="1">
      <c r="G1039" s="450"/>
      <c r="AC1039" s="33"/>
      <c r="AG1039" s="86"/>
      <c r="AH1039" s="86"/>
      <c r="AI1039" s="86"/>
      <c r="AK1039" s="86"/>
      <c r="AL1039" s="86"/>
      <c r="AM1039" s="86"/>
      <c r="AN1039" s="86"/>
      <c r="AO1039" s="86"/>
      <c r="AP1039" s="86"/>
      <c r="AQ1039" s="86"/>
      <c r="AR1039" s="86"/>
      <c r="AS1039" s="86"/>
      <c r="AT1039" s="86"/>
      <c r="AU1039" s="86"/>
      <c r="AV1039" s="86"/>
      <c r="AW1039" s="86"/>
      <c r="AX1039" s="86"/>
      <c r="AY1039" s="86"/>
      <c r="AZ1039" s="86"/>
      <c r="BA1039" s="86"/>
      <c r="BB1039" s="86"/>
      <c r="BC1039" s="86"/>
      <c r="BD1039" s="86"/>
      <c r="BE1039" s="86"/>
      <c r="BF1039" s="86"/>
      <c r="BG1039" s="86"/>
      <c r="BH1039" s="86"/>
      <c r="BI1039" s="86"/>
      <c r="BJ1039" s="86"/>
      <c r="BK1039" s="86"/>
      <c r="BL1039" s="86"/>
      <c r="BM1039" s="86"/>
      <c r="BN1039" s="86"/>
      <c r="BO1039" s="86"/>
      <c r="BP1039" s="86"/>
    </row>
    <row r="1040" spans="7:68" s="28" customFormat="1">
      <c r="G1040" s="450"/>
      <c r="AC1040" s="33"/>
      <c r="AG1040" s="86"/>
      <c r="AH1040" s="86"/>
      <c r="AI1040" s="86"/>
      <c r="AK1040" s="86"/>
      <c r="AL1040" s="86"/>
      <c r="AM1040" s="86"/>
      <c r="AN1040" s="86"/>
      <c r="AO1040" s="86"/>
      <c r="AP1040" s="86"/>
      <c r="AQ1040" s="86"/>
      <c r="AR1040" s="86"/>
      <c r="AS1040" s="86"/>
      <c r="AT1040" s="86"/>
      <c r="AU1040" s="86"/>
      <c r="AV1040" s="86"/>
      <c r="AW1040" s="86"/>
      <c r="AX1040" s="86"/>
      <c r="AY1040" s="86"/>
      <c r="AZ1040" s="86"/>
      <c r="BA1040" s="86"/>
      <c r="BB1040" s="86"/>
      <c r="BC1040" s="86"/>
      <c r="BD1040" s="86"/>
      <c r="BE1040" s="86"/>
      <c r="BF1040" s="86"/>
      <c r="BG1040" s="86"/>
      <c r="BH1040" s="86"/>
      <c r="BI1040" s="86"/>
      <c r="BJ1040" s="86"/>
      <c r="BK1040" s="86"/>
      <c r="BL1040" s="86"/>
      <c r="BM1040" s="86"/>
      <c r="BN1040" s="86"/>
      <c r="BO1040" s="86"/>
      <c r="BP1040" s="86"/>
    </row>
    <row r="1041" spans="7:68" s="28" customFormat="1">
      <c r="G1041" s="450"/>
      <c r="AC1041" s="33"/>
      <c r="AG1041" s="86"/>
      <c r="AH1041" s="86"/>
      <c r="AI1041" s="86"/>
      <c r="AK1041" s="86"/>
      <c r="AL1041" s="86"/>
      <c r="AM1041" s="86"/>
      <c r="AN1041" s="86"/>
      <c r="AO1041" s="86"/>
      <c r="AP1041" s="86"/>
      <c r="AQ1041" s="86"/>
      <c r="AR1041" s="86"/>
      <c r="AS1041" s="86"/>
      <c r="AT1041" s="86"/>
      <c r="AU1041" s="86"/>
      <c r="AV1041" s="86"/>
      <c r="AW1041" s="86"/>
      <c r="AX1041" s="86"/>
      <c r="AY1041" s="86"/>
      <c r="AZ1041" s="86"/>
      <c r="BA1041" s="86"/>
      <c r="BB1041" s="86"/>
      <c r="BC1041" s="86"/>
      <c r="BD1041" s="86"/>
      <c r="BE1041" s="86"/>
      <c r="BF1041" s="86"/>
      <c r="BG1041" s="86"/>
      <c r="BH1041" s="86"/>
      <c r="BI1041" s="86"/>
      <c r="BJ1041" s="86"/>
      <c r="BK1041" s="86"/>
      <c r="BL1041" s="86"/>
      <c r="BM1041" s="86"/>
      <c r="BN1041" s="86"/>
      <c r="BO1041" s="86"/>
      <c r="BP1041" s="86"/>
    </row>
    <row r="1042" spans="7:68" s="28" customFormat="1">
      <c r="G1042" s="450"/>
      <c r="AC1042" s="33"/>
      <c r="AG1042" s="86"/>
      <c r="AH1042" s="86"/>
      <c r="AI1042" s="86"/>
      <c r="AK1042" s="86"/>
      <c r="AL1042" s="86"/>
      <c r="AM1042" s="86"/>
      <c r="AN1042" s="86"/>
      <c r="AO1042" s="86"/>
      <c r="AP1042" s="86"/>
      <c r="AQ1042" s="86"/>
      <c r="AR1042" s="86"/>
      <c r="AS1042" s="86"/>
      <c r="AT1042" s="86"/>
      <c r="AU1042" s="86"/>
      <c r="AV1042" s="86"/>
      <c r="AW1042" s="86"/>
      <c r="AX1042" s="86"/>
      <c r="AY1042" s="86"/>
      <c r="AZ1042" s="86"/>
      <c r="BA1042" s="86"/>
      <c r="BB1042" s="86"/>
      <c r="BC1042" s="86"/>
      <c r="BD1042" s="86"/>
      <c r="BE1042" s="86"/>
      <c r="BF1042" s="86"/>
      <c r="BG1042" s="86"/>
      <c r="BH1042" s="86"/>
      <c r="BI1042" s="86"/>
      <c r="BJ1042" s="86"/>
      <c r="BK1042" s="86"/>
      <c r="BL1042" s="86"/>
      <c r="BM1042" s="86"/>
      <c r="BN1042" s="86"/>
      <c r="BO1042" s="86"/>
      <c r="BP1042" s="86"/>
    </row>
    <row r="1043" spans="7:68" s="28" customFormat="1">
      <c r="G1043" s="450"/>
      <c r="AC1043" s="33"/>
      <c r="AG1043" s="86"/>
      <c r="AH1043" s="86"/>
      <c r="AI1043" s="86"/>
      <c r="AK1043" s="86"/>
      <c r="AL1043" s="86"/>
      <c r="AM1043" s="86"/>
      <c r="AN1043" s="86"/>
      <c r="AO1043" s="86"/>
      <c r="AP1043" s="86"/>
      <c r="AQ1043" s="86"/>
      <c r="AR1043" s="86"/>
      <c r="AS1043" s="86"/>
      <c r="AT1043" s="86"/>
      <c r="AU1043" s="86"/>
      <c r="AV1043" s="86"/>
      <c r="AW1043" s="86"/>
      <c r="AX1043" s="86"/>
      <c r="AY1043" s="86"/>
      <c r="AZ1043" s="86"/>
      <c r="BA1043" s="86"/>
      <c r="BB1043" s="86"/>
      <c r="BC1043" s="86"/>
      <c r="BD1043" s="86"/>
      <c r="BE1043" s="86"/>
      <c r="BF1043" s="86"/>
      <c r="BG1043" s="86"/>
      <c r="BH1043" s="86"/>
      <c r="BI1043" s="86"/>
      <c r="BJ1043" s="86"/>
      <c r="BK1043" s="86"/>
      <c r="BL1043" s="86"/>
      <c r="BM1043" s="86"/>
      <c r="BN1043" s="86"/>
      <c r="BO1043" s="86"/>
      <c r="BP1043" s="86"/>
    </row>
    <row r="1044" spans="7:68" s="28" customFormat="1">
      <c r="G1044" s="450"/>
      <c r="AC1044" s="33"/>
      <c r="AG1044" s="86"/>
      <c r="AH1044" s="86"/>
      <c r="AI1044" s="86"/>
      <c r="AK1044" s="86"/>
      <c r="AL1044" s="86"/>
      <c r="AM1044" s="86"/>
      <c r="AN1044" s="86"/>
      <c r="AO1044" s="86"/>
      <c r="AP1044" s="86"/>
      <c r="AQ1044" s="86"/>
      <c r="AR1044" s="86"/>
      <c r="AS1044" s="86"/>
      <c r="AT1044" s="86"/>
      <c r="AU1044" s="86"/>
      <c r="AV1044" s="86"/>
      <c r="AW1044" s="86"/>
      <c r="AX1044" s="86"/>
      <c r="AY1044" s="86"/>
      <c r="AZ1044" s="86"/>
      <c r="BA1044" s="86"/>
      <c r="BB1044" s="86"/>
      <c r="BC1044" s="86"/>
      <c r="BD1044" s="86"/>
      <c r="BE1044" s="86"/>
      <c r="BF1044" s="86"/>
      <c r="BG1044" s="86"/>
      <c r="BH1044" s="86"/>
      <c r="BI1044" s="86"/>
      <c r="BJ1044" s="86"/>
      <c r="BK1044" s="86"/>
      <c r="BL1044" s="86"/>
      <c r="BM1044" s="86"/>
      <c r="BN1044" s="86"/>
      <c r="BO1044" s="86"/>
      <c r="BP1044" s="86"/>
    </row>
    <row r="1045" spans="7:68" s="28" customFormat="1">
      <c r="G1045" s="450"/>
      <c r="AC1045" s="33"/>
      <c r="AG1045" s="86"/>
      <c r="AH1045" s="86"/>
      <c r="AI1045" s="86"/>
      <c r="AK1045" s="86"/>
      <c r="AL1045" s="86"/>
      <c r="AM1045" s="86"/>
      <c r="AN1045" s="86"/>
      <c r="AO1045" s="86"/>
      <c r="AP1045" s="86"/>
      <c r="AQ1045" s="86"/>
      <c r="AR1045" s="86"/>
      <c r="AS1045" s="86"/>
      <c r="AT1045" s="86"/>
      <c r="AU1045" s="86"/>
      <c r="AV1045" s="86"/>
      <c r="AW1045" s="86"/>
      <c r="AX1045" s="86"/>
      <c r="AY1045" s="86"/>
      <c r="AZ1045" s="86"/>
      <c r="BA1045" s="86"/>
      <c r="BB1045" s="86"/>
      <c r="BC1045" s="86"/>
      <c r="BD1045" s="86"/>
      <c r="BE1045" s="86"/>
      <c r="BF1045" s="86"/>
      <c r="BG1045" s="86"/>
      <c r="BH1045" s="86"/>
      <c r="BI1045" s="86"/>
      <c r="BJ1045" s="86"/>
      <c r="BK1045" s="86"/>
      <c r="BL1045" s="86"/>
      <c r="BM1045" s="86"/>
      <c r="BN1045" s="86"/>
      <c r="BO1045" s="86"/>
      <c r="BP1045" s="86"/>
    </row>
    <row r="1046" spans="7:68" s="28" customFormat="1">
      <c r="G1046" s="450"/>
      <c r="AC1046" s="33"/>
      <c r="AG1046" s="86"/>
      <c r="AH1046" s="86"/>
      <c r="AI1046" s="86"/>
      <c r="AK1046" s="86"/>
      <c r="AL1046" s="86"/>
      <c r="AM1046" s="86"/>
      <c r="AN1046" s="86"/>
      <c r="AO1046" s="86"/>
      <c r="AP1046" s="86"/>
      <c r="AQ1046" s="86"/>
      <c r="AR1046" s="86"/>
      <c r="AS1046" s="86"/>
      <c r="AT1046" s="86"/>
      <c r="AU1046" s="86"/>
      <c r="AV1046" s="86"/>
      <c r="AW1046" s="86"/>
      <c r="AX1046" s="86"/>
      <c r="AY1046" s="86"/>
      <c r="AZ1046" s="86"/>
      <c r="BA1046" s="86"/>
      <c r="BB1046" s="86"/>
      <c r="BC1046" s="86"/>
      <c r="BD1046" s="86"/>
      <c r="BE1046" s="86"/>
      <c r="BF1046" s="86"/>
      <c r="BG1046" s="86"/>
      <c r="BH1046" s="86"/>
      <c r="BI1046" s="86"/>
      <c r="BJ1046" s="86"/>
      <c r="BK1046" s="86"/>
      <c r="BL1046" s="86"/>
      <c r="BM1046" s="86"/>
      <c r="BN1046" s="86"/>
      <c r="BO1046" s="86"/>
      <c r="BP1046" s="86"/>
    </row>
    <row r="1047" spans="7:68" s="28" customFormat="1">
      <c r="G1047" s="450"/>
      <c r="AC1047" s="33"/>
      <c r="AG1047" s="86"/>
      <c r="AH1047" s="86"/>
      <c r="AI1047" s="86"/>
      <c r="AK1047" s="86"/>
      <c r="AL1047" s="86"/>
      <c r="AM1047" s="86"/>
      <c r="AN1047" s="86"/>
      <c r="AO1047" s="86"/>
      <c r="AP1047" s="86"/>
      <c r="AQ1047" s="86"/>
      <c r="AR1047" s="86"/>
      <c r="AS1047" s="86"/>
      <c r="AT1047" s="86"/>
      <c r="AU1047" s="86"/>
      <c r="AV1047" s="86"/>
      <c r="AW1047" s="86"/>
      <c r="AX1047" s="86"/>
      <c r="AY1047" s="86"/>
      <c r="AZ1047" s="86"/>
      <c r="BA1047" s="86"/>
      <c r="BB1047" s="86"/>
      <c r="BC1047" s="86"/>
      <c r="BD1047" s="86"/>
      <c r="BE1047" s="86"/>
      <c r="BF1047" s="86"/>
      <c r="BG1047" s="86"/>
      <c r="BH1047" s="86"/>
      <c r="BI1047" s="86"/>
      <c r="BJ1047" s="86"/>
      <c r="BK1047" s="86"/>
      <c r="BL1047" s="86"/>
      <c r="BM1047" s="86"/>
      <c r="BN1047" s="86"/>
      <c r="BO1047" s="86"/>
      <c r="BP1047" s="86"/>
    </row>
    <row r="1048" spans="7:68" s="28" customFormat="1">
      <c r="G1048" s="450"/>
      <c r="AC1048" s="33"/>
      <c r="AG1048" s="86"/>
      <c r="AH1048" s="86"/>
      <c r="AI1048" s="86"/>
      <c r="AK1048" s="86"/>
      <c r="AL1048" s="86"/>
      <c r="AM1048" s="86"/>
      <c r="AN1048" s="86"/>
      <c r="AO1048" s="86"/>
      <c r="AP1048" s="86"/>
      <c r="AQ1048" s="86"/>
      <c r="AR1048" s="86"/>
      <c r="AS1048" s="86"/>
      <c r="AT1048" s="86"/>
      <c r="AU1048" s="86"/>
      <c r="AV1048" s="86"/>
      <c r="AW1048" s="86"/>
      <c r="AX1048" s="86"/>
      <c r="AY1048" s="86"/>
      <c r="AZ1048" s="86"/>
      <c r="BA1048" s="86"/>
      <c r="BB1048" s="86"/>
      <c r="BC1048" s="86"/>
      <c r="BD1048" s="86"/>
      <c r="BE1048" s="86"/>
      <c r="BF1048" s="86"/>
      <c r="BG1048" s="86"/>
      <c r="BH1048" s="86"/>
      <c r="BI1048" s="86"/>
      <c r="BJ1048" s="86"/>
      <c r="BK1048" s="86"/>
      <c r="BL1048" s="86"/>
      <c r="BM1048" s="86"/>
      <c r="BN1048" s="86"/>
      <c r="BO1048" s="86"/>
      <c r="BP1048" s="86"/>
    </row>
    <row r="1049" spans="7:68" s="28" customFormat="1">
      <c r="G1049" s="450"/>
      <c r="AC1049" s="33"/>
      <c r="AG1049" s="86"/>
      <c r="AH1049" s="86"/>
      <c r="AI1049" s="86"/>
      <c r="AK1049" s="86"/>
      <c r="AL1049" s="86"/>
      <c r="AM1049" s="86"/>
      <c r="AN1049" s="86"/>
      <c r="AO1049" s="86"/>
      <c r="AP1049" s="86"/>
      <c r="AQ1049" s="86"/>
      <c r="AR1049" s="86"/>
      <c r="AS1049" s="86"/>
      <c r="AT1049" s="86"/>
      <c r="AU1049" s="86"/>
      <c r="AV1049" s="86"/>
      <c r="AW1049" s="86"/>
      <c r="AX1049" s="86"/>
      <c r="AY1049" s="86"/>
      <c r="AZ1049" s="86"/>
      <c r="BA1049" s="86"/>
      <c r="BB1049" s="86"/>
      <c r="BC1049" s="86"/>
      <c r="BD1049" s="86"/>
      <c r="BE1049" s="86"/>
      <c r="BF1049" s="86"/>
      <c r="BG1049" s="86"/>
      <c r="BH1049" s="86"/>
      <c r="BI1049" s="86"/>
      <c r="BJ1049" s="86"/>
      <c r="BK1049" s="86"/>
      <c r="BL1049" s="86"/>
      <c r="BM1049" s="86"/>
      <c r="BN1049" s="86"/>
      <c r="BO1049" s="86"/>
      <c r="BP1049" s="86"/>
    </row>
    <row r="1050" spans="7:68" s="28" customFormat="1">
      <c r="G1050" s="450"/>
      <c r="AC1050" s="33"/>
      <c r="AG1050" s="86"/>
      <c r="AH1050" s="86"/>
      <c r="AI1050" s="86"/>
      <c r="AK1050" s="86"/>
      <c r="AL1050" s="86"/>
      <c r="AM1050" s="86"/>
      <c r="AN1050" s="86"/>
      <c r="AO1050" s="86"/>
      <c r="AP1050" s="86"/>
      <c r="AQ1050" s="86"/>
      <c r="AR1050" s="86"/>
      <c r="AS1050" s="86"/>
      <c r="AT1050" s="86"/>
      <c r="AU1050" s="86"/>
      <c r="AV1050" s="86"/>
      <c r="AW1050" s="86"/>
      <c r="AX1050" s="86"/>
      <c r="AY1050" s="86"/>
      <c r="AZ1050" s="86"/>
      <c r="BA1050" s="86"/>
      <c r="BB1050" s="86"/>
      <c r="BC1050" s="86"/>
      <c r="BD1050" s="86"/>
      <c r="BE1050" s="86"/>
      <c r="BF1050" s="86"/>
      <c r="BG1050" s="86"/>
      <c r="BH1050" s="86"/>
      <c r="BI1050" s="86"/>
      <c r="BJ1050" s="86"/>
      <c r="BK1050" s="86"/>
      <c r="BL1050" s="86"/>
      <c r="BM1050" s="86"/>
      <c r="BN1050" s="86"/>
      <c r="BO1050" s="86"/>
      <c r="BP1050" s="86"/>
    </row>
    <row r="1051" spans="7:68" s="28" customFormat="1">
      <c r="G1051" s="450"/>
      <c r="AC1051" s="33"/>
      <c r="AG1051" s="86"/>
      <c r="AH1051" s="86"/>
      <c r="AI1051" s="86"/>
      <c r="AK1051" s="86"/>
      <c r="AL1051" s="86"/>
      <c r="AM1051" s="86"/>
      <c r="AN1051" s="86"/>
      <c r="AO1051" s="86"/>
      <c r="AP1051" s="86"/>
      <c r="AQ1051" s="86"/>
      <c r="AR1051" s="86"/>
      <c r="AS1051" s="86"/>
      <c r="AT1051" s="86"/>
      <c r="AU1051" s="86"/>
      <c r="AV1051" s="86"/>
      <c r="AW1051" s="86"/>
      <c r="AX1051" s="86"/>
      <c r="AY1051" s="86"/>
      <c r="AZ1051" s="86"/>
      <c r="BA1051" s="86"/>
      <c r="BB1051" s="86"/>
      <c r="BC1051" s="86"/>
      <c r="BD1051" s="86"/>
      <c r="BE1051" s="86"/>
      <c r="BF1051" s="86"/>
      <c r="BG1051" s="86"/>
      <c r="BH1051" s="86"/>
      <c r="BI1051" s="86"/>
      <c r="BJ1051" s="86"/>
      <c r="BK1051" s="86"/>
      <c r="BL1051" s="86"/>
      <c r="BM1051" s="86"/>
      <c r="BN1051" s="86"/>
      <c r="BO1051" s="86"/>
      <c r="BP1051" s="86"/>
    </row>
    <row r="1052" spans="7:68" s="28" customFormat="1">
      <c r="G1052" s="450"/>
      <c r="AC1052" s="33"/>
      <c r="AG1052" s="86"/>
      <c r="AH1052" s="86"/>
      <c r="AI1052" s="86"/>
      <c r="AK1052" s="86"/>
      <c r="AL1052" s="86"/>
      <c r="AM1052" s="86"/>
      <c r="AN1052" s="86"/>
      <c r="AO1052" s="86"/>
      <c r="AP1052" s="86"/>
      <c r="AQ1052" s="86"/>
      <c r="AR1052" s="86"/>
      <c r="AS1052" s="86"/>
      <c r="AT1052" s="86"/>
      <c r="AU1052" s="86"/>
      <c r="AV1052" s="86"/>
      <c r="AW1052" s="86"/>
      <c r="AX1052" s="86"/>
      <c r="AY1052" s="86"/>
      <c r="AZ1052" s="86"/>
      <c r="BA1052" s="86"/>
      <c r="BB1052" s="86"/>
      <c r="BC1052" s="86"/>
      <c r="BD1052" s="86"/>
      <c r="BE1052" s="86"/>
      <c r="BF1052" s="86"/>
      <c r="BG1052" s="86"/>
      <c r="BH1052" s="86"/>
      <c r="BI1052" s="86"/>
      <c r="BJ1052" s="86"/>
      <c r="BK1052" s="86"/>
      <c r="BL1052" s="86"/>
      <c r="BM1052" s="86"/>
      <c r="BN1052" s="86"/>
      <c r="BO1052" s="86"/>
      <c r="BP1052" s="86"/>
    </row>
    <row r="1053" spans="7:68" s="28" customFormat="1">
      <c r="G1053" s="450"/>
      <c r="AC1053" s="33"/>
      <c r="AG1053" s="86"/>
      <c r="AH1053" s="86"/>
      <c r="AI1053" s="86"/>
      <c r="AK1053" s="86"/>
      <c r="AL1053" s="86"/>
      <c r="AM1053" s="86"/>
      <c r="AN1053" s="86"/>
      <c r="AO1053" s="86"/>
      <c r="AP1053" s="86"/>
      <c r="AQ1053" s="86"/>
      <c r="AR1053" s="86"/>
      <c r="AS1053" s="86"/>
      <c r="AT1053" s="86"/>
      <c r="AU1053" s="86"/>
      <c r="AV1053" s="86"/>
      <c r="AW1053" s="86"/>
      <c r="AX1053" s="86"/>
      <c r="AY1053" s="86"/>
      <c r="AZ1053" s="86"/>
      <c r="BA1053" s="86"/>
      <c r="BB1053" s="86"/>
      <c r="BC1053" s="86"/>
      <c r="BD1053" s="86"/>
      <c r="BE1053" s="86"/>
      <c r="BF1053" s="86"/>
      <c r="BG1053" s="86"/>
      <c r="BH1053" s="86"/>
      <c r="BI1053" s="86"/>
      <c r="BJ1053" s="86"/>
      <c r="BK1053" s="86"/>
      <c r="BL1053" s="86"/>
      <c r="BM1053" s="86"/>
      <c r="BN1053" s="86"/>
      <c r="BO1053" s="86"/>
      <c r="BP1053" s="86"/>
    </row>
    <row r="1054" spans="7:68" s="28" customFormat="1">
      <c r="G1054" s="450"/>
      <c r="AC1054" s="33"/>
      <c r="AG1054" s="86"/>
      <c r="AH1054" s="86"/>
      <c r="AI1054" s="86"/>
      <c r="AK1054" s="86"/>
      <c r="AL1054" s="86"/>
      <c r="AM1054" s="86"/>
      <c r="AN1054" s="86"/>
      <c r="AO1054" s="86"/>
      <c r="AP1054" s="86"/>
      <c r="AQ1054" s="86"/>
      <c r="AR1054" s="86"/>
      <c r="AS1054" s="86"/>
      <c r="AT1054" s="86"/>
      <c r="AU1054" s="86"/>
      <c r="AV1054" s="86"/>
      <c r="AW1054" s="86"/>
      <c r="AX1054" s="86"/>
      <c r="AY1054" s="86"/>
      <c r="AZ1054" s="86"/>
      <c r="BA1054" s="86"/>
      <c r="BB1054" s="86"/>
      <c r="BC1054" s="86"/>
      <c r="BD1054" s="86"/>
      <c r="BE1054" s="86"/>
      <c r="BF1054" s="86"/>
      <c r="BG1054" s="86"/>
      <c r="BH1054" s="86"/>
      <c r="BI1054" s="86"/>
      <c r="BJ1054" s="86"/>
      <c r="BK1054" s="86"/>
      <c r="BL1054" s="86"/>
      <c r="BM1054" s="86"/>
      <c r="BN1054" s="86"/>
      <c r="BO1054" s="86"/>
      <c r="BP1054" s="86"/>
    </row>
    <row r="1055" spans="7:68" s="28" customFormat="1">
      <c r="G1055" s="450"/>
      <c r="AC1055" s="33"/>
      <c r="AG1055" s="86"/>
      <c r="AH1055" s="86"/>
      <c r="AI1055" s="86"/>
      <c r="AK1055" s="86"/>
      <c r="AL1055" s="86"/>
      <c r="AM1055" s="86"/>
      <c r="AN1055" s="86"/>
      <c r="AO1055" s="86"/>
      <c r="AP1055" s="86"/>
      <c r="AQ1055" s="86"/>
      <c r="AR1055" s="86"/>
      <c r="AS1055" s="86"/>
      <c r="AT1055" s="86"/>
      <c r="AU1055" s="86"/>
      <c r="AV1055" s="86"/>
      <c r="AW1055" s="86"/>
      <c r="AX1055" s="86"/>
      <c r="AY1055" s="86"/>
      <c r="AZ1055" s="86"/>
      <c r="BA1055" s="86"/>
      <c r="BB1055" s="86"/>
      <c r="BC1055" s="86"/>
      <c r="BD1055" s="86"/>
      <c r="BE1055" s="86"/>
      <c r="BF1055" s="86"/>
      <c r="BG1055" s="86"/>
      <c r="BH1055" s="86"/>
      <c r="BI1055" s="86"/>
      <c r="BJ1055" s="86"/>
      <c r="BK1055" s="86"/>
      <c r="BL1055" s="86"/>
      <c r="BM1055" s="86"/>
      <c r="BN1055" s="86"/>
      <c r="BO1055" s="86"/>
      <c r="BP1055" s="86"/>
    </row>
    <row r="1056" spans="7:68" s="28" customFormat="1">
      <c r="G1056" s="450"/>
      <c r="AC1056" s="33"/>
      <c r="AG1056" s="86"/>
      <c r="AH1056" s="86"/>
      <c r="AI1056" s="86"/>
      <c r="AK1056" s="86"/>
      <c r="AL1056" s="86"/>
      <c r="AM1056" s="86"/>
      <c r="AN1056" s="86"/>
      <c r="AO1056" s="86"/>
      <c r="AP1056" s="86"/>
      <c r="AQ1056" s="86"/>
      <c r="AR1056" s="86"/>
      <c r="AS1056" s="86"/>
      <c r="AT1056" s="86"/>
      <c r="AU1056" s="86"/>
      <c r="AV1056" s="86"/>
      <c r="AW1056" s="86"/>
      <c r="AX1056" s="86"/>
      <c r="AY1056" s="86"/>
      <c r="AZ1056" s="86"/>
      <c r="BA1056" s="86"/>
      <c r="BB1056" s="86"/>
      <c r="BC1056" s="86"/>
      <c r="BD1056" s="86"/>
      <c r="BE1056" s="86"/>
      <c r="BF1056" s="86"/>
      <c r="BG1056" s="86"/>
      <c r="BH1056" s="86"/>
      <c r="BI1056" s="86"/>
      <c r="BJ1056" s="86"/>
      <c r="BK1056" s="86"/>
      <c r="BL1056" s="86"/>
      <c r="BM1056" s="86"/>
      <c r="BN1056" s="86"/>
      <c r="BO1056" s="86"/>
      <c r="BP1056" s="86"/>
    </row>
    <row r="1057" spans="7:68" s="28" customFormat="1">
      <c r="G1057" s="450"/>
      <c r="AC1057" s="33"/>
      <c r="AG1057" s="86"/>
      <c r="AH1057" s="86"/>
      <c r="AI1057" s="86"/>
      <c r="AK1057" s="86"/>
      <c r="AL1057" s="86"/>
      <c r="AM1057" s="86"/>
      <c r="AN1057" s="86"/>
      <c r="AO1057" s="86"/>
      <c r="AP1057" s="86"/>
      <c r="AQ1057" s="86"/>
      <c r="AR1057" s="86"/>
      <c r="AS1057" s="86"/>
      <c r="AT1057" s="86"/>
      <c r="AU1057" s="86"/>
      <c r="AV1057" s="86"/>
      <c r="AW1057" s="86"/>
      <c r="AX1057" s="86"/>
      <c r="AY1057" s="86"/>
      <c r="AZ1057" s="86"/>
      <c r="BA1057" s="86"/>
      <c r="BB1057" s="86"/>
      <c r="BC1057" s="86"/>
      <c r="BD1057" s="86"/>
      <c r="BE1057" s="86"/>
      <c r="BF1057" s="86"/>
      <c r="BG1057" s="86"/>
      <c r="BH1057" s="86"/>
      <c r="BI1057" s="86"/>
      <c r="BJ1057" s="86"/>
      <c r="BK1057" s="86"/>
      <c r="BL1057" s="86"/>
      <c r="BM1057" s="86"/>
      <c r="BN1057" s="86"/>
      <c r="BO1057" s="86"/>
      <c r="BP1057" s="86"/>
    </row>
    <row r="1058" spans="7:68" s="28" customFormat="1">
      <c r="G1058" s="450"/>
      <c r="AC1058" s="33"/>
      <c r="AG1058" s="86"/>
      <c r="AH1058" s="86"/>
      <c r="AI1058" s="86"/>
      <c r="AK1058" s="86"/>
      <c r="AL1058" s="86"/>
      <c r="AM1058" s="86"/>
      <c r="AN1058" s="86"/>
      <c r="AO1058" s="86"/>
      <c r="AP1058" s="86"/>
      <c r="AQ1058" s="86"/>
      <c r="AR1058" s="86"/>
      <c r="AS1058" s="86"/>
      <c r="AT1058" s="86"/>
      <c r="AU1058" s="86"/>
      <c r="AV1058" s="86"/>
      <c r="AW1058" s="86"/>
      <c r="AX1058" s="86"/>
      <c r="AY1058" s="86"/>
      <c r="AZ1058" s="86"/>
      <c r="BA1058" s="86"/>
      <c r="BB1058" s="86"/>
      <c r="BC1058" s="86"/>
      <c r="BD1058" s="86"/>
      <c r="BE1058" s="86"/>
      <c r="BF1058" s="86"/>
      <c r="BG1058" s="86"/>
      <c r="BH1058" s="86"/>
      <c r="BI1058" s="86"/>
      <c r="BJ1058" s="86"/>
      <c r="BK1058" s="86"/>
      <c r="BL1058" s="86"/>
      <c r="BM1058" s="86"/>
      <c r="BN1058" s="86"/>
      <c r="BO1058" s="86"/>
      <c r="BP1058" s="86"/>
    </row>
    <row r="1059" spans="7:68" s="28" customFormat="1">
      <c r="G1059" s="450"/>
      <c r="AC1059" s="33"/>
      <c r="AG1059" s="86"/>
      <c r="AH1059" s="86"/>
      <c r="AI1059" s="86"/>
      <c r="AK1059" s="86"/>
      <c r="AL1059" s="86"/>
      <c r="AM1059" s="86"/>
      <c r="AN1059" s="86"/>
      <c r="AO1059" s="86"/>
      <c r="AP1059" s="86"/>
      <c r="AQ1059" s="86"/>
      <c r="AR1059" s="86"/>
      <c r="AS1059" s="86"/>
      <c r="AT1059" s="86"/>
      <c r="AU1059" s="86"/>
      <c r="AV1059" s="86"/>
      <c r="AW1059" s="86"/>
      <c r="AX1059" s="86"/>
      <c r="AY1059" s="86"/>
      <c r="AZ1059" s="86"/>
      <c r="BA1059" s="86"/>
      <c r="BB1059" s="86"/>
      <c r="BC1059" s="86"/>
      <c r="BD1059" s="86"/>
      <c r="BE1059" s="86"/>
      <c r="BF1059" s="86"/>
      <c r="BG1059" s="86"/>
      <c r="BH1059" s="86"/>
      <c r="BI1059" s="86"/>
      <c r="BJ1059" s="86"/>
      <c r="BK1059" s="86"/>
      <c r="BL1059" s="86"/>
      <c r="BM1059" s="86"/>
      <c r="BN1059" s="86"/>
      <c r="BO1059" s="86"/>
      <c r="BP1059" s="86"/>
    </row>
    <row r="1060" spans="7:68" s="28" customFormat="1">
      <c r="G1060" s="450"/>
      <c r="AC1060" s="33"/>
      <c r="AG1060" s="86"/>
      <c r="AH1060" s="86"/>
      <c r="AI1060" s="86"/>
      <c r="AK1060" s="86"/>
      <c r="AL1060" s="86"/>
      <c r="AM1060" s="86"/>
      <c r="AN1060" s="86"/>
      <c r="AO1060" s="86"/>
      <c r="AP1060" s="86"/>
      <c r="AQ1060" s="86"/>
      <c r="AR1060" s="86"/>
      <c r="AS1060" s="86"/>
      <c r="AT1060" s="86"/>
      <c r="AU1060" s="86"/>
      <c r="AV1060" s="86"/>
      <c r="AW1060" s="86"/>
      <c r="AX1060" s="86"/>
      <c r="AY1060" s="86"/>
      <c r="AZ1060" s="86"/>
      <c r="BA1060" s="86"/>
      <c r="BB1060" s="86"/>
      <c r="BC1060" s="86"/>
      <c r="BD1060" s="86"/>
      <c r="BE1060" s="86"/>
      <c r="BF1060" s="86"/>
      <c r="BG1060" s="86"/>
      <c r="BH1060" s="86"/>
      <c r="BI1060" s="86"/>
      <c r="BJ1060" s="86"/>
      <c r="BK1060" s="86"/>
      <c r="BL1060" s="86"/>
      <c r="BM1060" s="86"/>
      <c r="BN1060" s="86"/>
      <c r="BO1060" s="86"/>
      <c r="BP1060" s="86"/>
    </row>
    <row r="1061" spans="7:68" s="28" customFormat="1">
      <c r="G1061" s="450"/>
      <c r="AC1061" s="33"/>
      <c r="AG1061" s="86"/>
      <c r="AH1061" s="86"/>
      <c r="AI1061" s="86"/>
      <c r="AK1061" s="86"/>
      <c r="AL1061" s="86"/>
      <c r="AM1061" s="86"/>
      <c r="AN1061" s="86"/>
      <c r="AO1061" s="86"/>
      <c r="AP1061" s="86"/>
      <c r="AQ1061" s="86"/>
      <c r="AR1061" s="86"/>
      <c r="AS1061" s="86"/>
      <c r="AT1061" s="86"/>
      <c r="AU1061" s="86"/>
      <c r="AV1061" s="86"/>
      <c r="AW1061" s="86"/>
      <c r="AX1061" s="86"/>
      <c r="AY1061" s="86"/>
      <c r="AZ1061" s="86"/>
      <c r="BA1061" s="86"/>
      <c r="BB1061" s="86"/>
      <c r="BC1061" s="86"/>
      <c r="BD1061" s="86"/>
      <c r="BE1061" s="86"/>
      <c r="BF1061" s="86"/>
      <c r="BG1061" s="86"/>
      <c r="BH1061" s="86"/>
      <c r="BI1061" s="86"/>
      <c r="BJ1061" s="86"/>
      <c r="BK1061" s="86"/>
      <c r="BL1061" s="86"/>
      <c r="BM1061" s="86"/>
      <c r="BN1061" s="86"/>
      <c r="BO1061" s="86"/>
      <c r="BP1061" s="86"/>
    </row>
    <row r="1062" spans="7:68" s="28" customFormat="1">
      <c r="G1062" s="450"/>
      <c r="AC1062" s="33"/>
      <c r="AG1062" s="86"/>
      <c r="AH1062" s="86"/>
      <c r="AI1062" s="86"/>
      <c r="AK1062" s="86"/>
      <c r="AL1062" s="86"/>
      <c r="AM1062" s="86"/>
      <c r="AN1062" s="86"/>
      <c r="AO1062" s="86"/>
      <c r="AP1062" s="86"/>
      <c r="AQ1062" s="86"/>
      <c r="AR1062" s="86"/>
      <c r="AS1062" s="86"/>
      <c r="AT1062" s="86"/>
      <c r="AU1062" s="86"/>
      <c r="AV1062" s="86"/>
      <c r="AW1062" s="86"/>
      <c r="AX1062" s="86"/>
      <c r="AY1062" s="86"/>
      <c r="AZ1062" s="86"/>
      <c r="BA1062" s="86"/>
      <c r="BB1062" s="86"/>
      <c r="BC1062" s="86"/>
      <c r="BD1062" s="86"/>
      <c r="BE1062" s="86"/>
      <c r="BF1062" s="86"/>
      <c r="BG1062" s="86"/>
      <c r="BH1062" s="86"/>
      <c r="BI1062" s="86"/>
      <c r="BJ1062" s="86"/>
      <c r="BK1062" s="86"/>
      <c r="BL1062" s="86"/>
      <c r="BM1062" s="86"/>
      <c r="BN1062" s="86"/>
      <c r="BO1062" s="86"/>
      <c r="BP1062" s="86"/>
    </row>
    <row r="1063" spans="7:68" s="28" customFormat="1">
      <c r="G1063" s="450"/>
      <c r="AC1063" s="33"/>
      <c r="AG1063" s="86"/>
      <c r="AH1063" s="86"/>
      <c r="AI1063" s="86"/>
      <c r="AK1063" s="86"/>
      <c r="AL1063" s="86"/>
      <c r="AM1063" s="86"/>
      <c r="AN1063" s="86"/>
      <c r="AO1063" s="86"/>
      <c r="AP1063" s="86"/>
      <c r="AQ1063" s="86"/>
      <c r="AR1063" s="86"/>
      <c r="AS1063" s="86"/>
      <c r="AT1063" s="86"/>
      <c r="AU1063" s="86"/>
      <c r="AV1063" s="86"/>
      <c r="AW1063" s="86"/>
      <c r="AX1063" s="86"/>
      <c r="AY1063" s="86"/>
      <c r="AZ1063" s="86"/>
      <c r="BA1063" s="86"/>
      <c r="BB1063" s="86"/>
      <c r="BC1063" s="86"/>
      <c r="BD1063" s="86"/>
      <c r="BE1063" s="86"/>
      <c r="BF1063" s="86"/>
      <c r="BG1063" s="86"/>
      <c r="BH1063" s="86"/>
      <c r="BI1063" s="86"/>
      <c r="BJ1063" s="86"/>
      <c r="BK1063" s="86"/>
      <c r="BL1063" s="86"/>
      <c r="BM1063" s="86"/>
      <c r="BN1063" s="86"/>
      <c r="BO1063" s="86"/>
      <c r="BP1063" s="86"/>
    </row>
    <row r="1064" spans="7:68" s="28" customFormat="1">
      <c r="G1064" s="450"/>
      <c r="AC1064" s="33"/>
      <c r="AG1064" s="86"/>
      <c r="AH1064" s="86"/>
      <c r="AI1064" s="86"/>
      <c r="AK1064" s="86"/>
      <c r="AL1064" s="86"/>
      <c r="AM1064" s="86"/>
      <c r="AN1064" s="86"/>
      <c r="AO1064" s="86"/>
      <c r="AP1064" s="86"/>
      <c r="AQ1064" s="86"/>
      <c r="AR1064" s="86"/>
      <c r="AS1064" s="86"/>
      <c r="AT1064" s="86"/>
      <c r="AU1064" s="86"/>
      <c r="AV1064" s="86"/>
      <c r="AW1064" s="86"/>
      <c r="AX1064" s="86"/>
      <c r="AY1064" s="86"/>
      <c r="AZ1064" s="86"/>
      <c r="BA1064" s="86"/>
      <c r="BB1064" s="86"/>
      <c r="BC1064" s="86"/>
      <c r="BD1064" s="86"/>
      <c r="BE1064" s="86"/>
      <c r="BF1064" s="86"/>
      <c r="BG1064" s="86"/>
      <c r="BH1064" s="86"/>
      <c r="BI1064" s="86"/>
      <c r="BJ1064" s="86"/>
      <c r="BK1064" s="86"/>
      <c r="BL1064" s="86"/>
      <c r="BM1064" s="86"/>
      <c r="BN1064" s="86"/>
      <c r="BO1064" s="86"/>
      <c r="BP1064" s="86"/>
    </row>
    <row r="1065" spans="7:68" s="28" customFormat="1">
      <c r="G1065" s="450"/>
      <c r="AC1065" s="33"/>
      <c r="AG1065" s="86"/>
      <c r="AH1065" s="86"/>
      <c r="AI1065" s="86"/>
      <c r="AK1065" s="86"/>
      <c r="AL1065" s="86"/>
      <c r="AM1065" s="86"/>
      <c r="AN1065" s="86"/>
      <c r="AO1065" s="86"/>
      <c r="AP1065" s="86"/>
      <c r="AQ1065" s="86"/>
      <c r="AR1065" s="86"/>
      <c r="AS1065" s="86"/>
      <c r="AT1065" s="86"/>
      <c r="AU1065" s="86"/>
      <c r="AV1065" s="86"/>
      <c r="AW1065" s="86"/>
      <c r="AX1065" s="86"/>
      <c r="AY1065" s="86"/>
      <c r="AZ1065" s="86"/>
      <c r="BA1065" s="86"/>
      <c r="BB1065" s="86"/>
      <c r="BC1065" s="86"/>
      <c r="BD1065" s="86"/>
      <c r="BE1065" s="86"/>
      <c r="BF1065" s="86"/>
      <c r="BG1065" s="86"/>
      <c r="BH1065" s="86"/>
      <c r="BI1065" s="86"/>
      <c r="BJ1065" s="86"/>
      <c r="BK1065" s="86"/>
      <c r="BL1065" s="86"/>
      <c r="BM1065" s="86"/>
      <c r="BN1065" s="86"/>
      <c r="BO1065" s="86"/>
      <c r="BP1065" s="86"/>
    </row>
    <row r="1066" spans="7:68" s="28" customFormat="1">
      <c r="G1066" s="450"/>
      <c r="AC1066" s="33"/>
      <c r="AG1066" s="86"/>
      <c r="AH1066" s="86"/>
      <c r="AI1066" s="86"/>
      <c r="AK1066" s="86"/>
      <c r="AL1066" s="86"/>
      <c r="AM1066" s="86"/>
      <c r="AN1066" s="86"/>
      <c r="AO1066" s="86"/>
      <c r="AP1066" s="86"/>
      <c r="AQ1066" s="86"/>
      <c r="AR1066" s="86"/>
      <c r="AS1066" s="86"/>
      <c r="AT1066" s="86"/>
      <c r="AU1066" s="86"/>
      <c r="AV1066" s="86"/>
      <c r="AW1066" s="86"/>
      <c r="AX1066" s="86"/>
      <c r="AY1066" s="86"/>
      <c r="AZ1066" s="86"/>
      <c r="BA1066" s="86"/>
      <c r="BB1066" s="86"/>
      <c r="BC1066" s="86"/>
      <c r="BD1066" s="86"/>
      <c r="BE1066" s="86"/>
      <c r="BF1066" s="86"/>
      <c r="BG1066" s="86"/>
      <c r="BH1066" s="86"/>
      <c r="BI1066" s="86"/>
      <c r="BJ1066" s="86"/>
      <c r="BK1066" s="86"/>
      <c r="BL1066" s="86"/>
      <c r="BM1066" s="86"/>
      <c r="BN1066" s="86"/>
      <c r="BO1066" s="86"/>
      <c r="BP1066" s="86"/>
    </row>
    <row r="1067" spans="7:68" s="28" customFormat="1">
      <c r="G1067" s="450"/>
      <c r="AC1067" s="33"/>
      <c r="AG1067" s="86"/>
      <c r="AH1067" s="86"/>
      <c r="AI1067" s="86"/>
      <c r="AK1067" s="86"/>
      <c r="AL1067" s="86"/>
      <c r="AM1067" s="86"/>
      <c r="AN1067" s="86"/>
      <c r="AO1067" s="86"/>
      <c r="AP1067" s="86"/>
      <c r="AQ1067" s="86"/>
      <c r="AR1067" s="86"/>
      <c r="AS1067" s="86"/>
      <c r="AT1067" s="86"/>
      <c r="AU1067" s="86"/>
      <c r="AV1067" s="86"/>
      <c r="AW1067" s="86"/>
      <c r="AX1067" s="86"/>
      <c r="AY1067" s="86"/>
      <c r="AZ1067" s="86"/>
      <c r="BA1067" s="86"/>
      <c r="BB1067" s="86"/>
      <c r="BC1067" s="86"/>
      <c r="BD1067" s="86"/>
      <c r="BE1067" s="86"/>
      <c r="BF1067" s="86"/>
      <c r="BG1067" s="86"/>
      <c r="BH1067" s="86"/>
      <c r="BI1067" s="86"/>
      <c r="BJ1067" s="86"/>
      <c r="BK1067" s="86"/>
      <c r="BL1067" s="86"/>
      <c r="BM1067" s="86"/>
      <c r="BN1067" s="86"/>
      <c r="BO1067" s="86"/>
      <c r="BP1067" s="86"/>
    </row>
    <row r="1068" spans="7:68" s="28" customFormat="1">
      <c r="G1068" s="450"/>
      <c r="AC1068" s="33"/>
      <c r="AG1068" s="86"/>
      <c r="AH1068" s="86"/>
      <c r="AI1068" s="86"/>
      <c r="AK1068" s="86"/>
      <c r="AL1068" s="86"/>
      <c r="AM1068" s="86"/>
      <c r="AN1068" s="86"/>
      <c r="AO1068" s="86"/>
      <c r="AP1068" s="86"/>
      <c r="AQ1068" s="86"/>
      <c r="AR1068" s="86"/>
      <c r="AS1068" s="86"/>
      <c r="AT1068" s="86"/>
      <c r="AU1068" s="86"/>
      <c r="AV1068" s="86"/>
      <c r="AW1068" s="86"/>
      <c r="AX1068" s="86"/>
      <c r="AY1068" s="86"/>
      <c r="AZ1068" s="86"/>
      <c r="BA1068" s="86"/>
      <c r="BB1068" s="86"/>
      <c r="BC1068" s="86"/>
      <c r="BD1068" s="86"/>
      <c r="BE1068" s="86"/>
      <c r="BF1068" s="86"/>
      <c r="BG1068" s="86"/>
      <c r="BH1068" s="86"/>
      <c r="BI1068" s="86"/>
      <c r="BJ1068" s="86"/>
      <c r="BK1068" s="86"/>
      <c r="BL1068" s="86"/>
      <c r="BM1068" s="86"/>
      <c r="BN1068" s="86"/>
      <c r="BO1068" s="86"/>
      <c r="BP1068" s="86"/>
    </row>
    <row r="1069" spans="7:68" s="28" customFormat="1">
      <c r="G1069" s="450"/>
      <c r="AC1069" s="33"/>
      <c r="AG1069" s="86"/>
      <c r="AH1069" s="86"/>
      <c r="AI1069" s="86"/>
      <c r="AK1069" s="86"/>
      <c r="AL1069" s="86"/>
      <c r="AM1069" s="86"/>
      <c r="AN1069" s="86"/>
      <c r="AO1069" s="86"/>
      <c r="AP1069" s="86"/>
      <c r="AQ1069" s="86"/>
      <c r="AR1069" s="86"/>
      <c r="AS1069" s="86"/>
      <c r="AT1069" s="86"/>
      <c r="AU1069" s="86"/>
      <c r="AV1069" s="86"/>
      <c r="AW1069" s="86"/>
      <c r="AX1069" s="86"/>
      <c r="AY1069" s="86"/>
      <c r="AZ1069" s="86"/>
      <c r="BA1069" s="86"/>
      <c r="BB1069" s="86"/>
      <c r="BC1069" s="86"/>
      <c r="BD1069" s="86"/>
      <c r="BE1069" s="86"/>
      <c r="BF1069" s="86"/>
      <c r="BG1069" s="86"/>
      <c r="BH1069" s="86"/>
      <c r="BI1069" s="86"/>
      <c r="BJ1069" s="86"/>
      <c r="BK1069" s="86"/>
      <c r="BL1069" s="86"/>
      <c r="BM1069" s="86"/>
      <c r="BN1069" s="86"/>
      <c r="BO1069" s="86"/>
      <c r="BP1069" s="86"/>
    </row>
    <row r="1070" spans="7:68" s="28" customFormat="1">
      <c r="G1070" s="450"/>
      <c r="AC1070" s="33"/>
      <c r="AG1070" s="86"/>
      <c r="AH1070" s="86"/>
      <c r="AI1070" s="86"/>
      <c r="AK1070" s="86"/>
      <c r="AL1070" s="86"/>
      <c r="AM1070" s="86"/>
      <c r="AN1070" s="86"/>
      <c r="AO1070" s="86"/>
      <c r="AP1070" s="86"/>
      <c r="AQ1070" s="86"/>
      <c r="AR1070" s="86"/>
      <c r="AS1070" s="86"/>
      <c r="AT1070" s="86"/>
      <c r="AU1070" s="86"/>
      <c r="AV1070" s="86"/>
      <c r="AW1070" s="86"/>
      <c r="AX1070" s="86"/>
      <c r="AY1070" s="86"/>
      <c r="AZ1070" s="86"/>
      <c r="BA1070" s="86"/>
      <c r="BB1070" s="86"/>
      <c r="BC1070" s="86"/>
      <c r="BD1070" s="86"/>
      <c r="BE1070" s="86"/>
      <c r="BF1070" s="86"/>
      <c r="BG1070" s="86"/>
      <c r="BH1070" s="86"/>
      <c r="BI1070" s="86"/>
      <c r="BJ1070" s="86"/>
      <c r="BK1070" s="86"/>
      <c r="BL1070" s="86"/>
      <c r="BM1070" s="86"/>
      <c r="BN1070" s="86"/>
      <c r="BO1070" s="86"/>
      <c r="BP1070" s="86"/>
    </row>
    <row r="1071" spans="7:68" s="28" customFormat="1">
      <c r="G1071" s="450"/>
      <c r="AC1071" s="33"/>
      <c r="AG1071" s="86"/>
      <c r="AH1071" s="86"/>
      <c r="AI1071" s="86"/>
      <c r="AK1071" s="86"/>
      <c r="AL1071" s="86"/>
      <c r="AM1071" s="86"/>
      <c r="AN1071" s="86"/>
      <c r="AO1071" s="86"/>
      <c r="AP1071" s="86"/>
      <c r="AQ1071" s="86"/>
      <c r="AR1071" s="86"/>
      <c r="AS1071" s="86"/>
      <c r="AT1071" s="86"/>
      <c r="AU1071" s="86"/>
      <c r="AV1071" s="86"/>
      <c r="AW1071" s="86"/>
      <c r="AX1071" s="86"/>
      <c r="AY1071" s="86"/>
      <c r="AZ1071" s="86"/>
      <c r="BA1071" s="86"/>
      <c r="BB1071" s="86"/>
      <c r="BC1071" s="86"/>
      <c r="BD1071" s="86"/>
      <c r="BE1071" s="86"/>
      <c r="BF1071" s="86"/>
      <c r="BG1071" s="86"/>
      <c r="BH1071" s="86"/>
      <c r="BI1071" s="86"/>
      <c r="BJ1071" s="86"/>
      <c r="BK1071" s="86"/>
      <c r="BL1071" s="86"/>
      <c r="BM1071" s="86"/>
      <c r="BN1071" s="86"/>
      <c r="BO1071" s="86"/>
      <c r="BP1071" s="86"/>
    </row>
    <row r="1072" spans="7:68" s="28" customFormat="1">
      <c r="G1072" s="450"/>
      <c r="AC1072" s="33"/>
      <c r="AG1072" s="86"/>
      <c r="AH1072" s="86"/>
      <c r="AI1072" s="86"/>
      <c r="AK1072" s="86"/>
      <c r="AL1072" s="86"/>
      <c r="AM1072" s="86"/>
      <c r="AN1072" s="86"/>
      <c r="AO1072" s="86"/>
      <c r="AP1072" s="86"/>
      <c r="AQ1072" s="86"/>
      <c r="AR1072" s="86"/>
      <c r="AS1072" s="86"/>
      <c r="AT1072" s="86"/>
      <c r="AU1072" s="86"/>
      <c r="AV1072" s="86"/>
      <c r="AW1072" s="86"/>
      <c r="AX1072" s="86"/>
      <c r="AY1072" s="86"/>
      <c r="AZ1072" s="86"/>
      <c r="BA1072" s="86"/>
      <c r="BB1072" s="86"/>
      <c r="BC1072" s="86"/>
      <c r="BD1072" s="86"/>
      <c r="BE1072" s="86"/>
      <c r="BF1072" s="86"/>
      <c r="BG1072" s="86"/>
      <c r="BH1072" s="86"/>
      <c r="BI1072" s="86"/>
      <c r="BJ1072" s="86"/>
      <c r="BK1072" s="86"/>
      <c r="BL1072" s="86"/>
      <c r="BM1072" s="86"/>
      <c r="BN1072" s="86"/>
      <c r="BO1072" s="86"/>
      <c r="BP1072" s="86"/>
    </row>
    <row r="1073" spans="7:68" s="28" customFormat="1">
      <c r="G1073" s="450"/>
      <c r="AC1073" s="33"/>
      <c r="AG1073" s="86"/>
      <c r="AH1073" s="86"/>
      <c r="AI1073" s="86"/>
      <c r="AK1073" s="86"/>
      <c r="AL1073" s="86"/>
      <c r="AM1073" s="86"/>
      <c r="AN1073" s="86"/>
      <c r="AO1073" s="86"/>
      <c r="AP1073" s="86"/>
      <c r="AQ1073" s="86"/>
      <c r="AR1073" s="86"/>
      <c r="AS1073" s="86"/>
      <c r="AT1073" s="86"/>
      <c r="AU1073" s="86"/>
      <c r="AV1073" s="86"/>
      <c r="AW1073" s="86"/>
      <c r="AX1073" s="86"/>
      <c r="AY1073" s="86"/>
      <c r="AZ1073" s="86"/>
      <c r="BA1073" s="86"/>
      <c r="BB1073" s="86"/>
      <c r="BC1073" s="86"/>
      <c r="BD1073" s="86"/>
      <c r="BE1073" s="86"/>
      <c r="BF1073" s="86"/>
      <c r="BG1073" s="86"/>
      <c r="BH1073" s="86"/>
      <c r="BI1073" s="86"/>
      <c r="BJ1073" s="86"/>
      <c r="BK1073" s="86"/>
      <c r="BL1073" s="86"/>
      <c r="BM1073" s="86"/>
      <c r="BN1073" s="86"/>
      <c r="BO1073" s="86"/>
      <c r="BP1073" s="86"/>
    </row>
    <row r="1074" spans="7:68" s="28" customFormat="1">
      <c r="G1074" s="450"/>
      <c r="AC1074" s="33"/>
      <c r="AG1074" s="86"/>
      <c r="AH1074" s="86"/>
      <c r="AI1074" s="86"/>
      <c r="AK1074" s="86"/>
      <c r="AL1074" s="86"/>
      <c r="AM1074" s="86"/>
      <c r="AN1074" s="86"/>
      <c r="AO1074" s="86"/>
      <c r="AP1074" s="86"/>
      <c r="AQ1074" s="86"/>
      <c r="AR1074" s="86"/>
      <c r="AS1074" s="86"/>
      <c r="AT1074" s="86"/>
      <c r="AU1074" s="86"/>
      <c r="AV1074" s="86"/>
      <c r="AW1074" s="86"/>
      <c r="AX1074" s="86"/>
      <c r="AY1074" s="86"/>
      <c r="AZ1074" s="86"/>
      <c r="BA1074" s="86"/>
      <c r="BB1074" s="86"/>
      <c r="BC1074" s="86"/>
      <c r="BD1074" s="86"/>
      <c r="BE1074" s="86"/>
      <c r="BF1074" s="86"/>
      <c r="BG1074" s="86"/>
      <c r="BH1074" s="86"/>
      <c r="BI1074" s="86"/>
      <c r="BJ1074" s="86"/>
      <c r="BK1074" s="86"/>
      <c r="BL1074" s="86"/>
      <c r="BM1074" s="86"/>
      <c r="BN1074" s="86"/>
      <c r="BO1074" s="86"/>
      <c r="BP1074" s="86"/>
    </row>
    <row r="1075" spans="7:68" s="28" customFormat="1">
      <c r="G1075" s="450"/>
      <c r="AC1075" s="33"/>
      <c r="AG1075" s="86"/>
      <c r="AH1075" s="86"/>
      <c r="AI1075" s="86"/>
      <c r="AK1075" s="86"/>
      <c r="AL1075" s="86"/>
      <c r="AM1075" s="86"/>
      <c r="AN1075" s="86"/>
      <c r="AO1075" s="86"/>
      <c r="AP1075" s="86"/>
      <c r="AQ1075" s="86"/>
      <c r="AR1075" s="86"/>
      <c r="AS1075" s="86"/>
      <c r="AT1075" s="86"/>
      <c r="AU1075" s="86"/>
      <c r="AV1075" s="86"/>
      <c r="AW1075" s="86"/>
      <c r="AX1075" s="86"/>
      <c r="AY1075" s="86"/>
      <c r="AZ1075" s="86"/>
      <c r="BA1075" s="86"/>
      <c r="BB1075" s="86"/>
      <c r="BC1075" s="86"/>
      <c r="BD1075" s="86"/>
      <c r="BE1075" s="86"/>
      <c r="BF1075" s="86"/>
      <c r="BG1075" s="86"/>
      <c r="BH1075" s="86"/>
      <c r="BI1075" s="86"/>
      <c r="BJ1075" s="86"/>
      <c r="BK1075" s="86"/>
      <c r="BL1075" s="86"/>
      <c r="BM1075" s="86"/>
      <c r="BN1075" s="86"/>
      <c r="BO1075" s="86"/>
      <c r="BP1075" s="86"/>
    </row>
    <row r="1076" spans="7:68" s="28" customFormat="1">
      <c r="G1076" s="450"/>
      <c r="AC1076" s="33"/>
      <c r="AG1076" s="86"/>
      <c r="AH1076" s="86"/>
      <c r="AI1076" s="86"/>
      <c r="AK1076" s="86"/>
      <c r="AL1076" s="86"/>
      <c r="AM1076" s="86"/>
      <c r="AN1076" s="86"/>
      <c r="AO1076" s="86"/>
      <c r="AP1076" s="86"/>
      <c r="AQ1076" s="86"/>
      <c r="AR1076" s="86"/>
      <c r="AS1076" s="86"/>
      <c r="AT1076" s="86"/>
      <c r="AU1076" s="86"/>
      <c r="AV1076" s="86"/>
      <c r="AW1076" s="86"/>
      <c r="AX1076" s="86"/>
      <c r="AY1076" s="86"/>
      <c r="AZ1076" s="86"/>
      <c r="BA1076" s="86"/>
      <c r="BB1076" s="86"/>
      <c r="BC1076" s="86"/>
      <c r="BD1076" s="86"/>
      <c r="BE1076" s="86"/>
      <c r="BF1076" s="86"/>
      <c r="BG1076" s="86"/>
      <c r="BH1076" s="86"/>
      <c r="BI1076" s="86"/>
      <c r="BJ1076" s="86"/>
      <c r="BK1076" s="86"/>
      <c r="BL1076" s="86"/>
      <c r="BM1076" s="86"/>
      <c r="BN1076" s="86"/>
      <c r="BO1076" s="86"/>
      <c r="BP1076" s="86"/>
    </row>
    <row r="1077" spans="7:68" s="28" customFormat="1">
      <c r="G1077" s="450"/>
      <c r="AC1077" s="33"/>
      <c r="AG1077" s="86"/>
      <c r="AH1077" s="86"/>
      <c r="AI1077" s="86"/>
      <c r="AK1077" s="86"/>
      <c r="AL1077" s="86"/>
      <c r="AM1077" s="86"/>
      <c r="AN1077" s="86"/>
      <c r="AO1077" s="86"/>
      <c r="AP1077" s="86"/>
      <c r="AQ1077" s="86"/>
      <c r="AR1077" s="86"/>
      <c r="AS1077" s="86"/>
      <c r="AT1077" s="86"/>
      <c r="AU1077" s="86"/>
      <c r="AV1077" s="86"/>
      <c r="AW1077" s="86"/>
      <c r="AX1077" s="86"/>
      <c r="AY1077" s="86"/>
      <c r="AZ1077" s="86"/>
      <c r="BA1077" s="86"/>
      <c r="BB1077" s="86"/>
      <c r="BC1077" s="86"/>
      <c r="BD1077" s="86"/>
      <c r="BE1077" s="86"/>
      <c r="BF1077" s="86"/>
      <c r="BG1077" s="86"/>
      <c r="BH1077" s="86"/>
      <c r="BI1077" s="86"/>
      <c r="BJ1077" s="86"/>
      <c r="BK1077" s="86"/>
      <c r="BL1077" s="86"/>
      <c r="BM1077" s="86"/>
      <c r="BN1077" s="86"/>
      <c r="BO1077" s="86"/>
      <c r="BP1077" s="86"/>
    </row>
    <row r="1078" spans="7:68" s="28" customFormat="1">
      <c r="G1078" s="450"/>
      <c r="AC1078" s="33"/>
      <c r="AG1078" s="86"/>
      <c r="AH1078" s="86"/>
      <c r="AI1078" s="86"/>
      <c r="AK1078" s="86"/>
      <c r="AL1078" s="86"/>
      <c r="AM1078" s="86"/>
      <c r="AN1078" s="86"/>
      <c r="AO1078" s="86"/>
      <c r="AP1078" s="86"/>
      <c r="AQ1078" s="86"/>
      <c r="AR1078" s="86"/>
      <c r="AS1078" s="86"/>
      <c r="AT1078" s="86"/>
      <c r="AU1078" s="86"/>
      <c r="AV1078" s="86"/>
      <c r="AW1078" s="86"/>
      <c r="AX1078" s="86"/>
      <c r="AY1078" s="86"/>
      <c r="AZ1078" s="86"/>
      <c r="BA1078" s="86"/>
      <c r="BB1078" s="86"/>
      <c r="BC1078" s="86"/>
      <c r="BD1078" s="86"/>
      <c r="BE1078" s="86"/>
      <c r="BF1078" s="86"/>
      <c r="BG1078" s="86"/>
      <c r="BH1078" s="86"/>
      <c r="BI1078" s="86"/>
      <c r="BJ1078" s="86"/>
      <c r="BK1078" s="86"/>
      <c r="BL1078" s="86"/>
      <c r="BM1078" s="86"/>
      <c r="BN1078" s="86"/>
      <c r="BO1078" s="86"/>
      <c r="BP1078" s="86"/>
    </row>
    <row r="1079" spans="7:68" s="28" customFormat="1">
      <c r="G1079" s="450"/>
      <c r="AC1079" s="33"/>
      <c r="AG1079" s="86"/>
      <c r="AH1079" s="86"/>
      <c r="AI1079" s="86"/>
      <c r="AK1079" s="86"/>
      <c r="AL1079" s="86"/>
      <c r="AM1079" s="86"/>
      <c r="AN1079" s="86"/>
      <c r="AO1079" s="86"/>
      <c r="AP1079" s="86"/>
      <c r="AQ1079" s="86"/>
      <c r="AR1079" s="86"/>
      <c r="AS1079" s="86"/>
      <c r="AT1079" s="86"/>
      <c r="AU1079" s="86"/>
      <c r="AV1079" s="86"/>
      <c r="AW1079" s="86"/>
      <c r="AX1079" s="86"/>
      <c r="AY1079" s="86"/>
      <c r="AZ1079" s="86"/>
      <c r="BA1079" s="86"/>
      <c r="BB1079" s="86"/>
      <c r="BC1079" s="86"/>
      <c r="BD1079" s="86"/>
      <c r="BE1079" s="86"/>
      <c r="BF1079" s="86"/>
      <c r="BG1079" s="86"/>
      <c r="BH1079" s="86"/>
      <c r="BI1079" s="86"/>
      <c r="BJ1079" s="86"/>
      <c r="BK1079" s="86"/>
      <c r="BL1079" s="86"/>
      <c r="BM1079" s="86"/>
      <c r="BN1079" s="86"/>
      <c r="BO1079" s="86"/>
      <c r="BP1079" s="86"/>
    </row>
    <row r="1080" spans="7:68" s="28" customFormat="1">
      <c r="G1080" s="450"/>
      <c r="AC1080" s="33"/>
      <c r="AG1080" s="86"/>
      <c r="AH1080" s="86"/>
      <c r="AI1080" s="86"/>
      <c r="AK1080" s="86"/>
      <c r="AL1080" s="86"/>
      <c r="AM1080" s="86"/>
      <c r="AN1080" s="86"/>
      <c r="AO1080" s="86"/>
      <c r="AP1080" s="86"/>
      <c r="AQ1080" s="86"/>
      <c r="AR1080" s="86"/>
      <c r="AS1080" s="86"/>
      <c r="AT1080" s="86"/>
      <c r="AU1080" s="86"/>
      <c r="AV1080" s="86"/>
      <c r="AW1080" s="86"/>
      <c r="AX1080" s="86"/>
      <c r="AY1080" s="86"/>
      <c r="AZ1080" s="86"/>
      <c r="BA1080" s="86"/>
      <c r="BB1080" s="86"/>
      <c r="BC1080" s="86"/>
      <c r="BD1080" s="86"/>
      <c r="BE1080" s="86"/>
      <c r="BF1080" s="86"/>
      <c r="BG1080" s="86"/>
      <c r="BH1080" s="86"/>
      <c r="BI1080" s="86"/>
      <c r="BJ1080" s="86"/>
      <c r="BK1080" s="86"/>
      <c r="BL1080" s="86"/>
      <c r="BM1080" s="86"/>
      <c r="BN1080" s="86"/>
      <c r="BO1080" s="86"/>
      <c r="BP1080" s="86"/>
    </row>
    <row r="1081" spans="7:68" s="28" customFormat="1">
      <c r="G1081" s="450"/>
      <c r="AC1081" s="33"/>
      <c r="AG1081" s="86"/>
      <c r="AH1081" s="86"/>
      <c r="AI1081" s="86"/>
      <c r="AK1081" s="86"/>
      <c r="AL1081" s="86"/>
      <c r="AM1081" s="86"/>
      <c r="AN1081" s="86"/>
      <c r="AO1081" s="86"/>
      <c r="AP1081" s="86"/>
      <c r="AQ1081" s="86"/>
      <c r="AR1081" s="86"/>
      <c r="AS1081" s="86"/>
      <c r="AT1081" s="86"/>
      <c r="AU1081" s="86"/>
      <c r="AV1081" s="86"/>
      <c r="AW1081" s="86"/>
      <c r="AX1081" s="86"/>
      <c r="AY1081" s="86"/>
      <c r="AZ1081" s="86"/>
      <c r="BA1081" s="86"/>
      <c r="BB1081" s="86"/>
      <c r="BC1081" s="86"/>
      <c r="BD1081" s="86"/>
      <c r="BE1081" s="86"/>
      <c r="BF1081" s="86"/>
      <c r="BG1081" s="86"/>
      <c r="BH1081" s="86"/>
      <c r="BI1081" s="86"/>
      <c r="BJ1081" s="86"/>
      <c r="BK1081" s="86"/>
      <c r="BL1081" s="86"/>
      <c r="BM1081" s="86"/>
      <c r="BN1081" s="86"/>
      <c r="BO1081" s="86"/>
      <c r="BP1081" s="86"/>
    </row>
    <row r="1082" spans="7:68" s="28" customFormat="1">
      <c r="G1082" s="450"/>
      <c r="AC1082" s="33"/>
      <c r="AG1082" s="86"/>
      <c r="AH1082" s="86"/>
      <c r="AI1082" s="86"/>
      <c r="AK1082" s="86"/>
      <c r="AL1082" s="86"/>
      <c r="AM1082" s="86"/>
      <c r="AN1082" s="86"/>
      <c r="AO1082" s="86"/>
      <c r="AP1082" s="86"/>
      <c r="AQ1082" s="86"/>
      <c r="AR1082" s="86"/>
      <c r="AS1082" s="86"/>
      <c r="AT1082" s="86"/>
      <c r="AU1082" s="86"/>
      <c r="AV1082" s="86"/>
      <c r="AW1082" s="86"/>
      <c r="AX1082" s="86"/>
      <c r="AY1082" s="86"/>
      <c r="AZ1082" s="86"/>
      <c r="BA1082" s="86"/>
      <c r="BB1082" s="86"/>
      <c r="BC1082" s="86"/>
      <c r="BD1082" s="86"/>
      <c r="BE1082" s="86"/>
      <c r="BF1082" s="86"/>
      <c r="BG1082" s="86"/>
      <c r="BH1082" s="86"/>
      <c r="BI1082" s="86"/>
      <c r="BJ1082" s="86"/>
      <c r="BK1082" s="86"/>
      <c r="BL1082" s="86"/>
      <c r="BM1082" s="86"/>
      <c r="BN1082" s="86"/>
      <c r="BO1082" s="86"/>
      <c r="BP1082" s="86"/>
    </row>
    <row r="1083" spans="7:68" s="28" customFormat="1">
      <c r="G1083" s="450"/>
      <c r="AC1083" s="33"/>
      <c r="AG1083" s="86"/>
      <c r="AH1083" s="86"/>
      <c r="AI1083" s="86"/>
      <c r="AK1083" s="86"/>
      <c r="AL1083" s="86"/>
      <c r="AM1083" s="86"/>
      <c r="AN1083" s="86"/>
      <c r="AO1083" s="86"/>
      <c r="AP1083" s="86"/>
      <c r="AQ1083" s="86"/>
      <c r="AR1083" s="86"/>
      <c r="AS1083" s="86"/>
      <c r="AT1083" s="86"/>
      <c r="AU1083" s="86"/>
      <c r="AV1083" s="86"/>
      <c r="AW1083" s="86"/>
      <c r="AX1083" s="86"/>
      <c r="AY1083" s="86"/>
      <c r="AZ1083" s="86"/>
      <c r="BA1083" s="86"/>
      <c r="BB1083" s="86"/>
      <c r="BC1083" s="86"/>
      <c r="BD1083" s="86"/>
      <c r="BE1083" s="86"/>
      <c r="BF1083" s="86"/>
      <c r="BG1083" s="86"/>
      <c r="BH1083" s="86"/>
      <c r="BI1083" s="86"/>
      <c r="BJ1083" s="86"/>
      <c r="BK1083" s="86"/>
      <c r="BL1083" s="86"/>
      <c r="BM1083" s="86"/>
      <c r="BN1083" s="86"/>
      <c r="BO1083" s="86"/>
      <c r="BP1083" s="86"/>
    </row>
    <row r="1084" spans="7:68" s="28" customFormat="1">
      <c r="G1084" s="450"/>
      <c r="AC1084" s="33"/>
      <c r="AG1084" s="86"/>
      <c r="AH1084" s="86"/>
      <c r="AI1084" s="86"/>
      <c r="AK1084" s="86"/>
      <c r="AL1084" s="86"/>
      <c r="AM1084" s="86"/>
      <c r="AN1084" s="86"/>
      <c r="AO1084" s="86"/>
      <c r="AP1084" s="86"/>
      <c r="AQ1084" s="86"/>
      <c r="AR1084" s="86"/>
      <c r="AS1084" s="86"/>
      <c r="AT1084" s="86"/>
      <c r="AU1084" s="86"/>
      <c r="AV1084" s="86"/>
      <c r="AW1084" s="86"/>
      <c r="AX1084" s="86"/>
      <c r="AY1084" s="86"/>
      <c r="AZ1084" s="86"/>
      <c r="BA1084" s="86"/>
      <c r="BB1084" s="86"/>
      <c r="BC1084" s="86"/>
      <c r="BD1084" s="86"/>
      <c r="BE1084" s="86"/>
      <c r="BF1084" s="86"/>
      <c r="BG1084" s="86"/>
      <c r="BH1084" s="86"/>
      <c r="BI1084" s="86"/>
      <c r="BJ1084" s="86"/>
      <c r="BK1084" s="86"/>
      <c r="BL1084" s="86"/>
      <c r="BM1084" s="86"/>
      <c r="BN1084" s="86"/>
      <c r="BO1084" s="86"/>
      <c r="BP1084" s="86"/>
    </row>
    <row r="1085" spans="7:68" s="28" customFormat="1">
      <c r="G1085" s="450"/>
      <c r="AC1085" s="33"/>
      <c r="AG1085" s="86"/>
      <c r="AH1085" s="86"/>
      <c r="AI1085" s="86"/>
      <c r="AK1085" s="86"/>
      <c r="AL1085" s="86"/>
      <c r="AM1085" s="86"/>
      <c r="AN1085" s="86"/>
      <c r="AO1085" s="86"/>
      <c r="AP1085" s="86"/>
      <c r="AQ1085" s="86"/>
      <c r="AR1085" s="86"/>
      <c r="AS1085" s="86"/>
      <c r="AT1085" s="86"/>
      <c r="AU1085" s="86"/>
      <c r="AV1085" s="86"/>
      <c r="AW1085" s="86"/>
      <c r="AX1085" s="86"/>
      <c r="AY1085" s="86"/>
      <c r="AZ1085" s="86"/>
      <c r="BA1085" s="86"/>
      <c r="BB1085" s="86"/>
      <c r="BC1085" s="86"/>
      <c r="BD1085" s="86"/>
      <c r="BE1085" s="86"/>
      <c r="BF1085" s="86"/>
      <c r="BG1085" s="86"/>
      <c r="BH1085" s="86"/>
      <c r="BI1085" s="86"/>
      <c r="BJ1085" s="86"/>
      <c r="BK1085" s="86"/>
      <c r="BL1085" s="86"/>
      <c r="BM1085" s="86"/>
      <c r="BN1085" s="86"/>
      <c r="BO1085" s="86"/>
      <c r="BP1085" s="86"/>
    </row>
    <row r="1086" spans="7:68" s="28" customFormat="1">
      <c r="G1086" s="450"/>
      <c r="AC1086" s="33"/>
      <c r="AG1086" s="86"/>
      <c r="AH1086" s="86"/>
      <c r="AI1086" s="86"/>
      <c r="AK1086" s="86"/>
      <c r="AL1086" s="86"/>
      <c r="AM1086" s="86"/>
      <c r="AN1086" s="86"/>
      <c r="AO1086" s="86"/>
      <c r="AP1086" s="86"/>
      <c r="AQ1086" s="86"/>
      <c r="AR1086" s="86"/>
      <c r="AS1086" s="86"/>
      <c r="AT1086" s="86"/>
      <c r="AU1086" s="86"/>
      <c r="AV1086" s="86"/>
      <c r="AW1086" s="86"/>
      <c r="AX1086" s="86"/>
      <c r="AY1086" s="86"/>
      <c r="AZ1086" s="86"/>
      <c r="BA1086" s="86"/>
      <c r="BB1086" s="86"/>
      <c r="BC1086" s="86"/>
      <c r="BD1086" s="86"/>
      <c r="BE1086" s="86"/>
      <c r="BF1086" s="86"/>
      <c r="BG1086" s="86"/>
      <c r="BH1086" s="86"/>
      <c r="BI1086" s="86"/>
      <c r="BJ1086" s="86"/>
      <c r="BK1086" s="86"/>
      <c r="BL1086" s="86"/>
      <c r="BM1086" s="86"/>
      <c r="BN1086" s="86"/>
      <c r="BO1086" s="86"/>
      <c r="BP1086" s="86"/>
    </row>
    <row r="1087" spans="7:68" s="28" customFormat="1">
      <c r="G1087" s="450"/>
      <c r="AC1087" s="33"/>
      <c r="AG1087" s="86"/>
      <c r="AH1087" s="86"/>
      <c r="AI1087" s="86"/>
      <c r="AK1087" s="86"/>
      <c r="AL1087" s="86"/>
      <c r="AM1087" s="86"/>
      <c r="AN1087" s="86"/>
      <c r="AO1087" s="86"/>
      <c r="AP1087" s="86"/>
      <c r="AQ1087" s="86"/>
      <c r="AR1087" s="86"/>
      <c r="AS1087" s="86"/>
      <c r="AT1087" s="86"/>
      <c r="AU1087" s="86"/>
      <c r="AV1087" s="86"/>
      <c r="AW1087" s="86"/>
      <c r="AX1087" s="86"/>
      <c r="AY1087" s="86"/>
      <c r="AZ1087" s="86"/>
      <c r="BA1087" s="86"/>
      <c r="BB1087" s="86"/>
      <c r="BC1087" s="86"/>
      <c r="BD1087" s="86"/>
      <c r="BE1087" s="86"/>
      <c r="BF1087" s="86"/>
      <c r="BG1087" s="86"/>
      <c r="BH1087" s="86"/>
      <c r="BI1087" s="86"/>
      <c r="BJ1087" s="86"/>
      <c r="BK1087" s="86"/>
      <c r="BL1087" s="86"/>
      <c r="BM1087" s="86"/>
      <c r="BN1087" s="86"/>
      <c r="BO1087" s="86"/>
      <c r="BP1087" s="86"/>
    </row>
    <row r="1088" spans="7:68" s="28" customFormat="1">
      <c r="G1088" s="450"/>
      <c r="AC1088" s="33"/>
      <c r="AG1088" s="86"/>
      <c r="AH1088" s="86"/>
      <c r="AI1088" s="86"/>
      <c r="AK1088" s="86"/>
      <c r="AL1088" s="86"/>
      <c r="AM1088" s="86"/>
      <c r="AN1088" s="86"/>
      <c r="AO1088" s="86"/>
      <c r="AP1088" s="86"/>
      <c r="AQ1088" s="86"/>
      <c r="AR1088" s="86"/>
      <c r="AS1088" s="86"/>
      <c r="AT1088" s="86"/>
      <c r="AU1088" s="86"/>
      <c r="AV1088" s="86"/>
      <c r="AW1088" s="86"/>
      <c r="AX1088" s="86"/>
      <c r="AY1088" s="86"/>
      <c r="AZ1088" s="86"/>
      <c r="BA1088" s="86"/>
      <c r="BB1088" s="86"/>
      <c r="BC1088" s="86"/>
      <c r="BD1088" s="86"/>
      <c r="BE1088" s="86"/>
      <c r="BF1088" s="86"/>
      <c r="BG1088" s="86"/>
      <c r="BH1088" s="86"/>
      <c r="BI1088" s="86"/>
      <c r="BJ1088" s="86"/>
      <c r="BK1088" s="86"/>
      <c r="BL1088" s="86"/>
      <c r="BM1088" s="86"/>
      <c r="BN1088" s="86"/>
      <c r="BO1088" s="86"/>
      <c r="BP1088" s="86"/>
    </row>
    <row r="1089" spans="7:68" s="28" customFormat="1">
      <c r="G1089" s="450"/>
      <c r="AC1089" s="33"/>
      <c r="AG1089" s="86"/>
      <c r="AH1089" s="86"/>
      <c r="AI1089" s="86"/>
      <c r="AK1089" s="86"/>
      <c r="AL1089" s="86"/>
      <c r="AM1089" s="86"/>
      <c r="AN1089" s="86"/>
      <c r="AO1089" s="86"/>
      <c r="AP1089" s="86"/>
      <c r="AQ1089" s="86"/>
      <c r="AR1089" s="86"/>
      <c r="AS1089" s="86"/>
      <c r="AT1089" s="86"/>
      <c r="AU1089" s="86"/>
      <c r="AV1089" s="86"/>
      <c r="AW1089" s="86"/>
      <c r="AX1089" s="86"/>
      <c r="AY1089" s="86"/>
      <c r="AZ1089" s="86"/>
      <c r="BA1089" s="86"/>
      <c r="BB1089" s="86"/>
      <c r="BC1089" s="86"/>
      <c r="BD1089" s="86"/>
      <c r="BE1089" s="86"/>
      <c r="BF1089" s="86"/>
      <c r="BG1089" s="86"/>
      <c r="BH1089" s="86"/>
      <c r="BI1089" s="86"/>
      <c r="BJ1089" s="86"/>
      <c r="BK1089" s="86"/>
      <c r="BL1089" s="86"/>
      <c r="BM1089" s="86"/>
      <c r="BN1089" s="86"/>
      <c r="BO1089" s="86"/>
      <c r="BP1089" s="86"/>
    </row>
    <row r="1090" spans="7:68" s="28" customFormat="1">
      <c r="G1090" s="450"/>
      <c r="AC1090" s="33"/>
      <c r="AG1090" s="86"/>
      <c r="AH1090" s="86"/>
      <c r="AI1090" s="86"/>
      <c r="AK1090" s="86"/>
      <c r="AL1090" s="86"/>
      <c r="AM1090" s="86"/>
      <c r="AN1090" s="86"/>
      <c r="AO1090" s="86"/>
      <c r="AP1090" s="86"/>
      <c r="AQ1090" s="86"/>
      <c r="AR1090" s="86"/>
      <c r="AS1090" s="86"/>
      <c r="AT1090" s="86"/>
      <c r="AU1090" s="86"/>
      <c r="AV1090" s="86"/>
      <c r="AW1090" s="86"/>
      <c r="AX1090" s="86"/>
      <c r="AY1090" s="86"/>
      <c r="AZ1090" s="86"/>
      <c r="BA1090" s="86"/>
      <c r="BB1090" s="86"/>
      <c r="BC1090" s="86"/>
      <c r="BD1090" s="86"/>
      <c r="BE1090" s="86"/>
      <c r="BF1090" s="86"/>
      <c r="BG1090" s="86"/>
      <c r="BH1090" s="86"/>
      <c r="BI1090" s="86"/>
      <c r="BJ1090" s="86"/>
      <c r="BK1090" s="86"/>
      <c r="BL1090" s="86"/>
      <c r="BM1090" s="86"/>
      <c r="BN1090" s="86"/>
      <c r="BO1090" s="86"/>
      <c r="BP1090" s="86"/>
    </row>
    <row r="1091" spans="7:68" s="28" customFormat="1">
      <c r="G1091" s="450"/>
      <c r="AC1091" s="33"/>
      <c r="AG1091" s="86"/>
      <c r="AH1091" s="86"/>
      <c r="AI1091" s="86"/>
      <c r="AK1091" s="86"/>
      <c r="AL1091" s="86"/>
      <c r="AM1091" s="86"/>
      <c r="AN1091" s="86"/>
      <c r="AO1091" s="86"/>
      <c r="AP1091" s="86"/>
      <c r="AQ1091" s="86"/>
      <c r="AR1091" s="86"/>
      <c r="AS1091" s="86"/>
      <c r="AT1091" s="86"/>
      <c r="AU1091" s="86"/>
      <c r="AV1091" s="86"/>
      <c r="AW1091" s="86"/>
      <c r="AX1091" s="86"/>
      <c r="AY1091" s="86"/>
      <c r="AZ1091" s="86"/>
      <c r="BA1091" s="86"/>
      <c r="BB1091" s="86"/>
      <c r="BC1091" s="86"/>
      <c r="BD1091" s="86"/>
      <c r="BE1091" s="86"/>
      <c r="BF1091" s="86"/>
      <c r="BG1091" s="86"/>
      <c r="BH1091" s="86"/>
      <c r="BI1091" s="86"/>
      <c r="BJ1091" s="86"/>
      <c r="BK1091" s="86"/>
      <c r="BL1091" s="86"/>
      <c r="BM1091" s="86"/>
      <c r="BN1091" s="86"/>
      <c r="BO1091" s="86"/>
      <c r="BP1091" s="86"/>
    </row>
    <row r="1092" spans="7:68" s="28" customFormat="1">
      <c r="G1092" s="450"/>
      <c r="AC1092" s="33"/>
      <c r="AG1092" s="86"/>
      <c r="AH1092" s="86"/>
      <c r="AI1092" s="86"/>
      <c r="AK1092" s="86"/>
      <c r="AL1092" s="86"/>
      <c r="AM1092" s="86"/>
      <c r="AN1092" s="86"/>
      <c r="AO1092" s="86"/>
      <c r="AP1092" s="86"/>
      <c r="AQ1092" s="86"/>
      <c r="AR1092" s="86"/>
      <c r="AS1092" s="86"/>
      <c r="AT1092" s="86"/>
      <c r="AU1092" s="86"/>
      <c r="AV1092" s="86"/>
      <c r="AW1092" s="86"/>
      <c r="AX1092" s="86"/>
      <c r="AY1092" s="86"/>
      <c r="AZ1092" s="86"/>
      <c r="BA1092" s="86"/>
      <c r="BB1092" s="86"/>
      <c r="BC1092" s="86"/>
      <c r="BD1092" s="86"/>
      <c r="BE1092" s="86"/>
      <c r="BF1092" s="86"/>
      <c r="BG1092" s="86"/>
      <c r="BH1092" s="86"/>
      <c r="BI1092" s="86"/>
      <c r="BJ1092" s="86"/>
      <c r="BK1092" s="86"/>
      <c r="BL1092" s="86"/>
      <c r="BM1092" s="86"/>
      <c r="BN1092" s="86"/>
      <c r="BO1092" s="86"/>
      <c r="BP1092" s="86"/>
    </row>
    <row r="1093" spans="7:68" s="28" customFormat="1">
      <c r="G1093" s="450"/>
      <c r="AC1093" s="33"/>
      <c r="AG1093" s="86"/>
      <c r="AH1093" s="86"/>
      <c r="AI1093" s="86"/>
      <c r="AK1093" s="86"/>
      <c r="AL1093" s="86"/>
      <c r="AM1093" s="86"/>
      <c r="AN1093" s="86"/>
      <c r="AO1093" s="86"/>
      <c r="AP1093" s="86"/>
      <c r="AQ1093" s="86"/>
      <c r="AR1093" s="86"/>
      <c r="AS1093" s="86"/>
      <c r="AT1093" s="86"/>
      <c r="AU1093" s="86"/>
      <c r="AV1093" s="86"/>
      <c r="AW1093" s="86"/>
      <c r="AX1093" s="86"/>
      <c r="AY1093" s="86"/>
      <c r="AZ1093" s="86"/>
      <c r="BA1093" s="86"/>
      <c r="BB1093" s="86"/>
      <c r="BC1093" s="86"/>
      <c r="BD1093" s="86"/>
      <c r="BE1093" s="86"/>
      <c r="BF1093" s="86"/>
      <c r="BG1093" s="86"/>
      <c r="BH1093" s="86"/>
      <c r="BI1093" s="86"/>
      <c r="BJ1093" s="86"/>
      <c r="BK1093" s="86"/>
      <c r="BL1093" s="86"/>
      <c r="BM1093" s="86"/>
      <c r="BN1093" s="86"/>
      <c r="BO1093" s="86"/>
      <c r="BP1093" s="86"/>
    </row>
    <row r="1094" spans="7:68" s="28" customFormat="1">
      <c r="G1094" s="450"/>
      <c r="AC1094" s="33"/>
      <c r="AG1094" s="86"/>
      <c r="AH1094" s="86"/>
      <c r="AI1094" s="86"/>
      <c r="AK1094" s="86"/>
      <c r="AL1094" s="86"/>
      <c r="AM1094" s="86"/>
      <c r="AN1094" s="86"/>
      <c r="AO1094" s="86"/>
      <c r="AP1094" s="86"/>
      <c r="AQ1094" s="86"/>
      <c r="AR1094" s="86"/>
      <c r="AS1094" s="86"/>
      <c r="AT1094" s="86"/>
      <c r="AU1094" s="86"/>
      <c r="AV1094" s="86"/>
      <c r="AW1094" s="86"/>
      <c r="AX1094" s="86"/>
      <c r="AY1094" s="86"/>
      <c r="AZ1094" s="86"/>
      <c r="BA1094" s="86"/>
      <c r="BB1094" s="86"/>
      <c r="BC1094" s="86"/>
      <c r="BD1094" s="86"/>
      <c r="BE1094" s="86"/>
      <c r="BF1094" s="86"/>
      <c r="BG1094" s="86"/>
      <c r="BH1094" s="86"/>
      <c r="BI1094" s="86"/>
      <c r="BJ1094" s="86"/>
      <c r="BK1094" s="86"/>
      <c r="BL1094" s="86"/>
      <c r="BM1094" s="86"/>
      <c r="BN1094" s="86"/>
      <c r="BO1094" s="86"/>
      <c r="BP1094" s="86"/>
    </row>
    <row r="1095" spans="7:68" s="28" customFormat="1">
      <c r="G1095" s="450"/>
      <c r="AC1095" s="33"/>
      <c r="AG1095" s="86"/>
      <c r="AH1095" s="86"/>
      <c r="AI1095" s="86"/>
      <c r="AK1095" s="86"/>
      <c r="AL1095" s="86"/>
      <c r="AM1095" s="86"/>
      <c r="AN1095" s="86"/>
      <c r="AO1095" s="86"/>
      <c r="AP1095" s="86"/>
      <c r="AQ1095" s="86"/>
      <c r="AR1095" s="86"/>
      <c r="AS1095" s="86"/>
      <c r="AT1095" s="86"/>
      <c r="AU1095" s="86"/>
      <c r="AV1095" s="86"/>
      <c r="AW1095" s="86"/>
      <c r="AX1095" s="86"/>
      <c r="AY1095" s="86"/>
      <c r="AZ1095" s="86"/>
      <c r="BA1095" s="86"/>
      <c r="BB1095" s="86"/>
      <c r="BC1095" s="86"/>
      <c r="BD1095" s="86"/>
      <c r="BE1095" s="86"/>
      <c r="BF1095" s="86"/>
      <c r="BG1095" s="86"/>
      <c r="BH1095" s="86"/>
      <c r="BI1095" s="86"/>
      <c r="BJ1095" s="86"/>
      <c r="BK1095" s="86"/>
      <c r="BL1095" s="86"/>
      <c r="BM1095" s="86"/>
      <c r="BN1095" s="86"/>
      <c r="BO1095" s="86"/>
      <c r="BP1095" s="86"/>
    </row>
    <row r="1096" spans="7:68" s="28" customFormat="1">
      <c r="G1096" s="450"/>
      <c r="AC1096" s="33"/>
      <c r="AG1096" s="86"/>
      <c r="AH1096" s="86"/>
      <c r="AI1096" s="86"/>
      <c r="AK1096" s="86"/>
      <c r="AL1096" s="86"/>
      <c r="AM1096" s="86"/>
      <c r="AN1096" s="86"/>
      <c r="AO1096" s="86"/>
      <c r="AP1096" s="86"/>
      <c r="AQ1096" s="86"/>
      <c r="AR1096" s="86"/>
      <c r="AS1096" s="86"/>
      <c r="AT1096" s="86"/>
      <c r="AU1096" s="86"/>
      <c r="AV1096" s="86"/>
      <c r="AW1096" s="86"/>
      <c r="AX1096" s="86"/>
      <c r="AY1096" s="86"/>
      <c r="AZ1096" s="86"/>
      <c r="BA1096" s="86"/>
      <c r="BB1096" s="86"/>
      <c r="BC1096" s="86"/>
      <c r="BD1096" s="86"/>
      <c r="BE1096" s="86"/>
      <c r="BF1096" s="86"/>
      <c r="BG1096" s="86"/>
      <c r="BH1096" s="86"/>
      <c r="BI1096" s="86"/>
      <c r="BJ1096" s="86"/>
      <c r="BK1096" s="86"/>
      <c r="BL1096" s="86"/>
      <c r="BM1096" s="86"/>
      <c r="BN1096" s="86"/>
      <c r="BO1096" s="86"/>
      <c r="BP1096" s="86"/>
    </row>
    <row r="1097" spans="7:68" s="28" customFormat="1">
      <c r="G1097" s="450"/>
      <c r="AC1097" s="33"/>
      <c r="AG1097" s="86"/>
      <c r="AH1097" s="86"/>
      <c r="AI1097" s="86"/>
      <c r="AK1097" s="86"/>
      <c r="AL1097" s="86"/>
      <c r="AM1097" s="86"/>
      <c r="AN1097" s="86"/>
      <c r="AO1097" s="86"/>
      <c r="AP1097" s="86"/>
      <c r="AQ1097" s="86"/>
      <c r="AR1097" s="86"/>
      <c r="AS1097" s="86"/>
      <c r="AT1097" s="86"/>
      <c r="AU1097" s="86"/>
      <c r="AV1097" s="86"/>
      <c r="AW1097" s="86"/>
      <c r="AX1097" s="86"/>
      <c r="AY1097" s="86"/>
      <c r="AZ1097" s="86"/>
      <c r="BA1097" s="86"/>
      <c r="BB1097" s="86"/>
      <c r="BC1097" s="86"/>
      <c r="BD1097" s="86"/>
      <c r="BE1097" s="86"/>
      <c r="BF1097" s="86"/>
      <c r="BG1097" s="86"/>
      <c r="BH1097" s="86"/>
      <c r="BI1097" s="86"/>
      <c r="BJ1097" s="86"/>
      <c r="BK1097" s="86"/>
      <c r="BL1097" s="86"/>
      <c r="BM1097" s="86"/>
      <c r="BN1097" s="86"/>
      <c r="BO1097" s="86"/>
      <c r="BP1097" s="86"/>
    </row>
    <row r="1098" spans="7:68" s="28" customFormat="1">
      <c r="G1098" s="450"/>
      <c r="AC1098" s="33"/>
      <c r="AG1098" s="86"/>
      <c r="AH1098" s="86"/>
      <c r="AI1098" s="86"/>
      <c r="AK1098" s="86"/>
      <c r="AL1098" s="86"/>
      <c r="AM1098" s="86"/>
      <c r="AN1098" s="86"/>
      <c r="AO1098" s="86"/>
      <c r="AP1098" s="86"/>
      <c r="AQ1098" s="86"/>
      <c r="AR1098" s="86"/>
      <c r="AS1098" s="86"/>
      <c r="AT1098" s="86"/>
      <c r="AU1098" s="86"/>
      <c r="AV1098" s="86"/>
      <c r="AW1098" s="86"/>
      <c r="AX1098" s="86"/>
      <c r="AY1098" s="86"/>
      <c r="AZ1098" s="86"/>
      <c r="BA1098" s="86"/>
      <c r="BB1098" s="86"/>
      <c r="BC1098" s="86"/>
      <c r="BD1098" s="86"/>
      <c r="BE1098" s="86"/>
      <c r="BF1098" s="86"/>
      <c r="BG1098" s="86"/>
      <c r="BH1098" s="86"/>
      <c r="BI1098" s="86"/>
      <c r="BJ1098" s="86"/>
      <c r="BK1098" s="86"/>
      <c r="BL1098" s="86"/>
      <c r="BM1098" s="86"/>
      <c r="BN1098" s="86"/>
      <c r="BO1098" s="86"/>
      <c r="BP1098" s="86"/>
    </row>
    <row r="1099" spans="7:68" s="28" customFormat="1">
      <c r="G1099" s="450"/>
      <c r="AC1099" s="33"/>
      <c r="AG1099" s="86"/>
      <c r="AH1099" s="86"/>
      <c r="AI1099" s="86"/>
      <c r="AK1099" s="86"/>
      <c r="AL1099" s="86"/>
      <c r="AM1099" s="86"/>
      <c r="AN1099" s="86"/>
      <c r="AO1099" s="86"/>
      <c r="AP1099" s="86"/>
      <c r="AQ1099" s="86"/>
      <c r="AR1099" s="86"/>
      <c r="AS1099" s="86"/>
      <c r="AT1099" s="86"/>
      <c r="AU1099" s="86"/>
      <c r="AV1099" s="86"/>
      <c r="AW1099" s="86"/>
      <c r="AX1099" s="86"/>
      <c r="AY1099" s="86"/>
      <c r="AZ1099" s="86"/>
      <c r="BA1099" s="86"/>
      <c r="BB1099" s="86"/>
      <c r="BC1099" s="86"/>
      <c r="BD1099" s="86"/>
      <c r="BE1099" s="86"/>
      <c r="BF1099" s="86"/>
      <c r="BG1099" s="86"/>
      <c r="BH1099" s="86"/>
      <c r="BI1099" s="86"/>
      <c r="BJ1099" s="86"/>
      <c r="BK1099" s="86"/>
      <c r="BL1099" s="86"/>
      <c r="BM1099" s="86"/>
      <c r="BN1099" s="86"/>
      <c r="BO1099" s="86"/>
      <c r="BP1099" s="86"/>
    </row>
    <row r="1100" spans="7:68" s="28" customFormat="1">
      <c r="G1100" s="450"/>
      <c r="AC1100" s="33"/>
      <c r="AG1100" s="86"/>
      <c r="AH1100" s="86"/>
      <c r="AI1100" s="86"/>
      <c r="AK1100" s="86"/>
      <c r="AL1100" s="86"/>
      <c r="AM1100" s="86"/>
      <c r="AN1100" s="86"/>
      <c r="AO1100" s="86"/>
      <c r="AP1100" s="86"/>
      <c r="AQ1100" s="86"/>
      <c r="AR1100" s="86"/>
      <c r="AS1100" s="86"/>
      <c r="AT1100" s="86"/>
      <c r="AU1100" s="86"/>
      <c r="AV1100" s="86"/>
      <c r="AW1100" s="86"/>
      <c r="AX1100" s="86"/>
      <c r="AY1100" s="86"/>
      <c r="AZ1100" s="86"/>
      <c r="BA1100" s="86"/>
      <c r="BB1100" s="86"/>
      <c r="BC1100" s="86"/>
      <c r="BD1100" s="86"/>
      <c r="BE1100" s="86"/>
      <c r="BF1100" s="86"/>
      <c r="BG1100" s="86"/>
      <c r="BH1100" s="86"/>
      <c r="BI1100" s="86"/>
      <c r="BJ1100" s="86"/>
      <c r="BK1100" s="86"/>
      <c r="BL1100" s="86"/>
      <c r="BM1100" s="86"/>
      <c r="BN1100" s="86"/>
      <c r="BO1100" s="86"/>
      <c r="BP1100" s="86"/>
    </row>
    <row r="1101" spans="7:68" s="28" customFormat="1">
      <c r="G1101" s="450"/>
      <c r="AC1101" s="33"/>
      <c r="AG1101" s="86"/>
      <c r="AH1101" s="86"/>
      <c r="AI1101" s="86"/>
      <c r="AK1101" s="86"/>
      <c r="AL1101" s="86"/>
      <c r="AM1101" s="86"/>
      <c r="AN1101" s="86"/>
      <c r="AO1101" s="86"/>
      <c r="AP1101" s="86"/>
      <c r="AQ1101" s="86"/>
      <c r="AR1101" s="86"/>
      <c r="AS1101" s="86"/>
      <c r="AT1101" s="86"/>
      <c r="AU1101" s="86"/>
      <c r="AV1101" s="86"/>
      <c r="AW1101" s="86"/>
      <c r="AX1101" s="86"/>
      <c r="AY1101" s="86"/>
      <c r="AZ1101" s="86"/>
      <c r="BA1101" s="86"/>
      <c r="BB1101" s="86"/>
      <c r="BC1101" s="86"/>
      <c r="BD1101" s="86"/>
      <c r="BE1101" s="86"/>
      <c r="BF1101" s="86"/>
      <c r="BG1101" s="86"/>
      <c r="BH1101" s="86"/>
      <c r="BI1101" s="86"/>
      <c r="BJ1101" s="86"/>
      <c r="BK1101" s="86"/>
      <c r="BL1101" s="86"/>
      <c r="BM1101" s="86"/>
      <c r="BN1101" s="86"/>
      <c r="BO1101" s="86"/>
      <c r="BP1101" s="86"/>
    </row>
    <row r="1102" spans="7:68" s="28" customFormat="1">
      <c r="G1102" s="450"/>
      <c r="AC1102" s="33"/>
      <c r="AG1102" s="86"/>
      <c r="AH1102" s="86"/>
      <c r="AI1102" s="86"/>
      <c r="AK1102" s="86"/>
      <c r="AL1102" s="86"/>
      <c r="AM1102" s="86"/>
      <c r="AN1102" s="86"/>
      <c r="AO1102" s="86"/>
      <c r="AP1102" s="86"/>
      <c r="AQ1102" s="86"/>
      <c r="AR1102" s="86"/>
      <c r="AS1102" s="86"/>
      <c r="AT1102" s="86"/>
      <c r="AU1102" s="86"/>
      <c r="AV1102" s="86"/>
      <c r="AW1102" s="86"/>
      <c r="AX1102" s="86"/>
      <c r="AY1102" s="86"/>
      <c r="AZ1102" s="86"/>
      <c r="BA1102" s="86"/>
      <c r="BB1102" s="86"/>
      <c r="BC1102" s="86"/>
      <c r="BD1102" s="86"/>
      <c r="BE1102" s="86"/>
      <c r="BF1102" s="86"/>
      <c r="BG1102" s="86"/>
      <c r="BH1102" s="86"/>
      <c r="BI1102" s="86"/>
      <c r="BJ1102" s="86"/>
      <c r="BK1102" s="86"/>
      <c r="BL1102" s="86"/>
      <c r="BM1102" s="86"/>
      <c r="BN1102" s="86"/>
      <c r="BO1102" s="86"/>
      <c r="BP1102" s="86"/>
    </row>
    <row r="1103" spans="7:68" s="28" customFormat="1">
      <c r="G1103" s="450"/>
      <c r="AC1103" s="33"/>
      <c r="AG1103" s="86"/>
      <c r="AH1103" s="86"/>
      <c r="AI1103" s="86"/>
      <c r="AK1103" s="86"/>
      <c r="AL1103" s="86"/>
      <c r="AM1103" s="86"/>
      <c r="AN1103" s="86"/>
      <c r="AO1103" s="86"/>
      <c r="AP1103" s="86"/>
      <c r="AQ1103" s="86"/>
      <c r="AR1103" s="86"/>
      <c r="AS1103" s="86"/>
      <c r="AT1103" s="86"/>
      <c r="AU1103" s="86"/>
      <c r="AV1103" s="86"/>
      <c r="AW1103" s="86"/>
      <c r="AX1103" s="86"/>
      <c r="AY1103" s="86"/>
      <c r="AZ1103" s="86"/>
      <c r="BA1103" s="86"/>
      <c r="BB1103" s="86"/>
      <c r="BC1103" s="86"/>
      <c r="BD1103" s="86"/>
      <c r="BE1103" s="86"/>
      <c r="BF1103" s="86"/>
      <c r="BG1103" s="86"/>
      <c r="BH1103" s="86"/>
      <c r="BI1103" s="86"/>
      <c r="BJ1103" s="86"/>
      <c r="BK1103" s="86"/>
      <c r="BL1103" s="86"/>
      <c r="BM1103" s="86"/>
      <c r="BN1103" s="86"/>
      <c r="BO1103" s="86"/>
      <c r="BP1103" s="86"/>
    </row>
    <row r="1104" spans="7:68" s="28" customFormat="1">
      <c r="G1104" s="450"/>
      <c r="AC1104" s="33"/>
      <c r="AG1104" s="86"/>
      <c r="AH1104" s="86"/>
      <c r="AI1104" s="86"/>
      <c r="AK1104" s="86"/>
      <c r="AL1104" s="86"/>
      <c r="AM1104" s="86"/>
      <c r="AN1104" s="86"/>
      <c r="AO1104" s="86"/>
      <c r="AP1104" s="86"/>
      <c r="AQ1104" s="86"/>
      <c r="AR1104" s="86"/>
      <c r="AS1104" s="86"/>
      <c r="AT1104" s="86"/>
      <c r="AU1104" s="86"/>
      <c r="AV1104" s="86"/>
      <c r="AW1104" s="86"/>
      <c r="AX1104" s="86"/>
      <c r="AY1104" s="86"/>
      <c r="AZ1104" s="86"/>
      <c r="BA1104" s="86"/>
      <c r="BB1104" s="86"/>
      <c r="BC1104" s="86"/>
      <c r="BD1104" s="86"/>
      <c r="BE1104" s="86"/>
      <c r="BF1104" s="86"/>
      <c r="BG1104" s="86"/>
      <c r="BH1104" s="86"/>
      <c r="BI1104" s="86"/>
      <c r="BJ1104" s="86"/>
      <c r="BK1104" s="86"/>
      <c r="BL1104" s="86"/>
      <c r="BM1104" s="86"/>
      <c r="BN1104" s="86"/>
      <c r="BO1104" s="86"/>
      <c r="BP1104" s="86"/>
    </row>
    <row r="1105" spans="7:68" s="28" customFormat="1">
      <c r="G1105" s="450"/>
      <c r="AC1105" s="33"/>
      <c r="AG1105" s="86"/>
      <c r="AH1105" s="86"/>
      <c r="AI1105" s="86"/>
      <c r="AK1105" s="86"/>
      <c r="AL1105" s="86"/>
      <c r="AM1105" s="86"/>
      <c r="AN1105" s="86"/>
      <c r="AO1105" s="86"/>
      <c r="AP1105" s="86"/>
      <c r="AQ1105" s="86"/>
      <c r="AR1105" s="86"/>
      <c r="AS1105" s="86"/>
      <c r="AT1105" s="86"/>
      <c r="AU1105" s="86"/>
      <c r="AV1105" s="86"/>
      <c r="AW1105" s="86"/>
      <c r="AX1105" s="86"/>
      <c r="AY1105" s="86"/>
      <c r="AZ1105" s="86"/>
      <c r="BA1105" s="86"/>
      <c r="BB1105" s="86"/>
      <c r="BC1105" s="86"/>
      <c r="BD1105" s="86"/>
      <c r="BE1105" s="86"/>
      <c r="BF1105" s="86"/>
      <c r="BG1105" s="86"/>
      <c r="BH1105" s="86"/>
      <c r="BI1105" s="86"/>
      <c r="BJ1105" s="86"/>
      <c r="BK1105" s="86"/>
      <c r="BL1105" s="86"/>
      <c r="BM1105" s="86"/>
      <c r="BN1105" s="86"/>
      <c r="BO1105" s="86"/>
      <c r="BP1105" s="86"/>
    </row>
    <row r="1106" spans="7:68" s="28" customFormat="1">
      <c r="G1106" s="450"/>
      <c r="AC1106" s="33"/>
      <c r="AG1106" s="86"/>
      <c r="AH1106" s="86"/>
      <c r="AI1106" s="86"/>
      <c r="AK1106" s="86"/>
      <c r="AL1106" s="86"/>
      <c r="AM1106" s="86"/>
      <c r="AN1106" s="86"/>
      <c r="AO1106" s="86"/>
      <c r="AP1106" s="86"/>
      <c r="AQ1106" s="86"/>
      <c r="AR1106" s="86"/>
      <c r="AS1106" s="86"/>
      <c r="AT1106" s="86"/>
      <c r="AU1106" s="86"/>
      <c r="AV1106" s="86"/>
      <c r="AW1106" s="86"/>
      <c r="AX1106" s="86"/>
      <c r="AY1106" s="86"/>
      <c r="AZ1106" s="86"/>
      <c r="BA1106" s="86"/>
      <c r="BB1106" s="86"/>
      <c r="BC1106" s="86"/>
      <c r="BD1106" s="86"/>
      <c r="BE1106" s="86"/>
      <c r="BF1106" s="86"/>
      <c r="BG1106" s="86"/>
      <c r="BH1106" s="86"/>
      <c r="BI1106" s="86"/>
      <c r="BJ1106" s="86"/>
      <c r="BK1106" s="86"/>
      <c r="BL1106" s="86"/>
      <c r="BM1106" s="86"/>
      <c r="BN1106" s="86"/>
      <c r="BO1106" s="86"/>
      <c r="BP1106" s="86"/>
    </row>
    <row r="1107" spans="7:68" s="28" customFormat="1">
      <c r="G1107" s="450"/>
      <c r="AC1107" s="33"/>
      <c r="AG1107" s="86"/>
      <c r="AH1107" s="86"/>
      <c r="AI1107" s="86"/>
      <c r="AK1107" s="86"/>
      <c r="AL1107" s="86"/>
      <c r="AM1107" s="86"/>
      <c r="AN1107" s="86"/>
      <c r="AO1107" s="86"/>
      <c r="AP1107" s="86"/>
      <c r="AQ1107" s="86"/>
      <c r="AR1107" s="86"/>
      <c r="AS1107" s="86"/>
      <c r="AT1107" s="86"/>
      <c r="AU1107" s="86"/>
      <c r="AV1107" s="86"/>
      <c r="AW1107" s="86"/>
      <c r="AX1107" s="86"/>
      <c r="AY1107" s="86"/>
      <c r="AZ1107" s="86"/>
      <c r="BA1107" s="86"/>
      <c r="BB1107" s="86"/>
      <c r="BC1107" s="86"/>
      <c r="BD1107" s="86"/>
      <c r="BE1107" s="86"/>
      <c r="BF1107" s="86"/>
      <c r="BG1107" s="86"/>
      <c r="BH1107" s="86"/>
      <c r="BI1107" s="86"/>
      <c r="BJ1107" s="86"/>
      <c r="BK1107" s="86"/>
      <c r="BL1107" s="86"/>
      <c r="BM1107" s="86"/>
      <c r="BN1107" s="86"/>
      <c r="BO1107" s="86"/>
      <c r="BP1107" s="86"/>
    </row>
    <row r="1108" spans="7:68" s="28" customFormat="1">
      <c r="G1108" s="450"/>
      <c r="AC1108" s="33"/>
      <c r="AG1108" s="86"/>
      <c r="AH1108" s="86"/>
      <c r="AI1108" s="86"/>
      <c r="AK1108" s="86"/>
      <c r="AL1108" s="86"/>
      <c r="AM1108" s="86"/>
      <c r="AN1108" s="86"/>
      <c r="AO1108" s="86"/>
      <c r="AP1108" s="86"/>
      <c r="AQ1108" s="86"/>
      <c r="AR1108" s="86"/>
      <c r="AS1108" s="86"/>
      <c r="AT1108" s="86"/>
      <c r="AU1108" s="86"/>
      <c r="AV1108" s="86"/>
      <c r="AW1108" s="86"/>
      <c r="AX1108" s="86"/>
      <c r="AY1108" s="86"/>
      <c r="AZ1108" s="86"/>
      <c r="BA1108" s="86"/>
      <c r="BB1108" s="86"/>
      <c r="BC1108" s="86"/>
      <c r="BD1108" s="86"/>
      <c r="BE1108" s="86"/>
      <c r="BF1108" s="86"/>
      <c r="BG1108" s="86"/>
      <c r="BH1108" s="86"/>
      <c r="BI1108" s="86"/>
      <c r="BJ1108" s="86"/>
      <c r="BK1108" s="86"/>
      <c r="BL1108" s="86"/>
      <c r="BM1108" s="86"/>
      <c r="BN1108" s="86"/>
      <c r="BO1108" s="86"/>
      <c r="BP1108" s="86"/>
    </row>
    <row r="1109" spans="7:68" s="28" customFormat="1">
      <c r="G1109" s="450"/>
      <c r="AC1109" s="33"/>
      <c r="AG1109" s="86"/>
      <c r="AH1109" s="86"/>
      <c r="AI1109" s="86"/>
      <c r="AK1109" s="86"/>
      <c r="AL1109" s="86"/>
      <c r="AM1109" s="86"/>
      <c r="AN1109" s="86"/>
      <c r="AO1109" s="86"/>
      <c r="AP1109" s="86"/>
      <c r="AQ1109" s="86"/>
      <c r="AR1109" s="86"/>
      <c r="AS1109" s="86"/>
      <c r="AT1109" s="86"/>
      <c r="AU1109" s="86"/>
      <c r="AV1109" s="86"/>
      <c r="AW1109" s="86"/>
      <c r="AX1109" s="86"/>
      <c r="AY1109" s="86"/>
      <c r="AZ1109" s="86"/>
      <c r="BA1109" s="86"/>
      <c r="BB1109" s="86"/>
      <c r="BC1109" s="86"/>
      <c r="BD1109" s="86"/>
      <c r="BE1109" s="86"/>
      <c r="BF1109" s="86"/>
      <c r="BG1109" s="86"/>
      <c r="BH1109" s="86"/>
      <c r="BI1109" s="86"/>
      <c r="BJ1109" s="86"/>
      <c r="BK1109" s="86"/>
      <c r="BL1109" s="86"/>
      <c r="BM1109" s="86"/>
      <c r="BN1109" s="86"/>
      <c r="BO1109" s="86"/>
      <c r="BP1109" s="86"/>
    </row>
    <row r="1110" spans="7:68" s="28" customFormat="1">
      <c r="G1110" s="450"/>
      <c r="AC1110" s="33"/>
      <c r="AG1110" s="86"/>
      <c r="AH1110" s="86"/>
      <c r="AI1110" s="86"/>
      <c r="AK1110" s="86"/>
      <c r="AL1110" s="86"/>
      <c r="AM1110" s="86"/>
      <c r="AN1110" s="86"/>
      <c r="AO1110" s="86"/>
      <c r="AP1110" s="86"/>
      <c r="AQ1110" s="86"/>
      <c r="AR1110" s="86"/>
      <c r="AS1110" s="86"/>
      <c r="AT1110" s="86"/>
      <c r="AU1110" s="86"/>
      <c r="AV1110" s="86"/>
      <c r="AW1110" s="86"/>
      <c r="AX1110" s="86"/>
      <c r="AY1110" s="86"/>
      <c r="AZ1110" s="86"/>
      <c r="BA1110" s="86"/>
      <c r="BB1110" s="86"/>
      <c r="BC1110" s="86"/>
      <c r="BD1110" s="86"/>
      <c r="BE1110" s="86"/>
      <c r="BF1110" s="86"/>
      <c r="BG1110" s="86"/>
      <c r="BH1110" s="86"/>
      <c r="BI1110" s="86"/>
      <c r="BJ1110" s="86"/>
      <c r="BK1110" s="86"/>
      <c r="BL1110" s="86"/>
      <c r="BM1110" s="86"/>
      <c r="BN1110" s="86"/>
      <c r="BO1110" s="86"/>
      <c r="BP1110" s="86"/>
    </row>
    <row r="1111" spans="7:68" s="28" customFormat="1">
      <c r="G1111" s="450"/>
      <c r="AC1111" s="33"/>
      <c r="AG1111" s="86"/>
      <c r="AH1111" s="86"/>
      <c r="AI1111" s="86"/>
      <c r="AK1111" s="86"/>
      <c r="AL1111" s="86"/>
      <c r="AM1111" s="86"/>
      <c r="AN1111" s="86"/>
      <c r="AO1111" s="86"/>
      <c r="AP1111" s="86"/>
      <c r="AQ1111" s="86"/>
      <c r="AR1111" s="86"/>
      <c r="AS1111" s="86"/>
      <c r="AT1111" s="86"/>
      <c r="AU1111" s="86"/>
      <c r="AV1111" s="86"/>
      <c r="AW1111" s="86"/>
      <c r="AX1111" s="86"/>
      <c r="AY1111" s="86"/>
      <c r="AZ1111" s="86"/>
      <c r="BA1111" s="86"/>
      <c r="BB1111" s="86"/>
      <c r="BC1111" s="86"/>
      <c r="BD1111" s="86"/>
      <c r="BE1111" s="86"/>
      <c r="BF1111" s="86"/>
      <c r="BG1111" s="86"/>
      <c r="BH1111" s="86"/>
      <c r="BI1111" s="86"/>
      <c r="BJ1111" s="86"/>
      <c r="BK1111" s="86"/>
      <c r="BL1111" s="86"/>
      <c r="BM1111" s="86"/>
      <c r="BN1111" s="86"/>
      <c r="BO1111" s="86"/>
      <c r="BP1111" s="86"/>
    </row>
    <row r="1112" spans="7:68" s="28" customFormat="1">
      <c r="G1112" s="450"/>
      <c r="AC1112" s="33"/>
      <c r="AG1112" s="86"/>
      <c r="AH1112" s="86"/>
      <c r="AI1112" s="86"/>
      <c r="AK1112" s="86"/>
      <c r="AL1112" s="86"/>
      <c r="AM1112" s="86"/>
      <c r="AN1112" s="86"/>
      <c r="AO1112" s="86"/>
      <c r="AP1112" s="86"/>
      <c r="AQ1112" s="86"/>
      <c r="AR1112" s="86"/>
      <c r="AS1112" s="86"/>
      <c r="AT1112" s="86"/>
      <c r="AU1112" s="86"/>
      <c r="AV1112" s="86"/>
      <c r="AW1112" s="86"/>
      <c r="AX1112" s="86"/>
      <c r="AY1112" s="86"/>
      <c r="AZ1112" s="86"/>
      <c r="BA1112" s="86"/>
      <c r="BB1112" s="86"/>
      <c r="BC1112" s="86"/>
      <c r="BD1112" s="86"/>
      <c r="BE1112" s="86"/>
      <c r="BF1112" s="86"/>
      <c r="BG1112" s="86"/>
      <c r="BH1112" s="86"/>
      <c r="BI1112" s="86"/>
      <c r="BJ1112" s="86"/>
      <c r="BK1112" s="86"/>
      <c r="BL1112" s="86"/>
      <c r="BM1112" s="86"/>
      <c r="BN1112" s="86"/>
      <c r="BO1112" s="86"/>
      <c r="BP1112" s="86"/>
    </row>
    <row r="1113" spans="7:68" s="28" customFormat="1">
      <c r="G1113" s="450"/>
      <c r="AC1113" s="33"/>
      <c r="AG1113" s="86"/>
      <c r="AH1113" s="86"/>
      <c r="AI1113" s="86"/>
      <c r="AK1113" s="86"/>
      <c r="AL1113" s="86"/>
      <c r="AM1113" s="86"/>
      <c r="AN1113" s="86"/>
      <c r="AO1113" s="86"/>
      <c r="AP1113" s="86"/>
      <c r="AQ1113" s="86"/>
      <c r="AR1113" s="86"/>
      <c r="AS1113" s="86"/>
      <c r="AT1113" s="86"/>
      <c r="AU1113" s="86"/>
      <c r="AV1113" s="86"/>
      <c r="AW1113" s="86"/>
      <c r="AX1113" s="86"/>
      <c r="AY1113" s="86"/>
      <c r="AZ1113" s="86"/>
      <c r="BA1113" s="86"/>
      <c r="BB1113" s="86"/>
      <c r="BC1113" s="86"/>
      <c r="BD1113" s="86"/>
      <c r="BE1113" s="86"/>
      <c r="BF1113" s="86"/>
      <c r="BG1113" s="86"/>
      <c r="BH1113" s="86"/>
      <c r="BI1113" s="86"/>
      <c r="BJ1113" s="86"/>
      <c r="BK1113" s="86"/>
      <c r="BL1113" s="86"/>
      <c r="BM1113" s="86"/>
      <c r="BN1113" s="86"/>
      <c r="BO1113" s="86"/>
      <c r="BP1113" s="86"/>
    </row>
    <row r="1114" spans="7:68" s="28" customFormat="1">
      <c r="G1114" s="450"/>
      <c r="AC1114" s="33"/>
      <c r="AG1114" s="86"/>
      <c r="AH1114" s="86"/>
      <c r="AI1114" s="86"/>
      <c r="AK1114" s="86"/>
      <c r="AL1114" s="86"/>
      <c r="AM1114" s="86"/>
      <c r="AN1114" s="86"/>
      <c r="AO1114" s="86"/>
      <c r="AP1114" s="86"/>
      <c r="AQ1114" s="86"/>
      <c r="AR1114" s="86"/>
      <c r="AS1114" s="86"/>
      <c r="AT1114" s="86"/>
      <c r="AU1114" s="86"/>
      <c r="AV1114" s="86"/>
      <c r="AW1114" s="86"/>
      <c r="AX1114" s="86"/>
      <c r="AY1114" s="86"/>
      <c r="AZ1114" s="86"/>
      <c r="BA1114" s="86"/>
      <c r="BB1114" s="86"/>
      <c r="BC1114" s="86"/>
      <c r="BD1114" s="86"/>
      <c r="BE1114" s="86"/>
      <c r="BF1114" s="86"/>
      <c r="BG1114" s="86"/>
      <c r="BH1114" s="86"/>
      <c r="BI1114" s="86"/>
      <c r="BJ1114" s="86"/>
      <c r="BK1114" s="86"/>
      <c r="BL1114" s="86"/>
      <c r="BM1114" s="86"/>
      <c r="BN1114" s="86"/>
      <c r="BO1114" s="86"/>
      <c r="BP1114" s="86"/>
    </row>
    <row r="1115" spans="7:68" s="28" customFormat="1">
      <c r="G1115" s="450"/>
      <c r="AC1115" s="33"/>
      <c r="AG1115" s="86"/>
      <c r="AH1115" s="86"/>
      <c r="AI1115" s="86"/>
      <c r="AK1115" s="86"/>
      <c r="AL1115" s="86"/>
      <c r="AM1115" s="86"/>
      <c r="AN1115" s="86"/>
      <c r="AO1115" s="86"/>
      <c r="AP1115" s="86"/>
      <c r="AQ1115" s="86"/>
      <c r="AR1115" s="86"/>
      <c r="AS1115" s="86"/>
      <c r="AT1115" s="86"/>
      <c r="AU1115" s="86"/>
      <c r="AV1115" s="86"/>
      <c r="AW1115" s="86"/>
      <c r="AX1115" s="86"/>
      <c r="AY1115" s="86"/>
      <c r="AZ1115" s="86"/>
      <c r="BA1115" s="86"/>
      <c r="BB1115" s="86"/>
      <c r="BC1115" s="86"/>
      <c r="BD1115" s="86"/>
      <c r="BE1115" s="86"/>
      <c r="BF1115" s="86"/>
      <c r="BG1115" s="86"/>
      <c r="BH1115" s="86"/>
      <c r="BI1115" s="86"/>
      <c r="BJ1115" s="86"/>
      <c r="BK1115" s="86"/>
      <c r="BL1115" s="86"/>
      <c r="BM1115" s="86"/>
      <c r="BN1115" s="86"/>
      <c r="BO1115" s="86"/>
      <c r="BP1115" s="86"/>
    </row>
    <row r="1116" spans="7:68" s="28" customFormat="1">
      <c r="G1116" s="450"/>
      <c r="AC1116" s="33"/>
      <c r="AG1116" s="86"/>
      <c r="AH1116" s="86"/>
      <c r="AI1116" s="86"/>
      <c r="AK1116" s="86"/>
      <c r="AL1116" s="86"/>
      <c r="AM1116" s="86"/>
      <c r="AN1116" s="86"/>
      <c r="AO1116" s="86"/>
      <c r="AP1116" s="86"/>
      <c r="AQ1116" s="86"/>
      <c r="AR1116" s="86"/>
      <c r="AS1116" s="86"/>
      <c r="AT1116" s="86"/>
      <c r="AU1116" s="86"/>
      <c r="AV1116" s="86"/>
      <c r="AW1116" s="86"/>
      <c r="AX1116" s="86"/>
      <c r="AY1116" s="86"/>
      <c r="AZ1116" s="86"/>
      <c r="BA1116" s="86"/>
      <c r="BB1116" s="86"/>
      <c r="BC1116" s="86"/>
      <c r="BD1116" s="86"/>
      <c r="BE1116" s="86"/>
      <c r="BF1116" s="86"/>
      <c r="BG1116" s="86"/>
      <c r="BH1116" s="86"/>
      <c r="BI1116" s="86"/>
      <c r="BJ1116" s="86"/>
      <c r="BK1116" s="86"/>
      <c r="BL1116" s="86"/>
      <c r="BM1116" s="86"/>
      <c r="BN1116" s="86"/>
      <c r="BO1116" s="86"/>
      <c r="BP1116" s="86"/>
    </row>
    <row r="1117" spans="7:68" s="28" customFormat="1">
      <c r="G1117" s="450"/>
      <c r="AC1117" s="33"/>
      <c r="AG1117" s="86"/>
      <c r="AH1117" s="86"/>
      <c r="AI1117" s="86"/>
      <c r="AK1117" s="86"/>
      <c r="AL1117" s="86"/>
      <c r="AM1117" s="86"/>
      <c r="AN1117" s="86"/>
      <c r="AO1117" s="86"/>
      <c r="AP1117" s="86"/>
      <c r="AQ1117" s="86"/>
      <c r="AR1117" s="86"/>
      <c r="AS1117" s="86"/>
      <c r="AT1117" s="86"/>
      <c r="AU1117" s="86"/>
      <c r="AV1117" s="86"/>
      <c r="AW1117" s="86"/>
      <c r="AX1117" s="86"/>
      <c r="AY1117" s="86"/>
      <c r="AZ1117" s="86"/>
      <c r="BA1117" s="86"/>
      <c r="BB1117" s="86"/>
      <c r="BC1117" s="86"/>
      <c r="BD1117" s="86"/>
      <c r="BE1117" s="86"/>
      <c r="BF1117" s="86"/>
      <c r="BG1117" s="86"/>
      <c r="BH1117" s="86"/>
      <c r="BI1117" s="86"/>
      <c r="BJ1117" s="86"/>
      <c r="BK1117" s="86"/>
      <c r="BL1117" s="86"/>
      <c r="BM1117" s="86"/>
      <c r="BN1117" s="86"/>
      <c r="BO1117" s="86"/>
      <c r="BP1117" s="86"/>
    </row>
    <row r="1118" spans="7:68" s="28" customFormat="1">
      <c r="G1118" s="450"/>
      <c r="AC1118" s="33"/>
      <c r="AG1118" s="86"/>
      <c r="AH1118" s="86"/>
      <c r="AI1118" s="86"/>
      <c r="AK1118" s="86"/>
      <c r="AL1118" s="86"/>
      <c r="AM1118" s="86"/>
      <c r="AN1118" s="86"/>
      <c r="AO1118" s="86"/>
      <c r="AP1118" s="86"/>
      <c r="AQ1118" s="86"/>
      <c r="AR1118" s="86"/>
      <c r="AS1118" s="86"/>
      <c r="AT1118" s="86"/>
      <c r="AU1118" s="86"/>
      <c r="AV1118" s="86"/>
      <c r="AW1118" s="86"/>
      <c r="AX1118" s="86"/>
      <c r="AY1118" s="86"/>
      <c r="AZ1118" s="86"/>
      <c r="BA1118" s="86"/>
      <c r="BB1118" s="86"/>
      <c r="BC1118" s="86"/>
      <c r="BD1118" s="86"/>
      <c r="BE1118" s="86"/>
      <c r="BF1118" s="86"/>
      <c r="BG1118" s="86"/>
      <c r="BH1118" s="86"/>
      <c r="BI1118" s="86"/>
      <c r="BJ1118" s="86"/>
      <c r="BK1118" s="86"/>
      <c r="BL1118" s="86"/>
      <c r="BM1118" s="86"/>
      <c r="BN1118" s="86"/>
      <c r="BO1118" s="86"/>
      <c r="BP1118" s="86"/>
    </row>
    <row r="1119" spans="7:68" s="28" customFormat="1">
      <c r="G1119" s="450"/>
      <c r="AC1119" s="33"/>
      <c r="AG1119" s="86"/>
      <c r="AH1119" s="86"/>
      <c r="AI1119" s="86"/>
      <c r="AK1119" s="86"/>
      <c r="AL1119" s="86"/>
      <c r="AM1119" s="86"/>
      <c r="AN1119" s="86"/>
      <c r="AO1119" s="86"/>
      <c r="AP1119" s="86"/>
      <c r="AQ1119" s="86"/>
      <c r="AR1119" s="86"/>
      <c r="AS1119" s="86"/>
      <c r="AT1119" s="86"/>
      <c r="AU1119" s="86"/>
      <c r="AV1119" s="86"/>
      <c r="AW1119" s="86"/>
      <c r="AX1119" s="86"/>
      <c r="AY1119" s="86"/>
      <c r="AZ1119" s="86"/>
      <c r="BA1119" s="86"/>
      <c r="BB1119" s="86"/>
      <c r="BC1119" s="86"/>
      <c r="BD1119" s="86"/>
      <c r="BE1119" s="86"/>
      <c r="BF1119" s="86"/>
      <c r="BG1119" s="86"/>
      <c r="BH1119" s="86"/>
      <c r="BI1119" s="86"/>
      <c r="BJ1119" s="86"/>
      <c r="BK1119" s="86"/>
      <c r="BL1119" s="86"/>
      <c r="BM1119" s="86"/>
      <c r="BN1119" s="86"/>
      <c r="BO1119" s="86"/>
      <c r="BP1119" s="86"/>
    </row>
    <row r="1120" spans="7:68" s="28" customFormat="1">
      <c r="G1120" s="450"/>
      <c r="AC1120" s="33"/>
      <c r="AG1120" s="86"/>
      <c r="AH1120" s="86"/>
      <c r="AI1120" s="86"/>
      <c r="AK1120" s="86"/>
      <c r="AL1120" s="86"/>
      <c r="AM1120" s="86"/>
      <c r="AN1120" s="86"/>
      <c r="AO1120" s="86"/>
      <c r="AP1120" s="86"/>
      <c r="AQ1120" s="86"/>
      <c r="AR1120" s="86"/>
      <c r="AS1120" s="86"/>
      <c r="AT1120" s="86"/>
      <c r="AU1120" s="86"/>
      <c r="AV1120" s="86"/>
      <c r="AW1120" s="86"/>
      <c r="AX1120" s="86"/>
      <c r="AY1120" s="86"/>
      <c r="AZ1120" s="86"/>
      <c r="BA1120" s="86"/>
      <c r="BB1120" s="86"/>
      <c r="BC1120" s="86"/>
      <c r="BD1120" s="86"/>
      <c r="BE1120" s="86"/>
      <c r="BF1120" s="86"/>
      <c r="BG1120" s="86"/>
      <c r="BH1120" s="86"/>
      <c r="BI1120" s="86"/>
      <c r="BJ1120" s="86"/>
      <c r="BK1120" s="86"/>
      <c r="BL1120" s="86"/>
      <c r="BM1120" s="86"/>
      <c r="BN1120" s="86"/>
      <c r="BO1120" s="86"/>
      <c r="BP1120" s="86"/>
    </row>
    <row r="1121" spans="7:68" s="28" customFormat="1">
      <c r="G1121" s="450"/>
      <c r="AC1121" s="33"/>
      <c r="AG1121" s="86"/>
      <c r="AH1121" s="86"/>
      <c r="AI1121" s="86"/>
      <c r="AK1121" s="86"/>
      <c r="AL1121" s="86"/>
      <c r="AM1121" s="86"/>
      <c r="AN1121" s="86"/>
      <c r="AO1121" s="86"/>
      <c r="AP1121" s="86"/>
      <c r="AQ1121" s="86"/>
      <c r="AR1121" s="86"/>
      <c r="AS1121" s="86"/>
      <c r="AT1121" s="86"/>
      <c r="AU1121" s="86"/>
      <c r="AV1121" s="86"/>
      <c r="AW1121" s="86"/>
      <c r="AX1121" s="86"/>
      <c r="AY1121" s="86"/>
      <c r="AZ1121" s="86"/>
      <c r="BA1121" s="86"/>
      <c r="BB1121" s="86"/>
      <c r="BC1121" s="86"/>
      <c r="BD1121" s="86"/>
      <c r="BE1121" s="86"/>
      <c r="BF1121" s="86"/>
      <c r="BG1121" s="86"/>
      <c r="BH1121" s="86"/>
      <c r="BI1121" s="86"/>
      <c r="BJ1121" s="86"/>
      <c r="BK1121" s="86"/>
      <c r="BL1121" s="86"/>
      <c r="BM1121" s="86"/>
      <c r="BN1121" s="86"/>
      <c r="BO1121" s="86"/>
      <c r="BP1121" s="86"/>
    </row>
    <row r="1122" spans="7:68" s="28" customFormat="1">
      <c r="G1122" s="450"/>
      <c r="AC1122" s="33"/>
      <c r="AG1122" s="86"/>
      <c r="AH1122" s="86"/>
      <c r="AI1122" s="86"/>
      <c r="AK1122" s="86"/>
      <c r="AL1122" s="86"/>
      <c r="AM1122" s="86"/>
      <c r="AN1122" s="86"/>
      <c r="AO1122" s="86"/>
      <c r="AP1122" s="86"/>
      <c r="AQ1122" s="86"/>
      <c r="AR1122" s="86"/>
      <c r="AS1122" s="86"/>
      <c r="AT1122" s="86"/>
      <c r="AU1122" s="86"/>
      <c r="AV1122" s="86"/>
      <c r="AW1122" s="86"/>
      <c r="AX1122" s="86"/>
      <c r="AY1122" s="86"/>
      <c r="AZ1122" s="86"/>
      <c r="BA1122" s="86"/>
      <c r="BB1122" s="86"/>
      <c r="BC1122" s="86"/>
      <c r="BD1122" s="86"/>
      <c r="BE1122" s="86"/>
      <c r="BF1122" s="86"/>
      <c r="BG1122" s="86"/>
      <c r="BH1122" s="86"/>
      <c r="BI1122" s="86"/>
      <c r="BJ1122" s="86"/>
      <c r="BK1122" s="86"/>
      <c r="BL1122" s="86"/>
      <c r="BM1122" s="86"/>
      <c r="BN1122" s="86"/>
      <c r="BO1122" s="86"/>
      <c r="BP1122" s="86"/>
    </row>
    <row r="1123" spans="7:68" s="28" customFormat="1">
      <c r="G1123" s="450"/>
      <c r="AC1123" s="33"/>
      <c r="AG1123" s="86"/>
      <c r="AH1123" s="86"/>
      <c r="AI1123" s="86"/>
      <c r="AK1123" s="86"/>
      <c r="AL1123" s="86"/>
      <c r="AM1123" s="86"/>
      <c r="AN1123" s="86"/>
      <c r="AO1123" s="86"/>
      <c r="AP1123" s="86"/>
      <c r="AQ1123" s="86"/>
      <c r="AR1123" s="86"/>
      <c r="AS1123" s="86"/>
      <c r="AT1123" s="86"/>
      <c r="AU1123" s="86"/>
      <c r="AV1123" s="86"/>
      <c r="AW1123" s="86"/>
      <c r="AX1123" s="86"/>
      <c r="AY1123" s="86"/>
      <c r="AZ1123" s="86"/>
      <c r="BA1123" s="86"/>
      <c r="BB1123" s="86"/>
      <c r="BC1123" s="86"/>
      <c r="BD1123" s="86"/>
      <c r="BE1123" s="86"/>
      <c r="BF1123" s="86"/>
      <c r="BG1123" s="86"/>
      <c r="BH1123" s="86"/>
      <c r="BI1123" s="86"/>
      <c r="BJ1123" s="86"/>
      <c r="BK1123" s="86"/>
      <c r="BL1123" s="86"/>
      <c r="BM1123" s="86"/>
      <c r="BN1123" s="86"/>
      <c r="BO1123" s="86"/>
      <c r="BP1123" s="86"/>
    </row>
    <row r="1124" spans="7:68" s="28" customFormat="1">
      <c r="G1124" s="450"/>
      <c r="AC1124" s="33"/>
      <c r="AG1124" s="86"/>
      <c r="AH1124" s="86"/>
      <c r="AI1124" s="86"/>
      <c r="AK1124" s="86"/>
      <c r="AL1124" s="86"/>
      <c r="AM1124" s="86"/>
      <c r="AN1124" s="86"/>
      <c r="AO1124" s="86"/>
      <c r="AP1124" s="86"/>
      <c r="AQ1124" s="86"/>
      <c r="AR1124" s="86"/>
      <c r="AS1124" s="86"/>
      <c r="AT1124" s="86"/>
      <c r="AU1124" s="86"/>
      <c r="AV1124" s="86"/>
      <c r="AW1124" s="86"/>
      <c r="AX1124" s="86"/>
      <c r="AY1124" s="86"/>
      <c r="AZ1124" s="86"/>
      <c r="BA1124" s="86"/>
      <c r="BB1124" s="86"/>
      <c r="BC1124" s="86"/>
      <c r="BD1124" s="86"/>
      <c r="BE1124" s="86"/>
      <c r="BF1124" s="86"/>
      <c r="BG1124" s="86"/>
      <c r="BH1124" s="86"/>
      <c r="BI1124" s="86"/>
      <c r="BJ1124" s="86"/>
      <c r="BK1124" s="86"/>
      <c r="BL1124" s="86"/>
      <c r="BM1124" s="86"/>
      <c r="BN1124" s="86"/>
      <c r="BO1124" s="86"/>
      <c r="BP1124" s="86"/>
    </row>
    <row r="1125" spans="7:68" s="28" customFormat="1">
      <c r="G1125" s="450"/>
      <c r="AC1125" s="33"/>
      <c r="AG1125" s="86"/>
      <c r="AH1125" s="86"/>
      <c r="AI1125" s="86"/>
      <c r="AK1125" s="86"/>
      <c r="AL1125" s="86"/>
      <c r="AM1125" s="86"/>
      <c r="AN1125" s="86"/>
      <c r="AO1125" s="86"/>
      <c r="AP1125" s="86"/>
      <c r="AQ1125" s="86"/>
      <c r="AR1125" s="86"/>
      <c r="AS1125" s="86"/>
      <c r="AT1125" s="86"/>
      <c r="AU1125" s="86"/>
      <c r="AV1125" s="86"/>
      <c r="AW1125" s="86"/>
      <c r="AX1125" s="86"/>
      <c r="AY1125" s="86"/>
      <c r="AZ1125" s="86"/>
      <c r="BA1125" s="86"/>
      <c r="BB1125" s="86"/>
      <c r="BC1125" s="86"/>
      <c r="BD1125" s="86"/>
      <c r="BE1125" s="86"/>
      <c r="BF1125" s="86"/>
      <c r="BG1125" s="86"/>
      <c r="BH1125" s="86"/>
      <c r="BI1125" s="86"/>
      <c r="BJ1125" s="86"/>
      <c r="BK1125" s="86"/>
      <c r="BL1125" s="86"/>
      <c r="BM1125" s="86"/>
      <c r="BN1125" s="86"/>
      <c r="BO1125" s="86"/>
      <c r="BP1125" s="86"/>
    </row>
    <row r="1126" spans="7:68" s="28" customFormat="1">
      <c r="G1126" s="450"/>
      <c r="AC1126" s="33"/>
      <c r="AG1126" s="86"/>
      <c r="AH1126" s="86"/>
      <c r="AI1126" s="86"/>
      <c r="AK1126" s="86"/>
      <c r="AL1126" s="86"/>
      <c r="AM1126" s="86"/>
      <c r="AN1126" s="86"/>
      <c r="AO1126" s="86"/>
      <c r="AP1126" s="86"/>
      <c r="AQ1126" s="86"/>
      <c r="AR1126" s="86"/>
      <c r="AS1126" s="86"/>
      <c r="AT1126" s="86"/>
      <c r="AU1126" s="86"/>
      <c r="AV1126" s="86"/>
      <c r="AW1126" s="86"/>
      <c r="AX1126" s="86"/>
      <c r="AY1126" s="86"/>
      <c r="AZ1126" s="86"/>
      <c r="BA1126" s="86"/>
      <c r="BB1126" s="86"/>
      <c r="BC1126" s="86"/>
      <c r="BD1126" s="86"/>
      <c r="BE1126" s="86"/>
      <c r="BF1126" s="86"/>
      <c r="BG1126" s="86"/>
      <c r="BH1126" s="86"/>
      <c r="BI1126" s="86"/>
      <c r="BJ1126" s="86"/>
      <c r="BK1126" s="86"/>
      <c r="BL1126" s="86"/>
      <c r="BM1126" s="86"/>
      <c r="BN1126" s="86"/>
      <c r="BO1126" s="86"/>
      <c r="BP1126" s="86"/>
    </row>
    <row r="1127" spans="7:68" s="28" customFormat="1">
      <c r="G1127" s="450"/>
      <c r="AC1127" s="33"/>
      <c r="AG1127" s="86"/>
      <c r="AH1127" s="86"/>
      <c r="AI1127" s="86"/>
      <c r="AK1127" s="86"/>
      <c r="AL1127" s="86"/>
      <c r="AM1127" s="86"/>
      <c r="AN1127" s="86"/>
      <c r="AO1127" s="86"/>
      <c r="AP1127" s="86"/>
      <c r="AQ1127" s="86"/>
      <c r="AR1127" s="86"/>
      <c r="AS1127" s="86"/>
      <c r="AT1127" s="86"/>
      <c r="AU1127" s="86"/>
      <c r="AV1127" s="86"/>
      <c r="AW1127" s="86"/>
      <c r="AX1127" s="86"/>
      <c r="AY1127" s="86"/>
      <c r="AZ1127" s="86"/>
      <c r="BA1127" s="86"/>
      <c r="BB1127" s="86"/>
      <c r="BC1127" s="86"/>
      <c r="BD1127" s="86"/>
      <c r="BE1127" s="86"/>
      <c r="BF1127" s="86"/>
      <c r="BG1127" s="86"/>
      <c r="BH1127" s="86"/>
      <c r="BI1127" s="86"/>
      <c r="BJ1127" s="86"/>
      <c r="BK1127" s="86"/>
      <c r="BL1127" s="86"/>
      <c r="BM1127" s="86"/>
      <c r="BN1127" s="86"/>
      <c r="BO1127" s="86"/>
      <c r="BP1127" s="86"/>
    </row>
    <row r="1128" spans="7:68" s="28" customFormat="1">
      <c r="G1128" s="450"/>
      <c r="AC1128" s="33"/>
      <c r="AG1128" s="86"/>
      <c r="AH1128" s="86"/>
      <c r="AI1128" s="86"/>
      <c r="AK1128" s="86"/>
      <c r="AL1128" s="86"/>
      <c r="AM1128" s="86"/>
      <c r="AN1128" s="86"/>
      <c r="AO1128" s="86"/>
      <c r="AP1128" s="86"/>
      <c r="AQ1128" s="86"/>
      <c r="AR1128" s="86"/>
      <c r="AS1128" s="86"/>
      <c r="AT1128" s="86"/>
      <c r="AU1128" s="86"/>
      <c r="AV1128" s="86"/>
      <c r="AW1128" s="86"/>
      <c r="AX1128" s="86"/>
      <c r="AY1128" s="86"/>
      <c r="AZ1128" s="86"/>
      <c r="BA1128" s="86"/>
      <c r="BB1128" s="86"/>
      <c r="BC1128" s="86"/>
      <c r="BD1128" s="86"/>
      <c r="BE1128" s="86"/>
      <c r="BF1128" s="86"/>
      <c r="BG1128" s="86"/>
      <c r="BH1128" s="86"/>
      <c r="BI1128" s="86"/>
      <c r="BJ1128" s="86"/>
      <c r="BK1128" s="86"/>
      <c r="BL1128" s="86"/>
      <c r="BM1128" s="86"/>
      <c r="BN1128" s="86"/>
      <c r="BO1128" s="86"/>
      <c r="BP1128" s="86"/>
    </row>
    <row r="1129" spans="7:68" s="28" customFormat="1">
      <c r="G1129" s="450"/>
      <c r="AC1129" s="33"/>
      <c r="AG1129" s="86"/>
      <c r="AH1129" s="86"/>
      <c r="AI1129" s="86"/>
      <c r="AK1129" s="86"/>
      <c r="AL1129" s="86"/>
      <c r="AM1129" s="86"/>
      <c r="AN1129" s="86"/>
      <c r="AO1129" s="86"/>
      <c r="AP1129" s="86"/>
      <c r="AQ1129" s="86"/>
      <c r="AR1129" s="86"/>
      <c r="AS1129" s="86"/>
      <c r="AT1129" s="86"/>
      <c r="AU1129" s="86"/>
      <c r="AV1129" s="86"/>
      <c r="AW1129" s="86"/>
      <c r="AX1129" s="86"/>
      <c r="AY1129" s="86"/>
      <c r="AZ1129" s="86"/>
      <c r="BA1129" s="86"/>
      <c r="BB1129" s="86"/>
      <c r="BC1129" s="86"/>
      <c r="BD1129" s="86"/>
      <c r="BE1129" s="86"/>
      <c r="BF1129" s="86"/>
      <c r="BG1129" s="86"/>
      <c r="BH1129" s="86"/>
      <c r="BI1129" s="86"/>
      <c r="BJ1129" s="86"/>
      <c r="BK1129" s="86"/>
      <c r="BL1129" s="86"/>
      <c r="BM1129" s="86"/>
      <c r="BN1129" s="86"/>
      <c r="BO1129" s="86"/>
      <c r="BP1129" s="86"/>
    </row>
    <row r="1130" spans="7:68" s="28" customFormat="1">
      <c r="G1130" s="450"/>
      <c r="AC1130" s="33"/>
      <c r="AG1130" s="86"/>
      <c r="AH1130" s="86"/>
      <c r="AI1130" s="86"/>
      <c r="AK1130" s="86"/>
      <c r="AL1130" s="86"/>
      <c r="AM1130" s="86"/>
      <c r="AN1130" s="86"/>
      <c r="AO1130" s="86"/>
      <c r="AP1130" s="86"/>
      <c r="AQ1130" s="86"/>
      <c r="AR1130" s="86"/>
      <c r="AS1130" s="86"/>
      <c r="AT1130" s="86"/>
      <c r="AU1130" s="86"/>
      <c r="AV1130" s="86"/>
      <c r="AW1130" s="86"/>
      <c r="AX1130" s="86"/>
      <c r="AY1130" s="86"/>
      <c r="AZ1130" s="86"/>
      <c r="BA1130" s="86"/>
      <c r="BB1130" s="86"/>
      <c r="BC1130" s="86"/>
      <c r="BD1130" s="86"/>
      <c r="BE1130" s="86"/>
      <c r="BF1130" s="86"/>
      <c r="BG1130" s="86"/>
      <c r="BH1130" s="86"/>
      <c r="BI1130" s="86"/>
      <c r="BJ1130" s="86"/>
      <c r="BK1130" s="86"/>
      <c r="BL1130" s="86"/>
      <c r="BM1130" s="86"/>
      <c r="BN1130" s="86"/>
      <c r="BO1130" s="86"/>
      <c r="BP1130" s="86"/>
    </row>
    <row r="1131" spans="7:68" s="28" customFormat="1">
      <c r="G1131" s="450"/>
      <c r="AC1131" s="33"/>
      <c r="AG1131" s="86"/>
      <c r="AH1131" s="86"/>
      <c r="AI1131" s="86"/>
      <c r="AK1131" s="86"/>
      <c r="AL1131" s="86"/>
      <c r="AM1131" s="86"/>
      <c r="AN1131" s="86"/>
      <c r="AO1131" s="86"/>
      <c r="AP1131" s="86"/>
      <c r="AQ1131" s="86"/>
      <c r="AR1131" s="86"/>
      <c r="AS1131" s="86"/>
      <c r="AT1131" s="86"/>
      <c r="AU1131" s="86"/>
      <c r="AV1131" s="86"/>
      <c r="AW1131" s="86"/>
      <c r="AX1131" s="86"/>
      <c r="AY1131" s="86"/>
      <c r="AZ1131" s="86"/>
      <c r="BA1131" s="86"/>
      <c r="BB1131" s="86"/>
      <c r="BC1131" s="86"/>
      <c r="BD1131" s="86"/>
      <c r="BE1131" s="86"/>
      <c r="BF1131" s="86"/>
      <c r="BG1131" s="86"/>
      <c r="BH1131" s="86"/>
      <c r="BI1131" s="86"/>
      <c r="BJ1131" s="86"/>
      <c r="BK1131" s="86"/>
      <c r="BL1131" s="86"/>
      <c r="BM1131" s="86"/>
      <c r="BN1131" s="86"/>
      <c r="BO1131" s="86"/>
      <c r="BP1131" s="86"/>
    </row>
    <row r="1132" spans="7:68" s="28" customFormat="1">
      <c r="G1132" s="450"/>
      <c r="AC1132" s="33"/>
      <c r="AG1132" s="86"/>
      <c r="AH1132" s="86"/>
      <c r="AI1132" s="86"/>
      <c r="AK1132" s="86"/>
      <c r="AL1132" s="86"/>
      <c r="AM1132" s="86"/>
      <c r="AN1132" s="86"/>
      <c r="AO1132" s="86"/>
      <c r="AP1132" s="86"/>
      <c r="AQ1132" s="86"/>
      <c r="AR1132" s="86"/>
      <c r="AS1132" s="86"/>
      <c r="AT1132" s="86"/>
      <c r="AU1132" s="86"/>
      <c r="AV1132" s="86"/>
      <c r="AW1132" s="86"/>
      <c r="AX1132" s="86"/>
      <c r="AY1132" s="86"/>
      <c r="AZ1132" s="86"/>
      <c r="BA1132" s="86"/>
      <c r="BB1132" s="86"/>
      <c r="BC1132" s="86"/>
      <c r="BD1132" s="86"/>
      <c r="BE1132" s="86"/>
      <c r="BF1132" s="86"/>
      <c r="BG1132" s="86"/>
      <c r="BH1132" s="86"/>
      <c r="BI1132" s="86"/>
      <c r="BJ1132" s="86"/>
      <c r="BK1132" s="86"/>
      <c r="BL1132" s="86"/>
      <c r="BM1132" s="86"/>
      <c r="BN1132" s="86"/>
      <c r="BO1132" s="86"/>
      <c r="BP1132" s="86"/>
    </row>
    <row r="1133" spans="7:68" s="28" customFormat="1">
      <c r="G1133" s="450"/>
      <c r="AC1133" s="33"/>
      <c r="AG1133" s="86"/>
      <c r="AH1133" s="86"/>
      <c r="AI1133" s="86"/>
      <c r="AK1133" s="86"/>
      <c r="AL1133" s="86"/>
      <c r="AM1133" s="86"/>
      <c r="AN1133" s="86"/>
      <c r="AO1133" s="86"/>
      <c r="AP1133" s="86"/>
      <c r="AQ1133" s="86"/>
      <c r="AR1133" s="86"/>
      <c r="AS1133" s="86"/>
      <c r="AT1133" s="86"/>
      <c r="AU1133" s="86"/>
      <c r="AV1133" s="86"/>
      <c r="AW1133" s="86"/>
      <c r="AX1133" s="86"/>
      <c r="AY1133" s="86"/>
      <c r="AZ1133" s="86"/>
      <c r="BA1133" s="86"/>
      <c r="BB1133" s="86"/>
      <c r="BC1133" s="86"/>
      <c r="BD1133" s="86"/>
      <c r="BE1133" s="86"/>
      <c r="BF1133" s="86"/>
      <c r="BG1133" s="86"/>
      <c r="BH1133" s="86"/>
      <c r="BI1133" s="86"/>
      <c r="BJ1133" s="86"/>
      <c r="BK1133" s="86"/>
      <c r="BL1133" s="86"/>
      <c r="BM1133" s="86"/>
      <c r="BN1133" s="86"/>
      <c r="BO1133" s="86"/>
      <c r="BP1133" s="86"/>
    </row>
    <row r="1134" spans="7:68" s="28" customFormat="1">
      <c r="G1134" s="450"/>
      <c r="AC1134" s="33"/>
      <c r="AG1134" s="86"/>
      <c r="AH1134" s="86"/>
      <c r="AI1134" s="86"/>
      <c r="AK1134" s="86"/>
      <c r="AL1134" s="86"/>
      <c r="AM1134" s="86"/>
      <c r="AN1134" s="86"/>
      <c r="AO1134" s="86"/>
      <c r="AP1134" s="86"/>
      <c r="AQ1134" s="86"/>
      <c r="AR1134" s="86"/>
      <c r="AS1134" s="86"/>
      <c r="AT1134" s="86"/>
      <c r="AU1134" s="86"/>
      <c r="AV1134" s="86"/>
      <c r="AW1134" s="86"/>
      <c r="AX1134" s="86"/>
      <c r="AY1134" s="86"/>
      <c r="AZ1134" s="86"/>
      <c r="BA1134" s="86"/>
      <c r="BB1134" s="86"/>
      <c r="BC1134" s="86"/>
      <c r="BD1134" s="86"/>
      <c r="BE1134" s="86"/>
      <c r="BF1134" s="86"/>
      <c r="BG1134" s="86"/>
      <c r="BH1134" s="86"/>
      <c r="BI1134" s="86"/>
      <c r="BJ1134" s="86"/>
      <c r="BK1134" s="86"/>
      <c r="BL1134" s="86"/>
      <c r="BM1134" s="86"/>
      <c r="BN1134" s="86"/>
      <c r="BO1134" s="86"/>
      <c r="BP1134" s="86"/>
    </row>
    <row r="1135" spans="7:68" s="28" customFormat="1">
      <c r="G1135" s="450"/>
      <c r="AC1135" s="33"/>
      <c r="AG1135" s="86"/>
      <c r="AH1135" s="86"/>
      <c r="AI1135" s="86"/>
      <c r="AK1135" s="86"/>
      <c r="AL1135" s="86"/>
      <c r="AM1135" s="86"/>
      <c r="AN1135" s="86"/>
      <c r="AO1135" s="86"/>
      <c r="AP1135" s="86"/>
      <c r="AQ1135" s="86"/>
      <c r="AR1135" s="86"/>
      <c r="AS1135" s="86"/>
      <c r="AT1135" s="86"/>
      <c r="AU1135" s="86"/>
      <c r="AV1135" s="86"/>
      <c r="AW1135" s="86"/>
      <c r="AX1135" s="86"/>
      <c r="AY1135" s="86"/>
      <c r="AZ1135" s="86"/>
      <c r="BA1135" s="86"/>
      <c r="BB1135" s="86"/>
      <c r="BC1135" s="86"/>
      <c r="BD1135" s="86"/>
      <c r="BE1135" s="86"/>
      <c r="BF1135" s="86"/>
      <c r="BG1135" s="86"/>
      <c r="BH1135" s="86"/>
      <c r="BI1135" s="86"/>
      <c r="BJ1135" s="86"/>
      <c r="BK1135" s="86"/>
      <c r="BL1135" s="86"/>
      <c r="BM1135" s="86"/>
      <c r="BN1135" s="86"/>
      <c r="BO1135" s="86"/>
      <c r="BP1135" s="86"/>
    </row>
    <row r="1136" spans="7:68" s="28" customFormat="1">
      <c r="G1136" s="450"/>
      <c r="AC1136" s="33"/>
      <c r="AG1136" s="86"/>
      <c r="AH1136" s="86"/>
      <c r="AI1136" s="86"/>
      <c r="AK1136" s="86"/>
      <c r="AL1136" s="86"/>
      <c r="AM1136" s="86"/>
      <c r="AN1136" s="86"/>
      <c r="AO1136" s="86"/>
      <c r="AP1136" s="86"/>
      <c r="AQ1136" s="86"/>
      <c r="AR1136" s="86"/>
      <c r="AS1136" s="86"/>
      <c r="AT1136" s="86"/>
      <c r="AU1136" s="86"/>
      <c r="AV1136" s="86"/>
      <c r="AW1136" s="86"/>
      <c r="AX1136" s="86"/>
      <c r="AY1136" s="86"/>
      <c r="AZ1136" s="86"/>
      <c r="BA1136" s="86"/>
      <c r="BB1136" s="86"/>
      <c r="BC1136" s="86"/>
      <c r="BD1136" s="86"/>
      <c r="BE1136" s="86"/>
      <c r="BF1136" s="86"/>
      <c r="BG1136" s="86"/>
      <c r="BH1136" s="86"/>
      <c r="BI1136" s="86"/>
      <c r="BJ1136" s="86"/>
      <c r="BK1136" s="86"/>
      <c r="BL1136" s="86"/>
      <c r="BM1136" s="86"/>
      <c r="BN1136" s="86"/>
      <c r="BO1136" s="86"/>
      <c r="BP1136" s="86"/>
    </row>
    <row r="1137" spans="7:68" s="28" customFormat="1">
      <c r="G1137" s="450"/>
      <c r="AC1137" s="33"/>
      <c r="AG1137" s="86"/>
      <c r="AH1137" s="86"/>
      <c r="AI1137" s="86"/>
      <c r="AK1137" s="86"/>
      <c r="AL1137" s="86"/>
      <c r="AM1137" s="86"/>
      <c r="AN1137" s="86"/>
      <c r="AO1137" s="86"/>
      <c r="AP1137" s="86"/>
      <c r="AQ1137" s="86"/>
      <c r="AR1137" s="86"/>
      <c r="AS1137" s="86"/>
      <c r="AT1137" s="86"/>
      <c r="AU1137" s="86"/>
      <c r="AV1137" s="86"/>
      <c r="AW1137" s="86"/>
      <c r="AX1137" s="86"/>
      <c r="AY1137" s="86"/>
      <c r="AZ1137" s="86"/>
      <c r="BA1137" s="86"/>
      <c r="BB1137" s="86"/>
      <c r="BC1137" s="86"/>
      <c r="BD1137" s="86"/>
      <c r="BE1137" s="86"/>
      <c r="BF1137" s="86"/>
      <c r="BG1137" s="86"/>
      <c r="BH1137" s="86"/>
      <c r="BI1137" s="86"/>
      <c r="BJ1137" s="86"/>
      <c r="BK1137" s="86"/>
      <c r="BL1137" s="86"/>
      <c r="BM1137" s="86"/>
      <c r="BN1137" s="86"/>
      <c r="BO1137" s="86"/>
      <c r="BP1137" s="86"/>
    </row>
    <row r="1138" spans="7:68" s="28" customFormat="1">
      <c r="G1138" s="450"/>
      <c r="AC1138" s="33"/>
      <c r="AG1138" s="86"/>
      <c r="AH1138" s="86"/>
      <c r="AI1138" s="86"/>
      <c r="AK1138" s="86"/>
      <c r="AL1138" s="86"/>
      <c r="AM1138" s="86"/>
      <c r="AN1138" s="86"/>
      <c r="AO1138" s="86"/>
      <c r="AP1138" s="86"/>
      <c r="AQ1138" s="86"/>
      <c r="AR1138" s="86"/>
      <c r="AS1138" s="86"/>
      <c r="AT1138" s="86"/>
      <c r="AU1138" s="86"/>
      <c r="AV1138" s="86"/>
      <c r="AW1138" s="86"/>
      <c r="AX1138" s="86"/>
      <c r="AY1138" s="86"/>
      <c r="AZ1138" s="86"/>
      <c r="BA1138" s="86"/>
      <c r="BB1138" s="86"/>
      <c r="BC1138" s="86"/>
      <c r="BD1138" s="86"/>
      <c r="BE1138" s="86"/>
      <c r="BF1138" s="86"/>
      <c r="BG1138" s="86"/>
      <c r="BH1138" s="86"/>
      <c r="BI1138" s="86"/>
      <c r="BJ1138" s="86"/>
      <c r="BK1138" s="86"/>
      <c r="BL1138" s="86"/>
      <c r="BM1138" s="86"/>
      <c r="BN1138" s="86"/>
      <c r="BO1138" s="86"/>
      <c r="BP1138" s="86"/>
    </row>
    <row r="1139" spans="7:68" s="28" customFormat="1">
      <c r="G1139" s="450"/>
      <c r="AC1139" s="33"/>
      <c r="AG1139" s="86"/>
      <c r="AH1139" s="86"/>
      <c r="AI1139" s="86"/>
      <c r="AK1139" s="86"/>
      <c r="AL1139" s="86"/>
      <c r="AM1139" s="86"/>
      <c r="AN1139" s="86"/>
      <c r="AO1139" s="86"/>
      <c r="AP1139" s="86"/>
      <c r="AQ1139" s="86"/>
      <c r="AR1139" s="86"/>
      <c r="AS1139" s="86"/>
      <c r="AT1139" s="86"/>
      <c r="AU1139" s="86"/>
      <c r="AV1139" s="86"/>
      <c r="AW1139" s="86"/>
      <c r="AX1139" s="86"/>
      <c r="AY1139" s="86"/>
      <c r="AZ1139" s="86"/>
      <c r="BA1139" s="86"/>
      <c r="BB1139" s="86"/>
      <c r="BC1139" s="86"/>
      <c r="BD1139" s="86"/>
      <c r="BE1139" s="86"/>
      <c r="BF1139" s="86"/>
      <c r="BG1139" s="86"/>
      <c r="BH1139" s="86"/>
      <c r="BI1139" s="86"/>
      <c r="BJ1139" s="86"/>
      <c r="BK1139" s="86"/>
      <c r="BL1139" s="86"/>
      <c r="BM1139" s="86"/>
      <c r="BN1139" s="86"/>
      <c r="BO1139" s="86"/>
      <c r="BP1139" s="86"/>
    </row>
    <row r="1140" spans="7:68" s="28" customFormat="1">
      <c r="G1140" s="450"/>
      <c r="AC1140" s="33"/>
      <c r="AG1140" s="86"/>
      <c r="AH1140" s="86"/>
      <c r="AI1140" s="86"/>
      <c r="AK1140" s="86"/>
      <c r="AL1140" s="86"/>
      <c r="AM1140" s="86"/>
      <c r="AN1140" s="86"/>
      <c r="AO1140" s="86"/>
      <c r="AP1140" s="86"/>
      <c r="AQ1140" s="86"/>
      <c r="AR1140" s="86"/>
      <c r="AS1140" s="86"/>
      <c r="AT1140" s="86"/>
      <c r="AU1140" s="86"/>
      <c r="AV1140" s="86"/>
      <c r="AW1140" s="86"/>
      <c r="AX1140" s="86"/>
      <c r="AY1140" s="86"/>
      <c r="AZ1140" s="86"/>
      <c r="BA1140" s="86"/>
      <c r="BB1140" s="86"/>
      <c r="BC1140" s="86"/>
      <c r="BD1140" s="86"/>
      <c r="BE1140" s="86"/>
      <c r="BF1140" s="86"/>
      <c r="BG1140" s="86"/>
      <c r="BH1140" s="86"/>
      <c r="BI1140" s="86"/>
      <c r="BJ1140" s="86"/>
      <c r="BK1140" s="86"/>
      <c r="BL1140" s="86"/>
      <c r="BM1140" s="86"/>
      <c r="BN1140" s="86"/>
      <c r="BO1140" s="86"/>
      <c r="BP1140" s="86"/>
    </row>
    <row r="1141" spans="7:68" s="28" customFormat="1">
      <c r="G1141" s="450"/>
      <c r="AC1141" s="33"/>
      <c r="AG1141" s="86"/>
      <c r="AH1141" s="86"/>
      <c r="AI1141" s="86"/>
      <c r="AK1141" s="86"/>
      <c r="AL1141" s="86"/>
      <c r="AM1141" s="86"/>
      <c r="AN1141" s="86"/>
      <c r="AO1141" s="86"/>
      <c r="AP1141" s="86"/>
      <c r="AQ1141" s="86"/>
      <c r="AR1141" s="86"/>
      <c r="AS1141" s="86"/>
      <c r="AT1141" s="86"/>
      <c r="AU1141" s="86"/>
      <c r="AV1141" s="86"/>
      <c r="AW1141" s="86"/>
      <c r="AX1141" s="86"/>
      <c r="AY1141" s="86"/>
      <c r="AZ1141" s="86"/>
      <c r="BA1141" s="86"/>
      <c r="BB1141" s="86"/>
      <c r="BC1141" s="86"/>
      <c r="BD1141" s="86"/>
      <c r="BE1141" s="86"/>
      <c r="BF1141" s="86"/>
      <c r="BG1141" s="86"/>
      <c r="BH1141" s="86"/>
      <c r="BI1141" s="86"/>
      <c r="BJ1141" s="86"/>
      <c r="BK1141" s="86"/>
      <c r="BL1141" s="86"/>
      <c r="BM1141" s="86"/>
      <c r="BN1141" s="86"/>
      <c r="BO1141" s="86"/>
      <c r="BP1141" s="86"/>
    </row>
    <row r="1142" spans="7:68" s="28" customFormat="1">
      <c r="G1142" s="450"/>
      <c r="AC1142" s="33"/>
      <c r="AG1142" s="86"/>
      <c r="AH1142" s="86"/>
      <c r="AI1142" s="86"/>
      <c r="AK1142" s="86"/>
      <c r="AL1142" s="86"/>
      <c r="AM1142" s="86"/>
      <c r="AN1142" s="86"/>
      <c r="AO1142" s="86"/>
      <c r="AP1142" s="86"/>
      <c r="AQ1142" s="86"/>
      <c r="AR1142" s="86"/>
      <c r="AS1142" s="86"/>
      <c r="AT1142" s="86"/>
      <c r="AU1142" s="86"/>
      <c r="AV1142" s="86"/>
      <c r="AW1142" s="86"/>
      <c r="AX1142" s="86"/>
      <c r="AY1142" s="86"/>
      <c r="AZ1142" s="86"/>
      <c r="BA1142" s="86"/>
      <c r="BB1142" s="86"/>
      <c r="BC1142" s="86"/>
      <c r="BD1142" s="86"/>
      <c r="BE1142" s="86"/>
      <c r="BF1142" s="86"/>
      <c r="BG1142" s="86"/>
      <c r="BH1142" s="86"/>
      <c r="BI1142" s="86"/>
      <c r="BJ1142" s="86"/>
      <c r="BK1142" s="86"/>
      <c r="BL1142" s="86"/>
      <c r="BM1142" s="86"/>
      <c r="BN1142" s="86"/>
      <c r="BO1142" s="86"/>
      <c r="BP1142" s="86"/>
    </row>
    <row r="1143" spans="7:68" s="28" customFormat="1">
      <c r="G1143" s="450"/>
      <c r="AC1143" s="33"/>
      <c r="AG1143" s="86"/>
      <c r="AH1143" s="86"/>
      <c r="AI1143" s="86"/>
      <c r="AK1143" s="86"/>
      <c r="AL1143" s="86"/>
      <c r="AM1143" s="86"/>
      <c r="AN1143" s="86"/>
      <c r="AO1143" s="86"/>
      <c r="AP1143" s="86"/>
      <c r="AQ1143" s="86"/>
      <c r="AR1143" s="86"/>
      <c r="AS1143" s="86"/>
      <c r="AT1143" s="86"/>
      <c r="AU1143" s="86"/>
      <c r="AV1143" s="86"/>
      <c r="AW1143" s="86"/>
      <c r="AX1143" s="86"/>
      <c r="AY1143" s="86"/>
      <c r="AZ1143" s="86"/>
      <c r="BA1143" s="86"/>
      <c r="BB1143" s="86"/>
      <c r="BC1143" s="86"/>
      <c r="BD1143" s="86"/>
      <c r="BE1143" s="86"/>
      <c r="BF1143" s="86"/>
      <c r="BG1143" s="86"/>
      <c r="BH1143" s="86"/>
      <c r="BI1143" s="86"/>
      <c r="BJ1143" s="86"/>
      <c r="BK1143" s="86"/>
      <c r="BL1143" s="86"/>
      <c r="BM1143" s="86"/>
      <c r="BN1143" s="86"/>
      <c r="BO1143" s="86"/>
      <c r="BP1143" s="86"/>
    </row>
    <row r="1144" spans="7:68" s="28" customFormat="1">
      <c r="G1144" s="450"/>
      <c r="AC1144" s="33"/>
      <c r="AG1144" s="86"/>
      <c r="AH1144" s="86"/>
      <c r="AI1144" s="86"/>
      <c r="AK1144" s="86"/>
      <c r="AL1144" s="86"/>
      <c r="AM1144" s="86"/>
      <c r="AN1144" s="86"/>
      <c r="AO1144" s="86"/>
      <c r="AP1144" s="86"/>
      <c r="AQ1144" s="86"/>
      <c r="AR1144" s="86"/>
      <c r="AS1144" s="86"/>
      <c r="AT1144" s="86"/>
      <c r="AU1144" s="86"/>
      <c r="AV1144" s="86"/>
      <c r="AW1144" s="86"/>
      <c r="AX1144" s="86"/>
      <c r="AY1144" s="86"/>
      <c r="AZ1144" s="86"/>
      <c r="BA1144" s="86"/>
      <c r="BB1144" s="86"/>
      <c r="BC1144" s="86"/>
      <c r="BD1144" s="86"/>
      <c r="BE1144" s="86"/>
      <c r="BF1144" s="86"/>
      <c r="BG1144" s="86"/>
      <c r="BH1144" s="86"/>
      <c r="BI1144" s="86"/>
      <c r="BJ1144" s="86"/>
      <c r="BK1144" s="86"/>
      <c r="BL1144" s="86"/>
      <c r="BM1144" s="86"/>
      <c r="BN1144" s="86"/>
      <c r="BO1144" s="86"/>
      <c r="BP1144" s="86"/>
    </row>
    <row r="1145" spans="7:68" s="28" customFormat="1">
      <c r="G1145" s="450"/>
      <c r="AC1145" s="33"/>
      <c r="AG1145" s="86"/>
      <c r="AH1145" s="86"/>
      <c r="AI1145" s="86"/>
      <c r="AK1145" s="86"/>
      <c r="AL1145" s="86"/>
      <c r="AM1145" s="86"/>
      <c r="AN1145" s="86"/>
      <c r="AO1145" s="86"/>
      <c r="AP1145" s="86"/>
      <c r="AQ1145" s="86"/>
      <c r="AR1145" s="86"/>
      <c r="AS1145" s="86"/>
      <c r="AT1145" s="86"/>
      <c r="AU1145" s="86"/>
      <c r="AV1145" s="86"/>
      <c r="AW1145" s="86"/>
      <c r="AX1145" s="86"/>
      <c r="AY1145" s="86"/>
      <c r="AZ1145" s="86"/>
      <c r="BA1145" s="86"/>
      <c r="BB1145" s="86"/>
      <c r="BC1145" s="86"/>
      <c r="BD1145" s="86"/>
      <c r="BE1145" s="86"/>
      <c r="BF1145" s="86"/>
      <c r="BG1145" s="86"/>
      <c r="BH1145" s="86"/>
      <c r="BI1145" s="86"/>
      <c r="BJ1145" s="86"/>
      <c r="BK1145" s="86"/>
      <c r="BL1145" s="86"/>
      <c r="BM1145" s="86"/>
      <c r="BN1145" s="86"/>
      <c r="BO1145" s="86"/>
      <c r="BP1145" s="86"/>
    </row>
    <row r="1146" spans="7:68" s="28" customFormat="1">
      <c r="G1146" s="450"/>
      <c r="AC1146" s="33"/>
      <c r="AG1146" s="86"/>
      <c r="AH1146" s="86"/>
      <c r="AI1146" s="86"/>
      <c r="AK1146" s="86"/>
      <c r="AL1146" s="86"/>
      <c r="AM1146" s="86"/>
      <c r="AN1146" s="86"/>
      <c r="AO1146" s="86"/>
      <c r="AP1146" s="86"/>
      <c r="AQ1146" s="86"/>
      <c r="AR1146" s="86"/>
      <c r="AS1146" s="86"/>
      <c r="AT1146" s="86"/>
      <c r="AU1146" s="86"/>
      <c r="AV1146" s="86"/>
      <c r="AW1146" s="86"/>
      <c r="AX1146" s="86"/>
      <c r="AY1146" s="86"/>
      <c r="AZ1146" s="86"/>
      <c r="BA1146" s="86"/>
      <c r="BB1146" s="86"/>
      <c r="BC1146" s="86"/>
      <c r="BD1146" s="86"/>
      <c r="BE1146" s="86"/>
      <c r="BF1146" s="86"/>
      <c r="BG1146" s="86"/>
      <c r="BH1146" s="86"/>
      <c r="BI1146" s="86"/>
      <c r="BJ1146" s="86"/>
      <c r="BK1146" s="86"/>
      <c r="BL1146" s="86"/>
      <c r="BM1146" s="86"/>
      <c r="BN1146" s="86"/>
      <c r="BO1146" s="86"/>
      <c r="BP1146" s="86"/>
    </row>
    <row r="1147" spans="7:68" s="28" customFormat="1">
      <c r="G1147" s="450"/>
      <c r="AC1147" s="33"/>
      <c r="AG1147" s="86"/>
      <c r="AH1147" s="86"/>
      <c r="AI1147" s="86"/>
      <c r="AK1147" s="86"/>
      <c r="AL1147" s="86"/>
      <c r="AM1147" s="86"/>
      <c r="AN1147" s="86"/>
      <c r="AO1147" s="86"/>
      <c r="AP1147" s="86"/>
      <c r="AQ1147" s="86"/>
      <c r="AR1147" s="86"/>
      <c r="AS1147" s="86"/>
      <c r="AT1147" s="86"/>
      <c r="AU1147" s="86"/>
      <c r="AV1147" s="86"/>
      <c r="AW1147" s="86"/>
      <c r="AX1147" s="86"/>
      <c r="AY1147" s="86"/>
      <c r="AZ1147" s="86"/>
      <c r="BA1147" s="86"/>
      <c r="BB1147" s="86"/>
      <c r="BC1147" s="86"/>
      <c r="BD1147" s="86"/>
      <c r="BE1147" s="86"/>
      <c r="BF1147" s="86"/>
      <c r="BG1147" s="86"/>
      <c r="BH1147" s="86"/>
      <c r="BI1147" s="86"/>
      <c r="BJ1147" s="86"/>
      <c r="BK1147" s="86"/>
      <c r="BL1147" s="86"/>
      <c r="BM1147" s="86"/>
      <c r="BN1147" s="86"/>
      <c r="BO1147" s="86"/>
      <c r="BP1147" s="86"/>
    </row>
    <row r="1148" spans="7:68" s="28" customFormat="1">
      <c r="G1148" s="450"/>
      <c r="AC1148" s="33"/>
      <c r="AG1148" s="86"/>
      <c r="AH1148" s="86"/>
      <c r="AI1148" s="86"/>
      <c r="AK1148" s="86"/>
      <c r="AL1148" s="86"/>
      <c r="AM1148" s="86"/>
      <c r="AN1148" s="86"/>
      <c r="AO1148" s="86"/>
      <c r="AP1148" s="86"/>
      <c r="AQ1148" s="86"/>
      <c r="AR1148" s="86"/>
      <c r="AS1148" s="86"/>
      <c r="AT1148" s="86"/>
      <c r="AU1148" s="86"/>
      <c r="AV1148" s="86"/>
      <c r="AW1148" s="86"/>
      <c r="AX1148" s="86"/>
      <c r="AY1148" s="86"/>
      <c r="AZ1148" s="86"/>
      <c r="BA1148" s="86"/>
      <c r="BB1148" s="86"/>
      <c r="BC1148" s="86"/>
      <c r="BD1148" s="86"/>
      <c r="BE1148" s="86"/>
      <c r="BF1148" s="86"/>
      <c r="BG1148" s="86"/>
      <c r="BH1148" s="86"/>
      <c r="BI1148" s="86"/>
      <c r="BJ1148" s="86"/>
      <c r="BK1148" s="86"/>
      <c r="BL1148" s="86"/>
      <c r="BM1148" s="86"/>
      <c r="BN1148" s="86"/>
      <c r="BO1148" s="86"/>
      <c r="BP1148" s="86"/>
    </row>
    <row r="1149" spans="7:68" s="28" customFormat="1">
      <c r="G1149" s="450"/>
      <c r="AC1149" s="33"/>
      <c r="AG1149" s="86"/>
      <c r="AH1149" s="86"/>
      <c r="AI1149" s="86"/>
      <c r="AK1149" s="86"/>
      <c r="AL1149" s="86"/>
      <c r="AM1149" s="86"/>
      <c r="AN1149" s="86"/>
      <c r="AO1149" s="86"/>
      <c r="AP1149" s="86"/>
      <c r="AQ1149" s="86"/>
      <c r="AR1149" s="86"/>
      <c r="AS1149" s="86"/>
      <c r="AT1149" s="86"/>
      <c r="AU1149" s="86"/>
      <c r="AV1149" s="86"/>
      <c r="AW1149" s="86"/>
      <c r="AX1149" s="86"/>
      <c r="AY1149" s="86"/>
      <c r="AZ1149" s="86"/>
      <c r="BA1149" s="86"/>
      <c r="BB1149" s="86"/>
      <c r="BC1149" s="86"/>
      <c r="BD1149" s="86"/>
      <c r="BE1149" s="86"/>
      <c r="BF1149" s="86"/>
      <c r="BG1149" s="86"/>
      <c r="BH1149" s="86"/>
      <c r="BI1149" s="86"/>
      <c r="BJ1149" s="86"/>
      <c r="BK1149" s="86"/>
      <c r="BL1149" s="86"/>
      <c r="BM1149" s="86"/>
      <c r="BN1149" s="86"/>
      <c r="BO1149" s="86"/>
      <c r="BP1149" s="86"/>
    </row>
    <row r="1150" spans="7:68" s="28" customFormat="1">
      <c r="G1150" s="450"/>
      <c r="AC1150" s="33"/>
      <c r="AG1150" s="86"/>
      <c r="AH1150" s="86"/>
      <c r="AI1150" s="86"/>
      <c r="AK1150" s="86"/>
      <c r="AL1150" s="86"/>
      <c r="AM1150" s="86"/>
      <c r="AN1150" s="86"/>
      <c r="AO1150" s="86"/>
      <c r="AP1150" s="86"/>
      <c r="AQ1150" s="86"/>
      <c r="AR1150" s="86"/>
      <c r="AS1150" s="86"/>
      <c r="AT1150" s="86"/>
      <c r="AU1150" s="86"/>
      <c r="AV1150" s="86"/>
      <c r="AW1150" s="86"/>
      <c r="AX1150" s="86"/>
      <c r="AY1150" s="86"/>
      <c r="AZ1150" s="86"/>
      <c r="BA1150" s="86"/>
      <c r="BB1150" s="86"/>
      <c r="BC1150" s="86"/>
      <c r="BD1150" s="86"/>
      <c r="BE1150" s="86"/>
      <c r="BF1150" s="86"/>
      <c r="BG1150" s="86"/>
      <c r="BH1150" s="86"/>
      <c r="BI1150" s="86"/>
      <c r="BJ1150" s="86"/>
      <c r="BK1150" s="86"/>
      <c r="BL1150" s="86"/>
      <c r="BM1150" s="86"/>
      <c r="BN1150" s="86"/>
      <c r="BO1150" s="86"/>
      <c r="BP1150" s="86"/>
    </row>
    <row r="1151" spans="7:68" s="28" customFormat="1">
      <c r="G1151" s="450"/>
      <c r="AC1151" s="33"/>
      <c r="AG1151" s="86"/>
      <c r="AH1151" s="86"/>
      <c r="AI1151" s="86"/>
      <c r="AK1151" s="86"/>
      <c r="AL1151" s="86"/>
      <c r="AM1151" s="86"/>
      <c r="AN1151" s="86"/>
      <c r="AO1151" s="86"/>
      <c r="AP1151" s="86"/>
      <c r="AQ1151" s="86"/>
      <c r="AR1151" s="86"/>
      <c r="AS1151" s="86"/>
      <c r="AT1151" s="86"/>
      <c r="AU1151" s="86"/>
      <c r="AV1151" s="86"/>
      <c r="AW1151" s="86"/>
      <c r="AX1151" s="86"/>
      <c r="AY1151" s="86"/>
      <c r="AZ1151" s="86"/>
      <c r="BA1151" s="86"/>
      <c r="BB1151" s="86"/>
      <c r="BC1151" s="86"/>
      <c r="BD1151" s="86"/>
      <c r="BE1151" s="86"/>
      <c r="BF1151" s="86"/>
      <c r="BG1151" s="86"/>
      <c r="BH1151" s="86"/>
      <c r="BI1151" s="86"/>
      <c r="BJ1151" s="86"/>
      <c r="BK1151" s="86"/>
      <c r="BL1151" s="86"/>
      <c r="BM1151" s="86"/>
      <c r="BN1151" s="86"/>
      <c r="BO1151" s="86"/>
      <c r="BP1151" s="86"/>
    </row>
    <row r="1152" spans="7:68" s="28" customFormat="1">
      <c r="G1152" s="450"/>
      <c r="AC1152" s="33"/>
      <c r="AG1152" s="86"/>
      <c r="AH1152" s="86"/>
      <c r="AI1152" s="86"/>
      <c r="AK1152" s="86"/>
      <c r="AL1152" s="86"/>
      <c r="AM1152" s="86"/>
      <c r="AN1152" s="86"/>
      <c r="AO1152" s="86"/>
      <c r="AP1152" s="86"/>
      <c r="AQ1152" s="86"/>
      <c r="AR1152" s="86"/>
      <c r="AS1152" s="86"/>
      <c r="AT1152" s="86"/>
      <c r="AU1152" s="86"/>
      <c r="AV1152" s="86"/>
      <c r="AW1152" s="86"/>
      <c r="AX1152" s="86"/>
      <c r="AY1152" s="86"/>
      <c r="AZ1152" s="86"/>
      <c r="BA1152" s="86"/>
      <c r="BB1152" s="86"/>
      <c r="BC1152" s="86"/>
      <c r="BD1152" s="86"/>
      <c r="BE1152" s="86"/>
      <c r="BF1152" s="86"/>
      <c r="BG1152" s="86"/>
      <c r="BH1152" s="86"/>
      <c r="BI1152" s="86"/>
      <c r="BJ1152" s="86"/>
      <c r="BK1152" s="86"/>
      <c r="BL1152" s="86"/>
      <c r="BM1152" s="86"/>
      <c r="BN1152" s="86"/>
      <c r="BO1152" s="86"/>
      <c r="BP1152" s="86"/>
    </row>
    <row r="1153" spans="7:68" s="28" customFormat="1">
      <c r="G1153" s="450"/>
      <c r="AC1153" s="33"/>
      <c r="AG1153" s="86"/>
      <c r="AH1153" s="86"/>
      <c r="AI1153" s="86"/>
      <c r="AK1153" s="86"/>
      <c r="AL1153" s="86"/>
      <c r="AM1153" s="86"/>
      <c r="AN1153" s="86"/>
      <c r="AO1153" s="86"/>
      <c r="AP1153" s="86"/>
      <c r="AQ1153" s="86"/>
      <c r="AR1153" s="86"/>
      <c r="AS1153" s="86"/>
      <c r="AT1153" s="86"/>
      <c r="AU1153" s="86"/>
      <c r="AV1153" s="86"/>
      <c r="AW1153" s="86"/>
      <c r="AX1153" s="86"/>
      <c r="AY1153" s="86"/>
      <c r="AZ1153" s="86"/>
      <c r="BA1153" s="86"/>
      <c r="BB1153" s="86"/>
      <c r="BC1153" s="86"/>
      <c r="BD1153" s="86"/>
      <c r="BE1153" s="86"/>
      <c r="BF1153" s="86"/>
      <c r="BG1153" s="86"/>
      <c r="BH1153" s="86"/>
      <c r="BI1153" s="86"/>
      <c r="BJ1153" s="86"/>
      <c r="BK1153" s="86"/>
      <c r="BL1153" s="86"/>
      <c r="BM1153" s="86"/>
      <c r="BN1153" s="86"/>
      <c r="BO1153" s="86"/>
      <c r="BP1153" s="86"/>
    </row>
    <row r="1154" spans="7:68" s="28" customFormat="1">
      <c r="G1154" s="450"/>
      <c r="AC1154" s="33"/>
      <c r="AG1154" s="86"/>
      <c r="AH1154" s="86"/>
      <c r="AI1154" s="86"/>
      <c r="AK1154" s="86"/>
      <c r="AL1154" s="86"/>
      <c r="AM1154" s="86"/>
      <c r="AN1154" s="86"/>
      <c r="AO1154" s="86"/>
      <c r="AP1154" s="86"/>
      <c r="AQ1154" s="86"/>
      <c r="AR1154" s="86"/>
      <c r="AS1154" s="86"/>
      <c r="AT1154" s="86"/>
      <c r="AU1154" s="86"/>
      <c r="AV1154" s="86"/>
      <c r="AW1154" s="86"/>
      <c r="AX1154" s="86"/>
      <c r="AY1154" s="86"/>
      <c r="AZ1154" s="86"/>
      <c r="BA1154" s="86"/>
      <c r="BB1154" s="86"/>
      <c r="BC1154" s="86"/>
      <c r="BD1154" s="86"/>
      <c r="BE1154" s="86"/>
      <c r="BF1154" s="86"/>
      <c r="BG1154" s="86"/>
      <c r="BH1154" s="86"/>
      <c r="BI1154" s="86"/>
      <c r="BJ1154" s="86"/>
      <c r="BK1154" s="86"/>
      <c r="BL1154" s="86"/>
      <c r="BM1154" s="86"/>
      <c r="BN1154" s="86"/>
      <c r="BO1154" s="86"/>
      <c r="BP1154" s="86"/>
    </row>
    <row r="1155" spans="7:68" s="28" customFormat="1">
      <c r="G1155" s="450"/>
      <c r="AC1155" s="33"/>
      <c r="AG1155" s="86"/>
      <c r="AH1155" s="86"/>
      <c r="AI1155" s="86"/>
      <c r="AK1155" s="86"/>
      <c r="AL1155" s="86"/>
      <c r="AM1155" s="86"/>
      <c r="AN1155" s="86"/>
      <c r="AO1155" s="86"/>
      <c r="AP1155" s="86"/>
      <c r="AQ1155" s="86"/>
      <c r="AR1155" s="86"/>
      <c r="AS1155" s="86"/>
      <c r="AT1155" s="86"/>
      <c r="AU1155" s="86"/>
      <c r="AV1155" s="86"/>
      <c r="AW1155" s="86"/>
      <c r="AX1155" s="86"/>
      <c r="AY1155" s="86"/>
      <c r="AZ1155" s="86"/>
      <c r="BA1155" s="86"/>
      <c r="BB1155" s="86"/>
      <c r="BC1155" s="86"/>
      <c r="BD1155" s="86"/>
      <c r="BE1155" s="86"/>
      <c r="BF1155" s="86"/>
      <c r="BG1155" s="86"/>
      <c r="BH1155" s="86"/>
      <c r="BI1155" s="86"/>
      <c r="BJ1155" s="86"/>
      <c r="BK1155" s="86"/>
      <c r="BL1155" s="86"/>
      <c r="BM1155" s="86"/>
      <c r="BN1155" s="86"/>
      <c r="BO1155" s="86"/>
      <c r="BP1155" s="86"/>
    </row>
    <row r="1156" spans="7:68" s="28" customFormat="1">
      <c r="G1156" s="450"/>
      <c r="AC1156" s="33"/>
      <c r="AG1156" s="86"/>
      <c r="AH1156" s="86"/>
      <c r="AI1156" s="86"/>
      <c r="AK1156" s="86"/>
      <c r="AL1156" s="86"/>
      <c r="AM1156" s="86"/>
      <c r="AN1156" s="86"/>
      <c r="AO1156" s="86"/>
      <c r="AP1156" s="86"/>
      <c r="AQ1156" s="86"/>
      <c r="AR1156" s="86"/>
      <c r="AS1156" s="86"/>
      <c r="AT1156" s="86"/>
      <c r="AU1156" s="86"/>
      <c r="AV1156" s="86"/>
      <c r="AW1156" s="86"/>
      <c r="AX1156" s="86"/>
      <c r="AY1156" s="86"/>
      <c r="AZ1156" s="86"/>
      <c r="BA1156" s="86"/>
      <c r="BB1156" s="86"/>
      <c r="BC1156" s="86"/>
      <c r="BD1156" s="86"/>
      <c r="BE1156" s="86"/>
      <c r="BF1156" s="86"/>
      <c r="BG1156" s="86"/>
      <c r="BH1156" s="86"/>
      <c r="BI1156" s="86"/>
      <c r="BJ1156" s="86"/>
      <c r="BK1156" s="86"/>
      <c r="BL1156" s="86"/>
      <c r="BM1156" s="86"/>
      <c r="BN1156" s="86"/>
      <c r="BO1156" s="86"/>
      <c r="BP1156" s="86"/>
    </row>
    <row r="1157" spans="7:68" s="28" customFormat="1">
      <c r="G1157" s="450"/>
      <c r="AC1157" s="33"/>
      <c r="AG1157" s="86"/>
      <c r="AH1157" s="86"/>
      <c r="AI1157" s="86"/>
      <c r="AK1157" s="86"/>
      <c r="AL1157" s="86"/>
      <c r="AM1157" s="86"/>
      <c r="AN1157" s="86"/>
      <c r="AO1157" s="86"/>
      <c r="AP1157" s="86"/>
      <c r="AQ1157" s="86"/>
      <c r="AR1157" s="86"/>
      <c r="AS1157" s="86"/>
      <c r="AT1157" s="86"/>
      <c r="AU1157" s="86"/>
      <c r="AV1157" s="86"/>
      <c r="AW1157" s="86"/>
      <c r="AX1157" s="86"/>
      <c r="AY1157" s="86"/>
      <c r="AZ1157" s="86"/>
      <c r="BA1157" s="86"/>
      <c r="BB1157" s="86"/>
      <c r="BC1157" s="86"/>
      <c r="BD1157" s="86"/>
      <c r="BE1157" s="86"/>
      <c r="BF1157" s="86"/>
      <c r="BG1157" s="86"/>
      <c r="BH1157" s="86"/>
      <c r="BI1157" s="86"/>
      <c r="BJ1157" s="86"/>
      <c r="BK1157" s="86"/>
      <c r="BL1157" s="86"/>
      <c r="BM1157" s="86"/>
      <c r="BN1157" s="86"/>
      <c r="BO1157" s="86"/>
      <c r="BP1157" s="86"/>
    </row>
    <row r="1158" spans="7:68" s="28" customFormat="1">
      <c r="G1158" s="450"/>
      <c r="AC1158" s="33"/>
      <c r="AG1158" s="86"/>
      <c r="AH1158" s="86"/>
      <c r="AI1158" s="86"/>
      <c r="AK1158" s="86"/>
      <c r="AL1158" s="86"/>
      <c r="AM1158" s="86"/>
      <c r="AN1158" s="86"/>
      <c r="AO1158" s="86"/>
      <c r="AP1158" s="86"/>
      <c r="AQ1158" s="86"/>
      <c r="AR1158" s="86"/>
      <c r="AS1158" s="86"/>
      <c r="AT1158" s="86"/>
      <c r="AU1158" s="86"/>
      <c r="AV1158" s="86"/>
      <c r="AW1158" s="86"/>
      <c r="AX1158" s="86"/>
      <c r="AY1158" s="86"/>
      <c r="AZ1158" s="86"/>
      <c r="BA1158" s="86"/>
      <c r="BB1158" s="86"/>
      <c r="BC1158" s="86"/>
      <c r="BD1158" s="86"/>
      <c r="BE1158" s="86"/>
      <c r="BF1158" s="86"/>
      <c r="BG1158" s="86"/>
      <c r="BH1158" s="86"/>
      <c r="BI1158" s="86"/>
      <c r="BJ1158" s="86"/>
      <c r="BK1158" s="86"/>
      <c r="BL1158" s="86"/>
      <c r="BM1158" s="86"/>
      <c r="BN1158" s="86"/>
      <c r="BO1158" s="86"/>
      <c r="BP1158" s="86"/>
    </row>
    <row r="1159" spans="7:68" s="28" customFormat="1">
      <c r="G1159" s="450"/>
      <c r="AC1159" s="33"/>
      <c r="AG1159" s="86"/>
      <c r="AH1159" s="86"/>
      <c r="AI1159" s="86"/>
      <c r="AK1159" s="86"/>
      <c r="AL1159" s="86"/>
      <c r="AM1159" s="86"/>
      <c r="AN1159" s="86"/>
      <c r="AO1159" s="86"/>
      <c r="AP1159" s="86"/>
      <c r="AQ1159" s="86"/>
      <c r="AR1159" s="86"/>
      <c r="AS1159" s="86"/>
      <c r="AT1159" s="86"/>
      <c r="AU1159" s="86"/>
      <c r="AV1159" s="86"/>
      <c r="AW1159" s="86"/>
      <c r="AX1159" s="86"/>
      <c r="AY1159" s="86"/>
      <c r="AZ1159" s="86"/>
      <c r="BA1159" s="86"/>
      <c r="BB1159" s="86"/>
      <c r="BC1159" s="86"/>
      <c r="BD1159" s="86"/>
      <c r="BE1159" s="86"/>
      <c r="BF1159" s="86"/>
      <c r="BG1159" s="86"/>
      <c r="BH1159" s="86"/>
      <c r="BI1159" s="86"/>
      <c r="BJ1159" s="86"/>
      <c r="BK1159" s="86"/>
      <c r="BL1159" s="86"/>
      <c r="BM1159" s="86"/>
      <c r="BN1159" s="86"/>
      <c r="BO1159" s="86"/>
      <c r="BP1159" s="86"/>
    </row>
    <row r="1160" spans="7:68" s="28" customFormat="1">
      <c r="G1160" s="450"/>
      <c r="AC1160" s="33"/>
      <c r="AG1160" s="86"/>
      <c r="AH1160" s="86"/>
      <c r="AI1160" s="86"/>
      <c r="AK1160" s="86"/>
      <c r="AL1160" s="86"/>
      <c r="AM1160" s="86"/>
      <c r="AN1160" s="86"/>
      <c r="AO1160" s="86"/>
      <c r="AP1160" s="86"/>
      <c r="AQ1160" s="86"/>
      <c r="AR1160" s="86"/>
      <c r="AS1160" s="86"/>
      <c r="AT1160" s="86"/>
      <c r="AU1160" s="86"/>
      <c r="AV1160" s="86"/>
      <c r="AW1160" s="86"/>
      <c r="AX1160" s="86"/>
      <c r="AY1160" s="86"/>
      <c r="AZ1160" s="86"/>
      <c r="BA1160" s="86"/>
      <c r="BB1160" s="86"/>
      <c r="BC1160" s="86"/>
      <c r="BD1160" s="86"/>
      <c r="BE1160" s="86"/>
      <c r="BF1160" s="86"/>
      <c r="BG1160" s="86"/>
      <c r="BH1160" s="86"/>
      <c r="BI1160" s="86"/>
      <c r="BJ1160" s="86"/>
      <c r="BK1160" s="86"/>
      <c r="BL1160" s="86"/>
      <c r="BM1160" s="86"/>
      <c r="BN1160" s="86"/>
      <c r="BO1160" s="86"/>
      <c r="BP1160" s="86"/>
    </row>
    <row r="1161" spans="7:68" s="28" customFormat="1">
      <c r="G1161" s="450"/>
      <c r="AC1161" s="33"/>
      <c r="AG1161" s="86"/>
      <c r="AH1161" s="86"/>
      <c r="AI1161" s="86"/>
      <c r="AK1161" s="86"/>
      <c r="AL1161" s="86"/>
      <c r="AM1161" s="86"/>
      <c r="AN1161" s="86"/>
      <c r="AO1161" s="86"/>
      <c r="AP1161" s="86"/>
      <c r="AQ1161" s="86"/>
      <c r="AR1161" s="86"/>
      <c r="AS1161" s="86"/>
      <c r="AT1161" s="86"/>
      <c r="AU1161" s="86"/>
      <c r="AV1161" s="86"/>
      <c r="AW1161" s="86"/>
      <c r="AX1161" s="86"/>
      <c r="AY1161" s="86"/>
      <c r="AZ1161" s="86"/>
      <c r="BA1161" s="86"/>
      <c r="BB1161" s="86"/>
      <c r="BC1161" s="86"/>
      <c r="BD1161" s="86"/>
      <c r="BE1161" s="86"/>
      <c r="BF1161" s="86"/>
      <c r="BG1161" s="86"/>
      <c r="BH1161" s="86"/>
      <c r="BI1161" s="86"/>
      <c r="BJ1161" s="86"/>
      <c r="BK1161" s="86"/>
      <c r="BL1161" s="86"/>
      <c r="BM1161" s="86"/>
      <c r="BN1161" s="86"/>
      <c r="BO1161" s="86"/>
      <c r="BP1161" s="86"/>
    </row>
    <row r="1162" spans="7:68" s="28" customFormat="1">
      <c r="G1162" s="450"/>
      <c r="AC1162" s="33"/>
      <c r="AG1162" s="86"/>
      <c r="AH1162" s="86"/>
      <c r="AI1162" s="86"/>
      <c r="AK1162" s="86"/>
      <c r="AL1162" s="86"/>
      <c r="AM1162" s="86"/>
      <c r="AN1162" s="86"/>
      <c r="AO1162" s="86"/>
      <c r="AP1162" s="86"/>
      <c r="AQ1162" s="86"/>
      <c r="AR1162" s="86"/>
      <c r="AS1162" s="86"/>
      <c r="AT1162" s="86"/>
      <c r="AU1162" s="86"/>
      <c r="AV1162" s="86"/>
      <c r="AW1162" s="86"/>
      <c r="AX1162" s="86"/>
      <c r="AY1162" s="86"/>
      <c r="AZ1162" s="86"/>
      <c r="BA1162" s="86"/>
      <c r="BB1162" s="86"/>
      <c r="BC1162" s="86"/>
      <c r="BD1162" s="86"/>
      <c r="BE1162" s="86"/>
      <c r="BF1162" s="86"/>
      <c r="BG1162" s="86"/>
      <c r="BH1162" s="86"/>
      <c r="BI1162" s="86"/>
      <c r="BJ1162" s="86"/>
      <c r="BK1162" s="86"/>
      <c r="BL1162" s="86"/>
      <c r="BM1162" s="86"/>
      <c r="BN1162" s="86"/>
      <c r="BO1162" s="86"/>
      <c r="BP1162" s="86"/>
    </row>
    <row r="1163" spans="7:68" s="28" customFormat="1">
      <c r="G1163" s="450"/>
      <c r="AC1163" s="33"/>
      <c r="AG1163" s="86"/>
      <c r="AH1163" s="86"/>
      <c r="AI1163" s="86"/>
      <c r="AK1163" s="86"/>
      <c r="AL1163" s="86"/>
      <c r="AM1163" s="86"/>
      <c r="AN1163" s="86"/>
      <c r="AO1163" s="86"/>
      <c r="AP1163" s="86"/>
      <c r="AQ1163" s="86"/>
      <c r="AR1163" s="86"/>
      <c r="AS1163" s="86"/>
      <c r="AT1163" s="86"/>
      <c r="AU1163" s="86"/>
      <c r="AV1163" s="86"/>
      <c r="AW1163" s="86"/>
      <c r="AX1163" s="86"/>
      <c r="AY1163" s="86"/>
      <c r="AZ1163" s="86"/>
      <c r="BA1163" s="86"/>
      <c r="BB1163" s="86"/>
      <c r="BC1163" s="86"/>
      <c r="BD1163" s="86"/>
      <c r="BE1163" s="86"/>
      <c r="BF1163" s="86"/>
      <c r="BG1163" s="86"/>
      <c r="BH1163" s="86"/>
      <c r="BI1163" s="86"/>
      <c r="BJ1163" s="86"/>
      <c r="BK1163" s="86"/>
      <c r="BL1163" s="86"/>
      <c r="BM1163" s="86"/>
      <c r="BN1163" s="86"/>
      <c r="BO1163" s="86"/>
      <c r="BP1163" s="86"/>
    </row>
    <row r="1164" spans="7:68" s="28" customFormat="1">
      <c r="G1164" s="450"/>
      <c r="AC1164" s="33"/>
      <c r="AG1164" s="86"/>
      <c r="AH1164" s="86"/>
      <c r="AI1164" s="86"/>
      <c r="AK1164" s="86"/>
      <c r="AL1164" s="86"/>
      <c r="AM1164" s="86"/>
      <c r="AN1164" s="86"/>
      <c r="AO1164" s="86"/>
      <c r="AP1164" s="86"/>
      <c r="AQ1164" s="86"/>
      <c r="AR1164" s="86"/>
      <c r="AS1164" s="86"/>
      <c r="AT1164" s="86"/>
      <c r="AU1164" s="86"/>
      <c r="AV1164" s="86"/>
      <c r="AW1164" s="86"/>
      <c r="AX1164" s="86"/>
      <c r="AY1164" s="86"/>
      <c r="AZ1164" s="86"/>
      <c r="BA1164" s="86"/>
      <c r="BB1164" s="86"/>
      <c r="BC1164" s="86"/>
      <c r="BD1164" s="86"/>
      <c r="BE1164" s="86"/>
      <c r="BF1164" s="86"/>
      <c r="BG1164" s="86"/>
      <c r="BH1164" s="86"/>
      <c r="BI1164" s="86"/>
      <c r="BJ1164" s="86"/>
      <c r="BK1164" s="86"/>
      <c r="BL1164" s="86"/>
      <c r="BM1164" s="86"/>
      <c r="BN1164" s="86"/>
      <c r="BO1164" s="86"/>
      <c r="BP1164" s="86"/>
    </row>
    <row r="1165" spans="7:68" s="28" customFormat="1">
      <c r="G1165" s="450"/>
      <c r="AC1165" s="33"/>
      <c r="AG1165" s="86"/>
      <c r="AH1165" s="86"/>
      <c r="AI1165" s="86"/>
      <c r="AK1165" s="86"/>
      <c r="AL1165" s="86"/>
      <c r="AM1165" s="86"/>
      <c r="AN1165" s="86"/>
      <c r="AO1165" s="86"/>
      <c r="AP1165" s="86"/>
      <c r="AQ1165" s="86"/>
      <c r="AR1165" s="86"/>
      <c r="AS1165" s="86"/>
      <c r="AT1165" s="86"/>
      <c r="AU1165" s="86"/>
      <c r="AV1165" s="86"/>
      <c r="AW1165" s="86"/>
      <c r="AX1165" s="86"/>
      <c r="AY1165" s="86"/>
      <c r="AZ1165" s="86"/>
      <c r="BA1165" s="86"/>
      <c r="BB1165" s="86"/>
      <c r="BC1165" s="86"/>
      <c r="BD1165" s="86"/>
      <c r="BE1165" s="86"/>
      <c r="BF1165" s="86"/>
      <c r="BG1165" s="86"/>
      <c r="BH1165" s="86"/>
      <c r="BI1165" s="86"/>
      <c r="BJ1165" s="86"/>
      <c r="BK1165" s="86"/>
      <c r="BL1165" s="86"/>
      <c r="BM1165" s="86"/>
      <c r="BN1165" s="86"/>
      <c r="BO1165" s="86"/>
      <c r="BP1165" s="86"/>
    </row>
    <row r="1166" spans="7:68" s="28" customFormat="1">
      <c r="G1166" s="450"/>
      <c r="AC1166" s="33"/>
      <c r="AG1166" s="86"/>
      <c r="AH1166" s="86"/>
      <c r="AI1166" s="86"/>
      <c r="AK1166" s="86"/>
      <c r="AL1166" s="86"/>
      <c r="AM1166" s="86"/>
      <c r="AN1166" s="86"/>
      <c r="AO1166" s="86"/>
      <c r="AP1166" s="86"/>
      <c r="AQ1166" s="86"/>
      <c r="AR1166" s="86"/>
      <c r="AS1166" s="86"/>
      <c r="AT1166" s="86"/>
      <c r="AU1166" s="86"/>
      <c r="AV1166" s="86"/>
      <c r="AW1166" s="86"/>
      <c r="AX1166" s="86"/>
      <c r="AY1166" s="86"/>
      <c r="AZ1166" s="86"/>
      <c r="BA1166" s="86"/>
      <c r="BB1166" s="86"/>
      <c r="BC1166" s="86"/>
      <c r="BD1166" s="86"/>
      <c r="BE1166" s="86"/>
      <c r="BF1166" s="86"/>
      <c r="BG1166" s="86"/>
      <c r="BH1166" s="86"/>
      <c r="BI1166" s="86"/>
      <c r="BJ1166" s="86"/>
      <c r="BK1166" s="86"/>
      <c r="BL1166" s="86"/>
      <c r="BM1166" s="86"/>
      <c r="BN1166" s="86"/>
      <c r="BO1166" s="86"/>
      <c r="BP1166" s="86"/>
    </row>
    <row r="1167" spans="7:68" s="28" customFormat="1">
      <c r="G1167" s="450"/>
      <c r="AC1167" s="33"/>
      <c r="AG1167" s="86"/>
      <c r="AH1167" s="86"/>
      <c r="AI1167" s="86"/>
      <c r="AK1167" s="86"/>
      <c r="AL1167" s="86"/>
      <c r="AM1167" s="86"/>
      <c r="AN1167" s="86"/>
      <c r="AO1167" s="86"/>
      <c r="AP1167" s="86"/>
      <c r="AQ1167" s="86"/>
      <c r="AR1167" s="86"/>
      <c r="AS1167" s="86"/>
      <c r="AT1167" s="86"/>
      <c r="AU1167" s="86"/>
      <c r="AV1167" s="86"/>
      <c r="AW1167" s="86"/>
      <c r="AX1167" s="86"/>
      <c r="AY1167" s="86"/>
      <c r="AZ1167" s="86"/>
      <c r="BA1167" s="86"/>
      <c r="BB1167" s="86"/>
      <c r="BC1167" s="86"/>
      <c r="BD1167" s="86"/>
      <c r="BE1167" s="86"/>
      <c r="BF1167" s="86"/>
      <c r="BG1167" s="86"/>
      <c r="BH1167" s="86"/>
      <c r="BI1167" s="86"/>
      <c r="BJ1167" s="86"/>
      <c r="BK1167" s="86"/>
      <c r="BL1167" s="86"/>
      <c r="BM1167" s="86"/>
      <c r="BN1167" s="86"/>
      <c r="BO1167" s="86"/>
      <c r="BP1167" s="86"/>
    </row>
    <row r="1168" spans="7:68" s="28" customFormat="1">
      <c r="G1168" s="450"/>
      <c r="AC1168" s="33"/>
      <c r="AG1168" s="86"/>
      <c r="AH1168" s="86"/>
      <c r="AI1168" s="86"/>
      <c r="AK1168" s="86"/>
      <c r="AL1168" s="86"/>
      <c r="AM1168" s="86"/>
      <c r="AN1168" s="86"/>
      <c r="AO1168" s="86"/>
      <c r="AP1168" s="86"/>
      <c r="AQ1168" s="86"/>
      <c r="AR1168" s="86"/>
      <c r="AS1168" s="86"/>
      <c r="AT1168" s="86"/>
      <c r="AU1168" s="86"/>
      <c r="AV1168" s="86"/>
      <c r="AW1168" s="86"/>
      <c r="AX1168" s="86"/>
      <c r="AY1168" s="86"/>
      <c r="AZ1168" s="86"/>
      <c r="BA1168" s="86"/>
      <c r="BB1168" s="86"/>
      <c r="BC1168" s="86"/>
      <c r="BD1168" s="86"/>
      <c r="BE1168" s="86"/>
      <c r="BF1168" s="86"/>
      <c r="BG1168" s="86"/>
      <c r="BH1168" s="86"/>
      <c r="BI1168" s="86"/>
      <c r="BJ1168" s="86"/>
      <c r="BK1168" s="86"/>
      <c r="BL1168" s="86"/>
      <c r="BM1168" s="86"/>
      <c r="BN1168" s="86"/>
      <c r="BO1168" s="86"/>
      <c r="BP1168" s="86"/>
    </row>
    <row r="1169" spans="7:68" s="28" customFormat="1">
      <c r="G1169" s="450"/>
      <c r="AC1169" s="33"/>
      <c r="AG1169" s="86"/>
      <c r="AH1169" s="86"/>
      <c r="AI1169" s="86"/>
      <c r="AK1169" s="86"/>
      <c r="AL1169" s="86"/>
      <c r="AM1169" s="86"/>
      <c r="AN1169" s="86"/>
      <c r="AO1169" s="86"/>
      <c r="AP1169" s="86"/>
      <c r="AQ1169" s="86"/>
      <c r="AR1169" s="86"/>
      <c r="AS1169" s="86"/>
      <c r="AT1169" s="86"/>
      <c r="AU1169" s="86"/>
      <c r="AV1169" s="86"/>
      <c r="AW1169" s="86"/>
      <c r="AX1169" s="86"/>
      <c r="AY1169" s="86"/>
      <c r="AZ1169" s="86"/>
      <c r="BA1169" s="86"/>
      <c r="BB1169" s="86"/>
      <c r="BC1169" s="86"/>
      <c r="BD1169" s="86"/>
      <c r="BE1169" s="86"/>
      <c r="BF1169" s="86"/>
      <c r="BG1169" s="86"/>
      <c r="BH1169" s="86"/>
      <c r="BI1169" s="86"/>
      <c r="BJ1169" s="86"/>
      <c r="BK1169" s="86"/>
      <c r="BL1169" s="86"/>
      <c r="BM1169" s="86"/>
      <c r="BN1169" s="86"/>
      <c r="BO1169" s="86"/>
      <c r="BP1169" s="86"/>
    </row>
    <row r="1170" spans="7:68" s="28" customFormat="1">
      <c r="G1170" s="450"/>
      <c r="AC1170" s="33"/>
      <c r="AG1170" s="86"/>
      <c r="AH1170" s="86"/>
      <c r="AI1170" s="86"/>
      <c r="AK1170" s="86"/>
      <c r="AL1170" s="86"/>
      <c r="AM1170" s="86"/>
      <c r="AN1170" s="86"/>
      <c r="AO1170" s="86"/>
      <c r="AP1170" s="86"/>
      <c r="AQ1170" s="86"/>
      <c r="AR1170" s="86"/>
      <c r="AS1170" s="86"/>
      <c r="AT1170" s="86"/>
      <c r="AU1170" s="86"/>
      <c r="AV1170" s="86"/>
      <c r="AW1170" s="86"/>
      <c r="AX1170" s="86"/>
      <c r="AY1170" s="86"/>
      <c r="AZ1170" s="86"/>
      <c r="BA1170" s="86"/>
      <c r="BB1170" s="86"/>
      <c r="BC1170" s="86"/>
      <c r="BD1170" s="86"/>
      <c r="BE1170" s="86"/>
      <c r="BF1170" s="86"/>
      <c r="BG1170" s="86"/>
      <c r="BH1170" s="86"/>
      <c r="BI1170" s="86"/>
      <c r="BJ1170" s="86"/>
      <c r="BK1170" s="86"/>
      <c r="BL1170" s="86"/>
      <c r="BM1170" s="86"/>
      <c r="BN1170" s="86"/>
      <c r="BO1170" s="86"/>
      <c r="BP1170" s="86"/>
    </row>
    <row r="1171" spans="7:68" s="28" customFormat="1">
      <c r="G1171" s="450"/>
      <c r="AC1171" s="33"/>
      <c r="AG1171" s="86"/>
      <c r="AH1171" s="86"/>
      <c r="AI1171" s="86"/>
      <c r="AK1171" s="86"/>
      <c r="AL1171" s="86"/>
      <c r="AM1171" s="86"/>
      <c r="AN1171" s="86"/>
      <c r="AO1171" s="86"/>
      <c r="AP1171" s="86"/>
      <c r="AQ1171" s="86"/>
      <c r="AR1171" s="86"/>
      <c r="AS1171" s="86"/>
      <c r="AT1171" s="86"/>
      <c r="AU1171" s="86"/>
      <c r="AV1171" s="86"/>
      <c r="AW1171" s="86"/>
      <c r="AX1171" s="86"/>
      <c r="AY1171" s="86"/>
      <c r="AZ1171" s="86"/>
      <c r="BA1171" s="86"/>
      <c r="BB1171" s="86"/>
      <c r="BC1171" s="86"/>
      <c r="BD1171" s="86"/>
      <c r="BE1171" s="86"/>
      <c r="BF1171" s="86"/>
      <c r="BG1171" s="86"/>
      <c r="BH1171" s="86"/>
      <c r="BI1171" s="86"/>
      <c r="BJ1171" s="86"/>
      <c r="BK1171" s="86"/>
      <c r="BL1171" s="86"/>
      <c r="BM1171" s="86"/>
      <c r="BN1171" s="86"/>
      <c r="BO1171" s="86"/>
      <c r="BP1171" s="86"/>
    </row>
    <row r="1172" spans="7:68" s="28" customFormat="1">
      <c r="G1172" s="450"/>
      <c r="AC1172" s="33"/>
      <c r="AG1172" s="86"/>
      <c r="AH1172" s="86"/>
      <c r="AI1172" s="86"/>
      <c r="AK1172" s="86"/>
      <c r="AL1172" s="86"/>
      <c r="AM1172" s="86"/>
      <c r="AN1172" s="86"/>
      <c r="AO1172" s="86"/>
      <c r="AP1172" s="86"/>
      <c r="AQ1172" s="86"/>
      <c r="AR1172" s="86"/>
      <c r="AS1172" s="86"/>
      <c r="AT1172" s="86"/>
      <c r="AU1172" s="86"/>
      <c r="AV1172" s="86"/>
      <c r="AW1172" s="86"/>
      <c r="AX1172" s="86"/>
      <c r="AY1172" s="86"/>
      <c r="AZ1172" s="86"/>
      <c r="BA1172" s="86"/>
      <c r="BB1172" s="86"/>
      <c r="BC1172" s="86"/>
      <c r="BD1172" s="86"/>
      <c r="BE1172" s="86"/>
      <c r="BF1172" s="86"/>
      <c r="BG1172" s="86"/>
      <c r="BH1172" s="86"/>
      <c r="BI1172" s="86"/>
      <c r="BJ1172" s="86"/>
      <c r="BK1172" s="86"/>
      <c r="BL1172" s="86"/>
      <c r="BM1172" s="86"/>
      <c r="BN1172" s="86"/>
      <c r="BO1172" s="86"/>
      <c r="BP1172" s="86"/>
    </row>
    <row r="1173" spans="7:68" s="28" customFormat="1">
      <c r="G1173" s="450"/>
      <c r="AC1173" s="33"/>
      <c r="AG1173" s="86"/>
      <c r="AH1173" s="86"/>
      <c r="AI1173" s="86"/>
      <c r="AK1173" s="86"/>
      <c r="AL1173" s="86"/>
      <c r="AM1173" s="86"/>
      <c r="AN1173" s="86"/>
      <c r="AO1173" s="86"/>
      <c r="AP1173" s="86"/>
      <c r="AQ1173" s="86"/>
      <c r="AR1173" s="86"/>
      <c r="AS1173" s="86"/>
      <c r="AT1173" s="86"/>
      <c r="AU1173" s="86"/>
      <c r="AV1173" s="86"/>
      <c r="AW1173" s="86"/>
      <c r="AX1173" s="86"/>
      <c r="AY1173" s="86"/>
      <c r="AZ1173" s="86"/>
      <c r="BA1173" s="86"/>
      <c r="BB1173" s="86"/>
      <c r="BC1173" s="86"/>
      <c r="BD1173" s="86"/>
      <c r="BE1173" s="86"/>
      <c r="BF1173" s="86"/>
      <c r="BG1173" s="86"/>
      <c r="BH1173" s="86"/>
      <c r="BI1173" s="86"/>
      <c r="BJ1173" s="86"/>
      <c r="BK1173" s="86"/>
      <c r="BL1173" s="86"/>
      <c r="BM1173" s="86"/>
      <c r="BN1173" s="86"/>
      <c r="BO1173" s="86"/>
      <c r="BP1173" s="86"/>
    </row>
    <row r="1174" spans="7:68" s="28" customFormat="1">
      <c r="G1174" s="450"/>
      <c r="AC1174" s="33"/>
      <c r="AG1174" s="86"/>
      <c r="AH1174" s="86"/>
      <c r="AI1174" s="86"/>
      <c r="AK1174" s="86"/>
      <c r="AL1174" s="86"/>
      <c r="AM1174" s="86"/>
      <c r="AN1174" s="86"/>
      <c r="AO1174" s="86"/>
      <c r="AP1174" s="86"/>
      <c r="AQ1174" s="86"/>
      <c r="AR1174" s="86"/>
      <c r="AS1174" s="86"/>
      <c r="AT1174" s="86"/>
      <c r="AU1174" s="86"/>
      <c r="AV1174" s="86"/>
      <c r="AW1174" s="86"/>
      <c r="AX1174" s="86"/>
      <c r="AY1174" s="86"/>
      <c r="AZ1174" s="86"/>
      <c r="BA1174" s="86"/>
      <c r="BB1174" s="86"/>
      <c r="BC1174" s="86"/>
      <c r="BD1174" s="86"/>
      <c r="BE1174" s="86"/>
      <c r="BF1174" s="86"/>
      <c r="BG1174" s="86"/>
      <c r="BH1174" s="86"/>
      <c r="BI1174" s="86"/>
      <c r="BJ1174" s="86"/>
      <c r="BK1174" s="86"/>
      <c r="BL1174" s="86"/>
      <c r="BM1174" s="86"/>
      <c r="BN1174" s="86"/>
      <c r="BO1174" s="86"/>
      <c r="BP1174" s="86"/>
    </row>
    <row r="1175" spans="7:68" s="28" customFormat="1">
      <c r="G1175" s="450"/>
      <c r="AC1175" s="33"/>
      <c r="AG1175" s="86"/>
      <c r="AH1175" s="86"/>
      <c r="AI1175" s="86"/>
      <c r="AK1175" s="86"/>
      <c r="AL1175" s="86"/>
      <c r="AM1175" s="86"/>
      <c r="AN1175" s="86"/>
      <c r="AO1175" s="86"/>
      <c r="AP1175" s="86"/>
      <c r="AQ1175" s="86"/>
      <c r="AR1175" s="86"/>
      <c r="AS1175" s="86"/>
      <c r="AT1175" s="86"/>
      <c r="AU1175" s="86"/>
      <c r="AV1175" s="86"/>
      <c r="AW1175" s="86"/>
      <c r="AX1175" s="86"/>
      <c r="AY1175" s="86"/>
      <c r="AZ1175" s="86"/>
      <c r="BA1175" s="86"/>
      <c r="BB1175" s="86"/>
      <c r="BC1175" s="86"/>
      <c r="BD1175" s="86"/>
      <c r="BE1175" s="86"/>
      <c r="BF1175" s="86"/>
      <c r="BG1175" s="86"/>
      <c r="BH1175" s="86"/>
      <c r="BI1175" s="86"/>
      <c r="BJ1175" s="86"/>
      <c r="BK1175" s="86"/>
      <c r="BL1175" s="86"/>
      <c r="BM1175" s="86"/>
      <c r="BN1175" s="86"/>
      <c r="BO1175" s="86"/>
      <c r="BP1175" s="86"/>
    </row>
    <row r="1176" spans="7:68" s="28" customFormat="1">
      <c r="G1176" s="450"/>
      <c r="AC1176" s="33"/>
      <c r="AG1176" s="86"/>
      <c r="AH1176" s="86"/>
      <c r="AI1176" s="86"/>
      <c r="AK1176" s="86"/>
      <c r="AL1176" s="86"/>
      <c r="AM1176" s="86"/>
      <c r="AN1176" s="86"/>
      <c r="AO1176" s="86"/>
      <c r="AP1176" s="86"/>
      <c r="AQ1176" s="86"/>
      <c r="AR1176" s="86"/>
      <c r="AS1176" s="86"/>
      <c r="AT1176" s="86"/>
      <c r="AU1176" s="86"/>
      <c r="AV1176" s="86"/>
      <c r="AW1176" s="86"/>
      <c r="AX1176" s="86"/>
      <c r="AY1176" s="86"/>
      <c r="AZ1176" s="86"/>
      <c r="BA1176" s="86"/>
      <c r="BB1176" s="86"/>
      <c r="BC1176" s="86"/>
      <c r="BD1176" s="86"/>
      <c r="BE1176" s="86"/>
      <c r="BF1176" s="86"/>
      <c r="BG1176" s="86"/>
      <c r="BH1176" s="86"/>
      <c r="BI1176" s="86"/>
      <c r="BJ1176" s="86"/>
      <c r="BK1176" s="86"/>
      <c r="BL1176" s="86"/>
      <c r="BM1176" s="86"/>
      <c r="BN1176" s="86"/>
      <c r="BO1176" s="86"/>
      <c r="BP1176" s="86"/>
    </row>
    <row r="1177" spans="7:68" s="28" customFormat="1">
      <c r="G1177" s="450"/>
      <c r="AC1177" s="33"/>
      <c r="AG1177" s="86"/>
      <c r="AH1177" s="86"/>
      <c r="AI1177" s="86"/>
      <c r="AK1177" s="86"/>
      <c r="AL1177" s="86"/>
      <c r="AM1177" s="86"/>
      <c r="AN1177" s="86"/>
      <c r="AO1177" s="86"/>
      <c r="AP1177" s="86"/>
      <c r="AQ1177" s="86"/>
      <c r="AR1177" s="86"/>
      <c r="AS1177" s="86"/>
      <c r="AT1177" s="86"/>
      <c r="AU1177" s="86"/>
      <c r="AV1177" s="86"/>
      <c r="AW1177" s="86"/>
      <c r="AX1177" s="86"/>
      <c r="AY1177" s="86"/>
      <c r="AZ1177" s="86"/>
      <c r="BA1177" s="86"/>
      <c r="BB1177" s="86"/>
      <c r="BC1177" s="86"/>
      <c r="BD1177" s="86"/>
      <c r="BE1177" s="86"/>
      <c r="BF1177" s="86"/>
      <c r="BG1177" s="86"/>
      <c r="BH1177" s="86"/>
      <c r="BI1177" s="86"/>
      <c r="BJ1177" s="86"/>
      <c r="BK1177" s="86"/>
      <c r="BL1177" s="86"/>
      <c r="BM1177" s="86"/>
      <c r="BN1177" s="86"/>
      <c r="BO1177" s="86"/>
      <c r="BP1177" s="86"/>
    </row>
    <row r="1178" spans="7:68" s="28" customFormat="1">
      <c r="G1178" s="450"/>
      <c r="AC1178" s="33"/>
      <c r="AG1178" s="86"/>
      <c r="AH1178" s="86"/>
      <c r="AI1178" s="86"/>
      <c r="AK1178" s="86"/>
      <c r="AL1178" s="86"/>
      <c r="AM1178" s="86"/>
      <c r="AN1178" s="86"/>
      <c r="AO1178" s="86"/>
      <c r="AP1178" s="86"/>
      <c r="AQ1178" s="86"/>
      <c r="AR1178" s="86"/>
      <c r="AS1178" s="86"/>
      <c r="AT1178" s="86"/>
      <c r="AU1178" s="86"/>
      <c r="AV1178" s="86"/>
      <c r="AW1178" s="86"/>
      <c r="AX1178" s="86"/>
      <c r="AY1178" s="86"/>
      <c r="AZ1178" s="86"/>
      <c r="BA1178" s="86"/>
      <c r="BB1178" s="86"/>
      <c r="BC1178" s="86"/>
      <c r="BD1178" s="86"/>
      <c r="BE1178" s="86"/>
      <c r="BF1178" s="86"/>
      <c r="BG1178" s="86"/>
      <c r="BH1178" s="86"/>
      <c r="BI1178" s="86"/>
      <c r="BJ1178" s="86"/>
      <c r="BK1178" s="86"/>
      <c r="BL1178" s="86"/>
      <c r="BM1178" s="86"/>
      <c r="BN1178" s="86"/>
      <c r="BO1178" s="86"/>
      <c r="BP1178" s="86"/>
    </row>
    <row r="1179" spans="7:68" s="28" customFormat="1">
      <c r="G1179" s="450"/>
      <c r="AC1179" s="33"/>
      <c r="AG1179" s="86"/>
      <c r="AH1179" s="86"/>
      <c r="AI1179" s="86"/>
      <c r="AK1179" s="86"/>
      <c r="AL1179" s="86"/>
      <c r="AM1179" s="86"/>
      <c r="AN1179" s="86"/>
      <c r="AO1179" s="86"/>
      <c r="AP1179" s="86"/>
      <c r="AQ1179" s="86"/>
      <c r="AR1179" s="86"/>
      <c r="AS1179" s="86"/>
      <c r="AT1179" s="86"/>
      <c r="AU1179" s="86"/>
      <c r="AV1179" s="86"/>
      <c r="AW1179" s="86"/>
      <c r="AX1179" s="86"/>
      <c r="AY1179" s="86"/>
      <c r="AZ1179" s="86"/>
      <c r="BA1179" s="86"/>
      <c r="BB1179" s="86"/>
      <c r="BC1179" s="86"/>
      <c r="BD1179" s="86"/>
      <c r="BE1179" s="86"/>
      <c r="BF1179" s="86"/>
      <c r="BG1179" s="86"/>
      <c r="BH1179" s="86"/>
      <c r="BI1179" s="86"/>
      <c r="BJ1179" s="86"/>
      <c r="BK1179" s="86"/>
      <c r="BL1179" s="86"/>
      <c r="BM1179" s="86"/>
      <c r="BN1179" s="86"/>
      <c r="BO1179" s="86"/>
      <c r="BP1179" s="86"/>
    </row>
    <row r="1180" spans="7:68" s="28" customFormat="1">
      <c r="G1180" s="450"/>
      <c r="AC1180" s="33"/>
      <c r="AG1180" s="86"/>
      <c r="AH1180" s="86"/>
      <c r="AI1180" s="86"/>
      <c r="AK1180" s="86"/>
      <c r="AL1180" s="86"/>
      <c r="AM1180" s="86"/>
      <c r="AN1180" s="86"/>
      <c r="AO1180" s="86"/>
      <c r="AP1180" s="86"/>
      <c r="AQ1180" s="86"/>
      <c r="AR1180" s="86"/>
      <c r="AS1180" s="86"/>
      <c r="AT1180" s="86"/>
      <c r="AU1180" s="86"/>
      <c r="AV1180" s="86"/>
      <c r="AW1180" s="86"/>
      <c r="AX1180" s="86"/>
      <c r="AY1180" s="86"/>
      <c r="AZ1180" s="86"/>
      <c r="BA1180" s="86"/>
      <c r="BB1180" s="86"/>
      <c r="BC1180" s="86"/>
      <c r="BD1180" s="86"/>
      <c r="BE1180" s="86"/>
      <c r="BF1180" s="86"/>
      <c r="BG1180" s="86"/>
      <c r="BH1180" s="86"/>
      <c r="BI1180" s="86"/>
      <c r="BJ1180" s="86"/>
      <c r="BK1180" s="86"/>
      <c r="BL1180" s="86"/>
      <c r="BM1180" s="86"/>
      <c r="BN1180" s="86"/>
      <c r="BO1180" s="86"/>
      <c r="BP1180" s="86"/>
    </row>
    <row r="1181" spans="7:68" s="28" customFormat="1">
      <c r="G1181" s="450"/>
      <c r="AC1181" s="33"/>
      <c r="AG1181" s="86"/>
      <c r="AH1181" s="86"/>
      <c r="AI1181" s="86"/>
      <c r="AK1181" s="86"/>
      <c r="AL1181" s="86"/>
      <c r="AM1181" s="86"/>
      <c r="AN1181" s="86"/>
      <c r="AO1181" s="86"/>
      <c r="AP1181" s="86"/>
      <c r="AQ1181" s="86"/>
      <c r="AR1181" s="86"/>
      <c r="AS1181" s="86"/>
      <c r="AT1181" s="86"/>
      <c r="AU1181" s="86"/>
      <c r="AV1181" s="86"/>
      <c r="AW1181" s="86"/>
      <c r="AX1181" s="86"/>
      <c r="AY1181" s="86"/>
      <c r="AZ1181" s="86"/>
      <c r="BA1181" s="86"/>
      <c r="BB1181" s="86"/>
      <c r="BC1181" s="86"/>
      <c r="BD1181" s="86"/>
      <c r="BE1181" s="86"/>
      <c r="BF1181" s="86"/>
      <c r="BG1181" s="86"/>
      <c r="BH1181" s="86"/>
      <c r="BI1181" s="86"/>
      <c r="BJ1181" s="86"/>
      <c r="BK1181" s="86"/>
      <c r="BL1181" s="86"/>
      <c r="BM1181" s="86"/>
      <c r="BN1181" s="86"/>
      <c r="BO1181" s="86"/>
      <c r="BP1181" s="86"/>
    </row>
    <row r="1182" spans="7:68" s="28" customFormat="1">
      <c r="G1182" s="450"/>
      <c r="AC1182" s="33"/>
      <c r="AG1182" s="86"/>
      <c r="AH1182" s="86"/>
      <c r="AI1182" s="86"/>
      <c r="AK1182" s="86"/>
      <c r="AL1182" s="86"/>
      <c r="AM1182" s="86"/>
      <c r="AN1182" s="86"/>
      <c r="AO1182" s="86"/>
      <c r="AP1182" s="86"/>
      <c r="AQ1182" s="86"/>
      <c r="AR1182" s="86"/>
      <c r="AS1182" s="86"/>
      <c r="AT1182" s="86"/>
      <c r="AU1182" s="86"/>
      <c r="AV1182" s="86"/>
      <c r="AW1182" s="86"/>
      <c r="AX1182" s="86"/>
      <c r="AY1182" s="86"/>
      <c r="AZ1182" s="86"/>
      <c r="BA1182" s="86"/>
      <c r="BB1182" s="86"/>
      <c r="BC1182" s="86"/>
      <c r="BD1182" s="86"/>
      <c r="BE1182" s="86"/>
      <c r="BF1182" s="86"/>
      <c r="BG1182" s="86"/>
      <c r="BH1182" s="86"/>
      <c r="BI1182" s="86"/>
      <c r="BJ1182" s="86"/>
      <c r="BK1182" s="86"/>
      <c r="BL1182" s="86"/>
      <c r="BM1182" s="86"/>
      <c r="BN1182" s="86"/>
      <c r="BO1182" s="86"/>
      <c r="BP1182" s="86"/>
    </row>
    <row r="1183" spans="7:68" s="28" customFormat="1">
      <c r="G1183" s="450"/>
      <c r="AC1183" s="33"/>
      <c r="AG1183" s="86"/>
      <c r="AH1183" s="86"/>
      <c r="AI1183" s="86"/>
      <c r="AK1183" s="86"/>
      <c r="AL1183" s="86"/>
      <c r="AM1183" s="86"/>
      <c r="AN1183" s="86"/>
      <c r="AO1183" s="86"/>
      <c r="AP1183" s="86"/>
      <c r="AQ1183" s="86"/>
      <c r="AR1183" s="86"/>
      <c r="AS1183" s="86"/>
      <c r="AT1183" s="86"/>
      <c r="AU1183" s="86"/>
      <c r="AV1183" s="86"/>
      <c r="AW1183" s="86"/>
      <c r="AX1183" s="86"/>
      <c r="AY1183" s="86"/>
      <c r="AZ1183" s="86"/>
      <c r="BA1183" s="86"/>
      <c r="BB1183" s="86"/>
      <c r="BC1183" s="86"/>
      <c r="BD1183" s="86"/>
      <c r="BE1183" s="86"/>
      <c r="BF1183" s="86"/>
      <c r="BG1183" s="86"/>
      <c r="BH1183" s="86"/>
      <c r="BI1183" s="86"/>
      <c r="BJ1183" s="86"/>
      <c r="BK1183" s="86"/>
      <c r="BL1183" s="86"/>
      <c r="BM1183" s="86"/>
      <c r="BN1183" s="86"/>
      <c r="BO1183" s="86"/>
      <c r="BP1183" s="86"/>
    </row>
    <row r="1184" spans="7:68" s="28" customFormat="1">
      <c r="G1184" s="450"/>
      <c r="AC1184" s="33"/>
      <c r="AG1184" s="86"/>
      <c r="AH1184" s="86"/>
      <c r="AI1184" s="86"/>
      <c r="AK1184" s="86"/>
      <c r="AL1184" s="86"/>
      <c r="AM1184" s="86"/>
      <c r="AN1184" s="86"/>
      <c r="AO1184" s="86"/>
      <c r="AP1184" s="86"/>
      <c r="AQ1184" s="86"/>
      <c r="AR1184" s="86"/>
      <c r="AS1184" s="86"/>
      <c r="AT1184" s="86"/>
      <c r="AU1184" s="86"/>
      <c r="AV1184" s="86"/>
      <c r="AW1184" s="86"/>
      <c r="AX1184" s="86"/>
      <c r="AY1184" s="86"/>
      <c r="AZ1184" s="86"/>
      <c r="BA1184" s="86"/>
      <c r="BB1184" s="86"/>
      <c r="BC1184" s="86"/>
      <c r="BD1184" s="86"/>
      <c r="BE1184" s="86"/>
      <c r="BF1184" s="86"/>
      <c r="BG1184" s="86"/>
      <c r="BH1184" s="86"/>
      <c r="BI1184" s="86"/>
      <c r="BJ1184" s="86"/>
      <c r="BK1184" s="86"/>
      <c r="BL1184" s="86"/>
      <c r="BM1184" s="86"/>
      <c r="BN1184" s="86"/>
      <c r="BO1184" s="86"/>
      <c r="BP1184" s="86"/>
    </row>
    <row r="1185" spans="7:68" s="28" customFormat="1">
      <c r="G1185" s="450"/>
      <c r="AC1185" s="33"/>
      <c r="AG1185" s="86"/>
      <c r="AH1185" s="86"/>
      <c r="AI1185" s="86"/>
      <c r="AK1185" s="86"/>
      <c r="AL1185" s="86"/>
      <c r="AM1185" s="86"/>
      <c r="AN1185" s="86"/>
      <c r="AO1185" s="86"/>
      <c r="AP1185" s="86"/>
      <c r="AQ1185" s="86"/>
      <c r="AR1185" s="86"/>
      <c r="AS1185" s="86"/>
      <c r="AT1185" s="86"/>
      <c r="AU1185" s="86"/>
      <c r="AV1185" s="86"/>
      <c r="AW1185" s="86"/>
      <c r="AX1185" s="86"/>
      <c r="AY1185" s="86"/>
      <c r="AZ1185" s="86"/>
      <c r="BA1185" s="86"/>
      <c r="BB1185" s="86"/>
      <c r="BC1185" s="86"/>
      <c r="BD1185" s="86"/>
      <c r="BE1185" s="86"/>
      <c r="BF1185" s="86"/>
      <c r="BG1185" s="86"/>
      <c r="BH1185" s="86"/>
      <c r="BI1185" s="86"/>
      <c r="BJ1185" s="86"/>
      <c r="BK1185" s="86"/>
      <c r="BL1185" s="86"/>
      <c r="BM1185" s="86"/>
      <c r="BN1185" s="86"/>
      <c r="BO1185" s="86"/>
      <c r="BP1185" s="86"/>
    </row>
    <row r="1186" spans="7:68" s="28" customFormat="1">
      <c r="G1186" s="450"/>
      <c r="AC1186" s="33"/>
      <c r="AG1186" s="86"/>
      <c r="AH1186" s="86"/>
      <c r="AI1186" s="86"/>
      <c r="AK1186" s="86"/>
      <c r="AL1186" s="86"/>
      <c r="AM1186" s="86"/>
      <c r="AN1186" s="86"/>
      <c r="AO1186" s="86"/>
      <c r="AP1186" s="86"/>
      <c r="AQ1186" s="86"/>
      <c r="AR1186" s="86"/>
      <c r="AS1186" s="86"/>
      <c r="AT1186" s="86"/>
      <c r="AU1186" s="86"/>
      <c r="AV1186" s="86"/>
      <c r="AW1186" s="86"/>
      <c r="AX1186" s="86"/>
      <c r="AY1186" s="86"/>
      <c r="AZ1186" s="86"/>
      <c r="BA1186" s="86"/>
      <c r="BB1186" s="86"/>
      <c r="BC1186" s="86"/>
      <c r="BD1186" s="86"/>
      <c r="BE1186" s="86"/>
      <c r="BF1186" s="86"/>
      <c r="BG1186" s="86"/>
      <c r="BH1186" s="86"/>
      <c r="BI1186" s="86"/>
      <c r="BJ1186" s="86"/>
      <c r="BK1186" s="86"/>
      <c r="BL1186" s="86"/>
      <c r="BM1186" s="86"/>
      <c r="BN1186" s="86"/>
      <c r="BO1186" s="86"/>
      <c r="BP1186" s="86"/>
    </row>
    <row r="1187" spans="7:68" s="28" customFormat="1">
      <c r="G1187" s="450"/>
      <c r="AC1187" s="33"/>
      <c r="AG1187" s="86"/>
      <c r="AH1187" s="86"/>
      <c r="AI1187" s="86"/>
      <c r="AK1187" s="86"/>
      <c r="AL1187" s="86"/>
      <c r="AM1187" s="86"/>
      <c r="AN1187" s="86"/>
      <c r="AO1187" s="86"/>
      <c r="AP1187" s="86"/>
      <c r="AQ1187" s="86"/>
      <c r="AR1187" s="86"/>
      <c r="AS1187" s="86"/>
      <c r="AT1187" s="86"/>
      <c r="AU1187" s="86"/>
      <c r="AV1187" s="86"/>
      <c r="AW1187" s="86"/>
      <c r="AX1187" s="86"/>
      <c r="AY1187" s="86"/>
      <c r="AZ1187" s="86"/>
      <c r="BA1187" s="86"/>
      <c r="BB1187" s="86"/>
      <c r="BC1187" s="86"/>
      <c r="BD1187" s="86"/>
      <c r="BE1187" s="86"/>
      <c r="BF1187" s="86"/>
      <c r="BG1187" s="86"/>
      <c r="BH1187" s="86"/>
      <c r="BI1187" s="86"/>
      <c r="BJ1187" s="86"/>
      <c r="BK1187" s="86"/>
      <c r="BL1187" s="86"/>
      <c r="BM1187" s="86"/>
      <c r="BN1187" s="86"/>
      <c r="BO1187" s="86"/>
      <c r="BP1187" s="86"/>
    </row>
    <row r="1188" spans="7:68" s="28" customFormat="1">
      <c r="G1188" s="450"/>
      <c r="AC1188" s="33"/>
      <c r="AG1188" s="86"/>
      <c r="AH1188" s="86"/>
      <c r="AI1188" s="86"/>
      <c r="AK1188" s="86"/>
      <c r="AL1188" s="86"/>
      <c r="AM1188" s="86"/>
      <c r="AN1188" s="86"/>
      <c r="AO1188" s="86"/>
      <c r="AP1188" s="86"/>
      <c r="AQ1188" s="86"/>
      <c r="AR1188" s="86"/>
      <c r="AS1188" s="86"/>
      <c r="AT1188" s="86"/>
      <c r="AU1188" s="86"/>
      <c r="AV1188" s="86"/>
      <c r="AW1188" s="86"/>
      <c r="AX1188" s="86"/>
      <c r="AY1188" s="86"/>
      <c r="AZ1188" s="86"/>
      <c r="BA1188" s="86"/>
      <c r="BB1188" s="86"/>
      <c r="BC1188" s="86"/>
      <c r="BD1188" s="86"/>
      <c r="BE1188" s="86"/>
      <c r="BF1188" s="86"/>
      <c r="BG1188" s="86"/>
      <c r="BH1188" s="86"/>
      <c r="BI1188" s="86"/>
      <c r="BJ1188" s="86"/>
      <c r="BK1188" s="86"/>
      <c r="BL1188" s="86"/>
      <c r="BM1188" s="86"/>
      <c r="BN1188" s="86"/>
      <c r="BO1188" s="86"/>
      <c r="BP1188" s="86"/>
    </row>
    <row r="1189" spans="7:68" s="28" customFormat="1">
      <c r="G1189" s="450"/>
      <c r="AC1189" s="33"/>
      <c r="AG1189" s="86"/>
      <c r="AH1189" s="86"/>
      <c r="AI1189" s="86"/>
      <c r="AK1189" s="86"/>
      <c r="AL1189" s="86"/>
      <c r="AM1189" s="86"/>
      <c r="AN1189" s="86"/>
      <c r="AO1189" s="86"/>
      <c r="AP1189" s="86"/>
      <c r="AQ1189" s="86"/>
      <c r="AR1189" s="86"/>
      <c r="AS1189" s="86"/>
      <c r="AT1189" s="86"/>
      <c r="AU1189" s="86"/>
      <c r="AV1189" s="86"/>
      <c r="AW1189" s="86"/>
      <c r="AX1189" s="86"/>
      <c r="AY1189" s="86"/>
      <c r="AZ1189" s="86"/>
      <c r="BA1189" s="86"/>
      <c r="BB1189" s="86"/>
      <c r="BC1189" s="86"/>
      <c r="BD1189" s="86"/>
      <c r="BE1189" s="86"/>
      <c r="BF1189" s="86"/>
      <c r="BG1189" s="86"/>
      <c r="BH1189" s="86"/>
      <c r="BI1189" s="86"/>
      <c r="BJ1189" s="86"/>
      <c r="BK1189" s="86"/>
      <c r="BL1189" s="86"/>
      <c r="BM1189" s="86"/>
      <c r="BN1189" s="86"/>
      <c r="BO1189" s="86"/>
      <c r="BP1189" s="86"/>
    </row>
    <row r="1190" spans="7:68" s="28" customFormat="1">
      <c r="G1190" s="450"/>
      <c r="AC1190" s="33"/>
      <c r="AG1190" s="86"/>
      <c r="AH1190" s="86"/>
      <c r="AI1190" s="86"/>
      <c r="AK1190" s="86"/>
      <c r="AL1190" s="86"/>
      <c r="AM1190" s="86"/>
      <c r="AN1190" s="86"/>
      <c r="AO1190" s="86"/>
      <c r="AP1190" s="86"/>
      <c r="AQ1190" s="86"/>
      <c r="AR1190" s="86"/>
      <c r="AS1190" s="86"/>
      <c r="AT1190" s="86"/>
      <c r="AU1190" s="86"/>
      <c r="AV1190" s="86"/>
      <c r="AW1190" s="86"/>
      <c r="AX1190" s="86"/>
      <c r="AY1190" s="86"/>
      <c r="AZ1190" s="86"/>
      <c r="BA1190" s="86"/>
      <c r="BB1190" s="86"/>
      <c r="BC1190" s="86"/>
      <c r="BD1190" s="86"/>
      <c r="BE1190" s="86"/>
      <c r="BF1190" s="86"/>
      <c r="BG1190" s="86"/>
      <c r="BH1190" s="86"/>
      <c r="BI1190" s="86"/>
      <c r="BJ1190" s="86"/>
      <c r="BK1190" s="86"/>
      <c r="BL1190" s="86"/>
      <c r="BM1190" s="86"/>
      <c r="BN1190" s="86"/>
      <c r="BO1190" s="86"/>
      <c r="BP1190" s="86"/>
    </row>
    <row r="1191" spans="7:68" s="28" customFormat="1">
      <c r="G1191" s="450"/>
      <c r="AC1191" s="33"/>
      <c r="AG1191" s="86"/>
      <c r="AH1191" s="86"/>
      <c r="AI1191" s="86"/>
      <c r="AK1191" s="86"/>
      <c r="AL1191" s="86"/>
      <c r="AM1191" s="86"/>
      <c r="AN1191" s="86"/>
      <c r="AO1191" s="86"/>
      <c r="AP1191" s="86"/>
      <c r="AQ1191" s="86"/>
      <c r="AR1191" s="86"/>
      <c r="AS1191" s="86"/>
      <c r="AT1191" s="86"/>
      <c r="AU1191" s="86"/>
      <c r="AV1191" s="86"/>
      <c r="AW1191" s="86"/>
      <c r="AX1191" s="86"/>
      <c r="AY1191" s="86"/>
      <c r="AZ1191" s="86"/>
      <c r="BA1191" s="86"/>
      <c r="BB1191" s="86"/>
      <c r="BC1191" s="86"/>
      <c r="BD1191" s="86"/>
      <c r="BE1191" s="86"/>
      <c r="BF1191" s="86"/>
      <c r="BG1191" s="86"/>
      <c r="BH1191" s="86"/>
      <c r="BI1191" s="86"/>
      <c r="BJ1191" s="86"/>
      <c r="BK1191" s="86"/>
      <c r="BL1191" s="86"/>
      <c r="BM1191" s="86"/>
      <c r="BN1191" s="86"/>
      <c r="BO1191" s="86"/>
      <c r="BP1191" s="86"/>
    </row>
    <row r="1192" spans="7:68" s="28" customFormat="1">
      <c r="G1192" s="450"/>
      <c r="AC1192" s="33"/>
      <c r="AG1192" s="86"/>
      <c r="AH1192" s="86"/>
      <c r="AI1192" s="86"/>
      <c r="AK1192" s="86"/>
      <c r="AL1192" s="86"/>
      <c r="AM1192" s="86"/>
      <c r="AN1192" s="86"/>
      <c r="AO1192" s="86"/>
      <c r="AP1192" s="86"/>
      <c r="AQ1192" s="86"/>
      <c r="AR1192" s="86"/>
      <c r="AS1192" s="86"/>
      <c r="AT1192" s="86"/>
      <c r="AU1192" s="86"/>
      <c r="AV1192" s="86"/>
      <c r="AW1192" s="86"/>
      <c r="AX1192" s="86"/>
      <c r="AY1192" s="86"/>
      <c r="AZ1192" s="86"/>
      <c r="BA1192" s="86"/>
      <c r="BB1192" s="86"/>
      <c r="BC1192" s="86"/>
      <c r="BD1192" s="86"/>
      <c r="BE1192" s="86"/>
      <c r="BF1192" s="86"/>
      <c r="BG1192" s="86"/>
      <c r="BH1192" s="86"/>
      <c r="BI1192" s="86"/>
      <c r="BJ1192" s="86"/>
      <c r="BK1192" s="86"/>
      <c r="BL1192" s="86"/>
      <c r="BM1192" s="86"/>
      <c r="BN1192" s="86"/>
      <c r="BO1192" s="86"/>
      <c r="BP1192" s="86"/>
    </row>
    <row r="1193" spans="7:68" s="28" customFormat="1">
      <c r="G1193" s="450"/>
      <c r="AC1193" s="33"/>
      <c r="AG1193" s="86"/>
      <c r="AH1193" s="86"/>
      <c r="AI1193" s="86"/>
      <c r="AK1193" s="86"/>
      <c r="AL1193" s="86"/>
      <c r="AM1193" s="86"/>
      <c r="AN1193" s="86"/>
      <c r="AO1193" s="86"/>
      <c r="AP1193" s="86"/>
      <c r="AQ1193" s="86"/>
      <c r="AR1193" s="86"/>
      <c r="AS1193" s="86"/>
      <c r="AT1193" s="86"/>
      <c r="AU1193" s="86"/>
      <c r="AV1193" s="86"/>
      <c r="AW1193" s="86"/>
      <c r="AX1193" s="86"/>
      <c r="AY1193" s="86"/>
      <c r="AZ1193" s="86"/>
      <c r="BA1193" s="86"/>
      <c r="BB1193" s="86"/>
      <c r="BC1193" s="86"/>
      <c r="BD1193" s="86"/>
      <c r="BE1193" s="86"/>
      <c r="BF1193" s="86"/>
      <c r="BG1193" s="86"/>
      <c r="BH1193" s="86"/>
      <c r="BI1193" s="86"/>
      <c r="BJ1193" s="86"/>
      <c r="BK1193" s="86"/>
      <c r="BL1193" s="86"/>
      <c r="BM1193" s="86"/>
      <c r="BN1193" s="86"/>
      <c r="BO1193" s="86"/>
      <c r="BP1193" s="86"/>
    </row>
    <row r="1194" spans="7:68" s="28" customFormat="1">
      <c r="G1194" s="450"/>
      <c r="AC1194" s="33"/>
      <c r="AG1194" s="86"/>
      <c r="AH1194" s="86"/>
      <c r="AI1194" s="86"/>
      <c r="AK1194" s="86"/>
      <c r="AL1194" s="86"/>
      <c r="AM1194" s="86"/>
      <c r="AN1194" s="86"/>
      <c r="AO1194" s="86"/>
      <c r="AP1194" s="86"/>
      <c r="AQ1194" s="86"/>
      <c r="AR1194" s="86"/>
      <c r="AS1194" s="86"/>
      <c r="AT1194" s="86"/>
      <c r="AU1194" s="86"/>
      <c r="AV1194" s="86"/>
      <c r="AW1194" s="86"/>
      <c r="AX1194" s="86"/>
      <c r="AY1194" s="86"/>
      <c r="AZ1194" s="86"/>
      <c r="BA1194" s="86"/>
      <c r="BB1194" s="86"/>
      <c r="BC1194" s="86"/>
      <c r="BD1194" s="86"/>
      <c r="BE1194" s="86"/>
      <c r="BF1194" s="86"/>
      <c r="BG1194" s="86"/>
      <c r="BH1194" s="86"/>
      <c r="BI1194" s="86"/>
      <c r="BJ1194" s="86"/>
      <c r="BK1194" s="86"/>
      <c r="BL1194" s="86"/>
      <c r="BM1194" s="86"/>
      <c r="BN1194" s="86"/>
      <c r="BO1194" s="86"/>
      <c r="BP1194" s="86"/>
    </row>
    <row r="1195" spans="7:68" s="28" customFormat="1">
      <c r="G1195" s="450"/>
      <c r="AC1195" s="33"/>
      <c r="AG1195" s="86"/>
      <c r="AH1195" s="86"/>
      <c r="AI1195" s="86"/>
      <c r="AK1195" s="86"/>
      <c r="AL1195" s="86"/>
      <c r="AM1195" s="86"/>
      <c r="AN1195" s="86"/>
      <c r="AO1195" s="86"/>
      <c r="AP1195" s="86"/>
      <c r="AQ1195" s="86"/>
      <c r="AR1195" s="86"/>
      <c r="AS1195" s="86"/>
      <c r="AT1195" s="86"/>
      <c r="AU1195" s="86"/>
      <c r="AV1195" s="86"/>
      <c r="AW1195" s="86"/>
      <c r="AX1195" s="86"/>
      <c r="AY1195" s="86"/>
      <c r="AZ1195" s="86"/>
      <c r="BA1195" s="86"/>
      <c r="BB1195" s="86"/>
      <c r="BC1195" s="86"/>
      <c r="BD1195" s="86"/>
      <c r="BE1195" s="86"/>
      <c r="BF1195" s="86"/>
      <c r="BG1195" s="86"/>
      <c r="BH1195" s="86"/>
      <c r="BI1195" s="86"/>
      <c r="BJ1195" s="86"/>
      <c r="BK1195" s="86"/>
      <c r="BL1195" s="86"/>
      <c r="BM1195" s="86"/>
      <c r="BN1195" s="86"/>
      <c r="BO1195" s="86"/>
      <c r="BP1195" s="86"/>
    </row>
    <row r="1196" spans="7:68" s="28" customFormat="1">
      <c r="G1196" s="450"/>
      <c r="AC1196" s="33"/>
      <c r="AG1196" s="86"/>
      <c r="AH1196" s="86"/>
      <c r="AI1196" s="86"/>
      <c r="AK1196" s="86"/>
      <c r="AL1196" s="86"/>
      <c r="AM1196" s="86"/>
      <c r="AN1196" s="86"/>
      <c r="AO1196" s="86"/>
      <c r="AP1196" s="86"/>
      <c r="AQ1196" s="86"/>
      <c r="AR1196" s="86"/>
      <c r="AS1196" s="86"/>
      <c r="AT1196" s="86"/>
      <c r="AU1196" s="86"/>
      <c r="AV1196" s="86"/>
      <c r="AW1196" s="86"/>
      <c r="AX1196" s="86"/>
      <c r="AY1196" s="86"/>
      <c r="AZ1196" s="86"/>
      <c r="BA1196" s="86"/>
      <c r="BB1196" s="86"/>
      <c r="BC1196" s="86"/>
      <c r="BD1196" s="86"/>
      <c r="BE1196" s="86"/>
      <c r="BF1196" s="86"/>
      <c r="BG1196" s="86"/>
      <c r="BH1196" s="86"/>
      <c r="BI1196" s="86"/>
      <c r="BJ1196" s="86"/>
      <c r="BK1196" s="86"/>
      <c r="BL1196" s="86"/>
      <c r="BM1196" s="86"/>
      <c r="BN1196" s="86"/>
      <c r="BO1196" s="86"/>
      <c r="BP1196" s="86"/>
    </row>
    <row r="1197" spans="7:68" s="28" customFormat="1">
      <c r="G1197" s="450"/>
      <c r="AC1197" s="33"/>
      <c r="AG1197" s="86"/>
      <c r="AH1197" s="86"/>
      <c r="AI1197" s="86"/>
      <c r="AK1197" s="86"/>
      <c r="AL1197" s="86"/>
      <c r="AM1197" s="86"/>
      <c r="AN1197" s="86"/>
      <c r="AO1197" s="86"/>
      <c r="AP1197" s="86"/>
      <c r="AQ1197" s="86"/>
      <c r="AR1197" s="86"/>
      <c r="AS1197" s="86"/>
      <c r="AT1197" s="86"/>
      <c r="AU1197" s="86"/>
      <c r="AV1197" s="86"/>
      <c r="AW1197" s="86"/>
      <c r="AX1197" s="86"/>
      <c r="AY1197" s="86"/>
      <c r="AZ1197" s="86"/>
      <c r="BA1197" s="86"/>
      <c r="BB1197" s="86"/>
      <c r="BC1197" s="86"/>
      <c r="BD1197" s="86"/>
      <c r="BE1197" s="86"/>
      <c r="BF1197" s="86"/>
      <c r="BG1197" s="86"/>
      <c r="BH1197" s="86"/>
      <c r="BI1197" s="86"/>
      <c r="BJ1197" s="86"/>
      <c r="BK1197" s="86"/>
      <c r="BL1197" s="86"/>
      <c r="BM1197" s="86"/>
      <c r="BN1197" s="86"/>
      <c r="BO1197" s="86"/>
      <c r="BP1197" s="86"/>
    </row>
    <row r="1198" spans="7:68" s="28" customFormat="1">
      <c r="G1198" s="450"/>
      <c r="AC1198" s="33"/>
      <c r="AG1198" s="86"/>
      <c r="AH1198" s="86"/>
      <c r="AI1198" s="86"/>
      <c r="AK1198" s="86"/>
      <c r="AL1198" s="86"/>
      <c r="AM1198" s="86"/>
      <c r="AN1198" s="86"/>
      <c r="AO1198" s="86"/>
      <c r="AP1198" s="86"/>
      <c r="AQ1198" s="86"/>
      <c r="AR1198" s="86"/>
      <c r="AS1198" s="86"/>
      <c r="AT1198" s="86"/>
      <c r="AU1198" s="86"/>
      <c r="AV1198" s="86"/>
      <c r="AW1198" s="86"/>
      <c r="AX1198" s="86"/>
      <c r="AY1198" s="86"/>
      <c r="AZ1198" s="86"/>
      <c r="BA1198" s="86"/>
      <c r="BB1198" s="86"/>
      <c r="BC1198" s="86"/>
      <c r="BD1198" s="86"/>
      <c r="BE1198" s="86"/>
      <c r="BF1198" s="86"/>
      <c r="BG1198" s="86"/>
      <c r="BH1198" s="86"/>
      <c r="BI1198" s="86"/>
      <c r="BJ1198" s="86"/>
      <c r="BK1198" s="86"/>
      <c r="BL1198" s="86"/>
      <c r="BM1198" s="86"/>
      <c r="BN1198" s="86"/>
      <c r="BO1198" s="86"/>
      <c r="BP1198" s="86"/>
    </row>
    <row r="1199" spans="7:68" s="28" customFormat="1">
      <c r="G1199" s="450"/>
      <c r="AC1199" s="33"/>
      <c r="AG1199" s="86"/>
      <c r="AH1199" s="86"/>
      <c r="AI1199" s="86"/>
      <c r="AK1199" s="86"/>
      <c r="AL1199" s="86"/>
      <c r="AM1199" s="86"/>
      <c r="AN1199" s="86"/>
      <c r="AO1199" s="86"/>
      <c r="AP1199" s="86"/>
      <c r="AQ1199" s="86"/>
      <c r="AR1199" s="86"/>
      <c r="AS1199" s="86"/>
      <c r="AT1199" s="86"/>
      <c r="AU1199" s="86"/>
      <c r="AV1199" s="86"/>
      <c r="AW1199" s="86"/>
      <c r="AX1199" s="86"/>
      <c r="AY1199" s="86"/>
      <c r="AZ1199" s="86"/>
      <c r="BA1199" s="86"/>
      <c r="BB1199" s="86"/>
      <c r="BC1199" s="86"/>
      <c r="BD1199" s="86"/>
      <c r="BE1199" s="86"/>
      <c r="BF1199" s="86"/>
      <c r="BG1199" s="86"/>
      <c r="BH1199" s="86"/>
      <c r="BI1199" s="86"/>
      <c r="BJ1199" s="86"/>
      <c r="BK1199" s="86"/>
      <c r="BL1199" s="86"/>
      <c r="BM1199" s="86"/>
      <c r="BN1199" s="86"/>
      <c r="BO1199" s="86"/>
      <c r="BP1199" s="86"/>
    </row>
    <row r="1200" spans="7:68" s="28" customFormat="1">
      <c r="G1200" s="450"/>
      <c r="AC1200" s="33"/>
      <c r="AG1200" s="86"/>
      <c r="AH1200" s="86"/>
      <c r="AI1200" s="86"/>
      <c r="AK1200" s="86"/>
      <c r="AL1200" s="86"/>
      <c r="AM1200" s="86"/>
      <c r="AN1200" s="86"/>
      <c r="AO1200" s="86"/>
      <c r="AP1200" s="86"/>
      <c r="AQ1200" s="86"/>
      <c r="AR1200" s="86"/>
      <c r="AS1200" s="86"/>
      <c r="AT1200" s="86"/>
      <c r="AU1200" s="86"/>
      <c r="AV1200" s="86"/>
      <c r="AW1200" s="86"/>
      <c r="AX1200" s="86"/>
      <c r="AY1200" s="86"/>
      <c r="AZ1200" s="86"/>
      <c r="BA1200" s="86"/>
      <c r="BB1200" s="86"/>
      <c r="BC1200" s="86"/>
      <c r="BD1200" s="86"/>
      <c r="BE1200" s="86"/>
      <c r="BF1200" s="86"/>
      <c r="BG1200" s="86"/>
      <c r="BH1200" s="86"/>
      <c r="BI1200" s="86"/>
      <c r="BJ1200" s="86"/>
      <c r="BK1200" s="86"/>
      <c r="BL1200" s="86"/>
      <c r="BM1200" s="86"/>
      <c r="BN1200" s="86"/>
      <c r="BO1200" s="86"/>
      <c r="BP1200" s="86"/>
    </row>
    <row r="1201" spans="7:68" s="28" customFormat="1">
      <c r="G1201" s="450"/>
      <c r="AC1201" s="33"/>
      <c r="AG1201" s="86"/>
      <c r="AH1201" s="86"/>
      <c r="AI1201" s="86"/>
      <c r="AK1201" s="86"/>
      <c r="AL1201" s="86"/>
      <c r="AM1201" s="86"/>
      <c r="AN1201" s="86"/>
      <c r="AO1201" s="86"/>
      <c r="AP1201" s="86"/>
      <c r="AQ1201" s="86"/>
      <c r="AR1201" s="86"/>
      <c r="AS1201" s="86"/>
      <c r="AT1201" s="86"/>
      <c r="AU1201" s="86"/>
      <c r="AV1201" s="86"/>
      <c r="AW1201" s="86"/>
      <c r="AX1201" s="86"/>
      <c r="AY1201" s="86"/>
      <c r="AZ1201" s="86"/>
      <c r="BA1201" s="86"/>
      <c r="BB1201" s="86"/>
      <c r="BC1201" s="86"/>
      <c r="BD1201" s="86"/>
      <c r="BE1201" s="86"/>
      <c r="BF1201" s="86"/>
      <c r="BG1201" s="86"/>
      <c r="BH1201" s="86"/>
      <c r="BI1201" s="86"/>
      <c r="BJ1201" s="86"/>
      <c r="BK1201" s="86"/>
      <c r="BL1201" s="86"/>
      <c r="BM1201" s="86"/>
      <c r="BN1201" s="86"/>
      <c r="BO1201" s="86"/>
      <c r="BP1201" s="86"/>
    </row>
    <row r="1202" spans="7:68" s="28" customFormat="1">
      <c r="G1202" s="450"/>
      <c r="AC1202" s="33"/>
      <c r="AG1202" s="86"/>
      <c r="AH1202" s="86"/>
      <c r="AI1202" s="86"/>
      <c r="AK1202" s="86"/>
      <c r="AL1202" s="86"/>
      <c r="AM1202" s="86"/>
      <c r="AN1202" s="86"/>
      <c r="AO1202" s="86"/>
      <c r="AP1202" s="86"/>
      <c r="AQ1202" s="86"/>
      <c r="AR1202" s="86"/>
      <c r="AS1202" s="86"/>
      <c r="AT1202" s="86"/>
      <c r="AU1202" s="86"/>
      <c r="AV1202" s="86"/>
      <c r="AW1202" s="86"/>
      <c r="AX1202" s="86"/>
      <c r="AY1202" s="86"/>
      <c r="AZ1202" s="86"/>
      <c r="BA1202" s="86"/>
      <c r="BB1202" s="86"/>
      <c r="BC1202" s="86"/>
      <c r="BD1202" s="86"/>
      <c r="BE1202" s="86"/>
      <c r="BF1202" s="86"/>
      <c r="BG1202" s="86"/>
      <c r="BH1202" s="86"/>
      <c r="BI1202" s="86"/>
      <c r="BJ1202" s="86"/>
      <c r="BK1202" s="86"/>
      <c r="BL1202" s="86"/>
      <c r="BM1202" s="86"/>
      <c r="BN1202" s="86"/>
      <c r="BO1202" s="86"/>
      <c r="BP1202" s="86"/>
    </row>
    <row r="1203" spans="7:68" s="28" customFormat="1">
      <c r="G1203" s="450"/>
      <c r="AC1203" s="33"/>
      <c r="AG1203" s="86"/>
      <c r="AH1203" s="86"/>
      <c r="AI1203" s="86"/>
      <c r="AK1203" s="86"/>
      <c r="AL1203" s="86"/>
      <c r="AM1203" s="86"/>
      <c r="AN1203" s="86"/>
      <c r="AO1203" s="86"/>
      <c r="AP1203" s="86"/>
      <c r="AQ1203" s="86"/>
      <c r="AR1203" s="86"/>
      <c r="AS1203" s="86"/>
      <c r="AT1203" s="86"/>
      <c r="AU1203" s="86"/>
      <c r="AV1203" s="86"/>
      <c r="AW1203" s="86"/>
      <c r="AX1203" s="86"/>
      <c r="AY1203" s="86"/>
      <c r="AZ1203" s="86"/>
      <c r="BA1203" s="86"/>
      <c r="BB1203" s="86"/>
      <c r="BC1203" s="86"/>
      <c r="BD1203" s="86"/>
      <c r="BE1203" s="86"/>
      <c r="BF1203" s="86"/>
      <c r="BG1203" s="86"/>
      <c r="BH1203" s="86"/>
      <c r="BI1203" s="86"/>
      <c r="BJ1203" s="86"/>
      <c r="BK1203" s="86"/>
      <c r="BL1203" s="86"/>
      <c r="BM1203" s="86"/>
      <c r="BN1203" s="86"/>
      <c r="BO1203" s="86"/>
      <c r="BP1203" s="86"/>
    </row>
    <row r="1204" spans="7:68" s="28" customFormat="1">
      <c r="G1204" s="450"/>
      <c r="AC1204" s="33"/>
      <c r="AG1204" s="86"/>
      <c r="AH1204" s="86"/>
      <c r="AI1204" s="86"/>
      <c r="AK1204" s="86"/>
      <c r="AL1204" s="86"/>
      <c r="AM1204" s="86"/>
      <c r="AN1204" s="86"/>
      <c r="AO1204" s="86"/>
      <c r="AP1204" s="86"/>
      <c r="AQ1204" s="86"/>
      <c r="AR1204" s="86"/>
      <c r="AS1204" s="86"/>
      <c r="AT1204" s="86"/>
      <c r="AU1204" s="86"/>
      <c r="AV1204" s="86"/>
      <c r="AW1204" s="86"/>
      <c r="AX1204" s="86"/>
      <c r="AY1204" s="86"/>
      <c r="AZ1204" s="86"/>
      <c r="BA1204" s="86"/>
      <c r="BB1204" s="86"/>
      <c r="BC1204" s="86"/>
      <c r="BD1204" s="86"/>
      <c r="BE1204" s="86"/>
      <c r="BF1204" s="86"/>
      <c r="BG1204" s="86"/>
      <c r="BH1204" s="86"/>
      <c r="BI1204" s="86"/>
      <c r="BJ1204" s="86"/>
      <c r="BK1204" s="86"/>
      <c r="BL1204" s="86"/>
      <c r="BM1204" s="86"/>
      <c r="BN1204" s="86"/>
      <c r="BO1204" s="86"/>
      <c r="BP1204" s="86"/>
    </row>
    <row r="1205" spans="7:68" s="28" customFormat="1">
      <c r="G1205" s="450"/>
      <c r="AC1205" s="33"/>
      <c r="AG1205" s="86"/>
      <c r="AH1205" s="86"/>
      <c r="AI1205" s="86"/>
      <c r="AK1205" s="86"/>
      <c r="AL1205" s="86"/>
      <c r="AM1205" s="86"/>
      <c r="AN1205" s="86"/>
      <c r="AO1205" s="86"/>
      <c r="AP1205" s="86"/>
      <c r="AQ1205" s="86"/>
      <c r="AR1205" s="86"/>
      <c r="AS1205" s="86"/>
      <c r="AT1205" s="86"/>
      <c r="AU1205" s="86"/>
      <c r="AV1205" s="86"/>
      <c r="AW1205" s="86"/>
      <c r="AX1205" s="86"/>
      <c r="AY1205" s="86"/>
      <c r="AZ1205" s="86"/>
      <c r="BA1205" s="86"/>
      <c r="BB1205" s="86"/>
      <c r="BC1205" s="86"/>
      <c r="BD1205" s="86"/>
      <c r="BE1205" s="86"/>
      <c r="BF1205" s="86"/>
      <c r="BG1205" s="86"/>
      <c r="BH1205" s="86"/>
      <c r="BI1205" s="86"/>
      <c r="BJ1205" s="86"/>
      <c r="BK1205" s="86"/>
      <c r="BL1205" s="86"/>
      <c r="BM1205" s="86"/>
      <c r="BN1205" s="86"/>
      <c r="BO1205" s="86"/>
      <c r="BP1205" s="86"/>
    </row>
    <row r="1206" spans="7:68" s="28" customFormat="1">
      <c r="G1206" s="450"/>
      <c r="AC1206" s="33"/>
      <c r="AG1206" s="86"/>
      <c r="AH1206" s="86"/>
      <c r="AI1206" s="86"/>
      <c r="AK1206" s="86"/>
      <c r="AL1206" s="86"/>
      <c r="AM1206" s="86"/>
      <c r="AN1206" s="86"/>
      <c r="AO1206" s="86"/>
      <c r="AP1206" s="86"/>
      <c r="AQ1206" s="86"/>
      <c r="AR1206" s="86"/>
      <c r="AS1206" s="86"/>
      <c r="AT1206" s="86"/>
      <c r="AU1206" s="86"/>
      <c r="AV1206" s="86"/>
      <c r="AW1206" s="86"/>
      <c r="AX1206" s="86"/>
      <c r="AY1206" s="86"/>
      <c r="AZ1206" s="86"/>
      <c r="BA1206" s="86"/>
      <c r="BB1206" s="86"/>
      <c r="BC1206" s="86"/>
      <c r="BD1206" s="86"/>
      <c r="BE1206" s="86"/>
      <c r="BF1206" s="86"/>
      <c r="BG1206" s="86"/>
      <c r="BH1206" s="86"/>
      <c r="BI1206" s="86"/>
      <c r="BJ1206" s="86"/>
      <c r="BK1206" s="86"/>
      <c r="BL1206" s="86"/>
      <c r="BM1206" s="86"/>
      <c r="BN1206" s="86"/>
      <c r="BO1206" s="86"/>
      <c r="BP1206" s="86"/>
    </row>
    <row r="1207" spans="7:68" s="28" customFormat="1">
      <c r="G1207" s="450"/>
      <c r="AC1207" s="33"/>
      <c r="AG1207" s="86"/>
      <c r="AH1207" s="86"/>
      <c r="AI1207" s="86"/>
      <c r="AK1207" s="86"/>
      <c r="AL1207" s="86"/>
      <c r="AM1207" s="86"/>
      <c r="AN1207" s="86"/>
      <c r="AO1207" s="86"/>
      <c r="AP1207" s="86"/>
      <c r="AQ1207" s="86"/>
      <c r="AR1207" s="86"/>
      <c r="AS1207" s="86"/>
      <c r="AT1207" s="86"/>
      <c r="AU1207" s="86"/>
      <c r="AV1207" s="86"/>
      <c r="AW1207" s="86"/>
      <c r="AX1207" s="86"/>
      <c r="AY1207" s="86"/>
      <c r="AZ1207" s="86"/>
      <c r="BA1207" s="86"/>
      <c r="BB1207" s="86"/>
      <c r="BC1207" s="86"/>
      <c r="BD1207" s="86"/>
      <c r="BE1207" s="86"/>
      <c r="BF1207" s="86"/>
      <c r="BG1207" s="86"/>
      <c r="BH1207" s="86"/>
      <c r="BI1207" s="86"/>
      <c r="BJ1207" s="86"/>
      <c r="BK1207" s="86"/>
      <c r="BL1207" s="86"/>
      <c r="BM1207" s="86"/>
      <c r="BN1207" s="86"/>
      <c r="BO1207" s="86"/>
      <c r="BP1207" s="86"/>
    </row>
    <row r="1208" spans="7:68" s="28" customFormat="1">
      <c r="G1208" s="450"/>
      <c r="AC1208" s="33"/>
      <c r="AG1208" s="86"/>
      <c r="AH1208" s="86"/>
      <c r="AI1208" s="86"/>
      <c r="AK1208" s="86"/>
      <c r="AL1208" s="86"/>
      <c r="AM1208" s="86"/>
      <c r="AN1208" s="86"/>
      <c r="AO1208" s="86"/>
      <c r="AP1208" s="86"/>
      <c r="AQ1208" s="86"/>
      <c r="AR1208" s="86"/>
      <c r="AS1208" s="86"/>
      <c r="AT1208" s="86"/>
      <c r="AU1208" s="86"/>
      <c r="AV1208" s="86"/>
      <c r="AW1208" s="86"/>
      <c r="AX1208" s="86"/>
      <c r="AY1208" s="86"/>
      <c r="AZ1208" s="86"/>
      <c r="BA1208" s="86"/>
      <c r="BB1208" s="86"/>
      <c r="BC1208" s="86"/>
      <c r="BD1208" s="86"/>
      <c r="BE1208" s="86"/>
      <c r="BF1208" s="86"/>
      <c r="BG1208" s="86"/>
      <c r="BH1208" s="86"/>
      <c r="BI1208" s="86"/>
      <c r="BJ1208" s="86"/>
      <c r="BK1208" s="86"/>
      <c r="BL1208" s="86"/>
      <c r="BM1208" s="86"/>
      <c r="BN1208" s="86"/>
      <c r="BO1208" s="86"/>
      <c r="BP1208" s="86"/>
    </row>
    <row r="1209" spans="7:68" s="28" customFormat="1">
      <c r="G1209" s="450"/>
      <c r="AC1209" s="33"/>
      <c r="AG1209" s="86"/>
      <c r="AH1209" s="86"/>
      <c r="AI1209" s="86"/>
      <c r="AK1209" s="86"/>
      <c r="AL1209" s="86"/>
      <c r="AM1209" s="86"/>
      <c r="AN1209" s="86"/>
      <c r="AO1209" s="86"/>
      <c r="AP1209" s="86"/>
      <c r="AQ1209" s="86"/>
      <c r="AR1209" s="86"/>
      <c r="AS1209" s="86"/>
      <c r="AT1209" s="86"/>
      <c r="AU1209" s="86"/>
      <c r="AV1209" s="86"/>
      <c r="AW1209" s="86"/>
      <c r="AX1209" s="86"/>
      <c r="AY1209" s="86"/>
      <c r="AZ1209" s="86"/>
      <c r="BA1209" s="86"/>
      <c r="BB1209" s="86"/>
      <c r="BC1209" s="86"/>
      <c r="BD1209" s="86"/>
      <c r="BE1209" s="86"/>
      <c r="BF1209" s="86"/>
      <c r="BG1209" s="86"/>
      <c r="BH1209" s="86"/>
      <c r="BI1209" s="86"/>
      <c r="BJ1209" s="86"/>
      <c r="BK1209" s="86"/>
      <c r="BL1209" s="86"/>
      <c r="BM1209" s="86"/>
      <c r="BN1209" s="86"/>
      <c r="BO1209" s="86"/>
      <c r="BP1209" s="86"/>
    </row>
    <row r="1210" spans="7:68" s="28" customFormat="1">
      <c r="G1210" s="450"/>
      <c r="AC1210" s="33"/>
      <c r="AG1210" s="86"/>
      <c r="AH1210" s="86"/>
      <c r="AI1210" s="86"/>
      <c r="AK1210" s="86"/>
      <c r="AL1210" s="86"/>
      <c r="AM1210" s="86"/>
      <c r="AN1210" s="86"/>
      <c r="AO1210" s="86"/>
      <c r="AP1210" s="86"/>
      <c r="AQ1210" s="86"/>
      <c r="AR1210" s="86"/>
      <c r="AS1210" s="86"/>
      <c r="AT1210" s="86"/>
      <c r="AU1210" s="86"/>
      <c r="AV1210" s="86"/>
      <c r="AW1210" s="86"/>
      <c r="AX1210" s="86"/>
      <c r="AY1210" s="86"/>
      <c r="AZ1210" s="86"/>
      <c r="BA1210" s="86"/>
      <c r="BB1210" s="86"/>
      <c r="BC1210" s="86"/>
      <c r="BD1210" s="86"/>
      <c r="BE1210" s="86"/>
      <c r="BF1210" s="86"/>
      <c r="BG1210" s="86"/>
      <c r="BH1210" s="86"/>
      <c r="BI1210" s="86"/>
      <c r="BJ1210" s="86"/>
      <c r="BK1210" s="86"/>
      <c r="BL1210" s="86"/>
      <c r="BM1210" s="86"/>
      <c r="BN1210" s="86"/>
      <c r="BO1210" s="86"/>
      <c r="BP1210" s="86"/>
    </row>
    <row r="1211" spans="7:68" s="28" customFormat="1">
      <c r="G1211" s="450"/>
      <c r="AC1211" s="33"/>
      <c r="AG1211" s="86"/>
      <c r="AH1211" s="86"/>
      <c r="AI1211" s="86"/>
      <c r="AK1211" s="86"/>
      <c r="AL1211" s="86"/>
      <c r="AM1211" s="86"/>
      <c r="AN1211" s="86"/>
      <c r="AO1211" s="86"/>
      <c r="AP1211" s="86"/>
      <c r="AQ1211" s="86"/>
      <c r="AR1211" s="86"/>
      <c r="AS1211" s="86"/>
      <c r="AT1211" s="86"/>
      <c r="AU1211" s="86"/>
      <c r="AV1211" s="86"/>
      <c r="AW1211" s="86"/>
      <c r="AX1211" s="86"/>
      <c r="AY1211" s="86"/>
      <c r="AZ1211" s="86"/>
      <c r="BA1211" s="86"/>
      <c r="BB1211" s="86"/>
      <c r="BC1211" s="86"/>
      <c r="BD1211" s="86"/>
      <c r="BE1211" s="86"/>
      <c r="BF1211" s="86"/>
      <c r="BG1211" s="86"/>
      <c r="BH1211" s="86"/>
      <c r="BI1211" s="86"/>
      <c r="BJ1211" s="86"/>
      <c r="BK1211" s="86"/>
      <c r="BL1211" s="86"/>
      <c r="BM1211" s="86"/>
      <c r="BN1211" s="86"/>
      <c r="BO1211" s="86"/>
      <c r="BP1211" s="86"/>
    </row>
    <row r="1212" spans="7:68" s="28" customFormat="1">
      <c r="G1212" s="450"/>
      <c r="AC1212" s="33"/>
      <c r="AG1212" s="86"/>
      <c r="AH1212" s="86"/>
      <c r="AI1212" s="86"/>
      <c r="AK1212" s="86"/>
      <c r="AL1212" s="86"/>
      <c r="AM1212" s="86"/>
      <c r="AN1212" s="86"/>
      <c r="AO1212" s="86"/>
      <c r="AP1212" s="86"/>
      <c r="AQ1212" s="86"/>
      <c r="AR1212" s="86"/>
      <c r="AS1212" s="86"/>
      <c r="AT1212" s="86"/>
      <c r="AU1212" s="86"/>
      <c r="AV1212" s="86"/>
      <c r="AW1212" s="86"/>
      <c r="AX1212" s="86"/>
      <c r="AY1212" s="86"/>
      <c r="AZ1212" s="86"/>
      <c r="BA1212" s="86"/>
      <c r="BB1212" s="86"/>
      <c r="BC1212" s="86"/>
      <c r="BD1212" s="86"/>
      <c r="BE1212" s="86"/>
      <c r="BF1212" s="86"/>
      <c r="BG1212" s="86"/>
      <c r="BH1212" s="86"/>
      <c r="BI1212" s="86"/>
      <c r="BJ1212" s="86"/>
      <c r="BK1212" s="86"/>
      <c r="BL1212" s="86"/>
      <c r="BM1212" s="86"/>
      <c r="BN1212" s="86"/>
      <c r="BO1212" s="86"/>
      <c r="BP1212" s="86"/>
    </row>
    <row r="1213" spans="7:68" s="28" customFormat="1">
      <c r="G1213" s="450"/>
      <c r="AC1213" s="33"/>
      <c r="AG1213" s="86"/>
      <c r="AH1213" s="86"/>
      <c r="AI1213" s="86"/>
      <c r="AK1213" s="86"/>
      <c r="AL1213" s="86"/>
      <c r="AM1213" s="86"/>
      <c r="AN1213" s="86"/>
      <c r="AO1213" s="86"/>
      <c r="AP1213" s="86"/>
      <c r="AQ1213" s="86"/>
      <c r="AR1213" s="86"/>
      <c r="AS1213" s="86"/>
      <c r="AT1213" s="86"/>
      <c r="AU1213" s="86"/>
      <c r="AV1213" s="86"/>
      <c r="AW1213" s="86"/>
      <c r="AX1213" s="86"/>
      <c r="AY1213" s="86"/>
      <c r="AZ1213" s="86"/>
      <c r="BA1213" s="86"/>
      <c r="BB1213" s="86"/>
      <c r="BC1213" s="86"/>
      <c r="BD1213" s="86"/>
      <c r="BE1213" s="86"/>
      <c r="BF1213" s="86"/>
      <c r="BG1213" s="86"/>
      <c r="BH1213" s="86"/>
      <c r="BI1213" s="86"/>
      <c r="BJ1213" s="86"/>
      <c r="BK1213" s="86"/>
      <c r="BL1213" s="86"/>
      <c r="BM1213" s="86"/>
      <c r="BN1213" s="86"/>
      <c r="BO1213" s="86"/>
      <c r="BP1213" s="86"/>
    </row>
    <row r="1214" spans="7:68" s="28" customFormat="1">
      <c r="G1214" s="450"/>
      <c r="AC1214" s="33"/>
      <c r="AG1214" s="86"/>
      <c r="AH1214" s="86"/>
      <c r="AI1214" s="86"/>
      <c r="AK1214" s="86"/>
      <c r="AL1214" s="86"/>
      <c r="AM1214" s="86"/>
      <c r="AN1214" s="86"/>
      <c r="AO1214" s="86"/>
      <c r="AP1214" s="86"/>
      <c r="AQ1214" s="86"/>
      <c r="AR1214" s="86"/>
      <c r="AS1214" s="86"/>
      <c r="AT1214" s="86"/>
      <c r="AU1214" s="86"/>
      <c r="AV1214" s="86"/>
      <c r="AW1214" s="86"/>
      <c r="AX1214" s="86"/>
      <c r="AY1214" s="86"/>
      <c r="AZ1214" s="86"/>
      <c r="BA1214" s="86"/>
      <c r="BB1214" s="86"/>
      <c r="BC1214" s="86"/>
      <c r="BD1214" s="86"/>
      <c r="BE1214" s="86"/>
      <c r="BF1214" s="86"/>
      <c r="BG1214" s="86"/>
      <c r="BH1214" s="86"/>
      <c r="BI1214" s="86"/>
      <c r="BJ1214" s="86"/>
      <c r="BK1214" s="86"/>
      <c r="BL1214" s="86"/>
      <c r="BM1214" s="86"/>
      <c r="BN1214" s="86"/>
      <c r="BO1214" s="86"/>
      <c r="BP1214" s="86"/>
    </row>
    <row r="1215" spans="7:68" s="28" customFormat="1">
      <c r="G1215" s="450"/>
      <c r="AC1215" s="33"/>
      <c r="AG1215" s="86"/>
      <c r="AH1215" s="86"/>
      <c r="AI1215" s="86"/>
      <c r="AK1215" s="86"/>
      <c r="AL1215" s="86"/>
      <c r="AM1215" s="86"/>
      <c r="AN1215" s="86"/>
      <c r="AO1215" s="86"/>
      <c r="AP1215" s="86"/>
      <c r="AQ1215" s="86"/>
      <c r="AR1215" s="86"/>
      <c r="AS1215" s="86"/>
      <c r="AT1215" s="86"/>
      <c r="AU1215" s="86"/>
      <c r="AV1215" s="86"/>
      <c r="AW1215" s="86"/>
      <c r="AX1215" s="86"/>
      <c r="AY1215" s="86"/>
      <c r="AZ1215" s="86"/>
      <c r="BA1215" s="86"/>
      <c r="BB1215" s="86"/>
      <c r="BC1215" s="86"/>
      <c r="BD1215" s="86"/>
      <c r="BE1215" s="86"/>
      <c r="BF1215" s="86"/>
      <c r="BG1215" s="86"/>
      <c r="BH1215" s="86"/>
      <c r="BI1215" s="86"/>
      <c r="BJ1215" s="86"/>
      <c r="BK1215" s="86"/>
      <c r="BL1215" s="86"/>
      <c r="BM1215" s="86"/>
      <c r="BN1215" s="86"/>
      <c r="BO1215" s="86"/>
      <c r="BP1215" s="86"/>
    </row>
    <row r="1216" spans="7:68" s="28" customFormat="1">
      <c r="G1216" s="450"/>
      <c r="AC1216" s="33"/>
      <c r="AG1216" s="86"/>
      <c r="AH1216" s="86"/>
      <c r="AI1216" s="86"/>
      <c r="AK1216" s="86"/>
      <c r="AL1216" s="86"/>
      <c r="AM1216" s="86"/>
      <c r="AN1216" s="86"/>
      <c r="AO1216" s="86"/>
      <c r="AP1216" s="86"/>
      <c r="AQ1216" s="86"/>
      <c r="AR1216" s="86"/>
      <c r="AS1216" s="86"/>
      <c r="AT1216" s="86"/>
      <c r="AU1216" s="86"/>
      <c r="AV1216" s="86"/>
      <c r="AW1216" s="86"/>
      <c r="AX1216" s="86"/>
      <c r="AY1216" s="86"/>
      <c r="AZ1216" s="86"/>
      <c r="BA1216" s="86"/>
      <c r="BB1216" s="86"/>
      <c r="BC1216" s="86"/>
      <c r="BD1216" s="86"/>
      <c r="BE1216" s="86"/>
      <c r="BF1216" s="86"/>
      <c r="BG1216" s="86"/>
      <c r="BH1216" s="86"/>
      <c r="BI1216" s="86"/>
      <c r="BJ1216" s="86"/>
      <c r="BK1216" s="86"/>
      <c r="BL1216" s="86"/>
      <c r="BM1216" s="86"/>
      <c r="BN1216" s="86"/>
      <c r="BO1216" s="86"/>
      <c r="BP1216" s="86"/>
    </row>
    <row r="1217" spans="7:68" s="28" customFormat="1">
      <c r="G1217" s="450"/>
      <c r="AC1217" s="33"/>
      <c r="AG1217" s="86"/>
      <c r="AH1217" s="86"/>
      <c r="AI1217" s="86"/>
      <c r="AK1217" s="86"/>
      <c r="AL1217" s="86"/>
      <c r="AM1217" s="86"/>
      <c r="AN1217" s="86"/>
      <c r="AO1217" s="86"/>
      <c r="AP1217" s="86"/>
      <c r="AQ1217" s="86"/>
      <c r="AR1217" s="86"/>
      <c r="AS1217" s="86"/>
      <c r="AT1217" s="86"/>
      <c r="AU1217" s="86"/>
      <c r="AV1217" s="86"/>
      <c r="AW1217" s="86"/>
      <c r="AX1217" s="86"/>
      <c r="AY1217" s="86"/>
      <c r="AZ1217" s="86"/>
      <c r="BA1217" s="86"/>
      <c r="BB1217" s="86"/>
      <c r="BC1217" s="86"/>
      <c r="BD1217" s="86"/>
      <c r="BE1217" s="86"/>
      <c r="BF1217" s="86"/>
      <c r="BG1217" s="86"/>
      <c r="BH1217" s="86"/>
      <c r="BI1217" s="86"/>
      <c r="BJ1217" s="86"/>
      <c r="BK1217" s="86"/>
      <c r="BL1217" s="86"/>
      <c r="BM1217" s="86"/>
      <c r="BN1217" s="86"/>
      <c r="BO1217" s="86"/>
      <c r="BP1217" s="86"/>
    </row>
    <row r="1218" spans="7:68" s="28" customFormat="1">
      <c r="G1218" s="450"/>
      <c r="AC1218" s="33"/>
      <c r="AG1218" s="86"/>
      <c r="AH1218" s="86"/>
      <c r="AI1218" s="86"/>
      <c r="AK1218" s="86"/>
      <c r="AL1218" s="86"/>
      <c r="AM1218" s="86"/>
      <c r="AN1218" s="86"/>
      <c r="AO1218" s="86"/>
      <c r="AP1218" s="86"/>
      <c r="AQ1218" s="86"/>
      <c r="AR1218" s="86"/>
      <c r="AS1218" s="86"/>
      <c r="AT1218" s="86"/>
      <c r="AU1218" s="86"/>
      <c r="AV1218" s="86"/>
      <c r="AW1218" s="86"/>
      <c r="AX1218" s="86"/>
      <c r="AY1218" s="86"/>
      <c r="AZ1218" s="86"/>
      <c r="BA1218" s="86"/>
      <c r="BB1218" s="86"/>
      <c r="BC1218" s="86"/>
      <c r="BD1218" s="86"/>
      <c r="BE1218" s="86"/>
      <c r="BF1218" s="86"/>
      <c r="BG1218" s="86"/>
      <c r="BH1218" s="86"/>
      <c r="BI1218" s="86"/>
      <c r="BJ1218" s="86"/>
      <c r="BK1218" s="86"/>
      <c r="BL1218" s="86"/>
      <c r="BM1218" s="86"/>
      <c r="BN1218" s="86"/>
      <c r="BO1218" s="86"/>
      <c r="BP1218" s="86"/>
    </row>
    <row r="1219" spans="7:68" s="28" customFormat="1">
      <c r="G1219" s="450"/>
      <c r="AC1219" s="33"/>
      <c r="AG1219" s="86"/>
      <c r="AH1219" s="86"/>
      <c r="AI1219" s="86"/>
      <c r="AK1219" s="86"/>
      <c r="AL1219" s="86"/>
      <c r="AM1219" s="86"/>
      <c r="AN1219" s="86"/>
      <c r="AO1219" s="86"/>
      <c r="AP1219" s="86"/>
      <c r="AQ1219" s="86"/>
      <c r="AR1219" s="86"/>
      <c r="AS1219" s="86"/>
      <c r="AT1219" s="86"/>
      <c r="AU1219" s="86"/>
      <c r="AV1219" s="86"/>
      <c r="AW1219" s="86"/>
      <c r="AX1219" s="86"/>
      <c r="AY1219" s="86"/>
      <c r="AZ1219" s="86"/>
      <c r="BA1219" s="86"/>
      <c r="BB1219" s="86"/>
      <c r="BC1219" s="86"/>
      <c r="BD1219" s="86"/>
      <c r="BE1219" s="86"/>
      <c r="BF1219" s="86"/>
      <c r="BG1219" s="86"/>
      <c r="BH1219" s="86"/>
      <c r="BI1219" s="86"/>
      <c r="BJ1219" s="86"/>
      <c r="BK1219" s="86"/>
      <c r="BL1219" s="86"/>
      <c r="BM1219" s="86"/>
      <c r="BN1219" s="86"/>
      <c r="BO1219" s="86"/>
      <c r="BP1219" s="86"/>
    </row>
    <row r="1220" spans="7:68" s="28" customFormat="1">
      <c r="G1220" s="450"/>
      <c r="AC1220" s="33"/>
      <c r="AG1220" s="86"/>
      <c r="AH1220" s="86"/>
      <c r="AI1220" s="86"/>
      <c r="AK1220" s="86"/>
      <c r="AL1220" s="86"/>
      <c r="AM1220" s="86"/>
      <c r="AN1220" s="86"/>
      <c r="AO1220" s="86"/>
      <c r="AP1220" s="86"/>
      <c r="AQ1220" s="86"/>
      <c r="AR1220" s="86"/>
      <c r="AS1220" s="86"/>
      <c r="AT1220" s="86"/>
      <c r="AU1220" s="86"/>
      <c r="AV1220" s="86"/>
      <c r="AW1220" s="86"/>
      <c r="AX1220" s="86"/>
      <c r="AY1220" s="86"/>
      <c r="AZ1220" s="86"/>
      <c r="BA1220" s="86"/>
      <c r="BB1220" s="86"/>
      <c r="BC1220" s="86"/>
      <c r="BD1220" s="86"/>
      <c r="BE1220" s="86"/>
      <c r="BF1220" s="86"/>
      <c r="BG1220" s="86"/>
      <c r="BH1220" s="86"/>
      <c r="BI1220" s="86"/>
      <c r="BJ1220" s="86"/>
      <c r="BK1220" s="86"/>
      <c r="BL1220" s="86"/>
      <c r="BM1220" s="86"/>
      <c r="BN1220" s="86"/>
      <c r="BO1220" s="86"/>
      <c r="BP1220" s="86"/>
    </row>
    <row r="1221" spans="7:68" s="28" customFormat="1">
      <c r="G1221" s="450"/>
      <c r="AC1221" s="33"/>
      <c r="AG1221" s="86"/>
      <c r="AH1221" s="86"/>
      <c r="AI1221" s="86"/>
      <c r="AK1221" s="86"/>
      <c r="AL1221" s="86"/>
      <c r="AM1221" s="86"/>
      <c r="AN1221" s="86"/>
      <c r="AO1221" s="86"/>
      <c r="AP1221" s="86"/>
      <c r="AQ1221" s="86"/>
      <c r="AR1221" s="86"/>
      <c r="AS1221" s="86"/>
      <c r="AT1221" s="86"/>
      <c r="AU1221" s="86"/>
      <c r="AV1221" s="86"/>
      <c r="AW1221" s="86"/>
      <c r="AX1221" s="86"/>
      <c r="AY1221" s="86"/>
      <c r="AZ1221" s="86"/>
      <c r="BA1221" s="86"/>
      <c r="BB1221" s="86"/>
      <c r="BC1221" s="86"/>
      <c r="BD1221" s="86"/>
      <c r="BE1221" s="86"/>
      <c r="BF1221" s="86"/>
      <c r="BG1221" s="86"/>
      <c r="BH1221" s="86"/>
      <c r="BI1221" s="86"/>
      <c r="BJ1221" s="86"/>
      <c r="BK1221" s="86"/>
      <c r="BL1221" s="86"/>
      <c r="BM1221" s="86"/>
      <c r="BN1221" s="86"/>
      <c r="BO1221" s="86"/>
      <c r="BP1221" s="86"/>
    </row>
    <row r="1222" spans="7:68" s="28" customFormat="1">
      <c r="G1222" s="450"/>
      <c r="AC1222" s="33"/>
      <c r="AG1222" s="86"/>
      <c r="AH1222" s="86"/>
      <c r="AI1222" s="86"/>
      <c r="AK1222" s="86"/>
      <c r="AL1222" s="86"/>
      <c r="AM1222" s="86"/>
      <c r="AN1222" s="86"/>
      <c r="AO1222" s="86"/>
      <c r="AP1222" s="86"/>
      <c r="AQ1222" s="86"/>
      <c r="AR1222" s="86"/>
      <c r="AS1222" s="86"/>
      <c r="AT1222" s="86"/>
      <c r="AU1222" s="86"/>
      <c r="AV1222" s="86"/>
      <c r="AW1222" s="86"/>
      <c r="AX1222" s="86"/>
      <c r="AY1222" s="86"/>
      <c r="AZ1222" s="86"/>
      <c r="BA1222" s="86"/>
      <c r="BB1222" s="86"/>
      <c r="BC1222" s="86"/>
      <c r="BD1222" s="86"/>
      <c r="BE1222" s="86"/>
      <c r="BF1222" s="86"/>
      <c r="BG1222" s="86"/>
      <c r="BH1222" s="86"/>
      <c r="BI1222" s="86"/>
      <c r="BJ1222" s="86"/>
      <c r="BK1222" s="86"/>
      <c r="BL1222" s="86"/>
      <c r="BM1222" s="86"/>
      <c r="BN1222" s="86"/>
      <c r="BO1222" s="86"/>
      <c r="BP1222" s="86"/>
    </row>
    <row r="1223" spans="7:68" s="28" customFormat="1">
      <c r="G1223" s="450"/>
      <c r="AC1223" s="33"/>
      <c r="AG1223" s="86"/>
      <c r="AH1223" s="86"/>
      <c r="AI1223" s="86"/>
      <c r="AK1223" s="86"/>
      <c r="AL1223" s="86"/>
      <c r="AM1223" s="86"/>
      <c r="AN1223" s="86"/>
      <c r="AO1223" s="86"/>
      <c r="AP1223" s="86"/>
      <c r="AQ1223" s="86"/>
      <c r="AR1223" s="86"/>
      <c r="AS1223" s="86"/>
      <c r="AT1223" s="86"/>
      <c r="AU1223" s="86"/>
      <c r="AV1223" s="86"/>
      <c r="AW1223" s="86"/>
      <c r="AX1223" s="86"/>
      <c r="AY1223" s="86"/>
      <c r="AZ1223" s="86"/>
      <c r="BA1223" s="86"/>
      <c r="BB1223" s="86"/>
      <c r="BC1223" s="86"/>
      <c r="BD1223" s="86"/>
      <c r="BE1223" s="86"/>
      <c r="BF1223" s="86"/>
      <c r="BG1223" s="86"/>
      <c r="BH1223" s="86"/>
      <c r="BI1223" s="86"/>
      <c r="BJ1223" s="86"/>
      <c r="BK1223" s="86"/>
      <c r="BL1223" s="86"/>
      <c r="BM1223" s="86"/>
      <c r="BN1223" s="86"/>
      <c r="BO1223" s="86"/>
      <c r="BP1223" s="86"/>
    </row>
    <row r="1224" spans="7:68" s="28" customFormat="1">
      <c r="G1224" s="450"/>
      <c r="AC1224" s="33"/>
      <c r="AG1224" s="86"/>
      <c r="AH1224" s="86"/>
      <c r="AI1224" s="86"/>
      <c r="AK1224" s="86"/>
      <c r="AL1224" s="86"/>
      <c r="AM1224" s="86"/>
      <c r="AN1224" s="86"/>
      <c r="AO1224" s="86"/>
      <c r="AP1224" s="86"/>
      <c r="AQ1224" s="86"/>
      <c r="AR1224" s="86"/>
      <c r="AS1224" s="86"/>
      <c r="AT1224" s="86"/>
      <c r="AU1224" s="86"/>
      <c r="AV1224" s="86"/>
      <c r="AW1224" s="86"/>
      <c r="AX1224" s="86"/>
      <c r="AY1224" s="86"/>
      <c r="AZ1224" s="86"/>
      <c r="BA1224" s="86"/>
      <c r="BB1224" s="86"/>
      <c r="BC1224" s="86"/>
      <c r="BD1224" s="86"/>
      <c r="BE1224" s="86"/>
      <c r="BF1224" s="86"/>
      <c r="BG1224" s="86"/>
      <c r="BH1224" s="86"/>
      <c r="BI1224" s="86"/>
      <c r="BJ1224" s="86"/>
      <c r="BK1224" s="86"/>
      <c r="BL1224" s="86"/>
      <c r="BM1224" s="86"/>
      <c r="BN1224" s="86"/>
      <c r="BO1224" s="86"/>
      <c r="BP1224" s="86"/>
    </row>
    <row r="1225" spans="7:68" s="28" customFormat="1">
      <c r="G1225" s="450"/>
      <c r="AC1225" s="33"/>
      <c r="AG1225" s="86"/>
      <c r="AH1225" s="86"/>
      <c r="AI1225" s="86"/>
      <c r="AK1225" s="86"/>
      <c r="AL1225" s="86"/>
      <c r="AM1225" s="86"/>
      <c r="AN1225" s="86"/>
      <c r="AO1225" s="86"/>
      <c r="AP1225" s="86"/>
      <c r="AQ1225" s="86"/>
      <c r="AR1225" s="86"/>
      <c r="AS1225" s="86"/>
      <c r="AT1225" s="86"/>
      <c r="AU1225" s="86"/>
      <c r="AV1225" s="86"/>
      <c r="AW1225" s="86"/>
      <c r="AX1225" s="86"/>
      <c r="AY1225" s="86"/>
      <c r="AZ1225" s="86"/>
      <c r="BA1225" s="86"/>
      <c r="BB1225" s="86"/>
      <c r="BC1225" s="86"/>
      <c r="BD1225" s="86"/>
      <c r="BE1225" s="86"/>
      <c r="BF1225" s="86"/>
      <c r="BG1225" s="86"/>
      <c r="BH1225" s="86"/>
      <c r="BI1225" s="86"/>
      <c r="BJ1225" s="86"/>
      <c r="BK1225" s="86"/>
      <c r="BL1225" s="86"/>
      <c r="BM1225" s="86"/>
      <c r="BN1225" s="86"/>
      <c r="BO1225" s="86"/>
      <c r="BP1225" s="86"/>
    </row>
    <row r="1226" spans="7:68" s="28" customFormat="1">
      <c r="G1226" s="450"/>
      <c r="AC1226" s="33"/>
      <c r="AG1226" s="86"/>
      <c r="AH1226" s="86"/>
      <c r="AI1226" s="86"/>
      <c r="AK1226" s="86"/>
      <c r="AL1226" s="86"/>
      <c r="AM1226" s="86"/>
      <c r="AN1226" s="86"/>
      <c r="AO1226" s="86"/>
      <c r="AP1226" s="86"/>
      <c r="AQ1226" s="86"/>
      <c r="AR1226" s="86"/>
      <c r="AS1226" s="86"/>
      <c r="AT1226" s="86"/>
      <c r="AU1226" s="86"/>
      <c r="AV1226" s="86"/>
      <c r="AW1226" s="86"/>
      <c r="AX1226" s="86"/>
      <c r="AY1226" s="86"/>
      <c r="AZ1226" s="86"/>
      <c r="BA1226" s="86"/>
      <c r="BB1226" s="86"/>
      <c r="BC1226" s="86"/>
      <c r="BD1226" s="86"/>
      <c r="BE1226" s="86"/>
      <c r="BF1226" s="86"/>
      <c r="BG1226" s="86"/>
      <c r="BH1226" s="86"/>
      <c r="BI1226" s="86"/>
      <c r="BJ1226" s="86"/>
      <c r="BK1226" s="86"/>
      <c r="BL1226" s="86"/>
      <c r="BM1226" s="86"/>
      <c r="BN1226" s="86"/>
      <c r="BO1226" s="86"/>
      <c r="BP1226" s="86"/>
    </row>
    <row r="1227" spans="7:68" s="28" customFormat="1">
      <c r="G1227" s="450"/>
      <c r="AC1227" s="33"/>
      <c r="AG1227" s="86"/>
      <c r="AH1227" s="86"/>
      <c r="AI1227" s="86"/>
      <c r="AK1227" s="86"/>
      <c r="AL1227" s="86"/>
      <c r="AM1227" s="86"/>
      <c r="AN1227" s="86"/>
      <c r="AO1227" s="86"/>
      <c r="AP1227" s="86"/>
      <c r="AQ1227" s="86"/>
      <c r="AR1227" s="86"/>
      <c r="AS1227" s="86"/>
      <c r="AT1227" s="86"/>
      <c r="AU1227" s="86"/>
      <c r="AV1227" s="86"/>
      <c r="AW1227" s="86"/>
      <c r="AX1227" s="86"/>
      <c r="AY1227" s="86"/>
      <c r="AZ1227" s="86"/>
      <c r="BA1227" s="86"/>
      <c r="BB1227" s="86"/>
      <c r="BC1227" s="86"/>
      <c r="BD1227" s="86"/>
      <c r="BE1227" s="86"/>
      <c r="BF1227" s="86"/>
      <c r="BG1227" s="86"/>
      <c r="BH1227" s="86"/>
      <c r="BI1227" s="86"/>
      <c r="BJ1227" s="86"/>
      <c r="BK1227" s="86"/>
      <c r="BL1227" s="86"/>
      <c r="BM1227" s="86"/>
      <c r="BN1227" s="86"/>
      <c r="BO1227" s="86"/>
      <c r="BP1227" s="86"/>
    </row>
    <row r="1228" spans="7:68" s="28" customFormat="1">
      <c r="G1228" s="450"/>
      <c r="AC1228" s="33"/>
      <c r="AG1228" s="86"/>
      <c r="AH1228" s="86"/>
      <c r="AI1228" s="86"/>
      <c r="AK1228" s="86"/>
      <c r="AL1228" s="86"/>
      <c r="AM1228" s="86"/>
      <c r="AN1228" s="86"/>
      <c r="AO1228" s="86"/>
      <c r="AP1228" s="86"/>
      <c r="AQ1228" s="86"/>
      <c r="AR1228" s="86"/>
      <c r="AS1228" s="86"/>
      <c r="AT1228" s="86"/>
      <c r="AU1228" s="86"/>
      <c r="AV1228" s="86"/>
      <c r="AW1228" s="86"/>
      <c r="AX1228" s="86"/>
      <c r="AY1228" s="86"/>
      <c r="AZ1228" s="86"/>
      <c r="BA1228" s="86"/>
      <c r="BB1228" s="86"/>
      <c r="BC1228" s="86"/>
      <c r="BD1228" s="86"/>
      <c r="BE1228" s="86"/>
      <c r="BF1228" s="86"/>
      <c r="BG1228" s="86"/>
      <c r="BH1228" s="86"/>
      <c r="BI1228" s="86"/>
      <c r="BJ1228" s="86"/>
      <c r="BK1228" s="86"/>
      <c r="BL1228" s="86"/>
      <c r="BM1228" s="86"/>
      <c r="BN1228" s="86"/>
      <c r="BO1228" s="86"/>
      <c r="BP1228" s="86"/>
    </row>
    <row r="1229" spans="7:68" s="28" customFormat="1">
      <c r="G1229" s="450"/>
      <c r="AC1229" s="33"/>
      <c r="AG1229" s="86"/>
      <c r="AH1229" s="86"/>
      <c r="AI1229" s="86"/>
      <c r="AK1229" s="86"/>
      <c r="AL1229" s="86"/>
      <c r="AM1229" s="86"/>
      <c r="AN1229" s="86"/>
      <c r="AO1229" s="86"/>
      <c r="AP1229" s="86"/>
      <c r="AQ1229" s="86"/>
      <c r="AR1229" s="86"/>
      <c r="AS1229" s="86"/>
      <c r="AT1229" s="86"/>
      <c r="AU1229" s="86"/>
      <c r="AV1229" s="86"/>
      <c r="AW1229" s="86"/>
      <c r="AX1229" s="86"/>
      <c r="AY1229" s="86"/>
      <c r="AZ1229" s="86"/>
      <c r="BA1229" s="86"/>
      <c r="BB1229" s="86"/>
      <c r="BC1229" s="86"/>
      <c r="BD1229" s="86"/>
      <c r="BE1229" s="86"/>
      <c r="BF1229" s="86"/>
      <c r="BG1229" s="86"/>
      <c r="BH1229" s="86"/>
      <c r="BI1229" s="86"/>
      <c r="BJ1229" s="86"/>
      <c r="BK1229" s="86"/>
      <c r="BL1229" s="86"/>
      <c r="BM1229" s="86"/>
      <c r="BN1229" s="86"/>
      <c r="BO1229" s="86"/>
      <c r="BP1229" s="86"/>
    </row>
    <row r="1230" spans="7:68" s="28" customFormat="1">
      <c r="G1230" s="450"/>
      <c r="AC1230" s="33"/>
      <c r="AG1230" s="86"/>
      <c r="AH1230" s="86"/>
      <c r="AI1230" s="86"/>
      <c r="AK1230" s="86"/>
      <c r="AL1230" s="86"/>
      <c r="AM1230" s="86"/>
      <c r="AN1230" s="86"/>
      <c r="AO1230" s="86"/>
      <c r="AP1230" s="86"/>
      <c r="AQ1230" s="86"/>
      <c r="AR1230" s="86"/>
      <c r="AS1230" s="86"/>
      <c r="AT1230" s="86"/>
      <c r="AU1230" s="86"/>
      <c r="AV1230" s="86"/>
      <c r="AW1230" s="86"/>
      <c r="AX1230" s="86"/>
      <c r="AY1230" s="86"/>
      <c r="AZ1230" s="86"/>
      <c r="BA1230" s="86"/>
      <c r="BB1230" s="86"/>
      <c r="BC1230" s="86"/>
      <c r="BD1230" s="86"/>
      <c r="BE1230" s="86"/>
      <c r="BF1230" s="86"/>
      <c r="BG1230" s="86"/>
      <c r="BH1230" s="86"/>
      <c r="BI1230" s="86"/>
      <c r="BJ1230" s="86"/>
      <c r="BK1230" s="86"/>
      <c r="BL1230" s="86"/>
      <c r="BM1230" s="86"/>
      <c r="BN1230" s="86"/>
      <c r="BO1230" s="86"/>
      <c r="BP1230" s="86"/>
    </row>
    <row r="1231" spans="7:68" s="28" customFormat="1">
      <c r="G1231" s="450"/>
      <c r="AC1231" s="33"/>
      <c r="AG1231" s="86"/>
      <c r="AH1231" s="86"/>
      <c r="AI1231" s="86"/>
      <c r="AK1231" s="86"/>
      <c r="AL1231" s="86"/>
      <c r="AM1231" s="86"/>
      <c r="AN1231" s="86"/>
      <c r="AO1231" s="86"/>
      <c r="AP1231" s="86"/>
      <c r="AQ1231" s="86"/>
      <c r="AR1231" s="86"/>
      <c r="AS1231" s="86"/>
      <c r="AT1231" s="86"/>
      <c r="AU1231" s="86"/>
      <c r="AV1231" s="86"/>
      <c r="AW1231" s="86"/>
      <c r="AX1231" s="86"/>
      <c r="AY1231" s="86"/>
      <c r="AZ1231" s="86"/>
      <c r="BA1231" s="86"/>
      <c r="BB1231" s="86"/>
      <c r="BC1231" s="86"/>
      <c r="BD1231" s="86"/>
      <c r="BE1231" s="86"/>
      <c r="BF1231" s="86"/>
      <c r="BG1231" s="86"/>
      <c r="BH1231" s="86"/>
      <c r="BI1231" s="86"/>
      <c r="BJ1231" s="86"/>
      <c r="BK1231" s="86"/>
      <c r="BL1231" s="86"/>
      <c r="BM1231" s="86"/>
      <c r="BN1231" s="86"/>
      <c r="BO1231" s="86"/>
      <c r="BP1231" s="86"/>
    </row>
    <row r="1232" spans="7:68" s="28" customFormat="1">
      <c r="G1232" s="450"/>
      <c r="AC1232" s="33"/>
      <c r="AG1232" s="86"/>
      <c r="AH1232" s="86"/>
      <c r="AI1232" s="86"/>
      <c r="AK1232" s="86"/>
      <c r="AL1232" s="86"/>
      <c r="AM1232" s="86"/>
      <c r="AN1232" s="86"/>
      <c r="AO1232" s="86"/>
      <c r="AP1232" s="86"/>
      <c r="AQ1232" s="86"/>
      <c r="AR1232" s="86"/>
      <c r="AS1232" s="86"/>
      <c r="AT1232" s="86"/>
      <c r="AU1232" s="86"/>
      <c r="AV1232" s="86"/>
      <c r="AW1232" s="86"/>
      <c r="AX1232" s="86"/>
      <c r="AY1232" s="86"/>
      <c r="AZ1232" s="86"/>
      <c r="BA1232" s="86"/>
      <c r="BB1232" s="86"/>
      <c r="BC1232" s="86"/>
      <c r="BD1232" s="86"/>
      <c r="BE1232" s="86"/>
      <c r="BF1232" s="86"/>
      <c r="BG1232" s="86"/>
      <c r="BH1232" s="86"/>
      <c r="BI1232" s="86"/>
      <c r="BJ1232" s="86"/>
      <c r="BK1232" s="86"/>
      <c r="BL1232" s="86"/>
      <c r="BM1232" s="86"/>
      <c r="BN1232" s="86"/>
      <c r="BO1232" s="86"/>
      <c r="BP1232" s="86"/>
    </row>
    <row r="1233" spans="7:68" s="28" customFormat="1">
      <c r="G1233" s="450"/>
      <c r="AC1233" s="33"/>
      <c r="AG1233" s="86"/>
      <c r="AH1233" s="86"/>
      <c r="AI1233" s="86"/>
      <c r="AK1233" s="86"/>
      <c r="AL1233" s="86"/>
      <c r="AM1233" s="86"/>
      <c r="AN1233" s="86"/>
      <c r="AO1233" s="86"/>
      <c r="AP1233" s="86"/>
      <c r="AQ1233" s="86"/>
      <c r="AR1233" s="86"/>
      <c r="AS1233" s="86"/>
      <c r="AT1233" s="86"/>
      <c r="AU1233" s="86"/>
      <c r="AV1233" s="86"/>
      <c r="AW1233" s="86"/>
      <c r="AX1233" s="86"/>
      <c r="AY1233" s="86"/>
      <c r="AZ1233" s="86"/>
      <c r="BA1233" s="86"/>
      <c r="BB1233" s="86"/>
      <c r="BC1233" s="86"/>
      <c r="BD1233" s="86"/>
      <c r="BE1233" s="86"/>
      <c r="BF1233" s="86"/>
      <c r="BG1233" s="86"/>
      <c r="BH1233" s="86"/>
      <c r="BI1233" s="86"/>
      <c r="BJ1233" s="86"/>
      <c r="BK1233" s="86"/>
      <c r="BL1233" s="86"/>
      <c r="BM1233" s="86"/>
      <c r="BN1233" s="86"/>
      <c r="BO1233" s="86"/>
      <c r="BP1233" s="86"/>
    </row>
    <row r="1234" spans="7:68" s="28" customFormat="1">
      <c r="G1234" s="450"/>
      <c r="AC1234" s="33"/>
      <c r="AG1234" s="86"/>
      <c r="AH1234" s="86"/>
      <c r="AI1234" s="86"/>
      <c r="AK1234" s="86"/>
      <c r="AL1234" s="86"/>
      <c r="AM1234" s="86"/>
      <c r="AN1234" s="86"/>
      <c r="AO1234" s="86"/>
      <c r="AP1234" s="86"/>
      <c r="AQ1234" s="86"/>
      <c r="AR1234" s="86"/>
      <c r="AS1234" s="86"/>
      <c r="AT1234" s="86"/>
      <c r="AU1234" s="86"/>
      <c r="AV1234" s="86"/>
      <c r="AW1234" s="86"/>
      <c r="AX1234" s="86"/>
      <c r="AY1234" s="86"/>
      <c r="AZ1234" s="86"/>
      <c r="BA1234" s="86"/>
      <c r="BB1234" s="86"/>
      <c r="BC1234" s="86"/>
      <c r="BD1234" s="86"/>
      <c r="BE1234" s="86"/>
      <c r="BF1234" s="86"/>
      <c r="BG1234" s="86"/>
      <c r="BH1234" s="86"/>
      <c r="BI1234" s="86"/>
      <c r="BJ1234" s="86"/>
      <c r="BK1234" s="86"/>
      <c r="BL1234" s="86"/>
      <c r="BM1234" s="86"/>
      <c r="BN1234" s="86"/>
      <c r="BO1234" s="86"/>
      <c r="BP1234" s="86"/>
    </row>
    <row r="1235" spans="7:68" s="28" customFormat="1">
      <c r="G1235" s="450"/>
      <c r="AC1235" s="33"/>
      <c r="AG1235" s="86"/>
      <c r="AH1235" s="86"/>
      <c r="AI1235" s="86"/>
      <c r="AK1235" s="86"/>
      <c r="AL1235" s="86"/>
      <c r="AM1235" s="86"/>
      <c r="AN1235" s="86"/>
      <c r="AO1235" s="86"/>
      <c r="AP1235" s="86"/>
      <c r="AQ1235" s="86"/>
      <c r="AR1235" s="86"/>
      <c r="AS1235" s="86"/>
      <c r="AT1235" s="86"/>
      <c r="AU1235" s="86"/>
      <c r="AV1235" s="86"/>
      <c r="AW1235" s="86"/>
      <c r="AX1235" s="86"/>
      <c r="AY1235" s="86"/>
      <c r="AZ1235" s="86"/>
      <c r="BA1235" s="86"/>
      <c r="BB1235" s="86"/>
      <c r="BC1235" s="86"/>
      <c r="BD1235" s="86"/>
      <c r="BE1235" s="86"/>
      <c r="BF1235" s="86"/>
      <c r="BG1235" s="86"/>
      <c r="BH1235" s="86"/>
      <c r="BI1235" s="86"/>
      <c r="BJ1235" s="86"/>
      <c r="BK1235" s="86"/>
      <c r="BL1235" s="86"/>
      <c r="BM1235" s="86"/>
      <c r="BN1235" s="86"/>
      <c r="BO1235" s="86"/>
      <c r="BP1235" s="86"/>
    </row>
    <row r="1236" spans="7:68" s="28" customFormat="1">
      <c r="G1236" s="450"/>
      <c r="AC1236" s="33"/>
      <c r="AG1236" s="86"/>
      <c r="AH1236" s="86"/>
      <c r="AI1236" s="86"/>
      <c r="AK1236" s="86"/>
      <c r="AL1236" s="86"/>
      <c r="AM1236" s="86"/>
      <c r="AN1236" s="86"/>
      <c r="AO1236" s="86"/>
      <c r="AP1236" s="86"/>
      <c r="AQ1236" s="86"/>
      <c r="AR1236" s="86"/>
      <c r="AS1236" s="86"/>
      <c r="AT1236" s="86"/>
      <c r="AU1236" s="86"/>
      <c r="AV1236" s="86"/>
      <c r="AW1236" s="86"/>
      <c r="AX1236" s="86"/>
      <c r="AY1236" s="86"/>
      <c r="AZ1236" s="86"/>
      <c r="BA1236" s="86"/>
      <c r="BB1236" s="86"/>
      <c r="BC1236" s="86"/>
      <c r="BD1236" s="86"/>
      <c r="BE1236" s="86"/>
      <c r="BF1236" s="86"/>
      <c r="BG1236" s="86"/>
      <c r="BH1236" s="86"/>
      <c r="BI1236" s="86"/>
      <c r="BJ1236" s="86"/>
      <c r="BK1236" s="86"/>
      <c r="BL1236" s="86"/>
      <c r="BM1236" s="86"/>
      <c r="BN1236" s="86"/>
      <c r="BO1236" s="86"/>
      <c r="BP1236" s="86"/>
    </row>
    <row r="1237" spans="7:68" s="28" customFormat="1">
      <c r="G1237" s="450"/>
      <c r="AC1237" s="33"/>
      <c r="AG1237" s="86"/>
      <c r="AH1237" s="86"/>
      <c r="AI1237" s="86"/>
      <c r="AK1237" s="86"/>
      <c r="AL1237" s="86"/>
      <c r="AM1237" s="86"/>
      <c r="AN1237" s="86"/>
      <c r="AO1237" s="86"/>
      <c r="AP1237" s="86"/>
      <c r="AQ1237" s="86"/>
      <c r="AR1237" s="86"/>
      <c r="AS1237" s="86"/>
      <c r="AT1237" s="86"/>
      <c r="AU1237" s="86"/>
      <c r="AV1237" s="86"/>
      <c r="AW1237" s="86"/>
      <c r="AX1237" s="86"/>
      <c r="AY1237" s="86"/>
      <c r="AZ1237" s="86"/>
      <c r="BA1237" s="86"/>
      <c r="BB1237" s="86"/>
      <c r="BC1237" s="86"/>
      <c r="BD1237" s="86"/>
      <c r="BE1237" s="86"/>
      <c r="BF1237" s="86"/>
      <c r="BG1237" s="86"/>
      <c r="BH1237" s="86"/>
      <c r="BI1237" s="86"/>
      <c r="BJ1237" s="86"/>
      <c r="BK1237" s="86"/>
      <c r="BL1237" s="86"/>
      <c r="BM1237" s="86"/>
      <c r="BN1237" s="86"/>
      <c r="BO1237" s="86"/>
      <c r="BP1237" s="86"/>
    </row>
    <row r="1238" spans="7:68" s="28" customFormat="1">
      <c r="G1238" s="450"/>
      <c r="AC1238" s="33"/>
      <c r="AG1238" s="86"/>
      <c r="AH1238" s="86"/>
      <c r="AI1238" s="86"/>
      <c r="AK1238" s="86"/>
      <c r="AL1238" s="86"/>
      <c r="AM1238" s="86"/>
      <c r="AN1238" s="86"/>
      <c r="AO1238" s="86"/>
      <c r="AP1238" s="86"/>
      <c r="AQ1238" s="86"/>
      <c r="AR1238" s="86"/>
      <c r="AS1238" s="86"/>
      <c r="AT1238" s="86"/>
      <c r="AU1238" s="86"/>
      <c r="AV1238" s="86"/>
      <c r="AW1238" s="86"/>
      <c r="AX1238" s="86"/>
      <c r="AY1238" s="86"/>
      <c r="AZ1238" s="86"/>
      <c r="BA1238" s="86"/>
      <c r="BB1238" s="86"/>
      <c r="BC1238" s="86"/>
      <c r="BD1238" s="86"/>
      <c r="BE1238" s="86"/>
      <c r="BF1238" s="86"/>
      <c r="BG1238" s="86"/>
      <c r="BH1238" s="86"/>
      <c r="BI1238" s="86"/>
      <c r="BJ1238" s="86"/>
      <c r="BK1238" s="86"/>
      <c r="BL1238" s="86"/>
      <c r="BM1238" s="86"/>
      <c r="BN1238" s="86"/>
      <c r="BO1238" s="86"/>
      <c r="BP1238" s="86"/>
    </row>
    <row r="1239" spans="7:68" s="28" customFormat="1">
      <c r="G1239" s="450"/>
      <c r="AC1239" s="33"/>
      <c r="AG1239" s="86"/>
      <c r="AH1239" s="86"/>
      <c r="AI1239" s="86"/>
      <c r="AK1239" s="86"/>
      <c r="AL1239" s="86"/>
      <c r="AM1239" s="86"/>
      <c r="AN1239" s="86"/>
      <c r="AO1239" s="86"/>
      <c r="AP1239" s="86"/>
      <c r="AQ1239" s="86"/>
      <c r="AR1239" s="86"/>
      <c r="AS1239" s="86"/>
      <c r="AT1239" s="86"/>
      <c r="AU1239" s="86"/>
      <c r="AV1239" s="86"/>
      <c r="AW1239" s="86"/>
      <c r="AX1239" s="86"/>
      <c r="AY1239" s="86"/>
      <c r="AZ1239" s="86"/>
      <c r="BA1239" s="86"/>
      <c r="BB1239" s="86"/>
      <c r="BC1239" s="86"/>
      <c r="BD1239" s="86"/>
      <c r="BE1239" s="86"/>
      <c r="BF1239" s="86"/>
      <c r="BG1239" s="86"/>
      <c r="BH1239" s="86"/>
      <c r="BI1239" s="86"/>
      <c r="BJ1239" s="86"/>
      <c r="BK1239" s="86"/>
      <c r="BL1239" s="86"/>
      <c r="BM1239" s="86"/>
      <c r="BN1239" s="86"/>
      <c r="BO1239" s="86"/>
      <c r="BP1239" s="86"/>
    </row>
    <row r="1240" spans="7:68" s="28" customFormat="1">
      <c r="G1240" s="450"/>
      <c r="AC1240" s="33"/>
      <c r="AG1240" s="86"/>
      <c r="AH1240" s="86"/>
      <c r="AI1240" s="86"/>
      <c r="AK1240" s="86"/>
      <c r="AL1240" s="86"/>
      <c r="AM1240" s="86"/>
      <c r="AN1240" s="86"/>
      <c r="AO1240" s="86"/>
      <c r="AP1240" s="86"/>
      <c r="AQ1240" s="86"/>
      <c r="AR1240" s="86"/>
      <c r="AS1240" s="86"/>
      <c r="AT1240" s="86"/>
      <c r="AU1240" s="86"/>
      <c r="AV1240" s="86"/>
      <c r="AW1240" s="86"/>
      <c r="AX1240" s="86"/>
      <c r="AY1240" s="86"/>
      <c r="AZ1240" s="86"/>
      <c r="BA1240" s="86"/>
      <c r="BB1240" s="86"/>
      <c r="BC1240" s="86"/>
      <c r="BD1240" s="86"/>
      <c r="BE1240" s="86"/>
      <c r="BF1240" s="86"/>
      <c r="BG1240" s="86"/>
      <c r="BH1240" s="86"/>
      <c r="BI1240" s="86"/>
      <c r="BJ1240" s="86"/>
      <c r="BK1240" s="86"/>
      <c r="BL1240" s="86"/>
      <c r="BM1240" s="86"/>
      <c r="BN1240" s="86"/>
      <c r="BO1240" s="86"/>
      <c r="BP1240" s="86"/>
    </row>
    <row r="1241" spans="7:68" s="28" customFormat="1">
      <c r="G1241" s="450"/>
      <c r="AC1241" s="33"/>
      <c r="AG1241" s="86"/>
      <c r="AH1241" s="86"/>
      <c r="AI1241" s="86"/>
      <c r="AK1241" s="86"/>
      <c r="AL1241" s="86"/>
      <c r="AM1241" s="86"/>
      <c r="AN1241" s="86"/>
      <c r="AO1241" s="86"/>
      <c r="AP1241" s="86"/>
      <c r="AQ1241" s="86"/>
      <c r="AR1241" s="86"/>
      <c r="AS1241" s="86"/>
      <c r="AT1241" s="86"/>
      <c r="AU1241" s="86"/>
      <c r="AV1241" s="86"/>
      <c r="AW1241" s="86"/>
      <c r="AX1241" s="86"/>
      <c r="AY1241" s="86"/>
      <c r="AZ1241" s="86"/>
      <c r="BA1241" s="86"/>
      <c r="BB1241" s="86"/>
      <c r="BC1241" s="86"/>
      <c r="BD1241" s="86"/>
      <c r="BE1241" s="86"/>
      <c r="BF1241" s="86"/>
      <c r="BG1241" s="86"/>
      <c r="BH1241" s="86"/>
      <c r="BI1241" s="86"/>
      <c r="BJ1241" s="86"/>
      <c r="BK1241" s="86"/>
      <c r="BL1241" s="86"/>
      <c r="BM1241" s="86"/>
      <c r="BN1241" s="86"/>
      <c r="BO1241" s="86"/>
      <c r="BP1241" s="86"/>
    </row>
    <row r="1242" spans="7:68" s="28" customFormat="1">
      <c r="G1242" s="450"/>
      <c r="AC1242" s="33"/>
      <c r="AG1242" s="86"/>
      <c r="AH1242" s="86"/>
      <c r="AI1242" s="86"/>
      <c r="AK1242" s="86"/>
      <c r="AL1242" s="86"/>
      <c r="AM1242" s="86"/>
      <c r="AN1242" s="86"/>
      <c r="AO1242" s="86"/>
      <c r="AP1242" s="86"/>
      <c r="AQ1242" s="86"/>
      <c r="AR1242" s="86"/>
      <c r="AS1242" s="86"/>
      <c r="AT1242" s="86"/>
      <c r="AU1242" s="86"/>
      <c r="AV1242" s="86"/>
      <c r="AW1242" s="86"/>
      <c r="AX1242" s="86"/>
      <c r="AY1242" s="86"/>
      <c r="AZ1242" s="86"/>
      <c r="BA1242" s="86"/>
      <c r="BB1242" s="86"/>
      <c r="BC1242" s="86"/>
      <c r="BD1242" s="86"/>
      <c r="BE1242" s="86"/>
      <c r="BF1242" s="86"/>
      <c r="BG1242" s="86"/>
      <c r="BH1242" s="86"/>
      <c r="BI1242" s="86"/>
      <c r="BJ1242" s="86"/>
      <c r="BK1242" s="86"/>
      <c r="BL1242" s="86"/>
      <c r="BM1242" s="86"/>
      <c r="BN1242" s="86"/>
      <c r="BO1242" s="86"/>
      <c r="BP1242" s="86"/>
    </row>
    <row r="1243" spans="7:68" s="28" customFormat="1">
      <c r="G1243" s="450"/>
      <c r="AC1243" s="33"/>
      <c r="AG1243" s="86"/>
      <c r="AH1243" s="86"/>
      <c r="AI1243" s="86"/>
      <c r="AK1243" s="86"/>
      <c r="AL1243" s="86"/>
      <c r="AM1243" s="86"/>
      <c r="AN1243" s="86"/>
      <c r="AO1243" s="86"/>
      <c r="AP1243" s="86"/>
      <c r="AQ1243" s="86"/>
      <c r="AR1243" s="86"/>
      <c r="AS1243" s="86"/>
      <c r="AT1243" s="86"/>
      <c r="AU1243" s="86"/>
      <c r="AV1243" s="86"/>
      <c r="AW1243" s="86"/>
      <c r="AX1243" s="86"/>
      <c r="AY1243" s="86"/>
      <c r="AZ1243" s="86"/>
      <c r="BA1243" s="86"/>
      <c r="BB1243" s="86"/>
      <c r="BC1243" s="86"/>
      <c r="BD1243" s="86"/>
      <c r="BE1243" s="86"/>
      <c r="BF1243" s="86"/>
      <c r="BG1243" s="86"/>
      <c r="BH1243" s="86"/>
      <c r="BI1243" s="86"/>
      <c r="BJ1243" s="86"/>
      <c r="BK1243" s="86"/>
      <c r="BL1243" s="86"/>
      <c r="BM1243" s="86"/>
      <c r="BN1243" s="86"/>
      <c r="BO1243" s="86"/>
      <c r="BP1243" s="86"/>
    </row>
    <row r="1244" spans="7:68" s="28" customFormat="1">
      <c r="G1244" s="450"/>
      <c r="AC1244" s="33"/>
      <c r="AG1244" s="86"/>
      <c r="AH1244" s="86"/>
      <c r="AI1244" s="86"/>
      <c r="AK1244" s="86"/>
      <c r="AL1244" s="86"/>
      <c r="AM1244" s="86"/>
      <c r="AN1244" s="86"/>
      <c r="AO1244" s="86"/>
      <c r="AP1244" s="86"/>
      <c r="AQ1244" s="86"/>
      <c r="AR1244" s="86"/>
      <c r="AS1244" s="86"/>
      <c r="AT1244" s="86"/>
      <c r="AU1244" s="86"/>
      <c r="AV1244" s="86"/>
      <c r="AW1244" s="86"/>
      <c r="AX1244" s="86"/>
      <c r="AY1244" s="86"/>
      <c r="AZ1244" s="86"/>
      <c r="BA1244" s="86"/>
      <c r="BB1244" s="86"/>
      <c r="BC1244" s="86"/>
      <c r="BD1244" s="86"/>
      <c r="BE1244" s="86"/>
      <c r="BF1244" s="86"/>
      <c r="BG1244" s="86"/>
      <c r="BH1244" s="86"/>
      <c r="BI1244" s="86"/>
      <c r="BJ1244" s="86"/>
      <c r="BK1244" s="86"/>
      <c r="BL1244" s="86"/>
      <c r="BM1244" s="86"/>
      <c r="BN1244" s="86"/>
      <c r="BO1244" s="86"/>
      <c r="BP1244" s="86"/>
    </row>
    <row r="1245" spans="7:68" s="28" customFormat="1">
      <c r="G1245" s="450"/>
      <c r="AC1245" s="33"/>
      <c r="AG1245" s="86"/>
      <c r="AH1245" s="86"/>
      <c r="AI1245" s="86"/>
      <c r="AK1245" s="86"/>
      <c r="AL1245" s="86"/>
      <c r="AM1245" s="86"/>
      <c r="AN1245" s="86"/>
      <c r="AO1245" s="86"/>
      <c r="AP1245" s="86"/>
      <c r="AQ1245" s="86"/>
      <c r="AR1245" s="86"/>
      <c r="AS1245" s="86"/>
      <c r="AT1245" s="86"/>
      <c r="AU1245" s="86"/>
      <c r="AV1245" s="86"/>
      <c r="AW1245" s="86"/>
      <c r="AX1245" s="86"/>
      <c r="AY1245" s="86"/>
      <c r="AZ1245" s="86"/>
      <c r="BA1245" s="86"/>
      <c r="BB1245" s="86"/>
      <c r="BC1245" s="86"/>
      <c r="BD1245" s="86"/>
      <c r="BE1245" s="86"/>
      <c r="BF1245" s="86"/>
      <c r="BG1245" s="86"/>
      <c r="BH1245" s="86"/>
      <c r="BI1245" s="86"/>
      <c r="BJ1245" s="86"/>
      <c r="BK1245" s="86"/>
      <c r="BL1245" s="86"/>
      <c r="BM1245" s="86"/>
      <c r="BN1245" s="86"/>
      <c r="BO1245" s="86"/>
      <c r="BP1245" s="86"/>
    </row>
    <row r="1246" spans="7:68" s="28" customFormat="1">
      <c r="G1246" s="450"/>
      <c r="AC1246" s="33"/>
      <c r="AG1246" s="86"/>
      <c r="AH1246" s="86"/>
      <c r="AI1246" s="86"/>
      <c r="AK1246" s="86"/>
      <c r="AL1246" s="86"/>
      <c r="AM1246" s="86"/>
      <c r="AN1246" s="86"/>
      <c r="AO1246" s="86"/>
      <c r="AP1246" s="86"/>
      <c r="AQ1246" s="86"/>
      <c r="AR1246" s="86"/>
      <c r="AS1246" s="86"/>
      <c r="AT1246" s="86"/>
      <c r="AU1246" s="86"/>
      <c r="AV1246" s="86"/>
      <c r="AW1246" s="86"/>
      <c r="AX1246" s="86"/>
      <c r="AY1246" s="86"/>
      <c r="AZ1246" s="86"/>
      <c r="BA1246" s="86"/>
      <c r="BB1246" s="86"/>
      <c r="BC1246" s="86"/>
      <c r="BD1246" s="86"/>
      <c r="BE1246" s="86"/>
      <c r="BF1246" s="86"/>
      <c r="BG1246" s="86"/>
      <c r="BH1246" s="86"/>
      <c r="BI1246" s="86"/>
      <c r="BJ1246" s="86"/>
      <c r="BK1246" s="86"/>
      <c r="BL1246" s="86"/>
      <c r="BM1246" s="86"/>
      <c r="BN1246" s="86"/>
      <c r="BO1246" s="86"/>
      <c r="BP1246" s="86"/>
    </row>
    <row r="1247" spans="7:68" s="28" customFormat="1">
      <c r="G1247" s="450"/>
      <c r="AC1247" s="33"/>
      <c r="AG1247" s="86"/>
      <c r="AH1247" s="86"/>
      <c r="AI1247" s="86"/>
      <c r="AK1247" s="86"/>
      <c r="AL1247" s="86"/>
      <c r="AM1247" s="86"/>
      <c r="AN1247" s="86"/>
      <c r="AO1247" s="86"/>
      <c r="AP1247" s="86"/>
      <c r="AQ1247" s="86"/>
      <c r="AR1247" s="86"/>
      <c r="AS1247" s="86"/>
      <c r="AT1247" s="86"/>
      <c r="AU1247" s="86"/>
      <c r="AV1247" s="86"/>
      <c r="AW1247" s="86"/>
      <c r="AX1247" s="86"/>
      <c r="AY1247" s="86"/>
      <c r="AZ1247" s="86"/>
      <c r="BA1247" s="86"/>
      <c r="BB1247" s="86"/>
      <c r="BC1247" s="86"/>
      <c r="BD1247" s="86"/>
      <c r="BE1247" s="86"/>
      <c r="BF1247" s="86"/>
      <c r="BG1247" s="86"/>
      <c r="BH1247" s="86"/>
      <c r="BI1247" s="86"/>
      <c r="BJ1247" s="86"/>
      <c r="BK1247" s="86"/>
      <c r="BL1247" s="86"/>
      <c r="BM1247" s="86"/>
      <c r="BN1247" s="86"/>
      <c r="BO1247" s="86"/>
      <c r="BP1247" s="86"/>
    </row>
    <row r="1248" spans="7:68" s="28" customFormat="1">
      <c r="G1248" s="450"/>
      <c r="AC1248" s="33"/>
      <c r="AG1248" s="86"/>
      <c r="AH1248" s="86"/>
      <c r="AI1248" s="86"/>
      <c r="AK1248" s="86"/>
      <c r="AL1248" s="86"/>
      <c r="AM1248" s="86"/>
      <c r="AN1248" s="86"/>
      <c r="AO1248" s="86"/>
      <c r="AP1248" s="86"/>
      <c r="AQ1248" s="86"/>
      <c r="AR1248" s="86"/>
      <c r="AS1248" s="86"/>
      <c r="AT1248" s="86"/>
      <c r="AU1248" s="86"/>
      <c r="AV1248" s="86"/>
      <c r="AW1248" s="86"/>
      <c r="AX1248" s="86"/>
      <c r="AY1248" s="86"/>
      <c r="AZ1248" s="86"/>
      <c r="BA1248" s="86"/>
      <c r="BB1248" s="86"/>
      <c r="BC1248" s="86"/>
      <c r="BD1248" s="86"/>
      <c r="BE1248" s="86"/>
      <c r="BF1248" s="86"/>
      <c r="BG1248" s="86"/>
      <c r="BH1248" s="86"/>
      <c r="BI1248" s="86"/>
      <c r="BJ1248" s="86"/>
      <c r="BK1248" s="86"/>
      <c r="BL1248" s="86"/>
      <c r="BM1248" s="86"/>
      <c r="BN1248" s="86"/>
      <c r="BO1248" s="86"/>
      <c r="BP1248" s="86"/>
    </row>
    <row r="1249" spans="7:68" s="28" customFormat="1">
      <c r="G1249" s="450"/>
      <c r="AC1249" s="33"/>
      <c r="AG1249" s="86"/>
      <c r="AH1249" s="86"/>
      <c r="AI1249" s="86"/>
      <c r="AK1249" s="86"/>
      <c r="AL1249" s="86"/>
      <c r="AM1249" s="86"/>
      <c r="AN1249" s="86"/>
      <c r="AO1249" s="86"/>
      <c r="AP1249" s="86"/>
      <c r="AQ1249" s="86"/>
      <c r="AR1249" s="86"/>
      <c r="AS1249" s="86"/>
      <c r="AT1249" s="86"/>
      <c r="AU1249" s="86"/>
      <c r="AV1249" s="86"/>
      <c r="AW1249" s="86"/>
      <c r="AX1249" s="86"/>
      <c r="AY1249" s="86"/>
      <c r="AZ1249" s="86"/>
      <c r="BA1249" s="86"/>
      <c r="BB1249" s="86"/>
      <c r="BC1249" s="86"/>
      <c r="BD1249" s="86"/>
      <c r="BE1249" s="86"/>
      <c r="BF1249" s="86"/>
      <c r="BG1249" s="86"/>
      <c r="BH1249" s="86"/>
      <c r="BI1249" s="86"/>
      <c r="BJ1249" s="86"/>
      <c r="BK1249" s="86"/>
      <c r="BL1249" s="86"/>
      <c r="BM1249" s="86"/>
      <c r="BN1249" s="86"/>
      <c r="BO1249" s="86"/>
      <c r="BP1249" s="86"/>
    </row>
    <row r="1250" spans="7:68" s="28" customFormat="1">
      <c r="G1250" s="450"/>
      <c r="AC1250" s="33"/>
      <c r="AG1250" s="86"/>
      <c r="AH1250" s="86"/>
      <c r="AI1250" s="86"/>
      <c r="AK1250" s="86"/>
      <c r="AL1250" s="86"/>
      <c r="AM1250" s="86"/>
      <c r="AN1250" s="86"/>
      <c r="AO1250" s="86"/>
      <c r="AP1250" s="86"/>
      <c r="AQ1250" s="86"/>
      <c r="AR1250" s="86"/>
      <c r="AS1250" s="86"/>
      <c r="AT1250" s="86"/>
      <c r="AU1250" s="86"/>
      <c r="AV1250" s="86"/>
      <c r="AW1250" s="86"/>
      <c r="AX1250" s="86"/>
      <c r="AY1250" s="86"/>
      <c r="AZ1250" s="86"/>
      <c r="BA1250" s="86"/>
      <c r="BB1250" s="86"/>
      <c r="BC1250" s="86"/>
      <c r="BD1250" s="86"/>
      <c r="BE1250" s="86"/>
      <c r="BF1250" s="86"/>
      <c r="BG1250" s="86"/>
      <c r="BH1250" s="86"/>
      <c r="BI1250" s="86"/>
      <c r="BJ1250" s="86"/>
      <c r="BK1250" s="86"/>
      <c r="BL1250" s="86"/>
      <c r="BM1250" s="86"/>
      <c r="BN1250" s="86"/>
      <c r="BO1250" s="86"/>
      <c r="BP1250" s="86"/>
    </row>
    <row r="1251" spans="7:68" s="28" customFormat="1">
      <c r="G1251" s="450"/>
      <c r="AC1251" s="33"/>
      <c r="AG1251" s="86"/>
      <c r="AH1251" s="86"/>
      <c r="AI1251" s="86"/>
      <c r="AK1251" s="86"/>
      <c r="AL1251" s="86"/>
      <c r="AM1251" s="86"/>
      <c r="AN1251" s="86"/>
      <c r="AO1251" s="86"/>
      <c r="AP1251" s="86"/>
      <c r="AQ1251" s="86"/>
      <c r="AR1251" s="86"/>
      <c r="AS1251" s="86"/>
      <c r="AT1251" s="86"/>
      <c r="AU1251" s="86"/>
      <c r="AV1251" s="86"/>
      <c r="AW1251" s="86"/>
      <c r="AX1251" s="86"/>
      <c r="AY1251" s="86"/>
      <c r="AZ1251" s="86"/>
      <c r="BA1251" s="86"/>
      <c r="BB1251" s="86"/>
      <c r="BC1251" s="86"/>
      <c r="BD1251" s="86"/>
      <c r="BE1251" s="86"/>
      <c r="BF1251" s="86"/>
      <c r="BG1251" s="86"/>
      <c r="BH1251" s="86"/>
      <c r="BI1251" s="86"/>
      <c r="BJ1251" s="86"/>
      <c r="BK1251" s="86"/>
      <c r="BL1251" s="86"/>
      <c r="BM1251" s="86"/>
      <c r="BN1251" s="86"/>
      <c r="BO1251" s="86"/>
      <c r="BP1251" s="86"/>
    </row>
    <row r="1252" spans="7:68" s="28" customFormat="1">
      <c r="G1252" s="450"/>
      <c r="AC1252" s="33"/>
      <c r="AG1252" s="86"/>
      <c r="AH1252" s="86"/>
      <c r="AI1252" s="86"/>
      <c r="AK1252" s="86"/>
      <c r="AL1252" s="86"/>
      <c r="AM1252" s="86"/>
      <c r="AN1252" s="86"/>
      <c r="AO1252" s="86"/>
      <c r="AP1252" s="86"/>
      <c r="AQ1252" s="86"/>
      <c r="AR1252" s="86"/>
      <c r="AS1252" s="86"/>
      <c r="AT1252" s="86"/>
      <c r="AU1252" s="86"/>
      <c r="AV1252" s="86"/>
      <c r="AW1252" s="86"/>
      <c r="AX1252" s="86"/>
      <c r="AY1252" s="86"/>
      <c r="AZ1252" s="86"/>
      <c r="BA1252" s="86"/>
      <c r="BB1252" s="86"/>
      <c r="BC1252" s="86"/>
      <c r="BD1252" s="86"/>
      <c r="BE1252" s="86"/>
      <c r="BF1252" s="86"/>
      <c r="BG1252" s="86"/>
      <c r="BH1252" s="86"/>
      <c r="BI1252" s="86"/>
      <c r="BJ1252" s="86"/>
      <c r="BK1252" s="86"/>
      <c r="BL1252" s="86"/>
      <c r="BM1252" s="86"/>
      <c r="BN1252" s="86"/>
      <c r="BO1252" s="86"/>
      <c r="BP1252" s="86"/>
    </row>
    <row r="1253" spans="7:68" s="28" customFormat="1">
      <c r="G1253" s="450"/>
      <c r="AC1253" s="33"/>
      <c r="AG1253" s="86"/>
      <c r="AH1253" s="86"/>
      <c r="AI1253" s="86"/>
      <c r="AK1253" s="86"/>
      <c r="AL1253" s="86"/>
      <c r="AM1253" s="86"/>
      <c r="AN1253" s="86"/>
      <c r="AO1253" s="86"/>
      <c r="AP1253" s="86"/>
      <c r="AQ1253" s="86"/>
      <c r="AR1253" s="86"/>
      <c r="AS1253" s="86"/>
      <c r="AT1253" s="86"/>
      <c r="AU1253" s="86"/>
      <c r="AV1253" s="86"/>
      <c r="AW1253" s="86"/>
      <c r="AX1253" s="86"/>
      <c r="AY1253" s="86"/>
      <c r="AZ1253" s="86"/>
      <c r="BA1253" s="86"/>
      <c r="BB1253" s="86"/>
      <c r="BC1253" s="86"/>
      <c r="BD1253" s="86"/>
      <c r="BE1253" s="86"/>
      <c r="BF1253" s="86"/>
      <c r="BG1253" s="86"/>
      <c r="BH1253" s="86"/>
      <c r="BI1253" s="86"/>
      <c r="BJ1253" s="86"/>
      <c r="BK1253" s="86"/>
      <c r="BL1253" s="86"/>
      <c r="BM1253" s="86"/>
      <c r="BN1253" s="86"/>
      <c r="BO1253" s="86"/>
      <c r="BP1253" s="86"/>
    </row>
    <row r="1254" spans="7:68" s="28" customFormat="1">
      <c r="G1254" s="450"/>
      <c r="AC1254" s="33"/>
      <c r="AG1254" s="86"/>
      <c r="AH1254" s="86"/>
      <c r="AI1254" s="86"/>
      <c r="AK1254" s="86"/>
      <c r="AL1254" s="86"/>
      <c r="AM1254" s="86"/>
      <c r="AN1254" s="86"/>
      <c r="AO1254" s="86"/>
      <c r="AP1254" s="86"/>
      <c r="AQ1254" s="86"/>
      <c r="AR1254" s="86"/>
      <c r="AS1254" s="86"/>
      <c r="AT1254" s="86"/>
      <c r="AU1254" s="86"/>
      <c r="AV1254" s="86"/>
      <c r="AW1254" s="86"/>
      <c r="AX1254" s="86"/>
      <c r="AY1254" s="86"/>
      <c r="AZ1254" s="86"/>
      <c r="BA1254" s="86"/>
      <c r="BB1254" s="86"/>
      <c r="BC1254" s="86"/>
      <c r="BD1254" s="86"/>
      <c r="BE1254" s="86"/>
      <c r="BF1254" s="86"/>
      <c r="BG1254" s="86"/>
      <c r="BH1254" s="86"/>
      <c r="BI1254" s="86"/>
      <c r="BJ1254" s="86"/>
      <c r="BK1254" s="86"/>
      <c r="BL1254" s="86"/>
      <c r="BM1254" s="86"/>
      <c r="BN1254" s="86"/>
      <c r="BO1254" s="86"/>
      <c r="BP1254" s="86"/>
    </row>
    <row r="1255" spans="7:68" s="28" customFormat="1">
      <c r="G1255" s="450"/>
      <c r="AC1255" s="33"/>
      <c r="AG1255" s="86"/>
      <c r="AH1255" s="86"/>
      <c r="AI1255" s="86"/>
      <c r="AK1255" s="86"/>
      <c r="AL1255" s="86"/>
      <c r="AM1255" s="86"/>
      <c r="AN1255" s="86"/>
      <c r="AO1255" s="86"/>
      <c r="AP1255" s="86"/>
      <c r="AQ1255" s="86"/>
      <c r="AR1255" s="86"/>
      <c r="AS1255" s="86"/>
      <c r="AT1255" s="86"/>
      <c r="AU1255" s="86"/>
      <c r="AV1255" s="86"/>
      <c r="AW1255" s="86"/>
      <c r="AX1255" s="86"/>
      <c r="AY1255" s="86"/>
      <c r="AZ1255" s="86"/>
      <c r="BA1255" s="86"/>
      <c r="BB1255" s="86"/>
      <c r="BC1255" s="86"/>
      <c r="BD1255" s="86"/>
      <c r="BE1255" s="86"/>
      <c r="BF1255" s="86"/>
      <c r="BG1255" s="86"/>
      <c r="BH1255" s="86"/>
      <c r="BI1255" s="86"/>
      <c r="BJ1255" s="86"/>
      <c r="BK1255" s="86"/>
      <c r="BL1255" s="86"/>
      <c r="BM1255" s="86"/>
      <c r="BN1255" s="86"/>
      <c r="BO1255" s="86"/>
      <c r="BP1255" s="86"/>
    </row>
    <row r="1256" spans="7:68" s="28" customFormat="1">
      <c r="G1256" s="450"/>
      <c r="AC1256" s="33"/>
      <c r="AG1256" s="86"/>
      <c r="AH1256" s="86"/>
      <c r="AI1256" s="86"/>
      <c r="AK1256" s="86"/>
      <c r="AL1256" s="86"/>
      <c r="AM1256" s="86"/>
      <c r="AN1256" s="86"/>
      <c r="AO1256" s="86"/>
      <c r="AP1256" s="86"/>
      <c r="AQ1256" s="86"/>
      <c r="AR1256" s="86"/>
      <c r="AS1256" s="86"/>
      <c r="AT1256" s="86"/>
      <c r="AU1256" s="86"/>
      <c r="AV1256" s="86"/>
      <c r="AW1256" s="86"/>
      <c r="AX1256" s="86"/>
      <c r="AY1256" s="86"/>
      <c r="AZ1256" s="86"/>
      <c r="BA1256" s="86"/>
      <c r="BB1256" s="86"/>
      <c r="BC1256" s="86"/>
      <c r="BD1256" s="86"/>
      <c r="BE1256" s="86"/>
      <c r="BF1256" s="86"/>
      <c r="BG1256" s="86"/>
      <c r="BH1256" s="86"/>
      <c r="BI1256" s="86"/>
      <c r="BJ1256" s="86"/>
      <c r="BK1256" s="86"/>
      <c r="BL1256" s="86"/>
      <c r="BM1256" s="86"/>
      <c r="BN1256" s="86"/>
      <c r="BO1256" s="86"/>
      <c r="BP1256" s="86"/>
    </row>
    <row r="1257" spans="7:68" s="28" customFormat="1">
      <c r="G1257" s="450"/>
      <c r="AC1257" s="33"/>
      <c r="AG1257" s="86"/>
      <c r="AH1257" s="86"/>
      <c r="AI1257" s="86"/>
      <c r="AK1257" s="86"/>
      <c r="AL1257" s="86"/>
      <c r="AM1257" s="86"/>
      <c r="AN1257" s="86"/>
      <c r="AO1257" s="86"/>
      <c r="AP1257" s="86"/>
      <c r="AQ1257" s="86"/>
      <c r="AR1257" s="86"/>
      <c r="AS1257" s="86"/>
      <c r="AT1257" s="86"/>
      <c r="AU1257" s="86"/>
      <c r="AV1257" s="86"/>
      <c r="AW1257" s="86"/>
      <c r="AX1257" s="86"/>
      <c r="AY1257" s="86"/>
      <c r="AZ1257" s="86"/>
      <c r="BA1257" s="86"/>
      <c r="BB1257" s="86"/>
      <c r="BC1257" s="86"/>
      <c r="BD1257" s="86"/>
      <c r="BE1257" s="86"/>
      <c r="BF1257" s="86"/>
      <c r="BG1257" s="86"/>
      <c r="BH1257" s="86"/>
      <c r="BI1257" s="86"/>
      <c r="BJ1257" s="86"/>
      <c r="BK1257" s="86"/>
      <c r="BL1257" s="86"/>
      <c r="BM1257" s="86"/>
      <c r="BN1257" s="86"/>
      <c r="BO1257" s="86"/>
      <c r="BP1257" s="86"/>
    </row>
    <row r="1258" spans="7:68" s="28" customFormat="1">
      <c r="G1258" s="450"/>
      <c r="AC1258" s="33"/>
      <c r="AG1258" s="86"/>
      <c r="AH1258" s="86"/>
      <c r="AI1258" s="86"/>
      <c r="AK1258" s="86"/>
      <c r="AL1258" s="86"/>
      <c r="AM1258" s="86"/>
      <c r="AN1258" s="86"/>
      <c r="AO1258" s="86"/>
      <c r="AP1258" s="86"/>
      <c r="AQ1258" s="86"/>
      <c r="AR1258" s="86"/>
      <c r="AS1258" s="86"/>
      <c r="AT1258" s="86"/>
      <c r="AU1258" s="86"/>
      <c r="AV1258" s="86"/>
      <c r="AW1258" s="86"/>
      <c r="AX1258" s="86"/>
      <c r="AY1258" s="86"/>
      <c r="AZ1258" s="86"/>
      <c r="BA1258" s="86"/>
      <c r="BB1258" s="86"/>
      <c r="BC1258" s="86"/>
      <c r="BD1258" s="86"/>
      <c r="BE1258" s="86"/>
      <c r="BF1258" s="86"/>
      <c r="BG1258" s="86"/>
      <c r="BH1258" s="86"/>
      <c r="BI1258" s="86"/>
      <c r="BJ1258" s="86"/>
      <c r="BK1258" s="86"/>
      <c r="BL1258" s="86"/>
      <c r="BM1258" s="86"/>
      <c r="BN1258" s="86"/>
      <c r="BO1258" s="86"/>
      <c r="BP1258" s="86"/>
    </row>
    <row r="1259" spans="7:68" s="28" customFormat="1">
      <c r="G1259" s="450"/>
      <c r="AC1259" s="33"/>
      <c r="AG1259" s="86"/>
      <c r="AH1259" s="86"/>
      <c r="AI1259" s="86"/>
      <c r="AK1259" s="86"/>
      <c r="AL1259" s="86"/>
      <c r="AM1259" s="86"/>
      <c r="AN1259" s="86"/>
      <c r="AO1259" s="86"/>
      <c r="AP1259" s="86"/>
      <c r="AQ1259" s="86"/>
      <c r="AR1259" s="86"/>
      <c r="AS1259" s="86"/>
      <c r="AT1259" s="86"/>
      <c r="AU1259" s="86"/>
      <c r="AV1259" s="86"/>
      <c r="AW1259" s="86"/>
      <c r="AX1259" s="86"/>
      <c r="AY1259" s="86"/>
      <c r="AZ1259" s="86"/>
      <c r="BA1259" s="86"/>
      <c r="BB1259" s="86"/>
      <c r="BC1259" s="86"/>
      <c r="BD1259" s="86"/>
      <c r="BE1259" s="86"/>
      <c r="BF1259" s="86"/>
      <c r="BG1259" s="86"/>
      <c r="BH1259" s="86"/>
      <c r="BI1259" s="86"/>
      <c r="BJ1259" s="86"/>
      <c r="BK1259" s="86"/>
      <c r="BL1259" s="86"/>
      <c r="BM1259" s="86"/>
      <c r="BN1259" s="86"/>
      <c r="BO1259" s="86"/>
      <c r="BP1259" s="86"/>
    </row>
    <row r="1260" spans="7:68" s="28" customFormat="1">
      <c r="G1260" s="450"/>
      <c r="AC1260" s="33"/>
      <c r="AG1260" s="86"/>
      <c r="AH1260" s="86"/>
      <c r="AI1260" s="86"/>
      <c r="AK1260" s="86"/>
      <c r="AL1260" s="86"/>
      <c r="AM1260" s="86"/>
      <c r="AN1260" s="86"/>
      <c r="AO1260" s="86"/>
      <c r="AP1260" s="86"/>
      <c r="AQ1260" s="86"/>
      <c r="AR1260" s="86"/>
      <c r="AS1260" s="86"/>
      <c r="AT1260" s="86"/>
      <c r="AU1260" s="86"/>
      <c r="AV1260" s="86"/>
      <c r="AW1260" s="86"/>
      <c r="AX1260" s="86"/>
      <c r="AY1260" s="86"/>
      <c r="AZ1260" s="86"/>
      <c r="BA1260" s="86"/>
      <c r="BB1260" s="86"/>
      <c r="BC1260" s="86"/>
      <c r="BD1260" s="86"/>
      <c r="BE1260" s="86"/>
      <c r="BF1260" s="86"/>
      <c r="BG1260" s="86"/>
      <c r="BH1260" s="86"/>
      <c r="BI1260" s="86"/>
      <c r="BJ1260" s="86"/>
      <c r="BK1260" s="86"/>
      <c r="BL1260" s="86"/>
      <c r="BM1260" s="86"/>
      <c r="BN1260" s="86"/>
      <c r="BO1260" s="86"/>
      <c r="BP1260" s="86"/>
    </row>
    <row r="1261" spans="7:68" s="28" customFormat="1">
      <c r="G1261" s="450"/>
      <c r="AC1261" s="33"/>
      <c r="AG1261" s="86"/>
      <c r="AH1261" s="86"/>
      <c r="AI1261" s="86"/>
      <c r="AK1261" s="86"/>
      <c r="AL1261" s="86"/>
      <c r="AM1261" s="86"/>
      <c r="AN1261" s="86"/>
      <c r="AO1261" s="86"/>
      <c r="AP1261" s="86"/>
      <c r="AQ1261" s="86"/>
      <c r="AR1261" s="86"/>
      <c r="AS1261" s="86"/>
      <c r="AT1261" s="86"/>
      <c r="AU1261" s="86"/>
      <c r="AV1261" s="86"/>
      <c r="AW1261" s="86"/>
      <c r="AX1261" s="86"/>
      <c r="AY1261" s="86"/>
      <c r="AZ1261" s="86"/>
      <c r="BA1261" s="86"/>
      <c r="BB1261" s="86"/>
      <c r="BC1261" s="86"/>
      <c r="BD1261" s="86"/>
      <c r="BE1261" s="86"/>
      <c r="BF1261" s="86"/>
      <c r="BG1261" s="86"/>
      <c r="BH1261" s="86"/>
      <c r="BI1261" s="86"/>
      <c r="BJ1261" s="86"/>
      <c r="BK1261" s="86"/>
      <c r="BL1261" s="86"/>
      <c r="BM1261" s="86"/>
      <c r="BN1261" s="86"/>
      <c r="BO1261" s="86"/>
      <c r="BP1261" s="86"/>
    </row>
    <row r="1262" spans="7:68" s="28" customFormat="1">
      <c r="G1262" s="450"/>
      <c r="AC1262" s="33"/>
      <c r="AG1262" s="86"/>
      <c r="AH1262" s="86"/>
      <c r="AI1262" s="86"/>
      <c r="AK1262" s="86"/>
      <c r="AL1262" s="86"/>
      <c r="AM1262" s="86"/>
      <c r="AN1262" s="86"/>
      <c r="AO1262" s="86"/>
      <c r="AP1262" s="86"/>
      <c r="AQ1262" s="86"/>
      <c r="AR1262" s="86"/>
      <c r="AS1262" s="86"/>
      <c r="AT1262" s="86"/>
      <c r="AU1262" s="86"/>
      <c r="AV1262" s="86"/>
      <c r="AW1262" s="86"/>
      <c r="AX1262" s="86"/>
      <c r="AY1262" s="86"/>
      <c r="AZ1262" s="86"/>
      <c r="BA1262" s="86"/>
      <c r="BB1262" s="86"/>
      <c r="BC1262" s="86"/>
      <c r="BD1262" s="86"/>
      <c r="BE1262" s="86"/>
      <c r="BF1262" s="86"/>
      <c r="BG1262" s="86"/>
      <c r="BH1262" s="86"/>
      <c r="BI1262" s="86"/>
      <c r="BJ1262" s="86"/>
      <c r="BK1262" s="86"/>
      <c r="BL1262" s="86"/>
      <c r="BM1262" s="86"/>
      <c r="BN1262" s="86"/>
      <c r="BO1262" s="86"/>
      <c r="BP1262" s="86"/>
    </row>
    <row r="1263" spans="7:68" s="28" customFormat="1">
      <c r="G1263" s="450"/>
      <c r="AC1263" s="33"/>
      <c r="AG1263" s="86"/>
      <c r="AH1263" s="86"/>
      <c r="AI1263" s="86"/>
      <c r="AK1263" s="86"/>
      <c r="AL1263" s="86"/>
      <c r="AM1263" s="86"/>
      <c r="AN1263" s="86"/>
      <c r="AO1263" s="86"/>
      <c r="AP1263" s="86"/>
      <c r="AQ1263" s="86"/>
      <c r="AR1263" s="86"/>
      <c r="AS1263" s="86"/>
      <c r="AT1263" s="86"/>
      <c r="AU1263" s="86"/>
      <c r="AV1263" s="86"/>
      <c r="AW1263" s="86"/>
      <c r="AX1263" s="86"/>
      <c r="AY1263" s="86"/>
      <c r="AZ1263" s="86"/>
      <c r="BA1263" s="86"/>
      <c r="BB1263" s="86"/>
      <c r="BC1263" s="86"/>
      <c r="BD1263" s="86"/>
      <c r="BE1263" s="86"/>
      <c r="BF1263" s="86"/>
      <c r="BG1263" s="86"/>
      <c r="BH1263" s="86"/>
      <c r="BI1263" s="86"/>
      <c r="BJ1263" s="86"/>
      <c r="BK1263" s="86"/>
      <c r="BL1263" s="86"/>
      <c r="BM1263" s="86"/>
      <c r="BN1263" s="86"/>
      <c r="BO1263" s="86"/>
      <c r="BP1263" s="86"/>
    </row>
    <row r="1264" spans="7:68" s="28" customFormat="1">
      <c r="G1264" s="450"/>
      <c r="AC1264" s="33"/>
      <c r="AG1264" s="86"/>
      <c r="AH1264" s="86"/>
      <c r="AI1264" s="86"/>
      <c r="AK1264" s="86"/>
      <c r="AL1264" s="86"/>
      <c r="AM1264" s="86"/>
      <c r="AN1264" s="86"/>
      <c r="AO1264" s="86"/>
      <c r="AP1264" s="86"/>
      <c r="AQ1264" s="86"/>
      <c r="AR1264" s="86"/>
      <c r="AS1264" s="86"/>
      <c r="AT1264" s="86"/>
      <c r="AU1264" s="86"/>
      <c r="AV1264" s="86"/>
      <c r="AW1264" s="86"/>
      <c r="AX1264" s="86"/>
      <c r="AY1264" s="86"/>
      <c r="AZ1264" s="86"/>
      <c r="BA1264" s="86"/>
      <c r="BB1264" s="86"/>
      <c r="BC1264" s="86"/>
      <c r="BD1264" s="86"/>
      <c r="BE1264" s="86"/>
      <c r="BF1264" s="86"/>
      <c r="BG1264" s="86"/>
      <c r="BH1264" s="86"/>
      <c r="BI1264" s="86"/>
      <c r="BJ1264" s="86"/>
      <c r="BK1264" s="86"/>
      <c r="BL1264" s="86"/>
      <c r="BM1264" s="86"/>
      <c r="BN1264" s="86"/>
      <c r="BO1264" s="86"/>
      <c r="BP1264" s="86"/>
    </row>
    <row r="1265" spans="7:68" s="28" customFormat="1">
      <c r="G1265" s="450"/>
      <c r="AC1265" s="33"/>
      <c r="AG1265" s="86"/>
      <c r="AH1265" s="86"/>
      <c r="AI1265" s="86"/>
      <c r="AK1265" s="86"/>
      <c r="AL1265" s="86"/>
      <c r="AM1265" s="86"/>
      <c r="AN1265" s="86"/>
      <c r="AO1265" s="86"/>
      <c r="AP1265" s="86"/>
      <c r="AQ1265" s="86"/>
      <c r="AR1265" s="86"/>
      <c r="AS1265" s="86"/>
      <c r="AT1265" s="86"/>
      <c r="AU1265" s="86"/>
      <c r="AV1265" s="86"/>
      <c r="AW1265" s="86"/>
      <c r="AX1265" s="86"/>
      <c r="AY1265" s="86"/>
      <c r="AZ1265" s="86"/>
      <c r="BA1265" s="86"/>
      <c r="BB1265" s="86"/>
      <c r="BC1265" s="86"/>
      <c r="BD1265" s="86"/>
      <c r="BE1265" s="86"/>
      <c r="BF1265" s="86"/>
      <c r="BG1265" s="86"/>
      <c r="BH1265" s="86"/>
      <c r="BI1265" s="86"/>
      <c r="BJ1265" s="86"/>
      <c r="BK1265" s="86"/>
      <c r="BL1265" s="86"/>
      <c r="BM1265" s="86"/>
      <c r="BN1265" s="86"/>
      <c r="BO1265" s="86"/>
      <c r="BP1265" s="86"/>
    </row>
    <row r="1266" spans="7:68" s="28" customFormat="1">
      <c r="G1266" s="450"/>
      <c r="AC1266" s="33"/>
      <c r="AG1266" s="86"/>
      <c r="AH1266" s="86"/>
      <c r="AI1266" s="86"/>
      <c r="AK1266" s="86"/>
      <c r="AL1266" s="86"/>
      <c r="AM1266" s="86"/>
      <c r="AN1266" s="86"/>
      <c r="AO1266" s="86"/>
      <c r="AP1266" s="86"/>
      <c r="AQ1266" s="86"/>
      <c r="AR1266" s="86"/>
      <c r="AS1266" s="86"/>
      <c r="AT1266" s="86"/>
      <c r="AU1266" s="86"/>
      <c r="AV1266" s="86"/>
      <c r="AW1266" s="86"/>
      <c r="AX1266" s="86"/>
      <c r="AY1266" s="86"/>
      <c r="AZ1266" s="86"/>
      <c r="BA1266" s="86"/>
      <c r="BB1266" s="86"/>
      <c r="BC1266" s="86"/>
      <c r="BD1266" s="86"/>
      <c r="BE1266" s="86"/>
      <c r="BF1266" s="86"/>
      <c r="BG1266" s="86"/>
      <c r="BH1266" s="86"/>
      <c r="BI1266" s="86"/>
      <c r="BJ1266" s="86"/>
      <c r="BK1266" s="86"/>
      <c r="BL1266" s="86"/>
      <c r="BM1266" s="86"/>
      <c r="BN1266" s="86"/>
      <c r="BO1266" s="86"/>
      <c r="BP1266" s="86"/>
    </row>
    <row r="1267" spans="7:68" s="28" customFormat="1">
      <c r="G1267" s="450"/>
      <c r="AC1267" s="33"/>
      <c r="AG1267" s="86"/>
      <c r="AH1267" s="86"/>
      <c r="AI1267" s="86"/>
      <c r="AK1267" s="86"/>
      <c r="AL1267" s="86"/>
      <c r="AM1267" s="86"/>
      <c r="AN1267" s="86"/>
      <c r="AO1267" s="86"/>
      <c r="AP1267" s="86"/>
      <c r="AQ1267" s="86"/>
      <c r="AR1267" s="86"/>
      <c r="AS1267" s="86"/>
      <c r="AT1267" s="86"/>
      <c r="AU1267" s="86"/>
      <c r="AV1267" s="86"/>
      <c r="AW1267" s="86"/>
      <c r="AX1267" s="86"/>
      <c r="AY1267" s="86"/>
      <c r="AZ1267" s="86"/>
      <c r="BA1267" s="86"/>
      <c r="BB1267" s="86"/>
      <c r="BC1267" s="86"/>
      <c r="BD1267" s="86"/>
      <c r="BE1267" s="86"/>
      <c r="BF1267" s="86"/>
      <c r="BG1267" s="86"/>
      <c r="BH1267" s="86"/>
      <c r="BI1267" s="86"/>
      <c r="BJ1267" s="86"/>
      <c r="BK1267" s="86"/>
      <c r="BL1267" s="86"/>
      <c r="BM1267" s="86"/>
      <c r="BN1267" s="86"/>
      <c r="BO1267" s="86"/>
      <c r="BP1267" s="86"/>
    </row>
    <row r="1268" spans="7:68" s="28" customFormat="1">
      <c r="G1268" s="450"/>
      <c r="AC1268" s="33"/>
      <c r="AG1268" s="86"/>
      <c r="AH1268" s="86"/>
      <c r="AI1268" s="86"/>
      <c r="AK1268" s="86"/>
      <c r="AL1268" s="86"/>
      <c r="AM1268" s="86"/>
      <c r="AN1268" s="86"/>
      <c r="AO1268" s="86"/>
      <c r="AP1268" s="86"/>
      <c r="AQ1268" s="86"/>
      <c r="AR1268" s="86"/>
      <c r="AS1268" s="86"/>
      <c r="AT1268" s="86"/>
      <c r="AU1268" s="86"/>
      <c r="AV1268" s="86"/>
      <c r="AW1268" s="86"/>
      <c r="AX1268" s="86"/>
      <c r="AY1268" s="86"/>
      <c r="AZ1268" s="86"/>
      <c r="BA1268" s="86"/>
      <c r="BB1268" s="86"/>
      <c r="BC1268" s="86"/>
      <c r="BD1268" s="86"/>
      <c r="BE1268" s="86"/>
      <c r="BF1268" s="86"/>
      <c r="BG1268" s="86"/>
      <c r="BH1268" s="86"/>
      <c r="BI1268" s="86"/>
      <c r="BJ1268" s="86"/>
      <c r="BK1268" s="86"/>
      <c r="BL1268" s="86"/>
      <c r="BM1268" s="86"/>
      <c r="BN1268" s="86"/>
      <c r="BO1268" s="86"/>
      <c r="BP1268" s="86"/>
    </row>
    <row r="1269" spans="7:68" s="28" customFormat="1">
      <c r="G1269" s="450"/>
      <c r="AC1269" s="33"/>
      <c r="AG1269" s="86"/>
      <c r="AH1269" s="86"/>
      <c r="AI1269" s="86"/>
      <c r="AK1269" s="86"/>
      <c r="AL1269" s="86"/>
      <c r="AM1269" s="86"/>
      <c r="AN1269" s="86"/>
      <c r="AO1269" s="86"/>
      <c r="AP1269" s="86"/>
      <c r="AQ1269" s="86"/>
      <c r="AR1269" s="86"/>
      <c r="AS1269" s="86"/>
      <c r="AT1269" s="86"/>
      <c r="AU1269" s="86"/>
      <c r="AV1269" s="86"/>
      <c r="AW1269" s="86"/>
      <c r="AX1269" s="86"/>
      <c r="AY1269" s="86"/>
      <c r="AZ1269" s="86"/>
      <c r="BA1269" s="86"/>
      <c r="BB1269" s="86"/>
      <c r="BC1269" s="86"/>
      <c r="BD1269" s="86"/>
      <c r="BE1269" s="86"/>
      <c r="BF1269" s="86"/>
      <c r="BG1269" s="86"/>
      <c r="BH1269" s="86"/>
      <c r="BI1269" s="86"/>
      <c r="BJ1269" s="86"/>
      <c r="BK1269" s="86"/>
      <c r="BL1269" s="86"/>
      <c r="BM1269" s="86"/>
      <c r="BN1269" s="86"/>
      <c r="BO1269" s="86"/>
      <c r="BP1269" s="86"/>
    </row>
    <row r="1270" spans="7:68" s="28" customFormat="1">
      <c r="G1270" s="450"/>
      <c r="AC1270" s="33"/>
      <c r="AG1270" s="86"/>
      <c r="AH1270" s="86"/>
      <c r="AI1270" s="86"/>
      <c r="AK1270" s="86"/>
      <c r="AL1270" s="86"/>
      <c r="AM1270" s="86"/>
      <c r="AN1270" s="86"/>
      <c r="AO1270" s="86"/>
      <c r="AP1270" s="86"/>
      <c r="AQ1270" s="86"/>
      <c r="AR1270" s="86"/>
      <c r="AS1270" s="86"/>
      <c r="AT1270" s="86"/>
      <c r="AU1270" s="86"/>
      <c r="AV1270" s="86"/>
      <c r="AW1270" s="86"/>
      <c r="AX1270" s="86"/>
      <c r="AY1270" s="86"/>
      <c r="AZ1270" s="86"/>
      <c r="BA1270" s="86"/>
      <c r="BB1270" s="86"/>
      <c r="BC1270" s="86"/>
      <c r="BD1270" s="86"/>
      <c r="BE1270" s="86"/>
      <c r="BF1270" s="86"/>
      <c r="BG1270" s="86"/>
      <c r="BH1270" s="86"/>
      <c r="BI1270" s="86"/>
      <c r="BJ1270" s="86"/>
      <c r="BK1270" s="86"/>
      <c r="BL1270" s="86"/>
      <c r="BM1270" s="86"/>
      <c r="BN1270" s="86"/>
      <c r="BO1270" s="86"/>
      <c r="BP1270" s="86"/>
    </row>
    <row r="1271" spans="7:68" s="28" customFormat="1">
      <c r="G1271" s="450"/>
      <c r="AC1271" s="33"/>
      <c r="AG1271" s="86"/>
      <c r="AH1271" s="86"/>
      <c r="AI1271" s="86"/>
      <c r="AK1271" s="86"/>
      <c r="AL1271" s="86"/>
      <c r="AM1271" s="86"/>
      <c r="AN1271" s="86"/>
      <c r="AO1271" s="86"/>
      <c r="AP1271" s="86"/>
      <c r="AQ1271" s="86"/>
      <c r="AR1271" s="86"/>
      <c r="AS1271" s="86"/>
      <c r="AT1271" s="86"/>
      <c r="AU1271" s="86"/>
      <c r="AV1271" s="86"/>
      <c r="AW1271" s="86"/>
      <c r="AX1271" s="86"/>
      <c r="AY1271" s="86"/>
      <c r="AZ1271" s="86"/>
      <c r="BA1271" s="86"/>
      <c r="BB1271" s="86"/>
      <c r="BC1271" s="86"/>
      <c r="BD1271" s="86"/>
      <c r="BE1271" s="86"/>
      <c r="BF1271" s="86"/>
      <c r="BG1271" s="86"/>
      <c r="BH1271" s="86"/>
      <c r="BI1271" s="86"/>
      <c r="BJ1271" s="86"/>
      <c r="BK1271" s="86"/>
      <c r="BL1271" s="86"/>
      <c r="BM1271" s="86"/>
      <c r="BN1271" s="86"/>
      <c r="BO1271" s="86"/>
      <c r="BP1271" s="86"/>
    </row>
    <row r="1272" spans="7:68" s="28" customFormat="1">
      <c r="G1272" s="450"/>
      <c r="AC1272" s="33"/>
      <c r="AG1272" s="86"/>
      <c r="AH1272" s="86"/>
      <c r="AI1272" s="86"/>
      <c r="AK1272" s="86"/>
      <c r="AL1272" s="86"/>
      <c r="AM1272" s="86"/>
      <c r="AN1272" s="86"/>
      <c r="AO1272" s="86"/>
      <c r="AP1272" s="86"/>
      <c r="AQ1272" s="86"/>
      <c r="AR1272" s="86"/>
      <c r="AS1272" s="86"/>
      <c r="AT1272" s="86"/>
      <c r="AU1272" s="86"/>
      <c r="AV1272" s="86"/>
      <c r="AW1272" s="86"/>
      <c r="AX1272" s="86"/>
      <c r="AY1272" s="86"/>
      <c r="AZ1272" s="86"/>
      <c r="BA1272" s="86"/>
      <c r="BB1272" s="86"/>
      <c r="BC1272" s="86"/>
      <c r="BD1272" s="86"/>
      <c r="BE1272" s="86"/>
      <c r="BF1272" s="86"/>
      <c r="BG1272" s="86"/>
      <c r="BH1272" s="86"/>
      <c r="BI1272" s="86"/>
      <c r="BJ1272" s="86"/>
      <c r="BK1272" s="86"/>
      <c r="BL1272" s="86"/>
      <c r="BM1272" s="86"/>
      <c r="BN1272" s="86"/>
      <c r="BO1272" s="86"/>
      <c r="BP1272" s="86"/>
    </row>
    <row r="1273" spans="7:68" s="28" customFormat="1">
      <c r="G1273" s="450"/>
      <c r="AC1273" s="33"/>
      <c r="AG1273" s="86"/>
      <c r="AH1273" s="86"/>
      <c r="AI1273" s="86"/>
      <c r="AK1273" s="86"/>
      <c r="AL1273" s="86"/>
      <c r="AM1273" s="86"/>
      <c r="AN1273" s="86"/>
      <c r="AO1273" s="86"/>
      <c r="AP1273" s="86"/>
      <c r="AQ1273" s="86"/>
      <c r="AR1273" s="86"/>
      <c r="AS1273" s="86"/>
      <c r="AT1273" s="86"/>
      <c r="AU1273" s="86"/>
      <c r="AV1273" s="86"/>
      <c r="AW1273" s="86"/>
      <c r="AX1273" s="86"/>
      <c r="AY1273" s="86"/>
      <c r="AZ1273" s="86"/>
      <c r="BA1273" s="86"/>
      <c r="BB1273" s="86"/>
      <c r="BC1273" s="86"/>
      <c r="BD1273" s="86"/>
      <c r="BE1273" s="86"/>
      <c r="BF1273" s="86"/>
      <c r="BG1273" s="86"/>
      <c r="BH1273" s="86"/>
      <c r="BI1273" s="86"/>
      <c r="BJ1273" s="86"/>
      <c r="BK1273" s="86"/>
      <c r="BL1273" s="86"/>
      <c r="BM1273" s="86"/>
      <c r="BN1273" s="86"/>
      <c r="BO1273" s="86"/>
      <c r="BP1273" s="86"/>
    </row>
    <row r="1274" spans="7:68" s="28" customFormat="1">
      <c r="G1274" s="450"/>
      <c r="AC1274" s="33"/>
      <c r="AG1274" s="86"/>
      <c r="AH1274" s="86"/>
      <c r="AI1274" s="86"/>
      <c r="AK1274" s="86"/>
      <c r="AL1274" s="86"/>
      <c r="AM1274" s="86"/>
      <c r="AN1274" s="86"/>
      <c r="AO1274" s="86"/>
      <c r="AP1274" s="86"/>
      <c r="AQ1274" s="86"/>
      <c r="AR1274" s="86"/>
      <c r="AS1274" s="86"/>
      <c r="AT1274" s="86"/>
      <c r="AU1274" s="86"/>
      <c r="AV1274" s="86"/>
      <c r="AW1274" s="86"/>
      <c r="AX1274" s="86"/>
      <c r="AY1274" s="86"/>
      <c r="AZ1274" s="86"/>
      <c r="BA1274" s="86"/>
      <c r="BB1274" s="86"/>
      <c r="BC1274" s="86"/>
      <c r="BD1274" s="86"/>
      <c r="BE1274" s="86"/>
      <c r="BF1274" s="86"/>
      <c r="BG1274" s="86"/>
      <c r="BH1274" s="86"/>
      <c r="BI1274" s="86"/>
      <c r="BJ1274" s="86"/>
      <c r="BK1274" s="86"/>
      <c r="BL1274" s="86"/>
      <c r="BM1274" s="86"/>
      <c r="BN1274" s="86"/>
      <c r="BO1274" s="86"/>
      <c r="BP1274" s="86"/>
    </row>
    <row r="1275" spans="7:68" s="28" customFormat="1">
      <c r="G1275" s="450"/>
      <c r="AC1275" s="33"/>
      <c r="AG1275" s="86"/>
      <c r="AH1275" s="86"/>
      <c r="AI1275" s="86"/>
      <c r="AK1275" s="86"/>
      <c r="AL1275" s="86"/>
      <c r="AM1275" s="86"/>
      <c r="AN1275" s="86"/>
      <c r="AO1275" s="86"/>
      <c r="AP1275" s="86"/>
      <c r="AQ1275" s="86"/>
      <c r="AR1275" s="86"/>
      <c r="AS1275" s="86"/>
      <c r="AT1275" s="86"/>
      <c r="AU1275" s="86"/>
      <c r="AV1275" s="86"/>
      <c r="AW1275" s="86"/>
      <c r="AX1275" s="86"/>
      <c r="AY1275" s="86"/>
      <c r="AZ1275" s="86"/>
      <c r="BA1275" s="86"/>
      <c r="BB1275" s="86"/>
      <c r="BC1275" s="86"/>
      <c r="BD1275" s="86"/>
      <c r="BE1275" s="86"/>
      <c r="BF1275" s="86"/>
      <c r="BG1275" s="86"/>
      <c r="BH1275" s="86"/>
      <c r="BI1275" s="86"/>
      <c r="BJ1275" s="86"/>
      <c r="BK1275" s="86"/>
      <c r="BL1275" s="86"/>
      <c r="BM1275" s="86"/>
      <c r="BN1275" s="86"/>
      <c r="BO1275" s="86"/>
      <c r="BP1275" s="86"/>
    </row>
    <row r="1276" spans="7:68" s="28" customFormat="1">
      <c r="G1276" s="450"/>
      <c r="AC1276" s="33"/>
      <c r="AG1276" s="86"/>
      <c r="AH1276" s="86"/>
      <c r="AI1276" s="86"/>
      <c r="AK1276" s="86"/>
      <c r="AL1276" s="86"/>
      <c r="AM1276" s="86"/>
      <c r="AN1276" s="86"/>
      <c r="AO1276" s="86"/>
      <c r="AP1276" s="86"/>
      <c r="AQ1276" s="86"/>
      <c r="AR1276" s="86"/>
      <c r="AS1276" s="86"/>
      <c r="AT1276" s="86"/>
      <c r="AU1276" s="86"/>
      <c r="AV1276" s="86"/>
      <c r="AW1276" s="86"/>
      <c r="AX1276" s="86"/>
      <c r="AY1276" s="86"/>
      <c r="AZ1276" s="86"/>
      <c r="BA1276" s="86"/>
      <c r="BB1276" s="86"/>
      <c r="BC1276" s="86"/>
      <c r="BD1276" s="86"/>
      <c r="BE1276" s="86"/>
      <c r="BF1276" s="86"/>
      <c r="BG1276" s="86"/>
      <c r="BH1276" s="86"/>
      <c r="BI1276" s="86"/>
      <c r="BJ1276" s="86"/>
      <c r="BK1276" s="86"/>
      <c r="BL1276" s="86"/>
      <c r="BM1276" s="86"/>
      <c r="BN1276" s="86"/>
      <c r="BO1276" s="86"/>
      <c r="BP1276" s="86"/>
    </row>
    <row r="1277" spans="7:68" s="28" customFormat="1">
      <c r="G1277" s="450"/>
      <c r="AC1277" s="33"/>
      <c r="AG1277" s="86"/>
      <c r="AH1277" s="86"/>
      <c r="AI1277" s="86"/>
      <c r="AK1277" s="86"/>
      <c r="AL1277" s="86"/>
      <c r="AM1277" s="86"/>
      <c r="AN1277" s="86"/>
      <c r="AO1277" s="86"/>
      <c r="AP1277" s="86"/>
      <c r="AQ1277" s="86"/>
      <c r="AR1277" s="86"/>
      <c r="AS1277" s="86"/>
      <c r="AT1277" s="86"/>
      <c r="AU1277" s="86"/>
      <c r="AV1277" s="86"/>
      <c r="AW1277" s="86"/>
      <c r="AX1277" s="86"/>
      <c r="AY1277" s="86"/>
      <c r="AZ1277" s="86"/>
      <c r="BA1277" s="86"/>
      <c r="BB1277" s="86"/>
      <c r="BC1277" s="86"/>
      <c r="BD1277" s="86"/>
      <c r="BE1277" s="86"/>
      <c r="BF1277" s="86"/>
      <c r="BG1277" s="86"/>
      <c r="BH1277" s="86"/>
      <c r="BI1277" s="86"/>
      <c r="BJ1277" s="86"/>
      <c r="BK1277" s="86"/>
      <c r="BL1277" s="86"/>
      <c r="BM1277" s="86"/>
      <c r="BN1277" s="86"/>
      <c r="BO1277" s="86"/>
      <c r="BP1277" s="86"/>
    </row>
    <row r="1278" spans="7:68" s="28" customFormat="1">
      <c r="G1278" s="450"/>
      <c r="AC1278" s="33"/>
      <c r="AG1278" s="86"/>
      <c r="AH1278" s="86"/>
      <c r="AI1278" s="86"/>
      <c r="AK1278" s="86"/>
      <c r="AL1278" s="86"/>
      <c r="AM1278" s="86"/>
      <c r="AN1278" s="86"/>
      <c r="AO1278" s="86"/>
      <c r="AP1278" s="86"/>
      <c r="AQ1278" s="86"/>
      <c r="AR1278" s="86"/>
      <c r="AS1278" s="86"/>
      <c r="AT1278" s="86"/>
      <c r="AU1278" s="86"/>
      <c r="AV1278" s="86"/>
      <c r="AW1278" s="86"/>
      <c r="AX1278" s="86"/>
      <c r="AY1278" s="86"/>
      <c r="AZ1278" s="86"/>
      <c r="BA1278" s="86"/>
      <c r="BB1278" s="86"/>
      <c r="BC1278" s="86"/>
      <c r="BD1278" s="86"/>
      <c r="BE1278" s="86"/>
      <c r="BF1278" s="86"/>
      <c r="BG1278" s="86"/>
      <c r="BH1278" s="86"/>
      <c r="BI1278" s="86"/>
      <c r="BJ1278" s="86"/>
      <c r="BK1278" s="86"/>
      <c r="BL1278" s="86"/>
      <c r="BM1278" s="86"/>
      <c r="BN1278" s="86"/>
      <c r="BO1278" s="86"/>
      <c r="BP1278" s="86"/>
    </row>
    <row r="1279" spans="7:68" s="28" customFormat="1">
      <c r="G1279" s="450"/>
      <c r="AC1279" s="33"/>
      <c r="AG1279" s="86"/>
      <c r="AH1279" s="86"/>
      <c r="AI1279" s="86"/>
      <c r="AK1279" s="86"/>
      <c r="AL1279" s="86"/>
      <c r="AM1279" s="86"/>
      <c r="AN1279" s="86"/>
      <c r="AO1279" s="86"/>
      <c r="AP1279" s="86"/>
      <c r="AQ1279" s="86"/>
      <c r="AR1279" s="86"/>
      <c r="AS1279" s="86"/>
      <c r="AT1279" s="86"/>
      <c r="AU1279" s="86"/>
      <c r="AV1279" s="86"/>
      <c r="AW1279" s="86"/>
      <c r="AX1279" s="86"/>
      <c r="AY1279" s="86"/>
      <c r="AZ1279" s="86"/>
      <c r="BA1279" s="86"/>
      <c r="BB1279" s="86"/>
      <c r="BC1279" s="86"/>
      <c r="BD1279" s="86"/>
      <c r="BE1279" s="86"/>
      <c r="BF1279" s="86"/>
      <c r="BG1279" s="86"/>
      <c r="BH1279" s="86"/>
      <c r="BI1279" s="86"/>
      <c r="BJ1279" s="86"/>
      <c r="BK1279" s="86"/>
      <c r="BL1279" s="86"/>
      <c r="BM1279" s="86"/>
      <c r="BN1279" s="86"/>
      <c r="BO1279" s="86"/>
      <c r="BP1279" s="86"/>
    </row>
    <row r="1280" spans="7:68" s="28" customFormat="1">
      <c r="G1280" s="450"/>
      <c r="AC1280" s="33"/>
      <c r="AG1280" s="86"/>
      <c r="AH1280" s="86"/>
      <c r="AI1280" s="86"/>
      <c r="AK1280" s="86"/>
      <c r="AL1280" s="86"/>
      <c r="AM1280" s="86"/>
      <c r="AN1280" s="86"/>
      <c r="AO1280" s="86"/>
      <c r="AP1280" s="86"/>
      <c r="AQ1280" s="86"/>
      <c r="AR1280" s="86"/>
      <c r="AS1280" s="86"/>
      <c r="AT1280" s="86"/>
      <c r="AU1280" s="86"/>
      <c r="AV1280" s="86"/>
      <c r="AW1280" s="86"/>
      <c r="AX1280" s="86"/>
      <c r="AY1280" s="86"/>
      <c r="AZ1280" s="86"/>
      <c r="BA1280" s="86"/>
      <c r="BB1280" s="86"/>
      <c r="BC1280" s="86"/>
      <c r="BD1280" s="86"/>
      <c r="BE1280" s="86"/>
      <c r="BF1280" s="86"/>
      <c r="BG1280" s="86"/>
      <c r="BH1280" s="86"/>
      <c r="BI1280" s="86"/>
      <c r="BJ1280" s="86"/>
      <c r="BK1280" s="86"/>
      <c r="BL1280" s="86"/>
      <c r="BM1280" s="86"/>
      <c r="BN1280" s="86"/>
      <c r="BO1280" s="86"/>
      <c r="BP1280" s="86"/>
    </row>
    <row r="1281" spans="7:68" s="28" customFormat="1">
      <c r="G1281" s="450"/>
      <c r="AC1281" s="33"/>
      <c r="AG1281" s="86"/>
      <c r="AH1281" s="86"/>
      <c r="AI1281" s="86"/>
      <c r="AK1281" s="86"/>
      <c r="AL1281" s="86"/>
      <c r="AM1281" s="86"/>
      <c r="AN1281" s="86"/>
      <c r="AO1281" s="86"/>
      <c r="AP1281" s="86"/>
      <c r="AQ1281" s="86"/>
      <c r="AR1281" s="86"/>
      <c r="AS1281" s="86"/>
      <c r="AT1281" s="86"/>
      <c r="AU1281" s="86"/>
      <c r="AV1281" s="86"/>
      <c r="AW1281" s="86"/>
      <c r="AX1281" s="86"/>
      <c r="AY1281" s="86"/>
      <c r="AZ1281" s="86"/>
      <c r="BA1281" s="86"/>
      <c r="BB1281" s="86"/>
      <c r="BC1281" s="86"/>
      <c r="BD1281" s="86"/>
      <c r="BE1281" s="86"/>
      <c r="BF1281" s="86"/>
      <c r="BG1281" s="86"/>
      <c r="BH1281" s="86"/>
      <c r="BI1281" s="86"/>
      <c r="BJ1281" s="86"/>
      <c r="BK1281" s="86"/>
      <c r="BL1281" s="86"/>
      <c r="BM1281" s="86"/>
      <c r="BN1281" s="86"/>
      <c r="BO1281" s="86"/>
      <c r="BP1281" s="86"/>
    </row>
    <row r="1282" spans="7:68" s="28" customFormat="1">
      <c r="G1282" s="450"/>
      <c r="AC1282" s="33"/>
      <c r="AG1282" s="86"/>
      <c r="AH1282" s="86"/>
      <c r="AI1282" s="86"/>
      <c r="AK1282" s="86"/>
      <c r="AL1282" s="86"/>
      <c r="AM1282" s="86"/>
      <c r="AN1282" s="86"/>
      <c r="AO1282" s="86"/>
      <c r="AP1282" s="86"/>
      <c r="AQ1282" s="86"/>
      <c r="AR1282" s="86"/>
      <c r="AS1282" s="86"/>
      <c r="AT1282" s="86"/>
      <c r="AU1282" s="86"/>
      <c r="AV1282" s="86"/>
      <c r="AW1282" s="86"/>
      <c r="AX1282" s="86"/>
      <c r="AY1282" s="86"/>
      <c r="AZ1282" s="86"/>
      <c r="BA1282" s="86"/>
      <c r="BB1282" s="86"/>
      <c r="BC1282" s="86"/>
      <c r="BD1282" s="86"/>
      <c r="BE1282" s="86"/>
      <c r="BF1282" s="86"/>
      <c r="BG1282" s="86"/>
      <c r="BH1282" s="86"/>
      <c r="BI1282" s="86"/>
      <c r="BJ1282" s="86"/>
      <c r="BK1282" s="86"/>
      <c r="BL1282" s="86"/>
      <c r="BM1282" s="86"/>
      <c r="BN1282" s="86"/>
      <c r="BO1282" s="86"/>
      <c r="BP1282" s="86"/>
    </row>
    <row r="1283" spans="7:68" s="28" customFormat="1">
      <c r="G1283" s="450"/>
      <c r="AC1283" s="33"/>
      <c r="AG1283" s="86"/>
      <c r="AH1283" s="86"/>
      <c r="AI1283" s="86"/>
      <c r="AK1283" s="86"/>
      <c r="AL1283" s="86"/>
      <c r="AM1283" s="86"/>
      <c r="AN1283" s="86"/>
      <c r="AO1283" s="86"/>
      <c r="AP1283" s="86"/>
      <c r="AQ1283" s="86"/>
      <c r="AR1283" s="86"/>
      <c r="AS1283" s="86"/>
      <c r="AT1283" s="86"/>
      <c r="AU1283" s="86"/>
      <c r="AV1283" s="86"/>
      <c r="AW1283" s="86"/>
      <c r="AX1283" s="86"/>
      <c r="AY1283" s="86"/>
      <c r="AZ1283" s="86"/>
      <c r="BA1283" s="86"/>
      <c r="BB1283" s="86"/>
      <c r="BC1283" s="86"/>
      <c r="BD1283" s="86"/>
      <c r="BE1283" s="86"/>
      <c r="BF1283" s="86"/>
      <c r="BG1283" s="86"/>
      <c r="BH1283" s="86"/>
      <c r="BI1283" s="86"/>
      <c r="BJ1283" s="86"/>
      <c r="BK1283" s="86"/>
      <c r="BL1283" s="86"/>
      <c r="BM1283" s="86"/>
      <c r="BN1283" s="86"/>
      <c r="BO1283" s="86"/>
      <c r="BP1283" s="86"/>
    </row>
    <row r="1284" spans="7:68" s="28" customFormat="1">
      <c r="G1284" s="450"/>
      <c r="AC1284" s="33"/>
      <c r="AG1284" s="86"/>
      <c r="AH1284" s="86"/>
      <c r="AI1284" s="86"/>
      <c r="AK1284" s="86"/>
      <c r="AL1284" s="86"/>
      <c r="AM1284" s="86"/>
      <c r="AN1284" s="86"/>
      <c r="AO1284" s="86"/>
      <c r="AP1284" s="86"/>
      <c r="AQ1284" s="86"/>
      <c r="AR1284" s="86"/>
      <c r="AS1284" s="86"/>
      <c r="AT1284" s="86"/>
      <c r="AU1284" s="86"/>
      <c r="AV1284" s="86"/>
      <c r="AW1284" s="86"/>
      <c r="AX1284" s="86"/>
      <c r="AY1284" s="86"/>
      <c r="AZ1284" s="86"/>
      <c r="BA1284" s="86"/>
      <c r="BB1284" s="86"/>
      <c r="BC1284" s="86"/>
      <c r="BD1284" s="86"/>
      <c r="BE1284" s="86"/>
      <c r="BF1284" s="86"/>
      <c r="BG1284" s="86"/>
      <c r="BH1284" s="86"/>
      <c r="BI1284" s="86"/>
      <c r="BJ1284" s="86"/>
      <c r="BK1284" s="86"/>
      <c r="BL1284" s="86"/>
      <c r="BM1284" s="86"/>
      <c r="BN1284" s="86"/>
      <c r="BO1284" s="86"/>
      <c r="BP1284" s="86"/>
    </row>
    <row r="1285" spans="7:68" s="28" customFormat="1">
      <c r="G1285" s="450"/>
      <c r="AC1285" s="33"/>
      <c r="AG1285" s="86"/>
      <c r="AH1285" s="86"/>
      <c r="AI1285" s="86"/>
      <c r="AK1285" s="86"/>
      <c r="AL1285" s="86"/>
      <c r="AM1285" s="86"/>
      <c r="AN1285" s="86"/>
      <c r="AO1285" s="86"/>
      <c r="AP1285" s="86"/>
      <c r="AQ1285" s="86"/>
      <c r="AR1285" s="86"/>
      <c r="AS1285" s="86"/>
      <c r="AT1285" s="86"/>
      <c r="AU1285" s="86"/>
      <c r="AV1285" s="86"/>
      <c r="AW1285" s="86"/>
      <c r="AX1285" s="86"/>
      <c r="AY1285" s="86"/>
      <c r="AZ1285" s="86"/>
      <c r="BA1285" s="86"/>
      <c r="BB1285" s="86"/>
      <c r="BC1285" s="86"/>
      <c r="BD1285" s="86"/>
      <c r="BE1285" s="86"/>
      <c r="BF1285" s="86"/>
      <c r="BG1285" s="86"/>
      <c r="BH1285" s="86"/>
      <c r="BI1285" s="86"/>
      <c r="BJ1285" s="86"/>
      <c r="BK1285" s="86"/>
      <c r="BL1285" s="86"/>
      <c r="BM1285" s="86"/>
      <c r="BN1285" s="86"/>
      <c r="BO1285" s="86"/>
      <c r="BP1285" s="86"/>
    </row>
    <row r="1286" spans="7:68" s="28" customFormat="1">
      <c r="G1286" s="450"/>
      <c r="AC1286" s="33"/>
      <c r="AG1286" s="86"/>
      <c r="AH1286" s="86"/>
      <c r="AI1286" s="86"/>
      <c r="AK1286" s="86"/>
      <c r="AL1286" s="86"/>
      <c r="AM1286" s="86"/>
      <c r="AN1286" s="86"/>
      <c r="AO1286" s="86"/>
      <c r="AP1286" s="86"/>
      <c r="AQ1286" s="86"/>
      <c r="AR1286" s="86"/>
      <c r="AS1286" s="86"/>
      <c r="AT1286" s="86"/>
      <c r="AU1286" s="86"/>
      <c r="AV1286" s="86"/>
      <c r="AW1286" s="86"/>
      <c r="AX1286" s="86"/>
      <c r="AY1286" s="86"/>
      <c r="AZ1286" s="86"/>
      <c r="BA1286" s="86"/>
      <c r="BB1286" s="86"/>
      <c r="BC1286" s="86"/>
      <c r="BD1286" s="86"/>
      <c r="BE1286" s="86"/>
      <c r="BF1286" s="86"/>
      <c r="BG1286" s="86"/>
      <c r="BH1286" s="86"/>
      <c r="BI1286" s="86"/>
      <c r="BJ1286" s="86"/>
      <c r="BK1286" s="86"/>
      <c r="BL1286" s="86"/>
      <c r="BM1286" s="86"/>
      <c r="BN1286" s="86"/>
      <c r="BO1286" s="86"/>
      <c r="BP1286" s="86"/>
    </row>
    <row r="1287" spans="7:68" s="28" customFormat="1">
      <c r="G1287" s="450"/>
      <c r="AC1287" s="33"/>
      <c r="AG1287" s="86"/>
      <c r="AH1287" s="86"/>
      <c r="AI1287" s="86"/>
      <c r="AK1287" s="86"/>
      <c r="AL1287" s="86"/>
      <c r="AM1287" s="86"/>
      <c r="AN1287" s="86"/>
      <c r="AO1287" s="86"/>
      <c r="AP1287" s="86"/>
      <c r="AQ1287" s="86"/>
      <c r="AR1287" s="86"/>
      <c r="AS1287" s="86"/>
      <c r="AT1287" s="86"/>
      <c r="AU1287" s="86"/>
      <c r="AV1287" s="86"/>
      <c r="AW1287" s="86"/>
      <c r="AX1287" s="86"/>
      <c r="AY1287" s="86"/>
      <c r="AZ1287" s="86"/>
      <c r="BA1287" s="86"/>
      <c r="BB1287" s="86"/>
      <c r="BC1287" s="86"/>
      <c r="BD1287" s="86"/>
      <c r="BE1287" s="86"/>
      <c r="BF1287" s="86"/>
      <c r="BG1287" s="86"/>
      <c r="BH1287" s="86"/>
      <c r="BI1287" s="86"/>
      <c r="BJ1287" s="86"/>
      <c r="BK1287" s="86"/>
      <c r="BL1287" s="86"/>
      <c r="BM1287" s="86"/>
      <c r="BN1287" s="86"/>
      <c r="BO1287" s="86"/>
      <c r="BP1287" s="86"/>
    </row>
    <row r="1288" spans="7:68" s="28" customFormat="1">
      <c r="G1288" s="450"/>
      <c r="AC1288" s="33"/>
      <c r="AG1288" s="86"/>
      <c r="AH1288" s="86"/>
      <c r="AI1288" s="86"/>
      <c r="AK1288" s="86"/>
      <c r="AL1288" s="86"/>
      <c r="AM1288" s="86"/>
      <c r="AN1288" s="86"/>
      <c r="AO1288" s="86"/>
      <c r="AP1288" s="86"/>
      <c r="AQ1288" s="86"/>
      <c r="AR1288" s="86"/>
      <c r="AS1288" s="86"/>
      <c r="AT1288" s="86"/>
      <c r="AU1288" s="86"/>
      <c r="AV1288" s="86"/>
      <c r="AW1288" s="86"/>
      <c r="AX1288" s="86"/>
      <c r="AY1288" s="86"/>
      <c r="AZ1288" s="86"/>
      <c r="BA1288" s="86"/>
      <c r="BB1288" s="86"/>
      <c r="BC1288" s="86"/>
      <c r="BD1288" s="86"/>
      <c r="BE1288" s="86"/>
      <c r="BF1288" s="86"/>
      <c r="BG1288" s="86"/>
      <c r="BH1288" s="86"/>
      <c r="BI1288" s="86"/>
      <c r="BJ1288" s="86"/>
      <c r="BK1288" s="86"/>
      <c r="BL1288" s="86"/>
      <c r="BM1288" s="86"/>
      <c r="BN1288" s="86"/>
      <c r="BO1288" s="86"/>
      <c r="BP1288" s="86"/>
    </row>
    <row r="1289" spans="7:68" s="28" customFormat="1">
      <c r="G1289" s="450"/>
      <c r="AC1289" s="33"/>
      <c r="AG1289" s="86"/>
      <c r="AH1289" s="86"/>
      <c r="AI1289" s="86"/>
      <c r="AK1289" s="86"/>
      <c r="AL1289" s="86"/>
      <c r="AM1289" s="86"/>
      <c r="AN1289" s="86"/>
      <c r="AO1289" s="86"/>
      <c r="AP1289" s="86"/>
      <c r="AQ1289" s="86"/>
      <c r="AR1289" s="86"/>
      <c r="AS1289" s="86"/>
      <c r="AT1289" s="86"/>
      <c r="AU1289" s="86"/>
      <c r="AV1289" s="86"/>
      <c r="AW1289" s="86"/>
      <c r="AX1289" s="86"/>
      <c r="AY1289" s="86"/>
      <c r="AZ1289" s="86"/>
      <c r="BA1289" s="86"/>
      <c r="BB1289" s="86"/>
      <c r="BC1289" s="86"/>
      <c r="BD1289" s="86"/>
      <c r="BE1289" s="86"/>
      <c r="BF1289" s="86"/>
      <c r="BG1289" s="86"/>
      <c r="BH1289" s="86"/>
      <c r="BI1289" s="86"/>
      <c r="BJ1289" s="86"/>
      <c r="BK1289" s="86"/>
      <c r="BL1289" s="86"/>
      <c r="BM1289" s="86"/>
      <c r="BN1289" s="86"/>
      <c r="BO1289" s="86"/>
      <c r="BP1289" s="86"/>
    </row>
    <row r="1290" spans="7:68" s="28" customFormat="1">
      <c r="G1290" s="450"/>
      <c r="AC1290" s="33"/>
      <c r="AG1290" s="86"/>
      <c r="AH1290" s="86"/>
      <c r="AI1290" s="86"/>
      <c r="AK1290" s="86"/>
      <c r="AL1290" s="86"/>
      <c r="AM1290" s="86"/>
      <c r="AN1290" s="86"/>
      <c r="AO1290" s="86"/>
      <c r="AP1290" s="86"/>
      <c r="AQ1290" s="86"/>
      <c r="AR1290" s="86"/>
      <c r="AS1290" s="86"/>
      <c r="AT1290" s="86"/>
      <c r="AU1290" s="86"/>
      <c r="AV1290" s="86"/>
      <c r="AW1290" s="86"/>
      <c r="AX1290" s="86"/>
      <c r="AY1290" s="86"/>
      <c r="AZ1290" s="86"/>
      <c r="BA1290" s="86"/>
      <c r="BB1290" s="86"/>
      <c r="BC1290" s="86"/>
      <c r="BD1290" s="86"/>
      <c r="BE1290" s="86"/>
      <c r="BF1290" s="86"/>
      <c r="BG1290" s="86"/>
      <c r="BH1290" s="86"/>
      <c r="BI1290" s="86"/>
      <c r="BJ1290" s="86"/>
      <c r="BK1290" s="86"/>
      <c r="BL1290" s="86"/>
      <c r="BM1290" s="86"/>
      <c r="BN1290" s="86"/>
      <c r="BO1290" s="86"/>
      <c r="BP1290" s="86"/>
    </row>
    <row r="1291" spans="7:68" s="28" customFormat="1">
      <c r="G1291" s="450"/>
      <c r="AC1291" s="33"/>
      <c r="AG1291" s="86"/>
      <c r="AH1291" s="86"/>
      <c r="AI1291" s="86"/>
      <c r="AK1291" s="86"/>
      <c r="AL1291" s="86"/>
      <c r="AM1291" s="86"/>
      <c r="AN1291" s="86"/>
      <c r="AO1291" s="86"/>
      <c r="AP1291" s="86"/>
      <c r="AQ1291" s="86"/>
      <c r="AR1291" s="86"/>
      <c r="AS1291" s="86"/>
      <c r="AT1291" s="86"/>
      <c r="AU1291" s="86"/>
      <c r="AV1291" s="86"/>
      <c r="AW1291" s="86"/>
      <c r="AX1291" s="86"/>
      <c r="AY1291" s="86"/>
      <c r="AZ1291" s="86"/>
      <c r="BA1291" s="86"/>
      <c r="BB1291" s="86"/>
      <c r="BC1291" s="86"/>
      <c r="BD1291" s="86"/>
      <c r="BE1291" s="86"/>
      <c r="BF1291" s="86"/>
      <c r="BG1291" s="86"/>
      <c r="BH1291" s="86"/>
      <c r="BI1291" s="86"/>
      <c r="BJ1291" s="86"/>
      <c r="BK1291" s="86"/>
      <c r="BL1291" s="86"/>
      <c r="BM1291" s="86"/>
      <c r="BN1291" s="86"/>
      <c r="BO1291" s="86"/>
      <c r="BP1291" s="86"/>
    </row>
    <row r="1292" spans="7:68" s="28" customFormat="1">
      <c r="G1292" s="450"/>
      <c r="AC1292" s="33"/>
      <c r="AG1292" s="86"/>
      <c r="AH1292" s="86"/>
      <c r="AI1292" s="86"/>
      <c r="AK1292" s="86"/>
      <c r="AL1292" s="86"/>
      <c r="AM1292" s="86"/>
      <c r="AN1292" s="86"/>
      <c r="AO1292" s="86"/>
      <c r="AP1292" s="86"/>
      <c r="AQ1292" s="86"/>
      <c r="AR1292" s="86"/>
      <c r="AS1292" s="86"/>
      <c r="AT1292" s="86"/>
      <c r="AU1292" s="86"/>
      <c r="AV1292" s="86"/>
      <c r="AW1292" s="86"/>
      <c r="AX1292" s="86"/>
      <c r="AY1292" s="86"/>
      <c r="AZ1292" s="86"/>
      <c r="BA1292" s="86"/>
      <c r="BB1292" s="86"/>
      <c r="BC1292" s="86"/>
      <c r="BD1292" s="86"/>
      <c r="BE1292" s="86"/>
      <c r="BF1292" s="86"/>
      <c r="BG1292" s="86"/>
      <c r="BH1292" s="86"/>
      <c r="BI1292" s="86"/>
      <c r="BJ1292" s="86"/>
      <c r="BK1292" s="86"/>
      <c r="BL1292" s="86"/>
      <c r="BM1292" s="86"/>
      <c r="BN1292" s="86"/>
      <c r="BO1292" s="86"/>
      <c r="BP1292" s="86"/>
    </row>
    <row r="1293" spans="7:68" s="28" customFormat="1">
      <c r="G1293" s="450"/>
      <c r="AC1293" s="33"/>
      <c r="AG1293" s="86"/>
      <c r="AH1293" s="86"/>
      <c r="AI1293" s="86"/>
      <c r="AK1293" s="86"/>
      <c r="AL1293" s="86"/>
      <c r="AM1293" s="86"/>
      <c r="AN1293" s="86"/>
      <c r="AO1293" s="86"/>
      <c r="AP1293" s="86"/>
      <c r="AQ1293" s="86"/>
      <c r="AR1293" s="86"/>
      <c r="AS1293" s="86"/>
      <c r="AT1293" s="86"/>
      <c r="AU1293" s="86"/>
      <c r="AV1293" s="86"/>
      <c r="AW1293" s="86"/>
      <c r="AX1293" s="86"/>
      <c r="AY1293" s="86"/>
      <c r="AZ1293" s="86"/>
      <c r="BA1293" s="86"/>
      <c r="BB1293" s="86"/>
      <c r="BC1293" s="86"/>
      <c r="BD1293" s="86"/>
      <c r="BE1293" s="86"/>
      <c r="BF1293" s="86"/>
      <c r="BG1293" s="86"/>
      <c r="BH1293" s="86"/>
      <c r="BI1293" s="86"/>
      <c r="BJ1293" s="86"/>
      <c r="BK1293" s="86"/>
      <c r="BL1293" s="86"/>
      <c r="BM1293" s="86"/>
      <c r="BN1293" s="86"/>
      <c r="BO1293" s="86"/>
      <c r="BP1293" s="86"/>
    </row>
    <row r="1294" spans="7:68" s="28" customFormat="1">
      <c r="G1294" s="450"/>
      <c r="AC1294" s="33"/>
      <c r="AG1294" s="86"/>
      <c r="AH1294" s="86"/>
      <c r="AI1294" s="86"/>
      <c r="AK1294" s="86"/>
      <c r="AL1294" s="86"/>
      <c r="AM1294" s="86"/>
      <c r="AN1294" s="86"/>
      <c r="AO1294" s="86"/>
      <c r="AP1294" s="86"/>
      <c r="AQ1294" s="86"/>
      <c r="AR1294" s="86"/>
      <c r="AS1294" s="86"/>
      <c r="AT1294" s="86"/>
      <c r="AU1294" s="86"/>
      <c r="AV1294" s="86"/>
      <c r="AW1294" s="86"/>
      <c r="AX1294" s="86"/>
      <c r="AY1294" s="86"/>
      <c r="AZ1294" s="86"/>
      <c r="BA1294" s="86"/>
      <c r="BB1294" s="86"/>
      <c r="BC1294" s="86"/>
      <c r="BD1294" s="86"/>
      <c r="BE1294" s="86"/>
      <c r="BF1294" s="86"/>
      <c r="BG1294" s="86"/>
      <c r="BH1294" s="86"/>
      <c r="BI1294" s="86"/>
      <c r="BJ1294" s="86"/>
      <c r="BK1294" s="86"/>
      <c r="BL1294" s="86"/>
      <c r="BM1294" s="86"/>
      <c r="BN1294" s="86"/>
      <c r="BO1294" s="86"/>
      <c r="BP1294" s="86"/>
    </row>
    <row r="1295" spans="7:68" s="28" customFormat="1">
      <c r="G1295" s="450"/>
      <c r="AC1295" s="33"/>
      <c r="AG1295" s="86"/>
      <c r="AH1295" s="86"/>
      <c r="AI1295" s="86"/>
      <c r="AK1295" s="86"/>
      <c r="AL1295" s="86"/>
      <c r="AM1295" s="86"/>
      <c r="AN1295" s="86"/>
      <c r="AO1295" s="86"/>
      <c r="AP1295" s="86"/>
      <c r="AQ1295" s="86"/>
      <c r="AR1295" s="86"/>
      <c r="AS1295" s="86"/>
      <c r="AT1295" s="86"/>
      <c r="AU1295" s="86"/>
      <c r="AV1295" s="86"/>
      <c r="AW1295" s="86"/>
      <c r="AX1295" s="86"/>
      <c r="AY1295" s="86"/>
      <c r="AZ1295" s="86"/>
      <c r="BA1295" s="86"/>
      <c r="BB1295" s="86"/>
      <c r="BC1295" s="86"/>
      <c r="BD1295" s="86"/>
      <c r="BE1295" s="86"/>
      <c r="BF1295" s="86"/>
      <c r="BG1295" s="86"/>
      <c r="BH1295" s="86"/>
      <c r="BI1295" s="86"/>
      <c r="BJ1295" s="86"/>
      <c r="BK1295" s="86"/>
      <c r="BL1295" s="86"/>
      <c r="BM1295" s="86"/>
      <c r="BN1295" s="86"/>
      <c r="BO1295" s="86"/>
      <c r="BP1295" s="86"/>
    </row>
    <row r="1296" spans="7:68" s="28" customFormat="1">
      <c r="G1296" s="450"/>
      <c r="AC1296" s="33"/>
      <c r="AG1296" s="86"/>
      <c r="AH1296" s="86"/>
      <c r="AI1296" s="86"/>
      <c r="AK1296" s="86"/>
      <c r="AL1296" s="86"/>
      <c r="AM1296" s="86"/>
      <c r="AN1296" s="86"/>
      <c r="AO1296" s="86"/>
      <c r="AP1296" s="86"/>
      <c r="AQ1296" s="86"/>
      <c r="AR1296" s="86"/>
      <c r="AS1296" s="86"/>
      <c r="AT1296" s="86"/>
      <c r="AU1296" s="86"/>
      <c r="AV1296" s="86"/>
      <c r="AW1296" s="86"/>
      <c r="AX1296" s="86"/>
      <c r="AY1296" s="86"/>
      <c r="AZ1296" s="86"/>
      <c r="BA1296" s="86"/>
      <c r="BB1296" s="86"/>
      <c r="BC1296" s="86"/>
      <c r="BD1296" s="86"/>
      <c r="BE1296" s="86"/>
      <c r="BF1296" s="86"/>
      <c r="BG1296" s="86"/>
      <c r="BH1296" s="86"/>
      <c r="BI1296" s="86"/>
      <c r="BJ1296" s="86"/>
      <c r="BK1296" s="86"/>
      <c r="BL1296" s="86"/>
      <c r="BM1296" s="86"/>
      <c r="BN1296" s="86"/>
      <c r="BO1296" s="86"/>
      <c r="BP1296" s="86"/>
    </row>
    <row r="1297" spans="7:68" s="28" customFormat="1">
      <c r="G1297" s="450"/>
      <c r="AC1297" s="33"/>
      <c r="AG1297" s="86"/>
      <c r="AH1297" s="86"/>
      <c r="AI1297" s="86"/>
      <c r="AK1297" s="86"/>
      <c r="AL1297" s="86"/>
      <c r="AM1297" s="86"/>
      <c r="AN1297" s="86"/>
      <c r="AO1297" s="86"/>
      <c r="AP1297" s="86"/>
      <c r="AQ1297" s="86"/>
      <c r="AR1297" s="86"/>
      <c r="AS1297" s="86"/>
      <c r="AT1297" s="86"/>
      <c r="AU1297" s="86"/>
      <c r="AV1297" s="86"/>
      <c r="AW1297" s="86"/>
      <c r="AX1297" s="86"/>
      <c r="AY1297" s="86"/>
      <c r="AZ1297" s="86"/>
      <c r="BA1297" s="86"/>
      <c r="BB1297" s="86"/>
      <c r="BC1297" s="86"/>
      <c r="BD1297" s="86"/>
      <c r="BE1297" s="86"/>
      <c r="BF1297" s="86"/>
      <c r="BG1297" s="86"/>
      <c r="BH1297" s="86"/>
      <c r="BI1297" s="86"/>
      <c r="BJ1297" s="86"/>
      <c r="BK1297" s="86"/>
      <c r="BL1297" s="86"/>
      <c r="BM1297" s="86"/>
      <c r="BN1297" s="86"/>
      <c r="BO1297" s="86"/>
      <c r="BP1297" s="86"/>
    </row>
    <row r="1298" spans="7:68" s="28" customFormat="1">
      <c r="G1298" s="450"/>
      <c r="AC1298" s="33"/>
      <c r="AG1298" s="86"/>
      <c r="AH1298" s="86"/>
      <c r="AI1298" s="86"/>
      <c r="AK1298" s="86"/>
      <c r="AL1298" s="86"/>
      <c r="AM1298" s="86"/>
      <c r="AN1298" s="86"/>
      <c r="AO1298" s="86"/>
      <c r="AP1298" s="86"/>
      <c r="AQ1298" s="86"/>
      <c r="AR1298" s="86"/>
      <c r="AS1298" s="86"/>
      <c r="AT1298" s="86"/>
      <c r="AU1298" s="86"/>
      <c r="AV1298" s="86"/>
      <c r="AW1298" s="86"/>
      <c r="AX1298" s="86"/>
      <c r="AY1298" s="86"/>
      <c r="AZ1298" s="86"/>
      <c r="BA1298" s="86"/>
      <c r="BB1298" s="86"/>
      <c r="BC1298" s="86"/>
      <c r="BD1298" s="86"/>
      <c r="BE1298" s="86"/>
      <c r="BF1298" s="86"/>
      <c r="BG1298" s="86"/>
      <c r="BH1298" s="86"/>
      <c r="BI1298" s="86"/>
      <c r="BJ1298" s="86"/>
      <c r="BK1298" s="86"/>
      <c r="BL1298" s="86"/>
      <c r="BM1298" s="86"/>
      <c r="BN1298" s="86"/>
      <c r="BO1298" s="86"/>
      <c r="BP1298" s="86"/>
    </row>
    <row r="1299" spans="7:68" s="28" customFormat="1">
      <c r="G1299" s="450"/>
      <c r="AC1299" s="33"/>
      <c r="AG1299" s="86"/>
      <c r="AH1299" s="86"/>
      <c r="AI1299" s="86"/>
      <c r="AK1299" s="86"/>
      <c r="AL1299" s="86"/>
      <c r="AM1299" s="86"/>
      <c r="AN1299" s="86"/>
      <c r="AO1299" s="86"/>
      <c r="AP1299" s="86"/>
      <c r="AQ1299" s="86"/>
      <c r="AR1299" s="86"/>
      <c r="AS1299" s="86"/>
      <c r="AT1299" s="86"/>
      <c r="AU1299" s="86"/>
      <c r="AV1299" s="86"/>
      <c r="AW1299" s="86"/>
      <c r="AX1299" s="86"/>
      <c r="AY1299" s="86"/>
      <c r="AZ1299" s="86"/>
      <c r="BA1299" s="86"/>
      <c r="BB1299" s="86"/>
      <c r="BC1299" s="86"/>
      <c r="BD1299" s="86"/>
      <c r="BE1299" s="86"/>
      <c r="BF1299" s="86"/>
      <c r="BG1299" s="86"/>
      <c r="BH1299" s="86"/>
      <c r="BI1299" s="86"/>
      <c r="BJ1299" s="86"/>
      <c r="BK1299" s="86"/>
      <c r="BL1299" s="86"/>
      <c r="BM1299" s="86"/>
      <c r="BN1299" s="86"/>
      <c r="BO1299" s="86"/>
      <c r="BP1299" s="86"/>
    </row>
    <row r="1300" spans="7:68" s="28" customFormat="1">
      <c r="G1300" s="450"/>
      <c r="AC1300" s="33"/>
      <c r="AG1300" s="86"/>
      <c r="AH1300" s="86"/>
      <c r="AI1300" s="86"/>
      <c r="AK1300" s="86"/>
      <c r="AL1300" s="86"/>
      <c r="AM1300" s="86"/>
      <c r="AN1300" s="86"/>
      <c r="AO1300" s="86"/>
      <c r="AP1300" s="86"/>
      <c r="AQ1300" s="86"/>
      <c r="AR1300" s="86"/>
      <c r="AS1300" s="86"/>
      <c r="AT1300" s="86"/>
      <c r="AU1300" s="86"/>
      <c r="AV1300" s="86"/>
      <c r="AW1300" s="86"/>
      <c r="AX1300" s="86"/>
      <c r="AY1300" s="86"/>
      <c r="AZ1300" s="86"/>
      <c r="BA1300" s="86"/>
      <c r="BB1300" s="86"/>
      <c r="BC1300" s="86"/>
      <c r="BD1300" s="86"/>
      <c r="BE1300" s="86"/>
      <c r="BF1300" s="86"/>
      <c r="BG1300" s="86"/>
      <c r="BH1300" s="86"/>
      <c r="BI1300" s="86"/>
      <c r="BJ1300" s="86"/>
      <c r="BK1300" s="86"/>
      <c r="BL1300" s="86"/>
      <c r="BM1300" s="86"/>
      <c r="BN1300" s="86"/>
      <c r="BO1300" s="86"/>
      <c r="BP1300" s="86"/>
    </row>
    <row r="1301" spans="7:68" s="28" customFormat="1">
      <c r="G1301" s="450"/>
      <c r="AC1301" s="33"/>
      <c r="AG1301" s="86"/>
      <c r="AH1301" s="86"/>
      <c r="AI1301" s="86"/>
      <c r="AK1301" s="86"/>
      <c r="AL1301" s="86"/>
      <c r="AM1301" s="86"/>
      <c r="AN1301" s="86"/>
      <c r="AO1301" s="86"/>
      <c r="AP1301" s="86"/>
      <c r="AQ1301" s="86"/>
      <c r="AR1301" s="86"/>
      <c r="AS1301" s="86"/>
      <c r="AT1301" s="86"/>
      <c r="AU1301" s="86"/>
      <c r="AV1301" s="86"/>
      <c r="AW1301" s="86"/>
      <c r="AX1301" s="86"/>
      <c r="AY1301" s="86"/>
      <c r="AZ1301" s="86"/>
      <c r="BA1301" s="86"/>
      <c r="BB1301" s="86"/>
      <c r="BC1301" s="86"/>
      <c r="BD1301" s="86"/>
      <c r="BE1301" s="86"/>
      <c r="BF1301" s="86"/>
      <c r="BG1301" s="86"/>
      <c r="BH1301" s="86"/>
      <c r="BI1301" s="86"/>
      <c r="BJ1301" s="86"/>
      <c r="BK1301" s="86"/>
      <c r="BL1301" s="86"/>
      <c r="BM1301" s="86"/>
      <c r="BN1301" s="86"/>
      <c r="BO1301" s="86"/>
      <c r="BP1301" s="86"/>
    </row>
    <row r="1302" spans="7:68" s="28" customFormat="1">
      <c r="G1302" s="450"/>
      <c r="AC1302" s="33"/>
      <c r="AG1302" s="86"/>
      <c r="AH1302" s="86"/>
      <c r="AI1302" s="86"/>
      <c r="AK1302" s="86"/>
      <c r="AL1302" s="86"/>
      <c r="AM1302" s="86"/>
      <c r="AN1302" s="86"/>
      <c r="AO1302" s="86"/>
      <c r="AP1302" s="86"/>
      <c r="AQ1302" s="86"/>
      <c r="AR1302" s="86"/>
      <c r="AS1302" s="86"/>
      <c r="AT1302" s="86"/>
      <c r="AU1302" s="86"/>
      <c r="AV1302" s="86"/>
      <c r="AW1302" s="86"/>
      <c r="AX1302" s="86"/>
      <c r="AY1302" s="86"/>
      <c r="AZ1302" s="86"/>
      <c r="BA1302" s="86"/>
      <c r="BB1302" s="86"/>
      <c r="BC1302" s="86"/>
      <c r="BD1302" s="86"/>
      <c r="BE1302" s="86"/>
      <c r="BF1302" s="86"/>
      <c r="BG1302" s="86"/>
      <c r="BH1302" s="86"/>
      <c r="BI1302" s="86"/>
      <c r="BJ1302" s="86"/>
      <c r="BK1302" s="86"/>
      <c r="BL1302" s="86"/>
      <c r="BM1302" s="86"/>
      <c r="BN1302" s="86"/>
      <c r="BO1302" s="86"/>
      <c r="BP1302" s="86"/>
    </row>
    <row r="1303" spans="7:68" s="28" customFormat="1">
      <c r="G1303" s="450"/>
      <c r="AC1303" s="33"/>
      <c r="AG1303" s="86"/>
      <c r="AH1303" s="86"/>
      <c r="AI1303" s="86"/>
      <c r="AK1303" s="86"/>
      <c r="AL1303" s="86"/>
      <c r="AM1303" s="86"/>
      <c r="AN1303" s="86"/>
      <c r="AO1303" s="86"/>
      <c r="AP1303" s="86"/>
      <c r="AQ1303" s="86"/>
      <c r="AR1303" s="86"/>
      <c r="AS1303" s="86"/>
      <c r="AT1303" s="86"/>
      <c r="AU1303" s="86"/>
      <c r="AV1303" s="86"/>
      <c r="AW1303" s="86"/>
      <c r="AX1303" s="86"/>
      <c r="AY1303" s="86"/>
      <c r="AZ1303" s="86"/>
      <c r="BA1303" s="86"/>
      <c r="BB1303" s="86"/>
      <c r="BC1303" s="86"/>
      <c r="BD1303" s="86"/>
      <c r="BE1303" s="86"/>
      <c r="BF1303" s="86"/>
      <c r="BG1303" s="86"/>
      <c r="BH1303" s="86"/>
      <c r="BI1303" s="86"/>
      <c r="BJ1303" s="86"/>
      <c r="BK1303" s="86"/>
      <c r="BL1303" s="86"/>
      <c r="BM1303" s="86"/>
      <c r="BN1303" s="86"/>
      <c r="BO1303" s="86"/>
      <c r="BP1303" s="86"/>
    </row>
    <row r="1304" spans="7:68" s="28" customFormat="1">
      <c r="G1304" s="450"/>
      <c r="AC1304" s="33"/>
      <c r="AG1304" s="86"/>
      <c r="AH1304" s="86"/>
      <c r="AI1304" s="86"/>
      <c r="AK1304" s="86"/>
      <c r="AL1304" s="86"/>
      <c r="AM1304" s="86"/>
      <c r="AN1304" s="86"/>
      <c r="AO1304" s="86"/>
      <c r="AP1304" s="86"/>
      <c r="AQ1304" s="86"/>
      <c r="AR1304" s="86"/>
      <c r="AS1304" s="86"/>
      <c r="AT1304" s="86"/>
      <c r="AU1304" s="86"/>
      <c r="AV1304" s="86"/>
      <c r="AW1304" s="86"/>
      <c r="AX1304" s="86"/>
      <c r="AY1304" s="86"/>
      <c r="AZ1304" s="86"/>
      <c r="BA1304" s="86"/>
      <c r="BB1304" s="86"/>
      <c r="BC1304" s="86"/>
      <c r="BD1304" s="86"/>
      <c r="BE1304" s="86"/>
      <c r="BF1304" s="86"/>
      <c r="BG1304" s="86"/>
      <c r="BH1304" s="86"/>
      <c r="BI1304" s="86"/>
      <c r="BJ1304" s="86"/>
      <c r="BK1304" s="86"/>
      <c r="BL1304" s="86"/>
      <c r="BM1304" s="86"/>
      <c r="BN1304" s="86"/>
      <c r="BO1304" s="86"/>
      <c r="BP1304" s="86"/>
    </row>
    <row r="1305" spans="7:68" s="28" customFormat="1">
      <c r="G1305" s="450"/>
      <c r="AC1305" s="33"/>
      <c r="AG1305" s="86"/>
      <c r="AH1305" s="86"/>
      <c r="AI1305" s="86"/>
      <c r="AK1305" s="86"/>
      <c r="AL1305" s="86"/>
      <c r="AM1305" s="86"/>
      <c r="AN1305" s="86"/>
      <c r="AO1305" s="86"/>
      <c r="AP1305" s="86"/>
      <c r="AQ1305" s="86"/>
      <c r="AR1305" s="86"/>
      <c r="AS1305" s="86"/>
      <c r="AT1305" s="86"/>
      <c r="AU1305" s="86"/>
      <c r="AV1305" s="86"/>
      <c r="AW1305" s="86"/>
      <c r="AX1305" s="86"/>
      <c r="AY1305" s="86"/>
      <c r="AZ1305" s="86"/>
      <c r="BA1305" s="86"/>
      <c r="BB1305" s="86"/>
      <c r="BC1305" s="86"/>
      <c r="BD1305" s="86"/>
      <c r="BE1305" s="86"/>
      <c r="BF1305" s="86"/>
      <c r="BG1305" s="86"/>
      <c r="BH1305" s="86"/>
      <c r="BI1305" s="86"/>
      <c r="BJ1305" s="86"/>
      <c r="BK1305" s="86"/>
      <c r="BL1305" s="86"/>
      <c r="BM1305" s="86"/>
      <c r="BN1305" s="86"/>
      <c r="BO1305" s="86"/>
      <c r="BP1305" s="86"/>
    </row>
    <row r="1306" spans="7:68" s="28" customFormat="1">
      <c r="G1306" s="450"/>
      <c r="AC1306" s="33"/>
      <c r="AG1306" s="86"/>
      <c r="AH1306" s="86"/>
      <c r="AI1306" s="86"/>
      <c r="AK1306" s="86"/>
      <c r="AL1306" s="86"/>
      <c r="AM1306" s="86"/>
      <c r="AN1306" s="86"/>
      <c r="AO1306" s="86"/>
      <c r="AP1306" s="86"/>
      <c r="AQ1306" s="86"/>
      <c r="AR1306" s="86"/>
      <c r="AS1306" s="86"/>
      <c r="AT1306" s="86"/>
      <c r="AU1306" s="86"/>
      <c r="AV1306" s="86"/>
      <c r="AW1306" s="86"/>
      <c r="AX1306" s="86"/>
      <c r="AY1306" s="86"/>
      <c r="AZ1306" s="86"/>
      <c r="BA1306" s="86"/>
      <c r="BB1306" s="86"/>
      <c r="BC1306" s="86"/>
      <c r="BD1306" s="86"/>
      <c r="BE1306" s="86"/>
      <c r="BF1306" s="86"/>
      <c r="BG1306" s="86"/>
      <c r="BH1306" s="86"/>
      <c r="BI1306" s="86"/>
      <c r="BJ1306" s="86"/>
      <c r="BK1306" s="86"/>
      <c r="BL1306" s="86"/>
      <c r="BM1306" s="86"/>
      <c r="BN1306" s="86"/>
      <c r="BO1306" s="86"/>
      <c r="BP1306" s="86"/>
    </row>
    <row r="1307" spans="7:68" s="28" customFormat="1">
      <c r="G1307" s="450"/>
      <c r="AC1307" s="33"/>
      <c r="AG1307" s="86"/>
      <c r="AH1307" s="86"/>
      <c r="AI1307" s="86"/>
      <c r="AK1307" s="86"/>
      <c r="AL1307" s="86"/>
      <c r="AM1307" s="86"/>
      <c r="AN1307" s="86"/>
      <c r="AO1307" s="86"/>
      <c r="AP1307" s="86"/>
      <c r="AQ1307" s="86"/>
      <c r="AR1307" s="86"/>
      <c r="AS1307" s="86"/>
      <c r="AT1307" s="86"/>
      <c r="AU1307" s="86"/>
      <c r="AV1307" s="86"/>
      <c r="AW1307" s="86"/>
      <c r="AX1307" s="86"/>
      <c r="AY1307" s="86"/>
      <c r="AZ1307" s="86"/>
      <c r="BA1307" s="86"/>
      <c r="BB1307" s="86"/>
      <c r="BC1307" s="86"/>
      <c r="BD1307" s="86"/>
      <c r="BE1307" s="86"/>
      <c r="BF1307" s="86"/>
      <c r="BG1307" s="86"/>
      <c r="BH1307" s="86"/>
      <c r="BI1307" s="86"/>
      <c r="BJ1307" s="86"/>
      <c r="BK1307" s="86"/>
      <c r="BL1307" s="86"/>
      <c r="BM1307" s="86"/>
      <c r="BN1307" s="86"/>
      <c r="BO1307" s="86"/>
      <c r="BP1307" s="86"/>
    </row>
    <row r="1308" spans="7:68" s="28" customFormat="1">
      <c r="G1308" s="450"/>
      <c r="AC1308" s="33"/>
      <c r="AG1308" s="86"/>
      <c r="AH1308" s="86"/>
      <c r="AI1308" s="86"/>
      <c r="AK1308" s="86"/>
      <c r="AL1308" s="86"/>
      <c r="AM1308" s="86"/>
      <c r="AN1308" s="86"/>
      <c r="AO1308" s="86"/>
      <c r="AP1308" s="86"/>
      <c r="AQ1308" s="86"/>
      <c r="AR1308" s="86"/>
      <c r="AS1308" s="86"/>
      <c r="AT1308" s="86"/>
      <c r="AU1308" s="86"/>
      <c r="AV1308" s="86"/>
      <c r="AW1308" s="86"/>
      <c r="AX1308" s="86"/>
      <c r="AY1308" s="86"/>
      <c r="AZ1308" s="86"/>
      <c r="BA1308" s="86"/>
      <c r="BB1308" s="86"/>
      <c r="BC1308" s="86"/>
      <c r="BD1308" s="86"/>
      <c r="BE1308" s="86"/>
      <c r="BF1308" s="86"/>
      <c r="BG1308" s="86"/>
      <c r="BH1308" s="86"/>
      <c r="BI1308" s="86"/>
      <c r="BJ1308" s="86"/>
      <c r="BK1308" s="86"/>
      <c r="BL1308" s="86"/>
      <c r="BM1308" s="86"/>
      <c r="BN1308" s="86"/>
      <c r="BO1308" s="86"/>
      <c r="BP1308" s="86"/>
    </row>
    <row r="1309" spans="7:68" s="28" customFormat="1">
      <c r="G1309" s="450"/>
      <c r="AC1309" s="33"/>
      <c r="AG1309" s="86"/>
      <c r="AH1309" s="86"/>
      <c r="AI1309" s="86"/>
      <c r="AK1309" s="86"/>
      <c r="AL1309" s="86"/>
      <c r="AM1309" s="86"/>
      <c r="AN1309" s="86"/>
      <c r="AO1309" s="86"/>
      <c r="AP1309" s="86"/>
      <c r="AQ1309" s="86"/>
      <c r="AR1309" s="86"/>
      <c r="AS1309" s="86"/>
      <c r="AT1309" s="86"/>
      <c r="AU1309" s="86"/>
      <c r="AV1309" s="86"/>
      <c r="AW1309" s="86"/>
      <c r="AX1309" s="86"/>
      <c r="AY1309" s="86"/>
      <c r="AZ1309" s="86"/>
      <c r="BA1309" s="86"/>
      <c r="BB1309" s="86"/>
      <c r="BC1309" s="86"/>
      <c r="BD1309" s="86"/>
      <c r="BE1309" s="86"/>
      <c r="BF1309" s="86"/>
      <c r="BG1309" s="86"/>
      <c r="BH1309" s="86"/>
      <c r="BI1309" s="86"/>
      <c r="BJ1309" s="86"/>
      <c r="BK1309" s="86"/>
      <c r="BL1309" s="86"/>
      <c r="BM1309" s="86"/>
      <c r="BN1309" s="86"/>
      <c r="BO1309" s="86"/>
      <c r="BP1309" s="86"/>
    </row>
    <row r="1310" spans="7:68" s="28" customFormat="1">
      <c r="G1310" s="450"/>
      <c r="AC1310" s="33"/>
      <c r="AG1310" s="86"/>
      <c r="AH1310" s="86"/>
      <c r="AI1310" s="86"/>
      <c r="AK1310" s="86"/>
      <c r="AL1310" s="86"/>
      <c r="AM1310" s="86"/>
      <c r="AN1310" s="86"/>
      <c r="AO1310" s="86"/>
      <c r="AP1310" s="86"/>
      <c r="AQ1310" s="86"/>
      <c r="AR1310" s="86"/>
      <c r="AS1310" s="86"/>
      <c r="AT1310" s="86"/>
      <c r="AU1310" s="86"/>
      <c r="AV1310" s="86"/>
      <c r="AW1310" s="86"/>
      <c r="AX1310" s="86"/>
      <c r="AY1310" s="86"/>
      <c r="AZ1310" s="86"/>
      <c r="BA1310" s="86"/>
      <c r="BB1310" s="86"/>
      <c r="BC1310" s="86"/>
      <c r="BD1310" s="86"/>
      <c r="BE1310" s="86"/>
      <c r="BF1310" s="86"/>
      <c r="BG1310" s="86"/>
      <c r="BH1310" s="86"/>
      <c r="BI1310" s="86"/>
      <c r="BJ1310" s="86"/>
      <c r="BK1310" s="86"/>
      <c r="BL1310" s="86"/>
      <c r="BM1310" s="86"/>
      <c r="BN1310" s="86"/>
      <c r="BO1310" s="86"/>
      <c r="BP1310" s="86"/>
    </row>
    <row r="1311" spans="7:68" s="28" customFormat="1">
      <c r="G1311" s="450"/>
      <c r="AC1311" s="33"/>
      <c r="AG1311" s="86"/>
      <c r="AH1311" s="86"/>
      <c r="AI1311" s="86"/>
      <c r="AK1311" s="86"/>
      <c r="AL1311" s="86"/>
      <c r="AM1311" s="86"/>
      <c r="AN1311" s="86"/>
      <c r="AO1311" s="86"/>
      <c r="AP1311" s="86"/>
      <c r="AQ1311" s="86"/>
      <c r="AR1311" s="86"/>
      <c r="AS1311" s="86"/>
      <c r="AT1311" s="86"/>
      <c r="AU1311" s="86"/>
      <c r="AV1311" s="86"/>
      <c r="AW1311" s="86"/>
      <c r="AX1311" s="86"/>
      <c r="AY1311" s="86"/>
      <c r="AZ1311" s="86"/>
      <c r="BA1311" s="86"/>
      <c r="BB1311" s="86"/>
      <c r="BC1311" s="86"/>
      <c r="BD1311" s="86"/>
      <c r="BE1311" s="86"/>
      <c r="BF1311" s="86"/>
      <c r="BG1311" s="86"/>
      <c r="BH1311" s="86"/>
      <c r="BI1311" s="86"/>
      <c r="BJ1311" s="86"/>
      <c r="BK1311" s="86"/>
      <c r="BL1311" s="86"/>
      <c r="BM1311" s="86"/>
      <c r="BN1311" s="86"/>
      <c r="BO1311" s="86"/>
      <c r="BP1311" s="86"/>
    </row>
    <row r="1312" spans="7:68" s="28" customFormat="1">
      <c r="G1312" s="450"/>
      <c r="AC1312" s="33"/>
      <c r="AG1312" s="86"/>
      <c r="AH1312" s="86"/>
      <c r="AI1312" s="86"/>
      <c r="AK1312" s="86"/>
      <c r="AL1312" s="86"/>
      <c r="AM1312" s="86"/>
      <c r="AN1312" s="86"/>
      <c r="AO1312" s="86"/>
      <c r="AP1312" s="86"/>
      <c r="AQ1312" s="86"/>
      <c r="AR1312" s="86"/>
      <c r="AS1312" s="86"/>
      <c r="AT1312" s="86"/>
      <c r="AU1312" s="86"/>
      <c r="AV1312" s="86"/>
      <c r="AW1312" s="86"/>
      <c r="AX1312" s="86"/>
      <c r="AY1312" s="86"/>
      <c r="AZ1312" s="86"/>
      <c r="BA1312" s="86"/>
      <c r="BB1312" s="86"/>
      <c r="BC1312" s="86"/>
      <c r="BD1312" s="86"/>
      <c r="BE1312" s="86"/>
      <c r="BF1312" s="86"/>
      <c r="BG1312" s="86"/>
      <c r="BH1312" s="86"/>
      <c r="BI1312" s="86"/>
      <c r="BJ1312" s="86"/>
      <c r="BK1312" s="86"/>
      <c r="BL1312" s="86"/>
      <c r="BM1312" s="86"/>
      <c r="BN1312" s="86"/>
      <c r="BO1312" s="86"/>
      <c r="BP1312" s="86"/>
    </row>
    <row r="1313" spans="7:68" s="28" customFormat="1">
      <c r="G1313" s="450"/>
      <c r="AC1313" s="33"/>
      <c r="AG1313" s="86"/>
      <c r="AH1313" s="86"/>
      <c r="AI1313" s="86"/>
      <c r="AK1313" s="86"/>
      <c r="AL1313" s="86"/>
      <c r="AM1313" s="86"/>
      <c r="AN1313" s="86"/>
      <c r="AO1313" s="86"/>
      <c r="AP1313" s="86"/>
      <c r="AQ1313" s="86"/>
      <c r="AR1313" s="86"/>
      <c r="AS1313" s="86"/>
      <c r="AT1313" s="86"/>
      <c r="AU1313" s="86"/>
      <c r="AV1313" s="86"/>
      <c r="AW1313" s="86"/>
      <c r="AX1313" s="86"/>
      <c r="AY1313" s="86"/>
      <c r="AZ1313" s="86"/>
      <c r="BA1313" s="86"/>
      <c r="BB1313" s="86"/>
      <c r="BC1313" s="86"/>
      <c r="BD1313" s="86"/>
      <c r="BE1313" s="86"/>
      <c r="BF1313" s="86"/>
      <c r="BG1313" s="86"/>
      <c r="BH1313" s="86"/>
      <c r="BI1313" s="86"/>
      <c r="BJ1313" s="86"/>
      <c r="BK1313" s="86"/>
      <c r="BL1313" s="86"/>
      <c r="BM1313" s="86"/>
      <c r="BN1313" s="86"/>
      <c r="BO1313" s="86"/>
      <c r="BP1313" s="86"/>
    </row>
    <row r="1314" spans="7:68" s="28" customFormat="1">
      <c r="G1314" s="450"/>
      <c r="AC1314" s="33"/>
      <c r="AG1314" s="86"/>
      <c r="AH1314" s="86"/>
      <c r="AI1314" s="86"/>
      <c r="AK1314" s="86"/>
      <c r="AL1314" s="86"/>
      <c r="AM1314" s="86"/>
      <c r="AN1314" s="86"/>
      <c r="AO1314" s="86"/>
      <c r="AP1314" s="86"/>
      <c r="AQ1314" s="86"/>
      <c r="AR1314" s="86"/>
      <c r="AS1314" s="86"/>
      <c r="AT1314" s="86"/>
      <c r="AU1314" s="86"/>
      <c r="AV1314" s="86"/>
      <c r="AW1314" s="86"/>
      <c r="AX1314" s="86"/>
      <c r="AY1314" s="86"/>
      <c r="AZ1314" s="86"/>
      <c r="BA1314" s="86"/>
      <c r="BB1314" s="86"/>
      <c r="BC1314" s="86"/>
      <c r="BD1314" s="86"/>
      <c r="BE1314" s="86"/>
      <c r="BF1314" s="86"/>
      <c r="BG1314" s="86"/>
      <c r="BH1314" s="86"/>
      <c r="BI1314" s="86"/>
      <c r="BJ1314" s="86"/>
      <c r="BK1314" s="86"/>
      <c r="BL1314" s="86"/>
      <c r="BM1314" s="86"/>
      <c r="BN1314" s="86"/>
      <c r="BO1314" s="86"/>
      <c r="BP1314" s="86"/>
    </row>
    <row r="1315" spans="7:68" s="28" customFormat="1">
      <c r="G1315" s="450"/>
      <c r="AC1315" s="33"/>
      <c r="AG1315" s="86"/>
      <c r="AH1315" s="86"/>
      <c r="AI1315" s="86"/>
      <c r="AK1315" s="86"/>
      <c r="AL1315" s="86"/>
      <c r="AM1315" s="86"/>
      <c r="AN1315" s="86"/>
      <c r="AO1315" s="86"/>
      <c r="AP1315" s="86"/>
      <c r="AQ1315" s="86"/>
      <c r="AR1315" s="86"/>
      <c r="AS1315" s="86"/>
      <c r="AT1315" s="86"/>
      <c r="AU1315" s="86"/>
      <c r="AV1315" s="86"/>
      <c r="AW1315" s="86"/>
      <c r="AX1315" s="86"/>
      <c r="AY1315" s="86"/>
      <c r="AZ1315" s="86"/>
      <c r="BA1315" s="86"/>
      <c r="BB1315" s="86"/>
      <c r="BC1315" s="86"/>
      <c r="BD1315" s="86"/>
      <c r="BE1315" s="86"/>
      <c r="BF1315" s="86"/>
      <c r="BG1315" s="86"/>
      <c r="BH1315" s="86"/>
      <c r="BI1315" s="86"/>
      <c r="BJ1315" s="86"/>
      <c r="BK1315" s="86"/>
      <c r="BL1315" s="86"/>
      <c r="BM1315" s="86"/>
      <c r="BN1315" s="86"/>
      <c r="BO1315" s="86"/>
      <c r="BP1315" s="86"/>
    </row>
    <row r="1316" spans="7:68" s="28" customFormat="1">
      <c r="G1316" s="450"/>
      <c r="AC1316" s="33"/>
      <c r="AG1316" s="86"/>
      <c r="AH1316" s="86"/>
      <c r="AI1316" s="86"/>
      <c r="AK1316" s="86"/>
      <c r="AL1316" s="86"/>
      <c r="AM1316" s="86"/>
      <c r="AN1316" s="86"/>
      <c r="AO1316" s="86"/>
      <c r="AP1316" s="86"/>
      <c r="AQ1316" s="86"/>
      <c r="AR1316" s="86"/>
      <c r="AS1316" s="86"/>
      <c r="AT1316" s="86"/>
      <c r="AU1316" s="86"/>
      <c r="AV1316" s="86"/>
      <c r="AW1316" s="86"/>
      <c r="AX1316" s="86"/>
      <c r="AY1316" s="86"/>
      <c r="AZ1316" s="86"/>
      <c r="BA1316" s="86"/>
      <c r="BB1316" s="86"/>
      <c r="BC1316" s="86"/>
      <c r="BD1316" s="86"/>
      <c r="BE1316" s="86"/>
      <c r="BF1316" s="86"/>
      <c r="BG1316" s="86"/>
      <c r="BH1316" s="86"/>
      <c r="BI1316" s="86"/>
      <c r="BJ1316" s="86"/>
      <c r="BK1316" s="86"/>
      <c r="BL1316" s="86"/>
      <c r="BM1316" s="86"/>
      <c r="BN1316" s="86"/>
      <c r="BO1316" s="86"/>
      <c r="BP1316" s="86"/>
    </row>
    <row r="1317" spans="7:68" s="28" customFormat="1">
      <c r="G1317" s="450"/>
      <c r="AC1317" s="33"/>
      <c r="AG1317" s="86"/>
      <c r="AH1317" s="86"/>
      <c r="AI1317" s="86"/>
      <c r="AK1317" s="86"/>
      <c r="AL1317" s="86"/>
      <c r="AM1317" s="86"/>
      <c r="AN1317" s="86"/>
      <c r="AO1317" s="86"/>
      <c r="AP1317" s="86"/>
      <c r="AQ1317" s="86"/>
      <c r="AR1317" s="86"/>
      <c r="AS1317" s="86"/>
      <c r="AT1317" s="86"/>
      <c r="AU1317" s="86"/>
      <c r="AV1317" s="86"/>
      <c r="AW1317" s="86"/>
      <c r="AX1317" s="86"/>
      <c r="AY1317" s="86"/>
      <c r="AZ1317" s="86"/>
      <c r="BA1317" s="86"/>
      <c r="BB1317" s="86"/>
      <c r="BC1317" s="86"/>
      <c r="BD1317" s="86"/>
      <c r="BE1317" s="86"/>
      <c r="BF1317" s="86"/>
      <c r="BG1317" s="86"/>
      <c r="BH1317" s="86"/>
      <c r="BI1317" s="86"/>
      <c r="BJ1317" s="86"/>
      <c r="BK1317" s="86"/>
      <c r="BL1317" s="86"/>
      <c r="BM1317" s="86"/>
      <c r="BN1317" s="86"/>
      <c r="BO1317" s="86"/>
      <c r="BP1317" s="86"/>
    </row>
    <row r="1318" spans="7:68" s="28" customFormat="1">
      <c r="G1318" s="450"/>
      <c r="AC1318" s="33"/>
      <c r="AG1318" s="86"/>
      <c r="AH1318" s="86"/>
      <c r="AI1318" s="86"/>
      <c r="AK1318" s="86"/>
      <c r="AL1318" s="86"/>
      <c r="AM1318" s="86"/>
      <c r="AN1318" s="86"/>
      <c r="AO1318" s="86"/>
      <c r="AP1318" s="86"/>
      <c r="AQ1318" s="86"/>
      <c r="AR1318" s="86"/>
      <c r="AS1318" s="86"/>
      <c r="AT1318" s="86"/>
      <c r="AU1318" s="86"/>
      <c r="AV1318" s="86"/>
      <c r="AW1318" s="86"/>
      <c r="AX1318" s="86"/>
      <c r="AY1318" s="86"/>
      <c r="AZ1318" s="86"/>
      <c r="BA1318" s="86"/>
      <c r="BB1318" s="86"/>
      <c r="BC1318" s="86"/>
      <c r="BD1318" s="86"/>
      <c r="BE1318" s="86"/>
      <c r="BF1318" s="86"/>
      <c r="BG1318" s="86"/>
      <c r="BH1318" s="86"/>
      <c r="BI1318" s="86"/>
      <c r="BJ1318" s="86"/>
      <c r="BK1318" s="86"/>
      <c r="BL1318" s="86"/>
      <c r="BM1318" s="86"/>
      <c r="BN1318" s="86"/>
      <c r="BO1318" s="86"/>
      <c r="BP1318" s="86"/>
    </row>
    <row r="1319" spans="7:68" s="28" customFormat="1">
      <c r="G1319" s="450"/>
      <c r="AC1319" s="33"/>
      <c r="AG1319" s="86"/>
      <c r="AH1319" s="86"/>
      <c r="AI1319" s="86"/>
      <c r="AK1319" s="86"/>
      <c r="AL1319" s="86"/>
      <c r="AM1319" s="86"/>
      <c r="AN1319" s="86"/>
      <c r="AO1319" s="86"/>
      <c r="AP1319" s="86"/>
      <c r="AQ1319" s="86"/>
      <c r="AR1319" s="86"/>
      <c r="AS1319" s="86"/>
      <c r="AT1319" s="86"/>
      <c r="AU1319" s="86"/>
      <c r="AV1319" s="86"/>
      <c r="AW1319" s="86"/>
      <c r="AX1319" s="86"/>
      <c r="AY1319" s="86"/>
      <c r="AZ1319" s="86"/>
      <c r="BA1319" s="86"/>
      <c r="BB1319" s="86"/>
      <c r="BC1319" s="86"/>
      <c r="BD1319" s="86"/>
      <c r="BE1319" s="86"/>
      <c r="BF1319" s="86"/>
      <c r="BG1319" s="86"/>
      <c r="BH1319" s="86"/>
      <c r="BI1319" s="86"/>
      <c r="BJ1319" s="86"/>
      <c r="BK1319" s="86"/>
      <c r="BL1319" s="86"/>
      <c r="BM1319" s="86"/>
      <c r="BN1319" s="86"/>
      <c r="BO1319" s="86"/>
      <c r="BP1319" s="86"/>
    </row>
    <row r="1320" spans="7:68" s="28" customFormat="1">
      <c r="G1320" s="450"/>
      <c r="AC1320" s="33"/>
      <c r="AG1320" s="86"/>
      <c r="AH1320" s="86"/>
      <c r="AI1320" s="86"/>
      <c r="AK1320" s="86"/>
      <c r="AL1320" s="86"/>
      <c r="AM1320" s="86"/>
      <c r="AN1320" s="86"/>
      <c r="AO1320" s="86"/>
      <c r="AP1320" s="86"/>
      <c r="AQ1320" s="86"/>
      <c r="AR1320" s="86"/>
      <c r="AS1320" s="86"/>
      <c r="AT1320" s="86"/>
      <c r="AU1320" s="86"/>
      <c r="AV1320" s="86"/>
      <c r="AW1320" s="86"/>
      <c r="AX1320" s="86"/>
      <c r="AY1320" s="86"/>
      <c r="AZ1320" s="86"/>
      <c r="BA1320" s="86"/>
      <c r="BB1320" s="86"/>
      <c r="BC1320" s="86"/>
      <c r="BD1320" s="86"/>
      <c r="BE1320" s="86"/>
      <c r="BF1320" s="86"/>
      <c r="BG1320" s="86"/>
      <c r="BH1320" s="86"/>
      <c r="BI1320" s="86"/>
      <c r="BJ1320" s="86"/>
      <c r="BK1320" s="86"/>
      <c r="BL1320" s="86"/>
      <c r="BM1320" s="86"/>
      <c r="BN1320" s="86"/>
      <c r="BO1320" s="86"/>
      <c r="BP1320" s="86"/>
    </row>
    <row r="1321" spans="7:68" s="28" customFormat="1">
      <c r="G1321" s="450"/>
      <c r="AC1321" s="33"/>
      <c r="AG1321" s="86"/>
      <c r="AH1321" s="86"/>
      <c r="AI1321" s="86"/>
      <c r="AK1321" s="86"/>
      <c r="AL1321" s="86"/>
      <c r="AM1321" s="86"/>
      <c r="AN1321" s="86"/>
      <c r="AO1321" s="86"/>
      <c r="AP1321" s="86"/>
      <c r="AQ1321" s="86"/>
      <c r="AR1321" s="86"/>
      <c r="AS1321" s="86"/>
      <c r="AT1321" s="86"/>
      <c r="AU1321" s="86"/>
      <c r="AV1321" s="86"/>
      <c r="AW1321" s="86"/>
      <c r="AX1321" s="86"/>
      <c r="AY1321" s="86"/>
      <c r="AZ1321" s="86"/>
      <c r="BA1321" s="86"/>
      <c r="BB1321" s="86"/>
      <c r="BC1321" s="86"/>
      <c r="BD1321" s="86"/>
      <c r="BE1321" s="86"/>
      <c r="BF1321" s="86"/>
      <c r="BG1321" s="86"/>
      <c r="BH1321" s="86"/>
      <c r="BI1321" s="86"/>
      <c r="BJ1321" s="86"/>
      <c r="BK1321" s="86"/>
      <c r="BL1321" s="86"/>
      <c r="BM1321" s="86"/>
      <c r="BN1321" s="86"/>
      <c r="BO1321" s="86"/>
      <c r="BP1321" s="86"/>
    </row>
    <row r="1322" spans="7:68" s="28" customFormat="1">
      <c r="G1322" s="450"/>
      <c r="AC1322" s="33"/>
      <c r="AG1322" s="86"/>
      <c r="AH1322" s="86"/>
      <c r="AI1322" s="86"/>
      <c r="AK1322" s="86"/>
      <c r="AL1322" s="86"/>
      <c r="AM1322" s="86"/>
      <c r="AN1322" s="86"/>
      <c r="AO1322" s="86"/>
      <c r="AP1322" s="86"/>
      <c r="AQ1322" s="86"/>
      <c r="AR1322" s="86"/>
      <c r="AS1322" s="86"/>
      <c r="AT1322" s="86"/>
      <c r="AU1322" s="86"/>
      <c r="AV1322" s="86"/>
      <c r="AW1322" s="86"/>
      <c r="AX1322" s="86"/>
      <c r="AY1322" s="86"/>
      <c r="AZ1322" s="86"/>
      <c r="BA1322" s="86"/>
      <c r="BB1322" s="86"/>
      <c r="BC1322" s="86"/>
      <c r="BD1322" s="86"/>
      <c r="BE1322" s="86"/>
      <c r="BF1322" s="86"/>
      <c r="BG1322" s="86"/>
      <c r="BH1322" s="86"/>
      <c r="BI1322" s="86"/>
      <c r="BJ1322" s="86"/>
      <c r="BK1322" s="86"/>
      <c r="BL1322" s="86"/>
      <c r="BM1322" s="86"/>
      <c r="BN1322" s="86"/>
      <c r="BO1322" s="86"/>
      <c r="BP1322" s="86"/>
    </row>
    <row r="1323" spans="7:68" s="28" customFormat="1">
      <c r="G1323" s="450"/>
      <c r="AC1323" s="33"/>
      <c r="AG1323" s="86"/>
      <c r="AH1323" s="86"/>
      <c r="AI1323" s="86"/>
      <c r="AK1323" s="86"/>
      <c r="AL1323" s="86"/>
      <c r="AM1323" s="86"/>
      <c r="AN1323" s="86"/>
      <c r="AO1323" s="86"/>
      <c r="AP1323" s="86"/>
      <c r="AQ1323" s="86"/>
      <c r="AR1323" s="86"/>
      <c r="AS1323" s="86"/>
      <c r="AT1323" s="86"/>
      <c r="AU1323" s="86"/>
      <c r="AV1323" s="86"/>
      <c r="AW1323" s="86"/>
      <c r="AX1323" s="86"/>
      <c r="AY1323" s="86"/>
      <c r="AZ1323" s="86"/>
      <c r="BA1323" s="86"/>
      <c r="BB1323" s="86"/>
      <c r="BC1323" s="86"/>
      <c r="BD1323" s="86"/>
      <c r="BE1323" s="86"/>
      <c r="BF1323" s="86"/>
      <c r="BG1323" s="86"/>
      <c r="BH1323" s="86"/>
      <c r="BI1323" s="86"/>
      <c r="BJ1323" s="86"/>
      <c r="BK1323" s="86"/>
      <c r="BL1323" s="86"/>
      <c r="BM1323" s="86"/>
      <c r="BN1323" s="86"/>
      <c r="BO1323" s="86"/>
      <c r="BP1323" s="86"/>
    </row>
    <row r="1324" spans="7:68" s="28" customFormat="1">
      <c r="G1324" s="450"/>
      <c r="AC1324" s="33"/>
      <c r="AG1324" s="86"/>
      <c r="AH1324" s="86"/>
      <c r="AI1324" s="86"/>
      <c r="AK1324" s="86"/>
      <c r="AL1324" s="86"/>
      <c r="AM1324" s="86"/>
      <c r="AN1324" s="86"/>
      <c r="AO1324" s="86"/>
      <c r="AP1324" s="86"/>
      <c r="AQ1324" s="86"/>
      <c r="AR1324" s="86"/>
      <c r="AS1324" s="86"/>
      <c r="AT1324" s="86"/>
      <c r="AU1324" s="86"/>
      <c r="AV1324" s="86"/>
      <c r="AW1324" s="86"/>
      <c r="AX1324" s="86"/>
      <c r="AY1324" s="86"/>
      <c r="AZ1324" s="86"/>
      <c r="BA1324" s="86"/>
      <c r="BB1324" s="86"/>
      <c r="BC1324" s="86"/>
      <c r="BD1324" s="86"/>
      <c r="BE1324" s="86"/>
      <c r="BF1324" s="86"/>
      <c r="BG1324" s="86"/>
      <c r="BH1324" s="86"/>
      <c r="BI1324" s="86"/>
      <c r="BJ1324" s="86"/>
      <c r="BK1324" s="86"/>
      <c r="BL1324" s="86"/>
      <c r="BM1324" s="86"/>
      <c r="BN1324" s="86"/>
      <c r="BO1324" s="86"/>
      <c r="BP1324" s="86"/>
    </row>
    <row r="1325" spans="7:68" s="28" customFormat="1">
      <c r="G1325" s="450"/>
      <c r="AC1325" s="33"/>
      <c r="AG1325" s="86"/>
      <c r="AH1325" s="86"/>
      <c r="AI1325" s="86"/>
      <c r="AK1325" s="86"/>
      <c r="AL1325" s="86"/>
      <c r="AM1325" s="86"/>
      <c r="AN1325" s="86"/>
      <c r="AO1325" s="86"/>
      <c r="AP1325" s="86"/>
      <c r="AQ1325" s="86"/>
      <c r="AR1325" s="86"/>
      <c r="AS1325" s="86"/>
      <c r="AT1325" s="86"/>
      <c r="AU1325" s="86"/>
      <c r="AV1325" s="86"/>
      <c r="AW1325" s="86"/>
      <c r="AX1325" s="86"/>
      <c r="AY1325" s="86"/>
      <c r="AZ1325" s="86"/>
      <c r="BA1325" s="86"/>
      <c r="BB1325" s="86"/>
      <c r="BC1325" s="86"/>
      <c r="BD1325" s="86"/>
      <c r="BE1325" s="86"/>
      <c r="BF1325" s="86"/>
      <c r="BG1325" s="86"/>
      <c r="BH1325" s="86"/>
      <c r="BI1325" s="86"/>
      <c r="BJ1325" s="86"/>
      <c r="BK1325" s="86"/>
      <c r="BL1325" s="86"/>
      <c r="BM1325" s="86"/>
      <c r="BN1325" s="86"/>
      <c r="BO1325" s="86"/>
      <c r="BP1325" s="86"/>
    </row>
    <row r="1326" spans="7:68" s="28" customFormat="1">
      <c r="G1326" s="450"/>
      <c r="AC1326" s="33"/>
      <c r="AG1326" s="86"/>
      <c r="AH1326" s="86"/>
      <c r="AI1326" s="86"/>
      <c r="AK1326" s="86"/>
      <c r="AL1326" s="86"/>
      <c r="AM1326" s="86"/>
      <c r="AN1326" s="86"/>
      <c r="AO1326" s="86"/>
      <c r="AP1326" s="86"/>
      <c r="AQ1326" s="86"/>
      <c r="AR1326" s="86"/>
      <c r="AS1326" s="86"/>
      <c r="AT1326" s="86"/>
      <c r="AU1326" s="86"/>
      <c r="AV1326" s="86"/>
      <c r="AW1326" s="86"/>
      <c r="AX1326" s="86"/>
      <c r="AY1326" s="86"/>
      <c r="AZ1326" s="86"/>
      <c r="BA1326" s="86"/>
      <c r="BB1326" s="86"/>
      <c r="BC1326" s="86"/>
      <c r="BD1326" s="86"/>
      <c r="BE1326" s="86"/>
      <c r="BF1326" s="86"/>
      <c r="BG1326" s="86"/>
      <c r="BH1326" s="86"/>
      <c r="BI1326" s="86"/>
      <c r="BJ1326" s="86"/>
      <c r="BK1326" s="86"/>
      <c r="BL1326" s="86"/>
      <c r="BM1326" s="86"/>
      <c r="BN1326" s="86"/>
      <c r="BO1326" s="86"/>
      <c r="BP1326" s="86"/>
    </row>
    <row r="1327" spans="7:68" s="28" customFormat="1">
      <c r="G1327" s="450"/>
      <c r="AC1327" s="33"/>
      <c r="AG1327" s="86"/>
      <c r="AH1327" s="86"/>
      <c r="AI1327" s="86"/>
      <c r="AK1327" s="86"/>
      <c r="AL1327" s="86"/>
      <c r="AM1327" s="86"/>
      <c r="AN1327" s="86"/>
      <c r="AO1327" s="86"/>
      <c r="AP1327" s="86"/>
      <c r="AQ1327" s="86"/>
      <c r="AR1327" s="86"/>
      <c r="AS1327" s="86"/>
      <c r="AT1327" s="86"/>
      <c r="AU1327" s="86"/>
      <c r="AV1327" s="86"/>
      <c r="AW1327" s="86"/>
      <c r="AX1327" s="86"/>
      <c r="AY1327" s="86"/>
      <c r="AZ1327" s="86"/>
      <c r="BA1327" s="86"/>
      <c r="BB1327" s="86"/>
      <c r="BC1327" s="86"/>
      <c r="BD1327" s="86"/>
      <c r="BE1327" s="86"/>
      <c r="BF1327" s="86"/>
      <c r="BG1327" s="86"/>
      <c r="BH1327" s="86"/>
      <c r="BI1327" s="86"/>
      <c r="BJ1327" s="86"/>
      <c r="BK1327" s="86"/>
      <c r="BL1327" s="86"/>
      <c r="BM1327" s="86"/>
      <c r="BN1327" s="86"/>
      <c r="BO1327" s="86"/>
      <c r="BP1327" s="86"/>
    </row>
    <row r="1328" spans="7:68" s="28" customFormat="1">
      <c r="G1328" s="450"/>
      <c r="AC1328" s="33"/>
      <c r="AG1328" s="86"/>
      <c r="AH1328" s="86"/>
      <c r="AI1328" s="86"/>
      <c r="AK1328" s="86"/>
      <c r="AL1328" s="86"/>
      <c r="AM1328" s="86"/>
      <c r="AN1328" s="86"/>
      <c r="AO1328" s="86"/>
      <c r="AP1328" s="86"/>
      <c r="AQ1328" s="86"/>
      <c r="AR1328" s="86"/>
      <c r="AS1328" s="86"/>
      <c r="AT1328" s="86"/>
      <c r="AU1328" s="86"/>
      <c r="AV1328" s="86"/>
      <c r="AW1328" s="86"/>
      <c r="AX1328" s="86"/>
      <c r="AY1328" s="86"/>
      <c r="AZ1328" s="86"/>
      <c r="BA1328" s="86"/>
      <c r="BB1328" s="86"/>
      <c r="BC1328" s="86"/>
      <c r="BD1328" s="86"/>
      <c r="BE1328" s="86"/>
      <c r="BF1328" s="86"/>
      <c r="BG1328" s="86"/>
      <c r="BH1328" s="86"/>
      <c r="BI1328" s="86"/>
      <c r="BJ1328" s="86"/>
      <c r="BK1328" s="86"/>
      <c r="BL1328" s="86"/>
      <c r="BM1328" s="86"/>
      <c r="BN1328" s="86"/>
      <c r="BO1328" s="86"/>
      <c r="BP1328" s="86"/>
    </row>
    <row r="1329" spans="7:68" s="28" customFormat="1">
      <c r="G1329" s="450"/>
      <c r="AC1329" s="33"/>
      <c r="AG1329" s="86"/>
      <c r="AH1329" s="86"/>
      <c r="AI1329" s="86"/>
      <c r="AK1329" s="86"/>
      <c r="AL1329" s="86"/>
      <c r="AM1329" s="86"/>
      <c r="AN1329" s="86"/>
      <c r="AO1329" s="86"/>
      <c r="AP1329" s="86"/>
      <c r="AQ1329" s="86"/>
      <c r="AR1329" s="86"/>
      <c r="AS1329" s="86"/>
      <c r="AT1329" s="86"/>
      <c r="AU1329" s="86"/>
      <c r="AV1329" s="86"/>
      <c r="AW1329" s="86"/>
      <c r="AX1329" s="86"/>
      <c r="AY1329" s="86"/>
      <c r="AZ1329" s="86"/>
      <c r="BA1329" s="86"/>
      <c r="BB1329" s="86"/>
      <c r="BC1329" s="86"/>
      <c r="BD1329" s="86"/>
      <c r="BE1329" s="86"/>
      <c r="BF1329" s="86"/>
      <c r="BG1329" s="86"/>
      <c r="BH1329" s="86"/>
      <c r="BI1329" s="86"/>
      <c r="BJ1329" s="86"/>
      <c r="BK1329" s="86"/>
      <c r="BL1329" s="86"/>
      <c r="BM1329" s="86"/>
      <c r="BN1329" s="86"/>
      <c r="BO1329" s="86"/>
      <c r="BP1329" s="86"/>
    </row>
    <row r="1330" spans="7:68" s="28" customFormat="1">
      <c r="G1330" s="450"/>
      <c r="AC1330" s="33"/>
      <c r="AG1330" s="86"/>
      <c r="AH1330" s="86"/>
      <c r="AI1330" s="86"/>
      <c r="AK1330" s="86"/>
      <c r="AL1330" s="86"/>
      <c r="AM1330" s="86"/>
      <c r="AN1330" s="86"/>
      <c r="AO1330" s="86"/>
      <c r="AP1330" s="86"/>
      <c r="AQ1330" s="86"/>
      <c r="AR1330" s="86"/>
      <c r="AS1330" s="86"/>
      <c r="AT1330" s="86"/>
      <c r="AU1330" s="86"/>
      <c r="AV1330" s="86"/>
      <c r="AW1330" s="86"/>
      <c r="AX1330" s="86"/>
      <c r="AY1330" s="86"/>
      <c r="AZ1330" s="86"/>
      <c r="BA1330" s="86"/>
      <c r="BB1330" s="86"/>
      <c r="BC1330" s="86"/>
      <c r="BD1330" s="86"/>
      <c r="BE1330" s="86"/>
      <c r="BF1330" s="86"/>
      <c r="BG1330" s="86"/>
      <c r="BH1330" s="86"/>
      <c r="BI1330" s="86"/>
      <c r="BJ1330" s="86"/>
      <c r="BK1330" s="86"/>
      <c r="BL1330" s="86"/>
      <c r="BM1330" s="86"/>
      <c r="BN1330" s="86"/>
      <c r="BO1330" s="86"/>
      <c r="BP1330" s="86"/>
    </row>
    <row r="1331" spans="7:68" s="28" customFormat="1">
      <c r="G1331" s="450"/>
      <c r="AC1331" s="33"/>
      <c r="AG1331" s="86"/>
      <c r="AH1331" s="86"/>
      <c r="AI1331" s="86"/>
      <c r="AK1331" s="86"/>
      <c r="AL1331" s="86"/>
      <c r="AM1331" s="86"/>
      <c r="AN1331" s="86"/>
      <c r="AO1331" s="86"/>
      <c r="AP1331" s="86"/>
      <c r="AQ1331" s="86"/>
      <c r="AR1331" s="86"/>
      <c r="AS1331" s="86"/>
      <c r="AT1331" s="86"/>
      <c r="AU1331" s="86"/>
      <c r="AV1331" s="86"/>
      <c r="AW1331" s="86"/>
      <c r="AX1331" s="86"/>
      <c r="AY1331" s="86"/>
      <c r="AZ1331" s="86"/>
      <c r="BA1331" s="86"/>
      <c r="BB1331" s="86"/>
      <c r="BC1331" s="86"/>
      <c r="BD1331" s="86"/>
      <c r="BE1331" s="86"/>
      <c r="BF1331" s="86"/>
      <c r="BG1331" s="86"/>
      <c r="BH1331" s="86"/>
      <c r="BI1331" s="86"/>
      <c r="BJ1331" s="86"/>
      <c r="BK1331" s="86"/>
      <c r="BL1331" s="86"/>
      <c r="BM1331" s="86"/>
      <c r="BN1331" s="86"/>
      <c r="BO1331" s="86"/>
      <c r="BP1331" s="86"/>
    </row>
    <row r="1332" spans="7:68" s="28" customFormat="1">
      <c r="G1332" s="450"/>
      <c r="AC1332" s="33"/>
      <c r="AG1332" s="86"/>
      <c r="AH1332" s="86"/>
      <c r="AI1332" s="86"/>
      <c r="AK1332" s="86"/>
      <c r="AL1332" s="86"/>
      <c r="AM1332" s="86"/>
      <c r="AN1332" s="86"/>
      <c r="AO1332" s="86"/>
      <c r="AP1332" s="86"/>
      <c r="AQ1332" s="86"/>
      <c r="AR1332" s="86"/>
      <c r="AS1332" s="86"/>
      <c r="AT1332" s="86"/>
      <c r="AU1332" s="86"/>
      <c r="AV1332" s="86"/>
      <c r="AW1332" s="86"/>
      <c r="AX1332" s="86"/>
      <c r="AY1332" s="86"/>
      <c r="AZ1332" s="86"/>
      <c r="BA1332" s="86"/>
      <c r="BB1332" s="86"/>
      <c r="BC1332" s="86"/>
      <c r="BD1332" s="86"/>
      <c r="BE1332" s="86"/>
      <c r="BF1332" s="86"/>
      <c r="BG1332" s="86"/>
      <c r="BH1332" s="86"/>
      <c r="BI1332" s="86"/>
      <c r="BJ1332" s="86"/>
      <c r="BK1332" s="86"/>
      <c r="BL1332" s="86"/>
      <c r="BM1332" s="86"/>
      <c r="BN1332" s="86"/>
      <c r="BO1332" s="86"/>
      <c r="BP1332" s="86"/>
    </row>
    <row r="1333" spans="7:68" s="28" customFormat="1">
      <c r="G1333" s="450"/>
      <c r="AC1333" s="33"/>
      <c r="AG1333" s="86"/>
      <c r="AH1333" s="86"/>
      <c r="AI1333" s="86"/>
      <c r="AK1333" s="86"/>
      <c r="AL1333" s="86"/>
      <c r="AM1333" s="86"/>
      <c r="AN1333" s="86"/>
      <c r="AO1333" s="86"/>
      <c r="AP1333" s="86"/>
      <c r="AQ1333" s="86"/>
      <c r="AR1333" s="86"/>
      <c r="AS1333" s="86"/>
      <c r="AT1333" s="86"/>
      <c r="AU1333" s="86"/>
      <c r="AV1333" s="86"/>
      <c r="AW1333" s="86"/>
      <c r="AX1333" s="86"/>
      <c r="AY1333" s="86"/>
      <c r="AZ1333" s="86"/>
      <c r="BA1333" s="86"/>
      <c r="BB1333" s="86"/>
      <c r="BC1333" s="86"/>
      <c r="BD1333" s="86"/>
      <c r="BE1333" s="86"/>
      <c r="BF1333" s="86"/>
      <c r="BG1333" s="86"/>
      <c r="BH1333" s="86"/>
      <c r="BI1333" s="86"/>
      <c r="BJ1333" s="86"/>
      <c r="BK1333" s="86"/>
      <c r="BL1333" s="86"/>
      <c r="BM1333" s="86"/>
      <c r="BN1333" s="86"/>
      <c r="BO1333" s="86"/>
      <c r="BP1333" s="86"/>
    </row>
    <row r="1334" spans="7:68" s="28" customFormat="1">
      <c r="G1334" s="450"/>
      <c r="AC1334" s="33"/>
      <c r="AG1334" s="86"/>
      <c r="AH1334" s="86"/>
      <c r="AI1334" s="86"/>
      <c r="AK1334" s="86"/>
      <c r="AL1334" s="86"/>
      <c r="AM1334" s="86"/>
      <c r="AN1334" s="86"/>
      <c r="AO1334" s="86"/>
      <c r="AP1334" s="86"/>
      <c r="AQ1334" s="86"/>
      <c r="AR1334" s="86"/>
      <c r="AS1334" s="86"/>
      <c r="AT1334" s="86"/>
      <c r="AU1334" s="86"/>
      <c r="AV1334" s="86"/>
      <c r="AW1334" s="86"/>
      <c r="AX1334" s="86"/>
      <c r="AY1334" s="86"/>
      <c r="AZ1334" s="86"/>
      <c r="BA1334" s="86"/>
      <c r="BB1334" s="86"/>
      <c r="BC1334" s="86"/>
      <c r="BD1334" s="86"/>
      <c r="BE1334" s="86"/>
      <c r="BF1334" s="86"/>
      <c r="BG1334" s="86"/>
      <c r="BH1334" s="86"/>
      <c r="BI1334" s="86"/>
      <c r="BJ1334" s="86"/>
      <c r="BK1334" s="86"/>
      <c r="BL1334" s="86"/>
      <c r="BM1334" s="86"/>
      <c r="BN1334" s="86"/>
      <c r="BO1334" s="86"/>
      <c r="BP1334" s="86"/>
    </row>
    <row r="1335" spans="7:68" s="28" customFormat="1">
      <c r="G1335" s="450"/>
      <c r="AC1335" s="33"/>
      <c r="AG1335" s="86"/>
      <c r="AH1335" s="86"/>
      <c r="AI1335" s="86"/>
      <c r="AK1335" s="86"/>
      <c r="AL1335" s="86"/>
      <c r="AM1335" s="86"/>
      <c r="AN1335" s="86"/>
      <c r="AO1335" s="86"/>
      <c r="AP1335" s="86"/>
      <c r="AQ1335" s="86"/>
      <c r="AR1335" s="86"/>
      <c r="AS1335" s="86"/>
      <c r="AT1335" s="86"/>
      <c r="AU1335" s="86"/>
      <c r="AV1335" s="86"/>
      <c r="AW1335" s="86"/>
      <c r="AX1335" s="86"/>
      <c r="AY1335" s="86"/>
      <c r="AZ1335" s="86"/>
      <c r="BA1335" s="86"/>
      <c r="BB1335" s="86"/>
      <c r="BC1335" s="86"/>
      <c r="BD1335" s="86"/>
      <c r="BE1335" s="86"/>
      <c r="BF1335" s="86"/>
      <c r="BG1335" s="86"/>
      <c r="BH1335" s="86"/>
      <c r="BI1335" s="86"/>
      <c r="BJ1335" s="86"/>
      <c r="BK1335" s="86"/>
      <c r="BL1335" s="86"/>
      <c r="BM1335" s="86"/>
      <c r="BN1335" s="86"/>
      <c r="BO1335" s="86"/>
      <c r="BP1335" s="86"/>
    </row>
    <row r="1336" spans="7:68" s="28" customFormat="1">
      <c r="G1336" s="450"/>
      <c r="AC1336" s="33"/>
      <c r="AG1336" s="86"/>
      <c r="AH1336" s="86"/>
      <c r="AI1336" s="86"/>
      <c r="AK1336" s="86"/>
      <c r="AL1336" s="86"/>
      <c r="AM1336" s="86"/>
      <c r="AN1336" s="86"/>
      <c r="AO1336" s="86"/>
      <c r="AP1336" s="86"/>
      <c r="AQ1336" s="86"/>
      <c r="AR1336" s="86"/>
      <c r="AS1336" s="86"/>
      <c r="AT1336" s="86"/>
      <c r="AU1336" s="86"/>
      <c r="AV1336" s="86"/>
      <c r="AW1336" s="86"/>
      <c r="AX1336" s="86"/>
      <c r="AY1336" s="86"/>
      <c r="AZ1336" s="86"/>
      <c r="BA1336" s="86"/>
      <c r="BB1336" s="86"/>
      <c r="BC1336" s="86"/>
      <c r="BD1336" s="86"/>
      <c r="BE1336" s="86"/>
      <c r="BF1336" s="86"/>
      <c r="BG1336" s="86"/>
      <c r="BH1336" s="86"/>
      <c r="BI1336" s="86"/>
      <c r="BJ1336" s="86"/>
      <c r="BK1336" s="86"/>
      <c r="BL1336" s="86"/>
      <c r="BM1336" s="86"/>
      <c r="BN1336" s="86"/>
      <c r="BO1336" s="86"/>
      <c r="BP1336" s="86"/>
    </row>
    <row r="1337" spans="7:68" s="28" customFormat="1">
      <c r="G1337" s="450"/>
      <c r="AC1337" s="33"/>
      <c r="AG1337" s="86"/>
      <c r="AH1337" s="86"/>
      <c r="AI1337" s="86"/>
      <c r="AK1337" s="86"/>
      <c r="AL1337" s="86"/>
      <c r="AM1337" s="86"/>
      <c r="AN1337" s="86"/>
      <c r="AO1337" s="86"/>
      <c r="AP1337" s="86"/>
      <c r="AQ1337" s="86"/>
      <c r="AR1337" s="86"/>
      <c r="AS1337" s="86"/>
      <c r="AT1337" s="86"/>
      <c r="AU1337" s="86"/>
      <c r="AV1337" s="86"/>
      <c r="AW1337" s="86"/>
      <c r="AX1337" s="86"/>
      <c r="AY1337" s="86"/>
      <c r="AZ1337" s="86"/>
      <c r="BA1337" s="86"/>
      <c r="BB1337" s="86"/>
      <c r="BC1337" s="86"/>
      <c r="BD1337" s="86"/>
      <c r="BE1337" s="86"/>
      <c r="BF1337" s="86"/>
      <c r="BG1337" s="86"/>
      <c r="BH1337" s="86"/>
      <c r="BI1337" s="86"/>
      <c r="BJ1337" s="86"/>
      <c r="BK1337" s="86"/>
      <c r="BL1337" s="86"/>
      <c r="BM1337" s="86"/>
      <c r="BN1337" s="86"/>
      <c r="BO1337" s="86"/>
      <c r="BP1337" s="86"/>
    </row>
    <row r="1338" spans="7:68" s="28" customFormat="1">
      <c r="G1338" s="450"/>
      <c r="AC1338" s="33"/>
      <c r="AG1338" s="86"/>
      <c r="AH1338" s="86"/>
      <c r="AI1338" s="86"/>
      <c r="AK1338" s="86"/>
      <c r="AL1338" s="86"/>
      <c r="AM1338" s="86"/>
      <c r="AN1338" s="86"/>
      <c r="AO1338" s="86"/>
      <c r="AP1338" s="86"/>
      <c r="AQ1338" s="86"/>
      <c r="AR1338" s="86"/>
      <c r="AS1338" s="86"/>
      <c r="AT1338" s="86"/>
      <c r="AU1338" s="86"/>
      <c r="AV1338" s="86"/>
      <c r="AW1338" s="86"/>
      <c r="AX1338" s="86"/>
      <c r="AY1338" s="86"/>
      <c r="AZ1338" s="86"/>
      <c r="BA1338" s="86"/>
      <c r="BB1338" s="86"/>
      <c r="BC1338" s="86"/>
      <c r="BD1338" s="86"/>
      <c r="BE1338" s="86"/>
      <c r="BF1338" s="86"/>
      <c r="BG1338" s="86"/>
      <c r="BH1338" s="86"/>
      <c r="BI1338" s="86"/>
      <c r="BJ1338" s="86"/>
      <c r="BK1338" s="86"/>
      <c r="BL1338" s="86"/>
      <c r="BM1338" s="86"/>
      <c r="BN1338" s="86"/>
      <c r="BO1338" s="86"/>
      <c r="BP1338" s="86"/>
    </row>
    <row r="1339" spans="7:68" s="28" customFormat="1">
      <c r="G1339" s="450"/>
      <c r="AC1339" s="33"/>
      <c r="AG1339" s="86"/>
      <c r="AH1339" s="86"/>
      <c r="AI1339" s="86"/>
      <c r="AK1339" s="86"/>
      <c r="AL1339" s="86"/>
      <c r="AM1339" s="86"/>
      <c r="AN1339" s="86"/>
      <c r="AO1339" s="86"/>
      <c r="AP1339" s="86"/>
      <c r="AQ1339" s="86"/>
      <c r="AR1339" s="86"/>
      <c r="AS1339" s="86"/>
      <c r="AT1339" s="86"/>
      <c r="AU1339" s="86"/>
      <c r="AV1339" s="86"/>
      <c r="AW1339" s="86"/>
      <c r="AX1339" s="86"/>
      <c r="AY1339" s="86"/>
      <c r="AZ1339" s="86"/>
      <c r="BA1339" s="86"/>
      <c r="BB1339" s="86"/>
      <c r="BC1339" s="86"/>
      <c r="BD1339" s="86"/>
      <c r="BE1339" s="86"/>
      <c r="BF1339" s="86"/>
      <c r="BG1339" s="86"/>
      <c r="BH1339" s="86"/>
      <c r="BI1339" s="86"/>
      <c r="BJ1339" s="86"/>
      <c r="BK1339" s="86"/>
      <c r="BL1339" s="86"/>
      <c r="BM1339" s="86"/>
      <c r="BN1339" s="86"/>
      <c r="BO1339" s="86"/>
      <c r="BP1339" s="86"/>
    </row>
    <row r="1340" spans="7:68" s="28" customFormat="1">
      <c r="G1340" s="450"/>
      <c r="AC1340" s="33"/>
      <c r="AG1340" s="86"/>
      <c r="AH1340" s="86"/>
      <c r="AI1340" s="86"/>
      <c r="AK1340" s="86"/>
      <c r="AL1340" s="86"/>
      <c r="AM1340" s="86"/>
      <c r="AN1340" s="86"/>
      <c r="AO1340" s="86"/>
      <c r="AP1340" s="86"/>
      <c r="AQ1340" s="86"/>
      <c r="AR1340" s="86"/>
      <c r="AS1340" s="86"/>
      <c r="AT1340" s="86"/>
      <c r="AU1340" s="86"/>
      <c r="AV1340" s="86"/>
      <c r="AW1340" s="86"/>
      <c r="AX1340" s="86"/>
      <c r="AY1340" s="86"/>
      <c r="AZ1340" s="86"/>
      <c r="BA1340" s="86"/>
      <c r="BB1340" s="86"/>
      <c r="BC1340" s="86"/>
      <c r="BD1340" s="86"/>
      <c r="BE1340" s="86"/>
      <c r="BF1340" s="86"/>
      <c r="BG1340" s="86"/>
      <c r="BH1340" s="86"/>
      <c r="BI1340" s="86"/>
      <c r="BJ1340" s="86"/>
      <c r="BK1340" s="86"/>
      <c r="BL1340" s="86"/>
      <c r="BM1340" s="86"/>
      <c r="BN1340" s="86"/>
      <c r="BO1340" s="86"/>
      <c r="BP1340" s="86"/>
    </row>
    <row r="1341" spans="7:68" s="28" customFormat="1">
      <c r="G1341" s="450"/>
      <c r="AC1341" s="33"/>
      <c r="AG1341" s="86"/>
      <c r="AH1341" s="86"/>
      <c r="AI1341" s="86"/>
      <c r="AK1341" s="86"/>
      <c r="AL1341" s="86"/>
      <c r="AM1341" s="86"/>
      <c r="AN1341" s="86"/>
      <c r="AO1341" s="86"/>
      <c r="AP1341" s="86"/>
      <c r="AQ1341" s="86"/>
      <c r="AR1341" s="86"/>
      <c r="AS1341" s="86"/>
      <c r="AT1341" s="86"/>
      <c r="AU1341" s="86"/>
      <c r="AV1341" s="86"/>
      <c r="AW1341" s="86"/>
      <c r="AX1341" s="86"/>
      <c r="AY1341" s="86"/>
      <c r="AZ1341" s="86"/>
      <c r="BA1341" s="86"/>
      <c r="BB1341" s="86"/>
      <c r="BC1341" s="86"/>
      <c r="BD1341" s="86"/>
      <c r="BE1341" s="86"/>
      <c r="BF1341" s="86"/>
      <c r="BG1341" s="86"/>
      <c r="BH1341" s="86"/>
      <c r="BI1341" s="86"/>
      <c r="BJ1341" s="86"/>
      <c r="BK1341" s="86"/>
      <c r="BL1341" s="86"/>
      <c r="BM1341" s="86"/>
      <c r="BN1341" s="86"/>
      <c r="BO1341" s="86"/>
      <c r="BP1341" s="86"/>
    </row>
    <row r="1342" spans="7:68" s="28" customFormat="1">
      <c r="G1342" s="450"/>
      <c r="AC1342" s="33"/>
      <c r="AG1342" s="86"/>
      <c r="AH1342" s="86"/>
      <c r="AI1342" s="86"/>
      <c r="AK1342" s="86"/>
      <c r="AL1342" s="86"/>
      <c r="AM1342" s="86"/>
      <c r="AN1342" s="86"/>
      <c r="AO1342" s="86"/>
      <c r="AP1342" s="86"/>
      <c r="AQ1342" s="86"/>
      <c r="AR1342" s="86"/>
      <c r="AS1342" s="86"/>
      <c r="AT1342" s="86"/>
      <c r="AU1342" s="86"/>
      <c r="AV1342" s="86"/>
      <c r="AW1342" s="86"/>
      <c r="AX1342" s="86"/>
      <c r="AY1342" s="86"/>
      <c r="AZ1342" s="86"/>
      <c r="BA1342" s="86"/>
      <c r="BB1342" s="86"/>
      <c r="BC1342" s="86"/>
      <c r="BD1342" s="86"/>
      <c r="BE1342" s="86"/>
      <c r="BF1342" s="86"/>
      <c r="BG1342" s="86"/>
      <c r="BH1342" s="86"/>
      <c r="BI1342" s="86"/>
      <c r="BJ1342" s="86"/>
      <c r="BK1342" s="86"/>
      <c r="BL1342" s="86"/>
      <c r="BM1342" s="86"/>
      <c r="BN1342" s="86"/>
      <c r="BO1342" s="86"/>
      <c r="BP1342" s="86"/>
    </row>
    <row r="1343" spans="7:68" s="28" customFormat="1">
      <c r="G1343" s="450"/>
      <c r="AC1343" s="33"/>
      <c r="AG1343" s="86"/>
      <c r="AH1343" s="86"/>
      <c r="AI1343" s="86"/>
      <c r="AK1343" s="86"/>
      <c r="AL1343" s="86"/>
      <c r="AM1343" s="86"/>
      <c r="AN1343" s="86"/>
      <c r="AO1343" s="86"/>
      <c r="AP1343" s="86"/>
      <c r="AQ1343" s="86"/>
      <c r="AR1343" s="86"/>
      <c r="AS1343" s="86"/>
      <c r="AT1343" s="86"/>
      <c r="AU1343" s="86"/>
      <c r="AV1343" s="86"/>
      <c r="AW1343" s="86"/>
      <c r="AX1343" s="86"/>
      <c r="AY1343" s="86"/>
      <c r="AZ1343" s="86"/>
      <c r="BA1343" s="86"/>
      <c r="BB1343" s="86"/>
      <c r="BC1343" s="86"/>
      <c r="BD1343" s="86"/>
      <c r="BE1343" s="86"/>
      <c r="BF1343" s="86"/>
      <c r="BG1343" s="86"/>
      <c r="BH1343" s="86"/>
      <c r="BI1343" s="86"/>
      <c r="BJ1343" s="86"/>
      <c r="BK1343" s="86"/>
      <c r="BL1343" s="86"/>
      <c r="BM1343" s="86"/>
      <c r="BN1343" s="86"/>
      <c r="BO1343" s="86"/>
      <c r="BP1343" s="86"/>
    </row>
    <row r="1344" spans="7:68" s="28" customFormat="1">
      <c r="G1344" s="450"/>
      <c r="AC1344" s="33"/>
      <c r="AG1344" s="86"/>
      <c r="AH1344" s="86"/>
      <c r="AI1344" s="86"/>
      <c r="AK1344" s="86"/>
      <c r="AL1344" s="86"/>
      <c r="AM1344" s="86"/>
      <c r="AN1344" s="86"/>
      <c r="AO1344" s="86"/>
      <c r="AP1344" s="86"/>
      <c r="AQ1344" s="86"/>
      <c r="AR1344" s="86"/>
      <c r="AS1344" s="86"/>
      <c r="AT1344" s="86"/>
      <c r="AU1344" s="86"/>
      <c r="AV1344" s="86"/>
      <c r="AW1344" s="86"/>
      <c r="AX1344" s="86"/>
      <c r="AY1344" s="86"/>
      <c r="AZ1344" s="86"/>
      <c r="BA1344" s="86"/>
      <c r="BB1344" s="86"/>
      <c r="BC1344" s="86"/>
      <c r="BD1344" s="86"/>
      <c r="BE1344" s="86"/>
      <c r="BF1344" s="86"/>
      <c r="BG1344" s="86"/>
      <c r="BH1344" s="86"/>
      <c r="BI1344" s="86"/>
      <c r="BJ1344" s="86"/>
      <c r="BK1344" s="86"/>
      <c r="BL1344" s="86"/>
      <c r="BM1344" s="86"/>
      <c r="BN1344" s="86"/>
      <c r="BO1344" s="86"/>
      <c r="BP1344" s="86"/>
    </row>
    <row r="1345" spans="7:68" s="28" customFormat="1">
      <c r="G1345" s="450"/>
      <c r="AC1345" s="33"/>
      <c r="AG1345" s="86"/>
      <c r="AH1345" s="86"/>
      <c r="AI1345" s="86"/>
      <c r="AK1345" s="86"/>
      <c r="AL1345" s="86"/>
      <c r="AM1345" s="86"/>
      <c r="AN1345" s="86"/>
      <c r="AO1345" s="86"/>
      <c r="AP1345" s="86"/>
      <c r="AQ1345" s="86"/>
      <c r="AR1345" s="86"/>
      <c r="AS1345" s="86"/>
      <c r="AT1345" s="86"/>
      <c r="AU1345" s="86"/>
      <c r="AV1345" s="86"/>
      <c r="AW1345" s="86"/>
      <c r="AX1345" s="86"/>
      <c r="AY1345" s="86"/>
      <c r="AZ1345" s="86"/>
      <c r="BA1345" s="86"/>
      <c r="BB1345" s="86"/>
      <c r="BC1345" s="86"/>
      <c r="BD1345" s="86"/>
      <c r="BE1345" s="86"/>
      <c r="BF1345" s="86"/>
      <c r="BG1345" s="86"/>
      <c r="BH1345" s="86"/>
      <c r="BI1345" s="86"/>
      <c r="BJ1345" s="86"/>
      <c r="BK1345" s="86"/>
      <c r="BL1345" s="86"/>
      <c r="BM1345" s="86"/>
      <c r="BN1345" s="86"/>
      <c r="BO1345" s="86"/>
      <c r="BP1345" s="86"/>
    </row>
    <row r="1346" spans="7:68" s="28" customFormat="1">
      <c r="G1346" s="450"/>
      <c r="AC1346" s="33"/>
      <c r="AG1346" s="86"/>
      <c r="AH1346" s="86"/>
      <c r="AI1346" s="86"/>
      <c r="AK1346" s="86"/>
      <c r="AL1346" s="86"/>
      <c r="AM1346" s="86"/>
      <c r="AN1346" s="86"/>
      <c r="AO1346" s="86"/>
      <c r="AP1346" s="86"/>
      <c r="AQ1346" s="86"/>
      <c r="AR1346" s="86"/>
      <c r="AS1346" s="86"/>
      <c r="AT1346" s="86"/>
      <c r="AU1346" s="86"/>
      <c r="AV1346" s="86"/>
      <c r="AW1346" s="86"/>
      <c r="AX1346" s="86"/>
      <c r="AY1346" s="86"/>
      <c r="AZ1346" s="86"/>
      <c r="BA1346" s="86"/>
      <c r="BB1346" s="86"/>
      <c r="BC1346" s="86"/>
      <c r="BD1346" s="86"/>
      <c r="BE1346" s="86"/>
      <c r="BF1346" s="86"/>
      <c r="BG1346" s="86"/>
      <c r="BH1346" s="86"/>
      <c r="BI1346" s="86"/>
      <c r="BJ1346" s="86"/>
      <c r="BK1346" s="86"/>
      <c r="BL1346" s="86"/>
      <c r="BM1346" s="86"/>
      <c r="BN1346" s="86"/>
      <c r="BO1346" s="86"/>
      <c r="BP1346" s="86"/>
    </row>
    <row r="1347" spans="7:68" s="28" customFormat="1">
      <c r="G1347" s="450"/>
      <c r="AC1347" s="33"/>
      <c r="AG1347" s="86"/>
      <c r="AH1347" s="86"/>
      <c r="AI1347" s="86"/>
      <c r="AK1347" s="86"/>
      <c r="AL1347" s="86"/>
      <c r="AM1347" s="86"/>
      <c r="AN1347" s="86"/>
      <c r="AO1347" s="86"/>
      <c r="AP1347" s="86"/>
      <c r="AQ1347" s="86"/>
      <c r="AR1347" s="86"/>
      <c r="AS1347" s="86"/>
      <c r="AT1347" s="86"/>
      <c r="AU1347" s="86"/>
      <c r="AV1347" s="86"/>
      <c r="AW1347" s="86"/>
      <c r="AX1347" s="86"/>
      <c r="AY1347" s="86"/>
      <c r="AZ1347" s="86"/>
      <c r="BA1347" s="86"/>
      <c r="BB1347" s="86"/>
      <c r="BC1347" s="86"/>
      <c r="BD1347" s="86"/>
      <c r="BE1347" s="86"/>
      <c r="BF1347" s="86"/>
      <c r="BG1347" s="86"/>
      <c r="BH1347" s="86"/>
      <c r="BI1347" s="86"/>
      <c r="BJ1347" s="86"/>
      <c r="BK1347" s="86"/>
      <c r="BL1347" s="86"/>
      <c r="BM1347" s="86"/>
      <c r="BN1347" s="86"/>
      <c r="BO1347" s="86"/>
      <c r="BP1347" s="86"/>
    </row>
    <row r="1348" spans="7:68" s="28" customFormat="1">
      <c r="G1348" s="450"/>
      <c r="AC1348" s="33"/>
      <c r="AG1348" s="86"/>
      <c r="AH1348" s="86"/>
      <c r="AI1348" s="86"/>
      <c r="AK1348" s="86"/>
      <c r="AL1348" s="86"/>
      <c r="AM1348" s="86"/>
      <c r="AN1348" s="86"/>
      <c r="AO1348" s="86"/>
      <c r="AP1348" s="86"/>
      <c r="AQ1348" s="86"/>
      <c r="AR1348" s="86"/>
      <c r="AS1348" s="86"/>
      <c r="AT1348" s="86"/>
      <c r="AU1348" s="86"/>
      <c r="AV1348" s="86"/>
      <c r="AW1348" s="86"/>
      <c r="AX1348" s="86"/>
      <c r="AY1348" s="86"/>
      <c r="AZ1348" s="86"/>
      <c r="BA1348" s="86"/>
      <c r="BB1348" s="86"/>
      <c r="BC1348" s="86"/>
      <c r="BD1348" s="86"/>
      <c r="BE1348" s="86"/>
      <c r="BF1348" s="86"/>
      <c r="BG1348" s="86"/>
      <c r="BH1348" s="86"/>
      <c r="BI1348" s="86"/>
      <c r="BJ1348" s="86"/>
      <c r="BK1348" s="86"/>
      <c r="BL1348" s="86"/>
      <c r="BM1348" s="86"/>
      <c r="BN1348" s="86"/>
      <c r="BO1348" s="86"/>
      <c r="BP1348" s="86"/>
    </row>
    <row r="1349" spans="7:68" s="28" customFormat="1">
      <c r="G1349" s="450"/>
      <c r="AC1349" s="33"/>
      <c r="AG1349" s="86"/>
      <c r="AH1349" s="86"/>
      <c r="AI1349" s="86"/>
      <c r="AK1349" s="86"/>
      <c r="AL1349" s="86"/>
      <c r="AM1349" s="86"/>
      <c r="AN1349" s="86"/>
      <c r="AO1349" s="86"/>
      <c r="AP1349" s="86"/>
      <c r="AQ1349" s="86"/>
      <c r="AR1349" s="86"/>
      <c r="AS1349" s="86"/>
      <c r="AT1349" s="86"/>
      <c r="AU1349" s="86"/>
      <c r="AV1349" s="86"/>
      <c r="AW1349" s="86"/>
      <c r="AX1349" s="86"/>
      <c r="AY1349" s="86"/>
      <c r="AZ1349" s="86"/>
      <c r="BA1349" s="86"/>
      <c r="BB1349" s="86"/>
      <c r="BC1349" s="86"/>
      <c r="BD1349" s="86"/>
      <c r="BE1349" s="86"/>
      <c r="BF1349" s="86"/>
      <c r="BG1349" s="86"/>
      <c r="BH1349" s="86"/>
      <c r="BI1349" s="86"/>
      <c r="BJ1349" s="86"/>
      <c r="BK1349" s="86"/>
      <c r="BL1349" s="86"/>
      <c r="BM1349" s="86"/>
      <c r="BN1349" s="86"/>
      <c r="BO1349" s="86"/>
      <c r="BP1349" s="86"/>
    </row>
    <row r="1350" spans="7:68" s="28" customFormat="1">
      <c r="G1350" s="450"/>
      <c r="AC1350" s="33"/>
      <c r="AG1350" s="86"/>
      <c r="AH1350" s="86"/>
      <c r="AI1350" s="86"/>
      <c r="AK1350" s="86"/>
      <c r="AL1350" s="86"/>
      <c r="AM1350" s="86"/>
      <c r="AN1350" s="86"/>
      <c r="AO1350" s="86"/>
      <c r="AP1350" s="86"/>
      <c r="AQ1350" s="86"/>
      <c r="AR1350" s="86"/>
      <c r="AS1350" s="86"/>
      <c r="AT1350" s="86"/>
      <c r="AU1350" s="86"/>
      <c r="AV1350" s="86"/>
      <c r="AW1350" s="86"/>
      <c r="AX1350" s="86"/>
      <c r="AY1350" s="86"/>
      <c r="AZ1350" s="86"/>
      <c r="BA1350" s="86"/>
      <c r="BB1350" s="86"/>
      <c r="BC1350" s="86"/>
      <c r="BD1350" s="86"/>
      <c r="BE1350" s="86"/>
      <c r="BF1350" s="86"/>
      <c r="BG1350" s="86"/>
      <c r="BH1350" s="86"/>
      <c r="BI1350" s="86"/>
      <c r="BJ1350" s="86"/>
      <c r="BK1350" s="86"/>
      <c r="BL1350" s="86"/>
      <c r="BM1350" s="86"/>
      <c r="BN1350" s="86"/>
      <c r="BO1350" s="86"/>
      <c r="BP1350" s="86"/>
    </row>
    <row r="1351" spans="7:68" s="28" customFormat="1">
      <c r="G1351" s="450"/>
      <c r="AC1351" s="33"/>
      <c r="AG1351" s="86"/>
      <c r="AH1351" s="86"/>
      <c r="AI1351" s="86"/>
      <c r="AK1351" s="86"/>
      <c r="AL1351" s="86"/>
      <c r="AM1351" s="86"/>
      <c r="AN1351" s="86"/>
      <c r="AO1351" s="86"/>
      <c r="AP1351" s="86"/>
      <c r="AQ1351" s="86"/>
      <c r="AR1351" s="86"/>
      <c r="AS1351" s="86"/>
      <c r="AT1351" s="86"/>
      <c r="AU1351" s="86"/>
      <c r="AV1351" s="86"/>
      <c r="AW1351" s="86"/>
      <c r="AX1351" s="86"/>
      <c r="AY1351" s="86"/>
      <c r="AZ1351" s="86"/>
      <c r="BA1351" s="86"/>
      <c r="BB1351" s="86"/>
      <c r="BC1351" s="86"/>
      <c r="BD1351" s="86"/>
      <c r="BE1351" s="86"/>
      <c r="BF1351" s="86"/>
      <c r="BG1351" s="86"/>
      <c r="BH1351" s="86"/>
      <c r="BI1351" s="86"/>
      <c r="BJ1351" s="86"/>
      <c r="BK1351" s="86"/>
      <c r="BL1351" s="86"/>
      <c r="BM1351" s="86"/>
      <c r="BN1351" s="86"/>
      <c r="BO1351" s="86"/>
      <c r="BP1351" s="86"/>
    </row>
    <row r="1352" spans="7:68" s="28" customFormat="1">
      <c r="G1352" s="450"/>
      <c r="AC1352" s="33"/>
      <c r="AG1352" s="86"/>
      <c r="AH1352" s="86"/>
      <c r="AI1352" s="86"/>
      <c r="AK1352" s="86"/>
      <c r="AL1352" s="86"/>
      <c r="AM1352" s="86"/>
      <c r="AN1352" s="86"/>
      <c r="AO1352" s="86"/>
      <c r="AP1352" s="86"/>
      <c r="AQ1352" s="86"/>
      <c r="AR1352" s="86"/>
      <c r="AS1352" s="86"/>
      <c r="AT1352" s="86"/>
      <c r="AU1352" s="86"/>
      <c r="AV1352" s="86"/>
      <c r="AW1352" s="86"/>
      <c r="AX1352" s="86"/>
      <c r="AY1352" s="86"/>
      <c r="AZ1352" s="86"/>
      <c r="BA1352" s="86"/>
      <c r="BB1352" s="86"/>
      <c r="BC1352" s="86"/>
      <c r="BD1352" s="86"/>
      <c r="BE1352" s="86"/>
      <c r="BF1352" s="86"/>
      <c r="BG1352" s="86"/>
      <c r="BH1352" s="86"/>
      <c r="BI1352" s="86"/>
      <c r="BJ1352" s="86"/>
      <c r="BK1352" s="86"/>
      <c r="BL1352" s="86"/>
      <c r="BM1352" s="86"/>
      <c r="BN1352" s="86"/>
      <c r="BO1352" s="86"/>
      <c r="BP1352" s="86"/>
    </row>
    <row r="1353" spans="7:68" s="28" customFormat="1">
      <c r="G1353" s="450"/>
      <c r="AC1353" s="33"/>
      <c r="AG1353" s="86"/>
      <c r="AH1353" s="86"/>
      <c r="AI1353" s="86"/>
      <c r="AK1353" s="86"/>
      <c r="AL1353" s="86"/>
      <c r="AM1353" s="86"/>
      <c r="AN1353" s="86"/>
      <c r="AO1353" s="86"/>
      <c r="AP1353" s="86"/>
      <c r="AQ1353" s="86"/>
      <c r="AR1353" s="86"/>
      <c r="AS1353" s="86"/>
      <c r="AT1353" s="86"/>
      <c r="AU1353" s="86"/>
      <c r="AV1353" s="86"/>
      <c r="AW1353" s="86"/>
      <c r="AX1353" s="86"/>
      <c r="AY1353" s="86"/>
      <c r="AZ1353" s="86"/>
      <c r="BA1353" s="86"/>
      <c r="BB1353" s="86"/>
      <c r="BC1353" s="86"/>
      <c r="BD1353" s="86"/>
      <c r="BE1353" s="86"/>
      <c r="BF1353" s="86"/>
      <c r="BG1353" s="86"/>
      <c r="BH1353" s="86"/>
      <c r="BI1353" s="86"/>
      <c r="BJ1353" s="86"/>
      <c r="BK1353" s="86"/>
      <c r="BL1353" s="86"/>
      <c r="BM1353" s="86"/>
      <c r="BN1353" s="86"/>
      <c r="BO1353" s="86"/>
      <c r="BP1353" s="86"/>
    </row>
    <row r="1354" spans="7:68" s="28" customFormat="1">
      <c r="G1354" s="450"/>
      <c r="AC1354" s="33"/>
      <c r="AG1354" s="86"/>
      <c r="AH1354" s="86"/>
      <c r="AI1354" s="86"/>
      <c r="AK1354" s="86"/>
      <c r="AL1354" s="86"/>
      <c r="AM1354" s="86"/>
      <c r="AN1354" s="86"/>
      <c r="AO1354" s="86"/>
      <c r="AP1354" s="86"/>
      <c r="AQ1354" s="86"/>
      <c r="AR1354" s="86"/>
      <c r="AS1354" s="86"/>
      <c r="AT1354" s="86"/>
      <c r="AU1354" s="86"/>
      <c r="AV1354" s="86"/>
      <c r="AW1354" s="86"/>
      <c r="AX1354" s="86"/>
      <c r="AY1354" s="86"/>
      <c r="AZ1354" s="86"/>
      <c r="BA1354" s="86"/>
      <c r="BB1354" s="86"/>
      <c r="BC1354" s="86"/>
      <c r="BD1354" s="86"/>
      <c r="BE1354" s="86"/>
      <c r="BF1354" s="86"/>
      <c r="BG1354" s="86"/>
      <c r="BH1354" s="86"/>
      <c r="BI1354" s="86"/>
      <c r="BJ1354" s="86"/>
      <c r="BK1354" s="86"/>
      <c r="BL1354" s="86"/>
      <c r="BM1354" s="86"/>
      <c r="BN1354" s="86"/>
      <c r="BO1354" s="86"/>
      <c r="BP1354" s="86"/>
    </row>
    <row r="1355" spans="7:68" s="28" customFormat="1">
      <c r="G1355" s="450"/>
      <c r="AC1355" s="33"/>
      <c r="AG1355" s="86"/>
      <c r="AH1355" s="86"/>
      <c r="AI1355" s="86"/>
      <c r="AK1355" s="86"/>
      <c r="AL1355" s="86"/>
      <c r="AM1355" s="86"/>
      <c r="AN1355" s="86"/>
      <c r="AO1355" s="86"/>
      <c r="AP1355" s="86"/>
      <c r="AQ1355" s="86"/>
      <c r="AR1355" s="86"/>
      <c r="AS1355" s="86"/>
      <c r="AT1355" s="86"/>
      <c r="AU1355" s="86"/>
      <c r="AV1355" s="86"/>
      <c r="AW1355" s="86"/>
      <c r="AX1355" s="86"/>
      <c r="AY1355" s="86"/>
      <c r="AZ1355" s="86"/>
      <c r="BA1355" s="86"/>
      <c r="BB1355" s="86"/>
      <c r="BC1355" s="86"/>
      <c r="BD1355" s="86"/>
      <c r="BE1355" s="86"/>
      <c r="BF1355" s="86"/>
      <c r="BG1355" s="86"/>
      <c r="BH1355" s="86"/>
      <c r="BI1355" s="86"/>
      <c r="BJ1355" s="86"/>
      <c r="BK1355" s="86"/>
      <c r="BL1355" s="86"/>
      <c r="BM1355" s="86"/>
      <c r="BN1355" s="86"/>
      <c r="BO1355" s="86"/>
      <c r="BP1355" s="86"/>
    </row>
    <row r="1356" spans="7:68" s="28" customFormat="1">
      <c r="G1356" s="450"/>
      <c r="AC1356" s="33"/>
      <c r="AG1356" s="86"/>
      <c r="AH1356" s="86"/>
      <c r="AI1356" s="86"/>
      <c r="AK1356" s="86"/>
      <c r="AL1356" s="86"/>
      <c r="AM1356" s="86"/>
      <c r="AN1356" s="86"/>
      <c r="AO1356" s="86"/>
      <c r="AP1356" s="86"/>
      <c r="AQ1356" s="86"/>
      <c r="AR1356" s="86"/>
      <c r="AS1356" s="86"/>
      <c r="AT1356" s="86"/>
      <c r="AU1356" s="86"/>
      <c r="AV1356" s="86"/>
      <c r="AW1356" s="86"/>
      <c r="AX1356" s="86"/>
      <c r="AY1356" s="86"/>
      <c r="AZ1356" s="86"/>
      <c r="BA1356" s="86"/>
      <c r="BB1356" s="86"/>
      <c r="BC1356" s="86"/>
      <c r="BD1356" s="86"/>
      <c r="BE1356" s="86"/>
      <c r="BF1356" s="86"/>
      <c r="BG1356" s="86"/>
      <c r="BH1356" s="86"/>
      <c r="BI1356" s="86"/>
      <c r="BJ1356" s="86"/>
      <c r="BK1356" s="86"/>
      <c r="BL1356" s="86"/>
      <c r="BM1356" s="86"/>
      <c r="BN1356" s="86"/>
      <c r="BO1356" s="86"/>
      <c r="BP1356" s="86"/>
    </row>
    <row r="1357" spans="7:68" s="28" customFormat="1">
      <c r="G1357" s="450"/>
      <c r="AC1357" s="33"/>
      <c r="AG1357" s="86"/>
      <c r="AH1357" s="86"/>
      <c r="AI1357" s="86"/>
      <c r="AK1357" s="86"/>
      <c r="AL1357" s="86"/>
      <c r="AM1357" s="86"/>
      <c r="AN1357" s="86"/>
      <c r="AO1357" s="86"/>
      <c r="AP1357" s="86"/>
      <c r="AQ1357" s="86"/>
      <c r="AR1357" s="86"/>
      <c r="AS1357" s="86"/>
      <c r="AT1357" s="86"/>
      <c r="AU1357" s="86"/>
      <c r="AV1357" s="86"/>
      <c r="AW1357" s="86"/>
      <c r="AX1357" s="86"/>
      <c r="AY1357" s="86"/>
      <c r="AZ1357" s="86"/>
      <c r="BA1357" s="86"/>
      <c r="BB1357" s="86"/>
      <c r="BC1357" s="86"/>
      <c r="BD1357" s="86"/>
      <c r="BE1357" s="86"/>
      <c r="BF1357" s="86"/>
      <c r="BG1357" s="86"/>
      <c r="BH1357" s="86"/>
      <c r="BI1357" s="86"/>
      <c r="BJ1357" s="86"/>
      <c r="BK1357" s="86"/>
      <c r="BL1357" s="86"/>
      <c r="BM1357" s="86"/>
      <c r="BN1357" s="86"/>
      <c r="BO1357" s="86"/>
      <c r="BP1357" s="86"/>
    </row>
    <row r="1358" spans="7:68" s="28" customFormat="1">
      <c r="G1358" s="450"/>
      <c r="AC1358" s="33"/>
      <c r="AG1358" s="86"/>
      <c r="AH1358" s="86"/>
      <c r="AI1358" s="86"/>
      <c r="AK1358" s="86"/>
      <c r="AL1358" s="86"/>
      <c r="AM1358" s="86"/>
      <c r="AN1358" s="86"/>
      <c r="AO1358" s="86"/>
      <c r="AP1358" s="86"/>
      <c r="AQ1358" s="86"/>
      <c r="AR1358" s="86"/>
      <c r="AS1358" s="86"/>
      <c r="AT1358" s="86"/>
      <c r="AU1358" s="86"/>
      <c r="AV1358" s="86"/>
      <c r="AW1358" s="86"/>
      <c r="AX1358" s="86"/>
      <c r="AY1358" s="86"/>
      <c r="AZ1358" s="86"/>
      <c r="BA1358" s="86"/>
      <c r="BB1358" s="86"/>
      <c r="BC1358" s="86"/>
      <c r="BD1358" s="86"/>
      <c r="BE1358" s="86"/>
      <c r="BF1358" s="86"/>
      <c r="BG1358" s="86"/>
      <c r="BH1358" s="86"/>
      <c r="BI1358" s="86"/>
      <c r="BJ1358" s="86"/>
      <c r="BK1358" s="86"/>
      <c r="BL1358" s="86"/>
      <c r="BM1358" s="86"/>
      <c r="BN1358" s="86"/>
      <c r="BO1358" s="86"/>
      <c r="BP1358" s="86"/>
    </row>
    <row r="1359" spans="7:68" s="28" customFormat="1">
      <c r="G1359" s="450"/>
      <c r="AC1359" s="33"/>
      <c r="AG1359" s="86"/>
      <c r="AH1359" s="86"/>
      <c r="AI1359" s="86"/>
      <c r="AK1359" s="86"/>
      <c r="AL1359" s="86"/>
      <c r="AM1359" s="86"/>
      <c r="AN1359" s="86"/>
      <c r="AO1359" s="86"/>
      <c r="AP1359" s="86"/>
      <c r="AQ1359" s="86"/>
      <c r="AR1359" s="86"/>
      <c r="AS1359" s="86"/>
      <c r="AT1359" s="86"/>
      <c r="AU1359" s="86"/>
      <c r="AV1359" s="86"/>
      <c r="AW1359" s="86"/>
      <c r="AX1359" s="86"/>
      <c r="AY1359" s="86"/>
      <c r="AZ1359" s="86"/>
      <c r="BA1359" s="86"/>
      <c r="BB1359" s="86"/>
      <c r="BC1359" s="86"/>
      <c r="BD1359" s="86"/>
      <c r="BE1359" s="86"/>
      <c r="BF1359" s="86"/>
      <c r="BG1359" s="86"/>
      <c r="BH1359" s="86"/>
      <c r="BI1359" s="86"/>
      <c r="BJ1359" s="86"/>
      <c r="BK1359" s="86"/>
      <c r="BL1359" s="86"/>
      <c r="BM1359" s="86"/>
      <c r="BN1359" s="86"/>
      <c r="BO1359" s="86"/>
      <c r="BP1359" s="86"/>
    </row>
    <row r="1360" spans="7:68" s="28" customFormat="1">
      <c r="G1360" s="450"/>
      <c r="AC1360" s="33"/>
      <c r="AG1360" s="86"/>
      <c r="AH1360" s="86"/>
      <c r="AI1360" s="86"/>
      <c r="AK1360" s="86"/>
      <c r="AL1360" s="86"/>
      <c r="AM1360" s="86"/>
      <c r="AN1360" s="86"/>
      <c r="AO1360" s="86"/>
      <c r="AP1360" s="86"/>
      <c r="AQ1360" s="86"/>
      <c r="AR1360" s="86"/>
      <c r="AS1360" s="86"/>
      <c r="AT1360" s="86"/>
      <c r="AU1360" s="86"/>
      <c r="AV1360" s="86"/>
      <c r="AW1360" s="86"/>
      <c r="AX1360" s="86"/>
      <c r="AY1360" s="86"/>
      <c r="AZ1360" s="86"/>
      <c r="BA1360" s="86"/>
      <c r="BB1360" s="86"/>
      <c r="BC1360" s="86"/>
      <c r="BD1360" s="86"/>
      <c r="BE1360" s="86"/>
      <c r="BF1360" s="86"/>
      <c r="BG1360" s="86"/>
      <c r="BH1360" s="86"/>
      <c r="BI1360" s="86"/>
      <c r="BJ1360" s="86"/>
      <c r="BK1360" s="86"/>
      <c r="BL1360" s="86"/>
      <c r="BM1360" s="86"/>
      <c r="BN1360" s="86"/>
      <c r="BO1360" s="86"/>
      <c r="BP1360" s="86"/>
    </row>
    <row r="1361" spans="7:68" s="28" customFormat="1">
      <c r="G1361" s="450"/>
      <c r="AC1361" s="33"/>
      <c r="AG1361" s="86"/>
      <c r="AH1361" s="86"/>
      <c r="AI1361" s="86"/>
      <c r="AK1361" s="86"/>
      <c r="AL1361" s="86"/>
      <c r="AM1361" s="86"/>
      <c r="AN1361" s="86"/>
      <c r="AO1361" s="86"/>
      <c r="AP1361" s="86"/>
      <c r="AQ1361" s="86"/>
      <c r="AR1361" s="86"/>
      <c r="AS1361" s="86"/>
      <c r="AT1361" s="86"/>
      <c r="AU1361" s="86"/>
      <c r="AV1361" s="86"/>
      <c r="AW1361" s="86"/>
      <c r="AX1361" s="86"/>
      <c r="AY1361" s="86"/>
      <c r="AZ1361" s="86"/>
      <c r="BA1361" s="86"/>
      <c r="BB1361" s="86"/>
      <c r="BC1361" s="86"/>
      <c r="BD1361" s="86"/>
      <c r="BE1361" s="86"/>
      <c r="BF1361" s="86"/>
      <c r="BG1361" s="86"/>
      <c r="BH1361" s="86"/>
      <c r="BI1361" s="86"/>
      <c r="BJ1361" s="86"/>
      <c r="BK1361" s="86"/>
      <c r="BL1361" s="86"/>
      <c r="BM1361" s="86"/>
      <c r="BN1361" s="86"/>
      <c r="BO1361" s="86"/>
      <c r="BP1361" s="86"/>
    </row>
    <row r="1362" spans="7:68" s="28" customFormat="1">
      <c r="G1362" s="450"/>
      <c r="AC1362" s="33"/>
      <c r="AG1362" s="86"/>
      <c r="AH1362" s="86"/>
      <c r="AI1362" s="86"/>
      <c r="AK1362" s="86"/>
      <c r="AL1362" s="86"/>
      <c r="AM1362" s="86"/>
      <c r="AN1362" s="86"/>
      <c r="AO1362" s="86"/>
      <c r="AP1362" s="86"/>
      <c r="AQ1362" s="86"/>
      <c r="AR1362" s="86"/>
      <c r="AS1362" s="86"/>
      <c r="AT1362" s="86"/>
      <c r="AU1362" s="86"/>
      <c r="AV1362" s="86"/>
      <c r="AW1362" s="86"/>
      <c r="AX1362" s="86"/>
      <c r="AY1362" s="86"/>
      <c r="AZ1362" s="86"/>
      <c r="BA1362" s="86"/>
      <c r="BB1362" s="86"/>
      <c r="BC1362" s="86"/>
      <c r="BD1362" s="86"/>
      <c r="BE1362" s="86"/>
      <c r="BF1362" s="86"/>
      <c r="BG1362" s="86"/>
      <c r="BH1362" s="86"/>
      <c r="BI1362" s="86"/>
      <c r="BJ1362" s="86"/>
      <c r="BK1362" s="86"/>
      <c r="BL1362" s="86"/>
      <c r="BM1362" s="86"/>
      <c r="BN1362" s="86"/>
      <c r="BO1362" s="86"/>
      <c r="BP1362" s="86"/>
    </row>
    <row r="1363" spans="7:68" s="28" customFormat="1">
      <c r="G1363" s="450"/>
      <c r="AC1363" s="33"/>
      <c r="AG1363" s="86"/>
      <c r="AH1363" s="86"/>
      <c r="AI1363" s="86"/>
      <c r="AK1363" s="86"/>
      <c r="AL1363" s="86"/>
      <c r="AM1363" s="86"/>
      <c r="AN1363" s="86"/>
      <c r="AO1363" s="86"/>
      <c r="AP1363" s="86"/>
      <c r="AQ1363" s="86"/>
      <c r="AR1363" s="86"/>
      <c r="AS1363" s="86"/>
      <c r="AT1363" s="86"/>
      <c r="AU1363" s="86"/>
      <c r="AV1363" s="86"/>
      <c r="AW1363" s="86"/>
      <c r="AX1363" s="86"/>
      <c r="AY1363" s="86"/>
      <c r="AZ1363" s="86"/>
      <c r="BA1363" s="86"/>
      <c r="BB1363" s="86"/>
      <c r="BC1363" s="86"/>
      <c r="BD1363" s="86"/>
      <c r="BE1363" s="86"/>
      <c r="BF1363" s="86"/>
      <c r="BG1363" s="86"/>
      <c r="BH1363" s="86"/>
      <c r="BI1363" s="86"/>
      <c r="BJ1363" s="86"/>
      <c r="BK1363" s="86"/>
      <c r="BL1363" s="86"/>
      <c r="BM1363" s="86"/>
      <c r="BN1363" s="86"/>
      <c r="BO1363" s="86"/>
      <c r="BP1363" s="86"/>
    </row>
    <row r="1364" spans="7:68" s="28" customFormat="1">
      <c r="G1364" s="450"/>
      <c r="AC1364" s="33"/>
      <c r="AG1364" s="86"/>
      <c r="AH1364" s="86"/>
      <c r="AI1364" s="86"/>
      <c r="AK1364" s="86"/>
      <c r="AL1364" s="86"/>
      <c r="AM1364" s="86"/>
      <c r="AN1364" s="86"/>
      <c r="AO1364" s="86"/>
      <c r="AP1364" s="86"/>
      <c r="AQ1364" s="86"/>
      <c r="AR1364" s="86"/>
      <c r="AS1364" s="86"/>
      <c r="AT1364" s="86"/>
      <c r="AU1364" s="86"/>
      <c r="AV1364" s="86"/>
      <c r="AW1364" s="86"/>
      <c r="AX1364" s="86"/>
      <c r="AY1364" s="86"/>
      <c r="AZ1364" s="86"/>
      <c r="BA1364" s="86"/>
      <c r="BB1364" s="86"/>
      <c r="BC1364" s="86"/>
      <c r="BD1364" s="86"/>
      <c r="BE1364" s="86"/>
      <c r="BF1364" s="86"/>
      <c r="BG1364" s="86"/>
      <c r="BH1364" s="86"/>
      <c r="BI1364" s="86"/>
      <c r="BJ1364" s="86"/>
      <c r="BK1364" s="86"/>
      <c r="BL1364" s="86"/>
      <c r="BM1364" s="86"/>
      <c r="BN1364" s="86"/>
      <c r="BO1364" s="86"/>
      <c r="BP1364" s="86"/>
    </row>
    <row r="1365" spans="7:68" s="28" customFormat="1">
      <c r="G1365" s="450"/>
      <c r="AC1365" s="33"/>
      <c r="AG1365" s="86"/>
      <c r="AH1365" s="86"/>
      <c r="AI1365" s="86"/>
      <c r="AK1365" s="86"/>
      <c r="AL1365" s="86"/>
      <c r="AM1365" s="86"/>
      <c r="AN1365" s="86"/>
      <c r="AO1365" s="86"/>
      <c r="AP1365" s="86"/>
      <c r="AQ1365" s="86"/>
      <c r="AR1365" s="86"/>
      <c r="AS1365" s="86"/>
      <c r="AT1365" s="86"/>
      <c r="AU1365" s="86"/>
      <c r="AV1365" s="86"/>
      <c r="AW1365" s="86"/>
      <c r="AX1365" s="86"/>
      <c r="AY1365" s="86"/>
      <c r="AZ1365" s="86"/>
      <c r="BA1365" s="86"/>
      <c r="BB1365" s="86"/>
      <c r="BC1365" s="86"/>
      <c r="BD1365" s="86"/>
      <c r="BE1365" s="86"/>
      <c r="BF1365" s="86"/>
      <c r="BG1365" s="86"/>
      <c r="BH1365" s="86"/>
      <c r="BI1365" s="86"/>
      <c r="BJ1365" s="86"/>
      <c r="BK1365" s="86"/>
      <c r="BL1365" s="86"/>
      <c r="BM1365" s="86"/>
      <c r="BN1365" s="86"/>
      <c r="BO1365" s="86"/>
      <c r="BP1365" s="86"/>
    </row>
    <row r="1366" spans="7:68" s="28" customFormat="1">
      <c r="G1366" s="450"/>
      <c r="AC1366" s="33"/>
      <c r="AG1366" s="86"/>
      <c r="AH1366" s="86"/>
      <c r="AI1366" s="86"/>
      <c r="AK1366" s="86"/>
      <c r="AL1366" s="86"/>
      <c r="AM1366" s="86"/>
      <c r="AN1366" s="86"/>
      <c r="AO1366" s="86"/>
      <c r="AP1366" s="86"/>
      <c r="AQ1366" s="86"/>
      <c r="AR1366" s="86"/>
      <c r="AS1366" s="86"/>
      <c r="AT1366" s="86"/>
      <c r="AU1366" s="86"/>
      <c r="AV1366" s="86"/>
      <c r="AW1366" s="86"/>
      <c r="AX1366" s="86"/>
      <c r="AY1366" s="86"/>
      <c r="AZ1366" s="86"/>
      <c r="BA1366" s="86"/>
      <c r="BB1366" s="86"/>
      <c r="BC1366" s="86"/>
      <c r="BD1366" s="86"/>
      <c r="BE1366" s="86"/>
      <c r="BF1366" s="86"/>
      <c r="BG1366" s="86"/>
      <c r="BH1366" s="86"/>
      <c r="BI1366" s="86"/>
      <c r="BJ1366" s="86"/>
      <c r="BK1366" s="86"/>
      <c r="BL1366" s="86"/>
      <c r="BM1366" s="86"/>
      <c r="BN1366" s="86"/>
      <c r="BO1366" s="86"/>
      <c r="BP1366" s="86"/>
    </row>
    <row r="1367" spans="7:68" s="28" customFormat="1">
      <c r="G1367" s="450"/>
      <c r="AC1367" s="33"/>
      <c r="AG1367" s="86"/>
      <c r="AH1367" s="86"/>
      <c r="AI1367" s="86"/>
      <c r="AK1367" s="86"/>
      <c r="AL1367" s="86"/>
      <c r="AM1367" s="86"/>
      <c r="AN1367" s="86"/>
      <c r="AO1367" s="86"/>
      <c r="AP1367" s="86"/>
      <c r="AQ1367" s="86"/>
      <c r="AR1367" s="86"/>
      <c r="AS1367" s="86"/>
      <c r="AT1367" s="86"/>
      <c r="AU1367" s="86"/>
      <c r="AV1367" s="86"/>
      <c r="AW1367" s="86"/>
      <c r="AX1367" s="86"/>
      <c r="AY1367" s="86"/>
      <c r="AZ1367" s="86"/>
      <c r="BA1367" s="86"/>
      <c r="BB1367" s="86"/>
      <c r="BC1367" s="86"/>
      <c r="BD1367" s="86"/>
      <c r="BE1367" s="86"/>
      <c r="BF1367" s="86"/>
      <c r="BG1367" s="86"/>
      <c r="BH1367" s="86"/>
      <c r="BI1367" s="86"/>
      <c r="BJ1367" s="86"/>
      <c r="BK1367" s="86"/>
      <c r="BL1367" s="86"/>
      <c r="BM1367" s="86"/>
      <c r="BN1367" s="86"/>
      <c r="BO1367" s="86"/>
      <c r="BP1367" s="86"/>
    </row>
    <row r="1368" spans="7:68" s="28" customFormat="1">
      <c r="G1368" s="450"/>
      <c r="AC1368" s="33"/>
      <c r="AG1368" s="86"/>
      <c r="AH1368" s="86"/>
      <c r="AI1368" s="86"/>
      <c r="AK1368" s="86"/>
      <c r="AL1368" s="86"/>
      <c r="AM1368" s="86"/>
      <c r="AN1368" s="86"/>
      <c r="AO1368" s="86"/>
      <c r="AP1368" s="86"/>
      <c r="AQ1368" s="86"/>
      <c r="AR1368" s="86"/>
      <c r="AS1368" s="86"/>
      <c r="AT1368" s="86"/>
      <c r="AU1368" s="86"/>
      <c r="AV1368" s="86"/>
      <c r="AW1368" s="86"/>
      <c r="AX1368" s="86"/>
      <c r="AY1368" s="86"/>
      <c r="AZ1368" s="86"/>
      <c r="BA1368" s="86"/>
      <c r="BB1368" s="86"/>
      <c r="BC1368" s="86"/>
      <c r="BD1368" s="86"/>
      <c r="BE1368" s="86"/>
      <c r="BF1368" s="86"/>
      <c r="BG1368" s="86"/>
      <c r="BH1368" s="86"/>
      <c r="BI1368" s="86"/>
      <c r="BJ1368" s="86"/>
      <c r="BK1368" s="86"/>
      <c r="BL1368" s="86"/>
      <c r="BM1368" s="86"/>
      <c r="BN1368" s="86"/>
      <c r="BO1368" s="86"/>
      <c r="BP1368" s="86"/>
    </row>
    <row r="1369" spans="7:68" s="28" customFormat="1">
      <c r="G1369" s="450"/>
      <c r="AC1369" s="33"/>
      <c r="AG1369" s="86"/>
      <c r="AH1369" s="86"/>
      <c r="AI1369" s="86"/>
      <c r="AK1369" s="86"/>
      <c r="AL1369" s="86"/>
      <c r="AM1369" s="86"/>
      <c r="AN1369" s="86"/>
      <c r="AO1369" s="86"/>
      <c r="AP1369" s="86"/>
      <c r="AQ1369" s="86"/>
      <c r="AR1369" s="86"/>
      <c r="AS1369" s="86"/>
      <c r="AT1369" s="86"/>
      <c r="AU1369" s="86"/>
      <c r="AV1369" s="86"/>
      <c r="AW1369" s="86"/>
      <c r="AX1369" s="86"/>
      <c r="AY1369" s="86"/>
      <c r="AZ1369" s="86"/>
      <c r="BA1369" s="86"/>
      <c r="BB1369" s="86"/>
      <c r="BC1369" s="86"/>
      <c r="BD1369" s="86"/>
      <c r="BE1369" s="86"/>
      <c r="BF1369" s="86"/>
      <c r="BG1369" s="86"/>
      <c r="BH1369" s="86"/>
      <c r="BI1369" s="86"/>
      <c r="BJ1369" s="86"/>
      <c r="BK1369" s="86"/>
      <c r="BL1369" s="86"/>
      <c r="BM1369" s="86"/>
      <c r="BN1369" s="86"/>
      <c r="BO1369" s="86"/>
      <c r="BP1369" s="86"/>
    </row>
    <row r="1370" spans="7:68" s="28" customFormat="1">
      <c r="G1370" s="450"/>
      <c r="AC1370" s="33"/>
      <c r="AG1370" s="86"/>
      <c r="AH1370" s="86"/>
      <c r="AI1370" s="86"/>
      <c r="AK1370" s="86"/>
      <c r="AL1370" s="86"/>
      <c r="AM1370" s="86"/>
      <c r="AN1370" s="86"/>
      <c r="AO1370" s="86"/>
      <c r="AP1370" s="86"/>
      <c r="AQ1370" s="86"/>
      <c r="AR1370" s="86"/>
      <c r="AS1370" s="86"/>
      <c r="AT1370" s="86"/>
      <c r="AU1370" s="86"/>
      <c r="AV1370" s="86"/>
      <c r="AW1370" s="86"/>
      <c r="AX1370" s="86"/>
      <c r="AY1370" s="86"/>
      <c r="AZ1370" s="86"/>
      <c r="BA1370" s="86"/>
      <c r="BB1370" s="86"/>
      <c r="BC1370" s="86"/>
      <c r="BD1370" s="86"/>
      <c r="BE1370" s="86"/>
      <c r="BF1370" s="86"/>
      <c r="BG1370" s="86"/>
      <c r="BH1370" s="86"/>
      <c r="BI1370" s="86"/>
      <c r="BJ1370" s="86"/>
      <c r="BK1370" s="86"/>
      <c r="BL1370" s="86"/>
      <c r="BM1370" s="86"/>
      <c r="BN1370" s="86"/>
      <c r="BO1370" s="86"/>
      <c r="BP1370" s="86"/>
    </row>
    <row r="1371" spans="7:68" s="28" customFormat="1">
      <c r="G1371" s="450"/>
      <c r="AC1371" s="33"/>
      <c r="AG1371" s="86"/>
      <c r="AH1371" s="86"/>
      <c r="AI1371" s="86"/>
      <c r="AK1371" s="86"/>
      <c r="AL1371" s="86"/>
      <c r="AM1371" s="86"/>
      <c r="AN1371" s="86"/>
      <c r="AO1371" s="86"/>
      <c r="AP1371" s="86"/>
      <c r="AQ1371" s="86"/>
      <c r="AR1371" s="86"/>
      <c r="AS1371" s="86"/>
      <c r="AT1371" s="86"/>
      <c r="AU1371" s="86"/>
      <c r="AV1371" s="86"/>
      <c r="AW1371" s="86"/>
      <c r="AX1371" s="86"/>
      <c r="AY1371" s="86"/>
      <c r="AZ1371" s="86"/>
      <c r="BA1371" s="86"/>
      <c r="BB1371" s="86"/>
      <c r="BC1371" s="86"/>
      <c r="BD1371" s="86"/>
      <c r="BE1371" s="86"/>
      <c r="BF1371" s="86"/>
      <c r="BG1371" s="86"/>
      <c r="BH1371" s="86"/>
      <c r="BI1371" s="86"/>
      <c r="BJ1371" s="86"/>
      <c r="BK1371" s="86"/>
      <c r="BL1371" s="86"/>
      <c r="BM1371" s="86"/>
      <c r="BN1371" s="86"/>
      <c r="BO1371" s="86"/>
      <c r="BP1371" s="86"/>
    </row>
    <row r="1372" spans="7:68" s="28" customFormat="1">
      <c r="G1372" s="450"/>
      <c r="AC1372" s="33"/>
      <c r="AG1372" s="86"/>
      <c r="AH1372" s="86"/>
      <c r="AI1372" s="86"/>
      <c r="AK1372" s="86"/>
      <c r="AL1372" s="86"/>
      <c r="AM1372" s="86"/>
      <c r="AN1372" s="86"/>
      <c r="AO1372" s="86"/>
      <c r="AP1372" s="86"/>
      <c r="AQ1372" s="86"/>
      <c r="AR1372" s="86"/>
      <c r="AS1372" s="86"/>
      <c r="AT1372" s="86"/>
      <c r="AU1372" s="86"/>
      <c r="AV1372" s="86"/>
      <c r="AW1372" s="86"/>
      <c r="AX1372" s="86"/>
      <c r="AY1372" s="86"/>
      <c r="AZ1372" s="86"/>
      <c r="BA1372" s="86"/>
      <c r="BB1372" s="86"/>
      <c r="BC1372" s="86"/>
      <c r="BD1372" s="86"/>
      <c r="BE1372" s="86"/>
      <c r="BF1372" s="86"/>
      <c r="BG1372" s="86"/>
      <c r="BH1372" s="86"/>
      <c r="BI1372" s="86"/>
      <c r="BJ1372" s="86"/>
      <c r="BK1372" s="86"/>
      <c r="BL1372" s="86"/>
      <c r="BM1372" s="86"/>
      <c r="BN1372" s="86"/>
      <c r="BO1372" s="86"/>
      <c r="BP1372" s="86"/>
    </row>
    <row r="1373" spans="7:68" s="28" customFormat="1">
      <c r="G1373" s="450"/>
      <c r="AC1373" s="33"/>
      <c r="AG1373" s="86"/>
      <c r="AH1373" s="86"/>
      <c r="AI1373" s="86"/>
      <c r="AK1373" s="86"/>
      <c r="AL1373" s="86"/>
      <c r="AM1373" s="86"/>
      <c r="AN1373" s="86"/>
      <c r="AO1373" s="86"/>
      <c r="AP1373" s="86"/>
      <c r="AQ1373" s="86"/>
      <c r="AR1373" s="86"/>
      <c r="AS1373" s="86"/>
      <c r="AT1373" s="86"/>
      <c r="AU1373" s="86"/>
      <c r="AV1373" s="86"/>
      <c r="AW1373" s="86"/>
      <c r="AX1373" s="86"/>
      <c r="AY1373" s="86"/>
      <c r="AZ1373" s="86"/>
      <c r="BA1373" s="86"/>
      <c r="BB1373" s="86"/>
      <c r="BC1373" s="86"/>
      <c r="BD1373" s="86"/>
      <c r="BE1373" s="86"/>
      <c r="BF1373" s="86"/>
      <c r="BG1373" s="86"/>
      <c r="BH1373" s="86"/>
      <c r="BI1373" s="86"/>
      <c r="BJ1373" s="86"/>
      <c r="BK1373" s="86"/>
      <c r="BL1373" s="86"/>
      <c r="BM1373" s="86"/>
      <c r="BN1373" s="86"/>
      <c r="BO1373" s="86"/>
      <c r="BP1373" s="86"/>
    </row>
    <row r="1374" spans="7:68" s="28" customFormat="1">
      <c r="G1374" s="450"/>
      <c r="AC1374" s="33"/>
      <c r="AG1374" s="86"/>
      <c r="AH1374" s="86"/>
      <c r="AI1374" s="86"/>
      <c r="AK1374" s="86"/>
      <c r="AL1374" s="86"/>
      <c r="AM1374" s="86"/>
      <c r="AN1374" s="86"/>
      <c r="AO1374" s="86"/>
      <c r="AP1374" s="86"/>
      <c r="AQ1374" s="86"/>
      <c r="AR1374" s="86"/>
      <c r="AS1374" s="86"/>
      <c r="AT1374" s="86"/>
      <c r="AU1374" s="86"/>
      <c r="AV1374" s="86"/>
      <c r="AW1374" s="86"/>
      <c r="AX1374" s="86"/>
      <c r="AY1374" s="86"/>
      <c r="AZ1374" s="86"/>
      <c r="BA1374" s="86"/>
      <c r="BB1374" s="86"/>
      <c r="BC1374" s="86"/>
      <c r="BD1374" s="86"/>
      <c r="BE1374" s="86"/>
      <c r="BF1374" s="86"/>
      <c r="BG1374" s="86"/>
      <c r="BH1374" s="86"/>
      <c r="BI1374" s="86"/>
      <c r="BJ1374" s="86"/>
      <c r="BK1374" s="86"/>
      <c r="BL1374" s="86"/>
      <c r="BM1374" s="86"/>
      <c r="BN1374" s="86"/>
      <c r="BO1374" s="86"/>
      <c r="BP1374" s="86"/>
    </row>
    <row r="1375" spans="7:68" s="28" customFormat="1">
      <c r="G1375" s="450"/>
      <c r="AC1375" s="33"/>
      <c r="AG1375" s="86"/>
      <c r="AH1375" s="86"/>
      <c r="AI1375" s="86"/>
      <c r="AK1375" s="86"/>
      <c r="AL1375" s="86"/>
      <c r="AM1375" s="86"/>
      <c r="AN1375" s="86"/>
      <c r="AO1375" s="86"/>
      <c r="AP1375" s="86"/>
      <c r="AQ1375" s="86"/>
      <c r="AR1375" s="86"/>
      <c r="AS1375" s="86"/>
      <c r="AT1375" s="86"/>
      <c r="AU1375" s="86"/>
      <c r="AV1375" s="86"/>
      <c r="AW1375" s="86"/>
      <c r="AX1375" s="86"/>
      <c r="AY1375" s="86"/>
      <c r="AZ1375" s="86"/>
      <c r="BA1375" s="86"/>
      <c r="BB1375" s="86"/>
      <c r="BC1375" s="86"/>
      <c r="BD1375" s="86"/>
      <c r="BE1375" s="86"/>
      <c r="BF1375" s="86"/>
      <c r="BG1375" s="86"/>
      <c r="BH1375" s="86"/>
      <c r="BI1375" s="86"/>
      <c r="BJ1375" s="86"/>
      <c r="BK1375" s="86"/>
      <c r="BL1375" s="86"/>
      <c r="BM1375" s="86"/>
      <c r="BN1375" s="86"/>
      <c r="BO1375" s="86"/>
      <c r="BP1375" s="86"/>
    </row>
    <row r="1376" spans="7:68" s="28" customFormat="1">
      <c r="G1376" s="450"/>
      <c r="AC1376" s="33"/>
      <c r="AG1376" s="86"/>
      <c r="AH1376" s="86"/>
      <c r="AI1376" s="86"/>
      <c r="AK1376" s="86"/>
      <c r="AL1376" s="86"/>
      <c r="AM1376" s="86"/>
      <c r="AN1376" s="86"/>
      <c r="AO1376" s="86"/>
      <c r="AP1376" s="86"/>
      <c r="AQ1376" s="86"/>
      <c r="AR1376" s="86"/>
      <c r="AS1376" s="86"/>
      <c r="AT1376" s="86"/>
      <c r="AU1376" s="86"/>
      <c r="AV1376" s="86"/>
      <c r="AW1376" s="86"/>
      <c r="AX1376" s="86"/>
      <c r="AY1376" s="86"/>
      <c r="AZ1376" s="86"/>
      <c r="BA1376" s="86"/>
      <c r="BB1376" s="86"/>
      <c r="BC1376" s="86"/>
      <c r="BD1376" s="86"/>
      <c r="BE1376" s="86"/>
      <c r="BF1376" s="86"/>
      <c r="BG1376" s="86"/>
      <c r="BH1376" s="86"/>
      <c r="BI1376" s="86"/>
      <c r="BJ1376" s="86"/>
      <c r="BK1376" s="86"/>
      <c r="BL1376" s="86"/>
      <c r="BM1376" s="86"/>
      <c r="BN1376" s="86"/>
      <c r="BO1376" s="86"/>
      <c r="BP1376" s="86"/>
    </row>
    <row r="1377" spans="7:68" s="28" customFormat="1">
      <c r="G1377" s="450"/>
      <c r="AC1377" s="33"/>
      <c r="AG1377" s="86"/>
      <c r="AH1377" s="86"/>
      <c r="AI1377" s="86"/>
      <c r="AK1377" s="86"/>
      <c r="AL1377" s="86"/>
      <c r="AM1377" s="86"/>
      <c r="AN1377" s="86"/>
      <c r="AO1377" s="86"/>
      <c r="AP1377" s="86"/>
      <c r="AQ1377" s="86"/>
      <c r="AR1377" s="86"/>
      <c r="AS1377" s="86"/>
      <c r="AT1377" s="86"/>
      <c r="AU1377" s="86"/>
      <c r="AV1377" s="86"/>
      <c r="AW1377" s="86"/>
      <c r="AX1377" s="86"/>
      <c r="AY1377" s="86"/>
      <c r="AZ1377" s="86"/>
      <c r="BA1377" s="86"/>
      <c r="BB1377" s="86"/>
      <c r="BC1377" s="86"/>
      <c r="BD1377" s="86"/>
      <c r="BE1377" s="86"/>
      <c r="BF1377" s="86"/>
      <c r="BG1377" s="86"/>
      <c r="BH1377" s="86"/>
      <c r="BI1377" s="86"/>
      <c r="BJ1377" s="86"/>
      <c r="BK1377" s="86"/>
      <c r="BL1377" s="86"/>
      <c r="BM1377" s="86"/>
      <c r="BN1377" s="86"/>
      <c r="BO1377" s="86"/>
      <c r="BP1377" s="86"/>
    </row>
    <row r="1378" spans="7:68" s="28" customFormat="1">
      <c r="G1378" s="450"/>
      <c r="AC1378" s="33"/>
      <c r="AG1378" s="86"/>
      <c r="AH1378" s="86"/>
      <c r="AI1378" s="86"/>
      <c r="AK1378" s="86"/>
      <c r="AL1378" s="86"/>
      <c r="AM1378" s="86"/>
      <c r="AN1378" s="86"/>
      <c r="AO1378" s="86"/>
      <c r="AP1378" s="86"/>
      <c r="AQ1378" s="86"/>
      <c r="AR1378" s="86"/>
      <c r="AS1378" s="86"/>
      <c r="AT1378" s="86"/>
      <c r="AU1378" s="86"/>
      <c r="AV1378" s="86"/>
      <c r="AW1378" s="86"/>
      <c r="AX1378" s="86"/>
      <c r="AY1378" s="86"/>
      <c r="AZ1378" s="86"/>
      <c r="BA1378" s="86"/>
      <c r="BB1378" s="86"/>
      <c r="BC1378" s="86"/>
      <c r="BD1378" s="86"/>
      <c r="BE1378" s="86"/>
      <c r="BF1378" s="86"/>
      <c r="BG1378" s="86"/>
      <c r="BH1378" s="86"/>
      <c r="BI1378" s="86"/>
      <c r="BJ1378" s="86"/>
      <c r="BK1378" s="86"/>
      <c r="BL1378" s="86"/>
      <c r="BM1378" s="86"/>
      <c r="BN1378" s="86"/>
      <c r="BO1378" s="86"/>
      <c r="BP1378" s="86"/>
    </row>
    <row r="1379" spans="7:68" s="28" customFormat="1">
      <c r="G1379" s="450"/>
      <c r="AC1379" s="33"/>
      <c r="AG1379" s="86"/>
      <c r="AH1379" s="86"/>
      <c r="AI1379" s="86"/>
      <c r="AK1379" s="86"/>
      <c r="AL1379" s="86"/>
      <c r="AM1379" s="86"/>
      <c r="AN1379" s="86"/>
      <c r="AO1379" s="86"/>
      <c r="AP1379" s="86"/>
      <c r="AQ1379" s="86"/>
      <c r="AR1379" s="86"/>
      <c r="AS1379" s="86"/>
      <c r="AT1379" s="86"/>
      <c r="AU1379" s="86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86"/>
      <c r="BG1379" s="86"/>
      <c r="BH1379" s="86"/>
      <c r="BI1379" s="86"/>
      <c r="BJ1379" s="86"/>
      <c r="BK1379" s="86"/>
      <c r="BL1379" s="86"/>
      <c r="BM1379" s="86"/>
      <c r="BN1379" s="86"/>
      <c r="BO1379" s="86"/>
      <c r="BP1379" s="86"/>
    </row>
    <row r="1380" spans="7:68" s="28" customFormat="1">
      <c r="G1380" s="450"/>
      <c r="AC1380" s="33"/>
      <c r="AG1380" s="86"/>
      <c r="AH1380" s="86"/>
      <c r="AI1380" s="86"/>
      <c r="AK1380" s="86"/>
      <c r="AL1380" s="86"/>
      <c r="AM1380" s="86"/>
      <c r="AN1380" s="86"/>
      <c r="AO1380" s="86"/>
      <c r="AP1380" s="86"/>
      <c r="AQ1380" s="86"/>
      <c r="AR1380" s="86"/>
      <c r="AS1380" s="86"/>
      <c r="AT1380" s="86"/>
      <c r="AU1380" s="86"/>
      <c r="AV1380" s="86"/>
      <c r="AW1380" s="86"/>
      <c r="AX1380" s="86"/>
      <c r="AY1380" s="86"/>
      <c r="AZ1380" s="86"/>
      <c r="BA1380" s="86"/>
      <c r="BB1380" s="86"/>
      <c r="BC1380" s="86"/>
      <c r="BD1380" s="86"/>
      <c r="BE1380" s="86"/>
      <c r="BF1380" s="86"/>
      <c r="BG1380" s="86"/>
      <c r="BH1380" s="86"/>
      <c r="BI1380" s="86"/>
      <c r="BJ1380" s="86"/>
      <c r="BK1380" s="86"/>
      <c r="BL1380" s="86"/>
      <c r="BM1380" s="86"/>
      <c r="BN1380" s="86"/>
      <c r="BO1380" s="86"/>
      <c r="BP1380" s="86"/>
    </row>
    <row r="1381" spans="7:68" s="28" customFormat="1">
      <c r="G1381" s="450"/>
      <c r="AC1381" s="33"/>
      <c r="AG1381" s="86"/>
      <c r="AH1381" s="86"/>
      <c r="AI1381" s="86"/>
      <c r="AK1381" s="86"/>
      <c r="AL1381" s="86"/>
      <c r="AM1381" s="86"/>
      <c r="AN1381" s="86"/>
      <c r="AO1381" s="86"/>
      <c r="AP1381" s="86"/>
      <c r="AQ1381" s="86"/>
      <c r="AR1381" s="86"/>
      <c r="AS1381" s="86"/>
      <c r="AT1381" s="86"/>
      <c r="AU1381" s="86"/>
      <c r="AV1381" s="86"/>
      <c r="AW1381" s="86"/>
      <c r="AX1381" s="86"/>
      <c r="AY1381" s="86"/>
      <c r="AZ1381" s="86"/>
      <c r="BA1381" s="86"/>
      <c r="BB1381" s="86"/>
      <c r="BC1381" s="86"/>
      <c r="BD1381" s="86"/>
      <c r="BE1381" s="86"/>
      <c r="BF1381" s="86"/>
      <c r="BG1381" s="86"/>
      <c r="BH1381" s="86"/>
      <c r="BI1381" s="86"/>
      <c r="BJ1381" s="86"/>
      <c r="BK1381" s="86"/>
      <c r="BL1381" s="86"/>
      <c r="BM1381" s="86"/>
      <c r="BN1381" s="86"/>
      <c r="BO1381" s="86"/>
      <c r="BP1381" s="86"/>
    </row>
    <row r="1382" spans="7:68" s="28" customFormat="1">
      <c r="G1382" s="450"/>
      <c r="AC1382" s="33"/>
      <c r="AG1382" s="86"/>
      <c r="AH1382" s="86"/>
      <c r="AI1382" s="86"/>
      <c r="AK1382" s="86"/>
      <c r="AL1382" s="86"/>
      <c r="AM1382" s="86"/>
      <c r="AN1382" s="86"/>
      <c r="AO1382" s="86"/>
      <c r="AP1382" s="86"/>
      <c r="AQ1382" s="86"/>
      <c r="AR1382" s="86"/>
      <c r="AS1382" s="86"/>
      <c r="AT1382" s="86"/>
      <c r="AU1382" s="86"/>
      <c r="AV1382" s="86"/>
      <c r="AW1382" s="86"/>
      <c r="AX1382" s="86"/>
      <c r="AY1382" s="86"/>
      <c r="AZ1382" s="86"/>
      <c r="BA1382" s="86"/>
      <c r="BB1382" s="86"/>
      <c r="BC1382" s="86"/>
      <c r="BD1382" s="86"/>
      <c r="BE1382" s="86"/>
      <c r="BF1382" s="86"/>
      <c r="BG1382" s="86"/>
      <c r="BH1382" s="86"/>
      <c r="BI1382" s="86"/>
      <c r="BJ1382" s="86"/>
      <c r="BK1382" s="86"/>
      <c r="BL1382" s="86"/>
      <c r="BM1382" s="86"/>
      <c r="BN1382" s="86"/>
      <c r="BO1382" s="86"/>
      <c r="BP1382" s="86"/>
    </row>
    <row r="1383" spans="7:68" s="28" customFormat="1">
      <c r="G1383" s="450"/>
      <c r="AC1383" s="33"/>
      <c r="AG1383" s="86"/>
      <c r="AH1383" s="86"/>
      <c r="AI1383" s="86"/>
      <c r="AK1383" s="86"/>
      <c r="AL1383" s="86"/>
      <c r="AM1383" s="86"/>
      <c r="AN1383" s="86"/>
      <c r="AO1383" s="86"/>
      <c r="AP1383" s="86"/>
      <c r="AQ1383" s="86"/>
      <c r="AR1383" s="86"/>
      <c r="AS1383" s="86"/>
      <c r="AT1383" s="86"/>
      <c r="AU1383" s="86"/>
      <c r="AV1383" s="86"/>
      <c r="AW1383" s="86"/>
      <c r="AX1383" s="86"/>
      <c r="AY1383" s="86"/>
      <c r="AZ1383" s="86"/>
      <c r="BA1383" s="86"/>
      <c r="BB1383" s="86"/>
      <c r="BC1383" s="86"/>
      <c r="BD1383" s="86"/>
      <c r="BE1383" s="86"/>
      <c r="BF1383" s="86"/>
      <c r="BG1383" s="86"/>
      <c r="BH1383" s="86"/>
      <c r="BI1383" s="86"/>
      <c r="BJ1383" s="86"/>
      <c r="BK1383" s="86"/>
      <c r="BL1383" s="86"/>
      <c r="BM1383" s="86"/>
      <c r="BN1383" s="86"/>
      <c r="BO1383" s="86"/>
      <c r="BP1383" s="86"/>
    </row>
    <row r="1384" spans="7:68" s="28" customFormat="1">
      <c r="G1384" s="450"/>
      <c r="AC1384" s="33"/>
      <c r="AG1384" s="86"/>
      <c r="AH1384" s="86"/>
      <c r="AI1384" s="86"/>
      <c r="AK1384" s="86"/>
      <c r="AL1384" s="86"/>
      <c r="AM1384" s="86"/>
      <c r="AN1384" s="86"/>
      <c r="AO1384" s="86"/>
      <c r="AP1384" s="86"/>
      <c r="AQ1384" s="86"/>
      <c r="AR1384" s="86"/>
      <c r="AS1384" s="86"/>
      <c r="AT1384" s="86"/>
      <c r="AU1384" s="86"/>
      <c r="AV1384" s="86"/>
      <c r="AW1384" s="86"/>
      <c r="AX1384" s="86"/>
      <c r="AY1384" s="86"/>
      <c r="AZ1384" s="86"/>
      <c r="BA1384" s="86"/>
      <c r="BB1384" s="86"/>
      <c r="BC1384" s="86"/>
      <c r="BD1384" s="86"/>
      <c r="BE1384" s="86"/>
      <c r="BF1384" s="86"/>
      <c r="BG1384" s="86"/>
      <c r="BH1384" s="86"/>
      <c r="BI1384" s="86"/>
      <c r="BJ1384" s="86"/>
      <c r="BK1384" s="86"/>
      <c r="BL1384" s="86"/>
      <c r="BM1384" s="86"/>
      <c r="BN1384" s="86"/>
      <c r="BO1384" s="86"/>
      <c r="BP1384" s="86"/>
    </row>
    <row r="1385" spans="7:68" s="28" customFormat="1">
      <c r="G1385" s="450"/>
      <c r="AC1385" s="33"/>
      <c r="AG1385" s="86"/>
      <c r="AH1385" s="86"/>
      <c r="AI1385" s="86"/>
      <c r="AK1385" s="86"/>
      <c r="AL1385" s="86"/>
      <c r="AM1385" s="86"/>
      <c r="AN1385" s="86"/>
      <c r="AO1385" s="86"/>
      <c r="AP1385" s="86"/>
      <c r="AQ1385" s="86"/>
      <c r="AR1385" s="86"/>
      <c r="AS1385" s="86"/>
      <c r="AT1385" s="86"/>
      <c r="AU1385" s="86"/>
      <c r="AV1385" s="86"/>
      <c r="AW1385" s="86"/>
      <c r="AX1385" s="86"/>
      <c r="AY1385" s="86"/>
      <c r="AZ1385" s="86"/>
      <c r="BA1385" s="86"/>
      <c r="BB1385" s="86"/>
      <c r="BC1385" s="86"/>
      <c r="BD1385" s="86"/>
      <c r="BE1385" s="86"/>
      <c r="BF1385" s="86"/>
      <c r="BG1385" s="86"/>
      <c r="BH1385" s="86"/>
      <c r="BI1385" s="86"/>
      <c r="BJ1385" s="86"/>
      <c r="BK1385" s="86"/>
      <c r="BL1385" s="86"/>
      <c r="BM1385" s="86"/>
      <c r="BN1385" s="86"/>
      <c r="BO1385" s="86"/>
      <c r="BP1385" s="86"/>
    </row>
    <row r="1386" spans="7:68" s="28" customFormat="1">
      <c r="G1386" s="450"/>
      <c r="AC1386" s="33"/>
      <c r="AG1386" s="86"/>
      <c r="AH1386" s="86"/>
      <c r="AI1386" s="86"/>
      <c r="AK1386" s="86"/>
      <c r="AL1386" s="86"/>
      <c r="AM1386" s="86"/>
      <c r="AN1386" s="86"/>
      <c r="AO1386" s="86"/>
      <c r="AP1386" s="86"/>
      <c r="AQ1386" s="86"/>
      <c r="AR1386" s="86"/>
      <c r="AS1386" s="86"/>
      <c r="AT1386" s="86"/>
      <c r="AU1386" s="86"/>
      <c r="AV1386" s="86"/>
      <c r="AW1386" s="86"/>
      <c r="AX1386" s="86"/>
      <c r="AY1386" s="86"/>
      <c r="AZ1386" s="86"/>
      <c r="BA1386" s="86"/>
      <c r="BB1386" s="86"/>
      <c r="BC1386" s="86"/>
      <c r="BD1386" s="86"/>
      <c r="BE1386" s="86"/>
      <c r="BF1386" s="86"/>
      <c r="BG1386" s="86"/>
      <c r="BH1386" s="86"/>
      <c r="BI1386" s="86"/>
      <c r="BJ1386" s="86"/>
      <c r="BK1386" s="86"/>
      <c r="BL1386" s="86"/>
      <c r="BM1386" s="86"/>
      <c r="BN1386" s="86"/>
      <c r="BO1386" s="86"/>
      <c r="BP1386" s="86"/>
    </row>
    <row r="1387" spans="7:68" s="28" customFormat="1">
      <c r="G1387" s="450"/>
      <c r="AC1387" s="33"/>
      <c r="AG1387" s="86"/>
      <c r="AH1387" s="86"/>
      <c r="AI1387" s="86"/>
      <c r="AK1387" s="86"/>
      <c r="AL1387" s="86"/>
      <c r="AM1387" s="86"/>
      <c r="AN1387" s="86"/>
      <c r="AO1387" s="86"/>
      <c r="AP1387" s="86"/>
      <c r="AQ1387" s="86"/>
      <c r="AR1387" s="86"/>
      <c r="AS1387" s="86"/>
      <c r="AT1387" s="86"/>
      <c r="AU1387" s="86"/>
      <c r="AV1387" s="86"/>
      <c r="AW1387" s="86"/>
      <c r="AX1387" s="86"/>
      <c r="AY1387" s="86"/>
      <c r="AZ1387" s="86"/>
      <c r="BA1387" s="86"/>
      <c r="BB1387" s="86"/>
      <c r="BC1387" s="86"/>
      <c r="BD1387" s="86"/>
      <c r="BE1387" s="86"/>
      <c r="BF1387" s="86"/>
      <c r="BG1387" s="86"/>
      <c r="BH1387" s="86"/>
      <c r="BI1387" s="86"/>
      <c r="BJ1387" s="86"/>
      <c r="BK1387" s="86"/>
      <c r="BL1387" s="86"/>
      <c r="BM1387" s="86"/>
      <c r="BN1387" s="86"/>
      <c r="BO1387" s="86"/>
      <c r="BP1387" s="86"/>
    </row>
    <row r="1388" spans="7:68" s="28" customFormat="1">
      <c r="G1388" s="450"/>
      <c r="AC1388" s="33"/>
      <c r="AG1388" s="86"/>
      <c r="AH1388" s="86"/>
      <c r="AI1388" s="86"/>
      <c r="AK1388" s="86"/>
      <c r="AL1388" s="86"/>
      <c r="AM1388" s="86"/>
      <c r="AN1388" s="86"/>
      <c r="AO1388" s="86"/>
      <c r="AP1388" s="86"/>
      <c r="AQ1388" s="86"/>
      <c r="AR1388" s="86"/>
      <c r="AS1388" s="86"/>
      <c r="AT1388" s="86"/>
      <c r="AU1388" s="86"/>
      <c r="AV1388" s="86"/>
      <c r="AW1388" s="86"/>
      <c r="AX1388" s="86"/>
      <c r="AY1388" s="86"/>
      <c r="AZ1388" s="86"/>
      <c r="BA1388" s="86"/>
      <c r="BB1388" s="86"/>
      <c r="BC1388" s="86"/>
      <c r="BD1388" s="86"/>
      <c r="BE1388" s="86"/>
      <c r="BF1388" s="86"/>
      <c r="BG1388" s="86"/>
      <c r="BH1388" s="86"/>
      <c r="BI1388" s="86"/>
      <c r="BJ1388" s="86"/>
      <c r="BK1388" s="86"/>
      <c r="BL1388" s="86"/>
      <c r="BM1388" s="86"/>
      <c r="BN1388" s="86"/>
      <c r="BO1388" s="86"/>
      <c r="BP1388" s="86"/>
    </row>
    <row r="1389" spans="7:68" s="28" customFormat="1">
      <c r="G1389" s="450"/>
      <c r="AC1389" s="33"/>
      <c r="AG1389" s="86"/>
      <c r="AH1389" s="86"/>
      <c r="AI1389" s="86"/>
      <c r="AK1389" s="86"/>
      <c r="AL1389" s="86"/>
      <c r="AM1389" s="86"/>
      <c r="AN1389" s="86"/>
      <c r="AO1389" s="86"/>
      <c r="AP1389" s="86"/>
      <c r="AQ1389" s="86"/>
      <c r="AR1389" s="86"/>
      <c r="AS1389" s="86"/>
      <c r="AT1389" s="86"/>
      <c r="AU1389" s="86"/>
      <c r="AV1389" s="86"/>
      <c r="AW1389" s="86"/>
      <c r="AX1389" s="86"/>
      <c r="AY1389" s="86"/>
      <c r="AZ1389" s="86"/>
      <c r="BA1389" s="86"/>
      <c r="BB1389" s="86"/>
      <c r="BC1389" s="86"/>
      <c r="BD1389" s="86"/>
      <c r="BE1389" s="86"/>
      <c r="BF1389" s="86"/>
      <c r="BG1389" s="86"/>
      <c r="BH1389" s="86"/>
      <c r="BI1389" s="86"/>
      <c r="BJ1389" s="86"/>
      <c r="BK1389" s="86"/>
      <c r="BL1389" s="86"/>
      <c r="BM1389" s="86"/>
      <c r="BN1389" s="86"/>
      <c r="BO1389" s="86"/>
      <c r="BP1389" s="86"/>
    </row>
    <row r="1390" spans="7:68" s="28" customFormat="1">
      <c r="G1390" s="450"/>
      <c r="AC1390" s="33"/>
      <c r="AG1390" s="86"/>
      <c r="AH1390" s="86"/>
      <c r="AI1390" s="86"/>
      <c r="AK1390" s="86"/>
      <c r="AL1390" s="86"/>
      <c r="AM1390" s="86"/>
      <c r="AN1390" s="86"/>
      <c r="AO1390" s="86"/>
      <c r="AP1390" s="86"/>
      <c r="AQ1390" s="86"/>
      <c r="AR1390" s="86"/>
      <c r="AS1390" s="86"/>
      <c r="AT1390" s="86"/>
      <c r="AU1390" s="86"/>
      <c r="AV1390" s="86"/>
      <c r="AW1390" s="86"/>
      <c r="AX1390" s="86"/>
      <c r="AY1390" s="86"/>
      <c r="AZ1390" s="86"/>
      <c r="BA1390" s="86"/>
      <c r="BB1390" s="86"/>
      <c r="BC1390" s="86"/>
      <c r="BD1390" s="86"/>
      <c r="BE1390" s="86"/>
      <c r="BF1390" s="86"/>
      <c r="BG1390" s="86"/>
      <c r="BH1390" s="86"/>
      <c r="BI1390" s="86"/>
      <c r="BJ1390" s="86"/>
      <c r="BK1390" s="86"/>
      <c r="BL1390" s="86"/>
      <c r="BM1390" s="86"/>
      <c r="BN1390" s="86"/>
      <c r="BO1390" s="86"/>
      <c r="BP1390" s="86"/>
    </row>
    <row r="1391" spans="7:68" s="28" customFormat="1">
      <c r="G1391" s="450"/>
      <c r="AC1391" s="33"/>
      <c r="AG1391" s="86"/>
      <c r="AH1391" s="86"/>
      <c r="AI1391" s="86"/>
      <c r="AK1391" s="86"/>
      <c r="AL1391" s="86"/>
      <c r="AM1391" s="86"/>
      <c r="AN1391" s="86"/>
      <c r="AO1391" s="86"/>
      <c r="AP1391" s="86"/>
      <c r="AQ1391" s="86"/>
      <c r="AR1391" s="86"/>
      <c r="AS1391" s="86"/>
      <c r="AT1391" s="86"/>
      <c r="AU1391" s="86"/>
      <c r="AV1391" s="86"/>
      <c r="AW1391" s="86"/>
      <c r="AX1391" s="86"/>
      <c r="AY1391" s="86"/>
      <c r="AZ1391" s="86"/>
      <c r="BA1391" s="86"/>
      <c r="BB1391" s="86"/>
      <c r="BC1391" s="86"/>
      <c r="BD1391" s="86"/>
      <c r="BE1391" s="86"/>
      <c r="BF1391" s="86"/>
      <c r="BG1391" s="86"/>
      <c r="BH1391" s="86"/>
      <c r="BI1391" s="86"/>
      <c r="BJ1391" s="86"/>
      <c r="BK1391" s="86"/>
      <c r="BL1391" s="86"/>
      <c r="BM1391" s="86"/>
      <c r="BN1391" s="86"/>
      <c r="BO1391" s="86"/>
      <c r="BP1391" s="86"/>
    </row>
    <row r="1392" spans="7:68" s="28" customFormat="1">
      <c r="G1392" s="450"/>
      <c r="AC1392" s="33"/>
      <c r="AG1392" s="86"/>
      <c r="AH1392" s="86"/>
      <c r="AI1392" s="86"/>
      <c r="AK1392" s="86"/>
      <c r="AL1392" s="86"/>
      <c r="AM1392" s="86"/>
      <c r="AN1392" s="86"/>
      <c r="AO1392" s="86"/>
      <c r="AP1392" s="86"/>
      <c r="AQ1392" s="86"/>
      <c r="AR1392" s="86"/>
      <c r="AS1392" s="86"/>
      <c r="AT1392" s="86"/>
      <c r="AU1392" s="86"/>
      <c r="AV1392" s="86"/>
      <c r="AW1392" s="86"/>
      <c r="AX1392" s="86"/>
      <c r="AY1392" s="86"/>
      <c r="AZ1392" s="86"/>
      <c r="BA1392" s="86"/>
      <c r="BB1392" s="86"/>
      <c r="BC1392" s="86"/>
      <c r="BD1392" s="86"/>
      <c r="BE1392" s="86"/>
      <c r="BF1392" s="86"/>
      <c r="BG1392" s="86"/>
      <c r="BH1392" s="86"/>
      <c r="BI1392" s="86"/>
      <c r="BJ1392" s="86"/>
      <c r="BK1392" s="86"/>
      <c r="BL1392" s="86"/>
      <c r="BM1392" s="86"/>
      <c r="BN1392" s="86"/>
      <c r="BO1392" s="86"/>
      <c r="BP1392" s="86"/>
    </row>
    <row r="1393" spans="7:68" s="28" customFormat="1">
      <c r="G1393" s="450"/>
      <c r="AC1393" s="33"/>
      <c r="AG1393" s="86"/>
      <c r="AH1393" s="86"/>
      <c r="AI1393" s="86"/>
      <c r="AK1393" s="86"/>
      <c r="AL1393" s="86"/>
      <c r="AM1393" s="86"/>
      <c r="AN1393" s="86"/>
      <c r="AO1393" s="86"/>
      <c r="AP1393" s="86"/>
      <c r="AQ1393" s="86"/>
      <c r="AR1393" s="86"/>
      <c r="AS1393" s="86"/>
      <c r="AT1393" s="86"/>
      <c r="AU1393" s="86"/>
      <c r="AV1393" s="86"/>
      <c r="AW1393" s="86"/>
      <c r="AX1393" s="86"/>
      <c r="AY1393" s="86"/>
      <c r="AZ1393" s="86"/>
      <c r="BA1393" s="86"/>
      <c r="BB1393" s="86"/>
      <c r="BC1393" s="86"/>
      <c r="BD1393" s="86"/>
      <c r="BE1393" s="86"/>
      <c r="BF1393" s="86"/>
      <c r="BG1393" s="86"/>
      <c r="BH1393" s="86"/>
      <c r="BI1393" s="86"/>
      <c r="BJ1393" s="86"/>
      <c r="BK1393" s="86"/>
      <c r="BL1393" s="86"/>
      <c r="BM1393" s="86"/>
      <c r="BN1393" s="86"/>
      <c r="BO1393" s="86"/>
      <c r="BP1393" s="86"/>
    </row>
    <row r="1394" spans="7:68" s="28" customFormat="1">
      <c r="G1394" s="450"/>
      <c r="AC1394" s="33"/>
      <c r="AG1394" s="86"/>
      <c r="AH1394" s="86"/>
      <c r="AI1394" s="86"/>
      <c r="AK1394" s="86"/>
      <c r="AL1394" s="86"/>
      <c r="AM1394" s="86"/>
      <c r="AN1394" s="86"/>
      <c r="AO1394" s="86"/>
      <c r="AP1394" s="86"/>
      <c r="AQ1394" s="86"/>
      <c r="AR1394" s="86"/>
      <c r="AS1394" s="86"/>
      <c r="AT1394" s="86"/>
      <c r="AU1394" s="86"/>
      <c r="AV1394" s="86"/>
      <c r="AW1394" s="86"/>
      <c r="AX1394" s="86"/>
      <c r="AY1394" s="86"/>
      <c r="AZ1394" s="86"/>
      <c r="BA1394" s="86"/>
      <c r="BB1394" s="86"/>
      <c r="BC1394" s="86"/>
      <c r="BD1394" s="86"/>
      <c r="BE1394" s="86"/>
      <c r="BF1394" s="86"/>
      <c r="BG1394" s="86"/>
      <c r="BH1394" s="86"/>
      <c r="BI1394" s="86"/>
      <c r="BJ1394" s="86"/>
      <c r="BK1394" s="86"/>
      <c r="BL1394" s="86"/>
      <c r="BM1394" s="86"/>
      <c r="BN1394" s="86"/>
      <c r="BO1394" s="86"/>
      <c r="BP1394" s="86"/>
    </row>
  </sheetData>
  <mergeCells count="4">
    <mergeCell ref="H680:I680"/>
    <mergeCell ref="H749:I749"/>
    <mergeCell ref="H726:I726"/>
    <mergeCell ref="H703:I703"/>
  </mergeCells>
  <conditionalFormatting sqref="M272:M286 M295:M309">
    <cfRule type="cellIs" dxfId="146" priority="23" operator="lessThan">
      <formula>0</formula>
    </cfRule>
    <cfRule type="cellIs" dxfId="145" priority="24" operator="greaterThan">
      <formula>0</formula>
    </cfRule>
  </conditionalFormatting>
  <conditionalFormatting sqref="M208:M217 M249:M263 M226:M240">
    <cfRule type="cellIs" dxfId="144" priority="21" operator="lessThan">
      <formula>0</formula>
    </cfRule>
    <cfRule type="cellIs" dxfId="143" priority="22" operator="greaterThan">
      <formula>0</formula>
    </cfRule>
  </conditionalFormatting>
  <conditionalFormatting sqref="M158:M172 M181:M195 M203:M207">
    <cfRule type="cellIs" dxfId="142" priority="19" operator="lessThan">
      <formula>0</formula>
    </cfRule>
    <cfRule type="cellIs" dxfId="141" priority="20" operator="greaterThan">
      <formula>0</formula>
    </cfRule>
  </conditionalFormatting>
  <conditionalFormatting sqref="I272:I286 I295:I309">
    <cfRule type="cellIs" dxfId="140" priority="17" operator="lessThan">
      <formula>0</formula>
    </cfRule>
    <cfRule type="cellIs" dxfId="139" priority="18" operator="greaterThan">
      <formula>0</formula>
    </cfRule>
  </conditionalFormatting>
  <conditionalFormatting sqref="I208:I217 I249:I263 I226:I240">
    <cfRule type="cellIs" dxfId="138" priority="15" operator="lessThan">
      <formula>0</formula>
    </cfRule>
    <cfRule type="cellIs" dxfId="137" priority="16" operator="greaterThan">
      <formula>0</formula>
    </cfRule>
  </conditionalFormatting>
  <conditionalFormatting sqref="I158:I172 I181:I195 I203:I207">
    <cfRule type="cellIs" dxfId="136" priority="13" operator="lessThan">
      <formula>0</formula>
    </cfRule>
    <cfRule type="cellIs" dxfId="135" priority="14" operator="greaterThan">
      <formula>0</formula>
    </cfRule>
  </conditionalFormatting>
  <conditionalFormatting sqref="I318:I332 I341:I355 I364:I378">
    <cfRule type="cellIs" dxfId="134" priority="11" operator="lessThan">
      <formula>0</formula>
    </cfRule>
    <cfRule type="cellIs" dxfId="133" priority="12" operator="greaterThan">
      <formula>0</formula>
    </cfRule>
  </conditionalFormatting>
  <conditionalFormatting sqref="M318:M332 M341:M355 M364:M378">
    <cfRule type="cellIs" dxfId="132" priority="9" operator="lessThan">
      <formula>0</formula>
    </cfRule>
    <cfRule type="cellIs" dxfId="131" priority="10" operator="greaterThan">
      <formula>0</formula>
    </cfRule>
  </conditionalFormatting>
  <conditionalFormatting sqref="M112:M126 M135:M149">
    <cfRule type="cellIs" dxfId="130" priority="7" operator="lessThan">
      <formula>0</formula>
    </cfRule>
    <cfRule type="cellIs" dxfId="129" priority="8" operator="greaterThan">
      <formula>0</formula>
    </cfRule>
  </conditionalFormatting>
  <conditionalFormatting sqref="I112:I126 I135:I149">
    <cfRule type="cellIs" dxfId="128" priority="5" operator="lessThan">
      <formula>0</formula>
    </cfRule>
    <cfRule type="cellIs" dxfId="127" priority="6" operator="greaterThan">
      <formula>0</formula>
    </cfRule>
  </conditionalFormatting>
  <conditionalFormatting sqref="M12:M26">
    <cfRule type="cellIs" dxfId="126" priority="3" operator="lessThan">
      <formula>0</formula>
    </cfRule>
    <cfRule type="cellIs" dxfId="125" priority="4" operator="greaterThan">
      <formula>0</formula>
    </cfRule>
  </conditionalFormatting>
  <conditionalFormatting sqref="I12:I26">
    <cfRule type="cellIs" dxfId="124" priority="1" operator="lessThan">
      <formula>0</formula>
    </cfRule>
    <cfRule type="cellIs" dxfId="123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31159-CFD5-404F-8FF6-98918BDE3103}">
  <sheetPr>
    <tabColor theme="0"/>
  </sheetPr>
  <dimension ref="A1"/>
  <sheetViews>
    <sheetView topLeftCell="A129" workbookViewId="0">
      <selection activeCell="A137" sqref="A137"/>
    </sheetView>
  </sheetViews>
  <sheetFormatPr baseColWidth="10"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2CCE2-80DC-4392-9D59-3040792A9466}">
  <sheetPr>
    <tabColor theme="0"/>
    <pageSetUpPr fitToPage="1"/>
  </sheetPr>
  <dimension ref="A1:W353"/>
  <sheetViews>
    <sheetView zoomScale="95" zoomScaleNormal="95" workbookViewId="0">
      <selection activeCell="B33" sqref="B33"/>
    </sheetView>
  </sheetViews>
  <sheetFormatPr baseColWidth="10" defaultRowHeight="15"/>
  <cols>
    <col min="1" max="1" width="5.81640625" customWidth="1"/>
    <col min="2" max="2" width="6.6328125" customWidth="1"/>
    <col min="3" max="3" width="5.54296875" customWidth="1"/>
    <col min="4" max="4" width="6.81640625" customWidth="1"/>
    <col min="5" max="5" width="5.90625" customWidth="1"/>
    <col min="6" max="6" width="8.81640625" style="67" customWidth="1"/>
    <col min="7" max="7" width="5.90625" customWidth="1"/>
    <col min="8" max="8" width="7.08984375" customWidth="1"/>
    <col min="9" max="9" width="8.08984375" customWidth="1"/>
    <col min="10" max="10" width="6.90625" customWidth="1"/>
    <col min="11" max="11" width="8.54296875" customWidth="1"/>
    <col min="12" max="12" width="9.6328125" customWidth="1"/>
    <col min="13" max="13" width="9.54296875" customWidth="1"/>
    <col min="14" max="14" width="7.6328125" customWidth="1"/>
    <col min="15" max="15" width="10.36328125" customWidth="1"/>
    <col min="16" max="16" width="8.90625" customWidth="1"/>
    <col min="17" max="17" width="6.1796875" customWidth="1"/>
    <col min="18" max="18" width="9" customWidth="1"/>
    <col min="19" max="19" width="13.1796875" customWidth="1"/>
    <col min="20" max="20" width="10.08984375" customWidth="1"/>
    <col min="21" max="21" width="5.36328125" customWidth="1"/>
    <col min="22" max="22" width="6.6328125" customWidth="1"/>
    <col min="23" max="24" width="8.08984375" customWidth="1"/>
    <col min="25" max="25" width="7.6328125" customWidth="1"/>
    <col min="26" max="26" width="7" customWidth="1"/>
    <col min="27" max="27" width="6.6328125" customWidth="1"/>
    <col min="28" max="28" width="7.6328125" customWidth="1"/>
    <col min="29" max="29" width="8.453125" customWidth="1"/>
    <col min="30" max="30" width="9.453125" customWidth="1"/>
    <col min="31" max="31" width="8.81640625" customWidth="1"/>
    <col min="32" max="32" width="8.36328125" customWidth="1"/>
    <col min="33" max="33" width="7.54296875" customWidth="1"/>
    <col min="34" max="34" width="8.08984375" customWidth="1"/>
    <col min="35" max="35" width="11.08984375" customWidth="1"/>
  </cols>
  <sheetData>
    <row r="1" spans="4:22" ht="17.25" customHeight="1">
      <c r="F1"/>
    </row>
    <row r="2" spans="4:22">
      <c r="F2"/>
      <c r="N2" s="26"/>
      <c r="O2" s="26"/>
      <c r="P2" s="26"/>
      <c r="Q2" s="26"/>
    </row>
    <row r="3" spans="4:22">
      <c r="F3"/>
      <c r="N3" s="26"/>
      <c r="O3" s="26"/>
      <c r="P3" s="26"/>
      <c r="Q3" s="26"/>
    </row>
    <row r="4" spans="4:22" ht="28.2">
      <c r="F4"/>
      <c r="N4" s="26"/>
      <c r="O4" s="376" t="s">
        <v>640</v>
      </c>
      <c r="P4" s="26"/>
      <c r="Q4" s="26"/>
    </row>
    <row r="5" spans="4:22">
      <c r="F5"/>
      <c r="N5" s="26"/>
      <c r="O5" s="26"/>
      <c r="P5" s="26"/>
      <c r="Q5" s="26"/>
    </row>
    <row r="6" spans="4:22">
      <c r="F6"/>
    </row>
    <row r="7" spans="4:22">
      <c r="F7"/>
    </row>
    <row r="8" spans="4:22" ht="21">
      <c r="F8"/>
      <c r="V8" s="203" t="s">
        <v>867</v>
      </c>
    </row>
    <row r="9" spans="4:22">
      <c r="F9"/>
    </row>
    <row r="10" spans="4:22">
      <c r="F10"/>
    </row>
    <row r="11" spans="4:22">
      <c r="F11"/>
    </row>
    <row r="12" spans="4:22">
      <c r="F12"/>
    </row>
    <row r="13" spans="4:22">
      <c r="F13"/>
    </row>
    <row r="14" spans="4:22">
      <c r="F14"/>
    </row>
    <row r="15" spans="4:22">
      <c r="F15"/>
    </row>
    <row r="16" spans="4:22">
      <c r="F16"/>
    </row>
    <row r="17" spans="1:23">
      <c r="F17"/>
    </row>
    <row r="18" spans="1:23">
      <c r="F18"/>
    </row>
    <row r="19" spans="1:23" ht="15.6">
      <c r="F19"/>
      <c r="V19" s="441"/>
      <c r="W19" s="3"/>
    </row>
    <row r="20" spans="1:23">
      <c r="F20"/>
    </row>
    <row r="21" spans="1:23">
      <c r="F21"/>
    </row>
    <row r="22" spans="1:23">
      <c r="F22"/>
    </row>
    <row r="23" spans="1:23">
      <c r="F23"/>
    </row>
    <row r="24" spans="1:23">
      <c r="F24"/>
    </row>
    <row r="25" spans="1:23">
      <c r="F25"/>
    </row>
    <row r="26" spans="1:23">
      <c r="F26"/>
    </row>
    <row r="27" spans="1:23">
      <c r="F27"/>
    </row>
    <row r="28" spans="1:23">
      <c r="A28" t="s">
        <v>2</v>
      </c>
    </row>
    <row r="38" spans="21:22" ht="15.6">
      <c r="U38" s="55"/>
      <c r="V38" s="3"/>
    </row>
    <row r="49" spans="21:21" ht="21">
      <c r="U49" s="203" t="s">
        <v>867</v>
      </c>
    </row>
    <row r="75" spans="21:22" ht="15.6">
      <c r="U75" s="5">
        <f>+År!M35</f>
        <v>4.0191380377882435</v>
      </c>
      <c r="V75" s="3" t="s">
        <v>872</v>
      </c>
    </row>
    <row r="83" spans="21:22">
      <c r="U83" t="s">
        <v>115</v>
      </c>
      <c r="V83" t="s">
        <v>0</v>
      </c>
    </row>
    <row r="84" spans="21:22">
      <c r="U84">
        <v>2</v>
      </c>
      <c r="V84" s="3" t="s">
        <v>30</v>
      </c>
    </row>
    <row r="85" spans="21:22">
      <c r="U85">
        <v>3</v>
      </c>
      <c r="V85" t="s">
        <v>31</v>
      </c>
    </row>
    <row r="86" spans="21:22">
      <c r="U86">
        <v>4</v>
      </c>
      <c r="V86" t="s">
        <v>32</v>
      </c>
    </row>
    <row r="87" spans="21:22">
      <c r="U87">
        <v>5</v>
      </c>
      <c r="V87" t="s">
        <v>402</v>
      </c>
    </row>
    <row r="99" spans="6:6" s="536" customFormat="1">
      <c r="F99" s="67"/>
    </row>
    <row r="100" spans="6:6" s="536" customFormat="1">
      <c r="F100" s="67"/>
    </row>
    <row r="101" spans="6:6" s="536" customFormat="1">
      <c r="F101" s="67"/>
    </row>
    <row r="102" spans="6:6" s="536" customFormat="1">
      <c r="F102" s="67"/>
    </row>
    <row r="103" spans="6:6" s="536" customFormat="1">
      <c r="F103" s="67"/>
    </row>
    <row r="104" spans="6:6" s="536" customFormat="1">
      <c r="F104" s="67"/>
    </row>
    <row r="105" spans="6:6" s="536" customFormat="1">
      <c r="F105" s="67"/>
    </row>
    <row r="106" spans="6:6" s="536" customFormat="1">
      <c r="F106" s="67"/>
    </row>
    <row r="107" spans="6:6" s="536" customFormat="1">
      <c r="F107" s="67"/>
    </row>
    <row r="108" spans="6:6" s="536" customFormat="1">
      <c r="F108" s="67"/>
    </row>
    <row r="109" spans="6:6" s="536" customFormat="1">
      <c r="F109" s="67"/>
    </row>
    <row r="110" spans="6:6" s="536" customFormat="1">
      <c r="F110" s="67"/>
    </row>
    <row r="111" spans="6:6" s="536" customFormat="1">
      <c r="F111" s="67"/>
    </row>
    <row r="112" spans="6:6" s="536" customFormat="1">
      <c r="F112" s="67"/>
    </row>
    <row r="113" spans="6:6" s="536" customFormat="1">
      <c r="F113" s="67"/>
    </row>
    <row r="114" spans="6:6" s="536" customFormat="1">
      <c r="F114" s="67"/>
    </row>
    <row r="115" spans="6:6" s="536" customFormat="1">
      <c r="F115" s="67"/>
    </row>
    <row r="116" spans="6:6" s="536" customFormat="1">
      <c r="F116" s="67"/>
    </row>
    <row r="117" spans="6:6" s="536" customFormat="1">
      <c r="F117" s="67"/>
    </row>
    <row r="118" spans="6:6" s="536" customFormat="1">
      <c r="F118" s="67"/>
    </row>
    <row r="119" spans="6:6" s="536" customFormat="1">
      <c r="F119" s="67"/>
    </row>
    <row r="120" spans="6:6" s="536" customFormat="1">
      <c r="F120" s="67"/>
    </row>
    <row r="121" spans="6:6" s="536" customFormat="1">
      <c r="F121" s="67"/>
    </row>
    <row r="122" spans="6:6" s="536" customFormat="1">
      <c r="F122" s="67"/>
    </row>
    <row r="123" spans="6:6" s="536" customFormat="1">
      <c r="F123" s="67"/>
    </row>
    <row r="124" spans="6:6" s="536" customFormat="1">
      <c r="F124" s="67"/>
    </row>
    <row r="125" spans="6:6" s="536" customFormat="1">
      <c r="F125" s="67"/>
    </row>
    <row r="126" spans="6:6" s="536" customFormat="1">
      <c r="F126" s="67"/>
    </row>
    <row r="127" spans="6:6" s="536" customFormat="1">
      <c r="F127" s="67"/>
    </row>
    <row r="128" spans="6:6" s="536" customFormat="1">
      <c r="F128" s="67"/>
    </row>
    <row r="129" spans="6:6" s="536" customFormat="1">
      <c r="F129" s="67"/>
    </row>
    <row r="130" spans="6:6" s="536" customFormat="1">
      <c r="F130" s="67"/>
    </row>
    <row r="131" spans="6:6" s="536" customFormat="1">
      <c r="F131" s="67"/>
    </row>
    <row r="132" spans="6:6" s="536" customFormat="1">
      <c r="F132" s="67"/>
    </row>
    <row r="133" spans="6:6" s="536" customFormat="1">
      <c r="F133" s="67"/>
    </row>
    <row r="134" spans="6:6" s="536" customFormat="1">
      <c r="F134" s="67"/>
    </row>
    <row r="135" spans="6:6" s="536" customFormat="1">
      <c r="F135" s="67"/>
    </row>
    <row r="136" spans="6:6" s="536" customFormat="1">
      <c r="F136" s="67"/>
    </row>
    <row r="137" spans="6:6" s="536" customFormat="1">
      <c r="F137" s="67"/>
    </row>
    <row r="138" spans="6:6" s="536" customFormat="1">
      <c r="F138" s="67"/>
    </row>
    <row r="139" spans="6:6" s="536" customFormat="1">
      <c r="F139" s="67"/>
    </row>
    <row r="140" spans="6:6" s="536" customFormat="1">
      <c r="F140" s="67"/>
    </row>
    <row r="141" spans="6:6" s="536" customFormat="1">
      <c r="F141" s="67"/>
    </row>
    <row r="142" spans="6:6" s="536" customFormat="1">
      <c r="F142" s="67"/>
    </row>
    <row r="143" spans="6:6" s="536" customFormat="1">
      <c r="F143" s="67"/>
    </row>
    <row r="144" spans="6:6" s="536" customFormat="1">
      <c r="F144" s="67"/>
    </row>
    <row r="145" spans="6:6" s="536" customFormat="1">
      <c r="F145" s="67"/>
    </row>
    <row r="146" spans="6:6" s="536" customFormat="1">
      <c r="F146" s="67"/>
    </row>
    <row r="147" spans="6:6" s="536" customFormat="1">
      <c r="F147" s="67"/>
    </row>
    <row r="148" spans="6:6" s="536" customFormat="1">
      <c r="F148" s="67"/>
    </row>
    <row r="149" spans="6:6" s="536" customFormat="1">
      <c r="F149" s="67"/>
    </row>
    <row r="150" spans="6:6" s="536" customFormat="1">
      <c r="F150" s="67"/>
    </row>
    <row r="151" spans="6:6" s="536" customFormat="1">
      <c r="F151" s="67"/>
    </row>
    <row r="152" spans="6:6" s="536" customFormat="1">
      <c r="F152" s="67"/>
    </row>
    <row r="153" spans="6:6" s="536" customFormat="1">
      <c r="F153" s="67"/>
    </row>
    <row r="154" spans="6:6" s="536" customFormat="1">
      <c r="F154" s="67"/>
    </row>
    <row r="155" spans="6:6" s="536" customFormat="1">
      <c r="F155" s="67"/>
    </row>
    <row r="156" spans="6:6" s="536" customFormat="1">
      <c r="F156" s="67"/>
    </row>
    <row r="157" spans="6:6" s="536" customFormat="1">
      <c r="F157" s="67"/>
    </row>
    <row r="158" spans="6:6" s="536" customFormat="1">
      <c r="F158" s="67"/>
    </row>
    <row r="159" spans="6:6" s="536" customFormat="1">
      <c r="F159" s="67"/>
    </row>
    <row r="160" spans="6:6" s="536" customFormat="1">
      <c r="F160" s="67"/>
    </row>
    <row r="161" spans="6:21" s="536" customFormat="1">
      <c r="F161" s="67"/>
    </row>
    <row r="162" spans="6:21" s="536" customFormat="1">
      <c r="F162" s="67"/>
    </row>
    <row r="163" spans="6:21" s="536" customFormat="1">
      <c r="F163" s="67"/>
    </row>
    <row r="164" spans="6:21" s="536" customFormat="1">
      <c r="F164" s="67"/>
    </row>
    <row r="173" spans="6:21" ht="15.6">
      <c r="T173" s="5">
        <f>+År!P35</f>
        <v>8.061927206074893</v>
      </c>
      <c r="U173" s="3" t="s">
        <v>873</v>
      </c>
    </row>
    <row r="175" spans="6:21">
      <c r="Q175" s="29"/>
    </row>
    <row r="176" spans="6:21">
      <c r="Q176" s="36"/>
    </row>
    <row r="177" spans="1:22">
      <c r="Q177" s="36"/>
    </row>
    <row r="178" spans="1:22">
      <c r="Q178" s="36"/>
    </row>
    <row r="179" spans="1:22">
      <c r="Q179" s="36"/>
    </row>
    <row r="180" spans="1:22">
      <c r="Q180" s="36"/>
    </row>
    <row r="181" spans="1:22">
      <c r="Q181" s="36"/>
    </row>
    <row r="182" spans="1:22">
      <c r="Q182" s="36"/>
      <c r="U182" t="s">
        <v>115</v>
      </c>
      <c r="V182" t="s">
        <v>3</v>
      </c>
    </row>
    <row r="183" spans="1:22">
      <c r="A183" s="29"/>
      <c r="B183" s="29"/>
      <c r="C183" s="29"/>
      <c r="D183" s="29"/>
      <c r="E183" s="29"/>
      <c r="F183" s="154"/>
      <c r="G183" s="29"/>
      <c r="H183" s="29"/>
      <c r="I183" s="29"/>
      <c r="Q183" s="36"/>
      <c r="U183">
        <v>5</v>
      </c>
      <c r="V183" s="22" t="s">
        <v>97</v>
      </c>
    </row>
    <row r="184" spans="1:22">
      <c r="A184" s="36"/>
      <c r="B184" s="36"/>
      <c r="C184" s="36"/>
      <c r="D184" s="36"/>
      <c r="E184" s="36"/>
      <c r="F184" s="155"/>
      <c r="G184" s="36"/>
      <c r="H184" s="36"/>
      <c r="I184" s="36"/>
      <c r="Q184" s="36"/>
      <c r="U184">
        <v>6</v>
      </c>
      <c r="V184" t="s">
        <v>98</v>
      </c>
    </row>
    <row r="185" spans="1:22">
      <c r="A185" s="36"/>
      <c r="B185" s="36"/>
      <c r="C185" s="36"/>
      <c r="D185" s="36"/>
      <c r="E185" s="36"/>
      <c r="F185" s="155"/>
      <c r="G185" s="36"/>
      <c r="H185" s="36"/>
      <c r="I185" s="36"/>
      <c r="Q185" s="36"/>
      <c r="U185">
        <v>7</v>
      </c>
      <c r="V185" t="s">
        <v>99</v>
      </c>
    </row>
    <row r="186" spans="1:22">
      <c r="A186" s="36"/>
      <c r="B186" s="36"/>
      <c r="C186" s="36"/>
      <c r="D186" s="36"/>
      <c r="E186" s="36"/>
      <c r="F186" s="155"/>
      <c r="G186" s="36"/>
      <c r="H186" s="36"/>
      <c r="I186" s="36"/>
      <c r="Q186" s="36"/>
      <c r="U186">
        <v>8</v>
      </c>
      <c r="V186" s="378" t="s">
        <v>100</v>
      </c>
    </row>
    <row r="187" spans="1:22">
      <c r="A187" s="36"/>
      <c r="B187" s="36"/>
      <c r="C187" s="36"/>
      <c r="D187" s="36"/>
      <c r="E187" s="36"/>
      <c r="F187" s="155"/>
      <c r="G187" s="36"/>
      <c r="H187" s="36"/>
      <c r="I187" s="36"/>
      <c r="Q187" s="36"/>
    </row>
    <row r="188" spans="1:22">
      <c r="A188" s="36"/>
      <c r="B188" s="36"/>
      <c r="C188" s="36"/>
      <c r="D188" s="36"/>
      <c r="E188" s="36"/>
      <c r="F188" s="155"/>
      <c r="G188" s="36"/>
      <c r="H188" s="36"/>
      <c r="I188" s="36"/>
      <c r="Q188" s="36"/>
    </row>
    <row r="189" spans="1:22">
      <c r="A189" s="36"/>
      <c r="B189" s="36"/>
      <c r="C189" s="36"/>
      <c r="D189" s="36"/>
      <c r="E189" s="36"/>
      <c r="F189" s="155"/>
      <c r="G189" s="36"/>
      <c r="H189" s="36"/>
      <c r="I189" s="36"/>
      <c r="Q189" s="36"/>
    </row>
    <row r="190" spans="1:22">
      <c r="A190" s="36"/>
      <c r="B190" s="36"/>
      <c r="C190" s="36"/>
      <c r="D190" s="36"/>
      <c r="E190" s="36"/>
      <c r="F190" s="155"/>
      <c r="G190" s="36"/>
      <c r="H190" s="36"/>
      <c r="I190" s="36"/>
      <c r="Q190" s="36"/>
    </row>
    <row r="191" spans="1:22">
      <c r="A191" s="36"/>
      <c r="B191" s="36"/>
      <c r="C191" s="36"/>
      <c r="D191" s="36"/>
      <c r="E191" s="36"/>
      <c r="F191" s="155"/>
      <c r="G191" s="36"/>
      <c r="H191" s="36"/>
      <c r="I191" s="36"/>
      <c r="Q191" s="36"/>
    </row>
    <row r="192" spans="1:22">
      <c r="A192" s="36"/>
      <c r="B192" s="36"/>
      <c r="C192" s="36"/>
      <c r="D192" s="36"/>
      <c r="E192" s="36"/>
      <c r="F192" s="155"/>
      <c r="G192" s="36"/>
      <c r="H192" s="36"/>
      <c r="I192" s="36"/>
      <c r="Q192" s="36"/>
    </row>
    <row r="193" spans="1:9">
      <c r="A193" s="36"/>
      <c r="B193" s="36"/>
      <c r="C193" s="36"/>
      <c r="D193" s="36"/>
      <c r="E193" s="36"/>
      <c r="F193" s="155"/>
      <c r="G193" s="36"/>
      <c r="H193" s="36"/>
      <c r="I193" s="36"/>
    </row>
    <row r="194" spans="1:9">
      <c r="A194" s="36"/>
      <c r="B194" s="36"/>
      <c r="C194" s="36"/>
      <c r="D194" s="36"/>
      <c r="E194" s="36"/>
      <c r="F194" s="155"/>
      <c r="G194" s="36"/>
      <c r="H194" s="36"/>
      <c r="I194" s="36"/>
    </row>
    <row r="195" spans="1:9">
      <c r="A195" s="36"/>
      <c r="B195" s="36"/>
      <c r="C195" s="36"/>
      <c r="D195" s="36"/>
      <c r="E195" s="36"/>
      <c r="F195" s="155"/>
      <c r="G195" s="36"/>
      <c r="H195" s="36"/>
      <c r="I195" s="36"/>
    </row>
    <row r="196" spans="1:9">
      <c r="A196" s="36"/>
      <c r="B196" s="36"/>
      <c r="C196" s="36"/>
      <c r="D196" s="36"/>
      <c r="E196" s="36"/>
      <c r="F196" s="155"/>
      <c r="G196" s="36"/>
      <c r="H196" s="36"/>
      <c r="I196" s="36"/>
    </row>
    <row r="197" spans="1:9">
      <c r="A197" s="36"/>
      <c r="B197" s="36"/>
      <c r="C197" s="36"/>
      <c r="D197" s="36"/>
      <c r="E197" s="36"/>
      <c r="F197" s="155"/>
      <c r="G197" s="36"/>
      <c r="H197" s="36"/>
      <c r="I197" s="36"/>
    </row>
    <row r="198" spans="1:9">
      <c r="A198" s="36"/>
      <c r="B198" s="36"/>
      <c r="C198" s="36"/>
      <c r="D198" s="36"/>
      <c r="E198" s="36"/>
      <c r="F198" s="155"/>
      <c r="G198" s="36"/>
      <c r="H198" s="36"/>
      <c r="I198" s="36"/>
    </row>
    <row r="199" spans="1:9">
      <c r="A199" s="36"/>
      <c r="B199" s="36"/>
      <c r="C199" s="36"/>
      <c r="D199" s="36"/>
      <c r="E199" s="36"/>
      <c r="F199" s="155"/>
      <c r="G199" s="36"/>
      <c r="H199" s="36"/>
      <c r="I199" s="36"/>
    </row>
    <row r="200" spans="1:9">
      <c r="A200" s="36"/>
      <c r="B200" s="36"/>
      <c r="C200" s="36"/>
      <c r="D200" s="36"/>
      <c r="E200" s="36"/>
      <c r="F200" s="155"/>
      <c r="G200" s="36"/>
      <c r="H200" s="36"/>
      <c r="I200" s="36"/>
    </row>
    <row r="214" spans="20:21">
      <c r="T214" t="s">
        <v>115</v>
      </c>
    </row>
    <row r="215" spans="20:21">
      <c r="T215">
        <v>5</v>
      </c>
      <c r="U215" t="s">
        <v>3</v>
      </c>
    </row>
    <row r="216" spans="20:21">
      <c r="T216">
        <v>6</v>
      </c>
      <c r="U216" s="22" t="s">
        <v>97</v>
      </c>
    </row>
    <row r="217" spans="20:21">
      <c r="T217">
        <v>7</v>
      </c>
      <c r="U217" t="s">
        <v>98</v>
      </c>
    </row>
    <row r="218" spans="20:21">
      <c r="T218">
        <v>8</v>
      </c>
      <c r="U218" t="s">
        <v>99</v>
      </c>
    </row>
    <row r="219" spans="20:21">
      <c r="U219" s="378" t="s">
        <v>100</v>
      </c>
    </row>
    <row r="258" spans="22:23" ht="15.6">
      <c r="V258" s="441">
        <f>+År!AA35</f>
        <v>9399</v>
      </c>
      <c r="W258" s="3" t="s">
        <v>889</v>
      </c>
    </row>
    <row r="276" spans="22:23" ht="15.6">
      <c r="V276" s="19">
        <f>+År!X35</f>
        <v>26.893726854449557</v>
      </c>
      <c r="W276" s="3" t="s">
        <v>404</v>
      </c>
    </row>
    <row r="305" spans="21:22" ht="15.6">
      <c r="U305" s="441">
        <f>+År!T35</f>
        <v>2286.638206807861</v>
      </c>
      <c r="V305" s="3" t="s">
        <v>471</v>
      </c>
    </row>
    <row r="307" spans="21:22" ht="15.6">
      <c r="U307" s="5">
        <f>+U305/365</f>
        <v>6.2647622104324956</v>
      </c>
      <c r="V307" s="3" t="s">
        <v>864</v>
      </c>
    </row>
    <row r="344" spans="21:22" ht="15.6">
      <c r="U344" s="19">
        <f>+År!Y35</f>
        <v>132.81677932894351</v>
      </c>
      <c r="V344" s="3" t="s">
        <v>879</v>
      </c>
    </row>
    <row r="353" spans="22:22">
      <c r="V353" s="3"/>
    </row>
  </sheetData>
  <pageMargins left="0.75" right="0.75" top="1" bottom="1" header="0.5" footer="0.5"/>
  <pageSetup paperSize="9" scale="75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/>
  </sheetPr>
  <dimension ref="A1:AX77"/>
  <sheetViews>
    <sheetView zoomScaleNormal="100" workbookViewId="0">
      <pane ySplit="8" topLeftCell="A41" activePane="bottomLeft" state="frozen"/>
      <selection activeCell="E44" sqref="E44"/>
      <selection pane="bottomLeft" activeCell="H56" sqref="H56"/>
    </sheetView>
  </sheetViews>
  <sheetFormatPr baseColWidth="10" defaultRowHeight="15"/>
  <cols>
    <col min="1" max="1" width="1.453125" customWidth="1"/>
    <col min="2" max="2" width="5.453125" customWidth="1"/>
    <col min="3" max="3" width="3.81640625" customWidth="1"/>
    <col min="4" max="4" width="0.81640625" customWidth="1"/>
    <col min="5" max="5" width="3.81640625" customWidth="1"/>
    <col min="6" max="6" width="7.08984375" style="440" customWidth="1"/>
    <col min="7" max="7" width="6" style="440" customWidth="1"/>
    <col min="8" max="8" width="4.90625" style="67" customWidth="1"/>
    <col min="9" max="9" width="5.36328125" style="67" customWidth="1"/>
    <col min="10" max="10" width="4.36328125" style="67" customWidth="1"/>
    <col min="11" max="11" width="5.1796875" style="67" customWidth="1"/>
    <col min="12" max="12" width="5.81640625" customWidth="1"/>
    <col min="13" max="13" width="4.90625" style="67" customWidth="1"/>
    <col min="14" max="14" width="0.90625" style="67" customWidth="1"/>
    <col min="15" max="16" width="7.6328125" style="11" customWidth="1"/>
    <col min="17" max="17" width="5.453125" style="11" customWidth="1"/>
    <col min="18" max="18" width="4" style="67" customWidth="1"/>
    <col min="19" max="19" width="4.81640625" style="11" customWidth="1"/>
    <col min="20" max="20" width="5.90625" style="440" customWidth="1"/>
    <col min="21" max="21" width="5.90625" style="11" customWidth="1"/>
    <col min="22" max="22" width="4.453125" style="11" customWidth="1"/>
    <col min="23" max="23" width="7.1796875" style="11" customWidth="1"/>
    <col min="24" max="24" width="6" customWidth="1"/>
    <col min="25" max="25" width="5.81640625" style="11" customWidth="1"/>
    <col min="26" max="26" width="4.36328125" style="67" customWidth="1"/>
    <col min="27" max="27" width="7.1796875" style="11" customWidth="1"/>
    <col min="28" max="28" width="6.08984375" style="11" customWidth="1"/>
    <col min="29" max="29" width="9.08984375" style="67" customWidth="1"/>
    <col min="30" max="31" width="8.81640625" style="67" customWidth="1"/>
    <col min="32" max="32" width="8.1796875" customWidth="1"/>
    <col min="33" max="33" width="8.453125" customWidth="1"/>
    <col min="37" max="37" width="10.08984375" customWidth="1"/>
    <col min="38" max="39" width="11.54296875" style="67"/>
    <col min="41" max="41" width="14" customWidth="1"/>
    <col min="42" max="42" width="12.54296875" customWidth="1"/>
    <col min="43" max="43" width="10.90625" customWidth="1"/>
  </cols>
  <sheetData>
    <row r="1" spans="1:50">
      <c r="A1" s="43"/>
      <c r="B1" s="43"/>
      <c r="C1" s="43"/>
      <c r="D1" s="43"/>
      <c r="E1" s="43"/>
      <c r="F1" s="463"/>
      <c r="G1" s="463"/>
      <c r="H1" s="64"/>
      <c r="I1" s="64"/>
      <c r="J1" s="64"/>
      <c r="K1" s="64"/>
      <c r="L1" s="43"/>
      <c r="M1" s="64"/>
      <c r="N1" s="64"/>
      <c r="O1" s="73"/>
      <c r="P1" s="73"/>
      <c r="Q1" s="73"/>
      <c r="R1" s="64"/>
      <c r="S1" s="73"/>
      <c r="T1" s="463"/>
      <c r="U1" s="73"/>
      <c r="V1" s="73"/>
      <c r="W1" s="73"/>
      <c r="X1" s="43"/>
      <c r="Y1" s="73"/>
      <c r="Z1" s="64"/>
      <c r="AA1" s="73"/>
      <c r="AB1" s="73"/>
      <c r="AC1" s="43"/>
    </row>
    <row r="2" spans="1:50" s="196" customFormat="1" ht="31.8">
      <c r="A2" s="195"/>
      <c r="B2" s="195"/>
      <c r="C2" s="151" t="s">
        <v>436</v>
      </c>
      <c r="D2" s="151"/>
      <c r="E2" s="195"/>
      <c r="F2" s="471"/>
      <c r="G2" s="471"/>
      <c r="H2" s="198"/>
      <c r="I2" s="198"/>
      <c r="J2" s="198"/>
      <c r="K2" s="198"/>
      <c r="L2" s="195"/>
      <c r="M2" s="198"/>
      <c r="N2" s="198"/>
      <c r="O2" s="199"/>
      <c r="P2" s="199"/>
      <c r="Q2" s="199"/>
      <c r="R2" s="198"/>
      <c r="S2" s="199"/>
      <c r="T2" s="464" t="str">
        <f>+År!B2</f>
        <v>KU</v>
      </c>
      <c r="U2" s="199"/>
      <c r="V2" s="199"/>
      <c r="W2" s="199"/>
      <c r="X2" s="195"/>
      <c r="Y2" s="199"/>
      <c r="Z2" s="198"/>
      <c r="AA2" s="199"/>
      <c r="AB2" s="199"/>
      <c r="AC2" s="195"/>
      <c r="AD2" s="205"/>
      <c r="AE2" s="205"/>
      <c r="AL2" s="205"/>
      <c r="AM2" s="205"/>
    </row>
    <row r="3" spans="1:50">
      <c r="A3" s="43"/>
      <c r="B3" s="43"/>
      <c r="C3" s="43"/>
      <c r="D3" s="43"/>
      <c r="E3" s="43"/>
      <c r="F3" s="463"/>
      <c r="G3" s="463"/>
      <c r="H3" s="64"/>
      <c r="I3" s="64"/>
      <c r="J3" s="64"/>
      <c r="K3" s="64"/>
      <c r="L3" s="43"/>
      <c r="M3" s="64"/>
      <c r="N3" s="64"/>
      <c r="O3" s="73"/>
      <c r="P3" s="73"/>
      <c r="Q3" s="73"/>
      <c r="R3" s="64"/>
      <c r="S3" s="73"/>
      <c r="T3" s="463"/>
      <c r="U3" s="73"/>
      <c r="V3" s="73"/>
      <c r="W3" s="73"/>
      <c r="X3" s="43"/>
      <c r="Y3" s="73"/>
      <c r="Z3" s="64"/>
      <c r="AA3" s="73"/>
      <c r="AB3" s="73"/>
      <c r="AC3" s="43"/>
      <c r="AD3" s="4"/>
      <c r="AE3" s="4"/>
      <c r="AF3" s="4"/>
      <c r="AG3" s="4"/>
      <c r="AH3" s="4"/>
    </row>
    <row r="4" spans="1:50" s="179" customFormat="1" ht="19.8">
      <c r="A4" s="177"/>
      <c r="B4" s="177"/>
      <c r="C4" s="177"/>
      <c r="D4" s="177"/>
      <c r="E4" s="177"/>
      <c r="F4" s="472" t="s">
        <v>7</v>
      </c>
      <c r="G4" s="472"/>
      <c r="H4" s="64"/>
      <c r="I4" s="197">
        <f>+År!R2</f>
        <v>49</v>
      </c>
      <c r="J4" s="64"/>
      <c r="K4" s="178"/>
      <c r="L4" s="153" t="s">
        <v>423</v>
      </c>
      <c r="M4" s="64"/>
      <c r="N4" s="64"/>
      <c r="O4" s="64"/>
      <c r="P4" s="73"/>
      <c r="Q4" s="547">
        <f>SUM(G9:G23)</f>
        <v>53466</v>
      </c>
      <c r="R4" s="549"/>
      <c r="S4" s="543"/>
      <c r="T4" s="183"/>
      <c r="U4" s="177"/>
      <c r="V4" s="177"/>
      <c r="W4" s="183"/>
      <c r="X4" s="64"/>
      <c r="Y4" s="183"/>
      <c r="Z4" s="183"/>
      <c r="AA4" s="183"/>
      <c r="AB4" s="183"/>
      <c r="AC4" s="183"/>
      <c r="AD4" s="4"/>
      <c r="AE4"/>
      <c r="AF4"/>
      <c r="AG4"/>
      <c r="AH4" s="174"/>
      <c r="AI4" s="174"/>
      <c r="AJ4" s="174"/>
      <c r="AK4" s="174"/>
      <c r="AV4" s="174"/>
      <c r="AW4" s="176"/>
      <c r="AX4" s="176"/>
    </row>
    <row r="5" spans="1:50" ht="15" customHeight="1">
      <c r="A5" s="43"/>
      <c r="B5" s="43"/>
      <c r="C5" s="43"/>
      <c r="D5" s="43"/>
      <c r="E5" s="43"/>
      <c r="F5" s="465"/>
      <c r="G5" s="465"/>
      <c r="H5" s="173"/>
      <c r="I5" s="65"/>
      <c r="J5" s="173"/>
      <c r="K5" s="65"/>
      <c r="L5" s="49"/>
      <c r="M5" s="173"/>
      <c r="N5" s="173"/>
      <c r="O5" s="73"/>
      <c r="P5" s="73"/>
      <c r="Q5" s="74"/>
      <c r="R5" s="173"/>
      <c r="S5" s="73"/>
      <c r="T5" s="463"/>
      <c r="U5" s="73"/>
      <c r="V5" s="73"/>
      <c r="W5" s="73"/>
      <c r="X5" s="43"/>
      <c r="Y5" s="73"/>
      <c r="Z5" s="173"/>
      <c r="AA5" s="74" t="s">
        <v>81</v>
      </c>
      <c r="AB5" s="74" t="s">
        <v>4</v>
      </c>
      <c r="AC5" s="43"/>
      <c r="AD5" s="4"/>
      <c r="AE5" s="4"/>
      <c r="AF5" s="4"/>
      <c r="AG5" s="4"/>
      <c r="AH5" s="4"/>
      <c r="AL5"/>
      <c r="AM5"/>
      <c r="AS5" s="2"/>
      <c r="AT5" s="5"/>
      <c r="AU5" s="5"/>
    </row>
    <row r="6" spans="1:50" ht="15" customHeight="1">
      <c r="A6" s="43"/>
      <c r="B6" s="43"/>
      <c r="C6" s="43"/>
      <c r="D6" s="43"/>
      <c r="E6" s="43"/>
      <c r="F6" s="465" t="s">
        <v>4</v>
      </c>
      <c r="G6" s="463"/>
      <c r="H6" s="173"/>
      <c r="I6" s="64"/>
      <c r="J6" s="64"/>
      <c r="K6" s="64"/>
      <c r="L6" s="49" t="s">
        <v>24</v>
      </c>
      <c r="M6" s="64"/>
      <c r="N6" s="64"/>
      <c r="O6" s="170"/>
      <c r="P6" s="170"/>
      <c r="Q6" s="73"/>
      <c r="R6" s="64"/>
      <c r="S6" s="74" t="s">
        <v>636</v>
      </c>
      <c r="T6" s="465" t="s">
        <v>533</v>
      </c>
      <c r="U6" s="170" t="s">
        <v>404</v>
      </c>
      <c r="V6" s="170" t="s">
        <v>404</v>
      </c>
      <c r="W6" s="74" t="s">
        <v>424</v>
      </c>
      <c r="X6" s="43"/>
      <c r="Y6" s="74" t="s">
        <v>486</v>
      </c>
      <c r="Z6" s="173"/>
      <c r="AA6" s="74" t="s">
        <v>44</v>
      </c>
      <c r="AB6" s="74" t="s">
        <v>10</v>
      </c>
      <c r="AC6" s="43"/>
      <c r="AD6" s="4"/>
      <c r="AE6" s="4"/>
      <c r="AF6" s="4"/>
      <c r="AG6" s="4"/>
      <c r="AH6" s="4"/>
      <c r="AL6"/>
      <c r="AM6"/>
    </row>
    <row r="7" spans="1:50" ht="15" customHeight="1">
      <c r="A7" s="43"/>
      <c r="B7" s="43"/>
      <c r="C7" s="49" t="s">
        <v>415</v>
      </c>
      <c r="D7" s="49"/>
      <c r="E7" s="43"/>
      <c r="F7" s="465" t="s">
        <v>477</v>
      </c>
      <c r="G7" s="465" t="s">
        <v>4</v>
      </c>
      <c r="H7" s="64"/>
      <c r="I7" s="65" t="s">
        <v>4</v>
      </c>
      <c r="J7" s="65"/>
      <c r="K7" s="65" t="s">
        <v>1</v>
      </c>
      <c r="L7" s="50" t="s">
        <v>0</v>
      </c>
      <c r="M7" s="65"/>
      <c r="N7" s="64"/>
      <c r="O7" s="411" t="s">
        <v>24</v>
      </c>
      <c r="P7" s="411" t="s">
        <v>24</v>
      </c>
      <c r="Q7" s="74" t="s">
        <v>24</v>
      </c>
      <c r="R7" s="65"/>
      <c r="S7" s="365">
        <v>350</v>
      </c>
      <c r="T7" s="465" t="s">
        <v>554</v>
      </c>
      <c r="U7" s="74" t="s">
        <v>491</v>
      </c>
      <c r="V7" s="74" t="s">
        <v>562</v>
      </c>
      <c r="W7" s="74" t="s">
        <v>417</v>
      </c>
      <c r="X7" s="49" t="s">
        <v>541</v>
      </c>
      <c r="Y7" s="74" t="s">
        <v>487</v>
      </c>
      <c r="Z7" s="64"/>
      <c r="AA7" s="74" t="s">
        <v>637</v>
      </c>
      <c r="AB7" s="74" t="s">
        <v>71</v>
      </c>
      <c r="AC7" s="43"/>
      <c r="AD7" s="4"/>
      <c r="AE7" s="56"/>
      <c r="AF7" s="56"/>
      <c r="AG7" s="1"/>
      <c r="AH7" s="5"/>
      <c r="AL7"/>
      <c r="AM7"/>
    </row>
    <row r="8" spans="1:50" ht="15" customHeight="1">
      <c r="A8" s="43"/>
      <c r="B8" s="49" t="s">
        <v>90</v>
      </c>
      <c r="C8" s="49" t="s">
        <v>416</v>
      </c>
      <c r="D8" s="49"/>
      <c r="E8" s="46"/>
      <c r="F8" s="448" t="s">
        <v>478</v>
      </c>
      <c r="G8" s="448" t="s">
        <v>10</v>
      </c>
      <c r="H8" s="191" t="s">
        <v>535</v>
      </c>
      <c r="I8" s="87" t="s">
        <v>404</v>
      </c>
      <c r="J8" s="191" t="s">
        <v>535</v>
      </c>
      <c r="K8" s="87" t="s">
        <v>404</v>
      </c>
      <c r="L8" s="50"/>
      <c r="M8" s="191" t="s">
        <v>535</v>
      </c>
      <c r="N8" s="64"/>
      <c r="O8" s="411" t="s">
        <v>711</v>
      </c>
      <c r="P8" s="411" t="s">
        <v>712</v>
      </c>
      <c r="Q8" s="75" t="s">
        <v>45</v>
      </c>
      <c r="R8" s="191" t="s">
        <v>535</v>
      </c>
      <c r="S8" s="75" t="s">
        <v>568</v>
      </c>
      <c r="T8" s="448" t="s">
        <v>10</v>
      </c>
      <c r="U8" s="75" t="s">
        <v>472</v>
      </c>
      <c r="V8" s="75" t="s">
        <v>531</v>
      </c>
      <c r="W8" s="75" t="s">
        <v>45</v>
      </c>
      <c r="X8" s="50" t="s">
        <v>542</v>
      </c>
      <c r="Y8" s="75" t="s">
        <v>488</v>
      </c>
      <c r="Z8" s="191" t="s">
        <v>535</v>
      </c>
      <c r="AA8" s="75" t="s">
        <v>45</v>
      </c>
      <c r="AB8" s="75" t="s">
        <v>557</v>
      </c>
      <c r="AC8" s="43"/>
      <c r="AD8" s="4"/>
      <c r="AE8" s="56"/>
      <c r="AF8" s="56"/>
      <c r="AG8" s="1"/>
      <c r="AH8" s="5"/>
      <c r="AL8"/>
      <c r="AM8"/>
    </row>
    <row r="9" spans="1:50" ht="15.6">
      <c r="A9" s="43"/>
      <c r="B9" s="51">
        <f>+'Ark1'!C448</f>
        <v>2024</v>
      </c>
      <c r="C9" s="372">
        <f>+'Ark1'!M448</f>
        <v>1</v>
      </c>
      <c r="D9" s="49"/>
      <c r="E9" s="372" t="s">
        <v>93</v>
      </c>
      <c r="F9" s="467">
        <f>+'Ark1'!Q448</f>
        <v>4</v>
      </c>
      <c r="G9" s="438">
        <f>+'Ark1'!R448</f>
        <v>4</v>
      </c>
      <c r="H9" s="242">
        <f t="shared" ref="H9:H22" si="0">+G10-G26</f>
        <v>-34</v>
      </c>
      <c r="I9" s="69">
        <f>+'Ark1'!AE448</f>
        <v>7.4813900422698509E-3</v>
      </c>
      <c r="J9" s="69">
        <f t="shared" ref="J9:J23" si="1">+I9-I25</f>
        <v>-1.5300048342701406E-2</v>
      </c>
      <c r="K9" s="69">
        <f>+'Ark1'!AF448</f>
        <v>4.0245515751950196E-3</v>
      </c>
      <c r="L9" s="53">
        <f>+'Ark1'!S448</f>
        <v>1</v>
      </c>
      <c r="M9" s="57">
        <f t="shared" ref="M9:M23" si="2">+IF(G9=0,"",IF(G25=0,"",L9-L25))</f>
        <v>-0.375</v>
      </c>
      <c r="N9" s="64"/>
      <c r="O9" s="366">
        <f>+IF(G9=0,"",'Ark1'!AR448)</f>
        <v>210.5</v>
      </c>
      <c r="P9" s="114">
        <f>+IF(G9=0,"",'Ark1'!AS448)</f>
        <v>14.580700375113466</v>
      </c>
      <c r="Q9" s="296">
        <f>+'Ark1'!U448</f>
        <v>163.375</v>
      </c>
      <c r="R9" s="242">
        <f t="shared" ref="R9:R23" si="3">+IF(G9=0,"",IF(G25=0,"",Q9-Q25))</f>
        <v>-23.424999999999955</v>
      </c>
      <c r="S9" s="76">
        <f>+'Ark1'!X448</f>
        <v>0</v>
      </c>
      <c r="T9" s="467">
        <f>+'Ark1'!AG448</f>
        <v>3723.5</v>
      </c>
      <c r="U9" s="76">
        <f>+'Ark1'!AH448</f>
        <v>50</v>
      </c>
      <c r="V9" s="90">
        <f>+'Ark1'!AI448</f>
        <v>0</v>
      </c>
      <c r="W9" s="76">
        <f>+'Ark1'!Y448</f>
        <v>27.377214522299443</v>
      </c>
      <c r="X9" s="53">
        <f>+'Ark1'!Z448</f>
        <v>0</v>
      </c>
      <c r="Y9" s="76">
        <f>IF(G9=0,"",1000*Q9/T9)</f>
        <v>43.876728884114407</v>
      </c>
      <c r="Z9" s="242">
        <f t="shared" ref="Z9:Z23" si="4">+IF(G9=0,"",IF(G25=0,"",Y9-Y25))</f>
        <v>-34.684936555902389</v>
      </c>
      <c r="AA9" s="76">
        <f t="shared" ref="AA9:AA55" si="5">+Q9/L9</f>
        <v>163.375</v>
      </c>
      <c r="AB9" s="76">
        <f t="shared" ref="AB9:AB55" si="6">+G9/F9</f>
        <v>1</v>
      </c>
      <c r="AC9" s="43"/>
      <c r="AD9" s="4"/>
      <c r="AE9" s="56"/>
      <c r="AF9" s="56"/>
      <c r="AG9" s="1"/>
      <c r="AH9" s="5"/>
      <c r="AL9"/>
      <c r="AM9"/>
    </row>
    <row r="10" spans="1:50" ht="15.6">
      <c r="A10" s="43"/>
      <c r="B10" s="51">
        <f>+'Ark1'!C449</f>
        <v>2024</v>
      </c>
      <c r="C10" s="372">
        <f>+'Ark1'!M449</f>
        <v>2</v>
      </c>
      <c r="D10" s="49"/>
      <c r="E10" s="372" t="s">
        <v>94</v>
      </c>
      <c r="F10" s="467">
        <f>+'Ark1'!Q449</f>
        <v>132</v>
      </c>
      <c r="G10" s="438">
        <f>+'Ark1'!R449</f>
        <v>143</v>
      </c>
      <c r="H10" s="242">
        <f t="shared" si="0"/>
        <v>-71</v>
      </c>
      <c r="I10" s="69">
        <f>+'Ark1'!AE449</f>
        <v>0.26745969401114728</v>
      </c>
      <c r="J10" s="69">
        <f t="shared" si="1"/>
        <v>-4.2718351691922951E-2</v>
      </c>
      <c r="K10" s="69">
        <f>+'Ark1'!AF449</f>
        <v>0.18702186626012987</v>
      </c>
      <c r="L10" s="53">
        <f>+'Ark1'!S449</f>
        <v>1.6370370370370373</v>
      </c>
      <c r="M10" s="57">
        <f t="shared" si="2"/>
        <v>-5.3752436647173552E-2</v>
      </c>
      <c r="N10" s="64"/>
      <c r="O10" s="366">
        <f>+IF(G10=0,"",'Ark1'!AR449)</f>
        <v>220.42452830188677</v>
      </c>
      <c r="P10" s="114">
        <f>+IF(G10=0,"",'Ark1'!AS449)</f>
        <v>19.953739702507555</v>
      </c>
      <c r="Q10" s="296">
        <f>+'Ark1'!U449</f>
        <v>212.36573426573423</v>
      </c>
      <c r="R10" s="242">
        <f t="shared" si="3"/>
        <v>18.087768164039403</v>
      </c>
      <c r="S10" s="76">
        <f>+'Ark1'!X449</f>
        <v>0.69930069930069916</v>
      </c>
      <c r="T10" s="467">
        <f>+'Ark1'!AG449</f>
        <v>2531.8018867924529</v>
      </c>
      <c r="U10" s="76">
        <f>+'Ark1'!AH449</f>
        <v>74.125874125874148</v>
      </c>
      <c r="V10" s="90">
        <f>+'Ark1'!AI449</f>
        <v>20.979020979020977</v>
      </c>
      <c r="W10" s="76">
        <f>+'Ark1'!Y449</f>
        <v>50.206962023704065</v>
      </c>
      <c r="X10" s="53">
        <f>+'Ark1'!Z449</f>
        <v>0.97441283280734148</v>
      </c>
      <c r="Y10" s="76">
        <f t="shared" ref="Y10:Y39" si="7">IF(G10=0,"",1000*Q10/T10)</f>
        <v>83.879285884718655</v>
      </c>
      <c r="Z10" s="242">
        <f t="shared" si="4"/>
        <v>6.4883123361950936</v>
      </c>
      <c r="AA10" s="76">
        <f t="shared" si="5"/>
        <v>129.72567477771094</v>
      </c>
      <c r="AB10" s="76">
        <f t="shared" si="6"/>
        <v>1.0833333333333333</v>
      </c>
      <c r="AC10" s="43"/>
      <c r="AD10" s="4"/>
      <c r="AE10" s="56"/>
      <c r="AF10" s="56"/>
      <c r="AG10" s="1"/>
      <c r="AH10" s="5"/>
      <c r="AL10"/>
      <c r="AM10"/>
    </row>
    <row r="11" spans="1:50" ht="15.6">
      <c r="A11" s="43"/>
      <c r="B11" s="51">
        <f>+'Ark1'!C450</f>
        <v>2024</v>
      </c>
      <c r="C11" s="372">
        <f>+'Ark1'!M450</f>
        <v>3</v>
      </c>
      <c r="D11" s="49"/>
      <c r="E11" s="372" t="s">
        <v>95</v>
      </c>
      <c r="F11" s="467">
        <f>+'Ark1'!Q450</f>
        <v>885</v>
      </c>
      <c r="G11" s="438">
        <f>+'Ark1'!R450</f>
        <v>1198</v>
      </c>
      <c r="H11" s="242">
        <f t="shared" si="0"/>
        <v>-326</v>
      </c>
      <c r="I11" s="69">
        <f>+'Ark1'!AE450</f>
        <v>2.2406763176598212</v>
      </c>
      <c r="J11" s="69">
        <f t="shared" si="1"/>
        <v>1.6857447619164745E-2</v>
      </c>
      <c r="K11" s="69">
        <f>+'Ark1'!AF450</f>
        <v>1.7009627127667557</v>
      </c>
      <c r="L11" s="53">
        <f>+'Ark1'!S450</f>
        <v>2.1378723404255315</v>
      </c>
      <c r="M11" s="57">
        <f t="shared" si="2"/>
        <v>0.1634518767964348</v>
      </c>
      <c r="N11" s="64"/>
      <c r="O11" s="366">
        <f>+IF(G11=0,"",'Ark1'!AR450)</f>
        <v>220.35082604470367</v>
      </c>
      <c r="P11" s="114">
        <f>+IF(G11=0,"",'Ark1'!AS450)</f>
        <v>21.449399573211672</v>
      </c>
      <c r="Q11" s="296">
        <f>+'Ark1'!U450</f>
        <v>230.5505008347244</v>
      </c>
      <c r="R11" s="242">
        <f t="shared" si="3"/>
        <v>4.1300910632510011</v>
      </c>
      <c r="S11" s="76">
        <f>+'Ark1'!X450</f>
        <v>0.91819699499165275</v>
      </c>
      <c r="T11" s="467">
        <f>+'Ark1'!AG450</f>
        <v>2512.0029154518957</v>
      </c>
      <c r="U11" s="76">
        <f>+'Ark1'!AH450</f>
        <v>85.893155258764637</v>
      </c>
      <c r="V11" s="90">
        <f>+'Ark1'!AI450</f>
        <v>31.302170283806344</v>
      </c>
      <c r="W11" s="76">
        <f>+'Ark1'!Y450</f>
        <v>41.605838194530691</v>
      </c>
      <c r="X11" s="53">
        <f>+'Ark1'!Z450</f>
        <v>1.2773038772906085</v>
      </c>
      <c r="Y11" s="76">
        <f t="shared" si="7"/>
        <v>91.779551455357137</v>
      </c>
      <c r="Z11" s="242">
        <f t="shared" si="4"/>
        <v>0.58788412139078616</v>
      </c>
      <c r="AA11" s="76">
        <f t="shared" si="5"/>
        <v>107.84109812133806</v>
      </c>
      <c r="AB11" s="76">
        <f t="shared" si="6"/>
        <v>1.3536723163841808</v>
      </c>
      <c r="AC11" s="43"/>
      <c r="AD11" s="4"/>
      <c r="AE11" s="56"/>
      <c r="AF11" s="56"/>
      <c r="AG11" s="1"/>
      <c r="AH11" s="5"/>
      <c r="AL11"/>
      <c r="AM11"/>
    </row>
    <row r="12" spans="1:50" ht="15.6">
      <c r="A12" s="43"/>
      <c r="B12" s="51">
        <f>+'Ark1'!C451</f>
        <v>2024</v>
      </c>
      <c r="C12" s="372">
        <f>+'Ark1'!M451</f>
        <v>4</v>
      </c>
      <c r="D12" s="49"/>
      <c r="E12" s="372" t="s">
        <v>96</v>
      </c>
      <c r="F12" s="467">
        <f>+'Ark1'!Q451</f>
        <v>2079</v>
      </c>
      <c r="G12" s="438">
        <f>+'Ark1'!R451</f>
        <v>2984</v>
      </c>
      <c r="H12" s="242">
        <f t="shared" si="0"/>
        <v>-528</v>
      </c>
      <c r="I12" s="69">
        <f>+'Ark1'!AE451</f>
        <v>5.5811169715333122</v>
      </c>
      <c r="J12" s="69">
        <f t="shared" si="1"/>
        <v>-0.21938772494783176</v>
      </c>
      <c r="K12" s="69">
        <f>+'Ark1'!AF451</f>
        <v>4.5608152205572052</v>
      </c>
      <c r="L12" s="53">
        <f>+'Ark1'!S451</f>
        <v>2.555743243243243</v>
      </c>
      <c r="M12" s="57">
        <f t="shared" si="2"/>
        <v>0.26384805738096384</v>
      </c>
      <c r="N12" s="64"/>
      <c r="O12" s="366">
        <f>+IF(G12=0,"",'Ark1'!AR451)</f>
        <v>221.87187958883996</v>
      </c>
      <c r="P12" s="114">
        <f>+IF(G12=0,"",'Ark1'!AS451)</f>
        <v>22.754965032407775</v>
      </c>
      <c r="Q12" s="296">
        <f>+'Ark1'!U451</f>
        <v>248.18284182305527</v>
      </c>
      <c r="R12" s="242">
        <f t="shared" si="3"/>
        <v>6.7593070798531016</v>
      </c>
      <c r="S12" s="76">
        <f>+'Ark1'!X451</f>
        <v>2.1782841823056298</v>
      </c>
      <c r="T12" s="467">
        <f>+'Ark1'!AG451</f>
        <v>2441.1997063142439</v>
      </c>
      <c r="U12" s="76">
        <f>+'Ark1'!AH451</f>
        <v>91.286863270777474</v>
      </c>
      <c r="V12" s="90">
        <f>+'Ark1'!AI451</f>
        <v>31.03217158176944</v>
      </c>
      <c r="W12" s="76">
        <f>+'Ark1'!Y451</f>
        <v>43.665365788053641</v>
      </c>
      <c r="X12" s="53">
        <f>+'Ark1'!Z451</f>
        <v>1.4039916525419203</v>
      </c>
      <c r="Y12" s="76">
        <f t="shared" si="7"/>
        <v>101.66429283975502</v>
      </c>
      <c r="Z12" s="242">
        <f t="shared" si="4"/>
        <v>-0.21365188070340935</v>
      </c>
      <c r="AA12" s="76">
        <f t="shared" si="5"/>
        <v>97.107893165399034</v>
      </c>
      <c r="AB12" s="76">
        <f t="shared" si="6"/>
        <v>1.4353054353054353</v>
      </c>
      <c r="AC12" s="43"/>
      <c r="AD12" s="4"/>
      <c r="AE12" s="56"/>
      <c r="AF12" s="56"/>
      <c r="AG12" s="1"/>
      <c r="AH12" s="5"/>
      <c r="AJ12" s="2"/>
      <c r="AK12" s="2"/>
      <c r="AL12" s="2"/>
      <c r="AM12"/>
    </row>
    <row r="13" spans="1:50" ht="15.6">
      <c r="A13" s="43"/>
      <c r="B13" s="51">
        <f>+'Ark1'!C452</f>
        <v>2024</v>
      </c>
      <c r="C13" s="372">
        <f>+'Ark1'!M452</f>
        <v>5</v>
      </c>
      <c r="D13" s="49"/>
      <c r="E13" s="372" t="s">
        <v>97</v>
      </c>
      <c r="F13" s="467">
        <f>+'Ark1'!Q452</f>
        <v>2591</v>
      </c>
      <c r="G13" s="438">
        <f>+'Ark1'!R452</f>
        <v>3768</v>
      </c>
      <c r="H13" s="242">
        <f t="shared" si="0"/>
        <v>-520</v>
      </c>
      <c r="I13" s="69">
        <f>+'Ark1'!AE452</f>
        <v>7.047469419818202</v>
      </c>
      <c r="J13" s="69">
        <f t="shared" si="1"/>
        <v>-0.48091975724614855</v>
      </c>
      <c r="K13" s="69">
        <f>+'Ark1'!AF452</f>
        <v>5.9812337407885456</v>
      </c>
      <c r="L13" s="53">
        <f>+'Ark1'!S452</f>
        <v>2.7571466737910777</v>
      </c>
      <c r="M13" s="57">
        <f t="shared" si="2"/>
        <v>0.15756940746886094</v>
      </c>
      <c r="N13" s="64"/>
      <c r="O13" s="366">
        <f>+IF(G13=0,"",'Ark1'!AR452)</f>
        <v>222.34797588285963</v>
      </c>
      <c r="P13" s="114">
        <f>+IF(G13=0,"",'Ark1'!AS452)</f>
        <v>23.492508527215037</v>
      </c>
      <c r="Q13" s="296">
        <f>+'Ark1'!U452</f>
        <v>257.75552016985142</v>
      </c>
      <c r="R13" s="242">
        <f t="shared" si="3"/>
        <v>4.8272613244136267</v>
      </c>
      <c r="S13" s="76">
        <f>+'Ark1'!X452</f>
        <v>2.4946921443736723</v>
      </c>
      <c r="T13" s="467">
        <f>+'Ark1'!AG452</f>
        <v>2349.4791846109674</v>
      </c>
      <c r="U13" s="76">
        <f>+'Ark1'!AH452</f>
        <v>92.383227176220828</v>
      </c>
      <c r="V13" s="90">
        <f>+'Ark1'!AI452</f>
        <v>26.486199575371558</v>
      </c>
      <c r="W13" s="76">
        <f>+'Ark1'!Y452</f>
        <v>42.161386189868601</v>
      </c>
      <c r="X13" s="53">
        <f>+'Ark1'!Z452</f>
        <v>1.3620383946972836</v>
      </c>
      <c r="Y13" s="76">
        <f t="shared" si="7"/>
        <v>109.70751384312912</v>
      </c>
      <c r="Z13" s="242">
        <f t="shared" si="4"/>
        <v>1.0409929711459256</v>
      </c>
      <c r="AA13" s="76">
        <f t="shared" si="5"/>
        <v>93.486328681759062</v>
      </c>
      <c r="AB13" s="76">
        <f t="shared" si="6"/>
        <v>1.4542647626399074</v>
      </c>
      <c r="AC13" s="43"/>
      <c r="AD13" s="4"/>
      <c r="AE13" s="56"/>
      <c r="AF13" s="56"/>
      <c r="AG13" s="13"/>
      <c r="AH13" s="5"/>
      <c r="AJ13" s="2"/>
      <c r="AK13" s="2"/>
      <c r="AL13" s="4"/>
      <c r="AM13" s="4"/>
      <c r="AN13" s="4"/>
    </row>
    <row r="14" spans="1:50" ht="15.6">
      <c r="A14" s="43"/>
      <c r="B14" s="51">
        <f>+'Ark1'!C453</f>
        <v>2024</v>
      </c>
      <c r="C14" s="372">
        <f>+'Ark1'!M453</f>
        <v>6</v>
      </c>
      <c r="D14" s="49"/>
      <c r="E14" s="372" t="s">
        <v>98</v>
      </c>
      <c r="F14" s="467">
        <f>+'Ark1'!Q453</f>
        <v>3569</v>
      </c>
      <c r="G14" s="438">
        <f>+'Ark1'!R453</f>
        <v>5746</v>
      </c>
      <c r="H14" s="242">
        <f t="shared" si="0"/>
        <v>-796</v>
      </c>
      <c r="I14" s="69">
        <f>+'Ark1'!AE453</f>
        <v>10.747016795720644</v>
      </c>
      <c r="J14" s="69">
        <f t="shared" si="1"/>
        <v>-0.23363650583550566</v>
      </c>
      <c r="K14" s="69">
        <f>+'Ark1'!AF453</f>
        <v>9.4651571722260606</v>
      </c>
      <c r="L14" s="53">
        <f>+'Ark1'!S453</f>
        <v>2.9766183912057222</v>
      </c>
      <c r="M14" s="57">
        <f t="shared" si="2"/>
        <v>0.15235262327120225</v>
      </c>
      <c r="N14" s="64"/>
      <c r="O14" s="366">
        <f>+IF(G14=0,"",'Ark1'!AR453)</f>
        <v>222.84215500945189</v>
      </c>
      <c r="P14" s="114">
        <f>+IF(G14=0,"",'Ark1'!AS453)</f>
        <v>24.218117854897752</v>
      </c>
      <c r="Q14" s="296">
        <f>+'Ark1'!U453</f>
        <v>267.4793769578842</v>
      </c>
      <c r="R14" s="242">
        <f t="shared" si="3"/>
        <v>4.293692310581946</v>
      </c>
      <c r="S14" s="76">
        <f>+'Ark1'!X453</f>
        <v>3.6025060911938742</v>
      </c>
      <c r="T14" s="467">
        <f>+'Ark1'!AG453</f>
        <v>2268.9102079395079</v>
      </c>
      <c r="U14" s="76">
        <f>+'Ark1'!AH453</f>
        <v>92.04664114166377</v>
      </c>
      <c r="V14" s="90">
        <f>+'Ark1'!AI453</f>
        <v>22.224155934563171</v>
      </c>
      <c r="W14" s="76">
        <f>+'Ark1'!Y453</f>
        <v>41.172309103625594</v>
      </c>
      <c r="X14" s="53">
        <f>+'Ark1'!Z453</f>
        <v>1.3177655021577619</v>
      </c>
      <c r="Y14" s="76">
        <f t="shared" si="7"/>
        <v>117.88892130764107</v>
      </c>
      <c r="Z14" s="242">
        <f t="shared" si="4"/>
        <v>0.24171187399265648</v>
      </c>
      <c r="AA14" s="76">
        <f t="shared" si="5"/>
        <v>89.860150615254994</v>
      </c>
      <c r="AB14" s="76">
        <f t="shared" si="6"/>
        <v>1.6099747828523396</v>
      </c>
      <c r="AC14" s="43"/>
      <c r="AD14" s="4"/>
      <c r="AE14" s="56"/>
      <c r="AF14" s="56"/>
      <c r="AG14" s="1"/>
      <c r="AH14" s="5"/>
      <c r="AL14"/>
      <c r="AM14"/>
    </row>
    <row r="15" spans="1:50" ht="15.6">
      <c r="A15" s="43"/>
      <c r="B15" s="51">
        <f>+'Ark1'!C454</f>
        <v>2024</v>
      </c>
      <c r="C15" s="372">
        <f>+'Ark1'!M454</f>
        <v>7</v>
      </c>
      <c r="D15" s="49"/>
      <c r="E15" s="372" t="s">
        <v>99</v>
      </c>
      <c r="F15" s="467">
        <f>+'Ark1'!Q454</f>
        <v>4472</v>
      </c>
      <c r="G15" s="438">
        <f>+'Ark1'!R454</f>
        <v>8203</v>
      </c>
      <c r="H15" s="242">
        <f t="shared" si="0"/>
        <v>-551</v>
      </c>
      <c r="I15" s="69">
        <f>+'Ark1'!AE454</f>
        <v>15.342460629184902</v>
      </c>
      <c r="J15" s="69">
        <f t="shared" si="1"/>
        <v>-0.42755198822712437</v>
      </c>
      <c r="K15" s="69">
        <f>+'Ark1'!AF454</f>
        <v>14.3083511896251</v>
      </c>
      <c r="L15" s="53">
        <f>+'Ark1'!S454</f>
        <v>3.382970925971172</v>
      </c>
      <c r="M15" s="57">
        <f t="shared" si="2"/>
        <v>9.464446817208616E-2</v>
      </c>
      <c r="N15" s="64"/>
      <c r="O15" s="366">
        <f>+IF(G15=0,"",'Ark1'!AR454)</f>
        <v>223.51288423806403</v>
      </c>
      <c r="P15" s="114">
        <f>+IF(G15=0,"",'Ark1'!AS454)</f>
        <v>25.420899070714484</v>
      </c>
      <c r="Q15" s="296">
        <f>+'Ark1'!U454</f>
        <v>283.23373156162342</v>
      </c>
      <c r="R15" s="242">
        <f t="shared" si="3"/>
        <v>3.3953828562114836</v>
      </c>
      <c r="S15" s="76">
        <f>+'Ark1'!X454</f>
        <v>6.8023893697427749</v>
      </c>
      <c r="T15" s="467">
        <f>+'Ark1'!AG454</f>
        <v>2244.5914977109223</v>
      </c>
      <c r="U15" s="76">
        <f>+'Ark1'!AH454</f>
        <v>93.185419968304288</v>
      </c>
      <c r="V15" s="90">
        <f>+'Ark1'!AI454</f>
        <v>21.309277093746189</v>
      </c>
      <c r="W15" s="76">
        <f>+'Ark1'!Y454</f>
        <v>42.874939941725302</v>
      </c>
      <c r="X15" s="53">
        <f>+'Ark1'!Z454</f>
        <v>1.3137477566625639</v>
      </c>
      <c r="Y15" s="76">
        <f t="shared" si="7"/>
        <v>126.18497924921778</v>
      </c>
      <c r="Z15" s="242">
        <f t="shared" si="4"/>
        <v>0.27918187065405675</v>
      </c>
      <c r="AA15" s="76">
        <f t="shared" si="5"/>
        <v>83.723371486059591</v>
      </c>
      <c r="AB15" s="76">
        <f t="shared" si="6"/>
        <v>1.8343023255813953</v>
      </c>
      <c r="AC15" s="43"/>
      <c r="AD15" s="4"/>
      <c r="AE15" s="56"/>
      <c r="AF15" s="56"/>
      <c r="AG15" s="1"/>
      <c r="AH15" s="5"/>
      <c r="AL15"/>
      <c r="AM15"/>
    </row>
    <row r="16" spans="1:50" ht="15.6">
      <c r="A16" s="43"/>
      <c r="B16" s="51">
        <f>+'Ark1'!C455</f>
        <v>2024</v>
      </c>
      <c r="C16" s="372">
        <f>+'Ark1'!M455</f>
        <v>8</v>
      </c>
      <c r="D16" s="49"/>
      <c r="E16" s="372" t="s">
        <v>100</v>
      </c>
      <c r="F16" s="467">
        <f>+'Ark1'!Q455</f>
        <v>4815</v>
      </c>
      <c r="G16" s="438">
        <f>+'Ark1'!R455</f>
        <v>9099</v>
      </c>
      <c r="H16" s="242">
        <f t="shared" si="0"/>
        <v>-220</v>
      </c>
      <c r="I16" s="69">
        <f>+'Ark1'!AE455</f>
        <v>17.018291998653357</v>
      </c>
      <c r="J16" s="69">
        <f t="shared" si="1"/>
        <v>0.107455043655456</v>
      </c>
      <c r="K16" s="69">
        <f>+'Ark1'!AF455</f>
        <v>16.859606502071749</v>
      </c>
      <c r="L16" s="53">
        <f>+'Ark1'!S455</f>
        <v>3.854357166464693</v>
      </c>
      <c r="M16" s="57">
        <f t="shared" si="2"/>
        <v>0.12227738254613918</v>
      </c>
      <c r="N16" s="64"/>
      <c r="O16" s="366">
        <f>+IF(G16=0,"",'Ark1'!AR455)</f>
        <v>223.97410055080277</v>
      </c>
      <c r="P16" s="114">
        <f>+IF(G16=0,"",'Ark1'!AS455)</f>
        <v>26.828209307458039</v>
      </c>
      <c r="Q16" s="296">
        <f>+'Ark1'!U455</f>
        <v>300.87206286405205</v>
      </c>
      <c r="R16" s="242">
        <f t="shared" si="3"/>
        <v>3.8252027604250429</v>
      </c>
      <c r="S16" s="76">
        <f>+'Ark1'!X455</f>
        <v>12.48488844928014</v>
      </c>
      <c r="T16" s="467">
        <f>+'Ark1'!AG455</f>
        <v>2238.9417555373248</v>
      </c>
      <c r="U16" s="76">
        <f>+'Ark1'!AH455</f>
        <v>93.779536212770623</v>
      </c>
      <c r="V16" s="90">
        <f>+'Ark1'!AI455</f>
        <v>21.683701505659965</v>
      </c>
      <c r="W16" s="76">
        <f>+'Ark1'!Y455</f>
        <v>44.821744388364777</v>
      </c>
      <c r="X16" s="53">
        <f>+'Ark1'!Z455</f>
        <v>1.3435409895631278</v>
      </c>
      <c r="Y16" s="76">
        <f t="shared" si="7"/>
        <v>134.38137107405262</v>
      </c>
      <c r="Z16" s="242">
        <f t="shared" si="4"/>
        <v>0.41235754050677542</v>
      </c>
      <c r="AA16" s="76">
        <f t="shared" si="5"/>
        <v>78.060244515434718</v>
      </c>
      <c r="AB16" s="76">
        <f t="shared" si="6"/>
        <v>1.8897196261682243</v>
      </c>
      <c r="AC16" s="43"/>
      <c r="AD16" s="4"/>
      <c r="AE16" s="56"/>
      <c r="AF16" s="56"/>
      <c r="AG16" s="1"/>
      <c r="AH16" s="5"/>
      <c r="AJ16" s="2"/>
      <c r="AK16" s="2"/>
      <c r="AL16" s="2"/>
      <c r="AM16"/>
    </row>
    <row r="17" spans="1:40" ht="15.6">
      <c r="A17" s="43"/>
      <c r="B17" s="51">
        <f>+'Ark1'!C456</f>
        <v>2024</v>
      </c>
      <c r="C17" s="372">
        <f>+'Ark1'!M456</f>
        <v>9</v>
      </c>
      <c r="D17" s="49"/>
      <c r="E17" s="372" t="s">
        <v>101</v>
      </c>
      <c r="F17" s="467">
        <f>+'Ark1'!Q456</f>
        <v>4556</v>
      </c>
      <c r="G17" s="438">
        <f>+'Ark1'!R456</f>
        <v>8189</v>
      </c>
      <c r="H17" s="242">
        <f t="shared" si="0"/>
        <v>-2</v>
      </c>
      <c r="I17" s="69">
        <f>+'Ark1'!AE456</f>
        <v>15.316275764036956</v>
      </c>
      <c r="J17" s="69">
        <f t="shared" si="1"/>
        <v>0.58018996563516012</v>
      </c>
      <c r="K17" s="69">
        <f>+'Ark1'!AF456</f>
        <v>15.952924607758108</v>
      </c>
      <c r="L17" s="53">
        <f>+'Ark1'!S456</f>
        <v>4.2884568354120818</v>
      </c>
      <c r="M17" s="57">
        <f t="shared" si="2"/>
        <v>-9.6384026831550784E-3</v>
      </c>
      <c r="N17" s="64"/>
      <c r="O17" s="366">
        <f>+IF(G17=0,"",'Ark1'!AR456)</f>
        <v>224.00885416666671</v>
      </c>
      <c r="P17" s="114">
        <f>+IF(G17=0,"",'Ark1'!AS456)</f>
        <v>28.192267222129672</v>
      </c>
      <c r="Q17" s="296">
        <f>+'Ark1'!U456</f>
        <v>316.32792770789928</v>
      </c>
      <c r="R17" s="242">
        <f t="shared" si="3"/>
        <v>1.0950236765035584</v>
      </c>
      <c r="S17" s="76">
        <f>+'Ark1'!X456</f>
        <v>20.087922823299557</v>
      </c>
      <c r="T17" s="467">
        <f>+'Ark1'!AG456</f>
        <v>2227.4705729166672</v>
      </c>
      <c r="U17" s="76">
        <f>+'Ark1'!AH456</f>
        <v>93.772133349615331</v>
      </c>
      <c r="V17" s="90">
        <f>+'Ark1'!AI456</f>
        <v>21.589937721333499</v>
      </c>
      <c r="W17" s="76">
        <f>+'Ark1'!Y456</f>
        <v>45.293515487720974</v>
      </c>
      <c r="X17" s="53">
        <f>+'Ark1'!Z456</f>
        <v>1.3052881371125584</v>
      </c>
      <c r="Y17" s="76">
        <f t="shared" si="7"/>
        <v>142.01216911866857</v>
      </c>
      <c r="Z17" s="242">
        <f t="shared" si="4"/>
        <v>1.1750918615267096</v>
      </c>
      <c r="AA17" s="76">
        <f t="shared" si="5"/>
        <v>73.762646995956771</v>
      </c>
      <c r="AB17" s="76">
        <f t="shared" si="6"/>
        <v>1.7974100087796312</v>
      </c>
      <c r="AC17" s="43"/>
      <c r="AD17" s="4"/>
      <c r="AE17" s="56"/>
      <c r="AF17" s="56"/>
      <c r="AG17" s="1"/>
      <c r="AH17" s="5"/>
      <c r="AJ17" s="2"/>
      <c r="AK17" s="2"/>
      <c r="AL17" s="2"/>
      <c r="AM17"/>
    </row>
    <row r="18" spans="1:40" ht="15.6">
      <c r="A18" s="43"/>
      <c r="B18" s="51">
        <f>+'Ark1'!C457</f>
        <v>2024</v>
      </c>
      <c r="C18" s="372">
        <f>+'Ark1'!M457</f>
        <v>10</v>
      </c>
      <c r="D18" s="49"/>
      <c r="E18" s="372" t="s">
        <v>102</v>
      </c>
      <c r="F18" s="467">
        <f>+'Ark1'!Q457</f>
        <v>3719</v>
      </c>
      <c r="G18" s="438">
        <f>+'Ark1'!R457</f>
        <v>6057</v>
      </c>
      <c r="H18" s="242">
        <f t="shared" si="0"/>
        <v>-241</v>
      </c>
      <c r="I18" s="69">
        <f>+'Ark1'!AE457</f>
        <v>11.328694871507125</v>
      </c>
      <c r="J18" s="69">
        <f t="shared" si="1"/>
        <v>0.71079216577320992</v>
      </c>
      <c r="K18" s="69">
        <f>+'Ark1'!AF457</f>
        <v>12.543078174977518</v>
      </c>
      <c r="L18" s="53">
        <f>+'Ark1'!S457</f>
        <v>4.8588663030903989</v>
      </c>
      <c r="M18" s="57">
        <f t="shared" si="2"/>
        <v>-1.6360932077343904E-2</v>
      </c>
      <c r="N18" s="64"/>
      <c r="O18" s="366">
        <f>+IF(G18=0,"",'Ark1'!AR457)</f>
        <v>224.11760600244287</v>
      </c>
      <c r="P18" s="114">
        <f>+IF(G18=0,"",'Ark1'!AS457)</f>
        <v>29.920182695761703</v>
      </c>
      <c r="Q18" s="296">
        <f>+'Ark1'!U457</f>
        <v>336.25956744262805</v>
      </c>
      <c r="R18" s="242">
        <f t="shared" si="3"/>
        <v>2.019593849627654</v>
      </c>
      <c r="S18" s="76">
        <f>+'Ark1'!X457</f>
        <v>34.456001320785866</v>
      </c>
      <c r="T18" s="467">
        <f>+'Ark1'!AG457</f>
        <v>2235.3091956028611</v>
      </c>
      <c r="U18" s="76">
        <f>+'Ark1'!AH457</f>
        <v>94.568268119531126</v>
      </c>
      <c r="V18" s="90">
        <f>+'Ark1'!AI457</f>
        <v>26.102030708271407</v>
      </c>
      <c r="W18" s="76">
        <f>+'Ark1'!Y457</f>
        <v>47.708976377148865</v>
      </c>
      <c r="X18" s="53">
        <f>+'Ark1'!Z457</f>
        <v>1.3483442008347171</v>
      </c>
      <c r="Y18" s="76">
        <f t="shared" si="7"/>
        <v>150.43089703388398</v>
      </c>
      <c r="Z18" s="242">
        <f t="shared" si="4"/>
        <v>0.67835729420954749</v>
      </c>
      <c r="AA18" s="76">
        <f t="shared" si="5"/>
        <v>69.205355008174621</v>
      </c>
      <c r="AB18" s="76">
        <f t="shared" si="6"/>
        <v>1.6286636192524873</v>
      </c>
      <c r="AC18" s="43"/>
      <c r="AD18" s="4"/>
      <c r="AE18" s="56"/>
      <c r="AF18" s="56"/>
      <c r="AG18" s="1"/>
      <c r="AH18" s="5"/>
      <c r="AJ18" s="2"/>
      <c r="AK18" s="2"/>
      <c r="AL18" s="2"/>
      <c r="AM18"/>
    </row>
    <row r="19" spans="1:40" ht="15.6">
      <c r="A19" s="43"/>
      <c r="B19" s="51">
        <f>+'Ark1'!C458</f>
        <v>2024</v>
      </c>
      <c r="C19" s="372">
        <f>+'Ark1'!M458</f>
        <v>11</v>
      </c>
      <c r="D19" s="49"/>
      <c r="E19" s="372" t="s">
        <v>103</v>
      </c>
      <c r="F19" s="467">
        <f>+'Ark1'!Q458</f>
        <v>2560</v>
      </c>
      <c r="G19" s="438">
        <f>+'Ark1'!R458</f>
        <v>3643</v>
      </c>
      <c r="H19" s="242">
        <f t="shared" si="0"/>
        <v>-114</v>
      </c>
      <c r="I19" s="69">
        <f>+'Ark1'!AE458</f>
        <v>6.8136759809972709</v>
      </c>
      <c r="J19" s="69">
        <f t="shared" si="1"/>
        <v>7.2831589027808619E-3</v>
      </c>
      <c r="K19" s="69">
        <f>+'Ark1'!AF458</f>
        <v>7.9381074343912177</v>
      </c>
      <c r="L19" s="53">
        <f>+'Ark1'!S458</f>
        <v>5.4546204620462042</v>
      </c>
      <c r="M19" s="57">
        <f t="shared" si="2"/>
        <v>-2.3853371416027613E-2</v>
      </c>
      <c r="N19" s="64"/>
      <c r="O19" s="366">
        <f>+IF(G19=0,"",'Ark1'!AR458)</f>
        <v>223.393119670685</v>
      </c>
      <c r="P19" s="114">
        <f>+IF(G19=0,"",'Ark1'!AS458)</f>
        <v>31.860311448405497</v>
      </c>
      <c r="Q19" s="296">
        <f>+'Ark1'!U458</f>
        <v>353.82286576996876</v>
      </c>
      <c r="R19" s="242">
        <f t="shared" si="3"/>
        <v>1.818231372440323</v>
      </c>
      <c r="S19" s="76">
        <f>+'Ark1'!X458</f>
        <v>52.731265440570944</v>
      </c>
      <c r="T19" s="467">
        <f>+'Ark1'!AG458</f>
        <v>2281.7738900323434</v>
      </c>
      <c r="U19" s="76">
        <f>+'Ark1'!AH458</f>
        <v>93.302223442217951</v>
      </c>
      <c r="V19" s="90">
        <f>+'Ark1'!AI458</f>
        <v>32.994784518254193</v>
      </c>
      <c r="W19" s="76">
        <f>+'Ark1'!Y458</f>
        <v>50.396537013792113</v>
      </c>
      <c r="X19" s="53">
        <f>+'Ark1'!Z458</f>
        <v>1.3701698468265071</v>
      </c>
      <c r="Y19" s="76">
        <f t="shared" si="7"/>
        <v>155.06482360745807</v>
      </c>
      <c r="Z19" s="242">
        <f t="shared" si="4"/>
        <v>-4.6163081421326524E-2</v>
      </c>
      <c r="AA19" s="76">
        <f t="shared" si="5"/>
        <v>64.866633385751342</v>
      </c>
      <c r="AB19" s="76">
        <f t="shared" si="6"/>
        <v>1.423046875</v>
      </c>
      <c r="AC19" s="43"/>
      <c r="AD19" s="4"/>
      <c r="AE19" s="56"/>
      <c r="AF19" s="56"/>
      <c r="AG19" s="1"/>
      <c r="AH19" s="5"/>
      <c r="AJ19" s="2"/>
      <c r="AK19" s="2"/>
      <c r="AL19" s="2"/>
      <c r="AM19"/>
    </row>
    <row r="20" spans="1:40" ht="15.6">
      <c r="A20" s="43"/>
      <c r="B20" s="51">
        <f>+'Ark1'!C459</f>
        <v>2024</v>
      </c>
      <c r="C20" s="372">
        <f>+'Ark1'!M459</f>
        <v>12</v>
      </c>
      <c r="D20" s="49"/>
      <c r="E20" s="372" t="s">
        <v>104</v>
      </c>
      <c r="F20" s="467">
        <f>+'Ark1'!Q459</f>
        <v>1603</v>
      </c>
      <c r="G20" s="438">
        <f>+'Ark1'!R459</f>
        <v>2164</v>
      </c>
      <c r="H20" s="242">
        <f t="shared" si="0"/>
        <v>-42</v>
      </c>
      <c r="I20" s="69">
        <f>+'Ark1'!AE459</f>
        <v>4.0474320128679908</v>
      </c>
      <c r="J20" s="69">
        <f t="shared" si="1"/>
        <v>5.5423040486103581E-2</v>
      </c>
      <c r="K20" s="69">
        <f>+'Ark1'!AF459</f>
        <v>4.9363185073595393</v>
      </c>
      <c r="L20" s="53">
        <f>+'Ark1'!S459</f>
        <v>6.1241890639481005</v>
      </c>
      <c r="M20" s="57">
        <f t="shared" si="2"/>
        <v>-0.11094964146801445</v>
      </c>
      <c r="N20" s="64"/>
      <c r="O20" s="366">
        <f>+IF(G20=0,"",'Ark1'!AR459)</f>
        <v>221.84367245657563</v>
      </c>
      <c r="P20" s="114">
        <f>+IF(G20=0,"",'Ark1'!AS459)</f>
        <v>33.94673334320521</v>
      </c>
      <c r="Q20" s="296">
        <f>+'Ark1'!U459</f>
        <v>370.4025878003701</v>
      </c>
      <c r="R20" s="242">
        <f t="shared" si="3"/>
        <v>-1.7115474059511939</v>
      </c>
      <c r="S20" s="76">
        <f>+'Ark1'!X459</f>
        <v>64.879852125693134</v>
      </c>
      <c r="T20" s="467">
        <f>+'Ark1'!AG459</f>
        <v>2375.9662531017361</v>
      </c>
      <c r="U20" s="76">
        <f>+'Ark1'!AH459</f>
        <v>93.114602587800377</v>
      </c>
      <c r="V20" s="90">
        <f>+'Ark1'!AI459</f>
        <v>46.072088724584091</v>
      </c>
      <c r="W20" s="76">
        <f>+'Ark1'!Y459</f>
        <v>56.43379541570939</v>
      </c>
      <c r="X20" s="53">
        <f>+'Ark1'!Z459</f>
        <v>1.3320455238448856</v>
      </c>
      <c r="Y20" s="76">
        <f t="shared" si="7"/>
        <v>155.89555925587041</v>
      </c>
      <c r="Z20" s="242">
        <f t="shared" si="4"/>
        <v>-3.2229954626516815</v>
      </c>
      <c r="AA20" s="76">
        <f t="shared" si="5"/>
        <v>60.481899551543478</v>
      </c>
      <c r="AB20" s="76">
        <f t="shared" si="6"/>
        <v>1.3499688084840924</v>
      </c>
      <c r="AC20" s="43"/>
      <c r="AD20" s="4"/>
      <c r="AE20" s="56"/>
      <c r="AF20" s="56"/>
      <c r="AG20" s="13"/>
      <c r="AH20" s="5"/>
      <c r="AJ20" s="2"/>
      <c r="AK20" s="2"/>
      <c r="AL20" s="4"/>
      <c r="AM20" s="4"/>
      <c r="AN20" s="4"/>
    </row>
    <row r="21" spans="1:40" ht="15.6">
      <c r="A21" s="43"/>
      <c r="B21" s="51">
        <f>+'Ark1'!C460</f>
        <v>2024</v>
      </c>
      <c r="C21" s="372">
        <f>+'Ark1'!M460</f>
        <v>13</v>
      </c>
      <c r="D21" s="49"/>
      <c r="E21" s="372" t="s">
        <v>105</v>
      </c>
      <c r="F21" s="467">
        <f>+'Ark1'!Q460</f>
        <v>794</v>
      </c>
      <c r="G21" s="438">
        <f>+'Ark1'!R460</f>
        <v>986</v>
      </c>
      <c r="H21" s="242">
        <f t="shared" si="0"/>
        <v>-108</v>
      </c>
      <c r="I21" s="69">
        <f>+'Ark1'!AE460</f>
        <v>1.8441626454195192</v>
      </c>
      <c r="J21" s="69">
        <f t="shared" si="1"/>
        <v>4.2676594669484036E-2</v>
      </c>
      <c r="K21" s="69">
        <f>+'Ark1'!AF460</f>
        <v>2.3442258514542438</v>
      </c>
      <c r="L21" s="53">
        <f>+'Ark1'!S460</f>
        <v>6.7116751269035522</v>
      </c>
      <c r="M21" s="57">
        <f t="shared" si="2"/>
        <v>-0.11305710289196647</v>
      </c>
      <c r="N21" s="64"/>
      <c r="O21" s="366">
        <f>+IF(G21=0,"",'Ark1'!AR460)</f>
        <v>220.90830636461712</v>
      </c>
      <c r="P21" s="114">
        <f>+IF(G21=0,"",'Ark1'!AS460)</f>
        <v>35.726275718342279</v>
      </c>
      <c r="Q21" s="296">
        <f>+'Ark1'!U460</f>
        <v>386.05628803245486</v>
      </c>
      <c r="R21" s="242">
        <f t="shared" si="3"/>
        <v>-3.0236730570398436</v>
      </c>
      <c r="S21" s="76">
        <f>+'Ark1'!X460</f>
        <v>76.166328600405649</v>
      </c>
      <c r="T21" s="467">
        <f>+'Ark1'!AG460</f>
        <v>2444.2934196332244</v>
      </c>
      <c r="U21" s="76">
        <f>+'Ark1'!AH460</f>
        <v>94.016227180527366</v>
      </c>
      <c r="V21" s="90">
        <f>+'Ark1'!AI460</f>
        <v>58.519269776876264</v>
      </c>
      <c r="W21" s="76">
        <f>+'Ark1'!Y460</f>
        <v>54.809971609586015</v>
      </c>
      <c r="X21" s="53">
        <f>+'Ark1'!Z460</f>
        <v>1.2940294917774371</v>
      </c>
      <c r="Y21" s="76">
        <f t="shared" si="7"/>
        <v>157.94187593500297</v>
      </c>
      <c r="Z21" s="242">
        <f t="shared" si="4"/>
        <v>-2.9446187774421446</v>
      </c>
      <c r="AA21" s="76">
        <f t="shared" si="5"/>
        <v>57.520109470877038</v>
      </c>
      <c r="AB21" s="76">
        <f t="shared" si="6"/>
        <v>1.2418136020151134</v>
      </c>
      <c r="AC21" s="43"/>
      <c r="AD21" s="4"/>
      <c r="AE21" s="56"/>
      <c r="AF21" s="56"/>
      <c r="AG21" s="13"/>
      <c r="AH21" s="5"/>
      <c r="AJ21" s="1"/>
      <c r="AK21" s="1"/>
      <c r="AL21" s="11"/>
      <c r="AM21" s="11"/>
      <c r="AN21" s="11"/>
    </row>
    <row r="22" spans="1:40" ht="15.6">
      <c r="A22" s="43"/>
      <c r="B22" s="51">
        <f>+'Ark1'!C461</f>
        <v>2024</v>
      </c>
      <c r="C22" s="372">
        <f>+'Ark1'!M461</f>
        <v>14</v>
      </c>
      <c r="D22" s="49"/>
      <c r="E22" s="372" t="s">
        <v>106</v>
      </c>
      <c r="F22" s="467">
        <f>+'Ark1'!Q461</f>
        <v>539</v>
      </c>
      <c r="G22" s="438">
        <f>+'Ark1'!R461</f>
        <v>655</v>
      </c>
      <c r="H22" s="242">
        <f t="shared" si="0"/>
        <v>-36</v>
      </c>
      <c r="I22" s="69">
        <f>+'Ark1'!AE461</f>
        <v>1.2250776194216884</v>
      </c>
      <c r="J22" s="69">
        <f t="shared" si="1"/>
        <v>-0.11201757194239459</v>
      </c>
      <c r="K22" s="69">
        <f>+'Ark1'!AF461</f>
        <v>1.6092183329945275</v>
      </c>
      <c r="L22" s="53">
        <f>+'Ark1'!S461</f>
        <v>7.2324159021406738</v>
      </c>
      <c r="M22" s="57">
        <f t="shared" si="2"/>
        <v>-3.3988297334389905E-2</v>
      </c>
      <c r="N22" s="64"/>
      <c r="O22" s="366">
        <f>+IF(G22=0,"",'Ark1'!AR461)</f>
        <v>219.94444444444443</v>
      </c>
      <c r="P22" s="114">
        <f>+IF(G22=0,"",'Ark1'!AS461)</f>
        <v>37.501982122248407</v>
      </c>
      <c r="Q22" s="296">
        <f>+'Ark1'!U461</f>
        <v>398.93465648854976</v>
      </c>
      <c r="R22" s="242">
        <f t="shared" si="3"/>
        <v>1.2558884675800641</v>
      </c>
      <c r="S22" s="76">
        <f>+'Ark1'!X461</f>
        <v>78.015267175572518</v>
      </c>
      <c r="T22" s="467">
        <f>+'Ark1'!AG461</f>
        <v>2545.5669934640523</v>
      </c>
      <c r="U22" s="76">
        <f>+'Ark1'!AH461</f>
        <v>93.43511450381682</v>
      </c>
      <c r="V22" s="90">
        <f>+'Ark1'!AI461</f>
        <v>66.412213740458014</v>
      </c>
      <c r="W22" s="76">
        <f>+'Ark1'!Y461</f>
        <v>62.875235519843059</v>
      </c>
      <c r="X22" s="53">
        <f>+'Ark1'!Z461</f>
        <v>1.3171591817490296</v>
      </c>
      <c r="Y22" s="76">
        <f t="shared" si="7"/>
        <v>156.71740618606643</v>
      </c>
      <c r="Z22" s="242">
        <f t="shared" si="4"/>
        <v>-0.95819803652352675</v>
      </c>
      <c r="AA22" s="76">
        <f t="shared" si="5"/>
        <v>55.159252715330126</v>
      </c>
      <c r="AB22" s="76">
        <f t="shared" si="6"/>
        <v>1.2152133580705009</v>
      </c>
      <c r="AC22" s="43"/>
      <c r="AD22" s="4"/>
      <c r="AE22" s="56"/>
      <c r="AF22" s="56"/>
      <c r="AG22" s="13"/>
      <c r="AH22" s="5"/>
      <c r="AJ22" s="1"/>
      <c r="AK22" s="1"/>
      <c r="AL22" s="11"/>
      <c r="AM22" s="11"/>
      <c r="AN22" s="11"/>
    </row>
    <row r="23" spans="1:40" ht="15.6">
      <c r="A23" s="43"/>
      <c r="B23" s="51">
        <f>+'Ark1'!C462</f>
        <v>2024</v>
      </c>
      <c r="C23" s="372">
        <f>+'Ark1'!M462</f>
        <v>15</v>
      </c>
      <c r="D23" s="49"/>
      <c r="E23" s="372" t="s">
        <v>107</v>
      </c>
      <c r="F23" s="467">
        <f>+'Ark1'!Q462</f>
        <v>422</v>
      </c>
      <c r="G23" s="438">
        <f>+'Ark1'!R462</f>
        <v>627</v>
      </c>
      <c r="H23" s="242">
        <f>+G25-G41</f>
        <v>5</v>
      </c>
      <c r="I23" s="69">
        <f>+'Ark1'!AE462</f>
        <v>1.1727078891257998</v>
      </c>
      <c r="J23" s="69">
        <f t="shared" si="1"/>
        <v>1.0854531492265451E-2</v>
      </c>
      <c r="K23" s="69">
        <f>+'Ark1'!AF462</f>
        <v>1.6089541351941061</v>
      </c>
      <c r="L23" s="53">
        <f>+'Ark1'!S462</f>
        <v>7.9680511182108607</v>
      </c>
      <c r="M23" s="57">
        <f t="shared" si="2"/>
        <v>-8.028725036919937E-2</v>
      </c>
      <c r="N23" s="64"/>
      <c r="O23" s="366">
        <f>+IF(G23=0,"",'Ark1'!AR462)</f>
        <v>217.99319727891159</v>
      </c>
      <c r="P23" s="114">
        <f>+IF(G23=0,"",'Ark1'!AS462)</f>
        <v>40.01796574011793</v>
      </c>
      <c r="Q23" s="296">
        <f>+'Ark1'!U462</f>
        <v>416.68149920255217</v>
      </c>
      <c r="R23" s="242">
        <f t="shared" si="3"/>
        <v>-4.1964796813092562</v>
      </c>
      <c r="S23" s="76">
        <f>+'Ark1'!X462</f>
        <v>84.52950558213719</v>
      </c>
      <c r="T23" s="467">
        <f>+'Ark1'!AG462</f>
        <v>2630.295918367347</v>
      </c>
      <c r="U23" s="76">
        <f>+'Ark1'!AH462</f>
        <v>93.620414673046241</v>
      </c>
      <c r="V23" s="90">
        <f>+'Ark1'!AI462</f>
        <v>78.4688995215311</v>
      </c>
      <c r="W23" s="76">
        <f>+'Ark1'!Y462</f>
        <v>67.6512445250669</v>
      </c>
      <c r="X23" s="53">
        <f>+'Ark1'!Z462</f>
        <v>1.4050893957732784</v>
      </c>
      <c r="Y23" s="76">
        <f t="shared" si="7"/>
        <v>158.41620567969815</v>
      </c>
      <c r="Z23" s="242">
        <f t="shared" si="4"/>
        <v>-2.7218692127735551</v>
      </c>
      <c r="AA23" s="76">
        <f t="shared" si="5"/>
        <v>52.294029370649106</v>
      </c>
      <c r="AB23" s="76">
        <f t="shared" si="6"/>
        <v>1.485781990521327</v>
      </c>
      <c r="AC23" s="43"/>
      <c r="AD23" s="4"/>
      <c r="AE23" s="56"/>
      <c r="AF23" s="3" t="s">
        <v>93</v>
      </c>
      <c r="AG23" s="13"/>
      <c r="AH23" s="5"/>
      <c r="AJ23" s="1"/>
      <c r="AK23" s="1"/>
      <c r="AL23" s="11"/>
      <c r="AM23" s="11"/>
      <c r="AN23" s="11"/>
    </row>
    <row r="24" spans="1:40" ht="15.6">
      <c r="A24" s="43"/>
      <c r="B24" s="43"/>
      <c r="C24" s="43"/>
      <c r="D24" s="43"/>
      <c r="E24" s="43"/>
      <c r="F24" s="463"/>
      <c r="G24" s="463"/>
      <c r="H24" s="43"/>
      <c r="I24" s="43"/>
      <c r="J24" s="43"/>
      <c r="K24" s="43"/>
      <c r="L24" s="43"/>
      <c r="M24" s="43"/>
      <c r="N24" s="64"/>
      <c r="O24" s="43"/>
      <c r="P24" s="43"/>
      <c r="Q24" s="43"/>
      <c r="R24" s="43"/>
      <c r="S24" s="43"/>
      <c r="T24" s="463"/>
      <c r="U24" s="43"/>
      <c r="V24" s="43"/>
      <c r="W24" s="43"/>
      <c r="X24" s="43"/>
      <c r="Y24" s="43"/>
      <c r="Z24" s="43"/>
      <c r="AA24" s="43"/>
      <c r="AB24" s="43"/>
      <c r="AC24" s="43"/>
      <c r="AD24" s="4"/>
      <c r="AE24" s="56"/>
      <c r="AF24" s="3"/>
      <c r="AG24" s="13"/>
      <c r="AH24" s="5"/>
      <c r="AJ24" s="1"/>
      <c r="AK24" s="1"/>
      <c r="AL24" s="11"/>
      <c r="AM24" s="11"/>
      <c r="AN24" s="11"/>
    </row>
    <row r="25" spans="1:40" ht="15.6">
      <c r="A25" s="43"/>
      <c r="B25">
        <f>+'Ark1'!C463</f>
        <v>2023</v>
      </c>
      <c r="C25">
        <f>+'Ark1'!M463</f>
        <v>1</v>
      </c>
      <c r="D25" s="49"/>
      <c r="E25" s="3" t="s">
        <v>93</v>
      </c>
      <c r="F25" s="440">
        <f>+'Ark1'!Q463</f>
        <v>12</v>
      </c>
      <c r="G25" s="440">
        <f>+'Ark1'!R463</f>
        <v>13</v>
      </c>
      <c r="H25" s="70"/>
      <c r="I25" s="70">
        <f>+'Ark1'!AE463</f>
        <v>2.2781438384971257E-2</v>
      </c>
      <c r="J25" s="70"/>
      <c r="K25" s="70">
        <f>+'Ark1'!AF463</f>
        <v>1.4187078345597072E-2</v>
      </c>
      <c r="L25" s="1">
        <f>+'Ark1'!S463</f>
        <v>1.375</v>
      </c>
      <c r="M25" s="70"/>
      <c r="N25" s="64"/>
      <c r="O25" s="366">
        <f>+IF(G25=0,"",'Ark1'!AR463)</f>
        <v>213.5</v>
      </c>
      <c r="P25" s="114">
        <f>+IF(G25=0,"",'Ark1'!AS463)</f>
        <v>15.10703985621743</v>
      </c>
      <c r="Q25" s="11">
        <f>+'Ark1'!U463</f>
        <v>186.79999999999995</v>
      </c>
      <c r="R25" s="70"/>
      <c r="S25" s="11">
        <f>+'Ark1'!X463</f>
        <v>0</v>
      </c>
      <c r="T25" s="440">
        <f>+'Ark1'!AG463</f>
        <v>2377.75</v>
      </c>
      <c r="U25" s="11">
        <f>+'Ark1'!AH463</f>
        <v>30.769230769230759</v>
      </c>
      <c r="V25" s="11">
        <f>+'Ark1'!AI463</f>
        <v>7.6923076923076898</v>
      </c>
      <c r="W25" s="11">
        <f>+'Ark1'!Y463</f>
        <v>31.8372061008454</v>
      </c>
      <c r="X25" s="1">
        <f>+'Ark1'!Z463</f>
        <v>0</v>
      </c>
      <c r="Y25" s="11">
        <f>IF(G25=0,"",1000*Q25/T25)</f>
        <v>78.561665440016796</v>
      </c>
      <c r="Z25" s="70"/>
      <c r="AA25" s="11">
        <f t="shared" si="5"/>
        <v>135.85454545454542</v>
      </c>
      <c r="AB25" s="11">
        <f t="shared" si="6"/>
        <v>1.0833333333333333</v>
      </c>
      <c r="AC25" s="43"/>
      <c r="AD25" s="4"/>
      <c r="AE25" s="56"/>
      <c r="AF25" s="56"/>
      <c r="AG25" s="56"/>
      <c r="AH25" s="5"/>
      <c r="AJ25" s="1"/>
      <c r="AK25" s="1"/>
      <c r="AL25" s="11"/>
      <c r="AM25" s="11"/>
      <c r="AN25" s="11"/>
    </row>
    <row r="26" spans="1:40" ht="15.6">
      <c r="A26" s="43"/>
      <c r="B26">
        <f>+'Ark1'!C464</f>
        <v>2023</v>
      </c>
      <c r="C26">
        <f>+'Ark1'!M464</f>
        <v>2</v>
      </c>
      <c r="D26" s="49"/>
      <c r="E26" s="3" t="s">
        <v>94</v>
      </c>
      <c r="F26" s="440">
        <f>+'Ark1'!Q464</f>
        <v>149</v>
      </c>
      <c r="G26" s="440">
        <f>+'Ark1'!R464</f>
        <v>177</v>
      </c>
      <c r="H26" s="70"/>
      <c r="I26" s="70">
        <f>+'Ark1'!AE464</f>
        <v>0.31017804570307023</v>
      </c>
      <c r="J26" s="70"/>
      <c r="K26" s="70">
        <f>+'Ark1'!AF464</f>
        <v>0.20089519868461364</v>
      </c>
      <c r="L26" s="1">
        <f>+'Ark1'!S464</f>
        <v>1.6907894736842108</v>
      </c>
      <c r="M26" s="70"/>
      <c r="N26" s="64"/>
      <c r="O26" s="366">
        <f>+IF(G26=0,"",'Ark1'!AR464)</f>
        <v>220.33600000000004</v>
      </c>
      <c r="P26" s="114">
        <f>+IF(G26=0,"",'Ark1'!AS464)</f>
        <v>19.458768929354065</v>
      </c>
      <c r="Q26" s="11">
        <f>+'Ark1'!U464</f>
        <v>194.27796610169483</v>
      </c>
      <c r="R26" s="70"/>
      <c r="S26" s="11">
        <f>+'Ark1'!X464</f>
        <v>1.1299435028248583</v>
      </c>
      <c r="T26" s="440">
        <f>+'Ark1'!AG464</f>
        <v>2510.3440000000001</v>
      </c>
      <c r="U26" s="11">
        <f>+'Ark1'!AH464</f>
        <v>70.621468926553646</v>
      </c>
      <c r="V26" s="11">
        <f>+'Ark1'!AI464</f>
        <v>20.903954802259889</v>
      </c>
      <c r="W26" s="11">
        <f>+'Ark1'!Y464</f>
        <v>73.438653597345947</v>
      </c>
      <c r="X26" s="1">
        <f>+'Ark1'!Z464</f>
        <v>0.95372560917675619</v>
      </c>
      <c r="Y26" s="11">
        <f t="shared" si="7"/>
        <v>77.390973548523561</v>
      </c>
      <c r="Z26" s="70"/>
      <c r="AA26" s="11">
        <f t="shared" si="5"/>
        <v>114.9036997955549</v>
      </c>
      <c r="AB26" s="11">
        <f t="shared" si="6"/>
        <v>1.1879194630872483</v>
      </c>
      <c r="AC26" s="43"/>
      <c r="AD26" s="4"/>
      <c r="AE26" s="56"/>
      <c r="AF26" s="56"/>
      <c r="AG26" s="56"/>
      <c r="AH26" s="5"/>
      <c r="AJ26" s="1"/>
      <c r="AK26" s="1"/>
      <c r="AL26" s="11"/>
      <c r="AM26" s="11"/>
      <c r="AN26" s="11"/>
    </row>
    <row r="27" spans="1:40" ht="15.6">
      <c r="A27" s="43"/>
      <c r="B27">
        <f>+'Ark1'!C465</f>
        <v>2023</v>
      </c>
      <c r="C27">
        <f>+'Ark1'!M465</f>
        <v>3</v>
      </c>
      <c r="D27" s="49"/>
      <c r="E27" s="3" t="s">
        <v>95</v>
      </c>
      <c r="F27" s="440">
        <f>+'Ark1'!Q465</f>
        <v>955</v>
      </c>
      <c r="G27" s="440">
        <f>+'Ark1'!R465</f>
        <v>1269</v>
      </c>
      <c r="H27" s="70"/>
      <c r="I27" s="70">
        <f>+'Ark1'!AE465</f>
        <v>2.2238188700406565</v>
      </c>
      <c r="J27" s="70"/>
      <c r="K27" s="70">
        <f>+'Ark1'!AF465</f>
        <v>1.6786105062364283</v>
      </c>
      <c r="L27" s="1">
        <f>+'Ark1'!S465</f>
        <v>1.9744204636290967</v>
      </c>
      <c r="M27" s="70"/>
      <c r="N27" s="64"/>
      <c r="O27" s="366">
        <f>+IF(G27=0,"",'Ark1'!AR465)</f>
        <v>220.42805429864251</v>
      </c>
      <c r="P27" s="114">
        <f>+IF(G27=0,"",'Ark1'!AS465)</f>
        <v>20.98896216400858</v>
      </c>
      <c r="Q27" s="11">
        <f>+'Ark1'!U465</f>
        <v>226.4204097714734</v>
      </c>
      <c r="R27" s="70"/>
      <c r="S27" s="11">
        <f>+'Ark1'!X465</f>
        <v>0.94562647754137119</v>
      </c>
      <c r="T27" s="440">
        <f>+'Ark1'!AG465</f>
        <v>2482.906787330317</v>
      </c>
      <c r="U27" s="11">
        <f>+'Ark1'!AH465</f>
        <v>87.076438140267925</v>
      </c>
      <c r="V27" s="11">
        <f>+'Ark1'!AI465</f>
        <v>25.84712371946415</v>
      </c>
      <c r="W27" s="11">
        <f>+'Ark1'!Y465</f>
        <v>41.162714479814888</v>
      </c>
      <c r="X27" s="1">
        <f>+'Ark1'!Z465</f>
        <v>1.2070881425750544</v>
      </c>
      <c r="Y27" s="11">
        <f t="shared" si="7"/>
        <v>91.19166733396635</v>
      </c>
      <c r="Z27" s="70"/>
      <c r="AA27" s="11">
        <f t="shared" si="5"/>
        <v>114.67689579923612</v>
      </c>
      <c r="AB27" s="11">
        <f t="shared" si="6"/>
        <v>1.3287958115183247</v>
      </c>
      <c r="AC27" s="43"/>
      <c r="AD27" s="4"/>
      <c r="AE27" s="56"/>
      <c r="AF27" s="56"/>
      <c r="AG27" s="56"/>
      <c r="AH27" s="5"/>
      <c r="AJ27" s="1"/>
      <c r="AK27" s="1"/>
      <c r="AL27" s="11"/>
      <c r="AM27" s="11"/>
      <c r="AN27" s="11"/>
    </row>
    <row r="28" spans="1:40" ht="15.6">
      <c r="A28" s="43"/>
      <c r="B28">
        <f>+'Ark1'!C466</f>
        <v>2023</v>
      </c>
      <c r="C28">
        <f>+'Ark1'!M466</f>
        <v>4</v>
      </c>
      <c r="D28" s="49"/>
      <c r="E28" s="3" t="s">
        <v>96</v>
      </c>
      <c r="F28" s="440">
        <f>+'Ark1'!Q466</f>
        <v>2245</v>
      </c>
      <c r="G28" s="440">
        <f>+'Ark1'!R466</f>
        <v>3310</v>
      </c>
      <c r="H28" s="70"/>
      <c r="I28" s="70">
        <f>+'Ark1'!AE466</f>
        <v>5.800504696481144</v>
      </c>
      <c r="J28" s="70"/>
      <c r="K28" s="70">
        <f>+'Ark1'!AF466</f>
        <v>4.6685320096355314</v>
      </c>
      <c r="L28" s="1">
        <f>+'Ark1'!S466</f>
        <v>2.2918951858622791</v>
      </c>
      <c r="M28" s="70"/>
      <c r="N28" s="64"/>
      <c r="O28" s="366">
        <f>+IF(G28=0,"",'Ark1'!AR466)</f>
        <v>221.74490466798164</v>
      </c>
      <c r="P28" s="114">
        <f>+IF(G28=0,"",'Ark1'!AS466)</f>
        <v>22.165892244625152</v>
      </c>
      <c r="Q28" s="11">
        <f>+'Ark1'!U466</f>
        <v>241.42353474320217</v>
      </c>
      <c r="R28" s="70"/>
      <c r="S28" s="11">
        <f>+'Ark1'!X466</f>
        <v>1.1178247734138975</v>
      </c>
      <c r="T28" s="440">
        <f>+'Ark1'!AG466</f>
        <v>2369.7330703484554</v>
      </c>
      <c r="U28" s="11">
        <f>+'Ark1'!AH466</f>
        <v>91.812688821752246</v>
      </c>
      <c r="V28" s="11">
        <f>+'Ark1'!AI466</f>
        <v>24.984894259818724</v>
      </c>
      <c r="W28" s="11">
        <f>+'Ark1'!Y466</f>
        <v>40.390737312130227</v>
      </c>
      <c r="X28" s="1">
        <f>+'Ark1'!Z466</f>
        <v>1.2823795942655516</v>
      </c>
      <c r="Y28" s="11">
        <f t="shared" si="7"/>
        <v>101.87794472045843</v>
      </c>
      <c r="Z28" s="70"/>
      <c r="AA28" s="11">
        <f t="shared" si="5"/>
        <v>105.33794749098504</v>
      </c>
      <c r="AB28" s="11">
        <f t="shared" si="6"/>
        <v>1.4743875278396437</v>
      </c>
      <c r="AC28" s="43"/>
      <c r="AD28" s="4"/>
      <c r="AE28" s="56"/>
      <c r="AF28" s="56"/>
      <c r="AG28" s="56"/>
      <c r="AH28" s="5"/>
      <c r="AJ28" s="1"/>
      <c r="AK28" s="1"/>
      <c r="AL28" s="11"/>
      <c r="AM28" s="11"/>
      <c r="AN28" s="11"/>
    </row>
    <row r="29" spans="1:40" ht="15.6">
      <c r="A29" s="43"/>
      <c r="B29">
        <f>+'Ark1'!C467</f>
        <v>2023</v>
      </c>
      <c r="C29">
        <f>+'Ark1'!M467</f>
        <v>5</v>
      </c>
      <c r="D29" s="49"/>
      <c r="E29" s="3" t="s">
        <v>97</v>
      </c>
      <c r="F29" s="440">
        <f>+'Ark1'!Q467</f>
        <v>2827</v>
      </c>
      <c r="G29" s="440">
        <f>+'Ark1'!R467</f>
        <v>4296</v>
      </c>
      <c r="H29" s="70"/>
      <c r="I29" s="70">
        <f>+'Ark1'!AE467</f>
        <v>7.5283891770643505</v>
      </c>
      <c r="J29" s="70"/>
      <c r="K29" s="70">
        <f>+'Ark1'!AF467</f>
        <v>6.3479627538062999</v>
      </c>
      <c r="L29" s="1">
        <f>+'Ark1'!S467</f>
        <v>2.5995772663222168</v>
      </c>
      <c r="M29" s="70"/>
      <c r="N29" s="64"/>
      <c r="O29" s="366">
        <f>+IF(G29=0,"",'Ark1'!AR467)</f>
        <v>222.37795077850336</v>
      </c>
      <c r="P29" s="114">
        <f>+IF(G29=0,"",'Ark1'!AS467)</f>
        <v>23.104395644717712</v>
      </c>
      <c r="Q29" s="11">
        <f>+'Ark1'!U467</f>
        <v>252.9282588454378</v>
      </c>
      <c r="R29" s="70"/>
      <c r="S29" s="11">
        <f>+'Ark1'!X467</f>
        <v>2.0251396648044686</v>
      </c>
      <c r="T29" s="440">
        <f>+'Ark1'!AG467</f>
        <v>2327.5637870416876</v>
      </c>
      <c r="U29" s="11">
        <f>+'Ark1'!AH467</f>
        <v>92.690875232774687</v>
      </c>
      <c r="V29" s="11">
        <f>+'Ark1'!AI467</f>
        <v>22.97486033519553</v>
      </c>
      <c r="W29" s="11">
        <f>+'Ark1'!Y467</f>
        <v>40.915515414374561</v>
      </c>
      <c r="X29" s="1">
        <f>+'Ark1'!Z467</f>
        <v>1.2829895151602075</v>
      </c>
      <c r="Y29" s="11">
        <f t="shared" si="7"/>
        <v>108.6665208719832</v>
      </c>
      <c r="Z29" s="70"/>
      <c r="AA29" s="11">
        <f t="shared" si="5"/>
        <v>97.295918887331666</v>
      </c>
      <c r="AB29" s="11">
        <f t="shared" si="6"/>
        <v>1.5196321188539088</v>
      </c>
      <c r="AC29" s="43"/>
      <c r="AD29" s="4"/>
      <c r="AE29" s="56"/>
      <c r="AF29" s="56"/>
      <c r="AG29" s="56"/>
      <c r="AH29" s="5"/>
      <c r="AJ29" s="1"/>
      <c r="AK29" s="1"/>
      <c r="AL29" s="11"/>
      <c r="AM29" s="11"/>
      <c r="AN29" s="11"/>
    </row>
    <row r="30" spans="1:40" ht="15.6">
      <c r="A30" s="43"/>
      <c r="B30">
        <f>+'Ark1'!C468</f>
        <v>2023</v>
      </c>
      <c r="C30">
        <f>+'Ark1'!M468</f>
        <v>6</v>
      </c>
      <c r="D30" s="49"/>
      <c r="E30" s="3" t="s">
        <v>98</v>
      </c>
      <c r="F30" s="440">
        <f>+'Ark1'!Q468</f>
        <v>3787</v>
      </c>
      <c r="G30" s="440">
        <f>+'Ark1'!R468</f>
        <v>6266</v>
      </c>
      <c r="H30" s="70"/>
      <c r="I30" s="70">
        <f>+'Ark1'!AE468</f>
        <v>10.980653301556149</v>
      </c>
      <c r="J30" s="70"/>
      <c r="K30" s="70">
        <f>+'Ark1'!AF468</f>
        <v>9.6344160442713367</v>
      </c>
      <c r="L30" s="1">
        <f>+'Ark1'!S468</f>
        <v>2.82426576793452</v>
      </c>
      <c r="M30" s="70"/>
      <c r="N30" s="64"/>
      <c r="O30" s="366">
        <f>+IF(G30=0,"",'Ark1'!AR468)</f>
        <v>222.74365525464151</v>
      </c>
      <c r="P30" s="114">
        <f>+IF(G30=0,"",'Ark1'!AS468)</f>
        <v>23.869014687255081</v>
      </c>
      <c r="Q30" s="11">
        <f>+'Ark1'!U468</f>
        <v>263.18568464730225</v>
      </c>
      <c r="R30" s="70"/>
      <c r="S30" s="11">
        <f>+'Ark1'!X468</f>
        <v>3.223747207149696</v>
      </c>
      <c r="T30" s="440">
        <f>+'Ark1'!AG468</f>
        <v>2237.0754556293641</v>
      </c>
      <c r="U30" s="11">
        <f>+'Ark1'!AH468</f>
        <v>93.680178742419386</v>
      </c>
      <c r="V30" s="11">
        <f>+'Ark1'!AI468</f>
        <v>20.730928822215127</v>
      </c>
      <c r="W30" s="11">
        <f>+'Ark1'!Y468</f>
        <v>39.859374666314807</v>
      </c>
      <c r="X30" s="1">
        <f>+'Ark1'!Z468</f>
        <v>1.2638883303220405</v>
      </c>
      <c r="Y30" s="11">
        <f t="shared" si="7"/>
        <v>117.64720943364841</v>
      </c>
      <c r="Z30" s="70"/>
      <c r="AA30" s="11">
        <f t="shared" si="5"/>
        <v>93.187294069629559</v>
      </c>
      <c r="AB30" s="11">
        <f t="shared" si="6"/>
        <v>1.6546078690256139</v>
      </c>
      <c r="AC30" s="43"/>
      <c r="AD30" s="4"/>
      <c r="AE30" s="56"/>
      <c r="AF30" s="56"/>
      <c r="AG30" s="56"/>
      <c r="AH30" s="5"/>
      <c r="AJ30" s="1"/>
      <c r="AK30" s="1"/>
      <c r="AL30" s="11"/>
      <c r="AM30" s="11"/>
      <c r="AN30" s="11"/>
    </row>
    <row r="31" spans="1:40" ht="15.6">
      <c r="A31" s="43"/>
      <c r="B31">
        <f>+'Ark1'!C469</f>
        <v>2023</v>
      </c>
      <c r="C31">
        <f>+'Ark1'!M469</f>
        <v>7</v>
      </c>
      <c r="D31" s="49"/>
      <c r="E31" s="3" t="s">
        <v>99</v>
      </c>
      <c r="F31" s="440">
        <f>+'Ark1'!Q469</f>
        <v>4800</v>
      </c>
      <c r="G31" s="440">
        <f>+'Ark1'!R469</f>
        <v>8999</v>
      </c>
      <c r="H31" s="70"/>
      <c r="I31" s="70">
        <f>+'Ark1'!AE469</f>
        <v>15.770012617412027</v>
      </c>
      <c r="J31" s="70"/>
      <c r="K31" s="70">
        <f>+'Ark1'!AF469</f>
        <v>14.712084955566853</v>
      </c>
      <c r="L31" s="1">
        <f>+'Ark1'!S469</f>
        <v>3.2883264577990858</v>
      </c>
      <c r="M31" s="70"/>
      <c r="N31" s="64"/>
      <c r="O31" s="366">
        <f>+IF(G31=0,"",'Ark1'!AR469)</f>
        <v>223.52684443381565</v>
      </c>
      <c r="P31" s="114">
        <f>+IF(G31=0,"",'Ark1'!AS469)</f>
        <v>25.132066233566661</v>
      </c>
      <c r="Q31" s="11">
        <f>+'Ark1'!U469</f>
        <v>279.83834870541193</v>
      </c>
      <c r="R31" s="70"/>
      <c r="S31" s="11">
        <f>+'Ark1'!X469</f>
        <v>5.478386487387489</v>
      </c>
      <c r="T31" s="440">
        <f>+'Ark1'!AG469</f>
        <v>2222.6009805093872</v>
      </c>
      <c r="U31" s="11">
        <f>+'Ark1'!AH469</f>
        <v>92.888098677630879</v>
      </c>
      <c r="V31" s="11">
        <f>+'Ark1'!AI469</f>
        <v>19.935548394266029</v>
      </c>
      <c r="W31" s="11">
        <f>+'Ark1'!Y469</f>
        <v>41.232502167716746</v>
      </c>
      <c r="X31" s="1">
        <f>+'Ark1'!Z469</f>
        <v>1.2583754324996803</v>
      </c>
      <c r="Y31" s="11">
        <f t="shared" si="7"/>
        <v>125.90579737856372</v>
      </c>
      <c r="Z31" s="70"/>
      <c r="AA31" s="11">
        <f t="shared" si="5"/>
        <v>85.100537400021679</v>
      </c>
      <c r="AB31" s="11">
        <f t="shared" si="6"/>
        <v>1.8747916666666666</v>
      </c>
      <c r="AC31" s="43"/>
      <c r="AD31" s="4"/>
      <c r="AE31" s="56"/>
      <c r="AF31" s="56"/>
      <c r="AG31" s="56"/>
      <c r="AH31" s="5"/>
      <c r="AJ31" s="13"/>
      <c r="AK31" s="13"/>
      <c r="AL31" s="11"/>
      <c r="AM31" s="11"/>
      <c r="AN31" s="11"/>
    </row>
    <row r="32" spans="1:40" ht="16.5" customHeight="1">
      <c r="A32" s="43"/>
      <c r="B32">
        <f>+'Ark1'!C470</f>
        <v>2023</v>
      </c>
      <c r="C32">
        <f>+'Ark1'!M470</f>
        <v>8</v>
      </c>
      <c r="D32" s="49"/>
      <c r="E32" s="3" t="s">
        <v>100</v>
      </c>
      <c r="F32" s="440">
        <f>+'Ark1'!Q470</f>
        <v>5035</v>
      </c>
      <c r="G32" s="440">
        <f>+'Ark1'!R470</f>
        <v>9650</v>
      </c>
      <c r="H32" s="70"/>
      <c r="I32" s="70">
        <f>+'Ark1'!AE470</f>
        <v>16.910836954997901</v>
      </c>
      <c r="J32" s="70"/>
      <c r="K32" s="70">
        <f>+'Ark1'!AF470</f>
        <v>16.746537345258776</v>
      </c>
      <c r="L32" s="1">
        <f>+'Ark1'!S470</f>
        <v>3.7320797839185538</v>
      </c>
      <c r="M32" s="70"/>
      <c r="N32" s="64"/>
      <c r="O32" s="366">
        <f>+IF(G32=0,"",'Ark1'!AR470)</f>
        <v>223.92589305524749</v>
      </c>
      <c r="P32" s="114">
        <f>+IF(G32=0,"",'Ark1'!AS470)</f>
        <v>26.507665459563139</v>
      </c>
      <c r="Q32" s="11">
        <f>+'Ark1'!U470</f>
        <v>297.04686010362701</v>
      </c>
      <c r="R32" s="70"/>
      <c r="S32" s="11">
        <f>+'Ark1'!X470</f>
        <v>9.8031088082901565</v>
      </c>
      <c r="T32" s="440">
        <f>+'Ark1'!AG470</f>
        <v>2217.2803416907036</v>
      </c>
      <c r="U32" s="11">
        <f>+'Ark1'!AH470</f>
        <v>93.367875647668384</v>
      </c>
      <c r="V32" s="11">
        <f>+'Ark1'!AI470</f>
        <v>19.813471502590673</v>
      </c>
      <c r="W32" s="11">
        <f>+'Ark1'!Y470</f>
        <v>42.087119846578744</v>
      </c>
      <c r="X32" s="1">
        <f>+'Ark1'!Z470</f>
        <v>1.2916532240633638</v>
      </c>
      <c r="Y32" s="11">
        <f t="shared" si="7"/>
        <v>133.96901353354585</v>
      </c>
      <c r="Z32" s="70"/>
      <c r="AA32" s="11">
        <f t="shared" si="5"/>
        <v>79.592848305010818</v>
      </c>
      <c r="AB32" s="11">
        <f t="shared" si="6"/>
        <v>1.9165839126117179</v>
      </c>
      <c r="AC32" s="43"/>
      <c r="AD32" s="4"/>
      <c r="AE32" s="56"/>
      <c r="AF32" s="56"/>
      <c r="AG32" s="56"/>
      <c r="AH32" s="5"/>
      <c r="AJ32" s="13"/>
      <c r="AK32" s="13"/>
      <c r="AL32" s="11"/>
      <c r="AM32" s="11"/>
      <c r="AN32" s="11"/>
    </row>
    <row r="33" spans="1:40" ht="16.5" customHeight="1">
      <c r="A33" s="43"/>
      <c r="B33">
        <f>+'Ark1'!C471</f>
        <v>2023</v>
      </c>
      <c r="C33">
        <f>+'Ark1'!M471</f>
        <v>9</v>
      </c>
      <c r="D33" s="49"/>
      <c r="E33" s="3" t="s">
        <v>101</v>
      </c>
      <c r="F33" s="440">
        <f>+'Ark1'!Q471</f>
        <v>4707</v>
      </c>
      <c r="G33" s="440">
        <f>+'Ark1'!R471</f>
        <v>8409</v>
      </c>
      <c r="H33" s="70"/>
      <c r="I33" s="70">
        <f>+'Ark1'!AE471</f>
        <v>14.736085798401795</v>
      </c>
      <c r="J33" s="70"/>
      <c r="K33" s="70">
        <f>+'Ark1'!AF471</f>
        <v>15.48633459093592</v>
      </c>
      <c r="L33" s="1">
        <f>+'Ark1'!S471</f>
        <v>4.2980952380952369</v>
      </c>
      <c r="M33" s="70"/>
      <c r="N33" s="64"/>
      <c r="O33" s="366">
        <f>+IF(G33=0,"",'Ark1'!AR471)</f>
        <v>223.79725648124847</v>
      </c>
      <c r="P33" s="114">
        <f>+IF(G33=0,"",'Ark1'!AS471)</f>
        <v>28.179990789603952</v>
      </c>
      <c r="Q33" s="11">
        <f>+'Ark1'!U471</f>
        <v>315.23290403139572</v>
      </c>
      <c r="R33" s="70"/>
      <c r="S33" s="11">
        <f>+'Ark1'!X471</f>
        <v>19.003448685931744</v>
      </c>
      <c r="T33" s="440">
        <f>+'Ark1'!AG471</f>
        <v>2238.2806443493578</v>
      </c>
      <c r="U33" s="11">
        <f>+'Ark1'!AH471</f>
        <v>94.482102509216318</v>
      </c>
      <c r="V33" s="11">
        <f>+'Ark1'!AI471</f>
        <v>23.665120704007609</v>
      </c>
      <c r="W33" s="11">
        <f>+'Ark1'!Y471</f>
        <v>45.188188191048198</v>
      </c>
      <c r="X33" s="1">
        <f>+'Ark1'!Z471</f>
        <v>1.3437268935797269</v>
      </c>
      <c r="Y33" s="11">
        <f t="shared" si="7"/>
        <v>140.83707725714186</v>
      </c>
      <c r="Z33" s="70"/>
      <c r="AA33" s="11">
        <f t="shared" si="5"/>
        <v>73.342466038769246</v>
      </c>
      <c r="AB33" s="11">
        <f t="shared" si="6"/>
        <v>1.7864882090503504</v>
      </c>
      <c r="AC33" s="43"/>
      <c r="AD33" s="4"/>
      <c r="AE33" s="55"/>
      <c r="AF33" s="55"/>
      <c r="AG33" s="55"/>
      <c r="AH33" s="5"/>
      <c r="AJ33" s="13"/>
      <c r="AK33" s="13"/>
      <c r="AL33" s="11"/>
      <c r="AM33" s="11"/>
      <c r="AN33" s="11"/>
    </row>
    <row r="34" spans="1:40" ht="15.6">
      <c r="A34" s="43"/>
      <c r="B34">
        <f>+'Ark1'!C472</f>
        <v>2023</v>
      </c>
      <c r="C34">
        <f>+'Ark1'!M472</f>
        <v>10</v>
      </c>
      <c r="D34" s="49"/>
      <c r="E34" s="3" t="s">
        <v>102</v>
      </c>
      <c r="F34" s="440">
        <f>+'Ark1'!Q472</f>
        <v>3772</v>
      </c>
      <c r="G34" s="440">
        <f>+'Ark1'!R472</f>
        <v>6059</v>
      </c>
      <c r="H34" s="70"/>
      <c r="I34" s="70">
        <f>+'Ark1'!AE472</f>
        <v>10.617902705733915</v>
      </c>
      <c r="J34" s="70"/>
      <c r="K34" s="70">
        <f>+'Ark1'!AF472</f>
        <v>11.831289566121404</v>
      </c>
      <c r="L34" s="1">
        <f>+'Ark1'!S472</f>
        <v>4.8752272351677428</v>
      </c>
      <c r="M34" s="70"/>
      <c r="N34" s="64"/>
      <c r="O34" s="366">
        <f>+IF(G34=0,"",'Ark1'!AR472)</f>
        <v>223.57734128376003</v>
      </c>
      <c r="P34" s="114">
        <f>+IF(G34=0,"",'Ark1'!AS472)</f>
        <v>29.95968641750158</v>
      </c>
      <c r="Q34" s="11">
        <f>+'Ark1'!U472</f>
        <v>334.2399735930004</v>
      </c>
      <c r="R34" s="70"/>
      <c r="S34" s="11">
        <f>+'Ark1'!X472</f>
        <v>32.546624855586742</v>
      </c>
      <c r="T34" s="440">
        <f>+'Ark1'!AG472</f>
        <v>2231.9486145212204</v>
      </c>
      <c r="U34" s="11">
        <f>+'Ark1'!AH472</f>
        <v>94.091434230070973</v>
      </c>
      <c r="V34" s="11">
        <f>+'Ark1'!AI472</f>
        <v>27.661330252516919</v>
      </c>
      <c r="W34" s="11">
        <f>+'Ark1'!Y472</f>
        <v>47.754589396731184</v>
      </c>
      <c r="X34" s="1">
        <f>+'Ark1'!Z472</f>
        <v>1.3793955586577298</v>
      </c>
      <c r="Y34" s="11">
        <f t="shared" si="7"/>
        <v>149.75253973967443</v>
      </c>
      <c r="Z34" s="70"/>
      <c r="AA34" s="11">
        <f t="shared" si="5"/>
        <v>68.558850176652356</v>
      </c>
      <c r="AB34" s="11">
        <f t="shared" si="6"/>
        <v>1.6063096500530223</v>
      </c>
      <c r="AC34" s="43"/>
      <c r="AD34"/>
      <c r="AE34"/>
      <c r="AJ34" s="13"/>
      <c r="AK34" s="13"/>
      <c r="AL34" s="11"/>
      <c r="AM34" s="11"/>
      <c r="AN34" s="11"/>
    </row>
    <row r="35" spans="1:40" ht="17.25" customHeight="1">
      <c r="A35" s="43"/>
      <c r="B35">
        <f>+'Ark1'!C473</f>
        <v>2023</v>
      </c>
      <c r="C35">
        <f>+'Ark1'!M473</f>
        <v>11</v>
      </c>
      <c r="D35" s="49"/>
      <c r="E35" s="3" t="s">
        <v>103</v>
      </c>
      <c r="F35" s="440">
        <f>+'Ark1'!Q473</f>
        <v>2665</v>
      </c>
      <c r="G35" s="440">
        <f>+'Ark1'!R473</f>
        <v>3884</v>
      </c>
      <c r="H35" s="70"/>
      <c r="I35" s="70">
        <f>+'Ark1'!AE473</f>
        <v>6.80639282209449</v>
      </c>
      <c r="J35" s="70"/>
      <c r="K35" s="70">
        <f>+'Ark1'!AF473</f>
        <v>7.987306413689466</v>
      </c>
      <c r="L35" s="1">
        <f>+'Ark1'!S473</f>
        <v>5.4784738334622318</v>
      </c>
      <c r="M35" s="70"/>
      <c r="N35" s="64"/>
      <c r="O35" s="366">
        <f>+IF(G35=0,"",'Ark1'!AR473)</f>
        <v>222.92415115005488</v>
      </c>
      <c r="P35" s="114">
        <f>+IF(G35=0,"",'Ark1'!AS473)</f>
        <v>31.821221494801598</v>
      </c>
      <c r="Q35" s="11">
        <f>+'Ark1'!U473</f>
        <v>352.00463439752843</v>
      </c>
      <c r="R35" s="70"/>
      <c r="S35" s="11">
        <f>+'Ark1'!X473</f>
        <v>48.970133882595263</v>
      </c>
      <c r="T35" s="440">
        <f>+'Ark1'!AG473</f>
        <v>2269.3726725082151</v>
      </c>
      <c r="U35" s="11">
        <f>+'Ark1'!AH473</f>
        <v>94.026776519052518</v>
      </c>
      <c r="V35" s="11">
        <f>+'Ark1'!AI473</f>
        <v>35.633367662203909</v>
      </c>
      <c r="W35" s="11">
        <f>+'Ark1'!Y473</f>
        <v>51.737258307361344</v>
      </c>
      <c r="X35" s="1">
        <f>+'Ark1'!Z473</f>
        <v>1.4142030201230811</v>
      </c>
      <c r="Y35" s="11">
        <f t="shared" si="7"/>
        <v>155.11098668887939</v>
      </c>
      <c r="Z35" s="70"/>
      <c r="AA35" s="11">
        <f t="shared" si="5"/>
        <v>64.252316447603079</v>
      </c>
      <c r="AB35" s="11">
        <f t="shared" si="6"/>
        <v>1.4574108818011258</v>
      </c>
      <c r="AC35" s="43"/>
      <c r="AD35" s="2"/>
      <c r="AE35" s="55"/>
      <c r="AF35" s="55"/>
      <c r="AG35" s="55"/>
      <c r="AH35" s="5"/>
      <c r="AJ35" s="13"/>
      <c r="AK35" s="13"/>
      <c r="AL35" s="11"/>
      <c r="AM35" s="11"/>
      <c r="AN35" s="11"/>
    </row>
    <row r="36" spans="1:40" ht="15.6">
      <c r="A36" s="43"/>
      <c r="B36">
        <f>+'Ark1'!C474</f>
        <v>2023</v>
      </c>
      <c r="C36">
        <f>+'Ark1'!M474</f>
        <v>12</v>
      </c>
      <c r="D36" s="49"/>
      <c r="E36" s="3" t="s">
        <v>104</v>
      </c>
      <c r="F36" s="440">
        <f>+'Ark1'!Q474</f>
        <v>1710</v>
      </c>
      <c r="G36" s="440">
        <f>+'Ark1'!R474</f>
        <v>2278</v>
      </c>
      <c r="H36" s="70"/>
      <c r="I36" s="70">
        <f>+'Ark1'!AE474</f>
        <v>3.9920089723818872</v>
      </c>
      <c r="J36" s="70"/>
      <c r="K36" s="70">
        <f>+'Ark1'!AF474</f>
        <v>4.9522507921604149</v>
      </c>
      <c r="L36" s="1">
        <f>+'Ark1'!S474</f>
        <v>6.2351387054161149</v>
      </c>
      <c r="M36" s="70"/>
      <c r="N36" s="64"/>
      <c r="O36" s="366">
        <f>+IF(G36=0,"",'Ark1'!AR474)</f>
        <v>221.82088167053377</v>
      </c>
      <c r="P36" s="114">
        <f>+IF(G36=0,"",'Ark1'!AS474)</f>
        <v>34.074891883820811</v>
      </c>
      <c r="Q36" s="11">
        <f>+'Ark1'!U474</f>
        <v>372.11413520632129</v>
      </c>
      <c r="R36" s="70"/>
      <c r="S36" s="11">
        <f>+'Ark1'!X474</f>
        <v>66.461808604038637</v>
      </c>
      <c r="T36" s="440">
        <f>+'Ark1'!AG474</f>
        <v>2338.5967517401391</v>
      </c>
      <c r="U36" s="11">
        <f>+'Ark1'!AH474</f>
        <v>94.556628621597895</v>
      </c>
      <c r="V36" s="11">
        <f>+'Ark1'!AI474</f>
        <v>49.517120280948205</v>
      </c>
      <c r="W36" s="11">
        <f>+'Ark1'!Y474</f>
        <v>56.28228085474116</v>
      </c>
      <c r="X36" s="1">
        <f>+'Ark1'!Z474</f>
        <v>1.4014756503405688</v>
      </c>
      <c r="Y36" s="11">
        <f t="shared" si="7"/>
        <v>159.11855471852209</v>
      </c>
      <c r="Z36" s="70"/>
      <c r="AA36" s="11">
        <f t="shared" si="5"/>
        <v>59.680169565929084</v>
      </c>
      <c r="AB36" s="11">
        <f t="shared" si="6"/>
        <v>1.3321637426900585</v>
      </c>
      <c r="AC36" s="43"/>
      <c r="AD36" s="2"/>
      <c r="AE36" s="55"/>
      <c r="AF36" s="55"/>
      <c r="AG36" s="55"/>
      <c r="AJ36" s="13"/>
      <c r="AK36" s="13"/>
      <c r="AL36" s="11"/>
      <c r="AM36" s="11"/>
      <c r="AN36" s="11"/>
    </row>
    <row r="37" spans="1:40" ht="15.6">
      <c r="A37" s="43"/>
      <c r="B37">
        <f>+'Ark1'!C475</f>
        <v>2023</v>
      </c>
      <c r="C37">
        <f>+'Ark1'!M475</f>
        <v>13</v>
      </c>
      <c r="D37" s="49"/>
      <c r="E37" s="3" t="s">
        <v>105</v>
      </c>
      <c r="F37" s="440">
        <f>+'Ark1'!Q475</f>
        <v>852</v>
      </c>
      <c r="G37" s="440">
        <f>+'Ark1'!R475</f>
        <v>1028</v>
      </c>
      <c r="H37" s="70"/>
      <c r="I37" s="70">
        <f>+'Ark1'!AE475</f>
        <v>1.8014860507500352</v>
      </c>
      <c r="J37" s="70"/>
      <c r="K37" s="70">
        <f>+'Ark1'!AF475</f>
        <v>2.3367094842766938</v>
      </c>
      <c r="L37" s="1">
        <f>+'Ark1'!S475</f>
        <v>6.8247322297955186</v>
      </c>
      <c r="M37" s="70"/>
      <c r="N37" s="64"/>
      <c r="O37" s="366">
        <f>+IF(G37=0,"",'Ark1'!AR475)</f>
        <v>220.75331294597353</v>
      </c>
      <c r="P37" s="114">
        <f>+IF(G37=0,"",'Ark1'!AS475)</f>
        <v>36.038807602174224</v>
      </c>
      <c r="Q37" s="11">
        <f>+'Ark1'!U475</f>
        <v>389.0799610894947</v>
      </c>
      <c r="R37" s="70"/>
      <c r="S37" s="11">
        <f>+'Ark1'!X475</f>
        <v>76.459143968871601</v>
      </c>
      <c r="T37" s="440">
        <f>+'Ark1'!AG475</f>
        <v>2418.3506625891951</v>
      </c>
      <c r="U37" s="11">
        <f>+'Ark1'!AH475</f>
        <v>95.428015564202369</v>
      </c>
      <c r="V37" s="11">
        <f>+'Ark1'!AI475</f>
        <v>58.560311284046705</v>
      </c>
      <c r="W37" s="11">
        <f>+'Ark1'!Y475</f>
        <v>60.160718818130192</v>
      </c>
      <c r="X37" s="1">
        <f>+'Ark1'!Z475</f>
        <v>1.4366908419168838</v>
      </c>
      <c r="Y37" s="11">
        <f t="shared" si="7"/>
        <v>160.88649471244511</v>
      </c>
      <c r="Z37" s="70"/>
      <c r="AA37" s="11">
        <f t="shared" si="5"/>
        <v>57.010289633173237</v>
      </c>
      <c r="AB37" s="11">
        <f t="shared" si="6"/>
        <v>1.2065727699530517</v>
      </c>
      <c r="AC37" s="43"/>
      <c r="AD37" s="14"/>
      <c r="AE37" s="13"/>
      <c r="AF37" s="13"/>
      <c r="AG37" s="13"/>
      <c r="AJ37" s="13"/>
      <c r="AK37" s="13"/>
      <c r="AL37" s="11"/>
      <c r="AM37" s="11"/>
      <c r="AN37" s="11"/>
    </row>
    <row r="38" spans="1:40" ht="21">
      <c r="A38" s="43"/>
      <c r="B38">
        <f>+'Ark1'!C476</f>
        <v>2023</v>
      </c>
      <c r="C38">
        <f>+'Ark1'!M476</f>
        <v>14</v>
      </c>
      <c r="D38" s="49"/>
      <c r="E38" s="3" t="s">
        <v>106</v>
      </c>
      <c r="F38" s="440">
        <f>+'Ark1'!Q476</f>
        <v>609</v>
      </c>
      <c r="G38" s="440">
        <f>+'Ark1'!R476</f>
        <v>763</v>
      </c>
      <c r="H38" s="70"/>
      <c r="I38" s="70">
        <f>+'Ark1'!AE476</f>
        <v>1.3370951913640829</v>
      </c>
      <c r="J38" s="70"/>
      <c r="K38" s="70">
        <f>+'Ark1'!AF476</f>
        <v>1.7726773087705239</v>
      </c>
      <c r="L38" s="1">
        <f>+'Ark1'!S476</f>
        <v>7.2664041994750637</v>
      </c>
      <c r="M38" s="70"/>
      <c r="N38" s="64"/>
      <c r="O38" s="366">
        <f>+IF(G38=0,"",'Ark1'!AR476)</f>
        <v>219.20355191256832</v>
      </c>
      <c r="P38" s="114">
        <f>+IF(G38=0,"",'Ark1'!AS476)</f>
        <v>37.652096051438654</v>
      </c>
      <c r="Q38" s="11">
        <f>+'Ark1'!U476</f>
        <v>397.6787680209697</v>
      </c>
      <c r="R38" s="70"/>
      <c r="S38" s="11">
        <f>+'Ark1'!X476</f>
        <v>79.292267365661857</v>
      </c>
      <c r="T38" s="440">
        <f>+'Ark1'!AG476</f>
        <v>2522.1325136612022</v>
      </c>
      <c r="U38" s="11">
        <f>+'Ark1'!AH476</f>
        <v>95.937090432503282</v>
      </c>
      <c r="V38" s="11">
        <f>+'Ark1'!AI476</f>
        <v>70.904325032765385</v>
      </c>
      <c r="W38" s="11">
        <f>+'Ark1'!Y476</f>
        <v>61.359071190454515</v>
      </c>
      <c r="X38" s="1">
        <f>+'Ark1'!Z476</f>
        <v>1.3604213158577478</v>
      </c>
      <c r="Y38" s="11">
        <f t="shared" si="7"/>
        <v>157.67560422258995</v>
      </c>
      <c r="Z38" s="70"/>
      <c r="AA38" s="11">
        <f t="shared" si="5"/>
        <v>54.728412720241828</v>
      </c>
      <c r="AB38" s="11">
        <f t="shared" si="6"/>
        <v>1.2528735632183907</v>
      </c>
      <c r="AC38" s="43"/>
      <c r="AD38" s="2"/>
      <c r="AE38" s="5"/>
      <c r="AF38" s="13"/>
      <c r="AG38" s="5"/>
      <c r="AJ38" s="54"/>
      <c r="AK38" s="54"/>
      <c r="AL38" s="11"/>
      <c r="AM38" s="11"/>
      <c r="AN38" s="11"/>
    </row>
    <row r="39" spans="1:40" ht="15.6">
      <c r="A39" s="43"/>
      <c r="B39">
        <f>+'Ark1'!C477</f>
        <v>2023</v>
      </c>
      <c r="C39">
        <f>+'Ark1'!M477</f>
        <v>15</v>
      </c>
      <c r="D39" s="49"/>
      <c r="E39" s="3" t="s">
        <v>107</v>
      </c>
      <c r="F39" s="440">
        <f>+'Ark1'!Q477</f>
        <v>440</v>
      </c>
      <c r="G39" s="440">
        <f>+'Ark1'!R477</f>
        <v>663</v>
      </c>
      <c r="H39" s="70"/>
      <c r="I39" s="70">
        <f>+'Ark1'!AE477</f>
        <v>1.1618533576335344</v>
      </c>
      <c r="J39" s="70"/>
      <c r="K39" s="70">
        <f>+'Ark1'!AF477</f>
        <v>1.6302059522401318</v>
      </c>
      <c r="L39" s="1">
        <f>+'Ark1'!S477</f>
        <v>8.04833836858006</v>
      </c>
      <c r="M39" s="70"/>
      <c r="N39" s="64"/>
      <c r="O39" s="366">
        <f>+IF(G39=0,"",'Ark1'!AR477)</f>
        <v>218.16747967479677</v>
      </c>
      <c r="P39" s="114">
        <f>+IF(G39=0,"",'Ark1'!AS477)</f>
        <v>40.238911378637624</v>
      </c>
      <c r="Q39" s="11">
        <f>+'Ark1'!U477</f>
        <v>420.87797888386143</v>
      </c>
      <c r="R39" s="70"/>
      <c r="S39" s="11">
        <f>+'Ark1'!X477</f>
        <v>87.330316742081479</v>
      </c>
      <c r="T39" s="440">
        <f>+'Ark1'!AG477</f>
        <v>2611.9089430894314</v>
      </c>
      <c r="U39" s="11">
        <f>+'Ark1'!AH477</f>
        <v>92.760180995475125</v>
      </c>
      <c r="V39" s="11">
        <f>+'Ark1'!AI477</f>
        <v>74.660633484162901</v>
      </c>
      <c r="W39" s="11">
        <f>+'Ark1'!Y477</f>
        <v>61.986079769622719</v>
      </c>
      <c r="X39" s="1">
        <f>+'Ark1'!Z477</f>
        <v>1.2690048010482029</v>
      </c>
      <c r="Y39" s="11">
        <f t="shared" si="7"/>
        <v>161.13807489247171</v>
      </c>
      <c r="Z39" s="70"/>
      <c r="AA39" s="11">
        <f t="shared" si="5"/>
        <v>52.293772901861161</v>
      </c>
      <c r="AB39" s="11">
        <f t="shared" si="6"/>
        <v>1.5068181818181818</v>
      </c>
      <c r="AC39" s="43"/>
      <c r="AD39" s="4"/>
      <c r="AE39" s="4"/>
      <c r="AF39" s="13"/>
      <c r="AG39" s="4"/>
      <c r="AH39" s="4"/>
      <c r="AL39"/>
      <c r="AM39"/>
    </row>
    <row r="40" spans="1:40">
      <c r="A40" s="43"/>
      <c r="B40" s="43"/>
      <c r="C40" s="43"/>
      <c r="D40" s="43"/>
      <c r="E40" s="43"/>
      <c r="F40" s="463"/>
      <c r="G40" s="463"/>
      <c r="H40" s="43"/>
      <c r="I40" s="43"/>
      <c r="J40" s="43"/>
      <c r="K40" s="43"/>
      <c r="L40" s="43"/>
      <c r="M40" s="43"/>
      <c r="N40" s="64"/>
      <c r="O40" s="43"/>
      <c r="P40" s="43"/>
      <c r="Q40" s="43"/>
      <c r="R40" s="43"/>
      <c r="S40" s="43"/>
      <c r="T40" s="463"/>
      <c r="U40" s="43"/>
      <c r="V40" s="43"/>
      <c r="W40" s="43"/>
      <c r="X40" s="43"/>
      <c r="Y40" s="43"/>
      <c r="Z40" s="43"/>
      <c r="AA40" s="43"/>
      <c r="AB40" s="43"/>
      <c r="AC40" s="43"/>
      <c r="AD40" s="4"/>
      <c r="AE40" s="4"/>
      <c r="AF40" s="13"/>
      <c r="AG40" s="4"/>
      <c r="AH40" s="4"/>
      <c r="AL40"/>
      <c r="AM40"/>
    </row>
    <row r="41" spans="1:40" ht="15.6">
      <c r="A41" s="43"/>
      <c r="B41" s="51">
        <f>+'Ark1'!C478</f>
        <v>2022</v>
      </c>
      <c r="C41" s="51">
        <f>+'Ark1'!M478</f>
        <v>1</v>
      </c>
      <c r="D41" s="49"/>
      <c r="E41" s="52" t="s">
        <v>93</v>
      </c>
      <c r="F41" s="467">
        <f>+'Ark1'!Q478</f>
        <v>8</v>
      </c>
      <c r="G41" s="467">
        <f>+'Ark1'!R478</f>
        <v>8</v>
      </c>
      <c r="H41" s="69"/>
      <c r="I41" s="69">
        <f>+'Ark1'!AE478</f>
        <v>1.2928457150244828E-2</v>
      </c>
      <c r="J41" s="69"/>
      <c r="K41" s="69">
        <f>+'Ark1'!AF478</f>
        <v>7.2360884957420931E-3</v>
      </c>
      <c r="L41" s="53">
        <f>+'Ark1'!S478</f>
        <v>1.375</v>
      </c>
      <c r="M41" s="69"/>
      <c r="N41" s="64"/>
      <c r="O41" s="366">
        <f>+IF(G41=0,"",'Ark1'!AR478)</f>
        <v>221.57142857142861</v>
      </c>
      <c r="P41" s="114">
        <f>+IF(G41=0,"",'Ark1'!AS478)</f>
        <v>15.387406521149572</v>
      </c>
      <c r="Q41" s="76">
        <f>+'Ark1'!U478</f>
        <v>168.15</v>
      </c>
      <c r="R41" s="69"/>
      <c r="S41" s="76">
        <f>+'Ark1'!X478</f>
        <v>0</v>
      </c>
      <c r="T41" s="467">
        <f>+'Ark1'!AG478</f>
        <v>2732.8571428571422</v>
      </c>
      <c r="U41" s="76">
        <f>+'Ark1'!AH478</f>
        <v>87.5</v>
      </c>
      <c r="V41" s="76">
        <f>+'Ark1'!AI478</f>
        <v>37.5</v>
      </c>
      <c r="W41" s="76">
        <f>+'Ark1'!Y478</f>
        <v>34.715990551905627</v>
      </c>
      <c r="X41" s="53">
        <f>+'Ark1'!Z478</f>
        <v>0.69597054535375247</v>
      </c>
      <c r="Y41" s="76">
        <f t="shared" ref="Y41:Y42" si="8">1000*Q41/T41</f>
        <v>61.52901202300054</v>
      </c>
      <c r="Z41" s="69"/>
      <c r="AA41" s="76">
        <f t="shared" si="5"/>
        <v>122.2909090909091</v>
      </c>
      <c r="AB41" s="76">
        <f t="shared" si="6"/>
        <v>1</v>
      </c>
      <c r="AC41" s="43"/>
      <c r="AD41" s="4"/>
      <c r="AE41" s="16"/>
      <c r="AF41" s="13"/>
      <c r="AG41" s="1"/>
      <c r="AH41" s="19"/>
      <c r="AJ41" s="1"/>
      <c r="AK41" s="5"/>
      <c r="AL41"/>
      <c r="AM41"/>
    </row>
    <row r="42" spans="1:40" ht="15.6">
      <c r="A42" s="43"/>
      <c r="B42" s="51">
        <f>+'Ark1'!C479</f>
        <v>2022</v>
      </c>
      <c r="C42" s="51">
        <f>+'Ark1'!M479</f>
        <v>2</v>
      </c>
      <c r="D42" s="49"/>
      <c r="E42" s="52" t="s">
        <v>94</v>
      </c>
      <c r="F42" s="467">
        <f>+'Ark1'!Q479</f>
        <v>154</v>
      </c>
      <c r="G42" s="467">
        <f>+'Ark1'!R479</f>
        <v>174</v>
      </c>
      <c r="H42" s="69"/>
      <c r="I42" s="69">
        <f>+'Ark1'!AE479</f>
        <v>0.28119394301782519</v>
      </c>
      <c r="J42" s="69"/>
      <c r="K42" s="69">
        <f>+'Ark1'!AF479</f>
        <v>0.19893788863041964</v>
      </c>
      <c r="L42" s="53">
        <f>+'Ark1'!S479</f>
        <v>1.6845238095238091</v>
      </c>
      <c r="M42" s="69"/>
      <c r="N42" s="64"/>
      <c r="O42" s="366">
        <f>+IF(G42=0,"",'Ark1'!AR479)</f>
        <v>219.12765957446803</v>
      </c>
      <c r="P42" s="114">
        <f>+IF(G42=0,"",'Ark1'!AS479)</f>
        <v>20.152364286150902</v>
      </c>
      <c r="Q42" s="76">
        <f>+'Ark1'!U479</f>
        <v>212.54517241379304</v>
      </c>
      <c r="R42" s="69"/>
      <c r="S42" s="76">
        <f>+'Ark1'!X479</f>
        <v>0</v>
      </c>
      <c r="T42" s="467">
        <f>+'Ark1'!AG479</f>
        <v>2361.1418439716313</v>
      </c>
      <c r="U42" s="76">
        <f>+'Ark1'!AH479</f>
        <v>80.459770114942529</v>
      </c>
      <c r="V42" s="76">
        <f>+'Ark1'!AI479</f>
        <v>27.011494252873561</v>
      </c>
      <c r="W42" s="76">
        <f>+'Ark1'!Y479</f>
        <v>42.068185848720006</v>
      </c>
      <c r="X42" s="53">
        <f>+'Ark1'!Z479</f>
        <v>1.0262475982181598</v>
      </c>
      <c r="Y42" s="76">
        <f t="shared" si="8"/>
        <v>90.017960147737213</v>
      </c>
      <c r="Z42" s="69"/>
      <c r="AA42" s="76">
        <f t="shared" si="5"/>
        <v>126.17522602656268</v>
      </c>
      <c r="AB42" s="76">
        <f t="shared" si="6"/>
        <v>1.1298701298701299</v>
      </c>
      <c r="AC42" s="43"/>
      <c r="AD42" s="4"/>
      <c r="AE42" s="16"/>
      <c r="AF42" s="13"/>
      <c r="AG42" s="1"/>
      <c r="AH42" s="19"/>
      <c r="AL42"/>
      <c r="AM42"/>
    </row>
    <row r="43" spans="1:40" ht="15.6">
      <c r="A43" s="43"/>
      <c r="B43" s="51">
        <f>+'Ark1'!C480</f>
        <v>2022</v>
      </c>
      <c r="C43" s="51">
        <f>+'Ark1'!M480</f>
        <v>3</v>
      </c>
      <c r="D43" s="49"/>
      <c r="E43" s="52" t="s">
        <v>95</v>
      </c>
      <c r="F43" s="467">
        <f>+'Ark1'!Q480</f>
        <v>1144</v>
      </c>
      <c r="G43" s="467">
        <f>+'Ark1'!R480</f>
        <v>1479</v>
      </c>
      <c r="H43" s="69"/>
      <c r="I43" s="69">
        <f>+'Ark1'!AE480</f>
        <v>2.3901485156515139</v>
      </c>
      <c r="J43" s="69"/>
      <c r="K43" s="69">
        <f>+'Ark1'!AF480</f>
        <v>1.8397313906715809</v>
      </c>
      <c r="L43" s="53">
        <f>+'Ark1'!S480</f>
        <v>1.8986301369863012</v>
      </c>
      <c r="M43" s="69"/>
      <c r="N43" s="64"/>
      <c r="O43" s="366">
        <f>+IF(G43=0,"",'Ark1'!AR480)</f>
        <v>222.44479495268129</v>
      </c>
      <c r="P43" s="114">
        <f>+IF(G43=0,"",'Ark1'!AS480)</f>
        <v>21.004247534697321</v>
      </c>
      <c r="Q43" s="76">
        <f>+'Ark1'!U480</f>
        <v>231.24334009465881</v>
      </c>
      <c r="R43" s="69"/>
      <c r="S43" s="76">
        <f>+'Ark1'!X480</f>
        <v>1.0141987829614607</v>
      </c>
      <c r="T43" s="467">
        <f>+'Ark1'!AG480</f>
        <v>2359.0323343848581</v>
      </c>
      <c r="U43" s="76">
        <f>+'Ark1'!AH480</f>
        <v>85.530764029749861</v>
      </c>
      <c r="V43" s="76">
        <f>+'Ark1'!AI480</f>
        <v>17.714672075726842</v>
      </c>
      <c r="W43" s="76">
        <f>+'Ark1'!Y480</f>
        <v>37.612581680548999</v>
      </c>
      <c r="X43" s="53">
        <f>+'Ark1'!Z480</f>
        <v>1.1064095421081102</v>
      </c>
      <c r="Y43" s="76">
        <f t="shared" ref="Y43:Y55" si="9">1000*Q43/T43</f>
        <v>98.024658977367466</v>
      </c>
      <c r="Z43" s="69"/>
      <c r="AA43" s="76">
        <f t="shared" si="5"/>
        <v>121.79483280598913</v>
      </c>
      <c r="AB43" s="76">
        <f t="shared" si="6"/>
        <v>1.2928321678321679</v>
      </c>
      <c r="AC43" s="43"/>
      <c r="AD43" s="4"/>
      <c r="AE43" s="16"/>
      <c r="AF43" s="13"/>
      <c r="AG43" s="1"/>
      <c r="AH43" s="19"/>
      <c r="AL43"/>
      <c r="AM43"/>
    </row>
    <row r="44" spans="1:40" ht="15.6">
      <c r="A44" s="43"/>
      <c r="B44" s="51">
        <f>+'Ark1'!C481</f>
        <v>2022</v>
      </c>
      <c r="C44" s="51">
        <f>+'Ark1'!M481</f>
        <v>4</v>
      </c>
      <c r="D44" s="49"/>
      <c r="E44" s="52" t="s">
        <v>96</v>
      </c>
      <c r="F44" s="467">
        <f>+'Ark1'!Q481</f>
        <v>2469</v>
      </c>
      <c r="G44" s="467">
        <f>+'Ark1'!R481</f>
        <v>3666</v>
      </c>
      <c r="H44" s="69"/>
      <c r="I44" s="69">
        <f>+'Ark1'!AE481</f>
        <v>5.9244654890996946</v>
      </c>
      <c r="J44" s="69"/>
      <c r="K44" s="69">
        <f>+'Ark1'!AF481</f>
        <v>4.8065242850351515</v>
      </c>
      <c r="L44" s="53">
        <f>+'Ark1'!S481</f>
        <v>2.2378987898789888</v>
      </c>
      <c r="M44" s="69"/>
      <c r="N44" s="64"/>
      <c r="O44" s="366">
        <f>+IF(G44=0,"",'Ark1'!AR481)</f>
        <v>222.53532688361179</v>
      </c>
      <c r="P44" s="114">
        <f>+IF(G44=0,"",'Ark1'!AS481)</f>
        <v>22.130080198245373</v>
      </c>
      <c r="Q44" s="76">
        <f>+'Ark1'!U481</f>
        <v>243.7371167484998</v>
      </c>
      <c r="R44" s="69"/>
      <c r="S44" s="76">
        <f>+'Ark1'!X481</f>
        <v>1.4184397163120563</v>
      </c>
      <c r="T44" s="467">
        <f>+'Ark1'!AG481</f>
        <v>2297.6314863676344</v>
      </c>
      <c r="U44" s="76">
        <f>+'Ark1'!AH481</f>
        <v>92.635024549918143</v>
      </c>
      <c r="V44" s="76">
        <f>+'Ark1'!AI481</f>
        <v>19.367157665030003</v>
      </c>
      <c r="W44" s="76">
        <f>+'Ark1'!Y481</f>
        <v>37.988696201214907</v>
      </c>
      <c r="X44" s="53">
        <f>+'Ark1'!Z481</f>
        <v>1.2092762730070556</v>
      </c>
      <c r="Y44" s="76">
        <f t="shared" si="9"/>
        <v>106.08190138176947</v>
      </c>
      <c r="Z44" s="69"/>
      <c r="AA44" s="76">
        <f t="shared" si="5"/>
        <v>108.91337796455019</v>
      </c>
      <c r="AB44" s="76">
        <f t="shared" si="6"/>
        <v>1.4848116646415552</v>
      </c>
      <c r="AC44" s="43"/>
      <c r="AD44" s="4"/>
      <c r="AE44" s="16"/>
      <c r="AF44" s="13"/>
      <c r="AG44" s="1"/>
      <c r="AH44" s="19"/>
      <c r="AL44"/>
      <c r="AM44"/>
    </row>
    <row r="45" spans="1:40" ht="15.6">
      <c r="A45" s="43"/>
      <c r="B45" s="51">
        <f>+'Ark1'!C482</f>
        <v>2022</v>
      </c>
      <c r="C45" s="51">
        <f>+'Ark1'!M482</f>
        <v>5</v>
      </c>
      <c r="D45" s="49"/>
      <c r="E45" s="52" t="s">
        <v>97</v>
      </c>
      <c r="F45" s="467">
        <f>+'Ark1'!Q482</f>
        <v>3080</v>
      </c>
      <c r="G45" s="467">
        <f>+'Ark1'!R482</f>
        <v>4647</v>
      </c>
      <c r="H45" s="69"/>
      <c r="I45" s="69">
        <f>+'Ark1'!AE482</f>
        <v>7.5098175471484669</v>
      </c>
      <c r="J45" s="69"/>
      <c r="K45" s="69">
        <f>+'Ark1'!AF482</f>
        <v>6.3452900689165723</v>
      </c>
      <c r="L45" s="53">
        <f>+'Ark1'!S482</f>
        <v>2.535140997830803</v>
      </c>
      <c r="M45" s="69"/>
      <c r="N45" s="64"/>
      <c r="O45" s="366">
        <f>+IF(G45=0,"",'Ark1'!AR482)</f>
        <v>222.78212549201203</v>
      </c>
      <c r="P45" s="114">
        <f>+IF(G45=0,"",'Ark1'!AS482)</f>
        <v>22.970776509585079</v>
      </c>
      <c r="Q45" s="76">
        <f>+'Ark1'!U482</f>
        <v>253.84101570905955</v>
      </c>
      <c r="R45" s="69"/>
      <c r="S45" s="76">
        <f>+'Ark1'!X482</f>
        <v>1.9367333763718528</v>
      </c>
      <c r="T45" s="467">
        <f>+'Ark1'!AG482</f>
        <v>2229.2674230145872</v>
      </c>
      <c r="U45" s="76">
        <f>+'Ark1'!AH482</f>
        <v>92.59737465031202</v>
      </c>
      <c r="V45" s="76">
        <f>+'Ark1'!AI482</f>
        <v>18.140735958683017</v>
      </c>
      <c r="W45" s="76">
        <f>+'Ark1'!Y482</f>
        <v>38.809421650216009</v>
      </c>
      <c r="X45" s="53">
        <f>+'Ark1'!Z482</f>
        <v>1.1611131972641311</v>
      </c>
      <c r="Y45" s="76">
        <f t="shared" si="9"/>
        <v>113.86745847018935</v>
      </c>
      <c r="Z45" s="69"/>
      <c r="AA45" s="76">
        <f t="shared" si="5"/>
        <v>100.12895374508123</v>
      </c>
      <c r="AB45" s="76">
        <f t="shared" si="6"/>
        <v>1.5087662337662338</v>
      </c>
      <c r="AC45" s="43"/>
      <c r="AD45" s="4"/>
      <c r="AE45" s="16"/>
      <c r="AF45" s="13"/>
      <c r="AG45" s="13"/>
      <c r="AH45" s="19"/>
      <c r="AL45"/>
      <c r="AM45"/>
    </row>
    <row r="46" spans="1:40" ht="15.6">
      <c r="A46" s="43"/>
      <c r="B46" s="51">
        <f>+'Ark1'!C483</f>
        <v>2022</v>
      </c>
      <c r="C46" s="51">
        <f>+'Ark1'!M483</f>
        <v>6</v>
      </c>
      <c r="D46" s="49"/>
      <c r="E46" s="52" t="s">
        <v>98</v>
      </c>
      <c r="F46" s="467">
        <f>+'Ark1'!Q483</f>
        <v>4000</v>
      </c>
      <c r="G46" s="467">
        <f>+'Ark1'!R483</f>
        <v>6890</v>
      </c>
      <c r="H46" s="69"/>
      <c r="I46" s="69">
        <f>+'Ark1'!AE483</f>
        <v>11.134633720648361</v>
      </c>
      <c r="J46" s="69"/>
      <c r="K46" s="69">
        <f>+'Ark1'!AF483</f>
        <v>9.819497854220856</v>
      </c>
      <c r="L46" s="53">
        <f>+'Ark1'!S483</f>
        <v>2.8104327553548005</v>
      </c>
      <c r="M46" s="69"/>
      <c r="N46" s="64"/>
      <c r="O46" s="366">
        <f>+IF(G46=0,"",'Ark1'!AR483)</f>
        <v>223.15929341879004</v>
      </c>
      <c r="P46" s="114">
        <f>+IF(G46=0,"",'Ark1'!AS483)</f>
        <v>23.906724089684754</v>
      </c>
      <c r="Q46" s="76">
        <f>+'Ark1'!U483</f>
        <v>264.94336429608126</v>
      </c>
      <c r="R46" s="69"/>
      <c r="S46" s="76">
        <f>+'Ark1'!X483</f>
        <v>2.5108853410740202</v>
      </c>
      <c r="T46" s="467">
        <f>+'Ark1'!AG483</f>
        <v>2194.8488353915895</v>
      </c>
      <c r="U46" s="76">
        <f>+'Ark1'!AH483</f>
        <v>92.394775036284486</v>
      </c>
      <c r="V46" s="76">
        <f>+'Ark1'!AI483</f>
        <v>17.169811320754715</v>
      </c>
      <c r="W46" s="76">
        <f>+'Ark1'!Y483</f>
        <v>37.257391776735872</v>
      </c>
      <c r="X46" s="53">
        <f>+'Ark1'!Z483</f>
        <v>1.174790389441343</v>
      </c>
      <c r="Y46" s="76">
        <f t="shared" si="9"/>
        <v>120.71144036159187</v>
      </c>
      <c r="Z46" s="69"/>
      <c r="AA46" s="76">
        <f t="shared" si="5"/>
        <v>94.271376460182807</v>
      </c>
      <c r="AB46" s="76">
        <f t="shared" si="6"/>
        <v>1.7224999999999999</v>
      </c>
      <c r="AC46" s="43"/>
      <c r="AD46" s="4"/>
      <c r="AE46" s="16"/>
      <c r="AF46" s="13"/>
      <c r="AG46" s="13"/>
      <c r="AH46" s="19"/>
      <c r="AL46"/>
      <c r="AM46"/>
    </row>
    <row r="47" spans="1:40" ht="15.6">
      <c r="A47" s="43"/>
      <c r="B47" s="51">
        <f>+'Ark1'!C484</f>
        <v>2022</v>
      </c>
      <c r="C47" s="51">
        <f>+'Ark1'!M484</f>
        <v>7</v>
      </c>
      <c r="D47" s="49"/>
      <c r="E47" s="52" t="s">
        <v>99</v>
      </c>
      <c r="F47" s="467">
        <f>+'Ark1'!Q484</f>
        <v>4968</v>
      </c>
      <c r="G47" s="467">
        <f>+'Ark1'!R484</f>
        <v>9480</v>
      </c>
      <c r="H47" s="69"/>
      <c r="I47" s="69">
        <f>+'Ark1'!AE484</f>
        <v>15.320221723040127</v>
      </c>
      <c r="J47" s="69"/>
      <c r="K47" s="69">
        <f>+'Ark1'!AF484</f>
        <v>14.2777566555154</v>
      </c>
      <c r="L47" s="53">
        <f>+'Ark1'!S484</f>
        <v>3.2544165873267743</v>
      </c>
      <c r="M47" s="69"/>
      <c r="N47" s="64"/>
      <c r="O47" s="366">
        <f>+IF(G47=0,"",'Ark1'!AR484)</f>
        <v>223.55206798866848</v>
      </c>
      <c r="P47" s="114">
        <f>+IF(G47=0,"",'Ark1'!AS484)</f>
        <v>25.115735950147009</v>
      </c>
      <c r="Q47" s="76">
        <f>+'Ark1'!U484</f>
        <v>279.984911392404</v>
      </c>
      <c r="R47" s="69"/>
      <c r="S47" s="76">
        <f>+'Ark1'!X484</f>
        <v>4.7573839662447268</v>
      </c>
      <c r="T47" s="467">
        <f>+'Ark1'!AG484</f>
        <v>2189.5035694050998</v>
      </c>
      <c r="U47" s="76">
        <f>+'Ark1'!AH484</f>
        <v>92.700421940928294</v>
      </c>
      <c r="V47" s="76">
        <f>+'Ark1'!AI484</f>
        <v>17.204641350210974</v>
      </c>
      <c r="W47" s="76">
        <f>+'Ark1'!Y484</f>
        <v>39.301044740749603</v>
      </c>
      <c r="X47" s="53">
        <f>+'Ark1'!Z484</f>
        <v>1.2167590697990529</v>
      </c>
      <c r="Y47" s="76">
        <f t="shared" si="9"/>
        <v>127.87597851163926</v>
      </c>
      <c r="Z47" s="69"/>
      <c r="AA47" s="76">
        <f t="shared" si="5"/>
        <v>86.032289929540866</v>
      </c>
      <c r="AB47" s="76">
        <f t="shared" si="6"/>
        <v>1.9082125603864735</v>
      </c>
      <c r="AC47" s="43"/>
      <c r="AD47" s="4"/>
      <c r="AE47" s="16"/>
      <c r="AF47" s="13"/>
      <c r="AG47" s="13"/>
      <c r="AH47" s="19"/>
      <c r="AL47"/>
      <c r="AM47"/>
    </row>
    <row r="48" spans="1:40" ht="15.6">
      <c r="A48" s="43"/>
      <c r="B48" s="51">
        <f>+'Ark1'!C485</f>
        <v>2022</v>
      </c>
      <c r="C48" s="51">
        <f>+'Ark1'!M485</f>
        <v>8</v>
      </c>
      <c r="D48" s="49"/>
      <c r="E48" s="52" t="s">
        <v>100</v>
      </c>
      <c r="F48" s="467">
        <f>+'Ark1'!Q485</f>
        <v>5337</v>
      </c>
      <c r="G48" s="467">
        <f>+'Ark1'!R485</f>
        <v>10582</v>
      </c>
      <c r="H48" s="69"/>
      <c r="I48" s="69">
        <f>+'Ark1'!AE485</f>
        <v>17.101116695486347</v>
      </c>
      <c r="J48" s="69"/>
      <c r="K48" s="69">
        <f>+'Ark1'!AF485</f>
        <v>16.897877544056286</v>
      </c>
      <c r="L48" s="53">
        <f>+'Ark1'!S485</f>
        <v>3.7392376256400546</v>
      </c>
      <c r="M48" s="69"/>
      <c r="N48" s="64"/>
      <c r="O48" s="366">
        <f>+IF(G48=0,"",'Ark1'!AR485)</f>
        <v>223.67130947539653</v>
      </c>
      <c r="P48" s="114">
        <f>+IF(G48=0,"",'Ark1'!AS485)</f>
        <v>26.577647019500095</v>
      </c>
      <c r="Q48" s="76">
        <f>+'Ark1'!U485</f>
        <v>296.8570657720652</v>
      </c>
      <c r="R48" s="69"/>
      <c r="S48" s="76">
        <f>+'Ark1'!X485</f>
        <v>9.818559818559816</v>
      </c>
      <c r="T48" s="467">
        <f>+'Ark1'!AG485</f>
        <v>2171.5887555917034</v>
      </c>
      <c r="U48" s="76">
        <f>+'Ark1'!AH485</f>
        <v>92.572292572292554</v>
      </c>
      <c r="V48" s="76">
        <f>+'Ark1'!AI485</f>
        <v>18.5031185031185</v>
      </c>
      <c r="W48" s="76">
        <f>+'Ark1'!Y485</f>
        <v>41.559313234668622</v>
      </c>
      <c r="X48" s="53">
        <f>+'Ark1'!Z485</f>
        <v>1.2583328432085461</v>
      </c>
      <c r="Y48" s="76">
        <f t="shared" si="9"/>
        <v>136.700406560716</v>
      </c>
      <c r="Z48" s="69"/>
      <c r="AA48" s="76">
        <f t="shared" si="5"/>
        <v>79.389730071314048</v>
      </c>
      <c r="AB48" s="76">
        <f t="shared" si="6"/>
        <v>1.9827618512272813</v>
      </c>
      <c r="AC48" s="43"/>
      <c r="AD48" s="4"/>
      <c r="AE48" s="16"/>
      <c r="AF48" s="13"/>
      <c r="AG48" s="13"/>
      <c r="AH48" s="19"/>
      <c r="AL48"/>
      <c r="AM48"/>
    </row>
    <row r="49" spans="1:39" ht="15.6">
      <c r="A49" s="43"/>
      <c r="B49" s="51">
        <f>+'Ark1'!C486</f>
        <v>2022</v>
      </c>
      <c r="C49" s="51">
        <f>+'Ark1'!M486</f>
        <v>9</v>
      </c>
      <c r="D49" s="49"/>
      <c r="E49" s="52" t="s">
        <v>101</v>
      </c>
      <c r="F49" s="467">
        <f>+'Ark1'!Q486</f>
        <v>5026</v>
      </c>
      <c r="G49" s="467">
        <f>+'Ark1'!R486</f>
        <v>9180</v>
      </c>
      <c r="H49" s="69"/>
      <c r="I49" s="69">
        <f>+'Ark1'!AE486</f>
        <v>14.835404579905946</v>
      </c>
      <c r="J49" s="69"/>
      <c r="K49" s="69">
        <f>+'Ark1'!AF486</f>
        <v>15.527726339064262</v>
      </c>
      <c r="L49" s="53">
        <f>+'Ark1'!S486</f>
        <v>4.2491262560069885</v>
      </c>
      <c r="M49" s="69"/>
      <c r="N49" s="64"/>
      <c r="O49" s="366">
        <f>+IF(G49=0,"",'Ark1'!AR486)</f>
        <v>223.77490989419837</v>
      </c>
      <c r="P49" s="114">
        <f>+IF(G49=0,"",'Ark1'!AS486)</f>
        <v>28.126982362164352</v>
      </c>
      <c r="Q49" s="76">
        <f>+'Ark1'!U486</f>
        <v>314.44752178649406</v>
      </c>
      <c r="R49" s="69"/>
      <c r="S49" s="76">
        <f>+'Ark1'!X486</f>
        <v>17.320261437908496</v>
      </c>
      <c r="T49" s="467">
        <f>+'Ark1'!AG486</f>
        <v>2186.1156842227647</v>
      </c>
      <c r="U49" s="76">
        <f>+'Ark1'!AH486</f>
        <v>93.376906318082803</v>
      </c>
      <c r="V49" s="76">
        <f>+'Ark1'!AI486</f>
        <v>20.718954248366018</v>
      </c>
      <c r="W49" s="76">
        <f>+'Ark1'!Y486</f>
        <v>43.832777920773715</v>
      </c>
      <c r="X49" s="53">
        <f>+'Ark1'!Z486</f>
        <v>1.2803790473748231</v>
      </c>
      <c r="Y49" s="76">
        <f t="shared" si="9"/>
        <v>143.83846383604828</v>
      </c>
      <c r="Z49" s="69"/>
      <c r="AA49" s="76">
        <f t="shared" si="5"/>
        <v>74.002866199129699</v>
      </c>
      <c r="AB49" s="76">
        <f t="shared" si="6"/>
        <v>1.8265021886191803</v>
      </c>
      <c r="AC49" s="43"/>
      <c r="AD49" s="4"/>
      <c r="AE49" s="16"/>
      <c r="AF49" s="13"/>
      <c r="AG49" s="5"/>
      <c r="AH49" s="19"/>
      <c r="AL49"/>
      <c r="AM49"/>
    </row>
    <row r="50" spans="1:39" ht="15.6">
      <c r="A50" s="43"/>
      <c r="B50" s="51">
        <f>+'Ark1'!C487</f>
        <v>2022</v>
      </c>
      <c r="C50" s="51">
        <f>+'Ark1'!M487</f>
        <v>10</v>
      </c>
      <c r="D50" s="49"/>
      <c r="E50" s="52" t="s">
        <v>102</v>
      </c>
      <c r="F50" s="467">
        <f>+'Ark1'!Q487</f>
        <v>4055</v>
      </c>
      <c r="G50" s="467">
        <f>+'Ark1'!R487</f>
        <v>6470</v>
      </c>
      <c r="H50" s="69"/>
      <c r="I50" s="69">
        <f>+'Ark1'!AE487</f>
        <v>10.455889720260508</v>
      </c>
      <c r="J50" s="69"/>
      <c r="K50" s="69">
        <f>+'Ark1'!AF487</f>
        <v>11.658993205966452</v>
      </c>
      <c r="L50" s="53">
        <f>+'Ark1'!S487</f>
        <v>4.857806691449813</v>
      </c>
      <c r="M50" s="69"/>
      <c r="N50" s="64"/>
      <c r="O50" s="366">
        <f>+IF(G50=0,"",'Ark1'!AR487)</f>
        <v>223.74497090606829</v>
      </c>
      <c r="P50" s="114">
        <f>+IF(G50=0,"",'Ark1'!AS487)</f>
        <v>29.9685674960824</v>
      </c>
      <c r="Q50" s="76">
        <f>+'Ark1'!U487</f>
        <v>334.99610510046296</v>
      </c>
      <c r="R50" s="69"/>
      <c r="S50" s="76">
        <f>+'Ark1'!X487</f>
        <v>32.720247295208651</v>
      </c>
      <c r="T50" s="467">
        <f>+'Ark1'!AG487</f>
        <v>2208.0403990024938</v>
      </c>
      <c r="U50" s="76">
        <f>+'Ark1'!AH487</f>
        <v>92.720247295208623</v>
      </c>
      <c r="V50" s="76">
        <f>+'Ark1'!AI487</f>
        <v>24.636785162287481</v>
      </c>
      <c r="W50" s="76">
        <f>+'Ark1'!Y487</f>
        <v>45.604706401236839</v>
      </c>
      <c r="X50" s="53">
        <f>+'Ark1'!Z487</f>
        <v>1.3078700395351821</v>
      </c>
      <c r="Y50" s="76">
        <f t="shared" si="9"/>
        <v>151.71647459521171</v>
      </c>
      <c r="Z50" s="69"/>
      <c r="AA50" s="76">
        <f t="shared" si="5"/>
        <v>68.960361409622777</v>
      </c>
      <c r="AB50" s="76">
        <f t="shared" si="6"/>
        <v>1.595561035758323</v>
      </c>
      <c r="AC50" s="43"/>
      <c r="AD50" s="4"/>
      <c r="AE50" s="16"/>
      <c r="AF50" s="13"/>
      <c r="AG50" s="5"/>
      <c r="AH50" s="19"/>
      <c r="AL50"/>
      <c r="AM50"/>
    </row>
    <row r="51" spans="1:39" ht="15.6">
      <c r="A51" s="43"/>
      <c r="B51" s="51">
        <f>+'Ark1'!C488</f>
        <v>2022</v>
      </c>
      <c r="C51" s="51">
        <f>+'Ark1'!M488</f>
        <v>11</v>
      </c>
      <c r="D51" s="49"/>
      <c r="E51" s="52" t="s">
        <v>103</v>
      </c>
      <c r="F51" s="467">
        <f>+'Ark1'!Q488</f>
        <v>2882</v>
      </c>
      <c r="G51" s="467">
        <f>+'Ark1'!R488</f>
        <v>4142</v>
      </c>
      <c r="H51" s="69"/>
      <c r="I51" s="69">
        <f>+'Ark1'!AE488</f>
        <v>6.6937086895392621</v>
      </c>
      <c r="J51" s="69"/>
      <c r="K51" s="69">
        <f>+'Ark1'!AF488</f>
        <v>7.8726367973560256</v>
      </c>
      <c r="L51" s="53">
        <f>+'Ark1'!S488</f>
        <v>5.4998789053039472</v>
      </c>
      <c r="M51" s="69"/>
      <c r="N51" s="64"/>
      <c r="O51" s="366">
        <f>+IF(G51=0,"",'Ark1'!AR488)</f>
        <v>223.08634222919935</v>
      </c>
      <c r="P51" s="114">
        <f>+IF(G51=0,"",'Ark1'!AS488)</f>
        <v>31.944601533292168</v>
      </c>
      <c r="Q51" s="76">
        <f>+'Ark1'!U488</f>
        <v>353.34024867213878</v>
      </c>
      <c r="R51" s="69"/>
      <c r="S51" s="76">
        <f>+'Ark1'!X488</f>
        <v>50.603573153066158</v>
      </c>
      <c r="T51" s="467">
        <f>+'Ark1'!AG488</f>
        <v>2266.5920983778119</v>
      </c>
      <c r="U51" s="76">
        <f>+'Ark1'!AH488</f>
        <v>92.105263157894726</v>
      </c>
      <c r="V51" s="76">
        <f>+'Ark1'!AI488</f>
        <v>33.896668276195079</v>
      </c>
      <c r="W51" s="76">
        <f>+'Ark1'!Y488</f>
        <v>49.907299130783869</v>
      </c>
      <c r="X51" s="53">
        <f>+'Ark1'!Z488</f>
        <v>1.369726598649061</v>
      </c>
      <c r="Y51" s="76">
        <f t="shared" si="9"/>
        <v>155.89053227752032</v>
      </c>
      <c r="Z51" s="69"/>
      <c r="AA51" s="76">
        <f t="shared" si="5"/>
        <v>64.245096075003801</v>
      </c>
      <c r="AB51" s="76">
        <f t="shared" si="6"/>
        <v>1.4371963913948647</v>
      </c>
      <c r="AC51" s="43"/>
      <c r="AD51" s="4"/>
      <c r="AE51" s="16"/>
      <c r="AF51" s="13"/>
      <c r="AG51" s="5"/>
      <c r="AH51" s="19"/>
      <c r="AL51"/>
      <c r="AM51"/>
    </row>
    <row r="52" spans="1:39" ht="15.6">
      <c r="A52" s="43"/>
      <c r="B52" s="51">
        <f>+'Ark1'!C489</f>
        <v>2022</v>
      </c>
      <c r="C52" s="51">
        <f>+'Ark1'!M489</f>
        <v>12</v>
      </c>
      <c r="D52" s="49"/>
      <c r="E52" s="52" t="s">
        <v>104</v>
      </c>
      <c r="F52" s="467">
        <f>+'Ark1'!Q489</f>
        <v>1801</v>
      </c>
      <c r="G52" s="467">
        <f>+'Ark1'!R489</f>
        <v>2474</v>
      </c>
      <c r="H52" s="69"/>
      <c r="I52" s="69">
        <f>+'Ark1'!AE489</f>
        <v>3.9981253737132145</v>
      </c>
      <c r="J52" s="69"/>
      <c r="K52" s="69">
        <f>+'Ark1'!AF489</f>
        <v>4.9398548099284252</v>
      </c>
      <c r="L52" s="53">
        <f>+'Ark1'!S489</f>
        <v>6.2115072933549422</v>
      </c>
      <c r="M52" s="69"/>
      <c r="N52" s="64"/>
      <c r="O52" s="366">
        <f>+IF(G52=0,"",'Ark1'!AR489)</f>
        <v>221.67279894875165</v>
      </c>
      <c r="P52" s="114">
        <f>+IF(G52=0,"",'Ark1'!AS489)</f>
        <v>34.136873826310158</v>
      </c>
      <c r="Q52" s="76">
        <f>+'Ark1'!U489</f>
        <v>371.19103476151969</v>
      </c>
      <c r="R52" s="69"/>
      <c r="S52" s="76">
        <f>+'Ark1'!X489</f>
        <v>65.278900565885195</v>
      </c>
      <c r="T52" s="467">
        <f>+'Ark1'!AG489</f>
        <v>2373.0617608409998</v>
      </c>
      <c r="U52" s="76">
        <f>+'Ark1'!AH489</f>
        <v>91.996766370250626</v>
      </c>
      <c r="V52" s="76">
        <f>+'Ark1'!AI489</f>
        <v>49.232012934518991</v>
      </c>
      <c r="W52" s="76">
        <f>+'Ark1'!Y489</f>
        <v>54.893697916596992</v>
      </c>
      <c r="X52" s="53">
        <f>+'Ark1'!Z489</f>
        <v>1.401018259983978</v>
      </c>
      <c r="Y52" s="76">
        <f t="shared" si="9"/>
        <v>156.41861534609689</v>
      </c>
      <c r="Z52" s="69"/>
      <c r="AA52" s="76">
        <f t="shared" si="5"/>
        <v>59.758608857888504</v>
      </c>
      <c r="AB52" s="76">
        <f t="shared" si="6"/>
        <v>1.373681288173237</v>
      </c>
      <c r="AC52" s="43"/>
      <c r="AD52" s="4"/>
      <c r="AE52" s="16"/>
      <c r="AF52" s="13"/>
      <c r="AG52" s="5"/>
      <c r="AH52" s="19"/>
      <c r="AL52"/>
      <c r="AM52"/>
    </row>
    <row r="53" spans="1:39" ht="15.6">
      <c r="A53" s="43"/>
      <c r="B53" s="51">
        <f>+'Ark1'!C490</f>
        <v>2022</v>
      </c>
      <c r="C53" s="51">
        <f>+'Ark1'!M490</f>
        <v>13</v>
      </c>
      <c r="D53" s="49"/>
      <c r="E53" s="52" t="s">
        <v>105</v>
      </c>
      <c r="F53" s="467">
        <f>+'Ark1'!Q490</f>
        <v>915</v>
      </c>
      <c r="G53" s="467">
        <f>+'Ark1'!R490</f>
        <v>1140</v>
      </c>
      <c r="H53" s="69"/>
      <c r="I53" s="69">
        <f>+'Ark1'!AE490</f>
        <v>1.8423051439098888</v>
      </c>
      <c r="J53" s="69"/>
      <c r="K53" s="69">
        <f>+'Ark1'!AF490</f>
        <v>2.3788999721829658</v>
      </c>
      <c r="L53" s="53">
        <f>+'Ark1'!S490</f>
        <v>6.8156277436347663</v>
      </c>
      <c r="M53" s="69"/>
      <c r="N53" s="64"/>
      <c r="O53" s="366">
        <f>+IF(G53=0,"",'Ark1'!AR490)</f>
        <v>220.78991596638656</v>
      </c>
      <c r="P53" s="114">
        <f>+IF(G53=0,"",'Ark1'!AS490)</f>
        <v>35.951708308855871</v>
      </c>
      <c r="Q53" s="76">
        <f>+'Ark1'!U490</f>
        <v>387.93085087719328</v>
      </c>
      <c r="R53" s="69"/>
      <c r="S53" s="76">
        <f>+'Ark1'!X490</f>
        <v>75.789473684210492</v>
      </c>
      <c r="T53" s="467">
        <f>+'Ark1'!AG490</f>
        <v>2455.8888888888887</v>
      </c>
      <c r="U53" s="76">
        <f>+'Ark1'!AH490</f>
        <v>93.596491228070178</v>
      </c>
      <c r="V53" s="76">
        <f>+'Ark1'!AI490</f>
        <v>61.315789473684198</v>
      </c>
      <c r="W53" s="76">
        <f>+'Ark1'!Y490</f>
        <v>56.654943432399023</v>
      </c>
      <c r="X53" s="53">
        <f>+'Ark1'!Z490</f>
        <v>1.3419117825423084</v>
      </c>
      <c r="Y53" s="76">
        <f t="shared" si="9"/>
        <v>157.95944703862551</v>
      </c>
      <c r="Z53" s="69"/>
      <c r="AA53" s="76">
        <f t="shared" si="5"/>
        <v>56.917846083875204</v>
      </c>
      <c r="AB53" s="76">
        <f t="shared" si="6"/>
        <v>1.2459016393442623</v>
      </c>
      <c r="AC53" s="43"/>
      <c r="AD53" s="4"/>
      <c r="AE53" s="16"/>
      <c r="AF53" s="13"/>
      <c r="AG53" s="5"/>
      <c r="AH53" s="19"/>
      <c r="AL53"/>
      <c r="AM53"/>
    </row>
    <row r="54" spans="1:39" ht="15.6">
      <c r="A54" s="43"/>
      <c r="B54" s="51">
        <f>+'Ark1'!C491</f>
        <v>2022</v>
      </c>
      <c r="C54" s="51">
        <f>+'Ark1'!M491</f>
        <v>14</v>
      </c>
      <c r="D54" s="49"/>
      <c r="E54" s="52" t="s">
        <v>106</v>
      </c>
      <c r="F54" s="467">
        <f>+'Ark1'!Q491</f>
        <v>702</v>
      </c>
      <c r="G54" s="467">
        <f>+'Ark1'!R491</f>
        <v>893</v>
      </c>
      <c r="H54" s="69"/>
      <c r="I54" s="69">
        <f>+'Ark1'!AE491</f>
        <v>1.4431390293960795</v>
      </c>
      <c r="J54" s="69"/>
      <c r="K54" s="69">
        <f>+'Ark1'!AF491</f>
        <v>1.9373259556853144</v>
      </c>
      <c r="L54" s="53">
        <f>+'Ark1'!S491</f>
        <v>7.3979820627802724</v>
      </c>
      <c r="M54" s="69"/>
      <c r="N54" s="64"/>
      <c r="O54" s="366">
        <f>+IF(G54=0,"",'Ark1'!AR491)</f>
        <v>219.75746714456389</v>
      </c>
      <c r="P54" s="114">
        <f>+IF(G54=0,"",'Ark1'!AS491)</f>
        <v>37.932876682963858</v>
      </c>
      <c r="Q54" s="76">
        <f>+'Ark1'!U491</f>
        <v>403.30557670772646</v>
      </c>
      <c r="R54" s="69"/>
      <c r="S54" s="76">
        <f>+'Ark1'!X491</f>
        <v>84.770436730123151</v>
      </c>
      <c r="T54" s="467">
        <f>+'Ark1'!AG491</f>
        <v>2544.8160095579456</v>
      </c>
      <c r="U54" s="76">
        <f>+'Ark1'!AH491</f>
        <v>93.169092945128781</v>
      </c>
      <c r="V54" s="76">
        <f>+'Ark1'!AI491</f>
        <v>70.436730123180297</v>
      </c>
      <c r="W54" s="76">
        <f>+'Ark1'!Y491</f>
        <v>57.724981453390477</v>
      </c>
      <c r="X54" s="53">
        <f>+'Ark1'!Z491</f>
        <v>1.2489575626922873</v>
      </c>
      <c r="Y54" s="76">
        <f t="shared" si="9"/>
        <v>158.48123211775291</v>
      </c>
      <c r="Z54" s="69"/>
      <c r="AA54" s="76">
        <f t="shared" si="5"/>
        <v>54.515619703484141</v>
      </c>
      <c r="AB54" s="76">
        <f t="shared" si="6"/>
        <v>1.2720797720797721</v>
      </c>
      <c r="AC54" s="43"/>
      <c r="AD54" s="4"/>
      <c r="AE54" s="16"/>
      <c r="AF54" s="13"/>
      <c r="AG54" s="5"/>
      <c r="AH54" s="19"/>
      <c r="AL54"/>
      <c r="AM54"/>
    </row>
    <row r="55" spans="1:39" ht="15.6">
      <c r="A55" s="43"/>
      <c r="B55" s="51">
        <f>+'Ark1'!C492</f>
        <v>2022</v>
      </c>
      <c r="C55" s="51">
        <f>+'Ark1'!M492</f>
        <v>15</v>
      </c>
      <c r="D55" s="49"/>
      <c r="E55" s="52" t="s">
        <v>107</v>
      </c>
      <c r="F55" s="467">
        <f>+'Ark1'!Q492</f>
        <v>427</v>
      </c>
      <c r="G55" s="467">
        <f>+'Ark1'!R492</f>
        <v>654</v>
      </c>
      <c r="H55" s="69"/>
      <c r="I55" s="69">
        <f>+'Ark1'!AE492</f>
        <v>1.0569013720325149</v>
      </c>
      <c r="J55" s="69"/>
      <c r="K55" s="69">
        <f>+'Ark1'!AF492</f>
        <v>1.4917111442745572</v>
      </c>
      <c r="L55" s="53">
        <f>+'Ark1'!S492</f>
        <v>8.1334355828220843</v>
      </c>
      <c r="M55" s="69"/>
      <c r="N55" s="64"/>
      <c r="O55" s="366">
        <f>+IF(G55=0,"",'Ark1'!AR492)</f>
        <v>218.6432078559738</v>
      </c>
      <c r="P55" s="114">
        <f>+IF(G55=0,"",'Ark1'!AS492)</f>
        <v>40.497962115026638</v>
      </c>
      <c r="Q55" s="76">
        <f>+'Ark1'!U492</f>
        <v>424.02354740061128</v>
      </c>
      <c r="R55" s="69"/>
      <c r="S55" s="76">
        <f>+'Ark1'!X492</f>
        <v>89.296636085626943</v>
      </c>
      <c r="T55" s="467">
        <f>+'Ark1'!AG492</f>
        <v>2611.4844517184938</v>
      </c>
      <c r="U55" s="76">
        <f>+'Ark1'!AH492</f>
        <v>92.660550458715605</v>
      </c>
      <c r="V55" s="76">
        <f>+'Ark1'!AI492</f>
        <v>79.663608562691124</v>
      </c>
      <c r="W55" s="76">
        <f>+'Ark1'!Y492</f>
        <v>60.58084798148915</v>
      </c>
      <c r="X55" s="53">
        <f>+'Ark1'!Z492</f>
        <v>1.3057655935202022</v>
      </c>
      <c r="Y55" s="76">
        <f t="shared" si="9"/>
        <v>162.3687811434533</v>
      </c>
      <c r="Z55" s="69"/>
      <c r="AA55" s="76">
        <f t="shared" si="5"/>
        <v>52.133387310050651</v>
      </c>
      <c r="AB55" s="76">
        <f t="shared" si="6"/>
        <v>1.5316159250585479</v>
      </c>
      <c r="AC55" s="43"/>
      <c r="AD55" s="4"/>
      <c r="AE55" s="16"/>
      <c r="AF55" s="13"/>
      <c r="AG55" s="5"/>
      <c r="AH55" s="19"/>
      <c r="AL55"/>
      <c r="AM55"/>
    </row>
    <row r="56" spans="1:39" ht="15.6">
      <c r="A56" s="43"/>
      <c r="B56" s="43"/>
      <c r="C56" s="43"/>
      <c r="D56" s="43"/>
      <c r="E56" s="43"/>
      <c r="F56" s="463"/>
      <c r="G56" s="463"/>
      <c r="H56" s="43"/>
      <c r="I56" s="43"/>
      <c r="J56" s="43"/>
      <c r="K56" s="43"/>
      <c r="L56" s="43"/>
      <c r="M56" s="43"/>
      <c r="N56" s="64"/>
      <c r="O56" s="43"/>
      <c r="P56" s="43"/>
      <c r="Q56" s="43"/>
      <c r="R56" s="43"/>
      <c r="S56" s="43"/>
      <c r="T56" s="463"/>
      <c r="U56" s="43"/>
      <c r="V56" s="43"/>
      <c r="W56" s="43"/>
      <c r="X56" s="43"/>
      <c r="Y56" s="43"/>
      <c r="Z56" s="43"/>
      <c r="AA56" s="43"/>
      <c r="AB56" s="43"/>
      <c r="AC56" s="43"/>
      <c r="AD56" s="4"/>
      <c r="AE56" s="16"/>
      <c r="AF56" s="13"/>
      <c r="AG56" s="5"/>
      <c r="AH56" s="19"/>
      <c r="AL56"/>
      <c r="AM56"/>
    </row>
    <row r="57" spans="1:39">
      <c r="A57" s="43"/>
      <c r="B57" s="43"/>
      <c r="C57" s="43"/>
      <c r="D57" s="43"/>
      <c r="E57" s="43"/>
      <c r="F57" s="463"/>
      <c r="G57" s="463"/>
      <c r="H57" s="43"/>
      <c r="I57" s="64"/>
      <c r="J57" s="43"/>
      <c r="K57" s="64"/>
      <c r="L57" s="43"/>
      <c r="M57" s="43"/>
      <c r="N57" s="64"/>
      <c r="O57" s="73"/>
      <c r="P57" s="73"/>
      <c r="Q57" s="73"/>
      <c r="R57" s="43"/>
      <c r="S57" s="73"/>
      <c r="T57" s="463"/>
      <c r="U57" s="73"/>
      <c r="V57" s="73"/>
      <c r="W57" s="73"/>
      <c r="X57" s="43"/>
      <c r="Y57" s="73"/>
      <c r="Z57" s="43"/>
      <c r="AA57" s="73"/>
      <c r="AB57" s="73"/>
      <c r="AC57" s="43"/>
      <c r="AF57" s="1"/>
      <c r="AG57" s="1"/>
      <c r="AH57" s="1"/>
      <c r="AI57" s="1"/>
      <c r="AJ57" s="1"/>
      <c r="AK57" s="1"/>
    </row>
    <row r="58" spans="1:39">
      <c r="A58" s="43"/>
      <c r="B58" s="43"/>
      <c r="C58" s="43"/>
      <c r="D58" s="43"/>
      <c r="E58" s="43"/>
      <c r="F58" s="463"/>
      <c r="G58" s="463"/>
      <c r="H58" s="43"/>
      <c r="I58" s="64"/>
      <c r="J58" s="43"/>
      <c r="K58" s="64"/>
      <c r="L58" s="43"/>
      <c r="M58" s="43"/>
      <c r="N58" s="43"/>
      <c r="O58" s="73"/>
      <c r="P58" s="73"/>
      <c r="Q58" s="73"/>
      <c r="R58" s="43"/>
      <c r="S58" s="73"/>
      <c r="T58" s="463"/>
      <c r="U58" s="73"/>
      <c r="V58" s="73"/>
      <c r="W58" s="73"/>
      <c r="X58" s="43"/>
      <c r="Y58" s="73"/>
      <c r="Z58" s="43"/>
      <c r="AA58" s="73"/>
      <c r="AB58" s="73"/>
      <c r="AC58" s="43"/>
      <c r="AF58" s="1"/>
      <c r="AG58" s="1"/>
      <c r="AH58" s="1"/>
      <c r="AI58" s="1"/>
      <c r="AJ58" s="1"/>
      <c r="AK58" s="1"/>
    </row>
    <row r="59" spans="1:39">
      <c r="T59" s="477"/>
      <c r="W59" s="200"/>
      <c r="X59" s="58"/>
      <c r="AF59" s="1"/>
      <c r="AG59" s="1"/>
      <c r="AH59" s="1"/>
      <c r="AI59" s="1"/>
      <c r="AJ59" s="1"/>
      <c r="AK59" s="1"/>
    </row>
    <row r="60" spans="1:39">
      <c r="T60" s="477"/>
      <c r="W60" s="200"/>
      <c r="X60" s="58"/>
      <c r="AF60" s="1"/>
      <c r="AG60" s="1"/>
      <c r="AH60" s="1"/>
      <c r="AI60" s="1"/>
      <c r="AJ60" s="1"/>
      <c r="AK60" s="1"/>
    </row>
    <row r="61" spans="1:39">
      <c r="T61" s="477"/>
      <c r="W61" s="200"/>
      <c r="X61" s="58"/>
      <c r="AF61" s="1"/>
      <c r="AG61" s="1"/>
      <c r="AH61" s="1"/>
      <c r="AI61" s="1"/>
      <c r="AJ61" s="1"/>
      <c r="AK61" s="1"/>
    </row>
    <row r="62" spans="1:39">
      <c r="T62" s="477"/>
      <c r="W62" s="200"/>
      <c r="X62" s="58"/>
      <c r="AF62" s="1"/>
      <c r="AG62" s="1"/>
      <c r="AH62" s="1"/>
      <c r="AI62" s="1"/>
      <c r="AJ62" s="1"/>
      <c r="AK62" s="1"/>
    </row>
    <row r="63" spans="1:39">
      <c r="T63" s="477"/>
      <c r="W63" s="200"/>
      <c r="X63" s="58"/>
      <c r="AF63" s="1"/>
      <c r="AG63" s="1"/>
      <c r="AH63" s="1"/>
      <c r="AI63" s="1"/>
      <c r="AJ63" s="1"/>
      <c r="AK63" s="1"/>
    </row>
    <row r="64" spans="1:39">
      <c r="T64" s="477"/>
      <c r="W64" s="200"/>
      <c r="X64" s="58"/>
      <c r="AF64" s="1"/>
      <c r="AG64" s="1"/>
      <c r="AH64" s="1"/>
      <c r="AI64" s="1"/>
      <c r="AJ64" s="1"/>
      <c r="AK64" s="1"/>
    </row>
    <row r="65" spans="15:37">
      <c r="T65" s="477"/>
      <c r="W65" s="200"/>
      <c r="X65" s="58"/>
      <c r="AF65" s="1"/>
      <c r="AG65" s="1"/>
      <c r="AH65" s="1"/>
      <c r="AI65" s="1"/>
      <c r="AJ65" s="1"/>
      <c r="AK65" s="1"/>
    </row>
    <row r="66" spans="15:37">
      <c r="T66" s="477"/>
      <c r="W66" s="200"/>
      <c r="X66" s="58"/>
      <c r="AF66" s="1"/>
      <c r="AG66" s="1"/>
      <c r="AH66" s="1"/>
      <c r="AI66" s="1"/>
      <c r="AJ66" s="1"/>
      <c r="AK66" s="1"/>
    </row>
    <row r="67" spans="15:37">
      <c r="T67" s="477"/>
      <c r="W67" s="200"/>
      <c r="X67" s="58"/>
      <c r="AF67" s="1"/>
      <c r="AG67" s="1"/>
      <c r="AH67" s="1"/>
      <c r="AI67" s="1"/>
      <c r="AJ67" s="1"/>
      <c r="AK67" s="1"/>
    </row>
    <row r="68" spans="15:37">
      <c r="T68" s="477"/>
      <c r="W68" s="200"/>
      <c r="X68" s="58"/>
      <c r="AF68" s="1"/>
      <c r="AG68" s="1"/>
      <c r="AH68" s="1"/>
      <c r="AI68" s="1"/>
      <c r="AJ68" s="1"/>
      <c r="AK68" s="1"/>
    </row>
    <row r="69" spans="15:37">
      <c r="T69" s="477"/>
      <c r="W69" s="200"/>
      <c r="X69" s="58"/>
      <c r="AF69" s="1"/>
      <c r="AG69" s="1"/>
      <c r="AH69" s="1"/>
      <c r="AI69" s="1"/>
      <c r="AJ69" s="1"/>
      <c r="AK69" s="1"/>
    </row>
    <row r="70" spans="15:37">
      <c r="T70" s="477"/>
      <c r="W70" s="200"/>
      <c r="X70" s="58"/>
      <c r="AF70" s="1"/>
      <c r="AG70" s="1"/>
      <c r="AH70" s="1"/>
      <c r="AI70" s="1"/>
      <c r="AJ70" s="1"/>
      <c r="AK70" s="1"/>
    </row>
    <row r="71" spans="15:37">
      <c r="T71" s="477"/>
      <c r="W71" s="200"/>
      <c r="X71" s="58"/>
      <c r="AF71" s="1"/>
      <c r="AG71" s="1"/>
      <c r="AH71" s="1"/>
      <c r="AI71" s="1"/>
      <c r="AJ71" s="1"/>
      <c r="AK71" s="1"/>
    </row>
    <row r="72" spans="15:37">
      <c r="T72" s="477"/>
      <c r="W72" s="200"/>
      <c r="X72" s="58"/>
      <c r="AF72" s="1"/>
      <c r="AG72" s="1"/>
      <c r="AH72" s="1"/>
      <c r="AI72" s="1"/>
      <c r="AJ72" s="1"/>
      <c r="AK72" s="1"/>
    </row>
    <row r="73" spans="15:37">
      <c r="T73" s="477"/>
      <c r="W73" s="200"/>
      <c r="X73" s="58"/>
      <c r="AF73" s="1"/>
      <c r="AG73" s="1"/>
      <c r="AH73" s="1"/>
      <c r="AI73" s="1"/>
      <c r="AJ73" s="1"/>
      <c r="AK73" s="1"/>
    </row>
    <row r="74" spans="15:37">
      <c r="T74" s="477"/>
      <c r="W74" s="200"/>
      <c r="X74" s="58"/>
      <c r="AF74" s="1"/>
      <c r="AG74" s="1"/>
      <c r="AH74" s="1"/>
      <c r="AI74" s="1"/>
      <c r="AJ74" s="1"/>
      <c r="AK74" s="1"/>
    </row>
    <row r="75" spans="15:37">
      <c r="T75" s="477"/>
      <c r="W75" s="200"/>
      <c r="X75" s="58"/>
      <c r="AF75" s="1"/>
      <c r="AG75" s="1"/>
      <c r="AH75" s="1"/>
      <c r="AI75" s="1"/>
      <c r="AJ75" s="1"/>
      <c r="AK75" s="1"/>
    </row>
    <row r="76" spans="15:37">
      <c r="O76" s="79"/>
      <c r="P76" s="79"/>
      <c r="S76" s="79"/>
      <c r="T76" s="455"/>
      <c r="U76" s="79"/>
      <c r="V76" s="79"/>
    </row>
    <row r="77" spans="15:37">
      <c r="O77" s="79"/>
      <c r="P77" s="79"/>
      <c r="S77" s="79"/>
      <c r="T77" s="455"/>
      <c r="U77" s="79"/>
      <c r="V77" s="79"/>
    </row>
  </sheetData>
  <mergeCells count="1">
    <mergeCell ref="Q4:S4"/>
  </mergeCells>
  <conditionalFormatting sqref="AE35:AG36">
    <cfRule type="cellIs" dxfId="122" priority="19" stopIfTrue="1" operator="lessThan">
      <formula>0</formula>
    </cfRule>
  </conditionalFormatting>
  <conditionalFormatting sqref="J9:J23">
    <cfRule type="cellIs" dxfId="121" priority="16" operator="lessThan">
      <formula>0</formula>
    </cfRule>
    <cfRule type="cellIs" dxfId="120" priority="17" operator="greaterThan">
      <formula>0</formula>
    </cfRule>
  </conditionalFormatting>
  <conditionalFormatting sqref="H9:H23">
    <cfRule type="cellIs" dxfId="119" priority="14" operator="lessThan">
      <formula>0</formula>
    </cfRule>
    <cfRule type="cellIs" dxfId="118" priority="15" operator="greaterThan">
      <formula>0</formula>
    </cfRule>
  </conditionalFormatting>
  <conditionalFormatting sqref="R9:R23">
    <cfRule type="cellIs" dxfId="117" priority="12" operator="lessThan">
      <formula>0</formula>
    </cfRule>
    <cfRule type="cellIs" dxfId="116" priority="13" operator="greaterThan">
      <formula>0</formula>
    </cfRule>
  </conditionalFormatting>
  <conditionalFormatting sqref="Z9:Z23">
    <cfRule type="cellIs" dxfId="115" priority="6" operator="lessThan">
      <formula>0</formula>
    </cfRule>
    <cfRule type="cellIs" dxfId="114" priority="7" operator="greaterThan">
      <formula>0</formula>
    </cfRule>
  </conditionalFormatting>
  <conditionalFormatting sqref="M9:M23">
    <cfRule type="cellIs" dxfId="113" priority="4" operator="lessThan">
      <formula>0</formula>
    </cfRule>
    <cfRule type="cellIs" dxfId="112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938C-FEEF-4991-90E6-2BCDDEFC5935}">
  <sheetPr>
    <tabColor theme="0"/>
  </sheetPr>
  <dimension ref="AC1:CB348"/>
  <sheetViews>
    <sheetView zoomScale="89" zoomScaleNormal="89" workbookViewId="0"/>
  </sheetViews>
  <sheetFormatPr baseColWidth="10" defaultRowHeight="15"/>
  <cols>
    <col min="32" max="32" width="2.08984375" customWidth="1"/>
    <col min="33" max="33" width="4.90625" customWidth="1"/>
    <col min="34" max="34" width="3.6328125" customWidth="1"/>
    <col min="35" max="35" width="3.81640625" customWidth="1"/>
    <col min="36" max="36" width="6.81640625" customWidth="1"/>
    <col min="37" max="37" width="6.453125" customWidth="1"/>
    <col min="38" max="39" width="5.453125" style="67" customWidth="1"/>
    <col min="40" max="40" width="5" style="67" customWidth="1"/>
    <col min="41" max="41" width="5.54296875" style="67" customWidth="1"/>
    <col min="42" max="42" width="6.6328125" customWidth="1"/>
    <col min="43" max="43" width="5" style="67" customWidth="1"/>
    <col min="44" max="44" width="6.36328125" customWidth="1"/>
    <col min="45" max="45" width="5" style="11" customWidth="1"/>
    <col min="46" max="46" width="4.36328125" style="11" customWidth="1"/>
    <col min="47" max="47" width="4.90625" style="11" customWidth="1"/>
    <col min="48" max="48" width="3.453125" style="11" customWidth="1"/>
    <col min="49" max="49" width="6.08984375" style="11" customWidth="1"/>
    <col min="50" max="50" width="7.6328125" style="11" customWidth="1"/>
    <col min="51" max="51" width="5.6328125" style="11" customWidth="1"/>
    <col min="52" max="52" width="5.54296875" style="11" customWidth="1"/>
    <col min="53" max="53" width="4.54296875" style="11" bestFit="1" customWidth="1"/>
    <col min="54" max="54" width="6.08984375" style="11" customWidth="1"/>
    <col min="55" max="55" width="6.90625" style="67" customWidth="1"/>
    <col min="56" max="56" width="4.81640625" style="11" customWidth="1"/>
    <col min="57" max="57" width="6" style="11" customWidth="1"/>
    <col min="58" max="58" width="4.36328125" style="67" customWidth="1"/>
    <col min="59" max="59" width="7.453125" style="11" customWidth="1"/>
    <col min="60" max="60" width="4.36328125" style="67" customWidth="1"/>
    <col min="61" max="61" width="6.81640625" style="11" customWidth="1"/>
    <col min="62" max="62" width="8.54296875" style="67" customWidth="1"/>
    <col min="63" max="63" width="8.08984375" style="67" customWidth="1"/>
    <col min="64" max="66" width="10.1796875" style="67" customWidth="1"/>
    <col min="67" max="69" width="10.90625" style="67"/>
    <col min="70" max="70" width="10.08984375" style="67" customWidth="1"/>
    <col min="74" max="74" width="14" customWidth="1"/>
    <col min="75" max="75" width="12.54296875" customWidth="1"/>
    <col min="76" max="76" width="10.90625" customWidth="1"/>
  </cols>
  <sheetData>
    <row r="1" spans="38:80">
      <c r="AL1"/>
      <c r="AM1"/>
      <c r="AN1"/>
      <c r="AO1"/>
      <c r="AQ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38:80" s="196" customFormat="1" ht="31.8">
      <c r="BN2" s="205"/>
      <c r="BO2" s="205"/>
      <c r="BP2" s="205"/>
      <c r="BQ2" s="205"/>
      <c r="BR2" s="205"/>
    </row>
    <row r="3" spans="38:80">
      <c r="AL3"/>
      <c r="AM3"/>
      <c r="AN3"/>
      <c r="AO3"/>
      <c r="AQ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38:80">
      <c r="AL4"/>
      <c r="AM4"/>
      <c r="AN4"/>
      <c r="AO4"/>
      <c r="AQ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38:80" s="179" customFormat="1" ht="19.8">
      <c r="BN5" s="206"/>
      <c r="BO5" s="206"/>
      <c r="BP5" s="206"/>
      <c r="BQ5" s="206"/>
      <c r="BR5" s="206"/>
      <c r="BS5" s="206"/>
      <c r="BT5" s="206"/>
      <c r="BU5" s="206"/>
      <c r="BV5" s="206"/>
      <c r="BZ5" s="174"/>
      <c r="CA5" s="176"/>
      <c r="CB5" s="176"/>
    </row>
    <row r="6" spans="38:80" ht="15.6">
      <c r="AL6"/>
      <c r="AM6"/>
      <c r="AN6"/>
      <c r="AO6"/>
      <c r="AQ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V6" s="2"/>
      <c r="BW6" s="5"/>
      <c r="BX6" s="5"/>
    </row>
    <row r="7" spans="38:80" ht="15.6">
      <c r="AL7"/>
      <c r="AM7"/>
      <c r="AN7"/>
      <c r="AO7"/>
      <c r="AQ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V7" s="2"/>
      <c r="BW7" s="5"/>
      <c r="BX7" s="5"/>
    </row>
    <row r="8" spans="38:80" ht="15.6">
      <c r="AL8"/>
      <c r="AM8"/>
      <c r="AN8"/>
      <c r="AO8"/>
      <c r="AQ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V8" s="2"/>
      <c r="BW8" s="5"/>
      <c r="BX8" s="5"/>
    </row>
    <row r="9" spans="38:80">
      <c r="AT9" s="79"/>
      <c r="AX9" s="16"/>
      <c r="BB9" s="200"/>
      <c r="BP9"/>
      <c r="BQ9"/>
      <c r="BR9"/>
    </row>
    <row r="10" spans="38:80">
      <c r="AT10" s="79"/>
      <c r="AX10" s="16"/>
      <c r="BB10" s="200"/>
      <c r="BP10"/>
      <c r="BQ10"/>
      <c r="BR10"/>
    </row>
    <row r="11" spans="38:80">
      <c r="AT11" s="79"/>
      <c r="AX11" s="16"/>
      <c r="BB11" s="200"/>
      <c r="BP11"/>
      <c r="BQ11"/>
      <c r="BR11"/>
    </row>
    <row r="12" spans="38:80">
      <c r="AT12" s="79"/>
      <c r="AX12" s="16"/>
      <c r="BB12" s="200"/>
      <c r="BP12"/>
      <c r="BQ12"/>
      <c r="BR12"/>
    </row>
    <row r="13" spans="38:80">
      <c r="AT13" s="79"/>
      <c r="AX13" s="16"/>
      <c r="BB13" s="200"/>
      <c r="BP13"/>
      <c r="BQ13"/>
      <c r="BR13"/>
    </row>
    <row r="14" spans="38:80">
      <c r="AT14" s="79"/>
      <c r="AX14" s="16"/>
      <c r="BB14" s="200"/>
      <c r="BP14"/>
      <c r="BQ14"/>
      <c r="BR14"/>
    </row>
    <row r="15" spans="38:80" ht="15.6">
      <c r="AT15" s="79"/>
      <c r="AX15" s="16"/>
      <c r="BB15" s="200"/>
      <c r="BP15"/>
      <c r="BQ15" s="2"/>
      <c r="BR15" s="2"/>
      <c r="BS15" s="2"/>
    </row>
    <row r="16" spans="38:80" ht="15.6">
      <c r="AT16" s="79"/>
      <c r="AX16" s="16"/>
      <c r="BB16" s="200"/>
      <c r="BP16"/>
      <c r="BQ16" s="2"/>
      <c r="BR16" s="2"/>
      <c r="BS16" s="4"/>
      <c r="BT16" s="4"/>
      <c r="BU16" s="4"/>
    </row>
    <row r="17" spans="46:73">
      <c r="AT17" s="79"/>
      <c r="AX17" s="16"/>
      <c r="BB17" s="200"/>
      <c r="BP17"/>
      <c r="BQ17"/>
      <c r="BR17"/>
    </row>
    <row r="18" spans="46:73">
      <c r="AT18" s="79"/>
      <c r="AX18" s="16"/>
      <c r="BB18" s="200"/>
      <c r="BP18"/>
      <c r="BQ18"/>
      <c r="BR18"/>
    </row>
    <row r="19" spans="46:73" ht="15.6">
      <c r="AT19" s="79"/>
      <c r="AX19" s="16"/>
      <c r="BB19" s="200"/>
      <c r="BP19"/>
      <c r="BQ19" s="2"/>
      <c r="BR19" s="2"/>
      <c r="BS19" s="2"/>
    </row>
    <row r="20" spans="46:73" ht="15.6">
      <c r="AT20" s="79"/>
      <c r="AX20" s="16"/>
      <c r="BB20" s="200"/>
      <c r="BP20"/>
      <c r="BQ20" s="2"/>
      <c r="BR20" s="2"/>
      <c r="BS20" s="2"/>
    </row>
    <row r="21" spans="46:73" ht="15.6">
      <c r="AT21" s="79"/>
      <c r="AX21" s="16"/>
      <c r="BB21" s="200"/>
      <c r="BP21"/>
      <c r="BQ21" s="2"/>
      <c r="BR21" s="2"/>
      <c r="BS21" s="2"/>
    </row>
    <row r="22" spans="46:73" ht="15.6">
      <c r="AT22" s="79"/>
      <c r="AX22" s="16"/>
      <c r="BB22" s="200"/>
      <c r="BP22"/>
      <c r="BQ22" s="2"/>
      <c r="BR22" s="2"/>
      <c r="BS22" s="2"/>
    </row>
    <row r="23" spans="46:73" ht="15.6">
      <c r="AT23" s="79"/>
      <c r="AX23" s="16"/>
      <c r="BB23" s="200"/>
      <c r="BP23"/>
      <c r="BQ23" s="2"/>
      <c r="BR23" s="2"/>
      <c r="BS23" s="4"/>
      <c r="BT23" s="4"/>
      <c r="BU23" s="4"/>
    </row>
    <row r="24" spans="46:73">
      <c r="AT24" s="79"/>
      <c r="AX24" s="16"/>
      <c r="BB24" s="200"/>
      <c r="BP24"/>
      <c r="BQ24" s="1"/>
      <c r="BR24" s="1"/>
      <c r="BS24" s="11"/>
      <c r="BT24" s="11"/>
      <c r="BU24" s="11"/>
    </row>
    <row r="25" spans="46:73">
      <c r="AT25" s="79"/>
      <c r="AX25" s="16"/>
      <c r="BB25" s="200"/>
      <c r="BP25"/>
      <c r="BQ25" s="1"/>
      <c r="BR25" s="1"/>
      <c r="BS25" s="11"/>
      <c r="BT25" s="11"/>
      <c r="BU25" s="11"/>
    </row>
    <row r="26" spans="46:73">
      <c r="AT26" s="79"/>
      <c r="AX26" s="16"/>
      <c r="BB26" s="200"/>
      <c r="BP26"/>
      <c r="BQ26" s="1"/>
      <c r="BR26" s="1"/>
      <c r="BS26" s="11"/>
      <c r="BT26" s="11"/>
      <c r="BU26" s="11"/>
    </row>
    <row r="27" spans="46:73">
      <c r="AT27" s="79"/>
      <c r="AX27" s="16"/>
      <c r="BB27" s="200"/>
      <c r="BP27"/>
      <c r="BQ27" s="1"/>
      <c r="BR27" s="1"/>
      <c r="BS27" s="11"/>
      <c r="BT27" s="11"/>
      <c r="BU27" s="11"/>
    </row>
    <row r="28" spans="46:73">
      <c r="AT28" s="79"/>
      <c r="AX28" s="16"/>
      <c r="BB28" s="200"/>
      <c r="BP28"/>
      <c r="BQ28" s="1"/>
      <c r="BR28" s="1"/>
      <c r="BS28" s="11"/>
      <c r="BT28" s="11"/>
      <c r="BU28" s="11"/>
    </row>
    <row r="29" spans="46:73">
      <c r="AT29" s="79"/>
      <c r="AX29" s="16"/>
      <c r="BB29" s="200"/>
      <c r="BP29"/>
      <c r="BQ29" s="1"/>
      <c r="BR29" s="1"/>
      <c r="BS29" s="11"/>
      <c r="BT29" s="11"/>
      <c r="BU29" s="11"/>
    </row>
    <row r="30" spans="46:73">
      <c r="AT30" s="79"/>
      <c r="AX30" s="16"/>
      <c r="BB30" s="200"/>
      <c r="BP30"/>
      <c r="BQ30" s="1"/>
      <c r="BR30" s="1"/>
      <c r="BS30" s="11"/>
      <c r="BT30" s="11"/>
      <c r="BU30" s="11"/>
    </row>
    <row r="31" spans="46:73">
      <c r="AT31" s="79"/>
      <c r="AX31" s="16"/>
      <c r="BB31" s="200"/>
      <c r="BP31"/>
      <c r="BQ31" s="1"/>
      <c r="BR31" s="1"/>
      <c r="BS31" s="11"/>
      <c r="BT31" s="11"/>
      <c r="BU31" s="11"/>
    </row>
    <row r="32" spans="46:73">
      <c r="AT32" s="79"/>
      <c r="AX32" s="16"/>
      <c r="BB32" s="200"/>
      <c r="BP32"/>
      <c r="BQ32" s="1"/>
      <c r="BR32" s="1"/>
      <c r="BS32" s="11"/>
      <c r="BT32" s="11"/>
      <c r="BU32" s="11"/>
    </row>
    <row r="33" spans="46:73">
      <c r="AT33" s="79"/>
      <c r="AX33" s="16"/>
      <c r="BB33" s="200"/>
      <c r="BP33"/>
      <c r="BQ33" s="13"/>
      <c r="BR33" s="13"/>
      <c r="BS33" s="11"/>
      <c r="BT33" s="11"/>
      <c r="BU33" s="11"/>
    </row>
    <row r="34" spans="46:73" ht="16.5" customHeight="1">
      <c r="AT34" s="79"/>
      <c r="AX34" s="16"/>
      <c r="BB34" s="200"/>
      <c r="BP34"/>
      <c r="BQ34" s="13"/>
      <c r="BR34" s="13"/>
      <c r="BS34" s="11"/>
      <c r="BT34" s="11"/>
      <c r="BU34" s="11"/>
    </row>
    <row r="35" spans="46:73" ht="16.5" customHeight="1">
      <c r="AT35" s="79"/>
      <c r="AX35" s="16"/>
      <c r="BB35" s="200"/>
      <c r="BP35"/>
      <c r="BQ35" s="13"/>
      <c r="BR35" s="13"/>
      <c r="BS35" s="11"/>
      <c r="BT35" s="11"/>
      <c r="BU35" s="11"/>
    </row>
    <row r="36" spans="46:73">
      <c r="AT36" s="79"/>
      <c r="AX36" s="16"/>
      <c r="BB36" s="200"/>
      <c r="BP36"/>
      <c r="BQ36" s="13"/>
      <c r="BR36" s="13"/>
      <c r="BS36" s="11"/>
      <c r="BT36" s="11"/>
      <c r="BU36" s="11"/>
    </row>
    <row r="37" spans="46:73" ht="17.25" customHeight="1">
      <c r="AT37" s="79"/>
      <c r="AX37" s="16"/>
      <c r="BB37" s="200"/>
      <c r="BP37"/>
      <c r="BQ37" s="13"/>
      <c r="BR37" s="13"/>
      <c r="BS37" s="11"/>
      <c r="BT37" s="11"/>
      <c r="BU37" s="11"/>
    </row>
    <row r="38" spans="46:73">
      <c r="AT38" s="79"/>
      <c r="AX38" s="16"/>
      <c r="BB38" s="200"/>
      <c r="BP38"/>
      <c r="BQ38" s="13"/>
      <c r="BR38" s="13"/>
      <c r="BS38" s="11"/>
      <c r="BT38" s="11"/>
      <c r="BU38" s="11"/>
    </row>
    <row r="39" spans="46:73">
      <c r="AT39" s="79"/>
      <c r="AX39" s="16"/>
      <c r="BB39" s="200"/>
      <c r="BP39"/>
      <c r="BQ39" s="13"/>
      <c r="BR39" s="13"/>
      <c r="BS39" s="11"/>
      <c r="BT39" s="11"/>
      <c r="BU39" s="11"/>
    </row>
    <row r="40" spans="46:73" ht="21">
      <c r="AT40" s="79"/>
      <c r="AX40" s="16"/>
      <c r="BB40" s="200"/>
      <c r="BP40"/>
      <c r="BQ40" s="54"/>
      <c r="BR40" s="54"/>
      <c r="BS40" s="11"/>
      <c r="BT40" s="11"/>
      <c r="BU40" s="11"/>
    </row>
    <row r="41" spans="46:73">
      <c r="AT41" s="79"/>
      <c r="AX41" s="16"/>
      <c r="BB41" s="200"/>
      <c r="BP41"/>
      <c r="BQ41"/>
      <c r="BR41"/>
    </row>
    <row r="42" spans="46:73" ht="15.6">
      <c r="AT42" s="79"/>
      <c r="AX42" s="16"/>
      <c r="BB42" s="200"/>
      <c r="BP42"/>
      <c r="BQ42" s="1"/>
      <c r="BR42" s="5"/>
    </row>
    <row r="43" spans="46:73">
      <c r="AT43" s="79"/>
      <c r="AX43" s="16"/>
      <c r="BB43" s="200"/>
      <c r="BP43"/>
      <c r="BQ43"/>
      <c r="BR43"/>
    </row>
    <row r="44" spans="46:73">
      <c r="AT44" s="79"/>
      <c r="AX44" s="16"/>
      <c r="BB44" s="200"/>
      <c r="BP44"/>
      <c r="BQ44"/>
      <c r="BR44"/>
    </row>
    <row r="45" spans="46:73">
      <c r="AT45" s="79"/>
      <c r="AX45" s="16"/>
      <c r="BB45" s="200"/>
      <c r="BP45"/>
      <c r="BQ45"/>
      <c r="BR45"/>
    </row>
    <row r="46" spans="46:73">
      <c r="AT46" s="79"/>
      <c r="AX46" s="16"/>
      <c r="BB46" s="200"/>
      <c r="BP46"/>
      <c r="BQ46"/>
      <c r="BR46"/>
    </row>
    <row r="47" spans="46:73">
      <c r="AT47" s="79"/>
      <c r="AX47" s="16"/>
      <c r="BB47" s="200"/>
      <c r="BP47"/>
      <c r="BQ47"/>
      <c r="BR47"/>
    </row>
    <row r="48" spans="46:73">
      <c r="AT48" s="79"/>
      <c r="AX48" s="16"/>
      <c r="BB48" s="200"/>
      <c r="BP48"/>
      <c r="BQ48"/>
      <c r="BR48"/>
    </row>
    <row r="49" spans="46:70">
      <c r="AT49" s="79"/>
      <c r="AX49" s="16"/>
      <c r="BB49" s="200"/>
      <c r="BP49"/>
      <c r="BQ49"/>
      <c r="BR49"/>
    </row>
    <row r="50" spans="46:70">
      <c r="AT50" s="79"/>
      <c r="AX50" s="16"/>
      <c r="BB50" s="200"/>
      <c r="BP50"/>
      <c r="BQ50"/>
      <c r="BR50"/>
    </row>
    <row r="51" spans="46:70">
      <c r="AT51" s="79"/>
      <c r="AX51" s="16"/>
      <c r="BB51" s="200"/>
      <c r="BP51"/>
      <c r="BQ51"/>
      <c r="BR51"/>
    </row>
    <row r="52" spans="46:70">
      <c r="AT52" s="79"/>
      <c r="AX52" s="16"/>
      <c r="BB52" s="200"/>
      <c r="BP52"/>
      <c r="BQ52"/>
      <c r="BR52"/>
    </row>
    <row r="53" spans="46:70">
      <c r="AT53" s="79"/>
      <c r="AX53" s="16"/>
      <c r="BB53" s="200"/>
      <c r="BP53"/>
      <c r="BQ53"/>
      <c r="BR53"/>
    </row>
    <row r="54" spans="46:70">
      <c r="AT54" s="79"/>
      <c r="AX54" s="16"/>
      <c r="BB54" s="200"/>
      <c r="BP54"/>
      <c r="BQ54"/>
      <c r="BR54"/>
    </row>
    <row r="55" spans="46:70">
      <c r="AT55" s="79"/>
      <c r="AX55" s="16"/>
      <c r="BB55" s="200"/>
      <c r="BP55"/>
      <c r="BQ55"/>
      <c r="BR55"/>
    </row>
    <row r="56" spans="46:70">
      <c r="AT56" s="79"/>
      <c r="AX56" s="16"/>
      <c r="BB56" s="200"/>
      <c r="BP56"/>
      <c r="BQ56"/>
      <c r="BR56"/>
    </row>
    <row r="57" spans="46:70">
      <c r="AT57" s="79"/>
      <c r="AX57" s="16"/>
      <c r="BB57" s="200"/>
      <c r="BP57"/>
      <c r="BQ57"/>
      <c r="BR57"/>
    </row>
    <row r="58" spans="46:70">
      <c r="AT58" s="79"/>
      <c r="AX58" s="16"/>
      <c r="BB58" s="200"/>
      <c r="BP58"/>
      <c r="BQ58"/>
      <c r="BR58"/>
    </row>
    <row r="59" spans="46:70">
      <c r="AT59" s="79"/>
      <c r="AX59" s="16"/>
      <c r="BB59" s="200"/>
      <c r="BP59"/>
      <c r="BQ59"/>
      <c r="BR59"/>
    </row>
    <row r="60" spans="46:70">
      <c r="AT60" s="79"/>
      <c r="AX60" s="16"/>
      <c r="BB60" s="200"/>
      <c r="BP60"/>
      <c r="BQ60"/>
      <c r="BR60"/>
    </row>
    <row r="61" spans="46:70">
      <c r="AT61" s="79"/>
      <c r="AX61" s="16"/>
      <c r="BB61" s="200"/>
      <c r="BP61"/>
      <c r="BQ61"/>
      <c r="BR61"/>
    </row>
    <row r="62" spans="46:70">
      <c r="AT62" s="79"/>
      <c r="AX62" s="16"/>
      <c r="BB62" s="200"/>
      <c r="BP62"/>
      <c r="BQ62"/>
      <c r="BR62"/>
    </row>
    <row r="63" spans="46:70">
      <c r="AT63" s="79"/>
      <c r="AX63" s="16"/>
      <c r="BB63" s="200"/>
      <c r="BP63"/>
      <c r="BQ63"/>
      <c r="BR63"/>
    </row>
    <row r="64" spans="46:70">
      <c r="AT64" s="79"/>
      <c r="AX64" s="16"/>
      <c r="BB64" s="200"/>
      <c r="BP64"/>
      <c r="BQ64"/>
      <c r="BR64"/>
    </row>
    <row r="65" spans="46:70">
      <c r="AT65" s="79"/>
      <c r="AX65" s="16"/>
      <c r="BB65" s="200"/>
      <c r="BP65"/>
      <c r="BQ65"/>
      <c r="BR65"/>
    </row>
    <row r="66" spans="46:70">
      <c r="AT66" s="79"/>
      <c r="AX66" s="16"/>
      <c r="BB66" s="200"/>
      <c r="BP66"/>
      <c r="BQ66"/>
      <c r="BR66"/>
    </row>
    <row r="67" spans="46:70">
      <c r="AT67" s="79"/>
      <c r="AX67" s="16"/>
      <c r="BB67" s="200"/>
      <c r="BP67"/>
      <c r="BQ67"/>
      <c r="BR67"/>
    </row>
    <row r="68" spans="46:70">
      <c r="AT68" s="79"/>
      <c r="AX68" s="16"/>
      <c r="BB68" s="200"/>
      <c r="BP68"/>
      <c r="BQ68"/>
      <c r="BR68"/>
    </row>
    <row r="69" spans="46:70">
      <c r="AT69" s="79"/>
      <c r="AX69" s="16"/>
      <c r="BB69" s="200"/>
      <c r="BP69"/>
      <c r="BQ69"/>
      <c r="BR69"/>
    </row>
    <row r="70" spans="46:70">
      <c r="AT70" s="79"/>
      <c r="AX70" s="16"/>
      <c r="BB70" s="200"/>
      <c r="BP70"/>
      <c r="BQ70"/>
      <c r="BR70"/>
    </row>
    <row r="71" spans="46:70">
      <c r="AT71" s="79"/>
      <c r="AX71" s="16"/>
      <c r="BB71" s="200"/>
      <c r="BP71"/>
      <c r="BQ71"/>
      <c r="BR71"/>
    </row>
    <row r="72" spans="46:70">
      <c r="AT72" s="79"/>
      <c r="AX72" s="16"/>
      <c r="BB72" s="200"/>
      <c r="BP72"/>
      <c r="BQ72"/>
      <c r="BR72"/>
    </row>
    <row r="73" spans="46:70">
      <c r="AT73" s="79"/>
      <c r="AX73" s="16"/>
      <c r="BB73" s="200"/>
      <c r="BP73"/>
      <c r="BQ73"/>
      <c r="BR73"/>
    </row>
    <row r="74" spans="46:70">
      <c r="AT74" s="79"/>
      <c r="AX74" s="16"/>
      <c r="BB74" s="200"/>
      <c r="BP74"/>
      <c r="BQ74"/>
      <c r="BR74"/>
    </row>
    <row r="75" spans="46:70">
      <c r="AT75" s="79"/>
      <c r="AX75" s="16"/>
      <c r="BB75" s="200"/>
      <c r="BP75"/>
      <c r="BQ75"/>
      <c r="BR75"/>
    </row>
    <row r="76" spans="46:70">
      <c r="AT76" s="79"/>
      <c r="AX76" s="16"/>
      <c r="BB76" s="200"/>
      <c r="BP76"/>
      <c r="BQ76"/>
      <c r="BR76"/>
    </row>
    <row r="77" spans="46:70">
      <c r="AT77" s="79"/>
      <c r="AX77" s="16"/>
      <c r="BB77" s="200"/>
      <c r="BP77"/>
      <c r="BQ77"/>
      <c r="BR77"/>
    </row>
    <row r="78" spans="46:70">
      <c r="AT78" s="79"/>
      <c r="AX78" s="16"/>
      <c r="BB78" s="200"/>
      <c r="BP78"/>
      <c r="BQ78"/>
      <c r="BR78"/>
    </row>
    <row r="79" spans="46:70">
      <c r="AT79" s="79"/>
      <c r="AX79" s="16"/>
      <c r="BB79" s="200"/>
      <c r="BP79"/>
      <c r="BQ79"/>
      <c r="BR79"/>
    </row>
    <row r="80" spans="46:70">
      <c r="AT80" s="79"/>
      <c r="AX80" s="16"/>
      <c r="BB80" s="200"/>
      <c r="BP80"/>
      <c r="BQ80"/>
      <c r="BR80"/>
    </row>
    <row r="81" spans="29:70">
      <c r="AT81" s="79"/>
      <c r="AX81" s="16"/>
      <c r="BB81" s="200"/>
      <c r="BP81"/>
      <c r="BQ81"/>
      <c r="BR81"/>
    </row>
    <row r="82" spans="29:70">
      <c r="AT82" s="79"/>
      <c r="AX82" s="16"/>
      <c r="BB82" s="200"/>
      <c r="BP82"/>
      <c r="BQ82"/>
      <c r="BR82"/>
    </row>
    <row r="83" spans="29:70">
      <c r="AT83" s="79"/>
      <c r="AX83" s="16"/>
      <c r="BB83" s="200"/>
      <c r="BP83"/>
      <c r="BQ83"/>
      <c r="BR83"/>
    </row>
    <row r="84" spans="29:70">
      <c r="AT84" s="79"/>
      <c r="AX84" s="16"/>
      <c r="BB84" s="200"/>
      <c r="BP84"/>
      <c r="BQ84"/>
      <c r="BR84"/>
    </row>
    <row r="85" spans="29:70">
      <c r="AT85" s="79"/>
      <c r="AX85" s="16"/>
      <c r="BB85" s="200"/>
      <c r="BP85"/>
      <c r="BQ85"/>
      <c r="BR85"/>
    </row>
    <row r="86" spans="29:70">
      <c r="AT86" s="79"/>
      <c r="AX86" s="16"/>
      <c r="BB86" s="200"/>
      <c r="BP86"/>
      <c r="BQ86"/>
      <c r="BR86"/>
    </row>
    <row r="87" spans="29:70">
      <c r="AT87" s="79"/>
      <c r="AX87" s="16"/>
      <c r="BB87" s="200"/>
      <c r="BP87"/>
      <c r="BQ87"/>
      <c r="BR87"/>
    </row>
    <row r="88" spans="29:70">
      <c r="AT88" s="79"/>
      <c r="AX88" s="16"/>
      <c r="BB88" s="200"/>
      <c r="BP88"/>
      <c r="BQ88"/>
      <c r="BR88"/>
    </row>
    <row r="89" spans="29:70">
      <c r="AT89" s="79"/>
      <c r="AX89" s="16"/>
      <c r="BB89" s="200"/>
      <c r="BP89"/>
      <c r="BQ89"/>
      <c r="BR89"/>
    </row>
    <row r="90" spans="29:70">
      <c r="AC90">
        <v>8</v>
      </c>
      <c r="AD90" s="3" t="s">
        <v>35</v>
      </c>
      <c r="AT90" s="79"/>
      <c r="AX90" s="16"/>
      <c r="BB90" s="200"/>
      <c r="BP90"/>
      <c r="BQ90"/>
      <c r="BR90"/>
    </row>
    <row r="91" spans="29:70">
      <c r="AC91">
        <v>7</v>
      </c>
      <c r="AD91" s="3" t="s">
        <v>34</v>
      </c>
      <c r="AT91" s="79"/>
      <c r="AX91" s="16"/>
      <c r="BB91" s="200"/>
      <c r="BP91"/>
      <c r="BQ91"/>
      <c r="BR91"/>
    </row>
    <row r="92" spans="29:70">
      <c r="AC92">
        <v>6</v>
      </c>
      <c r="AD92" s="3" t="s">
        <v>33</v>
      </c>
      <c r="AT92" s="79"/>
      <c r="AX92" s="16"/>
      <c r="BB92" s="200"/>
      <c r="BP92"/>
      <c r="BQ92"/>
      <c r="BR92"/>
    </row>
    <row r="93" spans="29:70">
      <c r="AC93">
        <v>5</v>
      </c>
      <c r="AD93" s="3" t="s">
        <v>402</v>
      </c>
      <c r="AT93" s="79"/>
      <c r="AX93" s="16"/>
      <c r="BB93" s="200"/>
      <c r="BP93"/>
      <c r="BQ93"/>
      <c r="BR93"/>
    </row>
    <row r="94" spans="29:70">
      <c r="AC94">
        <v>4</v>
      </c>
      <c r="AD94" s="3" t="s">
        <v>32</v>
      </c>
      <c r="AT94" s="79"/>
      <c r="AX94" s="16"/>
      <c r="BB94" s="200"/>
      <c r="BP94"/>
      <c r="BQ94"/>
      <c r="BR94"/>
    </row>
    <row r="95" spans="29:70">
      <c r="AC95">
        <v>3</v>
      </c>
      <c r="AD95" s="3" t="s">
        <v>31</v>
      </c>
      <c r="AT95" s="79"/>
      <c r="AX95" s="16"/>
      <c r="BB95" s="200"/>
      <c r="BP95"/>
      <c r="BQ95"/>
      <c r="BR95"/>
    </row>
    <row r="96" spans="29:70">
      <c r="AC96">
        <v>2</v>
      </c>
      <c r="AD96" s="3" t="s">
        <v>30</v>
      </c>
      <c r="AT96" s="79"/>
      <c r="AX96" s="16"/>
      <c r="BB96" s="200"/>
      <c r="BP96"/>
      <c r="BQ96"/>
      <c r="BR96"/>
    </row>
    <row r="97" spans="29:70">
      <c r="AC97">
        <v>1</v>
      </c>
      <c r="AD97" s="3" t="s">
        <v>29</v>
      </c>
      <c r="AT97" s="79"/>
      <c r="AX97" s="16"/>
      <c r="BB97" s="200"/>
      <c r="BP97"/>
      <c r="BQ97"/>
      <c r="BR97"/>
    </row>
    <row r="98" spans="29:70">
      <c r="AT98" s="79"/>
      <c r="AX98" s="16"/>
      <c r="BB98" s="200"/>
      <c r="BP98"/>
      <c r="BQ98"/>
      <c r="BR98"/>
    </row>
    <row r="99" spans="29:70">
      <c r="AT99" s="79"/>
      <c r="AX99" s="16"/>
      <c r="BB99" s="200"/>
      <c r="BP99"/>
      <c r="BQ99"/>
      <c r="BR99"/>
    </row>
    <row r="100" spans="29:70">
      <c r="AT100" s="79"/>
      <c r="AX100" s="16"/>
      <c r="BB100" s="200"/>
      <c r="BP100"/>
      <c r="BQ100"/>
      <c r="BR100"/>
    </row>
    <row r="101" spans="29:70">
      <c r="AT101" s="79"/>
      <c r="AX101" s="16"/>
      <c r="BB101" s="200"/>
      <c r="BP101"/>
      <c r="BQ101"/>
      <c r="BR101"/>
    </row>
    <row r="102" spans="29:70">
      <c r="AT102" s="79"/>
      <c r="AX102" s="16"/>
      <c r="BB102" s="200"/>
      <c r="BP102"/>
      <c r="BQ102"/>
      <c r="BR102"/>
    </row>
    <row r="103" spans="29:70">
      <c r="AT103" s="79"/>
      <c r="AX103" s="16"/>
      <c r="BB103" s="200"/>
      <c r="BP103"/>
      <c r="BQ103"/>
      <c r="BR103"/>
    </row>
    <row r="104" spans="29:70">
      <c r="AT104" s="79"/>
      <c r="AX104" s="16"/>
      <c r="BB104" s="200"/>
      <c r="BP104"/>
      <c r="BQ104"/>
      <c r="BR104"/>
    </row>
    <row r="105" spans="29:70">
      <c r="AT105" s="79"/>
      <c r="AX105" s="16"/>
      <c r="BB105" s="200"/>
      <c r="BP105"/>
      <c r="BQ105"/>
      <c r="BR105"/>
    </row>
    <row r="106" spans="29:70">
      <c r="AT106" s="79"/>
      <c r="AX106" s="16"/>
      <c r="BB106" s="200"/>
      <c r="BP106"/>
      <c r="BQ106"/>
      <c r="BR106"/>
    </row>
    <row r="107" spans="29:70">
      <c r="AT107" s="79"/>
      <c r="AX107" s="16"/>
      <c r="BB107" s="200"/>
      <c r="BP107"/>
      <c r="BQ107"/>
      <c r="BR107"/>
    </row>
    <row r="108" spans="29:70">
      <c r="AT108" s="79"/>
      <c r="AX108" s="16"/>
      <c r="BB108" s="200"/>
      <c r="BP108"/>
      <c r="BQ108"/>
      <c r="BR108"/>
    </row>
    <row r="109" spans="29:70">
      <c r="AT109" s="79"/>
      <c r="AX109" s="16"/>
      <c r="BB109" s="200"/>
      <c r="BP109"/>
      <c r="BQ109"/>
      <c r="BR109"/>
    </row>
    <row r="110" spans="29:70">
      <c r="AT110" s="79"/>
      <c r="AX110" s="16"/>
      <c r="BB110" s="200"/>
      <c r="BP110"/>
      <c r="BQ110"/>
      <c r="BR110"/>
    </row>
    <row r="111" spans="29:70">
      <c r="AT111" s="79"/>
      <c r="AX111" s="16"/>
      <c r="BB111" s="200"/>
      <c r="BP111"/>
      <c r="BQ111"/>
      <c r="BR111"/>
    </row>
    <row r="112" spans="29:70">
      <c r="AT112" s="79"/>
      <c r="AX112" s="16"/>
      <c r="BB112" s="200"/>
      <c r="BP112"/>
      <c r="BQ112"/>
      <c r="BR112"/>
    </row>
    <row r="113" spans="46:70">
      <c r="AT113" s="79"/>
      <c r="AX113" s="16"/>
      <c r="BB113" s="200"/>
      <c r="BP113"/>
      <c r="BQ113"/>
      <c r="BR113"/>
    </row>
    <row r="114" spans="46:70">
      <c r="AT114" s="79"/>
      <c r="AX114" s="16"/>
      <c r="BB114" s="200"/>
      <c r="BP114"/>
      <c r="BQ114"/>
      <c r="BR114"/>
    </row>
    <row r="115" spans="46:70">
      <c r="AT115" s="79"/>
      <c r="AX115" s="16"/>
      <c r="BB115" s="200"/>
      <c r="BP115"/>
      <c r="BQ115"/>
      <c r="BR115"/>
    </row>
    <row r="116" spans="46:70">
      <c r="AT116" s="79"/>
      <c r="AX116" s="16"/>
      <c r="BB116" s="200"/>
      <c r="BP116"/>
      <c r="BQ116"/>
      <c r="BR116"/>
    </row>
    <row r="117" spans="46:70">
      <c r="AT117" s="79"/>
      <c r="AX117" s="16"/>
      <c r="BB117" s="200"/>
      <c r="BP117"/>
      <c r="BQ117"/>
      <c r="BR117"/>
    </row>
    <row r="118" spans="46:70">
      <c r="AT118" s="79"/>
      <c r="AX118" s="16"/>
      <c r="BB118" s="200"/>
      <c r="BP118"/>
      <c r="BQ118"/>
      <c r="BR118"/>
    </row>
    <row r="119" spans="46:70">
      <c r="AT119" s="79"/>
      <c r="AX119" s="16"/>
      <c r="BB119" s="200"/>
      <c r="BP119"/>
      <c r="BQ119"/>
      <c r="BR119"/>
    </row>
    <row r="120" spans="46:70">
      <c r="AT120" s="79"/>
      <c r="AX120" s="16"/>
      <c r="BB120" s="200"/>
      <c r="BP120"/>
      <c r="BQ120"/>
      <c r="BR120"/>
    </row>
    <row r="121" spans="46:70">
      <c r="AT121" s="79"/>
      <c r="AX121" s="16"/>
      <c r="BB121" s="200"/>
      <c r="BP121"/>
      <c r="BQ121"/>
      <c r="BR121"/>
    </row>
    <row r="122" spans="46:70">
      <c r="AT122" s="79"/>
      <c r="AX122" s="16"/>
      <c r="BB122" s="200"/>
      <c r="BP122"/>
      <c r="BQ122"/>
      <c r="BR122"/>
    </row>
    <row r="123" spans="46:70">
      <c r="AT123" s="79"/>
      <c r="AX123" s="16"/>
      <c r="BB123" s="200"/>
      <c r="BP123"/>
      <c r="BQ123"/>
      <c r="BR123"/>
    </row>
    <row r="124" spans="46:70">
      <c r="AT124" s="79"/>
      <c r="AX124" s="16"/>
      <c r="BB124" s="200"/>
      <c r="BP124"/>
      <c r="BQ124"/>
      <c r="BR124"/>
    </row>
    <row r="125" spans="46:70">
      <c r="AT125" s="79"/>
      <c r="AX125" s="16"/>
      <c r="BB125" s="200"/>
      <c r="BP125"/>
      <c r="BQ125"/>
      <c r="BR125"/>
    </row>
    <row r="126" spans="46:70">
      <c r="AT126" s="79"/>
      <c r="AX126" s="16"/>
      <c r="BB126" s="200"/>
      <c r="BP126"/>
      <c r="BQ126"/>
      <c r="BR126"/>
    </row>
    <row r="127" spans="46:70">
      <c r="AT127" s="79"/>
      <c r="AX127" s="16"/>
      <c r="BB127" s="200"/>
      <c r="BP127"/>
      <c r="BQ127"/>
      <c r="BR127"/>
    </row>
    <row r="128" spans="46:70">
      <c r="AT128" s="79"/>
      <c r="AX128" s="16"/>
      <c r="BB128" s="200"/>
      <c r="BP128"/>
      <c r="BQ128"/>
      <c r="BR128"/>
    </row>
    <row r="129" spans="46:70">
      <c r="AT129" s="79"/>
      <c r="AX129" s="16"/>
      <c r="BB129" s="200"/>
      <c r="BP129"/>
      <c r="BQ129"/>
      <c r="BR129"/>
    </row>
    <row r="130" spans="46:70">
      <c r="AT130" s="79"/>
      <c r="AX130" s="16"/>
      <c r="BB130" s="200"/>
      <c r="BP130"/>
      <c r="BQ130"/>
      <c r="BR130"/>
    </row>
    <row r="131" spans="46:70">
      <c r="AT131" s="79"/>
      <c r="AX131" s="16"/>
      <c r="BB131" s="200"/>
      <c r="BP131"/>
      <c r="BQ131"/>
      <c r="BR131"/>
    </row>
    <row r="132" spans="46:70">
      <c r="AT132" s="79"/>
      <c r="AX132" s="16"/>
      <c r="BB132" s="200"/>
      <c r="BP132"/>
      <c r="BQ132"/>
      <c r="BR132"/>
    </row>
    <row r="133" spans="46:70">
      <c r="AT133" s="79"/>
      <c r="AX133" s="16"/>
      <c r="BB133" s="200"/>
      <c r="BP133"/>
      <c r="BQ133"/>
      <c r="BR133"/>
    </row>
    <row r="134" spans="46:70">
      <c r="AT134" s="79"/>
      <c r="AX134" s="16"/>
      <c r="BB134" s="200"/>
      <c r="BP134"/>
      <c r="BQ134"/>
      <c r="BR134"/>
    </row>
    <row r="135" spans="46:70">
      <c r="AT135" s="79"/>
      <c r="AX135" s="16"/>
      <c r="BB135" s="200"/>
      <c r="BP135"/>
      <c r="BQ135"/>
      <c r="BR135"/>
    </row>
    <row r="136" spans="46:70">
      <c r="AT136" s="79"/>
      <c r="AX136" s="16"/>
      <c r="BB136" s="200"/>
      <c r="BP136"/>
      <c r="BQ136"/>
      <c r="BR136"/>
    </row>
    <row r="137" spans="46:70">
      <c r="AT137" s="79"/>
      <c r="AX137" s="16"/>
      <c r="BB137" s="200"/>
      <c r="BP137"/>
      <c r="BQ137"/>
      <c r="BR137"/>
    </row>
    <row r="138" spans="46:70">
      <c r="AT138" s="79"/>
      <c r="AX138" s="16"/>
      <c r="BB138" s="200"/>
      <c r="BP138"/>
      <c r="BQ138"/>
      <c r="BR138"/>
    </row>
    <row r="139" spans="46:70">
      <c r="AT139" s="79"/>
      <c r="AX139" s="16"/>
      <c r="BB139" s="200"/>
      <c r="BP139"/>
      <c r="BQ139"/>
      <c r="BR139"/>
    </row>
    <row r="140" spans="46:70">
      <c r="AT140" s="79"/>
      <c r="AX140" s="16"/>
      <c r="BB140" s="200"/>
      <c r="BP140"/>
      <c r="BQ140"/>
      <c r="BR140"/>
    </row>
    <row r="141" spans="46:70">
      <c r="AT141" s="79"/>
      <c r="AX141" s="16"/>
      <c r="BB141" s="200"/>
      <c r="BP141"/>
      <c r="BQ141"/>
      <c r="BR141"/>
    </row>
    <row r="142" spans="46:70">
      <c r="AT142" s="79"/>
      <c r="AX142" s="16"/>
      <c r="BB142" s="200"/>
      <c r="BP142"/>
      <c r="BQ142"/>
      <c r="BR142"/>
    </row>
    <row r="143" spans="46:70">
      <c r="AT143" s="79"/>
      <c r="AX143" s="16"/>
      <c r="BB143" s="200"/>
      <c r="BP143"/>
      <c r="BQ143"/>
      <c r="BR143"/>
    </row>
    <row r="144" spans="46:70">
      <c r="AT144" s="79"/>
      <c r="AX144" s="16"/>
      <c r="BB144" s="200"/>
      <c r="BP144"/>
      <c r="BQ144"/>
      <c r="BR144"/>
    </row>
    <row r="145" spans="46:70">
      <c r="AT145" s="79"/>
      <c r="AX145" s="16"/>
      <c r="BB145" s="200"/>
      <c r="BP145"/>
      <c r="BQ145"/>
      <c r="BR145"/>
    </row>
    <row r="146" spans="46:70">
      <c r="AT146" s="79"/>
      <c r="AX146" s="16"/>
      <c r="BB146" s="200"/>
      <c r="BP146"/>
      <c r="BQ146"/>
      <c r="BR146"/>
    </row>
    <row r="147" spans="46:70">
      <c r="AT147" s="79"/>
      <c r="AX147" s="16"/>
      <c r="BB147" s="200"/>
      <c r="BP147"/>
      <c r="BQ147"/>
      <c r="BR147"/>
    </row>
    <row r="148" spans="46:70">
      <c r="AT148" s="79"/>
      <c r="AX148" s="16"/>
      <c r="BB148" s="200"/>
      <c r="BP148"/>
      <c r="BQ148"/>
      <c r="BR148"/>
    </row>
    <row r="149" spans="46:70">
      <c r="AT149" s="79"/>
      <c r="AX149" s="16"/>
      <c r="BB149" s="200"/>
      <c r="BP149"/>
      <c r="BQ149"/>
      <c r="BR149"/>
    </row>
    <row r="150" spans="46:70">
      <c r="AT150" s="79"/>
      <c r="AX150" s="16"/>
      <c r="BB150" s="200"/>
      <c r="BP150"/>
      <c r="BQ150"/>
      <c r="BR150"/>
    </row>
    <row r="151" spans="46:70">
      <c r="AT151" s="79"/>
      <c r="AX151" s="16"/>
      <c r="BB151" s="200"/>
      <c r="BP151"/>
      <c r="BQ151"/>
      <c r="BR151"/>
    </row>
    <row r="152" spans="46:70">
      <c r="AT152" s="79"/>
      <c r="AX152" s="16"/>
      <c r="BB152" s="200"/>
      <c r="BP152"/>
      <c r="BQ152"/>
      <c r="BR152"/>
    </row>
    <row r="153" spans="46:70">
      <c r="AT153" s="79"/>
      <c r="AX153" s="16"/>
      <c r="BB153" s="200"/>
      <c r="BP153"/>
      <c r="BQ153"/>
      <c r="BR153"/>
    </row>
    <row r="154" spans="46:70">
      <c r="AT154" s="79"/>
      <c r="AX154" s="16"/>
      <c r="BB154" s="200"/>
      <c r="BP154"/>
      <c r="BQ154"/>
      <c r="BR154"/>
    </row>
    <row r="155" spans="46:70">
      <c r="AT155" s="79"/>
      <c r="AX155" s="16"/>
      <c r="BB155" s="200"/>
      <c r="BP155"/>
      <c r="BQ155"/>
      <c r="BR155"/>
    </row>
    <row r="156" spans="46:70">
      <c r="AT156" s="79"/>
      <c r="AX156" s="16"/>
      <c r="BB156" s="200"/>
      <c r="BP156"/>
      <c r="BQ156"/>
      <c r="BR156"/>
    </row>
    <row r="157" spans="46:70">
      <c r="AT157" s="79"/>
      <c r="AX157" s="16"/>
      <c r="BB157" s="200"/>
      <c r="BP157"/>
      <c r="BQ157"/>
      <c r="BR157"/>
    </row>
    <row r="158" spans="46:70">
      <c r="AT158" s="79"/>
      <c r="AX158" s="16"/>
      <c r="BB158" s="200"/>
      <c r="BP158"/>
      <c r="BQ158"/>
      <c r="BR158"/>
    </row>
    <row r="159" spans="46:70">
      <c r="AT159" s="79"/>
      <c r="AX159" s="16"/>
      <c r="BB159" s="200"/>
      <c r="BP159"/>
      <c r="BQ159"/>
      <c r="BR159"/>
    </row>
    <row r="160" spans="46:70">
      <c r="AT160" s="79"/>
      <c r="AX160" s="16"/>
      <c r="BB160" s="200"/>
      <c r="BP160"/>
      <c r="BQ160"/>
      <c r="BR160"/>
    </row>
    <row r="161" spans="46:70">
      <c r="AT161" s="79"/>
      <c r="AX161" s="16"/>
      <c r="BB161" s="200"/>
      <c r="BP161"/>
      <c r="BQ161"/>
      <c r="BR161"/>
    </row>
    <row r="162" spans="46:70">
      <c r="AT162" s="79"/>
      <c r="AX162" s="16"/>
      <c r="BB162" s="200"/>
      <c r="BP162"/>
      <c r="BQ162"/>
      <c r="BR162"/>
    </row>
    <row r="163" spans="46:70">
      <c r="AT163" s="79"/>
      <c r="AX163" s="16"/>
      <c r="BB163" s="200"/>
      <c r="BP163"/>
      <c r="BQ163"/>
      <c r="BR163"/>
    </row>
    <row r="164" spans="46:70">
      <c r="AT164" s="79"/>
      <c r="AX164" s="16"/>
      <c r="BB164" s="200"/>
      <c r="BP164"/>
      <c r="BQ164"/>
      <c r="BR164"/>
    </row>
    <row r="165" spans="46:70">
      <c r="AT165" s="79"/>
      <c r="AX165" s="16"/>
      <c r="BB165" s="200"/>
      <c r="BP165"/>
      <c r="BQ165"/>
      <c r="BR165"/>
    </row>
    <row r="166" spans="46:70">
      <c r="AT166" s="79"/>
      <c r="AX166" s="16"/>
      <c r="BB166" s="200"/>
      <c r="BP166"/>
      <c r="BQ166"/>
      <c r="BR166"/>
    </row>
    <row r="167" spans="46:70">
      <c r="AT167" s="79"/>
      <c r="AX167" s="16"/>
      <c r="BB167" s="200"/>
      <c r="BP167"/>
      <c r="BQ167"/>
      <c r="BR167"/>
    </row>
    <row r="168" spans="46:70">
      <c r="AT168" s="79"/>
      <c r="AX168" s="16"/>
      <c r="BB168" s="200"/>
      <c r="BP168"/>
      <c r="BQ168"/>
      <c r="BR168"/>
    </row>
    <row r="169" spans="46:70">
      <c r="AT169" s="79"/>
      <c r="AX169" s="16"/>
      <c r="BB169" s="200"/>
      <c r="BP169"/>
      <c r="BQ169"/>
      <c r="BR169"/>
    </row>
    <row r="170" spans="46:70">
      <c r="AT170" s="79"/>
      <c r="AX170" s="16"/>
      <c r="BB170" s="200"/>
      <c r="BP170"/>
      <c r="BQ170"/>
      <c r="BR170"/>
    </row>
    <row r="171" spans="46:70">
      <c r="AT171" s="79"/>
      <c r="AX171" s="16"/>
      <c r="BB171" s="200"/>
      <c r="BP171"/>
      <c r="BQ171"/>
      <c r="BR171"/>
    </row>
    <row r="172" spans="46:70">
      <c r="AT172" s="79"/>
      <c r="AX172" s="16"/>
      <c r="BB172" s="200"/>
      <c r="BP172"/>
      <c r="BQ172"/>
      <c r="BR172"/>
    </row>
    <row r="173" spans="46:70">
      <c r="AT173" s="79"/>
      <c r="AX173" s="16"/>
      <c r="BB173" s="200"/>
      <c r="BP173"/>
      <c r="BQ173"/>
      <c r="BR173"/>
    </row>
    <row r="174" spans="46:70">
      <c r="AT174" s="79"/>
      <c r="AX174" s="16"/>
      <c r="BB174" s="200"/>
      <c r="BP174"/>
      <c r="BQ174"/>
      <c r="BR174"/>
    </row>
    <row r="175" spans="46:70">
      <c r="AT175" s="79"/>
      <c r="AX175" s="16"/>
      <c r="BB175" s="200"/>
      <c r="BP175"/>
      <c r="BQ175"/>
      <c r="BR175"/>
    </row>
    <row r="176" spans="46:70">
      <c r="AT176" s="79"/>
      <c r="AX176" s="16"/>
      <c r="BB176" s="200"/>
      <c r="BP176"/>
      <c r="BQ176"/>
      <c r="BR176"/>
    </row>
    <row r="177" spans="46:70">
      <c r="AT177" s="79"/>
      <c r="AX177" s="16"/>
      <c r="BB177" s="200"/>
      <c r="BP177"/>
      <c r="BQ177"/>
      <c r="BR177"/>
    </row>
    <row r="178" spans="46:70">
      <c r="AT178" s="79"/>
      <c r="AX178" s="16"/>
      <c r="BB178" s="200"/>
      <c r="BP178"/>
      <c r="BQ178"/>
      <c r="BR178"/>
    </row>
    <row r="179" spans="46:70">
      <c r="AT179" s="79"/>
      <c r="AX179" s="16"/>
      <c r="BB179" s="200"/>
      <c r="BP179"/>
      <c r="BQ179"/>
      <c r="BR179"/>
    </row>
    <row r="180" spans="46:70">
      <c r="AT180" s="79"/>
      <c r="AX180" s="16"/>
      <c r="BB180" s="200"/>
      <c r="BP180"/>
      <c r="BQ180"/>
      <c r="BR180"/>
    </row>
    <row r="181" spans="46:70">
      <c r="AT181" s="79"/>
      <c r="AX181" s="16"/>
      <c r="BB181" s="200"/>
      <c r="BP181"/>
      <c r="BQ181"/>
      <c r="BR181"/>
    </row>
    <row r="182" spans="46:70">
      <c r="AT182" s="79"/>
      <c r="AX182" s="16"/>
      <c r="BB182" s="200"/>
      <c r="BP182"/>
      <c r="BQ182"/>
      <c r="BR182"/>
    </row>
    <row r="183" spans="46:70">
      <c r="AT183" s="79"/>
      <c r="AX183" s="16"/>
      <c r="BB183" s="200"/>
      <c r="BP183"/>
      <c r="BQ183"/>
      <c r="BR183"/>
    </row>
    <row r="184" spans="46:70">
      <c r="AT184" s="79"/>
      <c r="AX184" s="16"/>
      <c r="BB184" s="200"/>
      <c r="BP184"/>
      <c r="BQ184"/>
      <c r="BR184"/>
    </row>
    <row r="185" spans="46:70">
      <c r="AT185" s="79"/>
      <c r="AX185" s="16"/>
      <c r="BB185" s="200"/>
      <c r="BP185"/>
      <c r="BQ185"/>
      <c r="BR185"/>
    </row>
    <row r="186" spans="46:70">
      <c r="AT186" s="79"/>
      <c r="AX186" s="16"/>
      <c r="BB186" s="200"/>
      <c r="BP186"/>
      <c r="BQ186"/>
      <c r="BR186"/>
    </row>
    <row r="187" spans="46:70">
      <c r="AT187" s="79"/>
      <c r="AX187" s="16"/>
      <c r="BB187" s="200"/>
      <c r="BP187"/>
      <c r="BQ187"/>
      <c r="BR187"/>
    </row>
    <row r="188" spans="46:70">
      <c r="AT188" s="79"/>
      <c r="AX188" s="16"/>
      <c r="BB188" s="200"/>
      <c r="BP188"/>
      <c r="BQ188"/>
      <c r="BR188"/>
    </row>
    <row r="189" spans="46:70">
      <c r="AT189" s="79"/>
      <c r="AX189" s="16"/>
      <c r="BB189" s="200"/>
      <c r="BP189"/>
      <c r="BQ189"/>
      <c r="BR189"/>
    </row>
    <row r="190" spans="46:70">
      <c r="AT190" s="79"/>
      <c r="AX190" s="16"/>
      <c r="BB190" s="200"/>
      <c r="BP190"/>
      <c r="BQ190"/>
      <c r="BR190"/>
    </row>
    <row r="191" spans="46:70">
      <c r="AT191" s="79"/>
      <c r="AX191" s="16"/>
      <c r="BB191" s="200"/>
      <c r="BP191"/>
      <c r="BQ191"/>
      <c r="BR191"/>
    </row>
    <row r="192" spans="46:70">
      <c r="AT192" s="79"/>
      <c r="AX192" s="16"/>
      <c r="BB192" s="200"/>
      <c r="BP192"/>
      <c r="BQ192"/>
      <c r="BR192"/>
    </row>
    <row r="193" spans="46:70">
      <c r="AT193" s="79"/>
      <c r="AX193" s="16"/>
      <c r="BB193" s="200"/>
      <c r="BP193"/>
      <c r="BQ193"/>
      <c r="BR193"/>
    </row>
    <row r="194" spans="46:70">
      <c r="AT194" s="79"/>
      <c r="AX194" s="16"/>
      <c r="BB194" s="200"/>
      <c r="BP194"/>
      <c r="BQ194"/>
      <c r="BR194"/>
    </row>
    <row r="195" spans="46:70">
      <c r="AT195" s="79"/>
      <c r="AX195" s="16"/>
      <c r="BB195" s="200"/>
      <c r="BP195"/>
      <c r="BQ195"/>
      <c r="BR195"/>
    </row>
    <row r="196" spans="46:70">
      <c r="AT196" s="79"/>
      <c r="AX196" s="16"/>
      <c r="BB196" s="200"/>
      <c r="BP196"/>
      <c r="BQ196"/>
      <c r="BR196"/>
    </row>
    <row r="197" spans="46:70">
      <c r="AT197" s="79"/>
      <c r="AX197" s="16"/>
      <c r="BB197" s="200"/>
      <c r="BP197"/>
      <c r="BQ197"/>
      <c r="BR197"/>
    </row>
    <row r="198" spans="46:70">
      <c r="AT198" s="79"/>
      <c r="AX198" s="16"/>
      <c r="BB198" s="200"/>
      <c r="BP198"/>
      <c r="BQ198"/>
      <c r="BR198"/>
    </row>
    <row r="199" spans="46:70">
      <c r="AT199" s="79"/>
      <c r="AX199" s="16"/>
      <c r="BB199" s="200"/>
      <c r="BP199"/>
      <c r="BQ199"/>
      <c r="BR199"/>
    </row>
    <row r="200" spans="46:70">
      <c r="AT200" s="79"/>
      <c r="AX200" s="16"/>
      <c r="BB200" s="200"/>
      <c r="BP200"/>
      <c r="BQ200"/>
      <c r="BR200"/>
    </row>
    <row r="201" spans="46:70">
      <c r="AT201" s="79"/>
      <c r="AX201" s="16"/>
      <c r="BB201" s="200"/>
      <c r="BP201"/>
      <c r="BQ201"/>
      <c r="BR201"/>
    </row>
    <row r="202" spans="46:70">
      <c r="AT202" s="79"/>
      <c r="AX202" s="16"/>
      <c r="BB202" s="200"/>
      <c r="BP202"/>
      <c r="BQ202"/>
      <c r="BR202"/>
    </row>
    <row r="203" spans="46:70">
      <c r="AT203" s="79"/>
      <c r="AX203" s="16"/>
      <c r="BB203" s="200"/>
      <c r="BP203"/>
      <c r="BQ203"/>
      <c r="BR203"/>
    </row>
    <row r="204" spans="46:70">
      <c r="AT204" s="79"/>
      <c r="AX204" s="16"/>
      <c r="BB204" s="200"/>
      <c r="BP204"/>
      <c r="BQ204"/>
      <c r="BR204"/>
    </row>
    <row r="205" spans="46:70">
      <c r="AT205" s="79"/>
      <c r="AX205" s="16"/>
      <c r="BB205" s="200"/>
      <c r="BP205"/>
      <c r="BQ205"/>
      <c r="BR205"/>
    </row>
    <row r="206" spans="46:70">
      <c r="AT206" s="79"/>
      <c r="AX206" s="16"/>
      <c r="BB206" s="200"/>
      <c r="BP206"/>
      <c r="BQ206"/>
      <c r="BR206"/>
    </row>
    <row r="207" spans="46:70">
      <c r="AT207" s="79"/>
      <c r="AX207" s="16"/>
      <c r="BB207" s="200"/>
      <c r="BP207"/>
      <c r="BQ207"/>
      <c r="BR207"/>
    </row>
    <row r="208" spans="46:70">
      <c r="AT208" s="79"/>
      <c r="AX208" s="16"/>
      <c r="BB208" s="200"/>
      <c r="BP208"/>
      <c r="BQ208"/>
      <c r="BR208"/>
    </row>
    <row r="209" spans="46:70">
      <c r="AT209" s="79"/>
      <c r="AX209" s="16"/>
      <c r="BB209" s="200"/>
      <c r="BP209"/>
      <c r="BQ209"/>
      <c r="BR209"/>
    </row>
    <row r="210" spans="46:70">
      <c r="AT210" s="79"/>
      <c r="AX210" s="16"/>
      <c r="BB210" s="200"/>
      <c r="BP210"/>
      <c r="BQ210"/>
      <c r="BR210"/>
    </row>
    <row r="211" spans="46:70">
      <c r="AT211" s="79"/>
      <c r="AX211" s="16"/>
      <c r="BB211" s="200"/>
      <c r="BP211"/>
      <c r="BQ211"/>
      <c r="BR211"/>
    </row>
    <row r="212" spans="46:70">
      <c r="AT212" s="79"/>
      <c r="AX212" s="16"/>
      <c r="BB212" s="200"/>
      <c r="BP212"/>
      <c r="BQ212"/>
      <c r="BR212"/>
    </row>
    <row r="213" spans="46:70">
      <c r="AT213" s="79"/>
      <c r="AX213" s="16"/>
      <c r="BB213" s="200"/>
      <c r="BP213"/>
      <c r="BQ213"/>
      <c r="BR213"/>
    </row>
    <row r="214" spans="46:70">
      <c r="AT214" s="79"/>
      <c r="AX214" s="16"/>
      <c r="BB214" s="200"/>
      <c r="BP214"/>
      <c r="BQ214"/>
      <c r="BR214"/>
    </row>
    <row r="215" spans="46:70">
      <c r="AT215" s="79"/>
      <c r="AX215" s="16"/>
      <c r="BB215" s="200"/>
      <c r="BP215"/>
      <c r="BQ215"/>
      <c r="BR215"/>
    </row>
    <row r="216" spans="46:70">
      <c r="AT216" s="79"/>
      <c r="AX216" s="16"/>
      <c r="BB216" s="200"/>
      <c r="BP216"/>
      <c r="BQ216"/>
      <c r="BR216"/>
    </row>
    <row r="217" spans="46:70">
      <c r="AT217" s="79"/>
      <c r="AX217" s="16"/>
      <c r="BB217" s="200"/>
      <c r="BP217"/>
      <c r="BQ217"/>
      <c r="BR217"/>
    </row>
    <row r="218" spans="46:70">
      <c r="AT218" s="79"/>
      <c r="AX218" s="16"/>
      <c r="BB218" s="200"/>
      <c r="BP218"/>
      <c r="BQ218"/>
      <c r="BR218"/>
    </row>
    <row r="219" spans="46:70">
      <c r="AT219" s="79"/>
      <c r="AX219" s="16"/>
      <c r="BB219" s="200"/>
      <c r="BP219"/>
      <c r="BQ219"/>
      <c r="BR219"/>
    </row>
    <row r="220" spans="46:70">
      <c r="AT220" s="79"/>
      <c r="AX220" s="16"/>
      <c r="BB220" s="200"/>
      <c r="BP220"/>
      <c r="BQ220"/>
      <c r="BR220"/>
    </row>
    <row r="221" spans="46:70">
      <c r="AT221" s="79"/>
      <c r="AX221" s="16"/>
      <c r="BB221" s="200"/>
      <c r="BP221"/>
      <c r="BQ221"/>
      <c r="BR221"/>
    </row>
    <row r="222" spans="46:70">
      <c r="AT222" s="79"/>
      <c r="AX222" s="16"/>
      <c r="BB222" s="200"/>
      <c r="BP222"/>
      <c r="BQ222"/>
      <c r="BR222"/>
    </row>
    <row r="223" spans="46:70">
      <c r="AT223" s="79"/>
      <c r="AX223" s="16"/>
      <c r="BB223" s="200"/>
      <c r="BP223"/>
      <c r="BQ223"/>
      <c r="BR223"/>
    </row>
    <row r="224" spans="46:70">
      <c r="AT224" s="79"/>
      <c r="AX224" s="16"/>
      <c r="BB224" s="200"/>
      <c r="BP224"/>
      <c r="BQ224"/>
      <c r="BR224"/>
    </row>
    <row r="225" spans="46:70">
      <c r="AT225" s="79"/>
      <c r="AX225" s="16"/>
      <c r="BB225" s="200"/>
      <c r="BP225"/>
      <c r="BQ225"/>
      <c r="BR225"/>
    </row>
    <row r="226" spans="46:70">
      <c r="AT226" s="79"/>
      <c r="AX226" s="16"/>
      <c r="BB226" s="200"/>
      <c r="BP226"/>
      <c r="BQ226"/>
      <c r="BR226"/>
    </row>
    <row r="227" spans="46:70">
      <c r="AT227" s="79"/>
      <c r="AX227" s="16"/>
      <c r="BB227" s="200"/>
      <c r="BP227"/>
      <c r="BQ227"/>
      <c r="BR227"/>
    </row>
    <row r="228" spans="46:70">
      <c r="AT228" s="79"/>
      <c r="AX228" s="16"/>
      <c r="BB228" s="200"/>
      <c r="BP228"/>
      <c r="BQ228"/>
      <c r="BR228"/>
    </row>
    <row r="229" spans="46:70">
      <c r="AT229" s="79"/>
      <c r="AX229" s="16"/>
      <c r="BB229" s="200"/>
      <c r="BP229"/>
      <c r="BQ229"/>
      <c r="BR229"/>
    </row>
    <row r="230" spans="46:70">
      <c r="AT230" s="79"/>
      <c r="AX230" s="16"/>
      <c r="BB230" s="200"/>
      <c r="BP230"/>
      <c r="BQ230"/>
      <c r="BR230"/>
    </row>
    <row r="231" spans="46:70">
      <c r="AT231" s="79"/>
      <c r="AX231" s="16"/>
      <c r="BB231" s="200"/>
      <c r="BP231"/>
      <c r="BQ231"/>
      <c r="BR231"/>
    </row>
    <row r="232" spans="46:70">
      <c r="AT232" s="79"/>
      <c r="AX232" s="16"/>
      <c r="BB232" s="200"/>
      <c r="BP232"/>
      <c r="BQ232"/>
      <c r="BR232"/>
    </row>
    <row r="233" spans="46:70">
      <c r="AT233" s="79"/>
      <c r="AX233" s="16"/>
      <c r="BB233" s="200"/>
      <c r="BP233"/>
      <c r="BQ233"/>
      <c r="BR233"/>
    </row>
    <row r="234" spans="46:70">
      <c r="AT234" s="79"/>
      <c r="AX234" s="16"/>
      <c r="BB234" s="200"/>
      <c r="BP234"/>
      <c r="BQ234"/>
      <c r="BR234"/>
    </row>
    <row r="235" spans="46:70">
      <c r="AT235" s="79"/>
      <c r="AX235" s="16"/>
      <c r="BB235" s="200"/>
      <c r="BP235"/>
      <c r="BQ235"/>
      <c r="BR235"/>
    </row>
    <row r="236" spans="46:70">
      <c r="AT236" s="79"/>
      <c r="AX236" s="16"/>
      <c r="BB236" s="200"/>
      <c r="BP236"/>
      <c r="BQ236"/>
      <c r="BR236"/>
    </row>
    <row r="237" spans="46:70">
      <c r="AT237" s="79"/>
      <c r="AX237" s="16"/>
      <c r="BB237" s="200"/>
      <c r="BP237"/>
      <c r="BQ237"/>
      <c r="BR237"/>
    </row>
    <row r="238" spans="46:70">
      <c r="AT238" s="79"/>
      <c r="AX238" s="16"/>
      <c r="BB238" s="200"/>
      <c r="BP238"/>
      <c r="BQ238"/>
      <c r="BR238"/>
    </row>
    <row r="239" spans="46:70">
      <c r="AT239" s="79"/>
      <c r="AX239" s="16"/>
      <c r="BB239" s="200"/>
      <c r="BP239"/>
      <c r="BQ239"/>
      <c r="BR239"/>
    </row>
    <row r="240" spans="46:70">
      <c r="AT240" s="79"/>
      <c r="AX240" s="16"/>
      <c r="BB240" s="200"/>
      <c r="BP240"/>
      <c r="BQ240"/>
      <c r="BR240"/>
    </row>
    <row r="241" spans="46:70">
      <c r="AT241" s="79"/>
      <c r="AX241" s="16"/>
      <c r="BB241" s="200"/>
      <c r="BP241"/>
      <c r="BQ241"/>
      <c r="BR241"/>
    </row>
    <row r="242" spans="46:70">
      <c r="AT242" s="79"/>
      <c r="AX242" s="16"/>
      <c r="BB242" s="200"/>
      <c r="BP242"/>
      <c r="BQ242"/>
      <c r="BR242"/>
    </row>
    <row r="243" spans="46:70">
      <c r="AT243" s="79"/>
      <c r="AX243" s="16"/>
      <c r="BB243" s="200"/>
      <c r="BP243"/>
      <c r="BQ243"/>
      <c r="BR243"/>
    </row>
    <row r="244" spans="46:70">
      <c r="AT244" s="79"/>
      <c r="AX244" s="16"/>
      <c r="BB244" s="200"/>
      <c r="BP244"/>
      <c r="BQ244"/>
      <c r="BR244"/>
    </row>
    <row r="245" spans="46:70">
      <c r="AT245" s="79"/>
      <c r="AX245" s="16"/>
      <c r="BB245" s="200"/>
      <c r="BP245"/>
      <c r="BQ245"/>
      <c r="BR245"/>
    </row>
    <row r="246" spans="46:70">
      <c r="AT246" s="79"/>
      <c r="AX246" s="16"/>
      <c r="BB246" s="200"/>
      <c r="BP246"/>
      <c r="BQ246"/>
      <c r="BR246"/>
    </row>
    <row r="247" spans="46:70">
      <c r="AT247" s="79"/>
      <c r="AX247" s="16"/>
      <c r="BB247" s="200"/>
      <c r="BP247"/>
      <c r="BQ247"/>
      <c r="BR247"/>
    </row>
    <row r="248" spans="46:70">
      <c r="AT248" s="79"/>
      <c r="AX248" s="16"/>
      <c r="BB248" s="200"/>
      <c r="BP248"/>
      <c r="BQ248"/>
      <c r="BR248"/>
    </row>
    <row r="249" spans="46:70">
      <c r="AT249" s="79"/>
      <c r="AX249" s="16"/>
      <c r="BB249" s="200"/>
      <c r="BP249"/>
      <c r="BQ249"/>
      <c r="BR249"/>
    </row>
    <row r="250" spans="46:70">
      <c r="AT250" s="79"/>
      <c r="AX250" s="16"/>
      <c r="BB250" s="200"/>
      <c r="BP250"/>
      <c r="BQ250"/>
      <c r="BR250"/>
    </row>
    <row r="251" spans="46:70">
      <c r="AT251" s="79"/>
      <c r="AX251" s="16"/>
      <c r="BB251" s="200"/>
      <c r="BP251"/>
      <c r="BQ251"/>
      <c r="BR251"/>
    </row>
    <row r="252" spans="46:70">
      <c r="AT252" s="79"/>
      <c r="AX252" s="16"/>
      <c r="BB252" s="200"/>
      <c r="BP252"/>
      <c r="BQ252"/>
      <c r="BR252"/>
    </row>
    <row r="253" spans="46:70">
      <c r="AT253" s="79"/>
      <c r="AX253" s="16"/>
      <c r="BB253" s="200"/>
      <c r="BP253"/>
      <c r="BQ253"/>
      <c r="BR253"/>
    </row>
    <row r="254" spans="46:70">
      <c r="AT254" s="79"/>
      <c r="AX254" s="16"/>
      <c r="BB254" s="200"/>
      <c r="BP254"/>
      <c r="BQ254"/>
      <c r="BR254"/>
    </row>
    <row r="255" spans="46:70">
      <c r="AT255" s="79"/>
      <c r="AX255" s="16"/>
      <c r="BB255" s="200"/>
      <c r="BP255"/>
      <c r="BQ255"/>
      <c r="BR255"/>
    </row>
    <row r="256" spans="46:70">
      <c r="AT256" s="79"/>
      <c r="AX256" s="16"/>
      <c r="BB256" s="200"/>
      <c r="BP256"/>
      <c r="BQ256"/>
      <c r="BR256"/>
    </row>
    <row r="257" spans="46:70">
      <c r="AT257" s="79"/>
      <c r="AX257" s="16"/>
      <c r="BB257" s="200"/>
      <c r="BP257"/>
      <c r="BQ257"/>
      <c r="BR257"/>
    </row>
    <row r="258" spans="46:70">
      <c r="AT258" s="79"/>
      <c r="AX258" s="16"/>
      <c r="BB258" s="200"/>
      <c r="BP258"/>
      <c r="BQ258"/>
      <c r="BR258"/>
    </row>
    <row r="259" spans="46:70">
      <c r="AT259" s="79"/>
      <c r="AX259" s="16"/>
      <c r="BB259" s="200"/>
      <c r="BP259"/>
      <c r="BQ259"/>
      <c r="BR259"/>
    </row>
    <row r="260" spans="46:70">
      <c r="AT260" s="79"/>
      <c r="AX260" s="16"/>
      <c r="BB260" s="200"/>
      <c r="BP260"/>
      <c r="BQ260"/>
      <c r="BR260"/>
    </row>
    <row r="261" spans="46:70">
      <c r="AT261" s="79"/>
      <c r="AX261" s="16"/>
      <c r="BB261" s="200"/>
      <c r="BP261"/>
      <c r="BQ261"/>
      <c r="BR261"/>
    </row>
    <row r="262" spans="46:70">
      <c r="AT262" s="79"/>
      <c r="AX262" s="16"/>
      <c r="BB262" s="200"/>
      <c r="BP262"/>
      <c r="BQ262"/>
      <c r="BR262"/>
    </row>
    <row r="263" spans="46:70">
      <c r="AT263" s="79"/>
      <c r="AX263" s="16"/>
      <c r="BB263" s="200"/>
      <c r="BP263"/>
      <c r="BQ263"/>
      <c r="BR263"/>
    </row>
    <row r="264" spans="46:70">
      <c r="AT264" s="79"/>
      <c r="AX264" s="16"/>
      <c r="BB264" s="200"/>
      <c r="BP264"/>
      <c r="BQ264"/>
      <c r="BR264"/>
    </row>
    <row r="265" spans="46:70">
      <c r="AT265" s="79"/>
      <c r="AX265" s="16"/>
      <c r="BB265" s="200"/>
      <c r="BP265"/>
      <c r="BQ265"/>
      <c r="BR265"/>
    </row>
    <row r="266" spans="46:70">
      <c r="AT266" s="79"/>
      <c r="AX266" s="16"/>
      <c r="BB266" s="200"/>
      <c r="BP266"/>
      <c r="BQ266"/>
      <c r="BR266"/>
    </row>
    <row r="267" spans="46:70">
      <c r="AT267" s="79"/>
      <c r="AX267" s="16"/>
      <c r="BB267" s="200"/>
      <c r="BP267"/>
      <c r="BQ267"/>
      <c r="BR267"/>
    </row>
    <row r="268" spans="46:70">
      <c r="AT268" s="79"/>
      <c r="AX268" s="16"/>
      <c r="BB268" s="200"/>
      <c r="BP268"/>
      <c r="BQ268"/>
      <c r="BR268"/>
    </row>
    <row r="269" spans="46:70">
      <c r="AT269" s="79"/>
      <c r="AX269" s="16"/>
      <c r="BB269" s="200"/>
      <c r="BP269"/>
      <c r="BQ269"/>
      <c r="BR269"/>
    </row>
    <row r="270" spans="46:70">
      <c r="AT270" s="79"/>
      <c r="AX270" s="16"/>
      <c r="BB270" s="200"/>
      <c r="BP270"/>
      <c r="BQ270"/>
      <c r="BR270"/>
    </row>
    <row r="271" spans="46:70">
      <c r="AT271" s="79"/>
      <c r="AX271" s="16"/>
      <c r="BB271" s="200"/>
      <c r="BP271"/>
      <c r="BQ271"/>
      <c r="BR271"/>
    </row>
    <row r="272" spans="46:70">
      <c r="AT272" s="79"/>
      <c r="AX272" s="16"/>
      <c r="BB272" s="200"/>
      <c r="BP272"/>
      <c r="BQ272"/>
      <c r="BR272"/>
    </row>
    <row r="273" spans="46:70">
      <c r="AT273" s="79"/>
      <c r="AX273" s="16"/>
      <c r="BB273" s="200"/>
      <c r="BP273"/>
      <c r="BQ273"/>
      <c r="BR273"/>
    </row>
    <row r="274" spans="46:70">
      <c r="AT274" s="79"/>
      <c r="AX274" s="16"/>
      <c r="BB274" s="200"/>
      <c r="BP274"/>
      <c r="BQ274"/>
      <c r="BR274"/>
    </row>
    <row r="275" spans="46:70">
      <c r="AT275" s="79"/>
      <c r="AX275" s="16"/>
      <c r="BB275" s="200"/>
      <c r="BP275"/>
      <c r="BQ275"/>
      <c r="BR275"/>
    </row>
    <row r="276" spans="46:70">
      <c r="AT276" s="79"/>
      <c r="AX276" s="16"/>
      <c r="BB276" s="200"/>
      <c r="BP276"/>
      <c r="BQ276"/>
      <c r="BR276"/>
    </row>
    <row r="277" spans="46:70">
      <c r="AT277" s="79"/>
      <c r="AX277" s="16"/>
      <c r="BB277" s="200"/>
      <c r="BP277"/>
      <c r="BQ277"/>
      <c r="BR277"/>
    </row>
    <row r="278" spans="46:70">
      <c r="AT278" s="79"/>
      <c r="AX278" s="16"/>
      <c r="BB278" s="200"/>
      <c r="BP278"/>
      <c r="BQ278"/>
      <c r="BR278"/>
    </row>
    <row r="279" spans="46:70">
      <c r="AT279" s="79"/>
      <c r="AX279" s="16"/>
      <c r="BB279" s="200"/>
      <c r="BP279"/>
      <c r="BQ279"/>
      <c r="BR279"/>
    </row>
    <row r="280" spans="46:70">
      <c r="AT280" s="79"/>
      <c r="AX280" s="16"/>
      <c r="BB280" s="200"/>
      <c r="BP280"/>
      <c r="BQ280"/>
      <c r="BR280"/>
    </row>
    <row r="281" spans="46:70">
      <c r="AT281" s="79"/>
      <c r="AX281" s="16"/>
      <c r="BB281" s="200"/>
      <c r="BP281"/>
      <c r="BQ281"/>
      <c r="BR281"/>
    </row>
    <row r="282" spans="46:70">
      <c r="AT282" s="79"/>
      <c r="AX282" s="16"/>
      <c r="BB282" s="200"/>
      <c r="BP282"/>
      <c r="BQ282"/>
      <c r="BR282"/>
    </row>
    <row r="283" spans="46:70">
      <c r="AT283" s="79"/>
      <c r="AX283" s="16"/>
      <c r="BB283" s="200"/>
      <c r="BP283"/>
      <c r="BQ283"/>
      <c r="BR283"/>
    </row>
    <row r="284" spans="46:70">
      <c r="AT284" s="79"/>
      <c r="AX284" s="16"/>
      <c r="BB284" s="200"/>
      <c r="BP284"/>
      <c r="BQ284"/>
      <c r="BR284"/>
    </row>
    <row r="285" spans="46:70">
      <c r="AT285" s="79"/>
      <c r="AX285" s="16"/>
      <c r="BB285" s="200"/>
      <c r="BP285"/>
      <c r="BQ285"/>
      <c r="BR285"/>
    </row>
    <row r="286" spans="46:70">
      <c r="AT286" s="79"/>
      <c r="AX286" s="16"/>
      <c r="BB286" s="200"/>
      <c r="BP286"/>
      <c r="BQ286"/>
      <c r="BR286"/>
    </row>
    <row r="287" spans="46:70">
      <c r="AT287" s="79"/>
      <c r="AX287" s="16"/>
      <c r="BB287" s="200"/>
      <c r="BP287"/>
      <c r="BQ287"/>
      <c r="BR287"/>
    </row>
    <row r="288" spans="46:70">
      <c r="AT288" s="79"/>
      <c r="AX288" s="16"/>
      <c r="BB288" s="200"/>
      <c r="BP288"/>
      <c r="BQ288"/>
      <c r="BR288"/>
    </row>
    <row r="289" spans="46:70">
      <c r="AT289" s="79"/>
      <c r="AX289" s="16"/>
      <c r="BB289" s="200"/>
      <c r="BP289"/>
      <c r="BQ289"/>
      <c r="BR289"/>
    </row>
    <row r="290" spans="46:70">
      <c r="AT290" s="79"/>
      <c r="AX290" s="16"/>
      <c r="BB290" s="200"/>
      <c r="BP290"/>
      <c r="BQ290"/>
      <c r="BR290"/>
    </row>
    <row r="291" spans="46:70">
      <c r="AT291" s="79"/>
      <c r="AX291" s="16"/>
      <c r="BB291" s="200"/>
      <c r="BP291"/>
      <c r="BQ291"/>
      <c r="BR291"/>
    </row>
    <row r="292" spans="46:70">
      <c r="AT292" s="79"/>
      <c r="AX292" s="16"/>
      <c r="BB292" s="200"/>
      <c r="BP292"/>
      <c r="BQ292"/>
      <c r="BR292"/>
    </row>
    <row r="293" spans="46:70">
      <c r="AT293" s="79"/>
      <c r="AX293" s="16"/>
      <c r="BB293" s="200"/>
      <c r="BP293"/>
      <c r="BQ293"/>
      <c r="BR293"/>
    </row>
    <row r="294" spans="46:70">
      <c r="AT294" s="79"/>
      <c r="AX294" s="16"/>
      <c r="BB294" s="200"/>
      <c r="BP294"/>
      <c r="BQ294"/>
      <c r="BR294"/>
    </row>
    <row r="295" spans="46:70">
      <c r="AT295" s="79"/>
      <c r="AX295" s="16"/>
      <c r="BB295" s="200"/>
      <c r="BP295"/>
      <c r="BQ295"/>
      <c r="BR295"/>
    </row>
    <row r="296" spans="46:70">
      <c r="AT296" s="79"/>
      <c r="AX296" s="16"/>
      <c r="BB296" s="200"/>
      <c r="BP296"/>
      <c r="BQ296"/>
      <c r="BR296"/>
    </row>
    <row r="297" spans="46:70">
      <c r="AT297" s="79"/>
      <c r="AX297" s="16"/>
      <c r="BB297" s="200"/>
      <c r="BP297"/>
      <c r="BQ297"/>
      <c r="BR297"/>
    </row>
    <row r="298" spans="46:70">
      <c r="AT298" s="79"/>
      <c r="AX298" s="16"/>
      <c r="BB298" s="200"/>
      <c r="BP298"/>
      <c r="BQ298"/>
      <c r="BR298"/>
    </row>
    <row r="299" spans="46:70">
      <c r="AT299" s="79"/>
      <c r="AX299" s="16"/>
      <c r="BB299" s="200"/>
    </row>
    <row r="300" spans="46:70">
      <c r="AT300" s="79"/>
      <c r="AX300" s="16"/>
      <c r="BB300" s="200"/>
    </row>
    <row r="301" spans="46:70">
      <c r="AT301" s="79"/>
      <c r="AX301" s="16"/>
      <c r="BB301" s="200"/>
    </row>
    <row r="302" spans="46:70">
      <c r="AT302" s="79"/>
      <c r="AX302" s="16"/>
      <c r="BB302" s="200"/>
    </row>
    <row r="303" spans="46:70">
      <c r="AT303" s="79"/>
      <c r="AX303" s="16"/>
      <c r="BB303" s="200"/>
    </row>
    <row r="304" spans="46:70">
      <c r="AT304" s="79"/>
      <c r="AX304" s="16"/>
      <c r="BB304" s="200"/>
    </row>
    <row r="305" spans="46:54">
      <c r="AT305" s="79"/>
      <c r="AX305" s="16"/>
      <c r="BB305" s="200"/>
    </row>
    <row r="306" spans="46:54">
      <c r="AT306" s="79"/>
      <c r="AX306" s="16"/>
      <c r="BB306" s="200"/>
    </row>
    <row r="307" spans="46:54">
      <c r="AT307" s="79"/>
      <c r="AX307" s="16"/>
      <c r="BB307" s="200"/>
    </row>
    <row r="308" spans="46:54">
      <c r="AT308" s="79"/>
      <c r="AX308" s="16"/>
      <c r="BB308" s="200"/>
    </row>
    <row r="309" spans="46:54">
      <c r="AT309" s="79"/>
      <c r="AX309" s="16"/>
      <c r="BB309" s="200"/>
    </row>
    <row r="310" spans="46:54">
      <c r="AT310" s="79"/>
      <c r="AX310" s="16"/>
      <c r="BB310" s="200"/>
    </row>
    <row r="311" spans="46:54">
      <c r="AT311" s="79"/>
      <c r="AX311" s="16"/>
      <c r="BB311" s="200"/>
    </row>
    <row r="312" spans="46:54">
      <c r="AT312" s="79"/>
      <c r="AX312" s="16"/>
      <c r="BB312" s="200"/>
    </row>
    <row r="313" spans="46:54">
      <c r="AT313" s="79"/>
      <c r="AX313" s="16"/>
      <c r="BB313" s="200"/>
    </row>
    <row r="314" spans="46:54">
      <c r="AT314" s="79"/>
      <c r="AX314" s="16"/>
      <c r="BB314" s="200"/>
    </row>
    <row r="315" spans="46:54">
      <c r="AT315" s="79"/>
      <c r="AX315" s="16"/>
      <c r="BB315" s="200"/>
    </row>
    <row r="316" spans="46:54">
      <c r="AT316" s="79"/>
      <c r="AX316" s="16"/>
      <c r="BB316" s="200"/>
    </row>
    <row r="317" spans="46:54">
      <c r="AT317" s="79"/>
      <c r="AX317" s="16"/>
      <c r="BB317" s="200"/>
    </row>
    <row r="318" spans="46:54">
      <c r="AT318" s="79"/>
      <c r="AX318" s="16"/>
      <c r="BB318" s="200"/>
    </row>
    <row r="319" spans="46:54">
      <c r="AT319" s="79"/>
      <c r="AX319" s="16"/>
      <c r="BB319" s="200"/>
    </row>
    <row r="320" spans="46:54">
      <c r="AT320" s="79"/>
      <c r="AX320" s="16"/>
      <c r="BB320" s="200"/>
    </row>
    <row r="321" spans="46:54">
      <c r="AT321" s="79"/>
      <c r="AX321" s="16"/>
      <c r="BB321" s="200"/>
    </row>
    <row r="322" spans="46:54">
      <c r="AT322" s="79"/>
      <c r="AX322" s="16"/>
      <c r="BB322" s="200"/>
    </row>
    <row r="323" spans="46:54">
      <c r="AT323" s="79"/>
      <c r="AX323" s="16"/>
      <c r="BB323" s="200"/>
    </row>
    <row r="324" spans="46:54">
      <c r="AT324" s="79"/>
      <c r="AX324" s="16"/>
      <c r="BB324" s="200"/>
    </row>
    <row r="325" spans="46:54">
      <c r="AT325" s="79"/>
      <c r="AX325" s="16"/>
      <c r="BB325" s="200"/>
    </row>
    <row r="326" spans="46:54">
      <c r="AT326" s="79"/>
      <c r="AX326" s="16"/>
      <c r="BB326" s="200"/>
    </row>
    <row r="327" spans="46:54">
      <c r="AT327" s="79"/>
      <c r="AX327" s="16"/>
      <c r="BB327" s="200"/>
    </row>
    <row r="328" spans="46:54">
      <c r="AT328" s="79"/>
      <c r="AX328" s="16"/>
      <c r="BB328" s="200"/>
    </row>
    <row r="329" spans="46:54">
      <c r="AT329" s="79"/>
      <c r="AX329" s="16"/>
      <c r="BB329" s="200"/>
    </row>
    <row r="330" spans="46:54">
      <c r="AT330" s="79"/>
      <c r="AX330" s="16"/>
      <c r="BB330" s="200"/>
    </row>
    <row r="331" spans="46:54">
      <c r="AT331" s="79"/>
      <c r="AX331" s="16"/>
      <c r="BB331" s="200"/>
    </row>
    <row r="332" spans="46:54">
      <c r="AT332" s="79"/>
      <c r="AX332" s="16"/>
      <c r="BB332" s="200"/>
    </row>
    <row r="333" spans="46:54">
      <c r="AT333" s="79"/>
      <c r="AX333" s="16"/>
      <c r="BB333" s="200"/>
    </row>
    <row r="334" spans="46:54">
      <c r="AT334" s="79"/>
      <c r="AX334" s="16"/>
      <c r="BB334" s="200"/>
    </row>
    <row r="335" spans="46:54">
      <c r="AT335" s="79"/>
      <c r="AX335" s="16"/>
      <c r="BB335" s="200"/>
    </row>
    <row r="336" spans="46:54">
      <c r="AT336" s="79"/>
      <c r="AX336" s="16"/>
      <c r="BB336" s="200"/>
    </row>
    <row r="337" spans="46:72">
      <c r="AT337" s="79"/>
      <c r="AX337" s="16"/>
      <c r="BB337" s="200"/>
    </row>
    <row r="338" spans="46:72">
      <c r="AT338" s="79"/>
      <c r="AX338" s="16"/>
      <c r="BB338" s="200"/>
    </row>
    <row r="339" spans="46:72">
      <c r="AT339" s="79"/>
      <c r="AX339" s="16"/>
      <c r="BB339" s="200"/>
    </row>
    <row r="340" spans="46:72">
      <c r="AT340" s="79"/>
      <c r="AX340" s="16"/>
      <c r="BB340" s="200"/>
    </row>
    <row r="341" spans="46:72">
      <c r="AT341" s="79"/>
      <c r="AX341" s="16"/>
      <c r="BB341" s="200"/>
      <c r="BS341" s="1"/>
      <c r="BT341" s="1"/>
    </row>
    <row r="342" spans="46:72">
      <c r="AT342" s="79"/>
      <c r="AX342" s="16"/>
      <c r="BB342" s="200"/>
      <c r="BS342" s="1"/>
      <c r="BT342" s="1"/>
    </row>
    <row r="343" spans="46:72">
      <c r="AT343" s="79"/>
      <c r="AX343" s="16"/>
      <c r="BB343" s="200"/>
      <c r="BS343" s="1"/>
      <c r="BT343" s="1"/>
    </row>
    <row r="344" spans="46:72">
      <c r="AT344" s="79"/>
      <c r="AX344" s="16"/>
      <c r="BB344" s="200"/>
      <c r="BS344" s="1"/>
      <c r="BT344" s="1"/>
    </row>
    <row r="345" spans="46:72">
      <c r="AT345" s="79"/>
      <c r="AX345" s="16"/>
      <c r="BB345" s="200"/>
      <c r="BS345" s="1"/>
      <c r="BT345" s="1"/>
    </row>
    <row r="346" spans="46:72">
      <c r="AT346" s="79"/>
      <c r="AX346" s="16"/>
      <c r="BB346" s="200"/>
      <c r="BS346" s="1"/>
      <c r="BT346" s="1"/>
    </row>
    <row r="347" spans="46:72">
      <c r="AT347" s="79"/>
      <c r="AU347" s="79"/>
      <c r="AW347" s="79"/>
      <c r="AX347" s="79"/>
      <c r="AY347" s="79"/>
      <c r="AZ347" s="79"/>
    </row>
    <row r="348" spans="46:72">
      <c r="AT348" s="79"/>
      <c r="AU348" s="79"/>
      <c r="AW348" s="79"/>
      <c r="AX348" s="79"/>
      <c r="AY348" s="79"/>
      <c r="AZ34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BO577"/>
  <sheetViews>
    <sheetView zoomScaleNormal="100" workbookViewId="0">
      <pane ySplit="9" topLeftCell="A30" activePane="bottomLeft" state="frozen"/>
      <selection activeCell="E44" sqref="E44"/>
      <selection pane="bottomLeft" activeCell="E44" sqref="E44"/>
    </sheetView>
  </sheetViews>
  <sheetFormatPr baseColWidth="10" defaultColWidth="11.54296875" defaultRowHeight="15"/>
  <cols>
    <col min="1" max="1" width="3.36328125" style="86" customWidth="1"/>
    <col min="2" max="2" width="5.36328125" style="86" customWidth="1"/>
    <col min="3" max="3" width="3.453125" style="86" customWidth="1"/>
    <col min="4" max="4" width="3.54296875" style="86" customWidth="1"/>
    <col min="5" max="5" width="3.1796875" style="86" customWidth="1"/>
    <col min="6" max="7" width="6.6328125" style="86" customWidth="1"/>
    <col min="8" max="8" width="7" style="450" customWidth="1"/>
    <col min="9" max="10" width="6.36328125" style="28" customWidth="1"/>
    <col min="11" max="11" width="6.36328125" style="86" customWidth="1"/>
    <col min="12" max="12" width="2.54296875" style="86" customWidth="1"/>
    <col min="13" max="13" width="6.36328125" style="33" customWidth="1"/>
    <col min="14" max="14" width="7.1796875" style="33" customWidth="1"/>
    <col min="15" max="15" width="2" style="33" customWidth="1"/>
    <col min="16" max="16" width="6.54296875" style="86" customWidth="1"/>
    <col min="17" max="18" width="6.54296875" style="33" customWidth="1"/>
    <col min="19" max="19" width="7.36328125" style="86" customWidth="1"/>
    <col min="20" max="20" width="5.81640625" style="33" customWidth="1"/>
    <col min="21" max="21" width="6.36328125" style="33" customWidth="1"/>
    <col min="22" max="22" width="5" style="33" customWidth="1"/>
    <col min="23" max="23" width="7.81640625" style="27" customWidth="1"/>
    <col min="24" max="24" width="8.453125" style="28" customWidth="1"/>
    <col min="25" max="25" width="10.453125" style="33" customWidth="1"/>
    <col min="26" max="26" width="5.90625" style="28" customWidth="1"/>
    <col min="27" max="27" width="9.453125" style="28" customWidth="1"/>
    <col min="28" max="28" width="8.90625" style="28" customWidth="1"/>
    <col min="29" max="29" width="11.54296875" style="28"/>
    <col min="30" max="30" width="9.81640625" style="33" customWidth="1"/>
    <col min="31" max="31" width="9.1796875" style="28" customWidth="1"/>
    <col min="32" max="32" width="6.81640625" style="28" customWidth="1"/>
    <col min="33" max="33" width="9.90625" style="28" customWidth="1"/>
    <col min="34" max="34" width="10" style="86" customWidth="1"/>
    <col min="35" max="35" width="13.08984375" style="86" customWidth="1"/>
    <col min="36" max="36" width="9.36328125" style="86" customWidth="1"/>
    <col min="37" max="37" width="9.81640625" style="28" customWidth="1"/>
    <col min="38" max="38" width="9.81640625" style="86" customWidth="1"/>
    <col min="39" max="39" width="11.54296875" style="86"/>
    <col min="40" max="40" width="14" style="86" customWidth="1"/>
    <col min="41" max="41" width="12.54296875" style="86" customWidth="1"/>
    <col min="42" max="42" width="10.90625" style="86" customWidth="1"/>
    <col min="43" max="16384" width="11.54296875" style="86"/>
  </cols>
  <sheetData>
    <row r="1" spans="1:50" ht="15.6">
      <c r="A1" s="244"/>
      <c r="B1" s="244"/>
      <c r="C1" s="244"/>
      <c r="D1" s="244"/>
      <c r="E1" s="244"/>
      <c r="F1" s="244"/>
      <c r="G1" s="244"/>
      <c r="H1" s="443"/>
      <c r="I1" s="245"/>
      <c r="J1" s="245"/>
      <c r="K1" s="244"/>
      <c r="L1" s="244"/>
      <c r="M1" s="246"/>
      <c r="N1" s="246"/>
      <c r="O1" s="246"/>
      <c r="P1" s="244"/>
      <c r="Q1" s="246"/>
      <c r="R1" s="246"/>
      <c r="S1" s="244"/>
      <c r="T1" s="246"/>
      <c r="U1" s="246"/>
      <c r="V1" s="246"/>
      <c r="W1" s="244"/>
      <c r="X1" s="244"/>
      <c r="Y1" s="246"/>
      <c r="Z1" s="245"/>
      <c r="AA1" s="244"/>
      <c r="AB1" s="247"/>
      <c r="AD1" s="28"/>
      <c r="AE1" s="27"/>
      <c r="AF1" s="248"/>
      <c r="AG1" s="86"/>
      <c r="AK1" s="86"/>
    </row>
    <row r="2" spans="1:50" s="253" customFormat="1" ht="31.8">
      <c r="A2" s="249"/>
      <c r="B2" s="249"/>
      <c r="C2" s="249"/>
      <c r="D2" s="250" t="s">
        <v>597</v>
      </c>
      <c r="E2" s="249"/>
      <c r="F2" s="249"/>
      <c r="G2" s="249"/>
      <c r="H2" s="444"/>
      <c r="I2" s="251"/>
      <c r="J2" s="251"/>
      <c r="K2" s="249"/>
      <c r="L2" s="249"/>
      <c r="M2" s="252"/>
      <c r="N2" s="252"/>
      <c r="O2" s="252"/>
      <c r="P2" s="249"/>
      <c r="Q2" s="252"/>
      <c r="R2" s="252"/>
      <c r="S2" s="249"/>
      <c r="T2" s="252"/>
      <c r="U2" s="252"/>
      <c r="V2" s="252"/>
      <c r="W2" s="249"/>
      <c r="X2" s="250" t="str">
        <f>+År!B2</f>
        <v>KU</v>
      </c>
      <c r="Y2" s="482" t="s">
        <v>874</v>
      </c>
      <c r="Z2" s="483"/>
      <c r="AA2" s="484"/>
      <c r="AB2" s="247"/>
      <c r="AC2" s="28"/>
      <c r="AD2" s="28"/>
      <c r="AE2" s="27"/>
      <c r="AF2" s="248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</row>
    <row r="3" spans="1:50" ht="15.6">
      <c r="A3" s="244"/>
      <c r="B3" s="244"/>
      <c r="C3" s="244"/>
      <c r="D3" s="244"/>
      <c r="E3" s="244"/>
      <c r="F3" s="244"/>
      <c r="G3" s="244"/>
      <c r="H3" s="443"/>
      <c r="I3" s="245"/>
      <c r="J3" s="245"/>
      <c r="K3" s="244"/>
      <c r="L3" s="244"/>
      <c r="M3" s="246"/>
      <c r="N3" s="246"/>
      <c r="O3" s="246"/>
      <c r="P3" s="244"/>
      <c r="Q3" s="246"/>
      <c r="R3" s="246"/>
      <c r="S3" s="244"/>
      <c r="T3" s="246"/>
      <c r="U3" s="246"/>
      <c r="V3" s="246"/>
      <c r="W3" s="244"/>
      <c r="X3" s="244"/>
      <c r="Y3" s="246"/>
      <c r="Z3" s="245"/>
      <c r="AA3" s="244"/>
      <c r="AB3" s="247"/>
      <c r="AD3" s="28"/>
      <c r="AE3" s="27"/>
      <c r="AF3" s="248"/>
      <c r="AG3" s="86"/>
      <c r="AK3" s="86"/>
    </row>
    <row r="4" spans="1:50" s="259" customFormat="1" ht="19.8">
      <c r="A4" s="254"/>
      <c r="B4" s="254"/>
      <c r="C4" s="254"/>
      <c r="D4" s="254"/>
      <c r="E4" s="254"/>
      <c r="F4" s="255" t="s">
        <v>7</v>
      </c>
      <c r="G4" s="255"/>
      <c r="H4" s="445">
        <f>+År!R2</f>
        <v>49</v>
      </c>
      <c r="I4" s="256"/>
      <c r="J4" s="256"/>
      <c r="K4" s="255" t="s">
        <v>423</v>
      </c>
      <c r="L4" s="255"/>
      <c r="M4" s="254"/>
      <c r="N4" s="254"/>
      <c r="O4" s="254"/>
      <c r="P4" s="254"/>
      <c r="Q4" s="554">
        <f>+H11+H26+H41+H56+H71+H86+H101+H116+H131+H146+H162+H181+H200+H219+H238</f>
        <v>53466</v>
      </c>
      <c r="R4" s="557"/>
      <c r="S4" s="254"/>
      <c r="T4" s="254"/>
      <c r="U4" s="254"/>
      <c r="V4" s="257"/>
      <c r="W4" s="257"/>
      <c r="X4" s="254"/>
      <c r="Y4" s="257"/>
      <c r="Z4" s="257"/>
      <c r="AA4" s="257"/>
      <c r="AB4" s="28"/>
      <c r="AC4" s="27"/>
      <c r="AD4" s="247"/>
      <c r="AE4" s="28"/>
      <c r="AF4" s="28"/>
      <c r="AG4" s="27"/>
      <c r="AH4" s="248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258"/>
      <c r="AX4" s="258"/>
    </row>
    <row r="5" spans="1:50" ht="15.6">
      <c r="A5" s="244"/>
      <c r="B5" s="244"/>
      <c r="C5" s="244"/>
      <c r="D5" s="244"/>
      <c r="E5" s="244"/>
      <c r="F5" s="244"/>
      <c r="G5" s="244"/>
      <c r="H5" s="443"/>
      <c r="I5" s="245" t="s">
        <v>458</v>
      </c>
      <c r="J5" s="245"/>
      <c r="K5" s="244"/>
      <c r="L5" s="244"/>
      <c r="M5" s="246"/>
      <c r="N5" s="246"/>
      <c r="O5" s="246"/>
      <c r="P5" s="244"/>
      <c r="Q5" s="246"/>
      <c r="R5" s="246"/>
      <c r="S5" s="244"/>
      <c r="T5" s="246"/>
      <c r="U5" s="246"/>
      <c r="V5" s="246"/>
      <c r="W5" s="244"/>
      <c r="X5" s="244"/>
      <c r="Y5" s="246"/>
      <c r="Z5" s="245"/>
      <c r="AA5" s="244"/>
      <c r="AB5" s="247"/>
      <c r="AD5" s="28"/>
      <c r="AE5" s="27"/>
      <c r="AF5" s="248"/>
      <c r="AG5" s="86"/>
      <c r="AK5" s="86"/>
    </row>
    <row r="6" spans="1:50" ht="15.6">
      <c r="A6" s="244"/>
      <c r="B6" s="244"/>
      <c r="C6" s="244"/>
      <c r="D6" s="244"/>
      <c r="E6" s="244"/>
      <c r="F6" s="244"/>
      <c r="G6" s="244"/>
      <c r="H6" s="443"/>
      <c r="I6" s="245"/>
      <c r="J6" s="245"/>
      <c r="K6" s="244"/>
      <c r="L6" s="244"/>
      <c r="M6" s="246"/>
      <c r="N6" s="246"/>
      <c r="O6" s="246"/>
      <c r="P6" s="244"/>
      <c r="Q6" s="246"/>
      <c r="R6" s="246"/>
      <c r="S6" s="244"/>
      <c r="T6" s="246"/>
      <c r="U6" s="246"/>
      <c r="V6" s="246"/>
      <c r="W6" s="244"/>
      <c r="X6" s="244"/>
      <c r="Y6" s="246"/>
      <c r="Z6" s="245"/>
      <c r="AA6" s="244"/>
      <c r="AB6" s="247"/>
      <c r="AD6" s="28"/>
      <c r="AE6" s="27"/>
      <c r="AF6" s="248"/>
      <c r="AG6" s="86"/>
      <c r="AK6" s="86"/>
    </row>
    <row r="7" spans="1:50" ht="15.6">
      <c r="A7" s="244"/>
      <c r="B7" s="244"/>
      <c r="C7" s="244"/>
      <c r="D7" s="244"/>
      <c r="E7" s="244"/>
      <c r="F7" s="244"/>
      <c r="G7" s="261" t="s">
        <v>4</v>
      </c>
      <c r="H7" s="443"/>
      <c r="I7" s="245"/>
      <c r="J7" s="245"/>
      <c r="K7" s="261" t="s">
        <v>24</v>
      </c>
      <c r="L7" s="261"/>
      <c r="M7" s="246"/>
      <c r="N7" s="246"/>
      <c r="O7" s="246"/>
      <c r="P7" s="245"/>
      <c r="Q7" s="246" t="s">
        <v>404</v>
      </c>
      <c r="R7" s="246" t="s">
        <v>404</v>
      </c>
      <c r="S7" s="262" t="s">
        <v>533</v>
      </c>
      <c r="T7" s="246" t="s">
        <v>404</v>
      </c>
      <c r="U7" s="246" t="s">
        <v>404</v>
      </c>
      <c r="V7" s="262" t="s">
        <v>424</v>
      </c>
      <c r="W7" s="244"/>
      <c r="X7" s="261" t="s">
        <v>479</v>
      </c>
      <c r="Y7" s="262" t="s">
        <v>78</v>
      </c>
      <c r="Z7" s="260" t="s">
        <v>10</v>
      </c>
      <c r="AA7" s="244"/>
      <c r="AB7" s="247"/>
      <c r="AD7" s="28"/>
      <c r="AE7" s="27"/>
      <c r="AF7" s="248"/>
      <c r="AG7" s="86"/>
      <c r="AK7" s="86"/>
    </row>
    <row r="8" spans="1:50" ht="15.6">
      <c r="A8" s="244"/>
      <c r="B8" s="244"/>
      <c r="C8" s="244"/>
      <c r="D8" s="244"/>
      <c r="E8" s="261"/>
      <c r="F8" s="261"/>
      <c r="G8" s="261" t="s">
        <v>477</v>
      </c>
      <c r="H8" s="447" t="s">
        <v>4</v>
      </c>
      <c r="I8" s="260" t="s">
        <v>4</v>
      </c>
      <c r="J8" s="260" t="s">
        <v>1</v>
      </c>
      <c r="K8" s="261" t="s">
        <v>541</v>
      </c>
      <c r="L8" s="244"/>
      <c r="M8" s="411" t="s">
        <v>24</v>
      </c>
      <c r="N8" s="411" t="s">
        <v>24</v>
      </c>
      <c r="O8" s="246"/>
      <c r="P8" s="260" t="s">
        <v>24</v>
      </c>
      <c r="Q8" s="262" t="s">
        <v>575</v>
      </c>
      <c r="R8" s="262" t="s">
        <v>489</v>
      </c>
      <c r="S8" s="262" t="s">
        <v>554</v>
      </c>
      <c r="T8" s="262" t="s">
        <v>491</v>
      </c>
      <c r="U8" s="262" t="s">
        <v>562</v>
      </c>
      <c r="V8" s="262"/>
      <c r="W8" s="261" t="s">
        <v>415</v>
      </c>
      <c r="X8" s="261" t="s">
        <v>487</v>
      </c>
      <c r="Y8" s="262" t="s">
        <v>425</v>
      </c>
      <c r="Z8" s="260" t="s">
        <v>71</v>
      </c>
      <c r="AA8" s="244"/>
      <c r="AB8" s="247"/>
      <c r="AD8" s="28"/>
      <c r="AE8" s="27"/>
      <c r="AF8" s="248"/>
      <c r="AG8" s="86"/>
      <c r="AK8" s="86"/>
    </row>
    <row r="9" spans="1:50" ht="15.6">
      <c r="A9" s="244"/>
      <c r="B9" s="244"/>
      <c r="C9" s="261" t="s">
        <v>0</v>
      </c>
      <c r="D9" s="261"/>
      <c r="E9" s="261" t="s">
        <v>87</v>
      </c>
      <c r="F9" s="261"/>
      <c r="G9" s="50" t="s">
        <v>478</v>
      </c>
      <c r="H9" s="448" t="s">
        <v>10</v>
      </c>
      <c r="I9" s="87" t="s">
        <v>404</v>
      </c>
      <c r="J9" s="87" t="s">
        <v>404</v>
      </c>
      <c r="K9" s="50" t="s">
        <v>542</v>
      </c>
      <c r="L9" s="244"/>
      <c r="M9" s="411" t="s">
        <v>711</v>
      </c>
      <c r="N9" s="411" t="s">
        <v>712</v>
      </c>
      <c r="O9" s="246"/>
      <c r="P9" s="87" t="s">
        <v>45</v>
      </c>
      <c r="Q9" s="75" t="s">
        <v>552</v>
      </c>
      <c r="R9" s="75" t="s">
        <v>441</v>
      </c>
      <c r="S9" s="75" t="s">
        <v>485</v>
      </c>
      <c r="T9" s="75" t="s">
        <v>472</v>
      </c>
      <c r="U9" s="75" t="s">
        <v>531</v>
      </c>
      <c r="V9" s="75" t="s">
        <v>1</v>
      </c>
      <c r="W9" s="50" t="s">
        <v>416</v>
      </c>
      <c r="X9" s="50" t="s">
        <v>488</v>
      </c>
      <c r="Y9" s="75" t="s">
        <v>426</v>
      </c>
      <c r="Z9" s="87" t="s">
        <v>557</v>
      </c>
      <c r="AA9" s="244"/>
      <c r="AB9" s="247"/>
      <c r="AD9" s="28"/>
      <c r="AE9" s="27"/>
      <c r="AF9" s="248"/>
      <c r="AG9" s="86"/>
      <c r="AK9" s="86"/>
    </row>
    <row r="10" spans="1:50" ht="15.6">
      <c r="A10" s="244"/>
      <c r="B10" s="244"/>
      <c r="C10" s="261"/>
      <c r="D10" s="261"/>
      <c r="E10" s="261"/>
      <c r="F10" s="261"/>
      <c r="G10" s="50"/>
      <c r="H10" s="448"/>
      <c r="I10" s="87"/>
      <c r="J10" s="87"/>
      <c r="K10" s="50"/>
      <c r="L10" s="244"/>
      <c r="M10" s="411"/>
      <c r="N10" s="411"/>
      <c r="O10" s="246"/>
      <c r="P10" s="87"/>
      <c r="Q10" s="75"/>
      <c r="R10" s="75"/>
      <c r="S10" s="75"/>
      <c r="T10" s="75"/>
      <c r="U10" s="75"/>
      <c r="V10" s="75"/>
      <c r="W10" s="50"/>
      <c r="X10" s="50"/>
      <c r="Y10" s="75"/>
      <c r="Z10" s="87"/>
      <c r="AA10" s="244"/>
      <c r="AB10" s="247"/>
      <c r="AD10" s="28"/>
      <c r="AE10" s="27"/>
      <c r="AF10" s="248"/>
      <c r="AG10" s="86"/>
      <c r="AK10" s="86"/>
    </row>
    <row r="11" spans="1:50" ht="22.8">
      <c r="A11" s="261" t="s">
        <v>628</v>
      </c>
      <c r="B11" s="244"/>
      <c r="C11" s="244"/>
      <c r="D11" s="334" t="str">
        <f>+D13</f>
        <v>1-</v>
      </c>
      <c r="E11" s="244"/>
      <c r="F11" s="244"/>
      <c r="G11" s="244"/>
      <c r="H11" s="446">
        <f>SUM(H13:H24)</f>
        <v>4</v>
      </c>
      <c r="I11" s="245"/>
      <c r="J11" s="245"/>
      <c r="K11" s="244"/>
      <c r="L11" s="244"/>
      <c r="M11" s="246"/>
      <c r="N11" s="246"/>
      <c r="O11" s="246"/>
      <c r="P11" s="269">
        <f>+Fettgruppe!Q9</f>
        <v>163.375</v>
      </c>
      <c r="Q11" s="246"/>
      <c r="R11" s="246"/>
      <c r="S11" s="244"/>
      <c r="T11" s="246"/>
      <c r="U11" s="246"/>
      <c r="V11" s="246"/>
      <c r="W11" s="244"/>
      <c r="X11" s="269">
        <f>+Fettgruppe!Y9</f>
        <v>43.876728884114407</v>
      </c>
      <c r="Y11" s="262" t="s">
        <v>627</v>
      </c>
      <c r="Z11" s="260"/>
      <c r="AA11" s="244"/>
      <c r="AB11" s="247"/>
      <c r="AD11" s="28"/>
      <c r="AE11" s="27"/>
      <c r="AF11" s="248"/>
      <c r="AG11" s="86"/>
      <c r="AK11" s="86"/>
    </row>
    <row r="12" spans="1:50" ht="16.5" customHeight="1">
      <c r="A12" s="244"/>
      <c r="B12" s="244"/>
      <c r="C12" s="244"/>
      <c r="D12" s="334"/>
      <c r="E12" s="244"/>
      <c r="F12" s="244"/>
      <c r="G12" s="244"/>
      <c r="H12" s="443"/>
      <c r="I12" s="244"/>
      <c r="J12" s="244"/>
      <c r="K12" s="244"/>
      <c r="L12" s="244"/>
      <c r="M12" s="246"/>
      <c r="N12" s="246"/>
      <c r="O12" s="246"/>
      <c r="P12" s="244"/>
      <c r="Q12" s="246"/>
      <c r="R12" s="246"/>
      <c r="S12" s="244"/>
      <c r="T12" s="246"/>
      <c r="U12" s="246"/>
      <c r="V12" s="246"/>
      <c r="W12" s="244"/>
      <c r="X12" s="244"/>
      <c r="Y12" s="246"/>
      <c r="Z12" s="260" t="s">
        <v>4</v>
      </c>
      <c r="AA12" s="244"/>
      <c r="AB12" s="247"/>
      <c r="AD12" s="28"/>
      <c r="AE12" s="27"/>
      <c r="AF12" s="248"/>
      <c r="AG12" s="86"/>
      <c r="AK12" s="86"/>
    </row>
    <row r="13" spans="1:50" ht="15.6">
      <c r="A13" s="244"/>
      <c r="B13" s="244">
        <f>+'Ark1'!C939</f>
        <v>2024</v>
      </c>
      <c r="C13" s="263">
        <f>+'Ark1'!M939</f>
        <v>1</v>
      </c>
      <c r="D13" s="263" t="s">
        <v>93</v>
      </c>
      <c r="E13" s="263">
        <f>+'Ark1'!D939</f>
        <v>1</v>
      </c>
      <c r="F13" s="263" t="s">
        <v>586</v>
      </c>
      <c r="G13" s="263">
        <f>+IF(H13=0,"",'Ark1'!Q939)</f>
        <v>1</v>
      </c>
      <c r="H13" s="449">
        <f>+'Ark1'!R939</f>
        <v>1</v>
      </c>
      <c r="I13" s="265">
        <f>+IF(H13=0,"",'Ark1'!AE939)</f>
        <v>1.8446781036709096E-2</v>
      </c>
      <c r="J13" s="264">
        <f>+IF(H13=0,"",'Ark1'!AF939)</f>
        <v>8.0933230870291525E-3</v>
      </c>
      <c r="K13" s="265">
        <f>+IF(H13=0,"",'Ark1'!S939)</f>
        <v>1</v>
      </c>
      <c r="L13" s="244"/>
      <c r="M13" s="366">
        <f>+IF(H13=0,"",'Ark1'!AR939)</f>
        <v>209</v>
      </c>
      <c r="N13" s="114">
        <f>+IF(H13=0,"",'Ark1'!AS939)</f>
        <v>14.677968117919727</v>
      </c>
      <c r="O13" s="246"/>
      <c r="P13" s="294">
        <f>+IF(H13=0,"",'Ark1'!U939)</f>
        <v>133.9</v>
      </c>
      <c r="Q13" s="266">
        <f>+IF(H13=0,"",'Ark1'!W939)</f>
        <v>0</v>
      </c>
      <c r="R13" s="266">
        <f>+IF(H13=0,"",'Ark1'!X939)</f>
        <v>0</v>
      </c>
      <c r="S13" s="266">
        <f>+IF(H13=0,"",'Ark1'!AG939)</f>
        <v>1918</v>
      </c>
      <c r="T13" s="266">
        <f>+IF(H13=0,"",'Ark1'!AH939)</f>
        <v>100</v>
      </c>
      <c r="U13" s="266">
        <f>+IF(H13=0,"",'Ark1'!AI939)</f>
        <v>0</v>
      </c>
      <c r="V13" s="266">
        <f>+IF(H13=0,"",'Ark1'!Y939)</f>
        <v>0</v>
      </c>
      <c r="W13" s="265">
        <f>+IF(H13=0,"",'Ark1'!Z939)</f>
        <v>0</v>
      </c>
      <c r="X13" s="294">
        <f t="shared" ref="X13:X24" si="0">+IF(H13=0,"",1000*P13/S13)</f>
        <v>69.812304483837337</v>
      </c>
      <c r="Y13" s="266">
        <f t="shared" ref="Y13:Y24" si="1">+IF(H13=0,"",P13/C13)</f>
        <v>133.9</v>
      </c>
      <c r="Z13" s="264">
        <f t="shared" ref="Z13:Z24" si="2">+IF(H13=0,"",H13/G13)</f>
        <v>1</v>
      </c>
      <c r="AA13" s="244"/>
      <c r="AB13" s="247"/>
      <c r="AD13" s="28"/>
      <c r="AE13" s="27"/>
      <c r="AF13" s="248"/>
      <c r="AG13" s="86"/>
      <c r="AK13" s="86"/>
    </row>
    <row r="14" spans="1:50" ht="15.6">
      <c r="A14" s="244"/>
      <c r="B14" s="244">
        <f>+'Ark1'!C940</f>
        <v>2024</v>
      </c>
      <c r="C14" s="263">
        <f>+'Ark1'!M940</f>
        <v>1</v>
      </c>
      <c r="D14" s="263" t="s">
        <v>93</v>
      </c>
      <c r="E14" s="263">
        <f>+'Ark1'!D940</f>
        <v>2</v>
      </c>
      <c r="F14" s="263" t="s">
        <v>587</v>
      </c>
      <c r="G14" s="263" t="str">
        <f>+IF(H14=0,"",'Ark1'!Q940)</f>
        <v/>
      </c>
      <c r="H14" s="449">
        <f>+'Ark1'!R940</f>
        <v>0</v>
      </c>
      <c r="I14" s="265" t="str">
        <f>+IF(H14=0,"",'Ark1'!AE940)</f>
        <v/>
      </c>
      <c r="J14" s="264" t="str">
        <f>+IF(H14=0,"",'Ark1'!AF940)</f>
        <v/>
      </c>
      <c r="K14" s="265" t="str">
        <f>+IF(H14=0,"",'Ark1'!S940)</f>
        <v/>
      </c>
      <c r="L14" s="244"/>
      <c r="M14" s="366" t="str">
        <f>+IF(H14=0,"",'Ark1'!AR940)</f>
        <v/>
      </c>
      <c r="N14" s="114" t="str">
        <f>+IF(H14=0,"",'Ark1'!AS940)</f>
        <v/>
      </c>
      <c r="O14" s="246"/>
      <c r="P14" s="294" t="str">
        <f>+IF(H14=0,"",'Ark1'!U940)</f>
        <v/>
      </c>
      <c r="Q14" s="266" t="str">
        <f>+IF(H14=0,"",'Ark1'!W940)</f>
        <v/>
      </c>
      <c r="R14" s="266" t="str">
        <f>+IF(H14=0,"",'Ark1'!X940)</f>
        <v/>
      </c>
      <c r="S14" s="266" t="str">
        <f>+IF(H14=0,"",'Ark1'!AG940)</f>
        <v/>
      </c>
      <c r="T14" s="266" t="str">
        <f>+IF(H14=0,"",'Ark1'!AH940)</f>
        <v/>
      </c>
      <c r="U14" s="266" t="str">
        <f>+IF(H14=0,"",'Ark1'!AI940)</f>
        <v/>
      </c>
      <c r="V14" s="266" t="str">
        <f>+IF(H14=0,"",'Ark1'!Y940)</f>
        <v/>
      </c>
      <c r="W14" s="265" t="str">
        <f>+IF(H14=0,"",'Ark1'!Z940)</f>
        <v/>
      </c>
      <c r="X14" s="294" t="str">
        <f t="shared" si="0"/>
        <v/>
      </c>
      <c r="Y14" s="266" t="str">
        <f t="shared" si="1"/>
        <v/>
      </c>
      <c r="Z14" s="264" t="str">
        <f t="shared" si="2"/>
        <v/>
      </c>
      <c r="AA14" s="244"/>
      <c r="AB14" s="247"/>
      <c r="AD14" s="28"/>
      <c r="AE14" s="27"/>
      <c r="AF14" s="248"/>
      <c r="AG14" s="86"/>
      <c r="AK14" s="86"/>
    </row>
    <row r="15" spans="1:50" ht="15.6">
      <c r="A15" s="244"/>
      <c r="B15" s="244">
        <f>+'Ark1'!C941</f>
        <v>2024</v>
      </c>
      <c r="C15" s="263">
        <f>+'Ark1'!M941</f>
        <v>1</v>
      </c>
      <c r="D15" s="263" t="s">
        <v>93</v>
      </c>
      <c r="E15" s="263">
        <f>+'Ark1'!D941</f>
        <v>3</v>
      </c>
      <c r="F15" s="263" t="s">
        <v>588</v>
      </c>
      <c r="G15" s="263" t="str">
        <f>+IF(H15=0,"",'Ark1'!Q941)</f>
        <v/>
      </c>
      <c r="H15" s="449">
        <f>+'Ark1'!R941</f>
        <v>0</v>
      </c>
      <c r="I15" s="265" t="str">
        <f>+IF(H15=0,"",'Ark1'!AE941)</f>
        <v/>
      </c>
      <c r="J15" s="264" t="str">
        <f>+IF(H15=0,"",'Ark1'!AF941)</f>
        <v/>
      </c>
      <c r="K15" s="265" t="str">
        <f>+IF(H15=0,"",'Ark1'!S941)</f>
        <v/>
      </c>
      <c r="L15" s="244"/>
      <c r="M15" s="366" t="str">
        <f>+IF(H15=0,"",'Ark1'!AR941)</f>
        <v/>
      </c>
      <c r="N15" s="114" t="str">
        <f>+IF(H15=0,"",'Ark1'!AS941)</f>
        <v/>
      </c>
      <c r="O15" s="246"/>
      <c r="P15" s="294" t="str">
        <f>+IF(H15=0,"",'Ark1'!U941)</f>
        <v/>
      </c>
      <c r="Q15" s="266" t="str">
        <f>+IF(H15=0,"",'Ark1'!W941)</f>
        <v/>
      </c>
      <c r="R15" s="266" t="str">
        <f>+IF(H15=0,"",'Ark1'!X941)</f>
        <v/>
      </c>
      <c r="S15" s="266" t="str">
        <f>+IF(H15=0,"",'Ark1'!AG941)</f>
        <v/>
      </c>
      <c r="T15" s="266" t="str">
        <f>+IF(H15=0,"",'Ark1'!AH941)</f>
        <v/>
      </c>
      <c r="U15" s="266" t="str">
        <f>+IF(H15=0,"",'Ark1'!AI941)</f>
        <v/>
      </c>
      <c r="V15" s="266" t="str">
        <f>+IF(H15=0,"",'Ark1'!Y941)</f>
        <v/>
      </c>
      <c r="W15" s="265" t="str">
        <f>+IF(H15=0,"",'Ark1'!Z941)</f>
        <v/>
      </c>
      <c r="X15" s="294" t="str">
        <f t="shared" si="0"/>
        <v/>
      </c>
      <c r="Y15" s="266" t="str">
        <f t="shared" si="1"/>
        <v/>
      </c>
      <c r="Z15" s="264" t="str">
        <f t="shared" si="2"/>
        <v/>
      </c>
      <c r="AA15" s="244"/>
      <c r="AB15" s="247"/>
      <c r="AD15" s="28"/>
      <c r="AE15" s="27"/>
      <c r="AF15" s="248"/>
      <c r="AG15" s="86"/>
      <c r="AK15" s="86"/>
    </row>
    <row r="16" spans="1:50" ht="15.6">
      <c r="A16" s="244"/>
      <c r="B16" s="244">
        <f>+'Ark1'!C942</f>
        <v>2024</v>
      </c>
      <c r="C16" s="263">
        <f>+'Ark1'!M942</f>
        <v>1</v>
      </c>
      <c r="D16" s="263" t="s">
        <v>93</v>
      </c>
      <c r="E16" s="263">
        <f>+'Ark1'!D942</f>
        <v>4</v>
      </c>
      <c r="F16" s="263" t="s">
        <v>589</v>
      </c>
      <c r="G16" s="263" t="str">
        <f>+IF(H16=0,"",'Ark1'!Q942)</f>
        <v/>
      </c>
      <c r="H16" s="449">
        <f>+'Ark1'!R942</f>
        <v>0</v>
      </c>
      <c r="I16" s="265" t="str">
        <f>+IF(H16=0,"",'Ark1'!AE942)</f>
        <v/>
      </c>
      <c r="J16" s="264" t="str">
        <f>+IF(H16=0,"",'Ark1'!AF942)</f>
        <v/>
      </c>
      <c r="K16" s="265" t="str">
        <f>+IF(H16=0,"",'Ark1'!S942)</f>
        <v/>
      </c>
      <c r="L16" s="244"/>
      <c r="M16" s="366" t="str">
        <f>+IF(H16=0,"",'Ark1'!AR942)</f>
        <v/>
      </c>
      <c r="N16" s="114" t="str">
        <f>+IF(H16=0,"",'Ark1'!AS942)</f>
        <v/>
      </c>
      <c r="O16" s="246"/>
      <c r="P16" s="294" t="str">
        <f>+IF(H16=0,"",'Ark1'!U942)</f>
        <v/>
      </c>
      <c r="Q16" s="266" t="str">
        <f>+IF(H16=0,"",'Ark1'!W942)</f>
        <v/>
      </c>
      <c r="R16" s="266" t="str">
        <f>+IF(H16=0,"",'Ark1'!X942)</f>
        <v/>
      </c>
      <c r="S16" s="266" t="str">
        <f>+IF(H16=0,"",'Ark1'!AG942)</f>
        <v/>
      </c>
      <c r="T16" s="266" t="str">
        <f>+IF(H16=0,"",'Ark1'!AH942)</f>
        <v/>
      </c>
      <c r="U16" s="266" t="str">
        <f>+IF(H16=0,"",'Ark1'!AI942)</f>
        <v/>
      </c>
      <c r="V16" s="266" t="str">
        <f>+IF(H16=0,"",'Ark1'!Y942)</f>
        <v/>
      </c>
      <c r="W16" s="265" t="str">
        <f>+IF(H16=0,"",'Ark1'!Z942)</f>
        <v/>
      </c>
      <c r="X16" s="294" t="str">
        <f t="shared" si="0"/>
        <v/>
      </c>
      <c r="Y16" s="266" t="str">
        <f t="shared" si="1"/>
        <v/>
      </c>
      <c r="Z16" s="264" t="str">
        <f t="shared" si="2"/>
        <v/>
      </c>
      <c r="AA16" s="244"/>
      <c r="AB16" s="247"/>
      <c r="AD16" s="28"/>
      <c r="AE16" s="27"/>
      <c r="AF16" s="248"/>
      <c r="AG16" s="86"/>
      <c r="AK16" s="86"/>
    </row>
    <row r="17" spans="1:38" ht="15.6">
      <c r="A17" s="244"/>
      <c r="B17" s="244">
        <f>+'Ark1'!C943</f>
        <v>2024</v>
      </c>
      <c r="C17" s="263">
        <f>+'Ark1'!M943</f>
        <v>1</v>
      </c>
      <c r="D17" s="263" t="s">
        <v>93</v>
      </c>
      <c r="E17" s="263">
        <f>+'Ark1'!D943</f>
        <v>5</v>
      </c>
      <c r="F17" s="263" t="s">
        <v>444</v>
      </c>
      <c r="G17" s="263" t="str">
        <f>+IF(H17=0,"",'Ark1'!Q943)</f>
        <v/>
      </c>
      <c r="H17" s="449">
        <f>+'Ark1'!R943</f>
        <v>0</v>
      </c>
      <c r="I17" s="265" t="str">
        <f>+IF(H17=0,"",'Ark1'!AE943)</f>
        <v/>
      </c>
      <c r="J17" s="264" t="str">
        <f>+IF(H17=0,"",'Ark1'!AF943)</f>
        <v/>
      </c>
      <c r="K17" s="265" t="str">
        <f>+IF(H17=0,"",'Ark1'!S943)</f>
        <v/>
      </c>
      <c r="L17" s="244"/>
      <c r="M17" s="366" t="str">
        <f>+IF(H17=0,"",'Ark1'!AR943)</f>
        <v/>
      </c>
      <c r="N17" s="114" t="str">
        <f>+IF(H17=0,"",'Ark1'!AS943)</f>
        <v/>
      </c>
      <c r="O17" s="246"/>
      <c r="P17" s="294" t="str">
        <f>+IF(H17=0,"",'Ark1'!U943)</f>
        <v/>
      </c>
      <c r="Q17" s="266" t="str">
        <f>+IF(H17=0,"",'Ark1'!W943)</f>
        <v/>
      </c>
      <c r="R17" s="266" t="str">
        <f>+IF(H17=0,"",'Ark1'!X943)</f>
        <v/>
      </c>
      <c r="S17" s="266" t="str">
        <f>+IF(H17=0,"",'Ark1'!AG943)</f>
        <v/>
      </c>
      <c r="T17" s="266" t="str">
        <f>+IF(H17=0,"",'Ark1'!AH943)</f>
        <v/>
      </c>
      <c r="U17" s="266" t="str">
        <f>+IF(H17=0,"",'Ark1'!AI943)</f>
        <v/>
      </c>
      <c r="V17" s="266" t="str">
        <f>+IF(H17=0,"",'Ark1'!Y943)</f>
        <v/>
      </c>
      <c r="W17" s="265" t="str">
        <f>+IF(H17=0,"",'Ark1'!Z943)</f>
        <v/>
      </c>
      <c r="X17" s="294" t="str">
        <f t="shared" si="0"/>
        <v/>
      </c>
      <c r="Y17" s="266" t="str">
        <f t="shared" si="1"/>
        <v/>
      </c>
      <c r="Z17" s="264" t="str">
        <f t="shared" si="2"/>
        <v/>
      </c>
      <c r="AA17" s="244"/>
      <c r="AB17" s="247"/>
      <c r="AD17" s="28"/>
      <c r="AE17" s="27"/>
      <c r="AF17" s="248"/>
      <c r="AG17" s="86"/>
      <c r="AK17" s="86"/>
    </row>
    <row r="18" spans="1:38" ht="15.6">
      <c r="A18" s="244"/>
      <c r="B18" s="244">
        <f>+'Ark1'!C944</f>
        <v>2024</v>
      </c>
      <c r="C18" s="263">
        <f>+'Ark1'!M944</f>
        <v>1</v>
      </c>
      <c r="D18" s="263" t="s">
        <v>93</v>
      </c>
      <c r="E18" s="263">
        <f>+'Ark1'!D944</f>
        <v>6</v>
      </c>
      <c r="F18" s="263" t="s">
        <v>590</v>
      </c>
      <c r="G18" s="263">
        <f>+IF(H18=0,"",'Ark1'!Q944)</f>
        <v>1</v>
      </c>
      <c r="H18" s="449">
        <f>+'Ark1'!R944</f>
        <v>1</v>
      </c>
      <c r="I18" s="265">
        <f>+IF(H18=0,"",'Ark1'!AE944)</f>
        <v>2.8498147620404674E-2</v>
      </c>
      <c r="J18" s="264">
        <f>+IF(H18=0,"",'Ark1'!AF944)</f>
        <v>1.285598252775369E-2</v>
      </c>
      <c r="K18" s="265">
        <f>+IF(H18=0,"",'Ark1'!S944)</f>
        <v>1</v>
      </c>
      <c r="L18" s="244"/>
      <c r="M18" s="366">
        <f>+IF(H18=0,"",'Ark1'!AR944)</f>
        <v>212</v>
      </c>
      <c r="N18" s="114">
        <f>+IF(H18=0,"",'Ark1'!AS944)</f>
        <v>14.483432632307204</v>
      </c>
      <c r="O18" s="246"/>
      <c r="P18" s="294">
        <f>+IF(H18=0,"",'Ark1'!U944)</f>
        <v>138.4</v>
      </c>
      <c r="Q18" s="266">
        <f>+IF(H18=0,"",'Ark1'!W944)</f>
        <v>0</v>
      </c>
      <c r="R18" s="266">
        <f>+IF(H18=0,"",'Ark1'!X944)</f>
        <v>0</v>
      </c>
      <c r="S18" s="266">
        <f>+IF(H18=0,"",'Ark1'!AG944)</f>
        <v>5529</v>
      </c>
      <c r="T18" s="266">
        <f>+IF(H18=0,"",'Ark1'!AH944)</f>
        <v>100</v>
      </c>
      <c r="U18" s="266">
        <f>+IF(H18=0,"",'Ark1'!AI944)</f>
        <v>0</v>
      </c>
      <c r="V18" s="266">
        <f>+IF(H18=0,"",'Ark1'!Y944)</f>
        <v>0</v>
      </c>
      <c r="W18" s="265">
        <f>+IF(H18=0,"",'Ark1'!Z944)</f>
        <v>0</v>
      </c>
      <c r="X18" s="294">
        <f t="shared" si="0"/>
        <v>25.031651293181408</v>
      </c>
      <c r="Y18" s="266">
        <f t="shared" si="1"/>
        <v>138.4</v>
      </c>
      <c r="Z18" s="264">
        <f t="shared" si="2"/>
        <v>1</v>
      </c>
      <c r="AA18" s="244"/>
      <c r="AB18" s="247"/>
      <c r="AD18" s="28"/>
      <c r="AE18" s="27"/>
      <c r="AF18" s="248"/>
      <c r="AG18" s="86"/>
      <c r="AH18" s="209"/>
      <c r="AI18" s="209"/>
      <c r="AJ18" s="209"/>
      <c r="AK18" s="86"/>
    </row>
    <row r="19" spans="1:38" ht="15.6">
      <c r="A19" s="244"/>
      <c r="B19" s="244">
        <f>+'Ark1'!C945</f>
        <v>2024</v>
      </c>
      <c r="C19" s="263">
        <f>+'Ark1'!M945</f>
        <v>1</v>
      </c>
      <c r="D19" s="263" t="s">
        <v>93</v>
      </c>
      <c r="E19" s="263">
        <f>+'Ark1'!D945</f>
        <v>7</v>
      </c>
      <c r="F19" s="263" t="s">
        <v>591</v>
      </c>
      <c r="G19" s="263" t="str">
        <f>+IF(H19=0,"",'Ark1'!Q945)</f>
        <v/>
      </c>
      <c r="H19" s="449">
        <f>+'Ark1'!R945</f>
        <v>0</v>
      </c>
      <c r="I19" s="265" t="str">
        <f>+IF(H19=0,"",'Ark1'!AE945)</f>
        <v/>
      </c>
      <c r="J19" s="264" t="str">
        <f>+IF(H19=0,"",'Ark1'!AF945)</f>
        <v/>
      </c>
      <c r="K19" s="265" t="str">
        <f>+IF(H19=0,"",'Ark1'!S945)</f>
        <v/>
      </c>
      <c r="L19" s="244"/>
      <c r="M19" s="366" t="str">
        <f>+IF(H19=0,"",'Ark1'!AR945)</f>
        <v/>
      </c>
      <c r="N19" s="114" t="str">
        <f>+IF(H19=0,"",'Ark1'!AS945)</f>
        <v/>
      </c>
      <c r="O19" s="246"/>
      <c r="P19" s="294" t="str">
        <f>+IF(H19=0,"",'Ark1'!U945)</f>
        <v/>
      </c>
      <c r="Q19" s="266" t="str">
        <f>+IF(H19=0,"",'Ark1'!W945)</f>
        <v/>
      </c>
      <c r="R19" s="266" t="str">
        <f>+IF(H19=0,"",'Ark1'!X945)</f>
        <v/>
      </c>
      <c r="S19" s="266" t="str">
        <f>+IF(H19=0,"",'Ark1'!AG945)</f>
        <v/>
      </c>
      <c r="T19" s="266" t="str">
        <f>+IF(H19=0,"",'Ark1'!AH945)</f>
        <v/>
      </c>
      <c r="U19" s="266" t="str">
        <f>+IF(H19=0,"",'Ark1'!AI945)</f>
        <v/>
      </c>
      <c r="V19" s="266" t="str">
        <f>+IF(H19=0,"",'Ark1'!Y945)</f>
        <v/>
      </c>
      <c r="W19" s="265" t="str">
        <f>+IF(H19=0,"",'Ark1'!Z945)</f>
        <v/>
      </c>
      <c r="X19" s="294" t="str">
        <f t="shared" si="0"/>
        <v/>
      </c>
      <c r="Y19" s="266" t="str">
        <f t="shared" si="1"/>
        <v/>
      </c>
      <c r="Z19" s="264" t="str">
        <f t="shared" si="2"/>
        <v/>
      </c>
      <c r="AA19" s="244"/>
      <c r="AB19" s="247"/>
      <c r="AD19" s="28"/>
      <c r="AE19" s="27"/>
      <c r="AF19" s="248"/>
      <c r="AG19" s="86"/>
      <c r="AH19" s="209"/>
      <c r="AI19" s="209"/>
      <c r="AJ19" s="209"/>
      <c r="AK19" s="86"/>
    </row>
    <row r="20" spans="1:38" ht="15.6">
      <c r="A20" s="244"/>
      <c r="B20" s="244">
        <f>+'Ark1'!C946</f>
        <v>2024</v>
      </c>
      <c r="C20" s="263">
        <f>+'Ark1'!M946</f>
        <v>1</v>
      </c>
      <c r="D20" s="263" t="s">
        <v>93</v>
      </c>
      <c r="E20" s="263">
        <f>+'Ark1'!D946</f>
        <v>8</v>
      </c>
      <c r="F20" s="263" t="s">
        <v>592</v>
      </c>
      <c r="G20" s="263" t="str">
        <f>+IF(H20=0,"",'Ark1'!Q946)</f>
        <v/>
      </c>
      <c r="H20" s="449">
        <f>+'Ark1'!R946</f>
        <v>0</v>
      </c>
      <c r="I20" s="265" t="str">
        <f>+IF(H20=0,"",'Ark1'!AE946)</f>
        <v/>
      </c>
      <c r="J20" s="264" t="str">
        <f>+IF(H20=0,"",'Ark1'!AF946)</f>
        <v/>
      </c>
      <c r="K20" s="265" t="str">
        <f>+IF(H20=0,"",'Ark1'!S946)</f>
        <v/>
      </c>
      <c r="L20" s="244"/>
      <c r="M20" s="366" t="str">
        <f>+IF(H20=0,"",'Ark1'!AR946)</f>
        <v/>
      </c>
      <c r="N20" s="114" t="str">
        <f>+IF(H20=0,"",'Ark1'!AS946)</f>
        <v/>
      </c>
      <c r="O20" s="246"/>
      <c r="P20" s="294" t="str">
        <f>+IF(H20=0,"",'Ark1'!U946)</f>
        <v/>
      </c>
      <c r="Q20" s="266" t="str">
        <f>+IF(H20=0,"",'Ark1'!W946)</f>
        <v/>
      </c>
      <c r="R20" s="266" t="str">
        <f>+IF(H20=0,"",'Ark1'!X946)</f>
        <v/>
      </c>
      <c r="S20" s="266" t="str">
        <f>+IF(H20=0,"",'Ark1'!AG946)</f>
        <v/>
      </c>
      <c r="T20" s="266" t="str">
        <f>+IF(H20=0,"",'Ark1'!AH946)</f>
        <v/>
      </c>
      <c r="U20" s="266" t="str">
        <f>+IF(H20=0,"",'Ark1'!AI946)</f>
        <v/>
      </c>
      <c r="V20" s="266" t="str">
        <f>+IF(H20=0,"",'Ark1'!Y946)</f>
        <v/>
      </c>
      <c r="W20" s="265" t="str">
        <f>+IF(H20=0,"",'Ark1'!Z946)</f>
        <v/>
      </c>
      <c r="X20" s="294" t="str">
        <f t="shared" si="0"/>
        <v/>
      </c>
      <c r="Y20" s="266" t="str">
        <f t="shared" si="1"/>
        <v/>
      </c>
      <c r="Z20" s="264" t="str">
        <f t="shared" si="2"/>
        <v/>
      </c>
      <c r="AA20" s="244"/>
      <c r="AB20" s="247"/>
      <c r="AD20" s="28"/>
      <c r="AE20" s="27"/>
      <c r="AF20" s="248"/>
      <c r="AG20" s="86"/>
      <c r="AH20" s="209"/>
      <c r="AI20" s="209"/>
      <c r="AJ20" s="209"/>
      <c r="AK20" s="86"/>
    </row>
    <row r="21" spans="1:38" ht="15.6">
      <c r="A21" s="244"/>
      <c r="B21" s="244">
        <f>+'Ark1'!C947</f>
        <v>2024</v>
      </c>
      <c r="C21" s="263">
        <f>+'Ark1'!M947</f>
        <v>1</v>
      </c>
      <c r="D21" s="263" t="s">
        <v>93</v>
      </c>
      <c r="E21" s="263">
        <f>+'Ark1'!D947</f>
        <v>9</v>
      </c>
      <c r="F21" s="263" t="s">
        <v>593</v>
      </c>
      <c r="G21" s="263">
        <f>+IF(H21=0,"",'Ark1'!Q947)</f>
        <v>1</v>
      </c>
      <c r="H21" s="449">
        <f>+'Ark1'!R947</f>
        <v>1</v>
      </c>
      <c r="I21" s="265">
        <f>+IF(H21=0,"",'Ark1'!AE947)</f>
        <v>2.6546323334218209E-2</v>
      </c>
      <c r="J21" s="264">
        <f>+IF(H21=0,"",'Ark1'!AF947)</f>
        <v>1.7377917665038489E-2</v>
      </c>
      <c r="K21" s="265">
        <f>+IF(H21=0,"",'Ark1'!S947)</f>
        <v>0</v>
      </c>
      <c r="L21" s="244"/>
      <c r="M21" s="366">
        <f>+IF(H21=0,"",'Ark1'!AR947)</f>
        <v>0</v>
      </c>
      <c r="N21" s="114">
        <f>+IF(H21=0,"",'Ark1'!AS947)</f>
        <v>0</v>
      </c>
      <c r="O21" s="246"/>
      <c r="P21" s="294">
        <f>+IF(H21=0,"",'Ark1'!U947)</f>
        <v>194</v>
      </c>
      <c r="Q21" s="266">
        <f>+IF(H21=0,"",'Ark1'!W947)</f>
        <v>0</v>
      </c>
      <c r="R21" s="266">
        <f>+IF(H21=0,"",'Ark1'!X947)</f>
        <v>0</v>
      </c>
      <c r="S21" s="266">
        <f>+IF(H21=0,"",'Ark1'!AG947)</f>
        <v>0</v>
      </c>
      <c r="T21" s="266">
        <f>+IF(H21=0,"",'Ark1'!AH947)</f>
        <v>0</v>
      </c>
      <c r="U21" s="266">
        <f>+IF(H21=0,"",'Ark1'!AI947)</f>
        <v>0</v>
      </c>
      <c r="V21" s="266">
        <f>+IF(H21=0,"",'Ark1'!Y947)</f>
        <v>0</v>
      </c>
      <c r="W21" s="265">
        <f>+IF(H21=0,"",'Ark1'!Z947)</f>
        <v>0</v>
      </c>
      <c r="X21" s="294" t="e">
        <f t="shared" si="0"/>
        <v>#DIV/0!</v>
      </c>
      <c r="Y21" s="266">
        <f t="shared" si="1"/>
        <v>194</v>
      </c>
      <c r="Z21" s="264">
        <f t="shared" si="2"/>
        <v>1</v>
      </c>
      <c r="AA21" s="244"/>
      <c r="AB21" s="247"/>
      <c r="AD21" s="28"/>
      <c r="AE21" s="27"/>
      <c r="AF21" s="248"/>
      <c r="AG21" s="86"/>
      <c r="AH21" s="209"/>
      <c r="AI21" s="209"/>
      <c r="AJ21" s="209"/>
      <c r="AK21" s="86"/>
    </row>
    <row r="22" spans="1:38" ht="15.6">
      <c r="A22" s="244"/>
      <c r="B22" s="244">
        <f>+'Ark1'!C948</f>
        <v>2024</v>
      </c>
      <c r="C22" s="263">
        <f>+'Ark1'!M948</f>
        <v>1</v>
      </c>
      <c r="D22" s="263" t="s">
        <v>93</v>
      </c>
      <c r="E22" s="263">
        <f>+'Ark1'!D948</f>
        <v>10</v>
      </c>
      <c r="F22" s="263" t="s">
        <v>594</v>
      </c>
      <c r="G22" s="263" t="str">
        <f>+IF(H22=0,"",'Ark1'!Q948)</f>
        <v/>
      </c>
      <c r="H22" s="449">
        <f>+'Ark1'!R948</f>
        <v>0</v>
      </c>
      <c r="I22" s="265" t="str">
        <f>+IF(H22=0,"",'Ark1'!AE948)</f>
        <v/>
      </c>
      <c r="J22" s="264" t="str">
        <f>+IF(H22=0,"",'Ark1'!AF948)</f>
        <v/>
      </c>
      <c r="K22" s="265" t="str">
        <f>+IF(H22=0,"",'Ark1'!S948)</f>
        <v/>
      </c>
      <c r="L22" s="244"/>
      <c r="M22" s="366" t="str">
        <f>+IF(H22=0,"",'Ark1'!AR948)</f>
        <v/>
      </c>
      <c r="N22" s="114" t="str">
        <f>+IF(H22=0,"",'Ark1'!AS948)</f>
        <v/>
      </c>
      <c r="O22" s="246"/>
      <c r="P22" s="294" t="str">
        <f>+IF(H22=0,"",'Ark1'!U948)</f>
        <v/>
      </c>
      <c r="Q22" s="266" t="str">
        <f>+IF(H22=0,"",'Ark1'!W948)</f>
        <v/>
      </c>
      <c r="R22" s="266" t="str">
        <f>+IF(H22=0,"",'Ark1'!X948)</f>
        <v/>
      </c>
      <c r="S22" s="266" t="str">
        <f>+IF(H22=0,"",'Ark1'!AG948)</f>
        <v/>
      </c>
      <c r="T22" s="266" t="str">
        <f>+IF(H22=0,"",'Ark1'!AH948)</f>
        <v/>
      </c>
      <c r="U22" s="266" t="str">
        <f>+IF(H22=0,"",'Ark1'!AI948)</f>
        <v/>
      </c>
      <c r="V22" s="266" t="str">
        <f>+IF(H22=0,"",'Ark1'!Y948)</f>
        <v/>
      </c>
      <c r="W22" s="265" t="str">
        <f>+IF(H22=0,"",'Ark1'!Z948)</f>
        <v/>
      </c>
      <c r="X22" s="294" t="str">
        <f t="shared" si="0"/>
        <v/>
      </c>
      <c r="Y22" s="266" t="str">
        <f t="shared" si="1"/>
        <v/>
      </c>
      <c r="Z22" s="264" t="str">
        <f t="shared" si="2"/>
        <v/>
      </c>
      <c r="AA22" s="244"/>
      <c r="AB22" s="247"/>
      <c r="AD22" s="28"/>
      <c r="AE22" s="27"/>
      <c r="AF22" s="248"/>
      <c r="AG22" s="86"/>
      <c r="AH22" s="209"/>
      <c r="AI22" s="209"/>
      <c r="AJ22" s="209"/>
      <c r="AK22" s="86"/>
    </row>
    <row r="23" spans="1:38" ht="15.6">
      <c r="A23" s="244"/>
      <c r="B23" s="244">
        <f>+'Ark1'!C949</f>
        <v>2024</v>
      </c>
      <c r="C23" s="263">
        <f>+'Ark1'!M949</f>
        <v>1</v>
      </c>
      <c r="D23" s="263" t="s">
        <v>93</v>
      </c>
      <c r="E23" s="263">
        <f>+'Ark1'!D949</f>
        <v>11</v>
      </c>
      <c r="F23" s="263" t="s">
        <v>595</v>
      </c>
      <c r="G23" s="263">
        <f>+IF(H23=0,"",'Ark1'!Q949)</f>
        <v>1</v>
      </c>
      <c r="H23" s="449">
        <f>+'Ark1'!R949</f>
        <v>1</v>
      </c>
      <c r="I23" s="265">
        <f>+IF(H23=0,"",'Ark1'!AE949)</f>
        <v>1.2518778167250878E-2</v>
      </c>
      <c r="J23" s="264">
        <f>+IF(H23=0,"",'Ark1'!AF949)</f>
        <v>7.6933253128773057E-3</v>
      </c>
      <c r="K23" s="265">
        <f>+IF(H23=0,"",'Ark1'!S949)</f>
        <v>0</v>
      </c>
      <c r="L23" s="244"/>
      <c r="M23" s="366">
        <f>+IF(H23=0,"",'Ark1'!AR949)</f>
        <v>0</v>
      </c>
      <c r="N23" s="114">
        <f>+IF(H23=0,"",'Ark1'!AS949)</f>
        <v>0</v>
      </c>
      <c r="O23" s="246"/>
      <c r="P23" s="294">
        <f>+IF(H23=0,"",'Ark1'!U949)</f>
        <v>187.20000000000005</v>
      </c>
      <c r="Q23" s="266">
        <f>+IF(H23=0,"",'Ark1'!W949)</f>
        <v>0</v>
      </c>
      <c r="R23" s="266">
        <f>+IF(H23=0,"",'Ark1'!X949)</f>
        <v>0</v>
      </c>
      <c r="S23" s="266">
        <f>+IF(H23=0,"",'Ark1'!AG949)</f>
        <v>0</v>
      </c>
      <c r="T23" s="266">
        <f>+IF(H23=0,"",'Ark1'!AH949)</f>
        <v>0</v>
      </c>
      <c r="U23" s="266">
        <f>+IF(H23=0,"",'Ark1'!AI949)</f>
        <v>0</v>
      </c>
      <c r="V23" s="266">
        <f>+IF(H23=0,"",'Ark1'!Y949)</f>
        <v>0</v>
      </c>
      <c r="W23" s="265">
        <f>+IF(H23=0,"",'Ark1'!Z949)</f>
        <v>0</v>
      </c>
      <c r="X23" s="294" t="e">
        <f t="shared" si="0"/>
        <v>#DIV/0!</v>
      </c>
      <c r="Y23" s="266">
        <f t="shared" si="1"/>
        <v>187.20000000000005</v>
      </c>
      <c r="Z23" s="264">
        <f t="shared" si="2"/>
        <v>1</v>
      </c>
      <c r="AA23" s="244"/>
      <c r="AB23" s="247"/>
      <c r="AD23" s="28"/>
      <c r="AE23" s="27"/>
      <c r="AF23" s="248"/>
      <c r="AG23" s="86"/>
      <c r="AH23" s="209"/>
      <c r="AI23" s="209"/>
      <c r="AJ23" s="209"/>
      <c r="AK23" s="86"/>
    </row>
    <row r="24" spans="1:38" ht="15.6">
      <c r="A24" s="244"/>
      <c r="B24" s="244">
        <f>+'Ark1'!C950</f>
        <v>2024</v>
      </c>
      <c r="C24" s="263">
        <f>+'Ark1'!M950</f>
        <v>1</v>
      </c>
      <c r="D24" s="263" t="s">
        <v>93</v>
      </c>
      <c r="E24" s="263">
        <f>+'Ark1'!D950</f>
        <v>12</v>
      </c>
      <c r="F24" s="263" t="s">
        <v>596</v>
      </c>
      <c r="G24" s="263" t="str">
        <f>+IF(H24=0,"",'Ark1'!Q950)</f>
        <v/>
      </c>
      <c r="H24" s="449">
        <f>+'Ark1'!R950</f>
        <v>0</v>
      </c>
      <c r="I24" s="265" t="str">
        <f>+IF(H24=0,"",'Ark1'!AE950)</f>
        <v/>
      </c>
      <c r="J24" s="264" t="str">
        <f>+IF(H24=0,"",'Ark1'!AF950)</f>
        <v/>
      </c>
      <c r="K24" s="265" t="str">
        <f>+IF(H24=0,"",'Ark1'!S950)</f>
        <v/>
      </c>
      <c r="L24" s="244"/>
      <c r="M24" s="366" t="str">
        <f>+IF(H24=0,"",'Ark1'!AR950)</f>
        <v/>
      </c>
      <c r="N24" s="114" t="str">
        <f>+IF(H24=0,"",'Ark1'!AS950)</f>
        <v/>
      </c>
      <c r="O24" s="246"/>
      <c r="P24" s="294" t="str">
        <f>+IF(H24=0,"",'Ark1'!U950)</f>
        <v/>
      </c>
      <c r="Q24" s="266" t="str">
        <f>+IF(H24=0,"",'Ark1'!W950)</f>
        <v/>
      </c>
      <c r="R24" s="266" t="str">
        <f>+IF(H24=0,"",'Ark1'!X950)</f>
        <v/>
      </c>
      <c r="S24" s="266" t="str">
        <f>+IF(H24=0,"",'Ark1'!AG950)</f>
        <v/>
      </c>
      <c r="T24" s="266" t="str">
        <f>+IF(H24=0,"",'Ark1'!AH950)</f>
        <v/>
      </c>
      <c r="U24" s="266" t="str">
        <f>+IF(H24=0,"",'Ark1'!AI950)</f>
        <v/>
      </c>
      <c r="V24" s="266" t="str">
        <f>+IF(H24=0,"",'Ark1'!Y950)</f>
        <v/>
      </c>
      <c r="W24" s="265" t="str">
        <f>+IF(H24=0,"",'Ark1'!Z950)</f>
        <v/>
      </c>
      <c r="X24" s="294" t="str">
        <f t="shared" si="0"/>
        <v/>
      </c>
      <c r="Y24" s="266" t="str">
        <f t="shared" si="1"/>
        <v/>
      </c>
      <c r="Z24" s="264" t="str">
        <f t="shared" si="2"/>
        <v/>
      </c>
      <c r="AA24" s="244"/>
      <c r="AB24" s="247"/>
      <c r="AD24" s="28"/>
      <c r="AE24" s="27"/>
      <c r="AF24" s="248"/>
      <c r="AG24" s="86"/>
      <c r="AH24" s="209"/>
      <c r="AI24" s="209"/>
      <c r="AJ24" s="247"/>
      <c r="AK24" s="247"/>
      <c r="AL24" s="247"/>
    </row>
    <row r="25" spans="1:38" ht="15.6">
      <c r="A25" s="244"/>
      <c r="B25" s="244"/>
      <c r="C25" s="244"/>
      <c r="D25" s="244"/>
      <c r="E25" s="244"/>
      <c r="F25" s="244"/>
      <c r="G25" s="244"/>
      <c r="H25" s="443"/>
      <c r="I25" s="245"/>
      <c r="J25" s="245"/>
      <c r="K25" s="244"/>
      <c r="L25" s="244"/>
      <c r="M25" s="246"/>
      <c r="N25" s="246"/>
      <c r="O25" s="246"/>
      <c r="P25" s="244"/>
      <c r="Q25" s="246"/>
      <c r="R25" s="246"/>
      <c r="S25" s="244"/>
      <c r="T25" s="246"/>
      <c r="U25" s="246"/>
      <c r="V25" s="246"/>
      <c r="W25" s="244"/>
      <c r="X25" s="244"/>
      <c r="Y25" s="246"/>
      <c r="Z25" s="245"/>
      <c r="AA25" s="244"/>
      <c r="AB25" s="247"/>
      <c r="AD25" s="28"/>
      <c r="AE25" s="27"/>
      <c r="AF25" s="248"/>
      <c r="AG25" s="86"/>
      <c r="AK25" s="86"/>
    </row>
    <row r="26" spans="1:38" ht="22.8">
      <c r="A26" s="261" t="s">
        <v>628</v>
      </c>
      <c r="B26" s="244"/>
      <c r="C26" s="244"/>
      <c r="D26" s="334" t="str">
        <f>+D28</f>
        <v>1</v>
      </c>
      <c r="E26" s="244"/>
      <c r="F26" s="244"/>
      <c r="G26" s="244"/>
      <c r="H26" s="446">
        <f>SUM(H28:H39)</f>
        <v>143</v>
      </c>
      <c r="I26" s="245"/>
      <c r="J26" s="245"/>
      <c r="K26" s="244"/>
      <c r="L26" s="244"/>
      <c r="M26" s="246"/>
      <c r="N26" s="246"/>
      <c r="O26" s="246"/>
      <c r="P26" s="269">
        <f>+Fettgruppe!Q10</f>
        <v>212.36573426573423</v>
      </c>
      <c r="Q26" s="246"/>
      <c r="R26" s="246"/>
      <c r="S26" s="244"/>
      <c r="T26" s="246"/>
      <c r="U26" s="246"/>
      <c r="V26" s="246"/>
      <c r="W26" s="244"/>
      <c r="X26" s="269">
        <f>+Fettgruppe!Y10</f>
        <v>83.879285884718655</v>
      </c>
      <c r="Y26" s="262" t="s">
        <v>627</v>
      </c>
      <c r="Z26" s="260"/>
      <c r="AA26" s="244"/>
      <c r="AB26" s="247"/>
      <c r="AD26" s="28"/>
      <c r="AE26" s="27"/>
      <c r="AF26" s="248"/>
      <c r="AG26" s="86"/>
      <c r="AK26" s="86"/>
    </row>
    <row r="27" spans="1:38" ht="16.5" customHeight="1">
      <c r="A27" s="244"/>
      <c r="B27" s="244"/>
      <c r="C27" s="244"/>
      <c r="D27" s="334"/>
      <c r="E27" s="244"/>
      <c r="F27" s="244"/>
      <c r="G27" s="244"/>
      <c r="H27" s="443"/>
      <c r="I27" s="244"/>
      <c r="J27" s="244"/>
      <c r="K27" s="244"/>
      <c r="L27" s="244"/>
      <c r="M27" s="246"/>
      <c r="N27" s="246"/>
      <c r="O27" s="246"/>
      <c r="P27" s="244"/>
      <c r="Q27" s="246"/>
      <c r="R27" s="246"/>
      <c r="S27" s="244"/>
      <c r="T27" s="246"/>
      <c r="U27" s="246"/>
      <c r="V27" s="246"/>
      <c r="W27" s="244"/>
      <c r="X27" s="244"/>
      <c r="Y27" s="246"/>
      <c r="Z27" s="260" t="s">
        <v>4</v>
      </c>
      <c r="AA27" s="244"/>
      <c r="AB27" s="247"/>
      <c r="AD27" s="28"/>
      <c r="AE27" s="27"/>
      <c r="AF27" s="248"/>
      <c r="AG27" s="86"/>
      <c r="AK27" s="86"/>
    </row>
    <row r="28" spans="1:38" ht="15.6">
      <c r="A28" s="244"/>
      <c r="B28" s="244">
        <f>+'Ark1'!C951</f>
        <v>2024</v>
      </c>
      <c r="C28" s="86">
        <f>+'Ark1'!M951</f>
        <v>2</v>
      </c>
      <c r="D28" s="351" t="s">
        <v>94</v>
      </c>
      <c r="E28" s="86">
        <f>+'Ark1'!D951</f>
        <v>1</v>
      </c>
      <c r="F28" s="86" t="s">
        <v>586</v>
      </c>
      <c r="G28" s="86">
        <f>+IF(H28=0,"",'Ark1'!Q951)</f>
        <v>7</v>
      </c>
      <c r="H28" s="449">
        <f>+'Ark1'!R951</f>
        <v>7</v>
      </c>
      <c r="I28" s="28">
        <f>+IF(H28=0,"",'Ark1'!AE951)</f>
        <v>0.12912746725696372</v>
      </c>
      <c r="J28" s="28">
        <f>+IF(H28=0,"",'Ark1'!AF951)</f>
        <v>0.10156244050138226</v>
      </c>
      <c r="K28" s="27">
        <f>+IF(H28=0,"",'Ark1'!S951)</f>
        <v>2.1428571428571423</v>
      </c>
      <c r="L28" s="244"/>
      <c r="M28" s="366">
        <f>+IF(H28=0,"",'Ark1'!AR951)</f>
        <v>224.71428571428575</v>
      </c>
      <c r="N28" s="114">
        <f>+IF(H28=0,"",'Ark1'!AS951)</f>
        <v>20.961660816549912</v>
      </c>
      <c r="O28" s="246"/>
      <c r="P28" s="294">
        <f>+IF(H28=0,"",'Ark1'!U951)</f>
        <v>240.0428571428572</v>
      </c>
      <c r="Q28" s="33">
        <f>+IF(H28=0,"",'Ark1'!W951)</f>
        <v>0</v>
      </c>
      <c r="R28" s="33">
        <f>+IF(H28=0,"",'Ark1'!X951)</f>
        <v>14.285714285714288</v>
      </c>
      <c r="S28" s="33">
        <f>+IF(H28=0,"",'Ark1'!AG951)</f>
        <v>2364.8571428571422</v>
      </c>
      <c r="T28" s="33">
        <f>+IF(H28=0,"",'Ark1'!AH951)</f>
        <v>100</v>
      </c>
      <c r="U28" s="33">
        <f>+IF(H28=0,"",'Ark1'!AI951)</f>
        <v>14.285714285714288</v>
      </c>
      <c r="V28" s="33">
        <f>+IF(H28=0,"",'Ark1'!Y951)</f>
        <v>56.224469943327719</v>
      </c>
      <c r="W28" s="27">
        <f>+IF(H28=0,"",'Ark1'!Z951)</f>
        <v>1.6413036132965797</v>
      </c>
      <c r="X28" s="294">
        <f t="shared" ref="X28:X39" si="3">+IF(H28=0,"",1000*P28/S28)</f>
        <v>101.50416817687572</v>
      </c>
      <c r="Y28" s="33">
        <f t="shared" ref="Y28:Y39" si="4">+IF(H28=0,"",P28/C28)</f>
        <v>120.0214285714286</v>
      </c>
      <c r="Z28" s="28">
        <f t="shared" ref="Z28:Z39" si="5">+IF(H28=0,"",H28/G28)</f>
        <v>1</v>
      </c>
      <c r="AA28" s="244"/>
      <c r="AB28" s="247"/>
      <c r="AD28" s="28"/>
      <c r="AE28" s="27"/>
      <c r="AF28" s="248"/>
      <c r="AG28" s="86"/>
      <c r="AK28" s="86"/>
    </row>
    <row r="29" spans="1:38" ht="15.6">
      <c r="A29" s="244"/>
      <c r="B29" s="244">
        <f>+'Ark1'!C952</f>
        <v>2024</v>
      </c>
      <c r="C29" s="86">
        <f>+'Ark1'!M952</f>
        <v>2</v>
      </c>
      <c r="D29" s="351" t="s">
        <v>94</v>
      </c>
      <c r="E29" s="86">
        <f>+'Ark1'!D952</f>
        <v>2</v>
      </c>
      <c r="F29" s="86" t="s">
        <v>587</v>
      </c>
      <c r="G29" s="86">
        <f>+IF(H29=0,"",'Ark1'!Q952)</f>
        <v>8</v>
      </c>
      <c r="H29" s="449">
        <f>+'Ark1'!R952</f>
        <v>8</v>
      </c>
      <c r="I29" s="28">
        <f>+IF(H29=0,"",'Ark1'!AE952)</f>
        <v>0.25575447570332477</v>
      </c>
      <c r="J29" s="28">
        <f>+IF(H29=0,"",'Ark1'!AF952)</f>
        <v>0.17411447767386828</v>
      </c>
      <c r="K29" s="27">
        <f>+IF(H29=0,"",'Ark1'!S952)</f>
        <v>1.5</v>
      </c>
      <c r="L29" s="244"/>
      <c r="M29" s="366">
        <f>+IF(H29=0,"",'Ark1'!AR952)</f>
        <v>231.3333333333334</v>
      </c>
      <c r="N29" s="114">
        <f>+IF(H29=0,"",'Ark1'!AS952)</f>
        <v>18.073008899385073</v>
      </c>
      <c r="O29" s="246"/>
      <c r="P29" s="294">
        <f>+IF(H29=0,"",'Ark1'!U952)</f>
        <v>207.5625</v>
      </c>
      <c r="Q29" s="33">
        <f>+IF(H29=0,"",'Ark1'!W952)</f>
        <v>0</v>
      </c>
      <c r="R29" s="33">
        <f>+IF(H29=0,"",'Ark1'!X952)</f>
        <v>0</v>
      </c>
      <c r="S29" s="33">
        <f>+IF(H29=0,"",'Ark1'!AG952)</f>
        <v>1915</v>
      </c>
      <c r="T29" s="33">
        <f>+IF(H29=0,"",'Ark1'!AH952)</f>
        <v>37.5</v>
      </c>
      <c r="U29" s="33">
        <f>+IF(H29=0,"",'Ark1'!AI952)</f>
        <v>0</v>
      </c>
      <c r="V29" s="33">
        <f>+IF(H29=0,"",'Ark1'!Y952)</f>
        <v>82.496014108258663</v>
      </c>
      <c r="W29" s="27">
        <f>+IF(H29=0,"",'Ark1'!Z952)</f>
        <v>0</v>
      </c>
      <c r="X29" s="294">
        <f t="shared" si="3"/>
        <v>108.38772845953002</v>
      </c>
      <c r="Y29" s="33">
        <f t="shared" si="4"/>
        <v>103.78125</v>
      </c>
      <c r="Z29" s="28">
        <f t="shared" si="5"/>
        <v>1</v>
      </c>
      <c r="AA29" s="244"/>
      <c r="AB29" s="247"/>
      <c r="AD29" s="28"/>
      <c r="AE29" s="27"/>
      <c r="AF29" s="248"/>
      <c r="AG29" s="86"/>
      <c r="AK29" s="86"/>
    </row>
    <row r="30" spans="1:38" ht="15.6">
      <c r="A30" s="244"/>
      <c r="B30" s="244">
        <f>+'Ark1'!C953</f>
        <v>2024</v>
      </c>
      <c r="C30" s="86">
        <f>+'Ark1'!M953</f>
        <v>2</v>
      </c>
      <c r="D30" s="351" t="s">
        <v>94</v>
      </c>
      <c r="E30" s="86">
        <f>+'Ark1'!D953</f>
        <v>3</v>
      </c>
      <c r="F30" s="86" t="s">
        <v>588</v>
      </c>
      <c r="G30" s="86">
        <f>+IF(H30=0,"",'Ark1'!Q953)</f>
        <v>4</v>
      </c>
      <c r="H30" s="449">
        <f>+'Ark1'!R953</f>
        <v>4</v>
      </c>
      <c r="I30" s="28">
        <f>+IF(H30=0,"",'Ark1'!AE953)</f>
        <v>0.10967918837400602</v>
      </c>
      <c r="J30" s="28">
        <f>+IF(H30=0,"",'Ark1'!AF953)</f>
        <v>7.6606578801853648E-2</v>
      </c>
      <c r="K30" s="27">
        <f>+IF(H30=0,"",'Ark1'!S953)</f>
        <v>1.25</v>
      </c>
      <c r="L30" s="244"/>
      <c r="M30" s="366">
        <f>+IF(H30=0,"",'Ark1'!AR953)</f>
        <v>214</v>
      </c>
      <c r="N30" s="114">
        <f>+IF(H30=0,"",'Ark1'!AS953)</f>
        <v>20.305409687659939</v>
      </c>
      <c r="O30" s="246"/>
      <c r="P30" s="294">
        <f>+IF(H30=0,"",'Ark1'!U953)</f>
        <v>213.52500000000001</v>
      </c>
      <c r="Q30" s="33">
        <f>+IF(H30=0,"",'Ark1'!W953)</f>
        <v>0</v>
      </c>
      <c r="R30" s="33">
        <f>+IF(H30=0,"",'Ark1'!X953)</f>
        <v>0</v>
      </c>
      <c r="S30" s="33">
        <f>+IF(H30=0,"",'Ark1'!AG953)</f>
        <v>2333</v>
      </c>
      <c r="T30" s="33">
        <f>+IF(H30=0,"",'Ark1'!AH953)</f>
        <v>25</v>
      </c>
      <c r="U30" s="33">
        <f>+IF(H30=0,"",'Ark1'!AI953)</f>
        <v>0</v>
      </c>
      <c r="V30" s="33">
        <f>+IF(H30=0,"",'Ark1'!Y953)</f>
        <v>19.378773826018975</v>
      </c>
      <c r="W30" s="27">
        <f>+IF(H30=0,"",'Ark1'!Z953)</f>
        <v>0.4330127018922193</v>
      </c>
      <c r="X30" s="294">
        <f t="shared" si="3"/>
        <v>91.523789112730384</v>
      </c>
      <c r="Y30" s="33">
        <f t="shared" si="4"/>
        <v>106.7625</v>
      </c>
      <c r="Z30" s="28">
        <f t="shared" si="5"/>
        <v>1</v>
      </c>
      <c r="AA30" s="244"/>
      <c r="AB30" s="247"/>
      <c r="AD30" s="28"/>
      <c r="AE30" s="27"/>
      <c r="AF30" s="248"/>
      <c r="AG30" s="86"/>
      <c r="AH30" s="209"/>
      <c r="AI30" s="209"/>
      <c r="AJ30" s="209"/>
      <c r="AK30" s="86"/>
    </row>
    <row r="31" spans="1:38" ht="15.6">
      <c r="A31" s="244"/>
      <c r="B31" s="244">
        <f>+'Ark1'!C954</f>
        <v>2024</v>
      </c>
      <c r="C31" s="86">
        <f>+'Ark1'!M954</f>
        <v>2</v>
      </c>
      <c r="D31" s="351" t="s">
        <v>94</v>
      </c>
      <c r="E31" s="86">
        <f>+'Ark1'!D954</f>
        <v>4</v>
      </c>
      <c r="F31" s="86" t="s">
        <v>589</v>
      </c>
      <c r="G31" s="86">
        <f>+IF(H31=0,"",'Ark1'!Q954)</f>
        <v>5</v>
      </c>
      <c r="H31" s="449">
        <f>+'Ark1'!R954</f>
        <v>5</v>
      </c>
      <c r="I31" s="28">
        <f>+IF(H31=0,"",'Ark1'!AE954)</f>
        <v>0.11319900384876611</v>
      </c>
      <c r="J31" s="28">
        <f>+IF(H31=0,"",'Ark1'!AF954)</f>
        <v>7.6682060756460557E-2</v>
      </c>
      <c r="K31" s="27">
        <f>+IF(H31=0,"",'Ark1'!S954)</f>
        <v>1.6</v>
      </c>
      <c r="L31" s="244"/>
      <c r="M31" s="366">
        <f>+IF(H31=0,"",'Ark1'!AR954)</f>
        <v>222.5</v>
      </c>
      <c r="N31" s="114">
        <f>+IF(H31=0,"",'Ark1'!AS954)</f>
        <v>19.428883114166243</v>
      </c>
      <c r="O31" s="246"/>
      <c r="P31" s="294">
        <f>+IF(H31=0,"",'Ark1'!U954)</f>
        <v>210.06</v>
      </c>
      <c r="Q31" s="33">
        <f>+IF(H31=0,"",'Ark1'!W954)</f>
        <v>0</v>
      </c>
      <c r="R31" s="33">
        <f>+IF(H31=0,"",'Ark1'!X954)</f>
        <v>0</v>
      </c>
      <c r="S31" s="33">
        <f>+IF(H31=0,"",'Ark1'!AG954)</f>
        <v>2311.75</v>
      </c>
      <c r="T31" s="33">
        <f>+IF(H31=0,"",'Ark1'!AH954)</f>
        <v>80</v>
      </c>
      <c r="U31" s="33">
        <f>+IF(H31=0,"",'Ark1'!AI954)</f>
        <v>40</v>
      </c>
      <c r="V31" s="33">
        <f>+IF(H31=0,"",'Ark1'!Y954)</f>
        <v>15.725088235046522</v>
      </c>
      <c r="W31" s="27">
        <f>+IF(H31=0,"",'Ark1'!Z954)</f>
        <v>0.79999999999999982</v>
      </c>
      <c r="X31" s="294">
        <f t="shared" si="3"/>
        <v>90.866226884394933</v>
      </c>
      <c r="Y31" s="33">
        <f t="shared" si="4"/>
        <v>105.03</v>
      </c>
      <c r="Z31" s="28">
        <f t="shared" si="5"/>
        <v>1</v>
      </c>
      <c r="AA31" s="244"/>
      <c r="AB31" s="247"/>
      <c r="AD31" s="28"/>
      <c r="AE31" s="27"/>
      <c r="AF31" s="248"/>
      <c r="AG31" s="86"/>
      <c r="AH31" s="209"/>
      <c r="AI31" s="209"/>
      <c r="AJ31" s="209"/>
      <c r="AK31" s="86"/>
    </row>
    <row r="32" spans="1:38" ht="15.6">
      <c r="A32" s="244"/>
      <c r="B32" s="244">
        <f>+'Ark1'!C955</f>
        <v>2024</v>
      </c>
      <c r="C32" s="86">
        <f>+'Ark1'!M955</f>
        <v>2</v>
      </c>
      <c r="D32" s="351" t="s">
        <v>94</v>
      </c>
      <c r="E32" s="86">
        <f>+'Ark1'!D955</f>
        <v>5</v>
      </c>
      <c r="F32" s="86" t="s">
        <v>444</v>
      </c>
      <c r="G32" s="86">
        <f>+IF(H32=0,"",'Ark1'!Q955)</f>
        <v>10</v>
      </c>
      <c r="H32" s="449">
        <f>+'Ark1'!R955</f>
        <v>14</v>
      </c>
      <c r="I32" s="28">
        <f>+IF(H32=0,"",'Ark1'!AE955)</f>
        <v>0.37383177570093445</v>
      </c>
      <c r="J32" s="28">
        <f>+IF(H32=0,"",'Ark1'!AF955)</f>
        <v>0.28064310168651002</v>
      </c>
      <c r="K32" s="27">
        <f>+IF(H32=0,"",'Ark1'!S955)</f>
        <v>2</v>
      </c>
      <c r="L32" s="244"/>
      <c r="M32" s="366">
        <f>+IF(H32=0,"",'Ark1'!AR955)</f>
        <v>222.44444444444443</v>
      </c>
      <c r="N32" s="114">
        <f>+IF(H32=0,"",'Ark1'!AS955)</f>
        <v>20.330584714077236</v>
      </c>
      <c r="O32" s="246"/>
      <c r="P32" s="294">
        <f>+IF(H32=0,"",'Ark1'!U955)</f>
        <v>230.6071428571428</v>
      </c>
      <c r="Q32" s="33">
        <f>+IF(H32=0,"",'Ark1'!W955)</f>
        <v>0</v>
      </c>
      <c r="R32" s="33">
        <f>+IF(H32=0,"",'Ark1'!X955)</f>
        <v>0</v>
      </c>
      <c r="S32" s="33">
        <f>+IF(H32=0,"",'Ark1'!AG955)</f>
        <v>2190.8888888888887</v>
      </c>
      <c r="T32" s="33">
        <f>+IF(H32=0,"",'Ark1'!AH955)</f>
        <v>64.285714285714306</v>
      </c>
      <c r="U32" s="33">
        <f>+IF(H32=0,"",'Ark1'!AI955)</f>
        <v>28.571428571428577</v>
      </c>
      <c r="V32" s="33">
        <f>+IF(H32=0,"",'Ark1'!Y955)</f>
        <v>60.338301793017877</v>
      </c>
      <c r="W32" s="27">
        <f>+IF(H32=0,"",'Ark1'!Z955)</f>
        <v>1.4638501094227996</v>
      </c>
      <c r="X32" s="294">
        <f t="shared" si="3"/>
        <v>105.25734281946879</v>
      </c>
      <c r="Y32" s="33">
        <f t="shared" si="4"/>
        <v>115.3035714285714</v>
      </c>
      <c r="Z32" s="28">
        <f t="shared" si="5"/>
        <v>1.4</v>
      </c>
      <c r="AA32" s="244"/>
      <c r="AB32" s="247"/>
      <c r="AD32" s="28"/>
      <c r="AE32" s="27"/>
      <c r="AF32" s="248"/>
      <c r="AG32" s="86"/>
      <c r="AH32" s="209"/>
      <c r="AI32" s="209"/>
      <c r="AJ32" s="209"/>
      <c r="AK32" s="86"/>
    </row>
    <row r="33" spans="1:38" ht="15.6">
      <c r="A33" s="244"/>
      <c r="B33" s="244">
        <f>+'Ark1'!C956</f>
        <v>2024</v>
      </c>
      <c r="C33" s="86">
        <f>+'Ark1'!M956</f>
        <v>2</v>
      </c>
      <c r="D33" s="351" t="s">
        <v>94</v>
      </c>
      <c r="E33" s="86">
        <f>+'Ark1'!D956</f>
        <v>6</v>
      </c>
      <c r="F33" s="86" t="s">
        <v>590</v>
      </c>
      <c r="G33" s="86">
        <f>+IF(H33=0,"",'Ark1'!Q956)</f>
        <v>8</v>
      </c>
      <c r="H33" s="449">
        <f>+'Ark1'!R956</f>
        <v>8</v>
      </c>
      <c r="I33" s="28">
        <f>+IF(H33=0,"",'Ark1'!AE956)</f>
        <v>0.22798518096323736</v>
      </c>
      <c r="J33" s="28">
        <f>+IF(H33=0,"",'Ark1'!AF956)</f>
        <v>0.14202888211658521</v>
      </c>
      <c r="K33" s="27">
        <f>+IF(H33=0,"",'Ark1'!S956)</f>
        <v>1.125</v>
      </c>
      <c r="L33" s="244"/>
      <c r="M33" s="366">
        <f>+IF(H33=0,"",'Ark1'!AR956)</f>
        <v>218.1428571428572</v>
      </c>
      <c r="N33" s="114">
        <f>+IF(H33=0,"",'Ark1'!AS956)</f>
        <v>18.843370569433475</v>
      </c>
      <c r="O33" s="246"/>
      <c r="P33" s="294">
        <f>+IF(H33=0,"",'Ark1'!U956)</f>
        <v>191.125</v>
      </c>
      <c r="Q33" s="33">
        <f>+IF(H33=0,"",'Ark1'!W956)</f>
        <v>0</v>
      </c>
      <c r="R33" s="33">
        <f>+IF(H33=0,"",'Ark1'!X956)</f>
        <v>0</v>
      </c>
      <c r="S33" s="33">
        <f>+IF(H33=0,"",'Ark1'!AG956)</f>
        <v>2674.1428571428578</v>
      </c>
      <c r="T33" s="33">
        <f>+IF(H33=0,"",'Ark1'!AH956)</f>
        <v>87.5</v>
      </c>
      <c r="U33" s="33">
        <f>+IF(H33=0,"",'Ark1'!AI956)</f>
        <v>12.5</v>
      </c>
      <c r="V33" s="33">
        <f>+IF(H33=0,"",'Ark1'!Y956)</f>
        <v>30.880525821300346</v>
      </c>
      <c r="W33" s="27">
        <f>+IF(H33=0,"",'Ark1'!Z956)</f>
        <v>0.33071891388307378</v>
      </c>
      <c r="X33" s="294">
        <f t="shared" si="3"/>
        <v>71.47149954591589</v>
      </c>
      <c r="Y33" s="33">
        <f t="shared" si="4"/>
        <v>95.5625</v>
      </c>
      <c r="Z33" s="28">
        <f t="shared" si="5"/>
        <v>1</v>
      </c>
      <c r="AA33" s="244"/>
      <c r="AB33" s="247"/>
      <c r="AD33" s="28"/>
      <c r="AE33" s="27"/>
      <c r="AF33" s="248"/>
      <c r="AG33" s="86"/>
      <c r="AH33" s="209"/>
      <c r="AI33" s="209"/>
      <c r="AJ33" s="209"/>
      <c r="AK33" s="86"/>
    </row>
    <row r="34" spans="1:38" ht="15.6">
      <c r="A34" s="244"/>
      <c r="B34" s="244">
        <f>+'Ark1'!C957</f>
        <v>2024</v>
      </c>
      <c r="C34" s="86">
        <f>+'Ark1'!M957</f>
        <v>2</v>
      </c>
      <c r="D34" s="351" t="s">
        <v>94</v>
      </c>
      <c r="E34" s="86">
        <f>+'Ark1'!D957</f>
        <v>7</v>
      </c>
      <c r="F34" s="86" t="s">
        <v>591</v>
      </c>
      <c r="G34" s="86">
        <f>+IF(H34=0,"",'Ark1'!Q957)</f>
        <v>13</v>
      </c>
      <c r="H34" s="449">
        <f>+'Ark1'!R957</f>
        <v>13</v>
      </c>
      <c r="I34" s="28">
        <f>+IF(H34=0,"",'Ark1'!AE957)</f>
        <v>0.43741588156123823</v>
      </c>
      <c r="J34" s="28">
        <f>+IF(H34=0,"",'Ark1'!AF957)</f>
        <v>0.29804264683284754</v>
      </c>
      <c r="K34" s="27">
        <f>+IF(H34=0,"",'Ark1'!S957)</f>
        <v>1.2727272727272727</v>
      </c>
      <c r="L34" s="244"/>
      <c r="M34" s="366">
        <f>+IF(H34=0,"",'Ark1'!AR957)</f>
        <v>223.27272727272728</v>
      </c>
      <c r="N34" s="114">
        <f>+IF(H34=0,"",'Ark1'!AS957)</f>
        <v>18.72371653525019</v>
      </c>
      <c r="O34" s="246"/>
      <c r="P34" s="294">
        <f>+IF(H34=0,"",'Ark1'!U957)</f>
        <v>204.7</v>
      </c>
      <c r="Q34" s="33">
        <f>+IF(H34=0,"",'Ark1'!W957)</f>
        <v>0</v>
      </c>
      <c r="R34" s="33">
        <f>+IF(H34=0,"",'Ark1'!X957)</f>
        <v>0</v>
      </c>
      <c r="S34" s="33">
        <f>+IF(H34=0,"",'Ark1'!AG957)</f>
        <v>1968.7272727272727</v>
      </c>
      <c r="T34" s="33">
        <f>+IF(H34=0,"",'Ark1'!AH957)</f>
        <v>84.615384615384627</v>
      </c>
      <c r="U34" s="33">
        <f>+IF(H34=0,"",'Ark1'!AI957)</f>
        <v>23.07692307692308</v>
      </c>
      <c r="V34" s="33">
        <f>+IF(H34=0,"",'Ark1'!Y957)</f>
        <v>38.457609030043699</v>
      </c>
      <c r="W34" s="27">
        <f>+IF(H34=0,"",'Ark1'!Z957)</f>
        <v>0.26920806370517703</v>
      </c>
      <c r="X34" s="294">
        <f t="shared" si="3"/>
        <v>103.97580347247876</v>
      </c>
      <c r="Y34" s="33">
        <f t="shared" si="4"/>
        <v>102.35</v>
      </c>
      <c r="Z34" s="28">
        <f t="shared" si="5"/>
        <v>1</v>
      </c>
      <c r="AA34" s="244"/>
      <c r="AB34" s="247"/>
      <c r="AD34" s="28"/>
      <c r="AE34" s="27"/>
      <c r="AF34" s="248"/>
      <c r="AG34" s="86"/>
      <c r="AH34" s="209"/>
      <c r="AI34" s="209"/>
      <c r="AJ34" s="209"/>
      <c r="AK34" s="86"/>
    </row>
    <row r="35" spans="1:38" ht="15.6">
      <c r="A35" s="244"/>
      <c r="B35" s="244">
        <f>+'Ark1'!C958</f>
        <v>2024</v>
      </c>
      <c r="C35" s="86">
        <f>+'Ark1'!M958</f>
        <v>2</v>
      </c>
      <c r="D35" s="351" t="s">
        <v>94</v>
      </c>
      <c r="E35" s="86">
        <f>+'Ark1'!D958</f>
        <v>8</v>
      </c>
      <c r="F35" s="86" t="s">
        <v>592</v>
      </c>
      <c r="G35" s="86">
        <f>+IF(H35=0,"",'Ark1'!Q958)</f>
        <v>11</v>
      </c>
      <c r="H35" s="449">
        <f>+'Ark1'!R958</f>
        <v>11</v>
      </c>
      <c r="I35" s="28">
        <f>+IF(H35=0,"",'Ark1'!AE958)</f>
        <v>0.3224860744649663</v>
      </c>
      <c r="J35" s="28">
        <f>+IF(H35=0,"",'Ark1'!AF958)</f>
        <v>0.23300470044456831</v>
      </c>
      <c r="K35" s="27">
        <f>+IF(H35=0,"",'Ark1'!S958)</f>
        <v>1.6363636363636362</v>
      </c>
      <c r="L35" s="244"/>
      <c r="M35" s="366">
        <f>+IF(H35=0,"",'Ark1'!AR958)</f>
        <v>223.8333333333334</v>
      </c>
      <c r="N35" s="114">
        <f>+IF(H35=0,"",'Ark1'!AS958)</f>
        <v>19.671506341298887</v>
      </c>
      <c r="O35" s="246"/>
      <c r="P35" s="294">
        <f>+IF(H35=0,"",'Ark1'!U958)</f>
        <v>214.18181818181804</v>
      </c>
      <c r="Q35" s="33">
        <f>+IF(H35=0,"",'Ark1'!W958)</f>
        <v>0</v>
      </c>
      <c r="R35" s="33">
        <f>+IF(H35=0,"",'Ark1'!X958)</f>
        <v>0</v>
      </c>
      <c r="S35" s="33">
        <f>+IF(H35=0,"",'Ark1'!AG958)</f>
        <v>2160.6666666666661</v>
      </c>
      <c r="T35" s="33">
        <f>+IF(H35=0,"",'Ark1'!AH958)</f>
        <v>54.545454545454554</v>
      </c>
      <c r="U35" s="33">
        <f>+IF(H35=0,"",'Ark1'!AI958)</f>
        <v>18.181818181818183</v>
      </c>
      <c r="V35" s="33">
        <f>+IF(H35=0,"",'Ark1'!Y958)</f>
        <v>48.725405323783157</v>
      </c>
      <c r="W35" s="27">
        <f>+IF(H35=0,"",'Ark1'!Z958)</f>
        <v>1.1499191491521379</v>
      </c>
      <c r="X35" s="294">
        <f t="shared" si="3"/>
        <v>99.127654203248113</v>
      </c>
      <c r="Y35" s="33">
        <f t="shared" si="4"/>
        <v>107.09090909090902</v>
      </c>
      <c r="Z35" s="28">
        <f t="shared" si="5"/>
        <v>1</v>
      </c>
      <c r="AA35" s="244"/>
      <c r="AB35" s="247"/>
      <c r="AD35" s="28"/>
      <c r="AE35" s="27"/>
      <c r="AF35" s="248"/>
      <c r="AG35" s="86"/>
      <c r="AH35" s="209"/>
      <c r="AI35" s="209"/>
      <c r="AJ35" s="247"/>
      <c r="AK35" s="247"/>
      <c r="AL35" s="247"/>
    </row>
    <row r="36" spans="1:38" ht="15.6">
      <c r="A36" s="244"/>
      <c r="B36" s="244">
        <f>+'Ark1'!C959</f>
        <v>2024</v>
      </c>
      <c r="C36" s="86">
        <f>+'Ark1'!M959</f>
        <v>2</v>
      </c>
      <c r="D36" s="351" t="s">
        <v>94</v>
      </c>
      <c r="E36" s="86">
        <f>+'Ark1'!D959</f>
        <v>9</v>
      </c>
      <c r="F36" s="86" t="s">
        <v>593</v>
      </c>
      <c r="G36" s="86">
        <f>+IF(H36=0,"",'Ark1'!Q959)</f>
        <v>18</v>
      </c>
      <c r="H36" s="449">
        <f>+'Ark1'!R959</f>
        <v>18</v>
      </c>
      <c r="I36" s="28">
        <f>+IF(H36=0,"",'Ark1'!AE959)</f>
        <v>0.47783382001592783</v>
      </c>
      <c r="J36" s="28">
        <f>+IF(H36=0,"",'Ark1'!AF959)</f>
        <v>0.35422287430220722</v>
      </c>
      <c r="K36" s="27">
        <f>+IF(H36=0,"",'Ark1'!S959)</f>
        <v>1.4</v>
      </c>
      <c r="L36" s="244"/>
      <c r="M36" s="366">
        <f>+IF(H36=0,"",'Ark1'!AR959)</f>
        <v>228.2</v>
      </c>
      <c r="N36" s="114">
        <f>+IF(H36=0,"",'Ark1'!AS959)</f>
        <v>18.796549333716801</v>
      </c>
      <c r="O36" s="246"/>
      <c r="P36" s="294">
        <f>+IF(H36=0,"",'Ark1'!U959)</f>
        <v>219.68888888888887</v>
      </c>
      <c r="Q36" s="33">
        <f>+IF(H36=0,"",'Ark1'!W959)</f>
        <v>0</v>
      </c>
      <c r="R36" s="33">
        <f>+IF(H36=0,"",'Ark1'!X959)</f>
        <v>0</v>
      </c>
      <c r="S36" s="33">
        <f>+IF(H36=0,"",'Ark1'!AG959)</f>
        <v>2299.3000000000002</v>
      </c>
      <c r="T36" s="33">
        <f>+IF(H36=0,"",'Ark1'!AH959)</f>
        <v>55.555555555555557</v>
      </c>
      <c r="U36" s="33">
        <f>+IF(H36=0,"",'Ark1'!AI959)</f>
        <v>0</v>
      </c>
      <c r="V36" s="33">
        <f>+IF(H36=0,"",'Ark1'!Y959)</f>
        <v>47.542692964544763</v>
      </c>
      <c r="W36" s="27">
        <f>+IF(H36=0,"",'Ark1'!Z959)</f>
        <v>0.30912061651652406</v>
      </c>
      <c r="X36" s="294">
        <f t="shared" si="3"/>
        <v>95.545987426124853</v>
      </c>
      <c r="Y36" s="33">
        <f t="shared" si="4"/>
        <v>109.84444444444443</v>
      </c>
      <c r="Z36" s="28">
        <f t="shared" si="5"/>
        <v>1</v>
      </c>
      <c r="AA36" s="244"/>
      <c r="AB36" s="247"/>
      <c r="AD36" s="28"/>
      <c r="AE36" s="27"/>
      <c r="AF36" s="248"/>
      <c r="AG36" s="86"/>
      <c r="AH36" s="27"/>
      <c r="AI36" s="27"/>
      <c r="AJ36" s="33"/>
      <c r="AK36" s="33"/>
      <c r="AL36" s="33"/>
    </row>
    <row r="37" spans="1:38" ht="15.6">
      <c r="A37" s="244"/>
      <c r="B37" s="244">
        <f>+'Ark1'!C960</f>
        <v>2024</v>
      </c>
      <c r="C37" s="86">
        <f>+'Ark1'!M960</f>
        <v>2</v>
      </c>
      <c r="D37" s="351" t="s">
        <v>94</v>
      </c>
      <c r="E37" s="86">
        <f>+'Ark1'!D960</f>
        <v>10</v>
      </c>
      <c r="F37" s="86" t="s">
        <v>594</v>
      </c>
      <c r="G37" s="86">
        <f>+IF(H37=0,"",'Ark1'!Q960)</f>
        <v>26</v>
      </c>
      <c r="H37" s="449">
        <f>+'Ark1'!R960</f>
        <v>26</v>
      </c>
      <c r="I37" s="28">
        <f>+IF(H37=0,"",'Ark1'!AE960)</f>
        <v>0.2655771195097037</v>
      </c>
      <c r="J37" s="28">
        <f>+IF(H37=0,"",'Ark1'!AF960)</f>
        <v>0.1840852270876514</v>
      </c>
      <c r="K37" s="27">
        <f>+IF(H37=0,"",'Ark1'!S960)</f>
        <v>1.8400000000000003</v>
      </c>
      <c r="L37" s="244"/>
      <c r="M37" s="366">
        <f>+IF(H37=0,"",'Ark1'!AR960)</f>
        <v>215.6363636363636</v>
      </c>
      <c r="N37" s="114">
        <f>+IF(H37=0,"",'Ark1'!AS960)</f>
        <v>21.305620702384296</v>
      </c>
      <c r="O37" s="246"/>
      <c r="P37" s="294">
        <f>+IF(H37=0,"",'Ark1'!U960)</f>
        <v>208.88461538461536</v>
      </c>
      <c r="Q37" s="33">
        <f>+IF(H37=0,"",'Ark1'!W960)</f>
        <v>0</v>
      </c>
      <c r="R37" s="33">
        <f>+IF(H37=0,"",'Ark1'!X960)</f>
        <v>0</v>
      </c>
      <c r="S37" s="33">
        <f>+IF(H37=0,"",'Ark1'!AG960)</f>
        <v>2567</v>
      </c>
      <c r="T37" s="33">
        <f>+IF(H37=0,"",'Ark1'!AH960)</f>
        <v>84.615384615384627</v>
      </c>
      <c r="U37" s="33">
        <f>+IF(H37=0,"",'Ark1'!AI960)</f>
        <v>30.769230769230759</v>
      </c>
      <c r="V37" s="33">
        <f>+IF(H37=0,"",'Ark1'!Y960)</f>
        <v>50.327165720587352</v>
      </c>
      <c r="W37" s="27">
        <f>+IF(H37=0,"",'Ark1'!Z960)</f>
        <v>0.91933086033768641</v>
      </c>
      <c r="X37" s="294">
        <f t="shared" si="3"/>
        <v>81.373048455245552</v>
      </c>
      <c r="Y37" s="33">
        <f t="shared" si="4"/>
        <v>104.44230769230768</v>
      </c>
      <c r="Z37" s="28">
        <f t="shared" si="5"/>
        <v>1</v>
      </c>
      <c r="AA37" s="244"/>
      <c r="AB37" s="247"/>
      <c r="AD37" s="28"/>
      <c r="AE37" s="27"/>
      <c r="AF37" s="248"/>
      <c r="AG37" s="86"/>
      <c r="AH37" s="27"/>
      <c r="AI37" s="27"/>
      <c r="AJ37" s="33"/>
      <c r="AK37" s="33"/>
      <c r="AL37" s="33"/>
    </row>
    <row r="38" spans="1:38" ht="15.6">
      <c r="A38" s="244"/>
      <c r="B38" s="244">
        <f>+'Ark1'!C961</f>
        <v>2024</v>
      </c>
      <c r="C38" s="86">
        <f>+'Ark1'!M961</f>
        <v>2</v>
      </c>
      <c r="D38" s="351" t="s">
        <v>94</v>
      </c>
      <c r="E38" s="86">
        <f>+'Ark1'!D961</f>
        <v>11</v>
      </c>
      <c r="F38" s="86" t="s">
        <v>595</v>
      </c>
      <c r="G38" s="86">
        <f>+IF(H38=0,"",'Ark1'!Q961)</f>
        <v>22</v>
      </c>
      <c r="H38" s="449">
        <f>+'Ark1'!R961</f>
        <v>26</v>
      </c>
      <c r="I38" s="28">
        <f>+IF(H38=0,"",'Ark1'!AE961)</f>
        <v>0.32548823234852287</v>
      </c>
      <c r="J38" s="28">
        <f>+IF(H38=0,"",'Ark1'!AF961)</f>
        <v>0.21606654825027999</v>
      </c>
      <c r="K38" s="27">
        <f>+IF(H38=0,"",'Ark1'!S961)</f>
        <v>1.5</v>
      </c>
      <c r="L38" s="244"/>
      <c r="M38" s="366">
        <f>+IF(H38=0,"",'Ark1'!AR961)</f>
        <v>217.26086956521743</v>
      </c>
      <c r="N38" s="114">
        <f>+IF(H38=0,"",'Ark1'!AS961)</f>
        <v>19.504499314340912</v>
      </c>
      <c r="O38" s="246"/>
      <c r="P38" s="294">
        <f>+IF(H38=0,"",'Ark1'!U961)</f>
        <v>202.21153846153837</v>
      </c>
      <c r="Q38" s="33">
        <f>+IF(H38=0,"",'Ark1'!W961)</f>
        <v>0</v>
      </c>
      <c r="R38" s="33">
        <f>+IF(H38=0,"",'Ark1'!X961)</f>
        <v>0</v>
      </c>
      <c r="S38" s="33">
        <f>+IF(H38=0,"",'Ark1'!AG961)</f>
        <v>3217.521739130435</v>
      </c>
      <c r="T38" s="33">
        <f>+IF(H38=0,"",'Ark1'!AH961)</f>
        <v>88.461538461538439</v>
      </c>
      <c r="U38" s="33">
        <f>+IF(H38=0,"",'Ark1'!AI961)</f>
        <v>30.769230769230759</v>
      </c>
      <c r="V38" s="33">
        <f>+IF(H38=0,"",'Ark1'!Y961)</f>
        <v>41.675941472666928</v>
      </c>
      <c r="W38" s="27">
        <f>+IF(H38=0,"",'Ark1'!Z961)</f>
        <v>0.84352739228697315</v>
      </c>
      <c r="X38" s="294">
        <f t="shared" si="3"/>
        <v>62.846984373814337</v>
      </c>
      <c r="Y38" s="33">
        <f t="shared" si="4"/>
        <v>101.10576923076918</v>
      </c>
      <c r="Z38" s="28">
        <f t="shared" si="5"/>
        <v>1.1818181818181819</v>
      </c>
      <c r="AA38" s="244"/>
      <c r="AB38" s="247"/>
      <c r="AD38" s="28"/>
      <c r="AE38" s="27"/>
      <c r="AF38" s="248"/>
      <c r="AG38" s="86"/>
      <c r="AH38" s="27"/>
      <c r="AI38" s="27"/>
      <c r="AJ38" s="33"/>
      <c r="AK38" s="33"/>
      <c r="AL38" s="33"/>
    </row>
    <row r="39" spans="1:38" ht="15.6">
      <c r="A39" s="244"/>
      <c r="B39" s="244">
        <f>+'Ark1'!C962</f>
        <v>2024</v>
      </c>
      <c r="C39" s="86">
        <f>+'Ark1'!M962</f>
        <v>2</v>
      </c>
      <c r="D39" s="351" t="s">
        <v>94</v>
      </c>
      <c r="E39" s="86">
        <f>+'Ark1'!D962</f>
        <v>12</v>
      </c>
      <c r="F39" s="86" t="s">
        <v>596</v>
      </c>
      <c r="G39" s="86">
        <f>+IF(H39=0,"",'Ark1'!Q962)</f>
        <v>3</v>
      </c>
      <c r="H39" s="449">
        <f>+'Ark1'!R962</f>
        <v>3</v>
      </c>
      <c r="I39" s="28">
        <f>+IF(H39=0,"",'Ark1'!AE962)</f>
        <v>0.17953321364452421</v>
      </c>
      <c r="J39" s="28">
        <f>+IF(H39=0,"",'Ark1'!AF962)</f>
        <v>0.13720461922218047</v>
      </c>
      <c r="K39" s="27">
        <f>+IF(H39=0,"",'Ark1'!S962)</f>
        <v>3</v>
      </c>
      <c r="L39" s="244"/>
      <c r="M39" s="366">
        <f>+IF(H39=0,"",'Ark1'!AR962)</f>
        <v>214.3333333333334</v>
      </c>
      <c r="N39" s="114">
        <f>+IF(H39=0,"",'Ark1'!AS962)</f>
        <v>23.987801513244243</v>
      </c>
      <c r="O39" s="246"/>
      <c r="P39" s="294">
        <f>+IF(H39=0,"",'Ark1'!U962)</f>
        <v>235.2</v>
      </c>
      <c r="Q39" s="33">
        <f>+IF(H39=0,"",'Ark1'!W962)</f>
        <v>0</v>
      </c>
      <c r="R39" s="33">
        <f>+IF(H39=0,"",'Ark1'!X962)</f>
        <v>0</v>
      </c>
      <c r="S39" s="33">
        <f>+IF(H39=0,"",'Ark1'!AG962)</f>
        <v>2655</v>
      </c>
      <c r="T39" s="33">
        <f>+IF(H39=0,"",'Ark1'!AH962)</f>
        <v>100</v>
      </c>
      <c r="U39" s="33">
        <f>+IF(H39=0,"",'Ark1'!AI962)</f>
        <v>33.333333333333343</v>
      </c>
      <c r="V39" s="33">
        <f>+IF(H39=0,"",'Ark1'!Y962)</f>
        <v>42.200078988867638</v>
      </c>
      <c r="W39" s="27">
        <f>+IF(H39=0,"",'Ark1'!Z962)</f>
        <v>2.1602468994692874</v>
      </c>
      <c r="X39" s="294">
        <f t="shared" si="3"/>
        <v>88.587570621468927</v>
      </c>
      <c r="Y39" s="33">
        <f t="shared" si="4"/>
        <v>117.6</v>
      </c>
      <c r="Z39" s="28">
        <f t="shared" si="5"/>
        <v>1</v>
      </c>
      <c r="AA39" s="244"/>
      <c r="AB39" s="247"/>
      <c r="AD39" s="28"/>
      <c r="AE39" s="27"/>
      <c r="AF39" s="248"/>
      <c r="AG39" s="86"/>
      <c r="AH39" s="27"/>
      <c r="AI39" s="27"/>
      <c r="AJ39" s="33"/>
      <c r="AK39" s="33"/>
      <c r="AL39" s="33"/>
    </row>
    <row r="40" spans="1:38" ht="15.6">
      <c r="A40" s="244"/>
      <c r="B40" s="244"/>
      <c r="C40" s="244"/>
      <c r="D40" s="244"/>
      <c r="E40" s="244"/>
      <c r="F40" s="244"/>
      <c r="G40" s="244"/>
      <c r="H40" s="443"/>
      <c r="I40" s="245"/>
      <c r="J40" s="245"/>
      <c r="K40" s="244"/>
      <c r="L40" s="244"/>
      <c r="M40" s="246"/>
      <c r="N40" s="246"/>
      <c r="O40" s="246"/>
      <c r="P40" s="244"/>
      <c r="Q40" s="246"/>
      <c r="R40" s="246"/>
      <c r="S40" s="244"/>
      <c r="T40" s="246"/>
      <c r="U40" s="246"/>
      <c r="V40" s="246"/>
      <c r="W40" s="244"/>
      <c r="X40" s="244"/>
      <c r="Y40" s="246"/>
      <c r="Z40" s="245"/>
      <c r="AA40" s="244"/>
      <c r="AB40" s="247"/>
      <c r="AD40" s="28"/>
      <c r="AE40" s="27"/>
      <c r="AF40" s="248"/>
      <c r="AG40" s="86"/>
      <c r="AK40" s="86"/>
    </row>
    <row r="41" spans="1:38" ht="22.8">
      <c r="A41" s="261" t="s">
        <v>628</v>
      </c>
      <c r="B41" s="244"/>
      <c r="C41" s="244"/>
      <c r="D41" s="334" t="str">
        <f>+D43</f>
        <v>1+</v>
      </c>
      <c r="E41" s="244"/>
      <c r="F41" s="244"/>
      <c r="G41" s="244"/>
      <c r="H41" s="446">
        <f>SUM(H43:H54)</f>
        <v>1198</v>
      </c>
      <c r="I41" s="245"/>
      <c r="J41" s="245"/>
      <c r="K41" s="244"/>
      <c r="L41" s="244"/>
      <c r="M41" s="246"/>
      <c r="N41" s="246"/>
      <c r="O41" s="246"/>
      <c r="P41" s="269">
        <f>+Fettgruppe!Q11</f>
        <v>230.5505008347244</v>
      </c>
      <c r="Q41" s="246"/>
      <c r="R41" s="246"/>
      <c r="S41" s="244"/>
      <c r="T41" s="246"/>
      <c r="U41" s="246"/>
      <c r="V41" s="246"/>
      <c r="W41" s="244"/>
      <c r="X41" s="269">
        <f>+Fettgruppe!Y11</f>
        <v>91.779551455357137</v>
      </c>
      <c r="Y41" s="262" t="s">
        <v>627</v>
      </c>
      <c r="Z41" s="260"/>
      <c r="AA41" s="244"/>
      <c r="AB41" s="247"/>
      <c r="AD41" s="28"/>
      <c r="AE41" s="27"/>
      <c r="AF41" s="248"/>
      <c r="AG41" s="86"/>
      <c r="AK41" s="86"/>
    </row>
    <row r="42" spans="1:38" ht="16.5" customHeight="1">
      <c r="A42" s="244"/>
      <c r="B42" s="244"/>
      <c r="C42" s="244"/>
      <c r="D42" s="334"/>
      <c r="E42" s="244"/>
      <c r="F42" s="244"/>
      <c r="G42" s="244"/>
      <c r="H42" s="443"/>
      <c r="I42" s="244"/>
      <c r="J42" s="244"/>
      <c r="K42" s="244"/>
      <c r="L42" s="244"/>
      <c r="M42" s="246"/>
      <c r="N42" s="246"/>
      <c r="O42" s="246"/>
      <c r="P42" s="244"/>
      <c r="Q42" s="246"/>
      <c r="R42" s="246"/>
      <c r="S42" s="244"/>
      <c r="T42" s="246"/>
      <c r="U42" s="246"/>
      <c r="V42" s="246"/>
      <c r="W42" s="244"/>
      <c r="X42" s="244"/>
      <c r="Y42" s="246"/>
      <c r="Z42" s="246"/>
      <c r="AA42" s="244"/>
      <c r="AB42" s="247"/>
      <c r="AD42" s="28"/>
      <c r="AE42" s="27"/>
      <c r="AF42" s="248"/>
      <c r="AG42" s="86"/>
      <c r="AK42" s="86"/>
    </row>
    <row r="43" spans="1:38" ht="15.6">
      <c r="A43" s="244"/>
      <c r="B43" s="244">
        <f>+'Ark1'!C963</f>
        <v>2024</v>
      </c>
      <c r="C43" s="263">
        <f>+'Ark1'!M963</f>
        <v>3</v>
      </c>
      <c r="D43" s="263" t="s">
        <v>95</v>
      </c>
      <c r="E43" s="263">
        <f>+'Ark1'!D963</f>
        <v>1</v>
      </c>
      <c r="F43" s="263" t="s">
        <v>586</v>
      </c>
      <c r="G43" s="263">
        <f>+IF(H43=0,"",'Ark1'!Q963)</f>
        <v>53</v>
      </c>
      <c r="H43" s="449">
        <f>+'Ark1'!R963</f>
        <v>58</v>
      </c>
      <c r="I43" s="264">
        <f>+IF(H43=0,"",'Ark1'!AE963)</f>
        <v>1.0699133001291274</v>
      </c>
      <c r="J43" s="264">
        <f>+IF(H43=0,"",'Ark1'!AF963)</f>
        <v>0.80313689707916258</v>
      </c>
      <c r="K43" s="265">
        <f>+IF(H43=0,"",'Ark1'!S963)</f>
        <v>1.8103448275862075</v>
      </c>
      <c r="L43" s="244"/>
      <c r="M43" s="366">
        <f>+IF(H43=0,"",'Ark1'!AR963)</f>
        <v>223.05660377358495</v>
      </c>
      <c r="N43" s="114">
        <f>+IF(H43=0,"",'Ark1'!AS963)</f>
        <v>20.773297191346124</v>
      </c>
      <c r="O43" s="246"/>
      <c r="P43" s="294">
        <f>+IF(H43=0,"",'Ark1'!U963)</f>
        <v>229.094827586207</v>
      </c>
      <c r="Q43" s="266">
        <f>+IF(H43=0,"",'Ark1'!W963)</f>
        <v>0</v>
      </c>
      <c r="R43" s="266">
        <f>+IF(H43=0,"",'Ark1'!X963)</f>
        <v>0</v>
      </c>
      <c r="S43" s="266">
        <f>+IF(H43=0,"",'Ark1'!AG963)</f>
        <v>2325.5283018867922</v>
      </c>
      <c r="T43" s="266">
        <f>+IF(H43=0,"",'Ark1'!AH963)</f>
        <v>91.379310344827559</v>
      </c>
      <c r="U43" s="266">
        <f>+IF(H43=0,"",'Ark1'!AI963)</f>
        <v>27.586206896551719</v>
      </c>
      <c r="V43" s="266">
        <f>+IF(H43=0,"",'Ark1'!Y963)</f>
        <v>35.059773699594878</v>
      </c>
      <c r="W43" s="265">
        <f>+IF(H43=0,"",'Ark1'!Z963)</f>
        <v>1.0740978018739673</v>
      </c>
      <c r="X43" s="294">
        <f t="shared" ref="X43:X54" si="6">+IF(H43=0,"",1000*P43/S43)</f>
        <v>98.513024933015615</v>
      </c>
      <c r="Y43" s="266">
        <f t="shared" ref="Y43:Y54" si="7">+IF(H43=0,"",P43/C43)</f>
        <v>76.364942528735668</v>
      </c>
      <c r="Z43" s="264">
        <f t="shared" ref="Z43:Z54" si="8">+IF(H43=0,"",H43/G43)</f>
        <v>1.0943396226415094</v>
      </c>
      <c r="AA43" s="244"/>
      <c r="AB43" s="247"/>
      <c r="AD43" s="28"/>
      <c r="AE43" s="27"/>
      <c r="AF43" s="248"/>
      <c r="AG43" s="86"/>
      <c r="AH43" s="27"/>
      <c r="AI43" s="27"/>
      <c r="AJ43" s="33"/>
      <c r="AK43" s="33"/>
      <c r="AL43" s="33"/>
    </row>
    <row r="44" spans="1:38" ht="15.6">
      <c r="A44" s="244"/>
      <c r="B44" s="244">
        <f>+'Ark1'!C964</f>
        <v>2024</v>
      </c>
      <c r="C44" s="263">
        <f>+'Ark1'!M964</f>
        <v>3</v>
      </c>
      <c r="D44" s="263" t="s">
        <v>95</v>
      </c>
      <c r="E44" s="263">
        <f>+'Ark1'!D964</f>
        <v>2</v>
      </c>
      <c r="F44" s="263" t="s">
        <v>587</v>
      </c>
      <c r="G44" s="263">
        <f>+IF(H44=0,"",'Ark1'!Q964)</f>
        <v>35</v>
      </c>
      <c r="H44" s="449">
        <f>+'Ark1'!R964</f>
        <v>39</v>
      </c>
      <c r="I44" s="264">
        <f>+IF(H44=0,"",'Ark1'!AE964)</f>
        <v>1.2468030690537089</v>
      </c>
      <c r="J44" s="264">
        <f>+IF(H44=0,"",'Ark1'!AF964)</f>
        <v>0.88119436764568149</v>
      </c>
      <c r="K44" s="265">
        <f>+IF(H44=0,"",'Ark1'!S964)</f>
        <v>1.9189189189189189</v>
      </c>
      <c r="L44" s="244"/>
      <c r="M44" s="366">
        <f>+IF(H44=0,"",'Ark1'!AR964)</f>
        <v>213.77419354838713</v>
      </c>
      <c r="N44" s="114">
        <f>+IF(H44=0,"",'Ark1'!AS964)</f>
        <v>20.993970122923088</v>
      </c>
      <c r="O44" s="246"/>
      <c r="P44" s="294">
        <f>+IF(H44=0,"",'Ark1'!U964)</f>
        <v>215.48205128205123</v>
      </c>
      <c r="Q44" s="266">
        <f>+IF(H44=0,"",'Ark1'!W964)</f>
        <v>0</v>
      </c>
      <c r="R44" s="266">
        <f>+IF(H44=0,"",'Ark1'!X964)</f>
        <v>0</v>
      </c>
      <c r="S44" s="266">
        <f>+IF(H44=0,"",'Ark1'!AG964)</f>
        <v>3010.8387096774195</v>
      </c>
      <c r="T44" s="266">
        <f>+IF(H44=0,"",'Ark1'!AH964)</f>
        <v>79.487179487179503</v>
      </c>
      <c r="U44" s="266">
        <f>+IF(H44=0,"",'Ark1'!AI964)</f>
        <v>35.897435897435905</v>
      </c>
      <c r="V44" s="266">
        <f>+IF(H44=0,"",'Ark1'!Y964)</f>
        <v>50.399699184058001</v>
      </c>
      <c r="W44" s="265">
        <f>+IF(H44=0,"",'Ark1'!Z964)</f>
        <v>1.2130937047323269</v>
      </c>
      <c r="X44" s="294">
        <f t="shared" si="6"/>
        <v>71.568779353556906</v>
      </c>
      <c r="Y44" s="266">
        <f t="shared" si="7"/>
        <v>71.82735042735041</v>
      </c>
      <c r="Z44" s="264">
        <f t="shared" si="8"/>
        <v>1.1142857142857143</v>
      </c>
      <c r="AA44" s="244"/>
      <c r="AB44" s="247"/>
      <c r="AD44" s="28"/>
      <c r="AE44" s="27"/>
      <c r="AF44" s="248"/>
      <c r="AG44" s="86"/>
      <c r="AH44" s="27"/>
      <c r="AI44" s="27"/>
      <c r="AJ44" s="33"/>
      <c r="AK44" s="33"/>
      <c r="AL44" s="33"/>
    </row>
    <row r="45" spans="1:38" ht="15.6">
      <c r="A45" s="244"/>
      <c r="B45" s="244">
        <f>+'Ark1'!C965</f>
        <v>2024</v>
      </c>
      <c r="C45" s="263">
        <f>+'Ark1'!M965</f>
        <v>3</v>
      </c>
      <c r="D45" s="263" t="s">
        <v>95</v>
      </c>
      <c r="E45" s="263">
        <f>+'Ark1'!D965</f>
        <v>3</v>
      </c>
      <c r="F45" s="263" t="s">
        <v>588</v>
      </c>
      <c r="G45" s="263">
        <f>+IF(H45=0,"",'Ark1'!Q965)</f>
        <v>48</v>
      </c>
      <c r="H45" s="449">
        <f>+'Ark1'!R965</f>
        <v>49</v>
      </c>
      <c r="I45" s="264">
        <f>+IF(H45=0,"",'Ark1'!AE965)</f>
        <v>1.3435700575815739</v>
      </c>
      <c r="J45" s="264">
        <f>+IF(H45=0,"",'Ark1'!AF965)</f>
        <v>0.98166025408341906</v>
      </c>
      <c r="K45" s="265">
        <f>+IF(H45=0,"",'Ark1'!S965)</f>
        <v>1.8125</v>
      </c>
      <c r="L45" s="244"/>
      <c r="M45" s="366">
        <f>+IF(H45=0,"",'Ark1'!AR965)</f>
        <v>220.3</v>
      </c>
      <c r="N45" s="114">
        <f>+IF(H45=0,"",'Ark1'!AS965)</f>
        <v>21.039200717299806</v>
      </c>
      <c r="O45" s="246"/>
      <c r="P45" s="294">
        <f>+IF(H45=0,"",'Ark1'!U965)</f>
        <v>223.36122448979592</v>
      </c>
      <c r="Q45" s="266">
        <f>+IF(H45=0,"",'Ark1'!W965)</f>
        <v>0</v>
      </c>
      <c r="R45" s="266">
        <f>+IF(H45=0,"",'Ark1'!X965)</f>
        <v>2.0408163265306123</v>
      </c>
      <c r="S45" s="266">
        <f>+IF(H45=0,"",'Ark1'!AG965)</f>
        <v>2699.2</v>
      </c>
      <c r="T45" s="266">
        <f>+IF(H45=0,"",'Ark1'!AH965)</f>
        <v>81.632653061224502</v>
      </c>
      <c r="U45" s="266">
        <f>+IF(H45=0,"",'Ark1'!AI965)</f>
        <v>30.612244897959179</v>
      </c>
      <c r="V45" s="266">
        <f>+IF(H45=0,"",'Ark1'!Y965)</f>
        <v>46.952976112782657</v>
      </c>
      <c r="W45" s="265">
        <f>+IF(H45=0,"",'Ark1'!Z965)</f>
        <v>1.0882240142094091</v>
      </c>
      <c r="X45" s="294">
        <f t="shared" si="6"/>
        <v>82.750898225324519</v>
      </c>
      <c r="Y45" s="266">
        <f t="shared" si="7"/>
        <v>74.453741496598639</v>
      </c>
      <c r="Z45" s="264">
        <f t="shared" si="8"/>
        <v>1.0208333333333333</v>
      </c>
      <c r="AA45" s="244"/>
      <c r="AB45" s="247"/>
      <c r="AD45" s="28"/>
      <c r="AE45" s="27"/>
      <c r="AF45" s="248"/>
      <c r="AG45" s="86"/>
      <c r="AH45" s="27"/>
      <c r="AI45" s="27"/>
      <c r="AJ45" s="33"/>
      <c r="AK45" s="33"/>
      <c r="AL45" s="33"/>
    </row>
    <row r="46" spans="1:38" ht="15.6">
      <c r="A46" s="244"/>
      <c r="B46" s="244">
        <f>+'Ark1'!C966</f>
        <v>2024</v>
      </c>
      <c r="C46" s="263">
        <f>+'Ark1'!M966</f>
        <v>3</v>
      </c>
      <c r="D46" s="263" t="s">
        <v>95</v>
      </c>
      <c r="E46" s="263">
        <f>+'Ark1'!D966</f>
        <v>4</v>
      </c>
      <c r="F46" s="263" t="s">
        <v>589</v>
      </c>
      <c r="G46" s="263">
        <f>+IF(H46=0,"",'Ark1'!Q966)</f>
        <v>54</v>
      </c>
      <c r="H46" s="449">
        <f>+'Ark1'!R966</f>
        <v>56</v>
      </c>
      <c r="I46" s="264">
        <f>+IF(H46=0,"",'Ark1'!AE966)</f>
        <v>1.2678288431061804</v>
      </c>
      <c r="J46" s="264">
        <f>+IF(H46=0,"",'Ark1'!AF966)</f>
        <v>0.9377581576446784</v>
      </c>
      <c r="K46" s="265">
        <f>+IF(H46=0,"",'Ark1'!S966)</f>
        <v>2.04</v>
      </c>
      <c r="L46" s="244"/>
      <c r="M46" s="366">
        <f>+IF(H46=0,"",'Ark1'!AR966)</f>
        <v>223</v>
      </c>
      <c r="N46" s="114">
        <f>+IF(H46=0,"",'Ark1'!AS966)</f>
        <v>20.398031245733595</v>
      </c>
      <c r="O46" s="246"/>
      <c r="P46" s="294">
        <f>+IF(H46=0,"",'Ark1'!U966)</f>
        <v>229.36250000000001</v>
      </c>
      <c r="Q46" s="266">
        <f>+IF(H46=0,"",'Ark1'!W966)</f>
        <v>0</v>
      </c>
      <c r="R46" s="266">
        <f>+IF(H46=0,"",'Ark1'!X966)</f>
        <v>0</v>
      </c>
      <c r="S46" s="266">
        <f>+IF(H46=0,"",'Ark1'!AG966)</f>
        <v>2405.8936170212769</v>
      </c>
      <c r="T46" s="266">
        <f>+IF(H46=0,"",'Ark1'!AH966)</f>
        <v>83.928571428571445</v>
      </c>
      <c r="U46" s="266">
        <f>+IF(H46=0,"",'Ark1'!AI966)</f>
        <v>17.857142857142861</v>
      </c>
      <c r="V46" s="266">
        <f>+IF(H46=0,"",'Ark1'!Y966)</f>
        <v>42.92784878016672</v>
      </c>
      <c r="W46" s="265">
        <f>+IF(H46=0,"",'Ark1'!Z966)</f>
        <v>1.5864965895240453</v>
      </c>
      <c r="X46" s="294">
        <f t="shared" si="6"/>
        <v>95.333600113197193</v>
      </c>
      <c r="Y46" s="266">
        <f t="shared" si="7"/>
        <v>76.454166666666666</v>
      </c>
      <c r="Z46" s="264">
        <f t="shared" si="8"/>
        <v>1.037037037037037</v>
      </c>
      <c r="AA46" s="244"/>
      <c r="AB46" s="247"/>
      <c r="AD46" s="28"/>
      <c r="AE46" s="27"/>
      <c r="AF46" s="248"/>
      <c r="AG46" s="86"/>
      <c r="AH46" s="27"/>
      <c r="AI46" s="27"/>
      <c r="AJ46" s="33"/>
      <c r="AK46" s="33"/>
      <c r="AL46" s="33"/>
    </row>
    <row r="47" spans="1:38" ht="15.6">
      <c r="A47" s="244"/>
      <c r="B47" s="244">
        <f>+'Ark1'!C967</f>
        <v>2024</v>
      </c>
      <c r="C47" s="263">
        <f>+'Ark1'!M967</f>
        <v>3</v>
      </c>
      <c r="D47" s="263" t="s">
        <v>95</v>
      </c>
      <c r="E47" s="263">
        <f>+'Ark1'!D967</f>
        <v>5</v>
      </c>
      <c r="F47" s="263" t="s">
        <v>444</v>
      </c>
      <c r="G47" s="263">
        <f>+IF(H47=0,"",'Ark1'!Q967)</f>
        <v>60</v>
      </c>
      <c r="H47" s="449">
        <f>+'Ark1'!R967</f>
        <v>64</v>
      </c>
      <c r="I47" s="264">
        <f>+IF(H47=0,"",'Ark1'!AE967)</f>
        <v>1.7089452603471296</v>
      </c>
      <c r="J47" s="264">
        <f>+IF(H47=0,"",'Ark1'!AF967)</f>
        <v>1.2480251322699587</v>
      </c>
      <c r="K47" s="265">
        <f>+IF(H47=0,"",'Ark1'!S967)</f>
        <v>1.8064516129032255</v>
      </c>
      <c r="L47" s="244"/>
      <c r="M47" s="366">
        <f>+IF(H47=0,"",'Ark1'!AR967)</f>
        <v>221.10638297872345</v>
      </c>
      <c r="N47" s="114">
        <f>+IF(H47=0,"",'Ark1'!AS967)</f>
        <v>20.527758128504065</v>
      </c>
      <c r="O47" s="246"/>
      <c r="P47" s="294">
        <f>+IF(H47=0,"",'Ark1'!U967)</f>
        <v>224.33125000000001</v>
      </c>
      <c r="Q47" s="266">
        <f>+IF(H47=0,"",'Ark1'!W967)</f>
        <v>0</v>
      </c>
      <c r="R47" s="266">
        <f>+IF(H47=0,"",'Ark1'!X967)</f>
        <v>1.5625</v>
      </c>
      <c r="S47" s="266">
        <f>+IF(H47=0,"",'Ark1'!AG967)</f>
        <v>2370.5744680851062</v>
      </c>
      <c r="T47" s="266">
        <f>+IF(H47=0,"",'Ark1'!AH967)</f>
        <v>73.4375</v>
      </c>
      <c r="U47" s="266">
        <f>+IF(H47=0,"",'Ark1'!AI967)</f>
        <v>15.625</v>
      </c>
      <c r="V47" s="266">
        <f>+IF(H47=0,"",'Ark1'!Y967)</f>
        <v>38.09652984114831</v>
      </c>
      <c r="W47" s="265">
        <f>+IF(H47=0,"",'Ark1'!Z967)</f>
        <v>0.87634614750070916</v>
      </c>
      <c r="X47" s="294">
        <f t="shared" si="6"/>
        <v>94.631597960813892</v>
      </c>
      <c r="Y47" s="266">
        <f t="shared" si="7"/>
        <v>74.777083333333337</v>
      </c>
      <c r="Z47" s="264">
        <f t="shared" si="8"/>
        <v>1.0666666666666667</v>
      </c>
      <c r="AA47" s="244"/>
      <c r="AB47" s="247"/>
      <c r="AD47" s="28"/>
      <c r="AE47" s="27"/>
      <c r="AF47" s="248"/>
      <c r="AG47" s="86"/>
      <c r="AH47" s="27"/>
      <c r="AI47" s="27"/>
      <c r="AJ47" s="33"/>
      <c r="AK47" s="33"/>
      <c r="AL47" s="33"/>
    </row>
    <row r="48" spans="1:38" ht="15.6">
      <c r="A48" s="244"/>
      <c r="B48" s="244">
        <f>+'Ark1'!C968</f>
        <v>2024</v>
      </c>
      <c r="C48" s="263">
        <f>+'Ark1'!M968</f>
        <v>3</v>
      </c>
      <c r="D48" s="263" t="s">
        <v>95</v>
      </c>
      <c r="E48" s="263">
        <f>+'Ark1'!D968</f>
        <v>6</v>
      </c>
      <c r="F48" s="263" t="s">
        <v>590</v>
      </c>
      <c r="G48" s="263">
        <f>+IF(H48=0,"",'Ark1'!Q968)</f>
        <v>75</v>
      </c>
      <c r="H48" s="449">
        <f>+'Ark1'!R968</f>
        <v>84</v>
      </c>
      <c r="I48" s="264">
        <f>+IF(H48=0,"",'Ark1'!AE968)</f>
        <v>2.3938444001139922</v>
      </c>
      <c r="J48" s="264">
        <f>+IF(H48=0,"",'Ark1'!AF968)</f>
        <v>1.8097582109228283</v>
      </c>
      <c r="K48" s="265">
        <f>+IF(H48=0,"",'Ark1'!S968)</f>
        <v>1.7875000000000001</v>
      </c>
      <c r="L48" s="244"/>
      <c r="M48" s="366">
        <f>+IF(H48=0,"",'Ark1'!AR968)</f>
        <v>223.31884057971016</v>
      </c>
      <c r="N48" s="114">
        <f>+IF(H48=0,"",'Ark1'!AS968)</f>
        <v>20.763002461175542</v>
      </c>
      <c r="O48" s="246"/>
      <c r="P48" s="294">
        <f>+IF(H48=0,"",'Ark1'!U968)</f>
        <v>231.93809523809517</v>
      </c>
      <c r="Q48" s="266">
        <f>+IF(H48=0,"",'Ark1'!W968)</f>
        <v>0</v>
      </c>
      <c r="R48" s="266">
        <f>+IF(H48=0,"",'Ark1'!X968)</f>
        <v>0</v>
      </c>
      <c r="S48" s="266">
        <f>+IF(H48=0,"",'Ark1'!AG968)</f>
        <v>2511.7391304347821</v>
      </c>
      <c r="T48" s="266">
        <f>+IF(H48=0,"",'Ark1'!AH968)</f>
        <v>82.142857142857125</v>
      </c>
      <c r="U48" s="266">
        <f>+IF(H48=0,"",'Ark1'!AI968)</f>
        <v>20.238095238095237</v>
      </c>
      <c r="V48" s="266">
        <f>+IF(H48=0,"",'Ark1'!Y968)</f>
        <v>33.829403612136922</v>
      </c>
      <c r="W48" s="265">
        <f>+IF(H48=0,"",'Ark1'!Z968)</f>
        <v>0.95497989881612555</v>
      </c>
      <c r="X48" s="294">
        <f t="shared" si="6"/>
        <v>92.341633901266931</v>
      </c>
      <c r="Y48" s="266">
        <f t="shared" si="7"/>
        <v>77.312698412698396</v>
      </c>
      <c r="Z48" s="264">
        <f t="shared" si="8"/>
        <v>1.1200000000000001</v>
      </c>
      <c r="AA48" s="244"/>
      <c r="AB48" s="247"/>
      <c r="AD48" s="28"/>
      <c r="AE48" s="27"/>
      <c r="AF48" s="248"/>
      <c r="AG48" s="86"/>
      <c r="AH48" s="27"/>
      <c r="AI48" s="27"/>
      <c r="AJ48" s="33"/>
      <c r="AK48" s="33"/>
      <c r="AL48" s="33"/>
    </row>
    <row r="49" spans="1:38" ht="15.6">
      <c r="A49" s="244"/>
      <c r="B49" s="244">
        <f>+'Ark1'!C969</f>
        <v>2024</v>
      </c>
      <c r="C49" s="263">
        <f>+'Ark1'!M969</f>
        <v>3</v>
      </c>
      <c r="D49" s="263" t="s">
        <v>95</v>
      </c>
      <c r="E49" s="263">
        <f>+'Ark1'!D969</f>
        <v>7</v>
      </c>
      <c r="F49" s="263" t="s">
        <v>591</v>
      </c>
      <c r="G49" s="263">
        <f>+IF(H49=0,"",'Ark1'!Q969)</f>
        <v>74</v>
      </c>
      <c r="H49" s="449">
        <f>+'Ark1'!R969</f>
        <v>92</v>
      </c>
      <c r="I49" s="264">
        <f>+IF(H49=0,"",'Ark1'!AE969)</f>
        <v>3.0955585464333781</v>
      </c>
      <c r="J49" s="264">
        <f>+IF(H49=0,"",'Ark1'!AF969)</f>
        <v>2.3377716610957977</v>
      </c>
      <c r="K49" s="265">
        <f>+IF(H49=0,"",'Ark1'!S969)</f>
        <v>1.8152173913043479</v>
      </c>
      <c r="L49" s="244"/>
      <c r="M49" s="366">
        <f>+IF(H49=0,"",'Ark1'!AR969)</f>
        <v>221.78205128205124</v>
      </c>
      <c r="N49" s="114">
        <f>+IF(H49=0,"",'Ark1'!AS969)</f>
        <v>20.591660825764251</v>
      </c>
      <c r="O49" s="246"/>
      <c r="P49" s="294">
        <f>+IF(H49=0,"",'Ark1'!U969)</f>
        <v>226.8804347826088</v>
      </c>
      <c r="Q49" s="266">
        <f>+IF(H49=0,"",'Ark1'!W969)</f>
        <v>0</v>
      </c>
      <c r="R49" s="266">
        <f>+IF(H49=0,"",'Ark1'!X969)</f>
        <v>0</v>
      </c>
      <c r="S49" s="266">
        <f>+IF(H49=0,"",'Ark1'!AG969)</f>
        <v>2307.3589743589746</v>
      </c>
      <c r="T49" s="266">
        <f>+IF(H49=0,"",'Ark1'!AH969)</f>
        <v>84.782608695652172</v>
      </c>
      <c r="U49" s="266">
        <f>+IF(H49=0,"",'Ark1'!AI969)</f>
        <v>23.913043478260871</v>
      </c>
      <c r="V49" s="266">
        <f>+IF(H49=0,"",'Ark1'!Y969)</f>
        <v>30.806786516336057</v>
      </c>
      <c r="W49" s="265">
        <f>+IF(H49=0,"",'Ark1'!Z969)</f>
        <v>0.89599771721961419</v>
      </c>
      <c r="X49" s="294">
        <f t="shared" si="6"/>
        <v>98.329058158642269</v>
      </c>
      <c r="Y49" s="266">
        <f t="shared" si="7"/>
        <v>75.626811594202934</v>
      </c>
      <c r="Z49" s="264">
        <f t="shared" si="8"/>
        <v>1.2432432432432432</v>
      </c>
      <c r="AA49" s="244"/>
      <c r="AB49" s="247"/>
      <c r="AD49" s="28"/>
      <c r="AE49" s="27"/>
      <c r="AF49" s="248"/>
      <c r="AG49" s="86"/>
      <c r="AH49" s="27"/>
      <c r="AI49" s="27"/>
      <c r="AJ49" s="33"/>
      <c r="AK49" s="33"/>
      <c r="AL49" s="33"/>
    </row>
    <row r="50" spans="1:38" ht="15.6">
      <c r="A50" s="244"/>
      <c r="B50" s="244">
        <f>+'Ark1'!C970</f>
        <v>2024</v>
      </c>
      <c r="C50" s="263">
        <f>+'Ark1'!M970</f>
        <v>3</v>
      </c>
      <c r="D50" s="263" t="s">
        <v>95</v>
      </c>
      <c r="E50" s="263">
        <f>+'Ark1'!D970</f>
        <v>8</v>
      </c>
      <c r="F50" s="263" t="s">
        <v>592</v>
      </c>
      <c r="G50" s="263">
        <f>+IF(H50=0,"",'Ark1'!Q970)</f>
        <v>109</v>
      </c>
      <c r="H50" s="449">
        <f>+'Ark1'!R970</f>
        <v>126</v>
      </c>
      <c r="I50" s="264">
        <f>+IF(H50=0,"",'Ark1'!AE970)</f>
        <v>3.6939313984168871</v>
      </c>
      <c r="J50" s="264">
        <f>+IF(H50=0,"",'Ark1'!AF970)</f>
        <v>2.9515346267138121</v>
      </c>
      <c r="K50" s="265">
        <f>+IF(H50=0,"",'Ark1'!S970)</f>
        <v>2.1612903225806446</v>
      </c>
      <c r="L50" s="244"/>
      <c r="M50" s="366">
        <f>+IF(H50=0,"",'Ark1'!AR970)</f>
        <v>222.04716981132077</v>
      </c>
      <c r="N50" s="114">
        <f>+IF(H50=0,"",'Ark1'!AS970)</f>
        <v>21.67559268295221</v>
      </c>
      <c r="O50" s="246"/>
      <c r="P50" s="294">
        <f>+IF(H50=0,"",'Ark1'!U970)</f>
        <v>236.85793650793647</v>
      </c>
      <c r="Q50" s="266">
        <f>+IF(H50=0,"",'Ark1'!W970)</f>
        <v>0</v>
      </c>
      <c r="R50" s="266">
        <f>+IF(H50=0,"",'Ark1'!X970)</f>
        <v>0.79365079365079338</v>
      </c>
      <c r="S50" s="266">
        <f>+IF(H50=0,"",'Ark1'!AG970)</f>
        <v>2503.1226415094338</v>
      </c>
      <c r="T50" s="266">
        <f>+IF(H50=0,"",'Ark1'!AH970)</f>
        <v>84.126984126984127</v>
      </c>
      <c r="U50" s="266">
        <f>+IF(H50=0,"",'Ark1'!AI970)</f>
        <v>24.603174603174608</v>
      </c>
      <c r="V50" s="266">
        <f>+IF(H50=0,"",'Ark1'!Y970)</f>
        <v>42.093420956314588</v>
      </c>
      <c r="W50" s="265">
        <f>+IF(H50=0,"",'Ark1'!Z970)</f>
        <v>1.232599015087811</v>
      </c>
      <c r="X50" s="294">
        <f t="shared" si="6"/>
        <v>94.624982643721495</v>
      </c>
      <c r="Y50" s="266">
        <f t="shared" si="7"/>
        <v>78.952645502645495</v>
      </c>
      <c r="Z50" s="264">
        <f t="shared" si="8"/>
        <v>1.1559633027522935</v>
      </c>
      <c r="AA50" s="244"/>
      <c r="AB50" s="247"/>
      <c r="AD50" s="28"/>
      <c r="AE50" s="27"/>
      <c r="AF50" s="248"/>
      <c r="AG50" s="86"/>
      <c r="AH50" s="27"/>
      <c r="AI50" s="27"/>
      <c r="AJ50" s="33"/>
      <c r="AK50" s="33"/>
      <c r="AL50" s="33"/>
    </row>
    <row r="51" spans="1:38" ht="15.6">
      <c r="A51" s="244"/>
      <c r="B51" s="244">
        <f>+'Ark1'!C971</f>
        <v>2024</v>
      </c>
      <c r="C51" s="263">
        <f>+'Ark1'!M971</f>
        <v>3</v>
      </c>
      <c r="D51" s="263" t="s">
        <v>95</v>
      </c>
      <c r="E51" s="263">
        <f>+'Ark1'!D971</f>
        <v>9</v>
      </c>
      <c r="F51" s="263" t="s">
        <v>593</v>
      </c>
      <c r="G51" s="263">
        <f>+IF(H51=0,"",'Ark1'!Q971)</f>
        <v>110</v>
      </c>
      <c r="H51" s="449">
        <f>+'Ark1'!R971</f>
        <v>129</v>
      </c>
      <c r="I51" s="264">
        <f>+IF(H51=0,"",'Ark1'!AE971)</f>
        <v>3.4244757101141481</v>
      </c>
      <c r="J51" s="264">
        <f>+IF(H51=0,"",'Ark1'!AF971)</f>
        <v>2.6998297053645723</v>
      </c>
      <c r="K51" s="265">
        <f>+IF(H51=0,"",'Ark1'!S971)</f>
        <v>2</v>
      </c>
      <c r="L51" s="244"/>
      <c r="M51" s="366">
        <f>+IF(H51=0,"",'Ark1'!AR971)</f>
        <v>224.38317757009344</v>
      </c>
      <c r="N51" s="114">
        <f>+IF(H51=0,"",'Ark1'!AS971)</f>
        <v>20.778222766611364</v>
      </c>
      <c r="O51" s="246"/>
      <c r="P51" s="294">
        <f>+IF(H51=0,"",'Ark1'!U971)</f>
        <v>233.64186046511631</v>
      </c>
      <c r="Q51" s="266">
        <f>+IF(H51=0,"",'Ark1'!W971)</f>
        <v>0</v>
      </c>
      <c r="R51" s="266">
        <f>+IF(H51=0,"",'Ark1'!X971)</f>
        <v>0.77519379844961245</v>
      </c>
      <c r="S51" s="266">
        <f>+IF(H51=0,"",'Ark1'!AG971)</f>
        <v>2359.7757009345796</v>
      </c>
      <c r="T51" s="266">
        <f>+IF(H51=0,"",'Ark1'!AH971)</f>
        <v>82.945736434108511</v>
      </c>
      <c r="U51" s="266">
        <f>+IF(H51=0,"",'Ark1'!AI971)</f>
        <v>17.829457364341089</v>
      </c>
      <c r="V51" s="266">
        <f>+IF(H51=0,"",'Ark1'!Y971)</f>
        <v>33.093074517711095</v>
      </c>
      <c r="W51" s="265">
        <f>+IF(H51=0,"",'Ark1'!Z971)</f>
        <v>1.2072134612757064</v>
      </c>
      <c r="X51" s="294">
        <f t="shared" si="6"/>
        <v>99.010198457668409</v>
      </c>
      <c r="Y51" s="266">
        <f t="shared" si="7"/>
        <v>77.88062015503877</v>
      </c>
      <c r="Z51" s="264">
        <f t="shared" si="8"/>
        <v>1.1727272727272726</v>
      </c>
      <c r="AA51" s="244"/>
      <c r="AB51" s="247"/>
      <c r="AD51" s="28"/>
      <c r="AE51" s="27"/>
      <c r="AF51" s="248"/>
      <c r="AG51" s="86"/>
      <c r="AH51" s="27"/>
      <c r="AI51" s="27"/>
      <c r="AJ51" s="33"/>
      <c r="AK51" s="33"/>
      <c r="AL51" s="33"/>
    </row>
    <row r="52" spans="1:38" ht="15.6">
      <c r="A52" s="244"/>
      <c r="B52" s="244">
        <f>+'Ark1'!C972</f>
        <v>2024</v>
      </c>
      <c r="C52" s="263">
        <f>+'Ark1'!M972</f>
        <v>3</v>
      </c>
      <c r="D52" s="263" t="s">
        <v>95</v>
      </c>
      <c r="E52" s="263">
        <f>+'Ark1'!D972</f>
        <v>10</v>
      </c>
      <c r="F52" s="263" t="s">
        <v>594</v>
      </c>
      <c r="G52" s="263">
        <f>+IF(H52=0,"",'Ark1'!Q972)</f>
        <v>198</v>
      </c>
      <c r="H52" s="449">
        <f>+'Ark1'!R972</f>
        <v>248</v>
      </c>
      <c r="I52" s="264">
        <f>+IF(H52=0,"",'Ark1'!AE972)</f>
        <v>2.533197139938713</v>
      </c>
      <c r="J52" s="264">
        <f>+IF(H52=0,"",'Ark1'!AF972)</f>
        <v>1.9746470815712451</v>
      </c>
      <c r="K52" s="265">
        <f>+IF(H52=0,"",'Ark1'!S972)</f>
        <v>2.5487804878048785</v>
      </c>
      <c r="L52" s="244"/>
      <c r="M52" s="366">
        <f>+IF(H52=0,"",'Ark1'!AR972)</f>
        <v>217.68421052631575</v>
      </c>
      <c r="N52" s="114">
        <f>+IF(H52=0,"",'Ark1'!AS972)</f>
        <v>22.533906462251441</v>
      </c>
      <c r="O52" s="246"/>
      <c r="P52" s="294">
        <f>+IF(H52=0,"",'Ark1'!U972)</f>
        <v>234.9084677419354</v>
      </c>
      <c r="Q52" s="266">
        <f>+IF(H52=0,"",'Ark1'!W972)</f>
        <v>0</v>
      </c>
      <c r="R52" s="266">
        <f>+IF(H52=0,"",'Ark1'!X972)</f>
        <v>2.0161290322580641</v>
      </c>
      <c r="S52" s="266">
        <f>+IF(H52=0,"",'Ark1'!AG972)</f>
        <v>2559.8333333333339</v>
      </c>
      <c r="T52" s="266">
        <f>+IF(H52=0,"",'Ark1'!AH972)</f>
        <v>91.935483870967758</v>
      </c>
      <c r="U52" s="266">
        <f>+IF(H52=0,"",'Ark1'!AI972)</f>
        <v>43.951612903225801</v>
      </c>
      <c r="V52" s="266">
        <f>+IF(H52=0,"",'Ark1'!Y972)</f>
        <v>48.880080885056493</v>
      </c>
      <c r="W52" s="265">
        <f>+IF(H52=0,"",'Ark1'!Z972)</f>
        <v>1.4918083719209765</v>
      </c>
      <c r="X52" s="294">
        <f t="shared" si="6"/>
        <v>91.767094631916919</v>
      </c>
      <c r="Y52" s="266">
        <f t="shared" si="7"/>
        <v>78.302822580645127</v>
      </c>
      <c r="Z52" s="264">
        <f t="shared" si="8"/>
        <v>1.2525252525252526</v>
      </c>
      <c r="AA52" s="244"/>
      <c r="AB52" s="247"/>
      <c r="AD52" s="28"/>
      <c r="AE52" s="27"/>
      <c r="AF52" s="248"/>
      <c r="AG52" s="86"/>
      <c r="AH52" s="27"/>
      <c r="AI52" s="27"/>
      <c r="AJ52" s="33"/>
      <c r="AK52" s="33"/>
      <c r="AL52" s="33"/>
    </row>
    <row r="53" spans="1:38" ht="15.6">
      <c r="A53" s="244"/>
      <c r="B53" s="244">
        <f>+'Ark1'!C973</f>
        <v>2024</v>
      </c>
      <c r="C53" s="263">
        <f>+'Ark1'!M973</f>
        <v>3</v>
      </c>
      <c r="D53" s="263" t="s">
        <v>95</v>
      </c>
      <c r="E53" s="263">
        <f>+'Ark1'!D973</f>
        <v>11</v>
      </c>
      <c r="F53" s="263" t="s">
        <v>595</v>
      </c>
      <c r="G53" s="263">
        <f>+IF(H53=0,"",'Ark1'!Q973)</f>
        <v>167</v>
      </c>
      <c r="H53" s="449">
        <f>+'Ark1'!R973</f>
        <v>222</v>
      </c>
      <c r="I53" s="264">
        <f>+IF(H53=0,"",'Ark1'!AE973)</f>
        <v>2.7791687531296945</v>
      </c>
      <c r="J53" s="264">
        <f>+IF(H53=0,"",'Ark1'!AF973)</f>
        <v>2.0777526415907808</v>
      </c>
      <c r="K53" s="265">
        <f>+IF(H53=0,"",'Ark1'!S973)</f>
        <v>2.3045454545454542</v>
      </c>
      <c r="L53" s="244"/>
      <c r="M53" s="366">
        <f>+IF(H53=0,"",'Ark1'!AR973)</f>
        <v>218.06632653061223</v>
      </c>
      <c r="N53" s="114">
        <f>+IF(H53=0,"",'Ark1'!AS973)</f>
        <v>21.786053714238353</v>
      </c>
      <c r="O53" s="246"/>
      <c r="P53" s="294">
        <f>+IF(H53=0,"",'Ark1'!U973)</f>
        <v>227.73648648648623</v>
      </c>
      <c r="Q53" s="266">
        <f>+IF(H53=0,"",'Ark1'!W973)</f>
        <v>0</v>
      </c>
      <c r="R53" s="266">
        <f>+IF(H53=0,"",'Ark1'!X973)</f>
        <v>0.90090090090090069</v>
      </c>
      <c r="S53" s="266">
        <f>+IF(H53=0,"",'Ark1'!AG973)</f>
        <v>2580.6326530612246</v>
      </c>
      <c r="T53" s="266">
        <f>+IF(H53=0,"",'Ark1'!AH973)</f>
        <v>88.288288288288285</v>
      </c>
      <c r="U53" s="266">
        <f>+IF(H53=0,"",'Ark1'!AI973)</f>
        <v>43.243243243243249</v>
      </c>
      <c r="V53" s="266">
        <f>+IF(H53=0,"",'Ark1'!Y973)</f>
        <v>41.710583403202826</v>
      </c>
      <c r="W53" s="265">
        <f>+IF(H53=0,"",'Ark1'!Z973)</f>
        <v>1.3048309321315916</v>
      </c>
      <c r="X53" s="294">
        <f t="shared" si="6"/>
        <v>88.248316247699307</v>
      </c>
      <c r="Y53" s="266">
        <f t="shared" si="7"/>
        <v>75.912162162162076</v>
      </c>
      <c r="Z53" s="264">
        <f t="shared" si="8"/>
        <v>1.3293413173652695</v>
      </c>
      <c r="AA53" s="244"/>
      <c r="AB53" s="247"/>
      <c r="AD53" s="28"/>
      <c r="AE53" s="27"/>
      <c r="AF53" s="248"/>
      <c r="AG53" s="86"/>
      <c r="AH53" s="27"/>
      <c r="AI53" s="27"/>
      <c r="AJ53" s="33"/>
      <c r="AK53" s="33"/>
      <c r="AL53" s="33"/>
    </row>
    <row r="54" spans="1:38" ht="16.5" customHeight="1">
      <c r="A54" s="244"/>
      <c r="B54" s="244">
        <f>+'Ark1'!C974</f>
        <v>2024</v>
      </c>
      <c r="C54" s="263">
        <f>+'Ark1'!M974</f>
        <v>3</v>
      </c>
      <c r="D54" s="263" t="s">
        <v>95</v>
      </c>
      <c r="E54" s="263">
        <f>+'Ark1'!D974</f>
        <v>12</v>
      </c>
      <c r="F54" s="263" t="s">
        <v>596</v>
      </c>
      <c r="G54" s="263">
        <f>+IF(H54=0,"",'Ark1'!Q974)</f>
        <v>26</v>
      </c>
      <c r="H54" s="449">
        <f>+'Ark1'!R974</f>
        <v>31</v>
      </c>
      <c r="I54" s="264">
        <f>+IF(H54=0,"",'Ark1'!AE974)</f>
        <v>1.8551765409934169</v>
      </c>
      <c r="J54" s="264">
        <f>+IF(H54=0,"",'Ark1'!AF974)</f>
        <v>1.4015055173524171</v>
      </c>
      <c r="K54" s="265">
        <f>+IF(H54=0,"",'Ark1'!S974)</f>
        <v>2.2258064516129026</v>
      </c>
      <c r="L54" s="244"/>
      <c r="M54" s="366">
        <f>+IF(H54=0,"",'Ark1'!AR974)</f>
        <v>221.48148148148152</v>
      </c>
      <c r="N54" s="114">
        <f>+IF(H54=0,"",'Ark1'!AS974)</f>
        <v>21.743615946909102</v>
      </c>
      <c r="O54" s="246"/>
      <c r="P54" s="294">
        <f>+IF(H54=0,"",'Ark1'!U974)</f>
        <v>232.50000000000003</v>
      </c>
      <c r="Q54" s="266">
        <f>+IF(H54=0,"",'Ark1'!W974)</f>
        <v>0</v>
      </c>
      <c r="R54" s="266">
        <f>+IF(H54=0,"",'Ark1'!X974)</f>
        <v>0</v>
      </c>
      <c r="S54" s="266">
        <f>+IF(H54=0,"",'Ark1'!AG974)</f>
        <v>2786.7777777777778</v>
      </c>
      <c r="T54" s="266">
        <f>+IF(H54=0,"",'Ark1'!AH974)</f>
        <v>87.096774193548399</v>
      </c>
      <c r="U54" s="266">
        <f>+IF(H54=0,"",'Ark1'!AI974)</f>
        <v>38.709677419354847</v>
      </c>
      <c r="V54" s="266">
        <f>+IF(H54=0,"",'Ark1'!Y974)</f>
        <v>37.798105431271487</v>
      </c>
      <c r="W54" s="265">
        <f>+IF(H54=0,"",'Ark1'!Z974)</f>
        <v>1.1559014753012204</v>
      </c>
      <c r="X54" s="294">
        <f t="shared" si="6"/>
        <v>83.42968781149078</v>
      </c>
      <c r="Y54" s="266">
        <f t="shared" si="7"/>
        <v>77.500000000000014</v>
      </c>
      <c r="Z54" s="264">
        <f t="shared" si="8"/>
        <v>1.1923076923076923</v>
      </c>
      <c r="AA54" s="244"/>
      <c r="AB54" s="247"/>
      <c r="AD54" s="28"/>
      <c r="AE54" s="27"/>
      <c r="AF54" s="248"/>
      <c r="AG54" s="86"/>
      <c r="AH54" s="27"/>
      <c r="AI54" s="27"/>
      <c r="AJ54" s="33"/>
      <c r="AK54" s="33"/>
      <c r="AL54" s="33"/>
    </row>
    <row r="55" spans="1:38" ht="15.6">
      <c r="A55" s="244"/>
      <c r="B55" s="244"/>
      <c r="C55" s="244"/>
      <c r="D55" s="244"/>
      <c r="E55" s="244"/>
      <c r="F55" s="244"/>
      <c r="G55" s="244"/>
      <c r="H55" s="443"/>
      <c r="I55" s="245"/>
      <c r="J55" s="245"/>
      <c r="K55" s="244"/>
      <c r="L55" s="244"/>
      <c r="M55" s="246"/>
      <c r="N55" s="246"/>
      <c r="O55" s="246"/>
      <c r="P55" s="244"/>
      <c r="Q55" s="246"/>
      <c r="R55" s="246"/>
      <c r="S55" s="244"/>
      <c r="T55" s="246"/>
      <c r="U55" s="246"/>
      <c r="V55" s="246"/>
      <c r="W55" s="244"/>
      <c r="X55" s="244"/>
      <c r="Y55" s="246"/>
      <c r="Z55" s="245"/>
      <c r="AA55" s="244"/>
      <c r="AB55" s="247"/>
      <c r="AD55" s="28"/>
      <c r="AE55" s="27"/>
      <c r="AF55" s="248"/>
      <c r="AG55" s="86"/>
      <c r="AK55" s="86"/>
    </row>
    <row r="56" spans="1:38" ht="22.8">
      <c r="A56" s="261" t="s">
        <v>628</v>
      </c>
      <c r="B56" s="244"/>
      <c r="C56" s="244"/>
      <c r="D56" s="334" t="str">
        <f>+D58</f>
        <v>2-</v>
      </c>
      <c r="E56" s="244"/>
      <c r="F56" s="244"/>
      <c r="G56" s="244"/>
      <c r="H56" s="446">
        <f>SUM(H58:H69)</f>
        <v>2984</v>
      </c>
      <c r="I56" s="245"/>
      <c r="J56" s="245"/>
      <c r="K56" s="244"/>
      <c r="L56" s="244"/>
      <c r="M56" s="246"/>
      <c r="N56" s="246"/>
      <c r="O56" s="246"/>
      <c r="P56" s="269">
        <f>+Fettgruppe!Q12</f>
        <v>248.18284182305527</v>
      </c>
      <c r="Q56" s="246"/>
      <c r="R56" s="246"/>
      <c r="S56" s="244"/>
      <c r="T56" s="246"/>
      <c r="U56" s="246"/>
      <c r="V56" s="246"/>
      <c r="W56" s="244"/>
      <c r="X56" s="269">
        <f>+Fettgruppe!Y12</f>
        <v>101.66429283975502</v>
      </c>
      <c r="Y56" s="262" t="s">
        <v>627</v>
      </c>
      <c r="Z56" s="260"/>
      <c r="AA56" s="244"/>
      <c r="AB56" s="247"/>
      <c r="AD56" s="28"/>
      <c r="AE56" s="27"/>
      <c r="AF56" s="248"/>
      <c r="AG56" s="86"/>
      <c r="AK56" s="86"/>
    </row>
    <row r="57" spans="1:38" ht="16.5" customHeight="1">
      <c r="A57" s="244"/>
      <c r="B57" s="244"/>
      <c r="C57" s="244"/>
      <c r="D57" s="334"/>
      <c r="E57" s="244"/>
      <c r="F57" s="244"/>
      <c r="G57" s="244"/>
      <c r="H57" s="443"/>
      <c r="I57" s="244"/>
      <c r="J57" s="244"/>
      <c r="K57" s="244"/>
      <c r="L57" s="244"/>
      <c r="M57" s="246"/>
      <c r="N57" s="246"/>
      <c r="O57" s="246"/>
      <c r="P57" s="244"/>
      <c r="Q57" s="246"/>
      <c r="R57" s="246"/>
      <c r="S57" s="244"/>
      <c r="T57" s="246"/>
      <c r="U57" s="246"/>
      <c r="V57" s="246"/>
      <c r="W57" s="244"/>
      <c r="X57" s="244"/>
      <c r="Y57" s="246"/>
      <c r="Z57" s="246"/>
      <c r="AA57" s="246"/>
      <c r="AB57" s="247"/>
      <c r="AD57" s="28"/>
      <c r="AE57" s="27"/>
      <c r="AF57" s="248"/>
      <c r="AG57" s="86"/>
      <c r="AK57" s="86"/>
    </row>
    <row r="58" spans="1:38" ht="16.5" customHeight="1">
      <c r="A58" s="244"/>
      <c r="B58" s="244">
        <f>+'Ark1'!C975</f>
        <v>2024</v>
      </c>
      <c r="C58" s="86">
        <f>+'Ark1'!M975</f>
        <v>4</v>
      </c>
      <c r="D58" s="351" t="s">
        <v>96</v>
      </c>
      <c r="E58" s="86">
        <f>+'Ark1'!D975</f>
        <v>1</v>
      </c>
      <c r="F58" s="86" t="s">
        <v>586</v>
      </c>
      <c r="G58" s="86">
        <f>+IF(H58=0,"",'Ark1'!Q975)</f>
        <v>154</v>
      </c>
      <c r="H58" s="449">
        <f>+'Ark1'!R975</f>
        <v>176</v>
      </c>
      <c r="I58" s="28">
        <f>+IF(H58=0,"",'Ark1'!AE975)</f>
        <v>3.2466334624608009</v>
      </c>
      <c r="J58" s="28">
        <f>+IF(H58=0,"",'Ark1'!AF975)</f>
        <v>2.5719964251568279</v>
      </c>
      <c r="K58" s="27">
        <f>+IF(H58=0,"",'Ark1'!S975)</f>
        <v>2.1647727272727271</v>
      </c>
      <c r="L58" s="244"/>
      <c r="M58" s="366">
        <f>+IF(H58=0,"",'Ark1'!AR975)</f>
        <v>223.06211180124225</v>
      </c>
      <c r="N58" s="114">
        <f>+IF(H58=0,"",'Ark1'!AS975)</f>
        <v>21.796173060608822</v>
      </c>
      <c r="O58" s="246"/>
      <c r="P58" s="294">
        <f>+IF(H58=0,"",'Ark1'!U975)</f>
        <v>241.77499999999995</v>
      </c>
      <c r="Q58" s="33">
        <f>+IF(H58=0,"",'Ark1'!W975)</f>
        <v>0</v>
      </c>
      <c r="R58" s="33">
        <f>+IF(H58=0,"",'Ark1'!X975)</f>
        <v>0</v>
      </c>
      <c r="S58" s="33">
        <f>+IF(H58=0,"",'Ark1'!AG975)</f>
        <v>2464.3478260869565</v>
      </c>
      <c r="T58" s="33">
        <f>+IF(H58=0,"",'Ark1'!AH975)</f>
        <v>91.477272727272734</v>
      </c>
      <c r="U58" s="33">
        <f>+IF(H58=0,"",'Ark1'!AI975)</f>
        <v>25.568181818181817</v>
      </c>
      <c r="V58" s="33">
        <f>+IF(H58=0,"",'Ark1'!Y975)</f>
        <v>34.203750292781898</v>
      </c>
      <c r="W58" s="27">
        <f>+IF(H58=0,"",'Ark1'!Z975)</f>
        <v>1.1536049990363479</v>
      </c>
      <c r="X58" s="294">
        <f t="shared" ref="X58:X69" si="9">+IF(H58=0,"",1000*P58/S58)</f>
        <v>98.109121383203927</v>
      </c>
      <c r="Y58" s="33">
        <f t="shared" ref="Y58:Y69" si="10">+IF(H58=0,"",P58/C58)</f>
        <v>60.443749999999987</v>
      </c>
      <c r="Z58" s="28">
        <f t="shared" ref="Z58:Z69" si="11">+IF(H58=0,"",H58/G58)</f>
        <v>1.1428571428571428</v>
      </c>
      <c r="AA58" s="244"/>
      <c r="AB58" s="247"/>
      <c r="AD58" s="28"/>
      <c r="AE58" s="27"/>
      <c r="AF58" s="248"/>
      <c r="AG58" s="86"/>
      <c r="AH58" s="27"/>
      <c r="AI58" s="27"/>
      <c r="AJ58" s="33"/>
      <c r="AK58" s="33"/>
      <c r="AL58" s="33"/>
    </row>
    <row r="59" spans="1:38" ht="15.6">
      <c r="A59" s="244"/>
      <c r="B59" s="244">
        <f>+'Ark1'!C976</f>
        <v>2024</v>
      </c>
      <c r="C59" s="86">
        <f>+'Ark1'!M976</f>
        <v>4</v>
      </c>
      <c r="D59" s="351" t="s">
        <v>96</v>
      </c>
      <c r="E59" s="86">
        <f>+'Ark1'!D976</f>
        <v>2</v>
      </c>
      <c r="F59" s="86" t="s">
        <v>587</v>
      </c>
      <c r="G59" s="86">
        <f>+IF(H59=0,"",'Ark1'!Q976)</f>
        <v>98</v>
      </c>
      <c r="H59" s="449">
        <f>+'Ark1'!R976</f>
        <v>112</v>
      </c>
      <c r="I59" s="28">
        <f>+IF(H59=0,"",'Ark1'!AE976)</f>
        <v>3.5805626598465472</v>
      </c>
      <c r="J59" s="28">
        <f>+IF(H59=0,"",'Ark1'!AF976)</f>
        <v>2.8380502575856177</v>
      </c>
      <c r="K59" s="27">
        <f>+IF(H59=0,"",'Ark1'!S976)</f>
        <v>2.4285714285714279</v>
      </c>
      <c r="L59" s="244"/>
      <c r="M59" s="366">
        <f>+IF(H59=0,"",'Ark1'!AR976)</f>
        <v>219.97058823529403</v>
      </c>
      <c r="N59" s="114">
        <f>+IF(H59=0,"",'Ark1'!AS976)</f>
        <v>22.700969965502953</v>
      </c>
      <c r="O59" s="246"/>
      <c r="P59" s="294">
        <f>+IF(H59=0,"",'Ark1'!U976)</f>
        <v>241.66071428571408</v>
      </c>
      <c r="Q59" s="33">
        <f>+IF(H59=0,"",'Ark1'!W976)</f>
        <v>0</v>
      </c>
      <c r="R59" s="33">
        <f>+IF(H59=0,"",'Ark1'!X976)</f>
        <v>3.5714285714285721</v>
      </c>
      <c r="S59" s="33">
        <f>+IF(H59=0,"",'Ark1'!AG976)</f>
        <v>2528.3333333333339</v>
      </c>
      <c r="T59" s="33">
        <f>+IF(H59=0,"",'Ark1'!AH976)</f>
        <v>91.071428571428555</v>
      </c>
      <c r="U59" s="33">
        <f>+IF(H59=0,"",'Ark1'!AI976)</f>
        <v>26.785714285714281</v>
      </c>
      <c r="V59" s="33">
        <f>+IF(H59=0,"",'Ark1'!Y976)</f>
        <v>49.571051743113244</v>
      </c>
      <c r="W59" s="27">
        <f>+IF(H59=0,"",'Ark1'!Z976)</f>
        <v>1.4923273154125845</v>
      </c>
      <c r="X59" s="294">
        <f t="shared" si="9"/>
        <v>95.581033995668037</v>
      </c>
      <c r="Y59" s="33">
        <f t="shared" si="10"/>
        <v>60.41517857142852</v>
      </c>
      <c r="Z59" s="28">
        <f t="shared" si="11"/>
        <v>1.1428571428571428</v>
      </c>
      <c r="AA59" s="244"/>
      <c r="AB59" s="86"/>
      <c r="AD59" s="28"/>
      <c r="AE59" s="27"/>
      <c r="AF59" s="86"/>
      <c r="AG59" s="86"/>
      <c r="AH59" s="27"/>
      <c r="AI59" s="27"/>
      <c r="AJ59" s="33"/>
      <c r="AK59" s="33"/>
      <c r="AL59" s="33"/>
    </row>
    <row r="60" spans="1:38" ht="17.25" customHeight="1">
      <c r="A60" s="244"/>
      <c r="B60" s="244">
        <f>+'Ark1'!C977</f>
        <v>2024</v>
      </c>
      <c r="C60" s="86">
        <f>+'Ark1'!M977</f>
        <v>4</v>
      </c>
      <c r="D60" s="351" t="s">
        <v>96</v>
      </c>
      <c r="E60" s="86">
        <f>+'Ark1'!D977</f>
        <v>3</v>
      </c>
      <c r="F60" s="86" t="s">
        <v>588</v>
      </c>
      <c r="G60" s="86">
        <f>+IF(H60=0,"",'Ark1'!Q977)</f>
        <v>109</v>
      </c>
      <c r="H60" s="449">
        <f>+'Ark1'!R977</f>
        <v>127</v>
      </c>
      <c r="I60" s="28">
        <f>+IF(H60=0,"",'Ark1'!AE977)</f>
        <v>3.4823142308746919</v>
      </c>
      <c r="J60" s="28">
        <f>+IF(H60=0,"",'Ark1'!AF977)</f>
        <v>2.7980102201302266</v>
      </c>
      <c r="K60" s="27">
        <f>+IF(H60=0,"",'Ark1'!S977)</f>
        <v>2.3464566929133843</v>
      </c>
      <c r="L60" s="244"/>
      <c r="M60" s="366">
        <f>+IF(H60=0,"",'Ark1'!AR977)</f>
        <v>223.18518518518516</v>
      </c>
      <c r="N60" s="114">
        <f>+IF(H60=0,"",'Ark1'!AS977)</f>
        <v>22.122505055470036</v>
      </c>
      <c r="O60" s="246"/>
      <c r="P60" s="294">
        <f>+IF(H60=0,"",'Ark1'!U977)</f>
        <v>245.63385826771648</v>
      </c>
      <c r="Q60" s="33">
        <f>+IF(H60=0,"",'Ark1'!W977)</f>
        <v>0</v>
      </c>
      <c r="R60" s="33">
        <f>+IF(H60=0,"",'Ark1'!X977)</f>
        <v>1.5748031496062995</v>
      </c>
      <c r="S60" s="33">
        <f>+IF(H60=0,"",'Ark1'!AG977)</f>
        <v>2440.2407407407409</v>
      </c>
      <c r="T60" s="33">
        <f>+IF(H60=0,"",'Ark1'!AH977)</f>
        <v>85.039370078740149</v>
      </c>
      <c r="U60" s="33">
        <f>+IF(H60=0,"",'Ark1'!AI977)</f>
        <v>22.047244094488189</v>
      </c>
      <c r="V60" s="33">
        <f>+IF(H60=0,"",'Ark1'!Y977)</f>
        <v>38.145459726056224</v>
      </c>
      <c r="W60" s="27">
        <f>+IF(H60=0,"",'Ark1'!Z977)</f>
        <v>1.3362183844563515</v>
      </c>
      <c r="X60" s="294">
        <f t="shared" si="9"/>
        <v>100.65968253327077</v>
      </c>
      <c r="Y60" s="33">
        <f t="shared" si="10"/>
        <v>61.408464566929119</v>
      </c>
      <c r="Z60" s="28">
        <f t="shared" si="11"/>
        <v>1.165137614678899</v>
      </c>
      <c r="AA60" s="244"/>
      <c r="AB60" s="209"/>
      <c r="AD60" s="28"/>
      <c r="AE60" s="27"/>
      <c r="AF60" s="248"/>
      <c r="AG60" s="86"/>
      <c r="AH60" s="27"/>
      <c r="AI60" s="27"/>
      <c r="AJ60" s="33"/>
      <c r="AK60" s="33"/>
      <c r="AL60" s="33"/>
    </row>
    <row r="61" spans="1:38" ht="15.6">
      <c r="A61" s="244"/>
      <c r="B61" s="244">
        <f>+'Ark1'!C978</f>
        <v>2024</v>
      </c>
      <c r="C61" s="86">
        <f>+'Ark1'!M978</f>
        <v>4</v>
      </c>
      <c r="D61" s="351" t="s">
        <v>96</v>
      </c>
      <c r="E61" s="86">
        <f>+'Ark1'!D978</f>
        <v>4</v>
      </c>
      <c r="F61" s="86" t="s">
        <v>589</v>
      </c>
      <c r="G61" s="86">
        <f>+IF(H61=0,"",'Ark1'!Q978)</f>
        <v>138</v>
      </c>
      <c r="H61" s="449">
        <f>+'Ark1'!R978</f>
        <v>154</v>
      </c>
      <c r="I61" s="28">
        <f>+IF(H61=0,"",'Ark1'!AE978)</f>
        <v>3.4865293185419968</v>
      </c>
      <c r="J61" s="28">
        <f>+IF(H61=0,"",'Ark1'!AF978)</f>
        <v>2.7297149008729402</v>
      </c>
      <c r="K61" s="27">
        <f>+IF(H61=0,"",'Ark1'!S978)</f>
        <v>2.306122448979592</v>
      </c>
      <c r="L61" s="244"/>
      <c r="M61" s="366">
        <f>+IF(H61=0,"",'Ark1'!AR978)</f>
        <v>221.65648854961836</v>
      </c>
      <c r="N61" s="114">
        <f>+IF(H61=0,"",'Ark1'!AS978)</f>
        <v>22.365085126860357</v>
      </c>
      <c r="O61" s="246"/>
      <c r="P61" s="294">
        <f>+IF(H61=0,"",'Ark1'!U978)</f>
        <v>242.78181818181815</v>
      </c>
      <c r="Q61" s="33">
        <f>+IF(H61=0,"",'Ark1'!W978)</f>
        <v>0</v>
      </c>
      <c r="R61" s="33">
        <f>+IF(H61=0,"",'Ark1'!X978)</f>
        <v>0.64935064935064923</v>
      </c>
      <c r="S61" s="33">
        <f>+IF(H61=0,"",'Ark1'!AG978)</f>
        <v>2333.2442748091598</v>
      </c>
      <c r="T61" s="33">
        <f>+IF(H61=0,"",'Ark1'!AH978)</f>
        <v>85.064935064935057</v>
      </c>
      <c r="U61" s="33">
        <f>+IF(H61=0,"",'Ark1'!AI978)</f>
        <v>24.675324675324671</v>
      </c>
      <c r="V61" s="33">
        <f>+IF(H61=0,"",'Ark1'!Y978)</f>
        <v>40.807217744791672</v>
      </c>
      <c r="W61" s="27">
        <f>+IF(H61=0,"",'Ark1'!Z978)</f>
        <v>1.2842631030458036</v>
      </c>
      <c r="X61" s="294">
        <f t="shared" si="9"/>
        <v>104.05332215019608</v>
      </c>
      <c r="Y61" s="33">
        <f t="shared" si="10"/>
        <v>60.695454545454538</v>
      </c>
      <c r="Z61" s="28">
        <f t="shared" si="11"/>
        <v>1.1159420289855073</v>
      </c>
      <c r="AA61" s="244"/>
      <c r="AB61" s="209"/>
      <c r="AD61" s="28"/>
      <c r="AE61" s="27"/>
      <c r="AF61" s="86"/>
      <c r="AG61" s="86"/>
      <c r="AH61" s="27"/>
      <c r="AI61" s="27"/>
      <c r="AJ61" s="33"/>
      <c r="AK61" s="33"/>
      <c r="AL61" s="33"/>
    </row>
    <row r="62" spans="1:38" ht="15.6">
      <c r="A62" s="244"/>
      <c r="B62" s="244">
        <f>+'Ark1'!C979</f>
        <v>2024</v>
      </c>
      <c r="C62" s="86">
        <f>+'Ark1'!M979</f>
        <v>4</v>
      </c>
      <c r="D62" s="351" t="s">
        <v>96</v>
      </c>
      <c r="E62" s="86">
        <f>+'Ark1'!D979</f>
        <v>5</v>
      </c>
      <c r="F62" s="86" t="s">
        <v>444</v>
      </c>
      <c r="G62" s="86">
        <f>+IF(H62=0,"",'Ark1'!Q979)</f>
        <v>142</v>
      </c>
      <c r="H62" s="449">
        <f>+'Ark1'!R979</f>
        <v>164</v>
      </c>
      <c r="I62" s="28">
        <f>+IF(H62=0,"",'Ark1'!AE979)</f>
        <v>4.3791722296395195</v>
      </c>
      <c r="J62" s="28">
        <f>+IF(H62=0,"",'Ark1'!AF979)</f>
        <v>3.4170307812066074</v>
      </c>
      <c r="K62" s="27">
        <f>+IF(H62=0,"",'Ark1'!S979)</f>
        <v>2.3187500000000001</v>
      </c>
      <c r="L62" s="244"/>
      <c r="M62" s="366">
        <f>+IF(H62=0,"",'Ark1'!AR979)</f>
        <v>221.80575539568352</v>
      </c>
      <c r="N62" s="114">
        <f>+IF(H62=0,"",'Ark1'!AS979)</f>
        <v>22.088000168707737</v>
      </c>
      <c r="O62" s="246"/>
      <c r="P62" s="294">
        <f>+IF(H62=0,"",'Ark1'!U979)</f>
        <v>239.69085365853655</v>
      </c>
      <c r="Q62" s="33">
        <f>+IF(H62=0,"",'Ark1'!W979)</f>
        <v>0</v>
      </c>
      <c r="R62" s="33">
        <f>+IF(H62=0,"",'Ark1'!X979)</f>
        <v>1.2195121951219512</v>
      </c>
      <c r="S62" s="33">
        <f>+IF(H62=0,"",'Ark1'!AG979)</f>
        <v>2418.3093525179861</v>
      </c>
      <c r="T62" s="33">
        <f>+IF(H62=0,"",'Ark1'!AH979)</f>
        <v>84.756097560975618</v>
      </c>
      <c r="U62" s="33">
        <f>+IF(H62=0,"",'Ark1'!AI979)</f>
        <v>23.170731707317071</v>
      </c>
      <c r="V62" s="33">
        <f>+IF(H62=0,"",'Ark1'!Y979)</f>
        <v>40.869475182712151</v>
      </c>
      <c r="W62" s="27">
        <f>+IF(H62=0,"",'Ark1'!Z979)</f>
        <v>1.3048627246507298</v>
      </c>
      <c r="X62" s="294">
        <f t="shared" si="9"/>
        <v>99.115050524436114</v>
      </c>
      <c r="Y62" s="33">
        <f t="shared" si="10"/>
        <v>59.922713414634138</v>
      </c>
      <c r="Z62" s="28">
        <f t="shared" si="11"/>
        <v>1.1549295774647887</v>
      </c>
      <c r="AA62" s="244"/>
      <c r="AB62" s="267"/>
      <c r="AD62" s="28"/>
      <c r="AE62" s="27"/>
      <c r="AF62" s="86"/>
      <c r="AG62" s="86"/>
      <c r="AH62" s="27"/>
      <c r="AI62" s="27"/>
      <c r="AJ62" s="33"/>
      <c r="AK62" s="33"/>
      <c r="AL62" s="33"/>
    </row>
    <row r="63" spans="1:38" ht="16.5" customHeight="1">
      <c r="A63" s="244"/>
      <c r="B63" s="244">
        <f>+'Ark1'!C980</f>
        <v>2024</v>
      </c>
      <c r="C63" s="86">
        <f>+'Ark1'!M980</f>
        <v>4</v>
      </c>
      <c r="D63" s="351" t="s">
        <v>96</v>
      </c>
      <c r="E63" s="86">
        <f>+'Ark1'!D980</f>
        <v>6</v>
      </c>
      <c r="F63" s="86" t="s">
        <v>590</v>
      </c>
      <c r="G63" s="86">
        <f>+IF(H63=0,"",'Ark1'!Q980)</f>
        <v>162</v>
      </c>
      <c r="H63" s="449">
        <f>+'Ark1'!R980</f>
        <v>188</v>
      </c>
      <c r="I63" s="28">
        <f>+IF(H63=0,"",'Ark1'!AE980)</f>
        <v>5.3576517526360794</v>
      </c>
      <c r="J63" s="28">
        <f>+IF(H63=0,"",'Ark1'!AF980)</f>
        <v>4.2731558167375931</v>
      </c>
      <c r="K63" s="27">
        <f>+IF(H63=0,"",'Ark1'!S980)</f>
        <v>2.2903225806451606</v>
      </c>
      <c r="L63" s="244"/>
      <c r="M63" s="366">
        <f>+IF(H63=0,"",'Ark1'!AR980)</f>
        <v>223.4</v>
      </c>
      <c r="N63" s="114">
        <f>+IF(H63=0,"",'Ark1'!AS980)</f>
        <v>22.065827341821095</v>
      </c>
      <c r="O63" s="246"/>
      <c r="P63" s="294">
        <f>+IF(H63=0,"",'Ark1'!U980)</f>
        <v>244.69308510638277</v>
      </c>
      <c r="Q63" s="33">
        <f>+IF(H63=0,"",'Ark1'!W980)</f>
        <v>0</v>
      </c>
      <c r="R63" s="33">
        <f>+IF(H63=0,"",'Ark1'!X980)</f>
        <v>1.5957446808510645</v>
      </c>
      <c r="S63" s="33">
        <f>+IF(H63=0,"",'Ark1'!AG980)</f>
        <v>2314.7028571428577</v>
      </c>
      <c r="T63" s="33">
        <f>+IF(H63=0,"",'Ark1'!AH980)</f>
        <v>93.085106382978736</v>
      </c>
      <c r="U63" s="33">
        <f>+IF(H63=0,"",'Ark1'!AI980)</f>
        <v>19.680851063829785</v>
      </c>
      <c r="V63" s="33">
        <f>+IF(H63=0,"",'Ark1'!Y980)</f>
        <v>39.886170549709952</v>
      </c>
      <c r="W63" s="27">
        <f>+IF(H63=0,"",'Ark1'!Z980)</f>
        <v>1.2373432107817699</v>
      </c>
      <c r="X63" s="294">
        <f t="shared" si="9"/>
        <v>105.71252562776826</v>
      </c>
      <c r="Y63" s="33">
        <f t="shared" si="10"/>
        <v>61.173271276595692</v>
      </c>
      <c r="Z63" s="28">
        <f t="shared" si="11"/>
        <v>1.1604938271604939</v>
      </c>
      <c r="AA63" s="244"/>
      <c r="AB63" s="209"/>
      <c r="AD63" s="28"/>
      <c r="AE63" s="27"/>
      <c r="AF63" s="86"/>
      <c r="AG63" s="86"/>
      <c r="AH63" s="268"/>
      <c r="AI63" s="268"/>
      <c r="AJ63" s="33"/>
      <c r="AK63" s="33"/>
      <c r="AL63" s="33"/>
    </row>
    <row r="64" spans="1:38" ht="15.6">
      <c r="A64" s="244"/>
      <c r="B64" s="244">
        <f>+'Ark1'!C981</f>
        <v>2024</v>
      </c>
      <c r="C64" s="86">
        <f>+'Ark1'!M981</f>
        <v>4</v>
      </c>
      <c r="D64" s="351" t="s">
        <v>96</v>
      </c>
      <c r="E64" s="86">
        <f>+'Ark1'!D981</f>
        <v>7</v>
      </c>
      <c r="F64" s="86" t="s">
        <v>591</v>
      </c>
      <c r="G64" s="86">
        <f>+IF(H64=0,"",'Ark1'!Q981)</f>
        <v>142</v>
      </c>
      <c r="H64" s="449">
        <f>+'Ark1'!R981</f>
        <v>155</v>
      </c>
      <c r="I64" s="28">
        <f>+IF(H64=0,"",'Ark1'!AE981)</f>
        <v>5.215343203230149</v>
      </c>
      <c r="J64" s="28">
        <f>+IF(H64=0,"",'Ark1'!AF981)</f>
        <v>4.3275935679863391</v>
      </c>
      <c r="K64" s="27">
        <f>+IF(H64=0,"",'Ark1'!S981)</f>
        <v>2.3677419354838714</v>
      </c>
      <c r="L64" s="244"/>
      <c r="M64" s="366">
        <f>+IF(H64=0,"",'Ark1'!AR981)</f>
        <v>223.47183098591549</v>
      </c>
      <c r="N64" s="114">
        <f>+IF(H64=0,"",'Ark1'!AS981)</f>
        <v>22.412432252740356</v>
      </c>
      <c r="O64" s="246"/>
      <c r="P64" s="294">
        <f>+IF(H64=0,"",'Ark1'!U981)</f>
        <v>249.28580645161281</v>
      </c>
      <c r="Q64" s="33">
        <f>+IF(H64=0,"",'Ark1'!W981)</f>
        <v>0</v>
      </c>
      <c r="R64" s="33">
        <f>+IF(H64=0,"",'Ark1'!X981)</f>
        <v>1.9354838709677424</v>
      </c>
      <c r="S64" s="33">
        <f>+IF(H64=0,"",'Ark1'!AG981)</f>
        <v>2336.9014084507039</v>
      </c>
      <c r="T64" s="33">
        <f>+IF(H64=0,"",'Ark1'!AH981)</f>
        <v>91.612903225806434</v>
      </c>
      <c r="U64" s="33">
        <f>+IF(H64=0,"",'Ark1'!AI981)</f>
        <v>23.870967741935488</v>
      </c>
      <c r="V64" s="33">
        <f>+IF(H64=0,"",'Ark1'!Y981)</f>
        <v>39.931068732957129</v>
      </c>
      <c r="W64" s="27">
        <f>+IF(H64=0,"",'Ark1'!Z981)</f>
        <v>1.3679245161154916</v>
      </c>
      <c r="X64" s="294">
        <f t="shared" si="9"/>
        <v>106.67365150713906</v>
      </c>
      <c r="Y64" s="33">
        <f t="shared" si="10"/>
        <v>62.321451612903203</v>
      </c>
      <c r="Z64" s="28">
        <f t="shared" si="11"/>
        <v>1.091549295774648</v>
      </c>
      <c r="AA64" s="244"/>
      <c r="AB64" s="247"/>
      <c r="AD64" s="28"/>
      <c r="AE64" s="27"/>
      <c r="AF64" s="247"/>
      <c r="AG64" s="86"/>
      <c r="AK64" s="86"/>
    </row>
    <row r="65" spans="1:37" ht="15.6">
      <c r="A65" s="244"/>
      <c r="B65" s="244">
        <f>+'Ark1'!C982</f>
        <v>2024</v>
      </c>
      <c r="C65" s="86">
        <f>+'Ark1'!M982</f>
        <v>4</v>
      </c>
      <c r="D65" s="351" t="s">
        <v>96</v>
      </c>
      <c r="E65" s="86">
        <f>+'Ark1'!D982</f>
        <v>8</v>
      </c>
      <c r="F65" s="86" t="s">
        <v>592</v>
      </c>
      <c r="G65" s="86">
        <f>+IF(H65=0,"",'Ark1'!Q982)</f>
        <v>233</v>
      </c>
      <c r="H65" s="449">
        <f>+'Ark1'!R982</f>
        <v>281</v>
      </c>
      <c r="I65" s="28">
        <f>+IF(H65=0,"",'Ark1'!AE982)</f>
        <v>8.2380533567868657</v>
      </c>
      <c r="J65" s="28">
        <f>+IF(H65=0,"",'Ark1'!AF982)</f>
        <v>6.9939090435097748</v>
      </c>
      <c r="K65" s="27">
        <f>+IF(H65=0,"",'Ark1'!S982)</f>
        <v>2.3655913978494625</v>
      </c>
      <c r="L65" s="244"/>
      <c r="M65" s="366">
        <f>+IF(H65=0,"",'Ark1'!AR982)</f>
        <v>224.366935483871</v>
      </c>
      <c r="N65" s="114">
        <f>+IF(H65=0,"",'Ark1'!AS982)</f>
        <v>22.263874337402193</v>
      </c>
      <c r="O65" s="246"/>
      <c r="P65" s="294">
        <f>+IF(H65=0,"",'Ark1'!U982)</f>
        <v>251.66583629893245</v>
      </c>
      <c r="Q65" s="33">
        <f>+IF(H65=0,"",'Ark1'!W982)</f>
        <v>0</v>
      </c>
      <c r="R65" s="33">
        <f>+IF(H65=0,"",'Ark1'!X982)</f>
        <v>2.1352313167259784</v>
      </c>
      <c r="S65" s="33">
        <f>+IF(H65=0,"",'Ark1'!AG982)</f>
        <v>2379.766129032258</v>
      </c>
      <c r="T65" s="33">
        <f>+IF(H65=0,"",'Ark1'!AH982)</f>
        <v>88.256227758007114</v>
      </c>
      <c r="U65" s="33">
        <f>+IF(H65=0,"",'Ark1'!AI982)</f>
        <v>20.996441281138797</v>
      </c>
      <c r="V65" s="33">
        <f>+IF(H65=0,"",'Ark1'!Y982)</f>
        <v>39.523543685243531</v>
      </c>
      <c r="W65" s="27">
        <f>+IF(H65=0,"",'Ark1'!Z982)</f>
        <v>1.2843398848607457</v>
      </c>
      <c r="X65" s="294">
        <f t="shared" si="9"/>
        <v>105.75233979032781</v>
      </c>
      <c r="Y65" s="33">
        <f t="shared" si="10"/>
        <v>62.916459074733112</v>
      </c>
      <c r="Z65" s="28">
        <f t="shared" si="11"/>
        <v>1.2060085836909871</v>
      </c>
      <c r="AA65" s="244"/>
      <c r="AB65" s="247"/>
      <c r="AD65" s="28"/>
      <c r="AE65" s="27"/>
      <c r="AF65" s="269"/>
      <c r="AG65" s="86"/>
      <c r="AH65" s="27"/>
      <c r="AI65" s="248"/>
      <c r="AK65" s="86"/>
    </row>
    <row r="66" spans="1:37" ht="15.6">
      <c r="A66" s="244"/>
      <c r="B66" s="244">
        <f>+'Ark1'!C983</f>
        <v>2024</v>
      </c>
      <c r="C66" s="86">
        <f>+'Ark1'!M983</f>
        <v>4</v>
      </c>
      <c r="D66" s="351" t="s">
        <v>96</v>
      </c>
      <c r="E66" s="86">
        <f>+'Ark1'!D983</f>
        <v>9</v>
      </c>
      <c r="F66" s="86" t="s">
        <v>593</v>
      </c>
      <c r="G66" s="86">
        <f>+IF(H66=0,"",'Ark1'!Q983)</f>
        <v>242</v>
      </c>
      <c r="H66" s="449">
        <f>+'Ark1'!R983</f>
        <v>289</v>
      </c>
      <c r="I66" s="28">
        <f>+IF(H66=0,"",'Ark1'!AE983)</f>
        <v>7.6718874435890623</v>
      </c>
      <c r="J66" s="28">
        <f>+IF(H66=0,"",'Ark1'!AF983)</f>
        <v>6.4545438014445722</v>
      </c>
      <c r="K66" s="27">
        <f>+IF(H66=0,"",'Ark1'!S983)</f>
        <v>2.3461538461538471</v>
      </c>
      <c r="L66" s="244"/>
      <c r="M66" s="366">
        <f>+IF(H66=0,"",'Ark1'!AR983)</f>
        <v>224.30555555555557</v>
      </c>
      <c r="N66" s="114">
        <f>+IF(H66=0,"",'Ark1'!AS983)</f>
        <v>22.180209305764503</v>
      </c>
      <c r="O66" s="246"/>
      <c r="P66" s="294">
        <f>+IF(H66=0,"",'Ark1'!U983)</f>
        <v>249.32837370242231</v>
      </c>
      <c r="Q66" s="33">
        <f>+IF(H66=0,"",'Ark1'!W983)</f>
        <v>0</v>
      </c>
      <c r="R66" s="33">
        <f>+IF(H66=0,"",'Ark1'!X983)</f>
        <v>2.0761245674740474</v>
      </c>
      <c r="S66" s="33">
        <f>+IF(H66=0,"",'Ark1'!AG983)</f>
        <v>2284.0198412698419</v>
      </c>
      <c r="T66" s="33">
        <f>+IF(H66=0,"",'Ark1'!AH983)</f>
        <v>87.197231833910053</v>
      </c>
      <c r="U66" s="33">
        <f>+IF(H66=0,"",'Ark1'!AI983)</f>
        <v>18.685121107266436</v>
      </c>
      <c r="V66" s="33">
        <f>+IF(H66=0,"",'Ark1'!Y983)</f>
        <v>39.07926765346155</v>
      </c>
      <c r="W66" s="27">
        <f>+IF(H66=0,"",'Ark1'!Z983)</f>
        <v>1.3287055068558797</v>
      </c>
      <c r="X66" s="294">
        <f t="shared" si="9"/>
        <v>109.16208747284949</v>
      </c>
      <c r="Y66" s="33">
        <f t="shared" si="10"/>
        <v>62.332093425605578</v>
      </c>
      <c r="Z66" s="28">
        <f t="shared" si="11"/>
        <v>1.1942148760330578</v>
      </c>
      <c r="AA66" s="244"/>
      <c r="AB66" s="247"/>
      <c r="AD66" s="28"/>
      <c r="AE66" s="27"/>
      <c r="AF66" s="269"/>
      <c r="AG66" s="86"/>
      <c r="AK66" s="86"/>
    </row>
    <row r="67" spans="1:37" ht="15.6">
      <c r="A67" s="244"/>
      <c r="B67" s="244">
        <f>+'Ark1'!C984</f>
        <v>2024</v>
      </c>
      <c r="C67" s="86">
        <f>+'Ark1'!M984</f>
        <v>4</v>
      </c>
      <c r="D67" s="351" t="s">
        <v>96</v>
      </c>
      <c r="E67" s="86">
        <f>+'Ark1'!D984</f>
        <v>10</v>
      </c>
      <c r="F67" s="86" t="s">
        <v>594</v>
      </c>
      <c r="G67" s="86">
        <f>+IF(H67=0,"",'Ark1'!Q984)</f>
        <v>528</v>
      </c>
      <c r="H67" s="449">
        <f>+'Ark1'!R984</f>
        <v>685</v>
      </c>
      <c r="I67" s="28">
        <f>+IF(H67=0,"",'Ark1'!AE984)</f>
        <v>6.9969356486210419</v>
      </c>
      <c r="J67" s="28">
        <f>+IF(H67=0,"",'Ark1'!AF984)</f>
        <v>5.7678365654001489</v>
      </c>
      <c r="K67" s="27">
        <f>+IF(H67=0,"",'Ark1'!S984)</f>
        <v>2.7733918128654969</v>
      </c>
      <c r="L67" s="244"/>
      <c r="M67" s="366">
        <f>+IF(H67=0,"",'Ark1'!AR984)</f>
        <v>220.21141975308635</v>
      </c>
      <c r="N67" s="114">
        <f>+IF(H67=0,"",'Ark1'!AS984)</f>
        <v>23.237798602258032</v>
      </c>
      <c r="O67" s="246"/>
      <c r="P67" s="294">
        <f>+IF(H67=0,"",'Ark1'!U984)</f>
        <v>248.41810218978145</v>
      </c>
      <c r="Q67" s="33">
        <f>+IF(H67=0,"",'Ark1'!W984)</f>
        <v>0</v>
      </c>
      <c r="R67" s="33">
        <f>+IF(H67=0,"",'Ark1'!X984)</f>
        <v>3.0656934306569337</v>
      </c>
      <c r="S67" s="33">
        <f>+IF(H67=0,"",'Ark1'!AG984)</f>
        <v>2473.8719135802462</v>
      </c>
      <c r="T67" s="33">
        <f>+IF(H67=0,"",'Ark1'!AH984)</f>
        <v>94.598540145985382</v>
      </c>
      <c r="U67" s="33">
        <f>+IF(H67=0,"",'Ark1'!AI984)</f>
        <v>38.832116788321159</v>
      </c>
      <c r="V67" s="33">
        <f>+IF(H67=0,"",'Ark1'!Y984)</f>
        <v>47.501310554839158</v>
      </c>
      <c r="W67" s="27">
        <f>+IF(H67=0,"",'Ark1'!Z984)</f>
        <v>1.4946053986206875</v>
      </c>
      <c r="X67" s="294">
        <f t="shared" si="9"/>
        <v>100.41671956664275</v>
      </c>
      <c r="Y67" s="33">
        <f t="shared" si="10"/>
        <v>62.104525547445363</v>
      </c>
      <c r="Z67" s="28">
        <f t="shared" si="11"/>
        <v>1.2973484848484849</v>
      </c>
      <c r="AA67" s="244"/>
      <c r="AB67" s="247"/>
      <c r="AD67" s="28"/>
      <c r="AE67" s="27"/>
      <c r="AF67" s="269"/>
      <c r="AG67" s="86"/>
      <c r="AK67" s="86"/>
    </row>
    <row r="68" spans="1:37" ht="15.6">
      <c r="A68" s="244"/>
      <c r="B68" s="244">
        <f>+'Ark1'!C985</f>
        <v>2024</v>
      </c>
      <c r="C68" s="86">
        <f>+'Ark1'!M985</f>
        <v>4</v>
      </c>
      <c r="D68" s="351" t="s">
        <v>96</v>
      </c>
      <c r="E68" s="86">
        <f>+'Ark1'!D985</f>
        <v>11</v>
      </c>
      <c r="F68" s="86" t="s">
        <v>595</v>
      </c>
      <c r="G68" s="86">
        <f>+IF(H68=0,"",'Ark1'!Q985)</f>
        <v>419</v>
      </c>
      <c r="H68" s="449">
        <f>+'Ark1'!R985</f>
        <v>551</v>
      </c>
      <c r="I68" s="28">
        <f>+IF(H68=0,"",'Ark1'!AE985)</f>
        <v>6.897846770155236</v>
      </c>
      <c r="J68" s="28">
        <f>+IF(H68=0,"",'Ark1'!AF985)</f>
        <v>5.7117597861091101</v>
      </c>
      <c r="K68" s="27">
        <f>+IF(H68=0,"",'Ark1'!S985)</f>
        <v>2.8498168498168504</v>
      </c>
      <c r="L68" s="244"/>
      <c r="M68" s="366">
        <f>+IF(H68=0,"",'Ark1'!AR985)</f>
        <v>220.67754318618049</v>
      </c>
      <c r="N68" s="114">
        <f>+IF(H68=0,"",'Ark1'!AS985)</f>
        <v>23.427179574964899</v>
      </c>
      <c r="O68" s="246"/>
      <c r="P68" s="294">
        <f>+IF(H68=0,"",'Ark1'!U985)</f>
        <v>252.23774954627913</v>
      </c>
      <c r="Q68" s="33">
        <f>+IF(H68=0,"",'Ark1'!W985)</f>
        <v>0</v>
      </c>
      <c r="R68" s="33">
        <f>+IF(H68=0,"",'Ark1'!X985)</f>
        <v>2.540834845735028</v>
      </c>
      <c r="S68" s="33">
        <f>+IF(H68=0,"",'Ark1'!AG985)</f>
        <v>2532.1516314779265</v>
      </c>
      <c r="T68" s="33">
        <f>+IF(H68=0,"",'Ark1'!AH985)</f>
        <v>94.555353901996384</v>
      </c>
      <c r="U68" s="33">
        <f>+IF(H68=0,"",'Ark1'!AI985)</f>
        <v>43.557168784029045</v>
      </c>
      <c r="V68" s="33">
        <f>+IF(H68=0,"",'Ark1'!Y985)</f>
        <v>47.532744178768993</v>
      </c>
      <c r="W68" s="27">
        <f>+IF(H68=0,"",'Ark1'!Z985)</f>
        <v>1.4276741719925941</v>
      </c>
      <c r="X68" s="294">
        <f t="shared" si="9"/>
        <v>99.613998786896104</v>
      </c>
      <c r="Y68" s="33">
        <f t="shared" si="10"/>
        <v>63.059437386569783</v>
      </c>
      <c r="Z68" s="28">
        <f t="shared" si="11"/>
        <v>1.3150357995226731</v>
      </c>
      <c r="AA68" s="244"/>
      <c r="AB68" s="247"/>
      <c r="AD68" s="28"/>
      <c r="AE68" s="27"/>
      <c r="AF68" s="269"/>
      <c r="AG68" s="86"/>
      <c r="AK68" s="86"/>
    </row>
    <row r="69" spans="1:37" ht="15.6">
      <c r="A69" s="244"/>
      <c r="B69" s="244">
        <f>+'Ark1'!C986</f>
        <v>2024</v>
      </c>
      <c r="C69" s="86">
        <f>+'Ark1'!M986</f>
        <v>4</v>
      </c>
      <c r="D69" s="351" t="s">
        <v>96</v>
      </c>
      <c r="E69" s="86">
        <f>+'Ark1'!D986</f>
        <v>12</v>
      </c>
      <c r="F69" s="86" t="s">
        <v>596</v>
      </c>
      <c r="G69" s="86">
        <f>+IF(H69=0,"",'Ark1'!Q986)</f>
        <v>80</v>
      </c>
      <c r="H69" s="449">
        <f>+'Ark1'!R986</f>
        <v>102</v>
      </c>
      <c r="I69" s="28">
        <f>+IF(H69=0,"",'Ark1'!AE986)</f>
        <v>6.1041292639138236</v>
      </c>
      <c r="J69" s="28">
        <f>+IF(H69=0,"",'Ark1'!AF986)</f>
        <v>5.1531457114611756</v>
      </c>
      <c r="K69" s="27">
        <f>+IF(H69=0,"",'Ark1'!S986)</f>
        <v>3.2058823529411762</v>
      </c>
      <c r="L69" s="244"/>
      <c r="M69" s="366">
        <f>+IF(H69=0,"",'Ark1'!AR986)</f>
        <v>220.52577319587633</v>
      </c>
      <c r="N69" s="114">
        <f>+IF(H69=0,"",'Ark1'!AS986)</f>
        <v>24.247014739414706</v>
      </c>
      <c r="O69" s="246"/>
      <c r="P69" s="294">
        <f>+IF(H69=0,"",'Ark1'!U986)</f>
        <v>259.81372549019625</v>
      </c>
      <c r="Q69" s="33">
        <f>+IF(H69=0,"",'Ark1'!W986)</f>
        <v>0</v>
      </c>
      <c r="R69" s="33">
        <f>+IF(H69=0,"",'Ark1'!X986)</f>
        <v>2.9411764705882355</v>
      </c>
      <c r="S69" s="33">
        <f>+IF(H69=0,"",'Ark1'!AG986)</f>
        <v>2730.3505154639174</v>
      </c>
      <c r="T69" s="33">
        <f>+IF(H69=0,"",'Ark1'!AH986)</f>
        <v>95.098039215686313</v>
      </c>
      <c r="U69" s="33">
        <f>+IF(H69=0,"",'Ark1'!AI986)</f>
        <v>52.941176470588239</v>
      </c>
      <c r="V69" s="33">
        <f>+IF(H69=0,"",'Ark1'!Y986)</f>
        <v>46.212111219631126</v>
      </c>
      <c r="W69" s="27">
        <f>+IF(H69=0,"",'Ark1'!Z986)</f>
        <v>1.4973063087550256</v>
      </c>
      <c r="X69" s="294">
        <f t="shared" si="9"/>
        <v>95.157645151670565</v>
      </c>
      <c r="Y69" s="33">
        <f t="shared" si="10"/>
        <v>64.953431372549062</v>
      </c>
      <c r="Z69" s="28">
        <f t="shared" si="11"/>
        <v>1.2749999999999999</v>
      </c>
      <c r="AA69" s="244"/>
      <c r="AB69" s="247"/>
      <c r="AD69" s="28"/>
      <c r="AE69" s="27"/>
      <c r="AF69" s="269"/>
      <c r="AG69" s="86"/>
      <c r="AK69" s="86"/>
    </row>
    <row r="70" spans="1:37" ht="15.6">
      <c r="A70" s="244"/>
      <c r="B70" s="244"/>
      <c r="C70" s="244"/>
      <c r="D70" s="244"/>
      <c r="E70" s="244"/>
      <c r="F70" s="244"/>
      <c r="G70" s="244"/>
      <c r="H70" s="443"/>
      <c r="I70" s="245"/>
      <c r="J70" s="245"/>
      <c r="K70" s="244"/>
      <c r="L70" s="244"/>
      <c r="M70" s="246"/>
      <c r="N70" s="246"/>
      <c r="O70" s="246"/>
      <c r="P70" s="244"/>
      <c r="Q70" s="246"/>
      <c r="R70" s="246"/>
      <c r="S70" s="244"/>
      <c r="T70" s="246"/>
      <c r="U70" s="246"/>
      <c r="V70" s="246"/>
      <c r="W70" s="244"/>
      <c r="X70" s="244"/>
      <c r="Y70" s="246"/>
      <c r="Z70" s="245"/>
      <c r="AA70" s="244"/>
      <c r="AB70" s="247"/>
      <c r="AD70" s="28"/>
      <c r="AE70" s="27"/>
      <c r="AF70" s="248"/>
      <c r="AG70" s="86"/>
      <c r="AK70" s="86"/>
    </row>
    <row r="71" spans="1:37" ht="22.8">
      <c r="A71" s="261" t="s">
        <v>628</v>
      </c>
      <c r="B71" s="244"/>
      <c r="C71" s="244"/>
      <c r="D71" s="334" t="str">
        <f>+D73</f>
        <v>2</v>
      </c>
      <c r="E71" s="244"/>
      <c r="F71" s="244"/>
      <c r="G71" s="244"/>
      <c r="H71" s="446">
        <f>SUM(H73:H84)</f>
        <v>3768</v>
      </c>
      <c r="I71" s="245"/>
      <c r="J71" s="245"/>
      <c r="K71" s="244"/>
      <c r="L71" s="244"/>
      <c r="M71" s="246"/>
      <c r="N71" s="246"/>
      <c r="O71" s="246"/>
      <c r="P71" s="269">
        <f>+Fettgruppe!Q13</f>
        <v>257.75552016985142</v>
      </c>
      <c r="Q71" s="246"/>
      <c r="R71" s="246"/>
      <c r="S71" s="244"/>
      <c r="T71" s="246"/>
      <c r="U71" s="246"/>
      <c r="V71" s="246"/>
      <c r="W71" s="244"/>
      <c r="X71" s="269">
        <f>+Fettgruppe!Y13</f>
        <v>109.70751384312912</v>
      </c>
      <c r="Y71" s="262" t="s">
        <v>627</v>
      </c>
      <c r="Z71" s="260"/>
      <c r="AA71" s="244"/>
      <c r="AB71" s="247"/>
      <c r="AD71" s="28"/>
      <c r="AE71" s="27"/>
      <c r="AF71" s="248"/>
      <c r="AG71" s="86"/>
      <c r="AK71" s="86"/>
    </row>
    <row r="72" spans="1:37" ht="16.5" customHeight="1">
      <c r="A72" s="244"/>
      <c r="B72" s="244"/>
      <c r="C72" s="244"/>
      <c r="D72" s="334"/>
      <c r="E72" s="244"/>
      <c r="F72" s="244"/>
      <c r="G72" s="244"/>
      <c r="H72" s="443"/>
      <c r="I72" s="244"/>
      <c r="J72" s="244"/>
      <c r="K72" s="244"/>
      <c r="L72" s="244"/>
      <c r="M72" s="246"/>
      <c r="N72" s="246"/>
      <c r="O72" s="246"/>
      <c r="P72" s="244"/>
      <c r="Q72" s="246"/>
      <c r="R72" s="246"/>
      <c r="S72" s="244"/>
      <c r="T72" s="246"/>
      <c r="U72" s="246"/>
      <c r="V72" s="246"/>
      <c r="W72" s="244"/>
      <c r="X72" s="244"/>
      <c r="Y72" s="246"/>
      <c r="Z72" s="246"/>
      <c r="AA72" s="244"/>
      <c r="AB72" s="247"/>
      <c r="AD72" s="28"/>
      <c r="AE72" s="27"/>
      <c r="AF72" s="248"/>
      <c r="AG72" s="86"/>
      <c r="AK72" s="86"/>
    </row>
    <row r="73" spans="1:37" ht="15.6">
      <c r="A73" s="244"/>
      <c r="B73" s="244">
        <f>+'Ark1'!C987</f>
        <v>2024</v>
      </c>
      <c r="C73" s="263">
        <f>+'Ark1'!M987</f>
        <v>5</v>
      </c>
      <c r="D73" s="352" t="s">
        <v>97</v>
      </c>
      <c r="E73" s="263">
        <f>+'Ark1'!D987</f>
        <v>1</v>
      </c>
      <c r="F73" s="263" t="s">
        <v>586</v>
      </c>
      <c r="G73" s="263">
        <f>+IF(H73=0,"",'Ark1'!Q987)</f>
        <v>286</v>
      </c>
      <c r="H73" s="449">
        <f>+'Ark1'!R987</f>
        <v>323</v>
      </c>
      <c r="I73" s="264">
        <f>+IF(H73=0,"",'Ark1'!AE987)</f>
        <v>5.9583102748570393</v>
      </c>
      <c r="J73" s="264">
        <f>+IF(H73=0,"",'Ark1'!AF987)</f>
        <v>4.9150043923957316</v>
      </c>
      <c r="K73" s="265">
        <f>+IF(H73=0,"",'Ark1'!S987)</f>
        <v>2.5031249999999998</v>
      </c>
      <c r="L73" s="244"/>
      <c r="M73" s="366">
        <f>+IF(H73=0,"",'Ark1'!AR987)</f>
        <v>222.68543046357621</v>
      </c>
      <c r="N73" s="114">
        <f>+IF(H73=0,"",'Ark1'!AS987)</f>
        <v>22.903577001520155</v>
      </c>
      <c r="O73" s="246"/>
      <c r="P73" s="294">
        <f>+IF(H73=0,"",'Ark1'!U987)</f>
        <v>251.75325077399367</v>
      </c>
      <c r="Q73" s="266">
        <f>+IF(H73=0,"",'Ark1'!W987)</f>
        <v>0</v>
      </c>
      <c r="R73" s="266">
        <f>+IF(H73=0,"",'Ark1'!X987)</f>
        <v>1.547987616099072</v>
      </c>
      <c r="S73" s="266">
        <f>+IF(H73=0,"",'Ark1'!AG987)</f>
        <v>2224.9403973509934</v>
      </c>
      <c r="T73" s="266">
        <f>+IF(H73=0,"",'Ark1'!AH987)</f>
        <v>93.498452012383908</v>
      </c>
      <c r="U73" s="266">
        <f>+IF(H73=0,"",'Ark1'!AI987)</f>
        <v>23.219814241486077</v>
      </c>
      <c r="V73" s="266">
        <f>+IF(H73=0,"",'Ark1'!Y987)</f>
        <v>38.853483775677098</v>
      </c>
      <c r="W73" s="265">
        <f>+IF(H73=0,"",'Ark1'!Z987)</f>
        <v>1.2678447262401169</v>
      </c>
      <c r="X73" s="266">
        <f t="shared" ref="X73:X84" si="12">+IF(H73=0,"",1000*P73/S73)</f>
        <v>113.15055948183162</v>
      </c>
      <c r="Y73" s="266">
        <f t="shared" ref="Y73:Y84" si="13">+IF(H73=0,"",P73/C73)</f>
        <v>50.350650154798736</v>
      </c>
      <c r="Z73" s="264">
        <f t="shared" ref="Z73:Z84" si="14">+IF(H73=0,"",H73/G73)</f>
        <v>1.1293706293706294</v>
      </c>
      <c r="AA73" s="244"/>
      <c r="AB73" s="247"/>
      <c r="AD73" s="28"/>
      <c r="AE73" s="27"/>
      <c r="AF73" s="269"/>
      <c r="AG73" s="86"/>
      <c r="AK73" s="86"/>
    </row>
    <row r="74" spans="1:37" ht="15.6">
      <c r="A74" s="244"/>
      <c r="B74" s="244">
        <f>+'Ark1'!C988</f>
        <v>2024</v>
      </c>
      <c r="C74" s="263">
        <f>+'Ark1'!M988</f>
        <v>5</v>
      </c>
      <c r="D74" s="352" t="s">
        <v>97</v>
      </c>
      <c r="E74" s="263">
        <f>+'Ark1'!D988</f>
        <v>2</v>
      </c>
      <c r="F74" s="263" t="s">
        <v>587</v>
      </c>
      <c r="G74" s="263">
        <f>+IF(H74=0,"",'Ark1'!Q988)</f>
        <v>133</v>
      </c>
      <c r="H74" s="449">
        <f>+'Ark1'!R988</f>
        <v>152</v>
      </c>
      <c r="I74" s="264">
        <f>+IF(H74=0,"",'Ark1'!AE988)</f>
        <v>4.859335038363171</v>
      </c>
      <c r="J74" s="264">
        <f>+IF(H74=0,"",'Ark1'!AF988)</f>
        <v>3.9759966336819086</v>
      </c>
      <c r="K74" s="265">
        <f>+IF(H74=0,"",'Ark1'!S988)</f>
        <v>2.4295302013422808</v>
      </c>
      <c r="L74" s="244"/>
      <c r="M74" s="366">
        <f>+IF(H74=0,"",'Ark1'!AR988)</f>
        <v>222.69117647058823</v>
      </c>
      <c r="N74" s="114">
        <f>+IF(H74=0,"",'Ark1'!AS988)</f>
        <v>22.623778594773601</v>
      </c>
      <c r="O74" s="246"/>
      <c r="P74" s="294">
        <f>+IF(H74=0,"",'Ark1'!U988)</f>
        <v>249.46315789473681</v>
      </c>
      <c r="Q74" s="266">
        <f>+IF(H74=0,"",'Ark1'!W988)</f>
        <v>0</v>
      </c>
      <c r="R74" s="266">
        <f>+IF(H74=0,"",'Ark1'!X988)</f>
        <v>0.65789473684210542</v>
      </c>
      <c r="S74" s="266">
        <f>+IF(H74=0,"",'Ark1'!AG988)</f>
        <v>2397.125</v>
      </c>
      <c r="T74" s="266">
        <f>+IF(H74=0,"",'Ark1'!AH988)</f>
        <v>89.473684210526301</v>
      </c>
      <c r="U74" s="266">
        <f>+IF(H74=0,"",'Ark1'!AI988)</f>
        <v>21.052631578947377</v>
      </c>
      <c r="V74" s="266">
        <f>+IF(H74=0,"",'Ark1'!Y988)</f>
        <v>39.791556701950128</v>
      </c>
      <c r="W74" s="265">
        <f>+IF(H74=0,"",'Ark1'!Z988)</f>
        <v>1.2638761809472203</v>
      </c>
      <c r="X74" s="266">
        <f t="shared" si="12"/>
        <v>104.06764682473246</v>
      </c>
      <c r="Y74" s="266">
        <f t="shared" si="13"/>
        <v>49.892631578947359</v>
      </c>
      <c r="Z74" s="264">
        <f t="shared" si="14"/>
        <v>1.1428571428571428</v>
      </c>
      <c r="AA74" s="244"/>
      <c r="AB74" s="247"/>
      <c r="AD74" s="28"/>
      <c r="AE74" s="27"/>
      <c r="AF74" s="269"/>
      <c r="AG74" s="86"/>
      <c r="AK74" s="86"/>
    </row>
    <row r="75" spans="1:37" ht="15.6">
      <c r="A75" s="244"/>
      <c r="B75" s="244">
        <f>+'Ark1'!C989</f>
        <v>2024</v>
      </c>
      <c r="C75" s="263">
        <f>+'Ark1'!M989</f>
        <v>5</v>
      </c>
      <c r="D75" s="352" t="s">
        <v>97</v>
      </c>
      <c r="E75" s="263">
        <f>+'Ark1'!D989</f>
        <v>3</v>
      </c>
      <c r="F75" s="263" t="s">
        <v>588</v>
      </c>
      <c r="G75" s="263">
        <f>+IF(H75=0,"",'Ark1'!Q989)</f>
        <v>163</v>
      </c>
      <c r="H75" s="449">
        <f>+'Ark1'!R989</f>
        <v>183</v>
      </c>
      <c r="I75" s="264">
        <f>+IF(H75=0,"",'Ark1'!AE989)</f>
        <v>5.017822868110775</v>
      </c>
      <c r="J75" s="264">
        <f>+IF(H75=0,"",'Ark1'!AF989)</f>
        <v>4.1189153670859699</v>
      </c>
      <c r="K75" s="265">
        <f>+IF(H75=0,"",'Ark1'!S989)</f>
        <v>2.6179775280898876</v>
      </c>
      <c r="L75" s="244"/>
      <c r="M75" s="366">
        <f>+IF(H75=0,"",'Ark1'!AR989)</f>
        <v>222.39873417721523</v>
      </c>
      <c r="N75" s="114">
        <f>+IF(H75=0,"",'Ark1'!AS989)</f>
        <v>22.959980265064161</v>
      </c>
      <c r="O75" s="246"/>
      <c r="P75" s="294">
        <f>+IF(H75=0,"",'Ark1'!U989)</f>
        <v>250.94262295081967</v>
      </c>
      <c r="Q75" s="266">
        <f>+IF(H75=0,"",'Ark1'!W989)</f>
        <v>0</v>
      </c>
      <c r="R75" s="266">
        <f>+IF(H75=0,"",'Ark1'!X989)</f>
        <v>1.6393442622950822</v>
      </c>
      <c r="S75" s="266">
        <f>+IF(H75=0,"",'Ark1'!AG989)</f>
        <v>2387.9810126582279</v>
      </c>
      <c r="T75" s="266">
        <f>+IF(H75=0,"",'Ark1'!AH989)</f>
        <v>86.338797814207652</v>
      </c>
      <c r="U75" s="266">
        <f>+IF(H75=0,"",'Ark1'!AI989)</f>
        <v>28.415300546448087</v>
      </c>
      <c r="V75" s="266">
        <f>+IF(H75=0,"",'Ark1'!Y989)</f>
        <v>44.00139140503547</v>
      </c>
      <c r="W75" s="265">
        <f>+IF(H75=0,"",'Ark1'!Z989)</f>
        <v>1.3545177195519802</v>
      </c>
      <c r="X75" s="266">
        <f t="shared" si="12"/>
        <v>105.08568603377545</v>
      </c>
      <c r="Y75" s="266">
        <f t="shared" si="13"/>
        <v>50.188524590163937</v>
      </c>
      <c r="Z75" s="264">
        <f t="shared" si="14"/>
        <v>1.1226993865030674</v>
      </c>
      <c r="AA75" s="244"/>
      <c r="AB75" s="247"/>
      <c r="AD75" s="28"/>
      <c r="AE75" s="27"/>
      <c r="AF75" s="269"/>
      <c r="AG75" s="86"/>
      <c r="AK75" s="86"/>
    </row>
    <row r="76" spans="1:37" ht="15.6">
      <c r="A76" s="244"/>
      <c r="B76" s="244">
        <f>+'Ark1'!C990</f>
        <v>2024</v>
      </c>
      <c r="C76" s="263">
        <f>+'Ark1'!M990</f>
        <v>5</v>
      </c>
      <c r="D76" s="352" t="s">
        <v>97</v>
      </c>
      <c r="E76" s="263">
        <f>+'Ark1'!D990</f>
        <v>4</v>
      </c>
      <c r="F76" s="263" t="s">
        <v>589</v>
      </c>
      <c r="G76" s="263">
        <f>+IF(H76=0,"",'Ark1'!Q990)</f>
        <v>197</v>
      </c>
      <c r="H76" s="449">
        <f>+'Ark1'!R990</f>
        <v>216</v>
      </c>
      <c r="I76" s="264">
        <f>+IF(H76=0,"",'Ark1'!AE990)</f>
        <v>4.8901969662666964</v>
      </c>
      <c r="J76" s="264">
        <f>+IF(H76=0,"",'Ark1'!AF990)</f>
        <v>4.0200148720706226</v>
      </c>
      <c r="K76" s="265">
        <f>+IF(H76=0,"",'Ark1'!S990)</f>
        <v>2.5373831775700935</v>
      </c>
      <c r="L76" s="244"/>
      <c r="M76" s="366">
        <f>+IF(H76=0,"",'Ark1'!AR990)</f>
        <v>223.07653061224488</v>
      </c>
      <c r="N76" s="114">
        <f>+IF(H76=0,"",'Ark1'!AS990)</f>
        <v>22.863620928162302</v>
      </c>
      <c r="O76" s="246"/>
      <c r="P76" s="294">
        <f>+IF(H76=0,"",'Ark1'!U990)</f>
        <v>254.91388888888872</v>
      </c>
      <c r="Q76" s="266">
        <f>+IF(H76=0,"",'Ark1'!W990)</f>
        <v>0</v>
      </c>
      <c r="R76" s="266">
        <f>+IF(H76=0,"",'Ark1'!X990)</f>
        <v>0.92592592592592604</v>
      </c>
      <c r="S76" s="266">
        <f>+IF(H76=0,"",'Ark1'!AG990)</f>
        <v>2235.2704081632655</v>
      </c>
      <c r="T76" s="266">
        <f>+IF(H76=0,"",'Ark1'!AH990)</f>
        <v>90.740740740740762</v>
      </c>
      <c r="U76" s="266">
        <f>+IF(H76=0,"",'Ark1'!AI990)</f>
        <v>20.370370370370367</v>
      </c>
      <c r="V76" s="266">
        <f>+IF(H76=0,"",'Ark1'!Y990)</f>
        <v>37.637246274121246</v>
      </c>
      <c r="W76" s="265">
        <f>+IF(H76=0,"",'Ark1'!Z990)</f>
        <v>1.3022848649368362</v>
      </c>
      <c r="X76" s="266">
        <f t="shared" si="12"/>
        <v>114.04163360188396</v>
      </c>
      <c r="Y76" s="266">
        <f t="shared" si="13"/>
        <v>50.982777777777741</v>
      </c>
      <c r="Z76" s="264">
        <f t="shared" si="14"/>
        <v>1.0964467005076142</v>
      </c>
      <c r="AA76" s="244"/>
      <c r="AB76" s="247"/>
      <c r="AD76" s="28"/>
      <c r="AE76" s="27"/>
      <c r="AF76" s="269"/>
      <c r="AG76" s="86"/>
      <c r="AK76" s="86"/>
    </row>
    <row r="77" spans="1:37" ht="15.6">
      <c r="A77" s="244"/>
      <c r="B77" s="244">
        <f>+'Ark1'!C991</f>
        <v>2024</v>
      </c>
      <c r="C77" s="263">
        <f>+'Ark1'!M991</f>
        <v>5</v>
      </c>
      <c r="D77" s="352" t="s">
        <v>97</v>
      </c>
      <c r="E77" s="263">
        <f>+'Ark1'!D991</f>
        <v>5</v>
      </c>
      <c r="F77" s="263" t="s">
        <v>444</v>
      </c>
      <c r="G77" s="263">
        <f>+IF(H77=0,"",'Ark1'!Q991)</f>
        <v>193</v>
      </c>
      <c r="H77" s="449">
        <f>+'Ark1'!R991</f>
        <v>219</v>
      </c>
      <c r="I77" s="264">
        <f>+IF(H77=0,"",'Ark1'!AE991)</f>
        <v>5.8477970627503346</v>
      </c>
      <c r="J77" s="264">
        <f>+IF(H77=0,"",'Ark1'!AF991)</f>
        <v>4.796419659881602</v>
      </c>
      <c r="K77" s="265">
        <f>+IF(H77=0,"",'Ark1'!S991)</f>
        <v>2.5253456221198154</v>
      </c>
      <c r="L77" s="244"/>
      <c r="M77" s="366">
        <f>+IF(H77=0,"",'Ark1'!AR991)</f>
        <v>222.9</v>
      </c>
      <c r="N77" s="114">
        <f>+IF(H77=0,"",'Ark1'!AS991)</f>
        <v>22.891514627651127</v>
      </c>
      <c r="O77" s="246"/>
      <c r="P77" s="294">
        <f>+IF(H77=0,"",'Ark1'!U991)</f>
        <v>251.95296803652968</v>
      </c>
      <c r="Q77" s="266">
        <f>+IF(H77=0,"",'Ark1'!W991)</f>
        <v>0</v>
      </c>
      <c r="R77" s="266">
        <f>+IF(H77=0,"",'Ark1'!X991)</f>
        <v>0.91324200913242015</v>
      </c>
      <c r="S77" s="266">
        <f>+IF(H77=0,"",'Ark1'!AG991)</f>
        <v>2311.8000000000002</v>
      </c>
      <c r="T77" s="266">
        <f>+IF(H77=0,"",'Ark1'!AH991)</f>
        <v>91.324200913242009</v>
      </c>
      <c r="U77" s="266">
        <f>+IF(H77=0,"",'Ark1'!AI991)</f>
        <v>16.438356164383563</v>
      </c>
      <c r="V77" s="266">
        <f>+IF(H77=0,"",'Ark1'!Y991)</f>
        <v>37.767220546549808</v>
      </c>
      <c r="W77" s="265">
        <f>+IF(H77=0,"",'Ark1'!Z991)</f>
        <v>1.1613168758355978</v>
      </c>
      <c r="X77" s="266">
        <f t="shared" si="12"/>
        <v>108.98562506987182</v>
      </c>
      <c r="Y77" s="266">
        <f t="shared" si="13"/>
        <v>50.390593607305938</v>
      </c>
      <c r="Z77" s="264">
        <f t="shared" si="14"/>
        <v>1.1347150259067358</v>
      </c>
      <c r="AA77" s="244"/>
      <c r="AB77" s="247"/>
      <c r="AD77" s="28"/>
      <c r="AE77" s="27"/>
      <c r="AF77" s="269"/>
      <c r="AG77" s="86"/>
      <c r="AK77" s="86"/>
    </row>
    <row r="78" spans="1:37" ht="15.6">
      <c r="A78" s="244"/>
      <c r="B78" s="244">
        <f>+'Ark1'!C992</f>
        <v>2024</v>
      </c>
      <c r="C78" s="263">
        <f>+'Ark1'!M992</f>
        <v>5</v>
      </c>
      <c r="D78" s="352" t="s">
        <v>97</v>
      </c>
      <c r="E78" s="263">
        <f>+'Ark1'!D992</f>
        <v>6</v>
      </c>
      <c r="F78" s="263" t="s">
        <v>590</v>
      </c>
      <c r="G78" s="263">
        <f>+IF(H78=0,"",'Ark1'!Q992)</f>
        <v>213</v>
      </c>
      <c r="H78" s="449">
        <f>+'Ark1'!R992</f>
        <v>252</v>
      </c>
      <c r="I78" s="264">
        <f>+IF(H78=0,"",'Ark1'!AE992)</f>
        <v>7.1815332003419776</v>
      </c>
      <c r="J78" s="264">
        <f>+IF(H78=0,"",'Ark1'!AF992)</f>
        <v>5.8974404704843755</v>
      </c>
      <c r="K78" s="265">
        <f>+IF(H78=0,"",'Ark1'!S992)</f>
        <v>2.42063492063492</v>
      </c>
      <c r="L78" s="244"/>
      <c r="M78" s="366">
        <f>+IF(H78=0,"",'Ark1'!AR992)</f>
        <v>223.43347639484981</v>
      </c>
      <c r="N78" s="114">
        <f>+IF(H78=0,"",'Ark1'!AS992)</f>
        <v>22.71712018270788</v>
      </c>
      <c r="O78" s="246"/>
      <c r="P78" s="294">
        <f>+IF(H78=0,"",'Ark1'!U992)</f>
        <v>251.93809523809517</v>
      </c>
      <c r="Q78" s="266">
        <f>+IF(H78=0,"",'Ark1'!W992)</f>
        <v>0</v>
      </c>
      <c r="R78" s="266">
        <f>+IF(H78=0,"",'Ark1'!X992)</f>
        <v>1.5873015873015868</v>
      </c>
      <c r="S78" s="266">
        <f>+IF(H78=0,"",'Ark1'!AG992)</f>
        <v>2312.7682403433478</v>
      </c>
      <c r="T78" s="266">
        <f>+IF(H78=0,"",'Ark1'!AH992)</f>
        <v>92.063492063492063</v>
      </c>
      <c r="U78" s="266">
        <f>+IF(H78=0,"",'Ark1'!AI992)</f>
        <v>18.650793650793652</v>
      </c>
      <c r="V78" s="266">
        <f>+IF(H78=0,"",'Ark1'!Y992)</f>
        <v>40.509334329268555</v>
      </c>
      <c r="W78" s="265">
        <f>+IF(H78=0,"",'Ark1'!Z992)</f>
        <v>1.2205461606220065</v>
      </c>
      <c r="X78" s="266">
        <f t="shared" si="12"/>
        <v>108.93356750726268</v>
      </c>
      <c r="Y78" s="266">
        <f t="shared" si="13"/>
        <v>50.387619047619033</v>
      </c>
      <c r="Z78" s="264">
        <f t="shared" si="14"/>
        <v>1.1830985915492958</v>
      </c>
      <c r="AA78" s="244"/>
      <c r="AB78" s="247"/>
      <c r="AD78" s="28"/>
      <c r="AE78" s="27"/>
      <c r="AF78" s="269"/>
      <c r="AG78" s="86"/>
      <c r="AK78" s="86"/>
    </row>
    <row r="79" spans="1:37" ht="15.6">
      <c r="A79" s="244"/>
      <c r="B79" s="244">
        <f>+'Ark1'!C993</f>
        <v>2024</v>
      </c>
      <c r="C79" s="263">
        <f>+'Ark1'!M993</f>
        <v>5</v>
      </c>
      <c r="D79" s="352" t="s">
        <v>97</v>
      </c>
      <c r="E79" s="263">
        <f>+'Ark1'!D993</f>
        <v>7</v>
      </c>
      <c r="F79" s="263" t="s">
        <v>591</v>
      </c>
      <c r="G79" s="263">
        <f>+IF(H79=0,"",'Ark1'!Q993)</f>
        <v>174</v>
      </c>
      <c r="H79" s="449">
        <f>+'Ark1'!R993</f>
        <v>188</v>
      </c>
      <c r="I79" s="264">
        <f>+IF(H79=0,"",'Ark1'!AE993)</f>
        <v>6.3257065948855988</v>
      </c>
      <c r="J79" s="264">
        <f>+IF(H79=0,"",'Ark1'!AF993)</f>
        <v>5.3359276965181968</v>
      </c>
      <c r="K79" s="265">
        <f>+IF(H79=0,"",'Ark1'!S993)</f>
        <v>2.4301075268817205</v>
      </c>
      <c r="L79" s="244"/>
      <c r="M79" s="366">
        <f>+IF(H79=0,"",'Ark1'!AR993)</f>
        <v>223.78658536585371</v>
      </c>
      <c r="N79" s="114">
        <f>+IF(H79=0,"",'Ark1'!AS993)</f>
        <v>22.652901515777781</v>
      </c>
      <c r="O79" s="246"/>
      <c r="P79" s="294">
        <f>+IF(H79=0,"",'Ark1'!U993)</f>
        <v>253.41648936170236</v>
      </c>
      <c r="Q79" s="266">
        <f>+IF(H79=0,"",'Ark1'!W993)</f>
        <v>0</v>
      </c>
      <c r="R79" s="266">
        <f>+IF(H79=0,"",'Ark1'!X993)</f>
        <v>1.0638297872340428</v>
      </c>
      <c r="S79" s="266">
        <f>+IF(H79=0,"",'Ark1'!AG993)</f>
        <v>2345.353658536586</v>
      </c>
      <c r="T79" s="266">
        <f>+IF(H79=0,"",'Ark1'!AH993)</f>
        <v>87.2340425531915</v>
      </c>
      <c r="U79" s="266">
        <f>+IF(H79=0,"",'Ark1'!AI993)</f>
        <v>13.297872340425537</v>
      </c>
      <c r="V79" s="266">
        <f>+IF(H79=0,"",'Ark1'!Y993)</f>
        <v>34.694723285329495</v>
      </c>
      <c r="W79" s="265">
        <f>+IF(H79=0,"",'Ark1'!Z993)</f>
        <v>1.1103491703663468</v>
      </c>
      <c r="X79" s="266">
        <f t="shared" si="12"/>
        <v>108.05043769809321</v>
      </c>
      <c r="Y79" s="266">
        <f t="shared" si="13"/>
        <v>50.683297872340475</v>
      </c>
      <c r="Z79" s="264">
        <f t="shared" si="14"/>
        <v>1.0804597701149425</v>
      </c>
      <c r="AA79" s="244"/>
      <c r="AB79" s="247"/>
      <c r="AD79" s="28"/>
      <c r="AE79" s="27"/>
      <c r="AF79" s="269"/>
      <c r="AG79" s="86"/>
      <c r="AK79" s="86"/>
    </row>
    <row r="80" spans="1:37" ht="15.6">
      <c r="A80" s="244"/>
      <c r="B80" s="244">
        <f>+'Ark1'!C994</f>
        <v>2024</v>
      </c>
      <c r="C80" s="263">
        <f>+'Ark1'!M994</f>
        <v>5</v>
      </c>
      <c r="D80" s="352" t="s">
        <v>97</v>
      </c>
      <c r="E80" s="263">
        <f>+'Ark1'!D994</f>
        <v>8</v>
      </c>
      <c r="F80" s="263" t="s">
        <v>592</v>
      </c>
      <c r="G80" s="263">
        <f>+IF(H80=0,"",'Ark1'!Q994)</f>
        <v>247</v>
      </c>
      <c r="H80" s="449">
        <f>+'Ark1'!R994</f>
        <v>296</v>
      </c>
      <c r="I80" s="264">
        <f>+IF(H80=0,"",'Ark1'!AE994)</f>
        <v>8.6778070946936392</v>
      </c>
      <c r="J80" s="264">
        <f>+IF(H80=0,"",'Ark1'!AF994)</f>
        <v>7.6448090587796882</v>
      </c>
      <c r="K80" s="265">
        <f>+IF(H80=0,"",'Ark1'!S994)</f>
        <v>2.5491525423728807</v>
      </c>
      <c r="L80" s="244"/>
      <c r="M80" s="366">
        <f>+IF(H80=0,"",'Ark1'!AR994)</f>
        <v>224.61678832116797</v>
      </c>
      <c r="N80" s="114">
        <f>+IF(H80=0,"",'Ark1'!AS994)</f>
        <v>22.977193026466921</v>
      </c>
      <c r="O80" s="246"/>
      <c r="P80" s="294">
        <f>+IF(H80=0,"",'Ark1'!U994)</f>
        <v>261.14729729729703</v>
      </c>
      <c r="Q80" s="266">
        <f>+IF(H80=0,"",'Ark1'!W994)</f>
        <v>0</v>
      </c>
      <c r="R80" s="266">
        <f>+IF(H80=0,"",'Ark1'!X994)</f>
        <v>2.0270270270270276</v>
      </c>
      <c r="S80" s="266">
        <f>+IF(H80=0,"",'Ark1'!AG994)</f>
        <v>2302.6678832116795</v>
      </c>
      <c r="T80" s="266">
        <f>+IF(H80=0,"",'Ark1'!AH994)</f>
        <v>92.567567567567551</v>
      </c>
      <c r="U80" s="266">
        <f>+IF(H80=0,"",'Ark1'!AI994)</f>
        <v>14.189189189189189</v>
      </c>
      <c r="V80" s="266">
        <f>+IF(H80=0,"",'Ark1'!Y994)</f>
        <v>39.535403986441437</v>
      </c>
      <c r="W80" s="265">
        <f>+IF(H80=0,"",'Ark1'!Z994)</f>
        <v>1.2144110871887035</v>
      </c>
      <c r="X80" s="266">
        <f t="shared" si="12"/>
        <v>113.41075245860381</v>
      </c>
      <c r="Y80" s="266">
        <f t="shared" si="13"/>
        <v>52.229459459459406</v>
      </c>
      <c r="Z80" s="264">
        <f t="shared" si="14"/>
        <v>1.1983805668016194</v>
      </c>
      <c r="AA80" s="244"/>
      <c r="AB80" s="247"/>
      <c r="AD80" s="28"/>
      <c r="AE80" s="27"/>
      <c r="AF80" s="269"/>
      <c r="AG80" s="86"/>
      <c r="AK80" s="86"/>
    </row>
    <row r="81" spans="1:37" ht="15.6">
      <c r="A81" s="244"/>
      <c r="B81" s="244">
        <f>+'Ark1'!C995</f>
        <v>2024</v>
      </c>
      <c r="C81" s="263">
        <f>+'Ark1'!M995</f>
        <v>5</v>
      </c>
      <c r="D81" s="352" t="s">
        <v>97</v>
      </c>
      <c r="E81" s="263">
        <f>+'Ark1'!D995</f>
        <v>9</v>
      </c>
      <c r="F81" s="263" t="s">
        <v>593</v>
      </c>
      <c r="G81" s="263">
        <f>+IF(H81=0,"",'Ark1'!Q995)</f>
        <v>267</v>
      </c>
      <c r="H81" s="449">
        <f>+'Ark1'!R995</f>
        <v>310</v>
      </c>
      <c r="I81" s="264">
        <f>+IF(H81=0,"",'Ark1'!AE995)</f>
        <v>8.229360233607645</v>
      </c>
      <c r="J81" s="264">
        <f>+IF(H81=0,"",'Ark1'!AF995)</f>
        <v>7.1540945643575471</v>
      </c>
      <c r="K81" s="265">
        <f>+IF(H81=0,"",'Ark1'!S995)</f>
        <v>2.5457516339869279</v>
      </c>
      <c r="L81" s="244"/>
      <c r="M81" s="366">
        <f>+IF(H81=0,"",'Ark1'!AR995)</f>
        <v>223.61785714285719</v>
      </c>
      <c r="N81" s="114">
        <f>+IF(H81=0,"",'Ark1'!AS995)</f>
        <v>23.057973352345673</v>
      </c>
      <c r="O81" s="246"/>
      <c r="P81" s="294">
        <f>+IF(H81=0,"",'Ark1'!U995)</f>
        <v>257.63032258064499</v>
      </c>
      <c r="Q81" s="266">
        <f>+IF(H81=0,"",'Ark1'!W995)</f>
        <v>0</v>
      </c>
      <c r="R81" s="266">
        <f>+IF(H81=0,"",'Ark1'!X995)</f>
        <v>2.258064516129032</v>
      </c>
      <c r="S81" s="266">
        <f>+IF(H81=0,"",'Ark1'!AG995)</f>
        <v>2260.9892857142859</v>
      </c>
      <c r="T81" s="266">
        <f>+IF(H81=0,"",'Ark1'!AH995)</f>
        <v>90.322580645161281</v>
      </c>
      <c r="U81" s="266">
        <f>+IF(H81=0,"",'Ark1'!AI995)</f>
        <v>10.645161290322578</v>
      </c>
      <c r="V81" s="266">
        <f>+IF(H81=0,"",'Ark1'!Y995)</f>
        <v>39.537203996944335</v>
      </c>
      <c r="W81" s="265">
        <f>+IF(H81=0,"",'Ark1'!Z995)</f>
        <v>1.1803991555571289</v>
      </c>
      <c r="X81" s="266">
        <f t="shared" si="12"/>
        <v>113.94583964127679</v>
      </c>
      <c r="Y81" s="266">
        <f t="shared" si="13"/>
        <v>51.526064516128997</v>
      </c>
      <c r="Z81" s="264">
        <f t="shared" si="14"/>
        <v>1.1610486891385767</v>
      </c>
      <c r="AA81" s="244"/>
      <c r="AB81" s="247"/>
      <c r="AD81" s="28"/>
      <c r="AE81" s="27"/>
      <c r="AF81" s="269"/>
      <c r="AG81" s="86"/>
      <c r="AK81" s="86"/>
    </row>
    <row r="82" spans="1:37" ht="15.6">
      <c r="A82" s="244"/>
      <c r="B82" s="244">
        <f>+'Ark1'!C996</f>
        <v>2024</v>
      </c>
      <c r="C82" s="263">
        <f>+'Ark1'!M996</f>
        <v>5</v>
      </c>
      <c r="D82" s="352" t="s">
        <v>97</v>
      </c>
      <c r="E82" s="263">
        <f>+'Ark1'!D996</f>
        <v>10</v>
      </c>
      <c r="F82" s="263" t="s">
        <v>594</v>
      </c>
      <c r="G82" s="263">
        <f>+IF(H82=0,"",'Ark1'!Q996)</f>
        <v>684</v>
      </c>
      <c r="H82" s="449">
        <f>+'Ark1'!R996</f>
        <v>863</v>
      </c>
      <c r="I82" s="264">
        <f>+IF(H82=0,"",'Ark1'!AE996)</f>
        <v>8.8151174668028602</v>
      </c>
      <c r="J82" s="264">
        <f>+IF(H82=0,"",'Ark1'!AF996)</f>
        <v>7.6520713960537599</v>
      </c>
      <c r="K82" s="265">
        <f>+IF(H82=0,"",'Ark1'!S996)</f>
        <v>3.0185830429732872</v>
      </c>
      <c r="L82" s="244"/>
      <c r="M82" s="366">
        <f>+IF(H82=0,"",'Ark1'!AR996)</f>
        <v>221.31501831501836</v>
      </c>
      <c r="N82" s="114">
        <f>+IF(H82=0,"",'Ark1'!AS996)</f>
        <v>24.157105541850225</v>
      </c>
      <c r="O82" s="246"/>
      <c r="P82" s="294">
        <f>+IF(H82=0,"",'Ark1'!U996)</f>
        <v>261.59478563151782</v>
      </c>
      <c r="Q82" s="266">
        <f>+IF(H82=0,"",'Ark1'!W996)</f>
        <v>0</v>
      </c>
      <c r="R82" s="266">
        <f>+IF(H82=0,"",'Ark1'!X996)</f>
        <v>2.7809965237543457</v>
      </c>
      <c r="S82" s="266">
        <f>+IF(H82=0,"",'Ark1'!AG996)</f>
        <v>2384.3162393162393</v>
      </c>
      <c r="T82" s="266">
        <f>+IF(H82=0,"",'Ark1'!AH996)</f>
        <v>94.785631517960553</v>
      </c>
      <c r="U82" s="266">
        <f>+IF(H82=0,"",'Ark1'!AI996)</f>
        <v>34.646581691772887</v>
      </c>
      <c r="V82" s="266">
        <f>+IF(H82=0,"",'Ark1'!Y996)</f>
        <v>43.261697211040889</v>
      </c>
      <c r="W82" s="265">
        <f>+IF(H82=0,"",'Ark1'!Z996)</f>
        <v>1.3799923522962123</v>
      </c>
      <c r="X82" s="266">
        <f t="shared" si="12"/>
        <v>109.71480264150551</v>
      </c>
      <c r="Y82" s="266">
        <f t="shared" si="13"/>
        <v>52.318957126303566</v>
      </c>
      <c r="Z82" s="264">
        <f t="shared" si="14"/>
        <v>1.2616959064327486</v>
      </c>
      <c r="AA82" s="244"/>
      <c r="AB82" s="247"/>
      <c r="AD82" s="28"/>
      <c r="AE82" s="27"/>
      <c r="AF82" s="269"/>
      <c r="AG82" s="86"/>
      <c r="AK82" s="86"/>
    </row>
    <row r="83" spans="1:37" ht="15.6">
      <c r="A83" s="244"/>
      <c r="B83" s="244">
        <f>+'Ark1'!C997</f>
        <v>2024</v>
      </c>
      <c r="C83" s="263">
        <f>+'Ark1'!M997</f>
        <v>5</v>
      </c>
      <c r="D83" s="352" t="s">
        <v>97</v>
      </c>
      <c r="E83" s="263">
        <f>+'Ark1'!D997</f>
        <v>11</v>
      </c>
      <c r="F83" s="263" t="s">
        <v>595</v>
      </c>
      <c r="G83" s="263">
        <f>+IF(H83=0,"",'Ark1'!Q997)</f>
        <v>516</v>
      </c>
      <c r="H83" s="449">
        <f>+'Ark1'!R997</f>
        <v>650</v>
      </c>
      <c r="I83" s="264">
        <f>+IF(H83=0,"",'Ark1'!AE997)</f>
        <v>8.1372058087130714</v>
      </c>
      <c r="J83" s="264">
        <f>+IF(H83=0,"",'Ark1'!AF997)</f>
        <v>7.0683371538995186</v>
      </c>
      <c r="K83" s="265">
        <f>+IF(H83=0,"",'Ark1'!S997)</f>
        <v>3.172573189522343</v>
      </c>
      <c r="L83" s="244"/>
      <c r="M83" s="366">
        <f>+IF(H83=0,"",'Ark1'!AR997)</f>
        <v>221.09756097560975</v>
      </c>
      <c r="N83" s="114">
        <f>+IF(H83=0,"",'Ark1'!AS997)</f>
        <v>24.453708928714654</v>
      </c>
      <c r="O83" s="246"/>
      <c r="P83" s="294">
        <f>+IF(H83=0,"",'Ark1'!U997)</f>
        <v>264.6035384615389</v>
      </c>
      <c r="Q83" s="266">
        <f>+IF(H83=0,"",'Ark1'!W997)</f>
        <v>0</v>
      </c>
      <c r="R83" s="266">
        <f>+IF(H83=0,"",'Ark1'!X997)</f>
        <v>5.538461538461541</v>
      </c>
      <c r="S83" s="266">
        <f>+IF(H83=0,"",'Ark1'!AG997)</f>
        <v>2452.1967479674795</v>
      </c>
      <c r="T83" s="266">
        <f>+IF(H83=0,"",'Ark1'!AH997)</f>
        <v>94.615384615384642</v>
      </c>
      <c r="U83" s="266">
        <f>+IF(H83=0,"",'Ark1'!AI997)</f>
        <v>41.076923076923087</v>
      </c>
      <c r="V83" s="266">
        <f>+IF(H83=0,"",'Ark1'!Y997)</f>
        <v>47.661594954772895</v>
      </c>
      <c r="W83" s="265">
        <f>+IF(H83=0,"",'Ark1'!Z997)</f>
        <v>1.5405326661858139</v>
      </c>
      <c r="X83" s="266">
        <f t="shared" si="12"/>
        <v>107.9046934879338</v>
      </c>
      <c r="Y83" s="266">
        <f t="shared" si="13"/>
        <v>52.920707692307779</v>
      </c>
      <c r="Z83" s="264">
        <f t="shared" si="14"/>
        <v>1.2596899224806202</v>
      </c>
      <c r="AA83" s="244"/>
      <c r="AB83" s="247"/>
      <c r="AD83" s="28"/>
      <c r="AE83" s="27"/>
      <c r="AF83" s="269"/>
      <c r="AG83" s="86"/>
      <c r="AK83" s="86"/>
    </row>
    <row r="84" spans="1:37" ht="15.6">
      <c r="A84" s="244"/>
      <c r="B84" s="244">
        <f>+'Ark1'!C998</f>
        <v>2024</v>
      </c>
      <c r="C84" s="263">
        <f>+'Ark1'!M998</f>
        <v>5</v>
      </c>
      <c r="D84" s="352" t="s">
        <v>97</v>
      </c>
      <c r="E84" s="263">
        <f>+'Ark1'!D998</f>
        <v>12</v>
      </c>
      <c r="F84" s="263" t="s">
        <v>596</v>
      </c>
      <c r="G84" s="263">
        <f>+IF(H84=0,"",'Ark1'!Q998)</f>
        <v>93</v>
      </c>
      <c r="H84" s="449">
        <f>+'Ark1'!R998</f>
        <v>116</v>
      </c>
      <c r="I84" s="264">
        <f>+IF(H84=0,"",'Ark1'!AE998)</f>
        <v>6.9419509275882705</v>
      </c>
      <c r="J84" s="264">
        <f>+IF(H84=0,"",'Ark1'!AF998)</f>
        <v>5.791178303002865</v>
      </c>
      <c r="K84" s="265">
        <f>+IF(H84=0,"",'Ark1'!S998)</f>
        <v>3.0086206896551722</v>
      </c>
      <c r="L84" s="244"/>
      <c r="M84" s="366">
        <f>+IF(H84=0,"",'Ark1'!AR998)</f>
        <v>219.88679245283012</v>
      </c>
      <c r="N84" s="114">
        <f>+IF(H84=0,"",'Ark1'!AS998)</f>
        <v>24.147121118955983</v>
      </c>
      <c r="O84" s="246"/>
      <c r="P84" s="294">
        <f>+IF(H84=0,"",'Ark1'!U998)</f>
        <v>256.74310344827597</v>
      </c>
      <c r="Q84" s="266">
        <f>+IF(H84=0,"",'Ark1'!W998)</f>
        <v>0</v>
      </c>
      <c r="R84" s="266">
        <f>+IF(H84=0,"",'Ark1'!X998)</f>
        <v>1.7241379310344827</v>
      </c>
      <c r="S84" s="266">
        <f>+IF(H84=0,"",'Ark1'!AG998)</f>
        <v>2444.7547169811323</v>
      </c>
      <c r="T84" s="266">
        <f>+IF(H84=0,"",'Ark1'!AH998)</f>
        <v>91.379310344827559</v>
      </c>
      <c r="U84" s="266">
        <f>+IF(H84=0,"",'Ark1'!AI998)</f>
        <v>39.655172413793117</v>
      </c>
      <c r="V84" s="266">
        <f>+IF(H84=0,"",'Ark1'!Y998)</f>
        <v>43.518448771435359</v>
      </c>
      <c r="W84" s="265">
        <f>+IF(H84=0,"",'Ark1'!Z998)</f>
        <v>1.5396802716415776</v>
      </c>
      <c r="X84" s="266">
        <f t="shared" si="12"/>
        <v>105.01793969961585</v>
      </c>
      <c r="Y84" s="266">
        <f t="shared" si="13"/>
        <v>51.348620689655192</v>
      </c>
      <c r="Z84" s="264">
        <f t="shared" si="14"/>
        <v>1.2473118279569892</v>
      </c>
      <c r="AA84" s="244"/>
      <c r="AB84" s="247"/>
      <c r="AD84" s="28"/>
      <c r="AE84" s="27"/>
      <c r="AF84" s="269"/>
      <c r="AG84" s="86"/>
      <c r="AK84" s="86"/>
    </row>
    <row r="85" spans="1:37" ht="15.6">
      <c r="A85" s="244"/>
      <c r="B85" s="244"/>
      <c r="C85" s="244"/>
      <c r="D85" s="244"/>
      <c r="E85" s="244"/>
      <c r="F85" s="244"/>
      <c r="G85" s="244"/>
      <c r="H85" s="443"/>
      <c r="I85" s="245"/>
      <c r="J85" s="245"/>
      <c r="K85" s="244"/>
      <c r="L85" s="244"/>
      <c r="M85" s="246"/>
      <c r="N85" s="246"/>
      <c r="O85" s="246"/>
      <c r="P85" s="244"/>
      <c r="Q85" s="246"/>
      <c r="R85" s="246"/>
      <c r="S85" s="244"/>
      <c r="T85" s="246"/>
      <c r="U85" s="246"/>
      <c r="V85" s="246"/>
      <c r="W85" s="244"/>
      <c r="X85" s="244"/>
      <c r="Y85" s="246"/>
      <c r="Z85" s="245"/>
      <c r="AA85" s="244"/>
      <c r="AB85" s="247"/>
      <c r="AD85" s="28"/>
      <c r="AE85" s="27"/>
      <c r="AF85" s="248"/>
      <c r="AG85" s="86"/>
      <c r="AK85" s="86"/>
    </row>
    <row r="86" spans="1:37" ht="22.8">
      <c r="A86" s="261" t="s">
        <v>628</v>
      </c>
      <c r="B86" s="244"/>
      <c r="C86" s="244"/>
      <c r="D86" s="334" t="str">
        <f>+D88</f>
        <v>2+</v>
      </c>
      <c r="E86" s="244"/>
      <c r="F86" s="244"/>
      <c r="G86" s="244"/>
      <c r="H86" s="446">
        <f>SUM(H88:H99)</f>
        <v>5746</v>
      </c>
      <c r="I86" s="245"/>
      <c r="J86" s="245"/>
      <c r="K86" s="244"/>
      <c r="L86" s="244"/>
      <c r="M86" s="246"/>
      <c r="N86" s="246"/>
      <c r="O86" s="246"/>
      <c r="P86" s="269">
        <f>+Fettgruppe!Q14</f>
        <v>267.4793769578842</v>
      </c>
      <c r="Q86" s="246"/>
      <c r="R86" s="246"/>
      <c r="S86" s="244"/>
      <c r="T86" s="246"/>
      <c r="U86" s="246"/>
      <c r="V86" s="246"/>
      <c r="W86" s="244"/>
      <c r="X86" s="269">
        <f>+Fettgruppe!Y14</f>
        <v>117.88892130764107</v>
      </c>
      <c r="Y86" s="262" t="s">
        <v>627</v>
      </c>
      <c r="Z86" s="260"/>
      <c r="AA86" s="244"/>
      <c r="AB86" s="247"/>
      <c r="AD86" s="28"/>
      <c r="AE86" s="27"/>
      <c r="AF86" s="248"/>
      <c r="AG86" s="86"/>
      <c r="AK86" s="86"/>
    </row>
    <row r="87" spans="1:37" ht="16.5" customHeight="1">
      <c r="A87" s="244"/>
      <c r="B87" s="244"/>
      <c r="C87" s="244"/>
      <c r="D87" s="334"/>
      <c r="E87" s="244"/>
      <c r="F87" s="244"/>
      <c r="G87" s="244"/>
      <c r="H87" s="443"/>
      <c r="I87" s="244"/>
      <c r="J87" s="244"/>
      <c r="K87" s="244"/>
      <c r="L87" s="244"/>
      <c r="M87" s="246"/>
      <c r="N87" s="246"/>
      <c r="O87" s="246"/>
      <c r="P87" s="244"/>
      <c r="Q87" s="246"/>
      <c r="R87" s="246"/>
      <c r="S87" s="244"/>
      <c r="T87" s="246"/>
      <c r="U87" s="246"/>
      <c r="V87" s="246"/>
      <c r="W87" s="244"/>
      <c r="X87" s="244"/>
      <c r="Y87" s="246"/>
      <c r="Z87" s="246"/>
      <c r="AA87" s="244"/>
      <c r="AB87" s="247"/>
      <c r="AD87" s="28"/>
      <c r="AE87" s="27"/>
      <c r="AF87" s="248"/>
      <c r="AG87" s="86"/>
      <c r="AK87" s="86"/>
    </row>
    <row r="88" spans="1:37" ht="15.6">
      <c r="A88" s="244"/>
      <c r="B88" s="244">
        <f>+'Ark1'!C999</f>
        <v>2024</v>
      </c>
      <c r="C88" s="86">
        <f>+'Ark1'!M999</f>
        <v>6</v>
      </c>
      <c r="D88" s="351" t="s">
        <v>98</v>
      </c>
      <c r="E88" s="86">
        <f>+'Ark1'!D999</f>
        <v>1</v>
      </c>
      <c r="F88" s="86" t="s">
        <v>586</v>
      </c>
      <c r="G88" s="86">
        <f>+IF(H88=0,"",'Ark1'!Q999)</f>
        <v>429</v>
      </c>
      <c r="H88" s="449">
        <f>+'Ark1'!R999</f>
        <v>504</v>
      </c>
      <c r="I88" s="28">
        <f>+IF(H88=0,"",'Ark1'!AE999)</f>
        <v>9.2971776425013832</v>
      </c>
      <c r="J88" s="28">
        <f>+IF(H88=0,"",'Ark1'!AF999)</f>
        <v>8.0475314397495978</v>
      </c>
      <c r="K88" s="27">
        <f>+IF(H88=0,"",'Ark1'!S999)</f>
        <v>2.7908366533864553</v>
      </c>
      <c r="L88" s="244"/>
      <c r="M88" s="366">
        <f>+IF(H88=0,"",'Ark1'!AR999)</f>
        <v>223.17684210526312</v>
      </c>
      <c r="N88" s="114">
        <f>+IF(H88=0,"",'Ark1'!AS999)</f>
        <v>23.710355867478484</v>
      </c>
      <c r="O88" s="246"/>
      <c r="P88" s="294">
        <f>+IF(H88=0,"",'Ark1'!U999)</f>
        <v>264.17142857142869</v>
      </c>
      <c r="Q88" s="33">
        <f>+IF(H88=0,"",'Ark1'!W999)</f>
        <v>0</v>
      </c>
      <c r="R88" s="33">
        <f>+IF(H88=0,"",'Ark1'!X999)</f>
        <v>4.5634920634920642</v>
      </c>
      <c r="S88" s="33">
        <f>+IF(H88=0,"",'Ark1'!AG999)</f>
        <v>2258.2252631578954</v>
      </c>
      <c r="T88" s="33">
        <f>+IF(H88=0,"",'Ark1'!AH999)</f>
        <v>94.246031746031747</v>
      </c>
      <c r="U88" s="33">
        <f>+IF(H88=0,"",'Ark1'!AI999)</f>
        <v>18.452380952380945</v>
      </c>
      <c r="V88" s="33">
        <f>+IF(H88=0,"",'Ark1'!Y999)</f>
        <v>42.2795592233158</v>
      </c>
      <c r="W88" s="27">
        <f>+IF(H88=0,"",'Ark1'!Z999)</f>
        <v>1.3418332565562718</v>
      </c>
      <c r="X88" s="294">
        <f t="shared" ref="X88:X99" si="15">+IF(H88=0,"",1000*P88/S88)</f>
        <v>116.98187637933523</v>
      </c>
      <c r="Y88" s="33">
        <f t="shared" ref="Y88:Y99" si="16">+IF(H88=0,"",P88/C88)</f>
        <v>44.028571428571446</v>
      </c>
      <c r="Z88" s="28">
        <f t="shared" ref="Z88:Z99" si="17">+IF(H88=0,"",H88/G88)</f>
        <v>1.1748251748251748</v>
      </c>
      <c r="AA88" s="244"/>
      <c r="AB88" s="247"/>
      <c r="AD88" s="28"/>
      <c r="AE88" s="27"/>
      <c r="AF88" s="269"/>
      <c r="AG88" s="86"/>
      <c r="AK88" s="86"/>
    </row>
    <row r="89" spans="1:37" ht="15.6">
      <c r="A89" s="244"/>
      <c r="B89" s="244">
        <f>+'Ark1'!C1000</f>
        <v>2024</v>
      </c>
      <c r="C89" s="86">
        <f>+'Ark1'!M1000</f>
        <v>6</v>
      </c>
      <c r="D89" s="351" t="s">
        <v>98</v>
      </c>
      <c r="E89" s="86">
        <f>+'Ark1'!D1000</f>
        <v>2</v>
      </c>
      <c r="F89" s="86" t="s">
        <v>587</v>
      </c>
      <c r="G89" s="86">
        <f>+IF(H89=0,"",'Ark1'!Q1000)</f>
        <v>246</v>
      </c>
      <c r="H89" s="449">
        <f>+'Ark1'!R1000</f>
        <v>279</v>
      </c>
      <c r="I89" s="28">
        <f>+IF(H89=0,"",'Ark1'!AE1000)</f>
        <v>8.9194373401534541</v>
      </c>
      <c r="J89" s="28">
        <f>+IF(H89=0,"",'Ark1'!AF1000)</f>
        <v>7.5821009268384723</v>
      </c>
      <c r="K89" s="27">
        <f>+IF(H89=0,"",'Ark1'!S1000)</f>
        <v>2.7482014388489202</v>
      </c>
      <c r="L89" s="244"/>
      <c r="M89" s="366">
        <f>+IF(H89=0,"",'Ark1'!AR1000)</f>
        <v>222.12156862745096</v>
      </c>
      <c r="N89" s="114">
        <f>+IF(H89=0,"",'Ark1'!AS1000)</f>
        <v>23.675755707664379</v>
      </c>
      <c r="O89" s="246"/>
      <c r="P89" s="294">
        <f>+IF(H89=0,"",'Ark1'!U1000)</f>
        <v>259.17275985663088</v>
      </c>
      <c r="Q89" s="33">
        <f>+IF(H89=0,"",'Ark1'!W1000)</f>
        <v>0</v>
      </c>
      <c r="R89" s="33">
        <f>+IF(H89=0,"",'Ark1'!X1000)</f>
        <v>1.7921146953405018</v>
      </c>
      <c r="S89" s="33">
        <f>+IF(H89=0,"",'Ark1'!AG1000)</f>
        <v>2193.0078431372558</v>
      </c>
      <c r="T89" s="33">
        <f>+IF(H89=0,"",'Ark1'!AH1000)</f>
        <v>91.039426523297507</v>
      </c>
      <c r="U89" s="33">
        <f>+IF(H89=0,"",'Ark1'!AI1000)</f>
        <v>18.996415770609318</v>
      </c>
      <c r="V89" s="33">
        <f>+IF(H89=0,"",'Ark1'!Y1000)</f>
        <v>38.586738532700991</v>
      </c>
      <c r="W89" s="27">
        <f>+IF(H89=0,"",'Ark1'!Z1000)</f>
        <v>1.2310520744191371</v>
      </c>
      <c r="X89" s="294">
        <f t="shared" si="15"/>
        <v>118.1814103710024</v>
      </c>
      <c r="Y89" s="33">
        <f t="shared" si="16"/>
        <v>43.195459976105148</v>
      </c>
      <c r="Z89" s="28">
        <f t="shared" si="17"/>
        <v>1.1341463414634145</v>
      </c>
      <c r="AA89" s="244"/>
      <c r="AB89" s="247"/>
      <c r="AD89" s="28"/>
      <c r="AE89" s="27"/>
      <c r="AF89" s="269"/>
      <c r="AG89" s="86"/>
      <c r="AK89" s="86"/>
    </row>
    <row r="90" spans="1:37" ht="15.6">
      <c r="A90" s="244"/>
      <c r="B90" s="244">
        <f>+'Ark1'!C1001</f>
        <v>2024</v>
      </c>
      <c r="C90" s="86">
        <f>+'Ark1'!M1001</f>
        <v>6</v>
      </c>
      <c r="D90" s="351" t="s">
        <v>98</v>
      </c>
      <c r="E90" s="86">
        <f>+'Ark1'!D1001</f>
        <v>3</v>
      </c>
      <c r="F90" s="86" t="s">
        <v>588</v>
      </c>
      <c r="G90" s="86">
        <f>+IF(H90=0,"",'Ark1'!Q1001)</f>
        <v>277</v>
      </c>
      <c r="H90" s="449">
        <f>+'Ark1'!R1001</f>
        <v>324</v>
      </c>
      <c r="I90" s="28">
        <f>+IF(H90=0,"",'Ark1'!AE1001)</f>
        <v>8.884014258294485</v>
      </c>
      <c r="J90" s="28">
        <f>+IF(H90=0,"",'Ark1'!AF1001)</f>
        <v>7.5821318765077885</v>
      </c>
      <c r="K90" s="27">
        <f>+IF(H90=0,"",'Ark1'!S1001)</f>
        <v>2.7708978328173366</v>
      </c>
      <c r="L90" s="244"/>
      <c r="M90" s="366">
        <f>+IF(H90=0,"",'Ark1'!AR1001)</f>
        <v>222.84507042253523</v>
      </c>
      <c r="N90" s="114">
        <f>+IF(H90=0,"",'Ark1'!AS1001)</f>
        <v>23.565933175611967</v>
      </c>
      <c r="O90" s="246"/>
      <c r="P90" s="294">
        <f>+IF(H90=0,"",'Ark1'!U1001)</f>
        <v>260.90895061728401</v>
      </c>
      <c r="Q90" s="33">
        <f>+IF(H90=0,"",'Ark1'!W1001)</f>
        <v>0</v>
      </c>
      <c r="R90" s="33">
        <f>+IF(H90=0,"",'Ark1'!X1001)</f>
        <v>2.7777777777777781</v>
      </c>
      <c r="S90" s="33">
        <f>+IF(H90=0,"",'Ark1'!AG1001)</f>
        <v>2232.6478873239435</v>
      </c>
      <c r="T90" s="33">
        <f>+IF(H90=0,"",'Ark1'!AH1001)</f>
        <v>87.654320987654302</v>
      </c>
      <c r="U90" s="33">
        <f>+IF(H90=0,"",'Ark1'!AI1001)</f>
        <v>17.901234567901238</v>
      </c>
      <c r="V90" s="33">
        <f>+IF(H90=0,"",'Ark1'!Y1001)</f>
        <v>41.300726536938605</v>
      </c>
      <c r="W90" s="27">
        <f>+IF(H90=0,"",'Ark1'!Z1001)</f>
        <v>1.3068770673724384</v>
      </c>
      <c r="X90" s="294">
        <f t="shared" si="15"/>
        <v>116.86076971591345</v>
      </c>
      <c r="Y90" s="33">
        <f t="shared" si="16"/>
        <v>43.48482510288067</v>
      </c>
      <c r="Z90" s="28">
        <f t="shared" si="17"/>
        <v>1.1696750902527075</v>
      </c>
      <c r="AA90" s="244"/>
      <c r="AB90" s="247"/>
      <c r="AD90" s="28"/>
      <c r="AE90" s="27"/>
      <c r="AF90" s="269"/>
      <c r="AG90" s="86"/>
      <c r="AK90" s="86"/>
    </row>
    <row r="91" spans="1:37" ht="15.6">
      <c r="A91" s="244"/>
      <c r="B91" s="244">
        <f>+'Ark1'!C1002</f>
        <v>2024</v>
      </c>
      <c r="C91" s="86">
        <f>+'Ark1'!M1002</f>
        <v>6</v>
      </c>
      <c r="D91" s="351" t="s">
        <v>98</v>
      </c>
      <c r="E91" s="86">
        <f>+'Ark1'!D1002</f>
        <v>4</v>
      </c>
      <c r="F91" s="86" t="s">
        <v>589</v>
      </c>
      <c r="G91" s="86">
        <f>+IF(H91=0,"",'Ark1'!Q1002)</f>
        <v>372</v>
      </c>
      <c r="H91" s="449">
        <f>+'Ark1'!R1002</f>
        <v>422</v>
      </c>
      <c r="I91" s="28">
        <f>+IF(H91=0,"",'Ark1'!AE1002)</f>
        <v>9.5539959248358617</v>
      </c>
      <c r="J91" s="28">
        <f>+IF(H91=0,"",'Ark1'!AF1002)</f>
        <v>8.0343057856881277</v>
      </c>
      <c r="K91" s="27">
        <f>+IF(H91=0,"",'Ark1'!S1002)</f>
        <v>2.7529691211401421</v>
      </c>
      <c r="L91" s="244"/>
      <c r="M91" s="366">
        <f>+IF(H91=0,"",'Ark1'!AR1002)</f>
        <v>223.08527131782952</v>
      </c>
      <c r="N91" s="114">
        <f>+IF(H91=0,"",'Ark1'!AS1002)</f>
        <v>23.583758200142579</v>
      </c>
      <c r="O91" s="246"/>
      <c r="P91" s="294">
        <f>+IF(H91=0,"",'Ark1'!U1002)</f>
        <v>260.76872037914683</v>
      </c>
      <c r="Q91" s="33">
        <f>+IF(H91=0,"",'Ark1'!W1002)</f>
        <v>0</v>
      </c>
      <c r="R91" s="33">
        <f>+IF(H91=0,"",'Ark1'!X1002)</f>
        <v>2.1327014218009483</v>
      </c>
      <c r="S91" s="33">
        <f>+IF(H91=0,"",'Ark1'!AG1002)</f>
        <v>2236.9095607235136</v>
      </c>
      <c r="T91" s="33">
        <f>+IF(H91=0,"",'Ark1'!AH1002)</f>
        <v>91.706161137440787</v>
      </c>
      <c r="U91" s="33">
        <f>+IF(H91=0,"",'Ark1'!AI1002)</f>
        <v>18.009478672985779</v>
      </c>
      <c r="V91" s="33">
        <f>+IF(H91=0,"",'Ark1'!Y1002)</f>
        <v>36.076480999413</v>
      </c>
      <c r="W91" s="27">
        <f>+IF(H91=0,"",'Ark1'!Z1002)</f>
        <v>1.2512836533264731</v>
      </c>
      <c r="X91" s="294">
        <f t="shared" si="15"/>
        <v>116.57544183181145</v>
      </c>
      <c r="Y91" s="33">
        <f t="shared" si="16"/>
        <v>43.461453396524469</v>
      </c>
      <c r="Z91" s="28">
        <f t="shared" si="17"/>
        <v>1.1344086021505377</v>
      </c>
      <c r="AA91" s="244"/>
      <c r="AB91" s="247"/>
      <c r="AD91" s="28"/>
      <c r="AE91" s="27"/>
      <c r="AF91" s="269"/>
      <c r="AG91" s="86"/>
      <c r="AK91" s="86"/>
    </row>
    <row r="92" spans="1:37" ht="15.6">
      <c r="A92" s="244"/>
      <c r="B92" s="244">
        <f>+'Ark1'!C1003</f>
        <v>2024</v>
      </c>
      <c r="C92" s="86">
        <f>+'Ark1'!M1003</f>
        <v>6</v>
      </c>
      <c r="D92" s="351" t="s">
        <v>98</v>
      </c>
      <c r="E92" s="86">
        <f>+'Ark1'!D1003</f>
        <v>5</v>
      </c>
      <c r="F92" s="86" t="s">
        <v>444</v>
      </c>
      <c r="G92" s="86">
        <f>+IF(H92=0,"",'Ark1'!Q1003)</f>
        <v>311</v>
      </c>
      <c r="H92" s="449">
        <f>+'Ark1'!R1003</f>
        <v>368</v>
      </c>
      <c r="I92" s="28">
        <f>+IF(H92=0,"",'Ark1'!AE1003)</f>
        <v>9.8264352469959988</v>
      </c>
      <c r="J92" s="28">
        <f>+IF(H92=0,"",'Ark1'!AF1003)</f>
        <v>8.4529163281955242</v>
      </c>
      <c r="K92" s="27">
        <f>+IF(H92=0,"",'Ark1'!S1003)</f>
        <v>2.7820163487738419</v>
      </c>
      <c r="L92" s="244"/>
      <c r="M92" s="366">
        <f>+IF(H92=0,"",'Ark1'!AR1003)</f>
        <v>223.43712574850304</v>
      </c>
      <c r="N92" s="114">
        <f>+IF(H92=0,"",'Ark1'!AS1003)</f>
        <v>23.742089044888619</v>
      </c>
      <c r="O92" s="246"/>
      <c r="P92" s="294">
        <f>+IF(H92=0,"",'Ark1'!U1003)</f>
        <v>264.24402173913018</v>
      </c>
      <c r="Q92" s="33">
        <f>+IF(H92=0,"",'Ark1'!W1003)</f>
        <v>0</v>
      </c>
      <c r="R92" s="33">
        <f>+IF(H92=0,"",'Ark1'!X1003)</f>
        <v>2.9891304347826089</v>
      </c>
      <c r="S92" s="33">
        <f>+IF(H92=0,"",'Ark1'!AG1003)</f>
        <v>2253.6856287425153</v>
      </c>
      <c r="T92" s="33">
        <f>+IF(H92=0,"",'Ark1'!AH1003)</f>
        <v>90.760869565217376</v>
      </c>
      <c r="U92" s="33">
        <f>+IF(H92=0,"",'Ark1'!AI1003)</f>
        <v>16.032608695652176</v>
      </c>
      <c r="V92" s="33">
        <f>+IF(H92=0,"",'Ark1'!Y1003)</f>
        <v>39.084875134257643</v>
      </c>
      <c r="W92" s="27">
        <f>+IF(H92=0,"",'Ark1'!Z1003)</f>
        <v>1.260630549757203</v>
      </c>
      <c r="X92" s="294">
        <f t="shared" si="15"/>
        <v>117.24972568004968</v>
      </c>
      <c r="Y92" s="33">
        <f t="shared" si="16"/>
        <v>44.040670289855029</v>
      </c>
      <c r="Z92" s="28">
        <f t="shared" si="17"/>
        <v>1.1832797427652733</v>
      </c>
      <c r="AA92" s="244"/>
      <c r="AB92" s="247"/>
      <c r="AD92" s="28"/>
      <c r="AE92" s="27"/>
      <c r="AF92" s="269"/>
      <c r="AG92" s="86"/>
      <c r="AK92" s="86"/>
    </row>
    <row r="93" spans="1:37" ht="15.6">
      <c r="A93" s="244"/>
      <c r="B93" s="244">
        <f>+'Ark1'!C1004</f>
        <v>2024</v>
      </c>
      <c r="C93" s="86">
        <f>+'Ark1'!M1004</f>
        <v>6</v>
      </c>
      <c r="D93" s="351" t="s">
        <v>98</v>
      </c>
      <c r="E93" s="86">
        <f>+'Ark1'!D1004</f>
        <v>6</v>
      </c>
      <c r="F93" s="86" t="s">
        <v>590</v>
      </c>
      <c r="G93" s="86">
        <f>+IF(H93=0,"",'Ark1'!Q1004)</f>
        <v>323</v>
      </c>
      <c r="H93" s="449">
        <f>+'Ark1'!R1004</f>
        <v>379</v>
      </c>
      <c r="I93" s="28">
        <f>+IF(H93=0,"",'Ark1'!AE1004)</f>
        <v>10.800797948133372</v>
      </c>
      <c r="J93" s="28">
        <f>+IF(H93=0,"",'Ark1'!AF1004)</f>
        <v>9.3898554407929993</v>
      </c>
      <c r="K93" s="27">
        <f>+IF(H93=0,"",'Ark1'!S1004)</f>
        <v>2.8759894459102906</v>
      </c>
      <c r="L93" s="244"/>
      <c r="M93" s="366">
        <f>+IF(H93=0,"",'Ark1'!AR1004)</f>
        <v>223.84419263456095</v>
      </c>
      <c r="N93" s="114">
        <f>+IF(H93=0,"",'Ark1'!AS1004)</f>
        <v>23.883889508875281</v>
      </c>
      <c r="O93" s="246"/>
      <c r="P93" s="294">
        <f>+IF(H93=0,"",'Ark1'!U1004)</f>
        <v>266.71688654353557</v>
      </c>
      <c r="Q93" s="33">
        <f>+IF(H93=0,"",'Ark1'!W1004)</f>
        <v>0</v>
      </c>
      <c r="R93" s="33">
        <f>+IF(H93=0,"",'Ark1'!X1004)</f>
        <v>2.1108179419525075</v>
      </c>
      <c r="S93" s="33">
        <f>+IF(H93=0,"",'Ark1'!AG1004)</f>
        <v>2290.5920679886685</v>
      </c>
      <c r="T93" s="33">
        <f>+IF(H93=0,"",'Ark1'!AH1004)</f>
        <v>93.139841688654371</v>
      </c>
      <c r="U93" s="33">
        <f>+IF(H93=0,"",'Ark1'!AI1004)</f>
        <v>18.205804749340366</v>
      </c>
      <c r="V93" s="33">
        <f>+IF(H93=0,"",'Ark1'!Y1004)</f>
        <v>37.539649115858886</v>
      </c>
      <c r="W93" s="27">
        <f>+IF(H93=0,"",'Ark1'!Z1004)</f>
        <v>1.2468128274931809</v>
      </c>
      <c r="X93" s="294">
        <f t="shared" si="15"/>
        <v>116.44015111679633</v>
      </c>
      <c r="Y93" s="33">
        <f t="shared" si="16"/>
        <v>44.452814423922597</v>
      </c>
      <c r="Z93" s="28">
        <f t="shared" si="17"/>
        <v>1.173374613003096</v>
      </c>
      <c r="AA93" s="244"/>
      <c r="AB93" s="247"/>
      <c r="AD93" s="28"/>
      <c r="AE93" s="27"/>
      <c r="AF93" s="269"/>
      <c r="AG93" s="86"/>
      <c r="AK93" s="86"/>
    </row>
    <row r="94" spans="1:37" ht="15.6">
      <c r="A94" s="244"/>
      <c r="B94" s="244">
        <f>+'Ark1'!C1005</f>
        <v>2024</v>
      </c>
      <c r="C94" s="86">
        <f>+'Ark1'!M1005</f>
        <v>6</v>
      </c>
      <c r="D94" s="351" t="s">
        <v>98</v>
      </c>
      <c r="E94" s="86">
        <f>+'Ark1'!D1005</f>
        <v>7</v>
      </c>
      <c r="F94" s="86" t="s">
        <v>591</v>
      </c>
      <c r="G94" s="86">
        <f>+IF(H94=0,"",'Ark1'!Q1005)</f>
        <v>309</v>
      </c>
      <c r="H94" s="449">
        <f>+'Ark1'!R1005</f>
        <v>351</v>
      </c>
      <c r="I94" s="28">
        <f>+IF(H94=0,"",'Ark1'!AE1005)</f>
        <v>11.810228802153436</v>
      </c>
      <c r="J94" s="28">
        <f>+IF(H94=0,"",'Ark1'!AF1005)</f>
        <v>10.400871895981775</v>
      </c>
      <c r="K94" s="27">
        <f>+IF(H94=0,"",'Ark1'!S1005)</f>
        <v>2.7031700288184446</v>
      </c>
      <c r="L94" s="244"/>
      <c r="M94" s="366">
        <f>+IF(H94=0,"",'Ark1'!AR1005)</f>
        <v>223.95098039215696</v>
      </c>
      <c r="N94" s="114">
        <f>+IF(H94=0,"",'Ark1'!AS1005)</f>
        <v>23.577879370717167</v>
      </c>
      <c r="O94" s="246"/>
      <c r="P94" s="294">
        <f>+IF(H94=0,"",'Ark1'!U1005)</f>
        <v>264.57293447293472</v>
      </c>
      <c r="Q94" s="33">
        <f>+IF(H94=0,"",'Ark1'!W1005)</f>
        <v>0</v>
      </c>
      <c r="R94" s="33">
        <f>+IF(H94=0,"",'Ark1'!X1005)</f>
        <v>3.7037037037037042</v>
      </c>
      <c r="S94" s="33">
        <f>+IF(H94=0,"",'Ark1'!AG1005)</f>
        <v>2215.6862745098038</v>
      </c>
      <c r="T94" s="33">
        <f>+IF(H94=0,"",'Ark1'!AH1005)</f>
        <v>87.179487179487182</v>
      </c>
      <c r="U94" s="33">
        <f>+IF(H94=0,"",'Ark1'!AI1005)</f>
        <v>13.39031339031339</v>
      </c>
      <c r="V94" s="33">
        <f>+IF(H94=0,"",'Ark1'!Y1005)</f>
        <v>40.630284723195111</v>
      </c>
      <c r="W94" s="27">
        <f>+IF(H94=0,"",'Ark1'!Z1005)</f>
        <v>1.182972739267647</v>
      </c>
      <c r="X94" s="294">
        <f t="shared" si="15"/>
        <v>119.40902352318292</v>
      </c>
      <c r="Y94" s="33">
        <f t="shared" si="16"/>
        <v>44.095489078822453</v>
      </c>
      <c r="Z94" s="28">
        <f t="shared" si="17"/>
        <v>1.1359223300970873</v>
      </c>
      <c r="AA94" s="244"/>
      <c r="AB94" s="247"/>
      <c r="AD94" s="28"/>
      <c r="AE94" s="27"/>
      <c r="AF94" s="269"/>
      <c r="AG94" s="86"/>
      <c r="AK94" s="86"/>
    </row>
    <row r="95" spans="1:37" ht="15.6">
      <c r="A95" s="244"/>
      <c r="B95" s="244">
        <f>+'Ark1'!C1006</f>
        <v>2024</v>
      </c>
      <c r="C95" s="86">
        <f>+'Ark1'!M1006</f>
        <v>6</v>
      </c>
      <c r="D95" s="351" t="s">
        <v>98</v>
      </c>
      <c r="E95" s="86">
        <f>+'Ark1'!D1006</f>
        <v>8</v>
      </c>
      <c r="F95" s="86" t="s">
        <v>592</v>
      </c>
      <c r="G95" s="86">
        <f>+IF(H95=0,"",'Ark1'!Q1006)</f>
        <v>331</v>
      </c>
      <c r="H95" s="449">
        <f>+'Ark1'!R1006</f>
        <v>381</v>
      </c>
      <c r="I95" s="28">
        <f>+IF(H95=0,"",'Ark1'!AE1006)</f>
        <v>11.169744942832015</v>
      </c>
      <c r="J95" s="28">
        <f>+IF(H95=0,"",'Ark1'!AF1006)</f>
        <v>10.069838115138351</v>
      </c>
      <c r="K95" s="27">
        <f>+IF(H95=0,"",'Ark1'!S1006)</f>
        <v>2.736842105263158</v>
      </c>
      <c r="L95" s="244"/>
      <c r="M95" s="366">
        <f>+IF(H95=0,"",'Ark1'!AR1006)</f>
        <v>224.6</v>
      </c>
      <c r="N95" s="114">
        <f>+IF(H95=0,"",'Ark1'!AS1006)</f>
        <v>23.655354714295296</v>
      </c>
      <c r="O95" s="246"/>
      <c r="P95" s="294">
        <f>+IF(H95=0,"",'Ark1'!U1006)</f>
        <v>267.24409448818903</v>
      </c>
      <c r="Q95" s="33">
        <f>+IF(H95=0,"",'Ark1'!W1006)</f>
        <v>0</v>
      </c>
      <c r="R95" s="33">
        <f>+IF(H95=0,"",'Ark1'!X1006)</f>
        <v>3.149606299212599</v>
      </c>
      <c r="S95" s="33">
        <f>+IF(H95=0,"",'Ark1'!AG1006)</f>
        <v>2172.1681159420295</v>
      </c>
      <c r="T95" s="33">
        <f>+IF(H95=0,"",'Ark1'!AH1006)</f>
        <v>90.551181102362207</v>
      </c>
      <c r="U95" s="33">
        <f>+IF(H95=0,"",'Ark1'!AI1006)</f>
        <v>11.811023622047244</v>
      </c>
      <c r="V95" s="33">
        <f>+IF(H95=0,"",'Ark1'!Y1006)</f>
        <v>37.502536719540224</v>
      </c>
      <c r="W95" s="27">
        <f>+IF(H95=0,"",'Ark1'!Z1006)</f>
        <v>1.1179681440782139</v>
      </c>
      <c r="X95" s="294">
        <f t="shared" si="15"/>
        <v>123.03103637643174</v>
      </c>
      <c r="Y95" s="33">
        <f t="shared" si="16"/>
        <v>44.540682414698175</v>
      </c>
      <c r="Z95" s="28">
        <f t="shared" si="17"/>
        <v>1.1510574018126889</v>
      </c>
      <c r="AA95" s="244"/>
      <c r="AB95" s="247"/>
      <c r="AD95" s="28"/>
      <c r="AE95" s="27"/>
      <c r="AF95" s="269"/>
      <c r="AG95" s="86"/>
      <c r="AK95" s="86"/>
    </row>
    <row r="96" spans="1:37" ht="15.6">
      <c r="A96" s="244"/>
      <c r="B96" s="244">
        <f>+'Ark1'!C1007</f>
        <v>2024</v>
      </c>
      <c r="C96" s="86">
        <f>+'Ark1'!M1007</f>
        <v>6</v>
      </c>
      <c r="D96" s="351" t="s">
        <v>98</v>
      </c>
      <c r="E96" s="86">
        <f>+'Ark1'!D1007</f>
        <v>9</v>
      </c>
      <c r="F96" s="86" t="s">
        <v>593</v>
      </c>
      <c r="G96" s="86">
        <f>+IF(H96=0,"",'Ark1'!Q1007)</f>
        <v>377</v>
      </c>
      <c r="H96" s="449">
        <f>+'Ark1'!R1007</f>
        <v>429</v>
      </c>
      <c r="I96" s="28">
        <f>+IF(H96=0,"",'Ark1'!AE1007)</f>
        <v>11.38837271037961</v>
      </c>
      <c r="J96" s="28">
        <f>+IF(H96=0,"",'Ark1'!AF1007)</f>
        <v>10.285908846730612</v>
      </c>
      <c r="K96" s="27">
        <f>+IF(H96=0,"",'Ark1'!S1007)</f>
        <v>2.7780373831775704</v>
      </c>
      <c r="L96" s="244"/>
      <c r="M96" s="366">
        <f>+IF(H96=0,"",'Ark1'!AR1007)</f>
        <v>224.69656992084435</v>
      </c>
      <c r="N96" s="114">
        <f>+IF(H96=0,"",'Ark1'!AS1007)</f>
        <v>23.774315071514511</v>
      </c>
      <c r="O96" s="246"/>
      <c r="P96" s="294">
        <f>+IF(H96=0,"",'Ark1'!U1007)</f>
        <v>267.66363636363621</v>
      </c>
      <c r="Q96" s="33">
        <f>+IF(H96=0,"",'Ark1'!W1007)</f>
        <v>0</v>
      </c>
      <c r="R96" s="33">
        <f>+IF(H96=0,"",'Ark1'!X1007)</f>
        <v>1.6317016317016313</v>
      </c>
      <c r="S96" s="33">
        <f>+IF(H96=0,"",'Ark1'!AG1007)</f>
        <v>2228.1583113456463</v>
      </c>
      <c r="T96" s="33">
        <f>+IF(H96=0,"",'Ark1'!AH1007)</f>
        <v>88.344988344988352</v>
      </c>
      <c r="U96" s="33">
        <f>+IF(H96=0,"",'Ark1'!AI1007)</f>
        <v>10.955710955710956</v>
      </c>
      <c r="V96" s="33">
        <f>+IF(H96=0,"",'Ark1'!Y1007)</f>
        <v>36.808018684215554</v>
      </c>
      <c r="W96" s="27">
        <f>+IF(H96=0,"",'Ark1'!Z1007)</f>
        <v>1.1158907923143211</v>
      </c>
      <c r="X96" s="294">
        <f t="shared" si="15"/>
        <v>120.12774630990505</v>
      </c>
      <c r="Y96" s="33">
        <f t="shared" si="16"/>
        <v>44.610606060606038</v>
      </c>
      <c r="Z96" s="28">
        <f t="shared" si="17"/>
        <v>1.1379310344827587</v>
      </c>
      <c r="AA96" s="244"/>
      <c r="AB96" s="247"/>
      <c r="AD96" s="28"/>
      <c r="AE96" s="27"/>
      <c r="AF96" s="269"/>
      <c r="AG96" s="86"/>
      <c r="AK96" s="86"/>
    </row>
    <row r="97" spans="1:37" ht="15.6">
      <c r="A97" s="244"/>
      <c r="B97" s="244">
        <f>+'Ark1'!C1008</f>
        <v>2024</v>
      </c>
      <c r="C97" s="86">
        <f>+'Ark1'!M1008</f>
        <v>6</v>
      </c>
      <c r="D97" s="351" t="s">
        <v>98</v>
      </c>
      <c r="E97" s="86">
        <f>+'Ark1'!D1008</f>
        <v>10</v>
      </c>
      <c r="F97" s="86" t="s">
        <v>594</v>
      </c>
      <c r="G97" s="86">
        <f>+IF(H97=0,"",'Ark1'!Q1008)</f>
        <v>945</v>
      </c>
      <c r="H97" s="449">
        <f>+'Ark1'!R1008</f>
        <v>1196</v>
      </c>
      <c r="I97" s="28">
        <f>+IF(H97=0,"",'Ark1'!AE1008)</f>
        <v>12.216547497446372</v>
      </c>
      <c r="J97" s="28">
        <f>+IF(H97=0,"",'Ark1'!AF1008)</f>
        <v>10.970954157694157</v>
      </c>
      <c r="K97" s="27">
        <f>+IF(H97=0,"",'Ark1'!S1008)</f>
        <v>3.2020117351215425</v>
      </c>
      <c r="L97" s="244"/>
      <c r="M97" s="366">
        <f>+IF(H97=0,"",'Ark1'!AR1008)</f>
        <v>221.76182136602452</v>
      </c>
      <c r="N97" s="114">
        <f>+IF(H97=0,"",'Ark1'!AS1008)</f>
        <v>24.80863734562687</v>
      </c>
      <c r="O97" s="246"/>
      <c r="P97" s="294">
        <f>+IF(H97=0,"",'Ark1'!U1008)</f>
        <v>270.62884615384593</v>
      </c>
      <c r="Q97" s="33">
        <f>+IF(H97=0,"",'Ark1'!W1008)</f>
        <v>0</v>
      </c>
      <c r="R97" s="33">
        <f>+IF(H97=0,"",'Ark1'!X1008)</f>
        <v>3.9297658862876248</v>
      </c>
      <c r="S97" s="33">
        <f>+IF(H97=0,"",'Ark1'!AG1008)</f>
        <v>2294.0341506129598</v>
      </c>
      <c r="T97" s="33">
        <f>+IF(H97=0,"",'Ark1'!AH1008)</f>
        <v>95.484949832775911</v>
      </c>
      <c r="U97" s="33">
        <f>+IF(H97=0,"",'Ark1'!AI1008)</f>
        <v>28.678929765886288</v>
      </c>
      <c r="V97" s="33">
        <f>+IF(H97=0,"",'Ark1'!Y1008)</f>
        <v>43.259962361111825</v>
      </c>
      <c r="W97" s="27">
        <f>+IF(H97=0,"",'Ark1'!Z1008)</f>
        <v>1.3255769660642047</v>
      </c>
      <c r="X97" s="294">
        <f t="shared" si="15"/>
        <v>117.97071376707041</v>
      </c>
      <c r="Y97" s="33">
        <f t="shared" si="16"/>
        <v>45.104807692307652</v>
      </c>
      <c r="Z97" s="28">
        <f t="shared" si="17"/>
        <v>1.2656084656084656</v>
      </c>
      <c r="AA97" s="244"/>
      <c r="AB97" s="247"/>
      <c r="AD97" s="28"/>
      <c r="AE97" s="27"/>
      <c r="AF97" s="269"/>
      <c r="AG97" s="86"/>
      <c r="AK97" s="86"/>
    </row>
    <row r="98" spans="1:37" ht="15.6">
      <c r="A98" s="244"/>
      <c r="B98" s="244">
        <f>+'Ark1'!C1009</f>
        <v>2024</v>
      </c>
      <c r="C98" s="86">
        <f>+'Ark1'!M1009</f>
        <v>6</v>
      </c>
      <c r="D98" s="351" t="s">
        <v>98</v>
      </c>
      <c r="E98" s="86">
        <f>+'Ark1'!D1009</f>
        <v>11</v>
      </c>
      <c r="F98" s="86" t="s">
        <v>595</v>
      </c>
      <c r="G98" s="86">
        <f>+IF(H98=0,"",'Ark1'!Q1009)</f>
        <v>714</v>
      </c>
      <c r="H98" s="449">
        <f>+'Ark1'!R1009</f>
        <v>911</v>
      </c>
      <c r="I98" s="28">
        <f>+IF(H98=0,"",'Ark1'!AE1009)</f>
        <v>11.404606910365544</v>
      </c>
      <c r="J98" s="28">
        <f>+IF(H98=0,"",'Ark1'!AF1009)</f>
        <v>10.242080426400916</v>
      </c>
      <c r="K98" s="27">
        <f>+IF(H98=0,"",'Ark1'!S1009)</f>
        <v>3.3369923161361141</v>
      </c>
      <c r="L98" s="244"/>
      <c r="M98" s="366">
        <f>+IF(H98=0,"",'Ark1'!AR1009)</f>
        <v>221.68014268727703</v>
      </c>
      <c r="N98" s="114">
        <f>+IF(H98=0,"",'Ark1'!AS1009)</f>
        <v>25.099284493294743</v>
      </c>
      <c r="O98" s="246"/>
      <c r="P98" s="294">
        <f>+IF(H98=0,"",'Ark1'!U1009)</f>
        <v>273.56564215148205</v>
      </c>
      <c r="Q98" s="33">
        <f>+IF(H98=0,"",'Ark1'!W1009)</f>
        <v>0</v>
      </c>
      <c r="R98" s="33">
        <f>+IF(H98=0,"",'Ark1'!X1009)</f>
        <v>5.9275521405049396</v>
      </c>
      <c r="S98" s="33">
        <f>+IF(H98=0,"",'Ark1'!AG1009)</f>
        <v>2369.0903686087991</v>
      </c>
      <c r="T98" s="33">
        <f>+IF(H98=0,"",'Ark1'!AH1009)</f>
        <v>92.316136114160244</v>
      </c>
      <c r="U98" s="33">
        <f>+IF(H98=0,"",'Ark1'!AI1009)</f>
        <v>34.46761800219538</v>
      </c>
      <c r="V98" s="33">
        <f>+IF(H98=0,"",'Ark1'!Y1009)</f>
        <v>44.042493882585994</v>
      </c>
      <c r="W98" s="27">
        <f>+IF(H98=0,"",'Ark1'!Z1009)</f>
        <v>1.4179124429524863</v>
      </c>
      <c r="X98" s="294">
        <f t="shared" si="15"/>
        <v>115.47286071325679</v>
      </c>
      <c r="Y98" s="33">
        <f t="shared" si="16"/>
        <v>45.594273691913678</v>
      </c>
      <c r="Z98" s="28">
        <f t="shared" si="17"/>
        <v>1.2759103641456582</v>
      </c>
      <c r="AA98" s="244"/>
      <c r="AB98" s="247"/>
      <c r="AD98" s="28"/>
      <c r="AE98" s="27"/>
      <c r="AF98" s="269"/>
      <c r="AG98" s="86"/>
      <c r="AK98" s="86"/>
    </row>
    <row r="99" spans="1:37" ht="15.6">
      <c r="A99" s="244"/>
      <c r="B99" s="244">
        <f>+'Ark1'!C1010</f>
        <v>2024</v>
      </c>
      <c r="C99" s="86">
        <f>+'Ark1'!M1010</f>
        <v>6</v>
      </c>
      <c r="D99" s="351" t="s">
        <v>98</v>
      </c>
      <c r="E99" s="86">
        <f>+'Ark1'!D1010</f>
        <v>12</v>
      </c>
      <c r="F99" s="86" t="s">
        <v>596</v>
      </c>
      <c r="G99" s="86">
        <f>+IF(H99=0,"",'Ark1'!Q1010)</f>
        <v>164</v>
      </c>
      <c r="H99" s="449">
        <f>+'Ark1'!R1010</f>
        <v>202</v>
      </c>
      <c r="I99" s="28">
        <f>+IF(H99=0,"",'Ark1'!AE1010)</f>
        <v>12.088569718731298</v>
      </c>
      <c r="J99" s="28">
        <f>+IF(H99=0,"",'Ark1'!AF1010)</f>
        <v>10.923342752539336</v>
      </c>
      <c r="K99" s="27">
        <f>+IF(H99=0,"",'Ark1'!S1010)</f>
        <v>3.4752475247524743</v>
      </c>
      <c r="L99" s="244"/>
      <c r="M99" s="366">
        <f>+IF(H99=0,"",'Ark1'!AR1010)</f>
        <v>222.52380952380952</v>
      </c>
      <c r="N99" s="114">
        <f>+IF(H99=0,"",'Ark1'!AS1010)</f>
        <v>25.435135150293728</v>
      </c>
      <c r="O99" s="246"/>
      <c r="P99" s="294">
        <f>+IF(H99=0,"",'Ark1'!U1010)</f>
        <v>278.09554455445539</v>
      </c>
      <c r="Q99" s="33">
        <f>+IF(H99=0,"",'Ark1'!W1010)</f>
        <v>0</v>
      </c>
      <c r="R99" s="33">
        <f>+IF(H99=0,"",'Ark1'!X1010)</f>
        <v>4.4554455445544567</v>
      </c>
      <c r="S99" s="33">
        <f>+IF(H99=0,"",'Ark1'!AG1010)</f>
        <v>2251.497354497355</v>
      </c>
      <c r="T99" s="33">
        <f>+IF(H99=0,"",'Ark1'!AH1010)</f>
        <v>93.564356435643546</v>
      </c>
      <c r="U99" s="33">
        <f>+IF(H99=0,"",'Ark1'!AI1010)</f>
        <v>36.138613861386141</v>
      </c>
      <c r="V99" s="33">
        <f>+IF(H99=0,"",'Ark1'!Y1010)</f>
        <v>43.986287579204152</v>
      </c>
      <c r="W99" s="27">
        <f>+IF(H99=0,"",'Ark1'!Z1010)</f>
        <v>1.5063828514581348</v>
      </c>
      <c r="X99" s="294">
        <f t="shared" si="15"/>
        <v>123.5158211485174</v>
      </c>
      <c r="Y99" s="33">
        <f t="shared" si="16"/>
        <v>46.349257425742564</v>
      </c>
      <c r="Z99" s="28">
        <f t="shared" si="17"/>
        <v>1.2317073170731707</v>
      </c>
      <c r="AA99" s="244"/>
      <c r="AB99" s="247"/>
      <c r="AD99" s="28"/>
      <c r="AE99" s="27"/>
      <c r="AF99" s="269"/>
      <c r="AG99" s="86"/>
      <c r="AK99" s="86"/>
    </row>
    <row r="100" spans="1:37" ht="15.6">
      <c r="A100" s="244"/>
      <c r="B100" s="244"/>
      <c r="C100" s="244"/>
      <c r="D100" s="244"/>
      <c r="E100" s="244"/>
      <c r="F100" s="244"/>
      <c r="G100" s="244"/>
      <c r="H100" s="443"/>
      <c r="I100" s="245"/>
      <c r="J100" s="245"/>
      <c r="K100" s="244"/>
      <c r="L100" s="244"/>
      <c r="M100" s="246"/>
      <c r="N100" s="246"/>
      <c r="O100" s="246"/>
      <c r="P100" s="244"/>
      <c r="Q100" s="246"/>
      <c r="R100" s="246"/>
      <c r="S100" s="244"/>
      <c r="T100" s="246"/>
      <c r="U100" s="246"/>
      <c r="V100" s="246"/>
      <c r="W100" s="244"/>
      <c r="X100" s="244"/>
      <c r="Y100" s="246"/>
      <c r="Z100" s="245"/>
      <c r="AA100" s="244"/>
      <c r="AB100" s="247"/>
      <c r="AD100" s="28"/>
      <c r="AE100" s="27"/>
      <c r="AF100" s="248"/>
      <c r="AG100" s="86"/>
      <c r="AK100" s="86"/>
    </row>
    <row r="101" spans="1:37" ht="22.8">
      <c r="A101" s="261" t="s">
        <v>628</v>
      </c>
      <c r="B101" s="244"/>
      <c r="C101" s="244"/>
      <c r="D101" s="334" t="str">
        <f>+D103</f>
        <v>3-</v>
      </c>
      <c r="E101" s="244"/>
      <c r="F101" s="244"/>
      <c r="G101" s="244"/>
      <c r="H101" s="446">
        <f>SUM(H103:H114)</f>
        <v>8203</v>
      </c>
      <c r="I101" s="245"/>
      <c r="J101" s="245"/>
      <c r="K101" s="244"/>
      <c r="L101" s="244"/>
      <c r="M101" s="246"/>
      <c r="N101" s="246"/>
      <c r="O101" s="246"/>
      <c r="P101" s="269">
        <f>+Fettgruppe!Q15</f>
        <v>283.23373156162342</v>
      </c>
      <c r="Q101" s="246"/>
      <c r="R101" s="246"/>
      <c r="S101" s="244"/>
      <c r="T101" s="246"/>
      <c r="U101" s="246"/>
      <c r="V101" s="246"/>
      <c r="W101" s="244"/>
      <c r="X101" s="269">
        <f>+Fettgruppe!Y15</f>
        <v>126.18497924921778</v>
      </c>
      <c r="Y101" s="262" t="s">
        <v>627</v>
      </c>
      <c r="Z101" s="260"/>
      <c r="AA101" s="244"/>
      <c r="AB101" s="247"/>
      <c r="AD101" s="28"/>
      <c r="AE101" s="27"/>
      <c r="AF101" s="248"/>
      <c r="AG101" s="86"/>
      <c r="AK101" s="86"/>
    </row>
    <row r="102" spans="1:37" ht="16.5" customHeight="1">
      <c r="A102" s="244"/>
      <c r="B102" s="244"/>
      <c r="C102" s="244"/>
      <c r="D102" s="334"/>
      <c r="E102" s="244"/>
      <c r="F102" s="244"/>
      <c r="G102" s="244"/>
      <c r="H102" s="443"/>
      <c r="I102" s="244"/>
      <c r="J102" s="244"/>
      <c r="K102" s="244"/>
      <c r="L102" s="244"/>
      <c r="M102" s="246"/>
      <c r="N102" s="246"/>
      <c r="O102" s="246"/>
      <c r="P102" s="244"/>
      <c r="Q102" s="246"/>
      <c r="R102" s="246"/>
      <c r="S102" s="244"/>
      <c r="T102" s="246"/>
      <c r="U102" s="246"/>
      <c r="V102" s="246"/>
      <c r="W102" s="244"/>
      <c r="X102" s="244"/>
      <c r="Y102" s="246"/>
      <c r="Z102" s="246"/>
      <c r="AA102" s="246"/>
      <c r="AB102" s="247"/>
      <c r="AD102" s="28"/>
      <c r="AE102" s="27"/>
      <c r="AF102" s="248"/>
      <c r="AG102" s="86"/>
      <c r="AK102" s="86"/>
    </row>
    <row r="103" spans="1:37" ht="15.6">
      <c r="A103" s="244"/>
      <c r="B103" s="244">
        <f>+'Ark1'!C1011</f>
        <v>2024</v>
      </c>
      <c r="C103" s="263">
        <f>+'Ark1'!M1011</f>
        <v>7</v>
      </c>
      <c r="D103" s="263" t="s">
        <v>99</v>
      </c>
      <c r="E103" s="263">
        <f>+'Ark1'!D1011</f>
        <v>1</v>
      </c>
      <c r="F103" s="263" t="s">
        <v>586</v>
      </c>
      <c r="G103" s="263">
        <f>+IF(H103=0,"",'Ark1'!Q1011)</f>
        <v>664</v>
      </c>
      <c r="H103" s="449">
        <f>+'Ark1'!R1011</f>
        <v>849</v>
      </c>
      <c r="I103" s="264">
        <f>+IF(H103=0,"",'Ark1'!AE1011)</f>
        <v>15.66131710016602</v>
      </c>
      <c r="J103" s="264">
        <f>+IF(H103=0,"",'Ark1'!AF1011)</f>
        <v>14.30622088232092</v>
      </c>
      <c r="K103" s="265">
        <f>+IF(H103=0,"",'Ark1'!S1011)</f>
        <v>3.1818181818181817</v>
      </c>
      <c r="L103" s="244"/>
      <c r="M103" s="366">
        <f>+IF(H103=0,"",'Ark1'!AR1011)</f>
        <v>223.77955665024632</v>
      </c>
      <c r="N103" s="114">
        <f>+IF(H103=0,"",'Ark1'!AS1011)</f>
        <v>24.920490466348927</v>
      </c>
      <c r="O103" s="246"/>
      <c r="P103" s="294">
        <f>+IF(H103=0,"",'Ark1'!U1011)</f>
        <v>278.78598351001193</v>
      </c>
      <c r="Q103" s="266">
        <f>+IF(H103=0,"",'Ark1'!W1011)</f>
        <v>100</v>
      </c>
      <c r="R103" s="266">
        <f>+IF(H103=0,"",'Ark1'!X1011)</f>
        <v>6.2426383981154308</v>
      </c>
      <c r="S103" s="266">
        <f>+IF(H103=0,"",'Ark1'!AG1011)</f>
        <v>2206.3386699507387</v>
      </c>
      <c r="T103" s="266">
        <f>+IF(H103=0,"",'Ark1'!AH1011)</f>
        <v>95.641931684334494</v>
      </c>
      <c r="U103" s="266">
        <f>+IF(H103=0,"",'Ark1'!AI1011)</f>
        <v>17.903415783274436</v>
      </c>
      <c r="V103" s="266">
        <f>+IF(H103=0,"",'Ark1'!Y1011)</f>
        <v>43.047662838512849</v>
      </c>
      <c r="W103" s="265">
        <f>+IF(H103=0,"",'Ark1'!Z1011)</f>
        <v>1.2306222707562049</v>
      </c>
      <c r="X103" s="294">
        <f t="shared" ref="X103:X114" si="18">+IF(H103=0,"",1000*P103/S103)</f>
        <v>126.35684054625958</v>
      </c>
      <c r="Y103" s="266">
        <f t="shared" ref="Y103:Y114" si="19">+IF(H103=0,"",P103/C103)</f>
        <v>39.826569072858845</v>
      </c>
      <c r="Z103" s="264">
        <f t="shared" ref="Z103:Z114" si="20">+IF(H103=0,"",H103/G103)</f>
        <v>1.2786144578313252</v>
      </c>
      <c r="AA103" s="244"/>
      <c r="AB103" s="247"/>
      <c r="AD103" s="28"/>
      <c r="AE103" s="27"/>
      <c r="AF103" s="269"/>
      <c r="AG103" s="86"/>
      <c r="AK103" s="86"/>
    </row>
    <row r="104" spans="1:37" ht="15.6">
      <c r="A104" s="244"/>
      <c r="B104" s="244">
        <f>+'Ark1'!C1012</f>
        <v>2024</v>
      </c>
      <c r="C104" s="263">
        <f>+'Ark1'!M1012</f>
        <v>7</v>
      </c>
      <c r="D104" s="263" t="s">
        <v>99</v>
      </c>
      <c r="E104" s="263">
        <f>+'Ark1'!D1012</f>
        <v>2</v>
      </c>
      <c r="F104" s="263" t="s">
        <v>587</v>
      </c>
      <c r="G104" s="263">
        <f>+IF(H104=0,"",'Ark1'!Q1012)</f>
        <v>410</v>
      </c>
      <c r="H104" s="449">
        <f>+'Ark1'!R1012</f>
        <v>497</v>
      </c>
      <c r="I104" s="264">
        <f>+IF(H104=0,"",'Ark1'!AE1012)</f>
        <v>15.888746803069056</v>
      </c>
      <c r="J104" s="264">
        <f>+IF(H104=0,"",'Ark1'!AF1012)</f>
        <v>14.477495612011072</v>
      </c>
      <c r="K104" s="265">
        <f>+IF(H104=0,"",'Ark1'!S1012)</f>
        <v>3.0786290322580641</v>
      </c>
      <c r="L104" s="244"/>
      <c r="M104" s="366">
        <f>+IF(H104=0,"",'Ark1'!AR1012)</f>
        <v>224.43440860215057</v>
      </c>
      <c r="N104" s="114">
        <f>+IF(H104=0,"",'Ark1'!AS1012)</f>
        <v>24.608246193551167</v>
      </c>
      <c r="O104" s="246"/>
      <c r="P104" s="294">
        <f>+IF(H104=0,"",'Ark1'!U1012)</f>
        <v>277.80563380281683</v>
      </c>
      <c r="Q104" s="266">
        <f>+IF(H104=0,"",'Ark1'!W1012)</f>
        <v>100</v>
      </c>
      <c r="R104" s="266">
        <f>+IF(H104=0,"",'Ark1'!X1012)</f>
        <v>4.6277665995975843</v>
      </c>
      <c r="S104" s="266">
        <f>+IF(H104=0,"",'Ark1'!AG1012)</f>
        <v>2141.4688172043011</v>
      </c>
      <c r="T104" s="266">
        <f>+IF(H104=0,"",'Ark1'!AH1012)</f>
        <v>93.561368209255505</v>
      </c>
      <c r="U104" s="266">
        <f>+IF(H104=0,"",'Ark1'!AI1012)</f>
        <v>12.474849094567402</v>
      </c>
      <c r="V104" s="266">
        <f>+IF(H104=0,"",'Ark1'!Y1012)</f>
        <v>37.281139313894442</v>
      </c>
      <c r="W104" s="265">
        <f>+IF(H104=0,"",'Ark1'!Z1012)</f>
        <v>1.1351840728812601</v>
      </c>
      <c r="X104" s="294">
        <f t="shared" si="18"/>
        <v>129.72667711570676</v>
      </c>
      <c r="Y104" s="266">
        <f t="shared" si="19"/>
        <v>39.686519114688117</v>
      </c>
      <c r="Z104" s="264">
        <f t="shared" si="20"/>
        <v>1.2121951219512195</v>
      </c>
      <c r="AA104" s="244"/>
      <c r="AB104" s="247"/>
      <c r="AD104" s="28"/>
      <c r="AE104" s="27"/>
      <c r="AF104" s="269"/>
      <c r="AG104" s="86"/>
      <c r="AK104" s="86"/>
    </row>
    <row r="105" spans="1:37" ht="15.6">
      <c r="A105" s="244"/>
      <c r="B105" s="244">
        <f>+'Ark1'!C1013</f>
        <v>2024</v>
      </c>
      <c r="C105" s="263">
        <f>+'Ark1'!M1013</f>
        <v>7</v>
      </c>
      <c r="D105" s="263" t="s">
        <v>99</v>
      </c>
      <c r="E105" s="263">
        <f>+'Ark1'!D1013</f>
        <v>3</v>
      </c>
      <c r="F105" s="263" t="s">
        <v>588</v>
      </c>
      <c r="G105" s="263">
        <f>+IF(H105=0,"",'Ark1'!Q1013)</f>
        <v>426</v>
      </c>
      <c r="H105" s="449">
        <f>+'Ark1'!R1013</f>
        <v>509</v>
      </c>
      <c r="I105" s="264">
        <f>+IF(H105=0,"",'Ark1'!AE1013)</f>
        <v>13.956676720592265</v>
      </c>
      <c r="J105" s="264">
        <f>+IF(H105=0,"",'Ark1'!AF1013)</f>
        <v>12.555433483721163</v>
      </c>
      <c r="K105" s="265">
        <f>+IF(H105=0,"",'Ark1'!S1013)</f>
        <v>3.1577909270216966</v>
      </c>
      <c r="L105" s="244"/>
      <c r="M105" s="366">
        <f>+IF(H105=0,"",'Ark1'!AR1013)</f>
        <v>223.24516129032256</v>
      </c>
      <c r="N105" s="114">
        <f>+IF(H105=0,"",'Ark1'!AS1013)</f>
        <v>24.644637733211177</v>
      </c>
      <c r="O105" s="246"/>
      <c r="P105" s="294">
        <f>+IF(H105=0,"",'Ark1'!U1013)</f>
        <v>275.01512770137526</v>
      </c>
      <c r="Q105" s="266">
        <f>+IF(H105=0,"",'Ark1'!W1013)</f>
        <v>100</v>
      </c>
      <c r="R105" s="266">
        <f>+IF(H105=0,"",'Ark1'!X1013)</f>
        <v>4.1257367387033401</v>
      </c>
      <c r="S105" s="266">
        <f>+IF(H105=0,"",'Ark1'!AG1013)</f>
        <v>2158.6451612903224</v>
      </c>
      <c r="T105" s="266">
        <f>+IF(H105=0,"",'Ark1'!AH1013)</f>
        <v>91.355599214145371</v>
      </c>
      <c r="U105" s="266">
        <f>+IF(H105=0,"",'Ark1'!AI1013)</f>
        <v>16.11001964636543</v>
      </c>
      <c r="V105" s="266">
        <f>+IF(H105=0,"",'Ark1'!Y1013)</f>
        <v>43.165011970141641</v>
      </c>
      <c r="W105" s="265">
        <f>+IF(H105=0,"",'Ark1'!Z1013)</f>
        <v>1.2246914841530421</v>
      </c>
      <c r="X105" s="294">
        <f t="shared" si="18"/>
        <v>127.40172985956895</v>
      </c>
      <c r="Y105" s="266">
        <f t="shared" si="19"/>
        <v>39.287875385910752</v>
      </c>
      <c r="Z105" s="264">
        <f t="shared" si="20"/>
        <v>1.1948356807511737</v>
      </c>
      <c r="AA105" s="244"/>
      <c r="AB105" s="247"/>
      <c r="AD105" s="28"/>
      <c r="AE105" s="27"/>
      <c r="AF105" s="269"/>
      <c r="AG105" s="86"/>
      <c r="AK105" s="86"/>
    </row>
    <row r="106" spans="1:37" ht="15.6">
      <c r="A106" s="244"/>
      <c r="B106" s="244">
        <f>+'Ark1'!C1014</f>
        <v>2024</v>
      </c>
      <c r="C106" s="263">
        <f>+'Ark1'!M1014</f>
        <v>7</v>
      </c>
      <c r="D106" s="263" t="s">
        <v>99</v>
      </c>
      <c r="E106" s="263">
        <f>+'Ark1'!D1014</f>
        <v>4</v>
      </c>
      <c r="F106" s="263" t="s">
        <v>589</v>
      </c>
      <c r="G106" s="263">
        <f>+IF(H106=0,"",'Ark1'!Q1014)</f>
        <v>487</v>
      </c>
      <c r="H106" s="449">
        <f>+'Ark1'!R1014</f>
        <v>580</v>
      </c>
      <c r="I106" s="264">
        <f>+IF(H106=0,"",'Ark1'!AE1014)</f>
        <v>13.131084446456873</v>
      </c>
      <c r="J106" s="264">
        <f>+IF(H106=0,"",'Ark1'!AF1014)</f>
        <v>11.933876598318649</v>
      </c>
      <c r="K106" s="265">
        <f>+IF(H106=0,"",'Ark1'!S1014)</f>
        <v>3.233564013840831</v>
      </c>
      <c r="L106" s="244"/>
      <c r="M106" s="366">
        <f>+IF(H106=0,"",'Ark1'!AR1014)</f>
        <v>224.42803738317753</v>
      </c>
      <c r="N106" s="114">
        <f>+IF(H106=0,"",'Ark1'!AS1014)</f>
        <v>24.99424963023128</v>
      </c>
      <c r="O106" s="246"/>
      <c r="P106" s="294">
        <f>+IF(H106=0,"",'Ark1'!U1014)</f>
        <v>281.82086206896525</v>
      </c>
      <c r="Q106" s="266">
        <f>+IF(H106=0,"",'Ark1'!W1014)</f>
        <v>100</v>
      </c>
      <c r="R106" s="266">
        <f>+IF(H106=0,"",'Ark1'!X1014)</f>
        <v>5.6896551724137918</v>
      </c>
      <c r="S106" s="266">
        <f>+IF(H106=0,"",'Ark1'!AG1014)</f>
        <v>2217.4822429906544</v>
      </c>
      <c r="T106" s="266">
        <f>+IF(H106=0,"",'Ark1'!AH1014)</f>
        <v>92.241379310344811</v>
      </c>
      <c r="U106" s="266">
        <f>+IF(H106=0,"",'Ark1'!AI1014)</f>
        <v>15.51724137931034</v>
      </c>
      <c r="V106" s="266">
        <f>+IF(H106=0,"",'Ark1'!Y1014)</f>
        <v>39.294554715525848</v>
      </c>
      <c r="W106" s="265">
        <f>+IF(H106=0,"",'Ark1'!Z1014)</f>
        <v>1.289584927655002</v>
      </c>
      <c r="X106" s="294">
        <f t="shared" si="18"/>
        <v>127.09047071731298</v>
      </c>
      <c r="Y106" s="266">
        <f t="shared" si="19"/>
        <v>40.260123152709319</v>
      </c>
      <c r="Z106" s="264">
        <f t="shared" si="20"/>
        <v>1.1909650924024642</v>
      </c>
      <c r="AA106" s="244"/>
      <c r="AB106" s="27"/>
      <c r="AD106" s="28"/>
      <c r="AE106" s="27"/>
      <c r="AF106" s="86"/>
      <c r="AG106" s="86"/>
      <c r="AK106" s="86"/>
    </row>
    <row r="107" spans="1:37" ht="15.6">
      <c r="A107" s="244"/>
      <c r="B107" s="244">
        <f>+'Ark1'!C1015</f>
        <v>2024</v>
      </c>
      <c r="C107" s="263">
        <f>+'Ark1'!M1015</f>
        <v>7</v>
      </c>
      <c r="D107" s="263" t="s">
        <v>99</v>
      </c>
      <c r="E107" s="263">
        <f>+'Ark1'!D1015</f>
        <v>5</v>
      </c>
      <c r="F107" s="263" t="s">
        <v>444</v>
      </c>
      <c r="G107" s="263">
        <f>+IF(H107=0,"",'Ark1'!Q1015)</f>
        <v>465</v>
      </c>
      <c r="H107" s="449">
        <f>+'Ark1'!R1015</f>
        <v>548</v>
      </c>
      <c r="I107" s="264">
        <f>+IF(H107=0,"",'Ark1'!AE1015)</f>
        <v>14.632843791722298</v>
      </c>
      <c r="J107" s="264">
        <f>+IF(H107=0,"",'Ark1'!AF1015)</f>
        <v>13.312114506905685</v>
      </c>
      <c r="K107" s="265">
        <f>+IF(H107=0,"",'Ark1'!S1015)</f>
        <v>3.1642335766423346</v>
      </c>
      <c r="L107" s="244"/>
      <c r="M107" s="366">
        <f>+IF(H107=0,"",'Ark1'!AR1015)</f>
        <v>224.09657947686125</v>
      </c>
      <c r="N107" s="114">
        <f>+IF(H107=0,"",'Ark1'!AS1015)</f>
        <v>24.946837382634087</v>
      </c>
      <c r="O107" s="246"/>
      <c r="P107" s="294">
        <f>+IF(H107=0,"",'Ark1'!U1015)</f>
        <v>279.45565693430655</v>
      </c>
      <c r="Q107" s="266">
        <f>+IF(H107=0,"",'Ark1'!W1015)</f>
        <v>100</v>
      </c>
      <c r="R107" s="266">
        <f>+IF(H107=0,"",'Ark1'!X1015)</f>
        <v>5.839416058394165</v>
      </c>
      <c r="S107" s="266">
        <f>+IF(H107=0,"",'Ark1'!AG1015)</f>
        <v>2240.293762575453</v>
      </c>
      <c r="T107" s="266">
        <f>+IF(H107=0,"",'Ark1'!AH1015)</f>
        <v>90.693430656934368</v>
      </c>
      <c r="U107" s="266">
        <f>+IF(H107=0,"",'Ark1'!AI1015)</f>
        <v>16.605839416058387</v>
      </c>
      <c r="V107" s="266">
        <f>+IF(H107=0,"",'Ark1'!Y1015)</f>
        <v>41.050460590770953</v>
      </c>
      <c r="W107" s="265">
        <f>+IF(H107=0,"",'Ark1'!Z1015)</f>
        <v>1.3244052363659258</v>
      </c>
      <c r="X107" s="294">
        <f t="shared" si="18"/>
        <v>124.74063071668017</v>
      </c>
      <c r="Y107" s="266">
        <f t="shared" si="19"/>
        <v>39.922236704900932</v>
      </c>
      <c r="Z107" s="264">
        <f t="shared" si="20"/>
        <v>1.178494623655914</v>
      </c>
      <c r="AA107" s="244"/>
      <c r="AB107" s="248"/>
      <c r="AD107" s="28"/>
      <c r="AE107" s="27"/>
      <c r="AF107" s="269"/>
      <c r="AG107" s="86"/>
      <c r="AK107" s="86"/>
    </row>
    <row r="108" spans="1:37" ht="15.6">
      <c r="A108" s="244"/>
      <c r="B108" s="244">
        <f>+'Ark1'!C1016</f>
        <v>2024</v>
      </c>
      <c r="C108" s="263">
        <f>+'Ark1'!M1016</f>
        <v>7</v>
      </c>
      <c r="D108" s="263" t="s">
        <v>99</v>
      </c>
      <c r="E108" s="263">
        <f>+'Ark1'!D1016</f>
        <v>6</v>
      </c>
      <c r="F108" s="263" t="s">
        <v>590</v>
      </c>
      <c r="G108" s="263">
        <f>+IF(H108=0,"",'Ark1'!Q1016)</f>
        <v>437</v>
      </c>
      <c r="H108" s="449">
        <f>+'Ark1'!R1016</f>
        <v>520</v>
      </c>
      <c r="I108" s="264">
        <f>+IF(H108=0,"",'Ark1'!AE1016)</f>
        <v>14.819036762610429</v>
      </c>
      <c r="J108" s="264">
        <f>+IF(H108=0,"",'Ark1'!AF1016)</f>
        <v>13.917037669515048</v>
      </c>
      <c r="K108" s="265">
        <f>+IF(H108=0,"",'Ark1'!S1016)</f>
        <v>3.4219653179190743</v>
      </c>
      <c r="L108" s="244"/>
      <c r="M108" s="366">
        <f>+IF(H108=0,"",'Ark1'!AR1016)</f>
        <v>224.73673036093413</v>
      </c>
      <c r="N108" s="114">
        <f>+IF(H108=0,"",'Ark1'!AS1016)</f>
        <v>25.530444537293167</v>
      </c>
      <c r="O108" s="246"/>
      <c r="P108" s="294">
        <f>+IF(H108=0,"",'Ark1'!U1016)</f>
        <v>288.12057692307701</v>
      </c>
      <c r="Q108" s="266">
        <f>+IF(H108=0,"",'Ark1'!W1016)</f>
        <v>100</v>
      </c>
      <c r="R108" s="266">
        <f>+IF(H108=0,"",'Ark1'!X1016)</f>
        <v>7.3076923076923102</v>
      </c>
      <c r="S108" s="266">
        <f>+IF(H108=0,"",'Ark1'!AG1016)</f>
        <v>2285.6942675159225</v>
      </c>
      <c r="T108" s="266">
        <f>+IF(H108=0,"",'Ark1'!AH1016)</f>
        <v>90.576923076923109</v>
      </c>
      <c r="U108" s="266">
        <f>+IF(H108=0,"",'Ark1'!AI1016)</f>
        <v>19.423076923076927</v>
      </c>
      <c r="V108" s="266">
        <f>+IF(H108=0,"",'Ark1'!Y1016)</f>
        <v>41.403232636402727</v>
      </c>
      <c r="W108" s="265">
        <f>+IF(H108=0,"",'Ark1'!Z1016)</f>
        <v>1.2985789190930408</v>
      </c>
      <c r="X108" s="294">
        <f t="shared" si="18"/>
        <v>126.05385637870306</v>
      </c>
      <c r="Y108" s="266">
        <f t="shared" si="19"/>
        <v>41.16008241758243</v>
      </c>
      <c r="Z108" s="264">
        <f t="shared" si="20"/>
        <v>1.1899313501144164</v>
      </c>
      <c r="AA108" s="244"/>
      <c r="AB108" s="27"/>
      <c r="AD108" s="28"/>
      <c r="AE108" s="27"/>
      <c r="AF108" s="86"/>
      <c r="AG108" s="86"/>
      <c r="AK108" s="86"/>
    </row>
    <row r="109" spans="1:37" ht="15.6">
      <c r="A109" s="244"/>
      <c r="B109" s="244">
        <f>+'Ark1'!C1017</f>
        <v>2024</v>
      </c>
      <c r="C109" s="263">
        <f>+'Ark1'!M1017</f>
        <v>7</v>
      </c>
      <c r="D109" s="263" t="s">
        <v>99</v>
      </c>
      <c r="E109" s="263">
        <f>+'Ark1'!D1017</f>
        <v>7</v>
      </c>
      <c r="F109" s="263" t="s">
        <v>591</v>
      </c>
      <c r="G109" s="263">
        <f>+IF(H109=0,"",'Ark1'!Q1017)</f>
        <v>410</v>
      </c>
      <c r="H109" s="449">
        <f>+'Ark1'!R1017</f>
        <v>473</v>
      </c>
      <c r="I109" s="264">
        <f>+IF(H109=0,"",'Ark1'!AE1017)</f>
        <v>15.915208613728124</v>
      </c>
      <c r="J109" s="264">
        <f>+IF(H109=0,"",'Ark1'!AF1017)</f>
        <v>14.756319812270428</v>
      </c>
      <c r="K109" s="265">
        <f>+IF(H109=0,"",'Ark1'!S1017)</f>
        <v>3.1428571428571423</v>
      </c>
      <c r="L109" s="244"/>
      <c r="M109" s="366">
        <f>+IF(H109=0,"",'Ark1'!AR1017)</f>
        <v>224.32863849765255</v>
      </c>
      <c r="N109" s="114">
        <f>+IF(H109=0,"",'Ark1'!AS1017)</f>
        <v>24.68266214685929</v>
      </c>
      <c r="O109" s="246"/>
      <c r="P109" s="294">
        <f>+IF(H109=0,"",'Ark1'!U1017)</f>
        <v>278.54778012684994</v>
      </c>
      <c r="Q109" s="266">
        <f>+IF(H109=0,"",'Ark1'!W1017)</f>
        <v>100</v>
      </c>
      <c r="R109" s="266">
        <f>+IF(H109=0,"",'Ark1'!X1017)</f>
        <v>4.4397463002114179</v>
      </c>
      <c r="S109" s="266">
        <f>+IF(H109=0,"",'Ark1'!AG1017)</f>
        <v>2199.6502347417845</v>
      </c>
      <c r="T109" s="266">
        <f>+IF(H109=0,"",'Ark1'!AH1017)</f>
        <v>89.852008456659618</v>
      </c>
      <c r="U109" s="266">
        <f>+IF(H109=0,"",'Ark1'!AI1017)</f>
        <v>12.050739957716702</v>
      </c>
      <c r="V109" s="266">
        <f>+IF(H109=0,"",'Ark1'!Y1017)</f>
        <v>37.446807945466475</v>
      </c>
      <c r="W109" s="265">
        <f>+IF(H109=0,"",'Ark1'!Z1017)</f>
        <v>1.0604542161247223</v>
      </c>
      <c r="X109" s="294">
        <f t="shared" si="18"/>
        <v>126.63275993946759</v>
      </c>
      <c r="Y109" s="266">
        <f t="shared" si="19"/>
        <v>39.792540018121421</v>
      </c>
      <c r="Z109" s="264">
        <f t="shared" si="20"/>
        <v>1.1536585365853658</v>
      </c>
      <c r="AA109" s="244"/>
      <c r="AB109" s="27"/>
      <c r="AD109" s="28"/>
      <c r="AE109" s="27"/>
      <c r="AF109" s="86"/>
      <c r="AG109" s="86"/>
      <c r="AK109" s="86"/>
    </row>
    <row r="110" spans="1:37" ht="15.6">
      <c r="A110" s="244"/>
      <c r="B110" s="244">
        <f>+'Ark1'!C1018</f>
        <v>2024</v>
      </c>
      <c r="C110" s="263">
        <f>+'Ark1'!M1018</f>
        <v>7</v>
      </c>
      <c r="D110" s="263" t="s">
        <v>99</v>
      </c>
      <c r="E110" s="263">
        <f>+'Ark1'!D1018</f>
        <v>8</v>
      </c>
      <c r="F110" s="263" t="s">
        <v>592</v>
      </c>
      <c r="G110" s="263">
        <f>+IF(H110=0,"",'Ark1'!Q1018)</f>
        <v>446</v>
      </c>
      <c r="H110" s="449">
        <f>+'Ark1'!R1018</f>
        <v>510</v>
      </c>
      <c r="I110" s="264">
        <f>+IF(H110=0,"",'Ark1'!AE1018)</f>
        <v>14.951627088830255</v>
      </c>
      <c r="J110" s="264">
        <f>+IF(H110=0,"",'Ark1'!AF1018)</f>
        <v>14.172619692813569</v>
      </c>
      <c r="K110" s="265">
        <f>+IF(H110=0,"",'Ark1'!S1018)</f>
        <v>3.1001964636542247</v>
      </c>
      <c r="L110" s="244"/>
      <c r="M110" s="366">
        <f>+IF(H110=0,"",'Ark1'!AR1018)</f>
        <v>224.81344902386112</v>
      </c>
      <c r="N110" s="114">
        <f>+IF(H110=0,"",'Ark1'!AS1018)</f>
        <v>24.857610891319737</v>
      </c>
      <c r="O110" s="246"/>
      <c r="P110" s="294">
        <f>+IF(H110=0,"",'Ark1'!U1018)</f>
        <v>280.98980392156858</v>
      </c>
      <c r="Q110" s="266">
        <f>+IF(H110=0,"",'Ark1'!W1018)</f>
        <v>100</v>
      </c>
      <c r="R110" s="266">
        <f>+IF(H110=0,"",'Ark1'!X1018)</f>
        <v>5.2941176470588243</v>
      </c>
      <c r="S110" s="266">
        <f>+IF(H110=0,"",'Ark1'!AG1018)</f>
        <v>2127.9219088937098</v>
      </c>
      <c r="T110" s="266">
        <f>+IF(H110=0,"",'Ark1'!AH1018)</f>
        <v>90.392156862745082</v>
      </c>
      <c r="U110" s="266">
        <f>+IF(H110=0,"",'Ark1'!AI1018)</f>
        <v>9.6078431372549034</v>
      </c>
      <c r="V110" s="266">
        <f>+IF(H110=0,"",'Ark1'!Y1018)</f>
        <v>37.858993465703008</v>
      </c>
      <c r="W110" s="265">
        <f>+IF(H110=0,"",'Ark1'!Z1018)</f>
        <v>1.1028294823489269</v>
      </c>
      <c r="X110" s="294">
        <f t="shared" si="18"/>
        <v>132.04892658286178</v>
      </c>
      <c r="Y110" s="266">
        <f t="shared" si="19"/>
        <v>40.141400560224085</v>
      </c>
      <c r="Z110" s="264">
        <f t="shared" si="20"/>
        <v>1.1434977578475336</v>
      </c>
      <c r="AA110" s="244"/>
      <c r="AB110" s="27"/>
      <c r="AD110" s="28"/>
      <c r="AE110" s="27"/>
      <c r="AF110" s="86"/>
      <c r="AG110" s="86"/>
      <c r="AK110" s="86"/>
    </row>
    <row r="111" spans="1:37" ht="15.6">
      <c r="A111" s="244"/>
      <c r="B111" s="244">
        <f>+'Ark1'!C1019</f>
        <v>2024</v>
      </c>
      <c r="C111" s="263">
        <f>+'Ark1'!M1019</f>
        <v>7</v>
      </c>
      <c r="D111" s="263" t="s">
        <v>99</v>
      </c>
      <c r="E111" s="263">
        <f>+'Ark1'!D1019</f>
        <v>9</v>
      </c>
      <c r="F111" s="263" t="s">
        <v>593</v>
      </c>
      <c r="G111" s="263">
        <f>+IF(H111=0,"",'Ark1'!Q1019)</f>
        <v>504</v>
      </c>
      <c r="H111" s="449">
        <f>+'Ark1'!R1019</f>
        <v>620</v>
      </c>
      <c r="I111" s="264">
        <f>+IF(H111=0,"",'Ark1'!AE1019)</f>
        <v>16.45872046721529</v>
      </c>
      <c r="J111" s="264">
        <f>+IF(H111=0,"",'Ark1'!AF1019)</f>
        <v>15.632538735512853</v>
      </c>
      <c r="K111" s="265">
        <f>+IF(H111=0,"",'Ark1'!S1019)</f>
        <v>3.1741935483870978</v>
      </c>
      <c r="L111" s="244"/>
      <c r="M111" s="366">
        <f>+IF(H111=0,"",'Ark1'!AR1019)</f>
        <v>224.60176991150436</v>
      </c>
      <c r="N111" s="114">
        <f>+IF(H111=0,"",'Ark1'!AS1019)</f>
        <v>24.929857025009351</v>
      </c>
      <c r="O111" s="246"/>
      <c r="P111" s="294">
        <f>+IF(H111=0,"",'Ark1'!U1019)</f>
        <v>281.47629032258089</v>
      </c>
      <c r="Q111" s="266">
        <f>+IF(H111=0,"",'Ark1'!W1019)</f>
        <v>100</v>
      </c>
      <c r="R111" s="266">
        <f>+IF(H111=0,"",'Ark1'!X1019)</f>
        <v>3.0645161290322571</v>
      </c>
      <c r="S111" s="266">
        <f>+IF(H111=0,"",'Ark1'!AG1019)</f>
        <v>2202.9840707964604</v>
      </c>
      <c r="T111" s="266">
        <f>+IF(H111=0,"",'Ark1'!AH1019)</f>
        <v>91.129032258064498</v>
      </c>
      <c r="U111" s="266">
        <f>+IF(H111=0,"",'Ark1'!AI1019)</f>
        <v>11.29032258064516</v>
      </c>
      <c r="V111" s="266">
        <f>+IF(H111=0,"",'Ark1'!Y1019)</f>
        <v>37.398312051517358</v>
      </c>
      <c r="W111" s="265">
        <f>+IF(H111=0,"",'Ark1'!Z1019)</f>
        <v>1.0844852330039063</v>
      </c>
      <c r="X111" s="294">
        <f t="shared" si="18"/>
        <v>127.77046100965077</v>
      </c>
      <c r="Y111" s="266">
        <f t="shared" si="19"/>
        <v>40.210898617511553</v>
      </c>
      <c r="Z111" s="264">
        <f t="shared" si="20"/>
        <v>1.2301587301587302</v>
      </c>
      <c r="AA111" s="244"/>
      <c r="AB111" s="27"/>
      <c r="AD111" s="28"/>
      <c r="AE111" s="27"/>
      <c r="AF111" s="86"/>
      <c r="AG111" s="86"/>
      <c r="AK111" s="86"/>
    </row>
    <row r="112" spans="1:37" ht="15.6">
      <c r="A112" s="244"/>
      <c r="B112" s="244">
        <f>+'Ark1'!C1020</f>
        <v>2024</v>
      </c>
      <c r="C112" s="263">
        <f>+'Ark1'!M1020</f>
        <v>7</v>
      </c>
      <c r="D112" s="263" t="s">
        <v>99</v>
      </c>
      <c r="E112" s="263">
        <f>+'Ark1'!D1020</f>
        <v>10</v>
      </c>
      <c r="F112" s="263" t="s">
        <v>594</v>
      </c>
      <c r="G112" s="263">
        <f>+IF(H112=0,"",'Ark1'!Q1020)</f>
        <v>1184</v>
      </c>
      <c r="H112" s="449">
        <f>+'Ark1'!R1020</f>
        <v>1551</v>
      </c>
      <c r="I112" s="264">
        <f>+IF(H112=0,"",'Ark1'!AE1020)</f>
        <v>15.842696629213489</v>
      </c>
      <c r="J112" s="264">
        <f>+IF(H112=0,"",'Ark1'!AF1020)</f>
        <v>14.990533558709789</v>
      </c>
      <c r="K112" s="265">
        <f>+IF(H112=0,"",'Ark1'!S1020)</f>
        <v>3.6393018745959913</v>
      </c>
      <c r="L112" s="244"/>
      <c r="M112" s="366">
        <f>+IF(H112=0,"",'Ark1'!AR1020)</f>
        <v>221.87390424814569</v>
      </c>
      <c r="N112" s="114">
        <f>+IF(H112=0,"",'Ark1'!AS1020)</f>
        <v>26.099251990871966</v>
      </c>
      <c r="O112" s="246"/>
      <c r="P112" s="294">
        <f>+IF(H112=0,"",'Ark1'!U1020)</f>
        <v>285.145261121857</v>
      </c>
      <c r="Q112" s="266">
        <f>+IF(H112=0,"",'Ark1'!W1020)</f>
        <v>100</v>
      </c>
      <c r="R112" s="266">
        <f>+IF(H112=0,"",'Ark1'!X1020)</f>
        <v>8.7040618955512539</v>
      </c>
      <c r="S112" s="266">
        <f>+IF(H112=0,"",'Ark1'!AG1020)</f>
        <v>2305.04113283884</v>
      </c>
      <c r="T112" s="266">
        <f>+IF(H112=0,"",'Ark1'!AH1020)</f>
        <v>95.615731785944561</v>
      </c>
      <c r="U112" s="266">
        <f>+IF(H112=0,"",'Ark1'!AI1020)</f>
        <v>29.593810444874279</v>
      </c>
      <c r="V112" s="266">
        <f>+IF(H112=0,"",'Ark1'!Y1020)</f>
        <v>47.119385409950318</v>
      </c>
      <c r="W112" s="265">
        <f>+IF(H112=0,"",'Ark1'!Z1020)</f>
        <v>1.3860668866401675</v>
      </c>
      <c r="X112" s="294">
        <f t="shared" si="18"/>
        <v>123.70506411340179</v>
      </c>
      <c r="Y112" s="266">
        <f t="shared" si="19"/>
        <v>40.735037303122432</v>
      </c>
      <c r="Z112" s="264">
        <f t="shared" si="20"/>
        <v>1.3099662162162162</v>
      </c>
      <c r="AA112" s="244"/>
      <c r="AB112" s="27"/>
      <c r="AD112" s="28"/>
      <c r="AE112" s="27"/>
      <c r="AF112" s="86"/>
      <c r="AG112" s="86"/>
      <c r="AK112" s="86"/>
    </row>
    <row r="113" spans="1:37" ht="15.6">
      <c r="A113" s="244"/>
      <c r="B113" s="244">
        <f>+'Ark1'!C1021</f>
        <v>2024</v>
      </c>
      <c r="C113" s="263">
        <f>+'Ark1'!M1021</f>
        <v>7</v>
      </c>
      <c r="D113" s="263" t="s">
        <v>99</v>
      </c>
      <c r="E113" s="263">
        <f>+'Ark1'!D1021</f>
        <v>11</v>
      </c>
      <c r="F113" s="263" t="s">
        <v>595</v>
      </c>
      <c r="G113" s="263">
        <f>+IF(H113=0,"",'Ark1'!Q1021)</f>
        <v>968</v>
      </c>
      <c r="H113" s="449">
        <f>+'Ark1'!R1021</f>
        <v>1273</v>
      </c>
      <c r="I113" s="264">
        <f>+IF(H113=0,"",'Ark1'!AE1021)</f>
        <v>15.936404606910372</v>
      </c>
      <c r="J113" s="264">
        <f>+IF(H113=0,"",'Ark1'!AF1021)</f>
        <v>15.176999291614065</v>
      </c>
      <c r="K113" s="265">
        <f>+IF(H113=0,"",'Ark1'!S1021)</f>
        <v>3.747054202670856</v>
      </c>
      <c r="L113" s="244"/>
      <c r="M113" s="366">
        <f>+IF(H113=0,"",'Ark1'!AR1021)</f>
        <v>222.63327814569527</v>
      </c>
      <c r="N113" s="114">
        <f>+IF(H113=0,"",'Ark1'!AS1021)</f>
        <v>26.305274186452273</v>
      </c>
      <c r="O113" s="246"/>
      <c r="P113" s="294">
        <f>+IF(H113=0,"",'Ark1'!U1021)</f>
        <v>290.10102120974091</v>
      </c>
      <c r="Q113" s="266">
        <f>+IF(H113=0,"",'Ark1'!W1021)</f>
        <v>100</v>
      </c>
      <c r="R113" s="266">
        <f>+IF(H113=0,"",'Ark1'!X1021)</f>
        <v>9.3479968578161845</v>
      </c>
      <c r="S113" s="266">
        <f>+IF(H113=0,"",'Ark1'!AG1021)</f>
        <v>2349.0827814569539</v>
      </c>
      <c r="T113" s="266">
        <f>+IF(H113=0,"",'Ark1'!AH1021)</f>
        <v>94.893951296150817</v>
      </c>
      <c r="U113" s="266">
        <f>+IF(H113=0,"",'Ark1'!AI1021)</f>
        <v>34.328358208955223</v>
      </c>
      <c r="V113" s="266">
        <f>+IF(H113=0,"",'Ark1'!Y1021)</f>
        <v>45.433464976014406</v>
      </c>
      <c r="W113" s="265">
        <f>+IF(H113=0,"",'Ark1'!Z1021)</f>
        <v>1.4082440061579611</v>
      </c>
      <c r="X113" s="294">
        <f t="shared" si="18"/>
        <v>123.49544405149219</v>
      </c>
      <c r="Y113" s="266">
        <f t="shared" si="19"/>
        <v>41.443003029962988</v>
      </c>
      <c r="Z113" s="264">
        <f t="shared" si="20"/>
        <v>1.3150826446280992</v>
      </c>
      <c r="AA113" s="244"/>
      <c r="AB113" s="209"/>
      <c r="AD113" s="28"/>
      <c r="AE113" s="27"/>
      <c r="AF113" s="86"/>
      <c r="AG113" s="86"/>
      <c r="AK113" s="86"/>
    </row>
    <row r="114" spans="1:37" ht="15.6">
      <c r="A114" s="244"/>
      <c r="B114" s="244">
        <f>+'Ark1'!C1022</f>
        <v>2024</v>
      </c>
      <c r="C114" s="263">
        <f>+'Ark1'!M1022</f>
        <v>7</v>
      </c>
      <c r="D114" s="263" t="s">
        <v>99</v>
      </c>
      <c r="E114" s="263">
        <f>+'Ark1'!D1022</f>
        <v>12</v>
      </c>
      <c r="F114" s="263" t="s">
        <v>596</v>
      </c>
      <c r="G114" s="263">
        <f>+IF(H114=0,"",'Ark1'!Q1022)</f>
        <v>218</v>
      </c>
      <c r="H114" s="449">
        <f>+'Ark1'!R1022</f>
        <v>273</v>
      </c>
      <c r="I114" s="264">
        <f>+IF(H114=0,"",'Ark1'!AE1022)</f>
        <v>16.337522441651707</v>
      </c>
      <c r="J114" s="264">
        <f>+IF(H114=0,"",'Ark1'!AF1022)</f>
        <v>15.764589074498842</v>
      </c>
      <c r="K114" s="265">
        <f>+IF(H114=0,"",'Ark1'!S1022)</f>
        <v>3.9230769230769225</v>
      </c>
      <c r="L114" s="244"/>
      <c r="M114" s="366">
        <f>+IF(H114=0,"",'Ark1'!AR1022)</f>
        <v>223.72373540856037</v>
      </c>
      <c r="N114" s="114">
        <f>+IF(H114=0,"",'Ark1'!AS1022)</f>
        <v>26.723343067300803</v>
      </c>
      <c r="O114" s="246"/>
      <c r="P114" s="294">
        <f>+IF(H114=0,"",'Ark1'!U1022)</f>
        <v>296.96813186813193</v>
      </c>
      <c r="Q114" s="266">
        <f>+IF(H114=0,"",'Ark1'!W1022)</f>
        <v>100</v>
      </c>
      <c r="R114" s="266">
        <f>+IF(H114=0,"",'Ark1'!X1022)</f>
        <v>13.553113553113556</v>
      </c>
      <c r="S114" s="266">
        <f>+IF(H114=0,"",'Ark1'!AG1022)</f>
        <v>2232.2334630350206</v>
      </c>
      <c r="T114" s="266">
        <f>+IF(H114=0,"",'Ark1'!AH1022)</f>
        <v>94.13919413919416</v>
      </c>
      <c r="U114" s="266">
        <f>+IF(H114=0,"",'Ark1'!AI1022)</f>
        <v>35.897435897435905</v>
      </c>
      <c r="V114" s="266">
        <f>+IF(H114=0,"",'Ark1'!Y1022)</f>
        <v>47.05228923390515</v>
      </c>
      <c r="W114" s="265">
        <f>+IF(H114=0,"",'Ark1'!Z1022)</f>
        <v>1.6005775232716015</v>
      </c>
      <c r="X114" s="294">
        <f t="shared" si="18"/>
        <v>133.03632294104398</v>
      </c>
      <c r="Y114" s="266">
        <f t="shared" si="19"/>
        <v>42.424018838304562</v>
      </c>
      <c r="Z114" s="264">
        <f t="shared" si="20"/>
        <v>1.2522935779816513</v>
      </c>
      <c r="AA114" s="244"/>
      <c r="AB114" s="247"/>
      <c r="AD114" s="28"/>
      <c r="AE114" s="27"/>
      <c r="AF114" s="247"/>
      <c r="AG114" s="86"/>
      <c r="AK114" s="86"/>
    </row>
    <row r="115" spans="1:37" ht="15.6">
      <c r="A115" s="244"/>
      <c r="B115" s="244"/>
      <c r="C115" s="244"/>
      <c r="D115" s="244"/>
      <c r="E115" s="244"/>
      <c r="F115" s="244"/>
      <c r="G115" s="244"/>
      <c r="H115" s="443"/>
      <c r="I115" s="245"/>
      <c r="J115" s="245"/>
      <c r="K115" s="244"/>
      <c r="L115" s="244"/>
      <c r="M115" s="246"/>
      <c r="N115" s="246"/>
      <c r="O115" s="246"/>
      <c r="P115" s="244"/>
      <c r="Q115" s="246"/>
      <c r="R115" s="246"/>
      <c r="S115" s="244"/>
      <c r="T115" s="246"/>
      <c r="U115" s="246"/>
      <c r="V115" s="246"/>
      <c r="W115" s="244"/>
      <c r="X115" s="244"/>
      <c r="Y115" s="246"/>
      <c r="Z115" s="245"/>
      <c r="AA115" s="244"/>
      <c r="AB115" s="247"/>
      <c r="AD115" s="28"/>
      <c r="AE115" s="27"/>
      <c r="AF115" s="248"/>
      <c r="AG115" s="86"/>
      <c r="AK115" s="86"/>
    </row>
    <row r="116" spans="1:37" ht="22.8">
      <c r="A116" s="261" t="s">
        <v>628</v>
      </c>
      <c r="B116" s="244"/>
      <c r="C116" s="244"/>
      <c r="D116" s="334" t="str">
        <f>+D118</f>
        <v>3</v>
      </c>
      <c r="E116" s="244"/>
      <c r="F116" s="244"/>
      <c r="G116" s="244"/>
      <c r="H116" s="446">
        <f>SUM(H118:H129)</f>
        <v>9099</v>
      </c>
      <c r="I116" s="245"/>
      <c r="J116" s="245"/>
      <c r="K116" s="244"/>
      <c r="L116" s="244"/>
      <c r="M116" s="246"/>
      <c r="N116" s="246"/>
      <c r="O116" s="246"/>
      <c r="P116" s="269">
        <f>+Fettgruppe!Q16</f>
        <v>300.87206286405205</v>
      </c>
      <c r="Q116" s="246"/>
      <c r="R116" s="246"/>
      <c r="S116" s="244"/>
      <c r="T116" s="246"/>
      <c r="U116" s="246"/>
      <c r="V116" s="246"/>
      <c r="W116" s="244"/>
      <c r="X116" s="269">
        <f>+Fettgruppe!Y16</f>
        <v>134.38137107405262</v>
      </c>
      <c r="Y116" s="262" t="s">
        <v>627</v>
      </c>
      <c r="Z116" s="260"/>
      <c r="AA116" s="244"/>
      <c r="AB116" s="247"/>
      <c r="AD116" s="28"/>
      <c r="AE116" s="27"/>
      <c r="AF116" s="248"/>
      <c r="AG116" s="86"/>
      <c r="AK116" s="86"/>
    </row>
    <row r="117" spans="1:37" ht="16.5" customHeight="1">
      <c r="A117" s="244"/>
      <c r="B117" s="244"/>
      <c r="C117" s="244"/>
      <c r="D117" s="334"/>
      <c r="E117" s="244"/>
      <c r="F117" s="244"/>
      <c r="G117" s="244"/>
      <c r="H117" s="443"/>
      <c r="I117" s="244"/>
      <c r="J117" s="244"/>
      <c r="K117" s="244"/>
      <c r="L117" s="244"/>
      <c r="M117" s="246"/>
      <c r="N117" s="246"/>
      <c r="O117" s="246"/>
      <c r="P117" s="244"/>
      <c r="Q117" s="246"/>
      <c r="R117" s="246"/>
      <c r="S117" s="244"/>
      <c r="T117" s="246"/>
      <c r="U117" s="246"/>
      <c r="V117" s="246"/>
      <c r="W117" s="244"/>
      <c r="X117" s="244"/>
      <c r="Y117" s="246"/>
      <c r="Z117" s="246"/>
      <c r="AA117" s="244"/>
      <c r="AB117" s="247"/>
      <c r="AD117" s="28"/>
      <c r="AE117" s="27"/>
      <c r="AF117" s="248"/>
      <c r="AG117" s="86"/>
      <c r="AK117" s="86"/>
    </row>
    <row r="118" spans="1:37" ht="15.6">
      <c r="A118" s="244"/>
      <c r="B118" s="244">
        <f>+'Ark1'!C1023</f>
        <v>2024</v>
      </c>
      <c r="C118" s="86">
        <f>+'Ark1'!M1023</f>
        <v>8</v>
      </c>
      <c r="D118" s="351" t="s">
        <v>100</v>
      </c>
      <c r="E118" s="86">
        <f>+'Ark1'!D1023</f>
        <v>1</v>
      </c>
      <c r="F118" s="86" t="s">
        <v>586</v>
      </c>
      <c r="G118" s="86">
        <f>+IF(H118=0,"",'Ark1'!Q1023)</f>
        <v>746</v>
      </c>
      <c r="H118" s="449">
        <f>+'Ark1'!R1023</f>
        <v>932</v>
      </c>
      <c r="I118" s="28">
        <f>+IF(H118=0,"",'Ark1'!AE1023)</f>
        <v>17.192399926212875</v>
      </c>
      <c r="J118" s="28">
        <f>+IF(H118=0,"",'Ark1'!AF1023)</f>
        <v>16.76868242996979</v>
      </c>
      <c r="K118" s="27">
        <f>+IF(H118=0,"",'Ark1'!S1023)</f>
        <v>3.6645161290322577</v>
      </c>
      <c r="L118" s="244"/>
      <c r="M118" s="366">
        <f>+IF(H118=0,"",'Ark1'!AR1023)</f>
        <v>224.44581005586596</v>
      </c>
      <c r="N118" s="114">
        <f>+IF(H118=0,"",'Ark1'!AS1023)</f>
        <v>26.336280673223055</v>
      </c>
      <c r="O118" s="246"/>
      <c r="P118" s="294">
        <f>+IF(H118=0,"",'Ark1'!U1023)</f>
        <v>297.67113733905575</v>
      </c>
      <c r="Q118" s="33">
        <f>+IF(H118=0,"",'Ark1'!W1023)</f>
        <v>100</v>
      </c>
      <c r="R118" s="33">
        <f>+IF(H118=0,"",'Ark1'!X1023)</f>
        <v>10.622317596566521</v>
      </c>
      <c r="S118" s="33">
        <f>+IF(H118=0,"",'Ark1'!AG1023)</f>
        <v>2193.7173184357544</v>
      </c>
      <c r="T118" s="33">
        <f>+IF(H118=0,"",'Ark1'!AH1023)</f>
        <v>96.03004291845491</v>
      </c>
      <c r="U118" s="33">
        <f>+IF(H118=0,"",'Ark1'!AI1023)</f>
        <v>18.347639484978536</v>
      </c>
      <c r="V118" s="33">
        <f>+IF(H118=0,"",'Ark1'!Y1023)</f>
        <v>42.870012298811346</v>
      </c>
      <c r="W118" s="27">
        <f>+IF(H118=0,"",'Ark1'!Z1023)</f>
        <v>1.2414824290369553</v>
      </c>
      <c r="X118" s="294">
        <f t="shared" ref="X118:X129" si="21">+IF(H118=0,"",1000*P118/S118)</f>
        <v>135.69256842595939</v>
      </c>
      <c r="Y118" s="33">
        <f t="shared" ref="Y118:Y129" si="22">+IF(H118=0,"",P118/C118)</f>
        <v>37.208892167381968</v>
      </c>
      <c r="Z118" s="28">
        <f t="shared" ref="Z118:Z129" si="23">+IF(H118=0,"",H118/G118)</f>
        <v>1.2493297587131367</v>
      </c>
      <c r="AA118" s="244"/>
      <c r="AB118" s="247"/>
      <c r="AD118" s="28"/>
      <c r="AE118" s="27"/>
      <c r="AF118" s="248"/>
      <c r="AG118" s="86"/>
      <c r="AK118" s="86"/>
    </row>
    <row r="119" spans="1:37" ht="15.6">
      <c r="A119" s="244"/>
      <c r="B119" s="244">
        <f>+'Ark1'!C1024</f>
        <v>2024</v>
      </c>
      <c r="C119" s="86">
        <f>+'Ark1'!M1024</f>
        <v>8</v>
      </c>
      <c r="D119" s="351" t="s">
        <v>100</v>
      </c>
      <c r="E119" s="86">
        <f>+'Ark1'!D1024</f>
        <v>2</v>
      </c>
      <c r="F119" s="86" t="s">
        <v>587</v>
      </c>
      <c r="G119" s="86">
        <f>+IF(H119=0,"",'Ark1'!Q1024)</f>
        <v>437</v>
      </c>
      <c r="H119" s="449">
        <f>+'Ark1'!R1024</f>
        <v>527</v>
      </c>
      <c r="I119" s="28">
        <f>+IF(H119=0,"",'Ark1'!AE1024)</f>
        <v>16.847826086956523</v>
      </c>
      <c r="J119" s="28">
        <f>+IF(H119=0,"",'Ark1'!AF1024)</f>
        <v>16.26917081138815</v>
      </c>
      <c r="K119" s="27">
        <f>+IF(H119=0,"",'Ark1'!S1024)</f>
        <v>3.5180265654648961</v>
      </c>
      <c r="L119" s="244"/>
      <c r="M119" s="366">
        <f>+IF(H119=0,"",'Ark1'!AR1024)</f>
        <v>224.71717171717168</v>
      </c>
      <c r="N119" s="114">
        <f>+IF(H119=0,"",'Ark1'!AS1024)</f>
        <v>25.97635173941292</v>
      </c>
      <c r="O119" s="246"/>
      <c r="P119" s="294">
        <f>+IF(H119=0,"",'Ark1'!U1024)</f>
        <v>294.41423149905125</v>
      </c>
      <c r="Q119" s="33">
        <f>+IF(H119=0,"",'Ark1'!W1024)</f>
        <v>100</v>
      </c>
      <c r="R119" s="33">
        <f>+IF(H119=0,"",'Ark1'!X1024)</f>
        <v>8.7286527514231498</v>
      </c>
      <c r="S119" s="33">
        <f>+IF(H119=0,"",'Ark1'!AG1024)</f>
        <v>2147.571717171717</v>
      </c>
      <c r="T119" s="33">
        <f>+IF(H119=0,"",'Ark1'!AH1024)</f>
        <v>93.927893738140398</v>
      </c>
      <c r="U119" s="33">
        <f>+IF(H119=0,"",'Ark1'!AI1024)</f>
        <v>11.954459203036055</v>
      </c>
      <c r="V119" s="33">
        <f>+IF(H119=0,"",'Ark1'!Y1024)</f>
        <v>39.704486271729486</v>
      </c>
      <c r="W119" s="27">
        <f>+IF(H119=0,"",'Ark1'!Z1024)</f>
        <v>1.1538062969282483</v>
      </c>
      <c r="X119" s="294">
        <f t="shared" si="21"/>
        <v>137.09168785608026</v>
      </c>
      <c r="Y119" s="33">
        <f t="shared" si="22"/>
        <v>36.801778937381407</v>
      </c>
      <c r="Z119" s="28">
        <f t="shared" si="23"/>
        <v>1.2059496567505721</v>
      </c>
      <c r="AA119" s="244"/>
      <c r="AB119" s="247"/>
      <c r="AD119" s="28"/>
      <c r="AE119" s="27"/>
      <c r="AF119" s="248"/>
      <c r="AG119" s="86"/>
      <c r="AK119" s="86"/>
    </row>
    <row r="120" spans="1:37" ht="15.6">
      <c r="A120" s="244"/>
      <c r="B120" s="244">
        <f>+'Ark1'!C1025</f>
        <v>2024</v>
      </c>
      <c r="C120" s="86">
        <f>+'Ark1'!M1025</f>
        <v>8</v>
      </c>
      <c r="D120" s="351" t="s">
        <v>100</v>
      </c>
      <c r="E120" s="86">
        <f>+'Ark1'!D1025</f>
        <v>3</v>
      </c>
      <c r="F120" s="86" t="s">
        <v>588</v>
      </c>
      <c r="G120" s="86">
        <f>+IF(H120=0,"",'Ark1'!Q1025)</f>
        <v>495</v>
      </c>
      <c r="H120" s="449">
        <f>+'Ark1'!R1025</f>
        <v>593</v>
      </c>
      <c r="I120" s="28">
        <f>+IF(H120=0,"",'Ark1'!AE1025)</f>
        <v>16.25993967644639</v>
      </c>
      <c r="J120" s="28">
        <f>+IF(H120=0,"",'Ark1'!AF1025)</f>
        <v>15.690446277943654</v>
      </c>
      <c r="K120" s="27">
        <f>+IF(H120=0,"",'Ark1'!S1025)</f>
        <v>3.5711864406779648</v>
      </c>
      <c r="L120" s="244"/>
      <c r="M120" s="366">
        <f>+IF(H120=0,"",'Ark1'!AR1025)</f>
        <v>224.79182156133831</v>
      </c>
      <c r="N120" s="114">
        <f>+IF(H120=0,"",'Ark1'!AS1025)</f>
        <v>26.060775673901656</v>
      </c>
      <c r="O120" s="246"/>
      <c r="P120" s="294">
        <f>+IF(H120=0,"",'Ark1'!U1025)</f>
        <v>295.00084317032054</v>
      </c>
      <c r="Q120" s="33">
        <f>+IF(H120=0,"",'Ark1'!W1025)</f>
        <v>100</v>
      </c>
      <c r="R120" s="33">
        <f>+IF(H120=0,"",'Ark1'!X1025)</f>
        <v>7.7571669477234382</v>
      </c>
      <c r="S120" s="33">
        <f>+IF(H120=0,"",'Ark1'!AG1025)</f>
        <v>2200.9479553903352</v>
      </c>
      <c r="T120" s="33">
        <f>+IF(H120=0,"",'Ark1'!AH1025)</f>
        <v>90.725126475548009</v>
      </c>
      <c r="U120" s="33">
        <f>+IF(H120=0,"",'Ark1'!AI1025)</f>
        <v>14.67116357504216</v>
      </c>
      <c r="V120" s="33">
        <f>+IF(H120=0,"",'Ark1'!Y1025)</f>
        <v>42.735325076651691</v>
      </c>
      <c r="W120" s="27">
        <f>+IF(H120=0,"",'Ark1'!Z1025)</f>
        <v>1.2672087288249922</v>
      </c>
      <c r="X120" s="294">
        <f t="shared" si="21"/>
        <v>134.0335387976053</v>
      </c>
      <c r="Y120" s="33">
        <f t="shared" si="22"/>
        <v>36.875105396290067</v>
      </c>
      <c r="Z120" s="28">
        <f t="shared" si="23"/>
        <v>1.1979797979797979</v>
      </c>
      <c r="AA120" s="244"/>
      <c r="AB120" s="247"/>
      <c r="AD120" s="28"/>
      <c r="AE120" s="27"/>
      <c r="AF120" s="248"/>
      <c r="AG120" s="86"/>
      <c r="AK120" s="86"/>
    </row>
    <row r="121" spans="1:37" ht="15.6">
      <c r="A121" s="244"/>
      <c r="B121" s="244">
        <f>+'Ark1'!C1026</f>
        <v>2024</v>
      </c>
      <c r="C121" s="86">
        <f>+'Ark1'!M1026</f>
        <v>8</v>
      </c>
      <c r="D121" s="351" t="s">
        <v>100</v>
      </c>
      <c r="E121" s="86">
        <f>+'Ark1'!D1026</f>
        <v>4</v>
      </c>
      <c r="F121" s="86" t="s">
        <v>589</v>
      </c>
      <c r="G121" s="86">
        <f>+IF(H121=0,"",'Ark1'!Q1026)</f>
        <v>629</v>
      </c>
      <c r="H121" s="449">
        <f>+'Ark1'!R1026</f>
        <v>759</v>
      </c>
      <c r="I121" s="28">
        <f>+IF(H121=0,"",'Ark1'!AE1026)</f>
        <v>17.183608784242701</v>
      </c>
      <c r="J121" s="28">
        <f>+IF(H121=0,"",'Ark1'!AF1026)</f>
        <v>16.516255786473003</v>
      </c>
      <c r="K121" s="27">
        <f>+IF(H121=0,"",'Ark1'!S1026)</f>
        <v>3.6543046357615889</v>
      </c>
      <c r="L121" s="244"/>
      <c r="M121" s="366">
        <f>+IF(H121=0,"",'Ark1'!AR1026)</f>
        <v>225.17977528089887</v>
      </c>
      <c r="N121" s="114">
        <f>+IF(H121=0,"",'Ark1'!AS1026)</f>
        <v>26.149410480573845</v>
      </c>
      <c r="O121" s="246"/>
      <c r="P121" s="294">
        <f>+IF(H121=0,"",'Ark1'!U1026)</f>
        <v>298.05019762845882</v>
      </c>
      <c r="Q121" s="33">
        <f>+IF(H121=0,"",'Ark1'!W1026)</f>
        <v>100</v>
      </c>
      <c r="R121" s="33">
        <f>+IF(H121=0,"",'Ark1'!X1026)</f>
        <v>8.4321475625823439</v>
      </c>
      <c r="S121" s="33">
        <f>+IF(H121=0,"",'Ark1'!AG1026)</f>
        <v>2182.3918539325837</v>
      </c>
      <c r="T121" s="33">
        <f>+IF(H121=0,"",'Ark1'!AH1026)</f>
        <v>93.807641633728622</v>
      </c>
      <c r="U121" s="33">
        <f>+IF(H121=0,"",'Ark1'!AI1026)</f>
        <v>14.7562582345191</v>
      </c>
      <c r="V121" s="33">
        <f>+IF(H121=0,"",'Ark1'!Y1026)</f>
        <v>41.039819948878424</v>
      </c>
      <c r="W121" s="27">
        <f>+IF(H121=0,"",'Ark1'!Z1026)</f>
        <v>1.2539044372992556</v>
      </c>
      <c r="X121" s="294">
        <f t="shared" si="21"/>
        <v>136.57043169923136</v>
      </c>
      <c r="Y121" s="33">
        <f t="shared" si="22"/>
        <v>37.256274703557352</v>
      </c>
      <c r="Z121" s="28">
        <f t="shared" si="23"/>
        <v>1.2066772655007949</v>
      </c>
      <c r="AA121" s="244"/>
      <c r="AB121" s="247"/>
      <c r="AD121" s="28"/>
      <c r="AE121" s="27"/>
      <c r="AF121" s="248"/>
      <c r="AG121" s="86"/>
      <c r="AK121" s="86"/>
    </row>
    <row r="122" spans="1:37" ht="15.6">
      <c r="A122" s="244"/>
      <c r="B122" s="244">
        <f>+'Ark1'!C1027</f>
        <v>2024</v>
      </c>
      <c r="C122" s="86">
        <f>+'Ark1'!M1027</f>
        <v>8</v>
      </c>
      <c r="D122" s="351" t="s">
        <v>100</v>
      </c>
      <c r="E122" s="86">
        <f>+'Ark1'!D1027</f>
        <v>5</v>
      </c>
      <c r="F122" s="86" t="s">
        <v>444</v>
      </c>
      <c r="G122" s="86">
        <f>+IF(H122=0,"",'Ark1'!Q1027)</f>
        <v>537</v>
      </c>
      <c r="H122" s="449">
        <f>+'Ark1'!R1027</f>
        <v>657</v>
      </c>
      <c r="I122" s="28">
        <f>+IF(H122=0,"",'Ark1'!AE1027)</f>
        <v>17.543391188251</v>
      </c>
      <c r="J122" s="28">
        <f>+IF(H122=0,"",'Ark1'!AF1027)</f>
        <v>17.085579847243579</v>
      </c>
      <c r="K122" s="27">
        <f>+IF(H122=0,"",'Ark1'!S1027)</f>
        <v>3.7935779816513762</v>
      </c>
      <c r="L122" s="244"/>
      <c r="M122" s="366">
        <f>+IF(H122=0,"",'Ark1'!AR1027)</f>
        <v>224.11842105263156</v>
      </c>
      <c r="N122" s="114">
        <f>+IF(H122=0,"",'Ark1'!AS1027)</f>
        <v>26.679491552206528</v>
      </c>
      <c r="O122" s="246"/>
      <c r="P122" s="294">
        <f>+IF(H122=0,"",'Ark1'!U1027)</f>
        <v>299.16499238964963</v>
      </c>
      <c r="Q122" s="33">
        <f>+IF(H122=0,"",'Ark1'!W1027)</f>
        <v>100</v>
      </c>
      <c r="R122" s="33">
        <f>+IF(H122=0,"",'Ark1'!X1027)</f>
        <v>11.719939117199392</v>
      </c>
      <c r="S122" s="33">
        <f>+IF(H122=0,"",'Ark1'!AG1027)</f>
        <v>2229.4950657894738</v>
      </c>
      <c r="T122" s="33">
        <f>+IF(H122=0,"",'Ark1'!AH1027)</f>
        <v>92.541856925418571</v>
      </c>
      <c r="U122" s="33">
        <f>+IF(H122=0,"",'Ark1'!AI1027)</f>
        <v>19.634703196347036</v>
      </c>
      <c r="V122" s="33">
        <f>+IF(H122=0,"",'Ark1'!Y1027)</f>
        <v>45.891600071426659</v>
      </c>
      <c r="W122" s="27">
        <f>+IF(H122=0,"",'Ark1'!Z1027)</f>
        <v>1.4524211276821477</v>
      </c>
      <c r="X122" s="294">
        <f t="shared" si="21"/>
        <v>134.18508835484417</v>
      </c>
      <c r="Y122" s="33">
        <f t="shared" si="22"/>
        <v>37.395624048706203</v>
      </c>
      <c r="Z122" s="28">
        <f t="shared" si="23"/>
        <v>1.223463687150838</v>
      </c>
      <c r="AA122" s="244"/>
      <c r="AB122" s="247"/>
      <c r="AD122" s="28"/>
      <c r="AE122" s="27"/>
      <c r="AF122" s="248"/>
      <c r="AG122" s="86"/>
      <c r="AK122" s="86"/>
    </row>
    <row r="123" spans="1:37" ht="15.6">
      <c r="A123" s="244"/>
      <c r="B123" s="244">
        <f>+'Ark1'!C1028</f>
        <v>2024</v>
      </c>
      <c r="C123" s="86">
        <f>+'Ark1'!M1028</f>
        <v>8</v>
      </c>
      <c r="D123" s="351" t="s">
        <v>100</v>
      </c>
      <c r="E123" s="86">
        <f>+'Ark1'!D1028</f>
        <v>6</v>
      </c>
      <c r="F123" s="86" t="s">
        <v>590</v>
      </c>
      <c r="G123" s="86">
        <f>+IF(H123=0,"",'Ark1'!Q1028)</f>
        <v>491</v>
      </c>
      <c r="H123" s="449">
        <f>+'Ark1'!R1028</f>
        <v>580</v>
      </c>
      <c r="I123" s="28">
        <f>+IF(H123=0,"",'Ark1'!AE1028)</f>
        <v>16.528925619834713</v>
      </c>
      <c r="J123" s="28">
        <f>+IF(H123=0,"",'Ark1'!AF1028)</f>
        <v>16.342136708883338</v>
      </c>
      <c r="K123" s="27">
        <f>+IF(H123=0,"",'Ark1'!S1028)</f>
        <v>3.8737024221453296</v>
      </c>
      <c r="L123" s="244"/>
      <c r="M123" s="366">
        <f>+IF(H123=0,"",'Ark1'!AR1028)</f>
        <v>224.45951035781547</v>
      </c>
      <c r="N123" s="114">
        <f>+IF(H123=0,"",'Ark1'!AS1028)</f>
        <v>26.89290862183795</v>
      </c>
      <c r="O123" s="246"/>
      <c r="P123" s="294">
        <f>+IF(H123=0,"",'Ark1'!U1028)</f>
        <v>303.32741379310346</v>
      </c>
      <c r="Q123" s="33">
        <f>+IF(H123=0,"",'Ark1'!W1028)</f>
        <v>100</v>
      </c>
      <c r="R123" s="33">
        <f>+IF(H123=0,"",'Ark1'!X1028)</f>
        <v>14.137931034482753</v>
      </c>
      <c r="S123" s="33">
        <f>+IF(H123=0,"",'Ark1'!AG1028)</f>
        <v>2284.8945386064033</v>
      </c>
      <c r="T123" s="33">
        <f>+IF(H123=0,"",'Ark1'!AH1028)</f>
        <v>91.551724137931018</v>
      </c>
      <c r="U123" s="33">
        <f>+IF(H123=0,"",'Ark1'!AI1028)</f>
        <v>21.206896551724142</v>
      </c>
      <c r="V123" s="33">
        <f>+IF(H123=0,"",'Ark1'!Y1028)</f>
        <v>45.343039501588109</v>
      </c>
      <c r="W123" s="27">
        <f>+IF(H123=0,"",'Ark1'!Z1028)</f>
        <v>1.4620304350256443</v>
      </c>
      <c r="X123" s="294">
        <f t="shared" si="21"/>
        <v>132.75335411239948</v>
      </c>
      <c r="Y123" s="33">
        <f t="shared" si="22"/>
        <v>37.915926724137933</v>
      </c>
      <c r="Z123" s="28">
        <f t="shared" si="23"/>
        <v>1.1812627291242364</v>
      </c>
      <c r="AA123" s="244"/>
      <c r="AB123" s="247"/>
      <c r="AD123" s="28"/>
      <c r="AE123" s="27"/>
      <c r="AF123" s="248"/>
      <c r="AG123" s="86"/>
      <c r="AK123" s="86"/>
    </row>
    <row r="124" spans="1:37" ht="15.6">
      <c r="A124" s="244"/>
      <c r="B124" s="244">
        <f>+'Ark1'!C1029</f>
        <v>2024</v>
      </c>
      <c r="C124" s="86">
        <f>+'Ark1'!M1029</f>
        <v>8</v>
      </c>
      <c r="D124" s="351" t="s">
        <v>100</v>
      </c>
      <c r="E124" s="86">
        <f>+'Ark1'!D1029</f>
        <v>7</v>
      </c>
      <c r="F124" s="86" t="s">
        <v>591</v>
      </c>
      <c r="G124" s="86">
        <f>+IF(H124=0,"",'Ark1'!Q1029)</f>
        <v>457</v>
      </c>
      <c r="H124" s="449">
        <f>+'Ark1'!R1029</f>
        <v>538</v>
      </c>
      <c r="I124" s="28">
        <f>+IF(H124=0,"",'Ark1'!AE1029)</f>
        <v>18.102288021534321</v>
      </c>
      <c r="J124" s="28">
        <f>+IF(H124=0,"",'Ark1'!AF1029)</f>
        <v>18.076878449313597</v>
      </c>
      <c r="K124" s="27">
        <f>+IF(H124=0,"",'Ark1'!S1029)</f>
        <v>3.7281191806331471</v>
      </c>
      <c r="L124" s="244"/>
      <c r="M124" s="366">
        <f>+IF(H124=0,"",'Ark1'!AR1029)</f>
        <v>224.75253549695745</v>
      </c>
      <c r="N124" s="114">
        <f>+IF(H124=0,"",'Ark1'!AS1029)</f>
        <v>26.533077154396778</v>
      </c>
      <c r="O124" s="246"/>
      <c r="P124" s="294">
        <f>+IF(H124=0,"",'Ark1'!U1029)</f>
        <v>300.00185873605943</v>
      </c>
      <c r="Q124" s="33">
        <f>+IF(H124=0,"",'Ark1'!W1029)</f>
        <v>100</v>
      </c>
      <c r="R124" s="33">
        <f>+IF(H124=0,"",'Ark1'!X1029)</f>
        <v>10.594795539033459</v>
      </c>
      <c r="S124" s="33">
        <f>+IF(H124=0,"",'Ark1'!AG1029)</f>
        <v>2194</v>
      </c>
      <c r="T124" s="33">
        <f>+IF(H124=0,"",'Ark1'!AH1029)</f>
        <v>91.635687732342021</v>
      </c>
      <c r="U124" s="33">
        <f>+IF(H124=0,"",'Ark1'!AI1029)</f>
        <v>15.613382899628252</v>
      </c>
      <c r="V124" s="33">
        <f>+IF(H124=0,"",'Ark1'!Y1029)</f>
        <v>42.025188015901826</v>
      </c>
      <c r="W124" s="27">
        <f>+IF(H124=0,"",'Ark1'!Z1029)</f>
        <v>1.2922463423031905</v>
      </c>
      <c r="X124" s="294">
        <f t="shared" si="21"/>
        <v>136.73740142937987</v>
      </c>
      <c r="Y124" s="33">
        <f t="shared" si="22"/>
        <v>37.500232342007429</v>
      </c>
      <c r="Z124" s="28">
        <f t="shared" si="23"/>
        <v>1.1772428884026258</v>
      </c>
      <c r="AA124" s="244"/>
      <c r="AB124" s="247"/>
      <c r="AD124" s="28"/>
      <c r="AE124" s="27"/>
      <c r="AF124" s="248"/>
      <c r="AG124" s="86"/>
      <c r="AK124" s="86"/>
    </row>
    <row r="125" spans="1:37" ht="15.6">
      <c r="A125" s="244"/>
      <c r="B125" s="244">
        <f>+'Ark1'!C1030</f>
        <v>2024</v>
      </c>
      <c r="C125" s="86">
        <f>+'Ark1'!M1030</f>
        <v>8</v>
      </c>
      <c r="D125" s="351" t="s">
        <v>100</v>
      </c>
      <c r="E125" s="86">
        <f>+'Ark1'!D1030</f>
        <v>8</v>
      </c>
      <c r="F125" s="86" t="s">
        <v>592</v>
      </c>
      <c r="G125" s="86">
        <f>+IF(H125=0,"",'Ark1'!Q1030)</f>
        <v>521</v>
      </c>
      <c r="H125" s="449">
        <f>+'Ark1'!R1030</f>
        <v>621</v>
      </c>
      <c r="I125" s="28">
        <f>+IF(H125=0,"",'Ark1'!AE1030)</f>
        <v>18.205804749340366</v>
      </c>
      <c r="J125" s="28">
        <f>+IF(H125=0,"",'Ark1'!AF1030)</f>
        <v>18.437980399122409</v>
      </c>
      <c r="K125" s="27">
        <f>+IF(H125=0,"",'Ark1'!S1030)</f>
        <v>3.6151368760064422</v>
      </c>
      <c r="L125" s="244"/>
      <c r="M125" s="366">
        <f>+IF(H125=0,"",'Ark1'!AR1030)</f>
        <v>225.36941580756007</v>
      </c>
      <c r="N125" s="114">
        <f>+IF(H125=0,"",'Ark1'!AS1030)</f>
        <v>26.278871900582622</v>
      </c>
      <c r="O125" s="246"/>
      <c r="P125" s="294">
        <f>+IF(H125=0,"",'Ark1'!U1030)</f>
        <v>300.21497584541049</v>
      </c>
      <c r="Q125" s="33">
        <f>+IF(H125=0,"",'Ark1'!W1030)</f>
        <v>100</v>
      </c>
      <c r="R125" s="33">
        <f>+IF(H125=0,"",'Ark1'!X1030)</f>
        <v>11.111111111111112</v>
      </c>
      <c r="S125" s="33">
        <f>+IF(H125=0,"",'Ark1'!AG1030)</f>
        <v>2175.0034364261173</v>
      </c>
      <c r="T125" s="33">
        <f>+IF(H125=0,"",'Ark1'!AH1030)</f>
        <v>93.719806763285021</v>
      </c>
      <c r="U125" s="33">
        <f>+IF(H125=0,"",'Ark1'!AI1030)</f>
        <v>9.9838969404186777</v>
      </c>
      <c r="V125" s="33">
        <f>+IF(H125=0,"",'Ark1'!Y1030)</f>
        <v>40.514723884146072</v>
      </c>
      <c r="W125" s="27">
        <f>+IF(H125=0,"",'Ark1'!Z1030)</f>
        <v>1.1512212330741385</v>
      </c>
      <c r="X125" s="294">
        <f t="shared" si="21"/>
        <v>138.02965586974534</v>
      </c>
      <c r="Y125" s="33">
        <f t="shared" si="22"/>
        <v>37.526871980676312</v>
      </c>
      <c r="Z125" s="28">
        <f t="shared" si="23"/>
        <v>1.1919385796545106</v>
      </c>
      <c r="AA125" s="244"/>
      <c r="AB125" s="247"/>
      <c r="AD125" s="28"/>
      <c r="AE125" s="27"/>
      <c r="AF125" s="248"/>
      <c r="AG125" s="86"/>
      <c r="AK125" s="86"/>
    </row>
    <row r="126" spans="1:37" ht="15.6">
      <c r="A126" s="244"/>
      <c r="B126" s="244">
        <f>+'Ark1'!C1031</f>
        <v>2024</v>
      </c>
      <c r="C126" s="86">
        <f>+'Ark1'!M1031</f>
        <v>8</v>
      </c>
      <c r="D126" s="351" t="s">
        <v>100</v>
      </c>
      <c r="E126" s="86">
        <f>+'Ark1'!D1031</f>
        <v>9</v>
      </c>
      <c r="F126" s="86" t="s">
        <v>593</v>
      </c>
      <c r="G126" s="86">
        <f>+IF(H126=0,"",'Ark1'!Q1031)</f>
        <v>555</v>
      </c>
      <c r="H126" s="449">
        <f>+'Ark1'!R1031</f>
        <v>668</v>
      </c>
      <c r="I126" s="28">
        <f>+IF(H126=0,"",'Ark1'!AE1031)</f>
        <v>17.732943987257762</v>
      </c>
      <c r="J126" s="28">
        <f>+IF(H126=0,"",'Ark1'!AF1031)</f>
        <v>17.993651327130966</v>
      </c>
      <c r="K126" s="27">
        <f>+IF(H126=0,"",'Ark1'!S1031)</f>
        <v>3.6371814092953505</v>
      </c>
      <c r="L126" s="244"/>
      <c r="M126" s="366">
        <f>+IF(H126=0,"",'Ark1'!AR1031)</f>
        <v>225.34894991922457</v>
      </c>
      <c r="N126" s="114">
        <f>+IF(H126=0,"",'Ark1'!AS1031)</f>
        <v>26.327984225830697</v>
      </c>
      <c r="O126" s="246"/>
      <c r="P126" s="294">
        <f>+IF(H126=0,"",'Ark1'!U1031)</f>
        <v>300.70928143712558</v>
      </c>
      <c r="Q126" s="33">
        <f>+IF(H126=0,"",'Ark1'!W1031)</f>
        <v>100</v>
      </c>
      <c r="R126" s="33">
        <f>+IF(H126=0,"",'Ark1'!X1031)</f>
        <v>9.2814371257485018</v>
      </c>
      <c r="S126" s="33">
        <f>+IF(H126=0,"",'Ark1'!AG1031)</f>
        <v>2132.48788368336</v>
      </c>
      <c r="T126" s="33">
        <f>+IF(H126=0,"",'Ark1'!AH1031)</f>
        <v>92.664670658682638</v>
      </c>
      <c r="U126" s="33">
        <f>+IF(H126=0,"",'Ark1'!AI1031)</f>
        <v>10.329341317365271</v>
      </c>
      <c r="V126" s="33">
        <f>+IF(H126=0,"",'Ark1'!Y1031)</f>
        <v>38.84627700576015</v>
      </c>
      <c r="W126" s="27">
        <f>+IF(H126=0,"",'Ark1'!Z1031)</f>
        <v>1.0588724177510147</v>
      </c>
      <c r="X126" s="294">
        <f t="shared" si="21"/>
        <v>141.01335990604673</v>
      </c>
      <c r="Y126" s="33">
        <f t="shared" si="22"/>
        <v>37.588660179640698</v>
      </c>
      <c r="Z126" s="28">
        <f t="shared" si="23"/>
        <v>1.2036036036036035</v>
      </c>
      <c r="AA126" s="244"/>
      <c r="AB126" s="247"/>
      <c r="AD126" s="28"/>
      <c r="AE126" s="27"/>
      <c r="AF126" s="248"/>
      <c r="AG126" s="86"/>
      <c r="AK126" s="86"/>
    </row>
    <row r="127" spans="1:37" ht="15.6">
      <c r="A127" s="244"/>
      <c r="B127" s="244">
        <f>+'Ark1'!C1032</f>
        <v>2024</v>
      </c>
      <c r="C127" s="86">
        <f>+'Ark1'!M1032</f>
        <v>8</v>
      </c>
      <c r="D127" s="351" t="s">
        <v>100</v>
      </c>
      <c r="E127" s="86">
        <f>+'Ark1'!D1032</f>
        <v>10</v>
      </c>
      <c r="F127" s="86" t="s">
        <v>594</v>
      </c>
      <c r="G127" s="86">
        <f>+IF(H127=0,"",'Ark1'!Q1032)</f>
        <v>1218</v>
      </c>
      <c r="H127" s="449">
        <f>+'Ark1'!R1032</f>
        <v>1598</v>
      </c>
      <c r="I127" s="28">
        <f>+IF(H127=0,"",'Ark1'!AE1032)</f>
        <v>16.322778345250253</v>
      </c>
      <c r="J127" s="28">
        <f>+IF(H127=0,"",'Ark1'!AF1032)</f>
        <v>16.509245156001125</v>
      </c>
      <c r="K127" s="27">
        <f>+IF(H127=0,"",'Ark1'!S1032)</f>
        <v>4.1699059561128529</v>
      </c>
      <c r="L127" s="244"/>
      <c r="M127" s="366">
        <f>+IF(H127=0,"",'Ark1'!AR1032)</f>
        <v>222.57745550428481</v>
      </c>
      <c r="N127" s="114">
        <f>+IF(H127=0,"",'Ark1'!AS1032)</f>
        <v>27.645366205628207</v>
      </c>
      <c r="O127" s="246"/>
      <c r="P127" s="294">
        <f>+IF(H127=0,"",'Ark1'!U1032)</f>
        <v>304.79743429286566</v>
      </c>
      <c r="Q127" s="33">
        <f>+IF(H127=0,"",'Ark1'!W1032)</f>
        <v>100</v>
      </c>
      <c r="R127" s="33">
        <f>+IF(H127=0,"",'Ark1'!X1032)</f>
        <v>16.270337922403002</v>
      </c>
      <c r="S127" s="33">
        <f>+IF(H127=0,"",'Ark1'!AG1032)</f>
        <v>2304.3869479235341</v>
      </c>
      <c r="T127" s="33">
        <f>+IF(H127=0,"",'Ark1'!AH1032)</f>
        <v>94.931163954943713</v>
      </c>
      <c r="U127" s="33">
        <f>+IF(H127=0,"",'Ark1'!AI1032)</f>
        <v>31.476846057571962</v>
      </c>
      <c r="V127" s="33">
        <f>+IF(H127=0,"",'Ark1'!Y1032)</f>
        <v>48.523736881826245</v>
      </c>
      <c r="W127" s="27">
        <f>+IF(H127=0,"",'Ark1'!Z1032)</f>
        <v>1.3974747336954725</v>
      </c>
      <c r="X127" s="294">
        <f t="shared" si="21"/>
        <v>132.26833912052678</v>
      </c>
      <c r="Y127" s="33">
        <f t="shared" si="22"/>
        <v>38.099679286608207</v>
      </c>
      <c r="Z127" s="28">
        <f t="shared" si="23"/>
        <v>1.3119868637110017</v>
      </c>
      <c r="AA127" s="244"/>
      <c r="AB127" s="247"/>
      <c r="AD127" s="28"/>
      <c r="AE127" s="27"/>
      <c r="AF127" s="248"/>
      <c r="AG127" s="86"/>
      <c r="AK127" s="86"/>
    </row>
    <row r="128" spans="1:37" ht="15.6">
      <c r="A128" s="244"/>
      <c r="B128" s="244">
        <f>+'Ark1'!C1033</f>
        <v>2024</v>
      </c>
      <c r="C128" s="86">
        <f>+'Ark1'!M1033</f>
        <v>8</v>
      </c>
      <c r="D128" s="351" t="s">
        <v>100</v>
      </c>
      <c r="E128" s="86">
        <f>+'Ark1'!D1033</f>
        <v>11</v>
      </c>
      <c r="F128" s="86" t="s">
        <v>595</v>
      </c>
      <c r="G128" s="86">
        <f>+IF(H128=0,"",'Ark1'!Q1033)</f>
        <v>1000</v>
      </c>
      <c r="H128" s="449">
        <f>+'Ark1'!R1033</f>
        <v>1350</v>
      </c>
      <c r="I128" s="28">
        <f>+IF(H128=0,"",'Ark1'!AE1033)</f>
        <v>16.900350525788674</v>
      </c>
      <c r="J128" s="28">
        <f>+IF(H128=0,"",'Ark1'!AF1033)</f>
        <v>16.904561792587518</v>
      </c>
      <c r="K128" s="27">
        <f>+IF(H128=0,"",'Ark1'!S1033)</f>
        <v>4.1982182628062379</v>
      </c>
      <c r="L128" s="244"/>
      <c r="M128" s="366">
        <f>+IF(H128=0,"",'Ark1'!AR1033)</f>
        <v>222.38850038850035</v>
      </c>
      <c r="N128" s="114">
        <f>+IF(H128=0,"",'Ark1'!AS1033)</f>
        <v>27.704285432711579</v>
      </c>
      <c r="O128" s="246"/>
      <c r="P128" s="294">
        <f>+IF(H128=0,"",'Ark1'!U1033)</f>
        <v>304.69259259259223</v>
      </c>
      <c r="Q128" s="33">
        <f>+IF(H128=0,"",'Ark1'!W1033)</f>
        <v>100</v>
      </c>
      <c r="R128" s="33">
        <f>+IF(H128=0,"",'Ark1'!X1033)</f>
        <v>16.814814814814817</v>
      </c>
      <c r="S128" s="33">
        <f>+IF(H128=0,"",'Ark1'!AG1033)</f>
        <v>2342.7832167832166</v>
      </c>
      <c r="T128" s="33">
        <f>+IF(H128=0,"",'Ark1'!AH1033)</f>
        <v>95.333333333333314</v>
      </c>
      <c r="U128" s="33">
        <f>+IF(H128=0,"",'Ark1'!AI1033)</f>
        <v>36.074074074074069</v>
      </c>
      <c r="V128" s="33">
        <f>+IF(H128=0,"",'Ark1'!Y1033)</f>
        <v>49.316239575532734</v>
      </c>
      <c r="W128" s="27">
        <f>+IF(H128=0,"",'Ark1'!Z1033)</f>
        <v>1.4129560854186769</v>
      </c>
      <c r="X128" s="294">
        <f t="shared" si="21"/>
        <v>130.05582010739928</v>
      </c>
      <c r="Y128" s="33">
        <f t="shared" si="22"/>
        <v>38.086574074074029</v>
      </c>
      <c r="Z128" s="28">
        <f t="shared" si="23"/>
        <v>1.35</v>
      </c>
      <c r="AA128" s="244"/>
      <c r="AB128" s="247"/>
      <c r="AD128" s="28"/>
      <c r="AE128" s="27"/>
      <c r="AF128" s="248"/>
      <c r="AG128" s="86"/>
      <c r="AK128" s="86"/>
    </row>
    <row r="129" spans="1:37" ht="19.5" customHeight="1">
      <c r="A129" s="244"/>
      <c r="B129" s="244">
        <f>+'Ark1'!C1034</f>
        <v>2024</v>
      </c>
      <c r="C129" s="86">
        <f>+'Ark1'!M1034</f>
        <v>8</v>
      </c>
      <c r="D129" s="351" t="s">
        <v>100</v>
      </c>
      <c r="E129" s="86">
        <f>+'Ark1'!D1034</f>
        <v>12</v>
      </c>
      <c r="F129" s="86" t="s">
        <v>596</v>
      </c>
      <c r="G129" s="86">
        <f>+IF(H129=0,"",'Ark1'!Q1034)</f>
        <v>217</v>
      </c>
      <c r="H129" s="449">
        <f>+'Ark1'!R1034</f>
        <v>276</v>
      </c>
      <c r="I129" s="28">
        <f>+IF(H129=0,"",'Ark1'!AE1034)</f>
        <v>16.517055655296229</v>
      </c>
      <c r="J129" s="28">
        <f>+IF(H129=0,"",'Ark1'!AF1034)</f>
        <v>16.392724110600621</v>
      </c>
      <c r="K129" s="27">
        <f>+IF(H129=0,"",'Ark1'!S1034)</f>
        <v>4.1992753623188408</v>
      </c>
      <c r="L129" s="244"/>
      <c r="M129" s="366">
        <f>+IF(H129=0,"",'Ark1'!AR1034)</f>
        <v>222.71875</v>
      </c>
      <c r="N129" s="114">
        <f>+IF(H129=0,"",'Ark1'!AS1034)</f>
        <v>27.695051505652074</v>
      </c>
      <c r="O129" s="246"/>
      <c r="P129" s="294">
        <f>+IF(H129=0,"",'Ark1'!U1034)</f>
        <v>305.44420289855094</v>
      </c>
      <c r="Q129" s="33">
        <f>+IF(H129=0,"",'Ark1'!W1034)</f>
        <v>100</v>
      </c>
      <c r="R129" s="33">
        <f>+IF(H129=0,"",'Ark1'!X1034)</f>
        <v>17.028985507246375</v>
      </c>
      <c r="S129" s="33">
        <f>+IF(H129=0,"",'Ark1'!AG1034)</f>
        <v>2317.41796875</v>
      </c>
      <c r="T129" s="33">
        <f>+IF(H129=0,"",'Ark1'!AH1034)</f>
        <v>92.753623188405783</v>
      </c>
      <c r="U129" s="33">
        <f>+IF(H129=0,"",'Ark1'!AI1034)</f>
        <v>30.072463768115945</v>
      </c>
      <c r="V129" s="33">
        <f>+IF(H129=0,"",'Ark1'!Y1034)</f>
        <v>48.937273542319026</v>
      </c>
      <c r="W129" s="27">
        <f>+IF(H129=0,"",'Ark1'!Z1034)</f>
        <v>1.5132744215442988</v>
      </c>
      <c r="X129" s="294">
        <f t="shared" si="21"/>
        <v>131.8036741828258</v>
      </c>
      <c r="Y129" s="33">
        <f t="shared" si="22"/>
        <v>38.180525362318868</v>
      </c>
      <c r="Z129" s="28">
        <f t="shared" si="23"/>
        <v>1.271889400921659</v>
      </c>
      <c r="AA129" s="244"/>
      <c r="AB129" s="247"/>
      <c r="AD129" s="28"/>
      <c r="AE129" s="27"/>
      <c r="AF129" s="248"/>
      <c r="AG129" s="86"/>
      <c r="AK129" s="86"/>
    </row>
    <row r="130" spans="1:37" ht="15.6">
      <c r="A130" s="244"/>
      <c r="B130" s="244"/>
      <c r="C130" s="244"/>
      <c r="D130" s="244"/>
      <c r="E130" s="244"/>
      <c r="F130" s="244"/>
      <c r="G130" s="244"/>
      <c r="H130" s="443"/>
      <c r="I130" s="245"/>
      <c r="J130" s="245"/>
      <c r="K130" s="244"/>
      <c r="L130" s="244"/>
      <c r="M130" s="246"/>
      <c r="N130" s="246"/>
      <c r="O130" s="246"/>
      <c r="P130" s="244"/>
      <c r="Q130" s="246"/>
      <c r="R130" s="246"/>
      <c r="S130" s="244"/>
      <c r="T130" s="246"/>
      <c r="U130" s="246"/>
      <c r="V130" s="246"/>
      <c r="W130" s="244"/>
      <c r="X130" s="244"/>
      <c r="Y130" s="246"/>
      <c r="Z130" s="245"/>
      <c r="AA130" s="244"/>
      <c r="AB130" s="247"/>
      <c r="AD130" s="28"/>
      <c r="AE130" s="27"/>
      <c r="AF130" s="248"/>
      <c r="AG130" s="86"/>
      <c r="AK130" s="86"/>
    </row>
    <row r="131" spans="1:37" ht="22.8">
      <c r="A131" s="261" t="s">
        <v>628</v>
      </c>
      <c r="B131" s="244"/>
      <c r="C131" s="244"/>
      <c r="D131" s="334" t="str">
        <f>+D133</f>
        <v>3+</v>
      </c>
      <c r="E131" s="244"/>
      <c r="F131" s="244"/>
      <c r="G131" s="244"/>
      <c r="H131" s="446">
        <f>SUM(H133:H144)</f>
        <v>8189</v>
      </c>
      <c r="I131" s="245"/>
      <c r="J131" s="245"/>
      <c r="K131" s="244"/>
      <c r="L131" s="244"/>
      <c r="M131" s="246"/>
      <c r="N131" s="246"/>
      <c r="O131" s="246"/>
      <c r="P131" s="269">
        <f>+Fettgruppe!Q17</f>
        <v>316.32792770789928</v>
      </c>
      <c r="Q131" s="246"/>
      <c r="R131" s="246"/>
      <c r="S131" s="244"/>
      <c r="T131" s="246"/>
      <c r="U131" s="246"/>
      <c r="V131" s="246"/>
      <c r="W131" s="244"/>
      <c r="X131" s="269">
        <f>+Fettgruppe!Y17</f>
        <v>142.01216911866857</v>
      </c>
      <c r="Y131" s="262" t="s">
        <v>627</v>
      </c>
      <c r="Z131" s="260"/>
      <c r="AA131" s="244"/>
      <c r="AB131" s="247"/>
      <c r="AD131" s="28"/>
      <c r="AE131" s="27"/>
      <c r="AF131" s="248"/>
      <c r="AG131" s="86"/>
      <c r="AK131" s="86"/>
    </row>
    <row r="132" spans="1:37" ht="16.5" customHeight="1">
      <c r="A132" s="244"/>
      <c r="B132" s="244"/>
      <c r="C132" s="244"/>
      <c r="D132" s="334"/>
      <c r="E132" s="244"/>
      <c r="F132" s="244"/>
      <c r="G132" s="244"/>
      <c r="H132" s="443"/>
      <c r="I132" s="244"/>
      <c r="J132" s="244"/>
      <c r="K132" s="244"/>
      <c r="L132" s="244"/>
      <c r="M132" s="246"/>
      <c r="N132" s="246"/>
      <c r="O132" s="246"/>
      <c r="P132" s="244"/>
      <c r="Q132" s="246"/>
      <c r="R132" s="246"/>
      <c r="S132" s="244"/>
      <c r="T132" s="246"/>
      <c r="U132" s="246"/>
      <c r="V132" s="246"/>
      <c r="W132" s="244"/>
      <c r="X132" s="244"/>
      <c r="Y132" s="246"/>
      <c r="Z132" s="246"/>
      <c r="AA132" s="244"/>
      <c r="AB132" s="247"/>
      <c r="AD132" s="28"/>
      <c r="AE132" s="27"/>
      <c r="AF132" s="248"/>
      <c r="AG132" s="86"/>
      <c r="AK132" s="86"/>
    </row>
    <row r="133" spans="1:37" ht="15.6">
      <c r="A133" s="244"/>
      <c r="B133" s="244">
        <f>+'Ark1'!C1035</f>
        <v>2024</v>
      </c>
      <c r="C133" s="263">
        <f>+'Ark1'!M1035</f>
        <v>9</v>
      </c>
      <c r="D133" s="263" t="s">
        <v>101</v>
      </c>
      <c r="E133" s="263">
        <f>+'Ark1'!D1035</f>
        <v>1</v>
      </c>
      <c r="F133" s="263" t="s">
        <v>586</v>
      </c>
      <c r="G133" s="263">
        <f>+IF(H133=0,"",'Ark1'!Q1035)</f>
        <v>773</v>
      </c>
      <c r="H133" s="449">
        <f>+'Ark1'!R1035</f>
        <v>951</v>
      </c>
      <c r="I133" s="264">
        <f>+IF(H133=0,"",'Ark1'!AE1035)</f>
        <v>17.542888765910348</v>
      </c>
      <c r="J133" s="264">
        <f>+IF(H133=0,"",'Ark1'!AF1035)</f>
        <v>17.856421426284069</v>
      </c>
      <c r="K133" s="265">
        <f>+IF(H133=0,"",'Ark1'!S1035)</f>
        <v>3.9968421052631578</v>
      </c>
      <c r="L133" s="244"/>
      <c r="M133" s="366">
        <f>+IF(H133=0,"",'Ark1'!AR1035)</f>
        <v>224.58296460176987</v>
      </c>
      <c r="N133" s="114">
        <f>+IF(H133=0,"",'Ark1'!AS1035)</f>
        <v>27.429441228387088</v>
      </c>
      <c r="O133" s="246"/>
      <c r="P133" s="294">
        <f>+IF(H133=0,"",'Ark1'!U1035)</f>
        <v>310.64731861198698</v>
      </c>
      <c r="Q133" s="266">
        <f>+IF(H133=0,"",'Ark1'!W1035)</f>
        <v>100</v>
      </c>
      <c r="R133" s="266">
        <f>+IF(H133=0,"",'Ark1'!X1035)</f>
        <v>14.826498422712934</v>
      </c>
      <c r="S133" s="266">
        <f>+IF(H133=0,"",'Ark1'!AG1035)</f>
        <v>2177.381637168141</v>
      </c>
      <c r="T133" s="266">
        <f>+IF(H133=0,"",'Ark1'!AH1035)</f>
        <v>95.057833859095695</v>
      </c>
      <c r="U133" s="266">
        <f>+IF(H133=0,"",'Ark1'!AI1035)</f>
        <v>14.090431125131436</v>
      </c>
      <c r="V133" s="266">
        <f>+IF(H133=0,"",'Ark1'!Y1035)</f>
        <v>40.739086333285641</v>
      </c>
      <c r="W133" s="265">
        <f>+IF(H133=0,"",'Ark1'!Z1035)</f>
        <v>1.1087150127497716</v>
      </c>
      <c r="X133" s="294">
        <f t="shared" ref="X133:X144" si="24">+IF(H133=0,"",1000*P133/S133)</f>
        <v>142.6701287956156</v>
      </c>
      <c r="Y133" s="266">
        <f t="shared" ref="Y133:Y144" si="25">+IF(H133=0,"",P133/C133)</f>
        <v>34.516368734665221</v>
      </c>
      <c r="Z133" s="264">
        <f t="shared" ref="Z133:Z144" si="26">+IF(H133=0,"",H133/G133)</f>
        <v>1.2302716688227684</v>
      </c>
      <c r="AA133" s="244"/>
      <c r="AB133" s="247"/>
      <c r="AD133" s="28"/>
      <c r="AE133" s="27"/>
      <c r="AF133" s="248"/>
      <c r="AG133" s="86"/>
      <c r="AK133" s="86"/>
    </row>
    <row r="134" spans="1:37" ht="15.6">
      <c r="A134" s="244"/>
      <c r="B134" s="244">
        <f>+'Ark1'!C1036</f>
        <v>2024</v>
      </c>
      <c r="C134" s="263">
        <f>+'Ark1'!M1036</f>
        <v>9</v>
      </c>
      <c r="D134" s="263" t="s">
        <v>101</v>
      </c>
      <c r="E134" s="263">
        <f>+'Ark1'!D1036</f>
        <v>2</v>
      </c>
      <c r="F134" s="263" t="s">
        <v>587</v>
      </c>
      <c r="G134" s="263">
        <f>+IF(H134=0,"",'Ark1'!Q1036)</f>
        <v>504</v>
      </c>
      <c r="H134" s="449">
        <f>+'Ark1'!R1036</f>
        <v>591</v>
      </c>
      <c r="I134" s="264">
        <f>+IF(H134=0,"",'Ark1'!AE1036)</f>
        <v>18.893861892583129</v>
      </c>
      <c r="J134" s="264">
        <f>+IF(H134=0,"",'Ark1'!AF1036)</f>
        <v>19.188453520556983</v>
      </c>
      <c r="K134" s="265">
        <f>+IF(H134=0,"",'Ark1'!S1036)</f>
        <v>3.9115646258503407</v>
      </c>
      <c r="L134" s="244"/>
      <c r="M134" s="366">
        <f>+IF(H134=0,"",'Ark1'!AR1036)</f>
        <v>225.28545780969475</v>
      </c>
      <c r="N134" s="114">
        <f>+IF(H134=0,"",'Ark1'!AS1036)</f>
        <v>27.124651855670503</v>
      </c>
      <c r="O134" s="246"/>
      <c r="P134" s="294">
        <f>+IF(H134=0,"",'Ark1'!U1036)</f>
        <v>309.63959390862937</v>
      </c>
      <c r="Q134" s="266">
        <f>+IF(H134=0,"",'Ark1'!W1036)</f>
        <v>100</v>
      </c>
      <c r="R134" s="266">
        <f>+IF(H134=0,"",'Ark1'!X1036)</f>
        <v>13.536379018612521</v>
      </c>
      <c r="S134" s="266">
        <f>+IF(H134=0,"",'Ark1'!AG1036)</f>
        <v>2140.5655296229797</v>
      </c>
      <c r="T134" s="266">
        <f>+IF(H134=0,"",'Ark1'!AH1036)</f>
        <v>94.247038917089682</v>
      </c>
      <c r="U134" s="266">
        <f>+IF(H134=0,"",'Ark1'!AI1036)</f>
        <v>10.659898477157363</v>
      </c>
      <c r="V134" s="266">
        <f>+IF(H134=0,"",'Ark1'!Y1036)</f>
        <v>37.07535869696472</v>
      </c>
      <c r="W134" s="265">
        <f>+IF(H134=0,"",'Ark1'!Z1036)</f>
        <v>0.97991707501429903</v>
      </c>
      <c r="X134" s="294">
        <f t="shared" si="24"/>
        <v>144.65317208166317</v>
      </c>
      <c r="Y134" s="266">
        <f t="shared" si="25"/>
        <v>34.404399323181039</v>
      </c>
      <c r="Z134" s="264">
        <f t="shared" si="26"/>
        <v>1.1726190476190477</v>
      </c>
      <c r="AA134" s="244"/>
      <c r="AB134" s="247"/>
      <c r="AD134" s="28"/>
      <c r="AE134" s="27"/>
      <c r="AF134" s="248"/>
      <c r="AG134" s="86"/>
      <c r="AK134" s="86"/>
    </row>
    <row r="135" spans="1:37" ht="15.6">
      <c r="A135" s="244"/>
      <c r="B135" s="244">
        <f>+'Ark1'!C1037</f>
        <v>2024</v>
      </c>
      <c r="C135" s="263">
        <f>+'Ark1'!M1037</f>
        <v>9</v>
      </c>
      <c r="D135" s="263" t="s">
        <v>101</v>
      </c>
      <c r="E135" s="263">
        <f>+'Ark1'!D1037</f>
        <v>3</v>
      </c>
      <c r="F135" s="263" t="s">
        <v>588</v>
      </c>
      <c r="G135" s="263">
        <f>+IF(H135=0,"",'Ark1'!Q1037)</f>
        <v>527</v>
      </c>
      <c r="H135" s="449">
        <f>+'Ark1'!R1037</f>
        <v>636</v>
      </c>
      <c r="I135" s="264">
        <f>+IF(H135=0,"",'Ark1'!AE1037)</f>
        <v>17.438990951466963</v>
      </c>
      <c r="J135" s="264">
        <f>+IF(H135=0,"",'Ark1'!AF1037)</f>
        <v>17.536601145214973</v>
      </c>
      <c r="K135" s="265">
        <f>+IF(H135=0,"",'Ark1'!S1037)</f>
        <v>3.9937007874015751</v>
      </c>
      <c r="L135" s="244"/>
      <c r="M135" s="366">
        <f>+IF(H135=0,"",'Ark1'!AR1037)</f>
        <v>224.15851602023611</v>
      </c>
      <c r="N135" s="114">
        <f>+IF(H135=0,"",'Ark1'!AS1037)</f>
        <v>27.345134460216855</v>
      </c>
      <c r="O135" s="246"/>
      <c r="P135" s="294">
        <f>+IF(H135=0,"",'Ark1'!U1037)</f>
        <v>307.41918238993713</v>
      </c>
      <c r="Q135" s="266">
        <f>+IF(H135=0,"",'Ark1'!W1037)</f>
        <v>100</v>
      </c>
      <c r="R135" s="266">
        <f>+IF(H135=0,"",'Ark1'!X1037)</f>
        <v>14.46540880503145</v>
      </c>
      <c r="S135" s="266">
        <f>+IF(H135=0,"",'Ark1'!AG1037)</f>
        <v>2193.5885328836425</v>
      </c>
      <c r="T135" s="266">
        <f>+IF(H135=0,"",'Ark1'!AH1037)</f>
        <v>93.238993710691844</v>
      </c>
      <c r="U135" s="266">
        <f>+IF(H135=0,"",'Ark1'!AI1037)</f>
        <v>16.037735849056602</v>
      </c>
      <c r="V135" s="266">
        <f>+IF(H135=0,"",'Ark1'!Y1037)</f>
        <v>46.578405629965239</v>
      </c>
      <c r="W135" s="265">
        <f>+IF(H135=0,"",'Ark1'!Z1037)</f>
        <v>1.2118551953177956</v>
      </c>
      <c r="X135" s="294">
        <f t="shared" si="24"/>
        <v>140.14441531831437</v>
      </c>
      <c r="Y135" s="266">
        <f t="shared" si="25"/>
        <v>34.157686932215235</v>
      </c>
      <c r="Z135" s="264">
        <f t="shared" si="26"/>
        <v>1.206831119544592</v>
      </c>
      <c r="AA135" s="244"/>
      <c r="AB135" s="247"/>
      <c r="AD135" s="28"/>
      <c r="AE135" s="27"/>
      <c r="AF135" s="248"/>
      <c r="AG135" s="86"/>
      <c r="AK135" s="86"/>
    </row>
    <row r="136" spans="1:37" ht="15.6">
      <c r="A136" s="244"/>
      <c r="B136" s="244">
        <f>+'Ark1'!C1038</f>
        <v>2024</v>
      </c>
      <c r="C136" s="263">
        <f>+'Ark1'!M1038</f>
        <v>9</v>
      </c>
      <c r="D136" s="263" t="s">
        <v>101</v>
      </c>
      <c r="E136" s="263">
        <f>+'Ark1'!D1038</f>
        <v>4</v>
      </c>
      <c r="F136" s="263" t="s">
        <v>589</v>
      </c>
      <c r="G136" s="263">
        <f>+IF(H136=0,"",'Ark1'!Q1038)</f>
        <v>645</v>
      </c>
      <c r="H136" s="449">
        <f>+'Ark1'!R1038</f>
        <v>768</v>
      </c>
      <c r="I136" s="264">
        <f>+IF(H136=0,"",'Ark1'!AE1038)</f>
        <v>17.387366991170477</v>
      </c>
      <c r="J136" s="264">
        <f>+IF(H136=0,"",'Ark1'!AF1038)</f>
        <v>17.700414293395941</v>
      </c>
      <c r="K136" s="265">
        <f>+IF(H136=0,"",'Ark1'!S1038)</f>
        <v>4.1331592689295045</v>
      </c>
      <c r="L136" s="244"/>
      <c r="M136" s="366">
        <f>+IF(H136=0,"",'Ark1'!AR1038)</f>
        <v>225.01955307262577</v>
      </c>
      <c r="N136" s="114">
        <f>+IF(H136=0,"",'Ark1'!AS1038)</f>
        <v>27.738225616912121</v>
      </c>
      <c r="O136" s="246"/>
      <c r="P136" s="294">
        <f>+IF(H136=0,"",'Ark1'!U1038)</f>
        <v>315.67617187499991</v>
      </c>
      <c r="Q136" s="266">
        <f>+IF(H136=0,"",'Ark1'!W1038)</f>
        <v>100</v>
      </c>
      <c r="R136" s="266">
        <f>+IF(H136=0,"",'Ark1'!X1038)</f>
        <v>18.880208333333329</v>
      </c>
      <c r="S136" s="266">
        <f>+IF(H136=0,"",'Ark1'!AG1038)</f>
        <v>2145.0418994413403</v>
      </c>
      <c r="T136" s="266">
        <f>+IF(H136=0,"",'Ark1'!AH1038)</f>
        <v>93.229166666666686</v>
      </c>
      <c r="U136" s="266">
        <f>+IF(H136=0,"",'Ark1'!AI1038)</f>
        <v>16.145833333333332</v>
      </c>
      <c r="V136" s="266">
        <f>+IF(H136=0,"",'Ark1'!Y1038)</f>
        <v>42.516702201307858</v>
      </c>
      <c r="W136" s="265">
        <f>+IF(H136=0,"",'Ark1'!Z1038)</f>
        <v>1.2707915345676484</v>
      </c>
      <c r="X136" s="294">
        <f t="shared" si="24"/>
        <v>147.16550383338213</v>
      </c>
      <c r="Y136" s="266">
        <f t="shared" si="25"/>
        <v>35.07513020833332</v>
      </c>
      <c r="Z136" s="264">
        <f t="shared" si="26"/>
        <v>1.1906976744186046</v>
      </c>
      <c r="AA136" s="244"/>
      <c r="AB136" s="247"/>
      <c r="AD136" s="28"/>
      <c r="AE136" s="27"/>
      <c r="AF136" s="248"/>
      <c r="AG136" s="86"/>
      <c r="AK136" s="86"/>
    </row>
    <row r="137" spans="1:37" ht="15.6">
      <c r="A137" s="244"/>
      <c r="B137" s="244">
        <f>+'Ark1'!C1039</f>
        <v>2024</v>
      </c>
      <c r="C137" s="263">
        <f>+'Ark1'!M1039</f>
        <v>9</v>
      </c>
      <c r="D137" s="263" t="s">
        <v>101</v>
      </c>
      <c r="E137" s="263">
        <f>+'Ark1'!D1039</f>
        <v>5</v>
      </c>
      <c r="F137" s="263" t="s">
        <v>444</v>
      </c>
      <c r="G137" s="263">
        <f>+IF(H137=0,"",'Ark1'!Q1039)</f>
        <v>519</v>
      </c>
      <c r="H137" s="449">
        <f>+'Ark1'!R1039</f>
        <v>613</v>
      </c>
      <c r="I137" s="264">
        <f>+IF(H137=0,"",'Ark1'!AE1039)</f>
        <v>16.368491321762349</v>
      </c>
      <c r="J137" s="264">
        <f>+IF(H137=0,"",'Ark1'!AF1039)</f>
        <v>17.063100582539796</v>
      </c>
      <c r="K137" s="265">
        <f>+IF(H137=0,"",'Ark1'!S1039)</f>
        <v>4.3083197389885806</v>
      </c>
      <c r="L137" s="244"/>
      <c r="M137" s="366">
        <f>+IF(H137=0,"",'Ark1'!AR1039)</f>
        <v>224.97666068222625</v>
      </c>
      <c r="N137" s="114">
        <f>+IF(H137=0,"",'Ark1'!AS1039)</f>
        <v>28.226847616312121</v>
      </c>
      <c r="O137" s="246"/>
      <c r="P137" s="294">
        <f>+IF(H137=0,"",'Ark1'!U1039)</f>
        <v>320.21663947797686</v>
      </c>
      <c r="Q137" s="266">
        <f>+IF(H137=0,"",'Ark1'!W1039)</f>
        <v>100</v>
      </c>
      <c r="R137" s="266">
        <f>+IF(H137=0,"",'Ark1'!X1039)</f>
        <v>20.880913539967377</v>
      </c>
      <c r="S137" s="266">
        <f>+IF(H137=0,"",'Ark1'!AG1039)</f>
        <v>2216.7324955116696</v>
      </c>
      <c r="T137" s="266">
        <f>+IF(H137=0,"",'Ark1'!AH1039)</f>
        <v>90.701468189233282</v>
      </c>
      <c r="U137" s="266">
        <f>+IF(H137=0,"",'Ark1'!AI1039)</f>
        <v>20.228384991843395</v>
      </c>
      <c r="V137" s="266">
        <f>+IF(H137=0,"",'Ark1'!Y1039)</f>
        <v>46.582610760332813</v>
      </c>
      <c r="W137" s="265">
        <f>+IF(H137=0,"",'Ark1'!Z1039)</f>
        <v>1.4318262955078038</v>
      </c>
      <c r="X137" s="294">
        <f t="shared" si="24"/>
        <v>144.45434445804159</v>
      </c>
      <c r="Y137" s="266">
        <f t="shared" si="25"/>
        <v>35.579626608664093</v>
      </c>
      <c r="Z137" s="264">
        <f t="shared" si="26"/>
        <v>1.1811175337186899</v>
      </c>
      <c r="AA137" s="244"/>
      <c r="AB137" s="247"/>
      <c r="AD137" s="28"/>
      <c r="AE137" s="27"/>
      <c r="AF137" s="248"/>
      <c r="AG137" s="86"/>
      <c r="AK137" s="86"/>
    </row>
    <row r="138" spans="1:37" ht="15.6">
      <c r="A138" s="244"/>
      <c r="B138" s="244">
        <f>+'Ark1'!C1040</f>
        <v>2024</v>
      </c>
      <c r="C138" s="263">
        <f>+'Ark1'!M1040</f>
        <v>9</v>
      </c>
      <c r="D138" s="263" t="s">
        <v>101</v>
      </c>
      <c r="E138" s="263">
        <f>+'Ark1'!D1040</f>
        <v>6</v>
      </c>
      <c r="F138" s="263" t="s">
        <v>590</v>
      </c>
      <c r="G138" s="263">
        <f>+IF(H138=0,"",'Ark1'!Q1040)</f>
        <v>465</v>
      </c>
      <c r="H138" s="449">
        <f>+'Ark1'!R1040</f>
        <v>534</v>
      </c>
      <c r="I138" s="264">
        <f>+IF(H138=0,"",'Ark1'!AE1040)</f>
        <v>15.2180108292961</v>
      </c>
      <c r="J138" s="264">
        <f>+IF(H138=0,"",'Ark1'!AF1040)</f>
        <v>15.801247253241305</v>
      </c>
      <c r="K138" s="265">
        <f>+IF(H138=0,"",'Ark1'!S1040)</f>
        <v>4.3164794007490634</v>
      </c>
      <c r="L138" s="244"/>
      <c r="M138" s="366">
        <f>+IF(H138=0,"",'Ark1'!AR1040)</f>
        <v>224.63136456211811</v>
      </c>
      <c r="N138" s="114">
        <f>+IF(H138=0,"",'Ark1'!AS1040)</f>
        <v>28.158810458568073</v>
      </c>
      <c r="O138" s="246"/>
      <c r="P138" s="294">
        <f>+IF(H138=0,"",'Ark1'!U1040)</f>
        <v>318.55243445692878</v>
      </c>
      <c r="Q138" s="266">
        <f>+IF(H138=0,"",'Ark1'!W1040)</f>
        <v>100</v>
      </c>
      <c r="R138" s="266">
        <f>+IF(H138=0,"",'Ark1'!X1040)</f>
        <v>22.09737827715356</v>
      </c>
      <c r="S138" s="266">
        <f>+IF(H138=0,"",'Ark1'!AG1040)</f>
        <v>2229.3523421588598</v>
      </c>
      <c r="T138" s="266">
        <f>+IF(H138=0,"",'Ark1'!AH1040)</f>
        <v>91.947565543071164</v>
      </c>
      <c r="U138" s="266">
        <f>+IF(H138=0,"",'Ark1'!AI1040)</f>
        <v>20.224719101123597</v>
      </c>
      <c r="V138" s="266">
        <f>+IF(H138=0,"",'Ark1'!Y1040)</f>
        <v>47.555954266613746</v>
      </c>
      <c r="W138" s="265">
        <f>+IF(H138=0,"",'Ark1'!Z1040)</f>
        <v>1.3681194762377538</v>
      </c>
      <c r="X138" s="294">
        <f t="shared" si="24"/>
        <v>142.89012482811447</v>
      </c>
      <c r="Y138" s="266">
        <f t="shared" si="25"/>
        <v>35.394714939658755</v>
      </c>
      <c r="Z138" s="264">
        <f t="shared" si="26"/>
        <v>1.1483870967741936</v>
      </c>
      <c r="AA138" s="244"/>
      <c r="AB138" s="247"/>
      <c r="AD138" s="28"/>
      <c r="AE138" s="27"/>
      <c r="AF138" s="248"/>
      <c r="AG138" s="86"/>
      <c r="AK138" s="86"/>
    </row>
    <row r="139" spans="1:37" ht="15.6">
      <c r="A139" s="244"/>
      <c r="B139" s="244">
        <f>+'Ark1'!C1041</f>
        <v>2024</v>
      </c>
      <c r="C139" s="263">
        <f>+'Ark1'!M1041</f>
        <v>9</v>
      </c>
      <c r="D139" s="263" t="s">
        <v>101</v>
      </c>
      <c r="E139" s="263">
        <f>+'Ark1'!D1041</f>
        <v>7</v>
      </c>
      <c r="F139" s="263" t="s">
        <v>591</v>
      </c>
      <c r="G139" s="263">
        <f>+IF(H139=0,"",'Ark1'!Q1041)</f>
        <v>396</v>
      </c>
      <c r="H139" s="449">
        <f>+'Ark1'!R1041</f>
        <v>458</v>
      </c>
      <c r="I139" s="264">
        <f>+IF(H139=0,"",'Ark1'!AE1041)</f>
        <v>15.410497981157471</v>
      </c>
      <c r="J139" s="264">
        <f>+IF(H139=0,"",'Ark1'!AF1041)</f>
        <v>16.257352226354246</v>
      </c>
      <c r="K139" s="265">
        <f>+IF(H139=0,"",'Ark1'!S1041)</f>
        <v>4.2772925764192129</v>
      </c>
      <c r="L139" s="244"/>
      <c r="M139" s="366">
        <f>+IF(H139=0,"",'Ark1'!AR1041)</f>
        <v>224.21497584541061</v>
      </c>
      <c r="N139" s="114">
        <f>+IF(H139=0,"",'Ark1'!AS1041)</f>
        <v>28.288010345069257</v>
      </c>
      <c r="O139" s="246"/>
      <c r="P139" s="294">
        <f>+IF(H139=0,"",'Ark1'!U1041)</f>
        <v>316.93275109170258</v>
      </c>
      <c r="Q139" s="266">
        <f>+IF(H139=0,"",'Ark1'!W1041)</f>
        <v>100</v>
      </c>
      <c r="R139" s="266">
        <f>+IF(H139=0,"",'Ark1'!X1041)</f>
        <v>18.34061135371179</v>
      </c>
      <c r="S139" s="266">
        <f>+IF(H139=0,"",'Ark1'!AG1041)</f>
        <v>2233.4251207729462</v>
      </c>
      <c r="T139" s="266">
        <f>+IF(H139=0,"",'Ark1'!AH1041)</f>
        <v>90.393013100436676</v>
      </c>
      <c r="U139" s="266">
        <f>+IF(H139=0,"",'Ark1'!AI1041)</f>
        <v>17.030567685589524</v>
      </c>
      <c r="V139" s="266">
        <f>+IF(H139=0,"",'Ark1'!Y1041)</f>
        <v>41.274406270178069</v>
      </c>
      <c r="W139" s="265">
        <f>+IF(H139=0,"",'Ark1'!Z1041)</f>
        <v>1.2981207804696953</v>
      </c>
      <c r="X139" s="294">
        <f t="shared" si="24"/>
        <v>141.90435494968293</v>
      </c>
      <c r="Y139" s="266">
        <f t="shared" si="25"/>
        <v>35.214750121300284</v>
      </c>
      <c r="Z139" s="264">
        <f t="shared" si="26"/>
        <v>1.1565656565656566</v>
      </c>
      <c r="AA139" s="244"/>
      <c r="AB139" s="247"/>
      <c r="AD139" s="28"/>
      <c r="AE139" s="27"/>
      <c r="AF139" s="248"/>
      <c r="AG139" s="86"/>
      <c r="AK139" s="86"/>
    </row>
    <row r="140" spans="1:37" ht="15.6">
      <c r="A140" s="244"/>
      <c r="B140" s="244">
        <f>+'Ark1'!C1042</f>
        <v>2024</v>
      </c>
      <c r="C140" s="263">
        <f>+'Ark1'!M1042</f>
        <v>9</v>
      </c>
      <c r="D140" s="263" t="s">
        <v>101</v>
      </c>
      <c r="E140" s="263">
        <f>+'Ark1'!D1042</f>
        <v>8</v>
      </c>
      <c r="F140" s="263" t="s">
        <v>592</v>
      </c>
      <c r="G140" s="263">
        <f>+IF(H140=0,"",'Ark1'!Q1042)</f>
        <v>423</v>
      </c>
      <c r="H140" s="449">
        <f>+'Ark1'!R1042</f>
        <v>502</v>
      </c>
      <c r="I140" s="264">
        <f>+IF(H140=0,"",'Ark1'!AE1042)</f>
        <v>14.717091761946644</v>
      </c>
      <c r="J140" s="264">
        <f>+IF(H140=0,"",'Ark1'!AF1042)</f>
        <v>15.617238945726909</v>
      </c>
      <c r="K140" s="265">
        <f>+IF(H140=0,"",'Ark1'!S1042)</f>
        <v>4.091633466135459</v>
      </c>
      <c r="L140" s="244"/>
      <c r="M140" s="366">
        <f>+IF(H140=0,"",'Ark1'!AR1042)</f>
        <v>224.63478260869564</v>
      </c>
      <c r="N140" s="114">
        <f>+IF(H140=0,"",'Ark1'!AS1042)</f>
        <v>27.800632919668768</v>
      </c>
      <c r="O140" s="246"/>
      <c r="P140" s="294">
        <f>+IF(H140=0,"",'Ark1'!U1042)</f>
        <v>314.56553784860546</v>
      </c>
      <c r="Q140" s="266">
        <f>+IF(H140=0,"",'Ark1'!W1042)</f>
        <v>100</v>
      </c>
      <c r="R140" s="266">
        <f>+IF(H140=0,"",'Ark1'!X1042)</f>
        <v>18.326693227091635</v>
      </c>
      <c r="S140" s="266">
        <f>+IF(H140=0,"",'Ark1'!AG1042)</f>
        <v>2161.8586956521744</v>
      </c>
      <c r="T140" s="266">
        <f>+IF(H140=0,"",'Ark1'!AH1042)</f>
        <v>91.633466135458164</v>
      </c>
      <c r="U140" s="266">
        <f>+IF(H140=0,"",'Ark1'!AI1042)</f>
        <v>12.749003984063743</v>
      </c>
      <c r="V140" s="266">
        <f>+IF(H140=0,"",'Ark1'!Y1042)</f>
        <v>41.836896681206866</v>
      </c>
      <c r="W140" s="265">
        <f>+IF(H140=0,"",'Ark1'!Z1042)</f>
        <v>1.1688050735327404</v>
      </c>
      <c r="X140" s="294">
        <f t="shared" si="24"/>
        <v>145.50698363461242</v>
      </c>
      <c r="Y140" s="266">
        <f t="shared" si="25"/>
        <v>34.95172642762283</v>
      </c>
      <c r="Z140" s="264">
        <f t="shared" si="26"/>
        <v>1.1867612293144207</v>
      </c>
      <c r="AA140" s="244"/>
      <c r="AB140" s="247"/>
      <c r="AD140" s="28"/>
      <c r="AE140" s="27"/>
      <c r="AF140" s="248"/>
      <c r="AG140" s="86"/>
      <c r="AK140" s="86"/>
    </row>
    <row r="141" spans="1:37" ht="15.6">
      <c r="A141" s="244"/>
      <c r="B141" s="244">
        <f>+'Ark1'!C1043</f>
        <v>2024</v>
      </c>
      <c r="C141" s="263">
        <f>+'Ark1'!M1043</f>
        <v>9</v>
      </c>
      <c r="D141" s="263" t="s">
        <v>101</v>
      </c>
      <c r="E141" s="263">
        <f>+'Ark1'!D1043</f>
        <v>9</v>
      </c>
      <c r="F141" s="263" t="s">
        <v>593</v>
      </c>
      <c r="G141" s="263">
        <f>+IF(H141=0,"",'Ark1'!Q1043)</f>
        <v>463</v>
      </c>
      <c r="H141" s="449">
        <f>+'Ark1'!R1043</f>
        <v>554</v>
      </c>
      <c r="I141" s="264">
        <f>+IF(H141=0,"",'Ark1'!AE1043)</f>
        <v>14.70666312715689</v>
      </c>
      <c r="J141" s="264">
        <f>+IF(H141=0,"",'Ark1'!AF1043)</f>
        <v>15.701960829277828</v>
      </c>
      <c r="K141" s="265">
        <f>+IF(H141=0,"",'Ark1'!S1043)</f>
        <v>4.1299638989169676</v>
      </c>
      <c r="L141" s="244"/>
      <c r="M141" s="366">
        <f>+IF(H141=0,"",'Ark1'!AR1043)</f>
        <v>224.78393881453164</v>
      </c>
      <c r="N141" s="114">
        <f>+IF(H141=0,"",'Ark1'!AS1043)</f>
        <v>27.863388618918997</v>
      </c>
      <c r="O141" s="246"/>
      <c r="P141" s="294">
        <f>+IF(H141=0,"",'Ark1'!U1043)</f>
        <v>316.40848375451276</v>
      </c>
      <c r="Q141" s="266">
        <f>+IF(H141=0,"",'Ark1'!W1043)</f>
        <v>100</v>
      </c>
      <c r="R141" s="266">
        <f>+IF(H141=0,"",'Ark1'!X1043)</f>
        <v>19.494584837545123</v>
      </c>
      <c r="S141" s="266">
        <f>+IF(H141=0,"",'Ark1'!AG1043)</f>
        <v>2182.9923518164442</v>
      </c>
      <c r="T141" s="266">
        <f>+IF(H141=0,"",'Ark1'!AH1043)</f>
        <v>94.404332129963876</v>
      </c>
      <c r="U141" s="266">
        <f>+IF(H141=0,"",'Ark1'!AI1043)</f>
        <v>14.079422382671479</v>
      </c>
      <c r="V141" s="266">
        <f>+IF(H141=0,"",'Ark1'!Y1043)</f>
        <v>41.99830386222451</v>
      </c>
      <c r="W141" s="265">
        <f>+IF(H141=0,"",'Ark1'!Z1043)</f>
        <v>1.1149157738646593</v>
      </c>
      <c r="X141" s="294">
        <f t="shared" si="24"/>
        <v>144.94255258898764</v>
      </c>
      <c r="Y141" s="266">
        <f t="shared" si="25"/>
        <v>35.156498194945861</v>
      </c>
      <c r="Z141" s="264">
        <f t="shared" si="26"/>
        <v>1.1965442764578833</v>
      </c>
      <c r="AA141" s="244"/>
      <c r="AB141" s="247"/>
      <c r="AD141" s="28"/>
      <c r="AE141" s="27"/>
      <c r="AF141" s="248"/>
      <c r="AG141" s="86"/>
      <c r="AK141" s="86"/>
    </row>
    <row r="142" spans="1:37" ht="15.6">
      <c r="A142" s="244"/>
      <c r="B142" s="244">
        <f>+'Ark1'!C1044</f>
        <v>2024</v>
      </c>
      <c r="C142" s="263">
        <f>+'Ark1'!M1044</f>
        <v>9</v>
      </c>
      <c r="D142" s="263" t="s">
        <v>101</v>
      </c>
      <c r="E142" s="263">
        <f>+'Ark1'!D1044</f>
        <v>10</v>
      </c>
      <c r="F142" s="263" t="s">
        <v>594</v>
      </c>
      <c r="G142" s="263">
        <f>+IF(H142=0,"",'Ark1'!Q1044)</f>
        <v>1002</v>
      </c>
      <c r="H142" s="449">
        <f>+'Ark1'!R1044</f>
        <v>1281</v>
      </c>
      <c r="I142" s="264">
        <f>+IF(H142=0,"",'Ark1'!AE1044)</f>
        <v>13.084780388151176</v>
      </c>
      <c r="J142" s="264">
        <f>+IF(H142=0,"",'Ark1'!AF1044)</f>
        <v>13.896590742272222</v>
      </c>
      <c r="K142" s="265">
        <f>+IF(H142=0,"",'Ark1'!S1044)</f>
        <v>4.6619828259172511</v>
      </c>
      <c r="L142" s="244"/>
      <c r="M142" s="366">
        <f>+IF(H142=0,"",'Ark1'!AR1044)</f>
        <v>222.09061224489787</v>
      </c>
      <c r="N142" s="114">
        <f>+IF(H142=0,"",'Ark1'!AS1044)</f>
        <v>29.17561326874732</v>
      </c>
      <c r="O142" s="246"/>
      <c r="P142" s="294">
        <f>+IF(H142=0,"",'Ark1'!U1044)</f>
        <v>320.05160031225546</v>
      </c>
      <c r="Q142" s="266">
        <f>+IF(H142=0,"",'Ark1'!W1044)</f>
        <v>100</v>
      </c>
      <c r="R142" s="266">
        <f>+IF(H142=0,"",'Ark1'!X1044)</f>
        <v>24.980483996877439</v>
      </c>
      <c r="S142" s="266">
        <f>+IF(H142=0,"",'Ark1'!AG1044)</f>
        <v>2317.1404081632654</v>
      </c>
      <c r="T142" s="266">
        <f>+IF(H142=0,"",'Ark1'!AH1044)</f>
        <v>95.628415300546436</v>
      </c>
      <c r="U142" s="266">
        <f>+IF(H142=0,"",'Ark1'!AI1044)</f>
        <v>34.192037470726007</v>
      </c>
      <c r="V142" s="266">
        <f>+IF(H142=0,"",'Ark1'!Y1044)</f>
        <v>50.098517456921421</v>
      </c>
      <c r="W142" s="265">
        <f>+IF(H142=0,"",'Ark1'!Z1044)</f>
        <v>1.3752123003010956</v>
      </c>
      <c r="X142" s="294">
        <f t="shared" si="24"/>
        <v>138.12352466199997</v>
      </c>
      <c r="Y142" s="266">
        <f t="shared" si="25"/>
        <v>35.561288923583938</v>
      </c>
      <c r="Z142" s="264">
        <f t="shared" si="26"/>
        <v>1.278443113772455</v>
      </c>
      <c r="AA142" s="244"/>
      <c r="AB142" s="247"/>
      <c r="AD142" s="28"/>
      <c r="AE142" s="27"/>
      <c r="AF142" s="248"/>
      <c r="AG142" s="86"/>
      <c r="AK142" s="86"/>
    </row>
    <row r="143" spans="1:37" ht="15.6">
      <c r="A143" s="244"/>
      <c r="B143" s="244">
        <f>+'Ark1'!C1045</f>
        <v>2024</v>
      </c>
      <c r="C143" s="263">
        <f>+'Ark1'!M1045</f>
        <v>9</v>
      </c>
      <c r="D143" s="263" t="s">
        <v>101</v>
      </c>
      <c r="E143" s="263">
        <f>+'Ark1'!D1045</f>
        <v>11</v>
      </c>
      <c r="F143" s="263" t="s">
        <v>595</v>
      </c>
      <c r="G143" s="263">
        <f>+IF(H143=0,"",'Ark1'!Q1045)</f>
        <v>805</v>
      </c>
      <c r="H143" s="449">
        <f>+'Ark1'!R1045</f>
        <v>1038</v>
      </c>
      <c r="I143" s="264">
        <f>+IF(H143=0,"",'Ark1'!AE1045)</f>
        <v>12.994491737606408</v>
      </c>
      <c r="J143" s="264">
        <f>+IF(H143=0,"",'Ark1'!AF1045)</f>
        <v>13.753808083013627</v>
      </c>
      <c r="K143" s="265">
        <f>+IF(H143=0,"",'Ark1'!S1045)</f>
        <v>4.6908212560386477</v>
      </c>
      <c r="L143" s="244"/>
      <c r="M143" s="366">
        <f>+IF(H143=0,"",'Ark1'!AR1045)</f>
        <v>222.84004024144875</v>
      </c>
      <c r="N143" s="114">
        <f>+IF(H143=0,"",'Ark1'!AS1045)</f>
        <v>29.207416512671784</v>
      </c>
      <c r="O143" s="246"/>
      <c r="P143" s="294">
        <f>+IF(H143=0,"",'Ark1'!U1045)</f>
        <v>322.41657032755353</v>
      </c>
      <c r="Q143" s="266">
        <f>+IF(H143=0,"",'Ark1'!W1045)</f>
        <v>100</v>
      </c>
      <c r="R143" s="266">
        <f>+IF(H143=0,"",'Ark1'!X1045)</f>
        <v>26.204238921001927</v>
      </c>
      <c r="S143" s="266">
        <f>+IF(H143=0,"",'Ark1'!AG1045)</f>
        <v>2337.8470824949704</v>
      </c>
      <c r="T143" s="266">
        <f>+IF(H143=0,"",'Ark1'!AH1045)</f>
        <v>95.761078998073216</v>
      </c>
      <c r="U143" s="266">
        <f>+IF(H143=0,"",'Ark1'!AI1045)</f>
        <v>36.127167630057805</v>
      </c>
      <c r="V143" s="266">
        <f>+IF(H143=0,"",'Ark1'!Y1045)</f>
        <v>48.822926432799193</v>
      </c>
      <c r="W143" s="265">
        <f>+IF(H143=0,"",'Ark1'!Z1045)</f>
        <v>1.423397719942268</v>
      </c>
      <c r="X143" s="294">
        <f t="shared" si="24"/>
        <v>137.91174484494846</v>
      </c>
      <c r="Y143" s="266">
        <f t="shared" si="25"/>
        <v>35.824063369728172</v>
      </c>
      <c r="Z143" s="264">
        <f t="shared" si="26"/>
        <v>1.2894409937888198</v>
      </c>
      <c r="AA143" s="244"/>
      <c r="AB143" s="247"/>
      <c r="AD143" s="28"/>
      <c r="AE143" s="27"/>
      <c r="AF143" s="248"/>
      <c r="AG143" s="86"/>
      <c r="AK143" s="86"/>
    </row>
    <row r="144" spans="1:37" ht="15.6">
      <c r="A144" s="244"/>
      <c r="B144" s="244">
        <f>+'Ark1'!C1046</f>
        <v>2024</v>
      </c>
      <c r="C144" s="263">
        <f>+'Ark1'!M1046</f>
        <v>9</v>
      </c>
      <c r="D144" s="263" t="s">
        <v>101</v>
      </c>
      <c r="E144" s="263">
        <f>+'Ark1'!D1046</f>
        <v>12</v>
      </c>
      <c r="F144" s="263" t="s">
        <v>596</v>
      </c>
      <c r="G144" s="263">
        <f>+IF(H144=0,"",'Ark1'!Q1046)</f>
        <v>215</v>
      </c>
      <c r="H144" s="449">
        <f>+'Ark1'!R1046</f>
        <v>263</v>
      </c>
      <c r="I144" s="264">
        <f>+IF(H144=0,"",'Ark1'!AE1046)</f>
        <v>15.739078396169958</v>
      </c>
      <c r="J144" s="264">
        <f>+IF(H144=0,"",'Ark1'!AF1046)</f>
        <v>16.453898392356997</v>
      </c>
      <c r="K144" s="265">
        <f>+IF(H144=0,"",'Ark1'!S1046)</f>
        <v>4.5725190839694676</v>
      </c>
      <c r="L144" s="244"/>
      <c r="M144" s="366">
        <f>+IF(H144=0,"",'Ark1'!AR1046)</f>
        <v>223.3821138211382</v>
      </c>
      <c r="N144" s="114">
        <f>+IF(H144=0,"",'Ark1'!AS1046)</f>
        <v>29.03668307484887</v>
      </c>
      <c r="O144" s="246"/>
      <c r="P144" s="294">
        <f>+IF(H144=0,"",'Ark1'!U1046)</f>
        <v>321.73840304182522</v>
      </c>
      <c r="Q144" s="266">
        <f>+IF(H144=0,"",'Ark1'!W1046)</f>
        <v>100</v>
      </c>
      <c r="R144" s="266">
        <f>+IF(H144=0,"",'Ark1'!X1046)</f>
        <v>24.714828897338403</v>
      </c>
      <c r="S144" s="266">
        <f>+IF(H144=0,"",'Ark1'!AG1046)</f>
        <v>2265.1666666666661</v>
      </c>
      <c r="T144" s="266">
        <f>+IF(H144=0,"",'Ark1'!AH1046)</f>
        <v>93.536121673003777</v>
      </c>
      <c r="U144" s="266">
        <f>+IF(H144=0,"",'Ark1'!AI1046)</f>
        <v>30.418250950570343</v>
      </c>
      <c r="V144" s="266">
        <f>+IF(H144=0,"",'Ark1'!Y1046)</f>
        <v>47.447056831928947</v>
      </c>
      <c r="W144" s="265">
        <f>+IF(H144=0,"",'Ark1'!Z1046)</f>
        <v>1.3470347756502368</v>
      </c>
      <c r="X144" s="294">
        <f t="shared" si="24"/>
        <v>142.03740845051519</v>
      </c>
      <c r="Y144" s="266">
        <f t="shared" si="25"/>
        <v>35.748711449091694</v>
      </c>
      <c r="Z144" s="264">
        <f t="shared" si="26"/>
        <v>1.2232558139534884</v>
      </c>
      <c r="AA144" s="244"/>
      <c r="AB144" s="247"/>
      <c r="AD144" s="28"/>
      <c r="AE144" s="27"/>
      <c r="AF144" s="248"/>
      <c r="AG144" s="86"/>
      <c r="AK144" s="86"/>
    </row>
    <row r="145" spans="1:37" ht="15.6">
      <c r="A145" s="244"/>
      <c r="B145" s="244"/>
      <c r="C145" s="244"/>
      <c r="D145" s="244"/>
      <c r="E145" s="244"/>
      <c r="F145" s="244"/>
      <c r="G145" s="244"/>
      <c r="H145" s="443"/>
      <c r="I145" s="245"/>
      <c r="J145" s="245"/>
      <c r="K145" s="244"/>
      <c r="L145" s="244"/>
      <c r="M145" s="246"/>
      <c r="N145" s="246"/>
      <c r="O145" s="246"/>
      <c r="P145" s="244"/>
      <c r="Q145" s="246"/>
      <c r="R145" s="246"/>
      <c r="S145" s="244"/>
      <c r="T145" s="246"/>
      <c r="U145" s="246"/>
      <c r="V145" s="246"/>
      <c r="W145" s="244"/>
      <c r="X145" s="244"/>
      <c r="Y145" s="246"/>
      <c r="Z145" s="245"/>
      <c r="AA145" s="244"/>
      <c r="AB145" s="247"/>
      <c r="AD145" s="28"/>
      <c r="AE145" s="27"/>
      <c r="AF145" s="248"/>
      <c r="AG145" s="86"/>
      <c r="AK145" s="86"/>
    </row>
    <row r="146" spans="1:37" ht="22.8">
      <c r="A146" s="261" t="s">
        <v>628</v>
      </c>
      <c r="B146" s="244"/>
      <c r="C146" s="244"/>
      <c r="D146" s="334" t="str">
        <f>+D148</f>
        <v>4-</v>
      </c>
      <c r="E146" s="244"/>
      <c r="F146" s="244"/>
      <c r="G146" s="244"/>
      <c r="H146" s="446">
        <f>SUM(H148:H159)</f>
        <v>6057</v>
      </c>
      <c r="I146" s="245"/>
      <c r="J146" s="245"/>
      <c r="K146" s="244"/>
      <c r="L146" s="244"/>
      <c r="M146" s="246"/>
      <c r="N146" s="246"/>
      <c r="O146" s="246"/>
      <c r="P146" s="269">
        <f>+Fettgruppe!Q18</f>
        <v>336.25956744262805</v>
      </c>
      <c r="Q146" s="246"/>
      <c r="R146" s="246"/>
      <c r="S146" s="244"/>
      <c r="T146" s="246"/>
      <c r="U146" s="246"/>
      <c r="V146" s="246"/>
      <c r="W146" s="244"/>
      <c r="X146" s="269">
        <f>+Fettgruppe!Y18</f>
        <v>150.43089703388398</v>
      </c>
      <c r="Y146" s="262" t="s">
        <v>627</v>
      </c>
      <c r="Z146" s="260"/>
      <c r="AA146" s="244"/>
      <c r="AB146" s="247"/>
      <c r="AD146" s="28"/>
      <c r="AE146" s="27"/>
      <c r="AF146" s="248"/>
      <c r="AG146" s="86"/>
      <c r="AK146" s="86"/>
    </row>
    <row r="147" spans="1:37" ht="16.5" customHeight="1">
      <c r="A147" s="244"/>
      <c r="B147" s="244"/>
      <c r="C147" s="244"/>
      <c r="D147" s="334"/>
      <c r="E147" s="244"/>
      <c r="F147" s="244"/>
      <c r="G147" s="244"/>
      <c r="H147" s="443"/>
      <c r="I147" s="244"/>
      <c r="J147" s="244"/>
      <c r="K147" s="244"/>
      <c r="L147" s="244"/>
      <c r="M147" s="246"/>
      <c r="N147" s="246"/>
      <c r="O147" s="246"/>
      <c r="P147" s="244"/>
      <c r="Q147" s="246"/>
      <c r="R147" s="246"/>
      <c r="S147" s="244"/>
      <c r="T147" s="246"/>
      <c r="U147" s="246"/>
      <c r="V147" s="246"/>
      <c r="W147" s="244"/>
      <c r="X147" s="244"/>
      <c r="Y147" s="246"/>
      <c r="Z147" s="260"/>
      <c r="AA147" s="244"/>
      <c r="AB147" s="247"/>
      <c r="AD147" s="28"/>
      <c r="AE147" s="27"/>
      <c r="AF147" s="248"/>
      <c r="AG147" s="86"/>
      <c r="AK147" s="86"/>
    </row>
    <row r="148" spans="1:37" ht="15.6">
      <c r="A148" s="244"/>
      <c r="B148" s="244">
        <f>+'Ark1'!C1047</f>
        <v>2024</v>
      </c>
      <c r="C148" s="86">
        <f>+'Ark1'!M1047</f>
        <v>10</v>
      </c>
      <c r="D148" s="351" t="s">
        <v>102</v>
      </c>
      <c r="E148" s="86">
        <f>+'Ark1'!D1047</f>
        <v>1</v>
      </c>
      <c r="F148" s="86" t="s">
        <v>586</v>
      </c>
      <c r="G148" s="86">
        <f>+IF(H148=0,"",'Ark1'!Q1047)</f>
        <v>618</v>
      </c>
      <c r="H148" s="449">
        <f>+'Ark1'!R1047</f>
        <v>753</v>
      </c>
      <c r="I148" s="28">
        <f>+IF(H148=0,"",'Ark1'!AE1047)</f>
        <v>13.890426120641949</v>
      </c>
      <c r="J148" s="28">
        <f>+IF(H148=0,"",'Ark1'!AF1047)</f>
        <v>15.131576640989245</v>
      </c>
      <c r="K148" s="27">
        <f>+IF(H148=0,"",'Ark1'!S1047)</f>
        <v>4.573705179282868</v>
      </c>
      <c r="L148" s="244"/>
      <c r="M148" s="366">
        <f>+IF(H148=0,"",'Ark1'!AR1047)</f>
        <v>225.17150760719235</v>
      </c>
      <c r="N148" s="114">
        <f>+IF(H148=0,"",'Ark1'!AS1047)</f>
        <v>29.126497848781224</v>
      </c>
      <c r="O148" s="246"/>
      <c r="P148" s="294">
        <f>+IF(H148=0,"",'Ark1'!U1047)</f>
        <v>332.46268260292129</v>
      </c>
      <c r="Q148" s="33">
        <f>+IF(H148=0,"",'Ark1'!W1047)</f>
        <v>100</v>
      </c>
      <c r="R148" s="33">
        <f>+IF(H148=0,"",'Ark1'!X1047)</f>
        <v>28.950863213811424</v>
      </c>
      <c r="S148" s="33">
        <f>+IF(H148=0,"",'Ark1'!AG1047)</f>
        <v>2169.7980636237899</v>
      </c>
      <c r="T148" s="33">
        <f>+IF(H148=0,"",'Ark1'!AH1047)</f>
        <v>96.015936254980076</v>
      </c>
      <c r="U148" s="33">
        <f>+IF(H148=0,"",'Ark1'!AI1047)</f>
        <v>17.928286852589643</v>
      </c>
      <c r="V148" s="33">
        <f>+IF(H148=0,"",'Ark1'!Y1047)</f>
        <v>43.687729600403131</v>
      </c>
      <c r="W148" s="27">
        <f>+IF(H148=0,"",'Ark1'!Z1047)</f>
        <v>1.2348198370396422</v>
      </c>
      <c r="X148" s="294">
        <f t="shared" ref="X148:X159" si="27">+IF(H148=0,"",1000*P148/S148)</f>
        <v>153.22286814454696</v>
      </c>
      <c r="Y148" s="33">
        <f t="shared" ref="Y148:Y159" si="28">+IF(H148=0,"",P148/C148)</f>
        <v>33.246268260292126</v>
      </c>
      <c r="Z148" s="28">
        <f t="shared" ref="Z148:Z159" si="29">+IF(H148=0,"",H148/G148)</f>
        <v>1.2184466019417475</v>
      </c>
      <c r="AA148" s="244"/>
      <c r="AB148" s="247"/>
      <c r="AD148" s="28"/>
      <c r="AE148" s="27"/>
      <c r="AF148" s="248"/>
      <c r="AG148" s="86"/>
      <c r="AK148" s="86"/>
    </row>
    <row r="149" spans="1:37" ht="15.6">
      <c r="A149" s="244"/>
      <c r="B149" s="244">
        <f>+'Ark1'!C1048</f>
        <v>2024</v>
      </c>
      <c r="C149" s="86">
        <f>+'Ark1'!M1048</f>
        <v>10</v>
      </c>
      <c r="D149" s="351" t="s">
        <v>102</v>
      </c>
      <c r="E149" s="86">
        <f>+'Ark1'!D1048</f>
        <v>2</v>
      </c>
      <c r="F149" s="86" t="s">
        <v>587</v>
      </c>
      <c r="G149" s="86">
        <f>+IF(H149=0,"",'Ark1'!Q1048)</f>
        <v>344</v>
      </c>
      <c r="H149" s="449">
        <f>+'Ark1'!R1048</f>
        <v>409</v>
      </c>
      <c r="I149" s="28">
        <f>+IF(H149=0,"",'Ark1'!AE1048)</f>
        <v>13.07544757033248</v>
      </c>
      <c r="J149" s="28">
        <f>+IF(H149=0,"",'Ark1'!AF1048)</f>
        <v>14.428370268566214</v>
      </c>
      <c r="K149" s="27">
        <f>+IF(H149=0,"",'Ark1'!S1048)</f>
        <v>4.5281173594132031</v>
      </c>
      <c r="L149" s="244"/>
      <c r="M149" s="366">
        <f>+IF(H149=0,"",'Ark1'!AR1048)</f>
        <v>226.29921259842524</v>
      </c>
      <c r="N149" s="114">
        <f>+IF(H149=0,"",'Ark1'!AS1048)</f>
        <v>29.039607000563223</v>
      </c>
      <c r="O149" s="246"/>
      <c r="P149" s="294">
        <f>+IF(H149=0,"",'Ark1'!U1048)</f>
        <v>336.43251833740851</v>
      </c>
      <c r="Q149" s="33">
        <f>+IF(H149=0,"",'Ark1'!W1048)</f>
        <v>100</v>
      </c>
      <c r="R149" s="33">
        <f>+IF(H149=0,"",'Ark1'!X1048)</f>
        <v>31.540342298288511</v>
      </c>
      <c r="S149" s="33">
        <f>+IF(H149=0,"",'Ark1'!AG1048)</f>
        <v>2107.3674540682409</v>
      </c>
      <c r="T149" s="33">
        <f>+IF(H149=0,"",'Ark1'!AH1048)</f>
        <v>93.154034229828881</v>
      </c>
      <c r="U149" s="33">
        <f>+IF(H149=0,"",'Ark1'!AI1048)</f>
        <v>11.980440097799512</v>
      </c>
      <c r="V149" s="33">
        <f>+IF(H149=0,"",'Ark1'!Y1048)</f>
        <v>41.373370524087377</v>
      </c>
      <c r="W149" s="27">
        <f>+IF(H149=0,"",'Ark1'!Z1048)</f>
        <v>1.1382724550061769</v>
      </c>
      <c r="X149" s="294">
        <f t="shared" si="27"/>
        <v>159.6458736647615</v>
      </c>
      <c r="Y149" s="33">
        <f t="shared" si="28"/>
        <v>33.643251833740848</v>
      </c>
      <c r="Z149" s="28">
        <f t="shared" si="29"/>
        <v>1.1889534883720929</v>
      </c>
      <c r="AA149" s="244"/>
      <c r="AB149" s="27"/>
      <c r="AD149" s="28"/>
      <c r="AE149" s="27"/>
      <c r="AF149" s="86"/>
      <c r="AG149" s="86"/>
      <c r="AK149" s="86"/>
    </row>
    <row r="150" spans="1:37" ht="15.6">
      <c r="A150" s="244"/>
      <c r="B150" s="244">
        <f>+'Ark1'!C1049</f>
        <v>2024</v>
      </c>
      <c r="C150" s="86">
        <f>+'Ark1'!M1049</f>
        <v>10</v>
      </c>
      <c r="D150" s="351" t="s">
        <v>102</v>
      </c>
      <c r="E150" s="86">
        <f>+'Ark1'!D1049</f>
        <v>3</v>
      </c>
      <c r="F150" s="86" t="s">
        <v>588</v>
      </c>
      <c r="G150" s="86">
        <f>+IF(H150=0,"",'Ark1'!Q1049)</f>
        <v>426</v>
      </c>
      <c r="H150" s="449">
        <f>+'Ark1'!R1049</f>
        <v>494</v>
      </c>
      <c r="I150" s="28">
        <f>+IF(H150=0,"",'Ark1'!AE1049)</f>
        <v>13.545379764189745</v>
      </c>
      <c r="J150" s="28">
        <f>+IF(H150=0,"",'Ark1'!AF1049)</f>
        <v>14.558057355464848</v>
      </c>
      <c r="K150" s="27">
        <f>+IF(H150=0,"",'Ark1'!S1049)</f>
        <v>4.6052631578947363</v>
      </c>
      <c r="L150" s="244"/>
      <c r="M150" s="366">
        <f>+IF(H150=0,"",'Ark1'!AR1049)</f>
        <v>224.03539823008848</v>
      </c>
      <c r="N150" s="114">
        <f>+IF(H150=0,"",'Ark1'!AS1049)</f>
        <v>29.255394576557006</v>
      </c>
      <c r="O150" s="246"/>
      <c r="P150" s="294">
        <f>+IF(H150=0,"",'Ark1'!U1049)</f>
        <v>328.56336032388714</v>
      </c>
      <c r="Q150" s="33">
        <f>+IF(H150=0,"",'Ark1'!W1049)</f>
        <v>100</v>
      </c>
      <c r="R150" s="33">
        <f>+IF(H150=0,"",'Ark1'!X1049)</f>
        <v>26.518218623481779</v>
      </c>
      <c r="S150" s="33">
        <f>+IF(H150=0,"",'Ark1'!AG1049)</f>
        <v>2189.7256637168143</v>
      </c>
      <c r="T150" s="33">
        <f>+IF(H150=0,"",'Ark1'!AH1049)</f>
        <v>91.295546558704444</v>
      </c>
      <c r="U150" s="33">
        <f>+IF(H150=0,"",'Ark1'!AI1049)</f>
        <v>20.242914979757082</v>
      </c>
      <c r="V150" s="33">
        <f>+IF(H150=0,"",'Ark1'!Y1049)</f>
        <v>48.677578134079376</v>
      </c>
      <c r="W150" s="27">
        <f>+IF(H150=0,"",'Ark1'!Z1049)</f>
        <v>1.3316653570081376</v>
      </c>
      <c r="X150" s="294">
        <f t="shared" si="27"/>
        <v>150.04772778987646</v>
      </c>
      <c r="Y150" s="33">
        <f t="shared" si="28"/>
        <v>32.856336032388711</v>
      </c>
      <c r="Z150" s="28">
        <f t="shared" si="29"/>
        <v>1.15962441314554</v>
      </c>
      <c r="AA150" s="244"/>
      <c r="AB150" s="248"/>
      <c r="AD150" s="28"/>
      <c r="AE150" s="27"/>
      <c r="AF150" s="248"/>
      <c r="AG150" s="86"/>
      <c r="AK150" s="86"/>
    </row>
    <row r="151" spans="1:37" ht="15.6">
      <c r="A151" s="244"/>
      <c r="B151" s="244">
        <f>+'Ark1'!C1050</f>
        <v>2024</v>
      </c>
      <c r="C151" s="86">
        <f>+'Ark1'!M1050</f>
        <v>10</v>
      </c>
      <c r="D151" s="351" t="s">
        <v>102</v>
      </c>
      <c r="E151" s="86">
        <f>+'Ark1'!D1050</f>
        <v>4</v>
      </c>
      <c r="F151" s="86" t="s">
        <v>589</v>
      </c>
      <c r="G151" s="86">
        <f>+IF(H151=0,"",'Ark1'!Q1050)</f>
        <v>516</v>
      </c>
      <c r="H151" s="449">
        <f>+'Ark1'!R1050</f>
        <v>620</v>
      </c>
      <c r="I151" s="28">
        <f>+IF(H151=0,"",'Ark1'!AE1050)</f>
        <v>14.036676477247003</v>
      </c>
      <c r="J151" s="28">
        <f>+IF(H151=0,"",'Ark1'!AF1050)</f>
        <v>15.285736136466747</v>
      </c>
      <c r="K151" s="27">
        <f>+IF(H151=0,"",'Ark1'!S1050)</f>
        <v>4.8193548387096783</v>
      </c>
      <c r="L151" s="244"/>
      <c r="M151" s="366">
        <f>+IF(H151=0,"",'Ark1'!AR1050)</f>
        <v>224.82423208191128</v>
      </c>
      <c r="N151" s="114">
        <f>+IF(H151=0,"",'Ark1'!AS1050)</f>
        <v>29.783011497157503</v>
      </c>
      <c r="O151" s="246"/>
      <c r="P151" s="294">
        <f>+IF(H151=0,"",'Ark1'!U1050)</f>
        <v>337.68693548387063</v>
      </c>
      <c r="Q151" s="33">
        <f>+IF(H151=0,"",'Ark1'!W1050)</f>
        <v>100</v>
      </c>
      <c r="R151" s="33">
        <f>+IF(H151=0,"",'Ark1'!X1050)</f>
        <v>32.580645161290313</v>
      </c>
      <c r="S151" s="33">
        <f>+IF(H151=0,"",'Ark1'!AG1050)</f>
        <v>2133.4539249146756</v>
      </c>
      <c r="T151" s="33">
        <f>+IF(H151=0,"",'Ark1'!AH1050)</f>
        <v>94.354838709677423</v>
      </c>
      <c r="U151" s="33">
        <f>+IF(H151=0,"",'Ark1'!AI1050)</f>
        <v>22.903225806451609</v>
      </c>
      <c r="V151" s="33">
        <f>+IF(H151=0,"",'Ark1'!Y1050)</f>
        <v>49.181241247136143</v>
      </c>
      <c r="W151" s="27">
        <f>+IF(H151=0,"",'Ark1'!Z1050)</f>
        <v>1.4896241905018195</v>
      </c>
      <c r="X151" s="294">
        <f t="shared" si="27"/>
        <v>158.2818037644642</v>
      </c>
      <c r="Y151" s="33">
        <f t="shared" si="28"/>
        <v>33.768693548387063</v>
      </c>
      <c r="Z151" s="28">
        <f t="shared" si="29"/>
        <v>1.2015503875968991</v>
      </c>
      <c r="AA151" s="244"/>
      <c r="AB151" s="27"/>
      <c r="AD151" s="28"/>
      <c r="AE151" s="27"/>
      <c r="AF151" s="86"/>
      <c r="AG151" s="86"/>
      <c r="AK151" s="86"/>
    </row>
    <row r="152" spans="1:37" ht="15.6">
      <c r="A152" s="244"/>
      <c r="B152" s="244">
        <f>+'Ark1'!C1051</f>
        <v>2024</v>
      </c>
      <c r="C152" s="86">
        <f>+'Ark1'!M1051</f>
        <v>10</v>
      </c>
      <c r="D152" s="351" t="s">
        <v>102</v>
      </c>
      <c r="E152" s="86">
        <f>+'Ark1'!D1051</f>
        <v>5</v>
      </c>
      <c r="F152" s="86" t="s">
        <v>444</v>
      </c>
      <c r="G152" s="86">
        <f>+IF(H152=0,"",'Ark1'!Q1051)</f>
        <v>402</v>
      </c>
      <c r="H152" s="449">
        <f>+'Ark1'!R1051</f>
        <v>463</v>
      </c>
      <c r="I152" s="28">
        <f>+IF(H152=0,"",'Ark1'!AE1051)</f>
        <v>12.363150867823764</v>
      </c>
      <c r="J152" s="28">
        <f>+IF(H152=0,"",'Ark1'!AF1051)</f>
        <v>13.804772019313395</v>
      </c>
      <c r="K152" s="27">
        <f>+IF(H152=0,"",'Ark1'!S1051)</f>
        <v>4.9503239740820737</v>
      </c>
      <c r="L152" s="244"/>
      <c r="M152" s="366">
        <f>+IF(H152=0,"",'Ark1'!AR1051)</f>
        <v>225.41013824884791</v>
      </c>
      <c r="N152" s="114">
        <f>+IF(H152=0,"",'Ark1'!AS1051)</f>
        <v>30.026497325095821</v>
      </c>
      <c r="O152" s="246"/>
      <c r="P152" s="294">
        <f>+IF(H152=0,"",'Ark1'!U1051)</f>
        <v>343.00043196544277</v>
      </c>
      <c r="Q152" s="33">
        <f>+IF(H152=0,"",'Ark1'!W1051)</f>
        <v>100</v>
      </c>
      <c r="R152" s="33">
        <f>+IF(H152=0,"",'Ark1'!X1051)</f>
        <v>39.092872570194395</v>
      </c>
      <c r="S152" s="33">
        <f>+IF(H152=0,"",'Ark1'!AG1051)</f>
        <v>2174.2050691244235</v>
      </c>
      <c r="T152" s="33">
        <f>+IF(H152=0,"",'Ark1'!AH1051)</f>
        <v>93.736501079913594</v>
      </c>
      <c r="U152" s="33">
        <f>+IF(H152=0,"",'Ark1'!AI1051)</f>
        <v>24.622030237580997</v>
      </c>
      <c r="V152" s="33">
        <f>+IF(H152=0,"",'Ark1'!Y1051)</f>
        <v>47.178952548021869</v>
      </c>
      <c r="W152" s="27">
        <f>+IF(H152=0,"",'Ark1'!Z1051)</f>
        <v>1.4308068766842457</v>
      </c>
      <c r="X152" s="294">
        <f t="shared" si="27"/>
        <v>157.75900665320998</v>
      </c>
      <c r="Y152" s="33">
        <f t="shared" si="28"/>
        <v>34.30004319654428</v>
      </c>
      <c r="Z152" s="28">
        <f t="shared" si="29"/>
        <v>1.1517412935323383</v>
      </c>
      <c r="AA152" s="244"/>
      <c r="AB152" s="27"/>
      <c r="AD152" s="28"/>
      <c r="AE152" s="27"/>
      <c r="AF152" s="86"/>
      <c r="AG152" s="86"/>
      <c r="AK152" s="86"/>
    </row>
    <row r="153" spans="1:37" ht="15.6">
      <c r="A153" s="244"/>
      <c r="B153" s="244">
        <f>+'Ark1'!C1052</f>
        <v>2024</v>
      </c>
      <c r="C153" s="86">
        <f>+'Ark1'!M1052</f>
        <v>10</v>
      </c>
      <c r="D153" s="351" t="s">
        <v>102</v>
      </c>
      <c r="E153" s="86">
        <f>+'Ark1'!D1052</f>
        <v>6</v>
      </c>
      <c r="F153" s="86" t="s">
        <v>590</v>
      </c>
      <c r="G153" s="86">
        <f>+IF(H153=0,"",'Ark1'!Q1052)</f>
        <v>366</v>
      </c>
      <c r="H153" s="449">
        <f>+'Ark1'!R1052</f>
        <v>430</v>
      </c>
      <c r="I153" s="28">
        <f>+IF(H153=0,"",'Ark1'!AE1052)</f>
        <v>12.254203476774007</v>
      </c>
      <c r="J153" s="28">
        <f>+IF(H153=0,"",'Ark1'!AF1052)</f>
        <v>13.681682157010936</v>
      </c>
      <c r="K153" s="27">
        <f>+IF(H153=0,"",'Ark1'!S1052)</f>
        <v>5.0257009345794383</v>
      </c>
      <c r="L153" s="244"/>
      <c r="M153" s="366">
        <f>+IF(H153=0,"",'Ark1'!AR1052)</f>
        <v>224.38</v>
      </c>
      <c r="N153" s="114">
        <f>+IF(H153=0,"",'Ark1'!AS1052)</f>
        <v>30.339983943211021</v>
      </c>
      <c r="O153" s="246"/>
      <c r="P153" s="294">
        <f>+IF(H153=0,"",'Ark1'!U1052)</f>
        <v>342.53255813953496</v>
      </c>
      <c r="Q153" s="33">
        <f>+IF(H153=0,"",'Ark1'!W1052)</f>
        <v>100</v>
      </c>
      <c r="R153" s="33">
        <f>+IF(H153=0,"",'Ark1'!X1052)</f>
        <v>41.16279069767441</v>
      </c>
      <c r="S153" s="33">
        <f>+IF(H153=0,"",'Ark1'!AG1052)</f>
        <v>2240.9499999999998</v>
      </c>
      <c r="T153" s="33">
        <f>+IF(H153=0,"",'Ark1'!AH1052)</f>
        <v>93.023255813953469</v>
      </c>
      <c r="U153" s="33">
        <f>+IF(H153=0,"",'Ark1'!AI1052)</f>
        <v>25.348837209302339</v>
      </c>
      <c r="V153" s="33">
        <f>+IF(H153=0,"",'Ark1'!Y1052)</f>
        <v>48.235182185129375</v>
      </c>
      <c r="W153" s="27">
        <f>+IF(H153=0,"",'Ark1'!Z1052)</f>
        <v>1.417664267953618</v>
      </c>
      <c r="X153" s="294">
        <f t="shared" si="27"/>
        <v>152.85149518710145</v>
      </c>
      <c r="Y153" s="33">
        <f t="shared" si="28"/>
        <v>34.253255813953494</v>
      </c>
      <c r="Z153" s="28">
        <f t="shared" si="29"/>
        <v>1.174863387978142</v>
      </c>
      <c r="AA153" s="244"/>
      <c r="AB153" s="209"/>
      <c r="AD153" s="28"/>
      <c r="AE153" s="27"/>
      <c r="AF153" s="209"/>
      <c r="AG153" s="86"/>
      <c r="AK153" s="86"/>
    </row>
    <row r="154" spans="1:37" ht="15.6">
      <c r="A154" s="244"/>
      <c r="B154" s="244">
        <f>+'Ark1'!C1053</f>
        <v>2024</v>
      </c>
      <c r="C154" s="86">
        <f>+'Ark1'!M1053</f>
        <v>10</v>
      </c>
      <c r="D154" s="351" t="s">
        <v>102</v>
      </c>
      <c r="E154" s="86">
        <f>+'Ark1'!D1053</f>
        <v>7</v>
      </c>
      <c r="F154" s="86" t="s">
        <v>591</v>
      </c>
      <c r="G154" s="86">
        <f>+IF(H154=0,"",'Ark1'!Q1053)</f>
        <v>277</v>
      </c>
      <c r="H154" s="449">
        <f>+'Ark1'!R1053</f>
        <v>320</v>
      </c>
      <c r="I154" s="28">
        <f>+IF(H154=0,"",'Ark1'!AE1053)</f>
        <v>10.7671601615074</v>
      </c>
      <c r="J154" s="28">
        <f>+IF(H154=0,"",'Ark1'!AF1053)</f>
        <v>12.037446458499376</v>
      </c>
      <c r="K154" s="27">
        <f>+IF(H154=0,"",'Ark1'!S1053)</f>
        <v>4.7366771159874608</v>
      </c>
      <c r="L154" s="244"/>
      <c r="M154" s="366">
        <f>+IF(H154=0,"",'Ark1'!AR1053)</f>
        <v>224.82413793103453</v>
      </c>
      <c r="N154" s="114">
        <f>+IF(H154=0,"",'Ark1'!AS1053)</f>
        <v>29.769638970521868</v>
      </c>
      <c r="O154" s="246"/>
      <c r="P154" s="294">
        <f>+IF(H154=0,"",'Ark1'!U1053)</f>
        <v>335.86687499999999</v>
      </c>
      <c r="Q154" s="33">
        <f>+IF(H154=0,"",'Ark1'!W1053)</f>
        <v>100</v>
      </c>
      <c r="R154" s="33">
        <f>+IF(H154=0,"",'Ark1'!X1053)</f>
        <v>32.8125</v>
      </c>
      <c r="S154" s="33">
        <f>+IF(H154=0,"",'Ark1'!AG1053)</f>
        <v>2233.8241379310343</v>
      </c>
      <c r="T154" s="33">
        <f>+IF(H154=0,"",'Ark1'!AH1053)</f>
        <v>90.625</v>
      </c>
      <c r="U154" s="33">
        <f>+IF(H154=0,"",'Ark1'!AI1053)</f>
        <v>20.625</v>
      </c>
      <c r="V154" s="33">
        <f>+IF(H154=0,"",'Ark1'!Y1053)</f>
        <v>43.144458250560753</v>
      </c>
      <c r="W154" s="27">
        <f>+IF(H154=0,"",'Ark1'!Z1053)</f>
        <v>1.2417789251234339</v>
      </c>
      <c r="X154" s="294">
        <f t="shared" si="27"/>
        <v>150.35511045694025</v>
      </c>
      <c r="Y154" s="33">
        <f t="shared" si="28"/>
        <v>33.586687499999996</v>
      </c>
      <c r="Z154" s="28">
        <f t="shared" si="29"/>
        <v>1.1552346570397112</v>
      </c>
      <c r="AA154" s="244"/>
      <c r="AB154" s="247"/>
      <c r="AD154" s="28"/>
      <c r="AE154" s="27"/>
      <c r="AF154" s="247"/>
      <c r="AG154" s="86"/>
      <c r="AK154" s="86"/>
    </row>
    <row r="155" spans="1:37" ht="15.6">
      <c r="A155" s="244"/>
      <c r="B155" s="244">
        <f>+'Ark1'!C1054</f>
        <v>2024</v>
      </c>
      <c r="C155" s="86">
        <f>+'Ark1'!M1054</f>
        <v>10</v>
      </c>
      <c r="D155" s="351" t="s">
        <v>102</v>
      </c>
      <c r="E155" s="86">
        <f>+'Ark1'!D1054</f>
        <v>8</v>
      </c>
      <c r="F155" s="86" t="s">
        <v>592</v>
      </c>
      <c r="G155" s="86">
        <f>+IF(H155=0,"",'Ark1'!Q1054)</f>
        <v>284</v>
      </c>
      <c r="H155" s="449">
        <f>+'Ark1'!R1054</f>
        <v>327</v>
      </c>
      <c r="I155" s="28">
        <f>+IF(H155=0,"",'Ark1'!AE1054)</f>
        <v>9.5866314863676383</v>
      </c>
      <c r="J155" s="28">
        <f>+IF(H155=0,"",'Ark1'!AF1054)</f>
        <v>10.824986965186968</v>
      </c>
      <c r="K155" s="27">
        <f>+IF(H155=0,"",'Ark1'!S1054)</f>
        <v>4.6656441717791406</v>
      </c>
      <c r="L155" s="244"/>
      <c r="M155" s="366">
        <f>+IF(H155=0,"",'Ark1'!AR1054)</f>
        <v>225.5</v>
      </c>
      <c r="N155" s="114">
        <f>+IF(H155=0,"",'Ark1'!AS1054)</f>
        <v>29.357191510226166</v>
      </c>
      <c r="O155" s="246"/>
      <c r="P155" s="294">
        <f>+IF(H155=0,"",'Ark1'!U1054)</f>
        <v>334.7266055045871</v>
      </c>
      <c r="Q155" s="33">
        <f>+IF(H155=0,"",'Ark1'!W1054)</f>
        <v>100</v>
      </c>
      <c r="R155" s="33">
        <f>+IF(H155=0,"",'Ark1'!X1054)</f>
        <v>34.250764525993873</v>
      </c>
      <c r="S155" s="33">
        <f>+IF(H155=0,"",'Ark1'!AG1054)</f>
        <v>2264.0480769230776</v>
      </c>
      <c r="T155" s="33">
        <f>+IF(H155=0,"",'Ark1'!AH1054)</f>
        <v>95.412844036697265</v>
      </c>
      <c r="U155" s="33">
        <f>+IF(H155=0,"",'Ark1'!AI1054)</f>
        <v>17.737003058103973</v>
      </c>
      <c r="V155" s="33">
        <f>+IF(H155=0,"",'Ark1'!Y1054)</f>
        <v>44.150263246625975</v>
      </c>
      <c r="W155" s="27">
        <f>+IF(H155=0,"",'Ark1'!Z1054)</f>
        <v>1.2201004861437781</v>
      </c>
      <c r="X155" s="294">
        <f t="shared" si="27"/>
        <v>147.84430106249889</v>
      </c>
      <c r="Y155" s="33">
        <f t="shared" si="28"/>
        <v>33.472660550458713</v>
      </c>
      <c r="Z155" s="28">
        <f t="shared" si="29"/>
        <v>1.1514084507042253</v>
      </c>
      <c r="AA155" s="244"/>
      <c r="AB155" s="247"/>
      <c r="AD155" s="28"/>
      <c r="AE155" s="27"/>
      <c r="AF155" s="248"/>
      <c r="AG155" s="86"/>
      <c r="AK155" s="86"/>
    </row>
    <row r="156" spans="1:37" ht="15.6">
      <c r="A156" s="244"/>
      <c r="B156" s="244">
        <f>+'Ark1'!C1055</f>
        <v>2024</v>
      </c>
      <c r="C156" s="86">
        <f>+'Ark1'!M1055</f>
        <v>10</v>
      </c>
      <c r="D156" s="351" t="s">
        <v>102</v>
      </c>
      <c r="E156" s="86">
        <f>+'Ark1'!D1055</f>
        <v>9</v>
      </c>
      <c r="F156" s="86" t="s">
        <v>593</v>
      </c>
      <c r="G156" s="86">
        <f>+IF(H156=0,"",'Ark1'!Q1055)</f>
        <v>284</v>
      </c>
      <c r="H156" s="449">
        <f>+'Ark1'!R1055</f>
        <v>349</v>
      </c>
      <c r="I156" s="28">
        <f>+IF(H156=0,"",'Ark1'!AE1055)</f>
        <v>9.2646668436421518</v>
      </c>
      <c r="J156" s="28">
        <f>+IF(H156=0,"",'Ark1'!AF1055)</f>
        <v>10.453811779057158</v>
      </c>
      <c r="K156" s="27">
        <f>+IF(H156=0,"",'Ark1'!S1055)</f>
        <v>4.696275071633238</v>
      </c>
      <c r="L156" s="244"/>
      <c r="M156" s="366">
        <f>+IF(H156=0,"",'Ark1'!AR1055)</f>
        <v>224.61933534743204</v>
      </c>
      <c r="N156" s="114">
        <f>+IF(H156=0,"",'Ark1'!AS1055)</f>
        <v>29.567045787461751</v>
      </c>
      <c r="O156" s="246"/>
      <c r="P156" s="294">
        <f>+IF(H156=0,"",'Ark1'!U1055)</f>
        <v>334.38997134670507</v>
      </c>
      <c r="Q156" s="33">
        <f>+IF(H156=0,"",'Ark1'!W1055)</f>
        <v>100</v>
      </c>
      <c r="R156" s="33">
        <f>+IF(H156=0,"",'Ark1'!X1055)</f>
        <v>33.237822349570202</v>
      </c>
      <c r="S156" s="33">
        <f>+IF(H156=0,"",'Ark1'!AG1055)</f>
        <v>2210.018126888217</v>
      </c>
      <c r="T156" s="33">
        <f>+IF(H156=0,"",'Ark1'!AH1055)</f>
        <v>94.842406876790847</v>
      </c>
      <c r="U156" s="33">
        <f>+IF(H156=0,"",'Ark1'!AI1055)</f>
        <v>17.191977077363898</v>
      </c>
      <c r="V156" s="33">
        <f>+IF(H156=0,"",'Ark1'!Y1055)</f>
        <v>48.232254331295245</v>
      </c>
      <c r="W156" s="27">
        <f>+IF(H156=0,"",'Ark1'!Z1055)</f>
        <v>1.2109873752037763</v>
      </c>
      <c r="X156" s="294">
        <f t="shared" si="27"/>
        <v>151.30643829493735</v>
      </c>
      <c r="Y156" s="33">
        <f t="shared" si="28"/>
        <v>33.438997134670508</v>
      </c>
      <c r="Z156" s="28">
        <f t="shared" si="29"/>
        <v>1.2288732394366197</v>
      </c>
      <c r="AA156" s="244"/>
      <c r="AB156" s="247"/>
      <c r="AD156" s="28"/>
      <c r="AE156" s="27"/>
      <c r="AF156" s="248"/>
      <c r="AG156" s="86"/>
      <c r="AK156" s="86"/>
    </row>
    <row r="157" spans="1:37" ht="15.6">
      <c r="A157" s="244"/>
      <c r="B157" s="244">
        <f>+'Ark1'!C1056</f>
        <v>2024</v>
      </c>
      <c r="C157" s="86">
        <f>+'Ark1'!M1056</f>
        <v>10</v>
      </c>
      <c r="D157" s="351" t="s">
        <v>102</v>
      </c>
      <c r="E157" s="86">
        <f>+'Ark1'!D1056</f>
        <v>10</v>
      </c>
      <c r="F157" s="86" t="s">
        <v>594</v>
      </c>
      <c r="G157" s="86">
        <f>+IF(H157=0,"",'Ark1'!Q1056)</f>
        <v>736</v>
      </c>
      <c r="H157" s="449">
        <f>+'Ark1'!R1056</f>
        <v>934</v>
      </c>
      <c r="I157" s="28">
        <f>+IF(H157=0,"",'Ark1'!AE1056)</f>
        <v>9.540347293156282</v>
      </c>
      <c r="J157" s="28">
        <f>+IF(H157=0,"",'Ark1'!AF1056)</f>
        <v>10.616968875225025</v>
      </c>
      <c r="K157" s="27">
        <f>+IF(H157=0,"",'Ark1'!S1056)</f>
        <v>5.169346195069668</v>
      </c>
      <c r="L157" s="244"/>
      <c r="M157" s="366">
        <f>+IF(H157=0,"",'Ark1'!AR1056)</f>
        <v>221.57333333333327</v>
      </c>
      <c r="N157" s="114">
        <f>+IF(H157=0,"",'Ark1'!AS1056)</f>
        <v>30.782502422249095</v>
      </c>
      <c r="O157" s="246"/>
      <c r="P157" s="294">
        <f>+IF(H157=0,"",'Ark1'!U1056)</f>
        <v>335.36252676659495</v>
      </c>
      <c r="Q157" s="33">
        <f>+IF(H157=0,"",'Ark1'!W1056)</f>
        <v>100</v>
      </c>
      <c r="R157" s="33">
        <f>+IF(H157=0,"",'Ark1'!X1056)</f>
        <v>37.580299785867247</v>
      </c>
      <c r="S157" s="33">
        <f>+IF(H157=0,"",'Ark1'!AG1056)</f>
        <v>2351.4666666666672</v>
      </c>
      <c r="T157" s="33">
        <f>+IF(H157=0,"",'Ark1'!AH1056)</f>
        <v>96.252676659528902</v>
      </c>
      <c r="U157" s="33">
        <f>+IF(H157=0,"",'Ark1'!AI1056)</f>
        <v>40.899357601713056</v>
      </c>
      <c r="V157" s="33">
        <f>+IF(H157=0,"",'Ark1'!Y1056)</f>
        <v>52.707356271953763</v>
      </c>
      <c r="W157" s="27">
        <f>+IF(H157=0,"",'Ark1'!Z1056)</f>
        <v>1.3564506686899489</v>
      </c>
      <c r="X157" s="294">
        <f t="shared" si="27"/>
        <v>142.61844810328088</v>
      </c>
      <c r="Y157" s="33">
        <f t="shared" si="28"/>
        <v>33.536252676659494</v>
      </c>
      <c r="Z157" s="28">
        <f t="shared" si="29"/>
        <v>1.2690217391304348</v>
      </c>
      <c r="AA157" s="244"/>
      <c r="AB157" s="247"/>
      <c r="AD157" s="28"/>
      <c r="AE157" s="27"/>
      <c r="AF157" s="248"/>
      <c r="AG157" s="86"/>
      <c r="AK157" s="86"/>
    </row>
    <row r="158" spans="1:37" ht="15.6">
      <c r="A158" s="244"/>
      <c r="B158" s="244">
        <f>+'Ark1'!C1057</f>
        <v>2024</v>
      </c>
      <c r="C158" s="86">
        <f>+'Ark1'!M1057</f>
        <v>10</v>
      </c>
      <c r="D158" s="351" t="s">
        <v>102</v>
      </c>
      <c r="E158" s="86">
        <f>+'Ark1'!D1057</f>
        <v>11</v>
      </c>
      <c r="F158" s="86" t="s">
        <v>595</v>
      </c>
      <c r="G158" s="86">
        <f>+IF(H158=0,"",'Ark1'!Q1057)</f>
        <v>631</v>
      </c>
      <c r="H158" s="449">
        <f>+'Ark1'!R1057</f>
        <v>794</v>
      </c>
      <c r="I158" s="28">
        <f>+IF(H158=0,"",'Ark1'!AE1057)</f>
        <v>9.9399098647971975</v>
      </c>
      <c r="J158" s="28">
        <f>+IF(H158=0,"",'Ark1'!AF1057)</f>
        <v>11.028422932832882</v>
      </c>
      <c r="K158" s="27">
        <f>+IF(H158=0,"",'Ark1'!S1057)</f>
        <v>5.1664564943253479</v>
      </c>
      <c r="L158" s="244"/>
      <c r="M158" s="366">
        <f>+IF(H158=0,"",'Ark1'!AR1057)</f>
        <v>222.47650130548303</v>
      </c>
      <c r="N158" s="114">
        <f>+IF(H158=0,"",'Ark1'!AS1057)</f>
        <v>30.73485629267822</v>
      </c>
      <c r="O158" s="246"/>
      <c r="P158" s="294">
        <f>+IF(H158=0,"",'Ark1'!U1057)</f>
        <v>337.97506297229256</v>
      </c>
      <c r="Q158" s="33">
        <f>+IF(H158=0,"",'Ark1'!W1057)</f>
        <v>100</v>
      </c>
      <c r="R158" s="33">
        <f>+IF(H158=0,"",'Ark1'!X1057)</f>
        <v>37.53148614609573</v>
      </c>
      <c r="S158" s="33">
        <f>+IF(H158=0,"",'Ark1'!AG1057)</f>
        <v>2350.3603133159263</v>
      </c>
      <c r="T158" s="33">
        <f>+IF(H158=0,"",'Ark1'!AH1057)</f>
        <v>96.473551637279613</v>
      </c>
      <c r="U158" s="33">
        <f>+IF(H158=0,"",'Ark1'!AI1057)</f>
        <v>39.546599496221674</v>
      </c>
      <c r="V158" s="33">
        <f>+IF(H158=0,"",'Ark1'!Y1057)</f>
        <v>48.803807433008494</v>
      </c>
      <c r="W158" s="27">
        <f>+IF(H158=0,"",'Ark1'!Z1057)</f>
        <v>1.3351173638923557</v>
      </c>
      <c r="X158" s="294">
        <f t="shared" si="27"/>
        <v>143.797128064791</v>
      </c>
      <c r="Y158" s="33">
        <f t="shared" si="28"/>
        <v>33.797506297229255</v>
      </c>
      <c r="Z158" s="28">
        <f t="shared" si="29"/>
        <v>1.2583201267828843</v>
      </c>
      <c r="AA158" s="244"/>
      <c r="AB158" s="247"/>
      <c r="AD158" s="28"/>
      <c r="AE158" s="27"/>
      <c r="AF158" s="248"/>
      <c r="AG158" s="86"/>
      <c r="AK158" s="86"/>
    </row>
    <row r="159" spans="1:37" ht="15.6">
      <c r="A159" s="244"/>
      <c r="B159" s="244">
        <f>+'Ark1'!C1058</f>
        <v>2024</v>
      </c>
      <c r="C159" s="86">
        <f>+'Ark1'!M1058</f>
        <v>10</v>
      </c>
      <c r="D159" s="351" t="s">
        <v>102</v>
      </c>
      <c r="E159" s="86">
        <f>+'Ark1'!D1058</f>
        <v>12</v>
      </c>
      <c r="F159" s="86" t="s">
        <v>596</v>
      </c>
      <c r="G159" s="86">
        <f>+IF(H159=0,"",'Ark1'!Q1058)</f>
        <v>140</v>
      </c>
      <c r="H159" s="449">
        <f>+'Ark1'!R1058</f>
        <v>164</v>
      </c>
      <c r="I159" s="28">
        <f>+IF(H159=0,"",'Ark1'!AE1058)</f>
        <v>9.8144823459006574</v>
      </c>
      <c r="J159" s="28">
        <f>+IF(H159=0,"",'Ark1'!AF1058)</f>
        <v>10.848148554334662</v>
      </c>
      <c r="K159" s="27">
        <f>+IF(H159=0,"",'Ark1'!S1058)</f>
        <v>4.926829268292682</v>
      </c>
      <c r="L159" s="244"/>
      <c r="M159" s="366">
        <f>+IF(H159=0,"",'Ark1'!AR1058)</f>
        <v>224.81410256410251</v>
      </c>
      <c r="N159" s="114">
        <f>+IF(H159=0,"",'Ark1'!AS1058)</f>
        <v>29.998455171184396</v>
      </c>
      <c r="O159" s="246"/>
      <c r="P159" s="294">
        <f>+IF(H159=0,"",'Ark1'!U1058)</f>
        <v>340.17439024390262</v>
      </c>
      <c r="Q159" s="33">
        <f>+IF(H159=0,"",'Ark1'!W1058)</f>
        <v>100</v>
      </c>
      <c r="R159" s="33">
        <f>+IF(H159=0,"",'Ark1'!X1058)</f>
        <v>40.853658536585357</v>
      </c>
      <c r="S159" s="33">
        <f>+IF(H159=0,"",'Ark1'!AG1058)</f>
        <v>2285.4935897435898</v>
      </c>
      <c r="T159" s="33">
        <f>+IF(H159=0,"",'Ark1'!AH1058)</f>
        <v>95.121951219512169</v>
      </c>
      <c r="U159" s="33">
        <f>+IF(H159=0,"",'Ark1'!AI1058)</f>
        <v>31.707317073170728</v>
      </c>
      <c r="V159" s="33">
        <f>+IF(H159=0,"",'Ark1'!Y1058)</f>
        <v>44.877029299791957</v>
      </c>
      <c r="W159" s="27">
        <f>+IF(H159=0,"",'Ark1'!Z1058)</f>
        <v>1.3323414910973339</v>
      </c>
      <c r="X159" s="294">
        <f t="shared" si="27"/>
        <v>148.84066696597776</v>
      </c>
      <c r="Y159" s="33">
        <f t="shared" si="28"/>
        <v>34.017439024390264</v>
      </c>
      <c r="Z159" s="28">
        <f t="shared" si="29"/>
        <v>1.1714285714285715</v>
      </c>
      <c r="AA159" s="244"/>
      <c r="AB159" s="247"/>
      <c r="AD159" s="28"/>
      <c r="AE159" s="27"/>
      <c r="AF159" s="248"/>
      <c r="AG159" s="86"/>
      <c r="AK159" s="86"/>
    </row>
    <row r="160" spans="1:37" ht="15.6">
      <c r="A160" s="244"/>
      <c r="B160" s="244"/>
      <c r="C160" s="244"/>
      <c r="D160" s="244"/>
      <c r="E160" s="244"/>
      <c r="F160" s="244"/>
      <c r="G160" s="244"/>
      <c r="H160" s="443"/>
      <c r="I160" s="245"/>
      <c r="J160" s="245"/>
      <c r="K160" s="244"/>
      <c r="L160" s="244"/>
      <c r="M160" s="246"/>
      <c r="N160" s="246"/>
      <c r="O160" s="246"/>
      <c r="P160" s="244"/>
      <c r="Q160" s="246"/>
      <c r="R160" s="246"/>
      <c r="S160" s="244"/>
      <c r="T160" s="246"/>
      <c r="U160" s="246"/>
      <c r="V160" s="246"/>
      <c r="W160" s="244"/>
      <c r="X160" s="244"/>
      <c r="Y160" s="246"/>
      <c r="Z160" s="245"/>
      <c r="AA160" s="244"/>
      <c r="AB160" s="247"/>
      <c r="AD160" s="28"/>
      <c r="AE160" s="27"/>
      <c r="AF160" s="248"/>
      <c r="AG160" s="86"/>
      <c r="AK160" s="86"/>
    </row>
    <row r="161" spans="1:37" ht="15.6">
      <c r="A161" s="244"/>
      <c r="B161" s="244"/>
      <c r="C161" s="244"/>
      <c r="D161" s="244"/>
      <c r="E161" s="244"/>
      <c r="F161" s="244"/>
      <c r="G161" s="244"/>
      <c r="H161" s="443"/>
      <c r="I161" s="245"/>
      <c r="J161" s="245"/>
      <c r="K161" s="244"/>
      <c r="L161" s="244"/>
      <c r="M161" s="246"/>
      <c r="N161" s="246"/>
      <c r="O161" s="246"/>
      <c r="P161" s="244"/>
      <c r="Q161" s="246"/>
      <c r="R161" s="246"/>
      <c r="S161" s="244"/>
      <c r="T161" s="246"/>
      <c r="U161" s="246"/>
      <c r="V161" s="246"/>
      <c r="W161" s="244"/>
      <c r="X161" s="244"/>
      <c r="Y161" s="246"/>
      <c r="Z161" s="245"/>
      <c r="AA161" s="244"/>
      <c r="AB161" s="247"/>
      <c r="AD161" s="28"/>
      <c r="AE161" s="27"/>
      <c r="AF161" s="248"/>
      <c r="AG161" s="86"/>
      <c r="AK161" s="86"/>
    </row>
    <row r="162" spans="1:37" ht="22.8">
      <c r="A162" s="261" t="s">
        <v>628</v>
      </c>
      <c r="B162" s="244"/>
      <c r="C162" s="244"/>
      <c r="D162" s="334" t="str">
        <f>+D167</f>
        <v>4</v>
      </c>
      <c r="E162" s="244"/>
      <c r="F162" s="244"/>
      <c r="G162" s="244"/>
      <c r="H162" s="446">
        <f>SUM(H167:H178)</f>
        <v>3643</v>
      </c>
      <c r="I162" s="245"/>
      <c r="J162" s="245"/>
      <c r="K162" s="244"/>
      <c r="L162" s="244"/>
      <c r="M162" s="246"/>
      <c r="N162" s="246"/>
      <c r="O162" s="246"/>
      <c r="P162" s="269">
        <f>+Fettgruppe!Q19</f>
        <v>353.82286576996876</v>
      </c>
      <c r="Q162" s="246"/>
      <c r="R162" s="246"/>
      <c r="S162" s="244"/>
      <c r="T162" s="246"/>
      <c r="U162" s="246"/>
      <c r="V162" s="246"/>
      <c r="W162" s="244"/>
      <c r="X162" s="269">
        <f>+Fettgruppe!Y19</f>
        <v>155.06482360745807</v>
      </c>
      <c r="Y162" s="262" t="s">
        <v>627</v>
      </c>
      <c r="Z162" s="260"/>
      <c r="AA162" s="244"/>
      <c r="AB162" s="247"/>
      <c r="AD162" s="28"/>
      <c r="AE162" s="27"/>
      <c r="AF162" s="248"/>
      <c r="AG162" s="86"/>
      <c r="AK162" s="86"/>
    </row>
    <row r="163" spans="1:37" ht="16.5" customHeight="1">
      <c r="A163" s="244"/>
      <c r="B163" s="244"/>
      <c r="C163" s="244"/>
      <c r="D163" s="334"/>
      <c r="E163" s="244"/>
      <c r="F163" s="244"/>
      <c r="G163" s="244"/>
      <c r="H163" s="443"/>
      <c r="I163" s="244"/>
      <c r="J163" s="244"/>
      <c r="K163" s="244"/>
      <c r="L163" s="244"/>
      <c r="M163" s="246"/>
      <c r="N163" s="246"/>
      <c r="O163" s="246"/>
      <c r="P163" s="244"/>
      <c r="Q163" s="246"/>
      <c r="R163" s="246"/>
      <c r="S163" s="244"/>
      <c r="T163" s="246"/>
      <c r="U163" s="246"/>
      <c r="V163" s="246"/>
      <c r="W163" s="244"/>
      <c r="X163" s="244"/>
      <c r="Y163" s="246"/>
      <c r="Z163" s="260" t="s">
        <v>4</v>
      </c>
      <c r="AA163" s="244"/>
      <c r="AB163" s="247"/>
      <c r="AD163" s="28"/>
      <c r="AE163" s="27"/>
      <c r="AF163" s="248"/>
      <c r="AG163" s="86"/>
      <c r="AK163" s="86"/>
    </row>
    <row r="164" spans="1:37" ht="15.6">
      <c r="A164" s="244"/>
      <c r="B164" s="244"/>
      <c r="C164" s="244"/>
      <c r="D164" s="244"/>
      <c r="E164" s="244"/>
      <c r="F164" s="244"/>
      <c r="G164" s="261" t="s">
        <v>4</v>
      </c>
      <c r="H164" s="443"/>
      <c r="I164" s="245"/>
      <c r="J164" s="245"/>
      <c r="K164" s="261" t="s">
        <v>24</v>
      </c>
      <c r="L164" s="244"/>
      <c r="M164" s="246"/>
      <c r="N164" s="246"/>
      <c r="O164" s="246"/>
      <c r="P164" s="245"/>
      <c r="Q164" s="246" t="s">
        <v>404</v>
      </c>
      <c r="R164" s="246" t="s">
        <v>404</v>
      </c>
      <c r="S164" s="262" t="s">
        <v>533</v>
      </c>
      <c r="T164" s="246" t="s">
        <v>404</v>
      </c>
      <c r="U164" s="246" t="s">
        <v>404</v>
      </c>
      <c r="V164" s="262" t="s">
        <v>424</v>
      </c>
      <c r="W164" s="244"/>
      <c r="X164" s="261" t="s">
        <v>479</v>
      </c>
      <c r="Y164" s="262" t="s">
        <v>78</v>
      </c>
      <c r="Z164" s="260" t="s">
        <v>10</v>
      </c>
      <c r="AA164" s="244"/>
      <c r="AB164" s="247"/>
      <c r="AD164" s="28"/>
      <c r="AE164" s="27"/>
      <c r="AF164" s="248"/>
      <c r="AG164" s="86"/>
      <c r="AK164" s="86"/>
    </row>
    <row r="165" spans="1:37" ht="15.6">
      <c r="A165" s="244"/>
      <c r="B165" s="244"/>
      <c r="C165" s="244"/>
      <c r="D165" s="244"/>
      <c r="E165" s="261"/>
      <c r="F165" s="261"/>
      <c r="G165" s="261" t="s">
        <v>477</v>
      </c>
      <c r="H165" s="447" t="s">
        <v>4</v>
      </c>
      <c r="I165" s="260" t="s">
        <v>4</v>
      </c>
      <c r="J165" s="260" t="s">
        <v>1</v>
      </c>
      <c r="K165" s="261" t="s">
        <v>541</v>
      </c>
      <c r="L165" s="244"/>
      <c r="M165" s="411" t="s">
        <v>24</v>
      </c>
      <c r="N165" s="411" t="s">
        <v>24</v>
      </c>
      <c r="O165" s="246"/>
      <c r="P165" s="260" t="s">
        <v>24</v>
      </c>
      <c r="Q165" s="262" t="s">
        <v>575</v>
      </c>
      <c r="R165" s="262" t="s">
        <v>489</v>
      </c>
      <c r="S165" s="262" t="s">
        <v>554</v>
      </c>
      <c r="T165" s="262" t="s">
        <v>491</v>
      </c>
      <c r="U165" s="262" t="s">
        <v>562</v>
      </c>
      <c r="V165" s="262"/>
      <c r="W165" s="261" t="s">
        <v>415</v>
      </c>
      <c r="X165" s="261" t="s">
        <v>487</v>
      </c>
      <c r="Y165" s="262" t="s">
        <v>425</v>
      </c>
      <c r="Z165" s="260" t="s">
        <v>71</v>
      </c>
      <c r="AA165" s="244"/>
      <c r="AB165" s="247"/>
      <c r="AD165" s="28"/>
      <c r="AE165" s="27"/>
      <c r="AF165" s="248"/>
      <c r="AG165" s="86"/>
      <c r="AK165" s="86"/>
    </row>
    <row r="166" spans="1:37" ht="15.6">
      <c r="A166" s="244"/>
      <c r="B166" s="244"/>
      <c r="C166" s="261" t="s">
        <v>0</v>
      </c>
      <c r="D166" s="261"/>
      <c r="E166" s="261" t="s">
        <v>87</v>
      </c>
      <c r="F166" s="261"/>
      <c r="G166" s="50" t="s">
        <v>478</v>
      </c>
      <c r="H166" s="448" t="s">
        <v>10</v>
      </c>
      <c r="I166" s="87" t="s">
        <v>404</v>
      </c>
      <c r="J166" s="87" t="s">
        <v>404</v>
      </c>
      <c r="K166" s="50" t="s">
        <v>542</v>
      </c>
      <c r="L166" s="244"/>
      <c r="M166" s="411" t="s">
        <v>711</v>
      </c>
      <c r="N166" s="411" t="s">
        <v>712</v>
      </c>
      <c r="O166" s="246"/>
      <c r="P166" s="87" t="s">
        <v>45</v>
      </c>
      <c r="Q166" s="75" t="s">
        <v>552</v>
      </c>
      <c r="R166" s="75" t="s">
        <v>441</v>
      </c>
      <c r="S166" s="75" t="s">
        <v>485</v>
      </c>
      <c r="T166" s="75" t="s">
        <v>472</v>
      </c>
      <c r="U166" s="75" t="s">
        <v>531</v>
      </c>
      <c r="V166" s="75" t="s">
        <v>1</v>
      </c>
      <c r="W166" s="50" t="s">
        <v>416</v>
      </c>
      <c r="X166" s="50" t="s">
        <v>488</v>
      </c>
      <c r="Y166" s="75" t="s">
        <v>426</v>
      </c>
      <c r="Z166" s="87" t="s">
        <v>557</v>
      </c>
      <c r="AA166" s="244"/>
      <c r="AB166" s="247"/>
      <c r="AD166" s="28"/>
      <c r="AE166" s="27"/>
      <c r="AF166" s="248"/>
      <c r="AG166" s="86"/>
      <c r="AK166" s="86"/>
    </row>
    <row r="167" spans="1:37" ht="15.6">
      <c r="A167" s="244"/>
      <c r="B167" s="244">
        <f>+'Ark1'!C1059</f>
        <v>2024</v>
      </c>
      <c r="C167" s="263">
        <f>+'Ark1'!M1059</f>
        <v>11</v>
      </c>
      <c r="D167" s="352" t="s">
        <v>103</v>
      </c>
      <c r="E167" s="263">
        <f>+'Ark1'!D1059</f>
        <v>1</v>
      </c>
      <c r="F167" s="263" t="s">
        <v>586</v>
      </c>
      <c r="G167" s="263">
        <f>+IF(H167=0,"",'Ark1'!Q1059)</f>
        <v>368</v>
      </c>
      <c r="H167" s="449">
        <f>+'Ark1'!R1059</f>
        <v>428</v>
      </c>
      <c r="I167" s="264">
        <f>+IF(H167=0,"",'Ark1'!AE1059)</f>
        <v>7.8952222837114912</v>
      </c>
      <c r="J167" s="264">
        <f>+IF(H167=0,"",'Ark1'!AF1059)</f>
        <v>9.1147802454253473</v>
      </c>
      <c r="K167" s="265">
        <f>+IF(H167=0,"",'Ark1'!S1059)</f>
        <v>5.2880562060889931</v>
      </c>
      <c r="L167" s="244"/>
      <c r="M167" s="366">
        <f>+IF(H167=0,"",'Ark1'!AR1059)</f>
        <v>223.97788697788695</v>
      </c>
      <c r="N167" s="114">
        <f>+IF(H167=0,"",'Ark1'!AS1059)</f>
        <v>31.443119524403514</v>
      </c>
      <c r="O167" s="246"/>
      <c r="P167" s="294">
        <f>+IF(H167=0,"",'Ark1'!U1059)</f>
        <v>352.33528037383206</v>
      </c>
      <c r="Q167" s="266">
        <f>+IF(H167=0,"",'Ark1'!W1059)</f>
        <v>100</v>
      </c>
      <c r="R167" s="266">
        <f>+IF(H167=0,"",'Ark1'!X1059)</f>
        <v>50.934579439252317</v>
      </c>
      <c r="S167" s="266">
        <f>+IF(H167=0,"",'Ark1'!AG1059)</f>
        <v>2199.1056511056518</v>
      </c>
      <c r="T167" s="266">
        <f>+IF(H167=0,"",'Ark1'!AH1059)</f>
        <v>95.093457943925245</v>
      </c>
      <c r="U167" s="266">
        <f>+IF(H167=0,"",'Ark1'!AI1059)</f>
        <v>25.700934579439256</v>
      </c>
      <c r="V167" s="266">
        <f>+IF(H167=0,"",'Ark1'!Y1059)</f>
        <v>46.505582452219677</v>
      </c>
      <c r="W167" s="265">
        <f>+IF(H167=0,"",'Ark1'!Z1059)</f>
        <v>1.250799322202109</v>
      </c>
      <c r="X167" s="294">
        <f t="shared" ref="X167:X178" si="30">+IF(H167=0,"",1000*P167/S167)</f>
        <v>160.21753215753287</v>
      </c>
      <c r="Y167" s="266">
        <f t="shared" ref="Y167:Y178" si="31">+IF(H167=0,"",P167/C167)</f>
        <v>32.03048003398473</v>
      </c>
      <c r="Z167" s="264">
        <f t="shared" ref="Z167:Z178" si="32">+IF(H167=0,"",H167/G167)</f>
        <v>1.1630434782608696</v>
      </c>
      <c r="AA167" s="244"/>
      <c r="AB167" s="247"/>
      <c r="AD167" s="28"/>
      <c r="AE167" s="27"/>
      <c r="AF167" s="248"/>
      <c r="AG167" s="86"/>
      <c r="AK167" s="86"/>
    </row>
    <row r="168" spans="1:37" ht="15.6">
      <c r="A168" s="244"/>
      <c r="B168" s="244">
        <f>+'Ark1'!C1060</f>
        <v>2024</v>
      </c>
      <c r="C168" s="263">
        <f>+'Ark1'!M1060</f>
        <v>11</v>
      </c>
      <c r="D168" s="352" t="s">
        <v>103</v>
      </c>
      <c r="E168" s="263">
        <f>+'Ark1'!D1060</f>
        <v>2</v>
      </c>
      <c r="F168" s="263" t="s">
        <v>587</v>
      </c>
      <c r="G168" s="263">
        <f>+IF(H168=0,"",'Ark1'!Q1060)</f>
        <v>238</v>
      </c>
      <c r="H168" s="449">
        <f>+'Ark1'!R1060</f>
        <v>270</v>
      </c>
      <c r="I168" s="264">
        <f>+IF(H168=0,"",'Ark1'!AE1060)</f>
        <v>8.6317135549872184</v>
      </c>
      <c r="J168" s="264">
        <f>+IF(H168=0,"",'Ark1'!AF1060)</f>
        <v>10.118038186487349</v>
      </c>
      <c r="K168" s="265">
        <f>+IF(H168=0,"",'Ark1'!S1060)</f>
        <v>5.2527881040892188</v>
      </c>
      <c r="L168" s="244"/>
      <c r="M168" s="366">
        <f>+IF(H168=0,"",'Ark1'!AR1060)</f>
        <v>225.94377510040161</v>
      </c>
      <c r="N168" s="114">
        <f>+IF(H168=0,"",'Ark1'!AS1060)</f>
        <v>31.266791603579637</v>
      </c>
      <c r="O168" s="246"/>
      <c r="P168" s="294">
        <f>+IF(H168=0,"",'Ark1'!U1060)</f>
        <v>357.38518518518515</v>
      </c>
      <c r="Q168" s="266">
        <f>+IF(H168=0,"",'Ark1'!W1060)</f>
        <v>100</v>
      </c>
      <c r="R168" s="266">
        <f>+IF(H168=0,"",'Ark1'!X1060)</f>
        <v>55.185185185185183</v>
      </c>
      <c r="S168" s="266">
        <f>+IF(H168=0,"",'Ark1'!AG1060)</f>
        <v>2172.803212851406</v>
      </c>
      <c r="T168" s="266">
        <f>+IF(H168=0,"",'Ark1'!AH1060)</f>
        <v>92.222222222222229</v>
      </c>
      <c r="U168" s="266">
        <f>+IF(H168=0,"",'Ark1'!AI1060)</f>
        <v>21.481481481481481</v>
      </c>
      <c r="V168" s="266">
        <f>+IF(H168=0,"",'Ark1'!Y1060)</f>
        <v>50.966208875960511</v>
      </c>
      <c r="W168" s="265">
        <f>+IF(H168=0,"",'Ark1'!Z1060)</f>
        <v>1.3488247642484521</v>
      </c>
      <c r="X168" s="294">
        <f t="shared" si="30"/>
        <v>164.48115644867011</v>
      </c>
      <c r="Y168" s="266">
        <f t="shared" si="31"/>
        <v>32.489562289562286</v>
      </c>
      <c r="Z168" s="264">
        <f t="shared" si="32"/>
        <v>1.134453781512605</v>
      </c>
      <c r="AA168" s="244"/>
      <c r="AB168" s="247"/>
      <c r="AD168" s="28"/>
      <c r="AE168" s="27"/>
      <c r="AF168" s="248"/>
      <c r="AG168" s="86"/>
      <c r="AK168" s="86"/>
    </row>
    <row r="169" spans="1:37" ht="15.6">
      <c r="A169" s="244"/>
      <c r="B169" s="244">
        <f>+'Ark1'!C1061</f>
        <v>2024</v>
      </c>
      <c r="C169" s="263">
        <f>+'Ark1'!M1061</f>
        <v>11</v>
      </c>
      <c r="D169" s="352" t="s">
        <v>103</v>
      </c>
      <c r="E169" s="263">
        <f>+'Ark1'!D1061</f>
        <v>3</v>
      </c>
      <c r="F169" s="263" t="s">
        <v>588</v>
      </c>
      <c r="G169" s="263">
        <f>+IF(H169=0,"",'Ark1'!Q1061)</f>
        <v>298</v>
      </c>
      <c r="H169" s="449">
        <f>+'Ark1'!R1061</f>
        <v>340</v>
      </c>
      <c r="I169" s="264">
        <f>+IF(H169=0,"",'Ark1'!AE1061)</f>
        <v>9.3227310117905144</v>
      </c>
      <c r="J169" s="264">
        <f>+IF(H169=0,"",'Ark1'!AF1061)</f>
        <v>10.628187400087878</v>
      </c>
      <c r="K169" s="265">
        <f>+IF(H169=0,"",'Ark1'!S1061)</f>
        <v>5.1941176470588255</v>
      </c>
      <c r="L169" s="244"/>
      <c r="M169" s="366">
        <f>+IF(H169=0,"",'Ark1'!AR1061)</f>
        <v>224.37942122186499</v>
      </c>
      <c r="N169" s="114">
        <f>+IF(H169=0,"",'Ark1'!AS1061)</f>
        <v>30.993698560634005</v>
      </c>
      <c r="O169" s="246"/>
      <c r="P169" s="294">
        <f>+IF(H169=0,"",'Ark1'!U1061)</f>
        <v>348.51617647058828</v>
      </c>
      <c r="Q169" s="266">
        <f>+IF(H169=0,"",'Ark1'!W1061)</f>
        <v>100</v>
      </c>
      <c r="R169" s="266">
        <f>+IF(H169=0,"",'Ark1'!X1061)</f>
        <v>46.176470588235297</v>
      </c>
      <c r="S169" s="266">
        <f>+IF(H169=0,"",'Ark1'!AG1061)</f>
        <v>2236.6366559485527</v>
      </c>
      <c r="T169" s="266">
        <f>+IF(H169=0,"",'Ark1'!AH1061)</f>
        <v>91.17647058823529</v>
      </c>
      <c r="U169" s="266">
        <f>+IF(H169=0,"",'Ark1'!AI1061)</f>
        <v>23.823529411764703</v>
      </c>
      <c r="V169" s="266">
        <f>+IF(H169=0,"",'Ark1'!Y1061)</f>
        <v>48.570174248782735</v>
      </c>
      <c r="W169" s="265">
        <f>+IF(H169=0,"",'Ark1'!Z1061)</f>
        <v>1.2452122843989264</v>
      </c>
      <c r="X169" s="294">
        <f t="shared" si="30"/>
        <v>155.82154371997598</v>
      </c>
      <c r="Y169" s="266">
        <f t="shared" si="31"/>
        <v>31.68328877005348</v>
      </c>
      <c r="Z169" s="264">
        <f t="shared" si="32"/>
        <v>1.1409395973154361</v>
      </c>
      <c r="AA169" s="244"/>
      <c r="AB169" s="247"/>
      <c r="AD169" s="28"/>
      <c r="AE169" s="27"/>
      <c r="AF169" s="248"/>
      <c r="AG169" s="86"/>
      <c r="AK169" s="86"/>
    </row>
    <row r="170" spans="1:37" ht="15.6">
      <c r="A170" s="244"/>
      <c r="B170" s="244">
        <f>+'Ark1'!C1062</f>
        <v>2024</v>
      </c>
      <c r="C170" s="263">
        <f>+'Ark1'!M1062</f>
        <v>11</v>
      </c>
      <c r="D170" s="352" t="s">
        <v>103</v>
      </c>
      <c r="E170" s="263">
        <f>+'Ark1'!D1062</f>
        <v>4</v>
      </c>
      <c r="F170" s="263" t="s">
        <v>589</v>
      </c>
      <c r="G170" s="263">
        <f>+IF(H170=0,"",'Ark1'!Q1062)</f>
        <v>331</v>
      </c>
      <c r="H170" s="449">
        <f>+'Ark1'!R1062</f>
        <v>380</v>
      </c>
      <c r="I170" s="264">
        <f>+IF(H170=0,"",'Ark1'!AE1062)</f>
        <v>8.6031242925062248</v>
      </c>
      <c r="J170" s="264">
        <f>+IF(H170=0,"",'Ark1'!AF1062)</f>
        <v>9.8306139054955501</v>
      </c>
      <c r="K170" s="265">
        <f>+IF(H170=0,"",'Ark1'!S1062)</f>
        <v>5.330687830687828</v>
      </c>
      <c r="L170" s="244"/>
      <c r="M170" s="366">
        <f>+IF(H170=0,"",'Ark1'!AR1062)</f>
        <v>224.10674157303367</v>
      </c>
      <c r="N170" s="114">
        <f>+IF(H170=0,"",'Ark1'!AS1062)</f>
        <v>31.558633828169675</v>
      </c>
      <c r="O170" s="246"/>
      <c r="P170" s="294">
        <f>+IF(H170=0,"",'Ark1'!U1062)</f>
        <v>354.33710526315787</v>
      </c>
      <c r="Q170" s="266">
        <f>+IF(H170=0,"",'Ark1'!W1062)</f>
        <v>100</v>
      </c>
      <c r="R170" s="266">
        <f>+IF(H170=0,"",'Ark1'!X1062)</f>
        <v>56.315789473684198</v>
      </c>
      <c r="S170" s="266">
        <f>+IF(H170=0,"",'Ark1'!AG1062)</f>
        <v>2206.075842696629</v>
      </c>
      <c r="T170" s="266">
        <f>+IF(H170=0,"",'Ark1'!AH1062)</f>
        <v>93.684210526315809</v>
      </c>
      <c r="U170" s="266">
        <f>+IF(H170=0,"",'Ark1'!AI1062)</f>
        <v>25.526315789473681</v>
      </c>
      <c r="V170" s="266">
        <f>+IF(H170=0,"",'Ark1'!Y1062)</f>
        <v>47.773267872309923</v>
      </c>
      <c r="W170" s="265">
        <f>+IF(H170=0,"",'Ark1'!Z1062)</f>
        <v>1.3811051597481572</v>
      </c>
      <c r="X170" s="294">
        <f t="shared" si="30"/>
        <v>160.61873232337683</v>
      </c>
      <c r="Y170" s="266">
        <f t="shared" si="31"/>
        <v>32.212464114832535</v>
      </c>
      <c r="Z170" s="264">
        <f t="shared" si="32"/>
        <v>1.148036253776435</v>
      </c>
      <c r="AA170" s="244"/>
      <c r="AB170" s="247"/>
      <c r="AD170" s="28"/>
      <c r="AE170" s="27"/>
      <c r="AF170" s="248"/>
      <c r="AG170" s="86"/>
      <c r="AK170" s="86"/>
    </row>
    <row r="171" spans="1:37" ht="15.6">
      <c r="A171" s="244"/>
      <c r="B171" s="244">
        <f>+'Ark1'!C1063</f>
        <v>2024</v>
      </c>
      <c r="C171" s="263">
        <f>+'Ark1'!M1063</f>
        <v>11</v>
      </c>
      <c r="D171" s="352" t="s">
        <v>103</v>
      </c>
      <c r="E171" s="263">
        <f>+'Ark1'!D1063</f>
        <v>5</v>
      </c>
      <c r="F171" s="263" t="s">
        <v>444</v>
      </c>
      <c r="G171" s="263">
        <f>+IF(H171=0,"",'Ark1'!Q1063)</f>
        <v>249</v>
      </c>
      <c r="H171" s="449">
        <f>+'Ark1'!R1063</f>
        <v>276</v>
      </c>
      <c r="I171" s="264">
        <f>+IF(H171=0,"",'Ark1'!AE1063)</f>
        <v>7.3698264352469982</v>
      </c>
      <c r="J171" s="264">
        <f>+IF(H171=0,"",'Ark1'!AF1063)</f>
        <v>8.512417707506172</v>
      </c>
      <c r="K171" s="265">
        <f>+IF(H171=0,"",'Ark1'!S1063)</f>
        <v>5.4347826086956523</v>
      </c>
      <c r="L171" s="244"/>
      <c r="M171" s="366">
        <f>+IF(H171=0,"",'Ark1'!AR1063)</f>
        <v>223.44106463878325</v>
      </c>
      <c r="N171" s="114">
        <f>+IF(H171=0,"",'Ark1'!AS1063)</f>
        <v>31.91719898386236</v>
      </c>
      <c r="O171" s="246"/>
      <c r="P171" s="294">
        <f>+IF(H171=0,"",'Ark1'!U1063)</f>
        <v>354.80543478260853</v>
      </c>
      <c r="Q171" s="266">
        <f>+IF(H171=0,"",'Ark1'!W1063)</f>
        <v>100</v>
      </c>
      <c r="R171" s="266">
        <f>+IF(H171=0,"",'Ark1'!X1063)</f>
        <v>51.449275362318843</v>
      </c>
      <c r="S171" s="266">
        <f>+IF(H171=0,"",'Ark1'!AG1063)</f>
        <v>2357.7756653992406</v>
      </c>
      <c r="T171" s="266">
        <f>+IF(H171=0,"",'Ark1'!AH1063)</f>
        <v>95.289855072463766</v>
      </c>
      <c r="U171" s="266">
        <f>+IF(H171=0,"",'Ark1'!AI1063)</f>
        <v>32.246376811594203</v>
      </c>
      <c r="V171" s="266">
        <f>+IF(H171=0,"",'Ark1'!Y1063)</f>
        <v>54.637683479175699</v>
      </c>
      <c r="W171" s="265">
        <f>+IF(H171=0,"",'Ark1'!Z1063)</f>
        <v>1.5273189626304613</v>
      </c>
      <c r="X171" s="294">
        <f t="shared" si="30"/>
        <v>150.48311847027634</v>
      </c>
      <c r="Y171" s="266">
        <f t="shared" si="31"/>
        <v>32.255039525691686</v>
      </c>
      <c r="Z171" s="264">
        <f t="shared" si="32"/>
        <v>1.1084337349397591</v>
      </c>
      <c r="AA171" s="244"/>
      <c r="AB171" s="247"/>
      <c r="AD171" s="28"/>
      <c r="AE171" s="27"/>
      <c r="AF171" s="248"/>
      <c r="AG171" s="86"/>
      <c r="AK171" s="86"/>
    </row>
    <row r="172" spans="1:37" ht="15.6">
      <c r="A172" s="244"/>
      <c r="B172" s="244">
        <f>+'Ark1'!C1064</f>
        <v>2024</v>
      </c>
      <c r="C172" s="263">
        <f>+'Ark1'!M1064</f>
        <v>11</v>
      </c>
      <c r="D172" s="352" t="s">
        <v>103</v>
      </c>
      <c r="E172" s="263">
        <f>+'Ark1'!D1064</f>
        <v>6</v>
      </c>
      <c r="F172" s="263" t="s">
        <v>590</v>
      </c>
      <c r="G172" s="263">
        <f>+IF(H172=0,"",'Ark1'!Q1064)</f>
        <v>213</v>
      </c>
      <c r="H172" s="449">
        <f>+'Ark1'!R1064</f>
        <v>240</v>
      </c>
      <c r="I172" s="264">
        <f>+IF(H172=0,"",'Ark1'!AE1064)</f>
        <v>6.8395554288971212</v>
      </c>
      <c r="J172" s="264">
        <f>+IF(H172=0,"",'Ark1'!AF1064)</f>
        <v>8.0862736748863142</v>
      </c>
      <c r="K172" s="265">
        <f>+IF(H172=0,"",'Ark1'!S1064)</f>
        <v>5.6916666666666647</v>
      </c>
      <c r="L172" s="244"/>
      <c r="M172" s="366">
        <f>+IF(H172=0,"",'Ark1'!AR1064)</f>
        <v>224.24545454545452</v>
      </c>
      <c r="N172" s="114">
        <f>+IF(H172=0,"",'Ark1'!AS1064)</f>
        <v>32.234107792702197</v>
      </c>
      <c r="O172" s="246"/>
      <c r="P172" s="294">
        <f>+IF(H172=0,"",'Ark1'!U1064)</f>
        <v>362.71708333333305</v>
      </c>
      <c r="Q172" s="266">
        <f>+IF(H172=0,"",'Ark1'!W1064)</f>
        <v>100</v>
      </c>
      <c r="R172" s="266">
        <f>+IF(H172=0,"",'Ark1'!X1064)</f>
        <v>56.66666666666665</v>
      </c>
      <c r="S172" s="266">
        <f>+IF(H172=0,"",'Ark1'!AG1064)</f>
        <v>2296.5590909090911</v>
      </c>
      <c r="T172" s="266">
        <f>+IF(H172=0,"",'Ark1'!AH1064)</f>
        <v>91.666666666666686</v>
      </c>
      <c r="U172" s="266">
        <f>+IF(H172=0,"",'Ark1'!AI1064)</f>
        <v>36.666666666666657</v>
      </c>
      <c r="V172" s="266">
        <f>+IF(H172=0,"",'Ark1'!Y1064)</f>
        <v>56.658768810837103</v>
      </c>
      <c r="W172" s="265">
        <f>+IF(H172=0,"",'Ark1'!Z1064)</f>
        <v>1.6547700410899659</v>
      </c>
      <c r="X172" s="294">
        <f t="shared" si="30"/>
        <v>157.93936449061789</v>
      </c>
      <c r="Y172" s="266">
        <f t="shared" si="31"/>
        <v>32.974280303030277</v>
      </c>
      <c r="Z172" s="264">
        <f t="shared" si="32"/>
        <v>1.1267605633802817</v>
      </c>
      <c r="AA172" s="244"/>
      <c r="AB172" s="247"/>
      <c r="AD172" s="28"/>
      <c r="AE172" s="27"/>
      <c r="AF172" s="248"/>
      <c r="AG172" s="86"/>
      <c r="AK172" s="86"/>
    </row>
    <row r="173" spans="1:37" ht="15.6">
      <c r="A173" s="244"/>
      <c r="B173" s="244">
        <f>+'Ark1'!C1065</f>
        <v>2024</v>
      </c>
      <c r="C173" s="263">
        <f>+'Ark1'!M1065</f>
        <v>11</v>
      </c>
      <c r="D173" s="352" t="s">
        <v>103</v>
      </c>
      <c r="E173" s="263">
        <f>+'Ark1'!D1065</f>
        <v>7</v>
      </c>
      <c r="F173" s="263" t="s">
        <v>591</v>
      </c>
      <c r="G173" s="263">
        <f>+IF(H173=0,"",'Ark1'!Q1065)</f>
        <v>174</v>
      </c>
      <c r="H173" s="449">
        <f>+'Ark1'!R1065</f>
        <v>192</v>
      </c>
      <c r="I173" s="264">
        <f>+IF(H173=0,"",'Ark1'!AE1065)</f>
        <v>6.4602960969044414</v>
      </c>
      <c r="J173" s="264">
        <f>+IF(H173=0,"",'Ark1'!AF1065)</f>
        <v>7.6129058704467107</v>
      </c>
      <c r="K173" s="265">
        <f>+IF(H173=0,"",'Ark1'!S1065)</f>
        <v>5.28125</v>
      </c>
      <c r="L173" s="244"/>
      <c r="M173" s="366">
        <f>+IF(H173=0,"",'Ark1'!AR1065)</f>
        <v>224.72832369942191</v>
      </c>
      <c r="N173" s="114">
        <f>+IF(H173=0,"",'Ark1'!AS1065)</f>
        <v>31.362797420090903</v>
      </c>
      <c r="O173" s="246"/>
      <c r="P173" s="294">
        <f>+IF(H173=0,"",'Ark1'!U1065)</f>
        <v>354.02343750000006</v>
      </c>
      <c r="Q173" s="266">
        <f>+IF(H173=0,"",'Ark1'!W1065)</f>
        <v>100</v>
      </c>
      <c r="R173" s="266">
        <f>+IF(H173=0,"",'Ark1'!X1065)</f>
        <v>54.16666666666665</v>
      </c>
      <c r="S173" s="266">
        <f>+IF(H173=0,"",'Ark1'!AG1065)</f>
        <v>2244.7398843930632</v>
      </c>
      <c r="T173" s="266">
        <f>+IF(H173=0,"",'Ark1'!AH1065)</f>
        <v>90.104166666666686</v>
      </c>
      <c r="U173" s="266">
        <f>+IF(H173=0,"",'Ark1'!AI1065)</f>
        <v>21.354166666666671</v>
      </c>
      <c r="V173" s="266">
        <f>+IF(H173=0,"",'Ark1'!Y1065)</f>
        <v>43.208541336562639</v>
      </c>
      <c r="W173" s="265">
        <f>+IF(H173=0,"",'Ark1'!Z1065)</f>
        <v>1.3439922262299979</v>
      </c>
      <c r="X173" s="294">
        <f t="shared" si="30"/>
        <v>157.71245477545455</v>
      </c>
      <c r="Y173" s="266">
        <f t="shared" si="31"/>
        <v>32.183948863636367</v>
      </c>
      <c r="Z173" s="264">
        <f t="shared" si="32"/>
        <v>1.103448275862069</v>
      </c>
      <c r="AA173" s="244"/>
      <c r="AB173" s="247"/>
      <c r="AD173" s="28"/>
      <c r="AE173" s="27"/>
      <c r="AF173" s="248"/>
      <c r="AG173" s="86"/>
      <c r="AK173" s="86"/>
    </row>
    <row r="174" spans="1:37" ht="15.6">
      <c r="A174" s="244"/>
      <c r="B174" s="244">
        <f>+'Ark1'!C1066</f>
        <v>2024</v>
      </c>
      <c r="C174" s="263">
        <f>+'Ark1'!M1066</f>
        <v>11</v>
      </c>
      <c r="D174" s="352" t="s">
        <v>103</v>
      </c>
      <c r="E174" s="263">
        <f>+'Ark1'!D1066</f>
        <v>8</v>
      </c>
      <c r="F174" s="263" t="s">
        <v>592</v>
      </c>
      <c r="G174" s="263">
        <f>+IF(H174=0,"",'Ark1'!Q1066)</f>
        <v>173</v>
      </c>
      <c r="H174" s="449">
        <f>+'Ark1'!R1066</f>
        <v>188</v>
      </c>
      <c r="I174" s="264">
        <f>+IF(H174=0,"",'Ark1'!AE1066)</f>
        <v>5.5115801817648782</v>
      </c>
      <c r="J174" s="264">
        <f>+IF(H174=0,"",'Ark1'!AF1066)</f>
        <v>6.5278600832487443</v>
      </c>
      <c r="K174" s="265">
        <f>+IF(H174=0,"",'Ark1'!S1066)</f>
        <v>5.2956989247311821</v>
      </c>
      <c r="L174" s="244"/>
      <c r="M174" s="366">
        <f>+IF(H174=0,"",'Ark1'!AR1066)</f>
        <v>224.68263473053889</v>
      </c>
      <c r="N174" s="114">
        <f>+IF(H174=0,"",'Ark1'!AS1066)</f>
        <v>31.409483243787992</v>
      </c>
      <c r="O174" s="246"/>
      <c r="P174" s="294">
        <f>+IF(H174=0,"",'Ark1'!U1066)</f>
        <v>351.09414893617031</v>
      </c>
      <c r="Q174" s="266">
        <f>+IF(H174=0,"",'Ark1'!W1066)</f>
        <v>100</v>
      </c>
      <c r="R174" s="266">
        <f>+IF(H174=0,"",'Ark1'!X1066)</f>
        <v>51.595744680851055</v>
      </c>
      <c r="S174" s="266">
        <f>+IF(H174=0,"",'Ark1'!AG1066)</f>
        <v>2228.5089820359276</v>
      </c>
      <c r="T174" s="266">
        <f>+IF(H174=0,"",'Ark1'!AH1066)</f>
        <v>88.82978723404257</v>
      </c>
      <c r="U174" s="266">
        <f>+IF(H174=0,"",'Ark1'!AI1066)</f>
        <v>22.340425531914899</v>
      </c>
      <c r="V174" s="266">
        <f>+IF(H174=0,"",'Ark1'!Y1066)</f>
        <v>48.36288160179199</v>
      </c>
      <c r="W174" s="265">
        <f>+IF(H174=0,"",'Ark1'!Z1066)</f>
        <v>1.2895812138487548</v>
      </c>
      <c r="X174" s="294">
        <f t="shared" si="30"/>
        <v>157.54666091379929</v>
      </c>
      <c r="Y174" s="266">
        <f t="shared" si="31"/>
        <v>31.917649903288211</v>
      </c>
      <c r="Z174" s="264">
        <f t="shared" si="32"/>
        <v>1.0867052023121386</v>
      </c>
      <c r="AA174" s="244"/>
      <c r="AB174" s="247"/>
      <c r="AD174" s="28"/>
      <c r="AE174" s="27"/>
      <c r="AF174" s="248"/>
      <c r="AG174" s="86"/>
      <c r="AK174" s="86"/>
    </row>
    <row r="175" spans="1:37" ht="15.6">
      <c r="A175" s="244"/>
      <c r="B175" s="244">
        <f>+'Ark1'!C1067</f>
        <v>2024</v>
      </c>
      <c r="C175" s="263">
        <f>+'Ark1'!M1067</f>
        <v>11</v>
      </c>
      <c r="D175" s="352" t="s">
        <v>103</v>
      </c>
      <c r="E175" s="263">
        <f>+'Ark1'!D1067</f>
        <v>9</v>
      </c>
      <c r="F175" s="263" t="s">
        <v>593</v>
      </c>
      <c r="G175" s="263">
        <f>+IF(H175=0,"",'Ark1'!Q1067)</f>
        <v>155</v>
      </c>
      <c r="H175" s="449">
        <f>+'Ark1'!R1067</f>
        <v>174</v>
      </c>
      <c r="I175" s="264">
        <f>+IF(H175=0,"",'Ark1'!AE1067)</f>
        <v>4.6190602601539688</v>
      </c>
      <c r="J175" s="264">
        <f>+IF(H175=0,"",'Ark1'!AF1067)</f>
        <v>5.5056199200382911</v>
      </c>
      <c r="K175" s="265">
        <f>+IF(H175=0,"",'Ark1'!S1067)</f>
        <v>5.1954022988505741</v>
      </c>
      <c r="L175" s="244"/>
      <c r="M175" s="366">
        <f>+IF(H175=0,"",'Ark1'!AR1067)</f>
        <v>225.03164556962025</v>
      </c>
      <c r="N175" s="114">
        <f>+IF(H175=0,"",'Ark1'!AS1067)</f>
        <v>31.156652042289</v>
      </c>
      <c r="O175" s="246"/>
      <c r="P175" s="294">
        <f>+IF(H175=0,"",'Ark1'!U1067)</f>
        <v>353.23275862068994</v>
      </c>
      <c r="Q175" s="266">
        <f>+IF(H175=0,"",'Ark1'!W1067)</f>
        <v>100</v>
      </c>
      <c r="R175" s="266">
        <f>+IF(H175=0,"",'Ark1'!X1067)</f>
        <v>55.747126436781599</v>
      </c>
      <c r="S175" s="266">
        <f>+IF(H175=0,"",'Ark1'!AG1067)</f>
        <v>2229.5443037974687</v>
      </c>
      <c r="T175" s="266">
        <f>+IF(H175=0,"",'Ark1'!AH1067)</f>
        <v>90.804597701149405</v>
      </c>
      <c r="U175" s="266">
        <f>+IF(H175=0,"",'Ark1'!AI1067)</f>
        <v>21.264367816091951</v>
      </c>
      <c r="V175" s="266">
        <f>+IF(H175=0,"",'Ark1'!Y1067)</f>
        <v>48.210531071364571</v>
      </c>
      <c r="W175" s="265">
        <f>+IF(H175=0,"",'Ark1'!Z1067)</f>
        <v>1.1630230175302021</v>
      </c>
      <c r="X175" s="294">
        <f t="shared" si="30"/>
        <v>158.43271560876661</v>
      </c>
      <c r="Y175" s="266">
        <f t="shared" si="31"/>
        <v>32.112068965517267</v>
      </c>
      <c r="Z175" s="264">
        <f t="shared" si="32"/>
        <v>1.1225806451612903</v>
      </c>
      <c r="AA175" s="244"/>
      <c r="AB175" s="247"/>
      <c r="AD175" s="28"/>
      <c r="AE175" s="27"/>
      <c r="AF175" s="248"/>
      <c r="AG175" s="86"/>
      <c r="AK175" s="86"/>
    </row>
    <row r="176" spans="1:37" ht="15.6">
      <c r="A176" s="244"/>
      <c r="B176" s="244">
        <f>+'Ark1'!C1068</f>
        <v>2024</v>
      </c>
      <c r="C176" s="263">
        <f>+'Ark1'!M1068</f>
        <v>11</v>
      </c>
      <c r="D176" s="352" t="s">
        <v>103</v>
      </c>
      <c r="E176" s="263">
        <f>+'Ark1'!D1068</f>
        <v>10</v>
      </c>
      <c r="F176" s="263" t="s">
        <v>594</v>
      </c>
      <c r="G176" s="263">
        <f>+IF(H176=0,"",'Ark1'!Q1068)</f>
        <v>464</v>
      </c>
      <c r="H176" s="449">
        <f>+'Ark1'!R1068</f>
        <v>566</v>
      </c>
      <c r="I176" s="264">
        <f>+IF(H176=0,"",'Ark1'!AE1068)</f>
        <v>5.7814096016343219</v>
      </c>
      <c r="J176" s="264">
        <f>+IF(H176=0,"",'Ark1'!AF1068)</f>
        <v>6.7573649936875153</v>
      </c>
      <c r="K176" s="265">
        <f>+IF(H176=0,"",'Ark1'!S1068)</f>
        <v>5.8021201413427557</v>
      </c>
      <c r="L176" s="244"/>
      <c r="M176" s="366">
        <f>+IF(H176=0,"",'Ark1'!AR1068)</f>
        <v>220.54243542435432</v>
      </c>
      <c r="N176" s="114">
        <f>+IF(H176=0,"",'Ark1'!AS1068)</f>
        <v>32.834540528616778</v>
      </c>
      <c r="O176" s="246"/>
      <c r="P176" s="294">
        <f>+IF(H176=0,"",'Ark1'!U1068)</f>
        <v>352.22632508833914</v>
      </c>
      <c r="Q176" s="266">
        <f>+IF(H176=0,"",'Ark1'!W1068)</f>
        <v>100</v>
      </c>
      <c r="R176" s="266">
        <f>+IF(H176=0,"",'Ark1'!X1068)</f>
        <v>51.236749116607776</v>
      </c>
      <c r="S176" s="266">
        <f>+IF(H176=0,"",'Ark1'!AG1068)</f>
        <v>2388.4151291512912</v>
      </c>
      <c r="T176" s="266">
        <f>+IF(H176=0,"",'Ark1'!AH1068)</f>
        <v>95.583038869257948</v>
      </c>
      <c r="U176" s="266">
        <f>+IF(H176=0,"",'Ark1'!AI1068)</f>
        <v>50.706713780918733</v>
      </c>
      <c r="V176" s="266">
        <f>+IF(H176=0,"",'Ark1'!Y1068)</f>
        <v>53.459243049391034</v>
      </c>
      <c r="W176" s="265">
        <f>+IF(H176=0,"",'Ark1'!Z1068)</f>
        <v>1.3799661079404415</v>
      </c>
      <c r="X176" s="294">
        <f t="shared" si="30"/>
        <v>147.47282446393675</v>
      </c>
      <c r="Y176" s="266">
        <f t="shared" si="31"/>
        <v>32.020575008030832</v>
      </c>
      <c r="Z176" s="264">
        <f t="shared" si="32"/>
        <v>1.2198275862068966</v>
      </c>
      <c r="AA176" s="244"/>
      <c r="AB176" s="247"/>
      <c r="AD176" s="28"/>
      <c r="AE176" s="27"/>
      <c r="AF176" s="248"/>
      <c r="AG176" s="86"/>
      <c r="AK176" s="86"/>
    </row>
    <row r="177" spans="1:37" ht="15.6">
      <c r="A177" s="244"/>
      <c r="B177" s="244">
        <f>+'Ark1'!C1069</f>
        <v>2024</v>
      </c>
      <c r="C177" s="263">
        <f>+'Ark1'!M1069</f>
        <v>11</v>
      </c>
      <c r="D177" s="352" t="s">
        <v>103</v>
      </c>
      <c r="E177" s="263">
        <f>+'Ark1'!D1069</f>
        <v>11</v>
      </c>
      <c r="F177" s="263" t="s">
        <v>595</v>
      </c>
      <c r="G177" s="263">
        <f>+IF(H177=0,"",'Ark1'!Q1069)</f>
        <v>395</v>
      </c>
      <c r="H177" s="449">
        <f>+'Ark1'!R1069</f>
        <v>476</v>
      </c>
      <c r="I177" s="264">
        <f>+IF(H177=0,"",'Ark1'!AE1069)</f>
        <v>5.9589384076114174</v>
      </c>
      <c r="J177" s="264">
        <f>+IF(H177=0,"",'Ark1'!AF1069)</f>
        <v>6.9596278370318609</v>
      </c>
      <c r="K177" s="265">
        <f>+IF(H177=0,"",'Ark1'!S1069)</f>
        <v>5.72</v>
      </c>
      <c r="L177" s="244"/>
      <c r="M177" s="366">
        <f>+IF(H177=0,"",'Ark1'!AR1069)</f>
        <v>221.94432071269489</v>
      </c>
      <c r="N177" s="114">
        <f>+IF(H177=0,"",'Ark1'!AS1069)</f>
        <v>32.600063189778794</v>
      </c>
      <c r="O177" s="246"/>
      <c r="P177" s="294">
        <f>+IF(H177=0,"",'Ark1'!U1069)</f>
        <v>355.77121848739478</v>
      </c>
      <c r="Q177" s="266">
        <f>+IF(H177=0,"",'Ark1'!W1069)</f>
        <v>100</v>
      </c>
      <c r="R177" s="266">
        <f>+IF(H177=0,"",'Ark1'!X1069)</f>
        <v>55.042016806722678</v>
      </c>
      <c r="S177" s="266">
        <f>+IF(H177=0,"",'Ark1'!AG1069)</f>
        <v>2381.6681514476618</v>
      </c>
      <c r="T177" s="266">
        <f>+IF(H177=0,"",'Ark1'!AH1069)</f>
        <v>94.327731092436963</v>
      </c>
      <c r="U177" s="266">
        <f>+IF(H177=0,"",'Ark1'!AI1069)</f>
        <v>47.478991596638657</v>
      </c>
      <c r="V177" s="266">
        <f>+IF(H177=0,"",'Ark1'!Y1069)</f>
        <v>52.416731798778429</v>
      </c>
      <c r="W177" s="265">
        <f>+IF(H177=0,"",'Ark1'!Z1069)</f>
        <v>1.3181359387184548</v>
      </c>
      <c r="X177" s="294">
        <f t="shared" si="30"/>
        <v>149.37900490928786</v>
      </c>
      <c r="Y177" s="266">
        <f t="shared" si="31"/>
        <v>32.342838044308614</v>
      </c>
      <c r="Z177" s="264">
        <f t="shared" si="32"/>
        <v>1.2050632911392405</v>
      </c>
      <c r="AA177" s="244"/>
      <c r="AB177" s="247"/>
      <c r="AD177" s="28"/>
      <c r="AE177" s="27"/>
      <c r="AF177" s="248"/>
      <c r="AG177" s="86"/>
      <c r="AK177" s="86"/>
    </row>
    <row r="178" spans="1:37" ht="15.6">
      <c r="A178" s="244"/>
      <c r="B178" s="244">
        <f>+'Ark1'!C1070</f>
        <v>2024</v>
      </c>
      <c r="C178" s="263">
        <f>+'Ark1'!M1070</f>
        <v>11</v>
      </c>
      <c r="D178" s="352" t="s">
        <v>103</v>
      </c>
      <c r="E178" s="263">
        <f>+'Ark1'!D1070</f>
        <v>12</v>
      </c>
      <c r="F178" s="263" t="s">
        <v>596</v>
      </c>
      <c r="G178" s="263">
        <f>+IF(H178=0,"",'Ark1'!Q1070)</f>
        <v>99</v>
      </c>
      <c r="H178" s="449">
        <f>+'Ark1'!R1070</f>
        <v>113</v>
      </c>
      <c r="I178" s="264">
        <f>+IF(H178=0,"",'Ark1'!AE1070)</f>
        <v>6.7624177139437487</v>
      </c>
      <c r="J178" s="264">
        <f>+IF(H178=0,"",'Ark1'!AF1070)</f>
        <v>7.6639552420487025</v>
      </c>
      <c r="K178" s="265">
        <f>+IF(H178=0,"",'Ark1'!S1070)</f>
        <v>5.4070796460177002</v>
      </c>
      <c r="L178" s="244"/>
      <c r="M178" s="366">
        <f>+IF(H178=0,"",'Ark1'!AR1070)</f>
        <v>222.03773584905665</v>
      </c>
      <c r="N178" s="114">
        <f>+IF(H178=0,"",'Ark1'!AS1070)</f>
        <v>31.951410577138304</v>
      </c>
      <c r="O178" s="246"/>
      <c r="P178" s="294">
        <f>+IF(H178=0,"",'Ark1'!U1070)</f>
        <v>348.79026548672556</v>
      </c>
      <c r="Q178" s="266">
        <f>+IF(H178=0,"",'Ark1'!W1070)</f>
        <v>100</v>
      </c>
      <c r="R178" s="266">
        <f>+IF(H178=0,"",'Ark1'!X1070)</f>
        <v>48.672566371681398</v>
      </c>
      <c r="S178" s="266">
        <f>+IF(H178=0,"",'Ark1'!AG1070)</f>
        <v>2276.3679245283006</v>
      </c>
      <c r="T178" s="266">
        <f>+IF(H178=0,"",'Ark1'!AH1070)</f>
        <v>93.805309734513287</v>
      </c>
      <c r="U178" s="266">
        <f>+IF(H178=0,"",'Ark1'!AI1070)</f>
        <v>40.707964601769909</v>
      </c>
      <c r="V178" s="266">
        <f>+IF(H178=0,"",'Ark1'!Y1070)</f>
        <v>41.318889302640159</v>
      </c>
      <c r="W178" s="265">
        <f>+IF(H178=0,"",'Ark1'!Z1070)</f>
        <v>1.1260170870738038</v>
      </c>
      <c r="X178" s="294">
        <f t="shared" si="30"/>
        <v>153.22227208020445</v>
      </c>
      <c r="Y178" s="266">
        <f t="shared" si="31"/>
        <v>31.708205953338688</v>
      </c>
      <c r="Z178" s="264">
        <f t="shared" si="32"/>
        <v>1.1414141414141414</v>
      </c>
      <c r="AA178" s="244"/>
      <c r="AB178" s="247"/>
      <c r="AD178" s="28"/>
      <c r="AE178" s="27"/>
      <c r="AF178" s="248"/>
      <c r="AG178" s="86"/>
      <c r="AK178" s="86"/>
    </row>
    <row r="179" spans="1:37" ht="15.6">
      <c r="A179" s="244"/>
      <c r="B179" s="244"/>
      <c r="C179" s="244"/>
      <c r="D179" s="244"/>
      <c r="E179" s="244"/>
      <c r="F179" s="244"/>
      <c r="G179" s="244"/>
      <c r="H179" s="443"/>
      <c r="I179" s="245"/>
      <c r="J179" s="245"/>
      <c r="K179" s="244"/>
      <c r="L179" s="244"/>
      <c r="M179" s="246"/>
      <c r="N179" s="246"/>
      <c r="O179" s="246"/>
      <c r="P179" s="244"/>
      <c r="Q179" s="246"/>
      <c r="R179" s="246"/>
      <c r="S179" s="244"/>
      <c r="T179" s="246"/>
      <c r="U179" s="246"/>
      <c r="V179" s="246"/>
      <c r="W179" s="244"/>
      <c r="X179" s="244"/>
      <c r="Y179" s="246"/>
      <c r="Z179" s="245"/>
      <c r="AA179" s="244"/>
      <c r="AB179" s="247"/>
      <c r="AD179" s="28"/>
      <c r="AE179" s="27"/>
      <c r="AF179" s="248"/>
      <c r="AG179" s="86"/>
      <c r="AK179" s="86"/>
    </row>
    <row r="180" spans="1:37" ht="15.6">
      <c r="A180" s="244"/>
      <c r="B180" s="244"/>
      <c r="C180" s="244"/>
      <c r="D180" s="244"/>
      <c r="E180" s="244"/>
      <c r="F180" s="244"/>
      <c r="G180" s="244"/>
      <c r="H180" s="443"/>
      <c r="I180" s="245"/>
      <c r="J180" s="245"/>
      <c r="K180" s="244"/>
      <c r="L180" s="244"/>
      <c r="M180" s="246"/>
      <c r="N180" s="246"/>
      <c r="O180" s="246"/>
      <c r="P180" s="244"/>
      <c r="Q180" s="246"/>
      <c r="R180" s="246"/>
      <c r="S180" s="244"/>
      <c r="T180" s="246"/>
      <c r="U180" s="246"/>
      <c r="V180" s="246"/>
      <c r="W180" s="244"/>
      <c r="X180" s="244"/>
      <c r="Y180" s="246"/>
      <c r="Z180" s="245"/>
      <c r="AA180" s="244"/>
      <c r="AB180" s="247"/>
      <c r="AD180" s="28"/>
      <c r="AE180" s="27"/>
      <c r="AF180" s="248"/>
      <c r="AG180" s="86"/>
      <c r="AK180" s="86"/>
    </row>
    <row r="181" spans="1:37" ht="22.8">
      <c r="A181" s="261" t="s">
        <v>628</v>
      </c>
      <c r="B181" s="244"/>
      <c r="C181" s="244"/>
      <c r="D181" s="334" t="str">
        <f>+D186</f>
        <v>4+</v>
      </c>
      <c r="E181" s="244"/>
      <c r="F181" s="244"/>
      <c r="G181" s="244"/>
      <c r="H181" s="446">
        <f>SUM(H186:H197)</f>
        <v>2164</v>
      </c>
      <c r="I181" s="245"/>
      <c r="J181" s="245"/>
      <c r="K181" s="244"/>
      <c r="L181" s="244"/>
      <c r="M181" s="246"/>
      <c r="N181" s="246"/>
      <c r="O181" s="246"/>
      <c r="P181" s="269">
        <f>+Fettgruppe!Q20</f>
        <v>370.4025878003701</v>
      </c>
      <c r="Q181" s="246"/>
      <c r="R181" s="246"/>
      <c r="S181" s="244"/>
      <c r="T181" s="246"/>
      <c r="U181" s="246"/>
      <c r="V181" s="246"/>
      <c r="W181" s="244"/>
      <c r="X181" s="269">
        <f>+Fettgruppe!Y20</f>
        <v>155.89555925587041</v>
      </c>
      <c r="Y181" s="262" t="s">
        <v>627</v>
      </c>
      <c r="Z181" s="260"/>
      <c r="AA181" s="244"/>
      <c r="AB181" s="247"/>
      <c r="AD181" s="28"/>
      <c r="AE181" s="27"/>
      <c r="AF181" s="248"/>
      <c r="AG181" s="86"/>
      <c r="AK181" s="86"/>
    </row>
    <row r="182" spans="1:37" ht="16.5" customHeight="1">
      <c r="A182" s="244"/>
      <c r="B182" s="244"/>
      <c r="C182" s="244"/>
      <c r="D182" s="334"/>
      <c r="E182" s="244"/>
      <c r="F182" s="244"/>
      <c r="G182" s="244"/>
      <c r="H182" s="443"/>
      <c r="I182" s="244"/>
      <c r="J182" s="244"/>
      <c r="K182" s="244"/>
      <c r="L182" s="244"/>
      <c r="M182" s="246"/>
      <c r="N182" s="246"/>
      <c r="O182" s="246"/>
      <c r="P182" s="244"/>
      <c r="Q182" s="246"/>
      <c r="R182" s="246"/>
      <c r="S182" s="244"/>
      <c r="T182" s="246"/>
      <c r="U182" s="246"/>
      <c r="V182" s="246"/>
      <c r="W182" s="244"/>
      <c r="X182" s="244"/>
      <c r="Y182" s="246"/>
      <c r="Z182" s="260" t="s">
        <v>4</v>
      </c>
      <c r="AA182" s="244"/>
      <c r="AB182" s="247"/>
      <c r="AD182" s="28"/>
      <c r="AE182" s="27"/>
      <c r="AF182" s="248"/>
      <c r="AG182" s="86"/>
      <c r="AK182" s="86"/>
    </row>
    <row r="183" spans="1:37" ht="15.6">
      <c r="A183" s="244"/>
      <c r="B183" s="244"/>
      <c r="C183" s="244"/>
      <c r="D183" s="244"/>
      <c r="E183" s="244"/>
      <c r="F183" s="244"/>
      <c r="G183" s="261" t="s">
        <v>4</v>
      </c>
      <c r="H183" s="443"/>
      <c r="I183" s="245"/>
      <c r="J183" s="245"/>
      <c r="K183" s="261" t="s">
        <v>24</v>
      </c>
      <c r="L183" s="244"/>
      <c r="M183" s="246"/>
      <c r="N183" s="246"/>
      <c r="O183" s="246"/>
      <c r="P183" s="245"/>
      <c r="Q183" s="246" t="s">
        <v>404</v>
      </c>
      <c r="R183" s="246" t="s">
        <v>404</v>
      </c>
      <c r="S183" s="262" t="s">
        <v>533</v>
      </c>
      <c r="T183" s="246" t="s">
        <v>404</v>
      </c>
      <c r="U183" s="246" t="s">
        <v>404</v>
      </c>
      <c r="V183" s="262" t="s">
        <v>424</v>
      </c>
      <c r="W183" s="244"/>
      <c r="X183" s="261" t="s">
        <v>479</v>
      </c>
      <c r="Y183" s="262" t="s">
        <v>78</v>
      </c>
      <c r="Z183" s="260" t="s">
        <v>10</v>
      </c>
      <c r="AA183" s="244"/>
      <c r="AB183" s="247"/>
      <c r="AD183" s="28"/>
      <c r="AE183" s="27"/>
      <c r="AF183" s="248"/>
      <c r="AG183" s="86"/>
      <c r="AK183" s="86"/>
    </row>
    <row r="184" spans="1:37" ht="15.6">
      <c r="A184" s="244"/>
      <c r="B184" s="244"/>
      <c r="C184" s="244"/>
      <c r="D184" s="244"/>
      <c r="E184" s="261"/>
      <c r="F184" s="261"/>
      <c r="G184" s="261" t="s">
        <v>477</v>
      </c>
      <c r="H184" s="447" t="s">
        <v>4</v>
      </c>
      <c r="I184" s="260" t="s">
        <v>4</v>
      </c>
      <c r="J184" s="260" t="s">
        <v>1</v>
      </c>
      <c r="K184" s="261" t="s">
        <v>541</v>
      </c>
      <c r="L184" s="244"/>
      <c r="M184" s="411" t="s">
        <v>24</v>
      </c>
      <c r="N184" s="411" t="s">
        <v>24</v>
      </c>
      <c r="O184" s="246"/>
      <c r="P184" s="260" t="s">
        <v>24</v>
      </c>
      <c r="Q184" s="262" t="s">
        <v>575</v>
      </c>
      <c r="R184" s="262" t="s">
        <v>489</v>
      </c>
      <c r="S184" s="262" t="s">
        <v>554</v>
      </c>
      <c r="T184" s="262" t="s">
        <v>491</v>
      </c>
      <c r="U184" s="262" t="s">
        <v>562</v>
      </c>
      <c r="V184" s="262"/>
      <c r="W184" s="261" t="s">
        <v>415</v>
      </c>
      <c r="X184" s="261" t="s">
        <v>487</v>
      </c>
      <c r="Y184" s="262" t="s">
        <v>425</v>
      </c>
      <c r="Z184" s="260" t="s">
        <v>71</v>
      </c>
      <c r="AA184" s="244"/>
      <c r="AB184" s="247"/>
      <c r="AD184" s="28"/>
      <c r="AE184" s="27"/>
      <c r="AF184" s="248"/>
      <c r="AG184" s="86"/>
      <c r="AK184" s="86"/>
    </row>
    <row r="185" spans="1:37" ht="15.6">
      <c r="A185" s="244"/>
      <c r="B185" s="244"/>
      <c r="C185" s="261" t="s">
        <v>0</v>
      </c>
      <c r="D185" s="261"/>
      <c r="E185" s="261" t="s">
        <v>87</v>
      </c>
      <c r="F185" s="261"/>
      <c r="G185" s="50" t="s">
        <v>478</v>
      </c>
      <c r="H185" s="448" t="s">
        <v>10</v>
      </c>
      <c r="I185" s="87" t="s">
        <v>404</v>
      </c>
      <c r="J185" s="87" t="s">
        <v>404</v>
      </c>
      <c r="K185" s="50" t="s">
        <v>542</v>
      </c>
      <c r="L185" s="244"/>
      <c r="M185" s="411" t="s">
        <v>711</v>
      </c>
      <c r="N185" s="411" t="s">
        <v>712</v>
      </c>
      <c r="O185" s="246"/>
      <c r="P185" s="87" t="s">
        <v>45</v>
      </c>
      <c r="Q185" s="75" t="s">
        <v>552</v>
      </c>
      <c r="R185" s="75" t="s">
        <v>441</v>
      </c>
      <c r="S185" s="75" t="s">
        <v>485</v>
      </c>
      <c r="T185" s="75" t="s">
        <v>472</v>
      </c>
      <c r="U185" s="75" t="s">
        <v>531</v>
      </c>
      <c r="V185" s="75" t="s">
        <v>1</v>
      </c>
      <c r="W185" s="50" t="s">
        <v>416</v>
      </c>
      <c r="X185" s="50" t="s">
        <v>488</v>
      </c>
      <c r="Y185" s="75" t="s">
        <v>426</v>
      </c>
      <c r="Z185" s="87" t="s">
        <v>557</v>
      </c>
      <c r="AA185" s="244"/>
      <c r="AB185" s="247"/>
      <c r="AD185" s="28"/>
      <c r="AE185" s="27"/>
      <c r="AF185" s="248"/>
      <c r="AG185" s="86"/>
      <c r="AK185" s="86"/>
    </row>
    <row r="186" spans="1:37" ht="15.6">
      <c r="A186" s="244"/>
      <c r="B186" s="244">
        <f>+'Ark1'!C1071</f>
        <v>2024</v>
      </c>
      <c r="C186" s="86">
        <f>+'Ark1'!M1071</f>
        <v>12</v>
      </c>
      <c r="D186" s="351" t="s">
        <v>104</v>
      </c>
      <c r="E186" s="86">
        <f>+'Ark1'!D1071</f>
        <v>1</v>
      </c>
      <c r="F186" s="86" t="s">
        <v>586</v>
      </c>
      <c r="G186" s="86">
        <f>+IF(H186=0,"",'Ark1'!Q1071)</f>
        <v>195</v>
      </c>
      <c r="H186" s="449">
        <f>+'Ark1'!R1071</f>
        <v>215</v>
      </c>
      <c r="I186" s="28">
        <f>+IF(H186=0,"",'Ark1'!AE1071)</f>
        <v>3.9660579228924551</v>
      </c>
      <c r="J186" s="28">
        <f>+IF(H186=0,"",'Ark1'!AF1071)</f>
        <v>4.8558487889209356</v>
      </c>
      <c r="K186" s="27">
        <f>+IF(H186=0,"",'Ark1'!S1071)</f>
        <v>5.9532710280373839</v>
      </c>
      <c r="L186" s="244"/>
      <c r="M186" s="366">
        <f>+IF(H186=0,"",'Ark1'!AR1071)</f>
        <v>223.019801980198</v>
      </c>
      <c r="N186" s="114">
        <f>+IF(H186=0,"",'Ark1'!AS1071)</f>
        <v>33.556996178349408</v>
      </c>
      <c r="O186" s="246"/>
      <c r="P186" s="294">
        <f>+IF(H186=0,"",'Ark1'!U1071)</f>
        <v>373.66325581395353</v>
      </c>
      <c r="Q186" s="33">
        <f>+IF(H186=0,"",'Ark1'!W1071)</f>
        <v>100</v>
      </c>
      <c r="R186" s="33">
        <f>+IF(H186=0,"",'Ark1'!X1071)</f>
        <v>66.976744186046517</v>
      </c>
      <c r="S186" s="33">
        <f>+IF(H186=0,"",'Ark1'!AG1071)</f>
        <v>2301.2524752475247</v>
      </c>
      <c r="T186" s="33">
        <f>+IF(H186=0,"",'Ark1'!AH1071)</f>
        <v>93.953488372092991</v>
      </c>
      <c r="U186" s="33">
        <f>+IF(H186=0,"",'Ark1'!AI1071)</f>
        <v>34.418604651162774</v>
      </c>
      <c r="V186" s="33">
        <f>+IF(H186=0,"",'Ark1'!Y1071)</f>
        <v>53.159502846509454</v>
      </c>
      <c r="W186" s="27">
        <f>+IF(H186=0,"",'Ark1'!Z1071)</f>
        <v>1.3190752122483109</v>
      </c>
      <c r="X186" s="294">
        <f t="shared" ref="X186:X197" si="33">+IF(H186=0,"",1000*P186/S186)</f>
        <v>162.37386372556188</v>
      </c>
      <c r="Y186" s="33">
        <f t="shared" ref="Y186:Y197" si="34">+IF(H186=0,"",P186/C186)</f>
        <v>31.138604651162794</v>
      </c>
      <c r="Z186" s="28">
        <f t="shared" ref="Z186:Z197" si="35">+IF(H186=0,"",H186/G186)</f>
        <v>1.1025641025641026</v>
      </c>
      <c r="AA186" s="244"/>
      <c r="AB186" s="247"/>
      <c r="AD186" s="28"/>
      <c r="AE186" s="27"/>
      <c r="AF186" s="248"/>
      <c r="AG186" s="86"/>
      <c r="AK186" s="86"/>
    </row>
    <row r="187" spans="1:37" ht="15.6">
      <c r="A187" s="244"/>
      <c r="B187" s="244">
        <f>+'Ark1'!C1072</f>
        <v>2024</v>
      </c>
      <c r="C187" s="86">
        <f>+'Ark1'!M1072</f>
        <v>12</v>
      </c>
      <c r="D187" s="351" t="s">
        <v>104</v>
      </c>
      <c r="E187" s="86">
        <f>+'Ark1'!D1072</f>
        <v>2</v>
      </c>
      <c r="F187" s="86" t="s">
        <v>587</v>
      </c>
      <c r="G187" s="86">
        <f>+IF(H187=0,"",'Ark1'!Q1072)</f>
        <v>111</v>
      </c>
      <c r="H187" s="449">
        <f>+'Ark1'!R1072</f>
        <v>120</v>
      </c>
      <c r="I187" s="28">
        <f>+IF(H187=0,"",'Ark1'!AE1072)</f>
        <v>3.836317135549872</v>
      </c>
      <c r="J187" s="28">
        <f>+IF(H187=0,"",'Ark1'!AF1072)</f>
        <v>4.7016990658005922</v>
      </c>
      <c r="K187" s="27">
        <f>+IF(H187=0,"",'Ark1'!S1072)</f>
        <v>5.7310924369747891</v>
      </c>
      <c r="L187" s="244"/>
      <c r="M187" s="366">
        <f>+IF(H187=0,"",'Ark1'!AR1072)</f>
        <v>225.15238095238095</v>
      </c>
      <c r="N187" s="114">
        <f>+IF(H187=0,"",'Ark1'!AS1072)</f>
        <v>32.995827961094946</v>
      </c>
      <c r="O187" s="246"/>
      <c r="P187" s="294">
        <f>+IF(H187=0,"",'Ark1'!U1072)</f>
        <v>373.6608333333333</v>
      </c>
      <c r="Q187" s="33">
        <f>+IF(H187=0,"",'Ark1'!W1072)</f>
        <v>100</v>
      </c>
      <c r="R187" s="33">
        <f>+IF(H187=0,"",'Ark1'!X1072)</f>
        <v>70</v>
      </c>
      <c r="S187" s="33">
        <f>+IF(H187=0,"",'Ark1'!AG1072)</f>
        <v>2156.0095238095246</v>
      </c>
      <c r="T187" s="33">
        <f>+IF(H187=0,"",'Ark1'!AH1072)</f>
        <v>87.5</v>
      </c>
      <c r="U187" s="33">
        <f>+IF(H187=0,"",'Ark1'!AI1072)</f>
        <v>19.166666666666671</v>
      </c>
      <c r="V187" s="33">
        <f>+IF(H187=0,"",'Ark1'!Y1072)</f>
        <v>48.935854775806881</v>
      </c>
      <c r="W187" s="27">
        <f>+IF(H187=0,"",'Ark1'!Z1072)</f>
        <v>1.0745136010541552</v>
      </c>
      <c r="X187" s="294">
        <f t="shared" si="33"/>
        <v>173.31130925298493</v>
      </c>
      <c r="Y187" s="33">
        <f t="shared" si="34"/>
        <v>31.138402777777774</v>
      </c>
      <c r="Z187" s="28">
        <f t="shared" si="35"/>
        <v>1.0810810810810811</v>
      </c>
      <c r="AA187" s="244"/>
      <c r="AB187" s="247"/>
      <c r="AD187" s="28"/>
      <c r="AE187" s="27"/>
      <c r="AF187" s="248"/>
      <c r="AG187" s="86"/>
      <c r="AK187" s="86"/>
    </row>
    <row r="188" spans="1:37" ht="15.6">
      <c r="A188" s="244"/>
      <c r="B188" s="244">
        <f>+'Ark1'!C1073</f>
        <v>2024</v>
      </c>
      <c r="C188" s="86">
        <f>+'Ark1'!M1073</f>
        <v>12</v>
      </c>
      <c r="D188" s="351" t="s">
        <v>104</v>
      </c>
      <c r="E188" s="86">
        <f>+'Ark1'!D1073</f>
        <v>3</v>
      </c>
      <c r="F188" s="86" t="s">
        <v>588</v>
      </c>
      <c r="G188" s="86">
        <f>+IF(H188=0,"",'Ark1'!Q1073)</f>
        <v>160</v>
      </c>
      <c r="H188" s="449">
        <f>+'Ark1'!R1073</f>
        <v>196</v>
      </c>
      <c r="I188" s="28">
        <f>+IF(H188=0,"",'Ark1'!AE1073)</f>
        <v>5.3742802303262955</v>
      </c>
      <c r="J188" s="28">
        <f>+IF(H188=0,"",'Ark1'!AF1073)</f>
        <v>6.4535728345052989</v>
      </c>
      <c r="K188" s="27">
        <f>+IF(H188=0,"",'Ark1'!S1073)</f>
        <v>5.795918367346939</v>
      </c>
      <c r="L188" s="244"/>
      <c r="M188" s="366">
        <f>+IF(H188=0,"",'Ark1'!AR1073)</f>
        <v>223.22285714285721</v>
      </c>
      <c r="N188" s="114">
        <f>+IF(H188=0,"",'Ark1'!AS1073)</f>
        <v>32.931511842365595</v>
      </c>
      <c r="O188" s="246"/>
      <c r="P188" s="294">
        <f>+IF(H188=0,"",'Ark1'!U1073)</f>
        <v>367.10204081632639</v>
      </c>
      <c r="Q188" s="33">
        <f>+IF(H188=0,"",'Ark1'!W1073)</f>
        <v>100</v>
      </c>
      <c r="R188" s="33">
        <f>+IF(H188=0,"",'Ark1'!X1073)</f>
        <v>61.734693877551024</v>
      </c>
      <c r="S188" s="33">
        <f>+IF(H188=0,"",'Ark1'!AG1073)</f>
        <v>2156.6171428571424</v>
      </c>
      <c r="T188" s="33">
        <f>+IF(H188=0,"",'Ark1'!AH1073)</f>
        <v>89.285714285714306</v>
      </c>
      <c r="U188" s="33">
        <f>+IF(H188=0,"",'Ark1'!AI1073)</f>
        <v>31.122448979591841</v>
      </c>
      <c r="V188" s="33">
        <f>+IF(H188=0,"",'Ark1'!Y1073)</f>
        <v>54.334187906207617</v>
      </c>
      <c r="W188" s="27">
        <f>+IF(H188=0,"",'Ark1'!Z1073)</f>
        <v>1.2285646484320316</v>
      </c>
      <c r="X188" s="294">
        <f t="shared" si="33"/>
        <v>170.22123840209304</v>
      </c>
      <c r="Y188" s="33">
        <f t="shared" si="34"/>
        <v>30.591836734693867</v>
      </c>
      <c r="Z188" s="28">
        <f t="shared" si="35"/>
        <v>1.2250000000000001</v>
      </c>
      <c r="AA188" s="244"/>
      <c r="AB188" s="247"/>
      <c r="AD188" s="28"/>
      <c r="AE188" s="27"/>
      <c r="AF188" s="248"/>
      <c r="AG188" s="86"/>
      <c r="AK188" s="86"/>
    </row>
    <row r="189" spans="1:37" ht="15.6">
      <c r="A189" s="244"/>
      <c r="B189" s="244">
        <f>+'Ark1'!C1074</f>
        <v>2024</v>
      </c>
      <c r="C189" s="86">
        <f>+'Ark1'!M1074</f>
        <v>12</v>
      </c>
      <c r="D189" s="351" t="s">
        <v>104</v>
      </c>
      <c r="E189" s="86">
        <f>+'Ark1'!D1074</f>
        <v>4</v>
      </c>
      <c r="F189" s="86" t="s">
        <v>589</v>
      </c>
      <c r="G189" s="86">
        <f>+IF(H189=0,"",'Ark1'!Q1074)</f>
        <v>215</v>
      </c>
      <c r="H189" s="449">
        <f>+'Ark1'!R1074</f>
        <v>238</v>
      </c>
      <c r="I189" s="28">
        <f>+IF(H189=0,"",'Ark1'!AE1074)</f>
        <v>5.3882725832012657</v>
      </c>
      <c r="J189" s="28">
        <f>+IF(H189=0,"",'Ark1'!AF1074)</f>
        <v>6.5387975233658322</v>
      </c>
      <c r="K189" s="27">
        <f>+IF(H189=0,"",'Ark1'!S1074)</f>
        <v>6.1694915254237293</v>
      </c>
      <c r="L189" s="244"/>
      <c r="M189" s="366">
        <f>+IF(H189=0,"",'Ark1'!AR1074)</f>
        <v>223.88317757009344</v>
      </c>
      <c r="N189" s="114">
        <f>+IF(H189=0,"",'Ark1'!AS1074)</f>
        <v>33.950682284327776</v>
      </c>
      <c r="O189" s="246"/>
      <c r="P189" s="294">
        <f>+IF(H189=0,"",'Ark1'!U1074)</f>
        <v>376.30546218487393</v>
      </c>
      <c r="Q189" s="33">
        <f>+IF(H189=0,"",'Ark1'!W1074)</f>
        <v>100</v>
      </c>
      <c r="R189" s="33">
        <f>+IF(H189=0,"",'Ark1'!X1074)</f>
        <v>70.168067226890741</v>
      </c>
      <c r="S189" s="33">
        <f>+IF(H189=0,"",'Ark1'!AG1074)</f>
        <v>2336.602803738318</v>
      </c>
      <c r="T189" s="33">
        <f>+IF(H189=0,"",'Ark1'!AH1074)</f>
        <v>89.915966386554587</v>
      </c>
      <c r="U189" s="33">
        <f>+IF(H189=0,"",'Ark1'!AI1074)</f>
        <v>40.336134453781504</v>
      </c>
      <c r="V189" s="33">
        <f>+IF(H189=0,"",'Ark1'!Y1074)</f>
        <v>56.932022081002899</v>
      </c>
      <c r="W189" s="27">
        <f>+IF(H189=0,"",'Ark1'!Z1074)</f>
        <v>1.4393846251914024</v>
      </c>
      <c r="X189" s="294">
        <f t="shared" si="33"/>
        <v>161.04810863995579</v>
      </c>
      <c r="Y189" s="33">
        <f t="shared" si="34"/>
        <v>31.358788515406161</v>
      </c>
      <c r="Z189" s="28">
        <f t="shared" si="35"/>
        <v>1.1069767441860465</v>
      </c>
      <c r="AA189" s="244"/>
      <c r="AB189" s="247"/>
      <c r="AD189" s="28"/>
      <c r="AE189" s="27"/>
      <c r="AF189" s="248"/>
      <c r="AG189" s="86"/>
      <c r="AK189" s="86"/>
    </row>
    <row r="190" spans="1:37" ht="15.6">
      <c r="A190" s="244"/>
      <c r="B190" s="244">
        <f>+'Ark1'!C1075</f>
        <v>2024</v>
      </c>
      <c r="C190" s="86">
        <f>+'Ark1'!M1075</f>
        <v>12</v>
      </c>
      <c r="D190" s="351" t="s">
        <v>104</v>
      </c>
      <c r="E190" s="86">
        <f>+'Ark1'!D1075</f>
        <v>5</v>
      </c>
      <c r="F190" s="86" t="s">
        <v>444</v>
      </c>
      <c r="G190" s="86">
        <f>+IF(H190=0,"",'Ark1'!Q1075)</f>
        <v>140</v>
      </c>
      <c r="H190" s="449">
        <f>+'Ark1'!R1075</f>
        <v>167</v>
      </c>
      <c r="I190" s="28">
        <f>+IF(H190=0,"",'Ark1'!AE1075)</f>
        <v>4.4592790387182903</v>
      </c>
      <c r="J190" s="28">
        <f>+IF(H190=0,"",'Ark1'!AF1075)</f>
        <v>5.394840982672453</v>
      </c>
      <c r="K190" s="27">
        <f>+IF(H190=0,"",'Ark1'!S1075)</f>
        <v>6.0778443113772482</v>
      </c>
      <c r="L190" s="244"/>
      <c r="M190" s="366">
        <f>+IF(H190=0,"",'Ark1'!AR1075)</f>
        <v>222.46103896103901</v>
      </c>
      <c r="N190" s="114">
        <f>+IF(H190=0,"",'Ark1'!AS1075)</f>
        <v>33.775313457134999</v>
      </c>
      <c r="O190" s="246"/>
      <c r="P190" s="294">
        <f>+IF(H190=0,"",'Ark1'!U1075)</f>
        <v>371.62814371257485</v>
      </c>
      <c r="Q190" s="33">
        <f>+IF(H190=0,"",'Ark1'!W1075)</f>
        <v>100</v>
      </c>
      <c r="R190" s="33">
        <f>+IF(H190=0,"",'Ark1'!X1075)</f>
        <v>63.473053892215574</v>
      </c>
      <c r="S190" s="33">
        <f>+IF(H190=0,"",'Ark1'!AG1075)</f>
        <v>2392.7142857142858</v>
      </c>
      <c r="T190" s="33">
        <f>+IF(H190=0,"",'Ark1'!AH1075)</f>
        <v>92.215568862275489</v>
      </c>
      <c r="U190" s="33">
        <f>+IF(H190=0,"",'Ark1'!AI1075)</f>
        <v>43.712574850299411</v>
      </c>
      <c r="V190" s="33">
        <f>+IF(H190=0,"",'Ark1'!Y1075)</f>
        <v>57.328311641944552</v>
      </c>
      <c r="W190" s="27">
        <f>+IF(H190=0,"",'Ark1'!Z1075)</f>
        <v>1.443523682683328</v>
      </c>
      <c r="X190" s="294">
        <f t="shared" si="33"/>
        <v>155.3165565698265</v>
      </c>
      <c r="Y190" s="33">
        <f t="shared" si="34"/>
        <v>30.969011976047906</v>
      </c>
      <c r="Z190" s="28">
        <f t="shared" si="35"/>
        <v>1.1928571428571428</v>
      </c>
      <c r="AA190" s="244"/>
      <c r="AB190" s="247"/>
      <c r="AD190" s="28"/>
      <c r="AE190" s="27"/>
      <c r="AF190" s="248"/>
      <c r="AG190" s="86"/>
      <c r="AK190" s="86"/>
    </row>
    <row r="191" spans="1:37" ht="15.6">
      <c r="A191" s="244"/>
      <c r="B191" s="244">
        <f>+'Ark1'!C1076</f>
        <v>2024</v>
      </c>
      <c r="C191" s="86">
        <f>+'Ark1'!M1076</f>
        <v>12</v>
      </c>
      <c r="D191" s="351" t="s">
        <v>104</v>
      </c>
      <c r="E191" s="86">
        <f>+'Ark1'!D1076</f>
        <v>6</v>
      </c>
      <c r="F191" s="86" t="s">
        <v>590</v>
      </c>
      <c r="G191" s="86">
        <f>+IF(H191=0,"",'Ark1'!Q1076)</f>
        <v>127</v>
      </c>
      <c r="H191" s="449">
        <f>+'Ark1'!R1076</f>
        <v>156</v>
      </c>
      <c r="I191" s="28">
        <f>+IF(H191=0,"",'Ark1'!AE1076)</f>
        <v>4.4457110287831298</v>
      </c>
      <c r="J191" s="28">
        <f>+IF(H191=0,"",'Ark1'!AF1076)</f>
        <v>5.4397526300887966</v>
      </c>
      <c r="K191" s="27">
        <f>+IF(H191=0,"",'Ark1'!S1076)</f>
        <v>6.2948717948717965</v>
      </c>
      <c r="L191" s="244"/>
      <c r="M191" s="366">
        <f>+IF(H191=0,"",'Ark1'!AR1076)</f>
        <v>221.97241379310344</v>
      </c>
      <c r="N191" s="114">
        <f>+IF(H191=0,"",'Ark1'!AS1076)</f>
        <v>34.519704047426458</v>
      </c>
      <c r="O191" s="246"/>
      <c r="P191" s="294">
        <f>+IF(H191=0,"",'Ark1'!U1076)</f>
        <v>375.3923076923079</v>
      </c>
      <c r="Q191" s="33">
        <f>+IF(H191=0,"",'Ark1'!W1076)</f>
        <v>100</v>
      </c>
      <c r="R191" s="33">
        <f>+IF(H191=0,"",'Ark1'!X1076)</f>
        <v>66.666666666666686</v>
      </c>
      <c r="S191" s="33">
        <f>+IF(H191=0,"",'Ark1'!AG1076)</f>
        <v>2338.0758620689658</v>
      </c>
      <c r="T191" s="33">
        <f>+IF(H191=0,"",'Ark1'!AH1076)</f>
        <v>92.948717948717956</v>
      </c>
      <c r="U191" s="33">
        <f>+IF(H191=0,"",'Ark1'!AI1076)</f>
        <v>50.641025641025635</v>
      </c>
      <c r="V191" s="33">
        <f>+IF(H191=0,"",'Ark1'!Y1076)</f>
        <v>53.943749832177353</v>
      </c>
      <c r="W191" s="27">
        <f>+IF(H191=0,"",'Ark1'!Z1076)</f>
        <v>1.428725219485613</v>
      </c>
      <c r="X191" s="294">
        <f t="shared" si="33"/>
        <v>160.55608536162848</v>
      </c>
      <c r="Y191" s="33">
        <f t="shared" si="34"/>
        <v>31.282692307692326</v>
      </c>
      <c r="Z191" s="28">
        <f t="shared" si="35"/>
        <v>1.2283464566929134</v>
      </c>
      <c r="AA191" s="244"/>
      <c r="AB191" s="247"/>
      <c r="AD191" s="28"/>
      <c r="AE191" s="27"/>
      <c r="AF191" s="248"/>
      <c r="AG191" s="86"/>
      <c r="AK191" s="86"/>
    </row>
    <row r="192" spans="1:37" ht="15.6">
      <c r="A192" s="244"/>
      <c r="B192" s="244">
        <f>+'Ark1'!C1077</f>
        <v>2024</v>
      </c>
      <c r="C192" s="86">
        <f>+'Ark1'!M1077</f>
        <v>12</v>
      </c>
      <c r="D192" s="351" t="s">
        <v>104</v>
      </c>
      <c r="E192" s="86">
        <f>+'Ark1'!D1077</f>
        <v>7</v>
      </c>
      <c r="F192" s="86" t="s">
        <v>591</v>
      </c>
      <c r="G192" s="86">
        <f>+IF(H192=0,"",'Ark1'!Q1077)</f>
        <v>88</v>
      </c>
      <c r="H192" s="449">
        <f>+'Ark1'!R1077</f>
        <v>98</v>
      </c>
      <c r="I192" s="28">
        <f>+IF(H192=0,"",'Ark1'!AE1077)</f>
        <v>3.2974427994616407</v>
      </c>
      <c r="J192" s="28">
        <f>+IF(H192=0,"",'Ark1'!AF1077)</f>
        <v>4.3072768056942508</v>
      </c>
      <c r="K192" s="27">
        <f>+IF(H192=0,"",'Ark1'!S1077)</f>
        <v>6.5816326530612246</v>
      </c>
      <c r="L192" s="244"/>
      <c r="M192" s="366">
        <f>+IF(H192=0,"",'Ark1'!AR1077)</f>
        <v>223.42696629213484</v>
      </c>
      <c r="N192" s="114">
        <f>+IF(H192=0,"",'Ark1'!AS1077)</f>
        <v>35.380252588990047</v>
      </c>
      <c r="O192" s="246"/>
      <c r="P192" s="294">
        <f>+IF(H192=0,"",'Ark1'!U1077)</f>
        <v>392.42755102040826</v>
      </c>
      <c r="Q192" s="33">
        <f>+IF(H192=0,"",'Ark1'!W1077)</f>
        <v>100</v>
      </c>
      <c r="R192" s="33">
        <f>+IF(H192=0,"",'Ark1'!X1077)</f>
        <v>79.591836734693885</v>
      </c>
      <c r="S192" s="33">
        <f>+IF(H192=0,"",'Ark1'!AG1077)</f>
        <v>2332.1235955056181</v>
      </c>
      <c r="T192" s="33">
        <f>+IF(H192=0,"",'Ark1'!AH1077)</f>
        <v>90.816326530612244</v>
      </c>
      <c r="U192" s="33">
        <f>+IF(H192=0,"",'Ark1'!AI1077)</f>
        <v>41.836734693877553</v>
      </c>
      <c r="V192" s="33">
        <f>+IF(H192=0,"",'Ark1'!Y1077)</f>
        <v>54.969061392104706</v>
      </c>
      <c r="W192" s="27">
        <f>+IF(H192=0,"",'Ark1'!Z1077)</f>
        <v>1.4422450567888028</v>
      </c>
      <c r="X192" s="294">
        <f t="shared" si="33"/>
        <v>168.27047750671537</v>
      </c>
      <c r="Y192" s="33">
        <f t="shared" si="34"/>
        <v>32.702295918367355</v>
      </c>
      <c r="Z192" s="28">
        <f t="shared" si="35"/>
        <v>1.1136363636363635</v>
      </c>
      <c r="AA192" s="244"/>
      <c r="AB192" s="247"/>
      <c r="AD192" s="28"/>
      <c r="AE192" s="27"/>
      <c r="AF192" s="248"/>
      <c r="AG192" s="86"/>
      <c r="AK192" s="86"/>
    </row>
    <row r="193" spans="1:37" ht="15.6">
      <c r="A193" s="244"/>
      <c r="B193" s="244">
        <f>+'Ark1'!C1078</f>
        <v>2024</v>
      </c>
      <c r="C193" s="86">
        <f>+'Ark1'!M1078</f>
        <v>12</v>
      </c>
      <c r="D193" s="351" t="s">
        <v>104</v>
      </c>
      <c r="E193" s="86">
        <f>+'Ark1'!D1078</f>
        <v>8</v>
      </c>
      <c r="F193" s="86" t="s">
        <v>592</v>
      </c>
      <c r="G193" s="86">
        <f>+IF(H193=0,"",'Ark1'!Q1078)</f>
        <v>81</v>
      </c>
      <c r="H193" s="449">
        <f>+'Ark1'!R1078</f>
        <v>91</v>
      </c>
      <c r="I193" s="28">
        <f>+IF(H193=0,"",'Ark1'!AE1078)</f>
        <v>2.6678393433010843</v>
      </c>
      <c r="J193" s="28">
        <f>+IF(H193=0,"",'Ark1'!AF1078)</f>
        <v>3.4209362437426951</v>
      </c>
      <c r="K193" s="27">
        <f>+IF(H193=0,"",'Ark1'!S1078)</f>
        <v>6.2747252747252737</v>
      </c>
      <c r="L193" s="244"/>
      <c r="M193" s="366">
        <f>+IF(H193=0,"",'Ark1'!AR1078)</f>
        <v>223.09876543209876</v>
      </c>
      <c r="N193" s="114">
        <f>+IF(H193=0,"",'Ark1'!AS1078)</f>
        <v>34.497842847777349</v>
      </c>
      <c r="O193" s="246"/>
      <c r="P193" s="294">
        <f>+IF(H193=0,"",'Ark1'!U1078)</f>
        <v>380.11428571428559</v>
      </c>
      <c r="Q193" s="33">
        <f>+IF(H193=0,"",'Ark1'!W1078)</f>
        <v>100</v>
      </c>
      <c r="R193" s="33">
        <f>+IF(H193=0,"",'Ark1'!X1078)</f>
        <v>71.428571428571445</v>
      </c>
      <c r="S193" s="33">
        <f>+IF(H193=0,"",'Ark1'!AG1078)</f>
        <v>2465.7037037037039</v>
      </c>
      <c r="T193" s="33">
        <f>+IF(H193=0,"",'Ark1'!AH1078)</f>
        <v>89.010989010989022</v>
      </c>
      <c r="U193" s="33">
        <f>+IF(H193=0,"",'Ark1'!AI1078)</f>
        <v>40.659340659340671</v>
      </c>
      <c r="V193" s="33">
        <f>+IF(H193=0,"",'Ark1'!Y1078)</f>
        <v>49.866658621490544</v>
      </c>
      <c r="W193" s="27">
        <f>+IF(H193=0,"",'Ark1'!Z1078)</f>
        <v>1.3014441181464138</v>
      </c>
      <c r="X193" s="294">
        <f t="shared" si="33"/>
        <v>154.16056890506368</v>
      </c>
      <c r="Y193" s="33">
        <f t="shared" si="34"/>
        <v>31.676190476190467</v>
      </c>
      <c r="Z193" s="28">
        <f t="shared" si="35"/>
        <v>1.1234567901234569</v>
      </c>
      <c r="AA193" s="244"/>
      <c r="AB193" s="247"/>
      <c r="AD193" s="28"/>
      <c r="AE193" s="27"/>
      <c r="AF193" s="248"/>
      <c r="AG193" s="86"/>
      <c r="AK193" s="86"/>
    </row>
    <row r="194" spans="1:37" ht="15.6">
      <c r="A194" s="244"/>
      <c r="B194" s="244">
        <f>+'Ark1'!C1079</f>
        <v>2024</v>
      </c>
      <c r="C194" s="86">
        <f>+'Ark1'!M1079</f>
        <v>12</v>
      </c>
      <c r="D194" s="351" t="s">
        <v>104</v>
      </c>
      <c r="E194" s="86">
        <f>+'Ark1'!D1079</f>
        <v>9</v>
      </c>
      <c r="F194" s="86" t="s">
        <v>593</v>
      </c>
      <c r="G194" s="86">
        <f>+IF(H194=0,"",'Ark1'!Q1079)</f>
        <v>96</v>
      </c>
      <c r="H194" s="449">
        <f>+'Ark1'!R1079</f>
        <v>115</v>
      </c>
      <c r="I194" s="28">
        <f>+IF(H194=0,"",'Ark1'!AE1079)</f>
        <v>3.0528271834350944</v>
      </c>
      <c r="J194" s="28">
        <f>+IF(H194=0,"",'Ark1'!AF1079)</f>
        <v>3.8227119172116009</v>
      </c>
      <c r="K194" s="27">
        <f>+IF(H194=0,"",'Ark1'!S1079)</f>
        <v>5.8956521739130414</v>
      </c>
      <c r="L194" s="244"/>
      <c r="M194" s="366">
        <f>+IF(H194=0,"",'Ark1'!AR1079)</f>
        <v>223.02752293577976</v>
      </c>
      <c r="N194" s="114">
        <f>+IF(H194=0,"",'Ark1'!AS1079)</f>
        <v>33.60496616336625</v>
      </c>
      <c r="O194" s="246"/>
      <c r="P194" s="294">
        <f>+IF(H194=0,"",'Ark1'!U1079)</f>
        <v>371.08869565217407</v>
      </c>
      <c r="Q194" s="33">
        <f>+IF(H194=0,"",'Ark1'!W1079)</f>
        <v>100</v>
      </c>
      <c r="R194" s="33">
        <f>+IF(H194=0,"",'Ark1'!X1079)</f>
        <v>73.043478260869563</v>
      </c>
      <c r="S194" s="33">
        <f>+IF(H194=0,"",'Ark1'!AG1079)</f>
        <v>2336.5045871559632</v>
      </c>
      <c r="T194" s="33">
        <f>+IF(H194=0,"",'Ark1'!AH1079)</f>
        <v>94.782608695652172</v>
      </c>
      <c r="U194" s="33">
        <f>+IF(H194=0,"",'Ark1'!AI1079)</f>
        <v>26.086956521739129</v>
      </c>
      <c r="V194" s="33">
        <f>+IF(H194=0,"",'Ark1'!Y1079)</f>
        <v>52.610396997281995</v>
      </c>
      <c r="W194" s="27">
        <f>+IF(H194=0,"",'Ark1'!Z1079)</f>
        <v>1.2878962491529478</v>
      </c>
      <c r="X194" s="294">
        <f t="shared" si="33"/>
        <v>158.82215583572645</v>
      </c>
      <c r="Y194" s="33">
        <f t="shared" si="34"/>
        <v>30.924057971014506</v>
      </c>
      <c r="Z194" s="28">
        <f t="shared" si="35"/>
        <v>1.1979166666666667</v>
      </c>
      <c r="AA194" s="244"/>
      <c r="AB194" s="247"/>
      <c r="AD194" s="28"/>
      <c r="AE194" s="27"/>
      <c r="AF194" s="248"/>
      <c r="AG194" s="86"/>
      <c r="AK194" s="86"/>
    </row>
    <row r="195" spans="1:37" ht="15.6">
      <c r="A195" s="244"/>
      <c r="B195" s="244">
        <f>+'Ark1'!C1080</f>
        <v>2024</v>
      </c>
      <c r="C195" s="86">
        <f>+'Ark1'!M1080</f>
        <v>12</v>
      </c>
      <c r="D195" s="351" t="s">
        <v>104</v>
      </c>
      <c r="E195" s="86">
        <f>+'Ark1'!D1080</f>
        <v>10</v>
      </c>
      <c r="F195" s="86" t="s">
        <v>594</v>
      </c>
      <c r="G195" s="86">
        <f>+IF(H195=0,"",'Ark1'!Q1080)</f>
        <v>342</v>
      </c>
      <c r="H195" s="449">
        <f>+'Ark1'!R1080</f>
        <v>394</v>
      </c>
      <c r="I195" s="28">
        <f>+IF(H195=0,"",'Ark1'!AE1080)</f>
        <v>4.0245148110316649</v>
      </c>
      <c r="J195" s="28">
        <f>+IF(H195=0,"",'Ark1'!AF1080)</f>
        <v>4.8288459889978004</v>
      </c>
      <c r="K195" s="27">
        <f>+IF(H195=0,"",'Ark1'!S1080)</f>
        <v>6.2519083969465639</v>
      </c>
      <c r="L195" s="244"/>
      <c r="M195" s="366">
        <f>+IF(H195=0,"",'Ark1'!AR1080)</f>
        <v>219.30026109660568</v>
      </c>
      <c r="N195" s="114">
        <f>+IF(H195=0,"",'Ark1'!AS1080)</f>
        <v>34.164464333205309</v>
      </c>
      <c r="O195" s="246"/>
      <c r="P195" s="294">
        <f>+IF(H195=0,"",'Ark1'!U1080)</f>
        <v>361.582994923858</v>
      </c>
      <c r="Q195" s="33">
        <f>+IF(H195=0,"",'Ark1'!W1080)</f>
        <v>100</v>
      </c>
      <c r="R195" s="33">
        <f>+IF(H195=0,"",'Ark1'!X1080)</f>
        <v>59.644670050761405</v>
      </c>
      <c r="S195" s="33">
        <f>+IF(H195=0,"",'Ark1'!AG1080)</f>
        <v>2444.0548302872062</v>
      </c>
      <c r="T195" s="33">
        <f>+IF(H195=0,"",'Ark1'!AH1080)</f>
        <v>97.20812182741119</v>
      </c>
      <c r="U195" s="33">
        <f>+IF(H195=0,"",'Ark1'!AI1080)</f>
        <v>62.690355329949206</v>
      </c>
      <c r="V195" s="33">
        <f>+IF(H195=0,"",'Ark1'!Y1080)</f>
        <v>61.573229813035752</v>
      </c>
      <c r="W195" s="27">
        <f>+IF(H195=0,"",'Ark1'!Z1080)</f>
        <v>1.303036973988037</v>
      </c>
      <c r="X195" s="294">
        <f t="shared" si="33"/>
        <v>147.94389652926387</v>
      </c>
      <c r="Y195" s="33">
        <f t="shared" si="34"/>
        <v>30.131916243654832</v>
      </c>
      <c r="Z195" s="28">
        <f t="shared" si="35"/>
        <v>1.1520467836257311</v>
      </c>
      <c r="AA195" s="244"/>
      <c r="AB195" s="247"/>
      <c r="AD195" s="28"/>
      <c r="AE195" s="27"/>
      <c r="AF195" s="248"/>
      <c r="AG195" s="86"/>
      <c r="AK195" s="86"/>
    </row>
    <row r="196" spans="1:37" ht="15.6">
      <c r="A196" s="244"/>
      <c r="B196" s="244">
        <f>+'Ark1'!C1081</f>
        <v>2024</v>
      </c>
      <c r="C196" s="86">
        <f>+'Ark1'!M1081</f>
        <v>12</v>
      </c>
      <c r="D196" s="351" t="s">
        <v>104</v>
      </c>
      <c r="E196" s="86">
        <f>+'Ark1'!D1081</f>
        <v>11</v>
      </c>
      <c r="F196" s="86" t="s">
        <v>595</v>
      </c>
      <c r="G196" s="86">
        <f>+IF(H196=0,"",'Ark1'!Q1081)</f>
        <v>259</v>
      </c>
      <c r="H196" s="449">
        <f>+'Ark1'!R1081</f>
        <v>314</v>
      </c>
      <c r="I196" s="28">
        <f>+IF(H196=0,"",'Ark1'!AE1081)</f>
        <v>3.9308963445167753</v>
      </c>
      <c r="J196" s="28">
        <f>+IF(H196=0,"",'Ark1'!AF1081)</f>
        <v>4.6926530921393637</v>
      </c>
      <c r="K196" s="27">
        <f>+IF(H196=0,"",'Ark1'!S1081)</f>
        <v>6.2428115015974415</v>
      </c>
      <c r="L196" s="244"/>
      <c r="M196" s="366">
        <f>+IF(H196=0,"",'Ark1'!AR1081)</f>
        <v>219.62295081967213</v>
      </c>
      <c r="N196" s="114">
        <f>+IF(H196=0,"",'Ark1'!AS1081)</f>
        <v>34.211224999193384</v>
      </c>
      <c r="O196" s="246"/>
      <c r="P196" s="294">
        <f>+IF(H196=0,"",'Ark1'!U1081)</f>
        <v>363.64745222929929</v>
      </c>
      <c r="Q196" s="33">
        <f>+IF(H196=0,"",'Ark1'!W1081)</f>
        <v>100</v>
      </c>
      <c r="R196" s="33">
        <f>+IF(H196=0,"",'Ark1'!X1081)</f>
        <v>57.961783439490482</v>
      </c>
      <c r="S196" s="33">
        <f>+IF(H196=0,"",'Ark1'!AG1081)</f>
        <v>2550.2852459016403</v>
      </c>
      <c r="T196" s="33">
        <f>+IF(H196=0,"",'Ark1'!AH1081)</f>
        <v>97.133757961783445</v>
      </c>
      <c r="U196" s="33">
        <f>+IF(H196=0,"",'Ark1'!AI1081)</f>
        <v>66.242038216560516</v>
      </c>
      <c r="V196" s="33">
        <f>+IF(H196=0,"",'Ark1'!Y1081)</f>
        <v>56.025446418347592</v>
      </c>
      <c r="W196" s="27">
        <f>+IF(H196=0,"",'Ark1'!Z1081)</f>
        <v>1.2319701357562498</v>
      </c>
      <c r="X196" s="294">
        <f t="shared" si="33"/>
        <v>142.59089363187434</v>
      </c>
      <c r="Y196" s="33">
        <f t="shared" si="34"/>
        <v>30.303954352441608</v>
      </c>
      <c r="Z196" s="28">
        <f t="shared" si="35"/>
        <v>1.2123552123552124</v>
      </c>
      <c r="AA196" s="244"/>
      <c r="AB196" s="247"/>
      <c r="AD196" s="28"/>
      <c r="AE196" s="27"/>
      <c r="AF196" s="248"/>
      <c r="AG196" s="86"/>
      <c r="AK196" s="86"/>
    </row>
    <row r="197" spans="1:37" ht="15.6">
      <c r="A197" s="244"/>
      <c r="B197" s="244">
        <f>+'Ark1'!C1082</f>
        <v>2024</v>
      </c>
      <c r="C197" s="86">
        <f>+'Ark1'!M1082</f>
        <v>12</v>
      </c>
      <c r="D197" s="351" t="s">
        <v>104</v>
      </c>
      <c r="E197" s="86">
        <f>+'Ark1'!D1082</f>
        <v>12</v>
      </c>
      <c r="F197" s="86" t="s">
        <v>596</v>
      </c>
      <c r="G197" s="86">
        <f>+IF(H197=0,"",'Ark1'!Q1082)</f>
        <v>52</v>
      </c>
      <c r="H197" s="449">
        <f>+'Ark1'!R1082</f>
        <v>60</v>
      </c>
      <c r="I197" s="28">
        <f>+IF(H197=0,"",'Ark1'!AE1082)</f>
        <v>3.5906642728904843</v>
      </c>
      <c r="J197" s="28">
        <f>+IF(H197=0,"",'Ark1'!AF1082)</f>
        <v>4.2518653683562873</v>
      </c>
      <c r="K197" s="27">
        <f>+IF(H197=0,"",'Ark1'!S1082)</f>
        <v>6.1</v>
      </c>
      <c r="L197" s="244"/>
      <c r="M197" s="366">
        <f>+IF(H197=0,"",'Ark1'!AR1082)</f>
        <v>220.01886792452828</v>
      </c>
      <c r="N197" s="114">
        <f>+IF(H197=0,"",'Ark1'!AS1082)</f>
        <v>33.940642543634624</v>
      </c>
      <c r="O197" s="246"/>
      <c r="P197" s="294">
        <f>+IF(H197=0,"",'Ark1'!U1082)</f>
        <v>364.43333333333322</v>
      </c>
      <c r="Q197" s="33">
        <f>+IF(H197=0,"",'Ark1'!W1082)</f>
        <v>100</v>
      </c>
      <c r="R197" s="33">
        <f>+IF(H197=0,"",'Ark1'!X1082)</f>
        <v>56.66666666666665</v>
      </c>
      <c r="S197" s="33">
        <f>+IF(H197=0,"",'Ark1'!AG1082)</f>
        <v>2557.1320754716994</v>
      </c>
      <c r="T197" s="33">
        <f>+IF(H197=0,"",'Ark1'!AH1082)</f>
        <v>88.333333333333314</v>
      </c>
      <c r="U197" s="33">
        <f>+IF(H197=0,"",'Ark1'!AI1082)</f>
        <v>46.666666666666657</v>
      </c>
      <c r="V197" s="33">
        <f>+IF(H197=0,"",'Ark1'!Y1082)</f>
        <v>58.106108877543853</v>
      </c>
      <c r="W197" s="27">
        <f>+IF(H197=0,"",'Ark1'!Z1082)</f>
        <v>1.2206555615733741</v>
      </c>
      <c r="X197" s="294">
        <f t="shared" si="33"/>
        <v>142.51642956928936</v>
      </c>
      <c r="Y197" s="33">
        <f t="shared" si="34"/>
        <v>30.369444444444436</v>
      </c>
      <c r="Z197" s="28">
        <f t="shared" si="35"/>
        <v>1.1538461538461537</v>
      </c>
      <c r="AA197" s="244"/>
      <c r="AB197" s="247"/>
      <c r="AD197" s="28"/>
      <c r="AE197" s="27"/>
      <c r="AF197" s="248"/>
      <c r="AG197" s="86"/>
      <c r="AK197" s="86"/>
    </row>
    <row r="198" spans="1:37" ht="15.6">
      <c r="A198" s="244"/>
      <c r="B198" s="244"/>
      <c r="C198" s="244"/>
      <c r="D198" s="244"/>
      <c r="E198" s="244"/>
      <c r="F198" s="244"/>
      <c r="G198" s="244"/>
      <c r="H198" s="443"/>
      <c r="I198" s="245"/>
      <c r="J198" s="245"/>
      <c r="K198" s="244"/>
      <c r="L198" s="244"/>
      <c r="M198" s="246"/>
      <c r="N198" s="246"/>
      <c r="O198" s="246"/>
      <c r="P198" s="244"/>
      <c r="Q198" s="246"/>
      <c r="R198" s="246"/>
      <c r="S198" s="244"/>
      <c r="T198" s="246"/>
      <c r="U198" s="246"/>
      <c r="V198" s="246"/>
      <c r="W198" s="244"/>
      <c r="X198" s="244"/>
      <c r="Y198" s="246"/>
      <c r="Z198" s="245"/>
      <c r="AA198" s="244"/>
      <c r="AB198" s="247"/>
      <c r="AD198" s="28"/>
      <c r="AE198" s="27"/>
      <c r="AF198" s="248"/>
      <c r="AG198" s="86"/>
      <c r="AK198" s="86"/>
    </row>
    <row r="199" spans="1:37" ht="15.6">
      <c r="A199" s="244"/>
      <c r="B199" s="244"/>
      <c r="C199" s="244"/>
      <c r="D199" s="244"/>
      <c r="E199" s="244"/>
      <c r="F199" s="244"/>
      <c r="G199" s="244"/>
      <c r="H199" s="443"/>
      <c r="I199" s="245"/>
      <c r="J199" s="245"/>
      <c r="K199" s="244"/>
      <c r="L199" s="244"/>
      <c r="M199" s="246"/>
      <c r="N199" s="246"/>
      <c r="O199" s="246"/>
      <c r="P199" s="244"/>
      <c r="Q199" s="246"/>
      <c r="R199" s="246"/>
      <c r="S199" s="244"/>
      <c r="T199" s="246"/>
      <c r="U199" s="246"/>
      <c r="V199" s="246"/>
      <c r="W199" s="244"/>
      <c r="X199" s="244"/>
      <c r="Y199" s="246"/>
      <c r="Z199" s="245"/>
      <c r="AA199" s="244"/>
      <c r="AB199" s="247"/>
      <c r="AD199" s="28"/>
      <c r="AE199" s="27"/>
      <c r="AF199" s="248"/>
      <c r="AG199" s="86"/>
      <c r="AK199" s="86"/>
    </row>
    <row r="200" spans="1:37" ht="22.8">
      <c r="A200" s="261" t="s">
        <v>628</v>
      </c>
      <c r="B200" s="244"/>
      <c r="C200" s="244"/>
      <c r="D200" s="334" t="str">
        <f>+D205</f>
        <v>5-</v>
      </c>
      <c r="E200" s="244"/>
      <c r="F200" s="244"/>
      <c r="G200" s="244"/>
      <c r="H200" s="446">
        <f>SUM(H205:H216)</f>
        <v>986</v>
      </c>
      <c r="I200" s="245"/>
      <c r="J200" s="245"/>
      <c r="K200" s="244"/>
      <c r="L200" s="244"/>
      <c r="M200" s="246"/>
      <c r="N200" s="246"/>
      <c r="O200" s="246"/>
      <c r="P200" s="269">
        <f>+Fettgruppe!Q21</f>
        <v>386.05628803245486</v>
      </c>
      <c r="Q200" s="246"/>
      <c r="R200" s="246"/>
      <c r="S200" s="244"/>
      <c r="T200" s="246"/>
      <c r="U200" s="246"/>
      <c r="V200" s="246"/>
      <c r="W200" s="244"/>
      <c r="X200" s="269">
        <f>+Fettgruppe!Y21</f>
        <v>157.94187593500297</v>
      </c>
      <c r="Y200" s="262" t="s">
        <v>627</v>
      </c>
      <c r="Z200" s="260"/>
      <c r="AA200" s="244"/>
      <c r="AB200" s="247"/>
      <c r="AD200" s="28"/>
      <c r="AE200" s="27"/>
      <c r="AF200" s="248"/>
      <c r="AG200" s="86"/>
      <c r="AK200" s="86"/>
    </row>
    <row r="201" spans="1:37" ht="16.5" customHeight="1">
      <c r="A201" s="244"/>
      <c r="B201" s="244"/>
      <c r="C201" s="244"/>
      <c r="D201" s="334"/>
      <c r="E201" s="244"/>
      <c r="F201" s="244"/>
      <c r="G201" s="244"/>
      <c r="H201" s="443"/>
      <c r="I201" s="244"/>
      <c r="J201" s="244"/>
      <c r="K201" s="244"/>
      <c r="L201" s="244"/>
      <c r="M201" s="246"/>
      <c r="N201" s="246"/>
      <c r="O201" s="246"/>
      <c r="P201" s="244"/>
      <c r="Q201" s="246"/>
      <c r="R201" s="246"/>
      <c r="S201" s="244"/>
      <c r="T201" s="246"/>
      <c r="U201" s="246"/>
      <c r="V201" s="246"/>
      <c r="W201" s="244"/>
      <c r="X201" s="244"/>
      <c r="Y201" s="246"/>
      <c r="Z201" s="260" t="s">
        <v>4</v>
      </c>
      <c r="AA201" s="244"/>
      <c r="AB201" s="247"/>
      <c r="AD201" s="28"/>
      <c r="AE201" s="27"/>
      <c r="AF201" s="248"/>
      <c r="AG201" s="86"/>
      <c r="AK201" s="86"/>
    </row>
    <row r="202" spans="1:37" ht="15.6">
      <c r="A202" s="244"/>
      <c r="B202" s="244"/>
      <c r="C202" s="244"/>
      <c r="D202" s="244"/>
      <c r="E202" s="244"/>
      <c r="F202" s="244"/>
      <c r="G202" s="261" t="s">
        <v>4</v>
      </c>
      <c r="H202" s="443"/>
      <c r="I202" s="245"/>
      <c r="J202" s="245"/>
      <c r="K202" s="261" t="s">
        <v>24</v>
      </c>
      <c r="L202" s="244"/>
      <c r="M202" s="246"/>
      <c r="N202" s="246"/>
      <c r="O202" s="246"/>
      <c r="P202" s="245"/>
      <c r="Q202" s="246" t="s">
        <v>404</v>
      </c>
      <c r="R202" s="246" t="s">
        <v>404</v>
      </c>
      <c r="S202" s="262" t="s">
        <v>533</v>
      </c>
      <c r="T202" s="246" t="s">
        <v>404</v>
      </c>
      <c r="U202" s="246" t="s">
        <v>404</v>
      </c>
      <c r="V202" s="262" t="s">
        <v>424</v>
      </c>
      <c r="W202" s="244"/>
      <c r="X202" s="261" t="s">
        <v>479</v>
      </c>
      <c r="Y202" s="262" t="s">
        <v>78</v>
      </c>
      <c r="Z202" s="260" t="s">
        <v>10</v>
      </c>
      <c r="AA202" s="244"/>
      <c r="AB202" s="247"/>
      <c r="AD202" s="28"/>
      <c r="AE202" s="27"/>
      <c r="AF202" s="248"/>
      <c r="AG202" s="86"/>
      <c r="AK202" s="86"/>
    </row>
    <row r="203" spans="1:37" ht="15.6">
      <c r="A203" s="244"/>
      <c r="B203" s="244"/>
      <c r="C203" s="244"/>
      <c r="D203" s="244"/>
      <c r="E203" s="261"/>
      <c r="F203" s="261"/>
      <c r="G203" s="261" t="s">
        <v>477</v>
      </c>
      <c r="H203" s="447" t="s">
        <v>4</v>
      </c>
      <c r="I203" s="260" t="s">
        <v>4</v>
      </c>
      <c r="J203" s="260" t="s">
        <v>1</v>
      </c>
      <c r="K203" s="261" t="s">
        <v>541</v>
      </c>
      <c r="L203" s="244"/>
      <c r="M203" s="411" t="s">
        <v>24</v>
      </c>
      <c r="N203" s="411" t="s">
        <v>24</v>
      </c>
      <c r="O203" s="246"/>
      <c r="P203" s="260" t="s">
        <v>24</v>
      </c>
      <c r="Q203" s="262" t="s">
        <v>575</v>
      </c>
      <c r="R203" s="262" t="s">
        <v>489</v>
      </c>
      <c r="S203" s="262" t="s">
        <v>554</v>
      </c>
      <c r="T203" s="262" t="s">
        <v>491</v>
      </c>
      <c r="U203" s="262" t="s">
        <v>562</v>
      </c>
      <c r="V203" s="262"/>
      <c r="W203" s="261" t="s">
        <v>415</v>
      </c>
      <c r="X203" s="261" t="s">
        <v>487</v>
      </c>
      <c r="Y203" s="262" t="s">
        <v>425</v>
      </c>
      <c r="Z203" s="260" t="s">
        <v>71</v>
      </c>
      <c r="AA203" s="244"/>
      <c r="AB203" s="247"/>
      <c r="AD203" s="28"/>
      <c r="AE203" s="27"/>
      <c r="AF203" s="248"/>
      <c r="AG203" s="86"/>
      <c r="AK203" s="86"/>
    </row>
    <row r="204" spans="1:37" ht="15.6">
      <c r="A204" s="244"/>
      <c r="B204" s="244"/>
      <c r="C204" s="261" t="s">
        <v>0</v>
      </c>
      <c r="D204" s="261"/>
      <c r="E204" s="261" t="s">
        <v>87</v>
      </c>
      <c r="F204" s="261"/>
      <c r="G204" s="50" t="s">
        <v>478</v>
      </c>
      <c r="H204" s="448" t="s">
        <v>10</v>
      </c>
      <c r="I204" s="87" t="s">
        <v>404</v>
      </c>
      <c r="J204" s="87" t="s">
        <v>404</v>
      </c>
      <c r="K204" s="50" t="s">
        <v>542</v>
      </c>
      <c r="L204" s="244"/>
      <c r="M204" s="411" t="s">
        <v>711</v>
      </c>
      <c r="N204" s="411" t="s">
        <v>712</v>
      </c>
      <c r="O204" s="246"/>
      <c r="P204" s="87" t="s">
        <v>45</v>
      </c>
      <c r="Q204" s="75" t="s">
        <v>552</v>
      </c>
      <c r="R204" s="75" t="s">
        <v>441</v>
      </c>
      <c r="S204" s="75" t="s">
        <v>485</v>
      </c>
      <c r="T204" s="75" t="s">
        <v>472</v>
      </c>
      <c r="U204" s="75" t="s">
        <v>531</v>
      </c>
      <c r="V204" s="75" t="s">
        <v>1</v>
      </c>
      <c r="W204" s="50" t="s">
        <v>416</v>
      </c>
      <c r="X204" s="50" t="s">
        <v>488</v>
      </c>
      <c r="Y204" s="75" t="s">
        <v>426</v>
      </c>
      <c r="Z204" s="87" t="s">
        <v>557</v>
      </c>
      <c r="AA204" s="244"/>
      <c r="AB204" s="247"/>
      <c r="AD204" s="28"/>
      <c r="AE204" s="27"/>
      <c r="AF204" s="248"/>
      <c r="AG204" s="86"/>
      <c r="AK204" s="86"/>
    </row>
    <row r="205" spans="1:37" ht="15.6">
      <c r="A205" s="244"/>
      <c r="B205" s="244">
        <f>+'Ark1'!C1083</f>
        <v>2024</v>
      </c>
      <c r="C205" s="263">
        <f>+'Ark1'!M1083</f>
        <v>13</v>
      </c>
      <c r="D205" s="352" t="s">
        <v>105</v>
      </c>
      <c r="E205" s="263">
        <f>+'Ark1'!D1083</f>
        <v>1</v>
      </c>
      <c r="F205" s="263" t="s">
        <v>586</v>
      </c>
      <c r="G205" s="263">
        <f>+IF(H205=0,"",'Ark1'!Q1083)</f>
        <v>81</v>
      </c>
      <c r="H205" s="449">
        <f>+'Ark1'!R1083</f>
        <v>92</v>
      </c>
      <c r="I205" s="264">
        <f>+IF(H205=0,"",'Ark1'!AE1083)</f>
        <v>1.6971038553772362</v>
      </c>
      <c r="J205" s="264">
        <f>+IF(H205=0,"",'Ark1'!AF1083)</f>
        <v>2.1668104606593777</v>
      </c>
      <c r="K205" s="265">
        <f>+IF(H205=0,"",'Ark1'!S1083)</f>
        <v>6.6086956521739122</v>
      </c>
      <c r="L205" s="244"/>
      <c r="M205" s="366">
        <f>+IF(H205=0,"",'Ark1'!AR1083)</f>
        <v>222.16853932584263</v>
      </c>
      <c r="N205" s="114">
        <f>+IF(H205=0,"",'Ark1'!AS1083)</f>
        <v>35.561963123689381</v>
      </c>
      <c r="O205" s="246"/>
      <c r="P205" s="294">
        <f>+IF(H205=0,"",'Ark1'!U1083)</f>
        <v>389.66086956521747</v>
      </c>
      <c r="Q205" s="266">
        <f>+IF(H205=0,"",'Ark1'!W1083)</f>
        <v>100</v>
      </c>
      <c r="R205" s="266">
        <f>+IF(H205=0,"",'Ark1'!X1083)</f>
        <v>86.956521739130437</v>
      </c>
      <c r="S205" s="266">
        <f>+IF(H205=0,"",'Ark1'!AG1083)</f>
        <v>2480.8426966292141</v>
      </c>
      <c r="T205" s="266">
        <f>+IF(H205=0,"",'Ark1'!AH1083)</f>
        <v>96.739130434782624</v>
      </c>
      <c r="U205" s="266">
        <f>+IF(H205=0,"",'Ark1'!AI1083)</f>
        <v>53.260869565217391</v>
      </c>
      <c r="V205" s="266">
        <f>+IF(H205=0,"",'Ark1'!Y1083)</f>
        <v>49.772763978169309</v>
      </c>
      <c r="W205" s="265">
        <f>+IF(H205=0,"",'Ark1'!Z1083)</f>
        <v>1.2419875527900617</v>
      </c>
      <c r="X205" s="294">
        <f t="shared" ref="X205:X216" si="36">+IF(H205=0,"",1000*P205/S205)</f>
        <v>157.06794715144974</v>
      </c>
      <c r="Y205" s="266">
        <f t="shared" ref="Y205:Y216" si="37">+IF(H205=0,"",P205/C205)</f>
        <v>29.973913043478266</v>
      </c>
      <c r="Z205" s="264">
        <f t="shared" ref="Z205:Z216" si="38">+IF(H205=0,"",H205/G205)</f>
        <v>1.1358024691358024</v>
      </c>
      <c r="AA205" s="244"/>
      <c r="AB205" s="247"/>
      <c r="AD205" s="28"/>
      <c r="AE205" s="27"/>
      <c r="AF205" s="248"/>
      <c r="AG205" s="86"/>
      <c r="AK205" s="86"/>
    </row>
    <row r="206" spans="1:37" ht="15.6">
      <c r="A206" s="244"/>
      <c r="B206" s="244">
        <f>+'Ark1'!C1084</f>
        <v>2024</v>
      </c>
      <c r="C206" s="263">
        <f>+'Ark1'!M1084</f>
        <v>13</v>
      </c>
      <c r="D206" s="352" t="s">
        <v>105</v>
      </c>
      <c r="E206" s="263">
        <f>+'Ark1'!D1084</f>
        <v>2</v>
      </c>
      <c r="F206" s="263" t="s">
        <v>587</v>
      </c>
      <c r="G206" s="263">
        <f>+IF(H206=0,"",'Ark1'!Q1084)</f>
        <v>62</v>
      </c>
      <c r="H206" s="449">
        <f>+'Ark1'!R1084</f>
        <v>64</v>
      </c>
      <c r="I206" s="264">
        <f>+IF(H206=0,"",'Ark1'!AE1084)</f>
        <v>2.0460358056265981</v>
      </c>
      <c r="J206" s="264">
        <f>+IF(H206=0,"",'Ark1'!AF1084)</f>
        <v>2.6472950285676702</v>
      </c>
      <c r="K206" s="265">
        <f>+IF(H206=0,"",'Ark1'!S1084)</f>
        <v>6.734375</v>
      </c>
      <c r="L206" s="244"/>
      <c r="M206" s="366">
        <f>+IF(H206=0,"",'Ark1'!AR1084)</f>
        <v>222.46666666666661</v>
      </c>
      <c r="N206" s="114">
        <f>+IF(H206=0,"",'Ark1'!AS1084)</f>
        <v>35.97177510500731</v>
      </c>
      <c r="O206" s="246"/>
      <c r="P206" s="294">
        <f>+IF(H206=0,"",'Ark1'!U1084)</f>
        <v>394.48124999999993</v>
      </c>
      <c r="Q206" s="266">
        <f>+IF(H206=0,"",'Ark1'!W1084)</f>
        <v>100</v>
      </c>
      <c r="R206" s="266">
        <f>+IF(H206=0,"",'Ark1'!X1084)</f>
        <v>82.8125</v>
      </c>
      <c r="S206" s="266">
        <f>+IF(H206=0,"",'Ark1'!AG1084)</f>
        <v>2414.3166666666662</v>
      </c>
      <c r="T206" s="266">
        <f>+IF(H206=0,"",'Ark1'!AH1084)</f>
        <v>93.75</v>
      </c>
      <c r="U206" s="266">
        <f>+IF(H206=0,"",'Ark1'!AI1084)</f>
        <v>37.5</v>
      </c>
      <c r="V206" s="266">
        <f>+IF(H206=0,"",'Ark1'!Y1084)</f>
        <v>55.601868434771347</v>
      </c>
      <c r="W206" s="265">
        <f>+IF(H206=0,"",'Ark1'!Z1084)</f>
        <v>1.5736322185869869</v>
      </c>
      <c r="X206" s="294">
        <f t="shared" si="36"/>
        <v>163.39250581600041</v>
      </c>
      <c r="Y206" s="266">
        <f t="shared" si="37"/>
        <v>30.344711538461532</v>
      </c>
      <c r="Z206" s="264">
        <f t="shared" si="38"/>
        <v>1.032258064516129</v>
      </c>
      <c r="AA206" s="244"/>
      <c r="AB206" s="27"/>
      <c r="AD206" s="28"/>
      <c r="AE206" s="27"/>
      <c r="AF206" s="86"/>
      <c r="AG206" s="86"/>
      <c r="AK206" s="86"/>
    </row>
    <row r="207" spans="1:37" ht="15.6">
      <c r="A207" s="244"/>
      <c r="B207" s="244">
        <f>+'Ark1'!C1085</f>
        <v>2024</v>
      </c>
      <c r="C207" s="263">
        <f>+'Ark1'!M1085</f>
        <v>13</v>
      </c>
      <c r="D207" s="352" t="s">
        <v>105</v>
      </c>
      <c r="E207" s="263">
        <f>+'Ark1'!D1085</f>
        <v>3</v>
      </c>
      <c r="F207" s="263" t="s">
        <v>588</v>
      </c>
      <c r="G207" s="263">
        <f>+IF(H207=0,"",'Ark1'!Q1085)</f>
        <v>75</v>
      </c>
      <c r="H207" s="449">
        <f>+'Ark1'!R1085</f>
        <v>82</v>
      </c>
      <c r="I207" s="264">
        <f>+IF(H207=0,"",'Ark1'!AE1085)</f>
        <v>2.2484233616671236</v>
      </c>
      <c r="J207" s="264">
        <f>+IF(H207=0,"",'Ark1'!AF1085)</f>
        <v>2.8718363236448097</v>
      </c>
      <c r="K207" s="265">
        <f>+IF(H207=0,"",'Ark1'!S1085)</f>
        <v>6.5609756097560972</v>
      </c>
      <c r="L207" s="244"/>
      <c r="M207" s="366">
        <f>+IF(H207=0,"",'Ark1'!AR1085)</f>
        <v>222.68421052631575</v>
      </c>
      <c r="N207" s="114">
        <f>+IF(H207=0,"",'Ark1'!AS1085)</f>
        <v>35.259473124879094</v>
      </c>
      <c r="O207" s="246"/>
      <c r="P207" s="294">
        <f>+IF(H207=0,"",'Ark1'!U1085)</f>
        <v>390.4707317073171</v>
      </c>
      <c r="Q207" s="266">
        <f>+IF(H207=0,"",'Ark1'!W1085)</f>
        <v>100</v>
      </c>
      <c r="R207" s="266">
        <f>+IF(H207=0,"",'Ark1'!X1085)</f>
        <v>78.048780487804876</v>
      </c>
      <c r="S207" s="266">
        <f>+IF(H207=0,"",'Ark1'!AG1085)</f>
        <v>2390.0526315789471</v>
      </c>
      <c r="T207" s="266">
        <f>+IF(H207=0,"",'Ark1'!AH1085)</f>
        <v>92.682926829268283</v>
      </c>
      <c r="U207" s="266">
        <f>+IF(H207=0,"",'Ark1'!AI1085)</f>
        <v>53.658536585365837</v>
      </c>
      <c r="V207" s="266">
        <f>+IF(H207=0,"",'Ark1'!Y1085)</f>
        <v>50.331848734430785</v>
      </c>
      <c r="W207" s="265">
        <f>+IF(H207=0,"",'Ark1'!Z1085)</f>
        <v>1.3801516439800119</v>
      </c>
      <c r="X207" s="294">
        <f t="shared" si="36"/>
        <v>163.373277453459</v>
      </c>
      <c r="Y207" s="266">
        <f t="shared" si="37"/>
        <v>30.036210131332084</v>
      </c>
      <c r="Z207" s="264">
        <f t="shared" si="38"/>
        <v>1.0933333333333333</v>
      </c>
      <c r="AA207" s="244"/>
      <c r="AB207" s="27"/>
      <c r="AD207" s="28"/>
      <c r="AE207" s="27"/>
      <c r="AF207" s="86"/>
      <c r="AG207" s="86"/>
      <c r="AK207" s="86"/>
    </row>
    <row r="208" spans="1:37" ht="15.6">
      <c r="A208" s="244"/>
      <c r="B208" s="244">
        <f>+'Ark1'!C1086</f>
        <v>2024</v>
      </c>
      <c r="C208" s="263">
        <f>+'Ark1'!M1086</f>
        <v>13</v>
      </c>
      <c r="D208" s="352" t="s">
        <v>105</v>
      </c>
      <c r="E208" s="263">
        <f>+'Ark1'!D1086</f>
        <v>4</v>
      </c>
      <c r="F208" s="263" t="s">
        <v>589</v>
      </c>
      <c r="G208" s="263">
        <f>+IF(H208=0,"",'Ark1'!Q1086)</f>
        <v>89</v>
      </c>
      <c r="H208" s="449">
        <f>+'Ark1'!R1086</f>
        <v>99</v>
      </c>
      <c r="I208" s="264">
        <f>+IF(H208=0,"",'Ark1'!AE1086)</f>
        <v>2.2413402762055696</v>
      </c>
      <c r="J208" s="264">
        <f>+IF(H208=0,"",'Ark1'!AF1086)</f>
        <v>2.8068496216091101</v>
      </c>
      <c r="K208" s="265">
        <f>+IF(H208=0,"",'Ark1'!S1086)</f>
        <v>6.6363636363636376</v>
      </c>
      <c r="L208" s="244"/>
      <c r="M208" s="366">
        <f>+IF(H208=0,"",'Ark1'!AR1086)</f>
        <v>221.29032258064512</v>
      </c>
      <c r="N208" s="114">
        <f>+IF(H208=0,"",'Ark1'!AS1086)</f>
        <v>35.598952755841438</v>
      </c>
      <c r="O208" s="246"/>
      <c r="P208" s="294">
        <f>+IF(H208=0,"",'Ark1'!U1086)</f>
        <v>388.33232323232306</v>
      </c>
      <c r="Q208" s="266">
        <f>+IF(H208=0,"",'Ark1'!W1086)</f>
        <v>100</v>
      </c>
      <c r="R208" s="266">
        <f>+IF(H208=0,"",'Ark1'!X1086)</f>
        <v>77.777777777777771</v>
      </c>
      <c r="S208" s="266">
        <f>+IF(H208=0,"",'Ark1'!AG1086)</f>
        <v>2266.2365591397847</v>
      </c>
      <c r="T208" s="266">
        <f>+IF(H208=0,"",'Ark1'!AH1086)</f>
        <v>93.939393939393923</v>
      </c>
      <c r="U208" s="266">
        <f>+IF(H208=0,"",'Ark1'!AI1086)</f>
        <v>45.454545454545446</v>
      </c>
      <c r="V208" s="266">
        <f>+IF(H208=0,"",'Ark1'!Y1086)</f>
        <v>55.778899432271913</v>
      </c>
      <c r="W208" s="265">
        <f>+IF(H208=0,"",'Ark1'!Z1086)</f>
        <v>1.336772424249256</v>
      </c>
      <c r="X208" s="294">
        <f t="shared" si="36"/>
        <v>171.35559907290781</v>
      </c>
      <c r="Y208" s="266">
        <f t="shared" si="37"/>
        <v>29.871717171717158</v>
      </c>
      <c r="Z208" s="264">
        <f t="shared" si="38"/>
        <v>1.1123595505617978</v>
      </c>
      <c r="AA208" s="244"/>
      <c r="AB208" s="27"/>
      <c r="AD208" s="28"/>
      <c r="AE208" s="27"/>
      <c r="AF208" s="86"/>
      <c r="AG208" s="86"/>
      <c r="AK208" s="86"/>
    </row>
    <row r="209" spans="1:37" ht="15.6">
      <c r="A209" s="244"/>
      <c r="B209" s="244">
        <f>+'Ark1'!C1087</f>
        <v>2024</v>
      </c>
      <c r="C209" s="263">
        <f>+'Ark1'!M1087</f>
        <v>13</v>
      </c>
      <c r="D209" s="352" t="s">
        <v>105</v>
      </c>
      <c r="E209" s="263">
        <f>+'Ark1'!D1087</f>
        <v>5</v>
      </c>
      <c r="F209" s="263" t="s">
        <v>444</v>
      </c>
      <c r="G209" s="263">
        <f>+IF(H209=0,"",'Ark1'!Q1087)</f>
        <v>81</v>
      </c>
      <c r="H209" s="449">
        <f>+'Ark1'!R1087</f>
        <v>92</v>
      </c>
      <c r="I209" s="264">
        <f>+IF(H209=0,"",'Ark1'!AE1087)</f>
        <v>2.4566088117489997</v>
      </c>
      <c r="J209" s="264">
        <f>+IF(H209=0,"",'Ark1'!AF1087)</f>
        <v>3.1063283998040681</v>
      </c>
      <c r="K209" s="265">
        <f>+IF(H209=0,"",'Ark1'!S1087)</f>
        <v>6.75</v>
      </c>
      <c r="L209" s="244"/>
      <c r="M209" s="366">
        <f>+IF(H209=0,"",'Ark1'!AR1087)</f>
        <v>220.86046511627904</v>
      </c>
      <c r="N209" s="114">
        <f>+IF(H209=0,"",'Ark1'!AS1087)</f>
        <v>35.723913705932077</v>
      </c>
      <c r="O209" s="246"/>
      <c r="P209" s="294">
        <f>+IF(H209=0,"",'Ark1'!U1087)</f>
        <v>388.42391304347825</v>
      </c>
      <c r="Q209" s="266">
        <f>+IF(H209=0,"",'Ark1'!W1087)</f>
        <v>100</v>
      </c>
      <c r="R209" s="266">
        <f>+IF(H209=0,"",'Ark1'!X1087)</f>
        <v>76.086956521739125</v>
      </c>
      <c r="S209" s="266">
        <f>+IF(H209=0,"",'Ark1'!AG1087)</f>
        <v>2328.2325581395344</v>
      </c>
      <c r="T209" s="266">
        <f>+IF(H209=0,"",'Ark1'!AH1087)</f>
        <v>93.478260869565219</v>
      </c>
      <c r="U209" s="266">
        <f>+IF(H209=0,"",'Ark1'!AI1087)</f>
        <v>55.434782608695663</v>
      </c>
      <c r="V209" s="266">
        <f>+IF(H209=0,"",'Ark1'!Y1087)</f>
        <v>56.803942701428994</v>
      </c>
      <c r="W209" s="265">
        <f>+IF(H209=0,"",'Ark1'!Z1087)</f>
        <v>1.2906435873490478</v>
      </c>
      <c r="X209" s="294">
        <f t="shared" si="36"/>
        <v>166.83209402151118</v>
      </c>
      <c r="Y209" s="266">
        <f t="shared" si="37"/>
        <v>29.878762541806019</v>
      </c>
      <c r="Z209" s="264">
        <f t="shared" si="38"/>
        <v>1.1358024691358024</v>
      </c>
      <c r="AA209" s="244"/>
      <c r="AB209" s="248"/>
      <c r="AD209" s="28"/>
      <c r="AE209" s="27"/>
      <c r="AF209" s="248"/>
      <c r="AG209" s="86"/>
      <c r="AK209" s="86"/>
    </row>
    <row r="210" spans="1:37" ht="15.6">
      <c r="A210" s="244"/>
      <c r="B210" s="244">
        <f>+'Ark1'!C1088</f>
        <v>2024</v>
      </c>
      <c r="C210" s="263">
        <f>+'Ark1'!M1088</f>
        <v>13</v>
      </c>
      <c r="D210" s="352" t="s">
        <v>105</v>
      </c>
      <c r="E210" s="263">
        <f>+'Ark1'!D1088</f>
        <v>6</v>
      </c>
      <c r="F210" s="263" t="s">
        <v>590</v>
      </c>
      <c r="G210" s="263">
        <f>+IF(H210=0,"",'Ark1'!Q1088)</f>
        <v>50</v>
      </c>
      <c r="H210" s="449">
        <f>+'Ark1'!R1088</f>
        <v>60</v>
      </c>
      <c r="I210" s="264">
        <f>+IF(H210=0,"",'Ark1'!AE1088)</f>
        <v>1.7098888572242803</v>
      </c>
      <c r="J210" s="264">
        <f>+IF(H210=0,"",'Ark1'!AF1088)</f>
        <v>2.2408609198195406</v>
      </c>
      <c r="K210" s="265">
        <f>+IF(H210=0,"",'Ark1'!S1088)</f>
        <v>6.8666666666666645</v>
      </c>
      <c r="L210" s="244"/>
      <c r="M210" s="366">
        <f>+IF(H210=0,"",'Ark1'!AR1088)</f>
        <v>222.78181818181821</v>
      </c>
      <c r="N210" s="114">
        <f>+IF(H210=0,"",'Ark1'!AS1088)</f>
        <v>36.555369619294041</v>
      </c>
      <c r="O210" s="246"/>
      <c r="P210" s="294">
        <f>+IF(H210=0,"",'Ark1'!U1088)</f>
        <v>402.06333333333345</v>
      </c>
      <c r="Q210" s="266">
        <f>+IF(H210=0,"",'Ark1'!W1088)</f>
        <v>100</v>
      </c>
      <c r="R210" s="266">
        <f>+IF(H210=0,"",'Ark1'!X1088)</f>
        <v>85</v>
      </c>
      <c r="S210" s="266">
        <f>+IF(H210=0,"",'Ark1'!AG1088)</f>
        <v>2342.8909090909096</v>
      </c>
      <c r="T210" s="266">
        <f>+IF(H210=0,"",'Ark1'!AH1088)</f>
        <v>91.666666666666686</v>
      </c>
      <c r="U210" s="266">
        <f>+IF(H210=0,"",'Ark1'!AI1088)</f>
        <v>55</v>
      </c>
      <c r="V210" s="266">
        <f>+IF(H210=0,"",'Ark1'!Y1088)</f>
        <v>51.921954144871279</v>
      </c>
      <c r="W210" s="265">
        <f>+IF(H210=0,"",'Ark1'!Z1088)</f>
        <v>1.3597385369580763</v>
      </c>
      <c r="X210" s="294">
        <f t="shared" si="36"/>
        <v>171.60992506020793</v>
      </c>
      <c r="Y210" s="266">
        <f t="shared" si="37"/>
        <v>30.927948717948727</v>
      </c>
      <c r="Z210" s="264">
        <f t="shared" si="38"/>
        <v>1.2</v>
      </c>
      <c r="AA210" s="244"/>
      <c r="AB210" s="248"/>
      <c r="AD210" s="28"/>
      <c r="AE210" s="27"/>
      <c r="AF210" s="248"/>
      <c r="AG210" s="86"/>
      <c r="AK210" s="86"/>
    </row>
    <row r="211" spans="1:37" ht="15.6">
      <c r="A211" s="244"/>
      <c r="B211" s="244">
        <f>+'Ark1'!C1089</f>
        <v>2024</v>
      </c>
      <c r="C211" s="263">
        <f>+'Ark1'!M1089</f>
        <v>13</v>
      </c>
      <c r="D211" s="352" t="s">
        <v>105</v>
      </c>
      <c r="E211" s="263">
        <f>+'Ark1'!D1089</f>
        <v>7</v>
      </c>
      <c r="F211" s="263" t="s">
        <v>591</v>
      </c>
      <c r="G211" s="263">
        <f>+IF(H211=0,"",'Ark1'!Q1089)</f>
        <v>40</v>
      </c>
      <c r="H211" s="449">
        <f>+'Ark1'!R1089</f>
        <v>46</v>
      </c>
      <c r="I211" s="264">
        <f>+IF(H211=0,"",'Ark1'!AE1089)</f>
        <v>1.5477792732166891</v>
      </c>
      <c r="J211" s="264">
        <f>+IF(H211=0,"",'Ark1'!AF1089)</f>
        <v>2.0796233402190798</v>
      </c>
      <c r="K211" s="265">
        <f>+IF(H211=0,"",'Ark1'!S1089)</f>
        <v>6.9347826086956523</v>
      </c>
      <c r="L211" s="244"/>
      <c r="M211" s="366">
        <f>+IF(H211=0,"",'Ark1'!AR1089)</f>
        <v>223.34090909090912</v>
      </c>
      <c r="N211" s="114">
        <f>+IF(H211=0,"",'Ark1'!AS1089)</f>
        <v>36.028161066714254</v>
      </c>
      <c r="O211" s="246"/>
      <c r="P211" s="294">
        <f>+IF(H211=0,"",'Ark1'!U1089)</f>
        <v>403.65434782608691</v>
      </c>
      <c r="Q211" s="266">
        <f>+IF(H211=0,"",'Ark1'!W1089)</f>
        <v>100</v>
      </c>
      <c r="R211" s="266">
        <f>+IF(H211=0,"",'Ark1'!X1089)</f>
        <v>80.434782608695642</v>
      </c>
      <c r="S211" s="266">
        <f>+IF(H211=0,"",'Ark1'!AG1089)</f>
        <v>2435.909090909091</v>
      </c>
      <c r="T211" s="266">
        <f>+IF(H211=0,"",'Ark1'!AH1089)</f>
        <v>95.652173913043484</v>
      </c>
      <c r="U211" s="266">
        <f>+IF(H211=0,"",'Ark1'!AI1089)</f>
        <v>63.043478260869549</v>
      </c>
      <c r="V211" s="266">
        <f>+IF(H211=0,"",'Ark1'!Y1089)</f>
        <v>60.438472869816998</v>
      </c>
      <c r="W211" s="265">
        <f>+IF(H211=0,"",'Ark1'!Z1089)</f>
        <v>1.420382280340835</v>
      </c>
      <c r="X211" s="294">
        <f t="shared" si="36"/>
        <v>165.70993939492277</v>
      </c>
      <c r="Y211" s="266">
        <f t="shared" si="37"/>
        <v>31.05033444816053</v>
      </c>
      <c r="Z211" s="264">
        <f t="shared" si="38"/>
        <v>1.1499999999999999</v>
      </c>
      <c r="AA211" s="244"/>
      <c r="AB211" s="27"/>
      <c r="AD211" s="28"/>
      <c r="AE211" s="27"/>
      <c r="AF211" s="86"/>
      <c r="AG211" s="86"/>
      <c r="AK211" s="86"/>
    </row>
    <row r="212" spans="1:37" ht="15.6">
      <c r="A212" s="244"/>
      <c r="B212" s="244">
        <f>+'Ark1'!C1090</f>
        <v>2024</v>
      </c>
      <c r="C212" s="263">
        <f>+'Ark1'!M1090</f>
        <v>13</v>
      </c>
      <c r="D212" s="352" t="s">
        <v>105</v>
      </c>
      <c r="E212" s="263">
        <f>+'Ark1'!D1090</f>
        <v>8</v>
      </c>
      <c r="F212" s="263" t="s">
        <v>592</v>
      </c>
      <c r="G212" s="263">
        <f>+IF(H212=0,"",'Ark1'!Q1090)</f>
        <v>31</v>
      </c>
      <c r="H212" s="449">
        <f>+'Ark1'!R1090</f>
        <v>33</v>
      </c>
      <c r="I212" s="264">
        <f>+IF(H212=0,"",'Ark1'!AE1090)</f>
        <v>0.96745822339489884</v>
      </c>
      <c r="J212" s="264">
        <f>+IF(H212=0,"",'Ark1'!AF1090)</f>
        <v>1.3171391769910039</v>
      </c>
      <c r="K212" s="265">
        <f>+IF(H212=0,"",'Ark1'!S1090)</f>
        <v>7.0303030303030294</v>
      </c>
      <c r="L212" s="244"/>
      <c r="M212" s="366">
        <f>+IF(H212=0,"",'Ark1'!AR1090)</f>
        <v>222.67857142857139</v>
      </c>
      <c r="N212" s="114">
        <f>+IF(H212=0,"",'Ark1'!AS1090)</f>
        <v>36.860626160932426</v>
      </c>
      <c r="O212" s="246"/>
      <c r="P212" s="294">
        <f>+IF(H212=0,"",'Ark1'!U1090)</f>
        <v>403.57878787878786</v>
      </c>
      <c r="Q212" s="266">
        <f>+IF(H212=0,"",'Ark1'!W1090)</f>
        <v>100</v>
      </c>
      <c r="R212" s="266">
        <f>+IF(H212=0,"",'Ark1'!X1090)</f>
        <v>81.818181818181813</v>
      </c>
      <c r="S212" s="266">
        <f>+IF(H212=0,"",'Ark1'!AG1090)</f>
        <v>2546.6428571428578</v>
      </c>
      <c r="T212" s="266">
        <f>+IF(H212=0,"",'Ark1'!AH1090)</f>
        <v>84.848484848484858</v>
      </c>
      <c r="U212" s="266">
        <f>+IF(H212=0,"",'Ark1'!AI1090)</f>
        <v>54.545454545454554</v>
      </c>
      <c r="V212" s="266">
        <f>+IF(H212=0,"",'Ark1'!Y1090)</f>
        <v>52.785378815658945</v>
      </c>
      <c r="W212" s="265">
        <f>+IF(H212=0,"",'Ark1'!Z1090)</f>
        <v>1.4245647604294744</v>
      </c>
      <c r="X212" s="294">
        <f t="shared" si="36"/>
        <v>158.47482765273688</v>
      </c>
      <c r="Y212" s="266">
        <f t="shared" si="37"/>
        <v>31.044522144522144</v>
      </c>
      <c r="Z212" s="264">
        <f t="shared" si="38"/>
        <v>1.064516129032258</v>
      </c>
      <c r="AA212" s="244"/>
      <c r="AB212" s="27"/>
      <c r="AD212" s="28"/>
      <c r="AE212" s="27"/>
      <c r="AF212" s="86"/>
      <c r="AG212" s="86"/>
      <c r="AK212" s="86"/>
    </row>
    <row r="213" spans="1:37" ht="15.6">
      <c r="A213" s="244"/>
      <c r="B213" s="244">
        <f>+'Ark1'!C1091</f>
        <v>2024</v>
      </c>
      <c r="C213" s="263">
        <f>+'Ark1'!M1091</f>
        <v>13</v>
      </c>
      <c r="D213" s="352" t="s">
        <v>105</v>
      </c>
      <c r="E213" s="263">
        <f>+'Ark1'!D1091</f>
        <v>9</v>
      </c>
      <c r="F213" s="263" t="s">
        <v>593</v>
      </c>
      <c r="G213" s="263">
        <f>+IF(H213=0,"",'Ark1'!Q1091)</f>
        <v>46</v>
      </c>
      <c r="H213" s="449">
        <f>+'Ark1'!R1091</f>
        <v>53</v>
      </c>
      <c r="I213" s="264">
        <f>+IF(H213=0,"",'Ark1'!AE1091)</f>
        <v>1.4069551367135649</v>
      </c>
      <c r="J213" s="264">
        <f>+IF(H213=0,"",'Ark1'!AF1091)</f>
        <v>1.7899882233255919</v>
      </c>
      <c r="K213" s="265">
        <f>+IF(H213=0,"",'Ark1'!S1091)</f>
        <v>6.245283018867922</v>
      </c>
      <c r="L213" s="244"/>
      <c r="M213" s="366">
        <f>+IF(H213=0,"",'Ark1'!AR1091)</f>
        <v>221.65306122448979</v>
      </c>
      <c r="N213" s="114">
        <f>+IF(H213=0,"",'Ark1'!AS1091)</f>
        <v>34.777056263673742</v>
      </c>
      <c r="O213" s="246"/>
      <c r="P213" s="294">
        <f>+IF(H213=0,"",'Ark1'!U1091)</f>
        <v>377.03207547169808</v>
      </c>
      <c r="Q213" s="266">
        <f>+IF(H213=0,"",'Ark1'!W1091)</f>
        <v>100</v>
      </c>
      <c r="R213" s="266">
        <f>+IF(H213=0,"",'Ark1'!X1091)</f>
        <v>75.471698113207523</v>
      </c>
      <c r="S213" s="266">
        <f>+IF(H213=0,"",'Ark1'!AG1091)</f>
        <v>2452.591836734694</v>
      </c>
      <c r="T213" s="266">
        <f>+IF(H213=0,"",'Ark1'!AH1091)</f>
        <v>92.452830188679215</v>
      </c>
      <c r="U213" s="266">
        <f>+IF(H213=0,"",'Ark1'!AI1091)</f>
        <v>37.735849056603762</v>
      </c>
      <c r="V213" s="266">
        <f>+IF(H213=0,"",'Ark1'!Y1091)</f>
        <v>51.628600285020624</v>
      </c>
      <c r="W213" s="265">
        <f>+IF(H213=0,"",'Ark1'!Z1091)</f>
        <v>0.96945151537095486</v>
      </c>
      <c r="X213" s="294">
        <f t="shared" si="36"/>
        <v>153.7280153283341</v>
      </c>
      <c r="Y213" s="266">
        <f t="shared" si="37"/>
        <v>29.002467343976775</v>
      </c>
      <c r="Z213" s="264">
        <f t="shared" si="38"/>
        <v>1.1521739130434783</v>
      </c>
      <c r="AA213" s="244"/>
      <c r="AB213" s="27"/>
      <c r="AD213" s="28"/>
      <c r="AE213" s="27"/>
      <c r="AF213" s="86"/>
      <c r="AG213" s="86"/>
      <c r="AK213" s="86"/>
    </row>
    <row r="214" spans="1:37" ht="15.6">
      <c r="A214" s="244"/>
      <c r="B214" s="244">
        <f>+'Ark1'!C1092</f>
        <v>2024</v>
      </c>
      <c r="C214" s="263">
        <f>+'Ark1'!M1092</f>
        <v>13</v>
      </c>
      <c r="D214" s="352" t="s">
        <v>105</v>
      </c>
      <c r="E214" s="263">
        <f>+'Ark1'!D1092</f>
        <v>10</v>
      </c>
      <c r="F214" s="263" t="s">
        <v>594</v>
      </c>
      <c r="G214" s="263">
        <f>+IF(H214=0,"",'Ark1'!Q1092)</f>
        <v>163</v>
      </c>
      <c r="H214" s="449">
        <f>+'Ark1'!R1092</f>
        <v>188</v>
      </c>
      <c r="I214" s="264">
        <f>+IF(H214=0,"",'Ark1'!AE1092)</f>
        <v>1.9203268641470888</v>
      </c>
      <c r="J214" s="264">
        <f>+IF(H214=0,"",'Ark1'!AF1092)</f>
        <v>2.3950094769488257</v>
      </c>
      <c r="K214" s="265">
        <f>+IF(H214=0,"",'Ark1'!S1092)</f>
        <v>6.7219251336898393</v>
      </c>
      <c r="L214" s="244"/>
      <c r="M214" s="366">
        <f>+IF(H214=0,"",'Ark1'!AR1092)</f>
        <v>219.01129943502829</v>
      </c>
      <c r="N214" s="114">
        <f>+IF(H214=0,"",'Ark1'!AS1092)</f>
        <v>35.660839060466053</v>
      </c>
      <c r="O214" s="246"/>
      <c r="P214" s="294">
        <f>+IF(H214=0,"",'Ark1'!U1092)</f>
        <v>375.84627659574465</v>
      </c>
      <c r="Q214" s="266">
        <f>+IF(H214=0,"",'Ark1'!W1092)</f>
        <v>100</v>
      </c>
      <c r="R214" s="266">
        <f>+IF(H214=0,"",'Ark1'!X1092)</f>
        <v>68.085106382978736</v>
      </c>
      <c r="S214" s="266">
        <f>+IF(H214=0,"",'Ark1'!AG1092)</f>
        <v>2494.6610169491523</v>
      </c>
      <c r="T214" s="266">
        <f>+IF(H214=0,"",'Ark1'!AH1092)</f>
        <v>94.148936170212778</v>
      </c>
      <c r="U214" s="266">
        <f>+IF(H214=0,"",'Ark1'!AI1092)</f>
        <v>68.617021276595764</v>
      </c>
      <c r="V214" s="266">
        <f>+IF(H214=0,"",'Ark1'!Y1092)</f>
        <v>52.982647068560389</v>
      </c>
      <c r="W214" s="265">
        <f>+IF(H214=0,"",'Ark1'!Z1092)</f>
        <v>1.1539843776574044</v>
      </c>
      <c r="X214" s="294">
        <f t="shared" si="36"/>
        <v>150.66025966741813</v>
      </c>
      <c r="Y214" s="266">
        <f t="shared" si="37"/>
        <v>28.911252045826512</v>
      </c>
      <c r="Z214" s="264">
        <f t="shared" si="38"/>
        <v>1.1533742331288344</v>
      </c>
      <c r="AA214" s="244"/>
      <c r="AB214" s="27"/>
      <c r="AD214" s="28"/>
      <c r="AE214" s="27"/>
      <c r="AF214" s="86"/>
      <c r="AG214" s="86"/>
      <c r="AK214" s="86"/>
    </row>
    <row r="215" spans="1:37" ht="15.6">
      <c r="A215" s="244"/>
      <c r="B215" s="244">
        <f>+'Ark1'!C1093</f>
        <v>2024</v>
      </c>
      <c r="C215" s="263">
        <f>+'Ark1'!M1093</f>
        <v>13</v>
      </c>
      <c r="D215" s="352" t="s">
        <v>105</v>
      </c>
      <c r="E215" s="263">
        <f>+'Ark1'!D1093</f>
        <v>11</v>
      </c>
      <c r="F215" s="263" t="s">
        <v>595</v>
      </c>
      <c r="G215" s="263">
        <f>+IF(H215=0,"",'Ark1'!Q1093)</f>
        <v>126</v>
      </c>
      <c r="H215" s="449">
        <f>+'Ark1'!R1093</f>
        <v>154</v>
      </c>
      <c r="I215" s="264">
        <f>+IF(H215=0,"",'Ark1'!AE1093)</f>
        <v>1.9278918377566352</v>
      </c>
      <c r="J215" s="264">
        <f>+IF(H215=0,"",'Ark1'!AF1093)</f>
        <v>2.3910337252449687</v>
      </c>
      <c r="K215" s="265">
        <f>+IF(H215=0,"",'Ark1'!S1093)</f>
        <v>6.8311688311688323</v>
      </c>
      <c r="L215" s="244"/>
      <c r="M215" s="366">
        <f>+IF(H215=0,"",'Ark1'!AR1093)</f>
        <v>219.13513513513513</v>
      </c>
      <c r="N215" s="114">
        <f>+IF(H215=0,"",'Ark1'!AS1093)</f>
        <v>35.808872035520842</v>
      </c>
      <c r="O215" s="246"/>
      <c r="P215" s="294">
        <f>+IF(H215=0,"",'Ark1'!U1093)</f>
        <v>377.79545454545456</v>
      </c>
      <c r="Q215" s="266">
        <f>+IF(H215=0,"",'Ark1'!W1093)</f>
        <v>100</v>
      </c>
      <c r="R215" s="266">
        <f>+IF(H215=0,"",'Ark1'!X1093)</f>
        <v>71.428571428571445</v>
      </c>
      <c r="S215" s="266">
        <f>+IF(H215=0,"",'Ark1'!AG1093)</f>
        <v>2593.6351351351345</v>
      </c>
      <c r="T215" s="266">
        <f>+IF(H215=0,"",'Ark1'!AH1093)</f>
        <v>96.103896103896091</v>
      </c>
      <c r="U215" s="266">
        <f>+IF(H215=0,"",'Ark1'!AI1093)</f>
        <v>75.974025974025977</v>
      </c>
      <c r="V215" s="266">
        <f>+IF(H215=0,"",'Ark1'!Y1093)</f>
        <v>57.401366947057717</v>
      </c>
      <c r="W215" s="265">
        <f>+IF(H215=0,"",'Ark1'!Z1093)</f>
        <v>1.273124772275579</v>
      </c>
      <c r="X215" s="294">
        <f t="shared" si="36"/>
        <v>145.66252956230505</v>
      </c>
      <c r="Y215" s="266">
        <f t="shared" si="37"/>
        <v>29.061188811188813</v>
      </c>
      <c r="Z215" s="264">
        <f t="shared" si="38"/>
        <v>1.2222222222222223</v>
      </c>
      <c r="AA215" s="244"/>
      <c r="AB215" s="27"/>
      <c r="AD215" s="28"/>
      <c r="AE215" s="27"/>
      <c r="AF215" s="86"/>
      <c r="AG215" s="86"/>
      <c r="AK215" s="86"/>
    </row>
    <row r="216" spans="1:37" ht="15.6">
      <c r="A216" s="244"/>
      <c r="B216" s="244">
        <f>+'Ark1'!C1094</f>
        <v>2024</v>
      </c>
      <c r="C216" s="263">
        <f>+'Ark1'!M1094</f>
        <v>13</v>
      </c>
      <c r="D216" s="352" t="s">
        <v>105</v>
      </c>
      <c r="E216" s="263">
        <f>+'Ark1'!D1094</f>
        <v>12</v>
      </c>
      <c r="F216" s="263" t="s">
        <v>596</v>
      </c>
      <c r="G216" s="263">
        <f>+IF(H216=0,"",'Ark1'!Q1094)</f>
        <v>21</v>
      </c>
      <c r="H216" s="449">
        <f>+'Ark1'!R1094</f>
        <v>23</v>
      </c>
      <c r="I216" s="264">
        <f>+IF(H216=0,"",'Ark1'!AE1094)</f>
        <v>1.3764213046080198</v>
      </c>
      <c r="J216" s="264">
        <f>+IF(H216=0,"",'Ark1'!AF1094)</f>
        <v>1.6577141430428155</v>
      </c>
      <c r="K216" s="265">
        <f>+IF(H216=0,"",'Ark1'!S1094)</f>
        <v>6.6521739130434794</v>
      </c>
      <c r="L216" s="244"/>
      <c r="M216" s="366">
        <f>+IF(H216=0,"",'Ark1'!AR1094)</f>
        <v>217.72727272727272</v>
      </c>
      <c r="N216" s="114">
        <f>+IF(H216=0,"",'Ark1'!AS1094)</f>
        <v>35.846270168999375</v>
      </c>
      <c r="O216" s="246"/>
      <c r="P216" s="294">
        <f>+IF(H216=0,"",'Ark1'!U1094)</f>
        <v>370.65652173913043</v>
      </c>
      <c r="Q216" s="266">
        <f>+IF(H216=0,"",'Ark1'!W1094)</f>
        <v>100</v>
      </c>
      <c r="R216" s="266">
        <f>+IF(H216=0,"",'Ark1'!X1094)</f>
        <v>60.869565217391298</v>
      </c>
      <c r="S216" s="266">
        <f>+IF(H216=0,"",'Ark1'!AG1094)</f>
        <v>2483.590909090909</v>
      </c>
      <c r="T216" s="266">
        <f>+IF(H216=0,"",'Ark1'!AH1094)</f>
        <v>95.652173913043484</v>
      </c>
      <c r="U216" s="266">
        <f>+IF(H216=0,"",'Ark1'!AI1094)</f>
        <v>78.260869565217391</v>
      </c>
      <c r="V216" s="266">
        <f>+IF(H216=0,"",'Ark1'!Y1094)</f>
        <v>40.399061828183562</v>
      </c>
      <c r="W216" s="265">
        <f>+IF(H216=0,"",'Ark1'!Z1094)</f>
        <v>0.91407808876646091</v>
      </c>
      <c r="X216" s="294">
        <f t="shared" si="36"/>
        <v>149.24218009591812</v>
      </c>
      <c r="Y216" s="266">
        <f t="shared" si="37"/>
        <v>28.512040133779262</v>
      </c>
      <c r="Z216" s="264">
        <f t="shared" si="38"/>
        <v>1.0952380952380953</v>
      </c>
      <c r="AA216" s="244"/>
      <c r="AB216" s="27"/>
      <c r="AD216" s="28"/>
      <c r="AE216" s="27"/>
      <c r="AF216" s="86"/>
      <c r="AG216" s="86"/>
      <c r="AK216" s="86"/>
    </row>
    <row r="217" spans="1:37" ht="15.6">
      <c r="A217" s="244"/>
      <c r="B217" s="244"/>
      <c r="C217" s="244"/>
      <c r="D217" s="244"/>
      <c r="E217" s="244"/>
      <c r="F217" s="244"/>
      <c r="G217" s="244"/>
      <c r="H217" s="443"/>
      <c r="I217" s="245"/>
      <c r="J217" s="245"/>
      <c r="K217" s="244"/>
      <c r="L217" s="244"/>
      <c r="M217" s="246"/>
      <c r="N217" s="246"/>
      <c r="O217" s="246"/>
      <c r="P217" s="244"/>
      <c r="Q217" s="246"/>
      <c r="R217" s="246"/>
      <c r="S217" s="244"/>
      <c r="T217" s="246"/>
      <c r="U217" s="246"/>
      <c r="V217" s="246"/>
      <c r="W217" s="244"/>
      <c r="X217" s="244"/>
      <c r="Y217" s="246"/>
      <c r="Z217" s="245"/>
      <c r="AA217" s="244"/>
      <c r="AB217" s="247"/>
      <c r="AD217" s="28"/>
      <c r="AE217" s="27"/>
      <c r="AF217" s="248"/>
      <c r="AG217" s="86"/>
      <c r="AK217" s="86"/>
    </row>
    <row r="218" spans="1:37" ht="15.6">
      <c r="A218" s="244"/>
      <c r="B218" s="244"/>
      <c r="C218" s="244"/>
      <c r="D218" s="244"/>
      <c r="E218" s="244"/>
      <c r="F218" s="244"/>
      <c r="G218" s="244"/>
      <c r="H218" s="443"/>
      <c r="I218" s="245"/>
      <c r="J218" s="245"/>
      <c r="K218" s="244"/>
      <c r="L218" s="244"/>
      <c r="M218" s="246"/>
      <c r="N218" s="246"/>
      <c r="O218" s="246"/>
      <c r="P218" s="244"/>
      <c r="Q218" s="246"/>
      <c r="R218" s="246"/>
      <c r="S218" s="244"/>
      <c r="T218" s="246"/>
      <c r="U218" s="246"/>
      <c r="V218" s="246"/>
      <c r="W218" s="244"/>
      <c r="X218" s="244"/>
      <c r="Y218" s="246"/>
      <c r="Z218" s="245"/>
      <c r="AA218" s="244"/>
      <c r="AB218" s="247"/>
      <c r="AD218" s="28"/>
      <c r="AE218" s="27"/>
      <c r="AF218" s="248"/>
      <c r="AG218" s="86"/>
      <c r="AK218" s="86"/>
    </row>
    <row r="219" spans="1:37" ht="22.8">
      <c r="A219" s="261" t="s">
        <v>628</v>
      </c>
      <c r="B219" s="244"/>
      <c r="C219" s="244"/>
      <c r="D219" s="334" t="str">
        <f>+D224</f>
        <v>5</v>
      </c>
      <c r="E219" s="244"/>
      <c r="F219" s="244"/>
      <c r="G219" s="244"/>
      <c r="H219" s="446">
        <f>SUM(H224:H235)</f>
        <v>655</v>
      </c>
      <c r="I219" s="245"/>
      <c r="J219" s="245"/>
      <c r="K219" s="244"/>
      <c r="L219" s="244"/>
      <c r="M219" s="246"/>
      <c r="N219" s="246"/>
      <c r="O219" s="246"/>
      <c r="P219" s="269">
        <f>+Fettgruppe!Q22</f>
        <v>398.93465648854976</v>
      </c>
      <c r="Q219" s="246"/>
      <c r="R219" s="246"/>
      <c r="S219" s="244"/>
      <c r="T219" s="246"/>
      <c r="U219" s="246"/>
      <c r="V219" s="246"/>
      <c r="W219" s="244"/>
      <c r="X219" s="269">
        <f>+Fettgruppe!Y22</f>
        <v>156.71740618606643</v>
      </c>
      <c r="Y219" s="262" t="s">
        <v>627</v>
      </c>
      <c r="Z219" s="260"/>
      <c r="AA219" s="244"/>
      <c r="AB219" s="247"/>
      <c r="AD219" s="28"/>
      <c r="AE219" s="27"/>
      <c r="AF219" s="248"/>
      <c r="AG219" s="86"/>
      <c r="AK219" s="86"/>
    </row>
    <row r="220" spans="1:37" ht="16.5" customHeight="1">
      <c r="A220" s="244"/>
      <c r="B220" s="244"/>
      <c r="C220" s="244"/>
      <c r="D220" s="334"/>
      <c r="E220" s="244"/>
      <c r="F220" s="244"/>
      <c r="G220" s="244"/>
      <c r="H220" s="443"/>
      <c r="I220" s="244"/>
      <c r="J220" s="244"/>
      <c r="K220" s="244"/>
      <c r="L220" s="244"/>
      <c r="M220" s="246"/>
      <c r="N220" s="246"/>
      <c r="O220" s="246"/>
      <c r="P220" s="244"/>
      <c r="Q220" s="246"/>
      <c r="R220" s="246"/>
      <c r="S220" s="244"/>
      <c r="T220" s="246"/>
      <c r="U220" s="246"/>
      <c r="V220" s="246"/>
      <c r="W220" s="244"/>
      <c r="X220" s="244"/>
      <c r="Y220" s="246"/>
      <c r="Z220" s="260" t="s">
        <v>4</v>
      </c>
      <c r="AA220" s="244"/>
      <c r="AB220" s="247"/>
      <c r="AD220" s="28"/>
      <c r="AE220" s="27"/>
      <c r="AF220" s="248"/>
      <c r="AG220" s="86"/>
      <c r="AK220" s="86"/>
    </row>
    <row r="221" spans="1:37" ht="15.6">
      <c r="A221" s="244"/>
      <c r="B221" s="244"/>
      <c r="C221" s="244"/>
      <c r="D221" s="244"/>
      <c r="E221" s="244"/>
      <c r="F221" s="244"/>
      <c r="G221" s="261" t="s">
        <v>4</v>
      </c>
      <c r="H221" s="443"/>
      <c r="I221" s="245"/>
      <c r="J221" s="245"/>
      <c r="K221" s="261" t="s">
        <v>24</v>
      </c>
      <c r="L221" s="244"/>
      <c r="M221" s="246"/>
      <c r="N221" s="246"/>
      <c r="O221" s="246"/>
      <c r="P221" s="245"/>
      <c r="Q221" s="246" t="s">
        <v>404</v>
      </c>
      <c r="R221" s="246" t="s">
        <v>404</v>
      </c>
      <c r="S221" s="262" t="s">
        <v>533</v>
      </c>
      <c r="T221" s="246" t="s">
        <v>404</v>
      </c>
      <c r="U221" s="246" t="s">
        <v>404</v>
      </c>
      <c r="V221" s="262" t="s">
        <v>424</v>
      </c>
      <c r="W221" s="244"/>
      <c r="X221" s="261" t="s">
        <v>479</v>
      </c>
      <c r="Y221" s="262" t="s">
        <v>78</v>
      </c>
      <c r="Z221" s="260" t="s">
        <v>10</v>
      </c>
      <c r="AA221" s="244"/>
      <c r="AB221" s="247"/>
      <c r="AD221" s="28"/>
      <c r="AE221" s="27"/>
      <c r="AF221" s="248"/>
      <c r="AG221" s="86"/>
      <c r="AK221" s="86"/>
    </row>
    <row r="222" spans="1:37" ht="15.6">
      <c r="A222" s="244"/>
      <c r="B222" s="244"/>
      <c r="C222" s="244"/>
      <c r="D222" s="244"/>
      <c r="E222" s="261"/>
      <c r="F222" s="261"/>
      <c r="G222" s="261" t="s">
        <v>477</v>
      </c>
      <c r="H222" s="447" t="s">
        <v>4</v>
      </c>
      <c r="I222" s="260" t="s">
        <v>4</v>
      </c>
      <c r="J222" s="260" t="s">
        <v>1</v>
      </c>
      <c r="K222" s="261" t="s">
        <v>541</v>
      </c>
      <c r="L222" s="244"/>
      <c r="M222" s="411" t="s">
        <v>24</v>
      </c>
      <c r="N222" s="411" t="s">
        <v>24</v>
      </c>
      <c r="O222" s="246"/>
      <c r="P222" s="260" t="s">
        <v>24</v>
      </c>
      <c r="Q222" s="262" t="s">
        <v>575</v>
      </c>
      <c r="R222" s="262" t="s">
        <v>489</v>
      </c>
      <c r="S222" s="262" t="s">
        <v>554</v>
      </c>
      <c r="T222" s="262" t="s">
        <v>491</v>
      </c>
      <c r="U222" s="262" t="s">
        <v>562</v>
      </c>
      <c r="V222" s="262"/>
      <c r="W222" s="261" t="s">
        <v>415</v>
      </c>
      <c r="X222" s="261" t="s">
        <v>487</v>
      </c>
      <c r="Y222" s="262" t="s">
        <v>425</v>
      </c>
      <c r="Z222" s="260" t="s">
        <v>71</v>
      </c>
      <c r="AA222" s="244"/>
      <c r="AB222" s="247"/>
      <c r="AD222" s="28"/>
      <c r="AE222" s="27"/>
      <c r="AF222" s="248"/>
      <c r="AG222" s="86"/>
      <c r="AK222" s="86"/>
    </row>
    <row r="223" spans="1:37" ht="15.6">
      <c r="A223" s="244"/>
      <c r="B223" s="244"/>
      <c r="C223" s="261" t="s">
        <v>0</v>
      </c>
      <c r="D223" s="261"/>
      <c r="E223" s="261" t="s">
        <v>87</v>
      </c>
      <c r="F223" s="261"/>
      <c r="G223" s="50" t="s">
        <v>478</v>
      </c>
      <c r="H223" s="448" t="s">
        <v>10</v>
      </c>
      <c r="I223" s="87" t="s">
        <v>404</v>
      </c>
      <c r="J223" s="87" t="s">
        <v>404</v>
      </c>
      <c r="K223" s="50" t="s">
        <v>542</v>
      </c>
      <c r="L223" s="244"/>
      <c r="M223" s="411" t="s">
        <v>711</v>
      </c>
      <c r="N223" s="411" t="s">
        <v>712</v>
      </c>
      <c r="O223" s="246"/>
      <c r="P223" s="87" t="s">
        <v>45</v>
      </c>
      <c r="Q223" s="75" t="s">
        <v>552</v>
      </c>
      <c r="R223" s="75" t="s">
        <v>441</v>
      </c>
      <c r="S223" s="75" t="s">
        <v>485</v>
      </c>
      <c r="T223" s="75" t="s">
        <v>472</v>
      </c>
      <c r="U223" s="75" t="s">
        <v>531</v>
      </c>
      <c r="V223" s="75" t="s">
        <v>1</v>
      </c>
      <c r="W223" s="50" t="s">
        <v>416</v>
      </c>
      <c r="X223" s="50" t="s">
        <v>488</v>
      </c>
      <c r="Y223" s="75" t="s">
        <v>426</v>
      </c>
      <c r="Z223" s="87" t="s">
        <v>557</v>
      </c>
      <c r="AA223" s="244"/>
      <c r="AB223" s="247"/>
      <c r="AD223" s="28"/>
      <c r="AE223" s="27"/>
      <c r="AF223" s="248"/>
      <c r="AG223" s="86"/>
      <c r="AK223" s="86"/>
    </row>
    <row r="224" spans="1:37" ht="15.6">
      <c r="A224" s="244"/>
      <c r="B224" s="244">
        <f>+'Ark1'!C1095</f>
        <v>2024</v>
      </c>
      <c r="C224" s="86">
        <f>+'Ark1'!M1095</f>
        <v>14</v>
      </c>
      <c r="D224" s="351" t="s">
        <v>106</v>
      </c>
      <c r="E224" s="86">
        <f>+'Ark1'!D1095</f>
        <v>1</v>
      </c>
      <c r="F224" s="86" t="s">
        <v>586</v>
      </c>
      <c r="G224" s="86">
        <f>+IF(H224=0,"",'Ark1'!Q1095)</f>
        <v>55</v>
      </c>
      <c r="H224" s="450">
        <f>+'Ark1'!R1095</f>
        <v>63</v>
      </c>
      <c r="I224" s="28">
        <f>+IF(H224=0,"",'Ark1'!AE1095)</f>
        <v>1.1621472053126729</v>
      </c>
      <c r="J224" s="28">
        <f>+IF(H224=0,"",'Ark1'!AF1095)</f>
        <v>1.506288917006992</v>
      </c>
      <c r="K224" s="27">
        <f>+IF(H224=0,"",'Ark1'!S1095)</f>
        <v>7.0793650793650764</v>
      </c>
      <c r="L224" s="244"/>
      <c r="M224" s="366">
        <f>+IF(H224=0,"",'Ark1'!AR1095)</f>
        <v>219.45161290322577</v>
      </c>
      <c r="N224" s="114">
        <f>+IF(H224=0,"",'Ark1'!AS1095)</f>
        <v>37.236276211113719</v>
      </c>
      <c r="O224" s="246"/>
      <c r="P224" s="28">
        <f>+IF(H224=0,"",'Ark1'!U1095)</f>
        <v>395.568253968254</v>
      </c>
      <c r="Q224" s="33">
        <f>+IF(H224=0,"",'Ark1'!W1095)</f>
        <v>100</v>
      </c>
      <c r="R224" s="33">
        <f>+IF(H224=0,"",'Ark1'!X1095)</f>
        <v>77.777777777777771</v>
      </c>
      <c r="S224" s="33">
        <f>+IF(H224=0,"",'Ark1'!AG1095)</f>
        <v>2583.7258064516122</v>
      </c>
      <c r="T224" s="33">
        <f>+IF(H224=0,"",'Ark1'!AH1095)</f>
        <v>98.412698412698433</v>
      </c>
      <c r="U224" s="33">
        <f>+IF(H224=0,"",'Ark1'!AI1095)</f>
        <v>63.492063492063515</v>
      </c>
      <c r="V224" s="33">
        <f>+IF(H224=0,"",'Ark1'!Y1095)</f>
        <v>66.784987442875391</v>
      </c>
      <c r="W224" s="27">
        <f>+IF(H224=0,"",'Ark1'!Z1095)</f>
        <v>1.3720750974586877</v>
      </c>
      <c r="X224" s="33">
        <f t="shared" ref="X224:X235" si="39">+IF(H224=0,"",1000*P224/S224)</f>
        <v>153.09993536485666</v>
      </c>
      <c r="Y224" s="33">
        <f t="shared" ref="Y224:Y235" si="40">+IF(H224=0,"",P224/C224)</f>
        <v>28.254875283446715</v>
      </c>
      <c r="Z224" s="28">
        <f t="shared" ref="Z224:Z235" si="41">+IF(H224=0,"",H224/G224)</f>
        <v>1.1454545454545455</v>
      </c>
      <c r="AA224" s="244"/>
      <c r="AB224" s="27"/>
      <c r="AD224" s="28"/>
      <c r="AE224" s="27"/>
      <c r="AF224" s="86"/>
      <c r="AG224" s="86"/>
      <c r="AK224" s="86"/>
    </row>
    <row r="225" spans="1:37" ht="15.6">
      <c r="A225" s="244"/>
      <c r="B225" s="244">
        <f>+'Ark1'!C1096</f>
        <v>2024</v>
      </c>
      <c r="C225" s="86">
        <f>+'Ark1'!M1096</f>
        <v>14</v>
      </c>
      <c r="D225" s="351" t="s">
        <v>106</v>
      </c>
      <c r="E225" s="86">
        <f>+'Ark1'!D1096</f>
        <v>2</v>
      </c>
      <c r="F225" s="86" t="s">
        <v>587</v>
      </c>
      <c r="G225" s="86">
        <f>+IF(H225=0,"",'Ark1'!Q1096)</f>
        <v>30</v>
      </c>
      <c r="H225" s="450">
        <f>+'Ark1'!R1096</f>
        <v>32</v>
      </c>
      <c r="I225" s="28">
        <f>+IF(H225=0,"",'Ark1'!AE1096)</f>
        <v>1.0230179028132991</v>
      </c>
      <c r="J225" s="28">
        <f>+IF(H225=0,"",'Ark1'!AF1096)</f>
        <v>1.4159947714276937</v>
      </c>
      <c r="K225" s="27">
        <f>+IF(H225=0,"",'Ark1'!S1096)</f>
        <v>7.34375</v>
      </c>
      <c r="L225" s="244"/>
      <c r="M225" s="366">
        <f>+IF(H225=0,"",'Ark1'!AR1096)</f>
        <v>224.56666666666661</v>
      </c>
      <c r="N225" s="114">
        <f>+IF(H225=0,"",'Ark1'!AS1096)</f>
        <v>37.467948913063054</v>
      </c>
      <c r="O225" s="246"/>
      <c r="P225" s="28">
        <f>+IF(H225=0,"",'Ark1'!U1096)</f>
        <v>422.00312500000001</v>
      </c>
      <c r="Q225" s="33">
        <f>+IF(H225=0,"",'Ark1'!W1096)</f>
        <v>100</v>
      </c>
      <c r="R225" s="33">
        <f>+IF(H225=0,"",'Ark1'!X1096)</f>
        <v>87.5</v>
      </c>
      <c r="S225" s="33">
        <f>+IF(H225=0,"",'Ark1'!AG1096)</f>
        <v>2271</v>
      </c>
      <c r="T225" s="33">
        <f>+IF(H225=0,"",'Ark1'!AH1096)</f>
        <v>93.75</v>
      </c>
      <c r="U225" s="33">
        <f>+IF(H225=0,"",'Ark1'!AI1096)</f>
        <v>43.75</v>
      </c>
      <c r="V225" s="33">
        <f>+IF(H225=0,"",'Ark1'!Y1096)</f>
        <v>66.030506606676894</v>
      </c>
      <c r="W225" s="27">
        <f>+IF(H225=0,"",'Ark1'!Z1096)</f>
        <v>1.3371933059584169</v>
      </c>
      <c r="X225" s="33">
        <f t="shared" si="39"/>
        <v>185.82260017613388</v>
      </c>
      <c r="Y225" s="33">
        <f t="shared" si="40"/>
        <v>30.143080357142857</v>
      </c>
      <c r="Z225" s="28">
        <f t="shared" si="41"/>
        <v>1.0666666666666667</v>
      </c>
      <c r="AA225" s="244"/>
      <c r="AB225" s="27"/>
      <c r="AD225" s="28"/>
      <c r="AE225" s="27"/>
      <c r="AF225" s="86"/>
      <c r="AG225" s="86"/>
      <c r="AK225" s="86"/>
    </row>
    <row r="226" spans="1:37" ht="15.6">
      <c r="A226" s="244"/>
      <c r="B226" s="244">
        <f>+'Ark1'!C1097</f>
        <v>2024</v>
      </c>
      <c r="C226" s="86">
        <f>+'Ark1'!M1097</f>
        <v>14</v>
      </c>
      <c r="D226" s="351" t="s">
        <v>106</v>
      </c>
      <c r="E226" s="86">
        <f>+'Ark1'!D1097</f>
        <v>3</v>
      </c>
      <c r="F226" s="86" t="s">
        <v>588</v>
      </c>
      <c r="G226" s="86">
        <f>+IF(H226=0,"",'Ark1'!Q1097)</f>
        <v>51</v>
      </c>
      <c r="H226" s="450">
        <f>+'Ark1'!R1097</f>
        <v>61</v>
      </c>
      <c r="I226" s="28">
        <f>+IF(H226=0,"",'Ark1'!AE1097)</f>
        <v>1.6726076227035924</v>
      </c>
      <c r="J226" s="28">
        <f>+IF(H226=0,"",'Ark1'!AF1097)</f>
        <v>2.1968176473716925</v>
      </c>
      <c r="K226" s="27">
        <f>+IF(H226=0,"",'Ark1'!S1097)</f>
        <v>7.1475409836065582</v>
      </c>
      <c r="L226" s="244"/>
      <c r="M226" s="366">
        <f>+IF(H226=0,"",'Ark1'!AR1097)</f>
        <v>219.69642857142861</v>
      </c>
      <c r="N226" s="114">
        <f>+IF(H226=0,"",'Ark1'!AS1097)</f>
        <v>37.757051614153575</v>
      </c>
      <c r="O226" s="246"/>
      <c r="P226" s="28">
        <f>+IF(H226=0,"",'Ark1'!U1097)</f>
        <v>401.5196721311475</v>
      </c>
      <c r="Q226" s="33">
        <f>+IF(H226=0,"",'Ark1'!W1097)</f>
        <v>100</v>
      </c>
      <c r="R226" s="33">
        <f>+IF(H226=0,"",'Ark1'!X1097)</f>
        <v>80.327868852459005</v>
      </c>
      <c r="S226" s="33">
        <f>+IF(H226=0,"",'Ark1'!AG1097)</f>
        <v>2534.3928571428578</v>
      </c>
      <c r="T226" s="33">
        <f>+IF(H226=0,"",'Ark1'!AH1097)</f>
        <v>91.803278688524614</v>
      </c>
      <c r="U226" s="33">
        <f>+IF(H226=0,"",'Ark1'!AI1097)</f>
        <v>55.737704918032797</v>
      </c>
      <c r="V226" s="33">
        <f>+IF(H226=0,"",'Ark1'!Y1097)</f>
        <v>65.664467072824849</v>
      </c>
      <c r="W226" s="27">
        <f>+IF(H226=0,"",'Ark1'!Z1097)</f>
        <v>1.1850996440608423</v>
      </c>
      <c r="X226" s="33">
        <f t="shared" si="39"/>
        <v>158.4283474440501</v>
      </c>
      <c r="Y226" s="33">
        <f t="shared" si="40"/>
        <v>28.67997658079625</v>
      </c>
      <c r="Z226" s="28">
        <f t="shared" si="41"/>
        <v>1.196078431372549</v>
      </c>
      <c r="AA226" s="244"/>
      <c r="AB226" s="27"/>
      <c r="AD226" s="28"/>
      <c r="AE226" s="27"/>
      <c r="AF226" s="86"/>
      <c r="AG226" s="86"/>
      <c r="AK226" s="86"/>
    </row>
    <row r="227" spans="1:37" ht="15.6">
      <c r="A227" s="244"/>
      <c r="B227" s="244">
        <f>+'Ark1'!C1098</f>
        <v>2024</v>
      </c>
      <c r="C227" s="86">
        <f>+'Ark1'!M1098</f>
        <v>14</v>
      </c>
      <c r="D227" s="351" t="s">
        <v>106</v>
      </c>
      <c r="E227" s="86">
        <f>+'Ark1'!D1098</f>
        <v>4</v>
      </c>
      <c r="F227" s="86" t="s">
        <v>589</v>
      </c>
      <c r="G227" s="86">
        <f>+IF(H227=0,"",'Ark1'!Q1098)</f>
        <v>56</v>
      </c>
      <c r="H227" s="450">
        <f>+'Ark1'!R1098</f>
        <v>63</v>
      </c>
      <c r="I227" s="28">
        <f>+IF(H227=0,"",'Ark1'!AE1098)</f>
        <v>1.4263074484944536</v>
      </c>
      <c r="J227" s="28">
        <f>+IF(H227=0,"",'Ark1'!AF1098)</f>
        <v>1.8943309083170072</v>
      </c>
      <c r="K227" s="27">
        <f>+IF(H227=0,"",'Ark1'!S1098)</f>
        <v>7.3709677419354867</v>
      </c>
      <c r="L227" s="244"/>
      <c r="M227" s="366">
        <f>+IF(H227=0,"",'Ark1'!AR1098)</f>
        <v>221.38596491228071</v>
      </c>
      <c r="N227" s="114">
        <f>+IF(H227=0,"",'Ark1'!AS1098)</f>
        <v>37.853826168259069</v>
      </c>
      <c r="O227" s="246"/>
      <c r="P227" s="28">
        <f>+IF(H227=0,"",'Ark1'!U1098)</f>
        <v>411.84603174603177</v>
      </c>
      <c r="Q227" s="33">
        <f>+IF(H227=0,"",'Ark1'!W1098)</f>
        <v>100</v>
      </c>
      <c r="R227" s="33">
        <f>+IF(H227=0,"",'Ark1'!X1098)</f>
        <v>84.126984126984127</v>
      </c>
      <c r="S227" s="33">
        <f>+IF(H227=0,"",'Ark1'!AG1098)</f>
        <v>2272.2631578947362</v>
      </c>
      <c r="T227" s="33">
        <f>+IF(H227=0,"",'Ark1'!AH1098)</f>
        <v>90.476190476190439</v>
      </c>
      <c r="U227" s="33">
        <f>+IF(H227=0,"",'Ark1'!AI1098)</f>
        <v>58.730158730158706</v>
      </c>
      <c r="V227" s="33">
        <f>+IF(H227=0,"",'Ark1'!Y1098)</f>
        <v>63.768497037422122</v>
      </c>
      <c r="W227" s="27">
        <f>+IF(H227=0,"",'Ark1'!Z1098)</f>
        <v>1.1418209939684705</v>
      </c>
      <c r="X227" s="33">
        <f t="shared" si="39"/>
        <v>181.24926697645765</v>
      </c>
      <c r="Y227" s="33">
        <f t="shared" si="40"/>
        <v>29.417573696145126</v>
      </c>
      <c r="Z227" s="28">
        <f t="shared" si="41"/>
        <v>1.125</v>
      </c>
      <c r="AA227" s="244"/>
      <c r="AB227" s="27"/>
      <c r="AD227" s="28"/>
      <c r="AE227" s="27"/>
      <c r="AF227" s="86"/>
      <c r="AG227" s="86"/>
      <c r="AK227" s="86"/>
    </row>
    <row r="228" spans="1:37" ht="15.6">
      <c r="A228" s="244"/>
      <c r="B228" s="244">
        <f>+'Ark1'!C1099</f>
        <v>2024</v>
      </c>
      <c r="C228" s="86">
        <f>+'Ark1'!M1099</f>
        <v>14</v>
      </c>
      <c r="D228" s="351" t="s">
        <v>106</v>
      </c>
      <c r="E228" s="86">
        <f>+'Ark1'!D1099</f>
        <v>5</v>
      </c>
      <c r="F228" s="86" t="s">
        <v>444</v>
      </c>
      <c r="G228" s="86">
        <f>+IF(H228=0,"",'Ark1'!Q1099)</f>
        <v>48</v>
      </c>
      <c r="H228" s="450">
        <f>+'Ark1'!R1099</f>
        <v>53</v>
      </c>
      <c r="I228" s="28">
        <f>+IF(H228=0,"",'Ark1'!AE1099)</f>
        <v>1.4152202937249663</v>
      </c>
      <c r="J228" s="28">
        <f>+IF(H228=0,"",'Ark1'!AF1099)</f>
        <v>1.824697375289412</v>
      </c>
      <c r="K228" s="27">
        <f>+IF(H228=0,"",'Ark1'!S1099)</f>
        <v>7.4716981132075491</v>
      </c>
      <c r="L228" s="244"/>
      <c r="M228" s="366">
        <f>+IF(H228=0,"",'Ark1'!AR1099)</f>
        <v>218.4791666666666</v>
      </c>
      <c r="N228" s="114">
        <f>+IF(H228=0,"",'Ark1'!AS1099)</f>
        <v>38.668031455508086</v>
      </c>
      <c r="O228" s="246"/>
      <c r="P228" s="28">
        <f>+IF(H228=0,"",'Ark1'!U1099)</f>
        <v>396.06037735849054</v>
      </c>
      <c r="Q228" s="33">
        <f>+IF(H228=0,"",'Ark1'!W1099)</f>
        <v>100</v>
      </c>
      <c r="R228" s="33">
        <f>+IF(H228=0,"",'Ark1'!X1099)</f>
        <v>77.358490566037744</v>
      </c>
      <c r="S228" s="33">
        <f>+IF(H228=0,"",'Ark1'!AG1099)</f>
        <v>2537.0833333333339</v>
      </c>
      <c r="T228" s="33">
        <f>+IF(H228=0,"",'Ark1'!AH1099)</f>
        <v>90.566037735849022</v>
      </c>
      <c r="U228" s="33">
        <f>+IF(H228=0,"",'Ark1'!AI1099)</f>
        <v>67.924528301886767</v>
      </c>
      <c r="V228" s="33">
        <f>+IF(H228=0,"",'Ark1'!Y1099)</f>
        <v>63.030936817439759</v>
      </c>
      <c r="W228" s="27">
        <f>+IF(H228=0,"",'Ark1'!Z1099)</f>
        <v>1.1752763398035797</v>
      </c>
      <c r="X228" s="33">
        <f t="shared" si="39"/>
        <v>156.10854091975318</v>
      </c>
      <c r="Y228" s="33">
        <f t="shared" si="40"/>
        <v>28.290026954177897</v>
      </c>
      <c r="Z228" s="28">
        <f t="shared" si="41"/>
        <v>1.1041666666666667</v>
      </c>
      <c r="AA228" s="244"/>
      <c r="AB228" s="27"/>
      <c r="AD228" s="28"/>
      <c r="AE228" s="27"/>
      <c r="AF228" s="86"/>
      <c r="AG228" s="86"/>
      <c r="AK228" s="86"/>
    </row>
    <row r="229" spans="1:37" ht="15.6">
      <c r="A229" s="244"/>
      <c r="B229" s="244">
        <f>+'Ark1'!C1100</f>
        <v>2024</v>
      </c>
      <c r="C229" s="86">
        <f>+'Ark1'!M1100</f>
        <v>14</v>
      </c>
      <c r="D229" s="351" t="s">
        <v>106</v>
      </c>
      <c r="E229" s="86">
        <f>+'Ark1'!D1100</f>
        <v>6</v>
      </c>
      <c r="F229" s="86" t="s">
        <v>590</v>
      </c>
      <c r="G229" s="86">
        <f>+IF(H229=0,"",'Ark1'!Q1100)</f>
        <v>36</v>
      </c>
      <c r="H229" s="450">
        <f>+'Ark1'!R1100</f>
        <v>40</v>
      </c>
      <c r="I229" s="28">
        <f>+IF(H229=0,"",'Ark1'!AE1100)</f>
        <v>1.1399259048161867</v>
      </c>
      <c r="J229" s="28">
        <f>+IF(H229=0,"",'Ark1'!AF1100)</f>
        <v>1.5441762770709462</v>
      </c>
      <c r="K229" s="27">
        <f>+IF(H229=0,"",'Ark1'!S1100)</f>
        <v>7.4249999999999998</v>
      </c>
      <c r="L229" s="244"/>
      <c r="M229" s="366">
        <f>+IF(H229=0,"",'Ark1'!AR1100)</f>
        <v>222.81081081081075</v>
      </c>
      <c r="N229" s="114">
        <f>+IF(H229=0,"",'Ark1'!AS1100)</f>
        <v>37.831112882917445</v>
      </c>
      <c r="O229" s="246"/>
      <c r="P229" s="28">
        <f>+IF(H229=0,"",'Ark1'!U1100)</f>
        <v>415.59249999999997</v>
      </c>
      <c r="Q229" s="33">
        <f>+IF(H229=0,"",'Ark1'!W1100)</f>
        <v>100</v>
      </c>
      <c r="R229" s="33">
        <f>+IF(H229=0,"",'Ark1'!X1100)</f>
        <v>87.5</v>
      </c>
      <c r="S229" s="33">
        <f>+IF(H229=0,"",'Ark1'!AG1100)</f>
        <v>2650.9459459459458</v>
      </c>
      <c r="T229" s="33">
        <f>+IF(H229=0,"",'Ark1'!AH1100)</f>
        <v>92.5</v>
      </c>
      <c r="U229" s="33">
        <f>+IF(H229=0,"",'Ark1'!AI1100)</f>
        <v>60</v>
      </c>
      <c r="V229" s="33">
        <f>+IF(H229=0,"",'Ark1'!Y1100)</f>
        <v>62.601499133407373</v>
      </c>
      <c r="W229" s="27">
        <f>+IF(H229=0,"",'Ark1'!Z1100)</f>
        <v>1.6414551471179473</v>
      </c>
      <c r="X229" s="33">
        <f t="shared" si="39"/>
        <v>156.77139725748077</v>
      </c>
      <c r="Y229" s="33">
        <f t="shared" si="40"/>
        <v>29.685178571428569</v>
      </c>
      <c r="Z229" s="28">
        <f t="shared" si="41"/>
        <v>1.1111111111111112</v>
      </c>
      <c r="AA229" s="244"/>
      <c r="AB229" s="27"/>
      <c r="AD229" s="28"/>
      <c r="AE229" s="27"/>
      <c r="AF229" s="86"/>
      <c r="AG229" s="86"/>
      <c r="AK229" s="86"/>
    </row>
    <row r="230" spans="1:37" ht="15.6">
      <c r="A230" s="244"/>
      <c r="B230" s="244">
        <f>+'Ark1'!C1101</f>
        <v>2024</v>
      </c>
      <c r="C230" s="86">
        <f>+'Ark1'!M1101</f>
        <v>14</v>
      </c>
      <c r="D230" s="351" t="s">
        <v>106</v>
      </c>
      <c r="E230" s="86">
        <f>+'Ark1'!D1101</f>
        <v>7</v>
      </c>
      <c r="F230" s="86" t="s">
        <v>591</v>
      </c>
      <c r="G230" s="86">
        <f>+IF(H230=0,"",'Ark1'!Q1101)</f>
        <v>22</v>
      </c>
      <c r="H230" s="450">
        <f>+'Ark1'!R1101</f>
        <v>23</v>
      </c>
      <c r="I230" s="28">
        <f>+IF(H230=0,"",'Ark1'!AE1101)</f>
        <v>0.77388963660834453</v>
      </c>
      <c r="J230" s="28">
        <f>+IF(H230=0,"",'Ark1'!AF1101)</f>
        <v>1.0118733219631149</v>
      </c>
      <c r="K230" s="27">
        <f>+IF(H230=0,"",'Ark1'!S1101)</f>
        <v>6.6086956521739122</v>
      </c>
      <c r="L230" s="244"/>
      <c r="M230" s="366">
        <f>+IF(H230=0,"",'Ark1'!AR1101)</f>
        <v>223.75</v>
      </c>
      <c r="N230" s="114">
        <f>+IF(H230=0,"",'Ark1'!AS1101)</f>
        <v>35.006648521554723</v>
      </c>
      <c r="O230" s="246"/>
      <c r="P230" s="28">
        <f>+IF(H230=0,"",'Ark1'!U1101)</f>
        <v>392.80869565217392</v>
      </c>
      <c r="Q230" s="33">
        <f>+IF(H230=0,"",'Ark1'!W1101)</f>
        <v>100</v>
      </c>
      <c r="R230" s="33">
        <f>+IF(H230=0,"",'Ark1'!X1101)</f>
        <v>78.260869565217391</v>
      </c>
      <c r="S230" s="33">
        <f>+IF(H230=0,"",'Ark1'!AG1101)</f>
        <v>2250</v>
      </c>
      <c r="T230" s="33">
        <f>+IF(H230=0,"",'Ark1'!AH1101)</f>
        <v>86.956521739130437</v>
      </c>
      <c r="U230" s="33">
        <f>+IF(H230=0,"",'Ark1'!AI1101)</f>
        <v>34.782608695652172</v>
      </c>
      <c r="V230" s="33">
        <f>+IF(H230=0,"",'Ark1'!Y1101)</f>
        <v>54.431280273494487</v>
      </c>
      <c r="W230" s="27">
        <f>+IF(H230=0,"",'Ark1'!Z1101)</f>
        <v>1.310132102027771</v>
      </c>
      <c r="X230" s="33">
        <f t="shared" si="39"/>
        <v>174.58164251207731</v>
      </c>
      <c r="Y230" s="33">
        <f t="shared" si="40"/>
        <v>28.057763975155279</v>
      </c>
      <c r="Z230" s="28">
        <f t="shared" si="41"/>
        <v>1.0454545454545454</v>
      </c>
      <c r="AA230" s="244"/>
      <c r="AB230" s="27"/>
      <c r="AD230" s="28"/>
      <c r="AE230" s="27"/>
      <c r="AF230" s="86"/>
      <c r="AG230" s="86"/>
      <c r="AK230" s="86"/>
    </row>
    <row r="231" spans="1:37" ht="15.6">
      <c r="A231" s="244"/>
      <c r="B231" s="244">
        <f>+'Ark1'!C1102</f>
        <v>2024</v>
      </c>
      <c r="C231" s="86">
        <f>+'Ark1'!M1102</f>
        <v>14</v>
      </c>
      <c r="D231" s="351" t="s">
        <v>106</v>
      </c>
      <c r="E231" s="86">
        <f>+'Ark1'!D1102</f>
        <v>8</v>
      </c>
      <c r="F231" s="86" t="s">
        <v>592</v>
      </c>
      <c r="G231" s="86">
        <f>+IF(H231=0,"",'Ark1'!Q1102)</f>
        <v>24</v>
      </c>
      <c r="H231" s="450">
        <f>+'Ark1'!R1102</f>
        <v>25</v>
      </c>
      <c r="I231" s="28">
        <f>+IF(H231=0,"",'Ark1'!AE1102)</f>
        <v>0.73292289651128684</v>
      </c>
      <c r="J231" s="28">
        <f>+IF(H231=0,"",'Ark1'!AF1102)</f>
        <v>1.001663075994345</v>
      </c>
      <c r="K231" s="27">
        <f>+IF(H231=0,"",'Ark1'!S1102)</f>
        <v>7.24</v>
      </c>
      <c r="L231" s="244"/>
      <c r="M231" s="366">
        <f>+IF(H231=0,"",'Ark1'!AR1102)</f>
        <v>221.73913043478265</v>
      </c>
      <c r="N231" s="114">
        <f>+IF(H231=0,"",'Ark1'!AS1102)</f>
        <v>37.546019316463287</v>
      </c>
      <c r="O231" s="246"/>
      <c r="P231" s="28">
        <f>+IF(H231=0,"",'Ark1'!U1102)</f>
        <v>405.12799999999993</v>
      </c>
      <c r="Q231" s="33">
        <f>+IF(H231=0,"",'Ark1'!W1102)</f>
        <v>100</v>
      </c>
      <c r="R231" s="33">
        <f>+IF(H231=0,"",'Ark1'!X1102)</f>
        <v>76</v>
      </c>
      <c r="S231" s="33">
        <f>+IF(H231=0,"",'Ark1'!AG1102)</f>
        <v>2646.913043478261</v>
      </c>
      <c r="T231" s="33">
        <f>+IF(H231=0,"",'Ark1'!AH1102)</f>
        <v>92</v>
      </c>
      <c r="U231" s="33">
        <f>+IF(H231=0,"",'Ark1'!AI1102)</f>
        <v>48</v>
      </c>
      <c r="V231" s="33">
        <f>+IF(H231=0,"",'Ark1'!Y1102)</f>
        <v>72.064301953186757</v>
      </c>
      <c r="W231" s="27">
        <f>+IF(H231=0,"",'Ark1'!Z1102)</f>
        <v>1.4221111067704939</v>
      </c>
      <c r="X231" s="33">
        <f t="shared" si="39"/>
        <v>153.05678476978923</v>
      </c>
      <c r="Y231" s="33">
        <f t="shared" si="40"/>
        <v>28.937714285714282</v>
      </c>
      <c r="Z231" s="28">
        <f t="shared" si="41"/>
        <v>1.0416666666666667</v>
      </c>
      <c r="AA231" s="244"/>
      <c r="AB231" s="27"/>
      <c r="AD231" s="28"/>
      <c r="AE231" s="27"/>
      <c r="AF231" s="86"/>
      <c r="AG231" s="86"/>
      <c r="AK231" s="86"/>
    </row>
    <row r="232" spans="1:37" ht="15.6">
      <c r="A232" s="244"/>
      <c r="B232" s="244">
        <f>+'Ark1'!C1103</f>
        <v>2024</v>
      </c>
      <c r="C232" s="86">
        <f>+'Ark1'!M1103</f>
        <v>14</v>
      </c>
      <c r="D232" s="351" t="s">
        <v>106</v>
      </c>
      <c r="E232" s="86">
        <f>+'Ark1'!D1103</f>
        <v>9</v>
      </c>
      <c r="F232" s="86" t="s">
        <v>593</v>
      </c>
      <c r="G232" s="86">
        <f>+IF(H232=0,"",'Ark1'!Q1103)</f>
        <v>24</v>
      </c>
      <c r="H232" s="450">
        <f>+'Ark1'!R1103</f>
        <v>30</v>
      </c>
      <c r="I232" s="28">
        <f>+IF(H232=0,"",'Ark1'!AE1103)</f>
        <v>0.79638970002654597</v>
      </c>
      <c r="J232" s="28">
        <f>+IF(H232=0,"",'Ark1'!AF1103)</f>
        <v>1.0892281723276727</v>
      </c>
      <c r="K232" s="27">
        <f>+IF(H232=0,"",'Ark1'!S1103)</f>
        <v>7.1666666666666687</v>
      </c>
      <c r="L232" s="244"/>
      <c r="M232" s="366">
        <f>+IF(H232=0,"",'Ark1'!AR1103)</f>
        <v>222.03846153846163</v>
      </c>
      <c r="N232" s="114">
        <f>+IF(H232=0,"",'Ark1'!AS1103)</f>
        <v>37.541182189561844</v>
      </c>
      <c r="O232" s="246"/>
      <c r="P232" s="28">
        <f>+IF(H232=0,"",'Ark1'!U1103)</f>
        <v>405.32333333333344</v>
      </c>
      <c r="Q232" s="33">
        <f>+IF(H232=0,"",'Ark1'!W1103)</f>
        <v>100</v>
      </c>
      <c r="R232" s="33">
        <f>+IF(H232=0,"",'Ark1'!X1103)</f>
        <v>80</v>
      </c>
      <c r="S232" s="33">
        <f>+IF(H232=0,"",'Ark1'!AG1103)</f>
        <v>2832.5769230769224</v>
      </c>
      <c r="T232" s="33">
        <f>+IF(H232=0,"",'Ark1'!AH1103)</f>
        <v>86.666666666666686</v>
      </c>
      <c r="U232" s="33">
        <f>+IF(H232=0,"",'Ark1'!AI1103)</f>
        <v>50</v>
      </c>
      <c r="V232" s="33">
        <f>+IF(H232=0,"",'Ark1'!Y1103)</f>
        <v>67.278142479973269</v>
      </c>
      <c r="W232" s="27">
        <f>+IF(H232=0,"",'Ark1'!Z1103)</f>
        <v>1.2405196043952249</v>
      </c>
      <c r="X232" s="33">
        <f t="shared" si="39"/>
        <v>143.09349554858542</v>
      </c>
      <c r="Y232" s="33">
        <f t="shared" si="40"/>
        <v>28.951666666666675</v>
      </c>
      <c r="Z232" s="28">
        <f t="shared" si="41"/>
        <v>1.25</v>
      </c>
      <c r="AA232" s="244"/>
      <c r="AB232" s="27"/>
      <c r="AD232" s="28"/>
      <c r="AE232" s="27"/>
      <c r="AF232" s="86"/>
      <c r="AG232" s="86"/>
      <c r="AK232" s="86"/>
    </row>
    <row r="233" spans="1:37" ht="15.6">
      <c r="A233" s="244"/>
      <c r="B233" s="244">
        <f>+'Ark1'!C1104</f>
        <v>2024</v>
      </c>
      <c r="C233" s="86">
        <f>+'Ark1'!M1104</f>
        <v>14</v>
      </c>
      <c r="D233" s="351" t="s">
        <v>106</v>
      </c>
      <c r="E233" s="86">
        <f>+'Ark1'!D1104</f>
        <v>10</v>
      </c>
      <c r="F233" s="86" t="s">
        <v>594</v>
      </c>
      <c r="G233" s="86">
        <f>+IF(H233=0,"",'Ark1'!Q1104)</f>
        <v>122</v>
      </c>
      <c r="H233" s="450">
        <f>+'Ark1'!R1104</f>
        <v>138</v>
      </c>
      <c r="I233" s="28">
        <f>+IF(H233=0,"",'Ark1'!AE1104)</f>
        <v>1.409601634320736</v>
      </c>
      <c r="J233" s="28">
        <f>+IF(H233=0,"",'Ark1'!AF1104)</f>
        <v>1.8036250926569657</v>
      </c>
      <c r="K233" s="27">
        <f>+IF(H233=0,"",'Ark1'!S1104)</f>
        <v>7.1739130434782608</v>
      </c>
      <c r="L233" s="244"/>
      <c r="M233" s="366">
        <f>+IF(H233=0,"",'Ark1'!AR1104)</f>
        <v>217.98484848484844</v>
      </c>
      <c r="N233" s="114">
        <f>+IF(H233=0,"",'Ark1'!AS1104)</f>
        <v>37.199579655039209</v>
      </c>
      <c r="O233" s="246"/>
      <c r="P233" s="28">
        <f>+IF(H233=0,"",'Ark1'!U1104)</f>
        <v>385.59202898550711</v>
      </c>
      <c r="Q233" s="33">
        <f>+IF(H233=0,"",'Ark1'!W1104)</f>
        <v>100</v>
      </c>
      <c r="R233" s="33">
        <f>+IF(H233=0,"",'Ark1'!X1104)</f>
        <v>71.014492753623188</v>
      </c>
      <c r="S233" s="33">
        <f>+IF(H233=0,"",'Ark1'!AG1104)</f>
        <v>2656.969696969697</v>
      </c>
      <c r="T233" s="33">
        <f>+IF(H233=0,"",'Ark1'!AH1104)</f>
        <v>95.652173913043484</v>
      </c>
      <c r="U233" s="33">
        <f>+IF(H233=0,"",'Ark1'!AI1104)</f>
        <v>80.434782608695642</v>
      </c>
      <c r="V233" s="33">
        <f>+IF(H233=0,"",'Ark1'!Y1104)</f>
        <v>53.464371261933806</v>
      </c>
      <c r="W233" s="27">
        <f>+IF(H233=0,"",'Ark1'!Z1104)</f>
        <v>1.2563637631999904</v>
      </c>
      <c r="X233" s="33">
        <f t="shared" si="39"/>
        <v>145.12473718660738</v>
      </c>
      <c r="Y233" s="33">
        <f t="shared" si="40"/>
        <v>27.542287784679079</v>
      </c>
      <c r="Z233" s="28">
        <f t="shared" si="41"/>
        <v>1.1311475409836065</v>
      </c>
      <c r="AA233" s="244"/>
      <c r="AB233" s="27"/>
      <c r="AD233" s="28"/>
      <c r="AE233" s="27"/>
      <c r="AF233" s="86"/>
      <c r="AG233" s="86"/>
      <c r="AK233" s="86"/>
    </row>
    <row r="234" spans="1:37" ht="15.6">
      <c r="A234" s="244"/>
      <c r="B234" s="244">
        <f>+'Ark1'!C1105</f>
        <v>2024</v>
      </c>
      <c r="C234" s="86">
        <f>+'Ark1'!M1105</f>
        <v>14</v>
      </c>
      <c r="D234" s="351" t="s">
        <v>106</v>
      </c>
      <c r="E234" s="86">
        <f>+'Ark1'!D1105</f>
        <v>11</v>
      </c>
      <c r="F234" s="86" t="s">
        <v>595</v>
      </c>
      <c r="G234" s="86">
        <f>+IF(H234=0,"",'Ark1'!Q1105)</f>
        <v>88</v>
      </c>
      <c r="H234" s="450">
        <f>+'Ark1'!R1105</f>
        <v>100</v>
      </c>
      <c r="I234" s="28">
        <f>+IF(H234=0,"",'Ark1'!AE1105)</f>
        <v>1.2518778167250879</v>
      </c>
      <c r="J234" s="28">
        <f>+IF(H234=0,"",'Ark1'!AF1105)</f>
        <v>1.6134982680360295</v>
      </c>
      <c r="K234" s="27">
        <f>+IF(H234=0,"",'Ark1'!S1105)</f>
        <v>7.17</v>
      </c>
      <c r="L234" s="244"/>
      <c r="M234" s="366">
        <f>+IF(H234=0,"",'Ark1'!AR1105)</f>
        <v>219.1237113402062</v>
      </c>
      <c r="N234" s="114">
        <f>+IF(H234=0,"",'Ark1'!AS1105)</f>
        <v>37.132748317585936</v>
      </c>
      <c r="O234" s="246"/>
      <c r="P234" s="28">
        <f>+IF(H234=0,"",'Ark1'!U1105)</f>
        <v>392.60899999999992</v>
      </c>
      <c r="Q234" s="33">
        <f>+IF(H234=0,"",'Ark1'!W1105)</f>
        <v>100</v>
      </c>
      <c r="R234" s="33">
        <f>+IF(H234=0,"",'Ark1'!X1105)</f>
        <v>74</v>
      </c>
      <c r="S234" s="33">
        <f>+IF(H234=0,"",'Ark1'!AG1105)</f>
        <v>2486.0412371134021</v>
      </c>
      <c r="T234" s="33">
        <f>+IF(H234=0,"",'Ark1'!AH1105)</f>
        <v>97</v>
      </c>
      <c r="U234" s="33">
        <f>+IF(H234=0,"",'Ark1'!AI1105)</f>
        <v>83</v>
      </c>
      <c r="V234" s="33">
        <f>+IF(H234=0,"",'Ark1'!Y1105)</f>
        <v>63.746030613678734</v>
      </c>
      <c r="W234" s="27">
        <f>+IF(H234=0,"",'Ark1'!Z1105)</f>
        <v>1.3642213896578539</v>
      </c>
      <c r="X234" s="33">
        <f t="shared" si="39"/>
        <v>157.9253771574067</v>
      </c>
      <c r="Y234" s="33">
        <f t="shared" si="40"/>
        <v>28.043499999999995</v>
      </c>
      <c r="Z234" s="28">
        <f t="shared" si="41"/>
        <v>1.1363636363636365</v>
      </c>
      <c r="AA234" s="244"/>
      <c r="AB234" s="27"/>
      <c r="AD234" s="28"/>
      <c r="AE234" s="27"/>
      <c r="AF234" s="86"/>
      <c r="AG234" s="86"/>
      <c r="AK234" s="86"/>
    </row>
    <row r="235" spans="1:37" ht="15.6">
      <c r="A235" s="244"/>
      <c r="B235" s="244">
        <f>+'Ark1'!C1106</f>
        <v>2024</v>
      </c>
      <c r="C235" s="86">
        <f>+'Ark1'!M1106</f>
        <v>14</v>
      </c>
      <c r="D235" s="351" t="s">
        <v>106</v>
      </c>
      <c r="E235" s="86">
        <f>+'Ark1'!D1106</f>
        <v>12</v>
      </c>
      <c r="F235" s="86" t="s">
        <v>596</v>
      </c>
      <c r="G235" s="86">
        <f>+IF(H235=0,"",'Ark1'!Q1106)</f>
        <v>24</v>
      </c>
      <c r="H235" s="450">
        <f>+'Ark1'!R1106</f>
        <v>27</v>
      </c>
      <c r="I235" s="28">
        <f>+IF(H235=0,"",'Ark1'!AE1106)</f>
        <v>1.6157989228007184</v>
      </c>
      <c r="J235" s="28">
        <f>+IF(H235=0,"",'Ark1'!AF1106)</f>
        <v>2.1444638636167404</v>
      </c>
      <c r="K235" s="27">
        <f>+IF(H235=0,"",'Ark1'!S1106)</f>
        <v>7.7037037037037024</v>
      </c>
      <c r="L235" s="244"/>
      <c r="M235" s="366">
        <f>+IF(H235=0,"",'Ark1'!AR1106)</f>
        <v>218.0416666666666</v>
      </c>
      <c r="N235" s="114">
        <f>+IF(H235=0,"",'Ark1'!AS1106)</f>
        <v>39.110939371250609</v>
      </c>
      <c r="O235" s="246"/>
      <c r="P235" s="28">
        <f>+IF(H235=0,"",'Ark1'!U1106)</f>
        <v>408.45555555555552</v>
      </c>
      <c r="Q235" s="33">
        <f>+IF(H235=0,"",'Ark1'!W1106)</f>
        <v>100</v>
      </c>
      <c r="R235" s="33">
        <f>+IF(H235=0,"",'Ark1'!X1106)</f>
        <v>85.18518518518519</v>
      </c>
      <c r="S235" s="33">
        <f>+IF(H235=0,"",'Ark1'!AG1106)</f>
        <v>2786</v>
      </c>
      <c r="T235" s="33">
        <f>+IF(H235=0,"",'Ark1'!AH1106)</f>
        <v>88.8888888888889</v>
      </c>
      <c r="U235" s="33">
        <f>+IF(H235=0,"",'Ark1'!AI1106)</f>
        <v>77.777777777777771</v>
      </c>
      <c r="V235" s="33">
        <f>+IF(H235=0,"",'Ark1'!Y1106)</f>
        <v>52.184369259979007</v>
      </c>
      <c r="W235" s="27">
        <f>+IF(H235=0,"",'Ark1'!Z1106)</f>
        <v>1.2999947240580945</v>
      </c>
      <c r="X235" s="33">
        <f t="shared" si="39"/>
        <v>146.61003429847648</v>
      </c>
      <c r="Y235" s="33">
        <f t="shared" si="40"/>
        <v>29.175396825396824</v>
      </c>
      <c r="Z235" s="28">
        <f t="shared" si="41"/>
        <v>1.125</v>
      </c>
      <c r="AA235" s="244"/>
      <c r="AB235" s="27"/>
      <c r="AD235" s="28"/>
      <c r="AE235" s="27"/>
      <c r="AF235" s="86"/>
      <c r="AG235" s="86"/>
      <c r="AK235" s="86"/>
    </row>
    <row r="236" spans="1:37" ht="15.6">
      <c r="A236" s="244"/>
      <c r="B236" s="244"/>
      <c r="C236" s="244"/>
      <c r="D236" s="244"/>
      <c r="E236" s="244"/>
      <c r="F236" s="244"/>
      <c r="G236" s="244"/>
      <c r="H236" s="443"/>
      <c r="I236" s="245"/>
      <c r="J236" s="245"/>
      <c r="K236" s="244"/>
      <c r="L236" s="244"/>
      <c r="M236" s="246"/>
      <c r="N236" s="246"/>
      <c r="O236" s="246"/>
      <c r="P236" s="244"/>
      <c r="Q236" s="246"/>
      <c r="R236" s="246"/>
      <c r="S236" s="244"/>
      <c r="T236" s="246"/>
      <c r="U236" s="246"/>
      <c r="V236" s="246"/>
      <c r="W236" s="244"/>
      <c r="X236" s="244"/>
      <c r="Y236" s="246"/>
      <c r="Z236" s="245"/>
      <c r="AA236" s="244"/>
      <c r="AB236" s="247"/>
      <c r="AD236" s="28"/>
      <c r="AE236" s="27"/>
      <c r="AF236" s="248"/>
      <c r="AG236" s="86"/>
      <c r="AK236" s="86"/>
    </row>
    <row r="237" spans="1:37" ht="15.6">
      <c r="A237" s="244"/>
      <c r="B237" s="244"/>
      <c r="C237" s="244"/>
      <c r="D237" s="244"/>
      <c r="E237" s="244"/>
      <c r="F237" s="244"/>
      <c r="G237" s="244"/>
      <c r="H237" s="443"/>
      <c r="I237" s="245"/>
      <c r="J237" s="245"/>
      <c r="K237" s="244"/>
      <c r="L237" s="244"/>
      <c r="M237" s="246"/>
      <c r="N237" s="246"/>
      <c r="O237" s="246"/>
      <c r="P237" s="244"/>
      <c r="Q237" s="246"/>
      <c r="R237" s="246"/>
      <c r="S237" s="244"/>
      <c r="T237" s="246"/>
      <c r="U237" s="246"/>
      <c r="V237" s="246"/>
      <c r="W237" s="244"/>
      <c r="X237" s="244"/>
      <c r="Y237" s="246"/>
      <c r="Z237" s="245"/>
      <c r="AA237" s="244"/>
      <c r="AB237" s="247"/>
      <c r="AD237" s="28"/>
      <c r="AE237" s="27"/>
      <c r="AF237" s="248"/>
      <c r="AG237" s="86"/>
      <c r="AK237" s="86"/>
    </row>
    <row r="238" spans="1:37" ht="22.8">
      <c r="A238" s="261" t="s">
        <v>628</v>
      </c>
      <c r="B238" s="244"/>
      <c r="C238" s="244"/>
      <c r="D238" s="334" t="str">
        <f>+D243</f>
        <v>5+</v>
      </c>
      <c r="E238" s="244"/>
      <c r="F238" s="244"/>
      <c r="G238" s="244"/>
      <c r="H238" s="446">
        <f>SUM(H243:H254)</f>
        <v>627</v>
      </c>
      <c r="I238" s="245"/>
      <c r="J238" s="245"/>
      <c r="K238" s="244"/>
      <c r="L238" s="244"/>
      <c r="M238" s="246"/>
      <c r="N238" s="246"/>
      <c r="O238" s="246"/>
      <c r="P238" s="269">
        <f>+Fettgruppe!Q23</f>
        <v>416.68149920255217</v>
      </c>
      <c r="Q238" s="246"/>
      <c r="R238" s="246"/>
      <c r="S238" s="244"/>
      <c r="T238" s="246"/>
      <c r="U238" s="246"/>
      <c r="V238" s="246"/>
      <c r="W238" s="244"/>
      <c r="X238" s="269">
        <f>+Fettgruppe!Y23</f>
        <v>158.41620567969815</v>
      </c>
      <c r="Y238" s="262" t="s">
        <v>627</v>
      </c>
      <c r="Z238" s="260"/>
      <c r="AA238" s="244"/>
      <c r="AB238" s="247"/>
      <c r="AD238" s="28"/>
      <c r="AE238" s="27"/>
      <c r="AF238" s="248"/>
      <c r="AG238" s="86"/>
      <c r="AK238" s="86"/>
    </row>
    <row r="239" spans="1:37" ht="16.5" customHeight="1">
      <c r="A239" s="244"/>
      <c r="B239" s="244"/>
      <c r="C239" s="244"/>
      <c r="D239" s="334"/>
      <c r="E239" s="244"/>
      <c r="F239" s="244"/>
      <c r="G239" s="244"/>
      <c r="H239" s="443"/>
      <c r="I239" s="244"/>
      <c r="J239" s="244"/>
      <c r="K239" s="244"/>
      <c r="L239" s="244"/>
      <c r="M239" s="246"/>
      <c r="N239" s="246"/>
      <c r="O239" s="246"/>
      <c r="P239" s="244"/>
      <c r="Q239" s="246"/>
      <c r="R239" s="246"/>
      <c r="S239" s="244"/>
      <c r="T239" s="246"/>
      <c r="U239" s="246"/>
      <c r="V239" s="246"/>
      <c r="W239" s="244"/>
      <c r="X239" s="244"/>
      <c r="Y239" s="246"/>
      <c r="Z239" s="260" t="s">
        <v>4</v>
      </c>
      <c r="AA239" s="244"/>
      <c r="AB239" s="247"/>
      <c r="AD239" s="28"/>
      <c r="AE239" s="27"/>
      <c r="AF239" s="248"/>
      <c r="AG239" s="86"/>
      <c r="AK239" s="86"/>
    </row>
    <row r="240" spans="1:37" ht="15.6">
      <c r="A240" s="244"/>
      <c r="B240" s="244"/>
      <c r="C240" s="244"/>
      <c r="D240" s="244"/>
      <c r="E240" s="244"/>
      <c r="F240" s="244"/>
      <c r="G240" s="261" t="s">
        <v>4</v>
      </c>
      <c r="H240" s="443"/>
      <c r="I240" s="245"/>
      <c r="J240" s="245"/>
      <c r="K240" s="261" t="s">
        <v>24</v>
      </c>
      <c r="L240" s="244"/>
      <c r="M240" s="246"/>
      <c r="N240" s="246"/>
      <c r="O240" s="246"/>
      <c r="P240" s="245"/>
      <c r="Q240" s="246" t="s">
        <v>404</v>
      </c>
      <c r="R240" s="246" t="s">
        <v>404</v>
      </c>
      <c r="S240" s="262" t="s">
        <v>533</v>
      </c>
      <c r="T240" s="246" t="s">
        <v>404</v>
      </c>
      <c r="U240" s="246" t="s">
        <v>404</v>
      </c>
      <c r="V240" s="262" t="s">
        <v>424</v>
      </c>
      <c r="W240" s="244"/>
      <c r="X240" s="261" t="s">
        <v>479</v>
      </c>
      <c r="Y240" s="262" t="s">
        <v>78</v>
      </c>
      <c r="Z240" s="260" t="s">
        <v>10</v>
      </c>
      <c r="AA240" s="244"/>
      <c r="AB240" s="247"/>
      <c r="AD240" s="28"/>
      <c r="AE240" s="27"/>
      <c r="AF240" s="248"/>
      <c r="AG240" s="86"/>
      <c r="AK240" s="86"/>
    </row>
    <row r="241" spans="1:67" ht="15.6">
      <c r="A241" s="244"/>
      <c r="B241" s="244"/>
      <c r="C241" s="244"/>
      <c r="D241" s="244"/>
      <c r="E241" s="261"/>
      <c r="F241" s="261"/>
      <c r="G241" s="261" t="s">
        <v>477</v>
      </c>
      <c r="H241" s="447" t="s">
        <v>4</v>
      </c>
      <c r="I241" s="260" t="s">
        <v>4</v>
      </c>
      <c r="J241" s="260" t="s">
        <v>1</v>
      </c>
      <c r="K241" s="261" t="s">
        <v>541</v>
      </c>
      <c r="L241" s="244"/>
      <c r="M241" s="411" t="s">
        <v>24</v>
      </c>
      <c r="N241" s="411" t="s">
        <v>24</v>
      </c>
      <c r="O241" s="246"/>
      <c r="P241" s="260" t="s">
        <v>24</v>
      </c>
      <c r="Q241" s="262" t="s">
        <v>575</v>
      </c>
      <c r="R241" s="262" t="s">
        <v>489</v>
      </c>
      <c r="S241" s="262" t="s">
        <v>554</v>
      </c>
      <c r="T241" s="262" t="s">
        <v>491</v>
      </c>
      <c r="U241" s="262" t="s">
        <v>562</v>
      </c>
      <c r="V241" s="262"/>
      <c r="W241" s="261" t="s">
        <v>415</v>
      </c>
      <c r="X241" s="261" t="s">
        <v>487</v>
      </c>
      <c r="Y241" s="262" t="s">
        <v>425</v>
      </c>
      <c r="Z241" s="260" t="s">
        <v>71</v>
      </c>
      <c r="AA241" s="244"/>
      <c r="AB241" s="247"/>
      <c r="AD241" s="28"/>
      <c r="AE241" s="27"/>
      <c r="AF241" s="248"/>
      <c r="AG241" s="86"/>
      <c r="AK241" s="86"/>
    </row>
    <row r="242" spans="1:67" ht="15.6">
      <c r="A242" s="244"/>
      <c r="B242" s="244"/>
      <c r="C242" s="261" t="s">
        <v>0</v>
      </c>
      <c r="D242" s="261"/>
      <c r="E242" s="261" t="s">
        <v>87</v>
      </c>
      <c r="F242" s="261"/>
      <c r="G242" s="50" t="s">
        <v>478</v>
      </c>
      <c r="H242" s="448" t="s">
        <v>10</v>
      </c>
      <c r="I242" s="87" t="s">
        <v>404</v>
      </c>
      <c r="J242" s="87" t="s">
        <v>404</v>
      </c>
      <c r="K242" s="50" t="s">
        <v>542</v>
      </c>
      <c r="L242" s="244"/>
      <c r="M242" s="411" t="s">
        <v>711</v>
      </c>
      <c r="N242" s="411" t="s">
        <v>712</v>
      </c>
      <c r="O242" s="246"/>
      <c r="P242" s="87" t="s">
        <v>45</v>
      </c>
      <c r="Q242" s="75" t="s">
        <v>552</v>
      </c>
      <c r="R242" s="75" t="s">
        <v>441</v>
      </c>
      <c r="S242" s="75" t="s">
        <v>485</v>
      </c>
      <c r="T242" s="75" t="s">
        <v>472</v>
      </c>
      <c r="U242" s="75" t="s">
        <v>531</v>
      </c>
      <c r="V242" s="75" t="s">
        <v>1</v>
      </c>
      <c r="W242" s="50" t="s">
        <v>416</v>
      </c>
      <c r="X242" s="50" t="s">
        <v>488</v>
      </c>
      <c r="Y242" s="75" t="s">
        <v>426</v>
      </c>
      <c r="Z242" s="87" t="s">
        <v>557</v>
      </c>
      <c r="AA242" s="244"/>
      <c r="AB242" s="247"/>
      <c r="AD242" s="28"/>
      <c r="AE242" s="27"/>
      <c r="AF242" s="248"/>
      <c r="AG242" s="86"/>
      <c r="AK242" s="86"/>
    </row>
    <row r="243" spans="1:67" ht="15.6">
      <c r="A243" s="244"/>
      <c r="B243" s="244">
        <f>+'Ark1'!C1107</f>
        <v>2024</v>
      </c>
      <c r="C243" s="263">
        <f>+'Ark1'!M1107</f>
        <v>15</v>
      </c>
      <c r="D243" s="263" t="s">
        <v>107</v>
      </c>
      <c r="E243" s="263">
        <f>+'Ark1'!D1107</f>
        <v>1</v>
      </c>
      <c r="F243" s="263" t="s">
        <v>586</v>
      </c>
      <c r="G243" s="263">
        <f>+IF(H243=0,"",'Ark1'!Q1107)</f>
        <v>47</v>
      </c>
      <c r="H243" s="451">
        <f>+'Ark1'!R1107</f>
        <v>69</v>
      </c>
      <c r="I243" s="264">
        <f>+IF(H243=0,"",'Ark1'!AE1107)</f>
        <v>1.2728278915329276</v>
      </c>
      <c r="J243" s="264">
        <f>+IF(H243=0,"",'Ark1'!AF1107)</f>
        <v>1.8460452904535904</v>
      </c>
      <c r="K243" s="265">
        <f>+IF(H243=0,"",'Ark1'!S1107)</f>
        <v>8.3333333333333357</v>
      </c>
      <c r="L243" s="244"/>
      <c r="M243" s="366">
        <f>+IF(H243=0,"",'Ark1'!AR1107)</f>
        <v>221.05797101449275</v>
      </c>
      <c r="N243" s="114">
        <f>+IF(H243=0,"",'Ark1'!AS1107)</f>
        <v>40.980344753711762</v>
      </c>
      <c r="O243" s="246"/>
      <c r="P243" s="264">
        <f>+IF(H243=0,"",'Ark1'!U1107)</f>
        <v>442.63623188405802</v>
      </c>
      <c r="Q243" s="266">
        <f>+IF(H243=0,"",'Ark1'!W1107)</f>
        <v>100</v>
      </c>
      <c r="R243" s="266">
        <f>+IF(H243=0,"",'Ark1'!X1107)</f>
        <v>95.652173913043484</v>
      </c>
      <c r="S243" s="266">
        <f>+IF(H243=0,"",'Ark1'!AG1107)</f>
        <v>2484.7971014492755</v>
      </c>
      <c r="T243" s="266">
        <f>+IF(H243=0,"",'Ark1'!AH1107)</f>
        <v>100</v>
      </c>
      <c r="U243" s="266">
        <f>+IF(H243=0,"",'Ark1'!AI1107)</f>
        <v>82.608695652173907</v>
      </c>
      <c r="V243" s="266">
        <f>+IF(H243=0,"",'Ark1'!Y1107)</f>
        <v>64.408476737587989</v>
      </c>
      <c r="W243" s="265">
        <f>+IF(H243=0,"",'Ark1'!Z1107)</f>
        <v>1.7417854130520081</v>
      </c>
      <c r="X243" s="266">
        <f t="shared" ref="X243:X254" si="42">+IF(H243=0,"",1000*P243/S243)</f>
        <v>178.13777697417922</v>
      </c>
      <c r="Y243" s="266">
        <f t="shared" ref="Y243:Y254" si="43">+IF(H243=0,"",P243/C243)</f>
        <v>29.509082125603868</v>
      </c>
      <c r="Z243" s="264">
        <f t="shared" ref="Z243:Z254" si="44">+IF(H243=0,"",H243/G243)</f>
        <v>1.4680851063829787</v>
      </c>
      <c r="AA243" s="244"/>
      <c r="AB243" s="27"/>
      <c r="AD243" s="28"/>
      <c r="AE243" s="27"/>
      <c r="AF243" s="86"/>
      <c r="AG243" s="86"/>
      <c r="AK243" s="86"/>
    </row>
    <row r="244" spans="1:67" ht="15.6">
      <c r="A244" s="244"/>
      <c r="B244" s="244">
        <f>+'Ark1'!C1108</f>
        <v>2024</v>
      </c>
      <c r="C244" s="263">
        <f>+'Ark1'!M1108</f>
        <v>15</v>
      </c>
      <c r="D244" s="263" t="s">
        <v>107</v>
      </c>
      <c r="E244" s="263">
        <f>+'Ark1'!D1108</f>
        <v>2</v>
      </c>
      <c r="F244" s="263" t="s">
        <v>587</v>
      </c>
      <c r="G244" s="263">
        <f>+IF(H244=0,"",'Ark1'!Q1108)</f>
        <v>19</v>
      </c>
      <c r="H244" s="451">
        <f>+'Ark1'!R1108</f>
        <v>28</v>
      </c>
      <c r="I244" s="264">
        <f>+IF(H244=0,"",'Ark1'!AE1108)</f>
        <v>0.8951406649616368</v>
      </c>
      <c r="J244" s="264">
        <f>+IF(H244=0,"",'Ark1'!AF1108)</f>
        <v>1.3020260717687189</v>
      </c>
      <c r="K244" s="265">
        <f>+IF(H244=0,"",'Ark1'!S1108)</f>
        <v>8.148148148148147</v>
      </c>
      <c r="L244" s="244"/>
      <c r="M244" s="366">
        <f>+IF(H244=0,"",'Ark1'!AR1108)</f>
        <v>221.77777777777777</v>
      </c>
      <c r="N244" s="114">
        <f>+IF(H244=0,"",'Ark1'!AS1108)</f>
        <v>40.189919151751347</v>
      </c>
      <c r="O244" s="246"/>
      <c r="P244" s="264">
        <f>+IF(H244=0,"",'Ark1'!U1108)</f>
        <v>443.47142857142825</v>
      </c>
      <c r="Q244" s="266">
        <f>+IF(H244=0,"",'Ark1'!W1108)</f>
        <v>100</v>
      </c>
      <c r="R244" s="266">
        <f>+IF(H244=0,"",'Ark1'!X1108)</f>
        <v>92.857142857142875</v>
      </c>
      <c r="S244" s="266">
        <f>+IF(H244=0,"",'Ark1'!AG1108)</f>
        <v>2416.2222222222222</v>
      </c>
      <c r="T244" s="266">
        <f>+IF(H244=0,"",'Ark1'!AH1108)</f>
        <v>96.428571428571445</v>
      </c>
      <c r="U244" s="266">
        <f>+IF(H244=0,"",'Ark1'!AI1108)</f>
        <v>71.428571428571445</v>
      </c>
      <c r="V244" s="266">
        <f>+IF(H244=0,"",'Ark1'!Y1108)</f>
        <v>60.990121314515918</v>
      </c>
      <c r="W244" s="265">
        <f>+IF(H244=0,"",'Ark1'!Z1108)</f>
        <v>0</v>
      </c>
      <c r="X244" s="266">
        <f t="shared" si="42"/>
        <v>183.53917304988752</v>
      </c>
      <c r="Y244" s="266">
        <f t="shared" si="43"/>
        <v>29.564761904761884</v>
      </c>
      <c r="Z244" s="264">
        <f t="shared" si="44"/>
        <v>1.4736842105263157</v>
      </c>
      <c r="AA244" s="244"/>
      <c r="AB244" s="27"/>
      <c r="AD244" s="28"/>
      <c r="AE244" s="27"/>
      <c r="AF244" s="86"/>
      <c r="AG244" s="86"/>
      <c r="AK244" s="86"/>
    </row>
    <row r="245" spans="1:67" ht="15.6">
      <c r="A245" s="244"/>
      <c r="B245" s="244">
        <f>+'Ark1'!C1109</f>
        <v>2024</v>
      </c>
      <c r="C245" s="263">
        <f>+'Ark1'!M1109</f>
        <v>15</v>
      </c>
      <c r="D245" s="263" t="s">
        <v>107</v>
      </c>
      <c r="E245" s="263">
        <f>+'Ark1'!D1109</f>
        <v>3</v>
      </c>
      <c r="F245" s="263" t="s">
        <v>588</v>
      </c>
      <c r="G245" s="263">
        <f>+IF(H245=0,"",'Ark1'!Q1109)</f>
        <v>36</v>
      </c>
      <c r="H245" s="451">
        <f>+'Ark1'!R1109</f>
        <v>49</v>
      </c>
      <c r="I245" s="264">
        <f>+IF(H245=0,"",'Ark1'!AE1109)</f>
        <v>1.3435700575815739</v>
      </c>
      <c r="J245" s="264">
        <f>+IF(H245=0,"",'Ark1'!AF1109)</f>
        <v>1.9517232354363845</v>
      </c>
      <c r="K245" s="265">
        <f>+IF(H245=0,"",'Ark1'!S1109)</f>
        <v>8.3877551020408152</v>
      </c>
      <c r="L245" s="244"/>
      <c r="M245" s="366">
        <f>+IF(H245=0,"",'Ark1'!AR1109)</f>
        <v>220.5</v>
      </c>
      <c r="N245" s="114">
        <f>+IF(H245=0,"",'Ark1'!AS1109)</f>
        <v>41.123484338153723</v>
      </c>
      <c r="O245" s="246"/>
      <c r="P245" s="264">
        <f>+IF(H245=0,"",'Ark1'!U1109)</f>
        <v>444.08367346938758</v>
      </c>
      <c r="Q245" s="266">
        <f>+IF(H245=0,"",'Ark1'!W1109)</f>
        <v>100</v>
      </c>
      <c r="R245" s="266">
        <f>+IF(H245=0,"",'Ark1'!X1109)</f>
        <v>97.959183673469383</v>
      </c>
      <c r="S245" s="266">
        <f>+IF(H245=0,"",'Ark1'!AG1109)</f>
        <v>2556.586956521739</v>
      </c>
      <c r="T245" s="266">
        <f>+IF(H245=0,"",'Ark1'!AH1109)</f>
        <v>93.877551020408163</v>
      </c>
      <c r="U245" s="266">
        <f>+IF(H245=0,"",'Ark1'!AI1109)</f>
        <v>71.428571428571445</v>
      </c>
      <c r="V245" s="266">
        <f>+IF(H245=0,"",'Ark1'!Y1109)</f>
        <v>61.24076389151211</v>
      </c>
      <c r="W245" s="265">
        <f>+IF(H245=0,"",'Ark1'!Z1109)</f>
        <v>1.1395725394541776</v>
      </c>
      <c r="X245" s="266">
        <f t="shared" si="42"/>
        <v>173.70176763851117</v>
      </c>
      <c r="Y245" s="266">
        <f t="shared" si="43"/>
        <v>29.605578231292505</v>
      </c>
      <c r="Z245" s="264">
        <f t="shared" si="44"/>
        <v>1.3611111111111112</v>
      </c>
      <c r="AA245" s="244"/>
      <c r="AB245" s="27"/>
      <c r="AD245" s="28"/>
      <c r="AE245" s="27"/>
      <c r="AF245" s="86"/>
      <c r="AG245" s="86"/>
      <c r="AK245" s="86"/>
    </row>
    <row r="246" spans="1:67" ht="15.6">
      <c r="A246" s="244"/>
      <c r="B246" s="244">
        <f>+'Ark1'!C1110</f>
        <v>2024</v>
      </c>
      <c r="C246" s="263">
        <f>+'Ark1'!M1110</f>
        <v>15</v>
      </c>
      <c r="D246" s="263" t="s">
        <v>107</v>
      </c>
      <c r="E246" s="263">
        <f>+'Ark1'!D1110</f>
        <v>4</v>
      </c>
      <c r="F246" s="263" t="s">
        <v>589</v>
      </c>
      <c r="G246" s="263">
        <f>+IF(H246=0,"",'Ark1'!Q1110)</f>
        <v>43</v>
      </c>
      <c r="H246" s="451">
        <f>+'Ark1'!R1110</f>
        <v>57</v>
      </c>
      <c r="I246" s="264">
        <f>+IF(H246=0,"",'Ark1'!AE1110)</f>
        <v>1.2904686438759339</v>
      </c>
      <c r="J246" s="264">
        <f>+IF(H246=0,"",'Ark1'!AF1110)</f>
        <v>1.6946494495253097</v>
      </c>
      <c r="K246" s="265">
        <f>+IF(H246=0,"",'Ark1'!S1110)</f>
        <v>7.9473684210526301</v>
      </c>
      <c r="L246" s="244"/>
      <c r="M246" s="366">
        <f>+IF(H246=0,"",'Ark1'!AR1110)</f>
        <v>216.15094339622647</v>
      </c>
      <c r="N246" s="114">
        <f>+IF(H246=0,"",'Ark1'!AS1110)</f>
        <v>40.096864865387182</v>
      </c>
      <c r="O246" s="246"/>
      <c r="P246" s="264">
        <f>+IF(H246=0,"",'Ark1'!U1110)</f>
        <v>407.21578947368431</v>
      </c>
      <c r="Q246" s="266">
        <f>+IF(H246=0,"",'Ark1'!W1110)</f>
        <v>100</v>
      </c>
      <c r="R246" s="266">
        <f>+IF(H246=0,"",'Ark1'!X1110)</f>
        <v>82.456140350877206</v>
      </c>
      <c r="S246" s="266">
        <f>+IF(H246=0,"",'Ark1'!AG1110)</f>
        <v>2513.1509433962256</v>
      </c>
      <c r="T246" s="266">
        <f>+IF(H246=0,"",'Ark1'!AH1110)</f>
        <v>92.982456140350877</v>
      </c>
      <c r="U246" s="266">
        <f>+IF(H246=0,"",'Ark1'!AI1110)</f>
        <v>77.192982456140356</v>
      </c>
      <c r="V246" s="266">
        <f>+IF(H246=0,"",'Ark1'!Y1110)</f>
        <v>60.901539143035286</v>
      </c>
      <c r="W246" s="265">
        <f>+IF(H246=0,"",'Ark1'!Z1110)</f>
        <v>1.3300976435806922</v>
      </c>
      <c r="X246" s="266">
        <f t="shared" si="42"/>
        <v>162.03395603583621</v>
      </c>
      <c r="Y246" s="266">
        <f t="shared" si="43"/>
        <v>27.147719298245622</v>
      </c>
      <c r="Z246" s="264">
        <f t="shared" si="44"/>
        <v>1.3255813953488371</v>
      </c>
      <c r="AA246" s="244"/>
      <c r="AB246" s="27"/>
      <c r="AD246" s="28"/>
      <c r="AE246" s="27"/>
      <c r="AF246" s="86"/>
      <c r="AG246" s="86"/>
      <c r="AK246" s="86"/>
    </row>
    <row r="247" spans="1:67" ht="15.6">
      <c r="A247" s="244"/>
      <c r="B247" s="244">
        <f>+'Ark1'!C1111</f>
        <v>2024</v>
      </c>
      <c r="C247" s="263">
        <f>+'Ark1'!M1111</f>
        <v>15</v>
      </c>
      <c r="D247" s="263" t="s">
        <v>107</v>
      </c>
      <c r="E247" s="263">
        <f>+'Ark1'!D1111</f>
        <v>5</v>
      </c>
      <c r="F247" s="263" t="s">
        <v>444</v>
      </c>
      <c r="G247" s="263">
        <f>+IF(H247=0,"",'Ark1'!Q1111)</f>
        <v>38</v>
      </c>
      <c r="H247" s="451">
        <f>+'Ark1'!R1111</f>
        <v>47</v>
      </c>
      <c r="I247" s="264">
        <f>+IF(H247=0,"",'Ark1'!AE1111)</f>
        <v>1.255006675567423</v>
      </c>
      <c r="J247" s="264">
        <f>+IF(H247=0,"",'Ark1'!AF1111)</f>
        <v>1.701113575485258</v>
      </c>
      <c r="K247" s="265">
        <f>+IF(H247=0,"",'Ark1'!S1111)</f>
        <v>8.085106382978724</v>
      </c>
      <c r="L247" s="244"/>
      <c r="M247" s="366">
        <f>+IF(H247=0,"",'Ark1'!AR1111)</f>
        <v>216.62790697674413</v>
      </c>
      <c r="N247" s="114">
        <f>+IF(H247=0,"",'Ark1'!AS1111)</f>
        <v>40.927405801573798</v>
      </c>
      <c r="O247" s="246"/>
      <c r="P247" s="264">
        <f>+IF(H247=0,"",'Ark1'!U1111)</f>
        <v>416.37234042553177</v>
      </c>
      <c r="Q247" s="266">
        <f>+IF(H247=0,"",'Ark1'!W1111)</f>
        <v>100</v>
      </c>
      <c r="R247" s="266">
        <f>+IF(H247=0,"",'Ark1'!X1111)</f>
        <v>76.59574468085107</v>
      </c>
      <c r="S247" s="266">
        <f>+IF(H247=0,"",'Ark1'!AG1111)</f>
        <v>2635.5348837209317</v>
      </c>
      <c r="T247" s="266">
        <f>+IF(H247=0,"",'Ark1'!AH1111)</f>
        <v>91.489361702127681</v>
      </c>
      <c r="U247" s="266">
        <f>+IF(H247=0,"",'Ark1'!AI1111)</f>
        <v>63.829787234042577</v>
      </c>
      <c r="V247" s="266">
        <f>+IF(H247=0,"",'Ark1'!Y1111)</f>
        <v>68.212922910320898</v>
      </c>
      <c r="W247" s="265">
        <f>+IF(H247=0,"",'Ark1'!Z1111)</f>
        <v>1.5956028305746939</v>
      </c>
      <c r="X247" s="266">
        <f t="shared" si="42"/>
        <v>157.98399899669857</v>
      </c>
      <c r="Y247" s="266">
        <f t="shared" si="43"/>
        <v>27.758156028368784</v>
      </c>
      <c r="Z247" s="264">
        <f t="shared" si="44"/>
        <v>1.236842105263158</v>
      </c>
      <c r="AA247" s="244"/>
      <c r="AB247" s="27"/>
      <c r="AD247" s="28"/>
      <c r="AE247" s="27"/>
      <c r="AF247" s="86"/>
      <c r="AG247" s="86"/>
      <c r="AK247" s="86"/>
    </row>
    <row r="248" spans="1:67" ht="15.6">
      <c r="A248" s="244"/>
      <c r="B248" s="244">
        <f>+'Ark1'!C1112</f>
        <v>2024</v>
      </c>
      <c r="C248" s="263">
        <f>+'Ark1'!M1112</f>
        <v>15</v>
      </c>
      <c r="D248" s="263" t="s">
        <v>107</v>
      </c>
      <c r="E248" s="263">
        <f>+'Ark1'!D1112</f>
        <v>6</v>
      </c>
      <c r="F248" s="263" t="s">
        <v>590</v>
      </c>
      <c r="G248" s="263">
        <f>+IF(H248=0,"",'Ark1'!Q1112)</f>
        <v>33</v>
      </c>
      <c r="H248" s="451">
        <f>+'Ark1'!R1112</f>
        <v>37</v>
      </c>
      <c r="I248" s="264">
        <f>+IF(H248=0,"",'Ark1'!AE1112)</f>
        <v>1.0544314619549735</v>
      </c>
      <c r="J248" s="264">
        <f>+IF(H248=0,"",'Ark1'!AF1112)</f>
        <v>1.4217379059016391</v>
      </c>
      <c r="K248" s="265">
        <f>+IF(H248=0,"",'Ark1'!S1112)</f>
        <v>7.8918918918918912</v>
      </c>
      <c r="L248" s="244"/>
      <c r="M248" s="366">
        <f>+IF(H248=0,"",'Ark1'!AR1112)</f>
        <v>220.09090909090912</v>
      </c>
      <c r="N248" s="114">
        <f>+IF(H248=0,"",'Ark1'!AS1112)</f>
        <v>39.523502610170659</v>
      </c>
      <c r="O248" s="246"/>
      <c r="P248" s="264">
        <f>+IF(H248=0,"",'Ark1'!U1112)</f>
        <v>413.66486486486497</v>
      </c>
      <c r="Q248" s="266">
        <f>+IF(H248=0,"",'Ark1'!W1112)</f>
        <v>100</v>
      </c>
      <c r="R248" s="266">
        <f>+IF(H248=0,"",'Ark1'!X1112)</f>
        <v>86.486486486486498</v>
      </c>
      <c r="S248" s="266">
        <f>+IF(H248=0,"",'Ark1'!AG1112)</f>
        <v>2600.6060606060605</v>
      </c>
      <c r="T248" s="266">
        <f>+IF(H248=0,"",'Ark1'!AH1112)</f>
        <v>89.189189189189179</v>
      </c>
      <c r="U248" s="266">
        <f>+IF(H248=0,"",'Ark1'!AI1112)</f>
        <v>70.27027027027026</v>
      </c>
      <c r="V248" s="266">
        <f>+IF(H248=0,"",'Ark1'!Y1112)</f>
        <v>63.88197824035057</v>
      </c>
      <c r="W248" s="265">
        <f>+IF(H248=0,"",'Ark1'!Z1112)</f>
        <v>1.5384053481900217</v>
      </c>
      <c r="X248" s="266">
        <f t="shared" si="42"/>
        <v>159.06479306153045</v>
      </c>
      <c r="Y248" s="266">
        <f t="shared" si="43"/>
        <v>27.577657657657664</v>
      </c>
      <c r="Z248" s="264">
        <f t="shared" si="44"/>
        <v>1.1212121212121211</v>
      </c>
      <c r="AA248" s="244"/>
      <c r="AB248" s="27"/>
      <c r="AD248" s="28"/>
      <c r="AE248" s="27"/>
      <c r="AF248" s="86"/>
      <c r="AG248" s="86"/>
      <c r="AK248" s="86"/>
    </row>
    <row r="249" spans="1:67" ht="15.6">
      <c r="A249" s="244"/>
      <c r="B249" s="244">
        <f>+'Ark1'!C1113</f>
        <v>2024</v>
      </c>
      <c r="C249" s="263">
        <f>+'Ark1'!M1113</f>
        <v>15</v>
      </c>
      <c r="D249" s="263" t="s">
        <v>107</v>
      </c>
      <c r="E249" s="263">
        <f>+'Ark1'!D1113</f>
        <v>7</v>
      </c>
      <c r="F249" s="263" t="s">
        <v>591</v>
      </c>
      <c r="G249" s="263">
        <f>+IF(H249=0,"",'Ark1'!Q1113)</f>
        <v>23</v>
      </c>
      <c r="H249" s="451">
        <f>+'Ark1'!R1113</f>
        <v>25</v>
      </c>
      <c r="I249" s="264">
        <f>+IF(H249=0,"",'Ark1'!AE1113)</f>
        <v>0.84118438761776559</v>
      </c>
      <c r="J249" s="264">
        <f>+IF(H249=0,"",'Ark1'!AF1113)</f>
        <v>1.1601162468242463</v>
      </c>
      <c r="K249" s="265">
        <f>+IF(H249=0,"",'Ark1'!S1113)</f>
        <v>8.1999999999999993</v>
      </c>
      <c r="L249" s="244"/>
      <c r="M249" s="366">
        <f>+IF(H249=0,"",'Ark1'!AR1113)</f>
        <v>216.625</v>
      </c>
      <c r="N249" s="114">
        <f>+IF(H249=0,"",'Ark1'!AS1113)</f>
        <v>40.848814323692253</v>
      </c>
      <c r="O249" s="246"/>
      <c r="P249" s="264">
        <f>+IF(H249=0,"",'Ark1'!U1113)</f>
        <v>414.32799999999997</v>
      </c>
      <c r="Q249" s="266">
        <f>+IF(H249=0,"",'Ark1'!W1113)</f>
        <v>100</v>
      </c>
      <c r="R249" s="266">
        <f>+IF(H249=0,"",'Ark1'!X1113)</f>
        <v>96</v>
      </c>
      <c r="S249" s="266">
        <f>+IF(H249=0,"",'Ark1'!AG1113)</f>
        <v>2680.9166666666661</v>
      </c>
      <c r="T249" s="266">
        <f>+IF(H249=0,"",'Ark1'!AH1113)</f>
        <v>96</v>
      </c>
      <c r="U249" s="266">
        <f>+IF(H249=0,"",'Ark1'!AI1113)</f>
        <v>84</v>
      </c>
      <c r="V249" s="266">
        <f>+IF(H249=0,"",'Ark1'!Y1113)</f>
        <v>50.738289446925158</v>
      </c>
      <c r="W249" s="265">
        <f>+IF(H249=0,"",'Ark1'!Z1113)</f>
        <v>1.2961481396815757</v>
      </c>
      <c r="X249" s="266">
        <f t="shared" si="42"/>
        <v>154.54713872742536</v>
      </c>
      <c r="Y249" s="266">
        <f t="shared" si="43"/>
        <v>27.621866666666666</v>
      </c>
      <c r="Z249" s="264">
        <f t="shared" si="44"/>
        <v>1.0869565217391304</v>
      </c>
      <c r="AA249" s="244"/>
      <c r="AB249" s="27"/>
      <c r="AD249" s="28"/>
      <c r="AE249" s="27"/>
      <c r="AF249" s="86"/>
      <c r="AG249" s="86"/>
      <c r="AK249" s="86"/>
    </row>
    <row r="250" spans="1:67" ht="15.6">
      <c r="A250" s="244"/>
      <c r="B250" s="244">
        <f>+'Ark1'!C1114</f>
        <v>2024</v>
      </c>
      <c r="C250" s="263">
        <f>+'Ark1'!M1114</f>
        <v>15</v>
      </c>
      <c r="D250" s="263" t="s">
        <v>107</v>
      </c>
      <c r="E250" s="263">
        <f>+'Ark1'!D1114</f>
        <v>8</v>
      </c>
      <c r="F250" s="263" t="s">
        <v>592</v>
      </c>
      <c r="G250" s="263">
        <f>+IF(H250=0,"",'Ark1'!Q1114)</f>
        <v>17</v>
      </c>
      <c r="H250" s="451">
        <f>+'Ark1'!R1114</f>
        <v>19</v>
      </c>
      <c r="I250" s="264">
        <f>+IF(H250=0,"",'Ark1'!AE1114)</f>
        <v>0.55702140134857825</v>
      </c>
      <c r="J250" s="264">
        <f>+IF(H250=0,"",'Ark1'!AF1114)</f>
        <v>0.786479872587175</v>
      </c>
      <c r="K250" s="265">
        <f>+IF(H250=0,"",'Ark1'!S1114)</f>
        <v>7.8947368421052637</v>
      </c>
      <c r="L250" s="244"/>
      <c r="M250" s="366">
        <f>+IF(H250=0,"",'Ark1'!AR1114)</f>
        <v>217</v>
      </c>
      <c r="N250" s="114">
        <f>+IF(H250=0,"",'Ark1'!AS1114)</f>
        <v>39.540899989585341</v>
      </c>
      <c r="O250" s="246"/>
      <c r="P250" s="264">
        <f>+IF(H250=0,"",'Ark1'!U1114)</f>
        <v>418.54736842105245</v>
      </c>
      <c r="Q250" s="266">
        <f>+IF(H250=0,"",'Ark1'!W1114)</f>
        <v>100</v>
      </c>
      <c r="R250" s="266">
        <f>+IF(H250=0,"",'Ark1'!X1114)</f>
        <v>84.210526315789508</v>
      </c>
      <c r="S250" s="266">
        <f>+IF(H250=0,"",'Ark1'!AG1114)</f>
        <v>2608.7647058823527</v>
      </c>
      <c r="T250" s="266">
        <f>+IF(H250=0,"",'Ark1'!AH1114)</f>
        <v>89.473684210526301</v>
      </c>
      <c r="U250" s="266">
        <f>+IF(H250=0,"",'Ark1'!AI1114)</f>
        <v>63.15789473684211</v>
      </c>
      <c r="V250" s="266">
        <f>+IF(H250=0,"",'Ark1'!Y1114)</f>
        <v>89.085856686097486</v>
      </c>
      <c r="W250" s="265">
        <f>+IF(H250=0,"",'Ark1'!Z1114)</f>
        <v>1.4102906323130822</v>
      </c>
      <c r="X250" s="266">
        <f t="shared" si="42"/>
        <v>160.43891098238726</v>
      </c>
      <c r="Y250" s="266">
        <f t="shared" si="43"/>
        <v>27.903157894736829</v>
      </c>
      <c r="Z250" s="264">
        <f t="shared" si="44"/>
        <v>1.1176470588235294</v>
      </c>
      <c r="AA250" s="244"/>
      <c r="AB250" s="27"/>
      <c r="AD250" s="28"/>
      <c r="AE250" s="27"/>
      <c r="AF250" s="86"/>
      <c r="AG250" s="86"/>
      <c r="AK250" s="86"/>
    </row>
    <row r="251" spans="1:67" ht="15.6">
      <c r="A251" s="244"/>
      <c r="B251" s="244">
        <f>+'Ark1'!C1115</f>
        <v>2024</v>
      </c>
      <c r="C251" s="263">
        <f>+'Ark1'!M1115</f>
        <v>15</v>
      </c>
      <c r="D251" s="263" t="s">
        <v>107</v>
      </c>
      <c r="E251" s="263">
        <f>+'Ark1'!D1115</f>
        <v>9</v>
      </c>
      <c r="F251" s="263" t="s">
        <v>593</v>
      </c>
      <c r="G251" s="263">
        <f>+IF(H251=0,"",'Ark1'!Q1115)</f>
        <v>21</v>
      </c>
      <c r="H251" s="451">
        <f>+'Ark1'!R1115</f>
        <v>28</v>
      </c>
      <c r="I251" s="264">
        <f>+IF(H251=0,"",'Ark1'!AE1115)</f>
        <v>0.74329705335811003</v>
      </c>
      <c r="J251" s="264">
        <f>+IF(H251=0,"",'Ark1'!AF1115)</f>
        <v>1.0445113862535118</v>
      </c>
      <c r="K251" s="265">
        <f>+IF(H251=0,"",'Ark1'!S1115)</f>
        <v>8.1071428571428612</v>
      </c>
      <c r="L251" s="244"/>
      <c r="M251" s="366">
        <f>+IF(H251=0,"",'Ark1'!AR1115)</f>
        <v>215.96153846153837</v>
      </c>
      <c r="N251" s="114">
        <f>+IF(H251=0,"",'Ark1'!AS1115)</f>
        <v>40.333958010454424</v>
      </c>
      <c r="O251" s="246"/>
      <c r="P251" s="264">
        <f>+IF(H251=0,"",'Ark1'!U1115)</f>
        <v>416.4464285714285</v>
      </c>
      <c r="Q251" s="266">
        <f>+IF(H251=0,"",'Ark1'!W1115)</f>
        <v>100</v>
      </c>
      <c r="R251" s="266">
        <f>+IF(H251=0,"",'Ark1'!X1115)</f>
        <v>89.285714285714306</v>
      </c>
      <c r="S251" s="266">
        <f>+IF(H251=0,"",'Ark1'!AG1115)</f>
        <v>2673.3076923076928</v>
      </c>
      <c r="T251" s="266">
        <f>+IF(H251=0,"",'Ark1'!AH1115)</f>
        <v>92.857142857142875</v>
      </c>
      <c r="U251" s="266">
        <f>+IF(H251=0,"",'Ark1'!AI1115)</f>
        <v>75</v>
      </c>
      <c r="V251" s="266">
        <f>+IF(H251=0,"",'Ark1'!Y1115)</f>
        <v>82.090270356754047</v>
      </c>
      <c r="W251" s="265">
        <f>+IF(H251=0,"",'Ark1'!Z1115)</f>
        <v>1.1445300256401463</v>
      </c>
      <c r="X251" s="266">
        <f t="shared" si="42"/>
        <v>155.77945994384859</v>
      </c>
      <c r="Y251" s="266">
        <f t="shared" si="43"/>
        <v>27.763095238095232</v>
      </c>
      <c r="Z251" s="264">
        <f t="shared" si="44"/>
        <v>1.3333333333333333</v>
      </c>
      <c r="AA251" s="244"/>
      <c r="AB251" s="27"/>
      <c r="AD251" s="28"/>
      <c r="AE251" s="27"/>
      <c r="AF251" s="86"/>
      <c r="AG251" s="86"/>
      <c r="AK251" s="86"/>
    </row>
    <row r="252" spans="1:67" ht="15.6">
      <c r="A252" s="244"/>
      <c r="B252" s="244">
        <f>+'Ark1'!C1116</f>
        <v>2024</v>
      </c>
      <c r="C252" s="263">
        <f>+'Ark1'!M1116</f>
        <v>15</v>
      </c>
      <c r="D252" s="263" t="s">
        <v>107</v>
      </c>
      <c r="E252" s="263">
        <f>+'Ark1'!D1116</f>
        <v>10</v>
      </c>
      <c r="F252" s="263" t="s">
        <v>594</v>
      </c>
      <c r="G252" s="263">
        <f>+IF(H252=0,"",'Ark1'!Q1116)</f>
        <v>89</v>
      </c>
      <c r="H252" s="451">
        <f>+'Ark1'!R1116</f>
        <v>122</v>
      </c>
      <c r="I252" s="264">
        <f>+IF(H252=0,"",'Ark1'!AE1116)</f>
        <v>1.2461695607763021</v>
      </c>
      <c r="J252" s="264">
        <f>+IF(H252=0,"",'Ark1'!AF1116)</f>
        <v>1.652221687693769</v>
      </c>
      <c r="K252" s="265">
        <f>+IF(H252=0,"",'Ark1'!S1116)</f>
        <v>7.6803278688524612</v>
      </c>
      <c r="L252" s="244"/>
      <c r="M252" s="366">
        <f>+IF(H252=0,"",'Ark1'!AR1116)</f>
        <v>216.55357142857139</v>
      </c>
      <c r="N252" s="114">
        <f>+IF(H252=0,"",'Ark1'!AS1116)</f>
        <v>39.179200241853003</v>
      </c>
      <c r="O252" s="246"/>
      <c r="P252" s="264">
        <f>+IF(H252=0,"",'Ark1'!U1116)</f>
        <v>399.5483606557375</v>
      </c>
      <c r="Q252" s="266">
        <f>+IF(H252=0,"",'Ark1'!W1116)</f>
        <v>100</v>
      </c>
      <c r="R252" s="266">
        <f>+IF(H252=0,"",'Ark1'!X1116)</f>
        <v>76.229508196721312</v>
      </c>
      <c r="S252" s="266">
        <f>+IF(H252=0,"",'Ark1'!AG1116)</f>
        <v>2649.6607142857142</v>
      </c>
      <c r="T252" s="266">
        <f>+IF(H252=0,"",'Ark1'!AH1116)</f>
        <v>91.803278688524614</v>
      </c>
      <c r="U252" s="266">
        <f>+IF(H252=0,"",'Ark1'!AI1116)</f>
        <v>84.426229508196741</v>
      </c>
      <c r="V252" s="266">
        <f>+IF(H252=0,"",'Ark1'!Y1116)</f>
        <v>61.908289168772889</v>
      </c>
      <c r="W252" s="265">
        <f>+IF(H252=0,"",'Ark1'!Z1116)</f>
        <v>1.3505699673709251</v>
      </c>
      <c r="X252" s="266">
        <f t="shared" si="42"/>
        <v>150.79227257345147</v>
      </c>
      <c r="Y252" s="266">
        <f t="shared" si="43"/>
        <v>26.636557377049165</v>
      </c>
      <c r="Z252" s="264">
        <f t="shared" si="44"/>
        <v>1.3707865168539326</v>
      </c>
      <c r="AA252" s="244"/>
      <c r="AB252" s="27"/>
      <c r="AD252" s="28"/>
      <c r="AE252" s="27"/>
      <c r="AF252" s="86"/>
      <c r="AG252" s="86"/>
      <c r="AK252" s="86"/>
    </row>
    <row r="253" spans="1:67" ht="15.6">
      <c r="A253" s="244"/>
      <c r="B253" s="244">
        <f>+'Ark1'!C1117</f>
        <v>2024</v>
      </c>
      <c r="C253" s="263">
        <f>+'Ark1'!M1117</f>
        <v>15</v>
      </c>
      <c r="D253" s="263" t="s">
        <v>107</v>
      </c>
      <c r="E253" s="263">
        <f>+'Ark1'!D1117</f>
        <v>11</v>
      </c>
      <c r="F253" s="263" t="s">
        <v>595</v>
      </c>
      <c r="G253" s="263">
        <f>+IF(H253=0,"",'Ark1'!Q1117)</f>
        <v>93</v>
      </c>
      <c r="H253" s="451">
        <f>+'Ark1'!R1117</f>
        <v>128</v>
      </c>
      <c r="I253" s="264">
        <f>+IF(H253=0,"",'Ark1'!AE1117)</f>
        <v>1.6024036054081123</v>
      </c>
      <c r="J253" s="264">
        <f>+IF(H253=0,"",'Ark1'!AF1117)</f>
        <v>2.1557050959362183</v>
      </c>
      <c r="K253" s="265">
        <f>+IF(H253=0,"",'Ark1'!S1117)</f>
        <v>7.7734375</v>
      </c>
      <c r="L253" s="244"/>
      <c r="M253" s="366">
        <f>+IF(H253=0,"",'Ark1'!AR1117)</f>
        <v>217.77235772357727</v>
      </c>
      <c r="N253" s="114">
        <f>+IF(H253=0,"",'Ark1'!AS1117)</f>
        <v>39.426327153398837</v>
      </c>
      <c r="O253" s="246"/>
      <c r="P253" s="264">
        <f>+IF(H253=0,"",'Ark1'!U1117)</f>
        <v>409.79921875000002</v>
      </c>
      <c r="Q253" s="266">
        <f>+IF(H253=0,"",'Ark1'!W1117)</f>
        <v>100</v>
      </c>
      <c r="R253" s="266">
        <f>+IF(H253=0,"",'Ark1'!X1117)</f>
        <v>80.46875</v>
      </c>
      <c r="S253" s="266">
        <f>+IF(H253=0,"",'Ark1'!AG1117)</f>
        <v>2710.4959349593501</v>
      </c>
      <c r="T253" s="266">
        <f>+IF(H253=0,"",'Ark1'!AH1117)</f>
        <v>95.3125</v>
      </c>
      <c r="U253" s="266">
        <f>+IF(H253=0,"",'Ark1'!AI1117)</f>
        <v>85.15625</v>
      </c>
      <c r="V253" s="266">
        <f>+IF(H253=0,"",'Ark1'!Y1117)</f>
        <v>69.517825385038506</v>
      </c>
      <c r="W253" s="265">
        <f>+IF(H253=0,"",'Ark1'!Z1117)</f>
        <v>1.4801543614075363</v>
      </c>
      <c r="X253" s="266">
        <f t="shared" si="42"/>
        <v>151.18975589098085</v>
      </c>
      <c r="Y253" s="266">
        <f t="shared" si="43"/>
        <v>27.319947916666667</v>
      </c>
      <c r="Z253" s="264">
        <f t="shared" si="44"/>
        <v>1.3763440860215055</v>
      </c>
      <c r="AA253" s="244"/>
      <c r="AB253" s="27"/>
      <c r="AD253" s="28"/>
      <c r="AE253" s="27"/>
      <c r="AF253" s="86"/>
      <c r="AG253" s="86"/>
      <c r="AK253" s="86"/>
    </row>
    <row r="254" spans="1:67" ht="15.6">
      <c r="A254" s="244"/>
      <c r="B254" s="244">
        <f>+'Ark1'!C1118</f>
        <v>2024</v>
      </c>
      <c r="C254" s="263">
        <f>+'Ark1'!M1118</f>
        <v>15</v>
      </c>
      <c r="D254" s="263" t="s">
        <v>107</v>
      </c>
      <c r="E254" s="263">
        <f>+'Ark1'!D1118</f>
        <v>12</v>
      </c>
      <c r="F254" s="263" t="s">
        <v>596</v>
      </c>
      <c r="G254" s="263">
        <f>+IF(H254=0,"",'Ark1'!Q1118)</f>
        <v>16</v>
      </c>
      <c r="H254" s="451">
        <f>+'Ark1'!R1118</f>
        <v>18</v>
      </c>
      <c r="I254" s="264">
        <f>+IF(H254=0,"",'Ark1'!AE1118)</f>
        <v>1.077199281867145</v>
      </c>
      <c r="J254" s="264">
        <f>+IF(H254=0,"",'Ark1'!AF1118)</f>
        <v>1.4162643475663677</v>
      </c>
      <c r="K254" s="265">
        <f>+IF(H254=0,"",'Ark1'!S1118)</f>
        <v>7.9444444444444446</v>
      </c>
      <c r="L254" s="244"/>
      <c r="M254" s="366">
        <f>+IF(H254=0,"",'Ark1'!AR1118)</f>
        <v>214.6</v>
      </c>
      <c r="N254" s="114">
        <f>+IF(H254=0,"",'Ark1'!AS1118)</f>
        <v>39.871045216205069</v>
      </c>
      <c r="O254" s="246"/>
      <c r="P254" s="264">
        <f>+IF(H254=0,"",'Ark1'!U1118)</f>
        <v>404.63333333333344</v>
      </c>
      <c r="Q254" s="266">
        <f>+IF(H254=0,"",'Ark1'!W1118)</f>
        <v>100</v>
      </c>
      <c r="R254" s="266">
        <f>+IF(H254=0,"",'Ark1'!X1118)</f>
        <v>77.777777777777771</v>
      </c>
      <c r="S254" s="266">
        <f>+IF(H254=0,"",'Ark1'!AG1118)</f>
        <v>3441.8</v>
      </c>
      <c r="T254" s="266">
        <f>+IF(H254=0,"",'Ark1'!AH1118)</f>
        <v>83.333333333333314</v>
      </c>
      <c r="U254" s="266">
        <f>+IF(H254=0,"",'Ark1'!AI1118)</f>
        <v>77.777777777777771</v>
      </c>
      <c r="V254" s="266">
        <f>+IF(H254=0,"",'Ark1'!Y1118)</f>
        <v>62.716115242503953</v>
      </c>
      <c r="W254" s="265">
        <f>+IF(H254=0,"",'Ark1'!Z1118)</f>
        <v>1.3111581912451029</v>
      </c>
      <c r="X254" s="266">
        <f t="shared" si="42"/>
        <v>117.56445270885392</v>
      </c>
      <c r="Y254" s="266">
        <f t="shared" si="43"/>
        <v>26.975555555555562</v>
      </c>
      <c r="Z254" s="264">
        <f t="shared" si="44"/>
        <v>1.125</v>
      </c>
      <c r="AA254" s="244"/>
      <c r="AB254" s="27"/>
      <c r="AD254" s="28"/>
      <c r="AE254" s="27"/>
      <c r="AF254" s="86"/>
      <c r="AG254" s="86"/>
      <c r="AK254" s="86"/>
    </row>
    <row r="255" spans="1:67">
      <c r="A255" s="244"/>
      <c r="B255" s="244"/>
      <c r="C255" s="244"/>
      <c r="D255" s="244"/>
      <c r="E255" s="244"/>
      <c r="F255" s="244"/>
      <c r="G255" s="244"/>
      <c r="H255" s="443"/>
      <c r="I255" s="244"/>
      <c r="J255" s="244"/>
      <c r="K255" s="244"/>
      <c r="L255" s="244"/>
      <c r="M255" s="244"/>
      <c r="N255" s="244"/>
      <c r="O255" s="246"/>
      <c r="P255" s="244"/>
      <c r="Q255" s="244"/>
      <c r="R255" s="244"/>
      <c r="S255" s="244"/>
      <c r="T255" s="244"/>
      <c r="U255" s="244"/>
      <c r="V255" s="244"/>
      <c r="W255" s="244"/>
      <c r="X255" s="244"/>
      <c r="Y255" s="244"/>
      <c r="Z255" s="244"/>
      <c r="AA255" s="244"/>
      <c r="AB255" s="27"/>
      <c r="AD255" s="28"/>
      <c r="AE255" s="27"/>
      <c r="AF255" s="86"/>
      <c r="AG255" s="86"/>
      <c r="AK255" s="86"/>
    </row>
    <row r="256" spans="1:67" ht="19.8">
      <c r="A256" s="353"/>
      <c r="B256" s="353"/>
      <c r="C256" s="353"/>
      <c r="D256" s="353"/>
      <c r="E256" s="353"/>
      <c r="F256" s="353"/>
      <c r="G256" s="353"/>
      <c r="H256" s="452"/>
      <c r="I256" s="354"/>
      <c r="J256" s="354"/>
      <c r="K256" s="353"/>
      <c r="L256" s="353"/>
      <c r="M256" s="355"/>
      <c r="N256" s="355"/>
      <c r="O256" s="355"/>
      <c r="P256" s="353"/>
      <c r="Q256" s="355"/>
      <c r="R256" s="355"/>
      <c r="S256" s="353"/>
      <c r="T256" s="355"/>
      <c r="U256" s="355"/>
      <c r="V256" s="355"/>
      <c r="W256" s="353"/>
      <c r="X256" s="353"/>
      <c r="Y256" s="355"/>
      <c r="Z256" s="354"/>
      <c r="AA256" s="353"/>
      <c r="AB256" s="247"/>
      <c r="AD256" s="28"/>
      <c r="AE256" s="27"/>
      <c r="AF256" s="248"/>
      <c r="AG256" s="86"/>
      <c r="AK256" s="86"/>
      <c r="BC256" s="259" t="e">
        <f>1+#REF!</f>
        <v>#REF!</v>
      </c>
      <c r="BD256" s="27">
        <v>248.30514184397128</v>
      </c>
      <c r="BE256" s="86">
        <f t="shared" ref="BE256:BO256" si="45">+BD256</f>
        <v>248.30514184397128</v>
      </c>
      <c r="BF256" s="86">
        <f t="shared" si="45"/>
        <v>248.30514184397128</v>
      </c>
      <c r="BG256" s="86">
        <f t="shared" si="45"/>
        <v>248.30514184397128</v>
      </c>
      <c r="BH256" s="86">
        <f t="shared" si="45"/>
        <v>248.30514184397128</v>
      </c>
      <c r="BI256" s="86">
        <f t="shared" si="45"/>
        <v>248.30514184397128</v>
      </c>
      <c r="BJ256" s="86">
        <f t="shared" si="45"/>
        <v>248.30514184397128</v>
      </c>
      <c r="BK256" s="86">
        <f t="shared" si="45"/>
        <v>248.30514184397128</v>
      </c>
      <c r="BL256" s="86">
        <f t="shared" si="45"/>
        <v>248.30514184397128</v>
      </c>
      <c r="BM256" s="86">
        <f t="shared" si="45"/>
        <v>248.30514184397128</v>
      </c>
      <c r="BN256" s="86">
        <f t="shared" si="45"/>
        <v>248.30514184397128</v>
      </c>
      <c r="BO256" s="86">
        <f t="shared" si="45"/>
        <v>248.30514184397128</v>
      </c>
    </row>
    <row r="257" spans="1:67" ht="19.8">
      <c r="A257" s="353"/>
      <c r="B257" s="353"/>
      <c r="C257" s="353"/>
      <c r="D257" s="353"/>
      <c r="E257" s="353"/>
      <c r="F257" s="353"/>
      <c r="G257" s="353"/>
      <c r="H257" s="452"/>
      <c r="I257" s="354"/>
      <c r="J257" s="354"/>
      <c r="K257" s="353"/>
      <c r="L257" s="353"/>
      <c r="M257" s="355"/>
      <c r="N257" s="355"/>
      <c r="O257" s="355"/>
      <c r="P257" s="353"/>
      <c r="Q257" s="355"/>
      <c r="R257" s="355"/>
      <c r="S257" s="353"/>
      <c r="T257" s="355"/>
      <c r="U257" s="355"/>
      <c r="V257" s="355"/>
      <c r="W257" s="353"/>
      <c r="X257" s="353"/>
      <c r="Y257" s="355"/>
      <c r="Z257" s="354"/>
      <c r="AA257" s="353"/>
      <c r="AB257" s="247"/>
      <c r="AD257" s="28"/>
      <c r="AE257" s="27"/>
      <c r="AF257" s="248"/>
      <c r="AG257" s="86"/>
      <c r="AK257" s="86"/>
      <c r="BC257" s="259"/>
      <c r="BD257" s="27"/>
    </row>
    <row r="258" spans="1:67" ht="22.8">
      <c r="A258" s="356" t="s">
        <v>628</v>
      </c>
      <c r="B258" s="353"/>
      <c r="C258" s="353"/>
      <c r="D258" s="357" t="str">
        <f>+D263</f>
        <v>1-</v>
      </c>
      <c r="E258" s="353"/>
      <c r="F258" s="353"/>
      <c r="G258" s="353"/>
      <c r="H258" s="446">
        <f>SUM(H263:H274)</f>
        <v>13</v>
      </c>
      <c r="I258" s="354"/>
      <c r="J258" s="354"/>
      <c r="K258" s="353"/>
      <c r="L258" s="353"/>
      <c r="M258" s="355"/>
      <c r="N258" s="355"/>
      <c r="O258" s="355"/>
      <c r="P258" s="269">
        <f>+Fettgruppe!Q25</f>
        <v>186.79999999999995</v>
      </c>
      <c r="Q258" s="355"/>
      <c r="R258" s="355"/>
      <c r="S258" s="353"/>
      <c r="T258" s="355"/>
      <c r="U258" s="355"/>
      <c r="V258" s="355"/>
      <c r="W258" s="353"/>
      <c r="X258" s="269">
        <f>+Fettgruppe!Y25</f>
        <v>78.561665440016796</v>
      </c>
      <c r="Y258" s="358" t="s">
        <v>627</v>
      </c>
      <c r="Z258" s="359"/>
      <c r="AA258" s="353"/>
      <c r="AB258" s="247"/>
      <c r="AD258" s="28"/>
      <c r="AE258" s="27"/>
      <c r="AF258" s="248"/>
      <c r="AG258" s="86"/>
      <c r="AK258" s="86"/>
      <c r="BC258" s="259" t="e">
        <f>1+BC256</f>
        <v>#REF!</v>
      </c>
      <c r="BD258" s="27">
        <v>268.9193823216188</v>
      </c>
      <c r="BE258" s="86">
        <f t="shared" ref="BE258:BO258" si="46">+BD258</f>
        <v>268.9193823216188</v>
      </c>
      <c r="BF258" s="86">
        <f t="shared" si="46"/>
        <v>268.9193823216188</v>
      </c>
      <c r="BG258" s="86">
        <f t="shared" si="46"/>
        <v>268.9193823216188</v>
      </c>
      <c r="BH258" s="86">
        <f t="shared" si="46"/>
        <v>268.9193823216188</v>
      </c>
      <c r="BI258" s="86">
        <f t="shared" si="46"/>
        <v>268.9193823216188</v>
      </c>
      <c r="BJ258" s="86">
        <f t="shared" si="46"/>
        <v>268.9193823216188</v>
      </c>
      <c r="BK258" s="86">
        <f t="shared" si="46"/>
        <v>268.9193823216188</v>
      </c>
      <c r="BL258" s="86">
        <f t="shared" si="46"/>
        <v>268.9193823216188</v>
      </c>
      <c r="BM258" s="86">
        <f t="shared" si="46"/>
        <v>268.9193823216188</v>
      </c>
      <c r="BN258" s="86">
        <f t="shared" si="46"/>
        <v>268.9193823216188</v>
      </c>
      <c r="BO258" s="86">
        <f t="shared" si="46"/>
        <v>268.9193823216188</v>
      </c>
    </row>
    <row r="259" spans="1:67" ht="16.5" customHeight="1">
      <c r="A259" s="353"/>
      <c r="B259" s="353"/>
      <c r="C259" s="353"/>
      <c r="D259" s="357"/>
      <c r="E259" s="353"/>
      <c r="F259" s="353"/>
      <c r="G259" s="353"/>
      <c r="H259" s="452"/>
      <c r="I259" s="353"/>
      <c r="J259" s="353"/>
      <c r="K259" s="353"/>
      <c r="L259" s="353"/>
      <c r="M259" s="355"/>
      <c r="N259" s="355"/>
      <c r="O259" s="355"/>
      <c r="P259" s="353"/>
      <c r="Q259" s="355"/>
      <c r="R259" s="355"/>
      <c r="S259" s="353"/>
      <c r="T259" s="355"/>
      <c r="U259" s="355"/>
      <c r="V259" s="355"/>
      <c r="W259" s="353"/>
      <c r="X259" s="353"/>
      <c r="Y259" s="355"/>
      <c r="Z259" s="359" t="s">
        <v>4</v>
      </c>
      <c r="AA259" s="353"/>
      <c r="AB259" s="247"/>
      <c r="AD259" s="28"/>
      <c r="AE259" s="27"/>
      <c r="AF259" s="248"/>
      <c r="AG259" s="86"/>
      <c r="AK259" s="86"/>
      <c r="BC259" s="259"/>
      <c r="BD259" s="27"/>
    </row>
    <row r="260" spans="1:67" ht="19.8">
      <c r="A260" s="353"/>
      <c r="B260" s="353"/>
      <c r="C260" s="353"/>
      <c r="D260" s="353"/>
      <c r="E260" s="353"/>
      <c r="F260" s="353"/>
      <c r="G260" s="356" t="s">
        <v>4</v>
      </c>
      <c r="H260" s="452"/>
      <c r="I260" s="354"/>
      <c r="J260" s="354"/>
      <c r="K260" s="356" t="s">
        <v>24</v>
      </c>
      <c r="L260" s="356"/>
      <c r="M260" s="355"/>
      <c r="N260" s="355"/>
      <c r="O260" s="355"/>
      <c r="P260" s="354"/>
      <c r="Q260" s="355" t="s">
        <v>404</v>
      </c>
      <c r="R260" s="355" t="s">
        <v>404</v>
      </c>
      <c r="S260" s="358" t="s">
        <v>533</v>
      </c>
      <c r="T260" s="355" t="s">
        <v>404</v>
      </c>
      <c r="U260" s="355" t="s">
        <v>404</v>
      </c>
      <c r="V260" s="358" t="s">
        <v>424</v>
      </c>
      <c r="W260" s="353"/>
      <c r="X260" s="356" t="s">
        <v>479</v>
      </c>
      <c r="Y260" s="358" t="s">
        <v>78</v>
      </c>
      <c r="Z260" s="359" t="s">
        <v>10</v>
      </c>
      <c r="AA260" s="353"/>
      <c r="AB260" s="247"/>
      <c r="AD260" s="28"/>
      <c r="AE260" s="27"/>
      <c r="AF260" s="248"/>
      <c r="AG260" s="86"/>
      <c r="AK260" s="86"/>
      <c r="BC260" s="259" t="e">
        <f>1+BC258</f>
        <v>#REF!</v>
      </c>
      <c r="BD260" s="27">
        <v>292.46921194322113</v>
      </c>
      <c r="BE260" s="86">
        <f t="shared" ref="BE260:BO262" si="47">+BD260</f>
        <v>292.46921194322113</v>
      </c>
      <c r="BF260" s="86">
        <f t="shared" si="47"/>
        <v>292.46921194322113</v>
      </c>
      <c r="BG260" s="86">
        <f t="shared" si="47"/>
        <v>292.46921194322113</v>
      </c>
      <c r="BH260" s="86">
        <f t="shared" si="47"/>
        <v>292.46921194322113</v>
      </c>
      <c r="BI260" s="86">
        <f t="shared" si="47"/>
        <v>292.46921194322113</v>
      </c>
      <c r="BJ260" s="86">
        <f t="shared" si="47"/>
        <v>292.46921194322113</v>
      </c>
      <c r="BK260" s="86">
        <f t="shared" si="47"/>
        <v>292.46921194322113</v>
      </c>
      <c r="BL260" s="86">
        <f t="shared" si="47"/>
        <v>292.46921194322113</v>
      </c>
      <c r="BM260" s="86">
        <f t="shared" si="47"/>
        <v>292.46921194322113</v>
      </c>
      <c r="BN260" s="86">
        <f t="shared" si="47"/>
        <v>292.46921194322113</v>
      </c>
      <c r="BO260" s="86">
        <f t="shared" si="47"/>
        <v>292.46921194322113</v>
      </c>
    </row>
    <row r="261" spans="1:67" ht="19.8">
      <c r="A261" s="353"/>
      <c r="B261" s="353"/>
      <c r="C261" s="353"/>
      <c r="D261" s="353"/>
      <c r="E261" s="356"/>
      <c r="F261" s="356"/>
      <c r="G261" s="356" t="s">
        <v>477</v>
      </c>
      <c r="H261" s="453" t="s">
        <v>4</v>
      </c>
      <c r="I261" s="359" t="s">
        <v>4</v>
      </c>
      <c r="J261" s="359" t="s">
        <v>1</v>
      </c>
      <c r="K261" s="356" t="s">
        <v>541</v>
      </c>
      <c r="L261" s="356"/>
      <c r="M261" s="358"/>
      <c r="N261" s="358"/>
      <c r="O261" s="358"/>
      <c r="P261" s="359" t="s">
        <v>24</v>
      </c>
      <c r="Q261" s="358" t="s">
        <v>575</v>
      </c>
      <c r="R261" s="358" t="s">
        <v>489</v>
      </c>
      <c r="S261" s="358" t="s">
        <v>554</v>
      </c>
      <c r="T261" s="358" t="s">
        <v>491</v>
      </c>
      <c r="U261" s="358" t="s">
        <v>562</v>
      </c>
      <c r="V261" s="358"/>
      <c r="W261" s="356" t="s">
        <v>415</v>
      </c>
      <c r="X261" s="356" t="s">
        <v>487</v>
      </c>
      <c r="Y261" s="358" t="s">
        <v>425</v>
      </c>
      <c r="Z261" s="359" t="s">
        <v>71</v>
      </c>
      <c r="AA261" s="353"/>
      <c r="AB261" s="247"/>
      <c r="AD261" s="28"/>
      <c r="AE261" s="27"/>
      <c r="AF261" s="248"/>
      <c r="AG261" s="86"/>
      <c r="AK261" s="86"/>
      <c r="BC261" s="259" t="e">
        <f t="shared" ref="BC261:BC262" si="48">1+BC260</f>
        <v>#REF!</v>
      </c>
      <c r="BD261" s="27">
        <v>314.89908376963371</v>
      </c>
      <c r="BE261" s="86">
        <f t="shared" si="47"/>
        <v>314.89908376963371</v>
      </c>
      <c r="BF261" s="86">
        <f t="shared" si="47"/>
        <v>314.89908376963371</v>
      </c>
      <c r="BG261" s="86">
        <f t="shared" si="47"/>
        <v>314.89908376963371</v>
      </c>
      <c r="BH261" s="86">
        <f t="shared" si="47"/>
        <v>314.89908376963371</v>
      </c>
      <c r="BI261" s="86">
        <f t="shared" si="47"/>
        <v>314.89908376963371</v>
      </c>
      <c r="BJ261" s="86">
        <f t="shared" si="47"/>
        <v>314.89908376963371</v>
      </c>
      <c r="BK261" s="86">
        <f t="shared" si="47"/>
        <v>314.89908376963371</v>
      </c>
      <c r="BL261" s="86">
        <f t="shared" si="47"/>
        <v>314.89908376963371</v>
      </c>
      <c r="BM261" s="86">
        <f t="shared" si="47"/>
        <v>314.89908376963371</v>
      </c>
      <c r="BN261" s="86">
        <f t="shared" si="47"/>
        <v>314.89908376963371</v>
      </c>
      <c r="BO261" s="86">
        <f t="shared" si="47"/>
        <v>314.89908376963371</v>
      </c>
    </row>
    <row r="262" spans="1:67" ht="19.8">
      <c r="A262" s="353"/>
      <c r="B262" s="353"/>
      <c r="C262" s="356" t="s">
        <v>0</v>
      </c>
      <c r="D262" s="356"/>
      <c r="E262" s="356" t="s">
        <v>87</v>
      </c>
      <c r="F262" s="356"/>
      <c r="G262" s="360" t="s">
        <v>478</v>
      </c>
      <c r="H262" s="454" t="s">
        <v>10</v>
      </c>
      <c r="I262" s="361" t="s">
        <v>404</v>
      </c>
      <c r="J262" s="361" t="s">
        <v>404</v>
      </c>
      <c r="K262" s="360" t="s">
        <v>542</v>
      </c>
      <c r="L262" s="360"/>
      <c r="M262" s="362"/>
      <c r="N262" s="362"/>
      <c r="O262" s="362"/>
      <c r="P262" s="361" t="s">
        <v>45</v>
      </c>
      <c r="Q262" s="362" t="s">
        <v>552</v>
      </c>
      <c r="R262" s="362" t="s">
        <v>441</v>
      </c>
      <c r="S262" s="362" t="s">
        <v>485</v>
      </c>
      <c r="T262" s="362" t="s">
        <v>472</v>
      </c>
      <c r="U262" s="362" t="s">
        <v>531</v>
      </c>
      <c r="V262" s="362" t="s">
        <v>1</v>
      </c>
      <c r="W262" s="360" t="s">
        <v>416</v>
      </c>
      <c r="X262" s="360" t="s">
        <v>488</v>
      </c>
      <c r="Y262" s="362" t="s">
        <v>426</v>
      </c>
      <c r="Z262" s="361" t="s">
        <v>557</v>
      </c>
      <c r="AA262" s="353"/>
      <c r="AB262" s="247"/>
      <c r="AD262" s="28"/>
      <c r="AE262" s="27"/>
      <c r="AF262" s="248"/>
      <c r="AG262" s="86"/>
      <c r="AK262" s="86"/>
      <c r="BC262" s="259" t="e">
        <f t="shared" si="48"/>
        <v>#REF!</v>
      </c>
      <c r="BD262" s="27">
        <v>325.0188034188032</v>
      </c>
      <c r="BE262" s="86">
        <f t="shared" si="47"/>
        <v>325.0188034188032</v>
      </c>
      <c r="BF262" s="86">
        <f t="shared" si="47"/>
        <v>325.0188034188032</v>
      </c>
      <c r="BG262" s="86">
        <f t="shared" si="47"/>
        <v>325.0188034188032</v>
      </c>
      <c r="BH262" s="86">
        <f t="shared" si="47"/>
        <v>325.0188034188032</v>
      </c>
      <c r="BI262" s="86">
        <f t="shared" si="47"/>
        <v>325.0188034188032</v>
      </c>
      <c r="BJ262" s="86">
        <f t="shared" si="47"/>
        <v>325.0188034188032</v>
      </c>
      <c r="BK262" s="86">
        <f t="shared" si="47"/>
        <v>325.0188034188032</v>
      </c>
      <c r="BL262" s="86">
        <f t="shared" si="47"/>
        <v>325.0188034188032</v>
      </c>
      <c r="BM262" s="86">
        <f t="shared" si="47"/>
        <v>325.0188034188032</v>
      </c>
      <c r="BN262" s="86">
        <f t="shared" si="47"/>
        <v>325.0188034188032</v>
      </c>
      <c r="BO262" s="86">
        <f t="shared" si="47"/>
        <v>325.0188034188032</v>
      </c>
    </row>
    <row r="263" spans="1:67">
      <c r="A263" s="353"/>
      <c r="B263" s="353">
        <f>+'Ark1'!C1119</f>
        <v>2023</v>
      </c>
      <c r="C263" s="263">
        <f>+'Ark1'!M1119</f>
        <v>1</v>
      </c>
      <c r="D263" s="263" t="s">
        <v>93</v>
      </c>
      <c r="E263" s="263">
        <f>+'Ark1'!D1119</f>
        <v>1</v>
      </c>
      <c r="F263" s="263" t="s">
        <v>586</v>
      </c>
      <c r="G263" s="263">
        <f>+IF(H263=0,"",'Ark1'!Q1119)</f>
        <v>2</v>
      </c>
      <c r="H263" s="451">
        <f>+'Ark1'!R1119</f>
        <v>2</v>
      </c>
      <c r="I263" s="264">
        <f>+IF(H263=0,"",'Ark1'!AE1119)</f>
        <v>3.6549707602339186E-2</v>
      </c>
      <c r="J263" s="264">
        <f>+IF(H263=0,"",'Ark1'!AF1119)</f>
        <v>2.607419561959607E-2</v>
      </c>
      <c r="K263" s="265">
        <f>+IF(H263=0,"",'Ark1'!S1119)</f>
        <v>2</v>
      </c>
      <c r="L263" s="265"/>
      <c r="M263" s="266"/>
      <c r="N263" s="266"/>
      <c r="O263" s="266"/>
      <c r="P263" s="264">
        <f>+IF(H263=0,"",'Ark1'!U1119)</f>
        <v>213.95</v>
      </c>
      <c r="Q263" s="266">
        <f>+IF(H263=0,"",'Ark1'!W1119)</f>
        <v>0</v>
      </c>
      <c r="R263" s="266">
        <f>+IF(H263=0,"",'Ark1'!X1119)</f>
        <v>0</v>
      </c>
      <c r="S263" s="266">
        <f>+IF(H263=0,"",'Ark1'!AG1119)</f>
        <v>0</v>
      </c>
      <c r="T263" s="266">
        <f>+IF(H263=0,"",'Ark1'!AH1119)</f>
        <v>0</v>
      </c>
      <c r="U263" s="266">
        <f>+IF(H263=0,"",'Ark1'!AI1119)</f>
        <v>0</v>
      </c>
      <c r="V263" s="266">
        <f>+IF(H263=0,"",'Ark1'!Y1119)</f>
        <v>2.0500000000016327</v>
      </c>
      <c r="W263" s="265">
        <f>+IF(H263=0,"",'Ark1'!Z1119)</f>
        <v>0</v>
      </c>
      <c r="X263" s="266" t="e">
        <f t="shared" ref="X263:X274" si="49">+IF(H263=0,"",1000*P263/S263)</f>
        <v>#DIV/0!</v>
      </c>
      <c r="Y263" s="266">
        <f t="shared" ref="Y263:Y274" si="50">+IF(H263=0,"",P263/C263)</f>
        <v>213.95</v>
      </c>
      <c r="Z263" s="264">
        <f t="shared" ref="Z263:Z274" si="51">+IF(H263=0,"",H263/G263)</f>
        <v>1</v>
      </c>
      <c r="AA263" s="353"/>
      <c r="AD263" s="28"/>
      <c r="AE263" s="27"/>
      <c r="AH263" s="27"/>
      <c r="AI263" s="27"/>
      <c r="AJ263" s="27"/>
      <c r="AL263" s="27"/>
      <c r="AM263" s="267"/>
      <c r="AN263" s="27"/>
      <c r="AO263" s="27"/>
    </row>
    <row r="264" spans="1:67">
      <c r="A264" s="353"/>
      <c r="B264" s="353">
        <f>+'Ark1'!C1120</f>
        <v>2023</v>
      </c>
      <c r="C264" s="263">
        <f>+'Ark1'!M1120</f>
        <v>1</v>
      </c>
      <c r="D264" s="263" t="s">
        <v>93</v>
      </c>
      <c r="E264" s="263">
        <f>+'Ark1'!D1120</f>
        <v>2</v>
      </c>
      <c r="F264" s="263" t="s">
        <v>587</v>
      </c>
      <c r="G264" s="263">
        <f>+IF(H264=0,"",'Ark1'!Q1120)</f>
        <v>2</v>
      </c>
      <c r="H264" s="451">
        <f>+'Ark1'!R1120</f>
        <v>2</v>
      </c>
      <c r="I264" s="264">
        <f>+IF(H264=0,"",'Ark1'!AE1120)</f>
        <v>5.4689636313918509E-2</v>
      </c>
      <c r="J264" s="264">
        <f>+IF(H264=0,"",'Ark1'!AF1120)</f>
        <v>3.8946106178830223E-2</v>
      </c>
      <c r="K264" s="265">
        <f>+IF(H264=0,"",'Ark1'!S1120)</f>
        <v>1</v>
      </c>
      <c r="L264" s="265"/>
      <c r="M264" s="266"/>
      <c r="N264" s="266"/>
      <c r="O264" s="266"/>
      <c r="P264" s="264">
        <f>+IF(H264=0,"",'Ark1'!U1120)</f>
        <v>210.9</v>
      </c>
      <c r="Q264" s="266">
        <f>+IF(H264=0,"",'Ark1'!W1120)</f>
        <v>0</v>
      </c>
      <c r="R264" s="266">
        <f>+IF(H264=0,"",'Ark1'!X1120)</f>
        <v>0</v>
      </c>
      <c r="S264" s="266">
        <f>+IF(H264=0,"",'Ark1'!AG1120)</f>
        <v>0</v>
      </c>
      <c r="T264" s="266">
        <f>+IF(H264=0,"",'Ark1'!AH1120)</f>
        <v>0</v>
      </c>
      <c r="U264" s="266">
        <f>+IF(H264=0,"",'Ark1'!AI1120)</f>
        <v>0</v>
      </c>
      <c r="V264" s="266">
        <f>+IF(H264=0,"",'Ark1'!Y1120)</f>
        <v>20</v>
      </c>
      <c r="W264" s="265">
        <f>+IF(H264=0,"",'Ark1'!Z1120)</f>
        <v>0</v>
      </c>
      <c r="X264" s="266" t="e">
        <f t="shared" si="49"/>
        <v>#DIV/0!</v>
      </c>
      <c r="Y264" s="266">
        <f t="shared" si="50"/>
        <v>210.9</v>
      </c>
      <c r="Z264" s="264">
        <f t="shared" si="51"/>
        <v>1</v>
      </c>
      <c r="AA264" s="353"/>
      <c r="AD264" s="28"/>
      <c r="AE264" s="27"/>
      <c r="AH264" s="27"/>
      <c r="AI264" s="27"/>
      <c r="AJ264" s="27"/>
      <c r="AL264" s="27"/>
      <c r="AM264" s="267"/>
      <c r="AN264" s="27"/>
      <c r="AO264" s="27"/>
    </row>
    <row r="265" spans="1:67">
      <c r="A265" s="353"/>
      <c r="B265" s="353">
        <f>+'Ark1'!C1121</f>
        <v>2023</v>
      </c>
      <c r="C265" s="263">
        <f>+'Ark1'!M1121</f>
        <v>1</v>
      </c>
      <c r="D265" s="263" t="s">
        <v>93</v>
      </c>
      <c r="E265" s="263">
        <f>+'Ark1'!D1121</f>
        <v>3</v>
      </c>
      <c r="F265" s="263" t="s">
        <v>588</v>
      </c>
      <c r="G265" s="263">
        <f>+IF(H265=0,"",'Ark1'!Q1121)</f>
        <v>3</v>
      </c>
      <c r="H265" s="451">
        <f>+'Ark1'!R1121</f>
        <v>3</v>
      </c>
      <c r="I265" s="264">
        <f>+IF(H265=0,"",'Ark1'!AE1121)</f>
        <v>6.0362173038229362E-2</v>
      </c>
      <c r="J265" s="264">
        <f>+IF(H265=0,"",'Ark1'!AF1121)</f>
        <v>3.7854636316901655E-2</v>
      </c>
      <c r="K265" s="265">
        <f>+IF(H265=0,"",'Ark1'!S1121)</f>
        <v>1</v>
      </c>
      <c r="L265" s="265"/>
      <c r="M265" s="266"/>
      <c r="N265" s="266"/>
      <c r="O265" s="266"/>
      <c r="P265" s="264">
        <f>+IF(H265=0,"",'Ark1'!U1121)</f>
        <v>187.96666666666673</v>
      </c>
      <c r="Q265" s="266">
        <f>+IF(H265=0,"",'Ark1'!W1121)</f>
        <v>0</v>
      </c>
      <c r="R265" s="266">
        <f>+IF(H265=0,"",'Ark1'!X1121)</f>
        <v>0</v>
      </c>
      <c r="S265" s="266">
        <f>+IF(H265=0,"",'Ark1'!AG1121)</f>
        <v>1643</v>
      </c>
      <c r="T265" s="266">
        <f>+IF(H265=0,"",'Ark1'!AH1121)</f>
        <v>33.333333333333343</v>
      </c>
      <c r="U265" s="266">
        <f>+IF(H265=0,"",'Ark1'!AI1121)</f>
        <v>33.333333333333343</v>
      </c>
      <c r="V265" s="266">
        <f>+IF(H265=0,"",'Ark1'!Y1121)</f>
        <v>32.503367346921038</v>
      </c>
      <c r="W265" s="265">
        <f>+IF(H265=0,"",'Ark1'!Z1121)</f>
        <v>0</v>
      </c>
      <c r="X265" s="266">
        <f t="shared" si="49"/>
        <v>114.40454453235954</v>
      </c>
      <c r="Y265" s="266">
        <f t="shared" si="50"/>
        <v>187.96666666666673</v>
      </c>
      <c r="Z265" s="264">
        <f t="shared" si="51"/>
        <v>1</v>
      </c>
      <c r="AA265" s="353"/>
      <c r="AD265" s="28"/>
      <c r="AE265" s="27"/>
      <c r="AH265" s="27"/>
      <c r="AI265" s="27"/>
      <c r="AJ265" s="27"/>
      <c r="AL265" s="27"/>
      <c r="AM265" s="267"/>
      <c r="AN265" s="27"/>
      <c r="AO265" s="27"/>
    </row>
    <row r="266" spans="1:67">
      <c r="A266" s="353"/>
      <c r="B266" s="353">
        <f>+'Ark1'!C1122</f>
        <v>2023</v>
      </c>
      <c r="C266" s="263">
        <f>+'Ark1'!M1122</f>
        <v>1</v>
      </c>
      <c r="D266" s="263" t="s">
        <v>93</v>
      </c>
      <c r="E266" s="263">
        <f>+'Ark1'!D1122</f>
        <v>4</v>
      </c>
      <c r="F266" s="263" t="s">
        <v>589</v>
      </c>
      <c r="G266" s="263" t="str">
        <f>+IF(H266=0,"",'Ark1'!Q1122)</f>
        <v/>
      </c>
      <c r="H266" s="451">
        <f>+'Ark1'!R1122</f>
        <v>0</v>
      </c>
      <c r="I266" s="264" t="str">
        <f>+IF(H266=0,"",'Ark1'!AE1122)</f>
        <v/>
      </c>
      <c r="J266" s="264" t="str">
        <f>+IF(H266=0,"",'Ark1'!AF1122)</f>
        <v/>
      </c>
      <c r="K266" s="265" t="str">
        <f>+IF(H266=0,"",'Ark1'!S1122)</f>
        <v/>
      </c>
      <c r="L266" s="265"/>
      <c r="M266" s="266"/>
      <c r="N266" s="266"/>
      <c r="O266" s="266"/>
      <c r="P266" s="264" t="str">
        <f>+IF(H266=0,"",'Ark1'!U1122)</f>
        <v/>
      </c>
      <c r="Q266" s="266" t="str">
        <f>+IF(H266=0,"",'Ark1'!W1122)</f>
        <v/>
      </c>
      <c r="R266" s="266" t="str">
        <f>+IF(H266=0,"",'Ark1'!X1122)</f>
        <v/>
      </c>
      <c r="S266" s="266" t="str">
        <f>+IF(H266=0,"",'Ark1'!AG1122)</f>
        <v/>
      </c>
      <c r="T266" s="266" t="str">
        <f>+IF(H266=0,"",'Ark1'!AH1122)</f>
        <v/>
      </c>
      <c r="U266" s="266" t="str">
        <f>+IF(H266=0,"",'Ark1'!AI1122)</f>
        <v/>
      </c>
      <c r="V266" s="266" t="str">
        <f>+IF(H266=0,"",'Ark1'!Y1122)</f>
        <v/>
      </c>
      <c r="W266" s="265" t="str">
        <f>+IF(H266=0,"",'Ark1'!Z1122)</f>
        <v/>
      </c>
      <c r="X266" s="266" t="str">
        <f t="shared" si="49"/>
        <v/>
      </c>
      <c r="Y266" s="266" t="str">
        <f t="shared" si="50"/>
        <v/>
      </c>
      <c r="Z266" s="264" t="str">
        <f t="shared" si="51"/>
        <v/>
      </c>
      <c r="AA266" s="353"/>
      <c r="AD266" s="28"/>
      <c r="AE266" s="27"/>
      <c r="AH266" s="27"/>
      <c r="AI266" s="27"/>
      <c r="AJ266" s="27"/>
      <c r="AL266" s="27"/>
      <c r="AM266" s="267"/>
      <c r="AN266" s="27"/>
      <c r="AO266" s="27"/>
    </row>
    <row r="267" spans="1:67">
      <c r="A267" s="353"/>
      <c r="B267" s="353">
        <f>+'Ark1'!C1123</f>
        <v>2023</v>
      </c>
      <c r="C267" s="263">
        <f>+'Ark1'!M1123</f>
        <v>1</v>
      </c>
      <c r="D267" s="263" t="s">
        <v>93</v>
      </c>
      <c r="E267" s="263">
        <f>+'Ark1'!D1123</f>
        <v>5</v>
      </c>
      <c r="F267" s="263" t="s">
        <v>444</v>
      </c>
      <c r="G267" s="263" t="str">
        <f>+IF(H267=0,"",'Ark1'!Q1123)</f>
        <v/>
      </c>
      <c r="H267" s="451">
        <f>+'Ark1'!R1123</f>
        <v>0</v>
      </c>
      <c r="I267" s="264" t="str">
        <f>+IF(H267=0,"",'Ark1'!AE1123)</f>
        <v/>
      </c>
      <c r="J267" s="264" t="str">
        <f>+IF(H267=0,"",'Ark1'!AF1123)</f>
        <v/>
      </c>
      <c r="K267" s="265" t="str">
        <f>+IF(H267=0,"",'Ark1'!S1123)</f>
        <v/>
      </c>
      <c r="L267" s="265"/>
      <c r="M267" s="266"/>
      <c r="N267" s="266"/>
      <c r="O267" s="266"/>
      <c r="P267" s="264" t="str">
        <f>+IF(H267=0,"",'Ark1'!U1123)</f>
        <v/>
      </c>
      <c r="Q267" s="266" t="str">
        <f>+IF(H267=0,"",'Ark1'!W1123)</f>
        <v/>
      </c>
      <c r="R267" s="266" t="str">
        <f>+IF(H267=0,"",'Ark1'!X1123)</f>
        <v/>
      </c>
      <c r="S267" s="266" t="str">
        <f>+IF(H267=0,"",'Ark1'!AG1123)</f>
        <v/>
      </c>
      <c r="T267" s="266" t="str">
        <f>+IF(H267=0,"",'Ark1'!AH1123)</f>
        <v/>
      </c>
      <c r="U267" s="266" t="str">
        <f>+IF(H267=0,"",'Ark1'!AI1123)</f>
        <v/>
      </c>
      <c r="V267" s="266" t="str">
        <f>+IF(H267=0,"",'Ark1'!Y1123)</f>
        <v/>
      </c>
      <c r="W267" s="265" t="str">
        <f>+IF(H267=0,"",'Ark1'!Z1123)</f>
        <v/>
      </c>
      <c r="X267" s="266" t="str">
        <f t="shared" si="49"/>
        <v/>
      </c>
      <c r="Y267" s="266" t="str">
        <f t="shared" si="50"/>
        <v/>
      </c>
      <c r="Z267" s="264" t="str">
        <f t="shared" si="51"/>
        <v/>
      </c>
      <c r="AA267" s="353"/>
      <c r="AD267" s="28"/>
      <c r="AE267" s="27"/>
      <c r="AH267" s="27"/>
      <c r="AI267" s="27"/>
      <c r="AJ267" s="27"/>
      <c r="AL267" s="27"/>
      <c r="AM267" s="267"/>
      <c r="AN267" s="27"/>
      <c r="AO267" s="27"/>
    </row>
    <row r="268" spans="1:67">
      <c r="A268" s="353"/>
      <c r="B268" s="353">
        <f>+'Ark1'!C1124</f>
        <v>2023</v>
      </c>
      <c r="C268" s="263">
        <f>+'Ark1'!M1124</f>
        <v>1</v>
      </c>
      <c r="D268" s="263" t="s">
        <v>93</v>
      </c>
      <c r="E268" s="263">
        <f>+'Ark1'!D1124</f>
        <v>6</v>
      </c>
      <c r="F268" s="263" t="s">
        <v>590</v>
      </c>
      <c r="G268" s="263" t="str">
        <f>+IF(H268=0,"",'Ark1'!Q1124)</f>
        <v/>
      </c>
      <c r="H268" s="451">
        <f>+'Ark1'!R1124</f>
        <v>0</v>
      </c>
      <c r="I268" s="264" t="str">
        <f>+IF(H268=0,"",'Ark1'!AE1124)</f>
        <v/>
      </c>
      <c r="J268" s="264" t="str">
        <f>+IF(H268=0,"",'Ark1'!AF1124)</f>
        <v/>
      </c>
      <c r="K268" s="265" t="str">
        <f>+IF(H268=0,"",'Ark1'!S1124)</f>
        <v/>
      </c>
      <c r="L268" s="265"/>
      <c r="M268" s="266"/>
      <c r="N268" s="266"/>
      <c r="O268" s="266"/>
      <c r="P268" s="264" t="str">
        <f>+IF(H268=0,"",'Ark1'!U1124)</f>
        <v/>
      </c>
      <c r="Q268" s="266" t="str">
        <f>+IF(H268=0,"",'Ark1'!W1124)</f>
        <v/>
      </c>
      <c r="R268" s="266" t="str">
        <f>+IF(H268=0,"",'Ark1'!X1124)</f>
        <v/>
      </c>
      <c r="S268" s="266" t="str">
        <f>+IF(H268=0,"",'Ark1'!AG1124)</f>
        <v/>
      </c>
      <c r="T268" s="266" t="str">
        <f>+IF(H268=0,"",'Ark1'!AH1124)</f>
        <v/>
      </c>
      <c r="U268" s="266" t="str">
        <f>+IF(H268=0,"",'Ark1'!AI1124)</f>
        <v/>
      </c>
      <c r="V268" s="266" t="str">
        <f>+IF(H268=0,"",'Ark1'!Y1124)</f>
        <v/>
      </c>
      <c r="W268" s="265" t="str">
        <f>+IF(H268=0,"",'Ark1'!Z1124)</f>
        <v/>
      </c>
      <c r="X268" s="266" t="str">
        <f t="shared" si="49"/>
        <v/>
      </c>
      <c r="Y268" s="266" t="str">
        <f t="shared" si="50"/>
        <v/>
      </c>
      <c r="Z268" s="264" t="str">
        <f t="shared" si="51"/>
        <v/>
      </c>
      <c r="AA268" s="353"/>
      <c r="AD268" s="28"/>
      <c r="AE268" s="27"/>
      <c r="AH268" s="27"/>
      <c r="AI268" s="27"/>
      <c r="AJ268" s="27"/>
      <c r="AL268" s="27"/>
      <c r="AM268" s="267"/>
      <c r="AN268" s="27"/>
      <c r="AO268" s="27"/>
    </row>
    <row r="269" spans="1:67">
      <c r="A269" s="353"/>
      <c r="B269" s="353">
        <f>+'Ark1'!C1125</f>
        <v>2023</v>
      </c>
      <c r="C269" s="263">
        <f>+'Ark1'!M1125</f>
        <v>1</v>
      </c>
      <c r="D269" s="263" t="s">
        <v>93</v>
      </c>
      <c r="E269" s="263">
        <f>+'Ark1'!D1125</f>
        <v>7</v>
      </c>
      <c r="F269" s="263" t="s">
        <v>591</v>
      </c>
      <c r="G269" s="263" t="str">
        <f>+IF(H269=0,"",'Ark1'!Q1125)</f>
        <v/>
      </c>
      <c r="H269" s="451">
        <f>+'Ark1'!R1125</f>
        <v>0</v>
      </c>
      <c r="I269" s="264" t="str">
        <f>+IF(H269=0,"",'Ark1'!AE1125)</f>
        <v/>
      </c>
      <c r="J269" s="264" t="str">
        <f>+IF(H269=0,"",'Ark1'!AF1125)</f>
        <v/>
      </c>
      <c r="K269" s="265" t="str">
        <f>+IF(H269=0,"",'Ark1'!S1125)</f>
        <v/>
      </c>
      <c r="L269" s="265"/>
      <c r="M269" s="266"/>
      <c r="N269" s="266"/>
      <c r="O269" s="266"/>
      <c r="P269" s="264" t="str">
        <f>+IF(H269=0,"",'Ark1'!U1125)</f>
        <v/>
      </c>
      <c r="Q269" s="266" t="str">
        <f>+IF(H269=0,"",'Ark1'!W1125)</f>
        <v/>
      </c>
      <c r="R269" s="266" t="str">
        <f>+IF(H269=0,"",'Ark1'!X1125)</f>
        <v/>
      </c>
      <c r="S269" s="266" t="str">
        <f>+IF(H269=0,"",'Ark1'!AG1125)</f>
        <v/>
      </c>
      <c r="T269" s="266" t="str">
        <f>+IF(H269=0,"",'Ark1'!AH1125)</f>
        <v/>
      </c>
      <c r="U269" s="266" t="str">
        <f>+IF(H269=0,"",'Ark1'!AI1125)</f>
        <v/>
      </c>
      <c r="V269" s="266" t="str">
        <f>+IF(H269=0,"",'Ark1'!Y1125)</f>
        <v/>
      </c>
      <c r="W269" s="265" t="str">
        <f>+IF(H269=0,"",'Ark1'!Z1125)</f>
        <v/>
      </c>
      <c r="X269" s="266" t="str">
        <f t="shared" si="49"/>
        <v/>
      </c>
      <c r="Y269" s="266" t="str">
        <f t="shared" si="50"/>
        <v/>
      </c>
      <c r="Z269" s="264" t="str">
        <f t="shared" si="51"/>
        <v/>
      </c>
      <c r="AA269" s="353"/>
      <c r="AD269" s="28"/>
      <c r="AE269" s="27"/>
      <c r="AH269" s="27"/>
      <c r="AI269" s="27"/>
      <c r="AJ269" s="27"/>
      <c r="AL269" s="27"/>
      <c r="AM269" s="267"/>
      <c r="AN269" s="27"/>
      <c r="AO269" s="27"/>
    </row>
    <row r="270" spans="1:67">
      <c r="A270" s="353"/>
      <c r="B270" s="353">
        <f>+'Ark1'!C1126</f>
        <v>2023</v>
      </c>
      <c r="C270" s="263">
        <f>+'Ark1'!M1126</f>
        <v>1</v>
      </c>
      <c r="D270" s="263" t="s">
        <v>93</v>
      </c>
      <c r="E270" s="263">
        <f>+'Ark1'!D1126</f>
        <v>8</v>
      </c>
      <c r="F270" s="263" t="s">
        <v>592</v>
      </c>
      <c r="G270" s="263" t="str">
        <f>+IF(H270=0,"",'Ark1'!Q1126)</f>
        <v/>
      </c>
      <c r="H270" s="451">
        <f>+'Ark1'!R1126</f>
        <v>0</v>
      </c>
      <c r="I270" s="264" t="str">
        <f>+IF(H270=0,"",'Ark1'!AE1126)</f>
        <v/>
      </c>
      <c r="J270" s="264" t="str">
        <f>+IF(H270=0,"",'Ark1'!AF1126)</f>
        <v/>
      </c>
      <c r="K270" s="265" t="str">
        <f>+IF(H270=0,"",'Ark1'!S1126)</f>
        <v/>
      </c>
      <c r="L270" s="265"/>
      <c r="M270" s="266"/>
      <c r="N270" s="266"/>
      <c r="O270" s="266"/>
      <c r="P270" s="264" t="str">
        <f>+IF(H270=0,"",'Ark1'!U1126)</f>
        <v/>
      </c>
      <c r="Q270" s="266" t="str">
        <f>+IF(H270=0,"",'Ark1'!W1126)</f>
        <v/>
      </c>
      <c r="R270" s="266" t="str">
        <f>+IF(H270=0,"",'Ark1'!X1126)</f>
        <v/>
      </c>
      <c r="S270" s="266" t="str">
        <f>+IF(H270=0,"",'Ark1'!AG1126)</f>
        <v/>
      </c>
      <c r="T270" s="266" t="str">
        <f>+IF(H270=0,"",'Ark1'!AH1126)</f>
        <v/>
      </c>
      <c r="U270" s="266" t="str">
        <f>+IF(H270=0,"",'Ark1'!AI1126)</f>
        <v/>
      </c>
      <c r="V270" s="266" t="str">
        <f>+IF(H270=0,"",'Ark1'!Y1126)</f>
        <v/>
      </c>
      <c r="W270" s="265" t="str">
        <f>+IF(H270=0,"",'Ark1'!Z1126)</f>
        <v/>
      </c>
      <c r="X270" s="266" t="str">
        <f t="shared" si="49"/>
        <v/>
      </c>
      <c r="Y270" s="266" t="str">
        <f t="shared" si="50"/>
        <v/>
      </c>
      <c r="Z270" s="264" t="str">
        <f t="shared" si="51"/>
        <v/>
      </c>
      <c r="AA270" s="353"/>
      <c r="AD270" s="28"/>
      <c r="AE270" s="27"/>
      <c r="AH270" s="27"/>
      <c r="AI270" s="27"/>
      <c r="AJ270" s="27"/>
      <c r="AL270" s="27"/>
      <c r="AM270" s="267"/>
      <c r="AN270" s="27"/>
      <c r="AO270" s="27"/>
    </row>
    <row r="271" spans="1:67">
      <c r="A271" s="353"/>
      <c r="B271" s="353">
        <f>+'Ark1'!C1127</f>
        <v>2023</v>
      </c>
      <c r="C271" s="263">
        <f>+'Ark1'!M1127</f>
        <v>1</v>
      </c>
      <c r="D271" s="263" t="s">
        <v>93</v>
      </c>
      <c r="E271" s="263">
        <f>+'Ark1'!D1127</f>
        <v>9</v>
      </c>
      <c r="F271" s="263" t="s">
        <v>593</v>
      </c>
      <c r="G271" s="263">
        <f>+IF(H271=0,"",'Ark1'!Q1127)</f>
        <v>1</v>
      </c>
      <c r="H271" s="451">
        <f>+'Ark1'!R1127</f>
        <v>1</v>
      </c>
      <c r="I271" s="264">
        <f>+IF(H271=0,"",'Ark1'!AE1127)</f>
        <v>2.652519893899204E-2</v>
      </c>
      <c r="J271" s="264">
        <f>+IF(H271=0,"",'Ark1'!AF1127)</f>
        <v>1.8205300843319224E-2</v>
      </c>
      <c r="K271" s="265">
        <f>+IF(H271=0,"",'Ark1'!S1127)</f>
        <v>3</v>
      </c>
      <c r="L271" s="265"/>
      <c r="M271" s="266"/>
      <c r="N271" s="266"/>
      <c r="O271" s="266"/>
      <c r="P271" s="264">
        <f>+IF(H271=0,"",'Ark1'!U1127)</f>
        <v>201.5</v>
      </c>
      <c r="Q271" s="266">
        <f>+IF(H271=0,"",'Ark1'!W1127)</f>
        <v>0</v>
      </c>
      <c r="R271" s="266">
        <f>+IF(H271=0,"",'Ark1'!X1127)</f>
        <v>0</v>
      </c>
      <c r="S271" s="266">
        <f>+IF(H271=0,"",'Ark1'!AG1127)</f>
        <v>0</v>
      </c>
      <c r="T271" s="266">
        <f>+IF(H271=0,"",'Ark1'!AH1127)</f>
        <v>0</v>
      </c>
      <c r="U271" s="266">
        <f>+IF(H271=0,"",'Ark1'!AI1127)</f>
        <v>0</v>
      </c>
      <c r="V271" s="266">
        <f>+IF(H271=0,"",'Ark1'!Y1127)</f>
        <v>0</v>
      </c>
      <c r="W271" s="265">
        <f>+IF(H271=0,"",'Ark1'!Z1127)</f>
        <v>0</v>
      </c>
      <c r="X271" s="266" t="e">
        <f t="shared" si="49"/>
        <v>#DIV/0!</v>
      </c>
      <c r="Y271" s="266">
        <f t="shared" si="50"/>
        <v>201.5</v>
      </c>
      <c r="Z271" s="264">
        <f t="shared" si="51"/>
        <v>1</v>
      </c>
      <c r="AA271" s="353"/>
      <c r="AD271" s="28"/>
      <c r="AE271" s="27"/>
      <c r="AH271" s="27"/>
      <c r="AI271" s="27"/>
      <c r="AJ271" s="27"/>
      <c r="AL271" s="27"/>
      <c r="AM271" s="267"/>
      <c r="AN271" s="27"/>
      <c r="AO271" s="27"/>
    </row>
    <row r="272" spans="1:67">
      <c r="A272" s="353"/>
      <c r="B272" s="353">
        <f>+'Ark1'!C1128</f>
        <v>2023</v>
      </c>
      <c r="C272" s="263">
        <f>+'Ark1'!M1128</f>
        <v>1</v>
      </c>
      <c r="D272" s="263" t="s">
        <v>93</v>
      </c>
      <c r="E272" s="263">
        <f>+'Ark1'!D1128</f>
        <v>10</v>
      </c>
      <c r="F272" s="263" t="s">
        <v>594</v>
      </c>
      <c r="G272" s="263">
        <f>+IF(H272=0,"",'Ark1'!Q1128)</f>
        <v>2</v>
      </c>
      <c r="H272" s="451">
        <f>+'Ark1'!R1128</f>
        <v>2</v>
      </c>
      <c r="I272" s="264">
        <f>+IF(H272=0,"",'Ark1'!AE1128)</f>
        <v>2.0800832033281327E-2</v>
      </c>
      <c r="J272" s="264">
        <f>+IF(H272=0,"",'Ark1'!AF1128)</f>
        <v>1.0260313994186535E-2</v>
      </c>
      <c r="K272" s="265">
        <f>+IF(H272=0,"",'Ark1'!S1128)</f>
        <v>1</v>
      </c>
      <c r="L272" s="265"/>
      <c r="M272" s="266"/>
      <c r="N272" s="266"/>
      <c r="O272" s="266"/>
      <c r="P272" s="264">
        <f>+IF(H272=0,"",'Ark1'!U1128)</f>
        <v>147.19999999999999</v>
      </c>
      <c r="Q272" s="266">
        <f>+IF(H272=0,"",'Ark1'!W1128)</f>
        <v>0</v>
      </c>
      <c r="R272" s="266">
        <f>+IF(H272=0,"",'Ark1'!X1128)</f>
        <v>0</v>
      </c>
      <c r="S272" s="266">
        <f>+IF(H272=0,"",'Ark1'!AG1128)</f>
        <v>1696</v>
      </c>
      <c r="T272" s="266">
        <f>+IF(H272=0,"",'Ark1'!AH1128)</f>
        <v>50</v>
      </c>
      <c r="U272" s="266">
        <f>+IF(H272=0,"",'Ark1'!AI1128)</f>
        <v>0</v>
      </c>
      <c r="V272" s="266">
        <f>+IF(H272=0,"",'Ark1'!Y1128)</f>
        <v>10.400000000000167</v>
      </c>
      <c r="W272" s="265">
        <f>+IF(H272=0,"",'Ark1'!Z1128)</f>
        <v>0</v>
      </c>
      <c r="X272" s="266">
        <f t="shared" si="49"/>
        <v>86.79245283018868</v>
      </c>
      <c r="Y272" s="266">
        <f t="shared" si="50"/>
        <v>147.19999999999999</v>
      </c>
      <c r="Z272" s="264">
        <f t="shared" si="51"/>
        <v>1</v>
      </c>
      <c r="AA272" s="353"/>
      <c r="AD272" s="28"/>
      <c r="AE272" s="27"/>
      <c r="AH272" s="27"/>
      <c r="AI272" s="27"/>
      <c r="AJ272" s="27"/>
      <c r="AL272" s="27"/>
      <c r="AM272" s="267"/>
      <c r="AN272" s="27"/>
      <c r="AO272" s="27"/>
    </row>
    <row r="273" spans="1:67">
      <c r="A273" s="353"/>
      <c r="B273" s="353">
        <f>+'Ark1'!C1129</f>
        <v>2023</v>
      </c>
      <c r="C273" s="263">
        <f>+'Ark1'!M1129</f>
        <v>1</v>
      </c>
      <c r="D273" s="263" t="s">
        <v>93</v>
      </c>
      <c r="E273" s="263">
        <f>+'Ark1'!D1129</f>
        <v>11</v>
      </c>
      <c r="F273" s="263" t="s">
        <v>595</v>
      </c>
      <c r="G273" s="263">
        <f>+IF(H273=0,"",'Ark1'!Q1129)</f>
        <v>2</v>
      </c>
      <c r="H273" s="451">
        <f>+'Ark1'!R1129</f>
        <v>2</v>
      </c>
      <c r="I273" s="264">
        <f>+IF(H273=0,"",'Ark1'!AE1129)</f>
        <v>2.325040688212044E-2</v>
      </c>
      <c r="J273" s="264">
        <f>+IF(H273=0,"",'Ark1'!AF1129)</f>
        <v>1.3785276290164078E-2</v>
      </c>
      <c r="K273" s="265">
        <f>+IF(H273=0,"",'Ark1'!S1129)</f>
        <v>1</v>
      </c>
      <c r="L273" s="265"/>
      <c r="M273" s="266"/>
      <c r="N273" s="266"/>
      <c r="O273" s="266"/>
      <c r="P273" s="264">
        <f>+IF(H273=0,"",'Ark1'!U1129)</f>
        <v>179.85000000000005</v>
      </c>
      <c r="Q273" s="266">
        <f>+IF(H273=0,"",'Ark1'!W1129)</f>
        <v>0</v>
      </c>
      <c r="R273" s="266">
        <f>+IF(H273=0,"",'Ark1'!X1129)</f>
        <v>0</v>
      </c>
      <c r="S273" s="266">
        <f>+IF(H273=0,"",'Ark1'!AG1129)</f>
        <v>3578</v>
      </c>
      <c r="T273" s="266">
        <f>+IF(H273=0,"",'Ark1'!AH1129)</f>
        <v>50</v>
      </c>
      <c r="U273" s="266">
        <f>+IF(H273=0,"",'Ark1'!AI1129)</f>
        <v>0</v>
      </c>
      <c r="V273" s="266">
        <f>+IF(H273=0,"",'Ark1'!Y1129)</f>
        <v>32.649999999999856</v>
      </c>
      <c r="W273" s="265">
        <f>+IF(H273=0,"",'Ark1'!Z1129)</f>
        <v>0</v>
      </c>
      <c r="X273" s="266">
        <f t="shared" si="49"/>
        <v>50.265511458915611</v>
      </c>
      <c r="Y273" s="266">
        <f t="shared" si="50"/>
        <v>179.85000000000005</v>
      </c>
      <c r="Z273" s="264">
        <f t="shared" si="51"/>
        <v>1</v>
      </c>
      <c r="AA273" s="353"/>
      <c r="AD273" s="28"/>
      <c r="AE273" s="27"/>
      <c r="AH273" s="27"/>
      <c r="AI273" s="27"/>
      <c r="AJ273" s="27"/>
      <c r="AL273" s="27"/>
      <c r="AM273" s="267"/>
      <c r="AN273" s="27"/>
      <c r="AO273" s="27"/>
    </row>
    <row r="274" spans="1:67">
      <c r="A274" s="353"/>
      <c r="B274" s="353">
        <f>+'Ark1'!C1130</f>
        <v>2023</v>
      </c>
      <c r="C274" s="263">
        <f>+'Ark1'!M1130</f>
        <v>1</v>
      </c>
      <c r="D274" s="263" t="s">
        <v>93</v>
      </c>
      <c r="E274" s="263">
        <f>+'Ark1'!D1130</f>
        <v>12</v>
      </c>
      <c r="F274" s="263" t="s">
        <v>596</v>
      </c>
      <c r="G274" s="263">
        <f>+IF(H274=0,"",'Ark1'!Q1130)</f>
        <v>1</v>
      </c>
      <c r="H274" s="451">
        <f>+'Ark1'!R1130</f>
        <v>1</v>
      </c>
      <c r="I274" s="264">
        <f>+IF(H274=0,"",'Ark1'!AE1130)</f>
        <v>5.0403225806451603E-2</v>
      </c>
      <c r="J274" s="264">
        <f>+IF(H274=0,"",'Ark1'!AF1130)</f>
        <v>2.6291234878824159E-2</v>
      </c>
      <c r="K274" s="265">
        <f>+IF(H274=0,"",'Ark1'!S1130)</f>
        <v>1</v>
      </c>
      <c r="L274" s="265"/>
      <c r="M274" s="266"/>
      <c r="N274" s="266"/>
      <c r="O274" s="266"/>
      <c r="P274" s="264">
        <f>+IF(H274=0,"",'Ark1'!U1130)</f>
        <v>159.20000000000005</v>
      </c>
      <c r="Q274" s="266">
        <f>+IF(H274=0,"",'Ark1'!W1130)</f>
        <v>0</v>
      </c>
      <c r="R274" s="266">
        <f>+IF(H274=0,"",'Ark1'!X1130)</f>
        <v>0</v>
      </c>
      <c r="S274" s="266">
        <f>+IF(H274=0,"",'Ark1'!AG1130)</f>
        <v>2594</v>
      </c>
      <c r="T274" s="266">
        <f>+IF(H274=0,"",'Ark1'!AH1130)</f>
        <v>100</v>
      </c>
      <c r="U274" s="266">
        <f>+IF(H274=0,"",'Ark1'!AI1130)</f>
        <v>0</v>
      </c>
      <c r="V274" s="266">
        <f>+IF(H274=0,"",'Ark1'!Y1130)</f>
        <v>0</v>
      </c>
      <c r="W274" s="265">
        <f>+IF(H274=0,"",'Ark1'!Z1130)</f>
        <v>0</v>
      </c>
      <c r="X274" s="266">
        <f t="shared" si="49"/>
        <v>61.37239784117196</v>
      </c>
      <c r="Y274" s="266">
        <f t="shared" si="50"/>
        <v>159.20000000000005</v>
      </c>
      <c r="Z274" s="264">
        <f t="shared" si="51"/>
        <v>1</v>
      </c>
      <c r="AA274" s="353"/>
      <c r="AD274" s="28"/>
      <c r="AE274" s="27"/>
      <c r="AH274" s="27"/>
      <c r="AI274" s="27"/>
      <c r="AJ274" s="27"/>
      <c r="AL274" s="27"/>
      <c r="AM274" s="267"/>
      <c r="AN274" s="27"/>
      <c r="AO274" s="27"/>
    </row>
    <row r="275" spans="1:67" ht="19.8">
      <c r="A275" s="353"/>
      <c r="B275" s="353"/>
      <c r="C275" s="353"/>
      <c r="D275" s="353"/>
      <c r="E275" s="353"/>
      <c r="F275" s="353"/>
      <c r="G275" s="353"/>
      <c r="H275" s="452"/>
      <c r="I275" s="354"/>
      <c r="J275" s="354"/>
      <c r="K275" s="353"/>
      <c r="L275" s="353"/>
      <c r="M275" s="355"/>
      <c r="N275" s="355"/>
      <c r="O275" s="355"/>
      <c r="P275" s="353"/>
      <c r="Q275" s="355"/>
      <c r="R275" s="355"/>
      <c r="S275" s="353"/>
      <c r="T275" s="355"/>
      <c r="U275" s="355"/>
      <c r="V275" s="355"/>
      <c r="W275" s="353"/>
      <c r="X275" s="353"/>
      <c r="Y275" s="355"/>
      <c r="Z275" s="354"/>
      <c r="AA275" s="353"/>
      <c r="AB275" s="247"/>
      <c r="AD275" s="28"/>
      <c r="AE275" s="27"/>
      <c r="AF275" s="248"/>
      <c r="AG275" s="86"/>
      <c r="AK275" s="86"/>
      <c r="BC275" s="259" t="e">
        <f>1+#REF!</f>
        <v>#REF!</v>
      </c>
      <c r="BD275" s="27">
        <v>248.30514184397128</v>
      </c>
      <c r="BE275" s="86">
        <f t="shared" ref="BE275:BO275" si="52">+BD275</f>
        <v>248.30514184397128</v>
      </c>
      <c r="BF275" s="86">
        <f t="shared" si="52"/>
        <v>248.30514184397128</v>
      </c>
      <c r="BG275" s="86">
        <f t="shared" si="52"/>
        <v>248.30514184397128</v>
      </c>
      <c r="BH275" s="86">
        <f t="shared" si="52"/>
        <v>248.30514184397128</v>
      </c>
      <c r="BI275" s="86">
        <f t="shared" si="52"/>
        <v>248.30514184397128</v>
      </c>
      <c r="BJ275" s="86">
        <f t="shared" si="52"/>
        <v>248.30514184397128</v>
      </c>
      <c r="BK275" s="86">
        <f t="shared" si="52"/>
        <v>248.30514184397128</v>
      </c>
      <c r="BL275" s="86">
        <f t="shared" si="52"/>
        <v>248.30514184397128</v>
      </c>
      <c r="BM275" s="86">
        <f t="shared" si="52"/>
        <v>248.30514184397128</v>
      </c>
      <c r="BN275" s="86">
        <f t="shared" si="52"/>
        <v>248.30514184397128</v>
      </c>
      <c r="BO275" s="86">
        <f t="shared" si="52"/>
        <v>248.30514184397128</v>
      </c>
    </row>
    <row r="276" spans="1:67" ht="19.8">
      <c r="A276" s="353"/>
      <c r="B276" s="353"/>
      <c r="C276" s="353"/>
      <c r="D276" s="353"/>
      <c r="E276" s="353"/>
      <c r="F276" s="353"/>
      <c r="G276" s="353"/>
      <c r="H276" s="452"/>
      <c r="I276" s="354"/>
      <c r="J276" s="354"/>
      <c r="K276" s="353"/>
      <c r="L276" s="353"/>
      <c r="M276" s="355"/>
      <c r="N276" s="355"/>
      <c r="O276" s="355"/>
      <c r="P276" s="353"/>
      <c r="Q276" s="355"/>
      <c r="R276" s="355"/>
      <c r="S276" s="353"/>
      <c r="T276" s="355"/>
      <c r="U276" s="355"/>
      <c r="V276" s="355"/>
      <c r="W276" s="353"/>
      <c r="X276" s="353"/>
      <c r="Y276" s="355"/>
      <c r="Z276" s="354"/>
      <c r="AA276" s="353"/>
      <c r="AB276" s="247"/>
      <c r="AD276" s="28"/>
      <c r="AE276" s="27"/>
      <c r="AF276" s="248"/>
      <c r="AG276" s="86"/>
      <c r="AK276" s="86"/>
      <c r="BC276" s="259"/>
      <c r="BD276" s="27"/>
    </row>
    <row r="277" spans="1:67" ht="22.8">
      <c r="A277" s="356" t="s">
        <v>628</v>
      </c>
      <c r="B277" s="353"/>
      <c r="C277" s="353"/>
      <c r="D277" s="357" t="str">
        <f>+D282</f>
        <v>1</v>
      </c>
      <c r="E277" s="353"/>
      <c r="F277" s="353"/>
      <c r="G277" s="353"/>
      <c r="H277" s="446">
        <f>SUM(H282:H293)</f>
        <v>177</v>
      </c>
      <c r="I277" s="354"/>
      <c r="J277" s="354"/>
      <c r="K277" s="353"/>
      <c r="L277" s="353"/>
      <c r="M277" s="355"/>
      <c r="N277" s="355"/>
      <c r="O277" s="355"/>
      <c r="P277" s="269">
        <f>+Fettgruppe!Q26</f>
        <v>194.27796610169483</v>
      </c>
      <c r="Q277" s="355"/>
      <c r="R277" s="355"/>
      <c r="S277" s="353"/>
      <c r="T277" s="355"/>
      <c r="U277" s="355"/>
      <c r="V277" s="355"/>
      <c r="W277" s="353"/>
      <c r="X277" s="269">
        <f>+Fettgruppe!Y26</f>
        <v>77.390973548523561</v>
      </c>
      <c r="Y277" s="358" t="s">
        <v>627</v>
      </c>
      <c r="Z277" s="359"/>
      <c r="AA277" s="353"/>
      <c r="AB277" s="247"/>
      <c r="AD277" s="28"/>
      <c r="AE277" s="27"/>
      <c r="AF277" s="248"/>
      <c r="AG277" s="86"/>
      <c r="AK277" s="86"/>
      <c r="BC277" s="259" t="e">
        <f>1+BC275</f>
        <v>#REF!</v>
      </c>
      <c r="BD277" s="27">
        <v>268.9193823216188</v>
      </c>
      <c r="BE277" s="86">
        <f t="shared" ref="BE277:BO277" si="53">+BD277</f>
        <v>268.9193823216188</v>
      </c>
      <c r="BF277" s="86">
        <f t="shared" si="53"/>
        <v>268.9193823216188</v>
      </c>
      <c r="BG277" s="86">
        <f t="shared" si="53"/>
        <v>268.9193823216188</v>
      </c>
      <c r="BH277" s="86">
        <f t="shared" si="53"/>
        <v>268.9193823216188</v>
      </c>
      <c r="BI277" s="86">
        <f t="shared" si="53"/>
        <v>268.9193823216188</v>
      </c>
      <c r="BJ277" s="86">
        <f t="shared" si="53"/>
        <v>268.9193823216188</v>
      </c>
      <c r="BK277" s="86">
        <f t="shared" si="53"/>
        <v>268.9193823216188</v>
      </c>
      <c r="BL277" s="86">
        <f t="shared" si="53"/>
        <v>268.9193823216188</v>
      </c>
      <c r="BM277" s="86">
        <f t="shared" si="53"/>
        <v>268.9193823216188</v>
      </c>
      <c r="BN277" s="86">
        <f t="shared" si="53"/>
        <v>268.9193823216188</v>
      </c>
      <c r="BO277" s="86">
        <f t="shared" si="53"/>
        <v>268.9193823216188</v>
      </c>
    </row>
    <row r="278" spans="1:67" ht="16.5" customHeight="1">
      <c r="A278" s="353"/>
      <c r="B278" s="353"/>
      <c r="C278" s="353"/>
      <c r="D278" s="357"/>
      <c r="E278" s="353"/>
      <c r="F278" s="353"/>
      <c r="G278" s="353"/>
      <c r="H278" s="452"/>
      <c r="I278" s="353"/>
      <c r="J278" s="353"/>
      <c r="K278" s="353"/>
      <c r="L278" s="353"/>
      <c r="M278" s="355"/>
      <c r="N278" s="355"/>
      <c r="O278" s="355"/>
      <c r="P278" s="353"/>
      <c r="Q278" s="355"/>
      <c r="R278" s="355"/>
      <c r="S278" s="353"/>
      <c r="T278" s="355"/>
      <c r="U278" s="355"/>
      <c r="V278" s="355"/>
      <c r="W278" s="353"/>
      <c r="X278" s="353"/>
      <c r="Y278" s="355"/>
      <c r="Z278" s="359" t="s">
        <v>4</v>
      </c>
      <c r="AA278" s="353"/>
      <c r="AB278" s="247"/>
      <c r="AD278" s="28"/>
      <c r="AE278" s="27"/>
      <c r="AF278" s="248"/>
      <c r="AG278" s="86"/>
      <c r="AK278" s="86"/>
      <c r="BC278" s="259"/>
      <c r="BD278" s="27"/>
    </row>
    <row r="279" spans="1:67" ht="19.8">
      <c r="A279" s="353"/>
      <c r="B279" s="353"/>
      <c r="C279" s="353"/>
      <c r="D279" s="353"/>
      <c r="E279" s="353"/>
      <c r="F279" s="353"/>
      <c r="G279" s="356" t="s">
        <v>4</v>
      </c>
      <c r="H279" s="452"/>
      <c r="I279" s="354"/>
      <c r="J279" s="354"/>
      <c r="K279" s="356" t="s">
        <v>24</v>
      </c>
      <c r="L279" s="356"/>
      <c r="M279" s="355"/>
      <c r="N279" s="355"/>
      <c r="O279" s="355"/>
      <c r="P279" s="354"/>
      <c r="Q279" s="355" t="s">
        <v>404</v>
      </c>
      <c r="R279" s="355" t="s">
        <v>404</v>
      </c>
      <c r="S279" s="358" t="s">
        <v>533</v>
      </c>
      <c r="T279" s="355" t="s">
        <v>404</v>
      </c>
      <c r="U279" s="355" t="s">
        <v>404</v>
      </c>
      <c r="V279" s="358" t="s">
        <v>424</v>
      </c>
      <c r="W279" s="353"/>
      <c r="X279" s="356" t="s">
        <v>479</v>
      </c>
      <c r="Y279" s="358" t="s">
        <v>78</v>
      </c>
      <c r="Z279" s="359" t="s">
        <v>10</v>
      </c>
      <c r="AA279" s="353"/>
      <c r="AB279" s="247"/>
      <c r="AD279" s="28"/>
      <c r="AE279" s="27"/>
      <c r="AF279" s="248"/>
      <c r="AG279" s="86"/>
      <c r="AK279" s="86"/>
      <c r="BC279" s="259" t="e">
        <f>1+BC277</f>
        <v>#REF!</v>
      </c>
      <c r="BD279" s="27">
        <v>292.46921194322113</v>
      </c>
      <c r="BE279" s="86">
        <f t="shared" ref="BE279:BO281" si="54">+BD279</f>
        <v>292.46921194322113</v>
      </c>
      <c r="BF279" s="86">
        <f t="shared" si="54"/>
        <v>292.46921194322113</v>
      </c>
      <c r="BG279" s="86">
        <f t="shared" si="54"/>
        <v>292.46921194322113</v>
      </c>
      <c r="BH279" s="86">
        <f t="shared" si="54"/>
        <v>292.46921194322113</v>
      </c>
      <c r="BI279" s="86">
        <f t="shared" si="54"/>
        <v>292.46921194322113</v>
      </c>
      <c r="BJ279" s="86">
        <f t="shared" si="54"/>
        <v>292.46921194322113</v>
      </c>
      <c r="BK279" s="86">
        <f t="shared" si="54"/>
        <v>292.46921194322113</v>
      </c>
      <c r="BL279" s="86">
        <f t="shared" si="54"/>
        <v>292.46921194322113</v>
      </c>
      <c r="BM279" s="86">
        <f t="shared" si="54"/>
        <v>292.46921194322113</v>
      </c>
      <c r="BN279" s="86">
        <f t="shared" si="54"/>
        <v>292.46921194322113</v>
      </c>
      <c r="BO279" s="86">
        <f t="shared" si="54"/>
        <v>292.46921194322113</v>
      </c>
    </row>
    <row r="280" spans="1:67" ht="19.8">
      <c r="A280" s="353"/>
      <c r="B280" s="353"/>
      <c r="C280" s="353"/>
      <c r="D280" s="353"/>
      <c r="E280" s="356"/>
      <c r="F280" s="356"/>
      <c r="G280" s="356" t="s">
        <v>477</v>
      </c>
      <c r="H280" s="453" t="s">
        <v>4</v>
      </c>
      <c r="I280" s="359" t="s">
        <v>4</v>
      </c>
      <c r="J280" s="359" t="s">
        <v>1</v>
      </c>
      <c r="K280" s="356" t="s">
        <v>541</v>
      </c>
      <c r="L280" s="356"/>
      <c r="M280" s="358"/>
      <c r="N280" s="358"/>
      <c r="O280" s="358"/>
      <c r="P280" s="359" t="s">
        <v>24</v>
      </c>
      <c r="Q280" s="358" t="s">
        <v>575</v>
      </c>
      <c r="R280" s="358" t="s">
        <v>489</v>
      </c>
      <c r="S280" s="358" t="s">
        <v>554</v>
      </c>
      <c r="T280" s="358" t="s">
        <v>491</v>
      </c>
      <c r="U280" s="358" t="s">
        <v>562</v>
      </c>
      <c r="V280" s="358"/>
      <c r="W280" s="356" t="s">
        <v>415</v>
      </c>
      <c r="X280" s="356" t="s">
        <v>487</v>
      </c>
      <c r="Y280" s="358" t="s">
        <v>425</v>
      </c>
      <c r="Z280" s="359" t="s">
        <v>71</v>
      </c>
      <c r="AA280" s="353"/>
      <c r="AB280" s="247"/>
      <c r="AD280" s="28"/>
      <c r="AE280" s="27"/>
      <c r="AF280" s="248"/>
      <c r="AG280" s="86"/>
      <c r="AK280" s="86"/>
      <c r="BC280" s="259" t="e">
        <f t="shared" ref="BC280:BC281" si="55">1+BC279</f>
        <v>#REF!</v>
      </c>
      <c r="BD280" s="27">
        <v>314.89908376963371</v>
      </c>
      <c r="BE280" s="86">
        <f t="shared" si="54"/>
        <v>314.89908376963371</v>
      </c>
      <c r="BF280" s="86">
        <f t="shared" si="54"/>
        <v>314.89908376963371</v>
      </c>
      <c r="BG280" s="86">
        <f t="shared" si="54"/>
        <v>314.89908376963371</v>
      </c>
      <c r="BH280" s="86">
        <f t="shared" si="54"/>
        <v>314.89908376963371</v>
      </c>
      <c r="BI280" s="86">
        <f t="shared" si="54"/>
        <v>314.89908376963371</v>
      </c>
      <c r="BJ280" s="86">
        <f t="shared" si="54"/>
        <v>314.89908376963371</v>
      </c>
      <c r="BK280" s="86">
        <f t="shared" si="54"/>
        <v>314.89908376963371</v>
      </c>
      <c r="BL280" s="86">
        <f t="shared" si="54"/>
        <v>314.89908376963371</v>
      </c>
      <c r="BM280" s="86">
        <f t="shared" si="54"/>
        <v>314.89908376963371</v>
      </c>
      <c r="BN280" s="86">
        <f t="shared" si="54"/>
        <v>314.89908376963371</v>
      </c>
      <c r="BO280" s="86">
        <f t="shared" si="54"/>
        <v>314.89908376963371</v>
      </c>
    </row>
    <row r="281" spans="1:67" ht="19.8">
      <c r="A281" s="353"/>
      <c r="B281" s="353"/>
      <c r="C281" s="356" t="s">
        <v>0</v>
      </c>
      <c r="D281" s="356"/>
      <c r="E281" s="356" t="s">
        <v>87</v>
      </c>
      <c r="F281" s="356"/>
      <c r="G281" s="360" t="s">
        <v>478</v>
      </c>
      <c r="H281" s="454" t="s">
        <v>10</v>
      </c>
      <c r="I281" s="361" t="s">
        <v>404</v>
      </c>
      <c r="J281" s="361" t="s">
        <v>404</v>
      </c>
      <c r="K281" s="360" t="s">
        <v>542</v>
      </c>
      <c r="L281" s="360"/>
      <c r="M281" s="362"/>
      <c r="N281" s="362"/>
      <c r="O281" s="362"/>
      <c r="P281" s="361" t="s">
        <v>45</v>
      </c>
      <c r="Q281" s="362" t="s">
        <v>552</v>
      </c>
      <c r="R281" s="362" t="s">
        <v>441</v>
      </c>
      <c r="S281" s="362" t="s">
        <v>485</v>
      </c>
      <c r="T281" s="362" t="s">
        <v>472</v>
      </c>
      <c r="U281" s="362" t="s">
        <v>531</v>
      </c>
      <c r="V281" s="362" t="s">
        <v>1</v>
      </c>
      <c r="W281" s="360" t="s">
        <v>416</v>
      </c>
      <c r="X281" s="360" t="s">
        <v>488</v>
      </c>
      <c r="Y281" s="362" t="s">
        <v>426</v>
      </c>
      <c r="Z281" s="361" t="s">
        <v>557</v>
      </c>
      <c r="AA281" s="353"/>
      <c r="AB281" s="247"/>
      <c r="AD281" s="28"/>
      <c r="AE281" s="27"/>
      <c r="AF281" s="248"/>
      <c r="AG281" s="86"/>
      <c r="AK281" s="86"/>
      <c r="BC281" s="259" t="e">
        <f t="shared" si="55"/>
        <v>#REF!</v>
      </c>
      <c r="BD281" s="27">
        <v>325.0188034188032</v>
      </c>
      <c r="BE281" s="86">
        <f t="shared" si="54"/>
        <v>325.0188034188032</v>
      </c>
      <c r="BF281" s="86">
        <f t="shared" si="54"/>
        <v>325.0188034188032</v>
      </c>
      <c r="BG281" s="86">
        <f t="shared" si="54"/>
        <v>325.0188034188032</v>
      </c>
      <c r="BH281" s="86">
        <f t="shared" si="54"/>
        <v>325.0188034188032</v>
      </c>
      <c r="BI281" s="86">
        <f t="shared" si="54"/>
        <v>325.0188034188032</v>
      </c>
      <c r="BJ281" s="86">
        <f t="shared" si="54"/>
        <v>325.0188034188032</v>
      </c>
      <c r="BK281" s="86">
        <f t="shared" si="54"/>
        <v>325.0188034188032</v>
      </c>
      <c r="BL281" s="86">
        <f t="shared" si="54"/>
        <v>325.0188034188032</v>
      </c>
      <c r="BM281" s="86">
        <f t="shared" si="54"/>
        <v>325.0188034188032</v>
      </c>
      <c r="BN281" s="86">
        <f t="shared" si="54"/>
        <v>325.0188034188032</v>
      </c>
      <c r="BO281" s="86">
        <f t="shared" si="54"/>
        <v>325.0188034188032</v>
      </c>
    </row>
    <row r="282" spans="1:67">
      <c r="A282" s="353"/>
      <c r="B282" s="353">
        <f>+'Ark1'!C1131</f>
        <v>2023</v>
      </c>
      <c r="C282" s="263">
        <f>+'Ark1'!M1131</f>
        <v>2</v>
      </c>
      <c r="D282" s="352" t="s">
        <v>94</v>
      </c>
      <c r="E282" s="263">
        <f>+'Ark1'!D1131</f>
        <v>1</v>
      </c>
      <c r="F282" s="263" t="s">
        <v>586</v>
      </c>
      <c r="G282" s="263">
        <f>+IF(H282=0,"",'Ark1'!Q1131)</f>
        <v>13</v>
      </c>
      <c r="H282" s="451">
        <f>+'Ark1'!R1131</f>
        <v>13</v>
      </c>
      <c r="I282" s="264">
        <f>+IF(H282=0,"",'Ark1'!AE1131)</f>
        <v>0.23757309941520471</v>
      </c>
      <c r="J282" s="264">
        <f>+IF(H282=0,"",'Ark1'!AF1131)</f>
        <v>0.15738357664475977</v>
      </c>
      <c r="K282" s="265">
        <f>+IF(H282=0,"",'Ark1'!S1131)</f>
        <v>1.6666666666666672</v>
      </c>
      <c r="L282" s="265"/>
      <c r="M282" s="266"/>
      <c r="N282" s="266"/>
      <c r="O282" s="266"/>
      <c r="P282" s="264">
        <f>+IF(H282=0,"",'Ark1'!U1131)</f>
        <v>198.67692307692303</v>
      </c>
      <c r="Q282" s="266">
        <f>+IF(H282=0,"",'Ark1'!W1131)</f>
        <v>0</v>
      </c>
      <c r="R282" s="266">
        <f>+IF(H282=0,"",'Ark1'!X1131)</f>
        <v>0</v>
      </c>
      <c r="S282" s="266">
        <f>+IF(H282=0,"",'Ark1'!AG1131)</f>
        <v>2309.5</v>
      </c>
      <c r="T282" s="266">
        <f>+IF(H282=0,"",'Ark1'!AH1131)</f>
        <v>46.15384615384616</v>
      </c>
      <c r="U282" s="266">
        <f>+IF(H282=0,"",'Ark1'!AI1131)</f>
        <v>15.38461538461538</v>
      </c>
      <c r="V282" s="266">
        <f>+IF(H282=0,"",'Ark1'!Y1131)</f>
        <v>47.545559589581003</v>
      </c>
      <c r="W282" s="265">
        <f>+IF(H282=0,"",'Ark1'!Z1131)</f>
        <v>0</v>
      </c>
      <c r="X282" s="266">
        <f t="shared" ref="X282:X293" si="56">+IF(H282=0,"",1000*P282/S282)</f>
        <v>86.025946342032057</v>
      </c>
      <c r="Y282" s="266">
        <f t="shared" ref="Y282:Y293" si="57">+IF(H282=0,"",P282/C282)</f>
        <v>99.338461538461516</v>
      </c>
      <c r="Z282" s="264">
        <f t="shared" ref="Z282:Z293" si="58">+IF(H282=0,"",H282/G282)</f>
        <v>1</v>
      </c>
      <c r="AA282" s="353"/>
      <c r="AD282" s="28"/>
      <c r="AE282" s="27"/>
      <c r="AH282" s="27"/>
      <c r="AI282" s="27"/>
      <c r="AJ282" s="27"/>
      <c r="AL282" s="27"/>
      <c r="AM282" s="267"/>
      <c r="AN282" s="27"/>
      <c r="AO282" s="27"/>
    </row>
    <row r="283" spans="1:67">
      <c r="A283" s="353"/>
      <c r="B283" s="353">
        <f>+'Ark1'!C1132</f>
        <v>2023</v>
      </c>
      <c r="C283" s="263">
        <f>+'Ark1'!M1132</f>
        <v>2</v>
      </c>
      <c r="D283" s="352" t="s">
        <v>97</v>
      </c>
      <c r="E283" s="263">
        <f>+'Ark1'!D1132</f>
        <v>2</v>
      </c>
      <c r="F283" s="263" t="s">
        <v>587</v>
      </c>
      <c r="G283" s="263">
        <f>+IF(H283=0,"",'Ark1'!Q1132)</f>
        <v>10</v>
      </c>
      <c r="H283" s="451">
        <f>+'Ark1'!R1132</f>
        <v>23</v>
      </c>
      <c r="I283" s="264">
        <f>+IF(H283=0,"",'Ark1'!AE1132)</f>
        <v>0.62893081761006253</v>
      </c>
      <c r="J283" s="264">
        <f>+IF(H283=0,"",'Ark1'!AF1132)</f>
        <v>0.18575575251439225</v>
      </c>
      <c r="K283" s="265">
        <f>+IF(H283=0,"",'Ark1'!S1132)</f>
        <v>1.7777777777777779</v>
      </c>
      <c r="L283" s="265"/>
      <c r="M283" s="266"/>
      <c r="N283" s="266"/>
      <c r="O283" s="266"/>
      <c r="P283" s="264">
        <f>+IF(H283=0,"",'Ark1'!U1132)</f>
        <v>87.469565217391278</v>
      </c>
      <c r="Q283" s="266">
        <f>+IF(H283=0,"",'Ark1'!W1132)</f>
        <v>0</v>
      </c>
      <c r="R283" s="266">
        <f>+IF(H283=0,"",'Ark1'!X1132)</f>
        <v>0</v>
      </c>
      <c r="S283" s="266">
        <f>+IF(H283=0,"",'Ark1'!AG1132)</f>
        <v>2187.428571428572</v>
      </c>
      <c r="T283" s="266">
        <f>+IF(H283=0,"",'Ark1'!AH1132)</f>
        <v>30.434782608695649</v>
      </c>
      <c r="U283" s="266">
        <f>+IF(H283=0,"",'Ark1'!AI1132)</f>
        <v>4.3478260869565215</v>
      </c>
      <c r="V283" s="266">
        <f>+IF(H283=0,"",'Ark1'!Y1132)</f>
        <v>110.92326934606491</v>
      </c>
      <c r="W283" s="265">
        <f>+IF(H283=0,"",'Ark1'!Z1132)</f>
        <v>0</v>
      </c>
      <c r="X283" s="266">
        <f t="shared" si="56"/>
        <v>39.987392667302693</v>
      </c>
      <c r="Y283" s="266">
        <f t="shared" si="57"/>
        <v>43.734782608695639</v>
      </c>
      <c r="Z283" s="264">
        <f t="shared" si="58"/>
        <v>2.2999999999999998</v>
      </c>
      <c r="AA283" s="353"/>
      <c r="AD283" s="28"/>
      <c r="AE283" s="27"/>
      <c r="AH283" s="27"/>
      <c r="AI283" s="27"/>
      <c r="AJ283" s="27"/>
      <c r="AL283" s="27"/>
      <c r="AM283" s="267"/>
      <c r="AN283" s="27"/>
      <c r="AO283" s="27"/>
    </row>
    <row r="284" spans="1:67">
      <c r="A284" s="353"/>
      <c r="B284" s="353">
        <f>+'Ark1'!C1133</f>
        <v>2023</v>
      </c>
      <c r="C284" s="263">
        <f>+'Ark1'!M1133</f>
        <v>2</v>
      </c>
      <c r="D284" s="352" t="s">
        <v>100</v>
      </c>
      <c r="E284" s="263">
        <f>+'Ark1'!D1133</f>
        <v>3</v>
      </c>
      <c r="F284" s="263" t="s">
        <v>588</v>
      </c>
      <c r="G284" s="263">
        <f>+IF(H284=0,"",'Ark1'!Q1133)</f>
        <v>15</v>
      </c>
      <c r="H284" s="451">
        <f>+'Ark1'!R1133</f>
        <v>15</v>
      </c>
      <c r="I284" s="264">
        <f>+IF(H284=0,"",'Ark1'!AE1133)</f>
        <v>0.3018108651911468</v>
      </c>
      <c r="J284" s="264">
        <f>+IF(H284=0,"",'Ark1'!AF1133)</f>
        <v>0.20675384712258452</v>
      </c>
      <c r="K284" s="265">
        <f>+IF(H284=0,"",'Ark1'!S1133)</f>
        <v>1.6428571428571423</v>
      </c>
      <c r="L284" s="265"/>
      <c r="M284" s="266"/>
      <c r="N284" s="266"/>
      <c r="O284" s="266"/>
      <c r="P284" s="264">
        <f>+IF(H284=0,"",'Ark1'!U1133)</f>
        <v>205.32666666666671</v>
      </c>
      <c r="Q284" s="266">
        <f>+IF(H284=0,"",'Ark1'!W1133)</f>
        <v>0</v>
      </c>
      <c r="R284" s="266">
        <f>+IF(H284=0,"",'Ark1'!X1133)</f>
        <v>0</v>
      </c>
      <c r="S284" s="266">
        <f>+IF(H284=0,"",'Ark1'!AG1133)</f>
        <v>3002.6666666666665</v>
      </c>
      <c r="T284" s="266">
        <f>+IF(H284=0,"",'Ark1'!AH1133)</f>
        <v>80</v>
      </c>
      <c r="U284" s="266">
        <f>+IF(H284=0,"",'Ark1'!AI1133)</f>
        <v>33.333333333333343</v>
      </c>
      <c r="V284" s="266">
        <f>+IF(H284=0,"",'Ark1'!Y1133)</f>
        <v>46.287499632430077</v>
      </c>
      <c r="W284" s="265">
        <f>+IF(H284=0,"",'Ark1'!Z1133)</f>
        <v>1.0492951959116485</v>
      </c>
      <c r="X284" s="266">
        <f t="shared" si="56"/>
        <v>68.381438721136789</v>
      </c>
      <c r="Y284" s="266">
        <f t="shared" si="57"/>
        <v>102.66333333333336</v>
      </c>
      <c r="Z284" s="264">
        <f t="shared" si="58"/>
        <v>1</v>
      </c>
      <c r="AA284" s="353"/>
      <c r="AD284" s="28"/>
      <c r="AE284" s="27"/>
      <c r="AH284" s="27"/>
      <c r="AI284" s="27"/>
      <c r="AJ284" s="27"/>
      <c r="AL284" s="27"/>
      <c r="AM284" s="267"/>
      <c r="AN284" s="27"/>
      <c r="AO284" s="27"/>
    </row>
    <row r="285" spans="1:67">
      <c r="A285" s="353"/>
      <c r="B285" s="353">
        <f>+'Ark1'!C1134</f>
        <v>2023</v>
      </c>
      <c r="C285" s="263">
        <f>+'Ark1'!M1134</f>
        <v>2</v>
      </c>
      <c r="D285" s="352" t="s">
        <v>103</v>
      </c>
      <c r="E285" s="263">
        <f>+'Ark1'!D1134</f>
        <v>4</v>
      </c>
      <c r="F285" s="263" t="s">
        <v>589</v>
      </c>
      <c r="G285" s="263">
        <f>+IF(H285=0,"",'Ark1'!Q1134)</f>
        <v>12</v>
      </c>
      <c r="H285" s="451">
        <f>+'Ark1'!R1134</f>
        <v>12</v>
      </c>
      <c r="I285" s="264">
        <f>+IF(H285=0,"",'Ark1'!AE1134)</f>
        <v>0.34236804564907275</v>
      </c>
      <c r="J285" s="264">
        <f>+IF(H285=0,"",'Ark1'!AF1134)</f>
        <v>0.21131255888185144</v>
      </c>
      <c r="K285" s="265">
        <f>+IF(H285=0,"",'Ark1'!S1134)</f>
        <v>1.4545454545454548</v>
      </c>
      <c r="L285" s="265"/>
      <c r="M285" s="266"/>
      <c r="N285" s="266"/>
      <c r="O285" s="266"/>
      <c r="P285" s="264">
        <f>+IF(H285=0,"",'Ark1'!U1134)</f>
        <v>188.16666666666663</v>
      </c>
      <c r="Q285" s="266">
        <f>+IF(H285=0,"",'Ark1'!W1134)</f>
        <v>0</v>
      </c>
      <c r="R285" s="266">
        <f>+IF(H285=0,"",'Ark1'!X1134)</f>
        <v>0</v>
      </c>
      <c r="S285" s="266">
        <f>+IF(H285=0,"",'Ark1'!AG1134)</f>
        <v>2236.5</v>
      </c>
      <c r="T285" s="266">
        <f>+IF(H285=0,"",'Ark1'!AH1134)</f>
        <v>50</v>
      </c>
      <c r="U285" s="266">
        <f>+IF(H285=0,"",'Ark1'!AI1134)</f>
        <v>16.666666666666671</v>
      </c>
      <c r="V285" s="266">
        <f>+IF(H285=0,"",'Ark1'!Y1134)</f>
        <v>43.488012396777037</v>
      </c>
      <c r="W285" s="265">
        <f>+IF(H285=0,"",'Ark1'!Z1134)</f>
        <v>1.0251654438810467</v>
      </c>
      <c r="X285" s="266">
        <f t="shared" si="56"/>
        <v>84.134436247112291</v>
      </c>
      <c r="Y285" s="266">
        <f t="shared" si="57"/>
        <v>94.083333333333314</v>
      </c>
      <c r="Z285" s="264">
        <f t="shared" si="58"/>
        <v>1</v>
      </c>
      <c r="AA285" s="353"/>
      <c r="AD285" s="28"/>
      <c r="AE285" s="27"/>
      <c r="AH285" s="27"/>
      <c r="AI285" s="27"/>
      <c r="AJ285" s="27"/>
      <c r="AL285" s="27"/>
      <c r="AM285" s="267"/>
      <c r="AN285" s="27"/>
      <c r="AO285" s="27"/>
    </row>
    <row r="286" spans="1:67">
      <c r="A286" s="353"/>
      <c r="B286" s="353">
        <f>+'Ark1'!C1135</f>
        <v>2023</v>
      </c>
      <c r="C286" s="263">
        <f>+'Ark1'!M1135</f>
        <v>2</v>
      </c>
      <c r="D286" s="352" t="s">
        <v>106</v>
      </c>
      <c r="E286" s="263">
        <f>+'Ark1'!D1135</f>
        <v>5</v>
      </c>
      <c r="F286" s="263" t="s">
        <v>444</v>
      </c>
      <c r="G286" s="263">
        <f>+IF(H286=0,"",'Ark1'!Q1135)</f>
        <v>10</v>
      </c>
      <c r="H286" s="451">
        <f>+'Ark1'!R1135</f>
        <v>11</v>
      </c>
      <c r="I286" s="264">
        <f>+IF(H286=0,"",'Ark1'!AE1135)</f>
        <v>0.26196713503215047</v>
      </c>
      <c r="J286" s="264">
        <f>+IF(H286=0,"",'Ark1'!AF1135)</f>
        <v>0.18031622138471023</v>
      </c>
      <c r="K286" s="265">
        <f>+IF(H286=0,"",'Ark1'!S1135)</f>
        <v>2.2727272727272729</v>
      </c>
      <c r="L286" s="265"/>
      <c r="M286" s="266"/>
      <c r="N286" s="266"/>
      <c r="O286" s="266"/>
      <c r="P286" s="264">
        <f>+IF(H286=0,"",'Ark1'!U1135)</f>
        <v>209.44545454545457</v>
      </c>
      <c r="Q286" s="266">
        <f>+IF(H286=0,"",'Ark1'!W1135)</f>
        <v>0</v>
      </c>
      <c r="R286" s="266">
        <f>+IF(H286=0,"",'Ark1'!X1135)</f>
        <v>0</v>
      </c>
      <c r="S286" s="266">
        <f>+IF(H286=0,"",'Ark1'!AG1135)</f>
        <v>2539.5</v>
      </c>
      <c r="T286" s="266">
        <f>+IF(H286=0,"",'Ark1'!AH1135)</f>
        <v>54.545454545454554</v>
      </c>
      <c r="U286" s="266">
        <f>+IF(H286=0,"",'Ark1'!AI1135)</f>
        <v>27.272727272727277</v>
      </c>
      <c r="V286" s="266">
        <f>+IF(H286=0,"",'Ark1'!Y1135)</f>
        <v>37.548377610184751</v>
      </c>
      <c r="W286" s="265">
        <f>+IF(H286=0,"",'Ark1'!Z1135)</f>
        <v>1.1354541815269812</v>
      </c>
      <c r="X286" s="266">
        <f t="shared" si="56"/>
        <v>82.475075623333154</v>
      </c>
      <c r="Y286" s="266">
        <f t="shared" si="57"/>
        <v>104.72272727272728</v>
      </c>
      <c r="Z286" s="264">
        <f t="shared" si="58"/>
        <v>1.1000000000000001</v>
      </c>
      <c r="AA286" s="353"/>
      <c r="AD286" s="28"/>
      <c r="AE286" s="27"/>
      <c r="AH286" s="27"/>
      <c r="AI286" s="27"/>
      <c r="AJ286" s="27"/>
      <c r="AL286" s="27"/>
      <c r="AM286" s="267"/>
      <c r="AN286" s="27"/>
      <c r="AO286" s="27"/>
    </row>
    <row r="287" spans="1:67">
      <c r="A287" s="353"/>
      <c r="B287" s="353">
        <f>+'Ark1'!C1136</f>
        <v>2023</v>
      </c>
      <c r="C287" s="263">
        <f>+'Ark1'!M1136</f>
        <v>2</v>
      </c>
      <c r="D287" s="352" t="s">
        <v>629</v>
      </c>
      <c r="E287" s="263">
        <f>+'Ark1'!D1136</f>
        <v>6</v>
      </c>
      <c r="F287" s="263" t="s">
        <v>590</v>
      </c>
      <c r="G287" s="263">
        <f>+IF(H287=0,"",'Ark1'!Q1136)</f>
        <v>12</v>
      </c>
      <c r="H287" s="451">
        <f>+'Ark1'!R1136</f>
        <v>13</v>
      </c>
      <c r="I287" s="264">
        <f>+IF(H287=0,"",'Ark1'!AE1136)</f>
        <v>0.28985507246376807</v>
      </c>
      <c r="J287" s="264">
        <f>+IF(H287=0,"",'Ark1'!AF1136)</f>
        <v>0.2008956928745918</v>
      </c>
      <c r="K287" s="265">
        <f>+IF(H287=0,"",'Ark1'!S1136)</f>
        <v>1.25</v>
      </c>
      <c r="L287" s="265"/>
      <c r="M287" s="266"/>
      <c r="N287" s="266"/>
      <c r="O287" s="266"/>
      <c r="P287" s="264">
        <f>+IF(H287=0,"",'Ark1'!U1136)</f>
        <v>209.34615384615381</v>
      </c>
      <c r="Q287" s="266">
        <f>+IF(H287=0,"",'Ark1'!W1136)</f>
        <v>0</v>
      </c>
      <c r="R287" s="266">
        <f>+IF(H287=0,"",'Ark1'!X1136)</f>
        <v>0</v>
      </c>
      <c r="S287" s="266">
        <f>+IF(H287=0,"",'Ark1'!AG1136)</f>
        <v>2218.6</v>
      </c>
      <c r="T287" s="266">
        <f>+IF(H287=0,"",'Ark1'!AH1136)</f>
        <v>76.923076923076891</v>
      </c>
      <c r="U287" s="266">
        <f>+IF(H287=0,"",'Ark1'!AI1136)</f>
        <v>7.6923076923076898</v>
      </c>
      <c r="V287" s="266">
        <f>+IF(H287=0,"",'Ark1'!Y1136)</f>
        <v>30.66053879261213</v>
      </c>
      <c r="W287" s="265">
        <f>+IF(H287=0,"",'Ark1'!Z1136)</f>
        <v>0.45467655452064942</v>
      </c>
      <c r="X287" s="266">
        <f t="shared" si="56"/>
        <v>94.359575338571091</v>
      </c>
      <c r="Y287" s="266">
        <f t="shared" si="57"/>
        <v>104.67307692307691</v>
      </c>
      <c r="Z287" s="264">
        <f t="shared" si="58"/>
        <v>1.0833333333333333</v>
      </c>
      <c r="AA287" s="353"/>
      <c r="AD287" s="28"/>
      <c r="AE287" s="27"/>
      <c r="AH287" s="27"/>
      <c r="AI287" s="27"/>
      <c r="AJ287" s="27"/>
      <c r="AL287" s="27"/>
      <c r="AM287" s="267"/>
      <c r="AN287" s="27"/>
      <c r="AO287" s="27"/>
    </row>
    <row r="288" spans="1:67">
      <c r="A288" s="353"/>
      <c r="B288" s="353">
        <f>+'Ark1'!C1137</f>
        <v>2023</v>
      </c>
      <c r="C288" s="263">
        <f>+'Ark1'!M1137</f>
        <v>2</v>
      </c>
      <c r="D288" s="352" t="s">
        <v>630</v>
      </c>
      <c r="E288" s="263">
        <f>+'Ark1'!D1137</f>
        <v>7</v>
      </c>
      <c r="F288" s="263" t="s">
        <v>591</v>
      </c>
      <c r="G288" s="263">
        <f>+IF(H288=0,"",'Ark1'!Q1137)</f>
        <v>15</v>
      </c>
      <c r="H288" s="451">
        <f>+'Ark1'!R1137</f>
        <v>15</v>
      </c>
      <c r="I288" s="264">
        <f>+IF(H288=0,"",'Ark1'!AE1137)</f>
        <v>0.51564111378480593</v>
      </c>
      <c r="J288" s="264">
        <f>+IF(H288=0,"",'Ark1'!AF1137)</f>
        <v>0.35894190059834408</v>
      </c>
      <c r="K288" s="265">
        <f>+IF(H288=0,"",'Ark1'!S1137)</f>
        <v>1.1333333333333331</v>
      </c>
      <c r="L288" s="265"/>
      <c r="M288" s="266"/>
      <c r="N288" s="266"/>
      <c r="O288" s="266"/>
      <c r="P288" s="264">
        <f>+IF(H288=0,"",'Ark1'!U1137)</f>
        <v>207.44666666666672</v>
      </c>
      <c r="Q288" s="266">
        <f>+IF(H288=0,"",'Ark1'!W1137)</f>
        <v>0</v>
      </c>
      <c r="R288" s="266">
        <f>+IF(H288=0,"",'Ark1'!X1137)</f>
        <v>0</v>
      </c>
      <c r="S288" s="266">
        <f>+IF(H288=0,"",'Ark1'!AG1137)</f>
        <v>2263.7142857142858</v>
      </c>
      <c r="T288" s="266">
        <f>+IF(H288=0,"",'Ark1'!AH1137)</f>
        <v>93.333333333333314</v>
      </c>
      <c r="U288" s="266">
        <f>+IF(H288=0,"",'Ark1'!AI1137)</f>
        <v>6.6666666666666687</v>
      </c>
      <c r="V288" s="266">
        <f>+IF(H288=0,"",'Ark1'!Y1137)</f>
        <v>31.118780324570658</v>
      </c>
      <c r="W288" s="265">
        <f>+IF(H288=0,"",'Ark1'!Z1137)</f>
        <v>0.33993463423951914</v>
      </c>
      <c r="X288" s="266">
        <f t="shared" si="56"/>
        <v>91.639951196937204</v>
      </c>
      <c r="Y288" s="266">
        <f t="shared" si="57"/>
        <v>103.72333333333336</v>
      </c>
      <c r="Z288" s="264">
        <f t="shared" si="58"/>
        <v>1</v>
      </c>
      <c r="AA288" s="353"/>
      <c r="AD288" s="28"/>
      <c r="AE288" s="27"/>
      <c r="AH288" s="27"/>
      <c r="AI288" s="27"/>
      <c r="AJ288" s="27"/>
      <c r="AL288" s="27"/>
      <c r="AM288" s="267"/>
      <c r="AN288" s="27"/>
      <c r="AO288" s="27"/>
    </row>
    <row r="289" spans="1:67">
      <c r="A289" s="353"/>
      <c r="B289" s="353">
        <f>+'Ark1'!C1138</f>
        <v>2023</v>
      </c>
      <c r="C289" s="263">
        <f>+'Ark1'!M1138</f>
        <v>2</v>
      </c>
      <c r="D289" s="352" t="s">
        <v>631</v>
      </c>
      <c r="E289" s="263">
        <f>+'Ark1'!D1138</f>
        <v>8</v>
      </c>
      <c r="F289" s="263" t="s">
        <v>592</v>
      </c>
      <c r="G289" s="263">
        <f>+IF(H289=0,"",'Ark1'!Q1138)</f>
        <v>14</v>
      </c>
      <c r="H289" s="451">
        <f>+'Ark1'!R1138</f>
        <v>15</v>
      </c>
      <c r="I289" s="264">
        <f>+IF(H289=0,"",'Ark1'!AE1138)</f>
        <v>0.38501026694045176</v>
      </c>
      <c r="J289" s="264">
        <f>+IF(H289=0,"",'Ark1'!AF1138)</f>
        <v>0.30177198306441844</v>
      </c>
      <c r="K289" s="265">
        <f>+IF(H289=0,"",'Ark1'!S1138)</f>
        <v>1.785714285714286</v>
      </c>
      <c r="L289" s="265"/>
      <c r="M289" s="266"/>
      <c r="N289" s="266"/>
      <c r="O289" s="266"/>
      <c r="P289" s="264">
        <f>+IF(H289=0,"",'Ark1'!U1138)</f>
        <v>230.23333333333341</v>
      </c>
      <c r="Q289" s="266">
        <f>+IF(H289=0,"",'Ark1'!W1138)</f>
        <v>0</v>
      </c>
      <c r="R289" s="266">
        <f>+IF(H289=0,"",'Ark1'!X1138)</f>
        <v>6.6666666666666687</v>
      </c>
      <c r="S289" s="266">
        <f>+IF(H289=0,"",'Ark1'!AG1138)</f>
        <v>2593.3333333333339</v>
      </c>
      <c r="T289" s="266">
        <f>+IF(H289=0,"",'Ark1'!AH1138)</f>
        <v>80</v>
      </c>
      <c r="U289" s="266">
        <f>+IF(H289=0,"",'Ark1'!AI1138)</f>
        <v>6.6666666666666687</v>
      </c>
      <c r="V289" s="266">
        <f>+IF(H289=0,"",'Ark1'!Y1138)</f>
        <v>56.684397226122897</v>
      </c>
      <c r="W289" s="265">
        <f>+IF(H289=0,"",'Ark1'!Z1138)</f>
        <v>1.6566707044941824</v>
      </c>
      <c r="X289" s="266">
        <f t="shared" si="56"/>
        <v>88.778920308483293</v>
      </c>
      <c r="Y289" s="266">
        <f t="shared" si="57"/>
        <v>115.1166666666667</v>
      </c>
      <c r="Z289" s="264">
        <f t="shared" si="58"/>
        <v>1.0714285714285714</v>
      </c>
      <c r="AA289" s="353"/>
      <c r="AD289" s="28"/>
      <c r="AE289" s="27"/>
      <c r="AH289" s="27"/>
      <c r="AI289" s="27"/>
      <c r="AJ289" s="27"/>
      <c r="AL289" s="27"/>
      <c r="AN289" s="27"/>
      <c r="AO289" s="27"/>
    </row>
    <row r="290" spans="1:67">
      <c r="A290" s="353"/>
      <c r="B290" s="353">
        <f>+'Ark1'!C1139</f>
        <v>2023</v>
      </c>
      <c r="C290" s="263">
        <f>+'Ark1'!M1139</f>
        <v>2</v>
      </c>
      <c r="D290" s="352" t="s">
        <v>632</v>
      </c>
      <c r="E290" s="263">
        <f>+'Ark1'!D1139</f>
        <v>9</v>
      </c>
      <c r="F290" s="263" t="s">
        <v>593</v>
      </c>
      <c r="G290" s="263">
        <f>+IF(H290=0,"",'Ark1'!Q1139)</f>
        <v>11</v>
      </c>
      <c r="H290" s="451">
        <f>+'Ark1'!R1139</f>
        <v>13</v>
      </c>
      <c r="I290" s="264">
        <f>+IF(H290=0,"",'Ark1'!AE1139)</f>
        <v>0.34482758620689652</v>
      </c>
      <c r="J290" s="264">
        <f>+IF(H290=0,"",'Ark1'!AF1139)</f>
        <v>0.24607423015813523</v>
      </c>
      <c r="K290" s="265">
        <f>+IF(H290=0,"",'Ark1'!S1139)</f>
        <v>1.4545454545454548</v>
      </c>
      <c r="L290" s="265"/>
      <c r="M290" s="266"/>
      <c r="N290" s="266"/>
      <c r="O290" s="266"/>
      <c r="P290" s="264">
        <f>+IF(H290=0,"",'Ark1'!U1139)</f>
        <v>209.50769230769225</v>
      </c>
      <c r="Q290" s="266">
        <f>+IF(H290=0,"",'Ark1'!W1139)</f>
        <v>0</v>
      </c>
      <c r="R290" s="266">
        <f>+IF(H290=0,"",'Ark1'!X1139)</f>
        <v>7.6923076923076898</v>
      </c>
      <c r="S290" s="266">
        <f>+IF(H290=0,"",'Ark1'!AG1139)</f>
        <v>2480.8333333333339</v>
      </c>
      <c r="T290" s="266">
        <f>+IF(H290=0,"",'Ark1'!AH1139)</f>
        <v>92.307692307692321</v>
      </c>
      <c r="U290" s="266">
        <f>+IF(H290=0,"",'Ark1'!AI1139)</f>
        <v>23.07692307692308</v>
      </c>
      <c r="V290" s="266">
        <f>+IF(H290=0,"",'Ark1'!Y1139)</f>
        <v>67.790894118928634</v>
      </c>
      <c r="W290" s="265">
        <f>+IF(H290=0,"",'Ark1'!Z1139)</f>
        <v>1.1927946424773612</v>
      </c>
      <c r="X290" s="266">
        <f t="shared" si="56"/>
        <v>84.450530994031126</v>
      </c>
      <c r="Y290" s="266">
        <f t="shared" si="57"/>
        <v>104.75384615384613</v>
      </c>
      <c r="Z290" s="264">
        <f t="shared" si="58"/>
        <v>1.1818181818181819</v>
      </c>
      <c r="AA290" s="353"/>
      <c r="AD290" s="28"/>
      <c r="AE290" s="27"/>
      <c r="AH290" s="27"/>
      <c r="AI290" s="27"/>
      <c r="AJ290" s="27"/>
      <c r="AL290" s="27"/>
      <c r="AN290" s="27"/>
      <c r="AO290" s="27"/>
    </row>
    <row r="291" spans="1:67">
      <c r="A291" s="353"/>
      <c r="B291" s="353">
        <f>+'Ark1'!C1140</f>
        <v>2023</v>
      </c>
      <c r="C291" s="263">
        <f>+'Ark1'!M1140</f>
        <v>2</v>
      </c>
      <c r="D291" s="352" t="s">
        <v>633</v>
      </c>
      <c r="E291" s="263">
        <f>+'Ark1'!D1140</f>
        <v>10</v>
      </c>
      <c r="F291" s="263" t="s">
        <v>594</v>
      </c>
      <c r="G291" s="263">
        <f>+IF(H291=0,"",'Ark1'!Q1140)</f>
        <v>28</v>
      </c>
      <c r="H291" s="451">
        <f>+'Ark1'!R1140</f>
        <v>32</v>
      </c>
      <c r="I291" s="264">
        <f>+IF(H291=0,"",'Ark1'!AE1140)</f>
        <v>0.33281331253250124</v>
      </c>
      <c r="J291" s="264">
        <f>+IF(H291=0,"",'Ark1'!AF1140)</f>
        <v>0.24060854535687831</v>
      </c>
      <c r="K291" s="265">
        <f>+IF(H291=0,"",'Ark1'!S1140)</f>
        <v>1.78125</v>
      </c>
      <c r="L291" s="265"/>
      <c r="M291" s="266"/>
      <c r="N291" s="266"/>
      <c r="O291" s="266"/>
      <c r="P291" s="264">
        <f>+IF(H291=0,"",'Ark1'!U1140)</f>
        <v>215.74375000000001</v>
      </c>
      <c r="Q291" s="266">
        <f>+IF(H291=0,"",'Ark1'!W1140)</f>
        <v>0</v>
      </c>
      <c r="R291" s="266">
        <f>+IF(H291=0,"",'Ark1'!X1140)</f>
        <v>0</v>
      </c>
      <c r="S291" s="266">
        <f>+IF(H291=0,"",'Ark1'!AG1140)</f>
        <v>2407.2962962962961</v>
      </c>
      <c r="T291" s="266">
        <f>+IF(H291=0,"",'Ark1'!AH1140)</f>
        <v>84.375</v>
      </c>
      <c r="U291" s="266">
        <f>+IF(H291=0,"",'Ark1'!AI1140)</f>
        <v>40.625</v>
      </c>
      <c r="V291" s="266">
        <f>+IF(H291=0,"",'Ark1'!Y1140)</f>
        <v>46.47475078940743</v>
      </c>
      <c r="W291" s="265">
        <f>+IF(H291=0,"",'Ark1'!Z1140)</f>
        <v>1.0226917607470984</v>
      </c>
      <c r="X291" s="266">
        <f t="shared" si="56"/>
        <v>89.620770958659634</v>
      </c>
      <c r="Y291" s="266">
        <f t="shared" si="57"/>
        <v>107.871875</v>
      </c>
      <c r="Z291" s="264">
        <f t="shared" si="58"/>
        <v>1.1428571428571428</v>
      </c>
      <c r="AA291" s="353"/>
      <c r="AD291" s="28"/>
      <c r="AE291" s="27"/>
      <c r="AH291" s="27"/>
      <c r="AI291" s="27"/>
      <c r="AJ291" s="27"/>
      <c r="AL291" s="27"/>
      <c r="AN291" s="27"/>
      <c r="AO291" s="27"/>
    </row>
    <row r="292" spans="1:67">
      <c r="A292" s="353"/>
      <c r="B292" s="353">
        <f>+'Ark1'!C1141</f>
        <v>2023</v>
      </c>
      <c r="C292" s="263">
        <f>+'Ark1'!M1141</f>
        <v>2</v>
      </c>
      <c r="D292" s="352" t="s">
        <v>634</v>
      </c>
      <c r="E292" s="263">
        <f>+'Ark1'!D1141</f>
        <v>11</v>
      </c>
      <c r="F292" s="263" t="s">
        <v>595</v>
      </c>
      <c r="G292" s="263">
        <f>+IF(H292=0,"",'Ark1'!Q1141)</f>
        <v>10</v>
      </c>
      <c r="H292" s="451">
        <f>+'Ark1'!R1141</f>
        <v>10</v>
      </c>
      <c r="I292" s="264">
        <f>+IF(H292=0,"",'Ark1'!AE1141)</f>
        <v>0.1162520344106022</v>
      </c>
      <c r="J292" s="264">
        <f>+IF(H292=0,"",'Ark1'!AF1141)</f>
        <v>8.3642939959085602E-2</v>
      </c>
      <c r="K292" s="265">
        <f>+IF(H292=0,"",'Ark1'!S1141)</f>
        <v>2.4444444444444442</v>
      </c>
      <c r="L292" s="265"/>
      <c r="M292" s="266"/>
      <c r="N292" s="266"/>
      <c r="O292" s="266"/>
      <c r="P292" s="264">
        <f>+IF(H292=0,"",'Ark1'!U1141)</f>
        <v>218.25</v>
      </c>
      <c r="Q292" s="266">
        <f>+IF(H292=0,"",'Ark1'!W1141)</f>
        <v>0</v>
      </c>
      <c r="R292" s="266">
        <f>+IF(H292=0,"",'Ark1'!X1141)</f>
        <v>0</v>
      </c>
      <c r="S292" s="266">
        <f>+IF(H292=0,"",'Ark1'!AG1141)</f>
        <v>3570</v>
      </c>
      <c r="T292" s="266">
        <f>+IF(H292=0,"",'Ark1'!AH1141)</f>
        <v>90</v>
      </c>
      <c r="U292" s="266">
        <f>+IF(H292=0,"",'Ark1'!AI1141)</f>
        <v>40</v>
      </c>
      <c r="V292" s="266">
        <f>+IF(H292=0,"",'Ark1'!Y1141)</f>
        <v>64.012065268978773</v>
      </c>
      <c r="W292" s="265">
        <f>+IF(H292=0,"",'Ark1'!Z1141)</f>
        <v>1.6200899228205488</v>
      </c>
      <c r="X292" s="266">
        <f t="shared" si="56"/>
        <v>61.134453781512605</v>
      </c>
      <c r="Y292" s="266">
        <f t="shared" si="57"/>
        <v>109.125</v>
      </c>
      <c r="Z292" s="264">
        <f t="shared" si="58"/>
        <v>1</v>
      </c>
      <c r="AA292" s="353"/>
      <c r="AD292" s="28"/>
      <c r="AE292" s="27"/>
      <c r="AH292" s="27"/>
      <c r="AI292" s="27"/>
      <c r="AJ292" s="27"/>
      <c r="AL292" s="27"/>
      <c r="AN292" s="27"/>
      <c r="AO292" s="27"/>
    </row>
    <row r="293" spans="1:67">
      <c r="A293" s="353"/>
      <c r="B293" s="353">
        <f>+'Ark1'!C1142</f>
        <v>2023</v>
      </c>
      <c r="C293" s="263">
        <f>+'Ark1'!M1142</f>
        <v>2</v>
      </c>
      <c r="D293" s="352" t="s">
        <v>635</v>
      </c>
      <c r="E293" s="263">
        <f>+'Ark1'!D1142</f>
        <v>12</v>
      </c>
      <c r="F293" s="263" t="s">
        <v>596</v>
      </c>
      <c r="G293" s="263">
        <f>+IF(H293=0,"",'Ark1'!Q1142)</f>
        <v>5</v>
      </c>
      <c r="H293" s="451">
        <f>+'Ark1'!R1142</f>
        <v>5</v>
      </c>
      <c r="I293" s="264">
        <f>+IF(H293=0,"",'Ark1'!AE1142)</f>
        <v>0.25201612903225801</v>
      </c>
      <c r="J293" s="264">
        <f>+IF(H293=0,"",'Ark1'!AF1142)</f>
        <v>0.17409685809834444</v>
      </c>
      <c r="K293" s="265">
        <f>+IF(H293=0,"",'Ark1'!S1142)</f>
        <v>2</v>
      </c>
      <c r="L293" s="265"/>
      <c r="M293" s="266"/>
      <c r="N293" s="266"/>
      <c r="O293" s="266"/>
      <c r="P293" s="264">
        <f>+IF(H293=0,"",'Ark1'!U1142)</f>
        <v>210.84</v>
      </c>
      <c r="Q293" s="266">
        <f>+IF(H293=0,"",'Ark1'!W1142)</f>
        <v>0</v>
      </c>
      <c r="R293" s="266">
        <f>+IF(H293=0,"",'Ark1'!X1142)</f>
        <v>0</v>
      </c>
      <c r="S293" s="266">
        <f>+IF(H293=0,"",'Ark1'!AG1142)</f>
        <v>2010.25</v>
      </c>
      <c r="T293" s="266">
        <f>+IF(H293=0,"",'Ark1'!AH1142)</f>
        <v>80</v>
      </c>
      <c r="U293" s="266">
        <f>+IF(H293=0,"",'Ark1'!AI1142)</f>
        <v>20</v>
      </c>
      <c r="V293" s="266">
        <f>+IF(H293=0,"",'Ark1'!Y1142)</f>
        <v>44.350585114516875</v>
      </c>
      <c r="W293" s="265">
        <f>+IF(H293=0,"",'Ark1'!Z1142)</f>
        <v>1.0954451150103319</v>
      </c>
      <c r="X293" s="266">
        <f t="shared" si="56"/>
        <v>104.88247730381794</v>
      </c>
      <c r="Y293" s="266">
        <f t="shared" si="57"/>
        <v>105.42</v>
      </c>
      <c r="Z293" s="264">
        <f t="shared" si="58"/>
        <v>1</v>
      </c>
      <c r="AA293" s="353"/>
      <c r="AD293" s="28"/>
      <c r="AE293" s="27"/>
      <c r="AH293" s="27"/>
      <c r="AI293" s="27"/>
      <c r="AJ293" s="27"/>
      <c r="AL293" s="27"/>
      <c r="AN293" s="27"/>
      <c r="AO293" s="27"/>
    </row>
    <row r="294" spans="1:67" ht="19.8">
      <c r="A294" s="353"/>
      <c r="B294" s="353"/>
      <c r="C294" s="353"/>
      <c r="D294" s="353"/>
      <c r="E294" s="353"/>
      <c r="F294" s="353"/>
      <c r="G294" s="353"/>
      <c r="H294" s="452"/>
      <c r="I294" s="354"/>
      <c r="J294" s="354"/>
      <c r="K294" s="353"/>
      <c r="L294" s="353"/>
      <c r="M294" s="355"/>
      <c r="N294" s="355"/>
      <c r="O294" s="355"/>
      <c r="P294" s="353"/>
      <c r="Q294" s="355"/>
      <c r="R294" s="355"/>
      <c r="S294" s="353"/>
      <c r="T294" s="355"/>
      <c r="U294" s="355"/>
      <c r="V294" s="355"/>
      <c r="W294" s="353"/>
      <c r="X294" s="353"/>
      <c r="Y294" s="355"/>
      <c r="Z294" s="354"/>
      <c r="AA294" s="353"/>
      <c r="AB294" s="247"/>
      <c r="AD294" s="28"/>
      <c r="AE294" s="27"/>
      <c r="AF294" s="248"/>
      <c r="AG294" s="86"/>
      <c r="AK294" s="86"/>
      <c r="BC294" s="259" t="e">
        <f>1+#REF!</f>
        <v>#REF!</v>
      </c>
      <c r="BD294" s="27">
        <v>248.30514184397128</v>
      </c>
      <c r="BE294" s="86">
        <f t="shared" ref="BE294:BO294" si="59">+BD294</f>
        <v>248.30514184397128</v>
      </c>
      <c r="BF294" s="86">
        <f t="shared" si="59"/>
        <v>248.30514184397128</v>
      </c>
      <c r="BG294" s="86">
        <f t="shared" si="59"/>
        <v>248.30514184397128</v>
      </c>
      <c r="BH294" s="86">
        <f t="shared" si="59"/>
        <v>248.30514184397128</v>
      </c>
      <c r="BI294" s="86">
        <f t="shared" si="59"/>
        <v>248.30514184397128</v>
      </c>
      <c r="BJ294" s="86">
        <f t="shared" si="59"/>
        <v>248.30514184397128</v>
      </c>
      <c r="BK294" s="86">
        <f t="shared" si="59"/>
        <v>248.30514184397128</v>
      </c>
      <c r="BL294" s="86">
        <f t="shared" si="59"/>
        <v>248.30514184397128</v>
      </c>
      <c r="BM294" s="86">
        <f t="shared" si="59"/>
        <v>248.30514184397128</v>
      </c>
      <c r="BN294" s="86">
        <f t="shared" si="59"/>
        <v>248.30514184397128</v>
      </c>
      <c r="BO294" s="86">
        <f t="shared" si="59"/>
        <v>248.30514184397128</v>
      </c>
    </row>
    <row r="295" spans="1:67" ht="19.8">
      <c r="A295" s="353"/>
      <c r="B295" s="353"/>
      <c r="C295" s="353"/>
      <c r="D295" s="353"/>
      <c r="E295" s="353"/>
      <c r="F295" s="353"/>
      <c r="G295" s="353"/>
      <c r="H295" s="452"/>
      <c r="I295" s="354"/>
      <c r="J295" s="354"/>
      <c r="K295" s="353"/>
      <c r="L295" s="353"/>
      <c r="M295" s="355"/>
      <c r="N295" s="355"/>
      <c r="O295" s="355"/>
      <c r="P295" s="353"/>
      <c r="Q295" s="355"/>
      <c r="R295" s="355"/>
      <c r="S295" s="353"/>
      <c r="T295" s="355"/>
      <c r="U295" s="355"/>
      <c r="V295" s="355"/>
      <c r="W295" s="353"/>
      <c r="X295" s="353"/>
      <c r="Y295" s="355"/>
      <c r="Z295" s="354"/>
      <c r="AA295" s="353"/>
      <c r="AB295" s="247"/>
      <c r="AD295" s="28"/>
      <c r="AE295" s="27"/>
      <c r="AF295" s="248"/>
      <c r="AG295" s="86"/>
      <c r="AK295" s="86"/>
      <c r="BC295" s="259"/>
      <c r="BD295" s="27"/>
    </row>
    <row r="296" spans="1:67" ht="22.8">
      <c r="A296" s="356" t="s">
        <v>628</v>
      </c>
      <c r="B296" s="353"/>
      <c r="C296" s="353"/>
      <c r="D296" s="357" t="str">
        <f>+D301</f>
        <v>1+</v>
      </c>
      <c r="E296" s="353"/>
      <c r="F296" s="353"/>
      <c r="G296" s="353"/>
      <c r="H296" s="446">
        <f>SUM(H301:H312)</f>
        <v>1269</v>
      </c>
      <c r="I296" s="354"/>
      <c r="J296" s="354"/>
      <c r="K296" s="353"/>
      <c r="L296" s="353"/>
      <c r="M296" s="355"/>
      <c r="N296" s="355"/>
      <c r="O296" s="355"/>
      <c r="P296" s="269">
        <f>+Fettgruppe!Q27</f>
        <v>226.4204097714734</v>
      </c>
      <c r="Q296" s="355"/>
      <c r="R296" s="355"/>
      <c r="S296" s="353"/>
      <c r="T296" s="355"/>
      <c r="U296" s="355"/>
      <c r="V296" s="355"/>
      <c r="W296" s="353"/>
      <c r="X296" s="269">
        <f>+Fettgruppe!Y27</f>
        <v>91.19166733396635</v>
      </c>
      <c r="Y296" s="358" t="s">
        <v>627</v>
      </c>
      <c r="Z296" s="359"/>
      <c r="AA296" s="353"/>
      <c r="AB296" s="247"/>
      <c r="AD296" s="28"/>
      <c r="AE296" s="27"/>
      <c r="AF296" s="248"/>
      <c r="AG296" s="86"/>
      <c r="AK296" s="86"/>
      <c r="BC296" s="259" t="e">
        <f>1+BC294</f>
        <v>#REF!</v>
      </c>
      <c r="BD296" s="27">
        <v>268.9193823216188</v>
      </c>
      <c r="BE296" s="86">
        <f t="shared" ref="BE296:BO296" si="60">+BD296</f>
        <v>268.9193823216188</v>
      </c>
      <c r="BF296" s="86">
        <f t="shared" si="60"/>
        <v>268.9193823216188</v>
      </c>
      <c r="BG296" s="86">
        <f t="shared" si="60"/>
        <v>268.9193823216188</v>
      </c>
      <c r="BH296" s="86">
        <f t="shared" si="60"/>
        <v>268.9193823216188</v>
      </c>
      <c r="BI296" s="86">
        <f t="shared" si="60"/>
        <v>268.9193823216188</v>
      </c>
      <c r="BJ296" s="86">
        <f t="shared" si="60"/>
        <v>268.9193823216188</v>
      </c>
      <c r="BK296" s="86">
        <f t="shared" si="60"/>
        <v>268.9193823216188</v>
      </c>
      <c r="BL296" s="86">
        <f t="shared" si="60"/>
        <v>268.9193823216188</v>
      </c>
      <c r="BM296" s="86">
        <f t="shared" si="60"/>
        <v>268.9193823216188</v>
      </c>
      <c r="BN296" s="86">
        <f t="shared" si="60"/>
        <v>268.9193823216188</v>
      </c>
      <c r="BO296" s="86">
        <f t="shared" si="60"/>
        <v>268.9193823216188</v>
      </c>
    </row>
    <row r="297" spans="1:67" ht="16.5" customHeight="1">
      <c r="A297" s="353"/>
      <c r="B297" s="353"/>
      <c r="C297" s="353"/>
      <c r="D297" s="357"/>
      <c r="E297" s="353"/>
      <c r="F297" s="353"/>
      <c r="G297" s="353"/>
      <c r="H297" s="452"/>
      <c r="I297" s="353"/>
      <c r="J297" s="353"/>
      <c r="K297" s="353"/>
      <c r="L297" s="353"/>
      <c r="M297" s="355"/>
      <c r="N297" s="355"/>
      <c r="O297" s="355"/>
      <c r="P297" s="353"/>
      <c r="Q297" s="355"/>
      <c r="R297" s="355"/>
      <c r="S297" s="353"/>
      <c r="T297" s="355"/>
      <c r="U297" s="355"/>
      <c r="V297" s="355"/>
      <c r="W297" s="353"/>
      <c r="X297" s="353"/>
      <c r="Y297" s="355"/>
      <c r="Z297" s="359" t="s">
        <v>4</v>
      </c>
      <c r="AA297" s="353"/>
      <c r="AB297" s="247"/>
      <c r="AD297" s="28"/>
      <c r="AE297" s="27"/>
      <c r="AF297" s="248"/>
      <c r="AG297" s="86"/>
      <c r="AK297" s="86"/>
      <c r="BC297" s="259"/>
      <c r="BD297" s="27"/>
    </row>
    <row r="298" spans="1:67" ht="19.8">
      <c r="A298" s="353"/>
      <c r="B298" s="353"/>
      <c r="C298" s="353"/>
      <c r="D298" s="353"/>
      <c r="E298" s="353"/>
      <c r="F298" s="353"/>
      <c r="G298" s="356" t="s">
        <v>4</v>
      </c>
      <c r="H298" s="452"/>
      <c r="I298" s="354"/>
      <c r="J298" s="354"/>
      <c r="K298" s="356" t="s">
        <v>24</v>
      </c>
      <c r="L298" s="356"/>
      <c r="M298" s="355"/>
      <c r="N298" s="355"/>
      <c r="O298" s="355"/>
      <c r="P298" s="354"/>
      <c r="Q298" s="355" t="s">
        <v>404</v>
      </c>
      <c r="R298" s="355" t="s">
        <v>404</v>
      </c>
      <c r="S298" s="358" t="s">
        <v>533</v>
      </c>
      <c r="T298" s="355" t="s">
        <v>404</v>
      </c>
      <c r="U298" s="355" t="s">
        <v>404</v>
      </c>
      <c r="V298" s="358" t="s">
        <v>424</v>
      </c>
      <c r="W298" s="353"/>
      <c r="X298" s="356" t="s">
        <v>479</v>
      </c>
      <c r="Y298" s="358" t="s">
        <v>78</v>
      </c>
      <c r="Z298" s="359" t="s">
        <v>10</v>
      </c>
      <c r="AA298" s="353"/>
      <c r="AB298" s="247"/>
      <c r="AD298" s="28"/>
      <c r="AE298" s="27"/>
      <c r="AF298" s="248"/>
      <c r="AG298" s="86"/>
      <c r="AK298" s="86"/>
      <c r="BC298" s="259" t="e">
        <f>1+BC296</f>
        <v>#REF!</v>
      </c>
      <c r="BD298" s="27">
        <v>292.46921194322113</v>
      </c>
      <c r="BE298" s="86">
        <f t="shared" ref="BE298:BO300" si="61">+BD298</f>
        <v>292.46921194322113</v>
      </c>
      <c r="BF298" s="86">
        <f t="shared" si="61"/>
        <v>292.46921194322113</v>
      </c>
      <c r="BG298" s="86">
        <f t="shared" si="61"/>
        <v>292.46921194322113</v>
      </c>
      <c r="BH298" s="86">
        <f t="shared" si="61"/>
        <v>292.46921194322113</v>
      </c>
      <c r="BI298" s="86">
        <f t="shared" si="61"/>
        <v>292.46921194322113</v>
      </c>
      <c r="BJ298" s="86">
        <f t="shared" si="61"/>
        <v>292.46921194322113</v>
      </c>
      <c r="BK298" s="86">
        <f t="shared" si="61"/>
        <v>292.46921194322113</v>
      </c>
      <c r="BL298" s="86">
        <f t="shared" si="61"/>
        <v>292.46921194322113</v>
      </c>
      <c r="BM298" s="86">
        <f t="shared" si="61"/>
        <v>292.46921194322113</v>
      </c>
      <c r="BN298" s="86">
        <f t="shared" si="61"/>
        <v>292.46921194322113</v>
      </c>
      <c r="BO298" s="86">
        <f t="shared" si="61"/>
        <v>292.46921194322113</v>
      </c>
    </row>
    <row r="299" spans="1:67" ht="19.8">
      <c r="A299" s="353"/>
      <c r="B299" s="353"/>
      <c r="C299" s="353"/>
      <c r="D299" s="353"/>
      <c r="E299" s="356"/>
      <c r="F299" s="356"/>
      <c r="G299" s="356" t="s">
        <v>477</v>
      </c>
      <c r="H299" s="453" t="s">
        <v>4</v>
      </c>
      <c r="I299" s="359" t="s">
        <v>4</v>
      </c>
      <c r="J299" s="359" t="s">
        <v>1</v>
      </c>
      <c r="K299" s="356" t="s">
        <v>541</v>
      </c>
      <c r="L299" s="356"/>
      <c r="M299" s="358"/>
      <c r="N299" s="358"/>
      <c r="O299" s="358"/>
      <c r="P299" s="359" t="s">
        <v>24</v>
      </c>
      <c r="Q299" s="358" t="s">
        <v>575</v>
      </c>
      <c r="R299" s="358" t="s">
        <v>489</v>
      </c>
      <c r="S299" s="358" t="s">
        <v>554</v>
      </c>
      <c r="T299" s="358" t="s">
        <v>491</v>
      </c>
      <c r="U299" s="358" t="s">
        <v>562</v>
      </c>
      <c r="V299" s="358"/>
      <c r="W299" s="356" t="s">
        <v>415</v>
      </c>
      <c r="X299" s="356" t="s">
        <v>487</v>
      </c>
      <c r="Y299" s="358" t="s">
        <v>425</v>
      </c>
      <c r="Z299" s="359" t="s">
        <v>71</v>
      </c>
      <c r="AA299" s="353"/>
      <c r="AB299" s="247"/>
      <c r="AD299" s="28"/>
      <c r="AE299" s="27"/>
      <c r="AF299" s="248"/>
      <c r="AG299" s="86"/>
      <c r="AK299" s="86"/>
      <c r="BC299" s="259" t="e">
        <f t="shared" ref="BC299:BC300" si="62">1+BC298</f>
        <v>#REF!</v>
      </c>
      <c r="BD299" s="27">
        <v>314.89908376963371</v>
      </c>
      <c r="BE299" s="86">
        <f t="shared" si="61"/>
        <v>314.89908376963371</v>
      </c>
      <c r="BF299" s="86">
        <f t="shared" si="61"/>
        <v>314.89908376963371</v>
      </c>
      <c r="BG299" s="86">
        <f t="shared" si="61"/>
        <v>314.89908376963371</v>
      </c>
      <c r="BH299" s="86">
        <f t="shared" si="61"/>
        <v>314.89908376963371</v>
      </c>
      <c r="BI299" s="86">
        <f t="shared" si="61"/>
        <v>314.89908376963371</v>
      </c>
      <c r="BJ299" s="86">
        <f t="shared" si="61"/>
        <v>314.89908376963371</v>
      </c>
      <c r="BK299" s="86">
        <f t="shared" si="61"/>
        <v>314.89908376963371</v>
      </c>
      <c r="BL299" s="86">
        <f t="shared" si="61"/>
        <v>314.89908376963371</v>
      </c>
      <c r="BM299" s="86">
        <f t="shared" si="61"/>
        <v>314.89908376963371</v>
      </c>
      <c r="BN299" s="86">
        <f t="shared" si="61"/>
        <v>314.89908376963371</v>
      </c>
      <c r="BO299" s="86">
        <f t="shared" si="61"/>
        <v>314.89908376963371</v>
      </c>
    </row>
    <row r="300" spans="1:67" ht="19.8">
      <c r="A300" s="353"/>
      <c r="B300" s="353"/>
      <c r="C300" s="356" t="s">
        <v>0</v>
      </c>
      <c r="D300" s="356"/>
      <c r="E300" s="356" t="s">
        <v>87</v>
      </c>
      <c r="F300" s="356"/>
      <c r="G300" s="360" t="s">
        <v>478</v>
      </c>
      <c r="H300" s="454" t="s">
        <v>10</v>
      </c>
      <c r="I300" s="361" t="s">
        <v>404</v>
      </c>
      <c r="J300" s="361" t="s">
        <v>404</v>
      </c>
      <c r="K300" s="360" t="s">
        <v>542</v>
      </c>
      <c r="L300" s="360"/>
      <c r="M300" s="362"/>
      <c r="N300" s="362"/>
      <c r="O300" s="362"/>
      <c r="P300" s="361" t="s">
        <v>45</v>
      </c>
      <c r="Q300" s="362" t="s">
        <v>552</v>
      </c>
      <c r="R300" s="362" t="s">
        <v>441</v>
      </c>
      <c r="S300" s="362" t="s">
        <v>485</v>
      </c>
      <c r="T300" s="362" t="s">
        <v>472</v>
      </c>
      <c r="U300" s="362" t="s">
        <v>531</v>
      </c>
      <c r="V300" s="362" t="s">
        <v>1</v>
      </c>
      <c r="W300" s="360" t="s">
        <v>416</v>
      </c>
      <c r="X300" s="360" t="s">
        <v>488</v>
      </c>
      <c r="Y300" s="362" t="s">
        <v>426</v>
      </c>
      <c r="Z300" s="361" t="s">
        <v>557</v>
      </c>
      <c r="AA300" s="353"/>
      <c r="AB300" s="247"/>
      <c r="AD300" s="28"/>
      <c r="AE300" s="27"/>
      <c r="AF300" s="248"/>
      <c r="AG300" s="86"/>
      <c r="AK300" s="86"/>
      <c r="BC300" s="259" t="e">
        <f t="shared" si="62"/>
        <v>#REF!</v>
      </c>
      <c r="BD300" s="27">
        <v>325.0188034188032</v>
      </c>
      <c r="BE300" s="86">
        <f t="shared" si="61"/>
        <v>325.0188034188032</v>
      </c>
      <c r="BF300" s="86">
        <f t="shared" si="61"/>
        <v>325.0188034188032</v>
      </c>
      <c r="BG300" s="86">
        <f t="shared" si="61"/>
        <v>325.0188034188032</v>
      </c>
      <c r="BH300" s="86">
        <f t="shared" si="61"/>
        <v>325.0188034188032</v>
      </c>
      <c r="BI300" s="86">
        <f t="shared" si="61"/>
        <v>325.0188034188032</v>
      </c>
      <c r="BJ300" s="86">
        <f t="shared" si="61"/>
        <v>325.0188034188032</v>
      </c>
      <c r="BK300" s="86">
        <f t="shared" si="61"/>
        <v>325.0188034188032</v>
      </c>
      <c r="BL300" s="86">
        <f t="shared" si="61"/>
        <v>325.0188034188032</v>
      </c>
      <c r="BM300" s="86">
        <f t="shared" si="61"/>
        <v>325.0188034188032</v>
      </c>
      <c r="BN300" s="86">
        <f t="shared" si="61"/>
        <v>325.0188034188032</v>
      </c>
      <c r="BO300" s="86">
        <f t="shared" si="61"/>
        <v>325.0188034188032</v>
      </c>
    </row>
    <row r="301" spans="1:67">
      <c r="A301" s="353"/>
      <c r="B301" s="353">
        <f>+'Ark1'!C1143</f>
        <v>2023</v>
      </c>
      <c r="C301" s="263">
        <f>+'Ark1'!M1143</f>
        <v>3</v>
      </c>
      <c r="D301" s="263" t="s">
        <v>95</v>
      </c>
      <c r="E301" s="263">
        <f>+'Ark1'!D1143</f>
        <v>1</v>
      </c>
      <c r="F301" s="263" t="s">
        <v>586</v>
      </c>
      <c r="G301" s="263">
        <f>+IF(H301=0,"",'Ark1'!Q1143)</f>
        <v>96</v>
      </c>
      <c r="H301" s="451">
        <f>+'Ark1'!R1143</f>
        <v>109</v>
      </c>
      <c r="I301" s="264">
        <f>+IF(H301=0,"",'Ark1'!AE1143)</f>
        <v>1.9919590643274856</v>
      </c>
      <c r="J301" s="264">
        <f>+IF(H301=0,"",'Ark1'!AF1143)</f>
        <v>1.4871492726676561</v>
      </c>
      <c r="K301" s="265">
        <f>+IF(H301=0,"",'Ark1'!S1143)</f>
        <v>1.8971962616822424</v>
      </c>
      <c r="L301" s="265"/>
      <c r="M301" s="266"/>
      <c r="N301" s="266"/>
      <c r="O301" s="266"/>
      <c r="P301" s="264">
        <f>+IF(H301=0,"",'Ark1'!U1143)</f>
        <v>223.90275229357795</v>
      </c>
      <c r="Q301" s="266">
        <f>+IF(H301=0,"",'Ark1'!W1143)</f>
        <v>0</v>
      </c>
      <c r="R301" s="266">
        <f>+IF(H301=0,"",'Ark1'!X1143)</f>
        <v>0.91743119266055051</v>
      </c>
      <c r="S301" s="266">
        <f>+IF(H301=0,"",'Ark1'!AG1143)</f>
        <v>2583.875</v>
      </c>
      <c r="T301" s="266">
        <f>+IF(H301=0,"",'Ark1'!AH1143)</f>
        <v>80.733944954128447</v>
      </c>
      <c r="U301" s="266">
        <f>+IF(H301=0,"",'Ark1'!AI1143)</f>
        <v>23.853211009174316</v>
      </c>
      <c r="V301" s="266">
        <f>+IF(H301=0,"",'Ark1'!Y1143)</f>
        <v>40.970489399068178</v>
      </c>
      <c r="W301" s="265">
        <f>+IF(H301=0,"",'Ark1'!Z1143)</f>
        <v>1.1600002039220896</v>
      </c>
      <c r="X301" s="266">
        <f t="shared" ref="X301:X312" si="63">+IF(H301=0,"",1000*P301/S301)</f>
        <v>86.653863787365083</v>
      </c>
      <c r="Y301" s="266">
        <f t="shared" ref="Y301:Y312" si="64">+IF(H301=0,"",P301/C301)</f>
        <v>74.634250764525987</v>
      </c>
      <c r="Z301" s="264">
        <f t="shared" ref="Z301:Z312" si="65">+IF(H301=0,"",H301/G301)</f>
        <v>1.1354166666666667</v>
      </c>
      <c r="AA301" s="353"/>
      <c r="AD301" s="28"/>
      <c r="AE301" s="27"/>
      <c r="AH301" s="27"/>
      <c r="AI301" s="27"/>
      <c r="AJ301" s="27"/>
      <c r="AL301" s="27"/>
      <c r="AN301" s="27"/>
      <c r="AO301" s="27"/>
    </row>
    <row r="302" spans="1:67">
      <c r="A302" s="353"/>
      <c r="B302" s="353">
        <f>+'Ark1'!C1144</f>
        <v>2023</v>
      </c>
      <c r="C302" s="263">
        <f>+'Ark1'!M1144</f>
        <v>3</v>
      </c>
      <c r="D302" s="263" t="s">
        <v>95</v>
      </c>
      <c r="E302" s="263">
        <f>+'Ark1'!D1144</f>
        <v>2</v>
      </c>
      <c r="F302" s="263" t="s">
        <v>587</v>
      </c>
      <c r="G302" s="263">
        <f>+IF(H302=0,"",'Ark1'!Q1144)</f>
        <v>64</v>
      </c>
      <c r="H302" s="451">
        <f>+'Ark1'!R1144</f>
        <v>78</v>
      </c>
      <c r="I302" s="264">
        <f>+IF(H302=0,"",'Ark1'!AE1144)</f>
        <v>2.1328958162428222</v>
      </c>
      <c r="J302" s="264">
        <f>+IF(H302=0,"",'Ark1'!AF1144)</f>
        <v>1.645588402444206</v>
      </c>
      <c r="K302" s="265">
        <f>+IF(H302=0,"",'Ark1'!S1144)</f>
        <v>2.0259740259740258</v>
      </c>
      <c r="L302" s="265"/>
      <c r="M302" s="266"/>
      <c r="N302" s="266"/>
      <c r="O302" s="266"/>
      <c r="P302" s="264">
        <f>+IF(H302=0,"",'Ark1'!U1144)</f>
        <v>228.49102564102577</v>
      </c>
      <c r="Q302" s="266">
        <f>+IF(H302=0,"",'Ark1'!W1144)</f>
        <v>0</v>
      </c>
      <c r="R302" s="266">
        <f>+IF(H302=0,"",'Ark1'!X1144)</f>
        <v>0</v>
      </c>
      <c r="S302" s="266">
        <f>+IF(H302=0,"",'Ark1'!AG1144)</f>
        <v>2442.9583333333339</v>
      </c>
      <c r="T302" s="266">
        <f>+IF(H302=0,"",'Ark1'!AH1144)</f>
        <v>92.307692307692321</v>
      </c>
      <c r="U302" s="266">
        <f>+IF(H302=0,"",'Ark1'!AI1144)</f>
        <v>28.205128205128201</v>
      </c>
      <c r="V302" s="266">
        <f>+IF(H302=0,"",'Ark1'!Y1144)</f>
        <v>35.15340077613407</v>
      </c>
      <c r="W302" s="265">
        <f>+IF(H302=0,"",'Ark1'!Z1144)</f>
        <v>1.1084956379760502</v>
      </c>
      <c r="X302" s="266">
        <f t="shared" si="63"/>
        <v>93.530463669127542</v>
      </c>
      <c r="Y302" s="266">
        <f t="shared" si="64"/>
        <v>76.163675213675262</v>
      </c>
      <c r="Z302" s="264">
        <f t="shared" si="65"/>
        <v>1.21875</v>
      </c>
      <c r="AA302" s="353"/>
      <c r="AD302" s="28"/>
      <c r="AE302" s="27"/>
      <c r="AH302" s="27"/>
      <c r="AI302" s="27"/>
      <c r="AJ302" s="27"/>
      <c r="AL302" s="27"/>
      <c r="AN302" s="27"/>
      <c r="AO302" s="27"/>
    </row>
    <row r="303" spans="1:67">
      <c r="A303" s="353"/>
      <c r="B303" s="353">
        <f>+'Ark1'!C1145</f>
        <v>2023</v>
      </c>
      <c r="C303" s="263">
        <f>+'Ark1'!M1145</f>
        <v>3</v>
      </c>
      <c r="D303" s="263" t="s">
        <v>95</v>
      </c>
      <c r="E303" s="263">
        <f>+'Ark1'!D1145</f>
        <v>3</v>
      </c>
      <c r="F303" s="263" t="s">
        <v>588</v>
      </c>
      <c r="G303" s="263">
        <f>+IF(H303=0,"",'Ark1'!Q1145)</f>
        <v>83</v>
      </c>
      <c r="H303" s="451">
        <f>+'Ark1'!R1145</f>
        <v>89</v>
      </c>
      <c r="I303" s="264">
        <f>+IF(H303=0,"",'Ark1'!AE1145)</f>
        <v>1.7907444668008043</v>
      </c>
      <c r="J303" s="264">
        <f>+IF(H303=0,"",'Ark1'!AF1145)</f>
        <v>1.3380831872919061</v>
      </c>
      <c r="K303" s="265">
        <f>+IF(H303=0,"",'Ark1'!S1145)</f>
        <v>1.75</v>
      </c>
      <c r="L303" s="265"/>
      <c r="M303" s="266"/>
      <c r="N303" s="266"/>
      <c r="O303" s="266"/>
      <c r="P303" s="264">
        <f>+IF(H303=0,"",'Ark1'!U1145)</f>
        <v>223.96292134831464</v>
      </c>
      <c r="Q303" s="266">
        <f>+IF(H303=0,"",'Ark1'!W1145)</f>
        <v>0</v>
      </c>
      <c r="R303" s="266">
        <f>+IF(H303=0,"",'Ark1'!X1145)</f>
        <v>0</v>
      </c>
      <c r="S303" s="266">
        <f>+IF(H303=0,"",'Ark1'!AG1145)</f>
        <v>2425.4457831325303</v>
      </c>
      <c r="T303" s="266">
        <f>+IF(H303=0,"",'Ark1'!AH1145)</f>
        <v>93.258426966292163</v>
      </c>
      <c r="U303" s="266">
        <f>+IF(H303=0,"",'Ark1'!AI1145)</f>
        <v>12.359550561797752</v>
      </c>
      <c r="V303" s="266">
        <f>+IF(H303=0,"",'Ark1'!Y1145)</f>
        <v>31.130726112952114</v>
      </c>
      <c r="W303" s="265">
        <f>+IF(H303=0,"",'Ark1'!Z1145)</f>
        <v>0.90837241781011968</v>
      </c>
      <c r="X303" s="266">
        <f t="shared" si="63"/>
        <v>92.33886937644111</v>
      </c>
      <c r="Y303" s="266">
        <f t="shared" si="64"/>
        <v>74.654307116104874</v>
      </c>
      <c r="Z303" s="264">
        <f t="shared" si="65"/>
        <v>1.072289156626506</v>
      </c>
      <c r="AA303" s="353"/>
      <c r="AD303" s="28"/>
      <c r="AE303" s="27"/>
      <c r="AH303" s="27"/>
      <c r="AI303" s="27"/>
      <c r="AJ303" s="27"/>
      <c r="AL303" s="27"/>
      <c r="AN303" s="27"/>
      <c r="AO303" s="27"/>
    </row>
    <row r="304" spans="1:67">
      <c r="A304" s="353"/>
      <c r="B304" s="353">
        <f>+'Ark1'!C1146</f>
        <v>2023</v>
      </c>
      <c r="C304" s="263">
        <f>+'Ark1'!M1146</f>
        <v>3</v>
      </c>
      <c r="D304" s="263" t="s">
        <v>95</v>
      </c>
      <c r="E304" s="263">
        <f>+'Ark1'!D1146</f>
        <v>4</v>
      </c>
      <c r="F304" s="263" t="s">
        <v>589</v>
      </c>
      <c r="G304" s="263">
        <f>+IF(H304=0,"",'Ark1'!Q1146)</f>
        <v>69</v>
      </c>
      <c r="H304" s="451">
        <f>+'Ark1'!R1146</f>
        <v>77</v>
      </c>
      <c r="I304" s="264">
        <f>+IF(H304=0,"",'Ark1'!AE1146)</f>
        <v>2.196861626248217</v>
      </c>
      <c r="J304" s="264">
        <f>+IF(H304=0,"",'Ark1'!AF1146)</f>
        <v>1.6038885254192257</v>
      </c>
      <c r="K304" s="265">
        <f>+IF(H304=0,"",'Ark1'!S1146)</f>
        <v>1.7333333333333338</v>
      </c>
      <c r="L304" s="265"/>
      <c r="M304" s="266"/>
      <c r="N304" s="266"/>
      <c r="O304" s="266"/>
      <c r="P304" s="264">
        <f>+IF(H304=0,"",'Ark1'!U1146)</f>
        <v>222.57792207792204</v>
      </c>
      <c r="Q304" s="266">
        <f>+IF(H304=0,"",'Ark1'!W1146)</f>
        <v>0</v>
      </c>
      <c r="R304" s="266">
        <f>+IF(H304=0,"",'Ark1'!X1146)</f>
        <v>0</v>
      </c>
      <c r="S304" s="266">
        <f>+IF(H304=0,"",'Ark1'!AG1146)</f>
        <v>2387.6029411764703</v>
      </c>
      <c r="T304" s="266">
        <f>+IF(H304=0,"",'Ark1'!AH1146)</f>
        <v>88.3116883116883</v>
      </c>
      <c r="U304" s="266">
        <f>+IF(H304=0,"",'Ark1'!AI1146)</f>
        <v>14.285714285714288</v>
      </c>
      <c r="V304" s="266">
        <f>+IF(H304=0,"",'Ark1'!Y1146)</f>
        <v>35.534784945695243</v>
      </c>
      <c r="W304" s="265">
        <f>+IF(H304=0,"",'Ark1'!Z1146)</f>
        <v>0.94427721123590158</v>
      </c>
      <c r="X304" s="266">
        <f t="shared" si="63"/>
        <v>93.222335355412454</v>
      </c>
      <c r="Y304" s="266">
        <f t="shared" si="64"/>
        <v>74.19264069264068</v>
      </c>
      <c r="Z304" s="264">
        <f t="shared" si="65"/>
        <v>1.1159420289855073</v>
      </c>
      <c r="AA304" s="353"/>
      <c r="AD304" s="28"/>
      <c r="AE304" s="27"/>
      <c r="AH304" s="27"/>
      <c r="AI304" s="27"/>
      <c r="AJ304" s="27"/>
      <c r="AL304" s="27"/>
      <c r="AN304" s="27"/>
      <c r="AO304" s="27"/>
    </row>
    <row r="305" spans="1:67">
      <c r="A305" s="353"/>
      <c r="B305" s="353">
        <f>+'Ark1'!C1147</f>
        <v>2023</v>
      </c>
      <c r="C305" s="263">
        <f>+'Ark1'!M1147</f>
        <v>3</v>
      </c>
      <c r="D305" s="263" t="s">
        <v>95</v>
      </c>
      <c r="E305" s="263">
        <f>+'Ark1'!D1147</f>
        <v>5</v>
      </c>
      <c r="F305" s="263" t="s">
        <v>444</v>
      </c>
      <c r="G305" s="263">
        <f>+IF(H305=0,"",'Ark1'!Q1147)</f>
        <v>69</v>
      </c>
      <c r="H305" s="451">
        <f>+'Ark1'!R1147</f>
        <v>78</v>
      </c>
      <c r="I305" s="264">
        <f>+IF(H305=0,"",'Ark1'!AE1147)</f>
        <v>1.8575851393188847</v>
      </c>
      <c r="J305" s="264">
        <f>+IF(H305=0,"",'Ark1'!AF1147)</f>
        <v>1.3605621602194822</v>
      </c>
      <c r="K305" s="265">
        <f>+IF(H305=0,"",'Ark1'!S1147)</f>
        <v>1.9350649350649352</v>
      </c>
      <c r="L305" s="265"/>
      <c r="M305" s="266"/>
      <c r="N305" s="266"/>
      <c r="O305" s="266"/>
      <c r="P305" s="264">
        <f>+IF(H305=0,"",'Ark1'!U1147)</f>
        <v>222.8705128205128</v>
      </c>
      <c r="Q305" s="266">
        <f>+IF(H305=0,"",'Ark1'!W1147)</f>
        <v>0</v>
      </c>
      <c r="R305" s="266">
        <f>+IF(H305=0,"",'Ark1'!X1147)</f>
        <v>0</v>
      </c>
      <c r="S305" s="266">
        <f>+IF(H305=0,"",'Ark1'!AG1147)</f>
        <v>2453.7352941176473</v>
      </c>
      <c r="T305" s="266">
        <f>+IF(H305=0,"",'Ark1'!AH1147)</f>
        <v>87.179487179487182</v>
      </c>
      <c r="U305" s="266">
        <f>+IF(H305=0,"",'Ark1'!AI1147)</f>
        <v>28.205128205128201</v>
      </c>
      <c r="V305" s="266">
        <f>+IF(H305=0,"",'Ark1'!Y1147)</f>
        <v>36.384929639415525</v>
      </c>
      <c r="W305" s="265">
        <f>+IF(H305=0,"",'Ark1'!Z1147)</f>
        <v>1.0186142445172361</v>
      </c>
      <c r="X305" s="266">
        <f t="shared" si="63"/>
        <v>90.829077347830264</v>
      </c>
      <c r="Y305" s="266">
        <f t="shared" si="64"/>
        <v>74.290170940170938</v>
      </c>
      <c r="Z305" s="264">
        <f t="shared" si="65"/>
        <v>1.1304347826086956</v>
      </c>
      <c r="AA305" s="353"/>
      <c r="AD305" s="28"/>
      <c r="AE305" s="27"/>
      <c r="AH305" s="27"/>
      <c r="AI305" s="27"/>
      <c r="AJ305" s="27"/>
      <c r="AL305" s="27"/>
      <c r="AN305" s="27"/>
      <c r="AO305" s="27"/>
    </row>
    <row r="306" spans="1:67">
      <c r="A306" s="353"/>
      <c r="B306" s="353">
        <f>+'Ark1'!C1148</f>
        <v>2023</v>
      </c>
      <c r="C306" s="263">
        <f>+'Ark1'!M1148</f>
        <v>3</v>
      </c>
      <c r="D306" s="263" t="s">
        <v>95</v>
      </c>
      <c r="E306" s="263">
        <f>+'Ark1'!D1148</f>
        <v>6</v>
      </c>
      <c r="F306" s="263" t="s">
        <v>590</v>
      </c>
      <c r="G306" s="263">
        <f>+IF(H306=0,"",'Ark1'!Q1148)</f>
        <v>78</v>
      </c>
      <c r="H306" s="451">
        <f>+'Ark1'!R1148</f>
        <v>89</v>
      </c>
      <c r="I306" s="264">
        <f>+IF(H306=0,"",'Ark1'!AE1148)</f>
        <v>1.984392419175028</v>
      </c>
      <c r="J306" s="264">
        <f>+IF(H306=0,"",'Ark1'!AF1148)</f>
        <v>1.474411247914734</v>
      </c>
      <c r="K306" s="265">
        <f>+IF(H306=0,"",'Ark1'!S1148)</f>
        <v>1.9080459770114944</v>
      </c>
      <c r="L306" s="265"/>
      <c r="M306" s="266"/>
      <c r="N306" s="266"/>
      <c r="O306" s="266"/>
      <c r="P306" s="264">
        <f>+IF(H306=0,"",'Ark1'!U1148)</f>
        <v>224.42247191011245</v>
      </c>
      <c r="Q306" s="266">
        <f>+IF(H306=0,"",'Ark1'!W1148)</f>
        <v>0</v>
      </c>
      <c r="R306" s="266">
        <f>+IF(H306=0,"",'Ark1'!X1148)</f>
        <v>0</v>
      </c>
      <c r="S306" s="266">
        <f>+IF(H306=0,"",'Ark1'!AG1148)</f>
        <v>2515.9499999999998</v>
      </c>
      <c r="T306" s="266">
        <f>+IF(H306=0,"",'Ark1'!AH1148)</f>
        <v>89.887640449438209</v>
      </c>
      <c r="U306" s="266">
        <f>+IF(H306=0,"",'Ark1'!AI1148)</f>
        <v>25.842696629213474</v>
      </c>
      <c r="V306" s="266">
        <f>+IF(H306=0,"",'Ark1'!Y1148)</f>
        <v>40.028461090334559</v>
      </c>
      <c r="W306" s="265">
        <f>+IF(H306=0,"",'Ark1'!Z1148)</f>
        <v>1.1991714785648928</v>
      </c>
      <c r="X306" s="266">
        <f t="shared" si="63"/>
        <v>89.19989344387308</v>
      </c>
      <c r="Y306" s="266">
        <f t="shared" si="64"/>
        <v>74.807490636704145</v>
      </c>
      <c r="Z306" s="264">
        <f t="shared" si="65"/>
        <v>1.141025641025641</v>
      </c>
      <c r="AA306" s="353"/>
      <c r="AD306" s="28"/>
      <c r="AE306" s="27"/>
      <c r="AH306" s="27"/>
      <c r="AI306" s="27"/>
      <c r="AJ306" s="27"/>
      <c r="AL306" s="27"/>
      <c r="AN306" s="27"/>
      <c r="AO306" s="27"/>
    </row>
    <row r="307" spans="1:67">
      <c r="A307" s="353"/>
      <c r="B307" s="353">
        <f>+'Ark1'!C1149</f>
        <v>2023</v>
      </c>
      <c r="C307" s="263">
        <f>+'Ark1'!M1149</f>
        <v>3</v>
      </c>
      <c r="D307" s="263" t="s">
        <v>95</v>
      </c>
      <c r="E307" s="263">
        <f>+'Ark1'!D1149</f>
        <v>7</v>
      </c>
      <c r="F307" s="263" t="s">
        <v>591</v>
      </c>
      <c r="G307" s="263">
        <f>+IF(H307=0,"",'Ark1'!Q1149)</f>
        <v>73</v>
      </c>
      <c r="H307" s="451">
        <f>+'Ark1'!R1149</f>
        <v>77</v>
      </c>
      <c r="I307" s="264">
        <f>+IF(H307=0,"",'Ark1'!AE1149)</f>
        <v>2.6469577174286698</v>
      </c>
      <c r="J307" s="264">
        <f>+IF(H307=0,"",'Ark1'!AF1149)</f>
        <v>2.0261524535848094</v>
      </c>
      <c r="K307" s="265">
        <f>+IF(H307=0,"",'Ark1'!S1149)</f>
        <v>1.6363636363636362</v>
      </c>
      <c r="L307" s="265"/>
      <c r="M307" s="266"/>
      <c r="N307" s="266"/>
      <c r="O307" s="266"/>
      <c r="P307" s="264">
        <f>+IF(H307=0,"",'Ark1'!U1149)</f>
        <v>228.11558441558441</v>
      </c>
      <c r="Q307" s="266">
        <f>+IF(H307=0,"",'Ark1'!W1149)</f>
        <v>0</v>
      </c>
      <c r="R307" s="266">
        <f>+IF(H307=0,"",'Ark1'!X1149)</f>
        <v>0</v>
      </c>
      <c r="S307" s="266">
        <f>+IF(H307=0,"",'Ark1'!AG1149)</f>
        <v>2356.6166666666672</v>
      </c>
      <c r="T307" s="266">
        <f>+IF(H307=0,"",'Ark1'!AH1149)</f>
        <v>77.922077922077904</v>
      </c>
      <c r="U307" s="266">
        <f>+IF(H307=0,"",'Ark1'!AI1149)</f>
        <v>11.688311688311691</v>
      </c>
      <c r="V307" s="266">
        <f>+IF(H307=0,"",'Ark1'!Y1149)</f>
        <v>31.962758625378648</v>
      </c>
      <c r="W307" s="265">
        <f>+IF(H307=0,"",'Ark1'!Z1149)</f>
        <v>1.0557091653455362</v>
      </c>
      <c r="X307" s="266">
        <f t="shared" si="63"/>
        <v>96.797916963832762</v>
      </c>
      <c r="Y307" s="266">
        <f t="shared" si="64"/>
        <v>76.038528138528136</v>
      </c>
      <c r="Z307" s="264">
        <f t="shared" si="65"/>
        <v>1.0547945205479452</v>
      </c>
      <c r="AA307" s="353"/>
      <c r="AD307" s="28"/>
      <c r="AE307" s="27"/>
      <c r="AH307" s="27"/>
      <c r="AI307" s="27"/>
      <c r="AJ307" s="27"/>
      <c r="AL307" s="27"/>
      <c r="AN307" s="27"/>
      <c r="AO307" s="27"/>
    </row>
    <row r="308" spans="1:67">
      <c r="A308" s="353"/>
      <c r="B308" s="353">
        <f>+'Ark1'!C1150</f>
        <v>2023</v>
      </c>
      <c r="C308" s="263">
        <f>+'Ark1'!M1150</f>
        <v>3</v>
      </c>
      <c r="D308" s="263" t="s">
        <v>95</v>
      </c>
      <c r="E308" s="263">
        <f>+'Ark1'!D1150</f>
        <v>8</v>
      </c>
      <c r="F308" s="263" t="s">
        <v>592</v>
      </c>
      <c r="G308" s="263">
        <f>+IF(H308=0,"",'Ark1'!Q1150)</f>
        <v>104</v>
      </c>
      <c r="H308" s="451">
        <f>+'Ark1'!R1150</f>
        <v>114</v>
      </c>
      <c r="I308" s="264">
        <f>+IF(H308=0,"",'Ark1'!AE1150)</f>
        <v>2.9260780287474346</v>
      </c>
      <c r="J308" s="264">
        <f>+IF(H308=0,"",'Ark1'!AF1150)</f>
        <v>2.3040751844339327</v>
      </c>
      <c r="K308" s="265">
        <f>+IF(H308=0,"",'Ark1'!S1150)</f>
        <v>1.9821428571428577</v>
      </c>
      <c r="L308" s="265"/>
      <c r="M308" s="266"/>
      <c r="N308" s="266"/>
      <c r="O308" s="266"/>
      <c r="P308" s="264">
        <f>+IF(H308=0,"",'Ark1'!U1150)</f>
        <v>231.29824561403512</v>
      </c>
      <c r="Q308" s="266">
        <f>+IF(H308=0,"",'Ark1'!W1150)</f>
        <v>0</v>
      </c>
      <c r="R308" s="266">
        <f>+IF(H308=0,"",'Ark1'!X1150)</f>
        <v>0.87719298245614019</v>
      </c>
      <c r="S308" s="266">
        <f>+IF(H308=0,"",'Ark1'!AG1150)</f>
        <v>2355.2222222222222</v>
      </c>
      <c r="T308" s="266">
        <f>+IF(H308=0,"",'Ark1'!AH1150)</f>
        <v>78.947368421052644</v>
      </c>
      <c r="U308" s="266">
        <f>+IF(H308=0,"",'Ark1'!AI1150)</f>
        <v>16.666666666666671</v>
      </c>
      <c r="V308" s="266">
        <f>+IF(H308=0,"",'Ark1'!Y1150)</f>
        <v>38.857777072644879</v>
      </c>
      <c r="W308" s="265">
        <f>+IF(H308=0,"",'Ark1'!Z1150)</f>
        <v>1.1850919910331368</v>
      </c>
      <c r="X308" s="266">
        <f t="shared" si="63"/>
        <v>98.206548593023356</v>
      </c>
      <c r="Y308" s="266">
        <f t="shared" si="64"/>
        <v>77.09941520467838</v>
      </c>
      <c r="Z308" s="264">
        <f t="shared" si="65"/>
        <v>1.0961538461538463</v>
      </c>
      <c r="AA308" s="353"/>
      <c r="AD308" s="28"/>
      <c r="AE308" s="27"/>
      <c r="AH308" s="27"/>
      <c r="AI308" s="27"/>
      <c r="AJ308" s="27"/>
      <c r="AL308" s="27"/>
      <c r="AN308" s="27"/>
      <c r="AO308" s="27"/>
    </row>
    <row r="309" spans="1:67">
      <c r="A309" s="353"/>
      <c r="B309" s="353">
        <f>+'Ark1'!C1151</f>
        <v>2023</v>
      </c>
      <c r="C309" s="263">
        <f>+'Ark1'!M1151</f>
        <v>3</v>
      </c>
      <c r="D309" s="263" t="s">
        <v>95</v>
      </c>
      <c r="E309" s="263">
        <f>+'Ark1'!D1151</f>
        <v>9</v>
      </c>
      <c r="F309" s="263" t="s">
        <v>593</v>
      </c>
      <c r="G309" s="263">
        <f>+IF(H309=0,"",'Ark1'!Q1151)</f>
        <v>96</v>
      </c>
      <c r="H309" s="451">
        <f>+'Ark1'!R1151</f>
        <v>110</v>
      </c>
      <c r="I309" s="264">
        <f>+IF(H309=0,"",'Ark1'!AE1151)</f>
        <v>2.9177718832891242</v>
      </c>
      <c r="J309" s="264">
        <f>+IF(H309=0,"",'Ark1'!AF1151)</f>
        <v>2.2587673634412022</v>
      </c>
      <c r="K309" s="265">
        <f>+IF(H309=0,"",'Ark1'!S1151)</f>
        <v>1.7476635514018692</v>
      </c>
      <c r="L309" s="265"/>
      <c r="M309" s="266"/>
      <c r="N309" s="266"/>
      <c r="O309" s="266"/>
      <c r="P309" s="264">
        <f>+IF(H309=0,"",'Ark1'!U1151)</f>
        <v>227.27727272727259</v>
      </c>
      <c r="Q309" s="266">
        <f>+IF(H309=0,"",'Ark1'!W1151)</f>
        <v>0</v>
      </c>
      <c r="R309" s="266">
        <f>+IF(H309=0,"",'Ark1'!X1151)</f>
        <v>0</v>
      </c>
      <c r="S309" s="266">
        <f>+IF(H309=0,"",'Ark1'!AG1151)</f>
        <v>2455.5222222222219</v>
      </c>
      <c r="T309" s="266">
        <f>+IF(H309=0,"",'Ark1'!AH1151)</f>
        <v>81.818181818181813</v>
      </c>
      <c r="U309" s="266">
        <f>+IF(H309=0,"",'Ark1'!AI1151)</f>
        <v>17.272727272727277</v>
      </c>
      <c r="V309" s="266">
        <f>+IF(H309=0,"",'Ark1'!Y1151)</f>
        <v>32.800201382672263</v>
      </c>
      <c r="W309" s="265">
        <f>+IF(H309=0,"",'Ark1'!Z1151)</f>
        <v>1.0661056242279638</v>
      </c>
      <c r="X309" s="266">
        <f t="shared" si="63"/>
        <v>92.557611847466418</v>
      </c>
      <c r="Y309" s="266">
        <f t="shared" si="64"/>
        <v>75.759090909090858</v>
      </c>
      <c r="Z309" s="264">
        <f t="shared" si="65"/>
        <v>1.1458333333333333</v>
      </c>
      <c r="AA309" s="353"/>
      <c r="AD309" s="28"/>
      <c r="AE309" s="27"/>
      <c r="AH309" s="27"/>
      <c r="AI309" s="27"/>
      <c r="AJ309" s="27"/>
      <c r="AL309" s="27"/>
      <c r="AN309" s="27"/>
      <c r="AO309" s="27"/>
    </row>
    <row r="310" spans="1:67">
      <c r="A310" s="353"/>
      <c r="B310" s="353">
        <f>+'Ark1'!C1152</f>
        <v>2023</v>
      </c>
      <c r="C310" s="263">
        <f>+'Ark1'!M1152</f>
        <v>3</v>
      </c>
      <c r="D310" s="263" t="s">
        <v>95</v>
      </c>
      <c r="E310" s="263">
        <f>+'Ark1'!D1152</f>
        <v>10</v>
      </c>
      <c r="F310" s="263" t="s">
        <v>594</v>
      </c>
      <c r="G310" s="263">
        <f>+IF(H310=0,"",'Ark1'!Q1152)</f>
        <v>183</v>
      </c>
      <c r="H310" s="451">
        <f>+'Ark1'!R1152</f>
        <v>244</v>
      </c>
      <c r="I310" s="264">
        <f>+IF(H310=0,"",'Ark1'!AE1152)</f>
        <v>2.5377015080603225</v>
      </c>
      <c r="J310" s="264">
        <f>+IF(H310=0,"",'Ark1'!AF1152)</f>
        <v>1.9182326163044401</v>
      </c>
      <c r="K310" s="265">
        <f>+IF(H310=0,"",'Ark1'!S1152)</f>
        <v>2.1033057851239674</v>
      </c>
      <c r="L310" s="265"/>
      <c r="M310" s="266"/>
      <c r="N310" s="266"/>
      <c r="O310" s="266"/>
      <c r="P310" s="264">
        <f>+IF(H310=0,"",'Ark1'!U1152)</f>
        <v>225.57377049180329</v>
      </c>
      <c r="Q310" s="266">
        <f>+IF(H310=0,"",'Ark1'!W1152)</f>
        <v>0</v>
      </c>
      <c r="R310" s="266">
        <f>+IF(H310=0,"",'Ark1'!X1152)</f>
        <v>1.2295081967213115</v>
      </c>
      <c r="S310" s="266">
        <f>+IF(H310=0,"",'Ark1'!AG1152)</f>
        <v>2477.5837104072402</v>
      </c>
      <c r="T310" s="266">
        <f>+IF(H310=0,"",'Ark1'!AH1152)</f>
        <v>90.573770491803273</v>
      </c>
      <c r="U310" s="266">
        <f>+IF(H310=0,"",'Ark1'!AI1152)</f>
        <v>33.606557377049178</v>
      </c>
      <c r="V310" s="266">
        <f>+IF(H310=0,"",'Ark1'!Y1152)</f>
        <v>45.822588751419637</v>
      </c>
      <c r="W310" s="265">
        <f>+IF(H310=0,"",'Ark1'!Z1152)</f>
        <v>1.2924268139225601</v>
      </c>
      <c r="X310" s="266">
        <f t="shared" si="63"/>
        <v>91.045872453982895</v>
      </c>
      <c r="Y310" s="266">
        <f t="shared" si="64"/>
        <v>75.191256830601091</v>
      </c>
      <c r="Z310" s="264">
        <f t="shared" si="65"/>
        <v>1.3333333333333333</v>
      </c>
      <c r="AA310" s="353"/>
      <c r="AD310" s="28"/>
      <c r="AE310" s="27"/>
      <c r="AH310" s="27"/>
      <c r="AI310" s="27"/>
      <c r="AJ310" s="27"/>
      <c r="AL310" s="27"/>
      <c r="AN310" s="27"/>
      <c r="AO310" s="27"/>
    </row>
    <row r="311" spans="1:67">
      <c r="A311" s="353"/>
      <c r="B311" s="353">
        <f>+'Ark1'!C1153</f>
        <v>2023</v>
      </c>
      <c r="C311" s="263">
        <f>+'Ark1'!M1153</f>
        <v>3</v>
      </c>
      <c r="D311" s="263" t="s">
        <v>95</v>
      </c>
      <c r="E311" s="263">
        <f>+'Ark1'!D1153</f>
        <v>11</v>
      </c>
      <c r="F311" s="263" t="s">
        <v>595</v>
      </c>
      <c r="G311" s="263">
        <f>+IF(H311=0,"",'Ark1'!Q1153)</f>
        <v>151</v>
      </c>
      <c r="H311" s="451">
        <f>+'Ark1'!R1153</f>
        <v>182</v>
      </c>
      <c r="I311" s="264">
        <f>+IF(H311=0,"",'Ark1'!AE1153)</f>
        <v>2.1157870262729599</v>
      </c>
      <c r="J311" s="264">
        <f>+IF(H311=0,"",'Ark1'!AF1153)</f>
        <v>1.6064349991647178</v>
      </c>
      <c r="K311" s="265">
        <f>+IF(H311=0,"",'Ark1'!S1153)</f>
        <v>2.3166666666666673</v>
      </c>
      <c r="L311" s="265"/>
      <c r="M311" s="266"/>
      <c r="N311" s="266"/>
      <c r="O311" s="266"/>
      <c r="P311" s="264">
        <f>+IF(H311=0,"",'Ark1'!U1153)</f>
        <v>230.31208791208769</v>
      </c>
      <c r="Q311" s="266">
        <f>+IF(H311=0,"",'Ark1'!W1153)</f>
        <v>0</v>
      </c>
      <c r="R311" s="266">
        <f>+IF(H311=0,"",'Ark1'!X1153)</f>
        <v>3.8461538461538449</v>
      </c>
      <c r="S311" s="266">
        <f>+IF(H311=0,"",'Ark1'!AG1153)</f>
        <v>2634.9518072289156</v>
      </c>
      <c r="T311" s="266">
        <f>+IF(H311=0,"",'Ark1'!AH1153)</f>
        <v>91.208791208791183</v>
      </c>
      <c r="U311" s="266">
        <f>+IF(H311=0,"",'Ark1'!AI1153)</f>
        <v>40.109890109890109</v>
      </c>
      <c r="V311" s="266">
        <f>+IF(H311=0,"",'Ark1'!Y1153)</f>
        <v>52.389836979300078</v>
      </c>
      <c r="W311" s="265">
        <f>+IF(H311=0,"",'Ark1'!Z1153)</f>
        <v>1.4491682174918556</v>
      </c>
      <c r="X311" s="266">
        <f t="shared" si="63"/>
        <v>87.406565569902639</v>
      </c>
      <c r="Y311" s="266">
        <f t="shared" si="64"/>
        <v>76.770695970695897</v>
      </c>
      <c r="Z311" s="264">
        <f t="shared" si="65"/>
        <v>1.2052980132450331</v>
      </c>
      <c r="AA311" s="353"/>
      <c r="AD311" s="28"/>
      <c r="AE311" s="27"/>
      <c r="AH311" s="27"/>
      <c r="AI311" s="27"/>
      <c r="AJ311" s="27"/>
      <c r="AL311" s="27"/>
      <c r="AN311" s="27"/>
      <c r="AO311" s="27"/>
    </row>
    <row r="312" spans="1:67">
      <c r="A312" s="353"/>
      <c r="B312" s="353">
        <f>+'Ark1'!C1154</f>
        <v>2023</v>
      </c>
      <c r="C312" s="263">
        <f>+'Ark1'!M1154</f>
        <v>3</v>
      </c>
      <c r="D312" s="263" t="s">
        <v>95</v>
      </c>
      <c r="E312" s="263">
        <f>+'Ark1'!D1154</f>
        <v>12</v>
      </c>
      <c r="F312" s="263" t="s">
        <v>596</v>
      </c>
      <c r="G312" s="263">
        <f>+IF(H312=0,"",'Ark1'!Q1154)</f>
        <v>19</v>
      </c>
      <c r="H312" s="451">
        <f>+'Ark1'!R1154</f>
        <v>22</v>
      </c>
      <c r="I312" s="264">
        <f>+IF(H312=0,"",'Ark1'!AE1154)</f>
        <v>1.1088709677419355</v>
      </c>
      <c r="J312" s="264">
        <f>+IF(H312=0,"",'Ark1'!AF1154)</f>
        <v>0.78954626150860818</v>
      </c>
      <c r="K312" s="265">
        <f>+IF(H312=0,"",'Ark1'!S1154)</f>
        <v>2.3181818181818183</v>
      </c>
      <c r="L312" s="265"/>
      <c r="M312" s="266"/>
      <c r="N312" s="266"/>
      <c r="O312" s="266"/>
      <c r="P312" s="264">
        <f>+IF(H312=0,"",'Ark1'!U1154)</f>
        <v>217.31363636363639</v>
      </c>
      <c r="Q312" s="266">
        <f>+IF(H312=0,"",'Ark1'!W1154)</f>
        <v>0</v>
      </c>
      <c r="R312" s="266">
        <f>+IF(H312=0,"",'Ark1'!X1154)</f>
        <v>0</v>
      </c>
      <c r="S312" s="266">
        <f>+IF(H312=0,"",'Ark1'!AG1154)</f>
        <v>2590.894736842105</v>
      </c>
      <c r="T312" s="266">
        <f>+IF(H312=0,"",'Ark1'!AH1154)</f>
        <v>86.363636363636346</v>
      </c>
      <c r="U312" s="266">
        <f>+IF(H312=0,"",'Ark1'!AI1154)</f>
        <v>50</v>
      </c>
      <c r="V312" s="266">
        <f>+IF(H312=0,"",'Ark1'!Y1154)</f>
        <v>47.02138097286209</v>
      </c>
      <c r="W312" s="265">
        <f>+IF(H312=0,"",'Ark1'!Z1154)</f>
        <v>1.4265777114977465</v>
      </c>
      <c r="X312" s="266">
        <f t="shared" si="63"/>
        <v>83.875903282936022</v>
      </c>
      <c r="Y312" s="266">
        <f t="shared" si="64"/>
        <v>72.437878787878802</v>
      </c>
      <c r="Z312" s="264">
        <f t="shared" si="65"/>
        <v>1.1578947368421053</v>
      </c>
      <c r="AA312" s="353"/>
      <c r="AD312" s="28"/>
      <c r="AE312" s="27"/>
      <c r="AH312" s="27"/>
      <c r="AI312" s="27"/>
      <c r="AJ312" s="27"/>
      <c r="AL312" s="27"/>
      <c r="AN312" s="27"/>
      <c r="AO312" s="27"/>
    </row>
    <row r="313" spans="1:67" ht="19.8">
      <c r="A313" s="353"/>
      <c r="B313" s="353"/>
      <c r="C313" s="353"/>
      <c r="D313" s="353"/>
      <c r="E313" s="353"/>
      <c r="F313" s="353"/>
      <c r="G313" s="353"/>
      <c r="H313" s="452"/>
      <c r="I313" s="354"/>
      <c r="J313" s="354"/>
      <c r="K313" s="353"/>
      <c r="L313" s="353"/>
      <c r="M313" s="355"/>
      <c r="N313" s="355"/>
      <c r="O313" s="355"/>
      <c r="P313" s="353"/>
      <c r="Q313" s="355"/>
      <c r="R313" s="355"/>
      <c r="S313" s="353"/>
      <c r="T313" s="355"/>
      <c r="U313" s="355"/>
      <c r="V313" s="355"/>
      <c r="W313" s="353"/>
      <c r="X313" s="353"/>
      <c r="Y313" s="355"/>
      <c r="Z313" s="354"/>
      <c r="AA313" s="353"/>
      <c r="AB313" s="247"/>
      <c r="AD313" s="28"/>
      <c r="AE313" s="27"/>
      <c r="AF313" s="248"/>
      <c r="AG313" s="86"/>
      <c r="AK313" s="86"/>
      <c r="BC313" s="259" t="e">
        <f>1+#REF!</f>
        <v>#REF!</v>
      </c>
      <c r="BD313" s="27">
        <v>248.30514184397128</v>
      </c>
      <c r="BE313" s="86">
        <f t="shared" ref="BE313:BO313" si="66">+BD313</f>
        <v>248.30514184397128</v>
      </c>
      <c r="BF313" s="86">
        <f t="shared" si="66"/>
        <v>248.30514184397128</v>
      </c>
      <c r="BG313" s="86">
        <f t="shared" si="66"/>
        <v>248.30514184397128</v>
      </c>
      <c r="BH313" s="86">
        <f t="shared" si="66"/>
        <v>248.30514184397128</v>
      </c>
      <c r="BI313" s="86">
        <f t="shared" si="66"/>
        <v>248.30514184397128</v>
      </c>
      <c r="BJ313" s="86">
        <f t="shared" si="66"/>
        <v>248.30514184397128</v>
      </c>
      <c r="BK313" s="86">
        <f t="shared" si="66"/>
        <v>248.30514184397128</v>
      </c>
      <c r="BL313" s="86">
        <f t="shared" si="66"/>
        <v>248.30514184397128</v>
      </c>
      <c r="BM313" s="86">
        <f t="shared" si="66"/>
        <v>248.30514184397128</v>
      </c>
      <c r="BN313" s="86">
        <f t="shared" si="66"/>
        <v>248.30514184397128</v>
      </c>
      <c r="BO313" s="86">
        <f t="shared" si="66"/>
        <v>248.30514184397128</v>
      </c>
    </row>
    <row r="314" spans="1:67" ht="19.8">
      <c r="A314" s="353"/>
      <c r="B314" s="353"/>
      <c r="C314" s="353"/>
      <c r="D314" s="353"/>
      <c r="E314" s="353"/>
      <c r="F314" s="353"/>
      <c r="G314" s="353"/>
      <c r="H314" s="452"/>
      <c r="I314" s="354"/>
      <c r="J314" s="354"/>
      <c r="K314" s="353"/>
      <c r="L314" s="353"/>
      <c r="M314" s="355"/>
      <c r="N314" s="355"/>
      <c r="O314" s="355"/>
      <c r="P314" s="353"/>
      <c r="Q314" s="355"/>
      <c r="R314" s="355"/>
      <c r="S314" s="353"/>
      <c r="T314" s="355"/>
      <c r="U314" s="355"/>
      <c r="V314" s="355"/>
      <c r="W314" s="353"/>
      <c r="X314" s="353"/>
      <c r="Y314" s="355"/>
      <c r="Z314" s="354"/>
      <c r="AA314" s="353"/>
      <c r="AB314" s="247"/>
      <c r="AD314" s="28"/>
      <c r="AE314" s="27"/>
      <c r="AF314" s="248"/>
      <c r="AG314" s="86"/>
      <c r="AK314" s="86"/>
      <c r="BC314" s="259"/>
      <c r="BD314" s="27"/>
    </row>
    <row r="315" spans="1:67" ht="22.8">
      <c r="A315" s="356" t="s">
        <v>628</v>
      </c>
      <c r="B315" s="353"/>
      <c r="C315" s="353"/>
      <c r="D315" s="357" t="str">
        <f>+D320</f>
        <v>2-</v>
      </c>
      <c r="E315" s="353"/>
      <c r="F315" s="353"/>
      <c r="G315" s="353"/>
      <c r="H315" s="446">
        <f>SUM(H320:H331)</f>
        <v>3310</v>
      </c>
      <c r="I315" s="354"/>
      <c r="J315" s="354"/>
      <c r="K315" s="353"/>
      <c r="L315" s="353"/>
      <c r="M315" s="355"/>
      <c r="N315" s="355"/>
      <c r="O315" s="355"/>
      <c r="P315" s="269">
        <f>+Fettgruppe!Q28</f>
        <v>241.42353474320217</v>
      </c>
      <c r="Q315" s="355"/>
      <c r="R315" s="355"/>
      <c r="S315" s="353"/>
      <c r="T315" s="355"/>
      <c r="U315" s="355"/>
      <c r="V315" s="355"/>
      <c r="W315" s="353"/>
      <c r="X315" s="269">
        <f>+Fettgruppe!Y28</f>
        <v>101.87794472045843</v>
      </c>
      <c r="Y315" s="358" t="s">
        <v>627</v>
      </c>
      <c r="Z315" s="359"/>
      <c r="AA315" s="353"/>
      <c r="AB315" s="247"/>
      <c r="AD315" s="28"/>
      <c r="AE315" s="27"/>
      <c r="AF315" s="248"/>
      <c r="AG315" s="86"/>
      <c r="AK315" s="86"/>
      <c r="BC315" s="259" t="e">
        <f>1+BC313</f>
        <v>#REF!</v>
      </c>
      <c r="BD315" s="27">
        <v>268.9193823216188</v>
      </c>
      <c r="BE315" s="86">
        <f t="shared" ref="BE315:BO315" si="67">+BD315</f>
        <v>268.9193823216188</v>
      </c>
      <c r="BF315" s="86">
        <f t="shared" si="67"/>
        <v>268.9193823216188</v>
      </c>
      <c r="BG315" s="86">
        <f t="shared" si="67"/>
        <v>268.9193823216188</v>
      </c>
      <c r="BH315" s="86">
        <f t="shared" si="67"/>
        <v>268.9193823216188</v>
      </c>
      <c r="BI315" s="86">
        <f t="shared" si="67"/>
        <v>268.9193823216188</v>
      </c>
      <c r="BJ315" s="86">
        <f t="shared" si="67"/>
        <v>268.9193823216188</v>
      </c>
      <c r="BK315" s="86">
        <f t="shared" si="67"/>
        <v>268.9193823216188</v>
      </c>
      <c r="BL315" s="86">
        <f t="shared" si="67"/>
        <v>268.9193823216188</v>
      </c>
      <c r="BM315" s="86">
        <f t="shared" si="67"/>
        <v>268.9193823216188</v>
      </c>
      <c r="BN315" s="86">
        <f t="shared" si="67"/>
        <v>268.9193823216188</v>
      </c>
      <c r="BO315" s="86">
        <f t="shared" si="67"/>
        <v>268.9193823216188</v>
      </c>
    </row>
    <row r="316" spans="1:67" ht="16.5" customHeight="1">
      <c r="A316" s="353"/>
      <c r="B316" s="353"/>
      <c r="C316" s="353"/>
      <c r="D316" s="357"/>
      <c r="E316" s="353"/>
      <c r="F316" s="353"/>
      <c r="G316" s="353"/>
      <c r="H316" s="452"/>
      <c r="I316" s="353"/>
      <c r="J316" s="353"/>
      <c r="K316" s="353"/>
      <c r="L316" s="353"/>
      <c r="M316" s="355"/>
      <c r="N316" s="355"/>
      <c r="O316" s="355"/>
      <c r="P316" s="353"/>
      <c r="Q316" s="355"/>
      <c r="R316" s="355"/>
      <c r="S316" s="353"/>
      <c r="T316" s="355"/>
      <c r="U316" s="355"/>
      <c r="V316" s="355"/>
      <c r="W316" s="353"/>
      <c r="X316" s="353"/>
      <c r="Y316" s="355"/>
      <c r="Z316" s="359" t="s">
        <v>4</v>
      </c>
      <c r="AA316" s="353"/>
      <c r="AB316" s="247"/>
      <c r="AD316" s="28"/>
      <c r="AE316" s="27"/>
      <c r="AF316" s="248"/>
      <c r="AG316" s="86"/>
      <c r="AK316" s="86"/>
      <c r="BC316" s="259"/>
      <c r="BD316" s="27"/>
    </row>
    <row r="317" spans="1:67" ht="19.8">
      <c r="A317" s="353"/>
      <c r="B317" s="353"/>
      <c r="C317" s="353"/>
      <c r="D317" s="353"/>
      <c r="E317" s="353"/>
      <c r="F317" s="353"/>
      <c r="G317" s="356" t="s">
        <v>4</v>
      </c>
      <c r="H317" s="452"/>
      <c r="I317" s="354"/>
      <c r="J317" s="354"/>
      <c r="K317" s="356" t="s">
        <v>24</v>
      </c>
      <c r="L317" s="356"/>
      <c r="M317" s="355"/>
      <c r="N317" s="355"/>
      <c r="O317" s="355"/>
      <c r="P317" s="354"/>
      <c r="Q317" s="355" t="s">
        <v>404</v>
      </c>
      <c r="R317" s="355" t="s">
        <v>404</v>
      </c>
      <c r="S317" s="358" t="s">
        <v>533</v>
      </c>
      <c r="T317" s="355" t="s">
        <v>404</v>
      </c>
      <c r="U317" s="355" t="s">
        <v>404</v>
      </c>
      <c r="V317" s="358" t="s">
        <v>424</v>
      </c>
      <c r="W317" s="353"/>
      <c r="X317" s="356" t="s">
        <v>479</v>
      </c>
      <c r="Y317" s="358" t="s">
        <v>78</v>
      </c>
      <c r="Z317" s="359" t="s">
        <v>10</v>
      </c>
      <c r="AA317" s="353"/>
      <c r="AB317" s="247"/>
      <c r="AD317" s="28"/>
      <c r="AE317" s="27"/>
      <c r="AF317" s="248"/>
      <c r="AG317" s="86"/>
      <c r="AK317" s="86"/>
      <c r="BC317" s="259" t="e">
        <f>1+BC315</f>
        <v>#REF!</v>
      </c>
      <c r="BD317" s="27">
        <v>292.46921194322113</v>
      </c>
      <c r="BE317" s="86">
        <f t="shared" ref="BE317:BO319" si="68">+BD317</f>
        <v>292.46921194322113</v>
      </c>
      <c r="BF317" s="86">
        <f t="shared" si="68"/>
        <v>292.46921194322113</v>
      </c>
      <c r="BG317" s="86">
        <f t="shared" si="68"/>
        <v>292.46921194322113</v>
      </c>
      <c r="BH317" s="86">
        <f t="shared" si="68"/>
        <v>292.46921194322113</v>
      </c>
      <c r="BI317" s="86">
        <f t="shared" si="68"/>
        <v>292.46921194322113</v>
      </c>
      <c r="BJ317" s="86">
        <f t="shared" si="68"/>
        <v>292.46921194322113</v>
      </c>
      <c r="BK317" s="86">
        <f t="shared" si="68"/>
        <v>292.46921194322113</v>
      </c>
      <c r="BL317" s="86">
        <f t="shared" si="68"/>
        <v>292.46921194322113</v>
      </c>
      <c r="BM317" s="86">
        <f t="shared" si="68"/>
        <v>292.46921194322113</v>
      </c>
      <c r="BN317" s="86">
        <f t="shared" si="68"/>
        <v>292.46921194322113</v>
      </c>
      <c r="BO317" s="86">
        <f t="shared" si="68"/>
        <v>292.46921194322113</v>
      </c>
    </row>
    <row r="318" spans="1:67" ht="19.8">
      <c r="A318" s="353"/>
      <c r="B318" s="353"/>
      <c r="C318" s="353"/>
      <c r="D318" s="353"/>
      <c r="E318" s="356"/>
      <c r="F318" s="356"/>
      <c r="G318" s="356" t="s">
        <v>477</v>
      </c>
      <c r="H318" s="453" t="s">
        <v>4</v>
      </c>
      <c r="I318" s="359" t="s">
        <v>4</v>
      </c>
      <c r="J318" s="359" t="s">
        <v>1</v>
      </c>
      <c r="K318" s="356" t="s">
        <v>541</v>
      </c>
      <c r="L318" s="356"/>
      <c r="M318" s="358"/>
      <c r="N318" s="358"/>
      <c r="O318" s="358"/>
      <c r="P318" s="359" t="s">
        <v>24</v>
      </c>
      <c r="Q318" s="358" t="s">
        <v>575</v>
      </c>
      <c r="R318" s="358" t="s">
        <v>489</v>
      </c>
      <c r="S318" s="358" t="s">
        <v>554</v>
      </c>
      <c r="T318" s="358" t="s">
        <v>491</v>
      </c>
      <c r="U318" s="358" t="s">
        <v>562</v>
      </c>
      <c r="V318" s="358"/>
      <c r="W318" s="356" t="s">
        <v>415</v>
      </c>
      <c r="X318" s="356" t="s">
        <v>487</v>
      </c>
      <c r="Y318" s="358" t="s">
        <v>425</v>
      </c>
      <c r="Z318" s="359" t="s">
        <v>71</v>
      </c>
      <c r="AA318" s="353"/>
      <c r="AB318" s="247"/>
      <c r="AD318" s="28"/>
      <c r="AE318" s="27"/>
      <c r="AF318" s="248"/>
      <c r="AG318" s="86"/>
      <c r="AK318" s="86"/>
      <c r="BC318" s="259" t="e">
        <f t="shared" ref="BC318:BC319" si="69">1+BC317</f>
        <v>#REF!</v>
      </c>
      <c r="BD318" s="27">
        <v>314.89908376963371</v>
      </c>
      <c r="BE318" s="86">
        <f t="shared" si="68"/>
        <v>314.89908376963371</v>
      </c>
      <c r="BF318" s="86">
        <f t="shared" si="68"/>
        <v>314.89908376963371</v>
      </c>
      <c r="BG318" s="86">
        <f t="shared" si="68"/>
        <v>314.89908376963371</v>
      </c>
      <c r="BH318" s="86">
        <f t="shared" si="68"/>
        <v>314.89908376963371</v>
      </c>
      <c r="BI318" s="86">
        <f t="shared" si="68"/>
        <v>314.89908376963371</v>
      </c>
      <c r="BJ318" s="86">
        <f t="shared" si="68"/>
        <v>314.89908376963371</v>
      </c>
      <c r="BK318" s="86">
        <f t="shared" si="68"/>
        <v>314.89908376963371</v>
      </c>
      <c r="BL318" s="86">
        <f t="shared" si="68"/>
        <v>314.89908376963371</v>
      </c>
      <c r="BM318" s="86">
        <f t="shared" si="68"/>
        <v>314.89908376963371</v>
      </c>
      <c r="BN318" s="86">
        <f t="shared" si="68"/>
        <v>314.89908376963371</v>
      </c>
      <c r="BO318" s="86">
        <f t="shared" si="68"/>
        <v>314.89908376963371</v>
      </c>
    </row>
    <row r="319" spans="1:67" ht="19.8">
      <c r="A319" s="353"/>
      <c r="B319" s="353"/>
      <c r="C319" s="356" t="s">
        <v>0</v>
      </c>
      <c r="D319" s="356"/>
      <c r="E319" s="356" t="s">
        <v>87</v>
      </c>
      <c r="F319" s="356"/>
      <c r="G319" s="360" t="s">
        <v>478</v>
      </c>
      <c r="H319" s="454" t="s">
        <v>10</v>
      </c>
      <c r="I319" s="361" t="s">
        <v>404</v>
      </c>
      <c r="J319" s="361" t="s">
        <v>404</v>
      </c>
      <c r="K319" s="360" t="s">
        <v>542</v>
      </c>
      <c r="L319" s="360"/>
      <c r="M319" s="362"/>
      <c r="N319" s="362"/>
      <c r="O319" s="362"/>
      <c r="P319" s="361" t="s">
        <v>45</v>
      </c>
      <c r="Q319" s="362" t="s">
        <v>552</v>
      </c>
      <c r="R319" s="362" t="s">
        <v>441</v>
      </c>
      <c r="S319" s="362" t="s">
        <v>485</v>
      </c>
      <c r="T319" s="362" t="s">
        <v>472</v>
      </c>
      <c r="U319" s="362" t="s">
        <v>531</v>
      </c>
      <c r="V319" s="362" t="s">
        <v>1</v>
      </c>
      <c r="W319" s="360" t="s">
        <v>416</v>
      </c>
      <c r="X319" s="360" t="s">
        <v>488</v>
      </c>
      <c r="Y319" s="362" t="s">
        <v>426</v>
      </c>
      <c r="Z319" s="361" t="s">
        <v>557</v>
      </c>
      <c r="AA319" s="353"/>
      <c r="AB319" s="247"/>
      <c r="AD319" s="28"/>
      <c r="AE319" s="27"/>
      <c r="AF319" s="248"/>
      <c r="AG319" s="86"/>
      <c r="AK319" s="86"/>
      <c r="BC319" s="259" t="e">
        <f t="shared" si="69"/>
        <v>#REF!</v>
      </c>
      <c r="BD319" s="27">
        <v>325.0188034188032</v>
      </c>
      <c r="BE319" s="86">
        <f t="shared" si="68"/>
        <v>325.0188034188032</v>
      </c>
      <c r="BF319" s="86">
        <f t="shared" si="68"/>
        <v>325.0188034188032</v>
      </c>
      <c r="BG319" s="86">
        <f t="shared" si="68"/>
        <v>325.0188034188032</v>
      </c>
      <c r="BH319" s="86">
        <f t="shared" si="68"/>
        <v>325.0188034188032</v>
      </c>
      <c r="BI319" s="86">
        <f t="shared" si="68"/>
        <v>325.0188034188032</v>
      </c>
      <c r="BJ319" s="86">
        <f t="shared" si="68"/>
        <v>325.0188034188032</v>
      </c>
      <c r="BK319" s="86">
        <f t="shared" si="68"/>
        <v>325.0188034188032</v>
      </c>
      <c r="BL319" s="86">
        <f t="shared" si="68"/>
        <v>325.0188034188032</v>
      </c>
      <c r="BM319" s="86">
        <f t="shared" si="68"/>
        <v>325.0188034188032</v>
      </c>
      <c r="BN319" s="86">
        <f t="shared" si="68"/>
        <v>325.0188034188032</v>
      </c>
      <c r="BO319" s="86">
        <f t="shared" si="68"/>
        <v>325.0188034188032</v>
      </c>
    </row>
    <row r="320" spans="1:67">
      <c r="A320" s="353"/>
      <c r="B320" s="353">
        <f>+'Ark1'!C1155</f>
        <v>2023</v>
      </c>
      <c r="C320" s="263">
        <f>+'Ark1'!M1155</f>
        <v>4</v>
      </c>
      <c r="D320" s="263" t="s">
        <v>96</v>
      </c>
      <c r="E320" s="263">
        <f>+'Ark1'!D1155</f>
        <v>1</v>
      </c>
      <c r="F320" s="263" t="s">
        <v>586</v>
      </c>
      <c r="G320" s="263">
        <f>+IF(H320=0,"",'Ark1'!Q1155)</f>
        <v>240</v>
      </c>
      <c r="H320" s="451">
        <f>+'Ark1'!R1155</f>
        <v>267</v>
      </c>
      <c r="I320" s="264">
        <f>+IF(H320=0,"",'Ark1'!AE1155)</f>
        <v>4.8793859649122808</v>
      </c>
      <c r="J320" s="264">
        <f>+IF(H320=0,"",'Ark1'!AF1155)</f>
        <v>4.027948320322742</v>
      </c>
      <c r="K320" s="265">
        <f>+IF(H320=0,"",'Ark1'!S1155)</f>
        <v>2.0984848484848482</v>
      </c>
      <c r="L320" s="265"/>
      <c r="M320" s="266"/>
      <c r="N320" s="266"/>
      <c r="O320" s="266"/>
      <c r="P320" s="264">
        <f>+IF(H320=0,"",'Ark1'!U1155)</f>
        <v>247.57340823970037</v>
      </c>
      <c r="Q320" s="266">
        <f>+IF(H320=0,"",'Ark1'!W1155)</f>
        <v>0</v>
      </c>
      <c r="R320" s="266">
        <f>+IF(H320=0,"",'Ark1'!X1155)</f>
        <v>1.4981273408239701</v>
      </c>
      <c r="S320" s="266">
        <f>+IF(H320=0,"",'Ark1'!AG1155)</f>
        <v>2375.7791164658634</v>
      </c>
      <c r="T320" s="266">
        <f>+IF(H320=0,"",'Ark1'!AH1155)</f>
        <v>93.258426966292163</v>
      </c>
      <c r="U320" s="266">
        <f>+IF(H320=0,"",'Ark1'!AI1155)</f>
        <v>14.606741573033702</v>
      </c>
      <c r="V320" s="266">
        <f>+IF(H320=0,"",'Ark1'!Y1155)</f>
        <v>38.014298571386753</v>
      </c>
      <c r="W320" s="265">
        <f>+IF(H320=0,"",'Ark1'!Z1155)</f>
        <v>1.0917265951954502</v>
      </c>
      <c r="X320" s="266">
        <f t="shared" ref="X320:X331" si="70">+IF(H320=0,"",1000*P320/S320)</f>
        <v>104.20724996016592</v>
      </c>
      <c r="Y320" s="266">
        <f t="shared" ref="Y320:Y331" si="71">+IF(H320=0,"",P320/C320)</f>
        <v>61.893352059925093</v>
      </c>
      <c r="Z320" s="264">
        <f t="shared" ref="Z320:Z331" si="72">+IF(H320=0,"",H320/G320)</f>
        <v>1.1125</v>
      </c>
      <c r="AA320" s="353"/>
      <c r="AD320" s="28"/>
      <c r="AE320" s="27"/>
      <c r="AH320" s="27"/>
      <c r="AI320" s="27"/>
      <c r="AJ320" s="27"/>
      <c r="AL320" s="27"/>
      <c r="AN320" s="27"/>
      <c r="AO320" s="27"/>
    </row>
    <row r="321" spans="1:67">
      <c r="A321" s="353"/>
      <c r="B321" s="353">
        <f>+'Ark1'!C1156</f>
        <v>2023</v>
      </c>
      <c r="C321" s="263">
        <f>+'Ark1'!M1156</f>
        <v>4</v>
      </c>
      <c r="D321" s="263" t="s">
        <v>96</v>
      </c>
      <c r="E321" s="263">
        <f>+'Ark1'!D1156</f>
        <v>2</v>
      </c>
      <c r="F321" s="263" t="s">
        <v>587</v>
      </c>
      <c r="G321" s="263">
        <f>+IF(H321=0,"",'Ark1'!Q1156)</f>
        <v>170</v>
      </c>
      <c r="H321" s="451">
        <f>+'Ark1'!R1156</f>
        <v>205</v>
      </c>
      <c r="I321" s="264">
        <f>+IF(H321=0,"",'Ark1'!AE1156)</f>
        <v>5.6056877221766488</v>
      </c>
      <c r="J321" s="264">
        <f>+IF(H321=0,"",'Ark1'!AF1156)</f>
        <v>4.4732437572891239</v>
      </c>
      <c r="K321" s="265">
        <f>+IF(H321=0,"",'Ark1'!S1156)</f>
        <v>2.0585365853658546</v>
      </c>
      <c r="L321" s="265"/>
      <c r="M321" s="266"/>
      <c r="N321" s="266"/>
      <c r="O321" s="266"/>
      <c r="P321" s="264">
        <f>+IF(H321=0,"",'Ark1'!U1156)</f>
        <v>236.3258536585366</v>
      </c>
      <c r="Q321" s="266">
        <f>+IF(H321=0,"",'Ark1'!W1156)</f>
        <v>0</v>
      </c>
      <c r="R321" s="266">
        <f>+IF(H321=0,"",'Ark1'!X1156)</f>
        <v>0.48780487804878048</v>
      </c>
      <c r="S321" s="266">
        <f>+IF(H321=0,"",'Ark1'!AG1156)</f>
        <v>2341.3651685393256</v>
      </c>
      <c r="T321" s="266">
        <f>+IF(H321=0,"",'Ark1'!AH1156)</f>
        <v>86.341463414634177</v>
      </c>
      <c r="U321" s="266">
        <f>+IF(H321=0,"",'Ark1'!AI1156)</f>
        <v>19.512195121951219</v>
      </c>
      <c r="V321" s="266">
        <f>+IF(H321=0,"",'Ark1'!Y1156)</f>
        <v>39.706796922343422</v>
      </c>
      <c r="W321" s="265">
        <f>+IF(H321=0,"",'Ark1'!Z1156)</f>
        <v>1.0200372087321596</v>
      </c>
      <c r="X321" s="266">
        <f t="shared" si="70"/>
        <v>100.93506849509077</v>
      </c>
      <c r="Y321" s="266">
        <f t="shared" si="71"/>
        <v>59.08146341463415</v>
      </c>
      <c r="Z321" s="264">
        <f t="shared" si="72"/>
        <v>1.2058823529411764</v>
      </c>
      <c r="AA321" s="353"/>
      <c r="AD321" s="28"/>
      <c r="AE321" s="27"/>
      <c r="AH321" s="27"/>
      <c r="AI321" s="27"/>
      <c r="AJ321" s="27"/>
      <c r="AL321" s="27"/>
      <c r="AN321" s="27"/>
      <c r="AO321" s="27"/>
    </row>
    <row r="322" spans="1:67">
      <c r="A322" s="353"/>
      <c r="B322" s="353">
        <f>+'Ark1'!C1157</f>
        <v>2023</v>
      </c>
      <c r="C322" s="263">
        <f>+'Ark1'!M1157</f>
        <v>4</v>
      </c>
      <c r="D322" s="263" t="s">
        <v>96</v>
      </c>
      <c r="E322" s="263">
        <f>+'Ark1'!D1157</f>
        <v>3</v>
      </c>
      <c r="F322" s="263" t="s">
        <v>588</v>
      </c>
      <c r="G322" s="263">
        <f>+IF(H322=0,"",'Ark1'!Q1157)</f>
        <v>203</v>
      </c>
      <c r="H322" s="451">
        <f>+'Ark1'!R1157</f>
        <v>235</v>
      </c>
      <c r="I322" s="264">
        <f>+IF(H322=0,"",'Ark1'!AE1157)</f>
        <v>4.7283702213279684</v>
      </c>
      <c r="J322" s="264">
        <f>+IF(H322=0,"",'Ark1'!AF1157)</f>
        <v>3.8060994096717513</v>
      </c>
      <c r="K322" s="265">
        <f>+IF(H322=0,"",'Ark1'!S1157)</f>
        <v>2.0732758620689653</v>
      </c>
      <c r="L322" s="265"/>
      <c r="M322" s="266"/>
      <c r="N322" s="266"/>
      <c r="O322" s="266"/>
      <c r="P322" s="264">
        <f>+IF(H322=0,"",'Ark1'!U1157)</f>
        <v>241.26553191489367</v>
      </c>
      <c r="Q322" s="266">
        <f>+IF(H322=0,"",'Ark1'!W1157)</f>
        <v>0</v>
      </c>
      <c r="R322" s="266">
        <f>+IF(H322=0,"",'Ark1'!X1157)</f>
        <v>0.42553191489361714</v>
      </c>
      <c r="S322" s="266">
        <f>+IF(H322=0,"",'Ark1'!AG1157)</f>
        <v>2302.6915887850464</v>
      </c>
      <c r="T322" s="266">
        <f>+IF(H322=0,"",'Ark1'!AH1157)</f>
        <v>90.638297872340402</v>
      </c>
      <c r="U322" s="266">
        <f>+IF(H322=0,"",'Ark1'!AI1157)</f>
        <v>13.617021276595748</v>
      </c>
      <c r="V322" s="266">
        <f>+IF(H322=0,"",'Ark1'!Y1157)</f>
        <v>37.192229273520411</v>
      </c>
      <c r="W322" s="265">
        <f>+IF(H322=0,"",'Ark1'!Z1157)</f>
        <v>1.1239347522973757</v>
      </c>
      <c r="X322" s="266">
        <f t="shared" si="70"/>
        <v>104.77544326385062</v>
      </c>
      <c r="Y322" s="266">
        <f t="shared" si="71"/>
        <v>60.316382978723418</v>
      </c>
      <c r="Z322" s="264">
        <f t="shared" si="72"/>
        <v>1.1576354679802956</v>
      </c>
      <c r="AA322" s="353"/>
      <c r="AD322" s="28"/>
      <c r="AE322" s="27"/>
      <c r="AH322" s="27"/>
      <c r="AI322" s="27"/>
      <c r="AJ322" s="27"/>
      <c r="AL322" s="27"/>
      <c r="AN322" s="27"/>
      <c r="AO322" s="27"/>
    </row>
    <row r="323" spans="1:67">
      <c r="A323" s="353"/>
      <c r="B323" s="353">
        <f>+'Ark1'!C1158</f>
        <v>2023</v>
      </c>
      <c r="C323" s="263">
        <f>+'Ark1'!M1158</f>
        <v>4</v>
      </c>
      <c r="D323" s="263" t="s">
        <v>96</v>
      </c>
      <c r="E323" s="263">
        <f>+'Ark1'!D1158</f>
        <v>4</v>
      </c>
      <c r="F323" s="263" t="s">
        <v>589</v>
      </c>
      <c r="G323" s="263">
        <f>+IF(H323=0,"",'Ark1'!Q1158)</f>
        <v>159</v>
      </c>
      <c r="H323" s="451">
        <f>+'Ark1'!R1158</f>
        <v>176</v>
      </c>
      <c r="I323" s="264">
        <f>+IF(H323=0,"",'Ark1'!AE1158)</f>
        <v>5.0213980028530658</v>
      </c>
      <c r="J323" s="264">
        <f>+IF(H323=0,"",'Ark1'!AF1158)</f>
        <v>3.9258373400521607</v>
      </c>
      <c r="K323" s="265">
        <f>+IF(H323=0,"",'Ark1'!S1158)</f>
        <v>2.0689655172413794</v>
      </c>
      <c r="L323" s="265"/>
      <c r="M323" s="266"/>
      <c r="N323" s="266"/>
      <c r="O323" s="266"/>
      <c r="P323" s="264">
        <f>+IF(H323=0,"",'Ark1'!U1158)</f>
        <v>238.35170454545448</v>
      </c>
      <c r="Q323" s="266">
        <f>+IF(H323=0,"",'Ark1'!W1158)</f>
        <v>0</v>
      </c>
      <c r="R323" s="266">
        <f>+IF(H323=0,"",'Ark1'!X1158)</f>
        <v>0</v>
      </c>
      <c r="S323" s="266">
        <f>+IF(H323=0,"",'Ark1'!AG1158)</f>
        <v>2303.9150326797394</v>
      </c>
      <c r="T323" s="266">
        <f>+IF(H323=0,"",'Ark1'!AH1158)</f>
        <v>86.931818181818173</v>
      </c>
      <c r="U323" s="266">
        <f>+IF(H323=0,"",'Ark1'!AI1158)</f>
        <v>13.06818181818182</v>
      </c>
      <c r="V323" s="266">
        <f>+IF(H323=0,"",'Ark1'!Y1158)</f>
        <v>34.466243324632302</v>
      </c>
      <c r="W323" s="265">
        <f>+IF(H323=0,"",'Ark1'!Z1158)</f>
        <v>1.124649382661395</v>
      </c>
      <c r="X323" s="266">
        <f t="shared" si="70"/>
        <v>103.45507588802953</v>
      </c>
      <c r="Y323" s="266">
        <f t="shared" si="71"/>
        <v>59.58792613636362</v>
      </c>
      <c r="Z323" s="264">
        <f t="shared" si="72"/>
        <v>1.1069182389937107</v>
      </c>
      <c r="AA323" s="353"/>
      <c r="AD323" s="28"/>
      <c r="AE323" s="27"/>
      <c r="AH323" s="27"/>
      <c r="AI323" s="27"/>
      <c r="AJ323" s="27"/>
      <c r="AL323" s="27"/>
      <c r="AN323" s="27"/>
      <c r="AO323" s="27"/>
    </row>
    <row r="324" spans="1:67">
      <c r="A324" s="353"/>
      <c r="B324" s="353">
        <f>+'Ark1'!C1159</f>
        <v>2023</v>
      </c>
      <c r="C324" s="263">
        <f>+'Ark1'!M1159</f>
        <v>4</v>
      </c>
      <c r="D324" s="263" t="s">
        <v>96</v>
      </c>
      <c r="E324" s="263">
        <f>+'Ark1'!D1159</f>
        <v>5</v>
      </c>
      <c r="F324" s="263" t="s">
        <v>444</v>
      </c>
      <c r="G324" s="263">
        <f>+IF(H324=0,"",'Ark1'!Q1159)</f>
        <v>192</v>
      </c>
      <c r="H324" s="451">
        <f>+'Ark1'!R1159</f>
        <v>221</v>
      </c>
      <c r="I324" s="264">
        <f>+IF(H324=0,"",'Ark1'!AE1159)</f>
        <v>5.2631578947368443</v>
      </c>
      <c r="J324" s="264">
        <f>+IF(H324=0,"",'Ark1'!AF1159)</f>
        <v>4.1635210399187654</v>
      </c>
      <c r="K324" s="265">
        <f>+IF(H324=0,"",'Ark1'!S1159)</f>
        <v>2.168181818181818</v>
      </c>
      <c r="L324" s="265"/>
      <c r="M324" s="266"/>
      <c r="N324" s="266"/>
      <c r="O324" s="266"/>
      <c r="P324" s="264">
        <f>+IF(H324=0,"",'Ark1'!U1159)</f>
        <v>240.71176470588236</v>
      </c>
      <c r="Q324" s="266">
        <f>+IF(H324=0,"",'Ark1'!W1159)</f>
        <v>0</v>
      </c>
      <c r="R324" s="266">
        <f>+IF(H324=0,"",'Ark1'!X1159)</f>
        <v>0.45248868778280527</v>
      </c>
      <c r="S324" s="266">
        <f>+IF(H324=0,"",'Ark1'!AG1159)</f>
        <v>2327.3076923076919</v>
      </c>
      <c r="T324" s="266">
        <f>+IF(H324=0,"",'Ark1'!AH1159)</f>
        <v>94.117647058823522</v>
      </c>
      <c r="U324" s="266">
        <f>+IF(H324=0,"",'Ark1'!AI1159)</f>
        <v>19.909502262443436</v>
      </c>
      <c r="V324" s="266">
        <f>+IF(H324=0,"",'Ark1'!Y1159)</f>
        <v>36.667660515159994</v>
      </c>
      <c r="W324" s="265">
        <f>+IF(H324=0,"",'Ark1'!Z1159)</f>
        <v>1.2835123267419548</v>
      </c>
      <c r="X324" s="266">
        <f t="shared" si="70"/>
        <v>103.42928247154094</v>
      </c>
      <c r="Y324" s="266">
        <f t="shared" si="71"/>
        <v>60.17794117647059</v>
      </c>
      <c r="Z324" s="264">
        <f t="shared" si="72"/>
        <v>1.1510416666666667</v>
      </c>
      <c r="AA324" s="353"/>
      <c r="AD324" s="28"/>
      <c r="AE324" s="27"/>
      <c r="AH324" s="27"/>
      <c r="AI324" s="27"/>
      <c r="AJ324" s="27"/>
      <c r="AL324" s="27"/>
      <c r="AN324" s="27"/>
      <c r="AO324" s="27"/>
    </row>
    <row r="325" spans="1:67">
      <c r="A325" s="353"/>
      <c r="B325" s="353">
        <f>+'Ark1'!C1160</f>
        <v>2023</v>
      </c>
      <c r="C325" s="263">
        <f>+'Ark1'!M1160</f>
        <v>4</v>
      </c>
      <c r="D325" s="263" t="s">
        <v>96</v>
      </c>
      <c r="E325" s="263">
        <f>+'Ark1'!D1160</f>
        <v>6</v>
      </c>
      <c r="F325" s="263" t="s">
        <v>590</v>
      </c>
      <c r="G325" s="263">
        <f>+IF(H325=0,"",'Ark1'!Q1160)</f>
        <v>229</v>
      </c>
      <c r="H325" s="451">
        <f>+'Ark1'!R1160</f>
        <v>274</v>
      </c>
      <c r="I325" s="264">
        <f>+IF(H325=0,"",'Ark1'!AE1160)</f>
        <v>6.109253065774805</v>
      </c>
      <c r="J325" s="264">
        <f>+IF(H325=0,"",'Ark1'!AF1160)</f>
        <v>4.837197718049338</v>
      </c>
      <c r="K325" s="265">
        <f>+IF(H325=0,"",'Ark1'!S1160)</f>
        <v>2.1323529411764706</v>
      </c>
      <c r="L325" s="265"/>
      <c r="M325" s="266"/>
      <c r="N325" s="266"/>
      <c r="O325" s="266"/>
      <c r="P325" s="264">
        <f>+IF(H325=0,"",'Ark1'!U1160)</f>
        <v>239.1558394160584</v>
      </c>
      <c r="Q325" s="266">
        <f>+IF(H325=0,"",'Ark1'!W1160)</f>
        <v>0</v>
      </c>
      <c r="R325" s="266">
        <f>+IF(H325=0,"",'Ark1'!X1160)</f>
        <v>1.0948905109489055</v>
      </c>
      <c r="S325" s="266">
        <f>+IF(H325=0,"",'Ark1'!AG1160)</f>
        <v>2326.8440000000001</v>
      </c>
      <c r="T325" s="266">
        <f>+IF(H325=0,"",'Ark1'!AH1160)</f>
        <v>91.240875912408768</v>
      </c>
      <c r="U325" s="266">
        <f>+IF(H325=0,"",'Ark1'!AI1160)</f>
        <v>19.34306569343066</v>
      </c>
      <c r="V325" s="266">
        <f>+IF(H325=0,"",'Ark1'!Y1160)</f>
        <v>38.135258493338711</v>
      </c>
      <c r="W325" s="265">
        <f>+IF(H325=0,"",'Ark1'!Z1160)</f>
        <v>1.1871290215549859</v>
      </c>
      <c r="X325" s="266">
        <f t="shared" si="70"/>
        <v>102.78120897492843</v>
      </c>
      <c r="Y325" s="266">
        <f t="shared" si="71"/>
        <v>59.7889598540146</v>
      </c>
      <c r="Z325" s="264">
        <f t="shared" si="72"/>
        <v>1.1965065502183405</v>
      </c>
      <c r="AA325" s="353"/>
      <c r="AD325" s="28"/>
      <c r="AE325" s="27"/>
      <c r="AH325" s="27"/>
      <c r="AI325" s="27"/>
      <c r="AJ325" s="27"/>
      <c r="AL325" s="27"/>
      <c r="AN325" s="27"/>
      <c r="AO325" s="27"/>
    </row>
    <row r="326" spans="1:67">
      <c r="A326" s="353"/>
      <c r="B326" s="353">
        <f>+'Ark1'!C1161</f>
        <v>2023</v>
      </c>
      <c r="C326" s="263">
        <f>+'Ark1'!M1161</f>
        <v>4</v>
      </c>
      <c r="D326" s="263" t="s">
        <v>96</v>
      </c>
      <c r="E326" s="263">
        <f>+'Ark1'!D1161</f>
        <v>7</v>
      </c>
      <c r="F326" s="263" t="s">
        <v>591</v>
      </c>
      <c r="G326" s="263">
        <f>+IF(H326=0,"",'Ark1'!Q1161)</f>
        <v>168</v>
      </c>
      <c r="H326" s="451">
        <f>+'Ark1'!R1161</f>
        <v>186</v>
      </c>
      <c r="I326" s="264">
        <f>+IF(H326=0,"",'Ark1'!AE1161)</f>
        <v>6.3939498109315904</v>
      </c>
      <c r="J326" s="264">
        <f>+IF(H326=0,"",'Ark1'!AF1161)</f>
        <v>5.0998772535667198</v>
      </c>
      <c r="K326" s="265">
        <f>+IF(H326=0,"",'Ark1'!S1161)</f>
        <v>2.0869565217391304</v>
      </c>
      <c r="L326" s="265"/>
      <c r="M326" s="266"/>
      <c r="N326" s="266"/>
      <c r="O326" s="266"/>
      <c r="P326" s="264">
        <f>+IF(H326=0,"",'Ark1'!U1161)</f>
        <v>237.69516129032249</v>
      </c>
      <c r="Q326" s="266">
        <f>+IF(H326=0,"",'Ark1'!W1161)</f>
        <v>0</v>
      </c>
      <c r="R326" s="266">
        <f>+IF(H326=0,"",'Ark1'!X1161)</f>
        <v>0.53763440860215062</v>
      </c>
      <c r="S326" s="266">
        <f>+IF(H326=0,"",'Ark1'!AG1161)</f>
        <v>2302.9935897435898</v>
      </c>
      <c r="T326" s="266">
        <f>+IF(H326=0,"",'Ark1'!AH1161)</f>
        <v>83.870967741935488</v>
      </c>
      <c r="U326" s="266">
        <f>+IF(H326=0,"",'Ark1'!AI1161)</f>
        <v>19.892473118279568</v>
      </c>
      <c r="V326" s="266">
        <f>+IF(H326=0,"",'Ark1'!Y1161)</f>
        <v>34.466537117731995</v>
      </c>
      <c r="W326" s="265">
        <f>+IF(H326=0,"",'Ark1'!Z1161)</f>
        <v>1.0773771431715888</v>
      </c>
      <c r="X326" s="266">
        <f t="shared" si="70"/>
        <v>103.21138640980192</v>
      </c>
      <c r="Y326" s="266">
        <f t="shared" si="71"/>
        <v>59.423790322580622</v>
      </c>
      <c r="Z326" s="264">
        <f t="shared" si="72"/>
        <v>1.1071428571428572</v>
      </c>
      <c r="AA326" s="353"/>
      <c r="AD326" s="28"/>
      <c r="AE326" s="27"/>
      <c r="AH326" s="27"/>
      <c r="AI326" s="27"/>
      <c r="AJ326" s="27"/>
      <c r="AL326" s="27"/>
      <c r="AN326" s="27"/>
      <c r="AO326" s="27"/>
    </row>
    <row r="327" spans="1:67">
      <c r="A327" s="353"/>
      <c r="B327" s="353">
        <f>+'Ark1'!C1162</f>
        <v>2023</v>
      </c>
      <c r="C327" s="263">
        <f>+'Ark1'!M1162</f>
        <v>4</v>
      </c>
      <c r="D327" s="263" t="s">
        <v>96</v>
      </c>
      <c r="E327" s="263">
        <f>+'Ark1'!D1162</f>
        <v>8</v>
      </c>
      <c r="F327" s="263" t="s">
        <v>592</v>
      </c>
      <c r="G327" s="263">
        <f>+IF(H327=0,"",'Ark1'!Q1162)</f>
        <v>224</v>
      </c>
      <c r="H327" s="451">
        <f>+'Ark1'!R1162</f>
        <v>259</v>
      </c>
      <c r="I327" s="264">
        <f>+IF(H327=0,"",'Ark1'!AE1162)</f>
        <v>6.6478439425051308</v>
      </c>
      <c r="J327" s="264">
        <f>+IF(H327=0,"",'Ark1'!AF1162)</f>
        <v>5.4189632343245764</v>
      </c>
      <c r="K327" s="265">
        <f>+IF(H327=0,"",'Ark1'!S1162)</f>
        <v>2.1921568627450978</v>
      </c>
      <c r="L327" s="265"/>
      <c r="M327" s="266"/>
      <c r="N327" s="266"/>
      <c r="O327" s="266"/>
      <c r="P327" s="264">
        <f>+IF(H327=0,"",'Ark1'!U1162)</f>
        <v>239.4401544401546</v>
      </c>
      <c r="Q327" s="266">
        <f>+IF(H327=0,"",'Ark1'!W1162)</f>
        <v>0</v>
      </c>
      <c r="R327" s="266">
        <f>+IF(H327=0,"",'Ark1'!X1162)</f>
        <v>0</v>
      </c>
      <c r="S327" s="266">
        <f>+IF(H327=0,"",'Ark1'!AG1162)</f>
        <v>2436.6233183856498</v>
      </c>
      <c r="T327" s="266">
        <f>+IF(H327=0,"",'Ark1'!AH1162)</f>
        <v>86.100386100386075</v>
      </c>
      <c r="U327" s="266">
        <f>+IF(H327=0,"",'Ark1'!AI1162)</f>
        <v>19.3050193050193</v>
      </c>
      <c r="V327" s="266">
        <f>+IF(H327=0,"",'Ark1'!Y1162)</f>
        <v>38.263947283992302</v>
      </c>
      <c r="W327" s="265">
        <f>+IF(H327=0,"",'Ark1'!Z1162)</f>
        <v>1.2525835954685596</v>
      </c>
      <c r="X327" s="266">
        <f t="shared" si="70"/>
        <v>98.267201431361286</v>
      </c>
      <c r="Y327" s="266">
        <f t="shared" si="71"/>
        <v>59.86003861003865</v>
      </c>
      <c r="Z327" s="264">
        <f t="shared" si="72"/>
        <v>1.15625</v>
      </c>
      <c r="AA327" s="353"/>
      <c r="AD327" s="28"/>
      <c r="AE327" s="27"/>
      <c r="AH327" s="27"/>
      <c r="AI327" s="27"/>
      <c r="AJ327" s="27"/>
      <c r="AL327" s="27"/>
      <c r="AN327" s="27"/>
      <c r="AO327" s="27"/>
    </row>
    <row r="328" spans="1:67">
      <c r="A328" s="353"/>
      <c r="B328" s="353">
        <f>+'Ark1'!C1163</f>
        <v>2023</v>
      </c>
      <c r="C328" s="263">
        <f>+'Ark1'!M1163</f>
        <v>4</v>
      </c>
      <c r="D328" s="263" t="s">
        <v>96</v>
      </c>
      <c r="E328" s="263">
        <f>+'Ark1'!D1163</f>
        <v>9</v>
      </c>
      <c r="F328" s="263" t="s">
        <v>593</v>
      </c>
      <c r="G328" s="263">
        <f>+IF(H328=0,"",'Ark1'!Q1163)</f>
        <v>226</v>
      </c>
      <c r="H328" s="451">
        <f>+'Ark1'!R1163</f>
        <v>267</v>
      </c>
      <c r="I328" s="264">
        <f>+IF(H328=0,"",'Ark1'!AE1163)</f>
        <v>7.0822281167108754</v>
      </c>
      <c r="J328" s="264">
        <f>+IF(H328=0,"",'Ark1'!AF1163)</f>
        <v>5.778371522558281</v>
      </c>
      <c r="K328" s="265">
        <f>+IF(H328=0,"",'Ark1'!S1163)</f>
        <v>2.0532319391634974</v>
      </c>
      <c r="L328" s="265"/>
      <c r="M328" s="266"/>
      <c r="N328" s="266"/>
      <c r="O328" s="266"/>
      <c r="P328" s="264">
        <f>+IF(H328=0,"",'Ark1'!U1163)</f>
        <v>239.53632958801504</v>
      </c>
      <c r="Q328" s="266">
        <f>+IF(H328=0,"",'Ark1'!W1163)</f>
        <v>0</v>
      </c>
      <c r="R328" s="266">
        <f>+IF(H328=0,"",'Ark1'!X1163)</f>
        <v>0.74906367041198507</v>
      </c>
      <c r="S328" s="266">
        <f>+IF(H328=0,"",'Ark1'!AG1163)</f>
        <v>2259.3662551440329</v>
      </c>
      <c r="T328" s="266">
        <f>+IF(H328=0,"",'Ark1'!AH1163)</f>
        <v>91.011235955056179</v>
      </c>
      <c r="U328" s="266">
        <f>+IF(H328=0,"",'Ark1'!AI1163)</f>
        <v>11.610486891385772</v>
      </c>
      <c r="V328" s="266">
        <f>+IF(H328=0,"",'Ark1'!Y1163)</f>
        <v>35.681615279090927</v>
      </c>
      <c r="W328" s="265">
        <f>+IF(H328=0,"",'Ark1'!Z1163)</f>
        <v>1.0642148329827368</v>
      </c>
      <c r="X328" s="266">
        <f t="shared" si="70"/>
        <v>106.01925608238527</v>
      </c>
      <c r="Y328" s="266">
        <f t="shared" si="71"/>
        <v>59.884082397003759</v>
      </c>
      <c r="Z328" s="264">
        <f t="shared" si="72"/>
        <v>1.1814159292035398</v>
      </c>
      <c r="AA328" s="353"/>
      <c r="AD328" s="28"/>
      <c r="AE328" s="27"/>
      <c r="AH328" s="27"/>
      <c r="AI328" s="27"/>
      <c r="AJ328" s="27"/>
      <c r="AL328" s="27"/>
      <c r="AN328" s="27"/>
      <c r="AO328" s="27"/>
    </row>
    <row r="329" spans="1:67">
      <c r="A329" s="353"/>
      <c r="B329" s="353">
        <f>+'Ark1'!C1164</f>
        <v>2023</v>
      </c>
      <c r="C329" s="263">
        <f>+'Ark1'!M1164</f>
        <v>4</v>
      </c>
      <c r="D329" s="263" t="s">
        <v>96</v>
      </c>
      <c r="E329" s="263">
        <f>+'Ark1'!D1164</f>
        <v>10</v>
      </c>
      <c r="F329" s="263" t="s">
        <v>594</v>
      </c>
      <c r="G329" s="263">
        <f>+IF(H329=0,"",'Ark1'!Q1164)</f>
        <v>506</v>
      </c>
      <c r="H329" s="451">
        <f>+'Ark1'!R1164</f>
        <v>662</v>
      </c>
      <c r="I329" s="264">
        <f>+IF(H329=0,"",'Ark1'!AE1164)</f>
        <v>6.8850754030161196</v>
      </c>
      <c r="J329" s="264">
        <f>+IF(H329=0,"",'Ark1'!AF1164)</f>
        <v>5.6272594516608008</v>
      </c>
      <c r="K329" s="265">
        <f>+IF(H329=0,"",'Ark1'!S1164)</f>
        <v>2.6358118361153262</v>
      </c>
      <c r="L329" s="265"/>
      <c r="M329" s="266"/>
      <c r="N329" s="266"/>
      <c r="O329" s="266"/>
      <c r="P329" s="264">
        <f>+IF(H329=0,"",'Ark1'!U1164)</f>
        <v>243.90241691842925</v>
      </c>
      <c r="Q329" s="266">
        <f>+IF(H329=0,"",'Ark1'!W1164)</f>
        <v>0</v>
      </c>
      <c r="R329" s="266">
        <f>+IF(H329=0,"",'Ark1'!X1164)</f>
        <v>2.4169184290030215</v>
      </c>
      <c r="S329" s="266">
        <f>+IF(H329=0,"",'Ark1'!AG1164)</f>
        <v>2401.2365930599367</v>
      </c>
      <c r="T329" s="266">
        <f>+IF(H329=0,"",'Ark1'!AH1164)</f>
        <v>95.619335347432013</v>
      </c>
      <c r="U329" s="266">
        <f>+IF(H329=0,"",'Ark1'!AI1164)</f>
        <v>37.311178247734127</v>
      </c>
      <c r="V329" s="266">
        <f>+IF(H329=0,"",'Ark1'!Y1164)</f>
        <v>45.947152358643123</v>
      </c>
      <c r="W329" s="265">
        <f>+IF(H329=0,"",'Ark1'!Z1164)</f>
        <v>1.4829098571230348</v>
      </c>
      <c r="X329" s="266">
        <f t="shared" si="70"/>
        <v>101.57367150882048</v>
      </c>
      <c r="Y329" s="266">
        <f t="shared" si="71"/>
        <v>60.975604229607313</v>
      </c>
      <c r="Z329" s="264">
        <f t="shared" si="72"/>
        <v>1.308300395256917</v>
      </c>
      <c r="AA329" s="353"/>
      <c r="AD329" s="28"/>
      <c r="AE329" s="27"/>
      <c r="AH329" s="27"/>
      <c r="AI329" s="27"/>
      <c r="AJ329" s="27"/>
      <c r="AL329" s="27"/>
      <c r="AN329" s="27"/>
      <c r="AO329" s="27"/>
    </row>
    <row r="330" spans="1:67">
      <c r="A330" s="353"/>
      <c r="B330" s="353">
        <f>+'Ark1'!C1165</f>
        <v>2023</v>
      </c>
      <c r="C330" s="263">
        <f>+'Ark1'!M1165</f>
        <v>4</v>
      </c>
      <c r="D330" s="263" t="s">
        <v>96</v>
      </c>
      <c r="E330" s="263">
        <f>+'Ark1'!D1165</f>
        <v>11</v>
      </c>
      <c r="F330" s="263" t="s">
        <v>595</v>
      </c>
      <c r="G330" s="263">
        <f>+IF(H330=0,"",'Ark1'!Q1165)</f>
        <v>369</v>
      </c>
      <c r="H330" s="451">
        <f>+'Ark1'!R1165</f>
        <v>443</v>
      </c>
      <c r="I330" s="264">
        <f>+IF(H330=0,"",'Ark1'!AE1165)</f>
        <v>5.1499651243896789</v>
      </c>
      <c r="J330" s="264">
        <f>+IF(H330=0,"",'Ark1'!AF1165)</f>
        <v>4.1127109023676249</v>
      </c>
      <c r="K330" s="265">
        <f>+IF(H330=0,"",'Ark1'!S1165)</f>
        <v>2.5398633257403183</v>
      </c>
      <c r="L330" s="265"/>
      <c r="M330" s="266"/>
      <c r="N330" s="266"/>
      <c r="O330" s="266"/>
      <c r="P330" s="264">
        <f>+IF(H330=0,"",'Ark1'!U1165)</f>
        <v>242.24198645598167</v>
      </c>
      <c r="Q330" s="266">
        <f>+IF(H330=0,"",'Ark1'!W1165)</f>
        <v>0</v>
      </c>
      <c r="R330" s="266">
        <f>+IF(H330=0,"",'Ark1'!X1165)</f>
        <v>0.90293453724604977</v>
      </c>
      <c r="S330" s="266">
        <f>+IF(H330=0,"",'Ark1'!AG1165)</f>
        <v>2469.4964705882353</v>
      </c>
      <c r="T330" s="266">
        <f>+IF(H330=0,"",'Ark1'!AH1165)</f>
        <v>95.936794582392807</v>
      </c>
      <c r="U330" s="266">
        <f>+IF(H330=0,"",'Ark1'!AI1165)</f>
        <v>40.180586907449211</v>
      </c>
      <c r="V330" s="266">
        <f>+IF(H330=0,"",'Ark1'!Y1165)</f>
        <v>42.31423934248437</v>
      </c>
      <c r="W330" s="265">
        <f>+IF(H330=0,"",'Ark1'!Z1165)</f>
        <v>1.3194574171696911</v>
      </c>
      <c r="X330" s="266">
        <f t="shared" si="70"/>
        <v>98.093675913729697</v>
      </c>
      <c r="Y330" s="266">
        <f t="shared" si="71"/>
        <v>60.560496613995419</v>
      </c>
      <c r="Z330" s="264">
        <f t="shared" si="72"/>
        <v>1.2005420054200542</v>
      </c>
      <c r="AA330" s="353"/>
      <c r="AD330" s="28"/>
      <c r="AE330" s="27"/>
      <c r="AH330" s="27"/>
      <c r="AI330" s="27"/>
      <c r="AJ330" s="27"/>
      <c r="AL330" s="27"/>
      <c r="AN330" s="27"/>
      <c r="AO330" s="27"/>
    </row>
    <row r="331" spans="1:67">
      <c r="A331" s="353"/>
      <c r="B331" s="353">
        <f>+'Ark1'!C1166</f>
        <v>2023</v>
      </c>
      <c r="C331" s="263">
        <f>+'Ark1'!M1166</f>
        <v>4</v>
      </c>
      <c r="D331" s="263" t="s">
        <v>96</v>
      </c>
      <c r="E331" s="263">
        <f>+'Ark1'!D1166</f>
        <v>12</v>
      </c>
      <c r="F331" s="263" t="s">
        <v>596</v>
      </c>
      <c r="G331" s="263">
        <f>+IF(H331=0,"",'Ark1'!Q1166)</f>
        <v>89</v>
      </c>
      <c r="H331" s="451">
        <f>+'Ark1'!R1166</f>
        <v>115</v>
      </c>
      <c r="I331" s="264">
        <f>+IF(H331=0,"",'Ark1'!AE1166)</f>
        <v>5.7963709677419368</v>
      </c>
      <c r="J331" s="264">
        <f>+IF(H331=0,"",'Ark1'!AF1166)</f>
        <v>4.6621691920234527</v>
      </c>
      <c r="K331" s="265">
        <f>+IF(H331=0,"",'Ark1'!S1166)</f>
        <v>2.721739130434782</v>
      </c>
      <c r="L331" s="265"/>
      <c r="M331" s="266"/>
      <c r="N331" s="266"/>
      <c r="O331" s="266"/>
      <c r="P331" s="264">
        <f>+IF(H331=0,"",'Ark1'!U1166)</f>
        <v>245.48347826086956</v>
      </c>
      <c r="Q331" s="266">
        <f>+IF(H331=0,"",'Ark1'!W1166)</f>
        <v>0</v>
      </c>
      <c r="R331" s="266">
        <f>+IF(H331=0,"",'Ark1'!X1166)</f>
        <v>3.4782608695652173</v>
      </c>
      <c r="S331" s="266">
        <f>+IF(H331=0,"",'Ark1'!AG1166)</f>
        <v>2438.0733944954122</v>
      </c>
      <c r="T331" s="266">
        <f>+IF(H331=0,"",'Ark1'!AH1166)</f>
        <v>94.782608695652172</v>
      </c>
      <c r="U331" s="266">
        <f>+IF(H331=0,"",'Ark1'!AI1166)</f>
        <v>46.086956521739125</v>
      </c>
      <c r="V331" s="266">
        <f>+IF(H331=0,"",'Ark1'!Y1166)</f>
        <v>51.149421230836062</v>
      </c>
      <c r="W331" s="265">
        <f>+IF(H331=0,"",'Ark1'!Z1166)</f>
        <v>1.601889243780098</v>
      </c>
      <c r="X331" s="266">
        <f t="shared" si="70"/>
        <v>100.68748496871041</v>
      </c>
      <c r="Y331" s="266">
        <f t="shared" si="71"/>
        <v>61.37086956521739</v>
      </c>
      <c r="Z331" s="264">
        <f t="shared" si="72"/>
        <v>1.2921348314606742</v>
      </c>
      <c r="AA331" s="353"/>
      <c r="AD331" s="28"/>
      <c r="AE331" s="27"/>
      <c r="AH331" s="27"/>
      <c r="AI331" s="27"/>
      <c r="AJ331" s="27"/>
      <c r="AL331" s="27"/>
    </row>
    <row r="332" spans="1:67" ht="19.8">
      <c r="A332" s="353"/>
      <c r="B332" s="353"/>
      <c r="C332" s="353"/>
      <c r="D332" s="353"/>
      <c r="E332" s="353"/>
      <c r="F332" s="353"/>
      <c r="G332" s="353"/>
      <c r="H332" s="452"/>
      <c r="I332" s="354"/>
      <c r="J332" s="354"/>
      <c r="K332" s="353"/>
      <c r="L332" s="353"/>
      <c r="M332" s="355"/>
      <c r="N332" s="355"/>
      <c r="O332" s="355"/>
      <c r="P332" s="353"/>
      <c r="Q332" s="355"/>
      <c r="R332" s="355"/>
      <c r="S332" s="353"/>
      <c r="T332" s="355"/>
      <c r="U332" s="355"/>
      <c r="V332" s="355"/>
      <c r="W332" s="353"/>
      <c r="X332" s="353"/>
      <c r="Y332" s="355"/>
      <c r="Z332" s="354"/>
      <c r="AA332" s="353"/>
      <c r="AB332" s="247"/>
      <c r="AD332" s="28"/>
      <c r="AE332" s="27"/>
      <c r="AF332" s="248"/>
      <c r="AG332" s="86"/>
      <c r="AK332" s="86"/>
      <c r="BC332" s="259" t="e">
        <f>1+#REF!</f>
        <v>#REF!</v>
      </c>
      <c r="BD332" s="27">
        <v>248.30514184397128</v>
      </c>
      <c r="BE332" s="86">
        <f t="shared" ref="BE332:BO332" si="73">+BD332</f>
        <v>248.30514184397128</v>
      </c>
      <c r="BF332" s="86">
        <f t="shared" si="73"/>
        <v>248.30514184397128</v>
      </c>
      <c r="BG332" s="86">
        <f t="shared" si="73"/>
        <v>248.30514184397128</v>
      </c>
      <c r="BH332" s="86">
        <f t="shared" si="73"/>
        <v>248.30514184397128</v>
      </c>
      <c r="BI332" s="86">
        <f t="shared" si="73"/>
        <v>248.30514184397128</v>
      </c>
      <c r="BJ332" s="86">
        <f t="shared" si="73"/>
        <v>248.30514184397128</v>
      </c>
      <c r="BK332" s="86">
        <f t="shared" si="73"/>
        <v>248.30514184397128</v>
      </c>
      <c r="BL332" s="86">
        <f t="shared" si="73"/>
        <v>248.30514184397128</v>
      </c>
      <c r="BM332" s="86">
        <f t="shared" si="73"/>
        <v>248.30514184397128</v>
      </c>
      <c r="BN332" s="86">
        <f t="shared" si="73"/>
        <v>248.30514184397128</v>
      </c>
      <c r="BO332" s="86">
        <f t="shared" si="73"/>
        <v>248.30514184397128</v>
      </c>
    </row>
    <row r="333" spans="1:67" ht="19.8">
      <c r="A333" s="353"/>
      <c r="B333" s="353"/>
      <c r="C333" s="353"/>
      <c r="D333" s="353"/>
      <c r="E333" s="353"/>
      <c r="F333" s="353"/>
      <c r="G333" s="353"/>
      <c r="H333" s="452"/>
      <c r="I333" s="354"/>
      <c r="J333" s="354"/>
      <c r="K333" s="353"/>
      <c r="L333" s="353"/>
      <c r="M333" s="355"/>
      <c r="N333" s="355"/>
      <c r="O333" s="355"/>
      <c r="P333" s="353"/>
      <c r="Q333" s="355"/>
      <c r="R333" s="355"/>
      <c r="S333" s="353"/>
      <c r="T333" s="355"/>
      <c r="U333" s="355"/>
      <c r="V333" s="355"/>
      <c r="W333" s="353"/>
      <c r="X333" s="353"/>
      <c r="Y333" s="355"/>
      <c r="Z333" s="354"/>
      <c r="AA333" s="353"/>
      <c r="AB333" s="247"/>
      <c r="AD333" s="28"/>
      <c r="AE333" s="27"/>
      <c r="AF333" s="248"/>
      <c r="AG333" s="86"/>
      <c r="AK333" s="86"/>
      <c r="BC333" s="259"/>
      <c r="BD333" s="27"/>
    </row>
    <row r="334" spans="1:67" ht="22.8">
      <c r="A334" s="356" t="s">
        <v>628</v>
      </c>
      <c r="B334" s="353"/>
      <c r="C334" s="353"/>
      <c r="D334" s="357" t="str">
        <f>+D339</f>
        <v>2</v>
      </c>
      <c r="E334" s="353"/>
      <c r="F334" s="353"/>
      <c r="G334" s="353"/>
      <c r="H334" s="446">
        <f>SUM(H339:H350)</f>
        <v>4296</v>
      </c>
      <c r="I334" s="354"/>
      <c r="J334" s="354"/>
      <c r="K334" s="353"/>
      <c r="L334" s="353"/>
      <c r="M334" s="355"/>
      <c r="N334" s="355"/>
      <c r="O334" s="355"/>
      <c r="P334" s="269">
        <f>+Fettgruppe!Q29</f>
        <v>252.9282588454378</v>
      </c>
      <c r="Q334" s="355"/>
      <c r="R334" s="355"/>
      <c r="S334" s="353"/>
      <c r="T334" s="355"/>
      <c r="U334" s="355"/>
      <c r="V334" s="355"/>
      <c r="W334" s="353"/>
      <c r="X334" s="269">
        <f>+Fettgruppe!Y29</f>
        <v>108.6665208719832</v>
      </c>
      <c r="Y334" s="358" t="s">
        <v>627</v>
      </c>
      <c r="Z334" s="359"/>
      <c r="AA334" s="353"/>
      <c r="AB334" s="247"/>
      <c r="AD334" s="28"/>
      <c r="AE334" s="27"/>
      <c r="AF334" s="248"/>
      <c r="AG334" s="86"/>
      <c r="AK334" s="86"/>
      <c r="BC334" s="259" t="e">
        <f>1+BC332</f>
        <v>#REF!</v>
      </c>
      <c r="BD334" s="27">
        <v>268.9193823216188</v>
      </c>
      <c r="BE334" s="86">
        <f t="shared" ref="BE334:BO334" si="74">+BD334</f>
        <v>268.9193823216188</v>
      </c>
      <c r="BF334" s="86">
        <f t="shared" si="74"/>
        <v>268.9193823216188</v>
      </c>
      <c r="BG334" s="86">
        <f t="shared" si="74"/>
        <v>268.9193823216188</v>
      </c>
      <c r="BH334" s="86">
        <f t="shared" si="74"/>
        <v>268.9193823216188</v>
      </c>
      <c r="BI334" s="86">
        <f t="shared" si="74"/>
        <v>268.9193823216188</v>
      </c>
      <c r="BJ334" s="86">
        <f t="shared" si="74"/>
        <v>268.9193823216188</v>
      </c>
      <c r="BK334" s="86">
        <f t="shared" si="74"/>
        <v>268.9193823216188</v>
      </c>
      <c r="BL334" s="86">
        <f t="shared" si="74"/>
        <v>268.9193823216188</v>
      </c>
      <c r="BM334" s="86">
        <f t="shared" si="74"/>
        <v>268.9193823216188</v>
      </c>
      <c r="BN334" s="86">
        <f t="shared" si="74"/>
        <v>268.9193823216188</v>
      </c>
      <c r="BO334" s="86">
        <f t="shared" si="74"/>
        <v>268.9193823216188</v>
      </c>
    </row>
    <row r="335" spans="1:67" ht="16.5" customHeight="1">
      <c r="A335" s="353"/>
      <c r="B335" s="353"/>
      <c r="C335" s="353"/>
      <c r="D335" s="357"/>
      <c r="E335" s="353"/>
      <c r="F335" s="353"/>
      <c r="G335" s="353"/>
      <c r="H335" s="452"/>
      <c r="I335" s="353"/>
      <c r="J335" s="353"/>
      <c r="K335" s="353"/>
      <c r="L335" s="353"/>
      <c r="M335" s="355"/>
      <c r="N335" s="355"/>
      <c r="O335" s="355"/>
      <c r="P335" s="353"/>
      <c r="Q335" s="355"/>
      <c r="R335" s="355"/>
      <c r="S335" s="353"/>
      <c r="T335" s="355"/>
      <c r="U335" s="355"/>
      <c r="V335" s="355"/>
      <c r="W335" s="353"/>
      <c r="X335" s="353"/>
      <c r="Y335" s="355"/>
      <c r="Z335" s="359" t="s">
        <v>4</v>
      </c>
      <c r="AA335" s="353"/>
      <c r="AB335" s="247"/>
      <c r="AD335" s="28"/>
      <c r="AE335" s="27"/>
      <c r="AF335" s="248"/>
      <c r="AG335" s="86"/>
      <c r="AK335" s="86"/>
      <c r="BC335" s="259"/>
      <c r="BD335" s="27"/>
    </row>
    <row r="336" spans="1:67" ht="19.8">
      <c r="A336" s="353"/>
      <c r="B336" s="353"/>
      <c r="C336" s="353"/>
      <c r="D336" s="353"/>
      <c r="E336" s="353"/>
      <c r="F336" s="353"/>
      <c r="G336" s="356" t="s">
        <v>4</v>
      </c>
      <c r="H336" s="452"/>
      <c r="I336" s="354"/>
      <c r="J336" s="354"/>
      <c r="K336" s="356" t="s">
        <v>24</v>
      </c>
      <c r="L336" s="356"/>
      <c r="M336" s="355"/>
      <c r="N336" s="355"/>
      <c r="O336" s="355"/>
      <c r="P336" s="354"/>
      <c r="Q336" s="355" t="s">
        <v>404</v>
      </c>
      <c r="R336" s="355" t="s">
        <v>404</v>
      </c>
      <c r="S336" s="358" t="s">
        <v>533</v>
      </c>
      <c r="T336" s="355" t="s">
        <v>404</v>
      </c>
      <c r="U336" s="355" t="s">
        <v>404</v>
      </c>
      <c r="V336" s="358" t="s">
        <v>424</v>
      </c>
      <c r="W336" s="353"/>
      <c r="X336" s="356" t="s">
        <v>479</v>
      </c>
      <c r="Y336" s="358" t="s">
        <v>78</v>
      </c>
      <c r="Z336" s="359" t="s">
        <v>10</v>
      </c>
      <c r="AA336" s="353"/>
      <c r="AB336" s="247"/>
      <c r="AD336" s="28"/>
      <c r="AE336" s="27"/>
      <c r="AF336" s="248"/>
      <c r="AG336" s="86"/>
      <c r="AK336" s="86"/>
      <c r="BC336" s="259" t="e">
        <f>1+BC334</f>
        <v>#REF!</v>
      </c>
      <c r="BD336" s="27">
        <v>292.46921194322113</v>
      </c>
      <c r="BE336" s="86">
        <f t="shared" ref="BE336:BO338" si="75">+BD336</f>
        <v>292.46921194322113</v>
      </c>
      <c r="BF336" s="86">
        <f t="shared" si="75"/>
        <v>292.46921194322113</v>
      </c>
      <c r="BG336" s="86">
        <f t="shared" si="75"/>
        <v>292.46921194322113</v>
      </c>
      <c r="BH336" s="86">
        <f t="shared" si="75"/>
        <v>292.46921194322113</v>
      </c>
      <c r="BI336" s="86">
        <f t="shared" si="75"/>
        <v>292.46921194322113</v>
      </c>
      <c r="BJ336" s="86">
        <f t="shared" si="75"/>
        <v>292.46921194322113</v>
      </c>
      <c r="BK336" s="86">
        <f t="shared" si="75"/>
        <v>292.46921194322113</v>
      </c>
      <c r="BL336" s="86">
        <f t="shared" si="75"/>
        <v>292.46921194322113</v>
      </c>
      <c r="BM336" s="86">
        <f t="shared" si="75"/>
        <v>292.46921194322113</v>
      </c>
      <c r="BN336" s="86">
        <f t="shared" si="75"/>
        <v>292.46921194322113</v>
      </c>
      <c r="BO336" s="86">
        <f t="shared" si="75"/>
        <v>292.46921194322113</v>
      </c>
    </row>
    <row r="337" spans="1:67" ht="19.8">
      <c r="A337" s="353"/>
      <c r="B337" s="353"/>
      <c r="C337" s="353"/>
      <c r="D337" s="353"/>
      <c r="E337" s="356"/>
      <c r="F337" s="356"/>
      <c r="G337" s="356" t="s">
        <v>477</v>
      </c>
      <c r="H337" s="453" t="s">
        <v>4</v>
      </c>
      <c r="I337" s="359" t="s">
        <v>4</v>
      </c>
      <c r="J337" s="359" t="s">
        <v>1</v>
      </c>
      <c r="K337" s="356" t="s">
        <v>541</v>
      </c>
      <c r="L337" s="356"/>
      <c r="M337" s="358"/>
      <c r="N337" s="358"/>
      <c r="O337" s="358"/>
      <c r="P337" s="359" t="s">
        <v>24</v>
      </c>
      <c r="Q337" s="358" t="s">
        <v>575</v>
      </c>
      <c r="R337" s="358" t="s">
        <v>489</v>
      </c>
      <c r="S337" s="358" t="s">
        <v>554</v>
      </c>
      <c r="T337" s="358" t="s">
        <v>491</v>
      </c>
      <c r="U337" s="358" t="s">
        <v>562</v>
      </c>
      <c r="V337" s="358"/>
      <c r="W337" s="356" t="s">
        <v>415</v>
      </c>
      <c r="X337" s="356" t="s">
        <v>487</v>
      </c>
      <c r="Y337" s="358" t="s">
        <v>425</v>
      </c>
      <c r="Z337" s="359" t="s">
        <v>71</v>
      </c>
      <c r="AA337" s="353"/>
      <c r="AB337" s="247"/>
      <c r="AD337" s="28"/>
      <c r="AE337" s="27"/>
      <c r="AF337" s="248"/>
      <c r="AG337" s="86"/>
      <c r="AK337" s="86"/>
      <c r="BC337" s="259" t="e">
        <f t="shared" ref="BC337:BC338" si="76">1+BC336</f>
        <v>#REF!</v>
      </c>
      <c r="BD337" s="27">
        <v>314.89908376963371</v>
      </c>
      <c r="BE337" s="86">
        <f t="shared" si="75"/>
        <v>314.89908376963371</v>
      </c>
      <c r="BF337" s="86">
        <f t="shared" si="75"/>
        <v>314.89908376963371</v>
      </c>
      <c r="BG337" s="86">
        <f t="shared" si="75"/>
        <v>314.89908376963371</v>
      </c>
      <c r="BH337" s="86">
        <f t="shared" si="75"/>
        <v>314.89908376963371</v>
      </c>
      <c r="BI337" s="86">
        <f t="shared" si="75"/>
        <v>314.89908376963371</v>
      </c>
      <c r="BJ337" s="86">
        <f t="shared" si="75"/>
        <v>314.89908376963371</v>
      </c>
      <c r="BK337" s="86">
        <f t="shared" si="75"/>
        <v>314.89908376963371</v>
      </c>
      <c r="BL337" s="86">
        <f t="shared" si="75"/>
        <v>314.89908376963371</v>
      </c>
      <c r="BM337" s="86">
        <f t="shared" si="75"/>
        <v>314.89908376963371</v>
      </c>
      <c r="BN337" s="86">
        <f t="shared" si="75"/>
        <v>314.89908376963371</v>
      </c>
      <c r="BO337" s="86">
        <f t="shared" si="75"/>
        <v>314.89908376963371</v>
      </c>
    </row>
    <row r="338" spans="1:67" ht="19.8">
      <c r="A338" s="353"/>
      <c r="B338" s="353"/>
      <c r="C338" s="356" t="s">
        <v>0</v>
      </c>
      <c r="D338" s="356"/>
      <c r="E338" s="356" t="s">
        <v>87</v>
      </c>
      <c r="F338" s="356"/>
      <c r="G338" s="360" t="s">
        <v>478</v>
      </c>
      <c r="H338" s="454" t="s">
        <v>10</v>
      </c>
      <c r="I338" s="361" t="s">
        <v>404</v>
      </c>
      <c r="J338" s="361" t="s">
        <v>404</v>
      </c>
      <c r="K338" s="360" t="s">
        <v>542</v>
      </c>
      <c r="L338" s="360"/>
      <c r="M338" s="362"/>
      <c r="N338" s="362"/>
      <c r="O338" s="362"/>
      <c r="P338" s="361" t="s">
        <v>45</v>
      </c>
      <c r="Q338" s="362" t="s">
        <v>552</v>
      </c>
      <c r="R338" s="362" t="s">
        <v>441</v>
      </c>
      <c r="S338" s="362" t="s">
        <v>485</v>
      </c>
      <c r="T338" s="362" t="s">
        <v>472</v>
      </c>
      <c r="U338" s="362" t="s">
        <v>531</v>
      </c>
      <c r="V338" s="362" t="s">
        <v>1</v>
      </c>
      <c r="W338" s="360" t="s">
        <v>416</v>
      </c>
      <c r="X338" s="360" t="s">
        <v>488</v>
      </c>
      <c r="Y338" s="362" t="s">
        <v>426</v>
      </c>
      <c r="Z338" s="361" t="s">
        <v>557</v>
      </c>
      <c r="AA338" s="353"/>
      <c r="AB338" s="247"/>
      <c r="AD338" s="28"/>
      <c r="AE338" s="27"/>
      <c r="AF338" s="248"/>
      <c r="AG338" s="86"/>
      <c r="AK338" s="86"/>
      <c r="BC338" s="259" t="e">
        <f t="shared" si="76"/>
        <v>#REF!</v>
      </c>
      <c r="BD338" s="27">
        <v>325.0188034188032</v>
      </c>
      <c r="BE338" s="86">
        <f t="shared" si="75"/>
        <v>325.0188034188032</v>
      </c>
      <c r="BF338" s="86">
        <f t="shared" si="75"/>
        <v>325.0188034188032</v>
      </c>
      <c r="BG338" s="86">
        <f t="shared" si="75"/>
        <v>325.0188034188032</v>
      </c>
      <c r="BH338" s="86">
        <f t="shared" si="75"/>
        <v>325.0188034188032</v>
      </c>
      <c r="BI338" s="86">
        <f t="shared" si="75"/>
        <v>325.0188034188032</v>
      </c>
      <c r="BJ338" s="86">
        <f t="shared" si="75"/>
        <v>325.0188034188032</v>
      </c>
      <c r="BK338" s="86">
        <f t="shared" si="75"/>
        <v>325.0188034188032</v>
      </c>
      <c r="BL338" s="86">
        <f t="shared" si="75"/>
        <v>325.0188034188032</v>
      </c>
      <c r="BM338" s="86">
        <f t="shared" si="75"/>
        <v>325.0188034188032</v>
      </c>
      <c r="BN338" s="86">
        <f t="shared" si="75"/>
        <v>325.0188034188032</v>
      </c>
      <c r="BO338" s="86">
        <f t="shared" si="75"/>
        <v>325.0188034188032</v>
      </c>
    </row>
    <row r="339" spans="1:67">
      <c r="A339" s="353"/>
      <c r="B339" s="353">
        <f>+'Ark1'!C1167</f>
        <v>2023</v>
      </c>
      <c r="C339" s="263">
        <f>+'Ark1'!M1167</f>
        <v>5</v>
      </c>
      <c r="D339" s="352" t="s">
        <v>97</v>
      </c>
      <c r="E339" s="263">
        <f>+'Ark1'!D1167</f>
        <v>1</v>
      </c>
      <c r="F339" s="263" t="s">
        <v>586</v>
      </c>
      <c r="G339" s="263">
        <f>+IF(H339=0,"",'Ark1'!Q1167)</f>
        <v>359</v>
      </c>
      <c r="H339" s="451">
        <f>+'Ark1'!R1167</f>
        <v>407</v>
      </c>
      <c r="I339" s="264">
        <f>+IF(H339=0,"",'Ark1'!AE1167)</f>
        <v>7.4378654970760243</v>
      </c>
      <c r="J339" s="264">
        <f>+IF(H339=0,"",'Ark1'!AF1167)</f>
        <v>6.2137081046509373</v>
      </c>
      <c r="K339" s="265">
        <f>+IF(H339=0,"",'Ark1'!S1167)</f>
        <v>2.4232673267326739</v>
      </c>
      <c r="L339" s="265"/>
      <c r="M339" s="266"/>
      <c r="N339" s="266"/>
      <c r="O339" s="266"/>
      <c r="P339" s="264">
        <f>+IF(H339=0,"",'Ark1'!U1167)</f>
        <v>250.5461916461916</v>
      </c>
      <c r="Q339" s="266">
        <f>+IF(H339=0,"",'Ark1'!W1167)</f>
        <v>0</v>
      </c>
      <c r="R339" s="266">
        <f>+IF(H339=0,"",'Ark1'!X1167)</f>
        <v>1.2285012285012284</v>
      </c>
      <c r="S339" s="266">
        <f>+IF(H339=0,"",'Ark1'!AG1167)</f>
        <v>2303.8054794520554</v>
      </c>
      <c r="T339" s="266">
        <f>+IF(H339=0,"",'Ark1'!AH1167)</f>
        <v>89.680589680589677</v>
      </c>
      <c r="U339" s="266">
        <f>+IF(H339=0,"",'Ark1'!AI1167)</f>
        <v>16.707616707616712</v>
      </c>
      <c r="V339" s="266">
        <f>+IF(H339=0,"",'Ark1'!Y1167)</f>
        <v>39.418277093685639</v>
      </c>
      <c r="W339" s="265">
        <f>+IF(H339=0,"",'Ark1'!Z1167)</f>
        <v>1.1486608093062438</v>
      </c>
      <c r="X339" s="266">
        <f t="shared" ref="X339:X350" si="77">+IF(H339=0,"",1000*P339/S339)</f>
        <v>108.7531885312567</v>
      </c>
      <c r="Y339" s="266">
        <f t="shared" ref="Y339:Y350" si="78">+IF(H339=0,"",P339/C339)</f>
        <v>50.109238329238323</v>
      </c>
      <c r="Z339" s="264">
        <f t="shared" ref="Z339:Z350" si="79">+IF(H339=0,"",H339/G339)</f>
        <v>1.1337047353760445</v>
      </c>
      <c r="AA339" s="353"/>
      <c r="AD339" s="28"/>
      <c r="AE339" s="27"/>
      <c r="AH339" s="27"/>
      <c r="AI339" s="27"/>
      <c r="AJ339" s="27"/>
      <c r="AL339" s="27"/>
    </row>
    <row r="340" spans="1:67">
      <c r="A340" s="353"/>
      <c r="B340" s="353">
        <f>+'Ark1'!C1168</f>
        <v>2023</v>
      </c>
      <c r="C340" s="263">
        <f>+'Ark1'!M1168</f>
        <v>5</v>
      </c>
      <c r="D340" s="352" t="s">
        <v>97</v>
      </c>
      <c r="E340" s="263">
        <f>+'Ark1'!D1168</f>
        <v>2</v>
      </c>
      <c r="F340" s="263" t="s">
        <v>587</v>
      </c>
      <c r="G340" s="263">
        <f>+IF(H340=0,"",'Ark1'!Q1168)</f>
        <v>228</v>
      </c>
      <c r="H340" s="451">
        <f>+'Ark1'!R1168</f>
        <v>269</v>
      </c>
      <c r="I340" s="264">
        <f>+IF(H340=0,"",'Ark1'!AE1168)</f>
        <v>7.3557560842220404</v>
      </c>
      <c r="J340" s="264">
        <f>+IF(H340=0,"",'Ark1'!AF1168)</f>
        <v>6.2707755270350951</v>
      </c>
      <c r="K340" s="265">
        <f>+IF(H340=0,"",'Ark1'!S1168)</f>
        <v>2.4548872180451129</v>
      </c>
      <c r="L340" s="265"/>
      <c r="M340" s="266"/>
      <c r="N340" s="266"/>
      <c r="O340" s="266"/>
      <c r="P340" s="264">
        <f>+IF(H340=0,"",'Ark1'!U1168)</f>
        <v>252.4710037174722</v>
      </c>
      <c r="Q340" s="266">
        <f>+IF(H340=0,"",'Ark1'!W1168)</f>
        <v>0</v>
      </c>
      <c r="R340" s="266">
        <f>+IF(H340=0,"",'Ark1'!X1168)</f>
        <v>2.2304832713754652</v>
      </c>
      <c r="S340" s="266">
        <f>+IF(H340=0,"",'Ark1'!AG1168)</f>
        <v>2134.7632653061223</v>
      </c>
      <c r="T340" s="266">
        <f>+IF(H340=0,"",'Ark1'!AH1168)</f>
        <v>91.078066914498137</v>
      </c>
      <c r="U340" s="266">
        <f>+IF(H340=0,"",'Ark1'!AI1168)</f>
        <v>17.100371747211899</v>
      </c>
      <c r="V340" s="266">
        <f>+IF(H340=0,"",'Ark1'!Y1168)</f>
        <v>38.708682917314469</v>
      </c>
      <c r="W340" s="265">
        <f>+IF(H340=0,"",'Ark1'!Z1168)</f>
        <v>1.1757766283458044</v>
      </c>
      <c r="X340" s="266">
        <f t="shared" si="77"/>
        <v>118.26651124300108</v>
      </c>
      <c r="Y340" s="266">
        <f t="shared" si="78"/>
        <v>50.494200743494439</v>
      </c>
      <c r="Z340" s="264">
        <f t="shared" si="79"/>
        <v>1.1798245614035088</v>
      </c>
      <c r="AA340" s="353"/>
      <c r="AD340" s="28"/>
      <c r="AE340" s="27"/>
      <c r="AH340" s="27"/>
      <c r="AI340" s="27"/>
      <c r="AJ340" s="27"/>
      <c r="AL340" s="27"/>
    </row>
    <row r="341" spans="1:67">
      <c r="A341" s="353"/>
      <c r="B341" s="353">
        <f>+'Ark1'!C1169</f>
        <v>2023</v>
      </c>
      <c r="C341" s="263">
        <f>+'Ark1'!M1169</f>
        <v>5</v>
      </c>
      <c r="D341" s="352" t="s">
        <v>97</v>
      </c>
      <c r="E341" s="263">
        <f>+'Ark1'!D1169</f>
        <v>3</v>
      </c>
      <c r="F341" s="263" t="s">
        <v>588</v>
      </c>
      <c r="G341" s="263">
        <f>+IF(H341=0,"",'Ark1'!Q1169)</f>
        <v>254</v>
      </c>
      <c r="H341" s="451">
        <f>+'Ark1'!R1169</f>
        <v>312</v>
      </c>
      <c r="I341" s="264">
        <f>+IF(H341=0,"",'Ark1'!AE1169)</f>
        <v>6.2776659959758554</v>
      </c>
      <c r="J341" s="264">
        <f>+IF(H341=0,"",'Ark1'!AF1169)</f>
        <v>5.1333880846037374</v>
      </c>
      <c r="K341" s="265">
        <f>+IF(H341=0,"",'Ark1'!S1169)</f>
        <v>2.3811074918566781</v>
      </c>
      <c r="L341" s="265"/>
      <c r="M341" s="266"/>
      <c r="N341" s="266"/>
      <c r="O341" s="266"/>
      <c r="P341" s="264">
        <f>+IF(H341=0,"",'Ark1'!U1169)</f>
        <v>245.09391025641025</v>
      </c>
      <c r="Q341" s="266">
        <f>+IF(H341=0,"",'Ark1'!W1169)</f>
        <v>0</v>
      </c>
      <c r="R341" s="266">
        <f>+IF(H341=0,"",'Ark1'!X1169)</f>
        <v>1.2820512820512819</v>
      </c>
      <c r="S341" s="266">
        <f>+IF(H341=0,"",'Ark1'!AG1169)</f>
        <v>2223.207612456747</v>
      </c>
      <c r="T341" s="266">
        <f>+IF(H341=0,"",'Ark1'!AH1169)</f>
        <v>92.628205128205124</v>
      </c>
      <c r="U341" s="266">
        <f>+IF(H341=0,"",'Ark1'!AI1169)</f>
        <v>14.1025641025641</v>
      </c>
      <c r="V341" s="266">
        <f>+IF(H341=0,"",'Ark1'!Y1169)</f>
        <v>47.814354486558607</v>
      </c>
      <c r="W341" s="265">
        <f>+IF(H341=0,"",'Ark1'!Z1169)</f>
        <v>1.1930112447805001</v>
      </c>
      <c r="X341" s="266">
        <f t="shared" si="77"/>
        <v>110.24337488012205</v>
      </c>
      <c r="Y341" s="266">
        <f t="shared" si="78"/>
        <v>49.018782051282052</v>
      </c>
      <c r="Z341" s="264">
        <f t="shared" si="79"/>
        <v>1.2283464566929134</v>
      </c>
      <c r="AA341" s="353"/>
      <c r="AD341" s="28"/>
      <c r="AE341" s="27"/>
      <c r="AH341" s="27"/>
      <c r="AI341" s="27"/>
      <c r="AJ341" s="27"/>
      <c r="AL341" s="27"/>
    </row>
    <row r="342" spans="1:67">
      <c r="A342" s="353"/>
      <c r="B342" s="353">
        <f>+'Ark1'!C1170</f>
        <v>2023</v>
      </c>
      <c r="C342" s="263">
        <f>+'Ark1'!M1170</f>
        <v>5</v>
      </c>
      <c r="D342" s="352" t="s">
        <v>97</v>
      </c>
      <c r="E342" s="263">
        <f>+'Ark1'!D1170</f>
        <v>4</v>
      </c>
      <c r="F342" s="263" t="s">
        <v>589</v>
      </c>
      <c r="G342" s="263">
        <f>+IF(H342=0,"",'Ark1'!Q1170)</f>
        <v>192</v>
      </c>
      <c r="H342" s="451">
        <f>+'Ark1'!R1170</f>
        <v>214</v>
      </c>
      <c r="I342" s="264">
        <f>+IF(H342=0,"",'Ark1'!AE1170)</f>
        <v>6.1055634807417984</v>
      </c>
      <c r="J342" s="264">
        <f>+IF(H342=0,"",'Ark1'!AF1170)</f>
        <v>5.0201425414574556</v>
      </c>
      <c r="K342" s="265">
        <f>+IF(H342=0,"",'Ark1'!S1170)</f>
        <v>2.5377358490566042</v>
      </c>
      <c r="L342" s="265"/>
      <c r="M342" s="266"/>
      <c r="N342" s="266"/>
      <c r="O342" s="266"/>
      <c r="P342" s="264">
        <f>+IF(H342=0,"",'Ark1'!U1170)</f>
        <v>250.66915887850465</v>
      </c>
      <c r="Q342" s="266">
        <f>+IF(H342=0,"",'Ark1'!W1170)</f>
        <v>0</v>
      </c>
      <c r="R342" s="266">
        <f>+IF(H342=0,"",'Ark1'!X1170)</f>
        <v>1.4018691588785048</v>
      </c>
      <c r="S342" s="266">
        <f>+IF(H342=0,"",'Ark1'!AG1170)</f>
        <v>2248.2842105263157</v>
      </c>
      <c r="T342" s="266">
        <f>+IF(H342=0,"",'Ark1'!AH1170)</f>
        <v>88.785046728971949</v>
      </c>
      <c r="U342" s="266">
        <f>+IF(H342=0,"",'Ark1'!AI1170)</f>
        <v>17.289719626168221</v>
      </c>
      <c r="V342" s="266">
        <f>+IF(H342=0,"",'Ark1'!Y1170)</f>
        <v>38.599401746404737</v>
      </c>
      <c r="W342" s="265">
        <f>+IF(H342=0,"",'Ark1'!Z1170)</f>
        <v>1.2858284117012628</v>
      </c>
      <c r="X342" s="266">
        <f t="shared" si="77"/>
        <v>111.4935370292103</v>
      </c>
      <c r="Y342" s="266">
        <f t="shared" si="78"/>
        <v>50.133831775700926</v>
      </c>
      <c r="Z342" s="264">
        <f t="shared" si="79"/>
        <v>1.1145833333333333</v>
      </c>
      <c r="AA342" s="353"/>
      <c r="AD342" s="28"/>
      <c r="AE342" s="27"/>
      <c r="AH342" s="27"/>
      <c r="AI342" s="27"/>
      <c r="AJ342" s="27"/>
      <c r="AL342" s="27"/>
    </row>
    <row r="343" spans="1:67">
      <c r="A343" s="353"/>
      <c r="B343" s="353">
        <f>+'Ark1'!C1171</f>
        <v>2023</v>
      </c>
      <c r="C343" s="263">
        <f>+'Ark1'!M1171</f>
        <v>5</v>
      </c>
      <c r="D343" s="352" t="s">
        <v>97</v>
      </c>
      <c r="E343" s="263">
        <f>+'Ark1'!D1171</f>
        <v>5</v>
      </c>
      <c r="F343" s="263" t="s">
        <v>444</v>
      </c>
      <c r="G343" s="263">
        <f>+IF(H343=0,"",'Ark1'!Q1171)</f>
        <v>240</v>
      </c>
      <c r="H343" s="451">
        <f>+'Ark1'!R1171</f>
        <v>277</v>
      </c>
      <c r="I343" s="264">
        <f>+IF(H343=0,"",'Ark1'!AE1171)</f>
        <v>6.5968087639914277</v>
      </c>
      <c r="J343" s="264">
        <f>+IF(H343=0,"",'Ark1'!AF1171)</f>
        <v>5.4424756112507824</v>
      </c>
      <c r="K343" s="265">
        <f>+IF(H343=0,"",'Ark1'!S1171)</f>
        <v>2.4432234432234434</v>
      </c>
      <c r="L343" s="265"/>
      <c r="M343" s="266"/>
      <c r="N343" s="266"/>
      <c r="O343" s="266"/>
      <c r="P343" s="264">
        <f>+IF(H343=0,"",'Ark1'!U1171)</f>
        <v>251.04151624548743</v>
      </c>
      <c r="Q343" s="266">
        <f>+IF(H343=0,"",'Ark1'!W1171)</f>
        <v>0</v>
      </c>
      <c r="R343" s="266">
        <f>+IF(H343=0,"",'Ark1'!X1171)</f>
        <v>1.4440433212996389</v>
      </c>
      <c r="S343" s="266">
        <f>+IF(H343=0,"",'Ark1'!AG1171)</f>
        <v>2311.6706349206343</v>
      </c>
      <c r="T343" s="266">
        <f>+IF(H343=0,"",'Ark1'!AH1171)</f>
        <v>90.974729241877199</v>
      </c>
      <c r="U343" s="266">
        <f>+IF(H343=0,"",'Ark1'!AI1171)</f>
        <v>18.050541516245485</v>
      </c>
      <c r="V343" s="266">
        <f>+IF(H343=0,"",'Ark1'!Y1171)</f>
        <v>36.90757274897431</v>
      </c>
      <c r="W343" s="265">
        <f>+IF(H343=0,"",'Ark1'!Z1171)</f>
        <v>1.1005292461565188</v>
      </c>
      <c r="X343" s="266">
        <f t="shared" si="77"/>
        <v>108.59744137127319</v>
      </c>
      <c r="Y343" s="266">
        <f t="shared" si="78"/>
        <v>50.208303249097483</v>
      </c>
      <c r="Z343" s="264">
        <f t="shared" si="79"/>
        <v>1.1541666666666666</v>
      </c>
      <c r="AA343" s="353"/>
      <c r="AD343" s="28"/>
      <c r="AE343" s="27"/>
      <c r="AH343" s="27"/>
      <c r="AI343" s="27"/>
      <c r="AJ343" s="27"/>
      <c r="AL343" s="27"/>
    </row>
    <row r="344" spans="1:67">
      <c r="A344" s="353"/>
      <c r="B344" s="353">
        <f>+'Ark1'!C1172</f>
        <v>2023</v>
      </c>
      <c r="C344" s="263">
        <f>+'Ark1'!M1172</f>
        <v>5</v>
      </c>
      <c r="D344" s="352" t="s">
        <v>97</v>
      </c>
      <c r="E344" s="263">
        <f>+'Ark1'!D1172</f>
        <v>6</v>
      </c>
      <c r="F344" s="263" t="s">
        <v>590</v>
      </c>
      <c r="G344" s="263">
        <f>+IF(H344=0,"",'Ark1'!Q1172)</f>
        <v>266</v>
      </c>
      <c r="H344" s="451">
        <f>+'Ark1'!R1172</f>
        <v>308</v>
      </c>
      <c r="I344" s="264">
        <f>+IF(H344=0,"",'Ark1'!AE1172)</f>
        <v>6.8673355629877353</v>
      </c>
      <c r="J344" s="264">
        <f>+IF(H344=0,"",'Ark1'!AF1172)</f>
        <v>5.6532483501122845</v>
      </c>
      <c r="K344" s="265">
        <f>+IF(H344=0,"",'Ark1'!S1172)</f>
        <v>2.5342019543973944</v>
      </c>
      <c r="L344" s="265"/>
      <c r="M344" s="266"/>
      <c r="N344" s="266"/>
      <c r="O344" s="266"/>
      <c r="P344" s="264">
        <f>+IF(H344=0,"",'Ark1'!U1172)</f>
        <v>248.64805194805191</v>
      </c>
      <c r="Q344" s="266">
        <f>+IF(H344=0,"",'Ark1'!W1172)</f>
        <v>0</v>
      </c>
      <c r="R344" s="266">
        <f>+IF(H344=0,"",'Ark1'!X1172)</f>
        <v>2.2727272727272729</v>
      </c>
      <c r="S344" s="266">
        <f>+IF(H344=0,"",'Ark1'!AG1172)</f>
        <v>2323.1205673758873</v>
      </c>
      <c r="T344" s="266">
        <f>+IF(H344=0,"",'Ark1'!AH1172)</f>
        <v>91.558441558441572</v>
      </c>
      <c r="U344" s="266">
        <f>+IF(H344=0,"",'Ark1'!AI1172)</f>
        <v>22.402597402597401</v>
      </c>
      <c r="V344" s="266">
        <f>+IF(H344=0,"",'Ark1'!Y1172)</f>
        <v>40.89464642951107</v>
      </c>
      <c r="W344" s="265">
        <f>+IF(H344=0,"",'Ark1'!Z1172)</f>
        <v>1.333836255177947</v>
      </c>
      <c r="X344" s="266">
        <f t="shared" si="77"/>
        <v>107.03191880777662</v>
      </c>
      <c r="Y344" s="266">
        <f t="shared" si="78"/>
        <v>49.729610389610386</v>
      </c>
      <c r="Z344" s="264">
        <f t="shared" si="79"/>
        <v>1.1578947368421053</v>
      </c>
      <c r="AA344" s="353"/>
      <c r="AD344" s="28"/>
      <c r="AE344" s="27"/>
      <c r="AH344" s="27"/>
      <c r="AI344" s="27"/>
      <c r="AJ344" s="27"/>
      <c r="AL344" s="27"/>
    </row>
    <row r="345" spans="1:67">
      <c r="A345" s="353"/>
      <c r="B345" s="353">
        <f>+'Ark1'!C1173</f>
        <v>2023</v>
      </c>
      <c r="C345" s="263">
        <f>+'Ark1'!M1173</f>
        <v>5</v>
      </c>
      <c r="D345" s="352" t="s">
        <v>97</v>
      </c>
      <c r="E345" s="263">
        <f>+'Ark1'!D1173</f>
        <v>7</v>
      </c>
      <c r="F345" s="263" t="s">
        <v>591</v>
      </c>
      <c r="G345" s="263">
        <f>+IF(H345=0,"",'Ark1'!Q1173)</f>
        <v>186</v>
      </c>
      <c r="H345" s="451">
        <f>+'Ark1'!R1173</f>
        <v>210</v>
      </c>
      <c r="I345" s="264">
        <f>+IF(H345=0,"",'Ark1'!AE1173)</f>
        <v>7.2189755929872801</v>
      </c>
      <c r="J345" s="264">
        <f>+IF(H345=0,"",'Ark1'!AF1173)</f>
        <v>6.058374517005304</v>
      </c>
      <c r="K345" s="265">
        <f>+IF(H345=0,"",'Ark1'!S1173)</f>
        <v>2.3300970873786402</v>
      </c>
      <c r="L345" s="265"/>
      <c r="M345" s="266"/>
      <c r="N345" s="266"/>
      <c r="O345" s="266"/>
      <c r="P345" s="264">
        <f>+IF(H345=0,"",'Ark1'!U1173)</f>
        <v>250.09809523809545</v>
      </c>
      <c r="Q345" s="266">
        <f>+IF(H345=0,"",'Ark1'!W1173)</f>
        <v>0</v>
      </c>
      <c r="R345" s="266">
        <f>+IF(H345=0,"",'Ark1'!X1173)</f>
        <v>1.9047619047619055</v>
      </c>
      <c r="S345" s="266">
        <f>+IF(H345=0,"",'Ark1'!AG1173)</f>
        <v>2341.9894179894181</v>
      </c>
      <c r="T345" s="266">
        <f>+IF(H345=0,"",'Ark1'!AH1173)</f>
        <v>90</v>
      </c>
      <c r="U345" s="266">
        <f>+IF(H345=0,"",'Ark1'!AI1173)</f>
        <v>17.61904761904762</v>
      </c>
      <c r="V345" s="266">
        <f>+IF(H345=0,"",'Ark1'!Y1173)</f>
        <v>36.851532192612822</v>
      </c>
      <c r="W345" s="265">
        <f>+IF(H345=0,"",'Ark1'!Z1173)</f>
        <v>1.1666720849775081</v>
      </c>
      <c r="X345" s="266">
        <f t="shared" si="77"/>
        <v>106.78873837645386</v>
      </c>
      <c r="Y345" s="266">
        <f t="shared" si="78"/>
        <v>50.019619047619088</v>
      </c>
      <c r="Z345" s="264">
        <f t="shared" si="79"/>
        <v>1.1290322580645162</v>
      </c>
      <c r="AA345" s="353"/>
      <c r="AD345" s="28"/>
      <c r="AE345" s="27"/>
      <c r="AH345" s="27"/>
      <c r="AI345" s="27"/>
      <c r="AJ345" s="27"/>
      <c r="AL345" s="27"/>
    </row>
    <row r="346" spans="1:67">
      <c r="A346" s="353"/>
      <c r="B346" s="353">
        <f>+'Ark1'!C1174</f>
        <v>2023</v>
      </c>
      <c r="C346" s="263">
        <f>+'Ark1'!M1174</f>
        <v>5</v>
      </c>
      <c r="D346" s="352" t="s">
        <v>97</v>
      </c>
      <c r="E346" s="263">
        <f>+'Ark1'!D1174</f>
        <v>8</v>
      </c>
      <c r="F346" s="263" t="s">
        <v>592</v>
      </c>
      <c r="G346" s="263">
        <f>+IF(H346=0,"",'Ark1'!Q1174)</f>
        <v>292</v>
      </c>
      <c r="H346" s="451">
        <f>+'Ark1'!R1174</f>
        <v>345</v>
      </c>
      <c r="I346" s="264">
        <f>+IF(H346=0,"",'Ark1'!AE1174)</f>
        <v>8.8552361396303922</v>
      </c>
      <c r="J346" s="264">
        <f>+IF(H346=0,"",'Ark1'!AF1174)</f>
        <v>7.5566553195973745</v>
      </c>
      <c r="K346" s="265">
        <f>+IF(H346=0,"",'Ark1'!S1174)</f>
        <v>2.4294117647058826</v>
      </c>
      <c r="L346" s="265"/>
      <c r="M346" s="266"/>
      <c r="N346" s="266"/>
      <c r="O346" s="266"/>
      <c r="P346" s="264">
        <f>+IF(H346=0,"",'Ark1'!U1174)</f>
        <v>250.66347826086957</v>
      </c>
      <c r="Q346" s="266">
        <f>+IF(H346=0,"",'Ark1'!W1174)</f>
        <v>0</v>
      </c>
      <c r="R346" s="266">
        <f>+IF(H346=0,"",'Ark1'!X1174)</f>
        <v>0.28985507246376807</v>
      </c>
      <c r="S346" s="266">
        <f>+IF(H346=0,"",'Ark1'!AG1174)</f>
        <v>2351.8664596273302</v>
      </c>
      <c r="T346" s="266">
        <f>+IF(H346=0,"",'Ark1'!AH1174)</f>
        <v>93.333333333333314</v>
      </c>
      <c r="U346" s="266">
        <f>+IF(H346=0,"",'Ark1'!AI1174)</f>
        <v>16.811594202898554</v>
      </c>
      <c r="V346" s="266">
        <f>+IF(H346=0,"",'Ark1'!Y1174)</f>
        <v>35.118722857587343</v>
      </c>
      <c r="W346" s="265">
        <f>+IF(H346=0,"",'Ark1'!Z1174)</f>
        <v>1.1083290396436196</v>
      </c>
      <c r="X346" s="266">
        <f t="shared" si="77"/>
        <v>106.58065947357784</v>
      </c>
      <c r="Y346" s="266">
        <f t="shared" si="78"/>
        <v>50.132695652173915</v>
      </c>
      <c r="Z346" s="264">
        <f t="shared" si="79"/>
        <v>1.1815068493150684</v>
      </c>
      <c r="AA346" s="353"/>
      <c r="AD346" s="28"/>
      <c r="AE346" s="27"/>
      <c r="AH346" s="27"/>
      <c r="AI346" s="27"/>
      <c r="AJ346" s="27"/>
      <c r="AL346" s="27"/>
    </row>
    <row r="347" spans="1:67">
      <c r="A347" s="353"/>
      <c r="B347" s="353">
        <f>+'Ark1'!C1175</f>
        <v>2023</v>
      </c>
      <c r="C347" s="263">
        <f>+'Ark1'!M1175</f>
        <v>5</v>
      </c>
      <c r="D347" s="352" t="s">
        <v>97</v>
      </c>
      <c r="E347" s="263">
        <f>+'Ark1'!D1175</f>
        <v>9</v>
      </c>
      <c r="F347" s="263" t="s">
        <v>593</v>
      </c>
      <c r="G347" s="263">
        <f>+IF(H347=0,"",'Ark1'!Q1175)</f>
        <v>309</v>
      </c>
      <c r="H347" s="451">
        <f>+'Ark1'!R1175</f>
        <v>368</v>
      </c>
      <c r="I347" s="264">
        <f>+IF(H347=0,"",'Ark1'!AE1175)</f>
        <v>9.7612732095490724</v>
      </c>
      <c r="J347" s="264">
        <f>+IF(H347=0,"",'Ark1'!AF1175)</f>
        <v>8.4388119703132691</v>
      </c>
      <c r="K347" s="265">
        <f>+IF(H347=0,"",'Ark1'!S1175)</f>
        <v>2.5592286501377406</v>
      </c>
      <c r="L347" s="265"/>
      <c r="M347" s="266"/>
      <c r="N347" s="266"/>
      <c r="O347" s="266"/>
      <c r="P347" s="264">
        <f>+IF(H347=0,"",'Ark1'!U1175)</f>
        <v>253.81114130434781</v>
      </c>
      <c r="Q347" s="266">
        <f>+IF(H347=0,"",'Ark1'!W1175)</f>
        <v>0</v>
      </c>
      <c r="R347" s="266">
        <f>+IF(H347=0,"",'Ark1'!X1175)</f>
        <v>1.0869565217391304</v>
      </c>
      <c r="S347" s="266">
        <f>+IF(H347=0,"",'Ark1'!AG1175)</f>
        <v>2229.3946587537098</v>
      </c>
      <c r="T347" s="266">
        <f>+IF(H347=0,"",'Ark1'!AH1175)</f>
        <v>91.576086956521749</v>
      </c>
      <c r="U347" s="266">
        <f>+IF(H347=0,"",'Ark1'!AI1175)</f>
        <v>17.934782608695652</v>
      </c>
      <c r="V347" s="266">
        <f>+IF(H347=0,"",'Ark1'!Y1175)</f>
        <v>34.329565797252755</v>
      </c>
      <c r="W347" s="265">
        <f>+IF(H347=0,"",'Ark1'!Z1175)</f>
        <v>1.1381816252102861</v>
      </c>
      <c r="X347" s="266">
        <f t="shared" si="77"/>
        <v>113.84755960895453</v>
      </c>
      <c r="Y347" s="266">
        <f t="shared" si="78"/>
        <v>50.762228260869563</v>
      </c>
      <c r="Z347" s="264">
        <f t="shared" si="79"/>
        <v>1.1909385113268609</v>
      </c>
      <c r="AA347" s="353"/>
      <c r="AD347" s="28"/>
      <c r="AE347" s="27"/>
      <c r="AH347" s="27"/>
      <c r="AI347" s="27"/>
      <c r="AJ347" s="27"/>
      <c r="AL347" s="27"/>
    </row>
    <row r="348" spans="1:67">
      <c r="A348" s="353"/>
      <c r="B348" s="353">
        <f>+'Ark1'!C1176</f>
        <v>2023</v>
      </c>
      <c r="C348" s="263">
        <f>+'Ark1'!M1176</f>
        <v>5</v>
      </c>
      <c r="D348" s="352" t="s">
        <v>97</v>
      </c>
      <c r="E348" s="263">
        <f>+'Ark1'!D1176</f>
        <v>10</v>
      </c>
      <c r="F348" s="263" t="s">
        <v>594</v>
      </c>
      <c r="G348" s="263">
        <f>+IF(H348=0,"",'Ark1'!Q1176)</f>
        <v>654</v>
      </c>
      <c r="H348" s="451">
        <f>+'Ark1'!R1176</f>
        <v>838</v>
      </c>
      <c r="I348" s="264">
        <f>+IF(H348=0,"",'Ark1'!AE1176)</f>
        <v>8.7155486219448779</v>
      </c>
      <c r="J348" s="264">
        <f>+IF(H348=0,"",'Ark1'!AF1176)</f>
        <v>7.5514586636031522</v>
      </c>
      <c r="K348" s="265">
        <f>+IF(H348=0,"",'Ark1'!S1176)</f>
        <v>2.8456937799043072</v>
      </c>
      <c r="L348" s="265"/>
      <c r="M348" s="266"/>
      <c r="N348" s="266"/>
      <c r="O348" s="266"/>
      <c r="P348" s="264">
        <f>+IF(H348=0,"",'Ark1'!U1176)</f>
        <v>258.56157517899743</v>
      </c>
      <c r="Q348" s="266">
        <f>+IF(H348=0,"",'Ark1'!W1176)</f>
        <v>0</v>
      </c>
      <c r="R348" s="266">
        <f>+IF(H348=0,"",'Ark1'!X1176)</f>
        <v>3.69928400954654</v>
      </c>
      <c r="S348" s="266">
        <f>+IF(H348=0,"",'Ark1'!AG1176)</f>
        <v>2361.910691823899</v>
      </c>
      <c r="T348" s="266">
        <f>+IF(H348=0,"",'Ark1'!AH1176)</f>
        <v>94.868735083532229</v>
      </c>
      <c r="U348" s="266">
        <f>+IF(H348=0,"",'Ark1'!AI1176)</f>
        <v>31.264916467780424</v>
      </c>
      <c r="V348" s="266">
        <f>+IF(H348=0,"",'Ark1'!Y1176)</f>
        <v>43.359788333165774</v>
      </c>
      <c r="W348" s="265">
        <f>+IF(H348=0,"",'Ark1'!Z1176)</f>
        <v>1.4095220636821479</v>
      </c>
      <c r="X348" s="266">
        <f t="shared" si="77"/>
        <v>109.47135980799203</v>
      </c>
      <c r="Y348" s="266">
        <f t="shared" si="78"/>
        <v>51.712315035799485</v>
      </c>
      <c r="Z348" s="264">
        <f t="shared" si="79"/>
        <v>1.2813455657492354</v>
      </c>
      <c r="AA348" s="353"/>
      <c r="AD348" s="28"/>
      <c r="AE348" s="27"/>
      <c r="AH348" s="27"/>
      <c r="AI348" s="27"/>
      <c r="AJ348" s="27"/>
      <c r="AL348" s="27"/>
    </row>
    <row r="349" spans="1:67">
      <c r="A349" s="353"/>
      <c r="B349" s="353">
        <f>+'Ark1'!C1177</f>
        <v>2023</v>
      </c>
      <c r="C349" s="263">
        <f>+'Ark1'!M1177</f>
        <v>5</v>
      </c>
      <c r="D349" s="352" t="s">
        <v>97</v>
      </c>
      <c r="E349" s="263">
        <f>+'Ark1'!D1177</f>
        <v>11</v>
      </c>
      <c r="F349" s="263" t="s">
        <v>595</v>
      </c>
      <c r="G349" s="263">
        <f>+IF(H349=0,"",'Ark1'!Q1177)</f>
        <v>504</v>
      </c>
      <c r="H349" s="451">
        <f>+'Ark1'!R1177</f>
        <v>611</v>
      </c>
      <c r="I349" s="264">
        <f>+IF(H349=0,"",'Ark1'!AE1177)</f>
        <v>7.1029993024877935</v>
      </c>
      <c r="J349" s="264">
        <f>+IF(H349=0,"",'Ark1'!AF1177)</f>
        <v>5.971584701631544</v>
      </c>
      <c r="K349" s="265">
        <f>+IF(H349=0,"",'Ark1'!S1177)</f>
        <v>2.7980295566502464</v>
      </c>
      <c r="L349" s="265"/>
      <c r="M349" s="266"/>
      <c r="N349" s="266"/>
      <c r="O349" s="266"/>
      <c r="P349" s="264">
        <f>+IF(H349=0,"",'Ark1'!U1177)</f>
        <v>255.01947626841232</v>
      </c>
      <c r="Q349" s="266">
        <f>+IF(H349=0,"",'Ark1'!W1177)</f>
        <v>0</v>
      </c>
      <c r="R349" s="266">
        <f>+IF(H349=0,"",'Ark1'!X1177)</f>
        <v>1.963993453355156</v>
      </c>
      <c r="S349" s="266">
        <f>+IF(H349=0,"",'Ark1'!AG1177)</f>
        <v>2474.5527210884356</v>
      </c>
      <c r="T349" s="266">
        <f>+IF(H349=0,"",'Ark1'!AH1177)</f>
        <v>96.235679214402623</v>
      </c>
      <c r="U349" s="266">
        <f>+IF(H349=0,"",'Ark1'!AI1177)</f>
        <v>33.387888707037639</v>
      </c>
      <c r="V349" s="266">
        <f>+IF(H349=0,"",'Ark1'!Y1177)</f>
        <v>42.874831683282224</v>
      </c>
      <c r="W349" s="265">
        <f>+IF(H349=0,"",'Ark1'!Z1177)</f>
        <v>1.3457210460058877</v>
      </c>
      <c r="X349" s="266">
        <f t="shared" si="77"/>
        <v>103.05679652532989</v>
      </c>
      <c r="Y349" s="266">
        <f t="shared" si="78"/>
        <v>51.003895253682465</v>
      </c>
      <c r="Z349" s="264">
        <f t="shared" si="79"/>
        <v>1.2123015873015872</v>
      </c>
      <c r="AA349" s="353"/>
      <c r="AD349" s="28"/>
      <c r="AE349" s="27"/>
      <c r="AH349" s="27"/>
      <c r="AI349" s="27"/>
      <c r="AJ349" s="27"/>
      <c r="AL349" s="27"/>
    </row>
    <row r="350" spans="1:67">
      <c r="A350" s="353"/>
      <c r="B350" s="353">
        <f>+'Ark1'!C1178</f>
        <v>2023</v>
      </c>
      <c r="C350" s="263">
        <f>+'Ark1'!M1178</f>
        <v>5</v>
      </c>
      <c r="D350" s="352" t="s">
        <v>97</v>
      </c>
      <c r="E350" s="263">
        <f>+'Ark1'!D1178</f>
        <v>12</v>
      </c>
      <c r="F350" s="263" t="s">
        <v>596</v>
      </c>
      <c r="G350" s="263">
        <f>+IF(H350=0,"",'Ark1'!Q1178)</f>
        <v>117</v>
      </c>
      <c r="H350" s="451">
        <f>+'Ark1'!R1178</f>
        <v>137</v>
      </c>
      <c r="I350" s="264">
        <f>+IF(H350=0,"",'Ark1'!AE1178)</f>
        <v>6.9052419354838719</v>
      </c>
      <c r="J350" s="264">
        <f>+IF(H350=0,"",'Ark1'!AF1178)</f>
        <v>5.8733660872796314</v>
      </c>
      <c r="K350" s="265">
        <f>+IF(H350=0,"",'Ark1'!S1178)</f>
        <v>3</v>
      </c>
      <c r="L350" s="265"/>
      <c r="M350" s="266"/>
      <c r="N350" s="266"/>
      <c r="O350" s="266"/>
      <c r="P350" s="264">
        <f>+IF(H350=0,"",'Ark1'!U1178)</f>
        <v>259.59635036496343</v>
      </c>
      <c r="Q350" s="266">
        <f>+IF(H350=0,"",'Ark1'!W1178)</f>
        <v>0</v>
      </c>
      <c r="R350" s="266">
        <f>+IF(H350=0,"",'Ark1'!X1178)</f>
        <v>4.3795620437956222</v>
      </c>
      <c r="S350" s="266">
        <f>+IF(H350=0,"",'Ark1'!AG1178)</f>
        <v>2446.1875</v>
      </c>
      <c r="T350" s="266">
        <f>+IF(H350=0,"",'Ark1'!AH1178)</f>
        <v>93.430656934306626</v>
      </c>
      <c r="U350" s="266">
        <f>+IF(H350=0,"",'Ark1'!AI1178)</f>
        <v>33.576642335766408</v>
      </c>
      <c r="V350" s="266">
        <f>+IF(H350=0,"",'Ark1'!Y1178)</f>
        <v>48.364153053152847</v>
      </c>
      <c r="W350" s="265">
        <f>+IF(H350=0,"",'Ark1'!Z1178)</f>
        <v>1.6566609633371745</v>
      </c>
      <c r="X350" s="266">
        <f t="shared" si="77"/>
        <v>106.12283415108753</v>
      </c>
      <c r="Y350" s="266">
        <f t="shared" si="78"/>
        <v>51.919270072992688</v>
      </c>
      <c r="Z350" s="264">
        <f t="shared" si="79"/>
        <v>1.170940170940171</v>
      </c>
      <c r="AA350" s="353"/>
      <c r="AD350" s="28"/>
      <c r="AE350" s="27"/>
      <c r="AH350" s="27"/>
      <c r="AI350" s="27"/>
      <c r="AJ350" s="27"/>
      <c r="AL350" s="27"/>
    </row>
    <row r="351" spans="1:67" ht="19.8">
      <c r="A351" s="353"/>
      <c r="B351" s="353"/>
      <c r="C351" s="353"/>
      <c r="D351" s="353"/>
      <c r="E351" s="353"/>
      <c r="F351" s="353"/>
      <c r="G351" s="353"/>
      <c r="H351" s="452"/>
      <c r="I351" s="354"/>
      <c r="J351" s="354"/>
      <c r="K351" s="353"/>
      <c r="L351" s="353"/>
      <c r="M351" s="355"/>
      <c r="N351" s="355"/>
      <c r="O351" s="355"/>
      <c r="P351" s="353"/>
      <c r="Q351" s="355"/>
      <c r="R351" s="355"/>
      <c r="S351" s="353"/>
      <c r="T351" s="355"/>
      <c r="U351" s="355"/>
      <c r="V351" s="355"/>
      <c r="W351" s="353"/>
      <c r="X351" s="353"/>
      <c r="Y351" s="355"/>
      <c r="Z351" s="354"/>
      <c r="AA351" s="353"/>
      <c r="AB351" s="247"/>
      <c r="AD351" s="28"/>
      <c r="AE351" s="27"/>
      <c r="AF351" s="248"/>
      <c r="AG351" s="86"/>
      <c r="AK351" s="86"/>
      <c r="BC351" s="259" t="e">
        <f>1+#REF!</f>
        <v>#REF!</v>
      </c>
      <c r="BD351" s="27">
        <v>248.30514184397128</v>
      </c>
      <c r="BE351" s="86">
        <f t="shared" ref="BE351:BO351" si="80">+BD351</f>
        <v>248.30514184397128</v>
      </c>
      <c r="BF351" s="86">
        <f t="shared" si="80"/>
        <v>248.30514184397128</v>
      </c>
      <c r="BG351" s="86">
        <f t="shared" si="80"/>
        <v>248.30514184397128</v>
      </c>
      <c r="BH351" s="86">
        <f t="shared" si="80"/>
        <v>248.30514184397128</v>
      </c>
      <c r="BI351" s="86">
        <f t="shared" si="80"/>
        <v>248.30514184397128</v>
      </c>
      <c r="BJ351" s="86">
        <f t="shared" si="80"/>
        <v>248.30514184397128</v>
      </c>
      <c r="BK351" s="86">
        <f t="shared" si="80"/>
        <v>248.30514184397128</v>
      </c>
      <c r="BL351" s="86">
        <f t="shared" si="80"/>
        <v>248.30514184397128</v>
      </c>
      <c r="BM351" s="86">
        <f t="shared" si="80"/>
        <v>248.30514184397128</v>
      </c>
      <c r="BN351" s="86">
        <f t="shared" si="80"/>
        <v>248.30514184397128</v>
      </c>
      <c r="BO351" s="86">
        <f t="shared" si="80"/>
        <v>248.30514184397128</v>
      </c>
    </row>
    <row r="352" spans="1:67" ht="19.8">
      <c r="A352" s="353"/>
      <c r="B352" s="353"/>
      <c r="C352" s="353"/>
      <c r="D352" s="353"/>
      <c r="E352" s="353"/>
      <c r="F352" s="353"/>
      <c r="G352" s="353"/>
      <c r="H352" s="452"/>
      <c r="I352" s="354"/>
      <c r="J352" s="354"/>
      <c r="K352" s="353"/>
      <c r="L352" s="353"/>
      <c r="M352" s="355"/>
      <c r="N352" s="355"/>
      <c r="O352" s="355"/>
      <c r="P352" s="353"/>
      <c r="Q352" s="355"/>
      <c r="R352" s="355"/>
      <c r="S352" s="353"/>
      <c r="T352" s="355"/>
      <c r="U352" s="355"/>
      <c r="V352" s="355"/>
      <c r="W352" s="353"/>
      <c r="X352" s="353"/>
      <c r="Y352" s="355"/>
      <c r="Z352" s="354"/>
      <c r="AA352" s="353"/>
      <c r="AB352" s="247"/>
      <c r="AD352" s="28"/>
      <c r="AE352" s="27"/>
      <c r="AF352" s="248"/>
      <c r="AG352" s="86"/>
      <c r="AK352" s="86"/>
      <c r="BC352" s="259"/>
      <c r="BD352" s="27"/>
    </row>
    <row r="353" spans="1:67" ht="22.8">
      <c r="A353" s="356" t="s">
        <v>628</v>
      </c>
      <c r="B353" s="353"/>
      <c r="C353" s="353"/>
      <c r="D353" s="357" t="str">
        <f>+D358</f>
        <v>2+</v>
      </c>
      <c r="E353" s="353"/>
      <c r="F353" s="353"/>
      <c r="G353" s="353"/>
      <c r="H353" s="446">
        <f>SUM(H358:H369)</f>
        <v>6266</v>
      </c>
      <c r="I353" s="354"/>
      <c r="J353" s="354"/>
      <c r="K353" s="353"/>
      <c r="L353" s="353"/>
      <c r="M353" s="355"/>
      <c r="N353" s="355"/>
      <c r="O353" s="355"/>
      <c r="P353" s="269">
        <f>+Fettgruppe!Q30</f>
        <v>263.18568464730225</v>
      </c>
      <c r="Q353" s="355"/>
      <c r="R353" s="355"/>
      <c r="S353" s="353"/>
      <c r="T353" s="355"/>
      <c r="U353" s="355"/>
      <c r="V353" s="355"/>
      <c r="W353" s="353"/>
      <c r="X353" s="269">
        <f>+Fettgruppe!Y30</f>
        <v>117.64720943364841</v>
      </c>
      <c r="Y353" s="358" t="s">
        <v>627</v>
      </c>
      <c r="Z353" s="359"/>
      <c r="AA353" s="353"/>
      <c r="AB353" s="247"/>
      <c r="AD353" s="28"/>
      <c r="AE353" s="27"/>
      <c r="AF353" s="248"/>
      <c r="AG353" s="86"/>
      <c r="AK353" s="86"/>
      <c r="BC353" s="259" t="e">
        <f>1+BC351</f>
        <v>#REF!</v>
      </c>
      <c r="BD353" s="27">
        <v>268.9193823216188</v>
      </c>
      <c r="BE353" s="86">
        <f t="shared" ref="BE353:BO353" si="81">+BD353</f>
        <v>268.9193823216188</v>
      </c>
      <c r="BF353" s="86">
        <f t="shared" si="81"/>
        <v>268.9193823216188</v>
      </c>
      <c r="BG353" s="86">
        <f t="shared" si="81"/>
        <v>268.9193823216188</v>
      </c>
      <c r="BH353" s="86">
        <f t="shared" si="81"/>
        <v>268.9193823216188</v>
      </c>
      <c r="BI353" s="86">
        <f t="shared" si="81"/>
        <v>268.9193823216188</v>
      </c>
      <c r="BJ353" s="86">
        <f t="shared" si="81"/>
        <v>268.9193823216188</v>
      </c>
      <c r="BK353" s="86">
        <f t="shared" si="81"/>
        <v>268.9193823216188</v>
      </c>
      <c r="BL353" s="86">
        <f t="shared" si="81"/>
        <v>268.9193823216188</v>
      </c>
      <c r="BM353" s="86">
        <f t="shared" si="81"/>
        <v>268.9193823216188</v>
      </c>
      <c r="BN353" s="86">
        <f t="shared" si="81"/>
        <v>268.9193823216188</v>
      </c>
      <c r="BO353" s="86">
        <f t="shared" si="81"/>
        <v>268.9193823216188</v>
      </c>
    </row>
    <row r="354" spans="1:67" ht="16.5" customHeight="1">
      <c r="A354" s="353"/>
      <c r="B354" s="353"/>
      <c r="C354" s="353"/>
      <c r="D354" s="357"/>
      <c r="E354" s="353"/>
      <c r="F354" s="353"/>
      <c r="G354" s="353"/>
      <c r="H354" s="452"/>
      <c r="I354" s="353"/>
      <c r="J354" s="353"/>
      <c r="K354" s="353"/>
      <c r="L354" s="353"/>
      <c r="M354" s="355"/>
      <c r="N354" s="355"/>
      <c r="O354" s="355"/>
      <c r="P354" s="353"/>
      <c r="Q354" s="355"/>
      <c r="R354" s="355"/>
      <c r="S354" s="353"/>
      <c r="T354" s="355"/>
      <c r="U354" s="355"/>
      <c r="V354" s="355"/>
      <c r="W354" s="353"/>
      <c r="X354" s="353"/>
      <c r="Y354" s="355"/>
      <c r="Z354" s="359" t="s">
        <v>4</v>
      </c>
      <c r="AA354" s="353"/>
      <c r="AB354" s="247"/>
      <c r="AD354" s="28"/>
      <c r="AE354" s="27"/>
      <c r="AF354" s="248"/>
      <c r="AG354" s="86"/>
      <c r="AK354" s="86"/>
      <c r="BC354" s="259"/>
      <c r="BD354" s="27"/>
    </row>
    <row r="355" spans="1:67" ht="19.8">
      <c r="A355" s="353"/>
      <c r="B355" s="353"/>
      <c r="C355" s="353"/>
      <c r="D355" s="353"/>
      <c r="E355" s="353"/>
      <c r="F355" s="353"/>
      <c r="G355" s="356" t="s">
        <v>4</v>
      </c>
      <c r="H355" s="452"/>
      <c r="I355" s="354"/>
      <c r="J355" s="354"/>
      <c r="K355" s="356" t="s">
        <v>24</v>
      </c>
      <c r="L355" s="356"/>
      <c r="M355" s="355"/>
      <c r="N355" s="355"/>
      <c r="O355" s="355"/>
      <c r="P355" s="354"/>
      <c r="Q355" s="355" t="s">
        <v>404</v>
      </c>
      <c r="R355" s="355" t="s">
        <v>404</v>
      </c>
      <c r="S355" s="358" t="s">
        <v>533</v>
      </c>
      <c r="T355" s="355" t="s">
        <v>404</v>
      </c>
      <c r="U355" s="355" t="s">
        <v>404</v>
      </c>
      <c r="V355" s="358" t="s">
        <v>424</v>
      </c>
      <c r="W355" s="353"/>
      <c r="X355" s="356" t="s">
        <v>479</v>
      </c>
      <c r="Y355" s="358" t="s">
        <v>78</v>
      </c>
      <c r="Z355" s="359" t="s">
        <v>10</v>
      </c>
      <c r="AA355" s="353"/>
      <c r="AB355" s="247"/>
      <c r="AD355" s="28"/>
      <c r="AE355" s="27"/>
      <c r="AF355" s="248"/>
      <c r="AG355" s="86"/>
      <c r="AK355" s="86"/>
      <c r="BC355" s="259" t="e">
        <f>1+BC353</f>
        <v>#REF!</v>
      </c>
      <c r="BD355" s="27">
        <v>292.46921194322113</v>
      </c>
      <c r="BE355" s="86">
        <f t="shared" ref="BE355:BO357" si="82">+BD355</f>
        <v>292.46921194322113</v>
      </c>
      <c r="BF355" s="86">
        <f t="shared" si="82"/>
        <v>292.46921194322113</v>
      </c>
      <c r="BG355" s="86">
        <f t="shared" si="82"/>
        <v>292.46921194322113</v>
      </c>
      <c r="BH355" s="86">
        <f t="shared" si="82"/>
        <v>292.46921194322113</v>
      </c>
      <c r="BI355" s="86">
        <f t="shared" si="82"/>
        <v>292.46921194322113</v>
      </c>
      <c r="BJ355" s="86">
        <f t="shared" si="82"/>
        <v>292.46921194322113</v>
      </c>
      <c r="BK355" s="86">
        <f t="shared" si="82"/>
        <v>292.46921194322113</v>
      </c>
      <c r="BL355" s="86">
        <f t="shared" si="82"/>
        <v>292.46921194322113</v>
      </c>
      <c r="BM355" s="86">
        <f t="shared" si="82"/>
        <v>292.46921194322113</v>
      </c>
      <c r="BN355" s="86">
        <f t="shared" si="82"/>
        <v>292.46921194322113</v>
      </c>
      <c r="BO355" s="86">
        <f t="shared" si="82"/>
        <v>292.46921194322113</v>
      </c>
    </row>
    <row r="356" spans="1:67" ht="19.8">
      <c r="A356" s="353"/>
      <c r="B356" s="353"/>
      <c r="C356" s="353"/>
      <c r="D356" s="353"/>
      <c r="E356" s="356"/>
      <c r="F356" s="356"/>
      <c r="G356" s="356" t="s">
        <v>477</v>
      </c>
      <c r="H356" s="453" t="s">
        <v>4</v>
      </c>
      <c r="I356" s="359" t="s">
        <v>4</v>
      </c>
      <c r="J356" s="359" t="s">
        <v>1</v>
      </c>
      <c r="K356" s="356" t="s">
        <v>541</v>
      </c>
      <c r="L356" s="356"/>
      <c r="M356" s="358"/>
      <c r="N356" s="358"/>
      <c r="O356" s="358"/>
      <c r="P356" s="359" t="s">
        <v>24</v>
      </c>
      <c r="Q356" s="358" t="s">
        <v>575</v>
      </c>
      <c r="R356" s="358" t="s">
        <v>489</v>
      </c>
      <c r="S356" s="358" t="s">
        <v>554</v>
      </c>
      <c r="T356" s="358" t="s">
        <v>491</v>
      </c>
      <c r="U356" s="358" t="s">
        <v>562</v>
      </c>
      <c r="V356" s="358"/>
      <c r="W356" s="356" t="s">
        <v>415</v>
      </c>
      <c r="X356" s="356" t="s">
        <v>487</v>
      </c>
      <c r="Y356" s="358" t="s">
        <v>425</v>
      </c>
      <c r="Z356" s="359" t="s">
        <v>71</v>
      </c>
      <c r="AA356" s="353"/>
      <c r="AB356" s="247"/>
      <c r="AD356" s="28"/>
      <c r="AE356" s="27"/>
      <c r="AF356" s="248"/>
      <c r="AG356" s="86"/>
      <c r="AK356" s="86"/>
      <c r="BC356" s="259" t="e">
        <f t="shared" ref="BC356:BC357" si="83">1+BC355</f>
        <v>#REF!</v>
      </c>
      <c r="BD356" s="27">
        <v>314.89908376963371</v>
      </c>
      <c r="BE356" s="86">
        <f t="shared" si="82"/>
        <v>314.89908376963371</v>
      </c>
      <c r="BF356" s="86">
        <f t="shared" si="82"/>
        <v>314.89908376963371</v>
      </c>
      <c r="BG356" s="86">
        <f t="shared" si="82"/>
        <v>314.89908376963371</v>
      </c>
      <c r="BH356" s="86">
        <f t="shared" si="82"/>
        <v>314.89908376963371</v>
      </c>
      <c r="BI356" s="86">
        <f t="shared" si="82"/>
        <v>314.89908376963371</v>
      </c>
      <c r="BJ356" s="86">
        <f t="shared" si="82"/>
        <v>314.89908376963371</v>
      </c>
      <c r="BK356" s="86">
        <f t="shared" si="82"/>
        <v>314.89908376963371</v>
      </c>
      <c r="BL356" s="86">
        <f t="shared" si="82"/>
        <v>314.89908376963371</v>
      </c>
      <c r="BM356" s="86">
        <f t="shared" si="82"/>
        <v>314.89908376963371</v>
      </c>
      <c r="BN356" s="86">
        <f t="shared" si="82"/>
        <v>314.89908376963371</v>
      </c>
      <c r="BO356" s="86">
        <f t="shared" si="82"/>
        <v>314.89908376963371</v>
      </c>
    </row>
    <row r="357" spans="1:67" ht="19.8">
      <c r="A357" s="353"/>
      <c r="B357" s="353"/>
      <c r="C357" s="356" t="s">
        <v>0</v>
      </c>
      <c r="D357" s="356"/>
      <c r="E357" s="356" t="s">
        <v>87</v>
      </c>
      <c r="F357" s="356"/>
      <c r="G357" s="360" t="s">
        <v>478</v>
      </c>
      <c r="H357" s="454" t="s">
        <v>10</v>
      </c>
      <c r="I357" s="361" t="s">
        <v>404</v>
      </c>
      <c r="J357" s="361" t="s">
        <v>404</v>
      </c>
      <c r="K357" s="360" t="s">
        <v>542</v>
      </c>
      <c r="L357" s="360"/>
      <c r="M357" s="362"/>
      <c r="N357" s="362"/>
      <c r="O357" s="362"/>
      <c r="P357" s="361" t="s">
        <v>45</v>
      </c>
      <c r="Q357" s="362" t="s">
        <v>552</v>
      </c>
      <c r="R357" s="362" t="s">
        <v>441</v>
      </c>
      <c r="S357" s="362" t="s">
        <v>485</v>
      </c>
      <c r="T357" s="362" t="s">
        <v>472</v>
      </c>
      <c r="U357" s="362" t="s">
        <v>531</v>
      </c>
      <c r="V357" s="362" t="s">
        <v>1</v>
      </c>
      <c r="W357" s="360" t="s">
        <v>416</v>
      </c>
      <c r="X357" s="360" t="s">
        <v>488</v>
      </c>
      <c r="Y357" s="362" t="s">
        <v>426</v>
      </c>
      <c r="Z357" s="361" t="s">
        <v>557</v>
      </c>
      <c r="AA357" s="353"/>
      <c r="AB357" s="247"/>
      <c r="AD357" s="28"/>
      <c r="AE357" s="27"/>
      <c r="AF357" s="248"/>
      <c r="AG357" s="86"/>
      <c r="AK357" s="86"/>
      <c r="BC357" s="259" t="e">
        <f t="shared" si="83"/>
        <v>#REF!</v>
      </c>
      <c r="BD357" s="27">
        <v>325.0188034188032</v>
      </c>
      <c r="BE357" s="86">
        <f t="shared" si="82"/>
        <v>325.0188034188032</v>
      </c>
      <c r="BF357" s="86">
        <f t="shared" si="82"/>
        <v>325.0188034188032</v>
      </c>
      <c r="BG357" s="86">
        <f t="shared" si="82"/>
        <v>325.0188034188032</v>
      </c>
      <c r="BH357" s="86">
        <f t="shared" si="82"/>
        <v>325.0188034188032</v>
      </c>
      <c r="BI357" s="86">
        <f t="shared" si="82"/>
        <v>325.0188034188032</v>
      </c>
      <c r="BJ357" s="86">
        <f t="shared" si="82"/>
        <v>325.0188034188032</v>
      </c>
      <c r="BK357" s="86">
        <f t="shared" si="82"/>
        <v>325.0188034188032</v>
      </c>
      <c r="BL357" s="86">
        <f t="shared" si="82"/>
        <v>325.0188034188032</v>
      </c>
      <c r="BM357" s="86">
        <f t="shared" si="82"/>
        <v>325.0188034188032</v>
      </c>
      <c r="BN357" s="86">
        <f t="shared" si="82"/>
        <v>325.0188034188032</v>
      </c>
      <c r="BO357" s="86">
        <f t="shared" si="82"/>
        <v>325.0188034188032</v>
      </c>
    </row>
    <row r="358" spans="1:67">
      <c r="A358" s="353"/>
      <c r="B358" s="353">
        <f>+'Ark1'!C1179</f>
        <v>2023</v>
      </c>
      <c r="C358" s="263">
        <f>+'Ark1'!M1179</f>
        <v>6</v>
      </c>
      <c r="D358" s="263" t="s">
        <v>98</v>
      </c>
      <c r="E358" s="263">
        <f>+'Ark1'!D1179</f>
        <v>1</v>
      </c>
      <c r="F358" s="263" t="s">
        <v>586</v>
      </c>
      <c r="G358" s="263">
        <f>+IF(H358=0,"",'Ark1'!Q1179)</f>
        <v>527</v>
      </c>
      <c r="H358" s="451">
        <f>+'Ark1'!R1179</f>
        <v>620</v>
      </c>
      <c r="I358" s="264">
        <f>+IF(H358=0,"",'Ark1'!AE1179)</f>
        <v>11.330409356725148</v>
      </c>
      <c r="J358" s="264">
        <f>+IF(H358=0,"",'Ark1'!AF1179)</f>
        <v>9.9241715593106328</v>
      </c>
      <c r="K358" s="265">
        <f>+IF(H358=0,"",'Ark1'!S1179)</f>
        <v>2.6537216828478964</v>
      </c>
      <c r="L358" s="265"/>
      <c r="M358" s="266"/>
      <c r="N358" s="266"/>
      <c r="O358" s="266"/>
      <c r="P358" s="264">
        <f>+IF(H358=0,"",'Ark1'!U1179)</f>
        <v>262.68419354838727</v>
      </c>
      <c r="Q358" s="266">
        <f>+IF(H358=0,"",'Ark1'!W1179)</f>
        <v>0</v>
      </c>
      <c r="R358" s="266">
        <f>+IF(H358=0,"",'Ark1'!X1179)</f>
        <v>2.258064516129032</v>
      </c>
      <c r="S358" s="266">
        <f>+IF(H358=0,"",'Ark1'!AG1179)</f>
        <v>2153.2782764811495</v>
      </c>
      <c r="T358" s="266">
        <f>+IF(H358=0,"",'Ark1'!AH1179)</f>
        <v>89.838709677419359</v>
      </c>
      <c r="U358" s="266">
        <f>+IF(H358=0,"",'Ark1'!AI1179)</f>
        <v>12.09677419354839</v>
      </c>
      <c r="V358" s="266">
        <f>+IF(H358=0,"",'Ark1'!Y1179)</f>
        <v>36.40499002256513</v>
      </c>
      <c r="W358" s="265">
        <f>+IF(H358=0,"",'Ark1'!Z1179)</f>
        <v>1.1286674719513243</v>
      </c>
      <c r="X358" s="266">
        <f t="shared" ref="X358:X369" si="84">+IF(H358=0,"",1000*P358/S358)</f>
        <v>121.99268270038058</v>
      </c>
      <c r="Y358" s="266">
        <f t="shared" ref="Y358:Y369" si="85">+IF(H358=0,"",P358/C358)</f>
        <v>43.780698924731212</v>
      </c>
      <c r="Z358" s="264">
        <f t="shared" ref="Z358:Z369" si="86">+IF(H358=0,"",H358/G358)</f>
        <v>1.1764705882352942</v>
      </c>
      <c r="AA358" s="353"/>
      <c r="AD358" s="28"/>
      <c r="AE358" s="27"/>
      <c r="AH358" s="27"/>
      <c r="AI358" s="27"/>
      <c r="AJ358" s="27"/>
      <c r="AL358" s="27"/>
    </row>
    <row r="359" spans="1:67">
      <c r="A359" s="353"/>
      <c r="B359" s="353">
        <f>+'Ark1'!C1180</f>
        <v>2023</v>
      </c>
      <c r="C359" s="263">
        <f>+'Ark1'!M1180</f>
        <v>6</v>
      </c>
      <c r="D359" s="263" t="s">
        <v>98</v>
      </c>
      <c r="E359" s="263">
        <f>+'Ark1'!D1180</f>
        <v>2</v>
      </c>
      <c r="F359" s="263" t="s">
        <v>587</v>
      </c>
      <c r="G359" s="263">
        <f>+IF(H359=0,"",'Ark1'!Q1180)</f>
        <v>342</v>
      </c>
      <c r="H359" s="451">
        <f>+'Ark1'!R1180</f>
        <v>389</v>
      </c>
      <c r="I359" s="264">
        <f>+IF(H359=0,"",'Ark1'!AE1180)</f>
        <v>10.637134263057151</v>
      </c>
      <c r="J359" s="264">
        <f>+IF(H359=0,"",'Ark1'!AF1180)</f>
        <v>9.4105998965315081</v>
      </c>
      <c r="K359" s="265">
        <f>+IF(H359=0,"",'Ark1'!S1180)</f>
        <v>2.6041666666666661</v>
      </c>
      <c r="L359" s="265"/>
      <c r="M359" s="266"/>
      <c r="N359" s="266"/>
      <c r="O359" s="266"/>
      <c r="P359" s="264">
        <f>+IF(H359=0,"",'Ark1'!U1180)</f>
        <v>262.00539845758345</v>
      </c>
      <c r="Q359" s="266">
        <f>+IF(H359=0,"",'Ark1'!W1180)</f>
        <v>0</v>
      </c>
      <c r="R359" s="266">
        <f>+IF(H359=0,"",'Ark1'!X1180)</f>
        <v>2.0565552699228786</v>
      </c>
      <c r="S359" s="266">
        <f>+IF(H359=0,"",'Ark1'!AG1180)</f>
        <v>2132.247159090909</v>
      </c>
      <c r="T359" s="266">
        <f>+IF(H359=0,"",'Ark1'!AH1180)</f>
        <v>90.488431876606683</v>
      </c>
      <c r="U359" s="266">
        <f>+IF(H359=0,"",'Ark1'!AI1180)</f>
        <v>10.539845758354758</v>
      </c>
      <c r="V359" s="266">
        <f>+IF(H359=0,"",'Ark1'!Y1180)</f>
        <v>36.672562772690029</v>
      </c>
      <c r="W359" s="265">
        <f>+IF(H359=0,"",'Ark1'!Z1180)</f>
        <v>1.0682673586701577</v>
      </c>
      <c r="X359" s="266">
        <f t="shared" si="84"/>
        <v>122.87759293781419</v>
      </c>
      <c r="Y359" s="266">
        <f t="shared" si="85"/>
        <v>43.667566409597242</v>
      </c>
      <c r="Z359" s="264">
        <f t="shared" si="86"/>
        <v>1.1374269005847952</v>
      </c>
      <c r="AA359" s="353"/>
      <c r="AD359" s="28"/>
      <c r="AE359" s="27"/>
      <c r="AH359" s="27"/>
      <c r="AI359" s="27"/>
      <c r="AJ359" s="27"/>
      <c r="AL359" s="27"/>
    </row>
    <row r="360" spans="1:67">
      <c r="A360" s="353"/>
      <c r="B360" s="353">
        <f>+'Ark1'!C1181</f>
        <v>2023</v>
      </c>
      <c r="C360" s="263">
        <f>+'Ark1'!M1181</f>
        <v>6</v>
      </c>
      <c r="D360" s="263" t="s">
        <v>98</v>
      </c>
      <c r="E360" s="263">
        <f>+'Ark1'!D1181</f>
        <v>3</v>
      </c>
      <c r="F360" s="263" t="s">
        <v>588</v>
      </c>
      <c r="G360" s="263">
        <f>+IF(H360=0,"",'Ark1'!Q1181)</f>
        <v>421</v>
      </c>
      <c r="H360" s="451">
        <f>+'Ark1'!R1181</f>
        <v>487</v>
      </c>
      <c r="I360" s="264">
        <f>+IF(H360=0,"",'Ark1'!AE1181)</f>
        <v>9.7987927565392319</v>
      </c>
      <c r="J360" s="264">
        <f>+IF(H360=0,"",'Ark1'!AF1181)</f>
        <v>8.4846276880047782</v>
      </c>
      <c r="K360" s="265">
        <f>+IF(H360=0,"",'Ark1'!S1181)</f>
        <v>2.6149068322981361</v>
      </c>
      <c r="L360" s="265"/>
      <c r="M360" s="266"/>
      <c r="N360" s="266"/>
      <c r="O360" s="266"/>
      <c r="P360" s="264">
        <f>+IF(H360=0,"",'Ark1'!U1181)</f>
        <v>259.52956878850142</v>
      </c>
      <c r="Q360" s="266">
        <f>+IF(H360=0,"",'Ark1'!W1181)</f>
        <v>0</v>
      </c>
      <c r="R360" s="266">
        <f>+IF(H360=0,"",'Ark1'!X1181)</f>
        <v>1.8480492813141676</v>
      </c>
      <c r="S360" s="266">
        <f>+IF(H360=0,"",'Ark1'!AG1181)</f>
        <v>2146.145336225597</v>
      </c>
      <c r="T360" s="266">
        <f>+IF(H360=0,"",'Ark1'!AH1181)</f>
        <v>94.661190965092402</v>
      </c>
      <c r="U360" s="266">
        <f>+IF(H360=0,"",'Ark1'!AI1181)</f>
        <v>14.579055441478438</v>
      </c>
      <c r="V360" s="266">
        <f>+IF(H360=0,"",'Ark1'!Y1181)</f>
        <v>36.746792571465122</v>
      </c>
      <c r="W360" s="265">
        <f>+IF(H360=0,"",'Ark1'!Z1181)</f>
        <v>1.1109144168489051</v>
      </c>
      <c r="X360" s="266">
        <f t="shared" si="84"/>
        <v>120.92823557091121</v>
      </c>
      <c r="Y360" s="266">
        <f t="shared" si="85"/>
        <v>43.254928131416904</v>
      </c>
      <c r="Z360" s="264">
        <f t="shared" si="86"/>
        <v>1.156769596199525</v>
      </c>
      <c r="AA360" s="353"/>
      <c r="AD360" s="28"/>
      <c r="AE360" s="27"/>
      <c r="AH360" s="27"/>
      <c r="AI360" s="27"/>
      <c r="AJ360" s="27"/>
      <c r="AL360" s="27"/>
    </row>
    <row r="361" spans="1:67">
      <c r="A361" s="353"/>
      <c r="B361" s="353">
        <f>+'Ark1'!C1182</f>
        <v>2023</v>
      </c>
      <c r="C361" s="263">
        <f>+'Ark1'!M1182</f>
        <v>6</v>
      </c>
      <c r="D361" s="263" t="s">
        <v>98</v>
      </c>
      <c r="E361" s="263">
        <f>+'Ark1'!D1182</f>
        <v>4</v>
      </c>
      <c r="F361" s="263" t="s">
        <v>589</v>
      </c>
      <c r="G361" s="263">
        <f>+IF(H361=0,"",'Ark1'!Q1182)</f>
        <v>329</v>
      </c>
      <c r="H361" s="451">
        <f>+'Ark1'!R1182</f>
        <v>386</v>
      </c>
      <c r="I361" s="264">
        <f>+IF(H361=0,"",'Ark1'!AE1182)</f>
        <v>11.01283880171184</v>
      </c>
      <c r="J361" s="264">
        <f>+IF(H361=0,"",'Ark1'!AF1182)</f>
        <v>9.4551982281189293</v>
      </c>
      <c r="K361" s="265">
        <f>+IF(H361=0,"",'Ark1'!S1182)</f>
        <v>2.6387434554973832</v>
      </c>
      <c r="L361" s="265"/>
      <c r="M361" s="266"/>
      <c r="N361" s="266"/>
      <c r="O361" s="266"/>
      <c r="P361" s="264">
        <f>+IF(H361=0,"",'Ark1'!U1182)</f>
        <v>261.74715025906744</v>
      </c>
      <c r="Q361" s="266">
        <f>+IF(H361=0,"",'Ark1'!W1182)</f>
        <v>0</v>
      </c>
      <c r="R361" s="266">
        <f>+IF(H361=0,"",'Ark1'!X1182)</f>
        <v>3.1088082901554408</v>
      </c>
      <c r="S361" s="266">
        <f>+IF(H361=0,"",'Ark1'!AG1182)</f>
        <v>2198.3805555555555</v>
      </c>
      <c r="T361" s="266">
        <f>+IF(H361=0,"",'Ark1'!AH1182)</f>
        <v>93.264248704663217</v>
      </c>
      <c r="U361" s="266">
        <f>+IF(H361=0,"",'Ark1'!AI1182)</f>
        <v>14.766839378238339</v>
      </c>
      <c r="V361" s="266">
        <f>+IF(H361=0,"",'Ark1'!Y1182)</f>
        <v>39.193302730511661</v>
      </c>
      <c r="W361" s="265">
        <f>+IF(H361=0,"",'Ark1'!Z1182)</f>
        <v>1.1339037169363944</v>
      </c>
      <c r="X361" s="266">
        <f t="shared" si="84"/>
        <v>119.06362144516012</v>
      </c>
      <c r="Y361" s="266">
        <f t="shared" si="85"/>
        <v>43.624525043177904</v>
      </c>
      <c r="Z361" s="264">
        <f t="shared" si="86"/>
        <v>1.1732522796352585</v>
      </c>
      <c r="AA361" s="353"/>
      <c r="AD361" s="28"/>
      <c r="AE361" s="27"/>
      <c r="AH361" s="27"/>
      <c r="AI361" s="27"/>
      <c r="AJ361" s="27"/>
      <c r="AL361" s="27"/>
    </row>
    <row r="362" spans="1:67">
      <c r="A362" s="353"/>
      <c r="B362" s="353">
        <f>+'Ark1'!C1183</f>
        <v>2023</v>
      </c>
      <c r="C362" s="263">
        <f>+'Ark1'!M1183</f>
        <v>6</v>
      </c>
      <c r="D362" s="263" t="s">
        <v>98</v>
      </c>
      <c r="E362" s="263">
        <f>+'Ark1'!D1183</f>
        <v>5</v>
      </c>
      <c r="F362" s="263" t="s">
        <v>444</v>
      </c>
      <c r="G362" s="263">
        <f>+IF(H362=0,"",'Ark1'!Q1183)</f>
        <v>346</v>
      </c>
      <c r="H362" s="451">
        <f>+'Ark1'!R1183</f>
        <v>403</v>
      </c>
      <c r="I362" s="264">
        <f>+IF(H362=0,"",'Ark1'!AE1183)</f>
        <v>9.5975232198142404</v>
      </c>
      <c r="J362" s="264">
        <f>+IF(H362=0,"",'Ark1'!AF1183)</f>
        <v>8.0900302246271014</v>
      </c>
      <c r="K362" s="265">
        <f>+IF(H362=0,"",'Ark1'!S1183)</f>
        <v>2.5939849624060156</v>
      </c>
      <c r="L362" s="265"/>
      <c r="M362" s="266"/>
      <c r="N362" s="266"/>
      <c r="O362" s="266"/>
      <c r="P362" s="264">
        <f>+IF(H362=0,"",'Ark1'!U1183)</f>
        <v>256.49205955334997</v>
      </c>
      <c r="Q362" s="266">
        <f>+IF(H362=0,"",'Ark1'!W1183)</f>
        <v>0</v>
      </c>
      <c r="R362" s="266">
        <f>+IF(H362=0,"",'Ark1'!X1183)</f>
        <v>1.2406947890818862</v>
      </c>
      <c r="S362" s="266">
        <f>+IF(H362=0,"",'Ark1'!AG1183)</f>
        <v>2159.9945945945942</v>
      </c>
      <c r="T362" s="266">
        <f>+IF(H362=0,"",'Ark1'!AH1183)</f>
        <v>91.811414392059547</v>
      </c>
      <c r="U362" s="266">
        <f>+IF(H362=0,"",'Ark1'!AI1183)</f>
        <v>16.377171215880896</v>
      </c>
      <c r="V362" s="266">
        <f>+IF(H362=0,"",'Ark1'!Y1183)</f>
        <v>39.473349824641851</v>
      </c>
      <c r="W362" s="265">
        <f>+IF(H362=0,"",'Ark1'!Z1183)</f>
        <v>1.1927308074664011</v>
      </c>
      <c r="X362" s="266">
        <f t="shared" si="84"/>
        <v>118.74662103100796</v>
      </c>
      <c r="Y362" s="266">
        <f t="shared" si="85"/>
        <v>42.748676592224996</v>
      </c>
      <c r="Z362" s="264">
        <f t="shared" si="86"/>
        <v>1.1647398843930636</v>
      </c>
      <c r="AA362" s="353"/>
      <c r="AD362" s="28"/>
      <c r="AE362" s="27"/>
      <c r="AH362" s="27"/>
      <c r="AI362" s="27"/>
      <c r="AJ362" s="27"/>
      <c r="AL362" s="27"/>
    </row>
    <row r="363" spans="1:67">
      <c r="A363" s="353"/>
      <c r="B363" s="353">
        <f>+'Ark1'!C1184</f>
        <v>2023</v>
      </c>
      <c r="C363" s="263">
        <f>+'Ark1'!M1184</f>
        <v>6</v>
      </c>
      <c r="D363" s="263" t="s">
        <v>98</v>
      </c>
      <c r="E363" s="263">
        <f>+'Ark1'!D1184</f>
        <v>6</v>
      </c>
      <c r="F363" s="263" t="s">
        <v>590</v>
      </c>
      <c r="G363" s="263">
        <f>+IF(H363=0,"",'Ark1'!Q1184)</f>
        <v>399</v>
      </c>
      <c r="H363" s="451">
        <f>+'Ark1'!R1184</f>
        <v>467</v>
      </c>
      <c r="I363" s="264">
        <f>+IF(H363=0,"",'Ark1'!AE1184)</f>
        <v>10.412486064659978</v>
      </c>
      <c r="J363" s="264">
        <f>+IF(H363=0,"",'Ark1'!AF1184)</f>
        <v>9.0664082249199129</v>
      </c>
      <c r="K363" s="265">
        <f>+IF(H363=0,"",'Ark1'!S1184)</f>
        <v>2.7645788336933039</v>
      </c>
      <c r="L363" s="265"/>
      <c r="M363" s="266"/>
      <c r="N363" s="266"/>
      <c r="O363" s="266"/>
      <c r="P363" s="264">
        <f>+IF(H363=0,"",'Ark1'!U1184)</f>
        <v>263.00021413276249</v>
      </c>
      <c r="Q363" s="266">
        <f>+IF(H363=0,"",'Ark1'!W1184)</f>
        <v>0</v>
      </c>
      <c r="R363" s="266">
        <f>+IF(H363=0,"",'Ark1'!X1184)</f>
        <v>3.6402569593147751</v>
      </c>
      <c r="S363" s="266">
        <f>+IF(H363=0,"",'Ark1'!AG1184)</f>
        <v>2226.7685393258425</v>
      </c>
      <c r="T363" s="266">
        <f>+IF(H363=0,"",'Ark1'!AH1184)</f>
        <v>95.289079229122052</v>
      </c>
      <c r="U363" s="266">
        <f>+IF(H363=0,"",'Ark1'!AI1184)</f>
        <v>19.057815845824408</v>
      </c>
      <c r="V363" s="266">
        <f>+IF(H363=0,"",'Ark1'!Y1184)</f>
        <v>38.664187292235447</v>
      </c>
      <c r="W363" s="265">
        <f>+IF(H363=0,"",'Ark1'!Z1184)</f>
        <v>1.3029101904475451</v>
      </c>
      <c r="X363" s="266">
        <f t="shared" si="84"/>
        <v>118.10846501917358</v>
      </c>
      <c r="Y363" s="266">
        <f t="shared" si="85"/>
        <v>43.83336902212708</v>
      </c>
      <c r="Z363" s="264">
        <f t="shared" si="86"/>
        <v>1.1704260651629073</v>
      </c>
      <c r="AA363" s="353"/>
      <c r="AD363" s="28"/>
      <c r="AE363" s="27"/>
      <c r="AH363" s="27"/>
      <c r="AI363" s="27"/>
      <c r="AJ363" s="27"/>
      <c r="AL363" s="27"/>
    </row>
    <row r="364" spans="1:67">
      <c r="A364" s="353"/>
      <c r="B364" s="353">
        <f>+'Ark1'!C1185</f>
        <v>2023</v>
      </c>
      <c r="C364" s="263">
        <f>+'Ark1'!M1185</f>
        <v>6</v>
      </c>
      <c r="D364" s="263" t="s">
        <v>98</v>
      </c>
      <c r="E364" s="263">
        <f>+'Ark1'!D1185</f>
        <v>7</v>
      </c>
      <c r="F364" s="263" t="s">
        <v>591</v>
      </c>
      <c r="G364" s="263">
        <f>+IF(H364=0,"",'Ark1'!Q1185)</f>
        <v>262</v>
      </c>
      <c r="H364" s="451">
        <f>+'Ark1'!R1185</f>
        <v>304</v>
      </c>
      <c r="I364" s="264">
        <f>+IF(H364=0,"",'Ark1'!AE1185)</f>
        <v>10.450326572705398</v>
      </c>
      <c r="J364" s="264">
        <f>+IF(H364=0,"",'Ark1'!AF1185)</f>
        <v>9.1515592580583061</v>
      </c>
      <c r="K364" s="265">
        <f>+IF(H364=0,"",'Ark1'!S1185)</f>
        <v>2.6666666666666661</v>
      </c>
      <c r="L364" s="265"/>
      <c r="M364" s="266"/>
      <c r="N364" s="266"/>
      <c r="O364" s="266"/>
      <c r="P364" s="264">
        <f>+IF(H364=0,"",'Ark1'!U1185)</f>
        <v>260.972697368421</v>
      </c>
      <c r="Q364" s="266">
        <f>+IF(H364=0,"",'Ark1'!W1185)</f>
        <v>0</v>
      </c>
      <c r="R364" s="266">
        <f>+IF(H364=0,"",'Ark1'!X1185)</f>
        <v>1.6447368421052628</v>
      </c>
      <c r="S364" s="266">
        <f>+IF(H364=0,"",'Ark1'!AG1185)</f>
        <v>2267.9450549450544</v>
      </c>
      <c r="T364" s="266">
        <f>+IF(H364=0,"",'Ark1'!AH1185)</f>
        <v>89.80263157894737</v>
      </c>
      <c r="U364" s="266">
        <f>+IF(H364=0,"",'Ark1'!AI1185)</f>
        <v>16.118421052631579</v>
      </c>
      <c r="V364" s="266">
        <f>+IF(H364=0,"",'Ark1'!Y1185)</f>
        <v>35.401262958262997</v>
      </c>
      <c r="W364" s="265">
        <f>+IF(H364=0,"",'Ark1'!Z1185)</f>
        <v>1.167293064922089</v>
      </c>
      <c r="X364" s="266">
        <f t="shared" si="84"/>
        <v>115.0701145953219</v>
      </c>
      <c r="Y364" s="266">
        <f t="shared" si="85"/>
        <v>43.495449561403497</v>
      </c>
      <c r="Z364" s="264">
        <f t="shared" si="86"/>
        <v>1.1603053435114503</v>
      </c>
      <c r="AA364" s="353"/>
      <c r="AD364" s="28"/>
      <c r="AE364" s="27"/>
      <c r="AH364" s="27"/>
      <c r="AI364" s="27"/>
      <c r="AJ364" s="27"/>
      <c r="AL364" s="27"/>
    </row>
    <row r="365" spans="1:67">
      <c r="A365" s="353"/>
      <c r="B365" s="353">
        <f>+'Ark1'!C1186</f>
        <v>2023</v>
      </c>
      <c r="C365" s="263">
        <f>+'Ark1'!M1186</f>
        <v>6</v>
      </c>
      <c r="D365" s="263" t="s">
        <v>98</v>
      </c>
      <c r="E365" s="263">
        <f>+'Ark1'!D1186</f>
        <v>8</v>
      </c>
      <c r="F365" s="263" t="s">
        <v>592</v>
      </c>
      <c r="G365" s="263">
        <f>+IF(H365=0,"",'Ark1'!Q1186)</f>
        <v>389</v>
      </c>
      <c r="H365" s="451">
        <f>+'Ark1'!R1186</f>
        <v>447</v>
      </c>
      <c r="I365" s="264">
        <f>+IF(H365=0,"",'Ark1'!AE1186)</f>
        <v>11.473305954825459</v>
      </c>
      <c r="J365" s="264">
        <f>+IF(H365=0,"",'Ark1'!AF1186)</f>
        <v>10.229270685230812</v>
      </c>
      <c r="K365" s="265">
        <f>+IF(H365=0,"",'Ark1'!S1186)</f>
        <v>2.5910112359550559</v>
      </c>
      <c r="L365" s="265"/>
      <c r="M365" s="266"/>
      <c r="N365" s="266"/>
      <c r="O365" s="266"/>
      <c r="P365" s="264">
        <f>+IF(H365=0,"",'Ark1'!U1186)</f>
        <v>261.88926174496646</v>
      </c>
      <c r="Q365" s="266">
        <f>+IF(H365=0,"",'Ark1'!W1186)</f>
        <v>0</v>
      </c>
      <c r="R365" s="266">
        <f>+IF(H365=0,"",'Ark1'!X1186)</f>
        <v>1.7897091722595069</v>
      </c>
      <c r="S365" s="266">
        <f>+IF(H365=0,"",'Ark1'!AG1186)</f>
        <v>2200.9411764705878</v>
      </c>
      <c r="T365" s="266">
        <f>+IF(H365=0,"",'Ark1'!AH1186)</f>
        <v>91.275167785234913</v>
      </c>
      <c r="U365" s="266">
        <f>+IF(H365=0,"",'Ark1'!AI1186)</f>
        <v>10.290827740492171</v>
      </c>
      <c r="V365" s="266">
        <f>+IF(H365=0,"",'Ark1'!Y1186)</f>
        <v>34.475243799362502</v>
      </c>
      <c r="W365" s="265">
        <f>+IF(H365=0,"",'Ark1'!Z1186)</f>
        <v>1.0342429782300606</v>
      </c>
      <c r="X365" s="266">
        <f t="shared" si="84"/>
        <v>118.98966884927385</v>
      </c>
      <c r="Y365" s="266">
        <f t="shared" si="85"/>
        <v>43.648210290827741</v>
      </c>
      <c r="Z365" s="264">
        <f t="shared" si="86"/>
        <v>1.1491002570694087</v>
      </c>
      <c r="AA365" s="353"/>
      <c r="AD365" s="28"/>
      <c r="AE365" s="27"/>
      <c r="AH365" s="27"/>
      <c r="AI365" s="27"/>
      <c r="AJ365" s="27"/>
      <c r="AL365" s="27"/>
    </row>
    <row r="366" spans="1:67">
      <c r="A366" s="353"/>
      <c r="B366" s="353">
        <f>+'Ark1'!C1187</f>
        <v>2023</v>
      </c>
      <c r="C366" s="263">
        <f>+'Ark1'!M1187</f>
        <v>6</v>
      </c>
      <c r="D366" s="263" t="s">
        <v>98</v>
      </c>
      <c r="E366" s="263">
        <f>+'Ark1'!D1187</f>
        <v>9</v>
      </c>
      <c r="F366" s="263" t="s">
        <v>593</v>
      </c>
      <c r="G366" s="263">
        <f>+IF(H366=0,"",'Ark1'!Q1187)</f>
        <v>389</v>
      </c>
      <c r="H366" s="451">
        <f>+'Ark1'!R1187</f>
        <v>477</v>
      </c>
      <c r="I366" s="264">
        <f>+IF(H366=0,"",'Ark1'!AE1187)</f>
        <v>12.652519893899202</v>
      </c>
      <c r="J366" s="264">
        <f>+IF(H366=0,"",'Ark1'!AF1187)</f>
        <v>11.404017285585304</v>
      </c>
      <c r="K366" s="265">
        <f>+IF(H366=0,"",'Ark1'!S1187)</f>
        <v>2.7924528301886795</v>
      </c>
      <c r="L366" s="265"/>
      <c r="M366" s="266"/>
      <c r="N366" s="266"/>
      <c r="O366" s="266"/>
      <c r="P366" s="264">
        <f>+IF(H366=0,"",'Ark1'!U1187)</f>
        <v>264.61635220125783</v>
      </c>
      <c r="Q366" s="266">
        <f>+IF(H366=0,"",'Ark1'!W1187)</f>
        <v>0</v>
      </c>
      <c r="R366" s="266">
        <f>+IF(H366=0,"",'Ark1'!X1187)</f>
        <v>2.7253668763102725</v>
      </c>
      <c r="S366" s="266">
        <f>+IF(H366=0,"",'Ark1'!AG1187)</f>
        <v>2194.1128668171559</v>
      </c>
      <c r="T366" s="266">
        <f>+IF(H366=0,"",'Ark1'!AH1187)</f>
        <v>92.872117400419299</v>
      </c>
      <c r="U366" s="266">
        <f>+IF(H366=0,"",'Ark1'!AI1187)</f>
        <v>15.723270440251564</v>
      </c>
      <c r="V366" s="266">
        <f>+IF(H366=0,"",'Ark1'!Y1187)</f>
        <v>37.142366268434905</v>
      </c>
      <c r="W366" s="265">
        <f>+IF(H366=0,"",'Ark1'!Z1187)</f>
        <v>1.1677468765495165</v>
      </c>
      <c r="X366" s="266">
        <f t="shared" si="84"/>
        <v>120.60288976160011</v>
      </c>
      <c r="Y366" s="266">
        <f t="shared" si="85"/>
        <v>44.102725366876307</v>
      </c>
      <c r="Z366" s="264">
        <f t="shared" si="86"/>
        <v>1.2262210796915167</v>
      </c>
      <c r="AA366" s="353"/>
      <c r="AD366" s="28"/>
      <c r="AE366" s="27"/>
      <c r="AH366" s="27"/>
      <c r="AI366" s="27"/>
      <c r="AJ366" s="27"/>
      <c r="AL366" s="27"/>
    </row>
    <row r="367" spans="1:67">
      <c r="A367" s="353"/>
      <c r="B367" s="353">
        <f>+'Ark1'!C1188</f>
        <v>2023</v>
      </c>
      <c r="C367" s="263">
        <f>+'Ark1'!M1188</f>
        <v>6</v>
      </c>
      <c r="D367" s="263" t="s">
        <v>98</v>
      </c>
      <c r="E367" s="263">
        <f>+'Ark1'!D1188</f>
        <v>10</v>
      </c>
      <c r="F367" s="263" t="s">
        <v>594</v>
      </c>
      <c r="G367" s="263">
        <f>+IF(H367=0,"",'Ark1'!Q1188)</f>
        <v>887</v>
      </c>
      <c r="H367" s="451">
        <f>+'Ark1'!R1188</f>
        <v>1151</v>
      </c>
      <c r="I367" s="264">
        <f>+IF(H367=0,"",'Ark1'!AE1188)</f>
        <v>11.970878835153409</v>
      </c>
      <c r="J367" s="264">
        <f>+IF(H367=0,"",'Ark1'!AF1188)</f>
        <v>10.762107475464727</v>
      </c>
      <c r="K367" s="265">
        <f>+IF(H367=0,"",'Ark1'!S1188)</f>
        <v>3.1167247386759591</v>
      </c>
      <c r="L367" s="265"/>
      <c r="M367" s="266"/>
      <c r="N367" s="266"/>
      <c r="O367" s="266"/>
      <c r="P367" s="264">
        <f>+IF(H367=0,"",'Ark1'!U1188)</f>
        <v>268.28670721112098</v>
      </c>
      <c r="Q367" s="266">
        <f>+IF(H367=0,"",'Ark1'!W1188)</f>
        <v>0</v>
      </c>
      <c r="R367" s="266">
        <f>+IF(H367=0,"",'Ark1'!X1188)</f>
        <v>5.9947871416159852</v>
      </c>
      <c r="S367" s="266">
        <f>+IF(H367=0,"",'Ark1'!AG1188)</f>
        <v>2266.409294012512</v>
      </c>
      <c r="T367" s="266">
        <f>+IF(H367=0,"",'Ark1'!AH1188)</f>
        <v>97.219808861859221</v>
      </c>
      <c r="U367" s="266">
        <f>+IF(H367=0,"",'Ark1'!AI1188)</f>
        <v>29.713292788879244</v>
      </c>
      <c r="V367" s="266">
        <f>+IF(H367=0,"",'Ark1'!Y1188)</f>
        <v>44.949070771039139</v>
      </c>
      <c r="W367" s="265">
        <f>+IF(H367=0,"",'Ark1'!Z1188)</f>
        <v>1.4646773456829685</v>
      </c>
      <c r="X367" s="266">
        <f t="shared" si="84"/>
        <v>118.37522371616248</v>
      </c>
      <c r="Y367" s="266">
        <f t="shared" si="85"/>
        <v>44.7144512018535</v>
      </c>
      <c r="Z367" s="264">
        <f t="shared" si="86"/>
        <v>1.2976324689966179</v>
      </c>
      <c r="AA367" s="353"/>
      <c r="AD367" s="28"/>
      <c r="AE367" s="27"/>
      <c r="AH367" s="27"/>
      <c r="AI367" s="27"/>
      <c r="AJ367" s="27"/>
      <c r="AL367" s="27"/>
    </row>
    <row r="368" spans="1:67">
      <c r="A368" s="353"/>
      <c r="B368" s="353">
        <f>+'Ark1'!C1189</f>
        <v>2023</v>
      </c>
      <c r="C368" s="263">
        <f>+'Ark1'!M1189</f>
        <v>6</v>
      </c>
      <c r="D368" s="263" t="s">
        <v>98</v>
      </c>
      <c r="E368" s="263">
        <f>+'Ark1'!D1189</f>
        <v>11</v>
      </c>
      <c r="F368" s="263" t="s">
        <v>595</v>
      </c>
      <c r="G368" s="263">
        <f>+IF(H368=0,"",'Ark1'!Q1189)</f>
        <v>737</v>
      </c>
      <c r="H368" s="451">
        <f>+'Ark1'!R1189</f>
        <v>943</v>
      </c>
      <c r="I368" s="264">
        <f>+IF(H368=0,"",'Ark1'!AE1189)</f>
        <v>10.962566844919788</v>
      </c>
      <c r="J368" s="264">
        <f>+IF(H368=0,"",'Ark1'!AF1189)</f>
        <v>9.5421590502025122</v>
      </c>
      <c r="K368" s="265">
        <f>+IF(H368=0,"",'Ark1'!S1189)</f>
        <v>3.1183368869936032</v>
      </c>
      <c r="L368" s="265"/>
      <c r="M368" s="266"/>
      <c r="N368" s="266"/>
      <c r="O368" s="266"/>
      <c r="P368" s="264">
        <f>+IF(H368=0,"",'Ark1'!U1189)</f>
        <v>264.03404029692479</v>
      </c>
      <c r="Q368" s="266">
        <f>+IF(H368=0,"",'Ark1'!W1189)</f>
        <v>0</v>
      </c>
      <c r="R368" s="266">
        <f>+IF(H368=0,"",'Ark1'!X1189)</f>
        <v>3.7115588547189824</v>
      </c>
      <c r="S368" s="266">
        <f>+IF(H368=0,"",'Ark1'!AG1189)</f>
        <v>2401.2044444444446</v>
      </c>
      <c r="T368" s="266">
        <f>+IF(H368=0,"",'Ark1'!AH1189)</f>
        <v>95.334040296924698</v>
      </c>
      <c r="U368" s="266">
        <f>+IF(H368=0,"",'Ark1'!AI1189)</f>
        <v>34.888653234358443</v>
      </c>
      <c r="V368" s="266">
        <f>+IF(H368=0,"",'Ark1'!Y1189)</f>
        <v>43.684134935645552</v>
      </c>
      <c r="W368" s="265">
        <f>+IF(H368=0,"",'Ark1'!Z1189)</f>
        <v>1.320867866327551</v>
      </c>
      <c r="X368" s="266">
        <f t="shared" si="84"/>
        <v>109.95900032910905</v>
      </c>
      <c r="Y368" s="266">
        <f t="shared" si="85"/>
        <v>44.005673382820795</v>
      </c>
      <c r="Z368" s="264">
        <f t="shared" si="86"/>
        <v>1.2795115332428766</v>
      </c>
      <c r="AA368" s="353"/>
      <c r="AD368" s="28"/>
      <c r="AE368" s="27"/>
      <c r="AH368" s="27"/>
      <c r="AI368" s="27"/>
      <c r="AJ368" s="27"/>
      <c r="AL368" s="27"/>
    </row>
    <row r="369" spans="1:67" s="270" customFormat="1">
      <c r="A369" s="363"/>
      <c r="B369" s="353">
        <f>+'Ark1'!C1190</f>
        <v>2023</v>
      </c>
      <c r="C369" s="263">
        <f>+'Ark1'!M1190</f>
        <v>6</v>
      </c>
      <c r="D369" s="263" t="s">
        <v>98</v>
      </c>
      <c r="E369" s="263">
        <f>+'Ark1'!D1190</f>
        <v>12</v>
      </c>
      <c r="F369" s="263" t="s">
        <v>596</v>
      </c>
      <c r="G369" s="263">
        <f>+IF(H369=0,"",'Ark1'!Q1190)</f>
        <v>169</v>
      </c>
      <c r="H369" s="451">
        <f>+'Ark1'!R1190</f>
        <v>192</v>
      </c>
      <c r="I369" s="264">
        <f>+IF(H369=0,"",'Ark1'!AE1190)</f>
        <v>9.6774193548387117</v>
      </c>
      <c r="J369" s="264">
        <f>+IF(H369=0,"",'Ark1'!AF1190)</f>
        <v>8.3101771190289444</v>
      </c>
      <c r="K369" s="265">
        <f>+IF(H369=0,"",'Ark1'!S1190)</f>
        <v>3.0157068062827226</v>
      </c>
      <c r="L369" s="265"/>
      <c r="M369" s="266"/>
      <c r="N369" s="266"/>
      <c r="O369" s="266"/>
      <c r="P369" s="264">
        <f>+IF(H369=0,"",'Ark1'!U1190)</f>
        <v>262.08437500000002</v>
      </c>
      <c r="Q369" s="266">
        <f>+IF(H369=0,"",'Ark1'!W1190)</f>
        <v>0</v>
      </c>
      <c r="R369" s="266">
        <f>+IF(H369=0,"",'Ark1'!X1190)</f>
        <v>3.6458333333333344</v>
      </c>
      <c r="S369" s="266">
        <f>+IF(H369=0,"",'Ark1'!AG1190)</f>
        <v>2331.8142076502727</v>
      </c>
      <c r="T369" s="266">
        <f>+IF(H369=0,"",'Ark1'!AH1190)</f>
        <v>95.3125</v>
      </c>
      <c r="U369" s="266">
        <f>+IF(H369=0,"",'Ark1'!AI1190)</f>
        <v>30.729166666666675</v>
      </c>
      <c r="V369" s="266">
        <f>+IF(H369=0,"",'Ark1'!Y1190)</f>
        <v>38.069376987188527</v>
      </c>
      <c r="W369" s="265">
        <f>+IF(H369=0,"",'Ark1'!Z1190)</f>
        <v>1.3575759494555215</v>
      </c>
      <c r="X369" s="266">
        <f t="shared" si="84"/>
        <v>112.39505023176686</v>
      </c>
      <c r="Y369" s="266">
        <f t="shared" si="85"/>
        <v>43.680729166666673</v>
      </c>
      <c r="Z369" s="264">
        <f t="shared" si="86"/>
        <v>1.136094674556213</v>
      </c>
      <c r="AA369" s="353"/>
      <c r="AB369" s="28"/>
      <c r="AC369" s="28"/>
      <c r="AD369" s="28"/>
      <c r="AE369" s="27"/>
      <c r="AF369" s="28"/>
      <c r="AG369" s="28"/>
      <c r="AH369" s="27"/>
      <c r="AI369" s="27"/>
      <c r="AJ369" s="27"/>
      <c r="AK369" s="28"/>
      <c r="AL369" s="27"/>
      <c r="AM369" s="86"/>
    </row>
    <row r="370" spans="1:67" ht="19.8">
      <c r="A370" s="353"/>
      <c r="B370" s="353"/>
      <c r="C370" s="353"/>
      <c r="D370" s="353"/>
      <c r="E370" s="353"/>
      <c r="F370" s="353"/>
      <c r="G370" s="353"/>
      <c r="H370" s="452"/>
      <c r="I370" s="354"/>
      <c r="J370" s="354"/>
      <c r="K370" s="353"/>
      <c r="L370" s="353"/>
      <c r="M370" s="355"/>
      <c r="N370" s="355"/>
      <c r="O370" s="355"/>
      <c r="P370" s="353"/>
      <c r="Q370" s="355"/>
      <c r="R370" s="355"/>
      <c r="S370" s="353"/>
      <c r="T370" s="355"/>
      <c r="U370" s="355"/>
      <c r="V370" s="355"/>
      <c r="W370" s="353"/>
      <c r="X370" s="353"/>
      <c r="Y370" s="355"/>
      <c r="Z370" s="354"/>
      <c r="AA370" s="353"/>
      <c r="AB370" s="247"/>
      <c r="AD370" s="28"/>
      <c r="AE370" s="27"/>
      <c r="AF370" s="248"/>
      <c r="AG370" s="86"/>
      <c r="AK370" s="86"/>
      <c r="BC370" s="259" t="e">
        <f>1+#REF!</f>
        <v>#REF!</v>
      </c>
      <c r="BD370" s="27">
        <v>248.30514184397128</v>
      </c>
      <c r="BE370" s="86">
        <f t="shared" ref="BE370:BO370" si="87">+BD370</f>
        <v>248.30514184397128</v>
      </c>
      <c r="BF370" s="86">
        <f t="shared" si="87"/>
        <v>248.30514184397128</v>
      </c>
      <c r="BG370" s="86">
        <f t="shared" si="87"/>
        <v>248.30514184397128</v>
      </c>
      <c r="BH370" s="86">
        <f t="shared" si="87"/>
        <v>248.30514184397128</v>
      </c>
      <c r="BI370" s="86">
        <f t="shared" si="87"/>
        <v>248.30514184397128</v>
      </c>
      <c r="BJ370" s="86">
        <f t="shared" si="87"/>
        <v>248.30514184397128</v>
      </c>
      <c r="BK370" s="86">
        <f t="shared" si="87"/>
        <v>248.30514184397128</v>
      </c>
      <c r="BL370" s="86">
        <f t="shared" si="87"/>
        <v>248.30514184397128</v>
      </c>
      <c r="BM370" s="86">
        <f t="shared" si="87"/>
        <v>248.30514184397128</v>
      </c>
      <c r="BN370" s="86">
        <f t="shared" si="87"/>
        <v>248.30514184397128</v>
      </c>
      <c r="BO370" s="86">
        <f t="shared" si="87"/>
        <v>248.30514184397128</v>
      </c>
    </row>
    <row r="371" spans="1:67" ht="19.8">
      <c r="A371" s="353"/>
      <c r="B371" s="353"/>
      <c r="C371" s="353"/>
      <c r="D371" s="353"/>
      <c r="E371" s="353"/>
      <c r="F371" s="353"/>
      <c r="G371" s="353"/>
      <c r="H371" s="452"/>
      <c r="I371" s="354"/>
      <c r="J371" s="354"/>
      <c r="K371" s="353"/>
      <c r="L371" s="353"/>
      <c r="M371" s="355"/>
      <c r="N371" s="355"/>
      <c r="O371" s="355"/>
      <c r="P371" s="353"/>
      <c r="Q371" s="355"/>
      <c r="R371" s="355"/>
      <c r="S371" s="353"/>
      <c r="T371" s="355"/>
      <c r="U371" s="355"/>
      <c r="V371" s="355"/>
      <c r="W371" s="353"/>
      <c r="X371" s="353"/>
      <c r="Y371" s="355"/>
      <c r="Z371" s="354"/>
      <c r="AA371" s="353"/>
      <c r="AB371" s="247"/>
      <c r="AD371" s="28"/>
      <c r="AE371" s="27"/>
      <c r="AF371" s="248"/>
      <c r="AG371" s="86"/>
      <c r="AK371" s="86"/>
      <c r="BC371" s="259"/>
      <c r="BD371" s="27"/>
    </row>
    <row r="372" spans="1:67" ht="22.8">
      <c r="A372" s="356" t="s">
        <v>628</v>
      </c>
      <c r="B372" s="353"/>
      <c r="C372" s="353"/>
      <c r="D372" s="357" t="str">
        <f>+D377</f>
        <v>3-</v>
      </c>
      <c r="E372" s="353"/>
      <c r="F372" s="353"/>
      <c r="G372" s="353"/>
      <c r="H372" s="446">
        <f>SUM(H377:H388)</f>
        <v>8999</v>
      </c>
      <c r="I372" s="354"/>
      <c r="J372" s="354"/>
      <c r="K372" s="353"/>
      <c r="L372" s="353"/>
      <c r="M372" s="355"/>
      <c r="N372" s="355"/>
      <c r="O372" s="355"/>
      <c r="P372" s="269">
        <f>+Fettgruppe!Q31</f>
        <v>279.83834870541193</v>
      </c>
      <c r="Q372" s="355"/>
      <c r="R372" s="355"/>
      <c r="S372" s="353"/>
      <c r="T372" s="355"/>
      <c r="U372" s="355"/>
      <c r="V372" s="355"/>
      <c r="W372" s="353"/>
      <c r="X372" s="269">
        <f>+Fettgruppe!Y31</f>
        <v>125.90579737856372</v>
      </c>
      <c r="Y372" s="358" t="s">
        <v>627</v>
      </c>
      <c r="Z372" s="359"/>
      <c r="AA372" s="353"/>
      <c r="AB372" s="247"/>
      <c r="AD372" s="28"/>
      <c r="AE372" s="27"/>
      <c r="AF372" s="248"/>
      <c r="AG372" s="86"/>
      <c r="AK372" s="86"/>
      <c r="BC372" s="259" t="e">
        <f>1+BC370</f>
        <v>#REF!</v>
      </c>
      <c r="BD372" s="27">
        <v>268.9193823216188</v>
      </c>
      <c r="BE372" s="86">
        <f t="shared" ref="BE372:BO372" si="88">+BD372</f>
        <v>268.9193823216188</v>
      </c>
      <c r="BF372" s="86">
        <f t="shared" si="88"/>
        <v>268.9193823216188</v>
      </c>
      <c r="BG372" s="86">
        <f t="shared" si="88"/>
        <v>268.9193823216188</v>
      </c>
      <c r="BH372" s="86">
        <f t="shared" si="88"/>
        <v>268.9193823216188</v>
      </c>
      <c r="BI372" s="86">
        <f t="shared" si="88"/>
        <v>268.9193823216188</v>
      </c>
      <c r="BJ372" s="86">
        <f t="shared" si="88"/>
        <v>268.9193823216188</v>
      </c>
      <c r="BK372" s="86">
        <f t="shared" si="88"/>
        <v>268.9193823216188</v>
      </c>
      <c r="BL372" s="86">
        <f t="shared" si="88"/>
        <v>268.9193823216188</v>
      </c>
      <c r="BM372" s="86">
        <f t="shared" si="88"/>
        <v>268.9193823216188</v>
      </c>
      <c r="BN372" s="86">
        <f t="shared" si="88"/>
        <v>268.9193823216188</v>
      </c>
      <c r="BO372" s="86">
        <f t="shared" si="88"/>
        <v>268.9193823216188</v>
      </c>
    </row>
    <row r="373" spans="1:67" ht="16.5" customHeight="1">
      <c r="A373" s="353"/>
      <c r="B373" s="353"/>
      <c r="C373" s="353"/>
      <c r="D373" s="357"/>
      <c r="E373" s="353"/>
      <c r="F373" s="353"/>
      <c r="G373" s="353"/>
      <c r="H373" s="452"/>
      <c r="I373" s="353"/>
      <c r="J373" s="353"/>
      <c r="K373" s="353"/>
      <c r="L373" s="353"/>
      <c r="M373" s="355"/>
      <c r="N373" s="355"/>
      <c r="O373" s="355"/>
      <c r="P373" s="353"/>
      <c r="Q373" s="355"/>
      <c r="R373" s="355"/>
      <c r="S373" s="353"/>
      <c r="T373" s="355"/>
      <c r="U373" s="355"/>
      <c r="V373" s="355"/>
      <c r="W373" s="353"/>
      <c r="X373" s="353"/>
      <c r="Y373" s="355"/>
      <c r="Z373" s="359" t="s">
        <v>4</v>
      </c>
      <c r="AA373" s="353"/>
      <c r="AB373" s="247"/>
      <c r="AD373" s="28"/>
      <c r="AE373" s="27"/>
      <c r="AF373" s="248"/>
      <c r="AG373" s="86"/>
      <c r="AK373" s="86"/>
      <c r="BC373" s="259"/>
      <c r="BD373" s="27"/>
    </row>
    <row r="374" spans="1:67" ht="19.8">
      <c r="A374" s="353"/>
      <c r="B374" s="353"/>
      <c r="C374" s="353"/>
      <c r="D374" s="353"/>
      <c r="E374" s="353"/>
      <c r="F374" s="353"/>
      <c r="G374" s="356" t="s">
        <v>4</v>
      </c>
      <c r="H374" s="452"/>
      <c r="I374" s="354"/>
      <c r="J374" s="354"/>
      <c r="K374" s="356" t="s">
        <v>24</v>
      </c>
      <c r="L374" s="356"/>
      <c r="M374" s="355"/>
      <c r="N374" s="355"/>
      <c r="O374" s="355"/>
      <c r="P374" s="354"/>
      <c r="Q374" s="355" t="s">
        <v>404</v>
      </c>
      <c r="R374" s="355" t="s">
        <v>404</v>
      </c>
      <c r="S374" s="358" t="s">
        <v>533</v>
      </c>
      <c r="T374" s="355" t="s">
        <v>404</v>
      </c>
      <c r="U374" s="355" t="s">
        <v>404</v>
      </c>
      <c r="V374" s="358" t="s">
        <v>424</v>
      </c>
      <c r="W374" s="353"/>
      <c r="X374" s="356" t="s">
        <v>479</v>
      </c>
      <c r="Y374" s="358" t="s">
        <v>78</v>
      </c>
      <c r="Z374" s="359" t="s">
        <v>10</v>
      </c>
      <c r="AA374" s="353"/>
      <c r="AB374" s="247"/>
      <c r="AD374" s="28"/>
      <c r="AE374" s="27"/>
      <c r="AF374" s="248"/>
      <c r="AG374" s="86"/>
      <c r="AK374" s="86"/>
      <c r="BC374" s="259" t="e">
        <f>1+BC372</f>
        <v>#REF!</v>
      </c>
      <c r="BD374" s="27">
        <v>292.46921194322113</v>
      </c>
      <c r="BE374" s="86">
        <f t="shared" ref="BE374:BO376" si="89">+BD374</f>
        <v>292.46921194322113</v>
      </c>
      <c r="BF374" s="86">
        <f t="shared" si="89"/>
        <v>292.46921194322113</v>
      </c>
      <c r="BG374" s="86">
        <f t="shared" si="89"/>
        <v>292.46921194322113</v>
      </c>
      <c r="BH374" s="86">
        <f t="shared" si="89"/>
        <v>292.46921194322113</v>
      </c>
      <c r="BI374" s="86">
        <f t="shared" si="89"/>
        <v>292.46921194322113</v>
      </c>
      <c r="BJ374" s="86">
        <f t="shared" si="89"/>
        <v>292.46921194322113</v>
      </c>
      <c r="BK374" s="86">
        <f t="shared" si="89"/>
        <v>292.46921194322113</v>
      </c>
      <c r="BL374" s="86">
        <f t="shared" si="89"/>
        <v>292.46921194322113</v>
      </c>
      <c r="BM374" s="86">
        <f t="shared" si="89"/>
        <v>292.46921194322113</v>
      </c>
      <c r="BN374" s="86">
        <f t="shared" si="89"/>
        <v>292.46921194322113</v>
      </c>
      <c r="BO374" s="86">
        <f t="shared" si="89"/>
        <v>292.46921194322113</v>
      </c>
    </row>
    <row r="375" spans="1:67" ht="19.8">
      <c r="A375" s="353"/>
      <c r="B375" s="353"/>
      <c r="C375" s="353"/>
      <c r="D375" s="353"/>
      <c r="E375" s="356"/>
      <c r="F375" s="356"/>
      <c r="G375" s="356" t="s">
        <v>477</v>
      </c>
      <c r="H375" s="453" t="s">
        <v>4</v>
      </c>
      <c r="I375" s="359" t="s">
        <v>4</v>
      </c>
      <c r="J375" s="359" t="s">
        <v>1</v>
      </c>
      <c r="K375" s="356" t="s">
        <v>541</v>
      </c>
      <c r="L375" s="356"/>
      <c r="M375" s="358"/>
      <c r="N375" s="358"/>
      <c r="O375" s="358"/>
      <c r="P375" s="359" t="s">
        <v>24</v>
      </c>
      <c r="Q375" s="358" t="s">
        <v>575</v>
      </c>
      <c r="R375" s="358" t="s">
        <v>489</v>
      </c>
      <c r="S375" s="358" t="s">
        <v>554</v>
      </c>
      <c r="T375" s="358" t="s">
        <v>491</v>
      </c>
      <c r="U375" s="358" t="s">
        <v>562</v>
      </c>
      <c r="V375" s="358"/>
      <c r="W375" s="356" t="s">
        <v>415</v>
      </c>
      <c r="X375" s="356" t="s">
        <v>487</v>
      </c>
      <c r="Y375" s="358" t="s">
        <v>425</v>
      </c>
      <c r="Z375" s="359" t="s">
        <v>71</v>
      </c>
      <c r="AA375" s="353"/>
      <c r="AB375" s="247"/>
      <c r="AD375" s="28"/>
      <c r="AE375" s="27"/>
      <c r="AF375" s="248"/>
      <c r="AG375" s="86"/>
      <c r="AK375" s="86"/>
      <c r="BC375" s="259" t="e">
        <f t="shared" ref="BC375:BC376" si="90">1+BC374</f>
        <v>#REF!</v>
      </c>
      <c r="BD375" s="27">
        <v>314.89908376963371</v>
      </c>
      <c r="BE375" s="86">
        <f t="shared" si="89"/>
        <v>314.89908376963371</v>
      </c>
      <c r="BF375" s="86">
        <f t="shared" si="89"/>
        <v>314.89908376963371</v>
      </c>
      <c r="BG375" s="86">
        <f t="shared" si="89"/>
        <v>314.89908376963371</v>
      </c>
      <c r="BH375" s="86">
        <f t="shared" si="89"/>
        <v>314.89908376963371</v>
      </c>
      <c r="BI375" s="86">
        <f t="shared" si="89"/>
        <v>314.89908376963371</v>
      </c>
      <c r="BJ375" s="86">
        <f t="shared" si="89"/>
        <v>314.89908376963371</v>
      </c>
      <c r="BK375" s="86">
        <f t="shared" si="89"/>
        <v>314.89908376963371</v>
      </c>
      <c r="BL375" s="86">
        <f t="shared" si="89"/>
        <v>314.89908376963371</v>
      </c>
      <c r="BM375" s="86">
        <f t="shared" si="89"/>
        <v>314.89908376963371</v>
      </c>
      <c r="BN375" s="86">
        <f t="shared" si="89"/>
        <v>314.89908376963371</v>
      </c>
      <c r="BO375" s="86">
        <f t="shared" si="89"/>
        <v>314.89908376963371</v>
      </c>
    </row>
    <row r="376" spans="1:67" ht="19.8">
      <c r="A376" s="353"/>
      <c r="B376" s="353"/>
      <c r="C376" s="356" t="s">
        <v>0</v>
      </c>
      <c r="D376" s="356"/>
      <c r="E376" s="356" t="s">
        <v>87</v>
      </c>
      <c r="F376" s="356"/>
      <c r="G376" s="360" t="s">
        <v>478</v>
      </c>
      <c r="H376" s="454" t="s">
        <v>10</v>
      </c>
      <c r="I376" s="361" t="s">
        <v>404</v>
      </c>
      <c r="J376" s="361" t="s">
        <v>404</v>
      </c>
      <c r="K376" s="360" t="s">
        <v>542</v>
      </c>
      <c r="L376" s="360"/>
      <c r="M376" s="362"/>
      <c r="N376" s="362"/>
      <c r="O376" s="362"/>
      <c r="P376" s="361" t="s">
        <v>45</v>
      </c>
      <c r="Q376" s="362" t="s">
        <v>552</v>
      </c>
      <c r="R376" s="362" t="s">
        <v>441</v>
      </c>
      <c r="S376" s="362" t="s">
        <v>485</v>
      </c>
      <c r="T376" s="362" t="s">
        <v>472</v>
      </c>
      <c r="U376" s="362" t="s">
        <v>531</v>
      </c>
      <c r="V376" s="362" t="s">
        <v>1</v>
      </c>
      <c r="W376" s="360" t="s">
        <v>416</v>
      </c>
      <c r="X376" s="360" t="s">
        <v>488</v>
      </c>
      <c r="Y376" s="362" t="s">
        <v>426</v>
      </c>
      <c r="Z376" s="361" t="s">
        <v>557</v>
      </c>
      <c r="AA376" s="353"/>
      <c r="AB376" s="247"/>
      <c r="AD376" s="28"/>
      <c r="AE376" s="27"/>
      <c r="AF376" s="248"/>
      <c r="AG376" s="86"/>
      <c r="AK376" s="86"/>
      <c r="BC376" s="259" t="e">
        <f t="shared" si="90"/>
        <v>#REF!</v>
      </c>
      <c r="BD376" s="27">
        <v>325.0188034188032</v>
      </c>
      <c r="BE376" s="86">
        <f t="shared" si="89"/>
        <v>325.0188034188032</v>
      </c>
      <c r="BF376" s="86">
        <f t="shared" si="89"/>
        <v>325.0188034188032</v>
      </c>
      <c r="BG376" s="86">
        <f t="shared" si="89"/>
        <v>325.0188034188032</v>
      </c>
      <c r="BH376" s="86">
        <f t="shared" si="89"/>
        <v>325.0188034188032</v>
      </c>
      <c r="BI376" s="86">
        <f t="shared" si="89"/>
        <v>325.0188034188032</v>
      </c>
      <c r="BJ376" s="86">
        <f t="shared" si="89"/>
        <v>325.0188034188032</v>
      </c>
      <c r="BK376" s="86">
        <f t="shared" si="89"/>
        <v>325.0188034188032</v>
      </c>
      <c r="BL376" s="86">
        <f t="shared" si="89"/>
        <v>325.0188034188032</v>
      </c>
      <c r="BM376" s="86">
        <f t="shared" si="89"/>
        <v>325.0188034188032</v>
      </c>
      <c r="BN376" s="86">
        <f t="shared" si="89"/>
        <v>325.0188034188032</v>
      </c>
      <c r="BO376" s="86">
        <f t="shared" si="89"/>
        <v>325.0188034188032</v>
      </c>
    </row>
    <row r="377" spans="1:67" s="270" customFormat="1">
      <c r="A377" s="363"/>
      <c r="B377" s="353">
        <f>+'Ark1'!C1191</f>
        <v>2023</v>
      </c>
      <c r="C377" s="263">
        <f>+'Ark1'!M1191</f>
        <v>7</v>
      </c>
      <c r="D377" s="263" t="s">
        <v>99</v>
      </c>
      <c r="E377" s="263">
        <f>+'Ark1'!D1191</f>
        <v>1</v>
      </c>
      <c r="F377" s="263" t="s">
        <v>586</v>
      </c>
      <c r="G377" s="263">
        <f>+IF(H377=0,"",'Ark1'!Q1191)</f>
        <v>730</v>
      </c>
      <c r="H377" s="451">
        <f>+'Ark1'!R1191</f>
        <v>921</v>
      </c>
      <c r="I377" s="264">
        <f>+IF(H377=0,"",'Ark1'!AE1191)</f>
        <v>16.831140350877192</v>
      </c>
      <c r="J377" s="264">
        <f>+IF(H377=0,"",'Ark1'!AF1191)</f>
        <v>15.793266422767216</v>
      </c>
      <c r="K377" s="265">
        <f>+IF(H377=0,"",'Ark1'!S1191)</f>
        <v>3.1304347826086958</v>
      </c>
      <c r="L377" s="265"/>
      <c r="M377" s="266"/>
      <c r="N377" s="266"/>
      <c r="O377" s="266"/>
      <c r="P377" s="264">
        <f>+IF(H377=0,"",'Ark1'!U1191)</f>
        <v>281.41270358306201</v>
      </c>
      <c r="Q377" s="266">
        <f>+IF(H377=0,"",'Ark1'!W1191)</f>
        <v>100</v>
      </c>
      <c r="R377" s="266">
        <f>+IF(H377=0,"",'Ark1'!X1191)</f>
        <v>4.0173724212812152</v>
      </c>
      <c r="S377" s="266">
        <f>+IF(H377=0,"",'Ark1'!AG1191)</f>
        <v>2156.2721822541962</v>
      </c>
      <c r="T377" s="266">
        <f>+IF(H377=0,"",'Ark1'!AH1191)</f>
        <v>90.553745928338756</v>
      </c>
      <c r="U377" s="266">
        <f>+IF(H377=0,"",'Ark1'!AI1191)</f>
        <v>12.703583061889251</v>
      </c>
      <c r="V377" s="266">
        <f>+IF(H377=0,"",'Ark1'!Y1191)</f>
        <v>35.673806017805127</v>
      </c>
      <c r="W377" s="265">
        <f>+IF(H377=0,"",'Ark1'!Z1191)</f>
        <v>1.1069557025578731</v>
      </c>
      <c r="X377" s="266">
        <f t="shared" ref="X377:X388" si="91">+IF(H377=0,"",1000*P377/S377)</f>
        <v>130.50889674274299</v>
      </c>
      <c r="Y377" s="266">
        <f t="shared" ref="Y377:Y388" si="92">+IF(H377=0,"",P377/C377)</f>
        <v>40.20181479758029</v>
      </c>
      <c r="Z377" s="264">
        <f t="shared" ref="Z377:Z388" si="93">+IF(H377=0,"",H377/G377)</f>
        <v>1.2616438356164383</v>
      </c>
      <c r="AA377" s="353"/>
      <c r="AB377" s="28"/>
      <c r="AC377" s="28"/>
      <c r="AD377" s="28"/>
      <c r="AE377" s="27"/>
      <c r="AF377" s="28"/>
      <c r="AG377" s="28"/>
      <c r="AH377" s="27"/>
      <c r="AI377" s="27"/>
      <c r="AJ377" s="27"/>
      <c r="AK377" s="28"/>
      <c r="AL377" s="27"/>
      <c r="AM377" s="86"/>
    </row>
    <row r="378" spans="1:67" s="270" customFormat="1">
      <c r="A378" s="363"/>
      <c r="B378" s="353">
        <f>+'Ark1'!C1192</f>
        <v>2023</v>
      </c>
      <c r="C378" s="263">
        <f>+'Ark1'!M1192</f>
        <v>7</v>
      </c>
      <c r="D378" s="263" t="s">
        <v>99</v>
      </c>
      <c r="E378" s="263">
        <f>+'Ark1'!D1192</f>
        <v>2</v>
      </c>
      <c r="F378" s="263" t="s">
        <v>587</v>
      </c>
      <c r="G378" s="263">
        <f>+IF(H378=0,"",'Ark1'!Q1192)</f>
        <v>500</v>
      </c>
      <c r="H378" s="451">
        <f>+'Ark1'!R1192</f>
        <v>582</v>
      </c>
      <c r="I378" s="264">
        <f>+IF(H378=0,"",'Ark1'!AE1192)</f>
        <v>15.914684167350291</v>
      </c>
      <c r="J378" s="264">
        <f>+IF(H378=0,"",'Ark1'!AF1192)</f>
        <v>14.945969895158534</v>
      </c>
      <c r="K378" s="265">
        <f>+IF(H378=0,"",'Ark1'!S1192)</f>
        <v>3.1243523316062167</v>
      </c>
      <c r="L378" s="265"/>
      <c r="M378" s="266"/>
      <c r="N378" s="266"/>
      <c r="O378" s="266"/>
      <c r="P378" s="264">
        <f>+IF(H378=0,"",'Ark1'!U1192)</f>
        <v>278.1273195876289</v>
      </c>
      <c r="Q378" s="266">
        <f>+IF(H378=0,"",'Ark1'!W1192)</f>
        <v>100</v>
      </c>
      <c r="R378" s="266">
        <f>+IF(H378=0,"",'Ark1'!X1192)</f>
        <v>4.4673539518900345</v>
      </c>
      <c r="S378" s="266">
        <f>+IF(H378=0,"",'Ark1'!AG1192)</f>
        <v>2137.1323251417766</v>
      </c>
      <c r="T378" s="266">
        <f>+IF(H378=0,"",'Ark1'!AH1192)</f>
        <v>90.893470790377989</v>
      </c>
      <c r="U378" s="266">
        <f>+IF(H378=0,"",'Ark1'!AI1192)</f>
        <v>10.652920962199312</v>
      </c>
      <c r="V378" s="266">
        <f>+IF(H378=0,"",'Ark1'!Y1192)</f>
        <v>37.625933231990601</v>
      </c>
      <c r="W378" s="265">
        <f>+IF(H378=0,"",'Ark1'!Z1192)</f>
        <v>1.1197707022031638</v>
      </c>
      <c r="X378" s="266">
        <f t="shared" si="91"/>
        <v>130.14042991894664</v>
      </c>
      <c r="Y378" s="266">
        <f t="shared" si="92"/>
        <v>39.732474226804129</v>
      </c>
      <c r="Z378" s="264">
        <f t="shared" si="93"/>
        <v>1.1639999999999999</v>
      </c>
      <c r="AA378" s="353"/>
      <c r="AB378" s="28"/>
      <c r="AC378" s="28"/>
      <c r="AD378" s="28"/>
      <c r="AE378" s="27"/>
      <c r="AF378" s="28"/>
      <c r="AG378" s="28"/>
      <c r="AH378" s="27"/>
      <c r="AI378" s="27"/>
      <c r="AJ378" s="27"/>
      <c r="AK378" s="28"/>
      <c r="AL378" s="27"/>
      <c r="AM378" s="86"/>
    </row>
    <row r="379" spans="1:67" s="270" customFormat="1">
      <c r="A379" s="363"/>
      <c r="B379" s="353">
        <f>+'Ark1'!C1193</f>
        <v>2023</v>
      </c>
      <c r="C379" s="263">
        <f>+'Ark1'!M1193</f>
        <v>7</v>
      </c>
      <c r="D379" s="263" t="s">
        <v>99</v>
      </c>
      <c r="E379" s="263">
        <f>+'Ark1'!D1193</f>
        <v>3</v>
      </c>
      <c r="F379" s="263" t="s">
        <v>588</v>
      </c>
      <c r="G379" s="263">
        <f>+IF(H379=0,"",'Ark1'!Q1193)</f>
        <v>691</v>
      </c>
      <c r="H379" s="451">
        <f>+'Ark1'!R1193</f>
        <v>823</v>
      </c>
      <c r="I379" s="264">
        <f>+IF(H379=0,"",'Ark1'!AE1193)</f>
        <v>16.559356136820924</v>
      </c>
      <c r="J379" s="264">
        <f>+IF(H379=0,"",'Ark1'!AF1193)</f>
        <v>15.322441079617697</v>
      </c>
      <c r="K379" s="265">
        <f>+IF(H379=0,"",'Ark1'!S1193)</f>
        <v>3.1144945188794151</v>
      </c>
      <c r="L379" s="265"/>
      <c r="M379" s="266"/>
      <c r="N379" s="266"/>
      <c r="O379" s="266"/>
      <c r="P379" s="264">
        <f>+IF(H379=0,"",'Ark1'!U1193)</f>
        <v>277.33912515188285</v>
      </c>
      <c r="Q379" s="266">
        <f>+IF(H379=0,"",'Ark1'!W1193)</f>
        <v>100</v>
      </c>
      <c r="R379" s="266">
        <f>+IF(H379=0,"",'Ark1'!X1193)</f>
        <v>3.8882138517618472</v>
      </c>
      <c r="S379" s="266">
        <f>+IF(H379=0,"",'Ark1'!AG1193)</f>
        <v>2158.7220779220775</v>
      </c>
      <c r="T379" s="266">
        <f>+IF(H379=0,"",'Ark1'!AH1193)</f>
        <v>93.560145808019485</v>
      </c>
      <c r="U379" s="266">
        <f>+IF(H379=0,"",'Ark1'!AI1193)</f>
        <v>13.244228432563791</v>
      </c>
      <c r="V379" s="266">
        <f>+IF(H379=0,"",'Ark1'!Y1193)</f>
        <v>38.007630815494501</v>
      </c>
      <c r="W379" s="265">
        <f>+IF(H379=0,"",'Ark1'!Z1193)</f>
        <v>1.1664807042141148</v>
      </c>
      <c r="X379" s="266">
        <f t="shared" si="91"/>
        <v>128.47375212785212</v>
      </c>
      <c r="Y379" s="266">
        <f t="shared" si="92"/>
        <v>39.619875021697553</v>
      </c>
      <c r="Z379" s="264">
        <f t="shared" si="93"/>
        <v>1.1910274963820551</v>
      </c>
      <c r="AA379" s="353"/>
      <c r="AB379" s="28"/>
      <c r="AC379" s="28"/>
      <c r="AD379" s="28"/>
      <c r="AE379" s="27"/>
      <c r="AF379" s="28"/>
      <c r="AG379" s="28"/>
      <c r="AH379" s="27"/>
      <c r="AI379" s="27"/>
      <c r="AJ379" s="27"/>
      <c r="AK379" s="28"/>
      <c r="AL379" s="27"/>
      <c r="AM379" s="86"/>
    </row>
    <row r="380" spans="1:67" s="270" customFormat="1">
      <c r="A380" s="363"/>
      <c r="B380" s="353">
        <f>+'Ark1'!C1194</f>
        <v>2023</v>
      </c>
      <c r="C380" s="263">
        <f>+'Ark1'!M1194</f>
        <v>7</v>
      </c>
      <c r="D380" s="263" t="s">
        <v>99</v>
      </c>
      <c r="E380" s="263">
        <f>+'Ark1'!D1194</f>
        <v>4</v>
      </c>
      <c r="F380" s="263" t="s">
        <v>589</v>
      </c>
      <c r="G380" s="263">
        <f>+IF(H380=0,"",'Ark1'!Q1194)</f>
        <v>454</v>
      </c>
      <c r="H380" s="451">
        <f>+'Ark1'!R1194</f>
        <v>530</v>
      </c>
      <c r="I380" s="264">
        <f>+IF(H380=0,"",'Ark1'!AE1194)</f>
        <v>15.121255349500711</v>
      </c>
      <c r="J380" s="264">
        <f>+IF(H380=0,"",'Ark1'!AF1194)</f>
        <v>13.9440178939999</v>
      </c>
      <c r="K380" s="265">
        <f>+IF(H380=0,"",'Ark1'!S1194)</f>
        <v>3.2249527410207945</v>
      </c>
      <c r="L380" s="265"/>
      <c r="M380" s="266"/>
      <c r="N380" s="266"/>
      <c r="O380" s="266"/>
      <c r="P380" s="264">
        <f>+IF(H380=0,"",'Ark1'!U1194)</f>
        <v>281.13226415094357</v>
      </c>
      <c r="Q380" s="266">
        <f>+IF(H380=0,"",'Ark1'!W1194)</f>
        <v>100</v>
      </c>
      <c r="R380" s="266">
        <f>+IF(H380=0,"",'Ark1'!X1194)</f>
        <v>5.6603773584905639</v>
      </c>
      <c r="S380" s="266">
        <f>+IF(H380=0,"",'Ark1'!AG1194)</f>
        <v>2139.9733059548253</v>
      </c>
      <c r="T380" s="266">
        <f>+IF(H380=0,"",'Ark1'!AH1194)</f>
        <v>91.886792452830178</v>
      </c>
      <c r="U380" s="266">
        <f>+IF(H380=0,"",'Ark1'!AI1194)</f>
        <v>15.094339622641504</v>
      </c>
      <c r="V380" s="266">
        <f>+IF(H380=0,"",'Ark1'!Y1194)</f>
        <v>41.884568651234488</v>
      </c>
      <c r="W380" s="265">
        <f>+IF(H380=0,"",'Ark1'!Z1194)</f>
        <v>1.2573034214755663</v>
      </c>
      <c r="X380" s="266">
        <f t="shared" si="91"/>
        <v>131.37185560616439</v>
      </c>
      <c r="Y380" s="266">
        <f t="shared" si="92"/>
        <v>40.161752021563366</v>
      </c>
      <c r="Z380" s="264">
        <f t="shared" si="93"/>
        <v>1.1674008810572687</v>
      </c>
      <c r="AA380" s="353"/>
      <c r="AB380" s="28"/>
      <c r="AC380" s="28"/>
      <c r="AD380" s="28"/>
      <c r="AE380" s="27"/>
      <c r="AF380" s="28"/>
      <c r="AG380" s="28"/>
      <c r="AH380" s="86"/>
      <c r="AI380" s="86"/>
      <c r="AJ380" s="86"/>
      <c r="AK380" s="28"/>
      <c r="AL380" s="86"/>
      <c r="AM380" s="86"/>
    </row>
    <row r="381" spans="1:67" s="270" customFormat="1">
      <c r="A381" s="363"/>
      <c r="B381" s="353">
        <f>+'Ark1'!C1195</f>
        <v>2023</v>
      </c>
      <c r="C381" s="263">
        <f>+'Ark1'!M1195</f>
        <v>7</v>
      </c>
      <c r="D381" s="263" t="s">
        <v>99</v>
      </c>
      <c r="E381" s="263">
        <f>+'Ark1'!D1195</f>
        <v>5</v>
      </c>
      <c r="F381" s="263" t="s">
        <v>444</v>
      </c>
      <c r="G381" s="263">
        <f>+IF(H381=0,"",'Ark1'!Q1195)</f>
        <v>503</v>
      </c>
      <c r="H381" s="451">
        <f>+'Ark1'!R1195</f>
        <v>593</v>
      </c>
      <c r="I381" s="264">
        <f>+IF(H381=0,"",'Ark1'!AE1195)</f>
        <v>14.122410097642298</v>
      </c>
      <c r="J381" s="264">
        <f>+IF(H381=0,"",'Ark1'!AF1195)</f>
        <v>12.946977059869617</v>
      </c>
      <c r="K381" s="265">
        <f>+IF(H381=0,"",'Ark1'!S1195)</f>
        <v>3.2597623089983028</v>
      </c>
      <c r="L381" s="265"/>
      <c r="M381" s="266"/>
      <c r="N381" s="266"/>
      <c r="O381" s="266"/>
      <c r="P381" s="264">
        <f>+IF(H381=0,"",'Ark1'!U1195)</f>
        <v>278.96037099494094</v>
      </c>
      <c r="Q381" s="266">
        <f>+IF(H381=0,"",'Ark1'!W1195)</f>
        <v>100</v>
      </c>
      <c r="R381" s="266">
        <f>+IF(H381=0,"",'Ark1'!X1195)</f>
        <v>6.2394603709949399</v>
      </c>
      <c r="S381" s="266">
        <f>+IF(H381=0,"",'Ark1'!AG1195)</f>
        <v>2177.942592592593</v>
      </c>
      <c r="T381" s="266">
        <f>+IF(H381=0,"",'Ark1'!AH1195)</f>
        <v>90.893760539628985</v>
      </c>
      <c r="U381" s="266">
        <f>+IF(H381=0,"",'Ark1'!AI1195)</f>
        <v>18.04384485666105</v>
      </c>
      <c r="V381" s="266">
        <f>+IF(H381=0,"",'Ark1'!Y1195)</f>
        <v>43.712063363615691</v>
      </c>
      <c r="W381" s="265">
        <f>+IF(H381=0,"",'Ark1'!Z1195)</f>
        <v>1.3537482569274921</v>
      </c>
      <c r="X381" s="266">
        <f t="shared" si="91"/>
        <v>128.08435444704276</v>
      </c>
      <c r="Y381" s="266">
        <f t="shared" si="92"/>
        <v>39.85148157070585</v>
      </c>
      <c r="Z381" s="264">
        <f t="shared" si="93"/>
        <v>1.1789264413518887</v>
      </c>
      <c r="AA381" s="353"/>
      <c r="AB381" s="28"/>
      <c r="AC381" s="28"/>
      <c r="AD381" s="28"/>
      <c r="AE381" s="27"/>
      <c r="AF381" s="28"/>
      <c r="AG381" s="28"/>
      <c r="AH381" s="86"/>
      <c r="AI381" s="86"/>
      <c r="AJ381" s="86"/>
      <c r="AK381" s="28"/>
      <c r="AL381" s="86"/>
      <c r="AM381" s="86"/>
    </row>
    <row r="382" spans="1:67" s="270" customFormat="1">
      <c r="A382" s="363"/>
      <c r="B382" s="353">
        <f>+'Ark1'!C1196</f>
        <v>2023</v>
      </c>
      <c r="C382" s="263">
        <f>+'Ark1'!M1196</f>
        <v>7</v>
      </c>
      <c r="D382" s="263" t="s">
        <v>99</v>
      </c>
      <c r="E382" s="263">
        <f>+'Ark1'!D1196</f>
        <v>6</v>
      </c>
      <c r="F382" s="263" t="s">
        <v>590</v>
      </c>
      <c r="G382" s="263">
        <f>+IF(H382=0,"",'Ark1'!Q1196)</f>
        <v>548</v>
      </c>
      <c r="H382" s="451">
        <f>+'Ark1'!R1196</f>
        <v>659</v>
      </c>
      <c r="I382" s="264">
        <f>+IF(H382=0,"",'Ark1'!AE1196)</f>
        <v>14.693422519509475</v>
      </c>
      <c r="J382" s="264">
        <f>+IF(H382=0,"",'Ark1'!AF1196)</f>
        <v>13.402913197927999</v>
      </c>
      <c r="K382" s="265">
        <f>+IF(H382=0,"",'Ark1'!S1196)</f>
        <v>3.1600609756097557</v>
      </c>
      <c r="L382" s="265"/>
      <c r="M382" s="266"/>
      <c r="N382" s="266"/>
      <c r="O382" s="266"/>
      <c r="P382" s="264">
        <f>+IF(H382=0,"",'Ark1'!U1196)</f>
        <v>275.51896813353591</v>
      </c>
      <c r="Q382" s="266">
        <f>+IF(H382=0,"",'Ark1'!W1196)</f>
        <v>100</v>
      </c>
      <c r="R382" s="266">
        <f>+IF(H382=0,"",'Ark1'!X1196)</f>
        <v>5.9180576631259454</v>
      </c>
      <c r="S382" s="266">
        <f>+IF(H382=0,"",'Ark1'!AG1196)</f>
        <v>2215.4684975767368</v>
      </c>
      <c r="T382" s="266">
        <f>+IF(H382=0,"",'Ark1'!AH1196)</f>
        <v>93.93019726858877</v>
      </c>
      <c r="U382" s="266">
        <f>+IF(H382=0,"",'Ark1'!AI1196)</f>
        <v>17.298937784522</v>
      </c>
      <c r="V382" s="266">
        <f>+IF(H382=0,"",'Ark1'!Y1196)</f>
        <v>41.440367835484253</v>
      </c>
      <c r="W382" s="265">
        <f>+IF(H382=0,"",'Ark1'!Z1196)</f>
        <v>1.2356831961439647</v>
      </c>
      <c r="X382" s="266">
        <f t="shared" si="91"/>
        <v>124.36149213355846</v>
      </c>
      <c r="Y382" s="266">
        <f t="shared" si="92"/>
        <v>39.359852590505128</v>
      </c>
      <c r="Z382" s="264">
        <f t="shared" si="93"/>
        <v>1.2025547445255473</v>
      </c>
      <c r="AA382" s="353"/>
      <c r="AB382" s="28"/>
      <c r="AC382" s="28"/>
      <c r="AD382" s="28"/>
      <c r="AE382" s="27"/>
      <c r="AF382" s="28"/>
      <c r="AG382" s="28"/>
      <c r="AH382" s="86"/>
      <c r="AI382" s="86"/>
      <c r="AJ382" s="86"/>
      <c r="AK382" s="28"/>
      <c r="AL382" s="86"/>
      <c r="AM382" s="86"/>
    </row>
    <row r="383" spans="1:67" s="270" customFormat="1">
      <c r="A383" s="363"/>
      <c r="B383" s="353">
        <f>+'Ark1'!C1197</f>
        <v>2023</v>
      </c>
      <c r="C383" s="263">
        <f>+'Ark1'!M1197</f>
        <v>7</v>
      </c>
      <c r="D383" s="263" t="s">
        <v>99</v>
      </c>
      <c r="E383" s="263">
        <f>+'Ark1'!D1197</f>
        <v>7</v>
      </c>
      <c r="F383" s="263" t="s">
        <v>591</v>
      </c>
      <c r="G383" s="263">
        <f>+IF(H383=0,"",'Ark1'!Q1197)</f>
        <v>399</v>
      </c>
      <c r="H383" s="451">
        <f>+'Ark1'!R1197</f>
        <v>457</v>
      </c>
      <c r="I383" s="264">
        <f>+IF(H383=0,"",'Ark1'!AE1197)</f>
        <v>15.709865933310413</v>
      </c>
      <c r="J383" s="264">
        <f>+IF(H383=0,"",'Ark1'!AF1197)</f>
        <v>14.563983697944796</v>
      </c>
      <c r="K383" s="265">
        <f>+IF(H383=0,"",'Ark1'!S1197)</f>
        <v>3.0945054945054937</v>
      </c>
      <c r="L383" s="265"/>
      <c r="M383" s="266"/>
      <c r="N383" s="266"/>
      <c r="O383" s="266"/>
      <c r="P383" s="264">
        <f>+IF(H383=0,"",'Ark1'!U1197)</f>
        <v>276.27242888402606</v>
      </c>
      <c r="Q383" s="266">
        <f>+IF(H383=0,"",'Ark1'!W1197)</f>
        <v>100</v>
      </c>
      <c r="R383" s="266">
        <f>+IF(H383=0,"",'Ark1'!X1197)</f>
        <v>4.3763676148796495</v>
      </c>
      <c r="S383" s="266">
        <f>+IF(H383=0,"",'Ark1'!AG1197)</f>
        <v>2235.7946859903377</v>
      </c>
      <c r="T383" s="266">
        <f>+IF(H383=0,"",'Ark1'!AH1197)</f>
        <v>90.59080962800877</v>
      </c>
      <c r="U383" s="266">
        <f>+IF(H383=0,"",'Ark1'!AI1197)</f>
        <v>15.098468271334788</v>
      </c>
      <c r="V383" s="266">
        <f>+IF(H383=0,"",'Ark1'!Y1197)</f>
        <v>40.793415411407999</v>
      </c>
      <c r="W383" s="265">
        <f>+IF(H383=0,"",'Ark1'!Z1197)</f>
        <v>1.2142339033507588</v>
      </c>
      <c r="X383" s="266">
        <f t="shared" si="91"/>
        <v>123.56788868636752</v>
      </c>
      <c r="Y383" s="266">
        <f t="shared" si="92"/>
        <v>39.467489840575148</v>
      </c>
      <c r="Z383" s="264">
        <f t="shared" si="93"/>
        <v>1.1453634085213034</v>
      </c>
      <c r="AA383" s="353"/>
      <c r="AB383" s="28"/>
      <c r="AC383" s="28"/>
      <c r="AD383" s="28"/>
      <c r="AE383" s="27"/>
      <c r="AF383" s="28"/>
      <c r="AG383" s="28"/>
      <c r="AH383" s="86"/>
      <c r="AI383" s="86"/>
      <c r="AJ383" s="86"/>
      <c r="AK383" s="28"/>
      <c r="AL383" s="86"/>
      <c r="AM383" s="86"/>
    </row>
    <row r="384" spans="1:67" s="270" customFormat="1">
      <c r="A384" s="363"/>
      <c r="B384" s="353">
        <f>+'Ark1'!C1198</f>
        <v>2023</v>
      </c>
      <c r="C384" s="263">
        <f>+'Ark1'!M1198</f>
        <v>7</v>
      </c>
      <c r="D384" s="263" t="s">
        <v>99</v>
      </c>
      <c r="E384" s="263">
        <f>+'Ark1'!D1198</f>
        <v>8</v>
      </c>
      <c r="F384" s="263" t="s">
        <v>592</v>
      </c>
      <c r="G384" s="263">
        <f>+IF(H384=0,"",'Ark1'!Q1198)</f>
        <v>511</v>
      </c>
      <c r="H384" s="451">
        <f>+'Ark1'!R1198</f>
        <v>594</v>
      </c>
      <c r="I384" s="264">
        <f>+IF(H384=0,"",'Ark1'!AE1198)</f>
        <v>15.246406570841891</v>
      </c>
      <c r="J384" s="264">
        <f>+IF(H384=0,"",'Ark1'!AF1198)</f>
        <v>14.367361055344723</v>
      </c>
      <c r="K384" s="265">
        <f>+IF(H384=0,"",'Ark1'!S1198)</f>
        <v>3.1</v>
      </c>
      <c r="L384" s="265"/>
      <c r="M384" s="266"/>
      <c r="N384" s="266"/>
      <c r="O384" s="266"/>
      <c r="P384" s="264">
        <f>+IF(H384=0,"",'Ark1'!U1198)</f>
        <v>276.80319865319842</v>
      </c>
      <c r="Q384" s="266">
        <f>+IF(H384=0,"",'Ark1'!W1198)</f>
        <v>100</v>
      </c>
      <c r="R384" s="266">
        <f>+IF(H384=0,"",'Ark1'!X1198)</f>
        <v>3.535353535353535</v>
      </c>
      <c r="S384" s="266">
        <f>+IF(H384=0,"",'Ark1'!AG1198)</f>
        <v>2161.4507575757575</v>
      </c>
      <c r="T384" s="266">
        <f>+IF(H384=0,"",'Ark1'!AH1198)</f>
        <v>88.8888888888889</v>
      </c>
      <c r="U384" s="266">
        <f>+IF(H384=0,"",'Ark1'!AI1198)</f>
        <v>13.131313131313131</v>
      </c>
      <c r="V384" s="266">
        <f>+IF(H384=0,"",'Ark1'!Y1198)</f>
        <v>37.354192042786472</v>
      </c>
      <c r="W384" s="265">
        <f>+IF(H384=0,"",'Ark1'!Z1198)</f>
        <v>1.1106008929558548</v>
      </c>
      <c r="X384" s="266">
        <f t="shared" si="91"/>
        <v>128.06361545967195</v>
      </c>
      <c r="Y384" s="266">
        <f t="shared" si="92"/>
        <v>39.543314093314059</v>
      </c>
      <c r="Z384" s="264">
        <f t="shared" si="93"/>
        <v>1.162426614481409</v>
      </c>
      <c r="AA384" s="353"/>
      <c r="AB384" s="28"/>
      <c r="AC384" s="28"/>
      <c r="AD384" s="28"/>
      <c r="AE384" s="27"/>
      <c r="AF384" s="28"/>
      <c r="AG384" s="28"/>
      <c r="AH384" s="86"/>
      <c r="AI384" s="86"/>
      <c r="AJ384" s="86"/>
      <c r="AK384" s="28"/>
      <c r="AL384" s="86"/>
      <c r="AM384" s="86"/>
    </row>
    <row r="385" spans="1:67" s="270" customFormat="1">
      <c r="A385" s="363"/>
      <c r="B385" s="353">
        <f>+'Ark1'!C1199</f>
        <v>2023</v>
      </c>
      <c r="C385" s="263">
        <f>+'Ark1'!M1199</f>
        <v>7</v>
      </c>
      <c r="D385" s="263" t="s">
        <v>99</v>
      </c>
      <c r="E385" s="263">
        <f>+'Ark1'!D1199</f>
        <v>9</v>
      </c>
      <c r="F385" s="263" t="s">
        <v>593</v>
      </c>
      <c r="G385" s="263">
        <f>+IF(H385=0,"",'Ark1'!Q1199)</f>
        <v>527</v>
      </c>
      <c r="H385" s="451">
        <f>+'Ark1'!R1199</f>
        <v>645</v>
      </c>
      <c r="I385" s="264">
        <f>+IF(H385=0,"",'Ark1'!AE1199)</f>
        <v>17.108753315649867</v>
      </c>
      <c r="J385" s="264">
        <f>+IF(H385=0,"",'Ark1'!AF1199)</f>
        <v>16.44607247919669</v>
      </c>
      <c r="K385" s="265">
        <f>+IF(H385=0,"",'Ark1'!S1199)</f>
        <v>3.2121684867394689</v>
      </c>
      <c r="L385" s="265"/>
      <c r="M385" s="266"/>
      <c r="N385" s="266"/>
      <c r="O385" s="266"/>
      <c r="P385" s="264">
        <f>+IF(H385=0,"",'Ark1'!U1199)</f>
        <v>282.21472868217046</v>
      </c>
      <c r="Q385" s="266">
        <f>+IF(H385=0,"",'Ark1'!W1199)</f>
        <v>100</v>
      </c>
      <c r="R385" s="266">
        <f>+IF(H385=0,"",'Ark1'!X1199)</f>
        <v>4.496124031007751</v>
      </c>
      <c r="S385" s="266">
        <f>+IF(H385=0,"",'Ark1'!AG1199)</f>
        <v>2205.0683333333327</v>
      </c>
      <c r="T385" s="266">
        <f>+IF(H385=0,"",'Ark1'!AH1199)</f>
        <v>92.868217054263582</v>
      </c>
      <c r="U385" s="266">
        <f>+IF(H385=0,"",'Ark1'!AI1199)</f>
        <v>14.418604651162797</v>
      </c>
      <c r="V385" s="266">
        <f>+IF(H385=0,"",'Ark1'!Y1199)</f>
        <v>38.258949808250669</v>
      </c>
      <c r="W385" s="265">
        <f>+IF(H385=0,"",'Ark1'!Z1199)</f>
        <v>1.142466378827558</v>
      </c>
      <c r="X385" s="266">
        <f t="shared" si="91"/>
        <v>127.9845728207231</v>
      </c>
      <c r="Y385" s="266">
        <f t="shared" si="92"/>
        <v>40.316389811738638</v>
      </c>
      <c r="Z385" s="264">
        <f t="shared" si="93"/>
        <v>1.2239089184060721</v>
      </c>
      <c r="AA385" s="353"/>
      <c r="AB385" s="28"/>
      <c r="AC385" s="28"/>
      <c r="AD385" s="28"/>
      <c r="AE385" s="27"/>
      <c r="AF385" s="28"/>
      <c r="AG385" s="28"/>
      <c r="AH385" s="86"/>
      <c r="AI385" s="86"/>
      <c r="AJ385" s="86"/>
      <c r="AK385" s="28"/>
      <c r="AL385" s="86"/>
      <c r="AM385" s="86"/>
    </row>
    <row r="386" spans="1:67">
      <c r="A386" s="353"/>
      <c r="B386" s="353">
        <f>+'Ark1'!C1200</f>
        <v>2023</v>
      </c>
      <c r="C386" s="263">
        <f>+'Ark1'!M1200</f>
        <v>7</v>
      </c>
      <c r="D386" s="263" t="s">
        <v>99</v>
      </c>
      <c r="E386" s="263">
        <f>+'Ark1'!D1200</f>
        <v>10</v>
      </c>
      <c r="F386" s="263" t="s">
        <v>594</v>
      </c>
      <c r="G386" s="263">
        <f>+IF(H386=0,"",'Ark1'!Q1200)</f>
        <v>1176</v>
      </c>
      <c r="H386" s="451">
        <f>+'Ark1'!R1200</f>
        <v>1546</v>
      </c>
      <c r="I386" s="264">
        <f>+IF(H386=0,"",'Ark1'!AE1200)</f>
        <v>16.079043161726464</v>
      </c>
      <c r="J386" s="264">
        <f>+IF(H386=0,"",'Ark1'!AF1200)</f>
        <v>15.170891907417831</v>
      </c>
      <c r="K386" s="265">
        <f>+IF(H386=0,"",'Ark1'!S1200)</f>
        <v>3.4931950745301363</v>
      </c>
      <c r="L386" s="265"/>
      <c r="M386" s="266"/>
      <c r="N386" s="266"/>
      <c r="O386" s="266"/>
      <c r="P386" s="264">
        <f>+IF(H386=0,"",'Ark1'!U1200)</f>
        <v>281.56507115135901</v>
      </c>
      <c r="Q386" s="266">
        <f>+IF(H386=0,"",'Ark1'!W1200)</f>
        <v>100</v>
      </c>
      <c r="R386" s="266">
        <f>+IF(H386=0,"",'Ark1'!X1200)</f>
        <v>6.403622250970245</v>
      </c>
      <c r="S386" s="266">
        <f>+IF(H386=0,"",'Ark1'!AG1200)</f>
        <v>2310.9699658703066</v>
      </c>
      <c r="T386" s="266">
        <f>+IF(H386=0,"",'Ark1'!AH1200)</f>
        <v>94.760672703751595</v>
      </c>
      <c r="U386" s="266">
        <f>+IF(H386=0,"",'Ark1'!AI1200)</f>
        <v>27.943078913324705</v>
      </c>
      <c r="V386" s="266">
        <f>+IF(H386=0,"",'Ark1'!Y1200)</f>
        <v>43.798547662997485</v>
      </c>
      <c r="W386" s="265">
        <f>+IF(H386=0,"",'Ark1'!Z1200)</f>
        <v>1.3315436947855519</v>
      </c>
      <c r="X386" s="266">
        <f t="shared" si="91"/>
        <v>121.8384813778063</v>
      </c>
      <c r="Y386" s="266">
        <f t="shared" si="92"/>
        <v>40.223581593051286</v>
      </c>
      <c r="Z386" s="264">
        <f t="shared" si="93"/>
        <v>1.314625850340136</v>
      </c>
      <c r="AA386" s="353"/>
      <c r="AD386" s="28"/>
      <c r="AE386" s="27"/>
    </row>
    <row r="387" spans="1:67">
      <c r="A387" s="353"/>
      <c r="B387" s="353">
        <f>+'Ark1'!C1201</f>
        <v>2023</v>
      </c>
      <c r="C387" s="263">
        <f>+'Ark1'!M1201</f>
        <v>7</v>
      </c>
      <c r="D387" s="263" t="s">
        <v>99</v>
      </c>
      <c r="E387" s="263">
        <f>+'Ark1'!D1201</f>
        <v>11</v>
      </c>
      <c r="F387" s="263" t="s">
        <v>595</v>
      </c>
      <c r="G387" s="263">
        <f>+IF(H387=0,"",'Ark1'!Q1201)</f>
        <v>1000</v>
      </c>
      <c r="H387" s="451">
        <f>+'Ark1'!R1201</f>
        <v>1321</v>
      </c>
      <c r="I387" s="264">
        <f>+IF(H387=0,"",'Ark1'!AE1201)</f>
        <v>15.35689374564055</v>
      </c>
      <c r="J387" s="264">
        <f>+IF(H387=0,"",'Ark1'!AF1201)</f>
        <v>14.245601808940997</v>
      </c>
      <c r="K387" s="265">
        <f>+IF(H387=0,"",'Ark1'!S1201)</f>
        <v>3.5644916540212441</v>
      </c>
      <c r="L387" s="265"/>
      <c r="M387" s="266"/>
      <c r="N387" s="266"/>
      <c r="O387" s="266"/>
      <c r="P387" s="264">
        <f>+IF(H387=0,"",'Ark1'!U1201)</f>
        <v>281.38629825889541</v>
      </c>
      <c r="Q387" s="266">
        <f>+IF(H387=0,"",'Ark1'!W1201)</f>
        <v>100</v>
      </c>
      <c r="R387" s="266">
        <f>+IF(H387=0,"",'Ark1'!X1201)</f>
        <v>7.4186222558667678</v>
      </c>
      <c r="S387" s="266">
        <f>+IF(H387=0,"",'Ark1'!AG1201)</f>
        <v>2321.0394321766562</v>
      </c>
      <c r="T387" s="266">
        <f>+IF(H387=0,"",'Ark1'!AH1201)</f>
        <v>95.912187736563226</v>
      </c>
      <c r="U387" s="266">
        <f>+IF(H387=0,"",'Ark1'!AI1201)</f>
        <v>32.399697199091598</v>
      </c>
      <c r="V387" s="266">
        <f>+IF(H387=0,"",'Ark1'!Y1201)</f>
        <v>45.430915701059362</v>
      </c>
      <c r="W387" s="265">
        <f>+IF(H387=0,"",'Ark1'!Z1201)</f>
        <v>1.3579333183790148</v>
      </c>
      <c r="X387" s="266">
        <f t="shared" si="91"/>
        <v>121.23288142287747</v>
      </c>
      <c r="Y387" s="266">
        <f t="shared" si="92"/>
        <v>40.19804260841363</v>
      </c>
      <c r="Z387" s="264">
        <f t="shared" si="93"/>
        <v>1.321</v>
      </c>
      <c r="AA387" s="353"/>
      <c r="AD387" s="28"/>
      <c r="AE387" s="27"/>
    </row>
    <row r="388" spans="1:67">
      <c r="A388" s="353"/>
      <c r="B388" s="353">
        <f>+'Ark1'!C1202</f>
        <v>2023</v>
      </c>
      <c r="C388" s="263">
        <f>+'Ark1'!M1202</f>
        <v>7</v>
      </c>
      <c r="D388" s="263" t="s">
        <v>99</v>
      </c>
      <c r="E388" s="263">
        <f>+'Ark1'!D1202</f>
        <v>12</v>
      </c>
      <c r="F388" s="263" t="s">
        <v>596</v>
      </c>
      <c r="G388" s="263">
        <f>+IF(H388=0,"",'Ark1'!Q1202)</f>
        <v>256</v>
      </c>
      <c r="H388" s="451">
        <f>+'Ark1'!R1202</f>
        <v>328</v>
      </c>
      <c r="I388" s="264">
        <f>+IF(H388=0,"",'Ark1'!AE1202)</f>
        <v>16.532258064516125</v>
      </c>
      <c r="J388" s="264">
        <f>+IF(H388=0,"",'Ark1'!AF1202)</f>
        <v>15.400916560009909</v>
      </c>
      <c r="K388" s="265">
        <f>+IF(H388=0,"",'Ark1'!S1202)</f>
        <v>3.5487804878048776</v>
      </c>
      <c r="L388" s="265"/>
      <c r="M388" s="266"/>
      <c r="N388" s="266"/>
      <c r="O388" s="266"/>
      <c r="P388" s="264">
        <f>+IF(H388=0,"",'Ark1'!U1202)</f>
        <v>284.31829268292677</v>
      </c>
      <c r="Q388" s="266">
        <f>+IF(H388=0,"",'Ark1'!W1202)</f>
        <v>100</v>
      </c>
      <c r="R388" s="266">
        <f>+IF(H388=0,"",'Ark1'!X1202)</f>
        <v>7.6219512195121952</v>
      </c>
      <c r="S388" s="266">
        <f>+IF(H388=0,"",'Ark1'!AG1202)</f>
        <v>2227.6245954692558</v>
      </c>
      <c r="T388" s="266">
        <f>+IF(H388=0,"",'Ark1'!AH1202)</f>
        <v>93.902439024390233</v>
      </c>
      <c r="U388" s="266">
        <f>+IF(H388=0,"",'Ark1'!AI1202)</f>
        <v>32.012195121951223</v>
      </c>
      <c r="V388" s="266">
        <f>+IF(H388=0,"",'Ark1'!Y1202)</f>
        <v>44.248084919421203</v>
      </c>
      <c r="W388" s="265">
        <f>+IF(H388=0,"",'Ark1'!Z1202)</f>
        <v>1.3739957665322491</v>
      </c>
      <c r="X388" s="266">
        <f t="shared" si="91"/>
        <v>127.63294733825393</v>
      </c>
      <c r="Y388" s="266">
        <f t="shared" si="92"/>
        <v>40.616898954703821</v>
      </c>
      <c r="Z388" s="264">
        <f t="shared" si="93"/>
        <v>1.28125</v>
      </c>
      <c r="AA388" s="353"/>
      <c r="AD388" s="28"/>
      <c r="AE388" s="27"/>
    </row>
    <row r="389" spans="1:67" ht="19.8">
      <c r="A389" s="353"/>
      <c r="B389" s="353"/>
      <c r="C389" s="353"/>
      <c r="D389" s="353"/>
      <c r="E389" s="353"/>
      <c r="F389" s="353"/>
      <c r="G389" s="353"/>
      <c r="H389" s="452"/>
      <c r="I389" s="354"/>
      <c r="J389" s="354"/>
      <c r="K389" s="353"/>
      <c r="L389" s="353"/>
      <c r="M389" s="355"/>
      <c r="N389" s="355"/>
      <c r="O389" s="355"/>
      <c r="P389" s="353"/>
      <c r="Q389" s="355"/>
      <c r="R389" s="355"/>
      <c r="S389" s="353"/>
      <c r="T389" s="355"/>
      <c r="U389" s="355"/>
      <c r="V389" s="355"/>
      <c r="W389" s="353"/>
      <c r="X389" s="353"/>
      <c r="Y389" s="355"/>
      <c r="Z389" s="354"/>
      <c r="AA389" s="353"/>
      <c r="AB389" s="247"/>
      <c r="AD389" s="28"/>
      <c r="AE389" s="27"/>
      <c r="AF389" s="248"/>
      <c r="AG389" s="86"/>
      <c r="AK389" s="86"/>
      <c r="BC389" s="259" t="e">
        <f>1+#REF!</f>
        <v>#REF!</v>
      </c>
      <c r="BD389" s="27">
        <v>248.30514184397128</v>
      </c>
      <c r="BE389" s="86">
        <f t="shared" ref="BE389:BO389" si="94">+BD389</f>
        <v>248.30514184397128</v>
      </c>
      <c r="BF389" s="86">
        <f t="shared" si="94"/>
        <v>248.30514184397128</v>
      </c>
      <c r="BG389" s="86">
        <f t="shared" si="94"/>
        <v>248.30514184397128</v>
      </c>
      <c r="BH389" s="86">
        <f t="shared" si="94"/>
        <v>248.30514184397128</v>
      </c>
      <c r="BI389" s="86">
        <f t="shared" si="94"/>
        <v>248.30514184397128</v>
      </c>
      <c r="BJ389" s="86">
        <f t="shared" si="94"/>
        <v>248.30514184397128</v>
      </c>
      <c r="BK389" s="86">
        <f t="shared" si="94"/>
        <v>248.30514184397128</v>
      </c>
      <c r="BL389" s="86">
        <f t="shared" si="94"/>
        <v>248.30514184397128</v>
      </c>
      <c r="BM389" s="86">
        <f t="shared" si="94"/>
        <v>248.30514184397128</v>
      </c>
      <c r="BN389" s="86">
        <f t="shared" si="94"/>
        <v>248.30514184397128</v>
      </c>
      <c r="BO389" s="86">
        <f t="shared" si="94"/>
        <v>248.30514184397128</v>
      </c>
    </row>
    <row r="390" spans="1:67" ht="19.8">
      <c r="A390" s="353"/>
      <c r="B390" s="353"/>
      <c r="C390" s="353"/>
      <c r="D390" s="353"/>
      <c r="E390" s="353"/>
      <c r="F390" s="353"/>
      <c r="G390" s="353"/>
      <c r="H390" s="452"/>
      <c r="I390" s="354"/>
      <c r="J390" s="354"/>
      <c r="K390" s="353"/>
      <c r="L390" s="353"/>
      <c r="M390" s="355"/>
      <c r="N390" s="355"/>
      <c r="O390" s="355"/>
      <c r="P390" s="353"/>
      <c r="Q390" s="355"/>
      <c r="R390" s="355"/>
      <c r="S390" s="353"/>
      <c r="T390" s="355"/>
      <c r="U390" s="355"/>
      <c r="V390" s="355"/>
      <c r="W390" s="353"/>
      <c r="X390" s="353"/>
      <c r="Y390" s="355"/>
      <c r="Z390" s="354"/>
      <c r="AA390" s="353"/>
      <c r="AB390" s="247"/>
      <c r="AD390" s="28"/>
      <c r="AE390" s="27"/>
      <c r="AF390" s="248"/>
      <c r="AG390" s="86"/>
      <c r="AK390" s="86"/>
      <c r="BC390" s="259"/>
      <c r="BD390" s="27"/>
    </row>
    <row r="391" spans="1:67" ht="22.8">
      <c r="A391" s="356" t="s">
        <v>628</v>
      </c>
      <c r="B391" s="353"/>
      <c r="C391" s="353"/>
      <c r="D391" s="357" t="str">
        <f>+D396</f>
        <v>3</v>
      </c>
      <c r="E391" s="353"/>
      <c r="F391" s="353"/>
      <c r="G391" s="353"/>
      <c r="H391" s="446">
        <f>SUM(H396:H407)</f>
        <v>9650</v>
      </c>
      <c r="I391" s="354"/>
      <c r="J391" s="354"/>
      <c r="K391" s="353"/>
      <c r="L391" s="353"/>
      <c r="M391" s="355"/>
      <c r="N391" s="355"/>
      <c r="O391" s="355"/>
      <c r="P391" s="269">
        <f>+Fettgruppe!Q32</f>
        <v>297.04686010362701</v>
      </c>
      <c r="Q391" s="355"/>
      <c r="R391" s="355"/>
      <c r="S391" s="353"/>
      <c r="T391" s="355"/>
      <c r="U391" s="355"/>
      <c r="V391" s="355"/>
      <c r="W391" s="353"/>
      <c r="X391" s="269">
        <f>+Fettgruppe!Y32</f>
        <v>133.96901353354585</v>
      </c>
      <c r="Y391" s="358" t="s">
        <v>627</v>
      </c>
      <c r="Z391" s="359"/>
      <c r="AA391" s="353"/>
      <c r="AB391" s="247"/>
      <c r="AD391" s="28"/>
      <c r="AE391" s="27"/>
      <c r="AF391" s="248"/>
      <c r="AG391" s="86"/>
      <c r="AK391" s="86"/>
      <c r="BC391" s="259" t="e">
        <f>1+BC389</f>
        <v>#REF!</v>
      </c>
      <c r="BD391" s="27">
        <v>268.9193823216188</v>
      </c>
      <c r="BE391" s="86">
        <f t="shared" ref="BE391:BO391" si="95">+BD391</f>
        <v>268.9193823216188</v>
      </c>
      <c r="BF391" s="86">
        <f t="shared" si="95"/>
        <v>268.9193823216188</v>
      </c>
      <c r="BG391" s="86">
        <f t="shared" si="95"/>
        <v>268.9193823216188</v>
      </c>
      <c r="BH391" s="86">
        <f t="shared" si="95"/>
        <v>268.9193823216188</v>
      </c>
      <c r="BI391" s="86">
        <f t="shared" si="95"/>
        <v>268.9193823216188</v>
      </c>
      <c r="BJ391" s="86">
        <f t="shared" si="95"/>
        <v>268.9193823216188</v>
      </c>
      <c r="BK391" s="86">
        <f t="shared" si="95"/>
        <v>268.9193823216188</v>
      </c>
      <c r="BL391" s="86">
        <f t="shared" si="95"/>
        <v>268.9193823216188</v>
      </c>
      <c r="BM391" s="86">
        <f t="shared" si="95"/>
        <v>268.9193823216188</v>
      </c>
      <c r="BN391" s="86">
        <f t="shared" si="95"/>
        <v>268.9193823216188</v>
      </c>
      <c r="BO391" s="86">
        <f t="shared" si="95"/>
        <v>268.9193823216188</v>
      </c>
    </row>
    <row r="392" spans="1:67" ht="16.5" customHeight="1">
      <c r="A392" s="353"/>
      <c r="B392" s="353"/>
      <c r="C392" s="353"/>
      <c r="D392" s="357"/>
      <c r="E392" s="353"/>
      <c r="F392" s="353"/>
      <c r="G392" s="353"/>
      <c r="H392" s="452"/>
      <c r="I392" s="353"/>
      <c r="J392" s="353"/>
      <c r="K392" s="353"/>
      <c r="L392" s="353"/>
      <c r="M392" s="355"/>
      <c r="N392" s="355"/>
      <c r="O392" s="355"/>
      <c r="P392" s="353"/>
      <c r="Q392" s="355"/>
      <c r="R392" s="355"/>
      <c r="S392" s="353"/>
      <c r="T392" s="355"/>
      <c r="U392" s="355"/>
      <c r="V392" s="355"/>
      <c r="W392" s="353"/>
      <c r="X392" s="353"/>
      <c r="Y392" s="355"/>
      <c r="Z392" s="359" t="s">
        <v>4</v>
      </c>
      <c r="AA392" s="353"/>
      <c r="AB392" s="247"/>
      <c r="AD392" s="28"/>
      <c r="AE392" s="27"/>
      <c r="AF392" s="248"/>
      <c r="AG392" s="86"/>
      <c r="AK392" s="86"/>
      <c r="BC392" s="259"/>
      <c r="BD392" s="27"/>
    </row>
    <row r="393" spans="1:67" ht="19.8">
      <c r="A393" s="353"/>
      <c r="B393" s="353"/>
      <c r="C393" s="353"/>
      <c r="D393" s="353"/>
      <c r="E393" s="353"/>
      <c r="F393" s="353"/>
      <c r="G393" s="356" t="s">
        <v>4</v>
      </c>
      <c r="H393" s="452"/>
      <c r="I393" s="354"/>
      <c r="J393" s="354"/>
      <c r="K393" s="356" t="s">
        <v>24</v>
      </c>
      <c r="L393" s="356"/>
      <c r="M393" s="355"/>
      <c r="N393" s="355"/>
      <c r="O393" s="355"/>
      <c r="P393" s="354"/>
      <c r="Q393" s="355" t="s">
        <v>404</v>
      </c>
      <c r="R393" s="355" t="s">
        <v>404</v>
      </c>
      <c r="S393" s="358" t="s">
        <v>533</v>
      </c>
      <c r="T393" s="355" t="s">
        <v>404</v>
      </c>
      <c r="U393" s="355" t="s">
        <v>404</v>
      </c>
      <c r="V393" s="358" t="s">
        <v>424</v>
      </c>
      <c r="W393" s="353"/>
      <c r="X393" s="356" t="s">
        <v>479</v>
      </c>
      <c r="Y393" s="358" t="s">
        <v>78</v>
      </c>
      <c r="Z393" s="359" t="s">
        <v>10</v>
      </c>
      <c r="AA393" s="353"/>
      <c r="AB393" s="247"/>
      <c r="AD393" s="28"/>
      <c r="AE393" s="27"/>
      <c r="AF393" s="248"/>
      <c r="AG393" s="86"/>
      <c r="AK393" s="86"/>
      <c r="BC393" s="259" t="e">
        <f>1+BC391</f>
        <v>#REF!</v>
      </c>
      <c r="BD393" s="27">
        <v>292.46921194322113</v>
      </c>
      <c r="BE393" s="86">
        <f t="shared" ref="BE393:BO395" si="96">+BD393</f>
        <v>292.46921194322113</v>
      </c>
      <c r="BF393" s="86">
        <f t="shared" si="96"/>
        <v>292.46921194322113</v>
      </c>
      <c r="BG393" s="86">
        <f t="shared" si="96"/>
        <v>292.46921194322113</v>
      </c>
      <c r="BH393" s="86">
        <f t="shared" si="96"/>
        <v>292.46921194322113</v>
      </c>
      <c r="BI393" s="86">
        <f t="shared" si="96"/>
        <v>292.46921194322113</v>
      </c>
      <c r="BJ393" s="86">
        <f t="shared" si="96"/>
        <v>292.46921194322113</v>
      </c>
      <c r="BK393" s="86">
        <f t="shared" si="96"/>
        <v>292.46921194322113</v>
      </c>
      <c r="BL393" s="86">
        <f t="shared" si="96"/>
        <v>292.46921194322113</v>
      </c>
      <c r="BM393" s="86">
        <f t="shared" si="96"/>
        <v>292.46921194322113</v>
      </c>
      <c r="BN393" s="86">
        <f t="shared" si="96"/>
        <v>292.46921194322113</v>
      </c>
      <c r="BO393" s="86">
        <f t="shared" si="96"/>
        <v>292.46921194322113</v>
      </c>
    </row>
    <row r="394" spans="1:67" ht="19.8">
      <c r="A394" s="353"/>
      <c r="B394" s="353"/>
      <c r="C394" s="353"/>
      <c r="D394" s="353"/>
      <c r="E394" s="356"/>
      <c r="F394" s="356"/>
      <c r="G394" s="356" t="s">
        <v>477</v>
      </c>
      <c r="H394" s="453" t="s">
        <v>4</v>
      </c>
      <c r="I394" s="359" t="s">
        <v>4</v>
      </c>
      <c r="J394" s="359" t="s">
        <v>1</v>
      </c>
      <c r="K394" s="356" t="s">
        <v>541</v>
      </c>
      <c r="L394" s="356"/>
      <c r="M394" s="358"/>
      <c r="N394" s="358"/>
      <c r="O394" s="358"/>
      <c r="P394" s="359" t="s">
        <v>24</v>
      </c>
      <c r="Q394" s="358" t="s">
        <v>575</v>
      </c>
      <c r="R394" s="358" t="s">
        <v>489</v>
      </c>
      <c r="S394" s="358" t="s">
        <v>554</v>
      </c>
      <c r="T394" s="358" t="s">
        <v>491</v>
      </c>
      <c r="U394" s="358" t="s">
        <v>562</v>
      </c>
      <c r="V394" s="358"/>
      <c r="W394" s="356" t="s">
        <v>415</v>
      </c>
      <c r="X394" s="356" t="s">
        <v>487</v>
      </c>
      <c r="Y394" s="358" t="s">
        <v>425</v>
      </c>
      <c r="Z394" s="359" t="s">
        <v>71</v>
      </c>
      <c r="AA394" s="353"/>
      <c r="AB394" s="247"/>
      <c r="AD394" s="28"/>
      <c r="AE394" s="27"/>
      <c r="AF394" s="248"/>
      <c r="AG394" s="86"/>
      <c r="AK394" s="86"/>
      <c r="BC394" s="259" t="e">
        <f t="shared" ref="BC394:BC395" si="97">1+BC393</f>
        <v>#REF!</v>
      </c>
      <c r="BD394" s="27">
        <v>314.89908376963371</v>
      </c>
      <c r="BE394" s="86">
        <f t="shared" si="96"/>
        <v>314.89908376963371</v>
      </c>
      <c r="BF394" s="86">
        <f t="shared" si="96"/>
        <v>314.89908376963371</v>
      </c>
      <c r="BG394" s="86">
        <f t="shared" si="96"/>
        <v>314.89908376963371</v>
      </c>
      <c r="BH394" s="86">
        <f t="shared" si="96"/>
        <v>314.89908376963371</v>
      </c>
      <c r="BI394" s="86">
        <f t="shared" si="96"/>
        <v>314.89908376963371</v>
      </c>
      <c r="BJ394" s="86">
        <f t="shared" si="96"/>
        <v>314.89908376963371</v>
      </c>
      <c r="BK394" s="86">
        <f t="shared" si="96"/>
        <v>314.89908376963371</v>
      </c>
      <c r="BL394" s="86">
        <f t="shared" si="96"/>
        <v>314.89908376963371</v>
      </c>
      <c r="BM394" s="86">
        <f t="shared" si="96"/>
        <v>314.89908376963371</v>
      </c>
      <c r="BN394" s="86">
        <f t="shared" si="96"/>
        <v>314.89908376963371</v>
      </c>
      <c r="BO394" s="86">
        <f t="shared" si="96"/>
        <v>314.89908376963371</v>
      </c>
    </row>
    <row r="395" spans="1:67" ht="19.8">
      <c r="A395" s="353"/>
      <c r="B395" s="353"/>
      <c r="C395" s="356" t="s">
        <v>0</v>
      </c>
      <c r="D395" s="356"/>
      <c r="E395" s="356" t="s">
        <v>87</v>
      </c>
      <c r="F395" s="356"/>
      <c r="G395" s="360" t="s">
        <v>478</v>
      </c>
      <c r="H395" s="454" t="s">
        <v>10</v>
      </c>
      <c r="I395" s="361" t="s">
        <v>404</v>
      </c>
      <c r="J395" s="361" t="s">
        <v>404</v>
      </c>
      <c r="K395" s="360" t="s">
        <v>542</v>
      </c>
      <c r="L395" s="360"/>
      <c r="M395" s="362"/>
      <c r="N395" s="362"/>
      <c r="O395" s="362"/>
      <c r="P395" s="361" t="s">
        <v>45</v>
      </c>
      <c r="Q395" s="362" t="s">
        <v>552</v>
      </c>
      <c r="R395" s="362" t="s">
        <v>441</v>
      </c>
      <c r="S395" s="362" t="s">
        <v>485</v>
      </c>
      <c r="T395" s="362" t="s">
        <v>472</v>
      </c>
      <c r="U395" s="362" t="s">
        <v>531</v>
      </c>
      <c r="V395" s="362" t="s">
        <v>1</v>
      </c>
      <c r="W395" s="360" t="s">
        <v>416</v>
      </c>
      <c r="X395" s="360" t="s">
        <v>488</v>
      </c>
      <c r="Y395" s="362" t="s">
        <v>426</v>
      </c>
      <c r="Z395" s="361" t="s">
        <v>557</v>
      </c>
      <c r="AA395" s="353"/>
      <c r="AB395" s="247"/>
      <c r="AD395" s="28"/>
      <c r="AE395" s="27"/>
      <c r="AF395" s="248"/>
      <c r="AG395" s="86"/>
      <c r="AK395" s="86"/>
      <c r="BC395" s="259" t="e">
        <f t="shared" si="97"/>
        <v>#REF!</v>
      </c>
      <c r="BD395" s="27">
        <v>325.0188034188032</v>
      </c>
      <c r="BE395" s="86">
        <f t="shared" si="96"/>
        <v>325.0188034188032</v>
      </c>
      <c r="BF395" s="86">
        <f t="shared" si="96"/>
        <v>325.0188034188032</v>
      </c>
      <c r="BG395" s="86">
        <f t="shared" si="96"/>
        <v>325.0188034188032</v>
      </c>
      <c r="BH395" s="86">
        <f t="shared" si="96"/>
        <v>325.0188034188032</v>
      </c>
      <c r="BI395" s="86">
        <f t="shared" si="96"/>
        <v>325.0188034188032</v>
      </c>
      <c r="BJ395" s="86">
        <f t="shared" si="96"/>
        <v>325.0188034188032</v>
      </c>
      <c r="BK395" s="86">
        <f t="shared" si="96"/>
        <v>325.0188034188032</v>
      </c>
      <c r="BL395" s="86">
        <f t="shared" si="96"/>
        <v>325.0188034188032</v>
      </c>
      <c r="BM395" s="86">
        <f t="shared" si="96"/>
        <v>325.0188034188032</v>
      </c>
      <c r="BN395" s="86">
        <f t="shared" si="96"/>
        <v>325.0188034188032</v>
      </c>
      <c r="BO395" s="86">
        <f t="shared" si="96"/>
        <v>325.0188034188032</v>
      </c>
    </row>
    <row r="396" spans="1:67">
      <c r="A396" s="353"/>
      <c r="B396" s="353">
        <f>+'Ark1'!C1203</f>
        <v>2023</v>
      </c>
      <c r="C396" s="263">
        <f>+'Ark1'!M1203</f>
        <v>8</v>
      </c>
      <c r="D396" s="352" t="s">
        <v>100</v>
      </c>
      <c r="E396" s="263">
        <f>+'Ark1'!D1203</f>
        <v>1</v>
      </c>
      <c r="F396" s="263" t="s">
        <v>586</v>
      </c>
      <c r="G396" s="263">
        <f>+IF(H396=0,"",'Ark1'!Q1203)</f>
        <v>789</v>
      </c>
      <c r="H396" s="451">
        <f>+'Ark1'!R1203</f>
        <v>996</v>
      </c>
      <c r="I396" s="264">
        <f>+IF(H396=0,"",'Ark1'!AE1203)</f>
        <v>18.201754385964911</v>
      </c>
      <c r="J396" s="264">
        <f>+IF(H396=0,"",'Ark1'!AF1203)</f>
        <v>18.065078974223244</v>
      </c>
      <c r="K396" s="265">
        <f>+IF(H396=0,"",'Ark1'!S1203)</f>
        <v>3.6388329979879264</v>
      </c>
      <c r="L396" s="265"/>
      <c r="M396" s="266"/>
      <c r="N396" s="266"/>
      <c r="O396" s="266"/>
      <c r="P396" s="264">
        <f>+IF(H396=0,"",'Ark1'!U1203)</f>
        <v>297.65411646586369</v>
      </c>
      <c r="Q396" s="266">
        <f>+IF(H396=0,"",'Ark1'!W1203)</f>
        <v>100</v>
      </c>
      <c r="R396" s="266">
        <f>+IF(H396=0,"",'Ark1'!X1203)</f>
        <v>8.2329317269076281</v>
      </c>
      <c r="S396" s="266">
        <f>+IF(H396=0,"",'Ark1'!AG1203)</f>
        <v>2208.6910112359551</v>
      </c>
      <c r="T396" s="266">
        <f>+IF(H396=0,"",'Ark1'!AH1203)</f>
        <v>89.357429718875508</v>
      </c>
      <c r="U396" s="266">
        <f>+IF(H396=0,"",'Ark1'!AI1203)</f>
        <v>14.056224899598396</v>
      </c>
      <c r="V396" s="266">
        <f>+IF(H396=0,"",'Ark1'!Y1203)</f>
        <v>37.288256723535248</v>
      </c>
      <c r="W396" s="265">
        <f>+IF(H396=0,"",'Ark1'!Z1203)</f>
        <v>1.1645960548564125</v>
      </c>
      <c r="X396" s="266">
        <f t="shared" ref="X396:X407" si="98">+IF(H396=0,"",1000*P396/S396)</f>
        <v>134.76494219954301</v>
      </c>
      <c r="Y396" s="266">
        <f t="shared" ref="Y396:Y407" si="99">+IF(H396=0,"",P396/C396)</f>
        <v>37.206764558232962</v>
      </c>
      <c r="Z396" s="264">
        <f t="shared" ref="Z396:Z407" si="100">+IF(H396=0,"",H396/G396)</f>
        <v>1.2623574144486691</v>
      </c>
      <c r="AA396" s="353"/>
      <c r="AD396" s="28"/>
      <c r="AE396" s="27"/>
    </row>
    <row r="397" spans="1:67">
      <c r="A397" s="353"/>
      <c r="B397" s="353">
        <f>+'Ark1'!C1204</f>
        <v>2023</v>
      </c>
      <c r="C397" s="263">
        <f>+'Ark1'!M1204</f>
        <v>8</v>
      </c>
      <c r="D397" s="352" t="s">
        <v>100</v>
      </c>
      <c r="E397" s="263">
        <f>+'Ark1'!D1204</f>
        <v>2</v>
      </c>
      <c r="F397" s="263" t="s">
        <v>587</v>
      </c>
      <c r="G397" s="263">
        <f>+IF(H397=0,"",'Ark1'!Q1204)</f>
        <v>544</v>
      </c>
      <c r="H397" s="451">
        <f>+'Ark1'!R1204</f>
        <v>673</v>
      </c>
      <c r="I397" s="264">
        <f>+IF(H397=0,"",'Ark1'!AE1204)</f>
        <v>18.403062619633577</v>
      </c>
      <c r="J397" s="264">
        <f>+IF(H397=0,"",'Ark1'!AF1204)</f>
        <v>18.332877669431017</v>
      </c>
      <c r="K397" s="265">
        <f>+IF(H397=0,"",'Ark1'!S1204)</f>
        <v>3.514970059880238</v>
      </c>
      <c r="L397" s="265"/>
      <c r="M397" s="266"/>
      <c r="N397" s="266"/>
      <c r="O397" s="266"/>
      <c r="P397" s="264">
        <f>+IF(H397=0,"",'Ark1'!U1204)</f>
        <v>295.02451708766688</v>
      </c>
      <c r="Q397" s="266">
        <f>+IF(H397=0,"",'Ark1'!W1204)</f>
        <v>100</v>
      </c>
      <c r="R397" s="266">
        <f>+IF(H397=0,"",'Ark1'!X1204)</f>
        <v>6.9836552748885614</v>
      </c>
      <c r="S397" s="266">
        <f>+IF(H397=0,"",'Ark1'!AG1204)</f>
        <v>2121.8070739549839</v>
      </c>
      <c r="T397" s="266">
        <f>+IF(H397=0,"",'Ark1'!AH1204)</f>
        <v>92.421991084695392</v>
      </c>
      <c r="U397" s="266">
        <f>+IF(H397=0,"",'Ark1'!AI1204)</f>
        <v>11.144130757800889</v>
      </c>
      <c r="V397" s="266">
        <f>+IF(H397=0,"",'Ark1'!Y1204)</f>
        <v>36.947639459332223</v>
      </c>
      <c r="W397" s="265">
        <f>+IF(H397=0,"",'Ark1'!Z1204)</f>
        <v>1.050772889527944</v>
      </c>
      <c r="X397" s="266">
        <f t="shared" si="98"/>
        <v>139.0439878861136</v>
      </c>
      <c r="Y397" s="266">
        <f t="shared" si="99"/>
        <v>36.87806463595836</v>
      </c>
      <c r="Z397" s="264">
        <f t="shared" si="100"/>
        <v>1.2371323529411764</v>
      </c>
      <c r="AA397" s="353"/>
      <c r="AD397" s="28"/>
      <c r="AE397" s="27"/>
    </row>
    <row r="398" spans="1:67">
      <c r="A398" s="353"/>
      <c r="B398" s="353">
        <f>+'Ark1'!C1205</f>
        <v>2023</v>
      </c>
      <c r="C398" s="263">
        <f>+'Ark1'!M1205</f>
        <v>8</v>
      </c>
      <c r="D398" s="352" t="s">
        <v>100</v>
      </c>
      <c r="E398" s="263">
        <f>+'Ark1'!D1205</f>
        <v>3</v>
      </c>
      <c r="F398" s="263" t="s">
        <v>588</v>
      </c>
      <c r="G398" s="263">
        <f>+IF(H398=0,"",'Ark1'!Q1205)</f>
        <v>751</v>
      </c>
      <c r="H398" s="451">
        <f>+'Ark1'!R1205</f>
        <v>912</v>
      </c>
      <c r="I398" s="264">
        <f>+IF(H398=0,"",'Ark1'!AE1205)</f>
        <v>18.350100603621723</v>
      </c>
      <c r="J398" s="264">
        <f>+IF(H398=0,"",'Ark1'!AF1205)</f>
        <v>18.056292307876156</v>
      </c>
      <c r="K398" s="265">
        <f>+IF(H398=0,"",'Ark1'!S1205)</f>
        <v>3.5769230769230775</v>
      </c>
      <c r="L398" s="265"/>
      <c r="M398" s="266"/>
      <c r="N398" s="266"/>
      <c r="O398" s="266"/>
      <c r="P398" s="264">
        <f>+IF(H398=0,"",'Ark1'!U1205)</f>
        <v>294.9285087719299</v>
      </c>
      <c r="Q398" s="266">
        <f>+IF(H398=0,"",'Ark1'!W1205)</f>
        <v>100</v>
      </c>
      <c r="R398" s="266">
        <f>+IF(H398=0,"",'Ark1'!X1205)</f>
        <v>8.2236842105263133</v>
      </c>
      <c r="S398" s="266">
        <f>+IF(H398=0,"",'Ark1'!AG1205)</f>
        <v>2149.6876456876462</v>
      </c>
      <c r="T398" s="266">
        <f>+IF(H398=0,"",'Ark1'!AH1205)</f>
        <v>94.078947368421055</v>
      </c>
      <c r="U398" s="266">
        <f>+IF(H398=0,"",'Ark1'!AI1205)</f>
        <v>13.596491228070176</v>
      </c>
      <c r="V398" s="266">
        <f>+IF(H398=0,"",'Ark1'!Y1205)</f>
        <v>40.510015801432075</v>
      </c>
      <c r="W398" s="265">
        <f>+IF(H398=0,"",'Ark1'!Z1205)</f>
        <v>1.2258753707380547</v>
      </c>
      <c r="X398" s="266">
        <f t="shared" si="98"/>
        <v>137.1959825714994</v>
      </c>
      <c r="Y398" s="266">
        <f t="shared" si="99"/>
        <v>36.866063596491237</v>
      </c>
      <c r="Z398" s="264">
        <f t="shared" si="100"/>
        <v>1.2143808255659121</v>
      </c>
      <c r="AA398" s="353"/>
      <c r="AD398" s="28"/>
      <c r="AE398" s="27"/>
    </row>
    <row r="399" spans="1:67">
      <c r="A399" s="353"/>
      <c r="B399" s="353">
        <f>+'Ark1'!C1206</f>
        <v>2023</v>
      </c>
      <c r="C399" s="263">
        <f>+'Ark1'!M1206</f>
        <v>8</v>
      </c>
      <c r="D399" s="352" t="s">
        <v>100</v>
      </c>
      <c r="E399" s="263">
        <f>+'Ark1'!D1206</f>
        <v>4</v>
      </c>
      <c r="F399" s="263" t="s">
        <v>589</v>
      </c>
      <c r="G399" s="263">
        <f>+IF(H399=0,"",'Ark1'!Q1206)</f>
        <v>506</v>
      </c>
      <c r="H399" s="451">
        <f>+'Ark1'!R1206</f>
        <v>608</v>
      </c>
      <c r="I399" s="264">
        <f>+IF(H399=0,"",'Ark1'!AE1206)</f>
        <v>17.346647646219683</v>
      </c>
      <c r="J399" s="264">
        <f>+IF(H399=0,"",'Ark1'!AF1206)</f>
        <v>17.077461213430091</v>
      </c>
      <c r="K399" s="265">
        <f>+IF(H399=0,"",'Ark1'!S1206)</f>
        <v>3.7006578947368407</v>
      </c>
      <c r="L399" s="265"/>
      <c r="M399" s="266"/>
      <c r="N399" s="266"/>
      <c r="O399" s="266"/>
      <c r="P399" s="264">
        <f>+IF(H399=0,"",'Ark1'!U1206)</f>
        <v>300.13618421052649</v>
      </c>
      <c r="Q399" s="266">
        <f>+IF(H399=0,"",'Ark1'!W1206)</f>
        <v>100</v>
      </c>
      <c r="R399" s="266">
        <f>+IF(H399=0,"",'Ark1'!X1206)</f>
        <v>11.842105263157897</v>
      </c>
      <c r="S399" s="266">
        <f>+IF(H399=0,"",'Ark1'!AG1206)</f>
        <v>2232.5246800731256</v>
      </c>
      <c r="T399" s="266">
        <f>+IF(H399=0,"",'Ark1'!AH1206)</f>
        <v>89.80263157894737</v>
      </c>
      <c r="U399" s="266">
        <f>+IF(H399=0,"",'Ark1'!AI1206)</f>
        <v>15.460526315789473</v>
      </c>
      <c r="V399" s="266">
        <f>+IF(H399=0,"",'Ark1'!Y1206)</f>
        <v>43.207219562033565</v>
      </c>
      <c r="W399" s="265">
        <f>+IF(H399=0,"",'Ark1'!Z1206)</f>
        <v>1.3987304728201098</v>
      </c>
      <c r="X399" s="266">
        <f t="shared" si="98"/>
        <v>134.43801400694733</v>
      </c>
      <c r="Y399" s="266">
        <f t="shared" si="99"/>
        <v>37.517023026315812</v>
      </c>
      <c r="Z399" s="264">
        <f t="shared" si="100"/>
        <v>1.2015810276679841</v>
      </c>
      <c r="AA399" s="353"/>
      <c r="AD399" s="28"/>
      <c r="AE399" s="27"/>
    </row>
    <row r="400" spans="1:67">
      <c r="A400" s="353"/>
      <c r="B400" s="353">
        <f>+'Ark1'!C1207</f>
        <v>2023</v>
      </c>
      <c r="C400" s="263">
        <f>+'Ark1'!M1207</f>
        <v>8</v>
      </c>
      <c r="D400" s="352" t="s">
        <v>100</v>
      </c>
      <c r="E400" s="263">
        <f>+'Ark1'!D1207</f>
        <v>5</v>
      </c>
      <c r="F400" s="263" t="s">
        <v>444</v>
      </c>
      <c r="G400" s="263">
        <f>+IF(H400=0,"",'Ark1'!Q1207)</f>
        <v>588</v>
      </c>
      <c r="H400" s="451">
        <f>+'Ark1'!R1207</f>
        <v>708</v>
      </c>
      <c r="I400" s="264">
        <f>+IF(H400=0,"",'Ark1'!AE1207)</f>
        <v>16.861157418432956</v>
      </c>
      <c r="J400" s="264">
        <f>+IF(H400=0,"",'Ark1'!AF1207)</f>
        <v>16.274988851058758</v>
      </c>
      <c r="K400" s="265">
        <f>+IF(H400=0,"",'Ark1'!S1207)</f>
        <v>3.5254237288135597</v>
      </c>
      <c r="L400" s="265"/>
      <c r="M400" s="266"/>
      <c r="N400" s="266"/>
      <c r="O400" s="266"/>
      <c r="P400" s="264">
        <f>+IF(H400=0,"",'Ark1'!U1207)</f>
        <v>293.70833333333343</v>
      </c>
      <c r="Q400" s="266">
        <f>+IF(H400=0,"",'Ark1'!W1207)</f>
        <v>100</v>
      </c>
      <c r="R400" s="266">
        <f>+IF(H400=0,"",'Ark1'!X1207)</f>
        <v>9.3220338983050883</v>
      </c>
      <c r="S400" s="266">
        <f>+IF(H400=0,"",'Ark1'!AG1207)</f>
        <v>2180.3119266055046</v>
      </c>
      <c r="T400" s="266">
        <f>+IF(H400=0,"",'Ark1'!AH1207)</f>
        <v>92.372881355932222</v>
      </c>
      <c r="U400" s="266">
        <f>+IF(H400=0,"",'Ark1'!AI1207)</f>
        <v>16.101694915254235</v>
      </c>
      <c r="V400" s="266">
        <f>+IF(H400=0,"",'Ark1'!Y1207)</f>
        <v>42.097231762681155</v>
      </c>
      <c r="W400" s="265">
        <f>+IF(H400=0,"",'Ark1'!Z1207)</f>
        <v>1.2625317431157119</v>
      </c>
      <c r="X400" s="266">
        <f t="shared" si="98"/>
        <v>134.70931830868972</v>
      </c>
      <c r="Y400" s="266">
        <f t="shared" si="99"/>
        <v>36.713541666666679</v>
      </c>
      <c r="Z400" s="264">
        <f t="shared" si="100"/>
        <v>1.2040816326530612</v>
      </c>
      <c r="AA400" s="353"/>
      <c r="AD400" s="28"/>
      <c r="AE400" s="27"/>
    </row>
    <row r="401" spans="1:67">
      <c r="A401" s="353"/>
      <c r="B401" s="353">
        <f>+'Ark1'!C1208</f>
        <v>2023</v>
      </c>
      <c r="C401" s="263">
        <f>+'Ark1'!M1208</f>
        <v>8</v>
      </c>
      <c r="D401" s="352" t="s">
        <v>100</v>
      </c>
      <c r="E401" s="263">
        <f>+'Ark1'!D1208</f>
        <v>6</v>
      </c>
      <c r="F401" s="263" t="s">
        <v>590</v>
      </c>
      <c r="G401" s="263">
        <f>+IF(H401=0,"",'Ark1'!Q1208)</f>
        <v>595</v>
      </c>
      <c r="H401" s="451">
        <f>+'Ark1'!R1208</f>
        <v>726</v>
      </c>
      <c r="I401" s="264">
        <f>+IF(H401=0,"",'Ark1'!AE1208)</f>
        <v>16.18729096989966</v>
      </c>
      <c r="J401" s="264">
        <f>+IF(H401=0,"",'Ark1'!AF1208)</f>
        <v>15.754680928698377</v>
      </c>
      <c r="K401" s="265">
        <f>+IF(H401=0,"",'Ark1'!S1208)</f>
        <v>3.616022099447513</v>
      </c>
      <c r="L401" s="265"/>
      <c r="M401" s="266"/>
      <c r="N401" s="266"/>
      <c r="O401" s="266"/>
      <c r="P401" s="264">
        <f>+IF(H401=0,"",'Ark1'!U1208)</f>
        <v>293.97520661157034</v>
      </c>
      <c r="Q401" s="266">
        <f>+IF(H401=0,"",'Ark1'!W1208)</f>
        <v>100</v>
      </c>
      <c r="R401" s="266">
        <f>+IF(H401=0,"",'Ark1'!X1208)</f>
        <v>7.3002754820936655</v>
      </c>
      <c r="S401" s="266">
        <f>+IF(H401=0,"",'Ark1'!AG1208)</f>
        <v>2210.7088235294118</v>
      </c>
      <c r="T401" s="266">
        <f>+IF(H401=0,"",'Ark1'!AH1208)</f>
        <v>93.663911845729999</v>
      </c>
      <c r="U401" s="266">
        <f>+IF(H401=0,"",'Ark1'!AI1208)</f>
        <v>17.079889807162527</v>
      </c>
      <c r="V401" s="266">
        <f>+IF(H401=0,"",'Ark1'!Y1208)</f>
        <v>40.008423591671992</v>
      </c>
      <c r="W401" s="265">
        <f>+IF(H401=0,"",'Ark1'!Z1208)</f>
        <v>1.273323946714618</v>
      </c>
      <c r="X401" s="266">
        <f t="shared" si="98"/>
        <v>132.97780489347161</v>
      </c>
      <c r="Y401" s="266">
        <f t="shared" si="99"/>
        <v>36.746900826446293</v>
      </c>
      <c r="Z401" s="264">
        <f t="shared" si="100"/>
        <v>1.2201680672268909</v>
      </c>
      <c r="AA401" s="353"/>
      <c r="AD401" s="28"/>
      <c r="AE401" s="27"/>
    </row>
    <row r="402" spans="1:67">
      <c r="A402" s="353"/>
      <c r="B402" s="353">
        <f>+'Ark1'!C1209</f>
        <v>2023</v>
      </c>
      <c r="C402" s="263">
        <f>+'Ark1'!M1209</f>
        <v>8</v>
      </c>
      <c r="D402" s="352" t="s">
        <v>100</v>
      </c>
      <c r="E402" s="263">
        <f>+'Ark1'!D1209</f>
        <v>7</v>
      </c>
      <c r="F402" s="263" t="s">
        <v>591</v>
      </c>
      <c r="G402" s="263">
        <f>+IF(H402=0,"",'Ark1'!Q1209)</f>
        <v>438</v>
      </c>
      <c r="H402" s="451">
        <f>+'Ark1'!R1209</f>
        <v>520</v>
      </c>
      <c r="I402" s="264">
        <f>+IF(H402=0,"",'Ark1'!AE1209)</f>
        <v>17.875558611206596</v>
      </c>
      <c r="J402" s="264">
        <f>+IF(H402=0,"",'Ark1'!AF1209)</f>
        <v>17.641411308290589</v>
      </c>
      <c r="K402" s="265">
        <f>+IF(H402=0,"",'Ark1'!S1209)</f>
        <v>3.5356454720616575</v>
      </c>
      <c r="L402" s="265"/>
      <c r="M402" s="266"/>
      <c r="N402" s="266"/>
      <c r="O402" s="266"/>
      <c r="P402" s="264">
        <f>+IF(H402=0,"",'Ark1'!U1209)</f>
        <v>294.10576923076951</v>
      </c>
      <c r="Q402" s="266">
        <f>+IF(H402=0,"",'Ark1'!W1209)</f>
        <v>100</v>
      </c>
      <c r="R402" s="266">
        <f>+IF(H402=0,"",'Ark1'!X1209)</f>
        <v>9.2307692307692282</v>
      </c>
      <c r="S402" s="266">
        <f>+IF(H402=0,"",'Ark1'!AG1209)</f>
        <v>2220.9745762711859</v>
      </c>
      <c r="T402" s="266">
        <f>+IF(H402=0,"",'Ark1'!AH1209)</f>
        <v>90.769230769230788</v>
      </c>
      <c r="U402" s="266">
        <f>+IF(H402=0,"",'Ark1'!AI1209)</f>
        <v>13.653846153846148</v>
      </c>
      <c r="V402" s="266">
        <f>+IF(H402=0,"",'Ark1'!Y1209)</f>
        <v>40.22962701533347</v>
      </c>
      <c r="W402" s="265">
        <f>+IF(H402=0,"",'Ark1'!Z1209)</f>
        <v>1.3189373416787165</v>
      </c>
      <c r="X402" s="266">
        <f t="shared" si="98"/>
        <v>132.421943219425</v>
      </c>
      <c r="Y402" s="266">
        <f t="shared" si="99"/>
        <v>36.763221153846189</v>
      </c>
      <c r="Z402" s="264">
        <f t="shared" si="100"/>
        <v>1.1872146118721461</v>
      </c>
      <c r="AA402" s="353"/>
      <c r="AD402" s="28"/>
      <c r="AE402" s="27"/>
    </row>
    <row r="403" spans="1:67">
      <c r="A403" s="353"/>
      <c r="B403" s="353">
        <f>+'Ark1'!C1210</f>
        <v>2023</v>
      </c>
      <c r="C403" s="263">
        <f>+'Ark1'!M1210</f>
        <v>8</v>
      </c>
      <c r="D403" s="352" t="s">
        <v>100</v>
      </c>
      <c r="E403" s="263">
        <f>+'Ark1'!D1210</f>
        <v>8</v>
      </c>
      <c r="F403" s="263" t="s">
        <v>592</v>
      </c>
      <c r="G403" s="263">
        <f>+IF(H403=0,"",'Ark1'!Q1210)</f>
        <v>554</v>
      </c>
      <c r="H403" s="451">
        <f>+'Ark1'!R1210</f>
        <v>665</v>
      </c>
      <c r="I403" s="264">
        <f>+IF(H403=0,"",'Ark1'!AE1210)</f>
        <v>17.068788501026692</v>
      </c>
      <c r="J403" s="264">
        <f>+IF(H403=0,"",'Ark1'!AF1210)</f>
        <v>17.048976714667365</v>
      </c>
      <c r="K403" s="265">
        <f>+IF(H403=0,"",'Ark1'!S1210)</f>
        <v>3.5052790346908007</v>
      </c>
      <c r="L403" s="265"/>
      <c r="M403" s="266"/>
      <c r="N403" s="266"/>
      <c r="O403" s="266"/>
      <c r="P403" s="264">
        <f>+IF(H403=0,"",'Ark1'!U1210)</f>
        <v>293.39804511278197</v>
      </c>
      <c r="Q403" s="266">
        <f>+IF(H403=0,"",'Ark1'!W1210)</f>
        <v>100</v>
      </c>
      <c r="R403" s="266">
        <f>+IF(H403=0,"",'Ark1'!X1210)</f>
        <v>5.7142857142857153</v>
      </c>
      <c r="S403" s="266">
        <f>+IF(H403=0,"",'Ark1'!AG1210)</f>
        <v>2141.4813008130077</v>
      </c>
      <c r="T403" s="266">
        <f>+IF(H403=0,"",'Ark1'!AH1210)</f>
        <v>92.481203007518786</v>
      </c>
      <c r="U403" s="266">
        <f>+IF(H403=0,"",'Ark1'!AI1210)</f>
        <v>10.526315789473689</v>
      </c>
      <c r="V403" s="266">
        <f>+IF(H403=0,"",'Ark1'!Y1210)</f>
        <v>36.300473442066789</v>
      </c>
      <c r="W403" s="265">
        <f>+IF(H403=0,"",'Ark1'!Z1210)</f>
        <v>1.038476009733361</v>
      </c>
      <c r="X403" s="266">
        <f t="shared" si="98"/>
        <v>137.00705441667606</v>
      </c>
      <c r="Y403" s="266">
        <f t="shared" si="99"/>
        <v>36.674755639097746</v>
      </c>
      <c r="Z403" s="264">
        <f t="shared" si="100"/>
        <v>1.2003610108303249</v>
      </c>
      <c r="AA403" s="353"/>
      <c r="AD403" s="28"/>
      <c r="AE403" s="27"/>
    </row>
    <row r="404" spans="1:67">
      <c r="A404" s="353"/>
      <c r="B404" s="353">
        <f>+'Ark1'!C1211</f>
        <v>2023</v>
      </c>
      <c r="C404" s="263">
        <f>+'Ark1'!M1211</f>
        <v>8</v>
      </c>
      <c r="D404" s="352" t="s">
        <v>100</v>
      </c>
      <c r="E404" s="263">
        <f>+'Ark1'!D1211</f>
        <v>9</v>
      </c>
      <c r="F404" s="263" t="s">
        <v>593</v>
      </c>
      <c r="G404" s="263">
        <f>+IF(H404=0,"",'Ark1'!Q1211)</f>
        <v>516</v>
      </c>
      <c r="H404" s="451">
        <f>+'Ark1'!R1211</f>
        <v>637</v>
      </c>
      <c r="I404" s="264">
        <f>+IF(H404=0,"",'Ark1'!AE1211)</f>
        <v>16.896551724137925</v>
      </c>
      <c r="J404" s="264">
        <f>+IF(H404=0,"",'Ark1'!AF1211)</f>
        <v>17.199256945451019</v>
      </c>
      <c r="K404" s="265">
        <f>+IF(H404=0,"",'Ark1'!S1211)</f>
        <v>3.6861198738170353</v>
      </c>
      <c r="L404" s="265"/>
      <c r="M404" s="266"/>
      <c r="N404" s="266"/>
      <c r="O404" s="266"/>
      <c r="P404" s="264">
        <f>+IF(H404=0,"",'Ark1'!U1211)</f>
        <v>298.84599686028264</v>
      </c>
      <c r="Q404" s="266">
        <f>+IF(H404=0,"",'Ark1'!W1211)</f>
        <v>100</v>
      </c>
      <c r="R404" s="266">
        <f>+IF(H404=0,"",'Ark1'!X1211)</f>
        <v>8.4772370486656197</v>
      </c>
      <c r="S404" s="266">
        <f>+IF(H404=0,"",'Ark1'!AG1211)</f>
        <v>2204.2428330522766</v>
      </c>
      <c r="T404" s="266">
        <f>+IF(H404=0,"",'Ark1'!AH1211)</f>
        <v>92.935635792778683</v>
      </c>
      <c r="U404" s="266">
        <f>+IF(H404=0,"",'Ark1'!AI1211)</f>
        <v>15.698587127158556</v>
      </c>
      <c r="V404" s="266">
        <f>+IF(H404=0,"",'Ark1'!Y1211)</f>
        <v>39.207973876867001</v>
      </c>
      <c r="W404" s="265">
        <f>+IF(H404=0,"",'Ark1'!Z1211)</f>
        <v>1.2184965230299247</v>
      </c>
      <c r="X404" s="266">
        <f t="shared" si="98"/>
        <v>135.57761984257525</v>
      </c>
      <c r="Y404" s="266">
        <f t="shared" si="99"/>
        <v>37.35574960753533</v>
      </c>
      <c r="Z404" s="264">
        <f t="shared" si="100"/>
        <v>1.2344961240310077</v>
      </c>
      <c r="AA404" s="353"/>
      <c r="AD404" s="28"/>
      <c r="AE404" s="27"/>
    </row>
    <row r="405" spans="1:67">
      <c r="A405" s="353"/>
      <c r="B405" s="353">
        <f>+'Ark1'!C1212</f>
        <v>2023</v>
      </c>
      <c r="C405" s="263">
        <f>+'Ark1'!M1212</f>
        <v>8</v>
      </c>
      <c r="D405" s="352" t="s">
        <v>100</v>
      </c>
      <c r="E405" s="263">
        <f>+'Ark1'!D1212</f>
        <v>10</v>
      </c>
      <c r="F405" s="263" t="s">
        <v>594</v>
      </c>
      <c r="G405" s="263">
        <f>+IF(H405=0,"",'Ark1'!Q1212)</f>
        <v>1111</v>
      </c>
      <c r="H405" s="451">
        <f>+'Ark1'!R1212</f>
        <v>1457</v>
      </c>
      <c r="I405" s="264">
        <f>+IF(H405=0,"",'Ark1'!AE1212)</f>
        <v>15.153406136245446</v>
      </c>
      <c r="J405" s="264">
        <f>+IF(H405=0,"",'Ark1'!AF1212)</f>
        <v>15.168305917953221</v>
      </c>
      <c r="K405" s="265">
        <f>+IF(H405=0,"",'Ark1'!S1212)</f>
        <v>4.0158402203856749</v>
      </c>
      <c r="L405" s="265"/>
      <c r="M405" s="266"/>
      <c r="N405" s="266"/>
      <c r="O405" s="266"/>
      <c r="P405" s="264">
        <f>+IF(H405=0,"",'Ark1'!U1212)</f>
        <v>298.71338366506507</v>
      </c>
      <c r="Q405" s="266">
        <f>+IF(H405=0,"",'Ark1'!W1212)</f>
        <v>100</v>
      </c>
      <c r="R405" s="266">
        <f>+IF(H405=0,"",'Ark1'!X1212)</f>
        <v>12.079615648592998</v>
      </c>
      <c r="S405" s="266">
        <f>+IF(H405=0,"",'Ark1'!AG1212)</f>
        <v>2261.2919914953941</v>
      </c>
      <c r="T405" s="266">
        <f>+IF(H405=0,"",'Ark1'!AH1212)</f>
        <v>96.842827728208619</v>
      </c>
      <c r="U405" s="266">
        <f>+IF(H405=0,"",'Ark1'!AI1212)</f>
        <v>32.807137954701425</v>
      </c>
      <c r="V405" s="266">
        <f>+IF(H405=0,"",'Ark1'!Y1212)</f>
        <v>48.215989745489239</v>
      </c>
      <c r="W405" s="265">
        <f>+IF(H405=0,"",'Ark1'!Z1212)</f>
        <v>1.3763371389588439</v>
      </c>
      <c r="X405" s="266">
        <f t="shared" si="98"/>
        <v>132.09854578201802</v>
      </c>
      <c r="Y405" s="266">
        <f t="shared" si="99"/>
        <v>37.339172958133133</v>
      </c>
      <c r="Z405" s="264">
        <f t="shared" si="100"/>
        <v>1.3114311431143115</v>
      </c>
      <c r="AA405" s="353"/>
      <c r="AD405" s="28"/>
      <c r="AE405" s="27"/>
    </row>
    <row r="406" spans="1:67">
      <c r="A406" s="353"/>
      <c r="B406" s="353">
        <f>+'Ark1'!C1213</f>
        <v>2023</v>
      </c>
      <c r="C406" s="263">
        <f>+'Ark1'!M1213</f>
        <v>8</v>
      </c>
      <c r="D406" s="352" t="s">
        <v>100</v>
      </c>
      <c r="E406" s="263">
        <f>+'Ark1'!D1213</f>
        <v>11</v>
      </c>
      <c r="F406" s="263" t="s">
        <v>595</v>
      </c>
      <c r="G406" s="263">
        <f>+IF(H406=0,"",'Ark1'!Q1213)</f>
        <v>1082</v>
      </c>
      <c r="H406" s="451">
        <f>+'Ark1'!R1213</f>
        <v>1414</v>
      </c>
      <c r="I406" s="264">
        <f>+IF(H406=0,"",'Ark1'!AE1213)</f>
        <v>16.438037665659142</v>
      </c>
      <c r="J406" s="264">
        <f>+IF(H406=0,"",'Ark1'!AF1213)</f>
        <v>16.27277708395761</v>
      </c>
      <c r="K406" s="265">
        <f>+IF(H406=0,"",'Ark1'!S1213)</f>
        <v>4.0198159943382876</v>
      </c>
      <c r="L406" s="265"/>
      <c r="M406" s="266"/>
      <c r="N406" s="266"/>
      <c r="O406" s="266"/>
      <c r="P406" s="264">
        <f>+IF(H406=0,"",'Ark1'!U1213)</f>
        <v>300.2874823196604</v>
      </c>
      <c r="Q406" s="266">
        <f>+IF(H406=0,"",'Ark1'!W1213)</f>
        <v>100</v>
      </c>
      <c r="R406" s="266">
        <f>+IF(H406=0,"",'Ark1'!X1213)</f>
        <v>13.295615275813297</v>
      </c>
      <c r="S406" s="266">
        <f>+IF(H406=0,"",'Ark1'!AG1213)</f>
        <v>2299.8295202952031</v>
      </c>
      <c r="T406" s="266">
        <f>+IF(H406=0,"",'Ark1'!AH1213)</f>
        <v>95.756718528995762</v>
      </c>
      <c r="U406" s="266">
        <f>+IF(H406=0,"",'Ark1'!AI1213)</f>
        <v>30.268741159830281</v>
      </c>
      <c r="V406" s="266">
        <f>+IF(H406=0,"",'Ark1'!Y1213)</f>
        <v>45.049321300910655</v>
      </c>
      <c r="W406" s="265">
        <f>+IF(H406=0,"",'Ark1'!Z1213)</f>
        <v>1.3790938109545503</v>
      </c>
      <c r="X406" s="266">
        <f t="shared" si="98"/>
        <v>130.56945293976221</v>
      </c>
      <c r="Y406" s="266">
        <f t="shared" si="99"/>
        <v>37.53593528995755</v>
      </c>
      <c r="Z406" s="264">
        <f t="shared" si="100"/>
        <v>1.3068391866913125</v>
      </c>
      <c r="AA406" s="353"/>
      <c r="AD406" s="28"/>
      <c r="AE406" s="27"/>
    </row>
    <row r="407" spans="1:67">
      <c r="A407" s="353"/>
      <c r="B407" s="353">
        <f>+'Ark1'!C1214</f>
        <v>2023</v>
      </c>
      <c r="C407" s="263">
        <f>+'Ark1'!M1214</f>
        <v>8</v>
      </c>
      <c r="D407" s="352" t="s">
        <v>100</v>
      </c>
      <c r="E407" s="263">
        <f>+'Ark1'!D1214</f>
        <v>12</v>
      </c>
      <c r="F407" s="263" t="s">
        <v>596</v>
      </c>
      <c r="G407" s="263">
        <f>+IF(H407=0,"",'Ark1'!Q1214)</f>
        <v>265</v>
      </c>
      <c r="H407" s="451">
        <f>+'Ark1'!R1214</f>
        <v>334</v>
      </c>
      <c r="I407" s="264">
        <f>+IF(H407=0,"",'Ark1'!AE1214)</f>
        <v>16.834677419354843</v>
      </c>
      <c r="J407" s="264">
        <f>+IF(H407=0,"",'Ark1'!AF1214)</f>
        <v>16.583394574955626</v>
      </c>
      <c r="K407" s="265">
        <f>+IF(H407=0,"",'Ark1'!S1214)</f>
        <v>4.0060060060060056</v>
      </c>
      <c r="L407" s="265"/>
      <c r="M407" s="266"/>
      <c r="N407" s="266"/>
      <c r="O407" s="266"/>
      <c r="P407" s="264">
        <f>+IF(H407=0,"",'Ark1'!U1214)</f>
        <v>300.64850299401206</v>
      </c>
      <c r="Q407" s="266">
        <f>+IF(H407=0,"",'Ark1'!W1214)</f>
        <v>100</v>
      </c>
      <c r="R407" s="266">
        <f>+IF(H407=0,"",'Ark1'!X1214)</f>
        <v>14.071856287425147</v>
      </c>
      <c r="S407" s="266">
        <f>+IF(H407=0,"",'Ark1'!AG1214)</f>
        <v>2292.9274447949529</v>
      </c>
      <c r="T407" s="266">
        <f>+IF(H407=0,"",'Ark1'!AH1214)</f>
        <v>94.610778443113773</v>
      </c>
      <c r="U407" s="266">
        <f>+IF(H407=0,"",'Ark1'!AI1214)</f>
        <v>28.143712574850294</v>
      </c>
      <c r="V407" s="266">
        <f>+IF(H407=0,"",'Ark1'!Y1214)</f>
        <v>46.457682574725155</v>
      </c>
      <c r="W407" s="265">
        <f>+IF(H407=0,"",'Ark1'!Z1214)</f>
        <v>1.4579329800970231</v>
      </c>
      <c r="X407" s="266">
        <f t="shared" si="98"/>
        <v>131.11993738680982</v>
      </c>
      <c r="Y407" s="266">
        <f t="shared" si="99"/>
        <v>37.581062874251508</v>
      </c>
      <c r="Z407" s="264">
        <f t="shared" si="100"/>
        <v>1.260377358490566</v>
      </c>
      <c r="AA407" s="353"/>
      <c r="AD407" s="28"/>
      <c r="AE407" s="27"/>
    </row>
    <row r="408" spans="1:67" ht="19.8">
      <c r="A408" s="353"/>
      <c r="B408" s="353"/>
      <c r="C408" s="353"/>
      <c r="D408" s="353"/>
      <c r="E408" s="353"/>
      <c r="F408" s="353"/>
      <c r="G408" s="353"/>
      <c r="H408" s="452"/>
      <c r="I408" s="354"/>
      <c r="J408" s="354"/>
      <c r="K408" s="353"/>
      <c r="L408" s="353"/>
      <c r="M408" s="355"/>
      <c r="N408" s="355"/>
      <c r="O408" s="355"/>
      <c r="P408" s="353"/>
      <c r="Q408" s="355"/>
      <c r="R408" s="355"/>
      <c r="S408" s="353"/>
      <c r="T408" s="355"/>
      <c r="U408" s="355"/>
      <c r="V408" s="355"/>
      <c r="W408" s="353"/>
      <c r="X408" s="353"/>
      <c r="Y408" s="355"/>
      <c r="Z408" s="354"/>
      <c r="AA408" s="353"/>
      <c r="AB408" s="247"/>
      <c r="AD408" s="28"/>
      <c r="AE408" s="27"/>
      <c r="AF408" s="248"/>
      <c r="AG408" s="86"/>
      <c r="AK408" s="86"/>
      <c r="BC408" s="259" t="e">
        <f>1+#REF!</f>
        <v>#REF!</v>
      </c>
      <c r="BD408" s="27">
        <v>248.30514184397128</v>
      </c>
      <c r="BE408" s="86">
        <f t="shared" ref="BE408:BO408" si="101">+BD408</f>
        <v>248.30514184397128</v>
      </c>
      <c r="BF408" s="86">
        <f t="shared" si="101"/>
        <v>248.30514184397128</v>
      </c>
      <c r="BG408" s="86">
        <f t="shared" si="101"/>
        <v>248.30514184397128</v>
      </c>
      <c r="BH408" s="86">
        <f t="shared" si="101"/>
        <v>248.30514184397128</v>
      </c>
      <c r="BI408" s="86">
        <f t="shared" si="101"/>
        <v>248.30514184397128</v>
      </c>
      <c r="BJ408" s="86">
        <f t="shared" si="101"/>
        <v>248.30514184397128</v>
      </c>
      <c r="BK408" s="86">
        <f t="shared" si="101"/>
        <v>248.30514184397128</v>
      </c>
      <c r="BL408" s="86">
        <f t="shared" si="101"/>
        <v>248.30514184397128</v>
      </c>
      <c r="BM408" s="86">
        <f t="shared" si="101"/>
        <v>248.30514184397128</v>
      </c>
      <c r="BN408" s="86">
        <f t="shared" si="101"/>
        <v>248.30514184397128</v>
      </c>
      <c r="BO408" s="86">
        <f t="shared" si="101"/>
        <v>248.30514184397128</v>
      </c>
    </row>
    <row r="409" spans="1:67" ht="19.8">
      <c r="A409" s="353"/>
      <c r="B409" s="353"/>
      <c r="C409" s="353"/>
      <c r="D409" s="353"/>
      <c r="E409" s="353"/>
      <c r="F409" s="353"/>
      <c r="G409" s="353"/>
      <c r="H409" s="452"/>
      <c r="I409" s="354"/>
      <c r="J409" s="354"/>
      <c r="K409" s="353"/>
      <c r="L409" s="353"/>
      <c r="M409" s="355"/>
      <c r="N409" s="355"/>
      <c r="O409" s="355"/>
      <c r="P409" s="353"/>
      <c r="Q409" s="355"/>
      <c r="R409" s="355"/>
      <c r="S409" s="353"/>
      <c r="T409" s="355"/>
      <c r="U409" s="355"/>
      <c r="V409" s="355"/>
      <c r="W409" s="353"/>
      <c r="X409" s="353"/>
      <c r="Y409" s="355"/>
      <c r="Z409" s="354"/>
      <c r="AA409" s="353"/>
      <c r="AB409" s="247"/>
      <c r="AD409" s="28"/>
      <c r="AE409" s="27"/>
      <c r="AF409" s="248"/>
      <c r="AG409" s="86"/>
      <c r="AK409" s="86"/>
      <c r="BC409" s="259"/>
      <c r="BD409" s="27"/>
    </row>
    <row r="410" spans="1:67" ht="22.8">
      <c r="A410" s="356" t="s">
        <v>628</v>
      </c>
      <c r="B410" s="353"/>
      <c r="C410" s="353"/>
      <c r="D410" s="357" t="str">
        <f>+D415</f>
        <v>3+</v>
      </c>
      <c r="E410" s="353"/>
      <c r="F410" s="353"/>
      <c r="G410" s="353"/>
      <c r="H410" s="446">
        <f>SUM(H415:H426)</f>
        <v>8409</v>
      </c>
      <c r="I410" s="354"/>
      <c r="J410" s="354"/>
      <c r="K410" s="353"/>
      <c r="L410" s="353"/>
      <c r="M410" s="355"/>
      <c r="N410" s="355"/>
      <c r="O410" s="355"/>
      <c r="P410" s="269">
        <f>+Fettgruppe!Q33</f>
        <v>315.23290403139572</v>
      </c>
      <c r="Q410" s="355"/>
      <c r="R410" s="355"/>
      <c r="S410" s="353"/>
      <c r="T410" s="355"/>
      <c r="U410" s="355"/>
      <c r="V410" s="355"/>
      <c r="W410" s="353"/>
      <c r="X410" s="269">
        <f>+Fettgruppe!Y33</f>
        <v>140.83707725714186</v>
      </c>
      <c r="Y410" s="358" t="s">
        <v>627</v>
      </c>
      <c r="Z410" s="359"/>
      <c r="AA410" s="353"/>
      <c r="AB410" s="247"/>
      <c r="AD410" s="28"/>
      <c r="AE410" s="27"/>
      <c r="AF410" s="248"/>
      <c r="AG410" s="86"/>
      <c r="AK410" s="86"/>
      <c r="BC410" s="259" t="e">
        <f>1+BC408</f>
        <v>#REF!</v>
      </c>
      <c r="BD410" s="27">
        <v>268.9193823216188</v>
      </c>
      <c r="BE410" s="86">
        <f t="shared" ref="BE410:BO410" si="102">+BD410</f>
        <v>268.9193823216188</v>
      </c>
      <c r="BF410" s="86">
        <f t="shared" si="102"/>
        <v>268.9193823216188</v>
      </c>
      <c r="BG410" s="86">
        <f t="shared" si="102"/>
        <v>268.9193823216188</v>
      </c>
      <c r="BH410" s="86">
        <f t="shared" si="102"/>
        <v>268.9193823216188</v>
      </c>
      <c r="BI410" s="86">
        <f t="shared" si="102"/>
        <v>268.9193823216188</v>
      </c>
      <c r="BJ410" s="86">
        <f t="shared" si="102"/>
        <v>268.9193823216188</v>
      </c>
      <c r="BK410" s="86">
        <f t="shared" si="102"/>
        <v>268.9193823216188</v>
      </c>
      <c r="BL410" s="86">
        <f t="shared" si="102"/>
        <v>268.9193823216188</v>
      </c>
      <c r="BM410" s="86">
        <f t="shared" si="102"/>
        <v>268.9193823216188</v>
      </c>
      <c r="BN410" s="86">
        <f t="shared" si="102"/>
        <v>268.9193823216188</v>
      </c>
      <c r="BO410" s="86">
        <f t="shared" si="102"/>
        <v>268.9193823216188</v>
      </c>
    </row>
    <row r="411" spans="1:67" ht="16.5" customHeight="1">
      <c r="A411" s="353"/>
      <c r="B411" s="353"/>
      <c r="C411" s="353"/>
      <c r="D411" s="357"/>
      <c r="E411" s="353"/>
      <c r="F411" s="353"/>
      <c r="G411" s="353"/>
      <c r="H411" s="452"/>
      <c r="I411" s="353"/>
      <c r="J411" s="353"/>
      <c r="K411" s="353"/>
      <c r="L411" s="353"/>
      <c r="M411" s="355"/>
      <c r="N411" s="355"/>
      <c r="O411" s="355"/>
      <c r="P411" s="353"/>
      <c r="Q411" s="355"/>
      <c r="R411" s="355"/>
      <c r="S411" s="353"/>
      <c r="T411" s="355"/>
      <c r="U411" s="355"/>
      <c r="V411" s="355"/>
      <c r="W411" s="353"/>
      <c r="X411" s="353"/>
      <c r="Y411" s="355"/>
      <c r="Z411" s="359" t="s">
        <v>4</v>
      </c>
      <c r="AA411" s="353"/>
      <c r="AB411" s="247"/>
      <c r="AD411" s="28"/>
      <c r="AE411" s="27"/>
      <c r="AF411" s="248"/>
      <c r="AG411" s="86"/>
      <c r="AK411" s="86"/>
      <c r="BC411" s="259"/>
      <c r="BD411" s="27"/>
    </row>
    <row r="412" spans="1:67" ht="19.8">
      <c r="A412" s="353"/>
      <c r="B412" s="353"/>
      <c r="C412" s="353"/>
      <c r="D412" s="353"/>
      <c r="E412" s="353"/>
      <c r="F412" s="353"/>
      <c r="G412" s="356" t="s">
        <v>4</v>
      </c>
      <c r="H412" s="452"/>
      <c r="I412" s="354"/>
      <c r="J412" s="354"/>
      <c r="K412" s="356" t="s">
        <v>24</v>
      </c>
      <c r="L412" s="356"/>
      <c r="M412" s="355"/>
      <c r="N412" s="355"/>
      <c r="O412" s="355"/>
      <c r="P412" s="354"/>
      <c r="Q412" s="355" t="s">
        <v>404</v>
      </c>
      <c r="R412" s="355" t="s">
        <v>404</v>
      </c>
      <c r="S412" s="358" t="s">
        <v>533</v>
      </c>
      <c r="T412" s="355" t="s">
        <v>404</v>
      </c>
      <c r="U412" s="355" t="s">
        <v>404</v>
      </c>
      <c r="V412" s="358" t="s">
        <v>424</v>
      </c>
      <c r="W412" s="353"/>
      <c r="X412" s="356" t="s">
        <v>479</v>
      </c>
      <c r="Y412" s="358" t="s">
        <v>78</v>
      </c>
      <c r="Z412" s="359" t="s">
        <v>10</v>
      </c>
      <c r="AA412" s="353"/>
      <c r="AB412" s="247"/>
      <c r="AD412" s="28"/>
      <c r="AE412" s="27"/>
      <c r="AF412" s="248"/>
      <c r="AG412" s="86"/>
      <c r="AK412" s="86"/>
      <c r="BC412" s="259" t="e">
        <f>1+BC410</f>
        <v>#REF!</v>
      </c>
      <c r="BD412" s="27">
        <v>292.46921194322113</v>
      </c>
      <c r="BE412" s="86">
        <f t="shared" ref="BE412:BO414" si="103">+BD412</f>
        <v>292.46921194322113</v>
      </c>
      <c r="BF412" s="86">
        <f t="shared" si="103"/>
        <v>292.46921194322113</v>
      </c>
      <c r="BG412" s="86">
        <f t="shared" si="103"/>
        <v>292.46921194322113</v>
      </c>
      <c r="BH412" s="86">
        <f t="shared" si="103"/>
        <v>292.46921194322113</v>
      </c>
      <c r="BI412" s="86">
        <f t="shared" si="103"/>
        <v>292.46921194322113</v>
      </c>
      <c r="BJ412" s="86">
        <f t="shared" si="103"/>
        <v>292.46921194322113</v>
      </c>
      <c r="BK412" s="86">
        <f t="shared" si="103"/>
        <v>292.46921194322113</v>
      </c>
      <c r="BL412" s="86">
        <f t="shared" si="103"/>
        <v>292.46921194322113</v>
      </c>
      <c r="BM412" s="86">
        <f t="shared" si="103"/>
        <v>292.46921194322113</v>
      </c>
      <c r="BN412" s="86">
        <f t="shared" si="103"/>
        <v>292.46921194322113</v>
      </c>
      <c r="BO412" s="86">
        <f t="shared" si="103"/>
        <v>292.46921194322113</v>
      </c>
    </row>
    <row r="413" spans="1:67" ht="19.8">
      <c r="A413" s="353"/>
      <c r="B413" s="353"/>
      <c r="C413" s="353"/>
      <c r="D413" s="353"/>
      <c r="E413" s="356"/>
      <c r="F413" s="356"/>
      <c r="G413" s="356" t="s">
        <v>477</v>
      </c>
      <c r="H413" s="453" t="s">
        <v>4</v>
      </c>
      <c r="I413" s="359" t="s">
        <v>4</v>
      </c>
      <c r="J413" s="359" t="s">
        <v>1</v>
      </c>
      <c r="K413" s="356" t="s">
        <v>541</v>
      </c>
      <c r="L413" s="356"/>
      <c r="M413" s="358"/>
      <c r="N413" s="358"/>
      <c r="O413" s="358"/>
      <c r="P413" s="359" t="s">
        <v>24</v>
      </c>
      <c r="Q413" s="358" t="s">
        <v>575</v>
      </c>
      <c r="R413" s="358" t="s">
        <v>489</v>
      </c>
      <c r="S413" s="358" t="s">
        <v>554</v>
      </c>
      <c r="T413" s="358" t="s">
        <v>491</v>
      </c>
      <c r="U413" s="358" t="s">
        <v>562</v>
      </c>
      <c r="V413" s="358"/>
      <c r="W413" s="356" t="s">
        <v>415</v>
      </c>
      <c r="X413" s="356" t="s">
        <v>487</v>
      </c>
      <c r="Y413" s="358" t="s">
        <v>425</v>
      </c>
      <c r="Z413" s="359" t="s">
        <v>71</v>
      </c>
      <c r="AA413" s="353"/>
      <c r="AB413" s="247"/>
      <c r="AD413" s="28"/>
      <c r="AE413" s="27"/>
      <c r="AF413" s="248"/>
      <c r="AG413" s="86"/>
      <c r="AK413" s="86"/>
      <c r="BC413" s="259" t="e">
        <f t="shared" ref="BC413:BC414" si="104">1+BC412</f>
        <v>#REF!</v>
      </c>
      <c r="BD413" s="27">
        <v>314.89908376963371</v>
      </c>
      <c r="BE413" s="86">
        <f t="shared" si="103"/>
        <v>314.89908376963371</v>
      </c>
      <c r="BF413" s="86">
        <f t="shared" si="103"/>
        <v>314.89908376963371</v>
      </c>
      <c r="BG413" s="86">
        <f t="shared" si="103"/>
        <v>314.89908376963371</v>
      </c>
      <c r="BH413" s="86">
        <f t="shared" si="103"/>
        <v>314.89908376963371</v>
      </c>
      <c r="BI413" s="86">
        <f t="shared" si="103"/>
        <v>314.89908376963371</v>
      </c>
      <c r="BJ413" s="86">
        <f t="shared" si="103"/>
        <v>314.89908376963371</v>
      </c>
      <c r="BK413" s="86">
        <f t="shared" si="103"/>
        <v>314.89908376963371</v>
      </c>
      <c r="BL413" s="86">
        <f t="shared" si="103"/>
        <v>314.89908376963371</v>
      </c>
      <c r="BM413" s="86">
        <f t="shared" si="103"/>
        <v>314.89908376963371</v>
      </c>
      <c r="BN413" s="86">
        <f t="shared" si="103"/>
        <v>314.89908376963371</v>
      </c>
      <c r="BO413" s="86">
        <f t="shared" si="103"/>
        <v>314.89908376963371</v>
      </c>
    </row>
    <row r="414" spans="1:67" ht="19.8">
      <c r="A414" s="353"/>
      <c r="B414" s="353"/>
      <c r="C414" s="356" t="s">
        <v>0</v>
      </c>
      <c r="D414" s="356"/>
      <c r="E414" s="356" t="s">
        <v>87</v>
      </c>
      <c r="F414" s="356"/>
      <c r="G414" s="360" t="s">
        <v>478</v>
      </c>
      <c r="H414" s="454" t="s">
        <v>10</v>
      </c>
      <c r="I414" s="361" t="s">
        <v>404</v>
      </c>
      <c r="J414" s="361" t="s">
        <v>404</v>
      </c>
      <c r="K414" s="360" t="s">
        <v>542</v>
      </c>
      <c r="L414" s="360"/>
      <c r="M414" s="362"/>
      <c r="N414" s="362"/>
      <c r="O414" s="362"/>
      <c r="P414" s="361" t="s">
        <v>45</v>
      </c>
      <c r="Q414" s="362" t="s">
        <v>552</v>
      </c>
      <c r="R414" s="362" t="s">
        <v>441</v>
      </c>
      <c r="S414" s="362" t="s">
        <v>485</v>
      </c>
      <c r="T414" s="362" t="s">
        <v>472</v>
      </c>
      <c r="U414" s="362" t="s">
        <v>531</v>
      </c>
      <c r="V414" s="362" t="s">
        <v>1</v>
      </c>
      <c r="W414" s="360" t="s">
        <v>416</v>
      </c>
      <c r="X414" s="360" t="s">
        <v>488</v>
      </c>
      <c r="Y414" s="362" t="s">
        <v>426</v>
      </c>
      <c r="Z414" s="361" t="s">
        <v>557</v>
      </c>
      <c r="AA414" s="353"/>
      <c r="AB414" s="247"/>
      <c r="AD414" s="28"/>
      <c r="AE414" s="27"/>
      <c r="AF414" s="248"/>
      <c r="AG414" s="86"/>
      <c r="AK414" s="86"/>
      <c r="BC414" s="259" t="e">
        <f t="shared" si="104"/>
        <v>#REF!</v>
      </c>
      <c r="BD414" s="27">
        <v>325.0188034188032</v>
      </c>
      <c r="BE414" s="86">
        <f t="shared" si="103"/>
        <v>325.0188034188032</v>
      </c>
      <c r="BF414" s="86">
        <f t="shared" si="103"/>
        <v>325.0188034188032</v>
      </c>
      <c r="BG414" s="86">
        <f t="shared" si="103"/>
        <v>325.0188034188032</v>
      </c>
      <c r="BH414" s="86">
        <f t="shared" si="103"/>
        <v>325.0188034188032</v>
      </c>
      <c r="BI414" s="86">
        <f t="shared" si="103"/>
        <v>325.0188034188032</v>
      </c>
      <c r="BJ414" s="86">
        <f t="shared" si="103"/>
        <v>325.0188034188032</v>
      </c>
      <c r="BK414" s="86">
        <f t="shared" si="103"/>
        <v>325.0188034188032</v>
      </c>
      <c r="BL414" s="86">
        <f t="shared" si="103"/>
        <v>325.0188034188032</v>
      </c>
      <c r="BM414" s="86">
        <f t="shared" si="103"/>
        <v>325.0188034188032</v>
      </c>
      <c r="BN414" s="86">
        <f t="shared" si="103"/>
        <v>325.0188034188032</v>
      </c>
      <c r="BO414" s="86">
        <f t="shared" si="103"/>
        <v>325.0188034188032</v>
      </c>
    </row>
    <row r="415" spans="1:67">
      <c r="A415" s="353"/>
      <c r="B415" s="353">
        <f>+'Ark1'!C1215</f>
        <v>2023</v>
      </c>
      <c r="C415" s="263">
        <f>+'Ark1'!M1215</f>
        <v>9</v>
      </c>
      <c r="D415" s="263" t="s">
        <v>101</v>
      </c>
      <c r="E415" s="263">
        <f>+'Ark1'!D1215</f>
        <v>1</v>
      </c>
      <c r="F415" s="263" t="s">
        <v>586</v>
      </c>
      <c r="G415" s="263">
        <f>+IF(H415=0,"",'Ark1'!Q1215)</f>
        <v>657</v>
      </c>
      <c r="H415" s="451">
        <f>+'Ark1'!R1215</f>
        <v>819</v>
      </c>
      <c r="I415" s="264">
        <f>+IF(H415=0,"",'Ark1'!AE1215)</f>
        <v>14.967105263157899</v>
      </c>
      <c r="J415" s="264">
        <f>+IF(H415=0,"",'Ark1'!AF1215)</f>
        <v>15.806763581752357</v>
      </c>
      <c r="K415" s="265">
        <f>+IF(H415=0,"",'Ark1'!S1215)</f>
        <v>4.2087912087912098</v>
      </c>
      <c r="L415" s="265"/>
      <c r="M415" s="266"/>
      <c r="N415" s="266"/>
      <c r="O415" s="266"/>
      <c r="P415" s="264">
        <f>+IF(H415=0,"",'Ark1'!U1215)</f>
        <v>316.73089133089138</v>
      </c>
      <c r="Q415" s="266">
        <f>+IF(H415=0,"",'Ark1'!W1215)</f>
        <v>100</v>
      </c>
      <c r="R415" s="266">
        <f>+IF(H415=0,"",'Ark1'!X1215)</f>
        <v>19.902319902319903</v>
      </c>
      <c r="S415" s="266">
        <f>+IF(H415=0,"",'Ark1'!AG1215)</f>
        <v>2168.4274084124831</v>
      </c>
      <c r="T415" s="266">
        <f>+IF(H415=0,"",'Ark1'!AH1215)</f>
        <v>89.987789987789995</v>
      </c>
      <c r="U415" s="266">
        <f>+IF(H415=0,"",'Ark1'!AI1215)</f>
        <v>16.239316239316235</v>
      </c>
      <c r="V415" s="266">
        <f>+IF(H415=0,"",'Ark1'!Y1215)</f>
        <v>41.555480787190639</v>
      </c>
      <c r="W415" s="265">
        <f>+IF(H415=0,"",'Ark1'!Z1215)</f>
        <v>1.2251419410411388</v>
      </c>
      <c r="X415" s="266">
        <f t="shared" ref="X415:X426" si="105">+IF(H415=0,"",1000*P415/S415)</f>
        <v>146.06478875065119</v>
      </c>
      <c r="Y415" s="266">
        <f t="shared" ref="Y415:Y426" si="106">+IF(H415=0,"",P415/C415)</f>
        <v>35.192321258987931</v>
      </c>
      <c r="Z415" s="264">
        <f t="shared" ref="Z415:Z426" si="107">+IF(H415=0,"",H415/G415)</f>
        <v>1.2465753424657535</v>
      </c>
      <c r="AA415" s="353"/>
      <c r="AD415" s="28"/>
      <c r="AE415" s="27"/>
    </row>
    <row r="416" spans="1:67">
      <c r="A416" s="353"/>
      <c r="B416" s="353">
        <f>+'Ark1'!C1216</f>
        <v>2023</v>
      </c>
      <c r="C416" s="263">
        <f>+'Ark1'!M1216</f>
        <v>9</v>
      </c>
      <c r="D416" s="263" t="s">
        <v>101</v>
      </c>
      <c r="E416" s="263">
        <f>+'Ark1'!D1216</f>
        <v>2</v>
      </c>
      <c r="F416" s="263" t="s">
        <v>587</v>
      </c>
      <c r="G416" s="263">
        <f>+IF(H416=0,"",'Ark1'!Q1216)</f>
        <v>488</v>
      </c>
      <c r="H416" s="451">
        <f>+'Ark1'!R1216</f>
        <v>594</v>
      </c>
      <c r="I416" s="264">
        <f>+IF(H416=0,"",'Ark1'!AE1216)</f>
        <v>16.2428219852338</v>
      </c>
      <c r="J416" s="264">
        <f>+IF(H416=0,"",'Ark1'!AF1216)</f>
        <v>17.323972233217543</v>
      </c>
      <c r="K416" s="265">
        <f>+IF(H416=0,"",'Ark1'!S1216)</f>
        <v>4.1838111298482277</v>
      </c>
      <c r="L416" s="265"/>
      <c r="M416" s="266"/>
      <c r="N416" s="266"/>
      <c r="O416" s="266"/>
      <c r="P416" s="264">
        <f>+IF(H416=0,"",'Ark1'!U1216)</f>
        <v>315.86649831649805</v>
      </c>
      <c r="Q416" s="266">
        <f>+IF(H416=0,"",'Ark1'!W1216)</f>
        <v>100</v>
      </c>
      <c r="R416" s="266">
        <f>+IF(H416=0,"",'Ark1'!X1216)</f>
        <v>17.171717171717173</v>
      </c>
      <c r="S416" s="266">
        <f>+IF(H416=0,"",'Ark1'!AG1216)</f>
        <v>2162.5565529622977</v>
      </c>
      <c r="T416" s="266">
        <f>+IF(H416=0,"",'Ark1'!AH1216)</f>
        <v>93.771043771043765</v>
      </c>
      <c r="U416" s="266">
        <f>+IF(H416=0,"",'Ark1'!AI1216)</f>
        <v>13.804713804713804</v>
      </c>
      <c r="V416" s="266">
        <f>+IF(H416=0,"",'Ark1'!Y1216)</f>
        <v>43.658359208927301</v>
      </c>
      <c r="W416" s="265">
        <f>+IF(H416=0,"",'Ark1'!Z1216)</f>
        <v>1.359255782260989</v>
      </c>
      <c r="X416" s="266">
        <f t="shared" si="105"/>
        <v>146.06161299403712</v>
      </c>
      <c r="Y416" s="266">
        <f t="shared" si="106"/>
        <v>35.096277590722003</v>
      </c>
      <c r="Z416" s="264">
        <f t="shared" si="107"/>
        <v>1.2172131147540983</v>
      </c>
      <c r="AA416" s="353"/>
      <c r="AD416" s="28"/>
      <c r="AE416" s="27"/>
    </row>
    <row r="417" spans="1:67">
      <c r="A417" s="353"/>
      <c r="B417" s="353">
        <f>+'Ark1'!C1217</f>
        <v>2023</v>
      </c>
      <c r="C417" s="263">
        <f>+'Ark1'!M1217</f>
        <v>9</v>
      </c>
      <c r="D417" s="263" t="s">
        <v>101</v>
      </c>
      <c r="E417" s="263">
        <f>+'Ark1'!D1217</f>
        <v>3</v>
      </c>
      <c r="F417" s="263" t="s">
        <v>588</v>
      </c>
      <c r="G417" s="263">
        <f>+IF(H417=0,"",'Ark1'!Q1217)</f>
        <v>630</v>
      </c>
      <c r="H417" s="451">
        <f>+'Ark1'!R1217</f>
        <v>763</v>
      </c>
      <c r="I417" s="264">
        <f>+IF(H417=0,"",'Ark1'!AE1217)</f>
        <v>15.35211267605634</v>
      </c>
      <c r="J417" s="264">
        <f>+IF(H417=0,"",'Ark1'!AF1217)</f>
        <v>16.089428775618995</v>
      </c>
      <c r="K417" s="265">
        <f>+IF(H417=0,"",'Ark1'!S1217)</f>
        <v>4.0958005249343836</v>
      </c>
      <c r="L417" s="265"/>
      <c r="M417" s="266"/>
      <c r="N417" s="266"/>
      <c r="O417" s="266"/>
      <c r="P417" s="264">
        <f>+IF(H417=0,"",'Ark1'!U1217)</f>
        <v>314.1225425950193</v>
      </c>
      <c r="Q417" s="266">
        <f>+IF(H417=0,"",'Ark1'!W1217)</f>
        <v>100</v>
      </c>
      <c r="R417" s="266">
        <f>+IF(H417=0,"",'Ark1'!X1217)</f>
        <v>16.251638269986895</v>
      </c>
      <c r="S417" s="266">
        <f>+IF(H417=0,"",'Ark1'!AG1217)</f>
        <v>2135.6754143646408</v>
      </c>
      <c r="T417" s="266">
        <f>+IF(H417=0,"",'Ark1'!AH1217)</f>
        <v>94.888597640891234</v>
      </c>
      <c r="U417" s="266">
        <f>+IF(H417=0,"",'Ark1'!AI1217)</f>
        <v>14.67889908256881</v>
      </c>
      <c r="V417" s="266">
        <f>+IF(H417=0,"",'Ark1'!Y1217)</f>
        <v>40.370357724303361</v>
      </c>
      <c r="W417" s="265">
        <f>+IF(H417=0,"",'Ark1'!Z1217)</f>
        <v>1.2272736034368896</v>
      </c>
      <c r="X417" s="266">
        <f t="shared" si="105"/>
        <v>147.08346618695805</v>
      </c>
      <c r="Y417" s="266">
        <f t="shared" si="106"/>
        <v>34.902504732779924</v>
      </c>
      <c r="Z417" s="264">
        <f t="shared" si="107"/>
        <v>1.211111111111111</v>
      </c>
      <c r="AA417" s="353"/>
      <c r="AD417" s="28"/>
      <c r="AE417" s="27"/>
    </row>
    <row r="418" spans="1:67">
      <c r="A418" s="353"/>
      <c r="B418" s="353">
        <f>+'Ark1'!C1218</f>
        <v>2023</v>
      </c>
      <c r="C418" s="263">
        <f>+'Ark1'!M1218</f>
        <v>9</v>
      </c>
      <c r="D418" s="263" t="s">
        <v>101</v>
      </c>
      <c r="E418" s="263">
        <f>+'Ark1'!D1218</f>
        <v>4</v>
      </c>
      <c r="F418" s="263" t="s">
        <v>589</v>
      </c>
      <c r="G418" s="263">
        <f>+IF(H418=0,"",'Ark1'!Q1218)</f>
        <v>437</v>
      </c>
      <c r="H418" s="451">
        <f>+'Ark1'!R1218</f>
        <v>509</v>
      </c>
      <c r="I418" s="264">
        <f>+IF(H418=0,"",'Ark1'!AE1218)</f>
        <v>14.522111269614841</v>
      </c>
      <c r="J418" s="264">
        <f>+IF(H418=0,"",'Ark1'!AF1218)</f>
        <v>15.049309851123846</v>
      </c>
      <c r="K418" s="265">
        <f>+IF(H418=0,"",'Ark1'!S1218)</f>
        <v>4.2141453831041247</v>
      </c>
      <c r="L418" s="265"/>
      <c r="M418" s="266"/>
      <c r="N418" s="266"/>
      <c r="O418" s="266"/>
      <c r="P418" s="264">
        <f>+IF(H418=0,"",'Ark1'!U1218)</f>
        <v>315.93477406679756</v>
      </c>
      <c r="Q418" s="266">
        <f>+IF(H418=0,"",'Ark1'!W1218)</f>
        <v>100</v>
      </c>
      <c r="R418" s="266">
        <f>+IF(H418=0,"",'Ark1'!X1218)</f>
        <v>18.467583497053049</v>
      </c>
      <c r="S418" s="266">
        <f>+IF(H418=0,"",'Ark1'!AG1218)</f>
        <v>2122.2987288135591</v>
      </c>
      <c r="T418" s="266">
        <f>+IF(H418=0,"",'Ark1'!AH1218)</f>
        <v>92.730844793713146</v>
      </c>
      <c r="U418" s="266">
        <f>+IF(H418=0,"",'Ark1'!AI1218)</f>
        <v>19.253438113948913</v>
      </c>
      <c r="V418" s="266">
        <f>+IF(H418=0,"",'Ark1'!Y1218)</f>
        <v>43.197299779609651</v>
      </c>
      <c r="W418" s="265">
        <f>+IF(H418=0,"",'Ark1'!Z1218)</f>
        <v>1.3470904054279997</v>
      </c>
      <c r="X418" s="266">
        <f t="shared" si="105"/>
        <v>148.86442223117967</v>
      </c>
      <c r="Y418" s="266">
        <f t="shared" si="106"/>
        <v>35.103863785199728</v>
      </c>
      <c r="Z418" s="264">
        <f t="shared" si="107"/>
        <v>1.1647597254004576</v>
      </c>
      <c r="AA418" s="353"/>
      <c r="AD418" s="28"/>
      <c r="AE418" s="27"/>
    </row>
    <row r="419" spans="1:67">
      <c r="A419" s="353"/>
      <c r="B419" s="353">
        <f>+'Ark1'!C1219</f>
        <v>2023</v>
      </c>
      <c r="C419" s="263">
        <f>+'Ark1'!M1219</f>
        <v>9</v>
      </c>
      <c r="D419" s="263" t="s">
        <v>101</v>
      </c>
      <c r="E419" s="263">
        <f>+'Ark1'!D1219</f>
        <v>5</v>
      </c>
      <c r="F419" s="263" t="s">
        <v>444</v>
      </c>
      <c r="G419" s="263">
        <f>+IF(H419=0,"",'Ark1'!Q1219)</f>
        <v>557</v>
      </c>
      <c r="H419" s="451">
        <f>+'Ark1'!R1219</f>
        <v>674</v>
      </c>
      <c r="I419" s="264">
        <f>+IF(H419=0,"",'Ark1'!AE1219)</f>
        <v>16.051440819242679</v>
      </c>
      <c r="J419" s="264">
        <f>+IF(H419=0,"",'Ark1'!AF1219)</f>
        <v>16.494703998544896</v>
      </c>
      <c r="K419" s="265">
        <f>+IF(H419=0,"",'Ark1'!S1219)</f>
        <v>4.1381872213967315</v>
      </c>
      <c r="L419" s="265"/>
      <c r="M419" s="266"/>
      <c r="N419" s="266"/>
      <c r="O419" s="266"/>
      <c r="P419" s="264">
        <f>+IF(H419=0,"",'Ark1'!U1219)</f>
        <v>312.68961424332355</v>
      </c>
      <c r="Q419" s="266">
        <f>+IF(H419=0,"",'Ark1'!W1219)</f>
        <v>100</v>
      </c>
      <c r="R419" s="266">
        <f>+IF(H419=0,"",'Ark1'!X1219)</f>
        <v>17.507418397626111</v>
      </c>
      <c r="S419" s="266">
        <f>+IF(H419=0,"",'Ark1'!AG1219)</f>
        <v>2218.147798742139</v>
      </c>
      <c r="T419" s="266">
        <f>+IF(H419=0,"",'Ark1'!AH1219)</f>
        <v>94.362017804154306</v>
      </c>
      <c r="U419" s="266">
        <f>+IF(H419=0,"",'Ark1'!AI1219)</f>
        <v>21.661721068249253</v>
      </c>
      <c r="V419" s="266">
        <f>+IF(H419=0,"",'Ark1'!Y1219)</f>
        <v>47.87011586601961</v>
      </c>
      <c r="W419" s="265">
        <f>+IF(H419=0,"",'Ark1'!Z1219)</f>
        <v>1.3136037791591957</v>
      </c>
      <c r="X419" s="266">
        <f t="shared" si="105"/>
        <v>140.96879135855721</v>
      </c>
      <c r="Y419" s="266">
        <f t="shared" si="106"/>
        <v>34.743290471480393</v>
      </c>
      <c r="Z419" s="264">
        <f t="shared" si="107"/>
        <v>1.2100538599640933</v>
      </c>
      <c r="AA419" s="353"/>
      <c r="AD419" s="28"/>
      <c r="AE419" s="27"/>
    </row>
    <row r="420" spans="1:67">
      <c r="A420" s="353"/>
      <c r="B420" s="353">
        <f>+'Ark1'!C1220</f>
        <v>2023</v>
      </c>
      <c r="C420" s="263">
        <f>+'Ark1'!M1220</f>
        <v>9</v>
      </c>
      <c r="D420" s="263" t="s">
        <v>101</v>
      </c>
      <c r="E420" s="263">
        <f>+'Ark1'!D1220</f>
        <v>6</v>
      </c>
      <c r="F420" s="263" t="s">
        <v>590</v>
      </c>
      <c r="G420" s="263">
        <f>+IF(H420=0,"",'Ark1'!Q1220)</f>
        <v>560</v>
      </c>
      <c r="H420" s="451">
        <f>+'Ark1'!R1220</f>
        <v>677</v>
      </c>
      <c r="I420" s="264">
        <f>+IF(H420=0,"",'Ark1'!AE1220)</f>
        <v>15.094760312151612</v>
      </c>
      <c r="J420" s="264">
        <f>+IF(H420=0,"",'Ark1'!AF1220)</f>
        <v>15.705791265868749</v>
      </c>
      <c r="K420" s="265">
        <f>+IF(H420=0,"",'Ark1'!S1220)</f>
        <v>4.2836041358936496</v>
      </c>
      <c r="L420" s="265"/>
      <c r="M420" s="266"/>
      <c r="N420" s="266"/>
      <c r="O420" s="266"/>
      <c r="P420" s="264">
        <f>+IF(H420=0,"",'Ark1'!U1220)</f>
        <v>314.27429837518457</v>
      </c>
      <c r="Q420" s="266">
        <f>+IF(H420=0,"",'Ark1'!W1220)</f>
        <v>100</v>
      </c>
      <c r="R420" s="266">
        <f>+IF(H420=0,"",'Ark1'!X1220)</f>
        <v>19.645494830132936</v>
      </c>
      <c r="S420" s="266">
        <f>+IF(H420=0,"",'Ark1'!AG1220)</f>
        <v>2237.9814814814813</v>
      </c>
      <c r="T420" s="266">
        <f>+IF(H420=0,"",'Ark1'!AH1220)</f>
        <v>95.716395864106374</v>
      </c>
      <c r="U420" s="266">
        <f>+IF(H420=0,"",'Ark1'!AI1220)</f>
        <v>22.89512555391434</v>
      </c>
      <c r="V420" s="266">
        <f>+IF(H420=0,"",'Ark1'!Y1220)</f>
        <v>47.68533357435016</v>
      </c>
      <c r="W420" s="265">
        <f>+IF(H420=0,"",'Ark1'!Z1220)</f>
        <v>1.4160652445498001</v>
      </c>
      <c r="X420" s="266">
        <f t="shared" si="105"/>
        <v>140.4275687603741</v>
      </c>
      <c r="Y420" s="266">
        <f t="shared" si="106"/>
        <v>34.919366486131622</v>
      </c>
      <c r="Z420" s="264">
        <f t="shared" si="107"/>
        <v>1.2089285714285714</v>
      </c>
      <c r="AA420" s="353"/>
      <c r="AD420" s="28"/>
      <c r="AE420" s="27"/>
    </row>
    <row r="421" spans="1:67">
      <c r="A421" s="353"/>
      <c r="B421" s="353">
        <f>+'Ark1'!C1221</f>
        <v>2023</v>
      </c>
      <c r="C421" s="263">
        <f>+'Ark1'!M1221</f>
        <v>9</v>
      </c>
      <c r="D421" s="263" t="s">
        <v>101</v>
      </c>
      <c r="E421" s="263">
        <f>+'Ark1'!D1221</f>
        <v>7</v>
      </c>
      <c r="F421" s="263" t="s">
        <v>591</v>
      </c>
      <c r="G421" s="263">
        <f>+IF(H421=0,"",'Ark1'!Q1221)</f>
        <v>355</v>
      </c>
      <c r="H421" s="451">
        <f>+'Ark1'!R1221</f>
        <v>415</v>
      </c>
      <c r="I421" s="264">
        <f>+IF(H421=0,"",'Ark1'!AE1221)</f>
        <v>14.266070814712952</v>
      </c>
      <c r="J421" s="264">
        <f>+IF(H421=0,"",'Ark1'!AF1221)</f>
        <v>15.139545772446036</v>
      </c>
      <c r="K421" s="265">
        <f>+IF(H421=0,"",'Ark1'!S1221)</f>
        <v>4.1807228915662646</v>
      </c>
      <c r="L421" s="265"/>
      <c r="M421" s="266"/>
      <c r="N421" s="266"/>
      <c r="O421" s="266"/>
      <c r="P421" s="264">
        <f>+IF(H421=0,"",'Ark1'!U1221)</f>
        <v>316.25566265060235</v>
      </c>
      <c r="Q421" s="266">
        <f>+IF(H421=0,"",'Ark1'!W1221)</f>
        <v>100</v>
      </c>
      <c r="R421" s="266">
        <f>+IF(H421=0,"",'Ark1'!X1221)</f>
        <v>20.722891566265066</v>
      </c>
      <c r="S421" s="266">
        <f>+IF(H421=0,"",'Ark1'!AG1221)</f>
        <v>2289.7783641160945</v>
      </c>
      <c r="T421" s="266">
        <f>+IF(H421=0,"",'Ark1'!AH1221)</f>
        <v>91.325301204819326</v>
      </c>
      <c r="U421" s="266">
        <f>+IF(H421=0,"",'Ark1'!AI1221)</f>
        <v>19.277108433734934</v>
      </c>
      <c r="V421" s="266">
        <f>+IF(H421=0,"",'Ark1'!Y1221)</f>
        <v>45.932755044811714</v>
      </c>
      <c r="W421" s="265">
        <f>+IF(H421=0,"",'Ark1'!Z1221)</f>
        <v>1.4357280870967144</v>
      </c>
      <c r="X421" s="266">
        <f t="shared" si="105"/>
        <v>138.11627693175626</v>
      </c>
      <c r="Y421" s="266">
        <f t="shared" si="106"/>
        <v>35.13951807228915</v>
      </c>
      <c r="Z421" s="264">
        <f t="shared" si="107"/>
        <v>1.1690140845070423</v>
      </c>
      <c r="AA421" s="353"/>
      <c r="AD421" s="28"/>
      <c r="AE421" s="27"/>
    </row>
    <row r="422" spans="1:67">
      <c r="A422" s="353"/>
      <c r="B422" s="353">
        <f>+'Ark1'!C1222</f>
        <v>2023</v>
      </c>
      <c r="C422" s="263">
        <f>+'Ark1'!M1222</f>
        <v>9</v>
      </c>
      <c r="D422" s="263" t="s">
        <v>101</v>
      </c>
      <c r="E422" s="263">
        <f>+'Ark1'!D1222</f>
        <v>8</v>
      </c>
      <c r="F422" s="263" t="s">
        <v>592</v>
      </c>
      <c r="G422" s="263">
        <f>+IF(H422=0,"",'Ark1'!Q1222)</f>
        <v>467</v>
      </c>
      <c r="H422" s="451">
        <f>+'Ark1'!R1222</f>
        <v>559</v>
      </c>
      <c r="I422" s="264">
        <f>+IF(H422=0,"",'Ark1'!AE1222)</f>
        <v>14.348049281314163</v>
      </c>
      <c r="J422" s="264">
        <f>+IF(H422=0,"",'Ark1'!AF1222)</f>
        <v>15.3123219875165</v>
      </c>
      <c r="K422" s="265">
        <f>+IF(H422=0,"",'Ark1'!S1222)</f>
        <v>4.0359066427289036</v>
      </c>
      <c r="L422" s="265"/>
      <c r="M422" s="266"/>
      <c r="N422" s="266"/>
      <c r="O422" s="266"/>
      <c r="P422" s="264">
        <f>+IF(H422=0,"",'Ark1'!U1222)</f>
        <v>313.47996422182445</v>
      </c>
      <c r="Q422" s="266">
        <f>+IF(H422=0,"",'Ark1'!W1222)</f>
        <v>100</v>
      </c>
      <c r="R422" s="266">
        <f>+IF(H422=0,"",'Ark1'!X1222)</f>
        <v>15.38461538461538</v>
      </c>
      <c r="S422" s="266">
        <f>+IF(H422=0,"",'Ark1'!AG1222)</f>
        <v>2231.1145038167942</v>
      </c>
      <c r="T422" s="266">
        <f>+IF(H422=0,"",'Ark1'!AH1222)</f>
        <v>93.738819320214688</v>
      </c>
      <c r="U422" s="266">
        <f>+IF(H422=0,"",'Ark1'!AI1222)</f>
        <v>14.311270125223611</v>
      </c>
      <c r="V422" s="266">
        <f>+IF(H422=0,"",'Ark1'!Y1222)</f>
        <v>40.863271199129365</v>
      </c>
      <c r="W422" s="265">
        <f>+IF(H422=0,"",'Ark1'!Z1222)</f>
        <v>1.1131871617317197</v>
      </c>
      <c r="X422" s="266">
        <f t="shared" si="105"/>
        <v>140.50375437278117</v>
      </c>
      <c r="Y422" s="266">
        <f t="shared" si="106"/>
        <v>34.831107135758273</v>
      </c>
      <c r="Z422" s="264">
        <f t="shared" si="107"/>
        <v>1.1970021413276231</v>
      </c>
      <c r="AA422" s="353"/>
      <c r="AD422" s="28"/>
      <c r="AE422" s="27"/>
    </row>
    <row r="423" spans="1:67">
      <c r="A423" s="353"/>
      <c r="B423" s="353">
        <f>+'Ark1'!C1223</f>
        <v>2023</v>
      </c>
      <c r="C423" s="263">
        <f>+'Ark1'!M1223</f>
        <v>9</v>
      </c>
      <c r="D423" s="263" t="s">
        <v>101</v>
      </c>
      <c r="E423" s="263">
        <f>+'Ark1'!D1223</f>
        <v>9</v>
      </c>
      <c r="F423" s="263" t="s">
        <v>593</v>
      </c>
      <c r="G423" s="263">
        <f>+IF(H423=0,"",'Ark1'!Q1223)</f>
        <v>405</v>
      </c>
      <c r="H423" s="451">
        <f>+'Ark1'!R1223</f>
        <v>485</v>
      </c>
      <c r="I423" s="264">
        <f>+IF(H423=0,"",'Ark1'!AE1223)</f>
        <v>12.86472148541114</v>
      </c>
      <c r="J423" s="264">
        <f>+IF(H423=0,"",'Ark1'!AF1223)</f>
        <v>13.742082964148963</v>
      </c>
      <c r="K423" s="265">
        <f>+IF(H423=0,"",'Ark1'!S1223)</f>
        <v>4.177685950413224</v>
      </c>
      <c r="L423" s="265"/>
      <c r="M423" s="266"/>
      <c r="N423" s="266"/>
      <c r="O423" s="266"/>
      <c r="P423" s="264">
        <f>+IF(H423=0,"",'Ark1'!U1223)</f>
        <v>313.60863917525791</v>
      </c>
      <c r="Q423" s="266">
        <f>+IF(H423=0,"",'Ark1'!W1223)</f>
        <v>100</v>
      </c>
      <c r="R423" s="266">
        <f>+IF(H423=0,"",'Ark1'!X1223)</f>
        <v>16.701030927835049</v>
      </c>
      <c r="S423" s="266">
        <f>+IF(H423=0,"",'Ark1'!AG1223)</f>
        <v>2150.8679653679651</v>
      </c>
      <c r="T423" s="266">
        <f>+IF(H423=0,"",'Ark1'!AH1223)</f>
        <v>95.257731958762875</v>
      </c>
      <c r="U423" s="266">
        <f>+IF(H423=0,"",'Ark1'!AI1223)</f>
        <v>16.082474226804123</v>
      </c>
      <c r="V423" s="266">
        <f>+IF(H423=0,"",'Ark1'!Y1223)</f>
        <v>39.478536355685122</v>
      </c>
      <c r="W423" s="265">
        <f>+IF(H423=0,"",'Ark1'!Z1223)</f>
        <v>1.1059967267192887</v>
      </c>
      <c r="X423" s="266">
        <f t="shared" si="105"/>
        <v>145.80562090505006</v>
      </c>
      <c r="Y423" s="266">
        <f t="shared" si="106"/>
        <v>34.845404352806433</v>
      </c>
      <c r="Z423" s="264">
        <f t="shared" si="107"/>
        <v>1.1975308641975309</v>
      </c>
      <c r="AA423" s="353"/>
      <c r="AD423" s="28"/>
      <c r="AE423" s="27"/>
    </row>
    <row r="424" spans="1:67">
      <c r="A424" s="353"/>
      <c r="B424" s="353">
        <f>+'Ark1'!C1224</f>
        <v>2023</v>
      </c>
      <c r="C424" s="263">
        <f>+'Ark1'!M1224</f>
        <v>9</v>
      </c>
      <c r="D424" s="263" t="s">
        <v>101</v>
      </c>
      <c r="E424" s="263">
        <f>+'Ark1'!D1224</f>
        <v>10</v>
      </c>
      <c r="F424" s="263" t="s">
        <v>594</v>
      </c>
      <c r="G424" s="263">
        <f>+IF(H424=0,"",'Ark1'!Q1224)</f>
        <v>995</v>
      </c>
      <c r="H424" s="451">
        <f>+'Ark1'!R1224</f>
        <v>1258</v>
      </c>
      <c r="I424" s="264">
        <f>+IF(H424=0,"",'Ark1'!AE1224)</f>
        <v>13.08372334893396</v>
      </c>
      <c r="J424" s="264">
        <f>+IF(H424=0,"",'Ark1'!AF1224)</f>
        <v>13.789492581120349</v>
      </c>
      <c r="K424" s="265">
        <f>+IF(H424=0,"",'Ark1'!S1224)</f>
        <v>4.4657643312101936</v>
      </c>
      <c r="L424" s="265"/>
      <c r="M424" s="266"/>
      <c r="N424" s="266"/>
      <c r="O424" s="266"/>
      <c r="P424" s="264">
        <f>+IF(H424=0,"",'Ark1'!U1224)</f>
        <v>314.51748807631191</v>
      </c>
      <c r="Q424" s="266">
        <f>+IF(H424=0,"",'Ark1'!W1224)</f>
        <v>100</v>
      </c>
      <c r="R424" s="266">
        <f>+IF(H424=0,"",'Ark1'!X1224)</f>
        <v>19.634340222575517</v>
      </c>
      <c r="S424" s="266">
        <f>+IF(H424=0,"",'Ark1'!AG1224)</f>
        <v>2324.7957342083678</v>
      </c>
      <c r="T424" s="266">
        <f>+IF(H424=0,"",'Ark1'!AH1224)</f>
        <v>96.820349761526231</v>
      </c>
      <c r="U424" s="266">
        <f>+IF(H424=0,"",'Ark1'!AI1224)</f>
        <v>34.260731319554857</v>
      </c>
      <c r="V424" s="266">
        <f>+IF(H424=0,"",'Ark1'!Y1224)</f>
        <v>46.03932699957781</v>
      </c>
      <c r="W424" s="265">
        <f>+IF(H424=0,"",'Ark1'!Z1224)</f>
        <v>1.3304080216492002</v>
      </c>
      <c r="X424" s="266">
        <f t="shared" si="105"/>
        <v>135.28822487426424</v>
      </c>
      <c r="Y424" s="266">
        <f t="shared" si="106"/>
        <v>34.946387564034659</v>
      </c>
      <c r="Z424" s="264">
        <f t="shared" si="107"/>
        <v>1.2643216080402011</v>
      </c>
      <c r="AA424" s="353"/>
      <c r="AD424" s="28"/>
      <c r="AE424" s="27"/>
    </row>
    <row r="425" spans="1:67">
      <c r="A425" s="353"/>
      <c r="B425" s="353">
        <f>+'Ark1'!C1225</f>
        <v>2023</v>
      </c>
      <c r="C425" s="263">
        <f>+'Ark1'!M1225</f>
        <v>9</v>
      </c>
      <c r="D425" s="263" t="s">
        <v>101</v>
      </c>
      <c r="E425" s="263">
        <f>+'Ark1'!D1225</f>
        <v>11</v>
      </c>
      <c r="F425" s="263" t="s">
        <v>595</v>
      </c>
      <c r="G425" s="263">
        <f>+IF(H425=0,"",'Ark1'!Q1225)</f>
        <v>1002</v>
      </c>
      <c r="H425" s="451">
        <f>+'Ark1'!R1225</f>
        <v>1326</v>
      </c>
      <c r="I425" s="264">
        <f>+IF(H425=0,"",'Ark1'!AE1225)</f>
        <v>15.41501976284585</v>
      </c>
      <c r="J425" s="264">
        <f>+IF(H425=0,"",'Ark1'!AF1225)</f>
        <v>16.089985163486201</v>
      </c>
      <c r="K425" s="265">
        <f>+IF(H425=0,"",'Ark1'!S1225)</f>
        <v>4.6052830188679215</v>
      </c>
      <c r="L425" s="265"/>
      <c r="M425" s="266"/>
      <c r="N425" s="266"/>
      <c r="O425" s="266"/>
      <c r="P425" s="264">
        <f>+IF(H425=0,"",'Ark1'!U1225)</f>
        <v>316.61907993966827</v>
      </c>
      <c r="Q425" s="266">
        <f>+IF(H425=0,"",'Ark1'!W1225)</f>
        <v>100</v>
      </c>
      <c r="R425" s="266">
        <f>+IF(H425=0,"",'Ark1'!X1225)</f>
        <v>21.719457013574672</v>
      </c>
      <c r="S425" s="266">
        <f>+IF(H425=0,"",'Ark1'!AG1225)</f>
        <v>2341.0778301886794</v>
      </c>
      <c r="T425" s="266">
        <f>+IF(H425=0,"",'Ark1'!AH1225)</f>
        <v>95.927601809954751</v>
      </c>
      <c r="U425" s="266">
        <f>+IF(H425=0,"",'Ark1'!AI1225)</f>
        <v>36.651583710407245</v>
      </c>
      <c r="V425" s="266">
        <f>+IF(H425=0,"",'Ark1'!Y1225)</f>
        <v>50.153987969640873</v>
      </c>
      <c r="W425" s="265">
        <f>+IF(H425=0,"",'Ark1'!Z1225)</f>
        <v>1.4550464498875488</v>
      </c>
      <c r="X425" s="266">
        <f t="shared" si="105"/>
        <v>135.24500375715843</v>
      </c>
      <c r="Y425" s="266">
        <f t="shared" si="106"/>
        <v>35.179897771074252</v>
      </c>
      <c r="Z425" s="264">
        <f t="shared" si="107"/>
        <v>1.3233532934131738</v>
      </c>
      <c r="AA425" s="353"/>
      <c r="AD425" s="28"/>
      <c r="AE425" s="27"/>
    </row>
    <row r="426" spans="1:67">
      <c r="A426" s="353"/>
      <c r="B426" s="353">
        <f>+'Ark1'!C1226</f>
        <v>2023</v>
      </c>
      <c r="C426" s="263">
        <f>+'Ark1'!M1226</f>
        <v>9</v>
      </c>
      <c r="D426" s="263" t="s">
        <v>101</v>
      </c>
      <c r="E426" s="263">
        <f>+'Ark1'!D1226</f>
        <v>12</v>
      </c>
      <c r="F426" s="263" t="s">
        <v>596</v>
      </c>
      <c r="G426" s="263">
        <f>+IF(H426=0,"",'Ark1'!Q1226)</f>
        <v>261</v>
      </c>
      <c r="H426" s="451">
        <f>+'Ark1'!R1226</f>
        <v>330</v>
      </c>
      <c r="I426" s="264">
        <f>+IF(H426=0,"",'Ark1'!AE1226)</f>
        <v>16.633064516129028</v>
      </c>
      <c r="J426" s="264">
        <f>+IF(H426=0,"",'Ark1'!AF1226)</f>
        <v>17.452937533545285</v>
      </c>
      <c r="K426" s="265">
        <f>+IF(H426=0,"",'Ark1'!S1226)</f>
        <v>4.5727272727272723</v>
      </c>
      <c r="L426" s="265"/>
      <c r="M426" s="266"/>
      <c r="N426" s="266"/>
      <c r="O426" s="266"/>
      <c r="P426" s="264">
        <f>+IF(H426=0,"",'Ark1'!U1226)</f>
        <v>320.24818181818188</v>
      </c>
      <c r="Q426" s="266">
        <f>+IF(H426=0,"",'Ark1'!W1226)</f>
        <v>100</v>
      </c>
      <c r="R426" s="266">
        <f>+IF(H426=0,"",'Ark1'!X1226)</f>
        <v>23.030303030303031</v>
      </c>
      <c r="S426" s="266">
        <f>+IF(H426=0,"",'Ark1'!AG1226)</f>
        <v>2314.5158227848096</v>
      </c>
      <c r="T426" s="266">
        <f>+IF(H426=0,"",'Ark1'!AH1226)</f>
        <v>95.757575757575765</v>
      </c>
      <c r="U426" s="266">
        <f>+IF(H426=0,"",'Ark1'!AI1226)</f>
        <v>33.030303030303031</v>
      </c>
      <c r="V426" s="266">
        <f>+IF(H426=0,"",'Ark1'!Y1226)</f>
        <v>47.901951750869685</v>
      </c>
      <c r="W426" s="265">
        <f>+IF(H426=0,"",'Ark1'!Z1226)</f>
        <v>1.5460159408156837</v>
      </c>
      <c r="X426" s="266">
        <f t="shared" si="105"/>
        <v>138.36508641053985</v>
      </c>
      <c r="Y426" s="266">
        <f t="shared" si="106"/>
        <v>35.583131313131318</v>
      </c>
      <c r="Z426" s="264">
        <f t="shared" si="107"/>
        <v>1.264367816091954</v>
      </c>
      <c r="AA426" s="353"/>
      <c r="AD426" s="28"/>
      <c r="AE426" s="27"/>
    </row>
    <row r="427" spans="1:67" ht="19.8">
      <c r="A427" s="353"/>
      <c r="B427" s="353"/>
      <c r="C427" s="353"/>
      <c r="D427" s="353"/>
      <c r="E427" s="353"/>
      <c r="F427" s="353"/>
      <c r="G427" s="353"/>
      <c r="H427" s="452"/>
      <c r="I427" s="354"/>
      <c r="J427" s="354"/>
      <c r="K427" s="353"/>
      <c r="L427" s="353"/>
      <c r="M427" s="355"/>
      <c r="N427" s="355"/>
      <c r="O427" s="355"/>
      <c r="P427" s="353"/>
      <c r="Q427" s="355"/>
      <c r="R427" s="355"/>
      <c r="S427" s="353"/>
      <c r="T427" s="355"/>
      <c r="U427" s="355"/>
      <c r="V427" s="355"/>
      <c r="W427" s="353"/>
      <c r="X427" s="353"/>
      <c r="Y427" s="355"/>
      <c r="Z427" s="354"/>
      <c r="AA427" s="353"/>
      <c r="AB427" s="247"/>
      <c r="AD427" s="28"/>
      <c r="AE427" s="27"/>
      <c r="AF427" s="248"/>
      <c r="AG427" s="86"/>
      <c r="AK427" s="86"/>
      <c r="BC427" s="259" t="e">
        <f>1+#REF!</f>
        <v>#REF!</v>
      </c>
      <c r="BD427" s="27">
        <v>248.30514184397128</v>
      </c>
      <c r="BE427" s="86">
        <f t="shared" ref="BE427:BO427" si="108">+BD427</f>
        <v>248.30514184397128</v>
      </c>
      <c r="BF427" s="86">
        <f t="shared" si="108"/>
        <v>248.30514184397128</v>
      </c>
      <c r="BG427" s="86">
        <f t="shared" si="108"/>
        <v>248.30514184397128</v>
      </c>
      <c r="BH427" s="86">
        <f t="shared" si="108"/>
        <v>248.30514184397128</v>
      </c>
      <c r="BI427" s="86">
        <f t="shared" si="108"/>
        <v>248.30514184397128</v>
      </c>
      <c r="BJ427" s="86">
        <f t="shared" si="108"/>
        <v>248.30514184397128</v>
      </c>
      <c r="BK427" s="86">
        <f t="shared" si="108"/>
        <v>248.30514184397128</v>
      </c>
      <c r="BL427" s="86">
        <f t="shared" si="108"/>
        <v>248.30514184397128</v>
      </c>
      <c r="BM427" s="86">
        <f t="shared" si="108"/>
        <v>248.30514184397128</v>
      </c>
      <c r="BN427" s="86">
        <f t="shared" si="108"/>
        <v>248.30514184397128</v>
      </c>
      <c r="BO427" s="86">
        <f t="shared" si="108"/>
        <v>248.30514184397128</v>
      </c>
    </row>
    <row r="428" spans="1:67" ht="19.8">
      <c r="A428" s="353"/>
      <c r="B428" s="353"/>
      <c r="C428" s="353"/>
      <c r="D428" s="353"/>
      <c r="E428" s="353"/>
      <c r="F428" s="353"/>
      <c r="G428" s="353"/>
      <c r="H428" s="452"/>
      <c r="I428" s="354"/>
      <c r="J428" s="354"/>
      <c r="K428" s="353"/>
      <c r="L428" s="353"/>
      <c r="M428" s="355"/>
      <c r="N428" s="355"/>
      <c r="O428" s="355"/>
      <c r="P428" s="353"/>
      <c r="Q428" s="355"/>
      <c r="R428" s="355"/>
      <c r="S428" s="353"/>
      <c r="T428" s="355"/>
      <c r="U428" s="355"/>
      <c r="V428" s="355"/>
      <c r="W428" s="353"/>
      <c r="X428" s="353"/>
      <c r="Y428" s="355"/>
      <c r="Z428" s="354"/>
      <c r="AA428" s="353"/>
      <c r="AB428" s="247"/>
      <c r="AD428" s="28"/>
      <c r="AE428" s="27"/>
      <c r="AF428" s="248"/>
      <c r="AG428" s="86"/>
      <c r="AK428" s="86"/>
      <c r="BC428" s="259"/>
      <c r="BD428" s="27"/>
    </row>
    <row r="429" spans="1:67" ht="22.8">
      <c r="A429" s="356" t="s">
        <v>628</v>
      </c>
      <c r="B429" s="353"/>
      <c r="C429" s="353"/>
      <c r="D429" s="357" t="str">
        <f>+D434</f>
        <v>4-</v>
      </c>
      <c r="E429" s="353"/>
      <c r="F429" s="353"/>
      <c r="G429" s="353"/>
      <c r="H429" s="446">
        <f>SUM(H434:H445)</f>
        <v>6059</v>
      </c>
      <c r="I429" s="354"/>
      <c r="J429" s="354"/>
      <c r="K429" s="353"/>
      <c r="L429" s="353"/>
      <c r="M429" s="355"/>
      <c r="N429" s="355"/>
      <c r="O429" s="355"/>
      <c r="P429" s="269">
        <f>+Fettgruppe!Q34</f>
        <v>334.2399735930004</v>
      </c>
      <c r="Q429" s="355"/>
      <c r="R429" s="355"/>
      <c r="S429" s="353"/>
      <c r="T429" s="355"/>
      <c r="U429" s="355"/>
      <c r="V429" s="355"/>
      <c r="W429" s="353"/>
      <c r="X429" s="269">
        <f>+Fettgruppe!Y34</f>
        <v>149.75253973967443</v>
      </c>
      <c r="Y429" s="358" t="s">
        <v>627</v>
      </c>
      <c r="Z429" s="359"/>
      <c r="AA429" s="353"/>
      <c r="AB429" s="247"/>
      <c r="AD429" s="28"/>
      <c r="AE429" s="27"/>
      <c r="AF429" s="248"/>
      <c r="AG429" s="86"/>
      <c r="AK429" s="86"/>
      <c r="BC429" s="259" t="e">
        <f>1+BC427</f>
        <v>#REF!</v>
      </c>
      <c r="BD429" s="27">
        <v>268.9193823216188</v>
      </c>
      <c r="BE429" s="86">
        <f t="shared" ref="BE429:BO429" si="109">+BD429</f>
        <v>268.9193823216188</v>
      </c>
      <c r="BF429" s="86">
        <f t="shared" si="109"/>
        <v>268.9193823216188</v>
      </c>
      <c r="BG429" s="86">
        <f t="shared" si="109"/>
        <v>268.9193823216188</v>
      </c>
      <c r="BH429" s="86">
        <f t="shared" si="109"/>
        <v>268.9193823216188</v>
      </c>
      <c r="BI429" s="86">
        <f t="shared" si="109"/>
        <v>268.9193823216188</v>
      </c>
      <c r="BJ429" s="86">
        <f t="shared" si="109"/>
        <v>268.9193823216188</v>
      </c>
      <c r="BK429" s="86">
        <f t="shared" si="109"/>
        <v>268.9193823216188</v>
      </c>
      <c r="BL429" s="86">
        <f t="shared" si="109"/>
        <v>268.9193823216188</v>
      </c>
      <c r="BM429" s="86">
        <f t="shared" si="109"/>
        <v>268.9193823216188</v>
      </c>
      <c r="BN429" s="86">
        <f t="shared" si="109"/>
        <v>268.9193823216188</v>
      </c>
      <c r="BO429" s="86">
        <f t="shared" si="109"/>
        <v>268.9193823216188</v>
      </c>
    </row>
    <row r="430" spans="1:67" ht="16.5" customHeight="1">
      <c r="A430" s="353"/>
      <c r="B430" s="353"/>
      <c r="C430" s="353"/>
      <c r="D430" s="357"/>
      <c r="E430" s="353"/>
      <c r="F430" s="353"/>
      <c r="G430" s="353"/>
      <c r="H430" s="452"/>
      <c r="I430" s="353"/>
      <c r="J430" s="353"/>
      <c r="K430" s="353"/>
      <c r="L430" s="353"/>
      <c r="M430" s="355"/>
      <c r="N430" s="355"/>
      <c r="O430" s="355"/>
      <c r="P430" s="353"/>
      <c r="Q430" s="355"/>
      <c r="R430" s="355"/>
      <c r="S430" s="353"/>
      <c r="T430" s="355"/>
      <c r="U430" s="355"/>
      <c r="V430" s="355"/>
      <c r="W430" s="353"/>
      <c r="X430" s="353"/>
      <c r="Y430" s="355"/>
      <c r="Z430" s="359" t="s">
        <v>4</v>
      </c>
      <c r="AA430" s="353"/>
      <c r="AB430" s="247"/>
      <c r="AD430" s="28"/>
      <c r="AE430" s="27"/>
      <c r="AF430" s="248"/>
      <c r="AG430" s="86"/>
      <c r="AK430" s="86"/>
      <c r="BC430" s="259"/>
      <c r="BD430" s="27"/>
    </row>
    <row r="431" spans="1:67" ht="19.8">
      <c r="A431" s="353"/>
      <c r="B431" s="353"/>
      <c r="C431" s="353"/>
      <c r="D431" s="353"/>
      <c r="E431" s="353"/>
      <c r="F431" s="353"/>
      <c r="G431" s="356" t="s">
        <v>4</v>
      </c>
      <c r="H431" s="452"/>
      <c r="I431" s="354"/>
      <c r="J431" s="354"/>
      <c r="K431" s="356" t="s">
        <v>24</v>
      </c>
      <c r="L431" s="356"/>
      <c r="M431" s="355"/>
      <c r="N431" s="355"/>
      <c r="O431" s="355"/>
      <c r="P431" s="354"/>
      <c r="Q431" s="355" t="s">
        <v>404</v>
      </c>
      <c r="R431" s="355" t="s">
        <v>404</v>
      </c>
      <c r="S431" s="358" t="s">
        <v>533</v>
      </c>
      <c r="T431" s="355" t="s">
        <v>404</v>
      </c>
      <c r="U431" s="355" t="s">
        <v>404</v>
      </c>
      <c r="V431" s="358" t="s">
        <v>424</v>
      </c>
      <c r="W431" s="353"/>
      <c r="X431" s="356" t="s">
        <v>479</v>
      </c>
      <c r="Y431" s="358" t="s">
        <v>78</v>
      </c>
      <c r="Z431" s="359" t="s">
        <v>10</v>
      </c>
      <c r="AA431" s="353"/>
      <c r="AB431" s="247"/>
      <c r="AD431" s="28"/>
      <c r="AE431" s="27"/>
      <c r="AF431" s="248"/>
      <c r="AG431" s="86"/>
      <c r="AK431" s="86"/>
      <c r="BC431" s="259" t="e">
        <f>1+BC429</f>
        <v>#REF!</v>
      </c>
      <c r="BD431" s="27">
        <v>292.46921194322113</v>
      </c>
      <c r="BE431" s="86">
        <f t="shared" ref="BE431:BO433" si="110">+BD431</f>
        <v>292.46921194322113</v>
      </c>
      <c r="BF431" s="86">
        <f t="shared" si="110"/>
        <v>292.46921194322113</v>
      </c>
      <c r="BG431" s="86">
        <f t="shared" si="110"/>
        <v>292.46921194322113</v>
      </c>
      <c r="BH431" s="86">
        <f t="shared" si="110"/>
        <v>292.46921194322113</v>
      </c>
      <c r="BI431" s="86">
        <f t="shared" si="110"/>
        <v>292.46921194322113</v>
      </c>
      <c r="BJ431" s="86">
        <f t="shared" si="110"/>
        <v>292.46921194322113</v>
      </c>
      <c r="BK431" s="86">
        <f t="shared" si="110"/>
        <v>292.46921194322113</v>
      </c>
      <c r="BL431" s="86">
        <f t="shared" si="110"/>
        <v>292.46921194322113</v>
      </c>
      <c r="BM431" s="86">
        <f t="shared" si="110"/>
        <v>292.46921194322113</v>
      </c>
      <c r="BN431" s="86">
        <f t="shared" si="110"/>
        <v>292.46921194322113</v>
      </c>
      <c r="BO431" s="86">
        <f t="shared" si="110"/>
        <v>292.46921194322113</v>
      </c>
    </row>
    <row r="432" spans="1:67" ht="19.8">
      <c r="A432" s="353"/>
      <c r="B432" s="353"/>
      <c r="C432" s="353"/>
      <c r="D432" s="353"/>
      <c r="E432" s="356"/>
      <c r="F432" s="356"/>
      <c r="G432" s="356" t="s">
        <v>477</v>
      </c>
      <c r="H432" s="453" t="s">
        <v>4</v>
      </c>
      <c r="I432" s="359" t="s">
        <v>4</v>
      </c>
      <c r="J432" s="359" t="s">
        <v>1</v>
      </c>
      <c r="K432" s="356" t="s">
        <v>541</v>
      </c>
      <c r="L432" s="356"/>
      <c r="M432" s="358"/>
      <c r="N432" s="358"/>
      <c r="O432" s="358"/>
      <c r="P432" s="359" t="s">
        <v>24</v>
      </c>
      <c r="Q432" s="358" t="s">
        <v>575</v>
      </c>
      <c r="R432" s="358" t="s">
        <v>489</v>
      </c>
      <c r="S432" s="358" t="s">
        <v>554</v>
      </c>
      <c r="T432" s="358" t="s">
        <v>491</v>
      </c>
      <c r="U432" s="358" t="s">
        <v>562</v>
      </c>
      <c r="V432" s="358"/>
      <c r="W432" s="356" t="s">
        <v>415</v>
      </c>
      <c r="X432" s="356" t="s">
        <v>487</v>
      </c>
      <c r="Y432" s="358" t="s">
        <v>425</v>
      </c>
      <c r="Z432" s="359" t="s">
        <v>71</v>
      </c>
      <c r="AA432" s="353"/>
      <c r="AB432" s="247"/>
      <c r="AD432" s="28"/>
      <c r="AE432" s="27"/>
      <c r="AF432" s="248"/>
      <c r="AG432" s="86"/>
      <c r="AK432" s="86"/>
      <c r="BC432" s="259" t="e">
        <f t="shared" ref="BC432:BC433" si="111">1+BC431</f>
        <v>#REF!</v>
      </c>
      <c r="BD432" s="27">
        <v>314.89908376963371</v>
      </c>
      <c r="BE432" s="86">
        <f t="shared" si="110"/>
        <v>314.89908376963371</v>
      </c>
      <c r="BF432" s="86">
        <f t="shared" si="110"/>
        <v>314.89908376963371</v>
      </c>
      <c r="BG432" s="86">
        <f t="shared" si="110"/>
        <v>314.89908376963371</v>
      </c>
      <c r="BH432" s="86">
        <f t="shared" si="110"/>
        <v>314.89908376963371</v>
      </c>
      <c r="BI432" s="86">
        <f t="shared" si="110"/>
        <v>314.89908376963371</v>
      </c>
      <c r="BJ432" s="86">
        <f t="shared" si="110"/>
        <v>314.89908376963371</v>
      </c>
      <c r="BK432" s="86">
        <f t="shared" si="110"/>
        <v>314.89908376963371</v>
      </c>
      <c r="BL432" s="86">
        <f t="shared" si="110"/>
        <v>314.89908376963371</v>
      </c>
      <c r="BM432" s="86">
        <f t="shared" si="110"/>
        <v>314.89908376963371</v>
      </c>
      <c r="BN432" s="86">
        <f t="shared" si="110"/>
        <v>314.89908376963371</v>
      </c>
      <c r="BO432" s="86">
        <f t="shared" si="110"/>
        <v>314.89908376963371</v>
      </c>
    </row>
    <row r="433" spans="1:67" ht="19.8">
      <c r="A433" s="353"/>
      <c r="B433" s="353"/>
      <c r="C433" s="356" t="s">
        <v>0</v>
      </c>
      <c r="D433" s="356"/>
      <c r="E433" s="356" t="s">
        <v>87</v>
      </c>
      <c r="F433" s="356"/>
      <c r="G433" s="360" t="s">
        <v>478</v>
      </c>
      <c r="H433" s="454" t="s">
        <v>10</v>
      </c>
      <c r="I433" s="361" t="s">
        <v>404</v>
      </c>
      <c r="J433" s="361" t="s">
        <v>404</v>
      </c>
      <c r="K433" s="360" t="s">
        <v>542</v>
      </c>
      <c r="L433" s="360"/>
      <c r="M433" s="362"/>
      <c r="N433" s="362"/>
      <c r="O433" s="362"/>
      <c r="P433" s="361" t="s">
        <v>45</v>
      </c>
      <c r="Q433" s="362" t="s">
        <v>552</v>
      </c>
      <c r="R433" s="362" t="s">
        <v>441</v>
      </c>
      <c r="S433" s="362" t="s">
        <v>485</v>
      </c>
      <c r="T433" s="362" t="s">
        <v>472</v>
      </c>
      <c r="U433" s="362" t="s">
        <v>531</v>
      </c>
      <c r="V433" s="362" t="s">
        <v>1</v>
      </c>
      <c r="W433" s="360" t="s">
        <v>416</v>
      </c>
      <c r="X433" s="360" t="s">
        <v>488</v>
      </c>
      <c r="Y433" s="362" t="s">
        <v>426</v>
      </c>
      <c r="Z433" s="361" t="s">
        <v>557</v>
      </c>
      <c r="AA433" s="353"/>
      <c r="AB433" s="247"/>
      <c r="AD433" s="28"/>
      <c r="AE433" s="27"/>
      <c r="AF433" s="248"/>
      <c r="AG433" s="86"/>
      <c r="AK433" s="86"/>
      <c r="BC433" s="259" t="e">
        <f t="shared" si="111"/>
        <v>#REF!</v>
      </c>
      <c r="BD433" s="27">
        <v>325.0188034188032</v>
      </c>
      <c r="BE433" s="86">
        <f t="shared" si="110"/>
        <v>325.0188034188032</v>
      </c>
      <c r="BF433" s="86">
        <f t="shared" si="110"/>
        <v>325.0188034188032</v>
      </c>
      <c r="BG433" s="86">
        <f t="shared" si="110"/>
        <v>325.0188034188032</v>
      </c>
      <c r="BH433" s="86">
        <f t="shared" si="110"/>
        <v>325.0188034188032</v>
      </c>
      <c r="BI433" s="86">
        <f t="shared" si="110"/>
        <v>325.0188034188032</v>
      </c>
      <c r="BJ433" s="86">
        <f t="shared" si="110"/>
        <v>325.0188034188032</v>
      </c>
      <c r="BK433" s="86">
        <f t="shared" si="110"/>
        <v>325.0188034188032</v>
      </c>
      <c r="BL433" s="86">
        <f t="shared" si="110"/>
        <v>325.0188034188032</v>
      </c>
      <c r="BM433" s="86">
        <f t="shared" si="110"/>
        <v>325.0188034188032</v>
      </c>
      <c r="BN433" s="86">
        <f t="shared" si="110"/>
        <v>325.0188034188032</v>
      </c>
      <c r="BO433" s="86">
        <f t="shared" si="110"/>
        <v>325.0188034188032</v>
      </c>
    </row>
    <row r="434" spans="1:67">
      <c r="A434" s="353"/>
      <c r="B434" s="353">
        <f>+'Ark1'!C1227</f>
        <v>2023</v>
      </c>
      <c r="C434" s="263">
        <f>+'Ark1'!M1227</f>
        <v>10</v>
      </c>
      <c r="D434" s="263" t="s">
        <v>102</v>
      </c>
      <c r="E434" s="263">
        <f>+'Ark1'!D1227</f>
        <v>1</v>
      </c>
      <c r="F434" s="263" t="s">
        <v>586</v>
      </c>
      <c r="G434" s="263">
        <f>+IF(H434=0,"",'Ark1'!Q1227)</f>
        <v>526</v>
      </c>
      <c r="H434" s="451">
        <f>+'Ark1'!R1227</f>
        <v>621</v>
      </c>
      <c r="I434" s="264">
        <f>+IF(H434=0,"",'Ark1'!AE1227)</f>
        <v>11.348684210526311</v>
      </c>
      <c r="J434" s="264">
        <f>+IF(H434=0,"",'Ark1'!AF1227)</f>
        <v>12.761353593818136</v>
      </c>
      <c r="K434" s="265">
        <f>+IF(H434=0,"",'Ark1'!S1227)</f>
        <v>4.8691437802907904</v>
      </c>
      <c r="L434" s="265"/>
      <c r="M434" s="266"/>
      <c r="N434" s="266"/>
      <c r="O434" s="266"/>
      <c r="P434" s="264">
        <f>+IF(H434=0,"",'Ark1'!U1227)</f>
        <v>337.23800322061174</v>
      </c>
      <c r="Q434" s="266">
        <f>+IF(H434=0,"",'Ark1'!W1227)</f>
        <v>100</v>
      </c>
      <c r="R434" s="266">
        <f>+IF(H434=0,"",'Ark1'!X1227)</f>
        <v>34.943639291465395</v>
      </c>
      <c r="S434" s="266">
        <f>+IF(H434=0,"",'Ark1'!AG1227)</f>
        <v>2251.940966010734</v>
      </c>
      <c r="T434" s="266">
        <f>+IF(H434=0,"",'Ark1'!AH1227)</f>
        <v>90.016103059581312</v>
      </c>
      <c r="U434" s="266">
        <f>+IF(H434=0,"",'Ark1'!AI1227)</f>
        <v>21.095008051529788</v>
      </c>
      <c r="V434" s="266">
        <f>+IF(H434=0,"",'Ark1'!Y1227)</f>
        <v>44.976381404663762</v>
      </c>
      <c r="W434" s="265">
        <f>+IF(H434=0,"",'Ark1'!Z1227)</f>
        <v>1.2972059183805742</v>
      </c>
      <c r="X434" s="266">
        <f t="shared" ref="X434:X445" si="112">+IF(H434=0,"",1000*P434/S434)</f>
        <v>149.75437114500463</v>
      </c>
      <c r="Y434" s="266">
        <f t="shared" ref="Y434:Y445" si="113">+IF(H434=0,"",P434/C434)</f>
        <v>33.723800322061173</v>
      </c>
      <c r="Z434" s="264">
        <f t="shared" ref="Z434:Z445" si="114">+IF(H434=0,"",H434/G434)</f>
        <v>1.1806083650190113</v>
      </c>
      <c r="AA434" s="353"/>
      <c r="AD434" s="28"/>
      <c r="AE434" s="27"/>
    </row>
    <row r="435" spans="1:67">
      <c r="A435" s="353"/>
      <c r="B435" s="353">
        <f>+'Ark1'!C1228</f>
        <v>2023</v>
      </c>
      <c r="C435" s="263">
        <f>+'Ark1'!M1228</f>
        <v>10</v>
      </c>
      <c r="D435" s="263" t="s">
        <v>102</v>
      </c>
      <c r="E435" s="263">
        <f>+'Ark1'!D1228</f>
        <v>2</v>
      </c>
      <c r="F435" s="263" t="s">
        <v>587</v>
      </c>
      <c r="G435" s="263">
        <f>+IF(H435=0,"",'Ark1'!Q1228)</f>
        <v>371</v>
      </c>
      <c r="H435" s="451">
        <f>+'Ark1'!R1228</f>
        <v>441</v>
      </c>
      <c r="I435" s="264">
        <f>+IF(H435=0,"",'Ark1'!AE1228)</f>
        <v>12.059064807219031</v>
      </c>
      <c r="J435" s="264">
        <f>+IF(H435=0,"",'Ark1'!AF1228)</f>
        <v>13.635790751380087</v>
      </c>
      <c r="K435" s="265">
        <f>+IF(H435=0,"",'Ark1'!S1228)</f>
        <v>4.6031746031746019</v>
      </c>
      <c r="L435" s="265"/>
      <c r="M435" s="266"/>
      <c r="N435" s="266"/>
      <c r="O435" s="266"/>
      <c r="P435" s="264">
        <f>+IF(H435=0,"",'Ark1'!U1228)</f>
        <v>334.87619047619057</v>
      </c>
      <c r="Q435" s="266">
        <f>+IF(H435=0,"",'Ark1'!W1228)</f>
        <v>100</v>
      </c>
      <c r="R435" s="266">
        <f>+IF(H435=0,"",'Ark1'!X1228)</f>
        <v>29.931972789115648</v>
      </c>
      <c r="S435" s="266">
        <f>+IF(H435=0,"",'Ark1'!AG1228)</f>
        <v>2090.9754901960782</v>
      </c>
      <c r="T435" s="266">
        <f>+IF(H435=0,"",'Ark1'!AH1228)</f>
        <v>92.517006802721085</v>
      </c>
      <c r="U435" s="266">
        <f>+IF(H435=0,"",'Ark1'!AI1228)</f>
        <v>12.698412698412696</v>
      </c>
      <c r="V435" s="266">
        <f>+IF(H435=0,"",'Ark1'!Y1228)</f>
        <v>43.345736058660634</v>
      </c>
      <c r="W435" s="265">
        <f>+IF(H435=0,"",'Ark1'!Z1228)</f>
        <v>1.2340185222588456</v>
      </c>
      <c r="X435" s="266">
        <f t="shared" si="112"/>
        <v>160.1530922032893</v>
      </c>
      <c r="Y435" s="266">
        <f t="shared" si="113"/>
        <v>33.487619047619056</v>
      </c>
      <c r="Z435" s="264">
        <f t="shared" si="114"/>
        <v>1.1886792452830188</v>
      </c>
      <c r="AA435" s="353"/>
      <c r="AD435" s="28"/>
      <c r="AE435" s="27"/>
    </row>
    <row r="436" spans="1:67">
      <c r="A436" s="353"/>
      <c r="B436" s="353">
        <f>+'Ark1'!C1229</f>
        <v>2023</v>
      </c>
      <c r="C436" s="263">
        <f>+'Ark1'!M1229</f>
        <v>10</v>
      </c>
      <c r="D436" s="263" t="s">
        <v>102</v>
      </c>
      <c r="E436" s="263">
        <f>+'Ark1'!D1229</f>
        <v>3</v>
      </c>
      <c r="F436" s="263" t="s">
        <v>588</v>
      </c>
      <c r="G436" s="263">
        <f>+IF(H436=0,"",'Ark1'!Q1229)</f>
        <v>469</v>
      </c>
      <c r="H436" s="451">
        <f>+'Ark1'!R1229</f>
        <v>542</v>
      </c>
      <c r="I436" s="264">
        <f>+IF(H436=0,"",'Ark1'!AE1229)</f>
        <v>10.905432595573439</v>
      </c>
      <c r="J436" s="264">
        <f>+IF(H436=0,"",'Ark1'!AF1229)</f>
        <v>12.096667543385152</v>
      </c>
      <c r="K436" s="265">
        <f>+IF(H436=0,"",'Ark1'!S1229)</f>
        <v>4.7444444444444436</v>
      </c>
      <c r="L436" s="265"/>
      <c r="M436" s="266"/>
      <c r="N436" s="266"/>
      <c r="O436" s="266"/>
      <c r="P436" s="264">
        <f>+IF(H436=0,"",'Ark1'!U1229)</f>
        <v>332.46771217712165</v>
      </c>
      <c r="Q436" s="266">
        <f>+IF(H436=0,"",'Ark1'!W1229)</f>
        <v>100</v>
      </c>
      <c r="R436" s="266">
        <f>+IF(H436=0,"",'Ark1'!X1229)</f>
        <v>30.627306273062739</v>
      </c>
      <c r="S436" s="266">
        <f>+IF(H436=0,"",'Ark1'!AG1229)</f>
        <v>2171.4019801980198</v>
      </c>
      <c r="T436" s="266">
        <f>+IF(H436=0,"",'Ark1'!AH1229)</f>
        <v>93.173431734317319</v>
      </c>
      <c r="U436" s="266">
        <f>+IF(H436=0,"",'Ark1'!AI1229)</f>
        <v>21.217712177121776</v>
      </c>
      <c r="V436" s="266">
        <f>+IF(H436=0,"",'Ark1'!Y1229)</f>
        <v>45.448343105946989</v>
      </c>
      <c r="W436" s="265">
        <f>+IF(H436=0,"",'Ark1'!Z1229)</f>
        <v>1.3689451235234471</v>
      </c>
      <c r="X436" s="266">
        <f t="shared" si="112"/>
        <v>153.11200561160143</v>
      </c>
      <c r="Y436" s="266">
        <f t="shared" si="113"/>
        <v>33.246771217712165</v>
      </c>
      <c r="Z436" s="264">
        <f t="shared" si="114"/>
        <v>1.1556503198294243</v>
      </c>
      <c r="AA436" s="353"/>
      <c r="AD436" s="28"/>
      <c r="AE436" s="27"/>
    </row>
    <row r="437" spans="1:67">
      <c r="A437" s="353"/>
      <c r="B437" s="353">
        <f>+'Ark1'!C1230</f>
        <v>2023</v>
      </c>
      <c r="C437" s="263">
        <f>+'Ark1'!M1230</f>
        <v>10</v>
      </c>
      <c r="D437" s="263" t="s">
        <v>102</v>
      </c>
      <c r="E437" s="263">
        <f>+'Ark1'!D1230</f>
        <v>4</v>
      </c>
      <c r="F437" s="263" t="s">
        <v>589</v>
      </c>
      <c r="G437" s="263">
        <f>+IF(H437=0,"",'Ark1'!Q1230)</f>
        <v>336</v>
      </c>
      <c r="H437" s="451">
        <f>+'Ark1'!R1230</f>
        <v>395</v>
      </c>
      <c r="I437" s="264">
        <f>+IF(H437=0,"",'Ark1'!AE1230)</f>
        <v>11.269614835948643</v>
      </c>
      <c r="J437" s="264">
        <f>+IF(H437=0,"",'Ark1'!AF1230)</f>
        <v>12.487149753878898</v>
      </c>
      <c r="K437" s="265">
        <f>+IF(H437=0,"",'Ark1'!S1230)</f>
        <v>4.8269720101781184</v>
      </c>
      <c r="L437" s="265"/>
      <c r="M437" s="266"/>
      <c r="N437" s="266"/>
      <c r="O437" s="266"/>
      <c r="P437" s="264">
        <f>+IF(H437=0,"",'Ark1'!U1230)</f>
        <v>337.80405063291158</v>
      </c>
      <c r="Q437" s="266">
        <f>+IF(H437=0,"",'Ark1'!W1230)</f>
        <v>100</v>
      </c>
      <c r="R437" s="266">
        <f>+IF(H437=0,"",'Ark1'!X1230)</f>
        <v>33.670886075949369</v>
      </c>
      <c r="S437" s="266">
        <f>+IF(H437=0,"",'Ark1'!AG1230)</f>
        <v>2200.5988857938719</v>
      </c>
      <c r="T437" s="266">
        <f>+IF(H437=0,"",'Ark1'!AH1230)</f>
        <v>90.886075949367054</v>
      </c>
      <c r="U437" s="266">
        <f>+IF(H437=0,"",'Ark1'!AI1230)</f>
        <v>24.050632911392405</v>
      </c>
      <c r="V437" s="266">
        <f>+IF(H437=0,"",'Ark1'!Y1230)</f>
        <v>49.101840784255195</v>
      </c>
      <c r="W437" s="265">
        <f>+IF(H437=0,"",'Ark1'!Z1230)</f>
        <v>1.3739297598891036</v>
      </c>
      <c r="X437" s="266">
        <f t="shared" si="112"/>
        <v>153.50550834758232</v>
      </c>
      <c r="Y437" s="266">
        <f t="shared" si="113"/>
        <v>33.780405063291155</v>
      </c>
      <c r="Z437" s="264">
        <f t="shared" si="114"/>
        <v>1.1755952380952381</v>
      </c>
      <c r="AA437" s="353"/>
      <c r="AD437" s="28"/>
      <c r="AE437" s="27"/>
    </row>
    <row r="438" spans="1:67">
      <c r="A438" s="353"/>
      <c r="B438" s="353">
        <f>+'Ark1'!C1231</f>
        <v>2023</v>
      </c>
      <c r="C438" s="263">
        <f>+'Ark1'!M1231</f>
        <v>10</v>
      </c>
      <c r="D438" s="263" t="s">
        <v>102</v>
      </c>
      <c r="E438" s="263">
        <f>+'Ark1'!D1231</f>
        <v>5</v>
      </c>
      <c r="F438" s="263" t="s">
        <v>444</v>
      </c>
      <c r="G438" s="263">
        <f>+IF(H438=0,"",'Ark1'!Q1231)</f>
        <v>414</v>
      </c>
      <c r="H438" s="451">
        <f>+'Ark1'!R1231</f>
        <v>473</v>
      </c>
      <c r="I438" s="264">
        <f>+IF(H438=0,"",'Ark1'!AE1231)</f>
        <v>11.26458680638247</v>
      </c>
      <c r="J438" s="264">
        <f>+IF(H438=0,"",'Ark1'!AF1231)</f>
        <v>12.459679495919152</v>
      </c>
      <c r="K438" s="265">
        <f>+IF(H438=0,"",'Ark1'!S1231)</f>
        <v>4.9004237288135588</v>
      </c>
      <c r="L438" s="265"/>
      <c r="M438" s="266"/>
      <c r="N438" s="266"/>
      <c r="O438" s="266"/>
      <c r="P438" s="264">
        <f>+IF(H438=0,"",'Ark1'!U1231)</f>
        <v>336.56934460887959</v>
      </c>
      <c r="Q438" s="266">
        <f>+IF(H438=0,"",'Ark1'!W1231)</f>
        <v>100</v>
      </c>
      <c r="R438" s="266">
        <f>+IF(H438=0,"",'Ark1'!X1231)</f>
        <v>30.655391120507392</v>
      </c>
      <c r="S438" s="266">
        <f>+IF(H438=0,"",'Ark1'!AG1231)</f>
        <v>2163.7460317460318</v>
      </c>
      <c r="T438" s="266">
        <f>+IF(H438=0,"",'Ark1'!AH1231)</f>
        <v>93.234672304439698</v>
      </c>
      <c r="U438" s="266">
        <f>+IF(H438=0,"",'Ark1'!AI1231)</f>
        <v>26.427061310782243</v>
      </c>
      <c r="V438" s="266">
        <f>+IF(H438=0,"",'Ark1'!Y1231)</f>
        <v>47.196422480091286</v>
      </c>
      <c r="W438" s="265">
        <f>+IF(H438=0,"",'Ark1'!Z1231)</f>
        <v>1.4484122403648501</v>
      </c>
      <c r="X438" s="266">
        <f t="shared" si="112"/>
        <v>155.54937579124544</v>
      </c>
      <c r="Y438" s="266">
        <f t="shared" si="113"/>
        <v>33.65693446088796</v>
      </c>
      <c r="Z438" s="264">
        <f t="shared" si="114"/>
        <v>1.142512077294686</v>
      </c>
      <c r="AA438" s="353"/>
      <c r="AD438" s="28"/>
      <c r="AE438" s="27"/>
    </row>
    <row r="439" spans="1:67">
      <c r="A439" s="353"/>
      <c r="B439" s="353">
        <f>+'Ark1'!C1232</f>
        <v>2023</v>
      </c>
      <c r="C439" s="263">
        <f>+'Ark1'!M1232</f>
        <v>10</v>
      </c>
      <c r="D439" s="263" t="s">
        <v>102</v>
      </c>
      <c r="E439" s="263">
        <f>+'Ark1'!D1232</f>
        <v>6</v>
      </c>
      <c r="F439" s="263" t="s">
        <v>590</v>
      </c>
      <c r="G439" s="263">
        <f>+IF(H439=0,"",'Ark1'!Q1232)</f>
        <v>432</v>
      </c>
      <c r="H439" s="451">
        <f>+'Ark1'!R1232</f>
        <v>503</v>
      </c>
      <c r="I439" s="264">
        <f>+IF(H439=0,"",'Ark1'!AE1232)</f>
        <v>11.21516164994426</v>
      </c>
      <c r="J439" s="264">
        <f>+IF(H439=0,"",'Ark1'!AF1232)</f>
        <v>12.417369051108702</v>
      </c>
      <c r="K439" s="265">
        <f>+IF(H439=0,"",'Ark1'!S1232)</f>
        <v>4.996015936254981</v>
      </c>
      <c r="L439" s="265"/>
      <c r="M439" s="266"/>
      <c r="N439" s="266"/>
      <c r="O439" s="266"/>
      <c r="P439" s="264">
        <f>+IF(H439=0,"",'Ark1'!U1232)</f>
        <v>334.42544731610315</v>
      </c>
      <c r="Q439" s="266">
        <f>+IF(H439=0,"",'Ark1'!W1232)</f>
        <v>100</v>
      </c>
      <c r="R439" s="266">
        <f>+IF(H439=0,"",'Ark1'!X1232)</f>
        <v>33.00198807157058</v>
      </c>
      <c r="S439" s="266">
        <f>+IF(H439=0,"",'Ark1'!AG1232)</f>
        <v>2278.0864978902955</v>
      </c>
      <c r="T439" s="266">
        <f>+IF(H439=0,"",'Ark1'!AH1232)</f>
        <v>94.234592445328019</v>
      </c>
      <c r="U439" s="266">
        <f>+IF(H439=0,"",'Ark1'!AI1232)</f>
        <v>30.616302186878727</v>
      </c>
      <c r="V439" s="266">
        <f>+IF(H439=0,"",'Ark1'!Y1232)</f>
        <v>50.361480086368999</v>
      </c>
      <c r="W439" s="265">
        <f>+IF(H439=0,"",'Ark1'!Z1232)</f>
        <v>1.5008492338466133</v>
      </c>
      <c r="X439" s="266">
        <f t="shared" si="112"/>
        <v>146.80103131545266</v>
      </c>
      <c r="Y439" s="266">
        <f t="shared" si="113"/>
        <v>33.442544731610312</v>
      </c>
      <c r="Z439" s="264">
        <f t="shared" si="114"/>
        <v>1.1643518518518519</v>
      </c>
      <c r="AA439" s="353"/>
      <c r="AD439" s="28"/>
      <c r="AE439" s="27"/>
    </row>
    <row r="440" spans="1:67">
      <c r="A440" s="353"/>
      <c r="B440" s="353">
        <f>+'Ark1'!C1233</f>
        <v>2023</v>
      </c>
      <c r="C440" s="263">
        <f>+'Ark1'!M1233</f>
        <v>10</v>
      </c>
      <c r="D440" s="263" t="s">
        <v>102</v>
      </c>
      <c r="E440" s="263">
        <f>+'Ark1'!D1233</f>
        <v>7</v>
      </c>
      <c r="F440" s="263" t="s">
        <v>591</v>
      </c>
      <c r="G440" s="263">
        <f>+IF(H440=0,"",'Ark1'!Q1233)</f>
        <v>264</v>
      </c>
      <c r="H440" s="451">
        <f>+'Ark1'!R1233</f>
        <v>317</v>
      </c>
      <c r="I440" s="264">
        <f>+IF(H440=0,"",'Ark1'!AE1233)</f>
        <v>10.897215537985563</v>
      </c>
      <c r="J440" s="264">
        <f>+IF(H440=0,"",'Ark1'!AF1233)</f>
        <v>12.24518233803289</v>
      </c>
      <c r="K440" s="265">
        <f>+IF(H440=0,"",'Ark1'!S1233)</f>
        <v>4.7066246056782335</v>
      </c>
      <c r="L440" s="265"/>
      <c r="M440" s="266"/>
      <c r="N440" s="266"/>
      <c r="O440" s="266"/>
      <c r="P440" s="264">
        <f>+IF(H440=0,"",'Ark1'!U1233)</f>
        <v>334.87255520504709</v>
      </c>
      <c r="Q440" s="266">
        <f>+IF(H440=0,"",'Ark1'!W1233)</f>
        <v>100</v>
      </c>
      <c r="R440" s="266">
        <f>+IF(H440=0,"",'Ark1'!X1233)</f>
        <v>32.492113564668777</v>
      </c>
      <c r="S440" s="266">
        <f>+IF(H440=0,"",'Ark1'!AG1233)</f>
        <v>2183.4664429530199</v>
      </c>
      <c r="T440" s="266">
        <f>+IF(H440=0,"",'Ark1'!AH1233)</f>
        <v>94.00630914826499</v>
      </c>
      <c r="U440" s="266">
        <f>+IF(H440=0,"",'Ark1'!AI1233)</f>
        <v>19.87381703470032</v>
      </c>
      <c r="V440" s="266">
        <f>+IF(H440=0,"",'Ark1'!Y1233)</f>
        <v>46.644779909869087</v>
      </c>
      <c r="W440" s="265">
        <f>+IF(H440=0,"",'Ark1'!Z1233)</f>
        <v>1.3731495587932585</v>
      </c>
      <c r="X440" s="266">
        <f t="shared" si="112"/>
        <v>153.36739260904332</v>
      </c>
      <c r="Y440" s="266">
        <f t="shared" si="113"/>
        <v>33.487255520504711</v>
      </c>
      <c r="Z440" s="264">
        <f t="shared" si="114"/>
        <v>1.2007575757575757</v>
      </c>
      <c r="AA440" s="353"/>
      <c r="AD440" s="28"/>
      <c r="AE440" s="27"/>
    </row>
    <row r="441" spans="1:67">
      <c r="A441" s="353"/>
      <c r="B441" s="353">
        <f>+'Ark1'!C1234</f>
        <v>2023</v>
      </c>
      <c r="C441" s="263">
        <f>+'Ark1'!M1234</f>
        <v>10</v>
      </c>
      <c r="D441" s="263" t="s">
        <v>102</v>
      </c>
      <c r="E441" s="263">
        <f>+'Ark1'!D1234</f>
        <v>8</v>
      </c>
      <c r="F441" s="263" t="s">
        <v>592</v>
      </c>
      <c r="G441" s="263">
        <f>+IF(H441=0,"",'Ark1'!Q1234)</f>
        <v>339</v>
      </c>
      <c r="H441" s="451">
        <f>+'Ark1'!R1234</f>
        <v>394</v>
      </c>
      <c r="I441" s="264">
        <f>+IF(H441=0,"",'Ark1'!AE1234)</f>
        <v>10.112936344969201</v>
      </c>
      <c r="J441" s="264">
        <f>+IF(H441=0,"",'Ark1'!AF1234)</f>
        <v>11.32213353097861</v>
      </c>
      <c r="K441" s="265">
        <f>+IF(H441=0,"",'Ark1'!S1234)</f>
        <v>4.6218274111675122</v>
      </c>
      <c r="L441" s="265"/>
      <c r="M441" s="266"/>
      <c r="N441" s="266"/>
      <c r="O441" s="266"/>
      <c r="P441" s="264">
        <f>+IF(H441=0,"",'Ark1'!U1234)</f>
        <v>328.86116751268997</v>
      </c>
      <c r="Q441" s="266">
        <f>+IF(H441=0,"",'Ark1'!W1234)</f>
        <v>100</v>
      </c>
      <c r="R441" s="266">
        <f>+IF(H441=0,"",'Ark1'!X1234)</f>
        <v>27.411167512690351</v>
      </c>
      <c r="S441" s="266">
        <f>+IF(H441=0,"",'Ark1'!AG1234)</f>
        <v>2195.2989130434785</v>
      </c>
      <c r="T441" s="266">
        <f>+IF(H441=0,"",'Ark1'!AH1234)</f>
        <v>93.401015228426431</v>
      </c>
      <c r="U441" s="266">
        <f>+IF(H441=0,"",'Ark1'!AI1234)</f>
        <v>18.781725888324875</v>
      </c>
      <c r="V441" s="266">
        <f>+IF(H441=0,"",'Ark1'!Y1234)</f>
        <v>44.493722133543891</v>
      </c>
      <c r="W441" s="265">
        <f>+IF(H441=0,"",'Ark1'!Z1234)</f>
        <v>1.3027229236865252</v>
      </c>
      <c r="X441" s="266">
        <f t="shared" si="112"/>
        <v>149.80245540083169</v>
      </c>
      <c r="Y441" s="266">
        <f t="shared" si="113"/>
        <v>32.886116751269</v>
      </c>
      <c r="Z441" s="264">
        <f t="shared" si="114"/>
        <v>1.1622418879056047</v>
      </c>
      <c r="AA441" s="353"/>
      <c r="AD441" s="28"/>
      <c r="AE441" s="27"/>
    </row>
    <row r="442" spans="1:67">
      <c r="A442" s="353"/>
      <c r="B442" s="353">
        <f>+'Ark1'!C1235</f>
        <v>2023</v>
      </c>
      <c r="C442" s="263">
        <f>+'Ark1'!M1235</f>
        <v>10</v>
      </c>
      <c r="D442" s="263" t="s">
        <v>102</v>
      </c>
      <c r="E442" s="263">
        <f>+'Ark1'!D1235</f>
        <v>9</v>
      </c>
      <c r="F442" s="263" t="s">
        <v>593</v>
      </c>
      <c r="G442" s="263">
        <f>+IF(H442=0,"",'Ark1'!Q1235)</f>
        <v>293</v>
      </c>
      <c r="H442" s="451">
        <f>+'Ark1'!R1235</f>
        <v>346</v>
      </c>
      <c r="I442" s="264">
        <f>+IF(H442=0,"",'Ark1'!AE1235)</f>
        <v>9.177718832891248</v>
      </c>
      <c r="J442" s="264">
        <f>+IF(H442=0,"",'Ark1'!AF1235)</f>
        <v>10.468698496898995</v>
      </c>
      <c r="K442" s="265">
        <f>+IF(H442=0,"",'Ark1'!S1235)</f>
        <v>4.7485549132947993</v>
      </c>
      <c r="L442" s="265"/>
      <c r="M442" s="266"/>
      <c r="N442" s="266"/>
      <c r="O442" s="266"/>
      <c r="P442" s="264">
        <f>+IF(H442=0,"",'Ark1'!U1235)</f>
        <v>334.88352601156078</v>
      </c>
      <c r="Q442" s="266">
        <f>+IF(H442=0,"",'Ark1'!W1235)</f>
        <v>100</v>
      </c>
      <c r="R442" s="266">
        <f>+IF(H442=0,"",'Ark1'!X1235)</f>
        <v>34.104046242774565</v>
      </c>
      <c r="S442" s="266">
        <f>+IF(H442=0,"",'Ark1'!AG1235)</f>
        <v>2197.1921921921926</v>
      </c>
      <c r="T442" s="266">
        <f>+IF(H442=0,"",'Ark1'!AH1235)</f>
        <v>96.242774566473983</v>
      </c>
      <c r="U442" s="266">
        <f>+IF(H442=0,"",'Ark1'!AI1235)</f>
        <v>20.520231213872837</v>
      </c>
      <c r="V442" s="266">
        <f>+IF(H442=0,"",'Ark1'!Y1235)</f>
        <v>40.830186048674953</v>
      </c>
      <c r="W442" s="265">
        <f>+IF(H442=0,"",'Ark1'!Z1235)</f>
        <v>1.2597874367181376</v>
      </c>
      <c r="X442" s="266">
        <f t="shared" si="112"/>
        <v>152.41430731530102</v>
      </c>
      <c r="Y442" s="266">
        <f t="shared" si="113"/>
        <v>33.48835260115608</v>
      </c>
      <c r="Z442" s="264">
        <f t="shared" si="114"/>
        <v>1.1808873720136519</v>
      </c>
      <c r="AA442" s="353"/>
      <c r="AD442" s="28"/>
      <c r="AE442" s="27"/>
    </row>
    <row r="443" spans="1:67">
      <c r="A443" s="353"/>
      <c r="B443" s="353">
        <f>+'Ark1'!C1236</f>
        <v>2023</v>
      </c>
      <c r="C443" s="263">
        <f>+'Ark1'!M1236</f>
        <v>10</v>
      </c>
      <c r="D443" s="263" t="s">
        <v>102</v>
      </c>
      <c r="E443" s="263">
        <f>+'Ark1'!D1236</f>
        <v>10</v>
      </c>
      <c r="F443" s="263" t="s">
        <v>594</v>
      </c>
      <c r="G443" s="263">
        <f>+IF(H443=0,"",'Ark1'!Q1236)</f>
        <v>748</v>
      </c>
      <c r="H443" s="451">
        <f>+'Ark1'!R1236</f>
        <v>913</v>
      </c>
      <c r="I443" s="264">
        <f>+IF(H443=0,"",'Ark1'!AE1236)</f>
        <v>9.49557982319293</v>
      </c>
      <c r="J443" s="264">
        <f>+IF(H443=0,"",'Ark1'!AF1236)</f>
        <v>10.466659921718406</v>
      </c>
      <c r="K443" s="265">
        <f>+IF(H443=0,"",'Ark1'!S1236)</f>
        <v>4.9649507119386636</v>
      </c>
      <c r="L443" s="265"/>
      <c r="M443" s="266"/>
      <c r="N443" s="266"/>
      <c r="O443" s="266"/>
      <c r="P443" s="264">
        <f>+IF(H443=0,"",'Ark1'!U1236)</f>
        <v>328.93833515881721</v>
      </c>
      <c r="Q443" s="266">
        <f>+IF(H443=0,"",'Ark1'!W1236)</f>
        <v>100</v>
      </c>
      <c r="R443" s="266">
        <f>+IF(H443=0,"",'Ark1'!X1236)</f>
        <v>30.558598028477544</v>
      </c>
      <c r="S443" s="266">
        <f>+IF(H443=0,"",'Ark1'!AG1236)</f>
        <v>2332.226757369614</v>
      </c>
      <c r="T443" s="266">
        <f>+IF(H443=0,"",'Ark1'!AH1236)</f>
        <v>96.49507119386638</v>
      </c>
      <c r="U443" s="266">
        <f>+IF(H443=0,"",'Ark1'!AI1236)</f>
        <v>40.416210295728369</v>
      </c>
      <c r="V443" s="266">
        <f>+IF(H443=0,"",'Ark1'!Y1236)</f>
        <v>50.782825600585163</v>
      </c>
      <c r="W443" s="265">
        <f>+IF(H443=0,"",'Ark1'!Z1236)</f>
        <v>1.3608830418700761</v>
      </c>
      <c r="X443" s="266">
        <f t="shared" si="112"/>
        <v>141.04046020371024</v>
      </c>
      <c r="Y443" s="266">
        <f t="shared" si="113"/>
        <v>32.893833515881724</v>
      </c>
      <c r="Z443" s="264">
        <f t="shared" si="114"/>
        <v>1.2205882352941178</v>
      </c>
      <c r="AA443" s="353"/>
      <c r="AD443" s="28"/>
      <c r="AE443" s="27"/>
    </row>
    <row r="444" spans="1:67">
      <c r="A444" s="353"/>
      <c r="B444" s="353">
        <f>+'Ark1'!C1237</f>
        <v>2023</v>
      </c>
      <c r="C444" s="263">
        <f>+'Ark1'!M1237</f>
        <v>10</v>
      </c>
      <c r="D444" s="263" t="s">
        <v>102</v>
      </c>
      <c r="E444" s="263">
        <f>+'Ark1'!D1237</f>
        <v>11</v>
      </c>
      <c r="F444" s="263" t="s">
        <v>595</v>
      </c>
      <c r="G444" s="263">
        <f>+IF(H444=0,"",'Ark1'!Q1237)</f>
        <v>730</v>
      </c>
      <c r="H444" s="451">
        <f>+'Ark1'!R1237</f>
        <v>904</v>
      </c>
      <c r="I444" s="264">
        <f>+IF(H444=0,"",'Ark1'!AE1237)</f>
        <v>10.509183910718438</v>
      </c>
      <c r="J444" s="264">
        <f>+IF(H444=0,"",'Ark1'!AF1237)</f>
        <v>11.665302382928941</v>
      </c>
      <c r="K444" s="265">
        <f>+IF(H444=0,"",'Ark1'!S1237)</f>
        <v>5.134955752212389</v>
      </c>
      <c r="L444" s="265"/>
      <c r="M444" s="266"/>
      <c r="N444" s="266"/>
      <c r="O444" s="266"/>
      <c r="P444" s="264">
        <f>+IF(H444=0,"",'Ark1'!U1237)</f>
        <v>336.70730088495662</v>
      </c>
      <c r="Q444" s="266">
        <f>+IF(H444=0,"",'Ark1'!W1237)</f>
        <v>100</v>
      </c>
      <c r="R444" s="266">
        <f>+IF(H444=0,"",'Ark1'!X1237)</f>
        <v>37.278761061946902</v>
      </c>
      <c r="S444" s="266">
        <f>+IF(H444=0,"",'Ark1'!AG1237)</f>
        <v>2282.4356321839082</v>
      </c>
      <c r="T444" s="266">
        <f>+IF(H444=0,"",'Ark1'!AH1237)</f>
        <v>96.238938053097357</v>
      </c>
      <c r="U444" s="266">
        <f>+IF(H444=0,"",'Ark1'!AI1237)</f>
        <v>39.269911504424776</v>
      </c>
      <c r="V444" s="266">
        <f>+IF(H444=0,"",'Ark1'!Y1237)</f>
        <v>52.131602442712946</v>
      </c>
      <c r="W444" s="265">
        <f>+IF(H444=0,"",'Ark1'!Z1237)</f>
        <v>1.43191166478287</v>
      </c>
      <c r="X444" s="266">
        <f t="shared" si="112"/>
        <v>147.52104994206744</v>
      </c>
      <c r="Y444" s="266">
        <f t="shared" si="113"/>
        <v>33.67073008849566</v>
      </c>
      <c r="Z444" s="264">
        <f t="shared" si="114"/>
        <v>1.2383561643835617</v>
      </c>
      <c r="AA444" s="353"/>
      <c r="AD444" s="28"/>
      <c r="AE444" s="27"/>
    </row>
    <row r="445" spans="1:67">
      <c r="A445" s="353"/>
      <c r="B445" s="353">
        <f>+'Ark1'!C1238</f>
        <v>2023</v>
      </c>
      <c r="C445" s="263">
        <f>+'Ark1'!M1238</f>
        <v>10</v>
      </c>
      <c r="D445" s="263" t="s">
        <v>102</v>
      </c>
      <c r="E445" s="263">
        <f>+'Ark1'!D1238</f>
        <v>12</v>
      </c>
      <c r="F445" s="263" t="s">
        <v>596</v>
      </c>
      <c r="G445" s="263">
        <f>+IF(H445=0,"",'Ark1'!Q1238)</f>
        <v>169</v>
      </c>
      <c r="H445" s="451">
        <f>+'Ark1'!R1238</f>
        <v>210</v>
      </c>
      <c r="I445" s="264">
        <f>+IF(H445=0,"",'Ark1'!AE1238)</f>
        <v>10.58467741935484</v>
      </c>
      <c r="J445" s="264">
        <f>+IF(H445=0,"",'Ark1'!AF1238)</f>
        <v>11.677750712191902</v>
      </c>
      <c r="K445" s="265">
        <f>+IF(H445=0,"",'Ark1'!S1238)</f>
        <v>4.9761904761904781</v>
      </c>
      <c r="L445" s="265"/>
      <c r="M445" s="266"/>
      <c r="N445" s="266"/>
      <c r="O445" s="266"/>
      <c r="P445" s="264">
        <f>+IF(H445=0,"",'Ark1'!U1238)</f>
        <v>336.72238095238106</v>
      </c>
      <c r="Q445" s="266">
        <f>+IF(H445=0,"",'Ark1'!W1238)</f>
        <v>100</v>
      </c>
      <c r="R445" s="266">
        <f>+IF(H445=0,"",'Ark1'!X1238)</f>
        <v>32.380952380952372</v>
      </c>
      <c r="S445" s="266">
        <f>+IF(H445=0,"",'Ark1'!AG1238)</f>
        <v>2249.1170731707321</v>
      </c>
      <c r="T445" s="266">
        <f>+IF(H445=0,"",'Ark1'!AH1238)</f>
        <v>97.61904761904762</v>
      </c>
      <c r="U445" s="266">
        <f>+IF(H445=0,"",'Ark1'!AI1238)</f>
        <v>32.380952380952372</v>
      </c>
      <c r="V445" s="266">
        <f>+IF(H445=0,"",'Ark1'!Y1238)</f>
        <v>44.427302031066645</v>
      </c>
      <c r="W445" s="265">
        <f>+IF(H445=0,"",'Ark1'!Z1238)</f>
        <v>1.3919512723767316</v>
      </c>
      <c r="X445" s="266">
        <f t="shared" si="112"/>
        <v>149.71314075602157</v>
      </c>
      <c r="Y445" s="266">
        <f t="shared" si="113"/>
        <v>33.672238095238107</v>
      </c>
      <c r="Z445" s="264">
        <f t="shared" si="114"/>
        <v>1.2426035502958579</v>
      </c>
      <c r="AA445" s="353"/>
      <c r="AD445" s="28"/>
      <c r="AE445" s="27"/>
    </row>
    <row r="446" spans="1:67" ht="19.8">
      <c r="A446" s="353"/>
      <c r="B446" s="353"/>
      <c r="C446" s="353"/>
      <c r="D446" s="353"/>
      <c r="E446" s="353"/>
      <c r="F446" s="353"/>
      <c r="G446" s="353"/>
      <c r="H446" s="452"/>
      <c r="I446" s="354"/>
      <c r="J446" s="354"/>
      <c r="K446" s="353"/>
      <c r="L446" s="353"/>
      <c r="M446" s="355"/>
      <c r="N446" s="355"/>
      <c r="O446" s="355"/>
      <c r="P446" s="353"/>
      <c r="Q446" s="355"/>
      <c r="R446" s="355"/>
      <c r="S446" s="353"/>
      <c r="T446" s="355"/>
      <c r="U446" s="355"/>
      <c r="V446" s="355"/>
      <c r="W446" s="353"/>
      <c r="X446" s="353"/>
      <c r="Y446" s="355"/>
      <c r="Z446" s="354"/>
      <c r="AA446" s="353"/>
      <c r="AB446" s="247"/>
      <c r="AD446" s="28"/>
      <c r="AE446" s="27"/>
      <c r="AF446" s="248"/>
      <c r="AG446" s="86"/>
      <c r="AK446" s="86"/>
      <c r="BC446" s="259" t="e">
        <f>1+#REF!</f>
        <v>#REF!</v>
      </c>
      <c r="BD446" s="27">
        <v>248.30514184397128</v>
      </c>
      <c r="BE446" s="86">
        <f t="shared" ref="BE446:BO446" si="115">+BD446</f>
        <v>248.30514184397128</v>
      </c>
      <c r="BF446" s="86">
        <f t="shared" si="115"/>
        <v>248.30514184397128</v>
      </c>
      <c r="BG446" s="86">
        <f t="shared" si="115"/>
        <v>248.30514184397128</v>
      </c>
      <c r="BH446" s="86">
        <f t="shared" si="115"/>
        <v>248.30514184397128</v>
      </c>
      <c r="BI446" s="86">
        <f t="shared" si="115"/>
        <v>248.30514184397128</v>
      </c>
      <c r="BJ446" s="86">
        <f t="shared" si="115"/>
        <v>248.30514184397128</v>
      </c>
      <c r="BK446" s="86">
        <f t="shared" si="115"/>
        <v>248.30514184397128</v>
      </c>
      <c r="BL446" s="86">
        <f t="shared" si="115"/>
        <v>248.30514184397128</v>
      </c>
      <c r="BM446" s="86">
        <f t="shared" si="115"/>
        <v>248.30514184397128</v>
      </c>
      <c r="BN446" s="86">
        <f t="shared" si="115"/>
        <v>248.30514184397128</v>
      </c>
      <c r="BO446" s="86">
        <f t="shared" si="115"/>
        <v>248.30514184397128</v>
      </c>
    </row>
    <row r="447" spans="1:67" ht="19.8">
      <c r="A447" s="353"/>
      <c r="B447" s="353"/>
      <c r="C447" s="353"/>
      <c r="D447" s="353"/>
      <c r="E447" s="353"/>
      <c r="F447" s="353"/>
      <c r="G447" s="353"/>
      <c r="H447" s="452"/>
      <c r="I447" s="354"/>
      <c r="J447" s="354"/>
      <c r="K447" s="353"/>
      <c r="L447" s="353"/>
      <c r="M447" s="355"/>
      <c r="N447" s="355"/>
      <c r="O447" s="355"/>
      <c r="P447" s="353"/>
      <c r="Q447" s="355"/>
      <c r="R447" s="355"/>
      <c r="S447" s="353"/>
      <c r="T447" s="355"/>
      <c r="U447" s="355"/>
      <c r="V447" s="355"/>
      <c r="W447" s="353"/>
      <c r="X447" s="353"/>
      <c r="Y447" s="355"/>
      <c r="Z447" s="354"/>
      <c r="AA447" s="353"/>
      <c r="AB447" s="247"/>
      <c r="AD447" s="28"/>
      <c r="AE447" s="27"/>
      <c r="AF447" s="248"/>
      <c r="AG447" s="86"/>
      <c r="AK447" s="86"/>
      <c r="BC447" s="259"/>
      <c r="BD447" s="27"/>
    </row>
    <row r="448" spans="1:67" ht="22.8">
      <c r="A448" s="356" t="s">
        <v>628</v>
      </c>
      <c r="B448" s="353"/>
      <c r="C448" s="353"/>
      <c r="D448" s="357" t="str">
        <f>+D453</f>
        <v>4</v>
      </c>
      <c r="E448" s="353"/>
      <c r="F448" s="353"/>
      <c r="G448" s="353"/>
      <c r="H448" s="446">
        <f>SUM(H453:H464)</f>
        <v>3884</v>
      </c>
      <c r="I448" s="354"/>
      <c r="J448" s="354"/>
      <c r="K448" s="353"/>
      <c r="L448" s="353"/>
      <c r="M448" s="355"/>
      <c r="N448" s="355"/>
      <c r="O448" s="355"/>
      <c r="P448" s="269">
        <f>+Fettgruppe!Q35</f>
        <v>352.00463439752843</v>
      </c>
      <c r="Q448" s="355"/>
      <c r="R448" s="355"/>
      <c r="S448" s="353"/>
      <c r="T448" s="355"/>
      <c r="U448" s="355"/>
      <c r="V448" s="355"/>
      <c r="W448" s="353"/>
      <c r="X448" s="269">
        <f>+Fettgruppe!Y35</f>
        <v>155.11098668887939</v>
      </c>
      <c r="Y448" s="358" t="s">
        <v>627</v>
      </c>
      <c r="Z448" s="359"/>
      <c r="AA448" s="353"/>
      <c r="AB448" s="247"/>
      <c r="AD448" s="28"/>
      <c r="AE448" s="27"/>
      <c r="AF448" s="248"/>
      <c r="AG448" s="86"/>
      <c r="AK448" s="86"/>
      <c r="BC448" s="259" t="e">
        <f>1+BC446</f>
        <v>#REF!</v>
      </c>
      <c r="BD448" s="27">
        <v>268.9193823216188</v>
      </c>
      <c r="BE448" s="86">
        <f t="shared" ref="BE448:BO448" si="116">+BD448</f>
        <v>268.9193823216188</v>
      </c>
      <c r="BF448" s="86">
        <f t="shared" si="116"/>
        <v>268.9193823216188</v>
      </c>
      <c r="BG448" s="86">
        <f t="shared" si="116"/>
        <v>268.9193823216188</v>
      </c>
      <c r="BH448" s="86">
        <f t="shared" si="116"/>
        <v>268.9193823216188</v>
      </c>
      <c r="BI448" s="86">
        <f t="shared" si="116"/>
        <v>268.9193823216188</v>
      </c>
      <c r="BJ448" s="86">
        <f t="shared" si="116"/>
        <v>268.9193823216188</v>
      </c>
      <c r="BK448" s="86">
        <f t="shared" si="116"/>
        <v>268.9193823216188</v>
      </c>
      <c r="BL448" s="86">
        <f t="shared" si="116"/>
        <v>268.9193823216188</v>
      </c>
      <c r="BM448" s="86">
        <f t="shared" si="116"/>
        <v>268.9193823216188</v>
      </c>
      <c r="BN448" s="86">
        <f t="shared" si="116"/>
        <v>268.9193823216188</v>
      </c>
      <c r="BO448" s="86">
        <f t="shared" si="116"/>
        <v>268.9193823216188</v>
      </c>
    </row>
    <row r="449" spans="1:67" ht="16.5" customHeight="1">
      <c r="A449" s="353"/>
      <c r="B449" s="353"/>
      <c r="C449" s="353"/>
      <c r="D449" s="357"/>
      <c r="E449" s="353"/>
      <c r="F449" s="353"/>
      <c r="G449" s="353"/>
      <c r="H449" s="452"/>
      <c r="I449" s="353"/>
      <c r="J449" s="353"/>
      <c r="K449" s="353"/>
      <c r="L449" s="353"/>
      <c r="M449" s="355"/>
      <c r="N449" s="355"/>
      <c r="O449" s="355"/>
      <c r="P449" s="353"/>
      <c r="Q449" s="355"/>
      <c r="R449" s="355"/>
      <c r="S449" s="353"/>
      <c r="T449" s="355"/>
      <c r="U449" s="355"/>
      <c r="V449" s="355"/>
      <c r="W449" s="353"/>
      <c r="X449" s="353"/>
      <c r="Y449" s="355"/>
      <c r="Z449" s="359" t="s">
        <v>4</v>
      </c>
      <c r="AA449" s="353"/>
      <c r="AB449" s="247"/>
      <c r="AD449" s="28"/>
      <c r="AE449" s="27"/>
      <c r="AF449" s="248"/>
      <c r="AG449" s="86"/>
      <c r="AK449" s="86"/>
      <c r="BC449" s="259"/>
      <c r="BD449" s="27"/>
    </row>
    <row r="450" spans="1:67" ht="19.8">
      <c r="A450" s="353"/>
      <c r="B450" s="353"/>
      <c r="C450" s="353"/>
      <c r="D450" s="353"/>
      <c r="E450" s="353"/>
      <c r="F450" s="353"/>
      <c r="G450" s="356" t="s">
        <v>4</v>
      </c>
      <c r="H450" s="452"/>
      <c r="I450" s="354"/>
      <c r="J450" s="354"/>
      <c r="K450" s="356" t="s">
        <v>24</v>
      </c>
      <c r="L450" s="356"/>
      <c r="M450" s="355"/>
      <c r="N450" s="355"/>
      <c r="O450" s="355"/>
      <c r="P450" s="354"/>
      <c r="Q450" s="355" t="s">
        <v>404</v>
      </c>
      <c r="R450" s="355" t="s">
        <v>404</v>
      </c>
      <c r="S450" s="358" t="s">
        <v>533</v>
      </c>
      <c r="T450" s="355" t="s">
        <v>404</v>
      </c>
      <c r="U450" s="355" t="s">
        <v>404</v>
      </c>
      <c r="V450" s="358" t="s">
        <v>424</v>
      </c>
      <c r="W450" s="353"/>
      <c r="X450" s="356" t="s">
        <v>479</v>
      </c>
      <c r="Y450" s="358" t="s">
        <v>78</v>
      </c>
      <c r="Z450" s="359" t="s">
        <v>10</v>
      </c>
      <c r="AA450" s="353"/>
      <c r="AB450" s="247"/>
      <c r="AD450" s="28"/>
      <c r="AE450" s="27"/>
      <c r="AF450" s="248"/>
      <c r="AG450" s="86"/>
      <c r="AK450" s="86"/>
      <c r="BC450" s="259" t="e">
        <f>1+BC448</f>
        <v>#REF!</v>
      </c>
      <c r="BD450" s="27">
        <v>292.46921194322113</v>
      </c>
      <c r="BE450" s="86">
        <f t="shared" ref="BE450:BO452" si="117">+BD450</f>
        <v>292.46921194322113</v>
      </c>
      <c r="BF450" s="86">
        <f t="shared" si="117"/>
        <v>292.46921194322113</v>
      </c>
      <c r="BG450" s="86">
        <f t="shared" si="117"/>
        <v>292.46921194322113</v>
      </c>
      <c r="BH450" s="86">
        <f t="shared" si="117"/>
        <v>292.46921194322113</v>
      </c>
      <c r="BI450" s="86">
        <f t="shared" si="117"/>
        <v>292.46921194322113</v>
      </c>
      <c r="BJ450" s="86">
        <f t="shared" si="117"/>
        <v>292.46921194322113</v>
      </c>
      <c r="BK450" s="86">
        <f t="shared" si="117"/>
        <v>292.46921194322113</v>
      </c>
      <c r="BL450" s="86">
        <f t="shared" si="117"/>
        <v>292.46921194322113</v>
      </c>
      <c r="BM450" s="86">
        <f t="shared" si="117"/>
        <v>292.46921194322113</v>
      </c>
      <c r="BN450" s="86">
        <f t="shared" si="117"/>
        <v>292.46921194322113</v>
      </c>
      <c r="BO450" s="86">
        <f t="shared" si="117"/>
        <v>292.46921194322113</v>
      </c>
    </row>
    <row r="451" spans="1:67" ht="19.8">
      <c r="A451" s="353"/>
      <c r="B451" s="353"/>
      <c r="C451" s="353"/>
      <c r="D451" s="353"/>
      <c r="E451" s="356"/>
      <c r="F451" s="356"/>
      <c r="G451" s="356" t="s">
        <v>477</v>
      </c>
      <c r="H451" s="453" t="s">
        <v>4</v>
      </c>
      <c r="I451" s="359" t="s">
        <v>4</v>
      </c>
      <c r="J451" s="359" t="s">
        <v>1</v>
      </c>
      <c r="K451" s="356" t="s">
        <v>541</v>
      </c>
      <c r="L451" s="356"/>
      <c r="M451" s="358"/>
      <c r="N451" s="358"/>
      <c r="O451" s="358"/>
      <c r="P451" s="359" t="s">
        <v>24</v>
      </c>
      <c r="Q451" s="358" t="s">
        <v>575</v>
      </c>
      <c r="R451" s="358" t="s">
        <v>489</v>
      </c>
      <c r="S451" s="358" t="s">
        <v>554</v>
      </c>
      <c r="T451" s="358" t="s">
        <v>491</v>
      </c>
      <c r="U451" s="358" t="s">
        <v>562</v>
      </c>
      <c r="V451" s="358"/>
      <c r="W451" s="356" t="s">
        <v>415</v>
      </c>
      <c r="X451" s="356" t="s">
        <v>487</v>
      </c>
      <c r="Y451" s="358" t="s">
        <v>425</v>
      </c>
      <c r="Z451" s="359" t="s">
        <v>71</v>
      </c>
      <c r="AA451" s="353"/>
      <c r="AB451" s="247"/>
      <c r="AD451" s="28"/>
      <c r="AE451" s="27"/>
      <c r="AF451" s="248"/>
      <c r="AG451" s="86"/>
      <c r="AK451" s="86"/>
      <c r="BC451" s="259" t="e">
        <f t="shared" ref="BC451:BC452" si="118">1+BC450</f>
        <v>#REF!</v>
      </c>
      <c r="BD451" s="27">
        <v>314.89908376963371</v>
      </c>
      <c r="BE451" s="86">
        <f t="shared" si="117"/>
        <v>314.89908376963371</v>
      </c>
      <c r="BF451" s="86">
        <f t="shared" si="117"/>
        <v>314.89908376963371</v>
      </c>
      <c r="BG451" s="86">
        <f t="shared" si="117"/>
        <v>314.89908376963371</v>
      </c>
      <c r="BH451" s="86">
        <f t="shared" si="117"/>
        <v>314.89908376963371</v>
      </c>
      <c r="BI451" s="86">
        <f t="shared" si="117"/>
        <v>314.89908376963371</v>
      </c>
      <c r="BJ451" s="86">
        <f t="shared" si="117"/>
        <v>314.89908376963371</v>
      </c>
      <c r="BK451" s="86">
        <f t="shared" si="117"/>
        <v>314.89908376963371</v>
      </c>
      <c r="BL451" s="86">
        <f t="shared" si="117"/>
        <v>314.89908376963371</v>
      </c>
      <c r="BM451" s="86">
        <f t="shared" si="117"/>
        <v>314.89908376963371</v>
      </c>
      <c r="BN451" s="86">
        <f t="shared" si="117"/>
        <v>314.89908376963371</v>
      </c>
      <c r="BO451" s="86">
        <f t="shared" si="117"/>
        <v>314.89908376963371</v>
      </c>
    </row>
    <row r="452" spans="1:67" ht="19.8">
      <c r="A452" s="353"/>
      <c r="B452" s="353"/>
      <c r="C452" s="356" t="s">
        <v>0</v>
      </c>
      <c r="D452" s="356"/>
      <c r="E452" s="356" t="s">
        <v>87</v>
      </c>
      <c r="F452" s="356"/>
      <c r="G452" s="360" t="s">
        <v>478</v>
      </c>
      <c r="H452" s="454" t="s">
        <v>10</v>
      </c>
      <c r="I452" s="361" t="s">
        <v>404</v>
      </c>
      <c r="J452" s="361" t="s">
        <v>404</v>
      </c>
      <c r="K452" s="360" t="s">
        <v>542</v>
      </c>
      <c r="L452" s="360"/>
      <c r="M452" s="362"/>
      <c r="N452" s="362"/>
      <c r="O452" s="362"/>
      <c r="P452" s="361" t="s">
        <v>45</v>
      </c>
      <c r="Q452" s="362" t="s">
        <v>552</v>
      </c>
      <c r="R452" s="362" t="s">
        <v>441</v>
      </c>
      <c r="S452" s="362" t="s">
        <v>485</v>
      </c>
      <c r="T452" s="362" t="s">
        <v>472</v>
      </c>
      <c r="U452" s="362" t="s">
        <v>531</v>
      </c>
      <c r="V452" s="362" t="s">
        <v>1</v>
      </c>
      <c r="W452" s="360" t="s">
        <v>416</v>
      </c>
      <c r="X452" s="360" t="s">
        <v>488</v>
      </c>
      <c r="Y452" s="362" t="s">
        <v>426</v>
      </c>
      <c r="Z452" s="361" t="s">
        <v>557</v>
      </c>
      <c r="AA452" s="353"/>
      <c r="AB452" s="247"/>
      <c r="AD452" s="28"/>
      <c r="AE452" s="27"/>
      <c r="AF452" s="248"/>
      <c r="AG452" s="86"/>
      <c r="AK452" s="86"/>
      <c r="BC452" s="259" t="e">
        <f t="shared" si="118"/>
        <v>#REF!</v>
      </c>
      <c r="BD452" s="27">
        <v>325.0188034188032</v>
      </c>
      <c r="BE452" s="86">
        <f t="shared" si="117"/>
        <v>325.0188034188032</v>
      </c>
      <c r="BF452" s="86">
        <f t="shared" si="117"/>
        <v>325.0188034188032</v>
      </c>
      <c r="BG452" s="86">
        <f t="shared" si="117"/>
        <v>325.0188034188032</v>
      </c>
      <c r="BH452" s="86">
        <f t="shared" si="117"/>
        <v>325.0188034188032</v>
      </c>
      <c r="BI452" s="86">
        <f t="shared" si="117"/>
        <v>325.0188034188032</v>
      </c>
      <c r="BJ452" s="86">
        <f t="shared" si="117"/>
        <v>325.0188034188032</v>
      </c>
      <c r="BK452" s="86">
        <f t="shared" si="117"/>
        <v>325.0188034188032</v>
      </c>
      <c r="BL452" s="86">
        <f t="shared" si="117"/>
        <v>325.0188034188032</v>
      </c>
      <c r="BM452" s="86">
        <f t="shared" si="117"/>
        <v>325.0188034188032</v>
      </c>
      <c r="BN452" s="86">
        <f t="shared" si="117"/>
        <v>325.0188034188032</v>
      </c>
      <c r="BO452" s="86">
        <f t="shared" si="117"/>
        <v>325.0188034188032</v>
      </c>
    </row>
    <row r="453" spans="1:67">
      <c r="A453" s="353"/>
      <c r="B453" s="353">
        <f>+'Ark1'!C1239</f>
        <v>2023</v>
      </c>
      <c r="C453" s="263">
        <f>+'Ark1'!M1239</f>
        <v>11</v>
      </c>
      <c r="D453" s="352" t="s">
        <v>103</v>
      </c>
      <c r="E453" s="263">
        <f>+'Ark1'!D1239</f>
        <v>1</v>
      </c>
      <c r="F453" s="263" t="s">
        <v>586</v>
      </c>
      <c r="G453" s="263">
        <f>+IF(H453=0,"",'Ark1'!Q1239)</f>
        <v>296</v>
      </c>
      <c r="H453" s="451">
        <f>+'Ark1'!R1239</f>
        <v>348</v>
      </c>
      <c r="I453" s="264">
        <f>+IF(H453=0,"",'Ark1'!AE1239)</f>
        <v>6.3596491228070162</v>
      </c>
      <c r="J453" s="264">
        <f>+IF(H453=0,"",'Ark1'!AF1239)</f>
        <v>7.5490067218289152</v>
      </c>
      <c r="K453" s="265">
        <f>+IF(H453=0,"",'Ark1'!S1239)</f>
        <v>5.3649425287356323</v>
      </c>
      <c r="L453" s="265"/>
      <c r="M453" s="266"/>
      <c r="N453" s="266"/>
      <c r="O453" s="266"/>
      <c r="P453" s="264">
        <f>+IF(H453=0,"",'Ark1'!U1239)</f>
        <v>355.99339080459777</v>
      </c>
      <c r="Q453" s="266">
        <f>+IF(H453=0,"",'Ark1'!W1239)</f>
        <v>100</v>
      </c>
      <c r="R453" s="266">
        <f>+IF(H453=0,"",'Ark1'!X1239)</f>
        <v>51.149425287356323</v>
      </c>
      <c r="S453" s="266">
        <f>+IF(H453=0,"",'Ark1'!AG1239)</f>
        <v>2196.7928802588995</v>
      </c>
      <c r="T453" s="266">
        <f>+IF(H453=0,"",'Ark1'!AH1239)</f>
        <v>88.793103448275872</v>
      </c>
      <c r="U453" s="266">
        <f>+IF(H453=0,"",'Ark1'!AI1239)</f>
        <v>23.850574712643681</v>
      </c>
      <c r="V453" s="266">
        <f>+IF(H453=0,"",'Ark1'!Y1239)</f>
        <v>47.926392160414643</v>
      </c>
      <c r="W453" s="265">
        <f>+IF(H453=0,"",'Ark1'!Z1239)</f>
        <v>1.3546984001310935</v>
      </c>
      <c r="X453" s="266">
        <f t="shared" ref="X453:X464" si="119">+IF(H453=0,"",1000*P453/S453)</f>
        <v>162.05141322319051</v>
      </c>
      <c r="Y453" s="266">
        <f t="shared" ref="Y453:Y464" si="120">+IF(H453=0,"",P453/C453)</f>
        <v>32.363035527690705</v>
      </c>
      <c r="Z453" s="264">
        <f t="shared" ref="Z453:Z464" si="121">+IF(H453=0,"",H453/G453)</f>
        <v>1.1756756756756757</v>
      </c>
      <c r="AA453" s="353"/>
      <c r="AD453" s="28"/>
      <c r="AE453" s="27"/>
    </row>
    <row r="454" spans="1:67">
      <c r="A454" s="353"/>
      <c r="B454" s="353">
        <f>+'Ark1'!C1240</f>
        <v>2023</v>
      </c>
      <c r="C454" s="263">
        <f>+'Ark1'!M1240</f>
        <v>11</v>
      </c>
      <c r="D454" s="352" t="s">
        <v>103</v>
      </c>
      <c r="E454" s="263">
        <f>+'Ark1'!D1240</f>
        <v>2</v>
      </c>
      <c r="F454" s="263" t="s">
        <v>587</v>
      </c>
      <c r="G454" s="263">
        <f>+IF(H454=0,"",'Ark1'!Q1240)</f>
        <v>188</v>
      </c>
      <c r="H454" s="451">
        <f>+'Ark1'!R1240</f>
        <v>206</v>
      </c>
      <c r="I454" s="264">
        <f>+IF(H454=0,"",'Ark1'!AE1240)</f>
        <v>5.6330325403336046</v>
      </c>
      <c r="J454" s="264">
        <f>+IF(H454=0,"",'Ark1'!AF1240)</f>
        <v>6.6532839055724047</v>
      </c>
      <c r="K454" s="265">
        <f>+IF(H454=0,"",'Ark1'!S1240)</f>
        <v>5.0631067961165037</v>
      </c>
      <c r="L454" s="265"/>
      <c r="M454" s="266"/>
      <c r="N454" s="266"/>
      <c r="O454" s="266"/>
      <c r="P454" s="264">
        <f>+IF(H454=0,"",'Ark1'!U1240)</f>
        <v>349.7932038834951</v>
      </c>
      <c r="Q454" s="266">
        <f>+IF(H454=0,"",'Ark1'!W1240)</f>
        <v>100</v>
      </c>
      <c r="R454" s="266">
        <f>+IF(H454=0,"",'Ark1'!X1240)</f>
        <v>43.689320388349529</v>
      </c>
      <c r="S454" s="266">
        <f>+IF(H454=0,"",'Ark1'!AG1240)</f>
        <v>2151.0160427807482</v>
      </c>
      <c r="T454" s="266">
        <f>+IF(H454=0,"",'Ark1'!AH1240)</f>
        <v>90.77669902912622</v>
      </c>
      <c r="U454" s="266">
        <f>+IF(H454=0,"",'Ark1'!AI1240)</f>
        <v>16.504854368932044</v>
      </c>
      <c r="V454" s="266">
        <f>+IF(H454=0,"",'Ark1'!Y1240)</f>
        <v>45.685797461960007</v>
      </c>
      <c r="W454" s="265">
        <f>+IF(H454=0,"",'Ark1'!Z1240)</f>
        <v>1.2349671031554417</v>
      </c>
      <c r="X454" s="266">
        <f t="shared" si="119"/>
        <v>162.61766389770685</v>
      </c>
      <c r="Y454" s="266">
        <f t="shared" si="120"/>
        <v>31.799382171226828</v>
      </c>
      <c r="Z454" s="264">
        <f t="shared" si="121"/>
        <v>1.0957446808510638</v>
      </c>
      <c r="AA454" s="353"/>
      <c r="AD454" s="28"/>
      <c r="AE454" s="27"/>
    </row>
    <row r="455" spans="1:67">
      <c r="A455" s="353"/>
      <c r="B455" s="353">
        <f>+'Ark1'!C1241</f>
        <v>2023</v>
      </c>
      <c r="C455" s="263">
        <f>+'Ark1'!M1241</f>
        <v>11</v>
      </c>
      <c r="D455" s="352" t="s">
        <v>103</v>
      </c>
      <c r="E455" s="263">
        <f>+'Ark1'!D1241</f>
        <v>3</v>
      </c>
      <c r="F455" s="263" t="s">
        <v>588</v>
      </c>
      <c r="G455" s="263">
        <f>+IF(H455=0,"",'Ark1'!Q1241)</f>
        <v>297</v>
      </c>
      <c r="H455" s="451">
        <f>+'Ark1'!R1241</f>
        <v>351</v>
      </c>
      <c r="I455" s="264">
        <f>+IF(H455=0,"",'Ark1'!AE1241)</f>
        <v>7.0623742454728387</v>
      </c>
      <c r="J455" s="264">
        <f>+IF(H455=0,"",'Ark1'!AF1241)</f>
        <v>8.2066891337524659</v>
      </c>
      <c r="K455" s="265">
        <f>+IF(H455=0,"",'Ark1'!S1241)</f>
        <v>5.3589743589743595</v>
      </c>
      <c r="L455" s="265"/>
      <c r="M455" s="266"/>
      <c r="N455" s="266"/>
      <c r="O455" s="266"/>
      <c r="P455" s="264">
        <f>+IF(H455=0,"",'Ark1'!U1241)</f>
        <v>348.29230769230742</v>
      </c>
      <c r="Q455" s="266">
        <f>+IF(H455=0,"",'Ark1'!W1241)</f>
        <v>100</v>
      </c>
      <c r="R455" s="266">
        <f>+IF(H455=0,"",'Ark1'!X1241)</f>
        <v>45.868945868945879</v>
      </c>
      <c r="S455" s="266">
        <f>+IF(H455=0,"",'Ark1'!AG1241)</f>
        <v>2140.777448071216</v>
      </c>
      <c r="T455" s="266">
        <f>+IF(H455=0,"",'Ark1'!AH1241)</f>
        <v>96.011396011396016</v>
      </c>
      <c r="U455" s="266">
        <f>+IF(H455=0,"",'Ark1'!AI1241)</f>
        <v>28.774928774928782</v>
      </c>
      <c r="V455" s="266">
        <f>+IF(H455=0,"",'Ark1'!Y1241)</f>
        <v>51.642907391515216</v>
      </c>
      <c r="W455" s="265">
        <f>+IF(H455=0,"",'Ark1'!Z1241)</f>
        <v>1.425019848683909</v>
      </c>
      <c r="X455" s="266">
        <f t="shared" si="119"/>
        <v>162.69430902596139</v>
      </c>
      <c r="Y455" s="266">
        <f t="shared" si="120"/>
        <v>31.662937062937036</v>
      </c>
      <c r="Z455" s="264">
        <f t="shared" si="121"/>
        <v>1.1818181818181819</v>
      </c>
      <c r="AA455" s="353"/>
      <c r="AD455" s="28"/>
      <c r="AE455" s="27"/>
    </row>
    <row r="456" spans="1:67">
      <c r="A456" s="353"/>
      <c r="B456" s="353">
        <f>+'Ark1'!C1242</f>
        <v>2023</v>
      </c>
      <c r="C456" s="263">
        <f>+'Ark1'!M1242</f>
        <v>11</v>
      </c>
      <c r="D456" s="352" t="s">
        <v>103</v>
      </c>
      <c r="E456" s="263">
        <f>+'Ark1'!D1242</f>
        <v>4</v>
      </c>
      <c r="F456" s="263" t="s">
        <v>589</v>
      </c>
      <c r="G456" s="263">
        <f>+IF(H456=0,"",'Ark1'!Q1242)</f>
        <v>237</v>
      </c>
      <c r="H456" s="451">
        <f>+'Ark1'!R1242</f>
        <v>269</v>
      </c>
      <c r="I456" s="264">
        <f>+IF(H456=0,"",'Ark1'!AE1242)</f>
        <v>7.6747503566333775</v>
      </c>
      <c r="J456" s="264">
        <f>+IF(H456=0,"",'Ark1'!AF1242)</f>
        <v>9.0961259707346116</v>
      </c>
      <c r="K456" s="265">
        <f>+IF(H456=0,"",'Ark1'!S1242)</f>
        <v>5.5576208178438655</v>
      </c>
      <c r="L456" s="265"/>
      <c r="M456" s="266"/>
      <c r="N456" s="266"/>
      <c r="O456" s="266"/>
      <c r="P456" s="264">
        <f>+IF(H456=0,"",'Ark1'!U1242)</f>
        <v>361.32899628252801</v>
      </c>
      <c r="Q456" s="266">
        <f>+IF(H456=0,"",'Ark1'!W1242)</f>
        <v>100</v>
      </c>
      <c r="R456" s="266">
        <f>+IF(H456=0,"",'Ark1'!X1242)</f>
        <v>55.018587360594807</v>
      </c>
      <c r="S456" s="266">
        <f>+IF(H456=0,"",'Ark1'!AG1242)</f>
        <v>2230.9959839357434</v>
      </c>
      <c r="T456" s="266">
        <f>+IF(H456=0,"",'Ark1'!AH1242)</f>
        <v>92.565055762081755</v>
      </c>
      <c r="U456" s="266">
        <f>+IF(H456=0,"",'Ark1'!AI1242)</f>
        <v>29.739776951672855</v>
      </c>
      <c r="V456" s="266">
        <f>+IF(H456=0,"",'Ark1'!Y1242)</f>
        <v>49.371301426727136</v>
      </c>
      <c r="W456" s="265">
        <f>+IF(H456=0,"",'Ark1'!Z1242)</f>
        <v>1.5856663690436437</v>
      </c>
      <c r="X456" s="266">
        <f t="shared" si="119"/>
        <v>161.95860453549562</v>
      </c>
      <c r="Y456" s="266">
        <f t="shared" si="120"/>
        <v>32.848090571138911</v>
      </c>
      <c r="Z456" s="264">
        <f t="shared" si="121"/>
        <v>1.1350210970464134</v>
      </c>
      <c r="AA456" s="353"/>
      <c r="AD456" s="28"/>
      <c r="AE456" s="27"/>
    </row>
    <row r="457" spans="1:67">
      <c r="A457" s="353"/>
      <c r="B457" s="353">
        <f>+'Ark1'!C1243</f>
        <v>2023</v>
      </c>
      <c r="C457" s="263">
        <f>+'Ark1'!M1243</f>
        <v>11</v>
      </c>
      <c r="D457" s="352" t="s">
        <v>103</v>
      </c>
      <c r="E457" s="263">
        <f>+'Ark1'!D1243</f>
        <v>5</v>
      </c>
      <c r="F457" s="263" t="s">
        <v>444</v>
      </c>
      <c r="G457" s="263">
        <f>+IF(H457=0,"",'Ark1'!Q1243)</f>
        <v>285</v>
      </c>
      <c r="H457" s="451">
        <f>+'Ark1'!R1243</f>
        <v>332</v>
      </c>
      <c r="I457" s="264">
        <f>+IF(H457=0,"",'Ark1'!AE1243)</f>
        <v>7.9066444391521777</v>
      </c>
      <c r="J457" s="264">
        <f>+IF(H457=0,"",'Ark1'!AF1243)</f>
        <v>9.2495670735801934</v>
      </c>
      <c r="K457" s="265">
        <f>+IF(H457=0,"",'Ark1'!S1243)</f>
        <v>5.4048338368580078</v>
      </c>
      <c r="L457" s="265"/>
      <c r="M457" s="266"/>
      <c r="N457" s="266"/>
      <c r="O457" s="266"/>
      <c r="P457" s="264">
        <f>+IF(H457=0,"",'Ark1'!U1243)</f>
        <v>355.96897590361448</v>
      </c>
      <c r="Q457" s="266">
        <f>+IF(H457=0,"",'Ark1'!W1243)</f>
        <v>100</v>
      </c>
      <c r="R457" s="266">
        <f>+IF(H457=0,"",'Ark1'!X1243)</f>
        <v>49.096385542168683</v>
      </c>
      <c r="S457" s="266">
        <f>+IF(H457=0,"",'Ark1'!AG1243)</f>
        <v>2226.85761589404</v>
      </c>
      <c r="T457" s="266">
        <f>+IF(H457=0,"",'Ark1'!AH1243)</f>
        <v>90.963855421686759</v>
      </c>
      <c r="U457" s="266">
        <f>+IF(H457=0,"",'Ark1'!AI1243)</f>
        <v>28.313253012048197</v>
      </c>
      <c r="V457" s="266">
        <f>+IF(H457=0,"",'Ark1'!Y1243)</f>
        <v>53.194876736387442</v>
      </c>
      <c r="W457" s="265">
        <f>+IF(H457=0,"",'Ark1'!Z1243)</f>
        <v>1.4546767506792753</v>
      </c>
      <c r="X457" s="266">
        <f t="shared" si="119"/>
        <v>159.85259828150254</v>
      </c>
      <c r="Y457" s="266">
        <f t="shared" si="120"/>
        <v>32.360815991237679</v>
      </c>
      <c r="Z457" s="264">
        <f t="shared" si="121"/>
        <v>1.1649122807017545</v>
      </c>
      <c r="AA457" s="353"/>
      <c r="AD457" s="28"/>
      <c r="AE457" s="27"/>
    </row>
    <row r="458" spans="1:67">
      <c r="A458" s="353"/>
      <c r="B458" s="353">
        <f>+'Ark1'!C1244</f>
        <v>2023</v>
      </c>
      <c r="C458" s="263">
        <f>+'Ark1'!M1244</f>
        <v>11</v>
      </c>
      <c r="D458" s="352" t="s">
        <v>103</v>
      </c>
      <c r="E458" s="263">
        <f>+'Ark1'!D1244</f>
        <v>6</v>
      </c>
      <c r="F458" s="263" t="s">
        <v>590</v>
      </c>
      <c r="G458" s="263">
        <f>+IF(H458=0,"",'Ark1'!Q1244)</f>
        <v>309</v>
      </c>
      <c r="H458" s="451">
        <f>+'Ark1'!R1244</f>
        <v>348</v>
      </c>
      <c r="I458" s="264">
        <f>+IF(H458=0,"",'Ark1'!AE1244)</f>
        <v>7.759197324414715</v>
      </c>
      <c r="J458" s="264">
        <f>+IF(H458=0,"",'Ark1'!AF1244)</f>
        <v>9.1017965751547258</v>
      </c>
      <c r="K458" s="265">
        <f>+IF(H458=0,"",'Ark1'!S1244)</f>
        <v>5.5734870317002878</v>
      </c>
      <c r="L458" s="265"/>
      <c r="M458" s="266"/>
      <c r="N458" s="266"/>
      <c r="O458" s="266"/>
      <c r="P458" s="264">
        <f>+IF(H458=0,"",'Ark1'!U1244)</f>
        <v>354.31178160919529</v>
      </c>
      <c r="Q458" s="266">
        <f>+IF(H458=0,"",'Ark1'!W1244)</f>
        <v>100</v>
      </c>
      <c r="R458" s="266">
        <f>+IF(H458=0,"",'Ark1'!X1244)</f>
        <v>49.712643678160923</v>
      </c>
      <c r="S458" s="266">
        <f>+IF(H458=0,"",'Ark1'!AG1244)</f>
        <v>2210.5915915915925</v>
      </c>
      <c r="T458" s="266">
        <f>+IF(H458=0,"",'Ark1'!AH1244)</f>
        <v>95.689655172413822</v>
      </c>
      <c r="U458" s="266">
        <f>+IF(H458=0,"",'Ark1'!AI1244)</f>
        <v>35.919540229885065</v>
      </c>
      <c r="V458" s="266">
        <f>+IF(H458=0,"",'Ark1'!Y1244)</f>
        <v>57.400752971139156</v>
      </c>
      <c r="W458" s="265">
        <f>+IF(H458=0,"",'Ark1'!Z1244)</f>
        <v>1.5809682787055879</v>
      </c>
      <c r="X458" s="266">
        <f t="shared" si="119"/>
        <v>160.27916823572832</v>
      </c>
      <c r="Y458" s="266">
        <f t="shared" si="120"/>
        <v>32.210161964472299</v>
      </c>
      <c r="Z458" s="264">
        <f t="shared" si="121"/>
        <v>1.1262135922330097</v>
      </c>
      <c r="AA458" s="353"/>
      <c r="AD458" s="28"/>
      <c r="AE458" s="27"/>
    </row>
    <row r="459" spans="1:67">
      <c r="A459" s="353"/>
      <c r="B459" s="353">
        <f>+'Ark1'!C1245</f>
        <v>2023</v>
      </c>
      <c r="C459" s="263">
        <f>+'Ark1'!M1245</f>
        <v>11</v>
      </c>
      <c r="D459" s="352" t="s">
        <v>103</v>
      </c>
      <c r="E459" s="263">
        <f>+'Ark1'!D1245</f>
        <v>7</v>
      </c>
      <c r="F459" s="263" t="s">
        <v>591</v>
      </c>
      <c r="G459" s="263">
        <f>+IF(H459=0,"",'Ark1'!Q1245)</f>
        <v>168</v>
      </c>
      <c r="H459" s="451">
        <f>+'Ark1'!R1245</f>
        <v>194</v>
      </c>
      <c r="I459" s="264">
        <f>+IF(H459=0,"",'Ark1'!AE1245)</f>
        <v>6.6689584049501551</v>
      </c>
      <c r="J459" s="264">
        <f>+IF(H459=0,"",'Ark1'!AF1245)</f>
        <v>7.8872398501757619</v>
      </c>
      <c r="K459" s="265">
        <f>+IF(H459=0,"",'Ark1'!S1245)</f>
        <v>5.3005181347150279</v>
      </c>
      <c r="L459" s="265"/>
      <c r="M459" s="266"/>
      <c r="N459" s="266"/>
      <c r="O459" s="266"/>
      <c r="P459" s="264">
        <f>+IF(H459=0,"",'Ark1'!U1245)</f>
        <v>352.44948453608276</v>
      </c>
      <c r="Q459" s="266">
        <f>+IF(H459=0,"",'Ark1'!W1245)</f>
        <v>100</v>
      </c>
      <c r="R459" s="266">
        <f>+IF(H459=0,"",'Ark1'!X1245)</f>
        <v>53.092783505154642</v>
      </c>
      <c r="S459" s="266">
        <f>+IF(H459=0,"",'Ark1'!AG1245)</f>
        <v>2289.8117647058825</v>
      </c>
      <c r="T459" s="266">
        <f>+IF(H459=0,"",'Ark1'!AH1245)</f>
        <v>87.628865979381445</v>
      </c>
      <c r="U459" s="266">
        <f>+IF(H459=0,"",'Ark1'!AI1245)</f>
        <v>24.742268041237111</v>
      </c>
      <c r="V459" s="266">
        <f>+IF(H459=0,"",'Ark1'!Y1245)</f>
        <v>51.100227214599244</v>
      </c>
      <c r="W459" s="265">
        <f>+IF(H459=0,"",'Ark1'!Z1245)</f>
        <v>1.3169678852476379</v>
      </c>
      <c r="X459" s="266">
        <f t="shared" si="119"/>
        <v>153.92072395145263</v>
      </c>
      <c r="Y459" s="266">
        <f t="shared" si="120"/>
        <v>32.040862230552982</v>
      </c>
      <c r="Z459" s="264">
        <f t="shared" si="121"/>
        <v>1.1547619047619047</v>
      </c>
      <c r="AA459" s="353"/>
      <c r="AD459" s="28"/>
      <c r="AE459" s="27"/>
    </row>
    <row r="460" spans="1:67">
      <c r="A460" s="353"/>
      <c r="B460" s="353">
        <f>+'Ark1'!C1246</f>
        <v>2023</v>
      </c>
      <c r="C460" s="263">
        <f>+'Ark1'!M1246</f>
        <v>11</v>
      </c>
      <c r="D460" s="352" t="s">
        <v>103</v>
      </c>
      <c r="E460" s="263">
        <f>+'Ark1'!D1246</f>
        <v>8</v>
      </c>
      <c r="F460" s="263" t="s">
        <v>592</v>
      </c>
      <c r="G460" s="263">
        <f>+IF(H460=0,"",'Ark1'!Q1246)</f>
        <v>235</v>
      </c>
      <c r="H460" s="451">
        <f>+'Ark1'!R1246</f>
        <v>271</v>
      </c>
      <c r="I460" s="264">
        <f>+IF(H460=0,"",'Ark1'!AE1246)</f>
        <v>6.9558521560574951</v>
      </c>
      <c r="J460" s="264">
        <f>+IF(H460=0,"",'Ark1'!AF1246)</f>
        <v>8.3217239739250104</v>
      </c>
      <c r="K460" s="265">
        <f>+IF(H460=0,"",'Ark1'!S1246)</f>
        <v>5.2509225092250924</v>
      </c>
      <c r="L460" s="265"/>
      <c r="M460" s="266"/>
      <c r="N460" s="266"/>
      <c r="O460" s="266"/>
      <c r="P460" s="264">
        <f>+IF(H460=0,"",'Ark1'!U1246)</f>
        <v>351.41845018450175</v>
      </c>
      <c r="Q460" s="266">
        <f>+IF(H460=0,"",'Ark1'!W1246)</f>
        <v>100</v>
      </c>
      <c r="R460" s="266">
        <f>+IF(H460=0,"",'Ark1'!X1246)</f>
        <v>49.077490774907758</v>
      </c>
      <c r="S460" s="266">
        <f>+IF(H460=0,"",'Ark1'!AG1246)</f>
        <v>2255.94140625</v>
      </c>
      <c r="T460" s="266">
        <f>+IF(H460=0,"",'Ark1'!AH1246)</f>
        <v>94.46494464944648</v>
      </c>
      <c r="U460" s="266">
        <f>+IF(H460=0,"",'Ark1'!AI1246)</f>
        <v>23.61623616236162</v>
      </c>
      <c r="V460" s="266">
        <f>+IF(H460=0,"",'Ark1'!Y1246)</f>
        <v>51.905463588775824</v>
      </c>
      <c r="W460" s="265">
        <f>+IF(H460=0,"",'Ark1'!Z1246)</f>
        <v>1.2928090491397453</v>
      </c>
      <c r="X460" s="266">
        <f t="shared" si="119"/>
        <v>155.77463546300905</v>
      </c>
      <c r="Y460" s="266">
        <f t="shared" si="120"/>
        <v>31.947131834954703</v>
      </c>
      <c r="Z460" s="264">
        <f t="shared" si="121"/>
        <v>1.1531914893617021</v>
      </c>
      <c r="AA460" s="353"/>
      <c r="AD460" s="28"/>
      <c r="AE460" s="27"/>
    </row>
    <row r="461" spans="1:67">
      <c r="A461" s="353"/>
      <c r="B461" s="353">
        <f>+'Ark1'!C1247</f>
        <v>2023</v>
      </c>
      <c r="C461" s="263">
        <f>+'Ark1'!M1247</f>
        <v>11</v>
      </c>
      <c r="D461" s="352" t="s">
        <v>103</v>
      </c>
      <c r="E461" s="263">
        <f>+'Ark1'!D1247</f>
        <v>9</v>
      </c>
      <c r="F461" s="263" t="s">
        <v>593</v>
      </c>
      <c r="G461" s="263">
        <f>+IF(H461=0,"",'Ark1'!Q1247)</f>
        <v>177</v>
      </c>
      <c r="H461" s="451">
        <f>+'Ark1'!R1247</f>
        <v>198</v>
      </c>
      <c r="I461" s="264">
        <f>+IF(H461=0,"",'Ark1'!AE1247)</f>
        <v>5.2519893899204222</v>
      </c>
      <c r="J461" s="264">
        <f>+IF(H461=0,"",'Ark1'!AF1247)</f>
        <v>6.2123443341747313</v>
      </c>
      <c r="K461" s="265">
        <f>+IF(H461=0,"",'Ark1'!S1247)</f>
        <v>5.213197969543149</v>
      </c>
      <c r="L461" s="265"/>
      <c r="M461" s="266"/>
      <c r="N461" s="266"/>
      <c r="O461" s="266"/>
      <c r="P461" s="264">
        <f>+IF(H461=0,"",'Ark1'!U1247)</f>
        <v>347.27020202020202</v>
      </c>
      <c r="Q461" s="266">
        <f>+IF(H461=0,"",'Ark1'!W1247)</f>
        <v>100</v>
      </c>
      <c r="R461" s="266">
        <f>+IF(H461=0,"",'Ark1'!X1247)</f>
        <v>43.434343434343425</v>
      </c>
      <c r="S461" s="266">
        <f>+IF(H461=0,"",'Ark1'!AG1247)</f>
        <v>2264.6187845303862</v>
      </c>
      <c r="T461" s="266">
        <f>+IF(H461=0,"",'Ark1'!AH1247)</f>
        <v>91.414141414141426</v>
      </c>
      <c r="U461" s="266">
        <f>+IF(H461=0,"",'Ark1'!AI1247)</f>
        <v>26.767676767676765</v>
      </c>
      <c r="V461" s="266">
        <f>+IF(H461=0,"",'Ark1'!Y1247)</f>
        <v>46.921489024565091</v>
      </c>
      <c r="W461" s="265">
        <f>+IF(H461=0,"",'Ark1'!Z1247)</f>
        <v>1.163129382594317</v>
      </c>
      <c r="X461" s="266">
        <f t="shared" si="119"/>
        <v>153.3459867031066</v>
      </c>
      <c r="Y461" s="266">
        <f t="shared" si="120"/>
        <v>31.570018365472912</v>
      </c>
      <c r="Z461" s="264">
        <f t="shared" si="121"/>
        <v>1.1186440677966101</v>
      </c>
      <c r="AA461" s="353"/>
      <c r="AD461" s="28"/>
      <c r="AE461" s="27"/>
    </row>
    <row r="462" spans="1:67">
      <c r="A462" s="353"/>
      <c r="B462" s="353">
        <f>+'Ark1'!C1248</f>
        <v>2023</v>
      </c>
      <c r="C462" s="263">
        <f>+'Ark1'!M1248</f>
        <v>11</v>
      </c>
      <c r="D462" s="352" t="s">
        <v>103</v>
      </c>
      <c r="E462" s="263">
        <f>+'Ark1'!D1248</f>
        <v>10</v>
      </c>
      <c r="F462" s="263" t="s">
        <v>594</v>
      </c>
      <c r="G462" s="263">
        <f>+IF(H462=0,"",'Ark1'!Q1248)</f>
        <v>485</v>
      </c>
      <c r="H462" s="451">
        <f>+'Ark1'!R1248</f>
        <v>606</v>
      </c>
      <c r="I462" s="264">
        <f>+IF(H462=0,"",'Ark1'!AE1248)</f>
        <v>6.302652106084242</v>
      </c>
      <c r="J462" s="264">
        <f>+IF(H462=0,"",'Ark1'!AF1248)</f>
        <v>7.3109511879153821</v>
      </c>
      <c r="K462" s="265">
        <f>+IF(H462=0,"",'Ark1'!S1248)</f>
        <v>5.646864686468648</v>
      </c>
      <c r="L462" s="265"/>
      <c r="M462" s="266"/>
      <c r="N462" s="266"/>
      <c r="O462" s="266"/>
      <c r="P462" s="264">
        <f>+IF(H462=0,"",'Ark1'!U1248)</f>
        <v>346.16122112211241</v>
      </c>
      <c r="Q462" s="266">
        <f>+IF(H462=0,"",'Ark1'!W1248)</f>
        <v>100</v>
      </c>
      <c r="R462" s="266">
        <f>+IF(H462=0,"",'Ark1'!X1248)</f>
        <v>45.379537953795378</v>
      </c>
      <c r="S462" s="266">
        <f>+IF(H462=0,"",'Ark1'!AG1248)</f>
        <v>2346.9016949152542</v>
      </c>
      <c r="T462" s="266">
        <f>+IF(H462=0,"",'Ark1'!AH1248)</f>
        <v>97.359735973597367</v>
      </c>
      <c r="U462" s="266">
        <f>+IF(H462=0,"",'Ark1'!AI1248)</f>
        <v>52.145214521452147</v>
      </c>
      <c r="V462" s="266">
        <f>+IF(H462=0,"",'Ark1'!Y1248)</f>
        <v>51.241791722878808</v>
      </c>
      <c r="W462" s="265">
        <f>+IF(H462=0,"",'Ark1'!Z1248)</f>
        <v>1.3754261523259352</v>
      </c>
      <c r="X462" s="266">
        <f t="shared" si="119"/>
        <v>147.49711156291622</v>
      </c>
      <c r="Y462" s="266">
        <f t="shared" si="120"/>
        <v>31.469201920192038</v>
      </c>
      <c r="Z462" s="264">
        <f t="shared" si="121"/>
        <v>1.2494845360824742</v>
      </c>
      <c r="AA462" s="353"/>
      <c r="AD462" s="28"/>
      <c r="AE462" s="27"/>
    </row>
    <row r="463" spans="1:67">
      <c r="A463" s="353"/>
      <c r="B463" s="353">
        <f>+'Ark1'!C1249</f>
        <v>2023</v>
      </c>
      <c r="C463" s="263">
        <f>+'Ark1'!M1249</f>
        <v>11</v>
      </c>
      <c r="D463" s="352" t="s">
        <v>103</v>
      </c>
      <c r="E463" s="263">
        <f>+'Ark1'!D1249</f>
        <v>11</v>
      </c>
      <c r="F463" s="263" t="s">
        <v>595</v>
      </c>
      <c r="G463" s="263">
        <f>+IF(H463=0,"",'Ark1'!Q1249)</f>
        <v>495</v>
      </c>
      <c r="H463" s="451">
        <f>+'Ark1'!R1249</f>
        <v>624</v>
      </c>
      <c r="I463" s="264">
        <f>+IF(H463=0,"",'Ark1'!AE1249)</f>
        <v>7.2541269472215761</v>
      </c>
      <c r="J463" s="264">
        <f>+IF(H463=0,"",'Ark1'!AF1249)</f>
        <v>8.393110090550147</v>
      </c>
      <c r="K463" s="265">
        <f>+IF(H463=0,"",'Ark1'!S1249)</f>
        <v>5.7094703049759215</v>
      </c>
      <c r="L463" s="265"/>
      <c r="M463" s="266"/>
      <c r="N463" s="266"/>
      <c r="O463" s="266"/>
      <c r="P463" s="264">
        <f>+IF(H463=0,"",'Ark1'!U1249)</f>
        <v>350.96458333333368</v>
      </c>
      <c r="Q463" s="266">
        <f>+IF(H463=0,"",'Ark1'!W1249)</f>
        <v>100</v>
      </c>
      <c r="R463" s="266">
        <f>+IF(H463=0,"",'Ark1'!X1249)</f>
        <v>50.961538461538446</v>
      </c>
      <c r="S463" s="266">
        <f>+IF(H463=0,"",'Ark1'!AG1249)</f>
        <v>2378.120860927153</v>
      </c>
      <c r="T463" s="266">
        <f>+IF(H463=0,"",'Ark1'!AH1249)</f>
        <v>96.794871794871824</v>
      </c>
      <c r="U463" s="266">
        <f>+IF(H463=0,"",'Ark1'!AI1249)</f>
        <v>52.083333333333343</v>
      </c>
      <c r="V463" s="266">
        <f>+IF(H463=0,"",'Ark1'!Y1249)</f>
        <v>54.112014153862226</v>
      </c>
      <c r="W463" s="265">
        <f>+IF(H463=0,"",'Ark1'!Z1249)</f>
        <v>1.3877994444935471</v>
      </c>
      <c r="X463" s="266">
        <f t="shared" si="119"/>
        <v>147.58063355808747</v>
      </c>
      <c r="Y463" s="266">
        <f t="shared" si="120"/>
        <v>31.905871212121244</v>
      </c>
      <c r="Z463" s="264">
        <f t="shared" si="121"/>
        <v>1.2606060606060605</v>
      </c>
      <c r="AA463" s="353"/>
      <c r="AD463" s="28"/>
      <c r="AE463" s="27"/>
    </row>
    <row r="464" spans="1:67">
      <c r="A464" s="353"/>
      <c r="B464" s="353">
        <f>+'Ark1'!C1250</f>
        <v>2023</v>
      </c>
      <c r="C464" s="263">
        <f>+'Ark1'!M1250</f>
        <v>11</v>
      </c>
      <c r="D464" s="352" t="s">
        <v>103</v>
      </c>
      <c r="E464" s="263">
        <f>+'Ark1'!D1250</f>
        <v>12</v>
      </c>
      <c r="F464" s="263" t="s">
        <v>596</v>
      </c>
      <c r="G464" s="263">
        <f>+IF(H464=0,"",'Ark1'!Q1250)</f>
        <v>113</v>
      </c>
      <c r="H464" s="451">
        <f>+'Ark1'!R1250</f>
        <v>137</v>
      </c>
      <c r="I464" s="264">
        <f>+IF(H464=0,"",'Ark1'!AE1250)</f>
        <v>6.9052419354838719</v>
      </c>
      <c r="J464" s="264">
        <f>+IF(H464=0,"",'Ark1'!AF1250)</f>
        <v>8.11987944345816</v>
      </c>
      <c r="K464" s="265">
        <f>+IF(H464=0,"",'Ark1'!S1250)</f>
        <v>5.7664233576642356</v>
      </c>
      <c r="L464" s="265"/>
      <c r="M464" s="266"/>
      <c r="N464" s="266"/>
      <c r="O464" s="266"/>
      <c r="P464" s="264">
        <f>+IF(H464=0,"",'Ark1'!U1250)</f>
        <v>358.88978102189805</v>
      </c>
      <c r="Q464" s="266">
        <f>+IF(H464=0,"",'Ark1'!W1250)</f>
        <v>100</v>
      </c>
      <c r="R464" s="266">
        <f>+IF(H464=0,"",'Ark1'!X1250)</f>
        <v>54.01459854014599</v>
      </c>
      <c r="S464" s="266">
        <f>+IF(H464=0,"",'Ark1'!AG1250)</f>
        <v>2413.1343283582096</v>
      </c>
      <c r="T464" s="266">
        <f>+IF(H464=0,"",'Ark1'!AH1250)</f>
        <v>97.810218978102171</v>
      </c>
      <c r="U464" s="266">
        <f>+IF(H464=0,"",'Ark1'!AI1250)</f>
        <v>44.525547445255469</v>
      </c>
      <c r="V464" s="266">
        <f>+IF(H464=0,"",'Ark1'!Y1250)</f>
        <v>48.637059380757826</v>
      </c>
      <c r="W464" s="265">
        <f>+IF(H464=0,"",'Ark1'!Z1250)</f>
        <v>1.4860066200333308</v>
      </c>
      <c r="X464" s="266">
        <f t="shared" si="119"/>
        <v>148.72349906276077</v>
      </c>
      <c r="Y464" s="266">
        <f t="shared" si="120"/>
        <v>32.626343729263461</v>
      </c>
      <c r="Z464" s="264">
        <f t="shared" si="121"/>
        <v>1.2123893805309736</v>
      </c>
      <c r="AA464" s="353"/>
      <c r="AD464" s="28"/>
      <c r="AE464" s="27"/>
    </row>
    <row r="465" spans="1:67" ht="19.8">
      <c r="A465" s="353"/>
      <c r="B465" s="353"/>
      <c r="C465" s="353"/>
      <c r="D465" s="353"/>
      <c r="E465" s="353"/>
      <c r="F465" s="353"/>
      <c r="G465" s="353"/>
      <c r="H465" s="452"/>
      <c r="I465" s="354"/>
      <c r="J465" s="354"/>
      <c r="K465" s="353"/>
      <c r="L465" s="353"/>
      <c r="M465" s="355"/>
      <c r="N465" s="355"/>
      <c r="O465" s="355"/>
      <c r="P465" s="353"/>
      <c r="Q465" s="355"/>
      <c r="R465" s="355"/>
      <c r="S465" s="353"/>
      <c r="T465" s="355"/>
      <c r="U465" s="355"/>
      <c r="V465" s="355"/>
      <c r="W465" s="353"/>
      <c r="X465" s="353"/>
      <c r="Y465" s="355"/>
      <c r="Z465" s="354"/>
      <c r="AA465" s="353"/>
      <c r="AB465" s="247"/>
      <c r="AD465" s="28"/>
      <c r="AE465" s="27"/>
      <c r="AF465" s="248"/>
      <c r="AG465" s="86"/>
      <c r="AK465" s="86"/>
      <c r="BC465" s="259" t="e">
        <f>1+#REF!</f>
        <v>#REF!</v>
      </c>
      <c r="BD465" s="27">
        <v>248.30514184397128</v>
      </c>
      <c r="BE465" s="86">
        <f t="shared" ref="BE465:BO465" si="122">+BD465</f>
        <v>248.30514184397128</v>
      </c>
      <c r="BF465" s="86">
        <f t="shared" si="122"/>
        <v>248.30514184397128</v>
      </c>
      <c r="BG465" s="86">
        <f t="shared" si="122"/>
        <v>248.30514184397128</v>
      </c>
      <c r="BH465" s="86">
        <f t="shared" si="122"/>
        <v>248.30514184397128</v>
      </c>
      <c r="BI465" s="86">
        <f t="shared" si="122"/>
        <v>248.30514184397128</v>
      </c>
      <c r="BJ465" s="86">
        <f t="shared" si="122"/>
        <v>248.30514184397128</v>
      </c>
      <c r="BK465" s="86">
        <f t="shared" si="122"/>
        <v>248.30514184397128</v>
      </c>
      <c r="BL465" s="86">
        <f t="shared" si="122"/>
        <v>248.30514184397128</v>
      </c>
      <c r="BM465" s="86">
        <f t="shared" si="122"/>
        <v>248.30514184397128</v>
      </c>
      <c r="BN465" s="86">
        <f t="shared" si="122"/>
        <v>248.30514184397128</v>
      </c>
      <c r="BO465" s="86">
        <f t="shared" si="122"/>
        <v>248.30514184397128</v>
      </c>
    </row>
    <row r="466" spans="1:67" ht="19.8">
      <c r="A466" s="353"/>
      <c r="B466" s="353"/>
      <c r="C466" s="353"/>
      <c r="D466" s="353"/>
      <c r="E466" s="353"/>
      <c r="F466" s="353"/>
      <c r="G466" s="353"/>
      <c r="H466" s="452"/>
      <c r="I466" s="354"/>
      <c r="J466" s="354"/>
      <c r="K466" s="353"/>
      <c r="L466" s="353"/>
      <c r="M466" s="355"/>
      <c r="N466" s="355"/>
      <c r="O466" s="355"/>
      <c r="P466" s="353"/>
      <c r="Q466" s="355"/>
      <c r="R466" s="355"/>
      <c r="S466" s="353"/>
      <c r="T466" s="355"/>
      <c r="U466" s="355"/>
      <c r="V466" s="355"/>
      <c r="W466" s="353"/>
      <c r="X466" s="353"/>
      <c r="Y466" s="355"/>
      <c r="Z466" s="354"/>
      <c r="AA466" s="353"/>
      <c r="AB466" s="247"/>
      <c r="AD466" s="28"/>
      <c r="AE466" s="27"/>
      <c r="AF466" s="248"/>
      <c r="AG466" s="86"/>
      <c r="AK466" s="86"/>
      <c r="BC466" s="259"/>
      <c r="BD466" s="27"/>
    </row>
    <row r="467" spans="1:67" ht="22.8">
      <c r="A467" s="356" t="s">
        <v>628</v>
      </c>
      <c r="B467" s="353"/>
      <c r="C467" s="353"/>
      <c r="D467" s="357" t="str">
        <f>+D472</f>
        <v>4+</v>
      </c>
      <c r="E467" s="353"/>
      <c r="F467" s="353"/>
      <c r="G467" s="353"/>
      <c r="H467" s="446">
        <f>SUM(H472:H483)</f>
        <v>2278</v>
      </c>
      <c r="I467" s="354"/>
      <c r="J467" s="354"/>
      <c r="K467" s="353"/>
      <c r="L467" s="353"/>
      <c r="M467" s="355"/>
      <c r="N467" s="355"/>
      <c r="O467" s="355"/>
      <c r="P467" s="269">
        <f>+Fettgruppe!Q36</f>
        <v>372.11413520632129</v>
      </c>
      <c r="Q467" s="355"/>
      <c r="R467" s="355"/>
      <c r="S467" s="353"/>
      <c r="T467" s="355"/>
      <c r="U467" s="355"/>
      <c r="V467" s="355"/>
      <c r="W467" s="353"/>
      <c r="X467" s="269">
        <f>+Fettgruppe!Y36</f>
        <v>159.11855471852209</v>
      </c>
      <c r="Y467" s="358" t="s">
        <v>627</v>
      </c>
      <c r="Z467" s="359"/>
      <c r="AA467" s="353"/>
      <c r="AB467" s="247"/>
      <c r="AD467" s="28"/>
      <c r="AE467" s="27"/>
      <c r="AF467" s="248"/>
      <c r="AG467" s="86"/>
      <c r="AK467" s="86"/>
      <c r="BC467" s="259" t="e">
        <f>1+BC465</f>
        <v>#REF!</v>
      </c>
      <c r="BD467" s="27">
        <v>268.9193823216188</v>
      </c>
      <c r="BE467" s="86">
        <f t="shared" ref="BE467:BO467" si="123">+BD467</f>
        <v>268.9193823216188</v>
      </c>
      <c r="BF467" s="86">
        <f t="shared" si="123"/>
        <v>268.9193823216188</v>
      </c>
      <c r="BG467" s="86">
        <f t="shared" si="123"/>
        <v>268.9193823216188</v>
      </c>
      <c r="BH467" s="86">
        <f t="shared" si="123"/>
        <v>268.9193823216188</v>
      </c>
      <c r="BI467" s="86">
        <f t="shared" si="123"/>
        <v>268.9193823216188</v>
      </c>
      <c r="BJ467" s="86">
        <f t="shared" si="123"/>
        <v>268.9193823216188</v>
      </c>
      <c r="BK467" s="86">
        <f t="shared" si="123"/>
        <v>268.9193823216188</v>
      </c>
      <c r="BL467" s="86">
        <f t="shared" si="123"/>
        <v>268.9193823216188</v>
      </c>
      <c r="BM467" s="86">
        <f t="shared" si="123"/>
        <v>268.9193823216188</v>
      </c>
      <c r="BN467" s="86">
        <f t="shared" si="123"/>
        <v>268.9193823216188</v>
      </c>
      <c r="BO467" s="86">
        <f t="shared" si="123"/>
        <v>268.9193823216188</v>
      </c>
    </row>
    <row r="468" spans="1:67" ht="16.5" customHeight="1">
      <c r="A468" s="353"/>
      <c r="B468" s="353"/>
      <c r="C468" s="353"/>
      <c r="D468" s="357"/>
      <c r="E468" s="353"/>
      <c r="F468" s="353"/>
      <c r="G468" s="353"/>
      <c r="H468" s="452"/>
      <c r="I468" s="353"/>
      <c r="J468" s="353"/>
      <c r="K468" s="353"/>
      <c r="L468" s="353"/>
      <c r="M468" s="355"/>
      <c r="N468" s="355"/>
      <c r="O468" s="355"/>
      <c r="P468" s="353"/>
      <c r="Q468" s="355"/>
      <c r="R468" s="355"/>
      <c r="S468" s="353"/>
      <c r="T468" s="355"/>
      <c r="U468" s="355"/>
      <c r="V468" s="355"/>
      <c r="W468" s="353"/>
      <c r="X468" s="353"/>
      <c r="Y468" s="355"/>
      <c r="Z468" s="359" t="s">
        <v>4</v>
      </c>
      <c r="AA468" s="353"/>
      <c r="AB468" s="247"/>
      <c r="AD468" s="28"/>
      <c r="AE468" s="27"/>
      <c r="AF468" s="248"/>
      <c r="AG468" s="86"/>
      <c r="AK468" s="86"/>
      <c r="BC468" s="259"/>
      <c r="BD468" s="27"/>
    </row>
    <row r="469" spans="1:67" ht="19.8">
      <c r="A469" s="353"/>
      <c r="B469" s="353"/>
      <c r="C469" s="353"/>
      <c r="D469" s="353"/>
      <c r="E469" s="353"/>
      <c r="F469" s="353"/>
      <c r="G469" s="356" t="s">
        <v>4</v>
      </c>
      <c r="H469" s="452"/>
      <c r="I469" s="354"/>
      <c r="J469" s="354"/>
      <c r="K469" s="356" t="s">
        <v>24</v>
      </c>
      <c r="L469" s="356"/>
      <c r="M469" s="355"/>
      <c r="N469" s="355"/>
      <c r="O469" s="355"/>
      <c r="P469" s="354"/>
      <c r="Q469" s="355" t="s">
        <v>404</v>
      </c>
      <c r="R469" s="355" t="s">
        <v>404</v>
      </c>
      <c r="S469" s="358" t="s">
        <v>533</v>
      </c>
      <c r="T469" s="355" t="s">
        <v>404</v>
      </c>
      <c r="U469" s="355" t="s">
        <v>404</v>
      </c>
      <c r="V469" s="358" t="s">
        <v>424</v>
      </c>
      <c r="W469" s="353"/>
      <c r="X469" s="356" t="s">
        <v>479</v>
      </c>
      <c r="Y469" s="358" t="s">
        <v>78</v>
      </c>
      <c r="Z469" s="359" t="s">
        <v>10</v>
      </c>
      <c r="AA469" s="353"/>
      <c r="AB469" s="247"/>
      <c r="AD469" s="28"/>
      <c r="AE469" s="27"/>
      <c r="AF469" s="248"/>
      <c r="AG469" s="86"/>
      <c r="AK469" s="86"/>
      <c r="BC469" s="259" t="e">
        <f>1+BC467</f>
        <v>#REF!</v>
      </c>
      <c r="BD469" s="27">
        <v>292.46921194322113</v>
      </c>
      <c r="BE469" s="86">
        <f t="shared" ref="BE469:BO471" si="124">+BD469</f>
        <v>292.46921194322113</v>
      </c>
      <c r="BF469" s="86">
        <f t="shared" si="124"/>
        <v>292.46921194322113</v>
      </c>
      <c r="BG469" s="86">
        <f t="shared" si="124"/>
        <v>292.46921194322113</v>
      </c>
      <c r="BH469" s="86">
        <f t="shared" si="124"/>
        <v>292.46921194322113</v>
      </c>
      <c r="BI469" s="86">
        <f t="shared" si="124"/>
        <v>292.46921194322113</v>
      </c>
      <c r="BJ469" s="86">
        <f t="shared" si="124"/>
        <v>292.46921194322113</v>
      </c>
      <c r="BK469" s="86">
        <f t="shared" si="124"/>
        <v>292.46921194322113</v>
      </c>
      <c r="BL469" s="86">
        <f t="shared" si="124"/>
        <v>292.46921194322113</v>
      </c>
      <c r="BM469" s="86">
        <f t="shared" si="124"/>
        <v>292.46921194322113</v>
      </c>
      <c r="BN469" s="86">
        <f t="shared" si="124"/>
        <v>292.46921194322113</v>
      </c>
      <c r="BO469" s="86">
        <f t="shared" si="124"/>
        <v>292.46921194322113</v>
      </c>
    </row>
    <row r="470" spans="1:67" ht="19.8">
      <c r="A470" s="353"/>
      <c r="B470" s="353"/>
      <c r="C470" s="353"/>
      <c r="D470" s="353"/>
      <c r="E470" s="356"/>
      <c r="F470" s="356"/>
      <c r="G470" s="356" t="s">
        <v>477</v>
      </c>
      <c r="H470" s="453" t="s">
        <v>4</v>
      </c>
      <c r="I470" s="359" t="s">
        <v>4</v>
      </c>
      <c r="J470" s="359" t="s">
        <v>1</v>
      </c>
      <c r="K470" s="356" t="s">
        <v>541</v>
      </c>
      <c r="L470" s="356"/>
      <c r="M470" s="358"/>
      <c r="N470" s="358"/>
      <c r="O470" s="358"/>
      <c r="P470" s="359" t="s">
        <v>24</v>
      </c>
      <c r="Q470" s="358" t="s">
        <v>575</v>
      </c>
      <c r="R470" s="358" t="s">
        <v>489</v>
      </c>
      <c r="S470" s="358" t="s">
        <v>554</v>
      </c>
      <c r="T470" s="358" t="s">
        <v>491</v>
      </c>
      <c r="U470" s="358" t="s">
        <v>562</v>
      </c>
      <c r="V470" s="358"/>
      <c r="W470" s="356" t="s">
        <v>415</v>
      </c>
      <c r="X470" s="356" t="s">
        <v>487</v>
      </c>
      <c r="Y470" s="358" t="s">
        <v>425</v>
      </c>
      <c r="Z470" s="359" t="s">
        <v>71</v>
      </c>
      <c r="AA470" s="353"/>
      <c r="AB470" s="247"/>
      <c r="AD470" s="28"/>
      <c r="AE470" s="27"/>
      <c r="AF470" s="248"/>
      <c r="AG470" s="86"/>
      <c r="AK470" s="86"/>
      <c r="BC470" s="259" t="e">
        <f t="shared" ref="BC470:BC471" si="125">1+BC469</f>
        <v>#REF!</v>
      </c>
      <c r="BD470" s="27">
        <v>314.89908376963371</v>
      </c>
      <c r="BE470" s="86">
        <f t="shared" si="124"/>
        <v>314.89908376963371</v>
      </c>
      <c r="BF470" s="86">
        <f t="shared" si="124"/>
        <v>314.89908376963371</v>
      </c>
      <c r="BG470" s="86">
        <f t="shared" si="124"/>
        <v>314.89908376963371</v>
      </c>
      <c r="BH470" s="86">
        <f t="shared" si="124"/>
        <v>314.89908376963371</v>
      </c>
      <c r="BI470" s="86">
        <f t="shared" si="124"/>
        <v>314.89908376963371</v>
      </c>
      <c r="BJ470" s="86">
        <f t="shared" si="124"/>
        <v>314.89908376963371</v>
      </c>
      <c r="BK470" s="86">
        <f t="shared" si="124"/>
        <v>314.89908376963371</v>
      </c>
      <c r="BL470" s="86">
        <f t="shared" si="124"/>
        <v>314.89908376963371</v>
      </c>
      <c r="BM470" s="86">
        <f t="shared" si="124"/>
        <v>314.89908376963371</v>
      </c>
      <c r="BN470" s="86">
        <f t="shared" si="124"/>
        <v>314.89908376963371</v>
      </c>
      <c r="BO470" s="86">
        <f t="shared" si="124"/>
        <v>314.89908376963371</v>
      </c>
    </row>
    <row r="471" spans="1:67" ht="19.8">
      <c r="A471" s="353"/>
      <c r="B471" s="353"/>
      <c r="C471" s="356" t="s">
        <v>0</v>
      </c>
      <c r="D471" s="356"/>
      <c r="E471" s="356" t="s">
        <v>87</v>
      </c>
      <c r="F471" s="356"/>
      <c r="G471" s="360" t="s">
        <v>478</v>
      </c>
      <c r="H471" s="454" t="s">
        <v>10</v>
      </c>
      <c r="I471" s="361" t="s">
        <v>404</v>
      </c>
      <c r="J471" s="361" t="s">
        <v>404</v>
      </c>
      <c r="K471" s="360" t="s">
        <v>542</v>
      </c>
      <c r="L471" s="360"/>
      <c r="M471" s="362"/>
      <c r="N471" s="362"/>
      <c r="O471" s="362"/>
      <c r="P471" s="361" t="s">
        <v>45</v>
      </c>
      <c r="Q471" s="362" t="s">
        <v>552</v>
      </c>
      <c r="R471" s="362" t="s">
        <v>441</v>
      </c>
      <c r="S471" s="362" t="s">
        <v>485</v>
      </c>
      <c r="T471" s="362" t="s">
        <v>472</v>
      </c>
      <c r="U471" s="362" t="s">
        <v>531</v>
      </c>
      <c r="V471" s="362" t="s">
        <v>1</v>
      </c>
      <c r="W471" s="360" t="s">
        <v>416</v>
      </c>
      <c r="X471" s="360" t="s">
        <v>488</v>
      </c>
      <c r="Y471" s="362" t="s">
        <v>426</v>
      </c>
      <c r="Z471" s="361" t="s">
        <v>557</v>
      </c>
      <c r="AA471" s="353"/>
      <c r="AB471" s="247"/>
      <c r="AD471" s="28"/>
      <c r="AE471" s="27"/>
      <c r="AF471" s="248"/>
      <c r="AG471" s="86"/>
      <c r="AK471" s="86"/>
      <c r="BC471" s="259" t="e">
        <f t="shared" si="125"/>
        <v>#REF!</v>
      </c>
      <c r="BD471" s="27">
        <v>325.0188034188032</v>
      </c>
      <c r="BE471" s="86">
        <f t="shared" si="124"/>
        <v>325.0188034188032</v>
      </c>
      <c r="BF471" s="86">
        <f t="shared" si="124"/>
        <v>325.0188034188032</v>
      </c>
      <c r="BG471" s="86">
        <f t="shared" si="124"/>
        <v>325.0188034188032</v>
      </c>
      <c r="BH471" s="86">
        <f t="shared" si="124"/>
        <v>325.0188034188032</v>
      </c>
      <c r="BI471" s="86">
        <f t="shared" si="124"/>
        <v>325.0188034188032</v>
      </c>
      <c r="BJ471" s="86">
        <f t="shared" si="124"/>
        <v>325.0188034188032</v>
      </c>
      <c r="BK471" s="86">
        <f t="shared" si="124"/>
        <v>325.0188034188032</v>
      </c>
      <c r="BL471" s="86">
        <f t="shared" si="124"/>
        <v>325.0188034188032</v>
      </c>
      <c r="BM471" s="86">
        <f t="shared" si="124"/>
        <v>325.0188034188032</v>
      </c>
      <c r="BN471" s="86">
        <f t="shared" si="124"/>
        <v>325.0188034188032</v>
      </c>
      <c r="BO471" s="86">
        <f t="shared" si="124"/>
        <v>325.0188034188032</v>
      </c>
    </row>
    <row r="472" spans="1:67">
      <c r="A472" s="353"/>
      <c r="B472" s="353">
        <f>+'Ark1'!C1251</f>
        <v>2023</v>
      </c>
      <c r="C472" s="263">
        <f>+'Ark1'!M1251</f>
        <v>12</v>
      </c>
      <c r="D472" s="263" t="s">
        <v>104</v>
      </c>
      <c r="E472" s="263">
        <f>+'Ark1'!D1251</f>
        <v>1</v>
      </c>
      <c r="F472" s="263" t="s">
        <v>586</v>
      </c>
      <c r="G472" s="263">
        <f>+IF(H472=0,"",'Ark1'!Q1251)</f>
        <v>152</v>
      </c>
      <c r="H472" s="451">
        <f>+'Ark1'!R1251</f>
        <v>168</v>
      </c>
      <c r="I472" s="264">
        <f>+IF(H472=0,"",'Ark1'!AE1251)</f>
        <v>3.0701754385964919</v>
      </c>
      <c r="J472" s="264">
        <f>+IF(H472=0,"",'Ark1'!AF1251)</f>
        <v>3.8326081733310642</v>
      </c>
      <c r="K472" s="265">
        <f>+IF(H472=0,"",'Ark1'!S1251)</f>
        <v>6.0179640718562881</v>
      </c>
      <c r="L472" s="265"/>
      <c r="M472" s="266"/>
      <c r="N472" s="266"/>
      <c r="O472" s="266"/>
      <c r="P472" s="264">
        <f>+IF(H472=0,"",'Ark1'!U1251)</f>
        <v>374.38333333333344</v>
      </c>
      <c r="Q472" s="266">
        <f>+IF(H472=0,"",'Ark1'!W1251)</f>
        <v>100</v>
      </c>
      <c r="R472" s="266">
        <f>+IF(H472=0,"",'Ark1'!X1251)</f>
        <v>67.85714285714289</v>
      </c>
      <c r="S472" s="266">
        <f>+IF(H472=0,"",'Ark1'!AG1251)</f>
        <v>2251.7987421383641</v>
      </c>
      <c r="T472" s="266">
        <f>+IF(H472=0,"",'Ark1'!AH1251)</f>
        <v>94.642857142857125</v>
      </c>
      <c r="U472" s="266">
        <f>+IF(H472=0,"",'Ark1'!AI1251)</f>
        <v>37.5</v>
      </c>
      <c r="V472" s="266">
        <f>+IF(H472=0,"",'Ark1'!Y1251)</f>
        <v>51.257760929985309</v>
      </c>
      <c r="W472" s="265">
        <f>+IF(H472=0,"",'Ark1'!Z1251)</f>
        <v>1.1252783153468102</v>
      </c>
      <c r="X472" s="266">
        <f t="shared" ref="X472:X483" si="126">+IF(H472=0,"",1000*P472/S472)</f>
        <v>166.25967779776346</v>
      </c>
      <c r="Y472" s="266">
        <f t="shared" ref="Y472:Y483" si="127">+IF(H472=0,"",P472/C472)</f>
        <v>31.19861111111112</v>
      </c>
      <c r="Z472" s="264">
        <f t="shared" ref="Z472:Z483" si="128">+IF(H472=0,"",H472/G472)</f>
        <v>1.1052631578947369</v>
      </c>
      <c r="AA472" s="353"/>
      <c r="AD472" s="28"/>
      <c r="AE472" s="27"/>
    </row>
    <row r="473" spans="1:67">
      <c r="A473" s="353"/>
      <c r="B473" s="353">
        <f>+'Ark1'!C1252</f>
        <v>2023</v>
      </c>
      <c r="C473" s="263">
        <f>+'Ark1'!M1252</f>
        <v>12</v>
      </c>
      <c r="D473" s="263" t="s">
        <v>104</v>
      </c>
      <c r="E473" s="263">
        <f>+'Ark1'!D1252</f>
        <v>2</v>
      </c>
      <c r="F473" s="263" t="s">
        <v>587</v>
      </c>
      <c r="G473" s="263">
        <f>+IF(H473=0,"",'Ark1'!Q1252)</f>
        <v>92</v>
      </c>
      <c r="H473" s="451">
        <f>+'Ark1'!R1252</f>
        <v>102</v>
      </c>
      <c r="I473" s="264">
        <f>+IF(H473=0,"",'Ark1'!AE1252)</f>
        <v>2.7891714520098438</v>
      </c>
      <c r="J473" s="264">
        <f>+IF(H473=0,"",'Ark1'!AF1252)</f>
        <v>3.5501157811044193</v>
      </c>
      <c r="K473" s="265">
        <f>+IF(H473=0,"",'Ark1'!S1252)</f>
        <v>5.9603960396039604</v>
      </c>
      <c r="L473" s="265"/>
      <c r="M473" s="266"/>
      <c r="N473" s="266"/>
      <c r="O473" s="266"/>
      <c r="P473" s="264">
        <f>+IF(H473=0,"",'Ark1'!U1252)</f>
        <v>376.95098039215713</v>
      </c>
      <c r="Q473" s="266">
        <f>+IF(H473=0,"",'Ark1'!W1252)</f>
        <v>100</v>
      </c>
      <c r="R473" s="266">
        <f>+IF(H473=0,"",'Ark1'!X1252)</f>
        <v>69.607843137254932</v>
      </c>
      <c r="S473" s="266">
        <f>+IF(H473=0,"",'Ark1'!AG1252)</f>
        <v>2079.7765957446813</v>
      </c>
      <c r="T473" s="266">
        <f>+IF(H473=0,"",'Ark1'!AH1252)</f>
        <v>92.15686274509801</v>
      </c>
      <c r="U473" s="266">
        <f>+IF(H473=0,"",'Ark1'!AI1252)</f>
        <v>22.549019607843128</v>
      </c>
      <c r="V473" s="266">
        <f>+IF(H473=0,"",'Ark1'!Y1252)</f>
        <v>49.92464860421488</v>
      </c>
      <c r="W473" s="265">
        <f>+IF(H473=0,"",'Ark1'!Z1252)</f>
        <v>1.2458372380140372</v>
      </c>
      <c r="X473" s="266">
        <f t="shared" si="126"/>
        <v>181.24589975837608</v>
      </c>
      <c r="Y473" s="266">
        <f t="shared" si="127"/>
        <v>31.412581699346429</v>
      </c>
      <c r="Z473" s="264">
        <f t="shared" si="128"/>
        <v>1.1086956521739131</v>
      </c>
      <c r="AA473" s="353"/>
      <c r="AD473" s="28"/>
      <c r="AE473" s="27"/>
    </row>
    <row r="474" spans="1:67">
      <c r="A474" s="353"/>
      <c r="B474" s="353">
        <f>+'Ark1'!C1253</f>
        <v>2023</v>
      </c>
      <c r="C474" s="263">
        <f>+'Ark1'!M1253</f>
        <v>12</v>
      </c>
      <c r="D474" s="263" t="s">
        <v>104</v>
      </c>
      <c r="E474" s="263">
        <f>+'Ark1'!D1253</f>
        <v>3</v>
      </c>
      <c r="F474" s="263" t="s">
        <v>588</v>
      </c>
      <c r="G474" s="263">
        <f>+IF(H474=0,"",'Ark1'!Q1253)</f>
        <v>200</v>
      </c>
      <c r="H474" s="451">
        <f>+'Ark1'!R1253</f>
        <v>223</v>
      </c>
      <c r="I474" s="264">
        <f>+IF(H474=0,"",'Ark1'!AE1253)</f>
        <v>4.4869215291750493</v>
      </c>
      <c r="J474" s="264">
        <f>+IF(H474=0,"",'Ark1'!AF1253)</f>
        <v>5.469964739268895</v>
      </c>
      <c r="K474" s="265">
        <f>+IF(H474=0,"",'Ark1'!S1253)</f>
        <v>5.9686098654708504</v>
      </c>
      <c r="L474" s="265"/>
      <c r="M474" s="266"/>
      <c r="N474" s="266"/>
      <c r="O474" s="266"/>
      <c r="P474" s="264">
        <f>+IF(H474=0,"",'Ark1'!U1253)</f>
        <v>365.3950672645741</v>
      </c>
      <c r="Q474" s="266">
        <f>+IF(H474=0,"",'Ark1'!W1253)</f>
        <v>100</v>
      </c>
      <c r="R474" s="266">
        <f>+IF(H474=0,"",'Ark1'!X1253)</f>
        <v>66.816143497757821</v>
      </c>
      <c r="S474" s="266">
        <f>+IF(H474=0,"",'Ark1'!AG1253)</f>
        <v>2252.8915094339623</v>
      </c>
      <c r="T474" s="266">
        <f>+IF(H474=0,"",'Ark1'!AH1253)</f>
        <v>95.067264573991011</v>
      </c>
      <c r="U474" s="266">
        <f>+IF(H474=0,"",'Ark1'!AI1253)</f>
        <v>38.116591928251125</v>
      </c>
      <c r="V474" s="266">
        <f>+IF(H474=0,"",'Ark1'!Y1253)</f>
        <v>52.833360357822578</v>
      </c>
      <c r="W474" s="265">
        <f>+IF(H474=0,"",'Ark1'!Z1253)</f>
        <v>1.3963120371873019</v>
      </c>
      <c r="X474" s="266">
        <f t="shared" si="126"/>
        <v>162.18937562438566</v>
      </c>
      <c r="Y474" s="266">
        <f t="shared" si="127"/>
        <v>30.449588938714509</v>
      </c>
      <c r="Z474" s="264">
        <f t="shared" si="128"/>
        <v>1.115</v>
      </c>
      <c r="AA474" s="353"/>
      <c r="AD474" s="28"/>
      <c r="AE474" s="27"/>
    </row>
    <row r="475" spans="1:67">
      <c r="A475" s="353"/>
      <c r="B475" s="353">
        <f>+'Ark1'!C1254</f>
        <v>2023</v>
      </c>
      <c r="C475" s="263">
        <f>+'Ark1'!M1254</f>
        <v>12</v>
      </c>
      <c r="D475" s="263" t="s">
        <v>104</v>
      </c>
      <c r="E475" s="263">
        <f>+'Ark1'!D1254</f>
        <v>4</v>
      </c>
      <c r="F475" s="263" t="s">
        <v>589</v>
      </c>
      <c r="G475" s="263">
        <f>+IF(H475=0,"",'Ark1'!Q1254)</f>
        <v>155</v>
      </c>
      <c r="H475" s="451">
        <f>+'Ark1'!R1254</f>
        <v>182</v>
      </c>
      <c r="I475" s="264">
        <f>+IF(H475=0,"",'Ark1'!AE1254)</f>
        <v>5.192582025677603</v>
      </c>
      <c r="J475" s="264">
        <f>+IF(H475=0,"",'Ark1'!AF1254)</f>
        <v>6.4473913614340352</v>
      </c>
      <c r="K475" s="265">
        <f>+IF(H475=0,"",'Ark1'!S1254)</f>
        <v>6.3076923076923057</v>
      </c>
      <c r="L475" s="265"/>
      <c r="M475" s="266"/>
      <c r="N475" s="266"/>
      <c r="O475" s="266"/>
      <c r="P475" s="264">
        <f>+IF(H475=0,"",'Ark1'!U1254)</f>
        <v>378.53956043956049</v>
      </c>
      <c r="Q475" s="266">
        <f>+IF(H475=0,"",'Ark1'!W1254)</f>
        <v>100</v>
      </c>
      <c r="R475" s="266">
        <f>+IF(H475=0,"",'Ark1'!X1254)</f>
        <v>67.032967032967022</v>
      </c>
      <c r="S475" s="266">
        <f>+IF(H475=0,"",'Ark1'!AG1254)</f>
        <v>2188.9756097560971</v>
      </c>
      <c r="T475" s="266">
        <f>+IF(H475=0,"",'Ark1'!AH1254)</f>
        <v>90.109890109890117</v>
      </c>
      <c r="U475" s="266">
        <f>+IF(H475=0,"",'Ark1'!AI1254)</f>
        <v>42.307692307692314</v>
      </c>
      <c r="V475" s="266">
        <f>+IF(H475=0,"",'Ark1'!Y1254)</f>
        <v>54.056117318828441</v>
      </c>
      <c r="W475" s="265">
        <f>+IF(H475=0,"",'Ark1'!Z1254)</f>
        <v>1.4311472973262149</v>
      </c>
      <c r="X475" s="266">
        <f t="shared" si="126"/>
        <v>172.93000376634558</v>
      </c>
      <c r="Y475" s="266">
        <f t="shared" si="127"/>
        <v>31.544963369963373</v>
      </c>
      <c r="Z475" s="264">
        <f t="shared" si="128"/>
        <v>1.1741935483870967</v>
      </c>
      <c r="AA475" s="353"/>
      <c r="AD475" s="28"/>
      <c r="AE475" s="27"/>
    </row>
    <row r="476" spans="1:67">
      <c r="A476" s="353"/>
      <c r="B476" s="353">
        <f>+'Ark1'!C1255</f>
        <v>2023</v>
      </c>
      <c r="C476" s="263">
        <f>+'Ark1'!M1255</f>
        <v>12</v>
      </c>
      <c r="D476" s="263" t="s">
        <v>104</v>
      </c>
      <c r="E476" s="263">
        <f>+'Ark1'!D1255</f>
        <v>5</v>
      </c>
      <c r="F476" s="263" t="s">
        <v>444</v>
      </c>
      <c r="G476" s="263">
        <f>+IF(H476=0,"",'Ark1'!Q1255)</f>
        <v>187</v>
      </c>
      <c r="H476" s="451">
        <f>+'Ark1'!R1255</f>
        <v>213</v>
      </c>
      <c r="I476" s="264">
        <f>+IF(H476=0,"",'Ark1'!AE1255)</f>
        <v>5.072636341986188</v>
      </c>
      <c r="J476" s="264">
        <f>+IF(H476=0,"",'Ark1'!AF1255)</f>
        <v>6.2406208406700818</v>
      </c>
      <c r="K476" s="265">
        <f>+IF(H476=0,"",'Ark1'!S1255)</f>
        <v>6.25</v>
      </c>
      <c r="L476" s="265"/>
      <c r="M476" s="266"/>
      <c r="N476" s="266"/>
      <c r="O476" s="266"/>
      <c r="P476" s="264">
        <f>+IF(H476=0,"",'Ark1'!U1255)</f>
        <v>374.34929577464777</v>
      </c>
      <c r="Q476" s="266">
        <f>+IF(H476=0,"",'Ark1'!W1255)</f>
        <v>100</v>
      </c>
      <c r="R476" s="266">
        <f>+IF(H476=0,"",'Ark1'!X1255)</f>
        <v>66.666666666666686</v>
      </c>
      <c r="S476" s="266">
        <f>+IF(H476=0,"",'Ark1'!AG1255)</f>
        <v>2228.9701492537311</v>
      </c>
      <c r="T476" s="266">
        <f>+IF(H476=0,"",'Ark1'!AH1255)</f>
        <v>94.366197183098592</v>
      </c>
      <c r="U476" s="266">
        <f>+IF(H476=0,"",'Ark1'!AI1255)</f>
        <v>41.314553990610321</v>
      </c>
      <c r="V476" s="266">
        <f>+IF(H476=0,"",'Ark1'!Y1255)</f>
        <v>62.903428196298982</v>
      </c>
      <c r="W476" s="265">
        <f>+IF(H476=0,"",'Ark1'!Z1255)</f>
        <v>1.5084853890621823</v>
      </c>
      <c r="X476" s="266">
        <f t="shared" si="126"/>
        <v>167.94720014531444</v>
      </c>
      <c r="Y476" s="266">
        <f t="shared" si="127"/>
        <v>31.195774647887315</v>
      </c>
      <c r="Z476" s="264">
        <f t="shared" si="128"/>
        <v>1.1390374331550801</v>
      </c>
      <c r="AA476" s="353"/>
      <c r="AD476" s="28"/>
      <c r="AE476" s="27"/>
    </row>
    <row r="477" spans="1:67">
      <c r="A477" s="353"/>
      <c r="B477" s="353">
        <f>+'Ark1'!C1256</f>
        <v>2023</v>
      </c>
      <c r="C477" s="263">
        <f>+'Ark1'!M1256</f>
        <v>12</v>
      </c>
      <c r="D477" s="263" t="s">
        <v>104</v>
      </c>
      <c r="E477" s="263">
        <f>+'Ark1'!D1256</f>
        <v>6</v>
      </c>
      <c r="F477" s="263" t="s">
        <v>590</v>
      </c>
      <c r="G477" s="263">
        <f>+IF(H477=0,"",'Ark1'!Q1256)</f>
        <v>179</v>
      </c>
      <c r="H477" s="451">
        <f>+'Ark1'!R1256</f>
        <v>205</v>
      </c>
      <c r="I477" s="264">
        <f>+IF(H477=0,"",'Ark1'!AE1256)</f>
        <v>4.5707915273132658</v>
      </c>
      <c r="J477" s="264">
        <f>+IF(H477=0,"",'Ark1'!AF1256)</f>
        <v>5.7723979873964648</v>
      </c>
      <c r="K477" s="265">
        <f>+IF(H477=0,"",'Ark1'!S1256)</f>
        <v>6.367647058823529</v>
      </c>
      <c r="L477" s="265"/>
      <c r="M477" s="266"/>
      <c r="N477" s="266"/>
      <c r="O477" s="266"/>
      <c r="P477" s="264">
        <f>+IF(H477=0,"",'Ark1'!U1256)</f>
        <v>381.45219512195138</v>
      </c>
      <c r="Q477" s="266">
        <f>+IF(H477=0,"",'Ark1'!W1256)</f>
        <v>100</v>
      </c>
      <c r="R477" s="266">
        <f>+IF(H477=0,"",'Ark1'!X1256)</f>
        <v>70.731707317073187</v>
      </c>
      <c r="S477" s="266">
        <f>+IF(H477=0,"",'Ark1'!AG1256)</f>
        <v>2313.649214659687</v>
      </c>
      <c r="T477" s="266">
        <f>+IF(H477=0,"",'Ark1'!AH1256)</f>
        <v>93.17073170731706</v>
      </c>
      <c r="U477" s="266">
        <f>+IF(H477=0,"",'Ark1'!AI1256)</f>
        <v>40.487804878048777</v>
      </c>
      <c r="V477" s="266">
        <f>+IF(H477=0,"",'Ark1'!Y1256)</f>
        <v>57.009189311136701</v>
      </c>
      <c r="W477" s="265">
        <f>+IF(H477=0,"",'Ark1'!Z1256)</f>
        <v>1.5631106284249627</v>
      </c>
      <c r="X477" s="266">
        <f t="shared" si="126"/>
        <v>164.87036699643292</v>
      </c>
      <c r="Y477" s="266">
        <f t="shared" si="127"/>
        <v>31.78768292682928</v>
      </c>
      <c r="Z477" s="264">
        <f t="shared" si="128"/>
        <v>1.1452513966480447</v>
      </c>
      <c r="AA477" s="353"/>
      <c r="AD477" s="28"/>
      <c r="AE477" s="27"/>
    </row>
    <row r="478" spans="1:67">
      <c r="A478" s="353"/>
      <c r="B478" s="353">
        <f>+'Ark1'!C1257</f>
        <v>2023</v>
      </c>
      <c r="C478" s="263">
        <f>+'Ark1'!M1257</f>
        <v>12</v>
      </c>
      <c r="D478" s="263" t="s">
        <v>104</v>
      </c>
      <c r="E478" s="263">
        <f>+'Ark1'!D1257</f>
        <v>7</v>
      </c>
      <c r="F478" s="263" t="s">
        <v>591</v>
      </c>
      <c r="G478" s="263">
        <f>+IF(H478=0,"",'Ark1'!Q1257)</f>
        <v>101</v>
      </c>
      <c r="H478" s="451">
        <f>+'Ark1'!R1257</f>
        <v>110</v>
      </c>
      <c r="I478" s="264">
        <f>+IF(H478=0,"",'Ark1'!AE1257)</f>
        <v>3.7813681677552431</v>
      </c>
      <c r="J478" s="264">
        <f>+IF(H478=0,"",'Ark1'!AF1257)</f>
        <v>4.812096216316105</v>
      </c>
      <c r="K478" s="265">
        <f>+IF(H478=0,"",'Ark1'!S1257)</f>
        <v>6.4954128440366974</v>
      </c>
      <c r="L478" s="265"/>
      <c r="M478" s="266"/>
      <c r="N478" s="266"/>
      <c r="O478" s="266"/>
      <c r="P478" s="264">
        <f>+IF(H478=0,"",'Ark1'!U1257)</f>
        <v>379.2409090909091</v>
      </c>
      <c r="Q478" s="266">
        <f>+IF(H478=0,"",'Ark1'!W1257)</f>
        <v>100</v>
      </c>
      <c r="R478" s="266">
        <f>+IF(H478=0,"",'Ark1'!X1257)</f>
        <v>70</v>
      </c>
      <c r="S478" s="266">
        <f>+IF(H478=0,"",'Ark1'!AG1257)</f>
        <v>2338.1881188118818</v>
      </c>
      <c r="T478" s="266">
        <f>+IF(H478=0,"",'Ark1'!AH1257)</f>
        <v>91.818181818181827</v>
      </c>
      <c r="U478" s="266">
        <f>+IF(H478=0,"",'Ark1'!AI1257)</f>
        <v>47.27272727272728</v>
      </c>
      <c r="V478" s="266">
        <f>+IF(H478=0,"",'Ark1'!Y1257)</f>
        <v>59.203862428445824</v>
      </c>
      <c r="W478" s="265">
        <f>+IF(H478=0,"",'Ark1'!Z1257)</f>
        <v>1.5167468728934963</v>
      </c>
      <c r="X478" s="266">
        <f t="shared" si="126"/>
        <v>162.19435298628375</v>
      </c>
      <c r="Y478" s="266">
        <f t="shared" si="127"/>
        <v>31.603409090909093</v>
      </c>
      <c r="Z478" s="264">
        <f t="shared" si="128"/>
        <v>1.0891089108910892</v>
      </c>
      <c r="AA478" s="353"/>
      <c r="AD478" s="28"/>
      <c r="AE478" s="27"/>
    </row>
    <row r="479" spans="1:67">
      <c r="A479" s="353"/>
      <c r="B479" s="353">
        <f>+'Ark1'!C1258</f>
        <v>2023</v>
      </c>
      <c r="C479" s="263">
        <f>+'Ark1'!M1258</f>
        <v>12</v>
      </c>
      <c r="D479" s="263" t="s">
        <v>104</v>
      </c>
      <c r="E479" s="263">
        <f>+'Ark1'!D1258</f>
        <v>8</v>
      </c>
      <c r="F479" s="263" t="s">
        <v>592</v>
      </c>
      <c r="G479" s="263">
        <f>+IF(H479=0,"",'Ark1'!Q1258)</f>
        <v>99</v>
      </c>
      <c r="H479" s="451">
        <f>+'Ark1'!R1258</f>
        <v>114</v>
      </c>
      <c r="I479" s="264">
        <f>+IF(H479=0,"",'Ark1'!AE1258)</f>
        <v>2.9260780287474346</v>
      </c>
      <c r="J479" s="264">
        <f>+IF(H479=0,"",'Ark1'!AF1258)</f>
        <v>3.6794598705303376</v>
      </c>
      <c r="K479" s="265">
        <f>+IF(H479=0,"",'Ark1'!S1258)</f>
        <v>6.1140350877192979</v>
      </c>
      <c r="L479" s="265"/>
      <c r="M479" s="266"/>
      <c r="N479" s="266"/>
      <c r="O479" s="266"/>
      <c r="P479" s="264">
        <f>+IF(H479=0,"",'Ark1'!U1258)</f>
        <v>369.36842105263133</v>
      </c>
      <c r="Q479" s="266">
        <f>+IF(H479=0,"",'Ark1'!W1258)</f>
        <v>100</v>
      </c>
      <c r="R479" s="266">
        <f>+IF(H479=0,"",'Ark1'!X1258)</f>
        <v>64.035087719298247</v>
      </c>
      <c r="S479" s="266">
        <f>+IF(H479=0,"",'Ark1'!AG1258)</f>
        <v>2305.3831775700937</v>
      </c>
      <c r="T479" s="266">
        <f>+IF(H479=0,"",'Ark1'!AH1258)</f>
        <v>93.859649122807028</v>
      </c>
      <c r="U479" s="266">
        <f>+IF(H479=0,"",'Ark1'!AI1258)</f>
        <v>35.964912280701753</v>
      </c>
      <c r="V479" s="266">
        <f>+IF(H479=0,"",'Ark1'!Y1258)</f>
        <v>56.531223038324335</v>
      </c>
      <c r="W479" s="265">
        <f>+IF(H479=0,"",'Ark1'!Z1258)</f>
        <v>1.3813213349354323</v>
      </c>
      <c r="X479" s="266">
        <f t="shared" si="126"/>
        <v>160.21996891724996</v>
      </c>
      <c r="Y479" s="266">
        <f t="shared" si="127"/>
        <v>30.780701754385944</v>
      </c>
      <c r="Z479" s="264">
        <f t="shared" si="128"/>
        <v>1.1515151515151516</v>
      </c>
      <c r="AA479" s="353"/>
      <c r="AD479" s="28"/>
      <c r="AE479" s="27"/>
    </row>
    <row r="480" spans="1:67">
      <c r="A480" s="353"/>
      <c r="B480" s="353">
        <f>+'Ark1'!C1259</f>
        <v>2023</v>
      </c>
      <c r="C480" s="263">
        <f>+'Ark1'!M1259</f>
        <v>12</v>
      </c>
      <c r="D480" s="263" t="s">
        <v>104</v>
      </c>
      <c r="E480" s="263">
        <f>+'Ark1'!D1259</f>
        <v>9</v>
      </c>
      <c r="F480" s="263" t="s">
        <v>593</v>
      </c>
      <c r="G480" s="263">
        <f>+IF(H480=0,"",'Ark1'!Q1259)</f>
        <v>87</v>
      </c>
      <c r="H480" s="451">
        <f>+'Ark1'!R1259</f>
        <v>102</v>
      </c>
      <c r="I480" s="264">
        <f>+IF(H480=0,"",'Ark1'!AE1259)</f>
        <v>2.705570291777188</v>
      </c>
      <c r="J480" s="264">
        <f>+IF(H480=0,"",'Ark1'!AF1259)</f>
        <v>3.3944890196241304</v>
      </c>
      <c r="K480" s="265">
        <f>+IF(H480=0,"",'Ark1'!S1259)</f>
        <v>5.9411764705882355</v>
      </c>
      <c r="L480" s="265"/>
      <c r="M480" s="266"/>
      <c r="N480" s="266"/>
      <c r="O480" s="266"/>
      <c r="P480" s="264">
        <f>+IF(H480=0,"",'Ark1'!U1259)</f>
        <v>368.34215686274496</v>
      </c>
      <c r="Q480" s="266">
        <f>+IF(H480=0,"",'Ark1'!W1259)</f>
        <v>100</v>
      </c>
      <c r="R480" s="266">
        <f>+IF(H480=0,"",'Ark1'!X1259)</f>
        <v>59.803921568627437</v>
      </c>
      <c r="S480" s="266">
        <f>+IF(H480=0,"",'Ark1'!AG1259)</f>
        <v>2286.1938775510207</v>
      </c>
      <c r="T480" s="266">
        <f>+IF(H480=0,"",'Ark1'!AH1259)</f>
        <v>96.078431372549034</v>
      </c>
      <c r="U480" s="266">
        <f>+IF(H480=0,"",'Ark1'!AI1259)</f>
        <v>40.196078431372527</v>
      </c>
      <c r="V480" s="266">
        <f>+IF(H480=0,"",'Ark1'!Y1259)</f>
        <v>51.264482289082849</v>
      </c>
      <c r="W480" s="265">
        <f>+IF(H480=0,"",'Ark1'!Z1259)</f>
        <v>1.5328016730347509</v>
      </c>
      <c r="X480" s="266">
        <f t="shared" si="126"/>
        <v>161.11588806165224</v>
      </c>
      <c r="Y480" s="266">
        <f t="shared" si="127"/>
        <v>30.695179738562079</v>
      </c>
      <c r="Z480" s="264">
        <f t="shared" si="128"/>
        <v>1.1724137931034482</v>
      </c>
      <c r="AA480" s="353"/>
      <c r="AD480" s="28"/>
      <c r="AE480" s="27"/>
    </row>
    <row r="481" spans="1:67">
      <c r="A481" s="353"/>
      <c r="B481" s="353">
        <f>+'Ark1'!C1260</f>
        <v>2023</v>
      </c>
      <c r="C481" s="263">
        <f>+'Ark1'!M1260</f>
        <v>12</v>
      </c>
      <c r="D481" s="263" t="s">
        <v>104</v>
      </c>
      <c r="E481" s="263">
        <f>+'Ark1'!D1260</f>
        <v>10</v>
      </c>
      <c r="F481" s="263" t="s">
        <v>594</v>
      </c>
      <c r="G481" s="263">
        <f>+IF(H481=0,"",'Ark1'!Q1260)</f>
        <v>332</v>
      </c>
      <c r="H481" s="451">
        <f>+'Ark1'!R1260</f>
        <v>413</v>
      </c>
      <c r="I481" s="264">
        <f>+IF(H481=0,"",'Ark1'!AE1260)</f>
        <v>4.2953718148725955</v>
      </c>
      <c r="J481" s="264">
        <f>+IF(H481=0,"",'Ark1'!AF1260)</f>
        <v>5.2910668806230188</v>
      </c>
      <c r="K481" s="265">
        <f>+IF(H481=0,"",'Ark1'!S1260)</f>
        <v>6.3406326034063252</v>
      </c>
      <c r="L481" s="265"/>
      <c r="M481" s="266"/>
      <c r="N481" s="266"/>
      <c r="O481" s="266"/>
      <c r="P481" s="264">
        <f>+IF(H481=0,"",'Ark1'!U1260)</f>
        <v>367.59564164648896</v>
      </c>
      <c r="Q481" s="266">
        <f>+IF(H481=0,"",'Ark1'!W1260)</f>
        <v>100</v>
      </c>
      <c r="R481" s="266">
        <f>+IF(H481=0,"",'Ark1'!X1260)</f>
        <v>64.406779661016941</v>
      </c>
      <c r="S481" s="266">
        <f>+IF(H481=0,"",'Ark1'!AG1260)</f>
        <v>2537.3670886075938</v>
      </c>
      <c r="T481" s="266">
        <f>+IF(H481=0,"",'Ark1'!AH1260)</f>
        <v>95.39951573849882</v>
      </c>
      <c r="U481" s="266">
        <f>+IF(H481=0,"",'Ark1'!AI1260)</f>
        <v>69.491525423728802</v>
      </c>
      <c r="V481" s="266">
        <f>+IF(H481=0,"",'Ark1'!Y1260)</f>
        <v>56.089317653673824</v>
      </c>
      <c r="W481" s="265">
        <f>+IF(H481=0,"",'Ark1'!Z1260)</f>
        <v>1.3055146507759641</v>
      </c>
      <c r="X481" s="266">
        <f t="shared" si="126"/>
        <v>144.87286577371461</v>
      </c>
      <c r="Y481" s="266">
        <f t="shared" si="127"/>
        <v>30.632970137207412</v>
      </c>
      <c r="Z481" s="264">
        <f t="shared" si="128"/>
        <v>1.2439759036144578</v>
      </c>
      <c r="AA481" s="353"/>
      <c r="AD481" s="28"/>
      <c r="AE481" s="27"/>
    </row>
    <row r="482" spans="1:67">
      <c r="A482" s="353"/>
      <c r="B482" s="353">
        <f>+'Ark1'!C1261</f>
        <v>2023</v>
      </c>
      <c r="C482" s="263">
        <f>+'Ark1'!M1261</f>
        <v>12</v>
      </c>
      <c r="D482" s="263" t="s">
        <v>104</v>
      </c>
      <c r="E482" s="263">
        <f>+'Ark1'!D1261</f>
        <v>11</v>
      </c>
      <c r="F482" s="263" t="s">
        <v>595</v>
      </c>
      <c r="G482" s="263">
        <f>+IF(H482=0,"",'Ark1'!Q1261)</f>
        <v>314</v>
      </c>
      <c r="H482" s="451">
        <f>+'Ark1'!R1261</f>
        <v>367</v>
      </c>
      <c r="I482" s="264">
        <f>+IF(H482=0,"",'Ark1'!AE1261)</f>
        <v>4.2664496628690989</v>
      </c>
      <c r="J482" s="264">
        <f>+IF(H482=0,"",'Ark1'!AF1261)</f>
        <v>5.1741005279680321</v>
      </c>
      <c r="K482" s="265">
        <f>+IF(H482=0,"",'Ark1'!S1261)</f>
        <v>6.3760217983651239</v>
      </c>
      <c r="L482" s="265"/>
      <c r="M482" s="266"/>
      <c r="N482" s="266"/>
      <c r="O482" s="266"/>
      <c r="P482" s="264">
        <f>+IF(H482=0,"",'Ark1'!U1261)</f>
        <v>367.86948228882841</v>
      </c>
      <c r="Q482" s="266">
        <f>+IF(H482=0,"",'Ark1'!W1261)</f>
        <v>100</v>
      </c>
      <c r="R482" s="266">
        <f>+IF(H482=0,"",'Ark1'!X1261)</f>
        <v>64.57765667574931</v>
      </c>
      <c r="S482" s="266">
        <f>+IF(H482=0,"",'Ark1'!AG1261)</f>
        <v>2434.5882352941176</v>
      </c>
      <c r="T482" s="266">
        <f>+IF(H482=0,"",'Ark1'!AH1261)</f>
        <v>97.275204359673026</v>
      </c>
      <c r="U482" s="266">
        <f>+IF(H482=0,"",'Ark1'!AI1261)</f>
        <v>67.302452316076284</v>
      </c>
      <c r="V482" s="266">
        <f>+IF(H482=0,"",'Ark1'!Y1261)</f>
        <v>58.901331577348095</v>
      </c>
      <c r="W482" s="265">
        <f>+IF(H482=0,"",'Ark1'!Z1261)</f>
        <v>1.3309448323141722</v>
      </c>
      <c r="X482" s="266">
        <f t="shared" si="126"/>
        <v>151.1013143643105</v>
      </c>
      <c r="Y482" s="266">
        <f t="shared" si="127"/>
        <v>30.655790190735701</v>
      </c>
      <c r="Z482" s="264">
        <f t="shared" si="128"/>
        <v>1.1687898089171975</v>
      </c>
      <c r="AA482" s="353"/>
      <c r="AD482" s="28"/>
      <c r="AE482" s="27"/>
    </row>
    <row r="483" spans="1:67">
      <c r="A483" s="353"/>
      <c r="B483" s="353">
        <f>+'Ark1'!C1262</f>
        <v>2023</v>
      </c>
      <c r="C483" s="263">
        <f>+'Ark1'!M1262</f>
        <v>12</v>
      </c>
      <c r="D483" s="263" t="s">
        <v>104</v>
      </c>
      <c r="E483" s="263">
        <f>+'Ark1'!D1262</f>
        <v>12</v>
      </c>
      <c r="F483" s="263" t="s">
        <v>596</v>
      </c>
      <c r="G483" s="263">
        <f>+IF(H483=0,"",'Ark1'!Q1262)</f>
        <v>72</v>
      </c>
      <c r="H483" s="451">
        <f>+'Ark1'!R1262</f>
        <v>79</v>
      </c>
      <c r="I483" s="264">
        <f>+IF(H483=0,"",'Ark1'!AE1262)</f>
        <v>3.9818548387096784</v>
      </c>
      <c r="J483" s="264">
        <f>+IF(H483=0,"",'Ark1'!AF1262)</f>
        <v>4.921134552660912</v>
      </c>
      <c r="K483" s="265">
        <f>+IF(H483=0,"",'Ark1'!S1262)</f>
        <v>6.2405063291139236</v>
      </c>
      <c r="L483" s="265"/>
      <c r="M483" s="266"/>
      <c r="N483" s="266"/>
      <c r="O483" s="266"/>
      <c r="P483" s="264">
        <f>+IF(H483=0,"",'Ark1'!U1262)</f>
        <v>377.19873417721504</v>
      </c>
      <c r="Q483" s="266">
        <f>+IF(H483=0,"",'Ark1'!W1262)</f>
        <v>100</v>
      </c>
      <c r="R483" s="266">
        <f>+IF(H483=0,"",'Ark1'!X1262)</f>
        <v>72.151898734177223</v>
      </c>
      <c r="S483" s="266">
        <f>+IF(H483=0,"",'Ark1'!AG1262)</f>
        <v>2385.7631578947362</v>
      </c>
      <c r="T483" s="266">
        <f>+IF(H483=0,"",'Ark1'!AH1262)</f>
        <v>96.202531645569621</v>
      </c>
      <c r="U483" s="266">
        <f>+IF(H483=0,"",'Ark1'!AI1262)</f>
        <v>51.898734177215189</v>
      </c>
      <c r="V483" s="266">
        <f>+IF(H483=0,"",'Ark1'!Y1262)</f>
        <v>50.537168909978945</v>
      </c>
      <c r="W483" s="265">
        <f>+IF(H483=0,"",'Ark1'!Z1262)</f>
        <v>1.5028680586993213</v>
      </c>
      <c r="X483" s="266">
        <f t="shared" si="126"/>
        <v>158.10401503142737</v>
      </c>
      <c r="Y483" s="266">
        <f t="shared" si="127"/>
        <v>31.433227848101254</v>
      </c>
      <c r="Z483" s="264">
        <f t="shared" si="128"/>
        <v>1.0972222222222223</v>
      </c>
      <c r="AA483" s="353"/>
      <c r="AD483" s="28"/>
      <c r="AE483" s="27"/>
    </row>
    <row r="484" spans="1:67" ht="19.8">
      <c r="A484" s="353"/>
      <c r="B484" s="353"/>
      <c r="C484" s="353"/>
      <c r="D484" s="353"/>
      <c r="E484" s="353"/>
      <c r="F484" s="353"/>
      <c r="G484" s="353"/>
      <c r="H484" s="452"/>
      <c r="I484" s="354"/>
      <c r="J484" s="354"/>
      <c r="K484" s="353"/>
      <c r="L484" s="353"/>
      <c r="M484" s="355"/>
      <c r="N484" s="355"/>
      <c r="O484" s="355"/>
      <c r="P484" s="353"/>
      <c r="Q484" s="355"/>
      <c r="R484" s="355"/>
      <c r="S484" s="353"/>
      <c r="T484" s="355"/>
      <c r="U484" s="355"/>
      <c r="V484" s="355"/>
      <c r="W484" s="353"/>
      <c r="X484" s="353"/>
      <c r="Y484" s="355"/>
      <c r="Z484" s="354"/>
      <c r="AA484" s="353"/>
      <c r="AB484" s="247"/>
      <c r="AD484" s="28"/>
      <c r="AE484" s="27"/>
      <c r="AF484" s="248"/>
      <c r="AG484" s="86"/>
      <c r="AK484" s="86"/>
      <c r="BC484" s="259" t="e">
        <f>1+#REF!</f>
        <v>#REF!</v>
      </c>
      <c r="BD484" s="27">
        <v>248.30514184397128</v>
      </c>
      <c r="BE484" s="86">
        <f t="shared" ref="BE484:BO484" si="129">+BD484</f>
        <v>248.30514184397128</v>
      </c>
      <c r="BF484" s="86">
        <f t="shared" si="129"/>
        <v>248.30514184397128</v>
      </c>
      <c r="BG484" s="86">
        <f t="shared" si="129"/>
        <v>248.30514184397128</v>
      </c>
      <c r="BH484" s="86">
        <f t="shared" si="129"/>
        <v>248.30514184397128</v>
      </c>
      <c r="BI484" s="86">
        <f t="shared" si="129"/>
        <v>248.30514184397128</v>
      </c>
      <c r="BJ484" s="86">
        <f t="shared" si="129"/>
        <v>248.30514184397128</v>
      </c>
      <c r="BK484" s="86">
        <f t="shared" si="129"/>
        <v>248.30514184397128</v>
      </c>
      <c r="BL484" s="86">
        <f t="shared" si="129"/>
        <v>248.30514184397128</v>
      </c>
      <c r="BM484" s="86">
        <f t="shared" si="129"/>
        <v>248.30514184397128</v>
      </c>
      <c r="BN484" s="86">
        <f t="shared" si="129"/>
        <v>248.30514184397128</v>
      </c>
      <c r="BO484" s="86">
        <f t="shared" si="129"/>
        <v>248.30514184397128</v>
      </c>
    </row>
    <row r="485" spans="1:67" ht="19.8">
      <c r="A485" s="353"/>
      <c r="B485" s="353"/>
      <c r="C485" s="353"/>
      <c r="D485" s="353"/>
      <c r="E485" s="353"/>
      <c r="F485" s="353"/>
      <c r="G485" s="353"/>
      <c r="H485" s="452"/>
      <c r="I485" s="354"/>
      <c r="J485" s="354"/>
      <c r="K485" s="353"/>
      <c r="L485" s="353"/>
      <c r="M485" s="355"/>
      <c r="N485" s="355"/>
      <c r="O485" s="355"/>
      <c r="P485" s="353"/>
      <c r="Q485" s="355"/>
      <c r="R485" s="355"/>
      <c r="S485" s="353"/>
      <c r="T485" s="355"/>
      <c r="U485" s="355"/>
      <c r="V485" s="355"/>
      <c r="W485" s="353"/>
      <c r="X485" s="353"/>
      <c r="Y485" s="355"/>
      <c r="Z485" s="354"/>
      <c r="AA485" s="353"/>
      <c r="AB485" s="247"/>
      <c r="AD485" s="28"/>
      <c r="AE485" s="27"/>
      <c r="AF485" s="248"/>
      <c r="AG485" s="86"/>
      <c r="AK485" s="86"/>
      <c r="BC485" s="259"/>
      <c r="BD485" s="27"/>
    </row>
    <row r="486" spans="1:67" ht="22.8">
      <c r="A486" s="356" t="s">
        <v>628</v>
      </c>
      <c r="B486" s="353"/>
      <c r="C486" s="353"/>
      <c r="D486" s="357" t="str">
        <f>+D491</f>
        <v>5-</v>
      </c>
      <c r="E486" s="353"/>
      <c r="F486" s="353"/>
      <c r="G486" s="353"/>
      <c r="H486" s="446">
        <f>SUM(H491:H502)</f>
        <v>1028</v>
      </c>
      <c r="I486" s="354"/>
      <c r="J486" s="354"/>
      <c r="K486" s="353"/>
      <c r="L486" s="353"/>
      <c r="M486" s="355"/>
      <c r="N486" s="355"/>
      <c r="O486" s="355"/>
      <c r="P486" s="269">
        <f>+Fettgruppe!Q37</f>
        <v>389.0799610894947</v>
      </c>
      <c r="Q486" s="355"/>
      <c r="R486" s="355"/>
      <c r="S486" s="353"/>
      <c r="T486" s="355"/>
      <c r="U486" s="355"/>
      <c r="V486" s="355"/>
      <c r="W486" s="353"/>
      <c r="X486" s="269">
        <f>+Fettgruppe!Y37</f>
        <v>160.88649471244511</v>
      </c>
      <c r="Y486" s="358" t="s">
        <v>627</v>
      </c>
      <c r="Z486" s="359"/>
      <c r="AA486" s="353"/>
      <c r="AB486" s="247"/>
      <c r="AD486" s="28"/>
      <c r="AE486" s="27"/>
      <c r="AF486" s="248"/>
      <c r="AG486" s="86"/>
      <c r="AK486" s="86"/>
      <c r="BC486" s="259" t="e">
        <f>1+BC484</f>
        <v>#REF!</v>
      </c>
      <c r="BD486" s="27">
        <v>268.9193823216188</v>
      </c>
      <c r="BE486" s="86">
        <f t="shared" ref="BE486:BO486" si="130">+BD486</f>
        <v>268.9193823216188</v>
      </c>
      <c r="BF486" s="86">
        <f t="shared" si="130"/>
        <v>268.9193823216188</v>
      </c>
      <c r="BG486" s="86">
        <f t="shared" si="130"/>
        <v>268.9193823216188</v>
      </c>
      <c r="BH486" s="86">
        <f t="shared" si="130"/>
        <v>268.9193823216188</v>
      </c>
      <c r="BI486" s="86">
        <f t="shared" si="130"/>
        <v>268.9193823216188</v>
      </c>
      <c r="BJ486" s="86">
        <f t="shared" si="130"/>
        <v>268.9193823216188</v>
      </c>
      <c r="BK486" s="86">
        <f t="shared" si="130"/>
        <v>268.9193823216188</v>
      </c>
      <c r="BL486" s="86">
        <f t="shared" si="130"/>
        <v>268.9193823216188</v>
      </c>
      <c r="BM486" s="86">
        <f t="shared" si="130"/>
        <v>268.9193823216188</v>
      </c>
      <c r="BN486" s="86">
        <f t="shared" si="130"/>
        <v>268.9193823216188</v>
      </c>
      <c r="BO486" s="86">
        <f t="shared" si="130"/>
        <v>268.9193823216188</v>
      </c>
    </row>
    <row r="487" spans="1:67" ht="16.5" customHeight="1">
      <c r="A487" s="353"/>
      <c r="B487" s="353"/>
      <c r="C487" s="353"/>
      <c r="D487" s="357"/>
      <c r="E487" s="353"/>
      <c r="F487" s="353"/>
      <c r="G487" s="353"/>
      <c r="H487" s="452"/>
      <c r="I487" s="353"/>
      <c r="J487" s="353"/>
      <c r="K487" s="353"/>
      <c r="L487" s="353"/>
      <c r="M487" s="355"/>
      <c r="N487" s="355"/>
      <c r="O487" s="355"/>
      <c r="P487" s="353"/>
      <c r="Q487" s="355"/>
      <c r="R487" s="355"/>
      <c r="S487" s="353"/>
      <c r="T487" s="355"/>
      <c r="U487" s="355"/>
      <c r="V487" s="355"/>
      <c r="W487" s="353"/>
      <c r="X487" s="353"/>
      <c r="Y487" s="355"/>
      <c r="Z487" s="359" t="s">
        <v>4</v>
      </c>
      <c r="AA487" s="353"/>
      <c r="AB487" s="247"/>
      <c r="AD487" s="28"/>
      <c r="AE487" s="27"/>
      <c r="AF487" s="248"/>
      <c r="AG487" s="86"/>
      <c r="AK487" s="86"/>
      <c r="BC487" s="259"/>
      <c r="BD487" s="27"/>
    </row>
    <row r="488" spans="1:67" ht="19.8">
      <c r="A488" s="353"/>
      <c r="B488" s="353"/>
      <c r="C488" s="353"/>
      <c r="D488" s="353"/>
      <c r="E488" s="353"/>
      <c r="F488" s="353"/>
      <c r="G488" s="356" t="s">
        <v>4</v>
      </c>
      <c r="H488" s="452"/>
      <c r="I488" s="354"/>
      <c r="J488" s="354"/>
      <c r="K488" s="356" t="s">
        <v>24</v>
      </c>
      <c r="L488" s="356"/>
      <c r="M488" s="355"/>
      <c r="N488" s="355"/>
      <c r="O488" s="355"/>
      <c r="P488" s="354"/>
      <c r="Q488" s="355" t="s">
        <v>404</v>
      </c>
      <c r="R488" s="355" t="s">
        <v>404</v>
      </c>
      <c r="S488" s="358" t="s">
        <v>533</v>
      </c>
      <c r="T488" s="355" t="s">
        <v>404</v>
      </c>
      <c r="U488" s="355" t="s">
        <v>404</v>
      </c>
      <c r="V488" s="358" t="s">
        <v>424</v>
      </c>
      <c r="W488" s="353"/>
      <c r="X488" s="356" t="s">
        <v>479</v>
      </c>
      <c r="Y488" s="358" t="s">
        <v>78</v>
      </c>
      <c r="Z488" s="359" t="s">
        <v>10</v>
      </c>
      <c r="AA488" s="353"/>
      <c r="AB488" s="247"/>
      <c r="AD488" s="28"/>
      <c r="AE488" s="27"/>
      <c r="AF488" s="248"/>
      <c r="AG488" s="86"/>
      <c r="AK488" s="86"/>
      <c r="BC488" s="259" t="e">
        <f>1+BC486</f>
        <v>#REF!</v>
      </c>
      <c r="BD488" s="27">
        <v>292.46921194322113</v>
      </c>
      <c r="BE488" s="86">
        <f t="shared" ref="BE488:BO490" si="131">+BD488</f>
        <v>292.46921194322113</v>
      </c>
      <c r="BF488" s="86">
        <f t="shared" si="131"/>
        <v>292.46921194322113</v>
      </c>
      <c r="BG488" s="86">
        <f t="shared" si="131"/>
        <v>292.46921194322113</v>
      </c>
      <c r="BH488" s="86">
        <f t="shared" si="131"/>
        <v>292.46921194322113</v>
      </c>
      <c r="BI488" s="86">
        <f t="shared" si="131"/>
        <v>292.46921194322113</v>
      </c>
      <c r="BJ488" s="86">
        <f t="shared" si="131"/>
        <v>292.46921194322113</v>
      </c>
      <c r="BK488" s="86">
        <f t="shared" si="131"/>
        <v>292.46921194322113</v>
      </c>
      <c r="BL488" s="86">
        <f t="shared" si="131"/>
        <v>292.46921194322113</v>
      </c>
      <c r="BM488" s="86">
        <f t="shared" si="131"/>
        <v>292.46921194322113</v>
      </c>
      <c r="BN488" s="86">
        <f t="shared" si="131"/>
        <v>292.46921194322113</v>
      </c>
      <c r="BO488" s="86">
        <f t="shared" si="131"/>
        <v>292.46921194322113</v>
      </c>
    </row>
    <row r="489" spans="1:67" ht="19.8">
      <c r="A489" s="353"/>
      <c r="B489" s="353"/>
      <c r="C489" s="353"/>
      <c r="D489" s="353"/>
      <c r="E489" s="356"/>
      <c r="F489" s="356"/>
      <c r="G489" s="356" t="s">
        <v>477</v>
      </c>
      <c r="H489" s="453" t="s">
        <v>4</v>
      </c>
      <c r="I489" s="359" t="s">
        <v>4</v>
      </c>
      <c r="J489" s="359" t="s">
        <v>1</v>
      </c>
      <c r="K489" s="356" t="s">
        <v>541</v>
      </c>
      <c r="L489" s="356"/>
      <c r="M489" s="358"/>
      <c r="N489" s="358"/>
      <c r="O489" s="358"/>
      <c r="P489" s="359" t="s">
        <v>24</v>
      </c>
      <c r="Q489" s="358" t="s">
        <v>575</v>
      </c>
      <c r="R489" s="358" t="s">
        <v>489</v>
      </c>
      <c r="S489" s="358" t="s">
        <v>554</v>
      </c>
      <c r="T489" s="358" t="s">
        <v>491</v>
      </c>
      <c r="U489" s="358" t="s">
        <v>562</v>
      </c>
      <c r="V489" s="358"/>
      <c r="W489" s="356" t="s">
        <v>415</v>
      </c>
      <c r="X489" s="356" t="s">
        <v>487</v>
      </c>
      <c r="Y489" s="358" t="s">
        <v>425</v>
      </c>
      <c r="Z489" s="359" t="s">
        <v>71</v>
      </c>
      <c r="AA489" s="353"/>
      <c r="AB489" s="247"/>
      <c r="AD489" s="28"/>
      <c r="AE489" s="27"/>
      <c r="AF489" s="248"/>
      <c r="AG489" s="86"/>
      <c r="AK489" s="86"/>
      <c r="BC489" s="259" t="e">
        <f t="shared" ref="BC489:BC490" si="132">1+BC488</f>
        <v>#REF!</v>
      </c>
      <c r="BD489" s="27">
        <v>314.89908376963371</v>
      </c>
      <c r="BE489" s="86">
        <f t="shared" si="131"/>
        <v>314.89908376963371</v>
      </c>
      <c r="BF489" s="86">
        <f t="shared" si="131"/>
        <v>314.89908376963371</v>
      </c>
      <c r="BG489" s="86">
        <f t="shared" si="131"/>
        <v>314.89908376963371</v>
      </c>
      <c r="BH489" s="86">
        <f t="shared" si="131"/>
        <v>314.89908376963371</v>
      </c>
      <c r="BI489" s="86">
        <f t="shared" si="131"/>
        <v>314.89908376963371</v>
      </c>
      <c r="BJ489" s="86">
        <f t="shared" si="131"/>
        <v>314.89908376963371</v>
      </c>
      <c r="BK489" s="86">
        <f t="shared" si="131"/>
        <v>314.89908376963371</v>
      </c>
      <c r="BL489" s="86">
        <f t="shared" si="131"/>
        <v>314.89908376963371</v>
      </c>
      <c r="BM489" s="86">
        <f t="shared" si="131"/>
        <v>314.89908376963371</v>
      </c>
      <c r="BN489" s="86">
        <f t="shared" si="131"/>
        <v>314.89908376963371</v>
      </c>
      <c r="BO489" s="86">
        <f t="shared" si="131"/>
        <v>314.89908376963371</v>
      </c>
    </row>
    <row r="490" spans="1:67" ht="19.8">
      <c r="A490" s="353"/>
      <c r="B490" s="353"/>
      <c r="C490" s="356" t="s">
        <v>0</v>
      </c>
      <c r="D490" s="356"/>
      <c r="E490" s="356" t="s">
        <v>87</v>
      </c>
      <c r="F490" s="356"/>
      <c r="G490" s="360" t="s">
        <v>478</v>
      </c>
      <c r="H490" s="454" t="s">
        <v>10</v>
      </c>
      <c r="I490" s="361" t="s">
        <v>404</v>
      </c>
      <c r="J490" s="361" t="s">
        <v>404</v>
      </c>
      <c r="K490" s="360" t="s">
        <v>542</v>
      </c>
      <c r="L490" s="360"/>
      <c r="M490" s="362"/>
      <c r="N490" s="362"/>
      <c r="O490" s="362"/>
      <c r="P490" s="361" t="s">
        <v>45</v>
      </c>
      <c r="Q490" s="362" t="s">
        <v>552</v>
      </c>
      <c r="R490" s="362" t="s">
        <v>441</v>
      </c>
      <c r="S490" s="362" t="s">
        <v>485</v>
      </c>
      <c r="T490" s="362" t="s">
        <v>472</v>
      </c>
      <c r="U490" s="362" t="s">
        <v>531</v>
      </c>
      <c r="V490" s="362" t="s">
        <v>1</v>
      </c>
      <c r="W490" s="360" t="s">
        <v>416</v>
      </c>
      <c r="X490" s="360" t="s">
        <v>488</v>
      </c>
      <c r="Y490" s="362" t="s">
        <v>426</v>
      </c>
      <c r="Z490" s="361" t="s">
        <v>557</v>
      </c>
      <c r="AA490" s="353"/>
      <c r="AB490" s="247"/>
      <c r="AD490" s="28"/>
      <c r="AE490" s="27"/>
      <c r="AF490" s="248"/>
      <c r="AG490" s="86"/>
      <c r="AK490" s="86"/>
      <c r="BC490" s="259" t="e">
        <f t="shared" si="132"/>
        <v>#REF!</v>
      </c>
      <c r="BD490" s="27">
        <v>325.0188034188032</v>
      </c>
      <c r="BE490" s="86">
        <f t="shared" si="131"/>
        <v>325.0188034188032</v>
      </c>
      <c r="BF490" s="86">
        <f t="shared" si="131"/>
        <v>325.0188034188032</v>
      </c>
      <c r="BG490" s="86">
        <f t="shared" si="131"/>
        <v>325.0188034188032</v>
      </c>
      <c r="BH490" s="86">
        <f t="shared" si="131"/>
        <v>325.0188034188032</v>
      </c>
      <c r="BI490" s="86">
        <f t="shared" si="131"/>
        <v>325.0188034188032</v>
      </c>
      <c r="BJ490" s="86">
        <f t="shared" si="131"/>
        <v>325.0188034188032</v>
      </c>
      <c r="BK490" s="86">
        <f t="shared" si="131"/>
        <v>325.0188034188032</v>
      </c>
      <c r="BL490" s="86">
        <f t="shared" si="131"/>
        <v>325.0188034188032</v>
      </c>
      <c r="BM490" s="86">
        <f t="shared" si="131"/>
        <v>325.0188034188032</v>
      </c>
      <c r="BN490" s="86">
        <f t="shared" si="131"/>
        <v>325.0188034188032</v>
      </c>
      <c r="BO490" s="86">
        <f t="shared" si="131"/>
        <v>325.0188034188032</v>
      </c>
    </row>
    <row r="491" spans="1:67">
      <c r="A491" s="353"/>
      <c r="B491" s="353">
        <f>+'Ark1'!C1263</f>
        <v>2023</v>
      </c>
      <c r="C491" s="263">
        <f>+'Ark1'!M1263</f>
        <v>13</v>
      </c>
      <c r="D491" s="263" t="s">
        <v>105</v>
      </c>
      <c r="E491" s="263">
        <f>+'Ark1'!D1263</f>
        <v>1</v>
      </c>
      <c r="F491" s="263" t="str">
        <f>+F472</f>
        <v>Jan</v>
      </c>
      <c r="G491" s="263">
        <f>+IF(H491=0,"",'Ark1'!Q1263)</f>
        <v>76</v>
      </c>
      <c r="H491" s="451">
        <f>+'Ark1'!R1263</f>
        <v>79</v>
      </c>
      <c r="I491" s="264">
        <f>+IF(H491=0,"",'Ark1'!AE1263)</f>
        <v>1.4437134502923974</v>
      </c>
      <c r="J491" s="264">
        <f>+IF(H491=0,"",'Ark1'!AF1263)</f>
        <v>1.8656607962251328</v>
      </c>
      <c r="K491" s="265">
        <f>+IF(H491=0,"",'Ark1'!S1263)</f>
        <v>6.8481012658227858</v>
      </c>
      <c r="L491" s="265"/>
      <c r="M491" s="266"/>
      <c r="N491" s="266"/>
      <c r="O491" s="266"/>
      <c r="P491" s="264">
        <f>+IF(H491=0,"",'Ark1'!U1263)</f>
        <v>387.55822784810113</v>
      </c>
      <c r="Q491" s="266">
        <f>+IF(H491=0,"",'Ark1'!W1263)</f>
        <v>100</v>
      </c>
      <c r="R491" s="266">
        <f>+IF(H491=0,"",'Ark1'!X1263)</f>
        <v>79.74683544303798</v>
      </c>
      <c r="S491" s="266">
        <f>+IF(H491=0,"",'Ark1'!AG1263)</f>
        <v>2336.3289473684222</v>
      </c>
      <c r="T491" s="266">
        <f>+IF(H491=0,"",'Ark1'!AH1263)</f>
        <v>96.202531645569621</v>
      </c>
      <c r="U491" s="266">
        <f>+IF(H491=0,"",'Ark1'!AI1263)</f>
        <v>60.759493670886037</v>
      </c>
      <c r="V491" s="266">
        <f>+IF(H491=0,"",'Ark1'!Y1263)</f>
        <v>61.433103696386645</v>
      </c>
      <c r="W491" s="265">
        <f>+IF(H491=0,"",'Ark1'!Z1263)</f>
        <v>1.2637958455036622</v>
      </c>
      <c r="X491" s="266">
        <f t="shared" ref="X491:X502" si="133">+IF(H491=0,"",1000*P491/S491)</f>
        <v>165.88341649605303</v>
      </c>
      <c r="Y491" s="266">
        <f t="shared" ref="Y491:Y502" si="134">+IF(H491=0,"",P491/C491)</f>
        <v>29.812171372930855</v>
      </c>
      <c r="Z491" s="264">
        <f t="shared" ref="Z491:Z502" si="135">+IF(H491=0,"",H491/G491)</f>
        <v>1.0394736842105263</v>
      </c>
      <c r="AA491" s="353"/>
      <c r="AD491" s="28"/>
      <c r="AE491" s="27"/>
    </row>
    <row r="492" spans="1:67">
      <c r="A492" s="353"/>
      <c r="B492" s="353">
        <f>+'Ark1'!C1264</f>
        <v>2023</v>
      </c>
      <c r="C492" s="263">
        <f>+'Ark1'!M1264</f>
        <v>13</v>
      </c>
      <c r="D492" s="263" t="s">
        <v>105</v>
      </c>
      <c r="E492" s="263">
        <f>+'Ark1'!D1264</f>
        <v>2</v>
      </c>
      <c r="F492" s="263" t="str">
        <f t="shared" ref="F492:F502" si="136">+F473</f>
        <v>Feb</v>
      </c>
      <c r="G492" s="263">
        <f>+IF(H492=0,"",'Ark1'!Q1264)</f>
        <v>43</v>
      </c>
      <c r="H492" s="451">
        <f>+'Ark1'!R1264</f>
        <v>47</v>
      </c>
      <c r="I492" s="264">
        <f>+IF(H492=0,"",'Ark1'!AE1264)</f>
        <v>1.2852064533770853</v>
      </c>
      <c r="J492" s="264">
        <f>+IF(H492=0,"",'Ark1'!AF1264)</f>
        <v>1.7545599399317722</v>
      </c>
      <c r="K492" s="265">
        <f>+IF(H492=0,"",'Ark1'!S1264)</f>
        <v>7.127659574468086</v>
      </c>
      <c r="L492" s="265"/>
      <c r="M492" s="266"/>
      <c r="N492" s="266"/>
      <c r="O492" s="266"/>
      <c r="P492" s="264">
        <f>+IF(H492=0,"",'Ark1'!U1264)</f>
        <v>404.30851063829806</v>
      </c>
      <c r="Q492" s="266">
        <f>+IF(H492=0,"",'Ark1'!W1264)</f>
        <v>100</v>
      </c>
      <c r="R492" s="266">
        <f>+IF(H492=0,"",'Ark1'!X1264)</f>
        <v>78.723404255319139</v>
      </c>
      <c r="S492" s="266">
        <f>+IF(H492=0,"",'Ark1'!AG1264)</f>
        <v>2503.0238095238096</v>
      </c>
      <c r="T492" s="266">
        <f>+IF(H492=0,"",'Ark1'!AH1264)</f>
        <v>89.361702127659598</v>
      </c>
      <c r="U492" s="266">
        <f>+IF(H492=0,"",'Ark1'!AI1264)</f>
        <v>40.425531914893625</v>
      </c>
      <c r="V492" s="266">
        <f>+IF(H492=0,"",'Ark1'!Y1264)</f>
        <v>65.375809924724308</v>
      </c>
      <c r="W492" s="265">
        <f>+IF(H492=0,"",'Ark1'!Z1264)</f>
        <v>1.7938075666687654</v>
      </c>
      <c r="X492" s="266">
        <f t="shared" si="133"/>
        <v>161.52803225440198</v>
      </c>
      <c r="Y492" s="266">
        <f t="shared" si="134"/>
        <v>31.100654664484466</v>
      </c>
      <c r="Z492" s="264">
        <f t="shared" si="135"/>
        <v>1.0930232558139534</v>
      </c>
      <c r="AA492" s="353"/>
      <c r="AD492" s="28"/>
      <c r="AE492" s="27"/>
    </row>
    <row r="493" spans="1:67">
      <c r="A493" s="353"/>
      <c r="B493" s="353">
        <f>+'Ark1'!C1265</f>
        <v>2023</v>
      </c>
      <c r="C493" s="263">
        <f>+'Ark1'!M1265</f>
        <v>13</v>
      </c>
      <c r="D493" s="263" t="s">
        <v>105</v>
      </c>
      <c r="E493" s="263">
        <f>+'Ark1'!D1265</f>
        <v>3</v>
      </c>
      <c r="F493" s="263" t="str">
        <f t="shared" si="136"/>
        <v>Mar</v>
      </c>
      <c r="G493" s="263">
        <f>+IF(H493=0,"",'Ark1'!Q1265)</f>
        <v>87</v>
      </c>
      <c r="H493" s="451">
        <f>+'Ark1'!R1265</f>
        <v>90</v>
      </c>
      <c r="I493" s="264">
        <f>+IF(H493=0,"",'Ark1'!AE1265)</f>
        <v>1.8108651911468812</v>
      </c>
      <c r="J493" s="264">
        <f>+IF(H493=0,"",'Ark1'!AF1265)</f>
        <v>2.355418986177789</v>
      </c>
      <c r="K493" s="265">
        <f>+IF(H493=0,"",'Ark1'!S1265)</f>
        <v>6.6741573033707855</v>
      </c>
      <c r="L493" s="265"/>
      <c r="M493" s="266"/>
      <c r="N493" s="266"/>
      <c r="O493" s="266"/>
      <c r="P493" s="264">
        <f>+IF(H493=0,"",'Ark1'!U1265)</f>
        <v>389.8599999999999</v>
      </c>
      <c r="Q493" s="266">
        <f>+IF(H493=0,"",'Ark1'!W1265)</f>
        <v>100</v>
      </c>
      <c r="R493" s="266">
        <f>+IF(H493=0,"",'Ark1'!X1265)</f>
        <v>81.1111111111111</v>
      </c>
      <c r="S493" s="266">
        <f>+IF(H493=0,"",'Ark1'!AG1265)</f>
        <v>2318.4337349397592</v>
      </c>
      <c r="T493" s="266">
        <f>+IF(H493=0,"",'Ark1'!AH1265)</f>
        <v>92.222222222222229</v>
      </c>
      <c r="U493" s="266">
        <f>+IF(H493=0,"",'Ark1'!AI1265)</f>
        <v>44.44444444444445</v>
      </c>
      <c r="V493" s="266">
        <f>+IF(H493=0,"",'Ark1'!Y1265)</f>
        <v>62.215922935103251</v>
      </c>
      <c r="W493" s="265">
        <f>+IF(H493=0,"",'Ark1'!Z1265)</f>
        <v>1.2953171472981495</v>
      </c>
      <c r="X493" s="266">
        <f t="shared" si="133"/>
        <v>168.1566283843475</v>
      </c>
      <c r="Y493" s="266">
        <f t="shared" si="134"/>
        <v>29.989230769230762</v>
      </c>
      <c r="Z493" s="264">
        <f t="shared" si="135"/>
        <v>1.0344827586206897</v>
      </c>
      <c r="AA493" s="353"/>
      <c r="AD493" s="28"/>
      <c r="AE493" s="27"/>
    </row>
    <row r="494" spans="1:67">
      <c r="A494" s="353"/>
      <c r="B494" s="353">
        <f>+'Ark1'!C1266</f>
        <v>2023</v>
      </c>
      <c r="C494" s="263">
        <f>+'Ark1'!M1266</f>
        <v>13</v>
      </c>
      <c r="D494" s="263" t="s">
        <v>105</v>
      </c>
      <c r="E494" s="263">
        <f>+'Ark1'!D1266</f>
        <v>4</v>
      </c>
      <c r="F494" s="263" t="str">
        <f t="shared" si="136"/>
        <v>Apr</v>
      </c>
      <c r="G494" s="263">
        <f>+IF(H494=0,"",'Ark1'!Q1266)</f>
        <v>55</v>
      </c>
      <c r="H494" s="451">
        <f>+'Ark1'!R1266</f>
        <v>61</v>
      </c>
      <c r="I494" s="264">
        <f>+IF(H494=0,"",'Ark1'!AE1266)</f>
        <v>1.7403708987161195</v>
      </c>
      <c r="J494" s="264">
        <f>+IF(H494=0,"",'Ark1'!AF1266)</f>
        <v>2.2433102215291174</v>
      </c>
      <c r="K494" s="265">
        <f>+IF(H494=0,"",'Ark1'!S1266)</f>
        <v>6.8032786885245908</v>
      </c>
      <c r="L494" s="265"/>
      <c r="M494" s="266"/>
      <c r="N494" s="266"/>
      <c r="O494" s="266"/>
      <c r="P494" s="264">
        <f>+IF(H494=0,"",'Ark1'!U1266)</f>
        <v>392.96885245901632</v>
      </c>
      <c r="Q494" s="266">
        <f>+IF(H494=0,"",'Ark1'!W1266)</f>
        <v>100</v>
      </c>
      <c r="R494" s="266">
        <f>+IF(H494=0,"",'Ark1'!X1266)</f>
        <v>77.049180327868854</v>
      </c>
      <c r="S494" s="266">
        <f>+IF(H494=0,"",'Ark1'!AG1266)</f>
        <v>2179.9298245614045</v>
      </c>
      <c r="T494" s="266">
        <f>+IF(H494=0,"",'Ark1'!AH1266)</f>
        <v>93.442622950819683</v>
      </c>
      <c r="U494" s="266">
        <f>+IF(H494=0,"",'Ark1'!AI1266)</f>
        <v>42.622950819672127</v>
      </c>
      <c r="V494" s="266">
        <f>+IF(H494=0,"",'Ark1'!Y1266)</f>
        <v>64.570186849898477</v>
      </c>
      <c r="W494" s="265">
        <f>+IF(H494=0,"",'Ark1'!Z1266)</f>
        <v>1.6478468030333204</v>
      </c>
      <c r="X494" s="266">
        <f t="shared" si="133"/>
        <v>180.26674438388423</v>
      </c>
      <c r="Y494" s="266">
        <f t="shared" si="134"/>
        <v>30.228373266078179</v>
      </c>
      <c r="Z494" s="264">
        <f t="shared" si="135"/>
        <v>1.1090909090909091</v>
      </c>
      <c r="AA494" s="353"/>
      <c r="AD494" s="28"/>
      <c r="AE494" s="27"/>
    </row>
    <row r="495" spans="1:67">
      <c r="A495" s="353"/>
      <c r="B495" s="353">
        <f>+'Ark1'!C1267</f>
        <v>2023</v>
      </c>
      <c r="C495" s="263">
        <f>+'Ark1'!M1267</f>
        <v>13</v>
      </c>
      <c r="D495" s="263" t="s">
        <v>105</v>
      </c>
      <c r="E495" s="263">
        <f>+'Ark1'!D1267</f>
        <v>5</v>
      </c>
      <c r="F495" s="263" t="str">
        <f t="shared" si="136"/>
        <v>Mai</v>
      </c>
      <c r="G495" s="263">
        <f>+IF(H495=0,"",'Ark1'!Q1267)</f>
        <v>81</v>
      </c>
      <c r="H495" s="451">
        <f>+'Ark1'!R1267</f>
        <v>90</v>
      </c>
      <c r="I495" s="264">
        <f>+IF(H495=0,"",'Ark1'!AE1267)</f>
        <v>2.1433674684448674</v>
      </c>
      <c r="J495" s="264">
        <f>+IF(H495=0,"",'Ark1'!AF1267)</f>
        <v>2.903397182968956</v>
      </c>
      <c r="K495" s="265">
        <f>+IF(H495=0,"",'Ark1'!S1267)</f>
        <v>7.3555555555555552</v>
      </c>
      <c r="L495" s="265"/>
      <c r="M495" s="266"/>
      <c r="N495" s="266"/>
      <c r="O495" s="266"/>
      <c r="P495" s="264">
        <f>+IF(H495=0,"",'Ark1'!U1267)</f>
        <v>412.18555555555537</v>
      </c>
      <c r="Q495" s="266">
        <f>+IF(H495=0,"",'Ark1'!W1267)</f>
        <v>100</v>
      </c>
      <c r="R495" s="266">
        <f>+IF(H495=0,"",'Ark1'!X1267)</f>
        <v>85.555555555555557</v>
      </c>
      <c r="S495" s="266">
        <f>+IF(H495=0,"",'Ark1'!AG1267)</f>
        <v>2488.3690476190473</v>
      </c>
      <c r="T495" s="266">
        <f>+IF(H495=0,"",'Ark1'!AH1267)</f>
        <v>93.333333333333314</v>
      </c>
      <c r="U495" s="266">
        <f>+IF(H495=0,"",'Ark1'!AI1267)</f>
        <v>57.777777777777779</v>
      </c>
      <c r="V495" s="266">
        <f>+IF(H495=0,"",'Ark1'!Y1267)</f>
        <v>63.170685116000485</v>
      </c>
      <c r="W495" s="265">
        <f>+IF(H495=0,"",'Ark1'!Z1267)</f>
        <v>1.6418899077391924</v>
      </c>
      <c r="X495" s="266">
        <f t="shared" si="133"/>
        <v>165.6448652381157</v>
      </c>
      <c r="Y495" s="266">
        <f t="shared" si="134"/>
        <v>31.706581196581183</v>
      </c>
      <c r="Z495" s="264">
        <f t="shared" si="135"/>
        <v>1.1111111111111112</v>
      </c>
      <c r="AA495" s="353"/>
      <c r="AD495" s="28"/>
      <c r="AE495" s="27"/>
    </row>
    <row r="496" spans="1:67">
      <c r="A496" s="353"/>
      <c r="B496" s="353">
        <f>+'Ark1'!C1268</f>
        <v>2023</v>
      </c>
      <c r="C496" s="263">
        <f>+'Ark1'!M1268</f>
        <v>13</v>
      </c>
      <c r="D496" s="263" t="s">
        <v>105</v>
      </c>
      <c r="E496" s="263">
        <f>+'Ark1'!D1268</f>
        <v>6</v>
      </c>
      <c r="F496" s="263" t="str">
        <f t="shared" si="136"/>
        <v>Jun</v>
      </c>
      <c r="G496" s="263">
        <f>+IF(H496=0,"",'Ark1'!Q1268)</f>
        <v>93</v>
      </c>
      <c r="H496" s="451">
        <f>+'Ark1'!R1268</f>
        <v>104</v>
      </c>
      <c r="I496" s="264">
        <f>+IF(H496=0,"",'Ark1'!AE1268)</f>
        <v>2.3188405797101446</v>
      </c>
      <c r="J496" s="264">
        <f>+IF(H496=0,"",'Ark1'!AF1268)</f>
        <v>3.095484102518145</v>
      </c>
      <c r="K496" s="265">
        <f>+IF(H496=0,"",'Ark1'!S1268)</f>
        <v>7.057692307692311</v>
      </c>
      <c r="L496" s="265"/>
      <c r="M496" s="266"/>
      <c r="N496" s="266"/>
      <c r="O496" s="266"/>
      <c r="P496" s="264">
        <f>+IF(H496=0,"",'Ark1'!U1268)</f>
        <v>403.2115384615384</v>
      </c>
      <c r="Q496" s="266">
        <f>+IF(H496=0,"",'Ark1'!W1268)</f>
        <v>100</v>
      </c>
      <c r="R496" s="266">
        <f>+IF(H496=0,"",'Ark1'!X1268)</f>
        <v>85.576923076923109</v>
      </c>
      <c r="S496" s="266">
        <f>+IF(H496=0,"",'Ark1'!AG1268)</f>
        <v>2458.6372549019607</v>
      </c>
      <c r="T496" s="266">
        <f>+IF(H496=0,"",'Ark1'!AH1268)</f>
        <v>98.076923076923109</v>
      </c>
      <c r="U496" s="266">
        <f>+IF(H496=0,"",'Ark1'!AI1268)</f>
        <v>57.692307692307693</v>
      </c>
      <c r="V496" s="266">
        <f>+IF(H496=0,"",'Ark1'!Y1268)</f>
        <v>46.895949283191115</v>
      </c>
      <c r="W496" s="265">
        <f>+IF(H496=0,"",'Ark1'!Z1268)</f>
        <v>1.4399981508863888</v>
      </c>
      <c r="X496" s="266">
        <f t="shared" si="133"/>
        <v>163.99797800900754</v>
      </c>
      <c r="Y496" s="266">
        <f t="shared" si="134"/>
        <v>31.016272189349106</v>
      </c>
      <c r="Z496" s="264">
        <f t="shared" si="135"/>
        <v>1.118279569892473</v>
      </c>
      <c r="AA496" s="353"/>
      <c r="AD496" s="28"/>
      <c r="AE496" s="27"/>
    </row>
    <row r="497" spans="1:67">
      <c r="A497" s="353"/>
      <c r="B497" s="353">
        <f>+'Ark1'!C1269</f>
        <v>2023</v>
      </c>
      <c r="C497" s="263">
        <f>+'Ark1'!M1269</f>
        <v>13</v>
      </c>
      <c r="D497" s="263" t="s">
        <v>105</v>
      </c>
      <c r="E497" s="263">
        <f>+'Ark1'!D1269</f>
        <v>7</v>
      </c>
      <c r="F497" s="263" t="str">
        <f t="shared" si="136"/>
        <v>Jul</v>
      </c>
      <c r="G497" s="263">
        <f>+IF(H497=0,"",'Ark1'!Q1269)</f>
        <v>45</v>
      </c>
      <c r="H497" s="451">
        <f>+'Ark1'!R1269</f>
        <v>46</v>
      </c>
      <c r="I497" s="264">
        <f>+IF(H497=0,"",'Ark1'!AE1269)</f>
        <v>1.5812994156067379</v>
      </c>
      <c r="J497" s="264">
        <f>+IF(H497=0,"",'Ark1'!AF1269)</f>
        <v>2.1491295915569455</v>
      </c>
      <c r="K497" s="265">
        <f>+IF(H497=0,"",'Ark1'!S1269)</f>
        <v>7.0652173913043477</v>
      </c>
      <c r="L497" s="265"/>
      <c r="M497" s="266"/>
      <c r="N497" s="266"/>
      <c r="O497" s="266"/>
      <c r="P497" s="264">
        <f>+IF(H497=0,"",'Ark1'!U1269)</f>
        <v>405.0217391304347</v>
      </c>
      <c r="Q497" s="266">
        <f>+IF(H497=0,"",'Ark1'!W1269)</f>
        <v>100</v>
      </c>
      <c r="R497" s="266">
        <f>+IF(H497=0,"",'Ark1'!X1269)</f>
        <v>84.782608695652172</v>
      </c>
      <c r="S497" s="266">
        <f>+IF(H497=0,"",'Ark1'!AG1269)</f>
        <v>2406.4878048780483</v>
      </c>
      <c r="T497" s="266">
        <f>+IF(H497=0,"",'Ark1'!AH1269)</f>
        <v>89.130434782608717</v>
      </c>
      <c r="U497" s="266">
        <f>+IF(H497=0,"",'Ark1'!AI1269)</f>
        <v>41.304347826086953</v>
      </c>
      <c r="V497" s="266">
        <f>+IF(H497=0,"",'Ark1'!Y1269)</f>
        <v>53.673954954462808</v>
      </c>
      <c r="W497" s="265">
        <f>+IF(H497=0,"",'Ark1'!Z1269)</f>
        <v>1.6471605860447491</v>
      </c>
      <c r="X497" s="266">
        <f t="shared" si="133"/>
        <v>168.30408959872526</v>
      </c>
      <c r="Y497" s="266">
        <f t="shared" si="134"/>
        <v>31.155518394648823</v>
      </c>
      <c r="Z497" s="264">
        <f t="shared" si="135"/>
        <v>1.0222222222222221</v>
      </c>
      <c r="AA497" s="353"/>
      <c r="AD497" s="28"/>
      <c r="AE497" s="27"/>
    </row>
    <row r="498" spans="1:67">
      <c r="A498" s="353"/>
      <c r="B498" s="353">
        <f>+'Ark1'!C1270</f>
        <v>2023</v>
      </c>
      <c r="C498" s="263">
        <f>+'Ark1'!M1270</f>
        <v>13</v>
      </c>
      <c r="D498" s="263" t="s">
        <v>105</v>
      </c>
      <c r="E498" s="263">
        <f>+'Ark1'!D1270</f>
        <v>8</v>
      </c>
      <c r="F498" s="263" t="str">
        <f t="shared" si="136"/>
        <v>Aug</v>
      </c>
      <c r="G498" s="263">
        <f>+IF(H498=0,"",'Ark1'!Q1270)</f>
        <v>50</v>
      </c>
      <c r="H498" s="451">
        <f>+'Ark1'!R1270</f>
        <v>56</v>
      </c>
      <c r="I498" s="264">
        <f>+IF(H498=0,"",'Ark1'!AE1270)</f>
        <v>1.4373716632443536</v>
      </c>
      <c r="J498" s="264">
        <f>+IF(H498=0,"",'Ark1'!AF1270)</f>
        <v>1.8714843695045236</v>
      </c>
      <c r="K498" s="265">
        <f>+IF(H498=0,"",'Ark1'!S1270)</f>
        <v>6.5535714285714306</v>
      </c>
      <c r="L498" s="265"/>
      <c r="M498" s="266"/>
      <c r="N498" s="266"/>
      <c r="O498" s="266"/>
      <c r="P498" s="264">
        <f>+IF(H498=0,"",'Ark1'!U1270)</f>
        <v>382.45357142857131</v>
      </c>
      <c r="Q498" s="266">
        <f>+IF(H498=0,"",'Ark1'!W1270)</f>
        <v>100</v>
      </c>
      <c r="R498" s="266">
        <f>+IF(H498=0,"",'Ark1'!X1270)</f>
        <v>76.785714285714306</v>
      </c>
      <c r="S498" s="266">
        <f>+IF(H498=0,"",'Ark1'!AG1270)</f>
        <v>2488.1481481481483</v>
      </c>
      <c r="T498" s="266">
        <f>+IF(H498=0,"",'Ark1'!AH1270)</f>
        <v>96.428571428571445</v>
      </c>
      <c r="U498" s="266">
        <f>+IF(H498=0,"",'Ark1'!AI1270)</f>
        <v>44.642857142857153</v>
      </c>
      <c r="V498" s="266">
        <f>+IF(H498=0,"",'Ark1'!Y1270)</f>
        <v>44.463741103951911</v>
      </c>
      <c r="W498" s="265">
        <f>+IF(H498=0,"",'Ark1'!Z1270)</f>
        <v>1.1326272059928204</v>
      </c>
      <c r="X498" s="266">
        <f t="shared" si="133"/>
        <v>153.71012843958655</v>
      </c>
      <c r="Y498" s="266">
        <f t="shared" si="134"/>
        <v>29.419505494505486</v>
      </c>
      <c r="Z498" s="264">
        <f t="shared" si="135"/>
        <v>1.1200000000000001</v>
      </c>
      <c r="AA498" s="353"/>
      <c r="AD498" s="28"/>
      <c r="AE498" s="27"/>
    </row>
    <row r="499" spans="1:67">
      <c r="A499" s="353"/>
      <c r="B499" s="353">
        <f>+'Ark1'!C1271</f>
        <v>2023</v>
      </c>
      <c r="C499" s="263">
        <f>+'Ark1'!M1271</f>
        <v>13</v>
      </c>
      <c r="D499" s="263" t="s">
        <v>105</v>
      </c>
      <c r="E499" s="263">
        <f>+'Ark1'!D1271</f>
        <v>9</v>
      </c>
      <c r="F499" s="263" t="str">
        <f t="shared" si="136"/>
        <v>Sep</v>
      </c>
      <c r="G499" s="263">
        <f>+IF(H499=0,"",'Ark1'!Q1271)</f>
        <v>45</v>
      </c>
      <c r="H499" s="451">
        <f>+'Ark1'!R1271</f>
        <v>49</v>
      </c>
      <c r="I499" s="264">
        <f>+IF(H499=0,"",'Ark1'!AE1271)</f>
        <v>1.2997347480106103</v>
      </c>
      <c r="J499" s="264">
        <f>+IF(H499=0,"",'Ark1'!AF1271)</f>
        <v>1.6783390050901563</v>
      </c>
      <c r="K499" s="265">
        <f>+IF(H499=0,"",'Ark1'!S1271)</f>
        <v>6.4285714285714306</v>
      </c>
      <c r="L499" s="265"/>
      <c r="M499" s="266"/>
      <c r="N499" s="266"/>
      <c r="O499" s="266"/>
      <c r="P499" s="264">
        <f>+IF(H499=0,"",'Ark1'!U1271)</f>
        <v>379.10612244897959</v>
      </c>
      <c r="Q499" s="266">
        <f>+IF(H499=0,"",'Ark1'!W1271)</f>
        <v>100</v>
      </c>
      <c r="R499" s="266">
        <f>+IF(H499=0,"",'Ark1'!X1271)</f>
        <v>79.591836734693885</v>
      </c>
      <c r="S499" s="266">
        <f>+IF(H499=0,"",'Ark1'!AG1271)</f>
        <v>2414.369565217391</v>
      </c>
      <c r="T499" s="266">
        <f>+IF(H499=0,"",'Ark1'!AH1271)</f>
        <v>93.877551020408163</v>
      </c>
      <c r="U499" s="266">
        <f>+IF(H499=0,"",'Ark1'!AI1271)</f>
        <v>42.857142857142847</v>
      </c>
      <c r="V499" s="266">
        <f>+IF(H499=0,"",'Ark1'!Y1271)</f>
        <v>56.156135863935283</v>
      </c>
      <c r="W499" s="265">
        <f>+IF(H499=0,"",'Ark1'!Z1271)</f>
        <v>1.4427864197660096</v>
      </c>
      <c r="X499" s="266">
        <f t="shared" si="133"/>
        <v>157.02075105260229</v>
      </c>
      <c r="Y499" s="266">
        <f t="shared" si="134"/>
        <v>29.162009419152277</v>
      </c>
      <c r="Z499" s="264">
        <f t="shared" si="135"/>
        <v>1.0888888888888888</v>
      </c>
      <c r="AA499" s="353"/>
      <c r="AD499" s="28"/>
      <c r="AE499" s="27"/>
    </row>
    <row r="500" spans="1:67">
      <c r="A500" s="353"/>
      <c r="B500" s="353">
        <f>+'Ark1'!C1272</f>
        <v>2023</v>
      </c>
      <c r="C500" s="263">
        <f>+'Ark1'!M1272</f>
        <v>13</v>
      </c>
      <c r="D500" s="263" t="s">
        <v>105</v>
      </c>
      <c r="E500" s="263">
        <f>+'Ark1'!D1272</f>
        <v>10</v>
      </c>
      <c r="F500" s="263" t="str">
        <f t="shared" si="136"/>
        <v>Okt</v>
      </c>
      <c r="G500" s="263">
        <f>+IF(H500=0,"",'Ark1'!Q1272)</f>
        <v>147</v>
      </c>
      <c r="H500" s="451">
        <f>+'Ark1'!R1272</f>
        <v>170</v>
      </c>
      <c r="I500" s="264">
        <f>+IF(H500=0,"",'Ark1'!AE1272)</f>
        <v>1.768070722828913</v>
      </c>
      <c r="J500" s="264">
        <f>+IF(H500=0,"",'Ark1'!AF1272)</f>
        <v>2.2043503940444995</v>
      </c>
      <c r="K500" s="265">
        <f>+IF(H500=0,"",'Ark1'!S1272)</f>
        <v>6.5705882352941183</v>
      </c>
      <c r="L500" s="265"/>
      <c r="M500" s="266"/>
      <c r="N500" s="266"/>
      <c r="O500" s="266"/>
      <c r="P500" s="264">
        <f>+IF(H500=0,"",'Ark1'!U1272)</f>
        <v>372.05647058823513</v>
      </c>
      <c r="Q500" s="266">
        <f>+IF(H500=0,"",'Ark1'!W1272)</f>
        <v>100</v>
      </c>
      <c r="R500" s="266">
        <f>+IF(H500=0,"",'Ark1'!X1272)</f>
        <v>66.470588235294116</v>
      </c>
      <c r="S500" s="266">
        <f>+IF(H500=0,"",'Ark1'!AG1272)</f>
        <v>2399.6746987951806</v>
      </c>
      <c r="T500" s="266">
        <f>+IF(H500=0,"",'Ark1'!AH1272)</f>
        <v>97.647058823529406</v>
      </c>
      <c r="U500" s="266">
        <f>+IF(H500=0,"",'Ark1'!AI1272)</f>
        <v>73.529411764705884</v>
      </c>
      <c r="V500" s="266">
        <f>+IF(H500=0,"",'Ark1'!Y1272)</f>
        <v>59.988007521227367</v>
      </c>
      <c r="W500" s="265">
        <f>+IF(H500=0,"",'Ark1'!Z1272)</f>
        <v>1.3408797401365471</v>
      </c>
      <c r="X500" s="266">
        <f t="shared" si="133"/>
        <v>155.04454448556541</v>
      </c>
      <c r="Y500" s="266">
        <f t="shared" si="134"/>
        <v>28.619728506787318</v>
      </c>
      <c r="Z500" s="264">
        <f t="shared" si="135"/>
        <v>1.1564625850340136</v>
      </c>
      <c r="AA500" s="353"/>
      <c r="AD500" s="28"/>
      <c r="AE500" s="27"/>
    </row>
    <row r="501" spans="1:67">
      <c r="A501" s="353"/>
      <c r="B501" s="353">
        <f>+'Ark1'!C1273</f>
        <v>2023</v>
      </c>
      <c r="C501" s="263">
        <f>+'Ark1'!M1273</f>
        <v>13</v>
      </c>
      <c r="D501" s="263" t="s">
        <v>105</v>
      </c>
      <c r="E501" s="263">
        <f>+'Ark1'!D1273</f>
        <v>11</v>
      </c>
      <c r="F501" s="263" t="str">
        <f t="shared" si="136"/>
        <v>Nov</v>
      </c>
      <c r="G501" s="263">
        <f>+IF(H501=0,"",'Ark1'!Q1273)</f>
        <v>170</v>
      </c>
      <c r="H501" s="451">
        <f>+'Ark1'!R1273</f>
        <v>185</v>
      </c>
      <c r="I501" s="264">
        <f>+IF(H501=0,"",'Ark1'!AE1273)</f>
        <v>2.1506626365961403</v>
      </c>
      <c r="J501" s="264">
        <f>+IF(H501=0,"",'Ark1'!AF1273)</f>
        <v>2.7363447678821231</v>
      </c>
      <c r="K501" s="265">
        <f>+IF(H501=0,"",'Ark1'!S1273)</f>
        <v>6.762162162162161</v>
      </c>
      <c r="L501" s="265"/>
      <c r="M501" s="266"/>
      <c r="N501" s="266"/>
      <c r="O501" s="266"/>
      <c r="P501" s="264">
        <f>+IF(H501=0,"",'Ark1'!U1273)</f>
        <v>385.94378378378406</v>
      </c>
      <c r="Q501" s="266">
        <f>+IF(H501=0,"",'Ark1'!W1273)</f>
        <v>100</v>
      </c>
      <c r="R501" s="266">
        <f>+IF(H501=0,"",'Ark1'!X1273)</f>
        <v>73.513513513513516</v>
      </c>
      <c r="S501" s="266">
        <f>+IF(H501=0,"",'Ark1'!AG1273)</f>
        <v>2446.8342541436464</v>
      </c>
      <c r="T501" s="266">
        <f>+IF(H501=0,"",'Ark1'!AH1273)</f>
        <v>97.837837837837824</v>
      </c>
      <c r="U501" s="266">
        <f>+IF(H501=0,"",'Ark1'!AI1273)</f>
        <v>69.189189189189193</v>
      </c>
      <c r="V501" s="266">
        <f>+IF(H501=0,"",'Ark1'!Y1273)</f>
        <v>58.259631165332145</v>
      </c>
      <c r="W501" s="265">
        <f>+IF(H501=0,"",'Ark1'!Z1273)</f>
        <v>1.2292276967511702</v>
      </c>
      <c r="X501" s="266">
        <f t="shared" si="133"/>
        <v>157.73188687799302</v>
      </c>
      <c r="Y501" s="266">
        <f t="shared" si="134"/>
        <v>29.687983367983389</v>
      </c>
      <c r="Z501" s="264">
        <f t="shared" si="135"/>
        <v>1.088235294117647</v>
      </c>
      <c r="AA501" s="353"/>
      <c r="AD501" s="28"/>
      <c r="AE501" s="27"/>
    </row>
    <row r="502" spans="1:67">
      <c r="A502" s="353"/>
      <c r="B502" s="353">
        <f>+'Ark1'!C1274</f>
        <v>2023</v>
      </c>
      <c r="C502" s="263">
        <f>+'Ark1'!M1274</f>
        <v>13</v>
      </c>
      <c r="D502" s="263" t="s">
        <v>105</v>
      </c>
      <c r="E502" s="263">
        <f>+'Ark1'!D1274</f>
        <v>12</v>
      </c>
      <c r="F502" s="263" t="str">
        <f t="shared" si="136"/>
        <v>Des</v>
      </c>
      <c r="G502" s="263">
        <f>+IF(H502=0,"",'Ark1'!Q1274)</f>
        <v>40</v>
      </c>
      <c r="H502" s="451">
        <f>+'Ark1'!R1274</f>
        <v>51</v>
      </c>
      <c r="I502" s="264">
        <f>+IF(H502=0,"",'Ark1'!AE1274)</f>
        <v>2.570564516129032</v>
      </c>
      <c r="J502" s="264">
        <f>+IF(H502=0,"",'Ark1'!AF1274)</f>
        <v>3.1363857809339</v>
      </c>
      <c r="K502" s="265">
        <f>+IF(H502=0,"",'Ark1'!S1274)</f>
        <v>6.921568627450978</v>
      </c>
      <c r="L502" s="265"/>
      <c r="M502" s="266"/>
      <c r="N502" s="266"/>
      <c r="O502" s="266"/>
      <c r="P502" s="264">
        <f>+IF(H502=0,"",'Ark1'!U1274)</f>
        <v>372.38431372549024</v>
      </c>
      <c r="Q502" s="266">
        <f>+IF(H502=0,"",'Ark1'!W1274)</f>
        <v>100</v>
      </c>
      <c r="R502" s="266">
        <f>+IF(H502=0,"",'Ark1'!X1274)</f>
        <v>58.82352941176471</v>
      </c>
      <c r="S502" s="266">
        <f>+IF(H502=0,"",'Ark1'!AG1274)</f>
        <v>2610.4897959183672</v>
      </c>
      <c r="T502" s="266">
        <f>+IF(H502=0,"",'Ark1'!AH1274)</f>
        <v>96.078431372549034</v>
      </c>
      <c r="U502" s="266">
        <f>+IF(H502=0,"",'Ark1'!AI1274)</f>
        <v>76.470588235294116</v>
      </c>
      <c r="V502" s="266">
        <f>+IF(H502=0,"",'Ark1'!Y1274)</f>
        <v>66.923829609691268</v>
      </c>
      <c r="W502" s="265">
        <f>+IF(H502=0,"",'Ark1'!Z1274)</f>
        <v>1.557312129542334</v>
      </c>
      <c r="X502" s="266">
        <f t="shared" si="133"/>
        <v>142.64921253771303</v>
      </c>
      <c r="Y502" s="266">
        <f t="shared" si="134"/>
        <v>28.644947209653097</v>
      </c>
      <c r="Z502" s="264">
        <f t="shared" si="135"/>
        <v>1.2749999999999999</v>
      </c>
      <c r="AA502" s="353"/>
      <c r="AD502" s="28"/>
      <c r="AE502" s="27"/>
    </row>
    <row r="503" spans="1:67" ht="19.8">
      <c r="A503" s="353"/>
      <c r="B503" s="353"/>
      <c r="C503" s="353"/>
      <c r="D503" s="353"/>
      <c r="E503" s="353"/>
      <c r="F503" s="353"/>
      <c r="G503" s="353"/>
      <c r="H503" s="452"/>
      <c r="I503" s="354"/>
      <c r="J503" s="354"/>
      <c r="K503" s="353"/>
      <c r="L503" s="353"/>
      <c r="M503" s="355"/>
      <c r="N503" s="355"/>
      <c r="O503" s="355"/>
      <c r="P503" s="353"/>
      <c r="Q503" s="355"/>
      <c r="R503" s="355"/>
      <c r="S503" s="353"/>
      <c r="T503" s="355"/>
      <c r="U503" s="355"/>
      <c r="V503" s="355"/>
      <c r="W503" s="353"/>
      <c r="X503" s="353"/>
      <c r="Y503" s="355"/>
      <c r="Z503" s="354"/>
      <c r="AA503" s="353"/>
      <c r="AB503" s="247"/>
      <c r="AD503" s="28"/>
      <c r="AE503" s="27"/>
      <c r="AF503" s="248"/>
      <c r="AG503" s="86"/>
      <c r="AK503" s="86"/>
      <c r="BC503" s="259" t="e">
        <f>1+#REF!</f>
        <v>#REF!</v>
      </c>
      <c r="BD503" s="27">
        <v>248.30514184397128</v>
      </c>
      <c r="BE503" s="86">
        <f t="shared" ref="BE503:BO503" si="137">+BD503</f>
        <v>248.30514184397128</v>
      </c>
      <c r="BF503" s="86">
        <f t="shared" si="137"/>
        <v>248.30514184397128</v>
      </c>
      <c r="BG503" s="86">
        <f t="shared" si="137"/>
        <v>248.30514184397128</v>
      </c>
      <c r="BH503" s="86">
        <f t="shared" si="137"/>
        <v>248.30514184397128</v>
      </c>
      <c r="BI503" s="86">
        <f t="shared" si="137"/>
        <v>248.30514184397128</v>
      </c>
      <c r="BJ503" s="86">
        <f t="shared" si="137"/>
        <v>248.30514184397128</v>
      </c>
      <c r="BK503" s="86">
        <f t="shared" si="137"/>
        <v>248.30514184397128</v>
      </c>
      <c r="BL503" s="86">
        <f t="shared" si="137"/>
        <v>248.30514184397128</v>
      </c>
      <c r="BM503" s="86">
        <f t="shared" si="137"/>
        <v>248.30514184397128</v>
      </c>
      <c r="BN503" s="86">
        <f t="shared" si="137"/>
        <v>248.30514184397128</v>
      </c>
      <c r="BO503" s="86">
        <f t="shared" si="137"/>
        <v>248.30514184397128</v>
      </c>
    </row>
    <row r="504" spans="1:67" ht="19.8">
      <c r="A504" s="353"/>
      <c r="B504" s="353"/>
      <c r="C504" s="353"/>
      <c r="D504" s="353"/>
      <c r="E504" s="353"/>
      <c r="F504" s="353"/>
      <c r="G504" s="353"/>
      <c r="H504" s="452"/>
      <c r="I504" s="354"/>
      <c r="J504" s="354"/>
      <c r="K504" s="353"/>
      <c r="L504" s="353"/>
      <c r="M504" s="355"/>
      <c r="N504" s="355"/>
      <c r="O504" s="355"/>
      <c r="P504" s="353"/>
      <c r="Q504" s="355"/>
      <c r="R504" s="355"/>
      <c r="S504" s="353"/>
      <c r="T504" s="355"/>
      <c r="U504" s="355"/>
      <c r="V504" s="355"/>
      <c r="W504" s="353"/>
      <c r="X504" s="353"/>
      <c r="Y504" s="355"/>
      <c r="Z504" s="354"/>
      <c r="AA504" s="353"/>
      <c r="AB504" s="247"/>
      <c r="AD504" s="28"/>
      <c r="AE504" s="27"/>
      <c r="AF504" s="248"/>
      <c r="AG504" s="86"/>
      <c r="AK504" s="86"/>
      <c r="BC504" s="259"/>
      <c r="BD504" s="27"/>
    </row>
    <row r="505" spans="1:67" ht="22.8">
      <c r="A505" s="356" t="s">
        <v>628</v>
      </c>
      <c r="B505" s="353"/>
      <c r="C505" s="353"/>
      <c r="D505" s="357" t="str">
        <f>+D510</f>
        <v>5</v>
      </c>
      <c r="E505" s="353"/>
      <c r="F505" s="353"/>
      <c r="G505" s="353"/>
      <c r="H505" s="446">
        <f>SUM(H510:H521)</f>
        <v>763</v>
      </c>
      <c r="I505" s="354"/>
      <c r="J505" s="354"/>
      <c r="K505" s="353"/>
      <c r="L505" s="353"/>
      <c r="M505" s="355"/>
      <c r="N505" s="355"/>
      <c r="O505" s="355"/>
      <c r="P505" s="269">
        <f>+Fettgruppe!Q38</f>
        <v>397.6787680209697</v>
      </c>
      <c r="Q505" s="355"/>
      <c r="R505" s="355"/>
      <c r="S505" s="353"/>
      <c r="T505" s="355"/>
      <c r="U505" s="355"/>
      <c r="V505" s="355"/>
      <c r="W505" s="353"/>
      <c r="X505" s="269">
        <f>+Fettgruppe!Y38</f>
        <v>157.67560422258995</v>
      </c>
      <c r="Y505" s="358" t="s">
        <v>627</v>
      </c>
      <c r="Z505" s="359"/>
      <c r="AA505" s="353"/>
      <c r="AB505" s="247"/>
      <c r="AD505" s="28"/>
      <c r="AE505" s="27"/>
      <c r="AF505" s="248"/>
      <c r="AG505" s="86"/>
      <c r="AK505" s="86"/>
      <c r="BC505" s="259" t="e">
        <f>1+BC503</f>
        <v>#REF!</v>
      </c>
      <c r="BD505" s="27">
        <v>268.9193823216188</v>
      </c>
      <c r="BE505" s="86">
        <f t="shared" ref="BE505:BO505" si="138">+BD505</f>
        <v>268.9193823216188</v>
      </c>
      <c r="BF505" s="86">
        <f t="shared" si="138"/>
        <v>268.9193823216188</v>
      </c>
      <c r="BG505" s="86">
        <f t="shared" si="138"/>
        <v>268.9193823216188</v>
      </c>
      <c r="BH505" s="86">
        <f t="shared" si="138"/>
        <v>268.9193823216188</v>
      </c>
      <c r="BI505" s="86">
        <f t="shared" si="138"/>
        <v>268.9193823216188</v>
      </c>
      <c r="BJ505" s="86">
        <f t="shared" si="138"/>
        <v>268.9193823216188</v>
      </c>
      <c r="BK505" s="86">
        <f t="shared" si="138"/>
        <v>268.9193823216188</v>
      </c>
      <c r="BL505" s="86">
        <f t="shared" si="138"/>
        <v>268.9193823216188</v>
      </c>
      <c r="BM505" s="86">
        <f t="shared" si="138"/>
        <v>268.9193823216188</v>
      </c>
      <c r="BN505" s="86">
        <f t="shared" si="138"/>
        <v>268.9193823216188</v>
      </c>
      <c r="BO505" s="86">
        <f t="shared" si="138"/>
        <v>268.9193823216188</v>
      </c>
    </row>
    <row r="506" spans="1:67" ht="16.5" customHeight="1">
      <c r="A506" s="353"/>
      <c r="B506" s="353"/>
      <c r="C506" s="353"/>
      <c r="D506" s="357"/>
      <c r="E506" s="353"/>
      <c r="F506" s="353"/>
      <c r="G506" s="353"/>
      <c r="H506" s="452"/>
      <c r="I506" s="353"/>
      <c r="J506" s="353"/>
      <c r="K506" s="353"/>
      <c r="L506" s="353"/>
      <c r="M506" s="355"/>
      <c r="N506" s="355"/>
      <c r="O506" s="355"/>
      <c r="P506" s="353"/>
      <c r="Q506" s="355"/>
      <c r="R506" s="355"/>
      <c r="S506" s="353"/>
      <c r="T506" s="355"/>
      <c r="U506" s="355"/>
      <c r="V506" s="355"/>
      <c r="W506" s="353"/>
      <c r="X506" s="353"/>
      <c r="Y506" s="355"/>
      <c r="Z506" s="359" t="s">
        <v>4</v>
      </c>
      <c r="AA506" s="353"/>
      <c r="AB506" s="247"/>
      <c r="AD506" s="28"/>
      <c r="AE506" s="27"/>
      <c r="AF506" s="248"/>
      <c r="AG506" s="86"/>
      <c r="AK506" s="86"/>
      <c r="BC506" s="259"/>
      <c r="BD506" s="27"/>
    </row>
    <row r="507" spans="1:67" ht="19.8">
      <c r="A507" s="353"/>
      <c r="B507" s="353"/>
      <c r="C507" s="353"/>
      <c r="D507" s="353"/>
      <c r="E507" s="353"/>
      <c r="F507" s="353"/>
      <c r="G507" s="356" t="s">
        <v>4</v>
      </c>
      <c r="H507" s="452"/>
      <c r="I507" s="354"/>
      <c r="J507" s="354"/>
      <c r="K507" s="356" t="s">
        <v>24</v>
      </c>
      <c r="L507" s="356"/>
      <c r="M507" s="355"/>
      <c r="N507" s="355"/>
      <c r="O507" s="355"/>
      <c r="P507" s="354"/>
      <c r="Q507" s="355" t="s">
        <v>404</v>
      </c>
      <c r="R507" s="355" t="s">
        <v>404</v>
      </c>
      <c r="S507" s="358" t="s">
        <v>533</v>
      </c>
      <c r="T507" s="355" t="s">
        <v>404</v>
      </c>
      <c r="U507" s="355" t="s">
        <v>404</v>
      </c>
      <c r="V507" s="358" t="s">
        <v>424</v>
      </c>
      <c r="W507" s="353"/>
      <c r="X507" s="356" t="s">
        <v>479</v>
      </c>
      <c r="Y507" s="358" t="s">
        <v>78</v>
      </c>
      <c r="Z507" s="359" t="s">
        <v>10</v>
      </c>
      <c r="AA507" s="353"/>
      <c r="AB507" s="247"/>
      <c r="AD507" s="28"/>
      <c r="AE507" s="27"/>
      <c r="AF507" s="248"/>
      <c r="AG507" s="86"/>
      <c r="AK507" s="86"/>
      <c r="BC507" s="259" t="e">
        <f>1+BC505</f>
        <v>#REF!</v>
      </c>
      <c r="BD507" s="27">
        <v>292.46921194322113</v>
      </c>
      <c r="BE507" s="86">
        <f t="shared" ref="BE507:BO509" si="139">+BD507</f>
        <v>292.46921194322113</v>
      </c>
      <c r="BF507" s="86">
        <f t="shared" si="139"/>
        <v>292.46921194322113</v>
      </c>
      <c r="BG507" s="86">
        <f t="shared" si="139"/>
        <v>292.46921194322113</v>
      </c>
      <c r="BH507" s="86">
        <f t="shared" si="139"/>
        <v>292.46921194322113</v>
      </c>
      <c r="BI507" s="86">
        <f t="shared" si="139"/>
        <v>292.46921194322113</v>
      </c>
      <c r="BJ507" s="86">
        <f t="shared" si="139"/>
        <v>292.46921194322113</v>
      </c>
      <c r="BK507" s="86">
        <f t="shared" si="139"/>
        <v>292.46921194322113</v>
      </c>
      <c r="BL507" s="86">
        <f t="shared" si="139"/>
        <v>292.46921194322113</v>
      </c>
      <c r="BM507" s="86">
        <f t="shared" si="139"/>
        <v>292.46921194322113</v>
      </c>
      <c r="BN507" s="86">
        <f t="shared" si="139"/>
        <v>292.46921194322113</v>
      </c>
      <c r="BO507" s="86">
        <f t="shared" si="139"/>
        <v>292.46921194322113</v>
      </c>
    </row>
    <row r="508" spans="1:67" ht="19.8">
      <c r="A508" s="353"/>
      <c r="B508" s="353"/>
      <c r="C508" s="353"/>
      <c r="D508" s="353"/>
      <c r="E508" s="356"/>
      <c r="F508" s="356"/>
      <c r="G508" s="356" t="s">
        <v>477</v>
      </c>
      <c r="H508" s="453" t="s">
        <v>4</v>
      </c>
      <c r="I508" s="359" t="s">
        <v>4</v>
      </c>
      <c r="J508" s="359" t="s">
        <v>1</v>
      </c>
      <c r="K508" s="356" t="s">
        <v>541</v>
      </c>
      <c r="L508" s="356"/>
      <c r="M508" s="358"/>
      <c r="N508" s="358"/>
      <c r="O508" s="358"/>
      <c r="P508" s="359" t="s">
        <v>24</v>
      </c>
      <c r="Q508" s="358" t="s">
        <v>575</v>
      </c>
      <c r="R508" s="358" t="s">
        <v>489</v>
      </c>
      <c r="S508" s="358" t="s">
        <v>554</v>
      </c>
      <c r="T508" s="358" t="s">
        <v>491</v>
      </c>
      <c r="U508" s="358" t="s">
        <v>562</v>
      </c>
      <c r="V508" s="358"/>
      <c r="W508" s="356" t="s">
        <v>415</v>
      </c>
      <c r="X508" s="356" t="s">
        <v>487</v>
      </c>
      <c r="Y508" s="358" t="s">
        <v>425</v>
      </c>
      <c r="Z508" s="359" t="s">
        <v>71</v>
      </c>
      <c r="AA508" s="353"/>
      <c r="AB508" s="247"/>
      <c r="AD508" s="28"/>
      <c r="AE508" s="27"/>
      <c r="AF508" s="248"/>
      <c r="AG508" s="86"/>
      <c r="AK508" s="86"/>
      <c r="BC508" s="259" t="e">
        <f t="shared" ref="BC508:BC509" si="140">1+BC507</f>
        <v>#REF!</v>
      </c>
      <c r="BD508" s="27">
        <v>314.89908376963371</v>
      </c>
      <c r="BE508" s="86">
        <f t="shared" si="139"/>
        <v>314.89908376963371</v>
      </c>
      <c r="BF508" s="86">
        <f t="shared" si="139"/>
        <v>314.89908376963371</v>
      </c>
      <c r="BG508" s="86">
        <f t="shared" si="139"/>
        <v>314.89908376963371</v>
      </c>
      <c r="BH508" s="86">
        <f t="shared" si="139"/>
        <v>314.89908376963371</v>
      </c>
      <c r="BI508" s="86">
        <f t="shared" si="139"/>
        <v>314.89908376963371</v>
      </c>
      <c r="BJ508" s="86">
        <f t="shared" si="139"/>
        <v>314.89908376963371</v>
      </c>
      <c r="BK508" s="86">
        <f t="shared" si="139"/>
        <v>314.89908376963371</v>
      </c>
      <c r="BL508" s="86">
        <f t="shared" si="139"/>
        <v>314.89908376963371</v>
      </c>
      <c r="BM508" s="86">
        <f t="shared" si="139"/>
        <v>314.89908376963371</v>
      </c>
      <c r="BN508" s="86">
        <f t="shared" si="139"/>
        <v>314.89908376963371</v>
      </c>
      <c r="BO508" s="86">
        <f t="shared" si="139"/>
        <v>314.89908376963371</v>
      </c>
    </row>
    <row r="509" spans="1:67" ht="19.8">
      <c r="A509" s="353"/>
      <c r="B509" s="353"/>
      <c r="C509" s="356" t="s">
        <v>0</v>
      </c>
      <c r="D509" s="356"/>
      <c r="E509" s="356" t="s">
        <v>87</v>
      </c>
      <c r="F509" s="356"/>
      <c r="G509" s="360" t="s">
        <v>478</v>
      </c>
      <c r="H509" s="454" t="s">
        <v>10</v>
      </c>
      <c r="I509" s="361" t="s">
        <v>404</v>
      </c>
      <c r="J509" s="361" t="s">
        <v>404</v>
      </c>
      <c r="K509" s="360" t="s">
        <v>542</v>
      </c>
      <c r="L509" s="360"/>
      <c r="M509" s="362"/>
      <c r="N509" s="362"/>
      <c r="O509" s="362"/>
      <c r="P509" s="361" t="s">
        <v>45</v>
      </c>
      <c r="Q509" s="362" t="s">
        <v>552</v>
      </c>
      <c r="R509" s="362" t="s">
        <v>441</v>
      </c>
      <c r="S509" s="362" t="s">
        <v>485</v>
      </c>
      <c r="T509" s="362" t="s">
        <v>472</v>
      </c>
      <c r="U509" s="362" t="s">
        <v>531</v>
      </c>
      <c r="V509" s="362" t="s">
        <v>1</v>
      </c>
      <c r="W509" s="360" t="s">
        <v>416</v>
      </c>
      <c r="X509" s="360" t="s">
        <v>488</v>
      </c>
      <c r="Y509" s="362" t="s">
        <v>426</v>
      </c>
      <c r="Z509" s="361" t="s">
        <v>557</v>
      </c>
      <c r="AA509" s="353"/>
      <c r="AB509" s="247"/>
      <c r="AD509" s="28"/>
      <c r="AE509" s="27"/>
      <c r="AF509" s="248"/>
      <c r="AG509" s="86"/>
      <c r="AK509" s="86"/>
      <c r="BC509" s="259" t="e">
        <f t="shared" si="140"/>
        <v>#REF!</v>
      </c>
      <c r="BD509" s="27">
        <v>325.0188034188032</v>
      </c>
      <c r="BE509" s="86">
        <f t="shared" si="139"/>
        <v>325.0188034188032</v>
      </c>
      <c r="BF509" s="86">
        <f t="shared" si="139"/>
        <v>325.0188034188032</v>
      </c>
      <c r="BG509" s="86">
        <f t="shared" si="139"/>
        <v>325.0188034188032</v>
      </c>
      <c r="BH509" s="86">
        <f t="shared" si="139"/>
        <v>325.0188034188032</v>
      </c>
      <c r="BI509" s="86">
        <f t="shared" si="139"/>
        <v>325.0188034188032</v>
      </c>
      <c r="BJ509" s="86">
        <f t="shared" si="139"/>
        <v>325.0188034188032</v>
      </c>
      <c r="BK509" s="86">
        <f t="shared" si="139"/>
        <v>325.0188034188032</v>
      </c>
      <c r="BL509" s="86">
        <f t="shared" si="139"/>
        <v>325.0188034188032</v>
      </c>
      <c r="BM509" s="86">
        <f t="shared" si="139"/>
        <v>325.0188034188032</v>
      </c>
      <c r="BN509" s="86">
        <f t="shared" si="139"/>
        <v>325.0188034188032</v>
      </c>
      <c r="BO509" s="86">
        <f t="shared" si="139"/>
        <v>325.0188034188032</v>
      </c>
    </row>
    <row r="510" spans="1:67">
      <c r="A510" s="353"/>
      <c r="B510" s="353">
        <f>+'Ark1'!C1275</f>
        <v>2023</v>
      </c>
      <c r="C510" s="263">
        <f>+'Ark1'!M1275</f>
        <v>14</v>
      </c>
      <c r="D510" s="352" t="s">
        <v>106</v>
      </c>
      <c r="E510" s="263">
        <f>+'Ark1'!D1275</f>
        <v>1</v>
      </c>
      <c r="F510" s="263" t="str">
        <f>+F491</f>
        <v>Jan</v>
      </c>
      <c r="G510" s="263">
        <f>+IF(H510=0,"",'Ark1'!Q1275)</f>
        <v>47</v>
      </c>
      <c r="H510" s="451">
        <f>+'Ark1'!R1275</f>
        <v>51</v>
      </c>
      <c r="I510" s="264">
        <f>+IF(H510=0,"",'Ark1'!AE1275)</f>
        <v>0.93201754385964941</v>
      </c>
      <c r="J510" s="264">
        <f>+IF(H510=0,"",'Ark1'!AF1275)</f>
        <v>1.229045813013711</v>
      </c>
      <c r="K510" s="265">
        <f>+IF(H510=0,"",'Ark1'!S1275)</f>
        <v>7.5098039215686274</v>
      </c>
      <c r="L510" s="265"/>
      <c r="M510" s="266"/>
      <c r="N510" s="266"/>
      <c r="O510" s="266"/>
      <c r="P510" s="264">
        <f>+IF(H510=0,"",'Ark1'!U1275)</f>
        <v>395.48431372549027</v>
      </c>
      <c r="Q510" s="266">
        <f>+IF(H510=0,"",'Ark1'!W1275)</f>
        <v>100</v>
      </c>
      <c r="R510" s="266">
        <f>+IF(H510=0,"",'Ark1'!X1275)</f>
        <v>80.392156862745054</v>
      </c>
      <c r="S510" s="266">
        <f>+IF(H510=0,"",'Ark1'!AG1275)</f>
        <v>2325.4893617021276</v>
      </c>
      <c r="T510" s="266">
        <f>+IF(H510=0,"",'Ark1'!AH1275)</f>
        <v>92.15686274509801</v>
      </c>
      <c r="U510" s="266">
        <f>+IF(H510=0,"",'Ark1'!AI1275)</f>
        <v>70.588235294117652</v>
      </c>
      <c r="V510" s="266">
        <f>+IF(H510=0,"",'Ark1'!Y1275)</f>
        <v>57.459685347338997</v>
      </c>
      <c r="W510" s="265">
        <f>+IF(H510=0,"",'Ark1'!Z1275)</f>
        <v>1.1777770523671551</v>
      </c>
      <c r="X510" s="266">
        <f t="shared" ref="X510:X521" si="141">+IF(H510=0,"",1000*P510/S510)</f>
        <v>170.06498513328737</v>
      </c>
      <c r="Y510" s="266">
        <f t="shared" ref="Y510:Y521" si="142">+IF(H510=0,"",P510/C510)</f>
        <v>28.248879551820732</v>
      </c>
      <c r="Z510" s="264">
        <f t="shared" ref="Z510:Z521" si="143">+IF(H510=0,"",H510/G510)</f>
        <v>1.0851063829787233</v>
      </c>
      <c r="AA510" s="353"/>
      <c r="AD510" s="28"/>
      <c r="AE510" s="27"/>
    </row>
    <row r="511" spans="1:67">
      <c r="A511" s="353"/>
      <c r="B511" s="353">
        <f>+'Ark1'!C1276</f>
        <v>2023</v>
      </c>
      <c r="C511" s="263">
        <f>+'Ark1'!M1276</f>
        <v>14</v>
      </c>
      <c r="D511" s="352" t="s">
        <v>106</v>
      </c>
      <c r="E511" s="263">
        <f>+'Ark1'!D1276</f>
        <v>2</v>
      </c>
      <c r="F511" s="263" t="str">
        <f t="shared" ref="F511:F521" si="144">+F492</f>
        <v>Feb</v>
      </c>
      <c r="G511" s="263">
        <f>+IF(H511=0,"",'Ark1'!Q1276)</f>
        <v>23</v>
      </c>
      <c r="H511" s="451">
        <f>+'Ark1'!R1276</f>
        <v>24</v>
      </c>
      <c r="I511" s="264">
        <f>+IF(H511=0,"",'Ark1'!AE1276)</f>
        <v>0.65627563576702197</v>
      </c>
      <c r="J511" s="264">
        <f>+IF(H511=0,"",'Ark1'!AF1276)</f>
        <v>0.94615585404388092</v>
      </c>
      <c r="K511" s="265">
        <f>+IF(H511=0,"",'Ark1'!S1276)</f>
        <v>7.5</v>
      </c>
      <c r="L511" s="265"/>
      <c r="M511" s="266"/>
      <c r="N511" s="266"/>
      <c r="O511" s="266"/>
      <c r="P511" s="264">
        <f>+IF(H511=0,"",'Ark1'!U1276)</f>
        <v>426.96666666666658</v>
      </c>
      <c r="Q511" s="266">
        <f>+IF(H511=0,"",'Ark1'!W1276)</f>
        <v>100</v>
      </c>
      <c r="R511" s="266">
        <f>+IF(H511=0,"",'Ark1'!X1276)</f>
        <v>83.333333333333314</v>
      </c>
      <c r="S511" s="266">
        <f>+IF(H511=0,"",'Ark1'!AG1276)</f>
        <v>2427.086956521739</v>
      </c>
      <c r="T511" s="266">
        <f>+IF(H511=0,"",'Ark1'!AH1276)</f>
        <v>95.833333333333314</v>
      </c>
      <c r="U511" s="266">
        <f>+IF(H511=0,"",'Ark1'!AI1276)</f>
        <v>58.33333333333335</v>
      </c>
      <c r="V511" s="266">
        <f>+IF(H511=0,"",'Ark1'!Y1276)</f>
        <v>65.335318847380691</v>
      </c>
      <c r="W511" s="265">
        <f>+IF(H511=0,"",'Ark1'!Z1276)</f>
        <v>1.5</v>
      </c>
      <c r="X511" s="266">
        <f t="shared" si="141"/>
        <v>175.91733395434375</v>
      </c>
      <c r="Y511" s="266">
        <f t="shared" si="142"/>
        <v>30.497619047619043</v>
      </c>
      <c r="Z511" s="264">
        <f t="shared" si="143"/>
        <v>1.0434782608695652</v>
      </c>
      <c r="AA511" s="353"/>
      <c r="AD511" s="28"/>
      <c r="AE511" s="27"/>
    </row>
    <row r="512" spans="1:67">
      <c r="A512" s="353"/>
      <c r="B512" s="353">
        <f>+'Ark1'!C1277</f>
        <v>2023</v>
      </c>
      <c r="C512" s="263">
        <f>+'Ark1'!M1277</f>
        <v>14</v>
      </c>
      <c r="D512" s="352" t="s">
        <v>106</v>
      </c>
      <c r="E512" s="263">
        <f>+'Ark1'!D1277</f>
        <v>3</v>
      </c>
      <c r="F512" s="263" t="str">
        <f t="shared" si="144"/>
        <v>Mar</v>
      </c>
      <c r="G512" s="263">
        <f>+IF(H512=0,"",'Ark1'!Q1277)</f>
        <v>52</v>
      </c>
      <c r="H512" s="451">
        <f>+'Ark1'!R1277</f>
        <v>70</v>
      </c>
      <c r="I512" s="264">
        <f>+IF(H512=0,"",'Ark1'!AE1277)</f>
        <v>1.4084507042253516</v>
      </c>
      <c r="J512" s="264">
        <f>+IF(H512=0,"",'Ark1'!AF1277)</f>
        <v>1.8327309753768315</v>
      </c>
      <c r="K512" s="265">
        <f>+IF(H512=0,"",'Ark1'!S1277)</f>
        <v>7.2714285714285696</v>
      </c>
      <c r="L512" s="265"/>
      <c r="M512" s="266"/>
      <c r="N512" s="266"/>
      <c r="O512" s="266"/>
      <c r="P512" s="264">
        <f>+IF(H512=0,"",'Ark1'!U1277)</f>
        <v>390.01714285714303</v>
      </c>
      <c r="Q512" s="266">
        <f>+IF(H512=0,"",'Ark1'!W1277)</f>
        <v>100</v>
      </c>
      <c r="R512" s="266">
        <f>+IF(H512=0,"",'Ark1'!X1277)</f>
        <v>75.714285714285694</v>
      </c>
      <c r="S512" s="266">
        <f>+IF(H512=0,"",'Ark1'!AG1277)</f>
        <v>2574.7230769230764</v>
      </c>
      <c r="T512" s="266">
        <f>+IF(H512=0,"",'Ark1'!AH1277)</f>
        <v>92.857142857142875</v>
      </c>
      <c r="U512" s="266">
        <f>+IF(H512=0,"",'Ark1'!AI1277)</f>
        <v>65.714285714285694</v>
      </c>
      <c r="V512" s="266">
        <f>+IF(H512=0,"",'Ark1'!Y1277)</f>
        <v>63.709682985574759</v>
      </c>
      <c r="W512" s="265">
        <f>+IF(H512=0,"",'Ark1'!Z1277)</f>
        <v>1.3514164904322596</v>
      </c>
      <c r="X512" s="266">
        <f t="shared" si="141"/>
        <v>151.47925862506079</v>
      </c>
      <c r="Y512" s="266">
        <f t="shared" si="142"/>
        <v>27.858367346938788</v>
      </c>
      <c r="Z512" s="264">
        <f t="shared" si="143"/>
        <v>1.3461538461538463</v>
      </c>
      <c r="AA512" s="353"/>
      <c r="AD512" s="28"/>
      <c r="AE512" s="27"/>
    </row>
    <row r="513" spans="1:67">
      <c r="A513" s="353"/>
      <c r="B513" s="353">
        <f>+'Ark1'!C1278</f>
        <v>2023</v>
      </c>
      <c r="C513" s="263">
        <f>+'Ark1'!M1278</f>
        <v>14</v>
      </c>
      <c r="D513" s="352" t="s">
        <v>106</v>
      </c>
      <c r="E513" s="263">
        <f>+'Ark1'!D1278</f>
        <v>4</v>
      </c>
      <c r="F513" s="263" t="str">
        <f t="shared" si="144"/>
        <v>Apr</v>
      </c>
      <c r="G513" s="263">
        <f>+IF(H513=0,"",'Ark1'!Q1278)</f>
        <v>55</v>
      </c>
      <c r="H513" s="451">
        <f>+'Ark1'!R1278</f>
        <v>58</v>
      </c>
      <c r="I513" s="264">
        <f>+IF(H513=0,"",'Ark1'!AE1278)</f>
        <v>1.6547788873038516</v>
      </c>
      <c r="J513" s="264">
        <f>+IF(H513=0,"",'Ark1'!AF1278)</f>
        <v>2.2306202379222193</v>
      </c>
      <c r="K513" s="265">
        <f>+IF(H513=0,"",'Ark1'!S1278)</f>
        <v>7.2982456140350882</v>
      </c>
      <c r="L513" s="265"/>
      <c r="M513" s="266"/>
      <c r="N513" s="266"/>
      <c r="O513" s="266"/>
      <c r="P513" s="264">
        <f>+IF(H513=0,"",'Ark1'!U1278)</f>
        <v>410.95689655172407</v>
      </c>
      <c r="Q513" s="266">
        <f>+IF(H513=0,"",'Ark1'!W1278)</f>
        <v>100</v>
      </c>
      <c r="R513" s="266">
        <f>+IF(H513=0,"",'Ark1'!X1278)</f>
        <v>86.206896551724128</v>
      </c>
      <c r="S513" s="266">
        <f>+IF(H513=0,"",'Ark1'!AG1278)</f>
        <v>2522.1153846153838</v>
      </c>
      <c r="T513" s="266">
        <f>+IF(H513=0,"",'Ark1'!AH1278)</f>
        <v>89.65517241379311</v>
      </c>
      <c r="U513" s="266">
        <f>+IF(H513=0,"",'Ark1'!AI1278)</f>
        <v>56.896551724137922</v>
      </c>
      <c r="V513" s="266">
        <f>+IF(H513=0,"",'Ark1'!Y1278)</f>
        <v>56.291225849238891</v>
      </c>
      <c r="W513" s="265">
        <f>+IF(H513=0,"",'Ark1'!Z1278)</f>
        <v>1.1193088655630119</v>
      </c>
      <c r="X513" s="266">
        <f t="shared" si="141"/>
        <v>162.94135433236491</v>
      </c>
      <c r="Y513" s="266">
        <f t="shared" si="142"/>
        <v>29.354064039408861</v>
      </c>
      <c r="Z513" s="264">
        <f t="shared" si="143"/>
        <v>1.0545454545454545</v>
      </c>
      <c r="AA513" s="353"/>
      <c r="AD513" s="28"/>
      <c r="AE513" s="27"/>
    </row>
    <row r="514" spans="1:67">
      <c r="A514" s="353"/>
      <c r="B514" s="353">
        <f>+'Ark1'!C1279</f>
        <v>2023</v>
      </c>
      <c r="C514" s="263">
        <f>+'Ark1'!M1279</f>
        <v>14</v>
      </c>
      <c r="D514" s="352" t="s">
        <v>106</v>
      </c>
      <c r="E514" s="263">
        <f>+'Ark1'!D1279</f>
        <v>5</v>
      </c>
      <c r="F514" s="263" t="str">
        <f t="shared" si="144"/>
        <v>Mai</v>
      </c>
      <c r="G514" s="263">
        <f>+IF(H514=0,"",'Ark1'!Q1279)</f>
        <v>62</v>
      </c>
      <c r="H514" s="451">
        <f>+'Ark1'!R1279</f>
        <v>72</v>
      </c>
      <c r="I514" s="264">
        <f>+IF(H514=0,"",'Ark1'!AE1279)</f>
        <v>1.7146939747558938</v>
      </c>
      <c r="J514" s="264">
        <f>+IF(H514=0,"",'Ark1'!AF1279)</f>
        <v>2.3580030301327422</v>
      </c>
      <c r="K514" s="265">
        <f>+IF(H514=0,"",'Ark1'!S1279)</f>
        <v>7.5138888888888893</v>
      </c>
      <c r="L514" s="265"/>
      <c r="M514" s="266"/>
      <c r="N514" s="266"/>
      <c r="O514" s="266"/>
      <c r="P514" s="264">
        <f>+IF(H514=0,"",'Ark1'!U1279)</f>
        <v>418.44722222222225</v>
      </c>
      <c r="Q514" s="266">
        <f>+IF(H514=0,"",'Ark1'!W1279)</f>
        <v>100</v>
      </c>
      <c r="R514" s="266">
        <f>+IF(H514=0,"",'Ark1'!X1279)</f>
        <v>87.5</v>
      </c>
      <c r="S514" s="266">
        <f>+IF(H514=0,"",'Ark1'!AG1279)</f>
        <v>2449.536231884058</v>
      </c>
      <c r="T514" s="266">
        <f>+IF(H514=0,"",'Ark1'!AH1279)</f>
        <v>95.833333333333314</v>
      </c>
      <c r="U514" s="266">
        <f>+IF(H514=0,"",'Ark1'!AI1279)</f>
        <v>59.722222222222221</v>
      </c>
      <c r="V514" s="266">
        <f>+IF(H514=0,"",'Ark1'!Y1279)</f>
        <v>60.927575339319077</v>
      </c>
      <c r="W514" s="265">
        <f>+IF(H514=0,"",'Ark1'!Z1279)</f>
        <v>1.5183420742115343</v>
      </c>
      <c r="X514" s="266">
        <f t="shared" si="141"/>
        <v>170.82712097725292</v>
      </c>
      <c r="Y514" s="266">
        <f t="shared" si="142"/>
        <v>29.889087301587303</v>
      </c>
      <c r="Z514" s="264">
        <f t="shared" si="143"/>
        <v>1.1612903225806452</v>
      </c>
      <c r="AA514" s="353"/>
      <c r="AD514" s="28"/>
      <c r="AE514" s="27"/>
    </row>
    <row r="515" spans="1:67">
      <c r="A515" s="353"/>
      <c r="B515" s="353">
        <f>+'Ark1'!C1280</f>
        <v>2023</v>
      </c>
      <c r="C515" s="263">
        <f>+'Ark1'!M1280</f>
        <v>14</v>
      </c>
      <c r="D515" s="352" t="s">
        <v>106</v>
      </c>
      <c r="E515" s="263">
        <f>+'Ark1'!D1280</f>
        <v>6</v>
      </c>
      <c r="F515" s="263" t="str">
        <f t="shared" si="144"/>
        <v>Jun</v>
      </c>
      <c r="G515" s="263">
        <f>+IF(H515=0,"",'Ark1'!Q1280)</f>
        <v>62</v>
      </c>
      <c r="H515" s="451">
        <f>+'Ark1'!R1280</f>
        <v>69</v>
      </c>
      <c r="I515" s="264">
        <f>+IF(H515=0,"",'Ark1'!AE1280)</f>
        <v>1.5384615384615381</v>
      </c>
      <c r="J515" s="264">
        <f>+IF(H515=0,"",'Ark1'!AF1280)</f>
        <v>2.1151219794503979</v>
      </c>
      <c r="K515" s="265">
        <f>+IF(H515=0,"",'Ark1'!S1280)</f>
        <v>7.4057971014492754</v>
      </c>
      <c r="L515" s="265"/>
      <c r="M515" s="266"/>
      <c r="N515" s="266"/>
      <c r="O515" s="266"/>
      <c r="P515" s="264">
        <f>+IF(H515=0,"",'Ark1'!U1280)</f>
        <v>415.26376811594241</v>
      </c>
      <c r="Q515" s="266">
        <f>+IF(H515=0,"",'Ark1'!W1280)</f>
        <v>100</v>
      </c>
      <c r="R515" s="266">
        <f>+IF(H515=0,"",'Ark1'!X1280)</f>
        <v>82.608695652173907</v>
      </c>
      <c r="S515" s="266">
        <f>+IF(H515=0,"",'Ark1'!AG1280)</f>
        <v>2613.5671641791046</v>
      </c>
      <c r="T515" s="266">
        <f>+IF(H515=0,"",'Ark1'!AH1280)</f>
        <v>97.101449275362313</v>
      </c>
      <c r="U515" s="266">
        <f>+IF(H515=0,"",'Ark1'!AI1280)</f>
        <v>56.521739130434781</v>
      </c>
      <c r="V515" s="266">
        <f>+IF(H515=0,"",'Ark1'!Y1280)</f>
        <v>64.586905773503261</v>
      </c>
      <c r="W515" s="265">
        <f>+IF(H515=0,"",'Ark1'!Z1280)</f>
        <v>1.4377805014766276</v>
      </c>
      <c r="X515" s="266">
        <f t="shared" si="141"/>
        <v>158.88773543203456</v>
      </c>
      <c r="Y515" s="266">
        <f t="shared" si="142"/>
        <v>29.661697722567315</v>
      </c>
      <c r="Z515" s="264">
        <f t="shared" si="143"/>
        <v>1.1129032258064515</v>
      </c>
      <c r="AA515" s="353"/>
      <c r="AD515" s="28"/>
      <c r="AE515" s="27"/>
    </row>
    <row r="516" spans="1:67">
      <c r="A516" s="353"/>
      <c r="B516" s="353">
        <f>+'Ark1'!C1281</f>
        <v>2023</v>
      </c>
      <c r="C516" s="263">
        <f>+'Ark1'!M1281</f>
        <v>14</v>
      </c>
      <c r="D516" s="352" t="s">
        <v>106</v>
      </c>
      <c r="E516" s="263">
        <f>+'Ark1'!D1281</f>
        <v>7</v>
      </c>
      <c r="F516" s="263" t="str">
        <f t="shared" si="144"/>
        <v>Jul</v>
      </c>
      <c r="G516" s="263">
        <f>+IF(H516=0,"",'Ark1'!Q1281)</f>
        <v>26</v>
      </c>
      <c r="H516" s="451">
        <f>+'Ark1'!R1281</f>
        <v>33</v>
      </c>
      <c r="I516" s="264">
        <f>+IF(H516=0,"",'Ark1'!AE1281)</f>
        <v>1.1344104503265724</v>
      </c>
      <c r="J516" s="264">
        <f>+IF(H516=0,"",'Ark1'!AF1281)</f>
        <v>1.5862332048423531</v>
      </c>
      <c r="K516" s="265">
        <f>+IF(H516=0,"",'Ark1'!S1281)</f>
        <v>7.7878787878787872</v>
      </c>
      <c r="L516" s="265"/>
      <c r="M516" s="266"/>
      <c r="N516" s="266"/>
      <c r="O516" s="266"/>
      <c r="P516" s="264">
        <f>+IF(H516=0,"",'Ark1'!U1281)</f>
        <v>416.7030303030304</v>
      </c>
      <c r="Q516" s="266">
        <f>+IF(H516=0,"",'Ark1'!W1281)</f>
        <v>100</v>
      </c>
      <c r="R516" s="266">
        <f>+IF(H516=0,"",'Ark1'!X1281)</f>
        <v>90.909090909090892</v>
      </c>
      <c r="S516" s="266">
        <f>+IF(H516=0,"",'Ark1'!AG1281)</f>
        <v>2648</v>
      </c>
      <c r="T516" s="266">
        <f>+IF(H516=0,"",'Ark1'!AH1281)</f>
        <v>96.969696969696983</v>
      </c>
      <c r="U516" s="266">
        <f>+IF(H516=0,"",'Ark1'!AI1281)</f>
        <v>72.727272727272734</v>
      </c>
      <c r="V516" s="266">
        <f>+IF(H516=0,"",'Ark1'!Y1281)</f>
        <v>50.672372993147512</v>
      </c>
      <c r="W516" s="265">
        <f>+IF(H516=0,"",'Ark1'!Z1281)</f>
        <v>1.3873361384557084</v>
      </c>
      <c r="X516" s="266">
        <f t="shared" si="141"/>
        <v>157.36519271262478</v>
      </c>
      <c r="Y516" s="266">
        <f t="shared" si="142"/>
        <v>29.764502164502172</v>
      </c>
      <c r="Z516" s="264">
        <f t="shared" si="143"/>
        <v>1.2692307692307692</v>
      </c>
      <c r="AA516" s="353"/>
      <c r="AD516" s="28"/>
      <c r="AE516" s="27"/>
    </row>
    <row r="517" spans="1:67">
      <c r="A517" s="353"/>
      <c r="B517" s="353">
        <f>+'Ark1'!C1282</f>
        <v>2023</v>
      </c>
      <c r="C517" s="263">
        <f>+'Ark1'!M1282</f>
        <v>14</v>
      </c>
      <c r="D517" s="352" t="s">
        <v>106</v>
      </c>
      <c r="E517" s="263">
        <f>+'Ark1'!D1282</f>
        <v>8</v>
      </c>
      <c r="F517" s="263" t="str">
        <f t="shared" si="144"/>
        <v>Aug</v>
      </c>
      <c r="G517" s="263">
        <f>+IF(H517=0,"",'Ark1'!Q1282)</f>
        <v>24</v>
      </c>
      <c r="H517" s="451">
        <f>+'Ark1'!R1282</f>
        <v>26</v>
      </c>
      <c r="I517" s="264">
        <f>+IF(H517=0,"",'Ark1'!AE1282)</f>
        <v>0.66735112936344976</v>
      </c>
      <c r="J517" s="264">
        <f>+IF(H517=0,"",'Ark1'!AF1282)</f>
        <v>0.94829890517107118</v>
      </c>
      <c r="K517" s="265">
        <f>+IF(H517=0,"",'Ark1'!S1282)</f>
        <v>7.4230769230769251</v>
      </c>
      <c r="L517" s="265"/>
      <c r="M517" s="266"/>
      <c r="N517" s="266"/>
      <c r="O517" s="266"/>
      <c r="P517" s="264">
        <f>+IF(H517=0,"",'Ark1'!U1282)</f>
        <v>417.4</v>
      </c>
      <c r="Q517" s="266">
        <f>+IF(H517=0,"",'Ark1'!W1282)</f>
        <v>100</v>
      </c>
      <c r="R517" s="266">
        <f>+IF(H517=0,"",'Ark1'!X1282)</f>
        <v>80.769230769230745</v>
      </c>
      <c r="S517" s="266">
        <f>+IF(H517=0,"",'Ark1'!AG1282)</f>
        <v>2409.4230769230776</v>
      </c>
      <c r="T517" s="266">
        <f>+IF(H517=0,"",'Ark1'!AH1282)</f>
        <v>100</v>
      </c>
      <c r="U517" s="266">
        <f>+IF(H517=0,"",'Ark1'!AI1282)</f>
        <v>65.384615384615401</v>
      </c>
      <c r="V517" s="266">
        <f>+IF(H517=0,"",'Ark1'!Y1282)</f>
        <v>58.391832937887024</v>
      </c>
      <c r="W517" s="265">
        <f>+IF(H517=0,"",'Ark1'!Z1282)</f>
        <v>1.6213260698736911</v>
      </c>
      <c r="X517" s="266">
        <f t="shared" si="141"/>
        <v>173.23649134009094</v>
      </c>
      <c r="Y517" s="266">
        <f t="shared" si="142"/>
        <v>29.814285714285713</v>
      </c>
      <c r="Z517" s="264">
        <f t="shared" si="143"/>
        <v>1.0833333333333333</v>
      </c>
      <c r="AA517" s="353"/>
      <c r="AD517" s="28"/>
      <c r="AE517" s="27"/>
    </row>
    <row r="518" spans="1:67">
      <c r="A518" s="353"/>
      <c r="B518" s="353">
        <f>+'Ark1'!C1283</f>
        <v>2023</v>
      </c>
      <c r="C518" s="263">
        <f>+'Ark1'!M1283</f>
        <v>14</v>
      </c>
      <c r="D518" s="352" t="s">
        <v>106</v>
      </c>
      <c r="E518" s="263">
        <f>+'Ark1'!D1283</f>
        <v>9</v>
      </c>
      <c r="F518" s="263" t="str">
        <f t="shared" si="144"/>
        <v>Sep</v>
      </c>
      <c r="G518" s="263">
        <f>+IF(H518=0,"",'Ark1'!Q1283)</f>
        <v>29</v>
      </c>
      <c r="H518" s="451">
        <f>+'Ark1'!R1283</f>
        <v>31</v>
      </c>
      <c r="I518" s="264">
        <f>+IF(H518=0,"",'Ark1'!AE1283)</f>
        <v>0.8222811671087531</v>
      </c>
      <c r="J518" s="264">
        <f>+IF(H518=0,"",'Ark1'!AF1283)</f>
        <v>1.1260543252140196</v>
      </c>
      <c r="K518" s="265">
        <f>+IF(H518=0,"",'Ark1'!S1283)</f>
        <v>7.1290322580645133</v>
      </c>
      <c r="L518" s="265"/>
      <c r="M518" s="266"/>
      <c r="N518" s="266"/>
      <c r="O518" s="266"/>
      <c r="P518" s="264">
        <f>+IF(H518=0,"",'Ark1'!U1283)</f>
        <v>402.04516129032254</v>
      </c>
      <c r="Q518" s="266">
        <f>+IF(H518=0,"",'Ark1'!W1283)</f>
        <v>100</v>
      </c>
      <c r="R518" s="266">
        <f>+IF(H518=0,"",'Ark1'!X1283)</f>
        <v>80.645161290322562</v>
      </c>
      <c r="S518" s="266">
        <f>+IF(H518=0,"",'Ark1'!AG1283)</f>
        <v>2503.3448275862065</v>
      </c>
      <c r="T518" s="266">
        <f>+IF(H518=0,"",'Ark1'!AH1283)</f>
        <v>93.548387096774221</v>
      </c>
      <c r="U518" s="266">
        <f>+IF(H518=0,"",'Ark1'!AI1283)</f>
        <v>58.064516129032242</v>
      </c>
      <c r="V518" s="266">
        <f>+IF(H518=0,"",'Ark1'!Y1283)</f>
        <v>67.156302222500315</v>
      </c>
      <c r="W518" s="265">
        <f>+IF(H518=0,"",'Ark1'!Z1283)</f>
        <v>1.4971356626931995</v>
      </c>
      <c r="X518" s="266">
        <f t="shared" si="141"/>
        <v>160.60318852596328</v>
      </c>
      <c r="Y518" s="266">
        <f t="shared" si="142"/>
        <v>28.717511520737325</v>
      </c>
      <c r="Z518" s="264">
        <f t="shared" si="143"/>
        <v>1.0689655172413792</v>
      </c>
      <c r="AA518" s="353"/>
      <c r="AD518" s="28"/>
      <c r="AE518" s="27"/>
    </row>
    <row r="519" spans="1:67">
      <c r="A519" s="353"/>
      <c r="B519" s="353">
        <f>+'Ark1'!C1284</f>
        <v>2023</v>
      </c>
      <c r="C519" s="263">
        <f>+'Ark1'!M1284</f>
        <v>14</v>
      </c>
      <c r="D519" s="352" t="s">
        <v>106</v>
      </c>
      <c r="E519" s="263">
        <f>+'Ark1'!D1284</f>
        <v>10</v>
      </c>
      <c r="F519" s="263" t="str">
        <f t="shared" si="144"/>
        <v>Okt</v>
      </c>
      <c r="G519" s="263">
        <f>+IF(H519=0,"",'Ark1'!Q1284)</f>
        <v>135</v>
      </c>
      <c r="H519" s="451">
        <f>+'Ark1'!R1284</f>
        <v>158</v>
      </c>
      <c r="I519" s="264">
        <f>+IF(H519=0,"",'Ark1'!AE1284)</f>
        <v>1.6432657306292251</v>
      </c>
      <c r="J519" s="264">
        <f>+IF(H519=0,"",'Ark1'!AF1284)</f>
        <v>2.106873925938725</v>
      </c>
      <c r="K519" s="265">
        <f>+IF(H519=0,"",'Ark1'!S1284)</f>
        <v>7.0379746835443049</v>
      </c>
      <c r="L519" s="265"/>
      <c r="M519" s="266"/>
      <c r="N519" s="266"/>
      <c r="O519" s="266"/>
      <c r="P519" s="264">
        <f>+IF(H519=0,"",'Ark1'!U1284)</f>
        <v>382.61202531645574</v>
      </c>
      <c r="Q519" s="266">
        <f>+IF(H519=0,"",'Ark1'!W1284)</f>
        <v>100</v>
      </c>
      <c r="R519" s="266">
        <f>+IF(H519=0,"",'Ark1'!X1284)</f>
        <v>73.417721518987307</v>
      </c>
      <c r="S519" s="266">
        <f>+IF(H519=0,"",'Ark1'!AG1284)</f>
        <v>2478.5</v>
      </c>
      <c r="T519" s="266">
        <f>+IF(H519=0,"",'Ark1'!AH1284)</f>
        <v>97.468354430379762</v>
      </c>
      <c r="U519" s="266">
        <f>+IF(H519=0,"",'Ark1'!AI1284)</f>
        <v>83.544303797468388</v>
      </c>
      <c r="V519" s="266">
        <f>+IF(H519=0,"",'Ark1'!Y1284)</f>
        <v>52.709158233847994</v>
      </c>
      <c r="W519" s="265">
        <f>+IF(H519=0,"",'Ark1'!Z1284)</f>
        <v>1.2673408618515256</v>
      </c>
      <c r="X519" s="266">
        <f t="shared" si="141"/>
        <v>154.37241287732732</v>
      </c>
      <c r="Y519" s="266">
        <f t="shared" si="142"/>
        <v>27.329430379746839</v>
      </c>
      <c r="Z519" s="264">
        <f t="shared" si="143"/>
        <v>1.1703703703703703</v>
      </c>
      <c r="AA519" s="353"/>
      <c r="AD519" s="28"/>
      <c r="AE519" s="27"/>
    </row>
    <row r="520" spans="1:67">
      <c r="A520" s="353"/>
      <c r="B520" s="353">
        <f>+'Ark1'!C1285</f>
        <v>2023</v>
      </c>
      <c r="C520" s="263">
        <f>+'Ark1'!M1285</f>
        <v>14</v>
      </c>
      <c r="D520" s="352" t="s">
        <v>106</v>
      </c>
      <c r="E520" s="263">
        <f>+'Ark1'!D1285</f>
        <v>11</v>
      </c>
      <c r="F520" s="263" t="str">
        <f t="shared" si="144"/>
        <v>Nov</v>
      </c>
      <c r="G520" s="263">
        <f>+IF(H520=0,"",'Ark1'!Q1285)</f>
        <v>127</v>
      </c>
      <c r="H520" s="451">
        <f>+'Ark1'!R1285</f>
        <v>149</v>
      </c>
      <c r="I520" s="264">
        <f>+IF(H520=0,"",'Ark1'!AE1285)</f>
        <v>1.7321553127179723</v>
      </c>
      <c r="J520" s="264">
        <f>+IF(H520=0,"",'Ark1'!AF1285)</f>
        <v>2.1769124254011305</v>
      </c>
      <c r="K520" s="265">
        <f>+IF(H520=0,"",'Ark1'!S1285)</f>
        <v>7.0671140939597308</v>
      </c>
      <c r="L520" s="265"/>
      <c r="M520" s="266"/>
      <c r="N520" s="266"/>
      <c r="O520" s="266"/>
      <c r="P520" s="264">
        <f>+IF(H520=0,"",'Ark1'!U1285)</f>
        <v>381.22348993288574</v>
      </c>
      <c r="Q520" s="266">
        <f>+IF(H520=0,"",'Ark1'!W1285)</f>
        <v>100</v>
      </c>
      <c r="R520" s="266">
        <f>+IF(H520=0,"",'Ark1'!X1285)</f>
        <v>73.825503355704697</v>
      </c>
      <c r="S520" s="266">
        <f>+IF(H520=0,"",'Ark1'!AG1285)</f>
        <v>2574.612244897959</v>
      </c>
      <c r="T520" s="266">
        <f>+IF(H520=0,"",'Ark1'!AH1285)</f>
        <v>98.657718120805356</v>
      </c>
      <c r="U520" s="266">
        <f>+IF(H520=0,"",'Ark1'!AI1285)</f>
        <v>82.55033557046977</v>
      </c>
      <c r="V520" s="266">
        <f>+IF(H520=0,"",'Ark1'!Y1285)</f>
        <v>62.798960566422352</v>
      </c>
      <c r="W520" s="265">
        <f>+IF(H520=0,"",'Ark1'!Z1285)</f>
        <v>1.3344401813947362</v>
      </c>
      <c r="X520" s="266">
        <f t="shared" si="141"/>
        <v>148.07025434154065</v>
      </c>
      <c r="Y520" s="266">
        <f t="shared" si="142"/>
        <v>27.230249280920411</v>
      </c>
      <c r="Z520" s="264">
        <f t="shared" si="143"/>
        <v>1.1732283464566928</v>
      </c>
      <c r="AA520" s="353"/>
      <c r="AD520" s="28"/>
      <c r="AE520" s="27"/>
    </row>
    <row r="521" spans="1:67">
      <c r="A521" s="353"/>
      <c r="B521" s="353">
        <f>+'Ark1'!C1286</f>
        <v>2023</v>
      </c>
      <c r="C521" s="263">
        <f>+'Ark1'!M1286</f>
        <v>14</v>
      </c>
      <c r="D521" s="352" t="s">
        <v>106</v>
      </c>
      <c r="E521" s="263">
        <f>+'Ark1'!D1286</f>
        <v>12</v>
      </c>
      <c r="F521" s="263" t="str">
        <f t="shared" si="144"/>
        <v>Des</v>
      </c>
      <c r="G521" s="263">
        <f>+IF(H521=0,"",'Ark1'!Q1286)</f>
        <v>22</v>
      </c>
      <c r="H521" s="451">
        <f>+'Ark1'!R1286</f>
        <v>22</v>
      </c>
      <c r="I521" s="264">
        <f>+IF(H521=0,"",'Ark1'!AE1286)</f>
        <v>1.1088709677419355</v>
      </c>
      <c r="J521" s="264">
        <f>+IF(H521=0,"",'Ark1'!AF1286)</f>
        <v>1.4486437389042564</v>
      </c>
      <c r="K521" s="265">
        <f>+IF(H521=0,"",'Ark1'!S1286)</f>
        <v>7.3181818181818192</v>
      </c>
      <c r="L521" s="265"/>
      <c r="M521" s="266"/>
      <c r="N521" s="266"/>
      <c r="O521" s="266"/>
      <c r="P521" s="264">
        <f>+IF(H521=0,"",'Ark1'!U1286)</f>
        <v>398.7227272727273</v>
      </c>
      <c r="Q521" s="266">
        <f>+IF(H521=0,"",'Ark1'!W1286)</f>
        <v>100</v>
      </c>
      <c r="R521" s="266">
        <f>+IF(H521=0,"",'Ark1'!X1286)</f>
        <v>86.363636363636346</v>
      </c>
      <c r="S521" s="266">
        <f>+IF(H521=0,"",'Ark1'!AG1286)</f>
        <v>2776.7142857142858</v>
      </c>
      <c r="T521" s="266">
        <f>+IF(H521=0,"",'Ark1'!AH1286)</f>
        <v>95.454545454545439</v>
      </c>
      <c r="U521" s="266">
        <f>+IF(H521=0,"",'Ark1'!AI1286)</f>
        <v>72.727272727272734</v>
      </c>
      <c r="V521" s="266">
        <f>+IF(H521=0,"",'Ark1'!Y1286)</f>
        <v>48.889884916079644</v>
      </c>
      <c r="W521" s="265">
        <f>+IF(H521=0,"",'Ark1'!Z1286)</f>
        <v>1.0174104220726989</v>
      </c>
      <c r="X521" s="266">
        <f t="shared" si="141"/>
        <v>143.59515825019761</v>
      </c>
      <c r="Y521" s="266">
        <f t="shared" si="142"/>
        <v>28.480194805194806</v>
      </c>
      <c r="Z521" s="264">
        <f t="shared" si="143"/>
        <v>1</v>
      </c>
      <c r="AA521" s="353"/>
      <c r="AD521" s="28"/>
      <c r="AE521" s="27"/>
    </row>
    <row r="522" spans="1:67" ht="19.8">
      <c r="A522" s="353"/>
      <c r="B522" s="353"/>
      <c r="C522" s="353"/>
      <c r="D522" s="353"/>
      <c r="E522" s="353"/>
      <c r="F522" s="353"/>
      <c r="G522" s="353"/>
      <c r="H522" s="452"/>
      <c r="I522" s="354"/>
      <c r="J522" s="354"/>
      <c r="K522" s="353"/>
      <c r="L522" s="353"/>
      <c r="M522" s="355"/>
      <c r="N522" s="355"/>
      <c r="O522" s="355"/>
      <c r="P522" s="353"/>
      <c r="Q522" s="355"/>
      <c r="R522" s="355"/>
      <c r="S522" s="353"/>
      <c r="T522" s="355"/>
      <c r="U522" s="355"/>
      <c r="V522" s="355"/>
      <c r="W522" s="353"/>
      <c r="X522" s="353"/>
      <c r="Y522" s="355"/>
      <c r="Z522" s="354"/>
      <c r="AA522" s="353"/>
      <c r="AB522" s="247"/>
      <c r="AD522" s="28"/>
      <c r="AE522" s="27"/>
      <c r="AF522" s="248"/>
      <c r="AG522" s="86"/>
      <c r="AK522" s="86"/>
      <c r="BC522" s="259" t="e">
        <f>1+#REF!</f>
        <v>#REF!</v>
      </c>
      <c r="BD522" s="27">
        <v>248.30514184397128</v>
      </c>
      <c r="BE522" s="86">
        <f t="shared" ref="BE522:BO522" si="145">+BD522</f>
        <v>248.30514184397128</v>
      </c>
      <c r="BF522" s="86">
        <f t="shared" si="145"/>
        <v>248.30514184397128</v>
      </c>
      <c r="BG522" s="86">
        <f t="shared" si="145"/>
        <v>248.30514184397128</v>
      </c>
      <c r="BH522" s="86">
        <f t="shared" si="145"/>
        <v>248.30514184397128</v>
      </c>
      <c r="BI522" s="86">
        <f t="shared" si="145"/>
        <v>248.30514184397128</v>
      </c>
      <c r="BJ522" s="86">
        <f t="shared" si="145"/>
        <v>248.30514184397128</v>
      </c>
      <c r="BK522" s="86">
        <f t="shared" si="145"/>
        <v>248.30514184397128</v>
      </c>
      <c r="BL522" s="86">
        <f t="shared" si="145"/>
        <v>248.30514184397128</v>
      </c>
      <c r="BM522" s="86">
        <f t="shared" si="145"/>
        <v>248.30514184397128</v>
      </c>
      <c r="BN522" s="86">
        <f t="shared" si="145"/>
        <v>248.30514184397128</v>
      </c>
      <c r="BO522" s="86">
        <f t="shared" si="145"/>
        <v>248.30514184397128</v>
      </c>
    </row>
    <row r="523" spans="1:67" ht="19.8">
      <c r="A523" s="353"/>
      <c r="B523" s="353"/>
      <c r="C523" s="353"/>
      <c r="D523" s="353"/>
      <c r="E523" s="353"/>
      <c r="F523" s="353"/>
      <c r="G523" s="353"/>
      <c r="H523" s="452"/>
      <c r="I523" s="354"/>
      <c r="J523" s="354"/>
      <c r="K523" s="353"/>
      <c r="L523" s="353"/>
      <c r="M523" s="355"/>
      <c r="N523" s="355"/>
      <c r="O523" s="355"/>
      <c r="P523" s="353"/>
      <c r="Q523" s="355"/>
      <c r="R523" s="355"/>
      <c r="S523" s="353"/>
      <c r="T523" s="355"/>
      <c r="U523" s="355"/>
      <c r="V523" s="355"/>
      <c r="W523" s="353"/>
      <c r="X523" s="353"/>
      <c r="Y523" s="355"/>
      <c r="Z523" s="354"/>
      <c r="AA523" s="353"/>
      <c r="AB523" s="247"/>
      <c r="AD523" s="28"/>
      <c r="AE523" s="27"/>
      <c r="AF523" s="248"/>
      <c r="AG523" s="86"/>
      <c r="AK523" s="86"/>
      <c r="BC523" s="259"/>
      <c r="BD523" s="27"/>
    </row>
    <row r="524" spans="1:67" ht="22.8">
      <c r="A524" s="356" t="s">
        <v>628</v>
      </c>
      <c r="B524" s="353"/>
      <c r="C524" s="353"/>
      <c r="D524" s="357" t="str">
        <f>+D529</f>
        <v>5+</v>
      </c>
      <c r="E524" s="353"/>
      <c r="F524" s="353"/>
      <c r="G524" s="353"/>
      <c r="H524" s="446">
        <f>SUM(H529:H540)</f>
        <v>663</v>
      </c>
      <c r="I524" s="354"/>
      <c r="J524" s="354"/>
      <c r="K524" s="353"/>
      <c r="L524" s="353"/>
      <c r="M524" s="355"/>
      <c r="N524" s="355"/>
      <c r="O524" s="355"/>
      <c r="P524" s="269">
        <f>+Fettgruppe!Q39</f>
        <v>420.87797888386143</v>
      </c>
      <c r="Q524" s="355"/>
      <c r="R524" s="355"/>
      <c r="S524" s="353"/>
      <c r="T524" s="355"/>
      <c r="U524" s="355"/>
      <c r="V524" s="355"/>
      <c r="W524" s="353"/>
      <c r="X524" s="269">
        <f>+Fettgruppe!Y39</f>
        <v>161.13807489247171</v>
      </c>
      <c r="Y524" s="358" t="s">
        <v>627</v>
      </c>
      <c r="Z524" s="359"/>
      <c r="AA524" s="353"/>
      <c r="AB524" s="247"/>
      <c r="AD524" s="28"/>
      <c r="AE524" s="27"/>
      <c r="AF524" s="248"/>
      <c r="AG524" s="86"/>
      <c r="AK524" s="86"/>
      <c r="BC524" s="259" t="e">
        <f>1+BC522</f>
        <v>#REF!</v>
      </c>
      <c r="BD524" s="27">
        <v>268.9193823216188</v>
      </c>
      <c r="BE524" s="86">
        <f t="shared" ref="BE524:BO524" si="146">+BD524</f>
        <v>268.9193823216188</v>
      </c>
      <c r="BF524" s="86">
        <f t="shared" si="146"/>
        <v>268.9193823216188</v>
      </c>
      <c r="BG524" s="86">
        <f t="shared" si="146"/>
        <v>268.9193823216188</v>
      </c>
      <c r="BH524" s="86">
        <f t="shared" si="146"/>
        <v>268.9193823216188</v>
      </c>
      <c r="BI524" s="86">
        <f t="shared" si="146"/>
        <v>268.9193823216188</v>
      </c>
      <c r="BJ524" s="86">
        <f t="shared" si="146"/>
        <v>268.9193823216188</v>
      </c>
      <c r="BK524" s="86">
        <f t="shared" si="146"/>
        <v>268.9193823216188</v>
      </c>
      <c r="BL524" s="86">
        <f t="shared" si="146"/>
        <v>268.9193823216188</v>
      </c>
      <c r="BM524" s="86">
        <f t="shared" si="146"/>
        <v>268.9193823216188</v>
      </c>
      <c r="BN524" s="86">
        <f t="shared" si="146"/>
        <v>268.9193823216188</v>
      </c>
      <c r="BO524" s="86">
        <f t="shared" si="146"/>
        <v>268.9193823216188</v>
      </c>
    </row>
    <row r="525" spans="1:67" ht="16.5" customHeight="1">
      <c r="A525" s="353"/>
      <c r="B525" s="353"/>
      <c r="C525" s="353"/>
      <c r="D525" s="357"/>
      <c r="E525" s="353"/>
      <c r="F525" s="353"/>
      <c r="G525" s="353"/>
      <c r="H525" s="452"/>
      <c r="I525" s="353"/>
      <c r="J525" s="353"/>
      <c r="K525" s="353"/>
      <c r="L525" s="353"/>
      <c r="M525" s="355"/>
      <c r="N525" s="355"/>
      <c r="O525" s="355"/>
      <c r="P525" s="353"/>
      <c r="Q525" s="355"/>
      <c r="R525" s="355"/>
      <c r="S525" s="353"/>
      <c r="T525" s="355"/>
      <c r="U525" s="355"/>
      <c r="V525" s="355"/>
      <c r="W525" s="353"/>
      <c r="X525" s="353"/>
      <c r="Y525" s="355"/>
      <c r="Z525" s="359" t="s">
        <v>4</v>
      </c>
      <c r="AA525" s="353"/>
      <c r="AB525" s="247"/>
      <c r="AD525" s="28"/>
      <c r="AE525" s="27"/>
      <c r="AF525" s="248"/>
      <c r="AG525" s="86"/>
      <c r="AK525" s="86"/>
      <c r="BC525" s="259"/>
      <c r="BD525" s="27"/>
    </row>
    <row r="526" spans="1:67" ht="19.8">
      <c r="A526" s="353"/>
      <c r="B526" s="353"/>
      <c r="C526" s="353"/>
      <c r="D526" s="353"/>
      <c r="E526" s="353"/>
      <c r="F526" s="353"/>
      <c r="G526" s="356" t="s">
        <v>4</v>
      </c>
      <c r="H526" s="452"/>
      <c r="I526" s="354"/>
      <c r="J526" s="354"/>
      <c r="K526" s="356" t="s">
        <v>24</v>
      </c>
      <c r="L526" s="356"/>
      <c r="M526" s="355"/>
      <c r="N526" s="355"/>
      <c r="O526" s="355"/>
      <c r="P526" s="354"/>
      <c r="Q526" s="355" t="s">
        <v>404</v>
      </c>
      <c r="R526" s="355" t="s">
        <v>404</v>
      </c>
      <c r="S526" s="358" t="s">
        <v>533</v>
      </c>
      <c r="T526" s="355" t="s">
        <v>404</v>
      </c>
      <c r="U526" s="355" t="s">
        <v>404</v>
      </c>
      <c r="V526" s="358" t="s">
        <v>424</v>
      </c>
      <c r="W526" s="353"/>
      <c r="X526" s="356" t="s">
        <v>479</v>
      </c>
      <c r="Y526" s="358" t="s">
        <v>78</v>
      </c>
      <c r="Z526" s="359" t="s">
        <v>10</v>
      </c>
      <c r="AA526" s="353"/>
      <c r="AB526" s="247"/>
      <c r="AD526" s="28"/>
      <c r="AE526" s="27"/>
      <c r="AF526" s="248"/>
      <c r="AG526" s="86"/>
      <c r="AK526" s="86"/>
      <c r="BC526" s="259" t="e">
        <f>1+BC524</f>
        <v>#REF!</v>
      </c>
      <c r="BD526" s="27">
        <v>292.46921194322113</v>
      </c>
      <c r="BE526" s="86">
        <f t="shared" ref="BE526:BO528" si="147">+BD526</f>
        <v>292.46921194322113</v>
      </c>
      <c r="BF526" s="86">
        <f t="shared" si="147"/>
        <v>292.46921194322113</v>
      </c>
      <c r="BG526" s="86">
        <f t="shared" si="147"/>
        <v>292.46921194322113</v>
      </c>
      <c r="BH526" s="86">
        <f t="shared" si="147"/>
        <v>292.46921194322113</v>
      </c>
      <c r="BI526" s="86">
        <f t="shared" si="147"/>
        <v>292.46921194322113</v>
      </c>
      <c r="BJ526" s="86">
        <f t="shared" si="147"/>
        <v>292.46921194322113</v>
      </c>
      <c r="BK526" s="86">
        <f t="shared" si="147"/>
        <v>292.46921194322113</v>
      </c>
      <c r="BL526" s="86">
        <f t="shared" si="147"/>
        <v>292.46921194322113</v>
      </c>
      <c r="BM526" s="86">
        <f t="shared" si="147"/>
        <v>292.46921194322113</v>
      </c>
      <c r="BN526" s="86">
        <f t="shared" si="147"/>
        <v>292.46921194322113</v>
      </c>
      <c r="BO526" s="86">
        <f t="shared" si="147"/>
        <v>292.46921194322113</v>
      </c>
    </row>
    <row r="527" spans="1:67" ht="19.8">
      <c r="A527" s="353"/>
      <c r="B527" s="353"/>
      <c r="C527" s="353"/>
      <c r="D527" s="353"/>
      <c r="E527" s="356"/>
      <c r="F527" s="356"/>
      <c r="G527" s="356" t="s">
        <v>477</v>
      </c>
      <c r="H527" s="453" t="s">
        <v>4</v>
      </c>
      <c r="I527" s="359" t="s">
        <v>4</v>
      </c>
      <c r="J527" s="359" t="s">
        <v>1</v>
      </c>
      <c r="K527" s="356" t="s">
        <v>541</v>
      </c>
      <c r="L527" s="356"/>
      <c r="M527" s="358"/>
      <c r="N527" s="358"/>
      <c r="O527" s="358"/>
      <c r="P527" s="359" t="s">
        <v>24</v>
      </c>
      <c r="Q527" s="358" t="s">
        <v>575</v>
      </c>
      <c r="R527" s="358" t="s">
        <v>489</v>
      </c>
      <c r="S527" s="358" t="s">
        <v>554</v>
      </c>
      <c r="T527" s="358" t="s">
        <v>491</v>
      </c>
      <c r="U527" s="358" t="s">
        <v>562</v>
      </c>
      <c r="V527" s="358"/>
      <c r="W527" s="356" t="s">
        <v>415</v>
      </c>
      <c r="X527" s="356" t="s">
        <v>487</v>
      </c>
      <c r="Y527" s="358" t="s">
        <v>425</v>
      </c>
      <c r="Z527" s="359" t="s">
        <v>71</v>
      </c>
      <c r="AA527" s="353"/>
      <c r="AB527" s="247"/>
      <c r="AD527" s="28"/>
      <c r="AE527" s="27"/>
      <c r="AF527" s="248"/>
      <c r="AG527" s="86"/>
      <c r="AK527" s="86"/>
      <c r="BC527" s="259" t="e">
        <f t="shared" ref="BC527:BC528" si="148">1+BC526</f>
        <v>#REF!</v>
      </c>
      <c r="BD527" s="27">
        <v>314.89908376963371</v>
      </c>
      <c r="BE527" s="86">
        <f t="shared" si="147"/>
        <v>314.89908376963371</v>
      </c>
      <c r="BF527" s="86">
        <f t="shared" si="147"/>
        <v>314.89908376963371</v>
      </c>
      <c r="BG527" s="86">
        <f t="shared" si="147"/>
        <v>314.89908376963371</v>
      </c>
      <c r="BH527" s="86">
        <f t="shared" si="147"/>
        <v>314.89908376963371</v>
      </c>
      <c r="BI527" s="86">
        <f t="shared" si="147"/>
        <v>314.89908376963371</v>
      </c>
      <c r="BJ527" s="86">
        <f t="shared" si="147"/>
        <v>314.89908376963371</v>
      </c>
      <c r="BK527" s="86">
        <f t="shared" si="147"/>
        <v>314.89908376963371</v>
      </c>
      <c r="BL527" s="86">
        <f t="shared" si="147"/>
        <v>314.89908376963371</v>
      </c>
      <c r="BM527" s="86">
        <f t="shared" si="147"/>
        <v>314.89908376963371</v>
      </c>
      <c r="BN527" s="86">
        <f t="shared" si="147"/>
        <v>314.89908376963371</v>
      </c>
      <c r="BO527" s="86">
        <f t="shared" si="147"/>
        <v>314.89908376963371</v>
      </c>
    </row>
    <row r="528" spans="1:67" ht="19.8">
      <c r="A528" s="353"/>
      <c r="B528" s="353"/>
      <c r="C528" s="356" t="s">
        <v>0</v>
      </c>
      <c r="D528" s="356"/>
      <c r="E528" s="356" t="s">
        <v>87</v>
      </c>
      <c r="F528" s="356"/>
      <c r="G528" s="360" t="s">
        <v>478</v>
      </c>
      <c r="H528" s="454" t="s">
        <v>10</v>
      </c>
      <c r="I528" s="361" t="s">
        <v>404</v>
      </c>
      <c r="J528" s="361" t="s">
        <v>404</v>
      </c>
      <c r="K528" s="360" t="s">
        <v>542</v>
      </c>
      <c r="L528" s="360"/>
      <c r="M528" s="362"/>
      <c r="N528" s="362"/>
      <c r="O528" s="362"/>
      <c r="P528" s="361" t="s">
        <v>45</v>
      </c>
      <c r="Q528" s="362" t="s">
        <v>552</v>
      </c>
      <c r="R528" s="362" t="s">
        <v>441</v>
      </c>
      <c r="S528" s="362" t="s">
        <v>485</v>
      </c>
      <c r="T528" s="362" t="s">
        <v>472</v>
      </c>
      <c r="U528" s="362" t="s">
        <v>531</v>
      </c>
      <c r="V528" s="362" t="s">
        <v>1</v>
      </c>
      <c r="W528" s="360" t="s">
        <v>416</v>
      </c>
      <c r="X528" s="360" t="s">
        <v>488</v>
      </c>
      <c r="Y528" s="362" t="s">
        <v>426</v>
      </c>
      <c r="Z528" s="361" t="s">
        <v>557</v>
      </c>
      <c r="AA528" s="353"/>
      <c r="AB528" s="247"/>
      <c r="AD528" s="28"/>
      <c r="AE528" s="27"/>
      <c r="AF528" s="248"/>
      <c r="AG528" s="86"/>
      <c r="AK528" s="86"/>
      <c r="BC528" s="259" t="e">
        <f t="shared" si="148"/>
        <v>#REF!</v>
      </c>
      <c r="BD528" s="27">
        <v>325.0188034188032</v>
      </c>
      <c r="BE528" s="86">
        <f t="shared" si="147"/>
        <v>325.0188034188032</v>
      </c>
      <c r="BF528" s="86">
        <f t="shared" si="147"/>
        <v>325.0188034188032</v>
      </c>
      <c r="BG528" s="86">
        <f t="shared" si="147"/>
        <v>325.0188034188032</v>
      </c>
      <c r="BH528" s="86">
        <f t="shared" si="147"/>
        <v>325.0188034188032</v>
      </c>
      <c r="BI528" s="86">
        <f t="shared" si="147"/>
        <v>325.0188034188032</v>
      </c>
      <c r="BJ528" s="86">
        <f t="shared" si="147"/>
        <v>325.0188034188032</v>
      </c>
      <c r="BK528" s="86">
        <f t="shared" si="147"/>
        <v>325.0188034188032</v>
      </c>
      <c r="BL528" s="86">
        <f t="shared" si="147"/>
        <v>325.0188034188032</v>
      </c>
      <c r="BM528" s="86">
        <f t="shared" si="147"/>
        <v>325.0188034188032</v>
      </c>
      <c r="BN528" s="86">
        <f t="shared" si="147"/>
        <v>325.0188034188032</v>
      </c>
      <c r="BO528" s="86">
        <f t="shared" si="147"/>
        <v>325.0188034188032</v>
      </c>
    </row>
    <row r="529" spans="1:31">
      <c r="A529" s="353"/>
      <c r="B529" s="353">
        <f>+'Ark1'!C1287</f>
        <v>2023</v>
      </c>
      <c r="C529" s="263">
        <f>+'Ark1'!M1287</f>
        <v>15</v>
      </c>
      <c r="D529" s="263" t="s">
        <v>107</v>
      </c>
      <c r="E529" s="263">
        <f>+'Ark1'!D1287</f>
        <v>1</v>
      </c>
      <c r="F529" s="263" t="s">
        <v>586</v>
      </c>
      <c r="G529" s="263">
        <f>+IF(H529=0,"",'Ark1'!Q1287)</f>
        <v>32</v>
      </c>
      <c r="H529" s="451">
        <f>+'Ark1'!R1287</f>
        <v>51</v>
      </c>
      <c r="I529" s="264">
        <f>+IF(H529=0,"",'Ark1'!AE1287)</f>
        <v>0.93201754385964941</v>
      </c>
      <c r="J529" s="264">
        <f>+IF(H529=0,"",'Ark1'!AF1287)</f>
        <v>1.2607808938239131</v>
      </c>
      <c r="K529" s="265">
        <f>+IF(H529=0,"",'Ark1'!S1287)</f>
        <v>8.1568627450980387</v>
      </c>
      <c r="L529" s="265"/>
      <c r="M529" s="266"/>
      <c r="N529" s="266"/>
      <c r="O529" s="266"/>
      <c r="P529" s="264">
        <f>+IF(H529=0,"",'Ark1'!U1287)</f>
        <v>405.69607843137243</v>
      </c>
      <c r="Q529" s="266">
        <f>+IF(H529=0,"",'Ark1'!W1287)</f>
        <v>100</v>
      </c>
      <c r="R529" s="266">
        <f>+IF(H529=0,"",'Ark1'!X1287)</f>
        <v>78.431372549019613</v>
      </c>
      <c r="S529" s="266">
        <f>+IF(H529=0,"",'Ark1'!AG1287)</f>
        <v>2651.9761904761904</v>
      </c>
      <c r="T529" s="266">
        <f>+IF(H529=0,"",'Ark1'!AH1287)</f>
        <v>82.352941176470608</v>
      </c>
      <c r="U529" s="266">
        <f>+IF(H529=0,"",'Ark1'!AI1287)</f>
        <v>64.705882352941188</v>
      </c>
      <c r="V529" s="266">
        <f>+IF(H529=0,"",'Ark1'!Y1287)</f>
        <v>72.023443788877557</v>
      </c>
      <c r="W529" s="265">
        <f>+IF(H529=0,"",'Ark1'!Z1287)</f>
        <v>1.4054871323496063</v>
      </c>
      <c r="X529" s="266">
        <f t="shared" ref="X529:X540" si="149">+IF(H529=0,"",1000*P529/S529)</f>
        <v>152.97877857588358</v>
      </c>
      <c r="Y529" s="266">
        <f t="shared" ref="Y529:Y540" si="150">+IF(H529=0,"",P529/C529)</f>
        <v>27.046405228758161</v>
      </c>
      <c r="Z529" s="264">
        <f t="shared" ref="Z529:Z540" si="151">+IF(H529=0,"",H529/G529)</f>
        <v>1.59375</v>
      </c>
      <c r="AA529" s="353"/>
      <c r="AD529" s="28"/>
      <c r="AE529" s="27"/>
    </row>
    <row r="530" spans="1:31">
      <c r="A530" s="353"/>
      <c r="B530" s="353">
        <f>+'Ark1'!C1288</f>
        <v>2023</v>
      </c>
      <c r="C530" s="263">
        <f>+'Ark1'!M1288</f>
        <v>15</v>
      </c>
      <c r="D530" s="263" t="s">
        <v>107</v>
      </c>
      <c r="E530" s="263">
        <f>+'Ark1'!D1288</f>
        <v>2</v>
      </c>
      <c r="F530" s="263" t="s">
        <v>587</v>
      </c>
      <c r="G530" s="263">
        <f>+IF(H530=0,"",'Ark1'!Q1288)</f>
        <v>19</v>
      </c>
      <c r="H530" s="451">
        <f>+'Ark1'!R1288</f>
        <v>22</v>
      </c>
      <c r="I530" s="264">
        <f>+IF(H530=0,"",'Ark1'!AE1288)</f>
        <v>0.60158599945310365</v>
      </c>
      <c r="J530" s="264">
        <f>+IF(H530=0,"",'Ark1'!AF1288)</f>
        <v>0.83236452816718498</v>
      </c>
      <c r="K530" s="265">
        <f>+IF(H530=0,"",'Ark1'!S1288)</f>
        <v>7.5454545454545459</v>
      </c>
      <c r="L530" s="265"/>
      <c r="M530" s="266"/>
      <c r="N530" s="266"/>
      <c r="O530" s="266"/>
      <c r="P530" s="264">
        <f>+IF(H530=0,"",'Ark1'!U1288)</f>
        <v>409.76363636363641</v>
      </c>
      <c r="Q530" s="266">
        <f>+IF(H530=0,"",'Ark1'!W1288)</f>
        <v>100</v>
      </c>
      <c r="R530" s="266">
        <f>+IF(H530=0,"",'Ark1'!X1288)</f>
        <v>77.272727272727266</v>
      </c>
      <c r="S530" s="266">
        <f>+IF(H530=0,"",'Ark1'!AG1288)</f>
        <v>2802.65</v>
      </c>
      <c r="T530" s="266">
        <f>+IF(H530=0,"",'Ark1'!AH1288)</f>
        <v>90.909090909090892</v>
      </c>
      <c r="U530" s="266">
        <f>+IF(H530=0,"",'Ark1'!AI1288)</f>
        <v>40.909090909090907</v>
      </c>
      <c r="V530" s="266">
        <f>+IF(H530=0,"",'Ark1'!Y1288)</f>
        <v>71.274294393717199</v>
      </c>
      <c r="W530" s="265">
        <f>+IF(H530=0,"",'Ark1'!Z1288)</f>
        <v>1.4686813110366801</v>
      </c>
      <c r="X530" s="266">
        <f t="shared" si="149"/>
        <v>146.20578251427628</v>
      </c>
      <c r="Y530" s="266">
        <f t="shared" si="150"/>
        <v>27.31757575757576</v>
      </c>
      <c r="Z530" s="264">
        <f t="shared" si="151"/>
        <v>1.1578947368421053</v>
      </c>
      <c r="AA530" s="353"/>
      <c r="AD530" s="28"/>
      <c r="AE530" s="27"/>
    </row>
    <row r="531" spans="1:31">
      <c r="A531" s="353"/>
      <c r="B531" s="353">
        <f>+'Ark1'!C1289</f>
        <v>2023</v>
      </c>
      <c r="C531" s="263">
        <f>+'Ark1'!M1289</f>
        <v>15</v>
      </c>
      <c r="D531" s="263" t="s">
        <v>107</v>
      </c>
      <c r="E531" s="263">
        <f>+'Ark1'!D1289</f>
        <v>3</v>
      </c>
      <c r="F531" s="263" t="s">
        <v>588</v>
      </c>
      <c r="G531" s="263">
        <f>+IF(H531=0,"",'Ark1'!Q1289)</f>
        <v>41</v>
      </c>
      <c r="H531" s="451">
        <f>+'Ark1'!R1289</f>
        <v>55</v>
      </c>
      <c r="I531" s="264">
        <f>+IF(H531=0,"",'Ark1'!AE1289)</f>
        <v>1.1066398390342056</v>
      </c>
      <c r="J531" s="264">
        <f>+IF(H531=0,"",'Ark1'!AF1289)</f>
        <v>1.5635596059143733</v>
      </c>
      <c r="K531" s="265">
        <f>+IF(H531=0,"",'Ark1'!S1289)</f>
        <v>8.0181818181818176</v>
      </c>
      <c r="L531" s="265"/>
      <c r="M531" s="266"/>
      <c r="N531" s="266"/>
      <c r="O531" s="266"/>
      <c r="P531" s="264">
        <f>+IF(H531=0,"",'Ark1'!U1289)</f>
        <v>423.48181818181826</v>
      </c>
      <c r="Q531" s="266">
        <f>+IF(H531=0,"",'Ark1'!W1289)</f>
        <v>100</v>
      </c>
      <c r="R531" s="266">
        <f>+IF(H531=0,"",'Ark1'!X1289)</f>
        <v>80</v>
      </c>
      <c r="S531" s="266">
        <f>+IF(H531=0,"",'Ark1'!AG1289)</f>
        <v>2434.1698113207544</v>
      </c>
      <c r="T531" s="266">
        <f>+IF(H531=0,"",'Ark1'!AH1289)</f>
        <v>96.363636363636346</v>
      </c>
      <c r="U531" s="266">
        <f>+IF(H531=0,"",'Ark1'!AI1289)</f>
        <v>63.636363636363633</v>
      </c>
      <c r="V531" s="266">
        <f>+IF(H531=0,"",'Ark1'!Y1289)</f>
        <v>82.13117244751426</v>
      </c>
      <c r="W531" s="265">
        <f>+IF(H531=0,"",'Ark1'!Z1289)</f>
        <v>1.5665933984391331</v>
      </c>
      <c r="X531" s="266">
        <f t="shared" si="149"/>
        <v>173.97381900486292</v>
      </c>
      <c r="Y531" s="266">
        <f t="shared" si="150"/>
        <v>28.232121212121218</v>
      </c>
      <c r="Z531" s="264">
        <f t="shared" si="151"/>
        <v>1.3414634146341464</v>
      </c>
      <c r="AA531" s="353"/>
      <c r="AD531" s="28"/>
      <c r="AE531" s="27"/>
    </row>
    <row r="532" spans="1:31">
      <c r="A532" s="353"/>
      <c r="B532" s="353">
        <f>+'Ark1'!C1290</f>
        <v>2023</v>
      </c>
      <c r="C532" s="263">
        <f>+'Ark1'!M1290</f>
        <v>15</v>
      </c>
      <c r="D532" s="263" t="s">
        <v>107</v>
      </c>
      <c r="E532" s="263">
        <f>+'Ark1'!D1290</f>
        <v>4</v>
      </c>
      <c r="F532" s="263" t="s">
        <v>589</v>
      </c>
      <c r="G532" s="263">
        <f>+IF(H532=0,"",'Ark1'!Q1290)</f>
        <v>21</v>
      </c>
      <c r="H532" s="451">
        <f>+'Ark1'!R1290</f>
        <v>28</v>
      </c>
      <c r="I532" s="264">
        <f>+IF(H532=0,"",'Ark1'!AE1290)</f>
        <v>0.79885877318116949</v>
      </c>
      <c r="J532" s="264">
        <f>+IF(H532=0,"",'Ark1'!AF1290)</f>
        <v>1.2082343020176796</v>
      </c>
      <c r="K532" s="265">
        <f>+IF(H532=0,"",'Ark1'!S1290)</f>
        <v>9.3214285714285694</v>
      </c>
      <c r="L532" s="265"/>
      <c r="M532" s="266"/>
      <c r="N532" s="266"/>
      <c r="O532" s="266"/>
      <c r="P532" s="264">
        <f>+IF(H532=0,"",'Ark1'!U1290)</f>
        <v>461.09642857142882</v>
      </c>
      <c r="Q532" s="266">
        <f>+IF(H532=0,"",'Ark1'!W1290)</f>
        <v>100</v>
      </c>
      <c r="R532" s="266">
        <f>+IF(H532=0,"",'Ark1'!X1290)</f>
        <v>96.428571428571445</v>
      </c>
      <c r="S532" s="266">
        <f>+IF(H532=0,"",'Ark1'!AG1290)</f>
        <v>2335.3703703703704</v>
      </c>
      <c r="T532" s="266">
        <f>+IF(H532=0,"",'Ark1'!AH1290)</f>
        <v>96.428571428571445</v>
      </c>
      <c r="U532" s="266">
        <f>+IF(H532=0,"",'Ark1'!AI1290)</f>
        <v>89.285714285714306</v>
      </c>
      <c r="V532" s="266">
        <f>+IF(H532=0,"",'Ark1'!Y1290)</f>
        <v>77.154152198896981</v>
      </c>
      <c r="W532" s="265">
        <f>+IF(H532=0,"",'Ark1'!Z1290)</f>
        <v>1.3901071754306149</v>
      </c>
      <c r="X532" s="266">
        <f t="shared" si="149"/>
        <v>197.44038651064272</v>
      </c>
      <c r="Y532" s="266">
        <f t="shared" si="150"/>
        <v>30.73976190476192</v>
      </c>
      <c r="Z532" s="264">
        <f t="shared" si="151"/>
        <v>1.3333333333333333</v>
      </c>
      <c r="AA532" s="353"/>
      <c r="AD532" s="28"/>
      <c r="AE532" s="27"/>
    </row>
    <row r="533" spans="1:31">
      <c r="A533" s="353"/>
      <c r="B533" s="353">
        <f>+'Ark1'!C1291</f>
        <v>2023</v>
      </c>
      <c r="C533" s="263">
        <f>+'Ark1'!M1291</f>
        <v>15</v>
      </c>
      <c r="D533" s="263" t="s">
        <v>107</v>
      </c>
      <c r="E533" s="263">
        <f>+'Ark1'!D1291</f>
        <v>5</v>
      </c>
      <c r="F533" s="263" t="s">
        <v>444</v>
      </c>
      <c r="G533" s="263">
        <f>+IF(H533=0,"",'Ark1'!Q1291)</f>
        <v>47</v>
      </c>
      <c r="H533" s="451">
        <f>+'Ark1'!R1291</f>
        <v>54</v>
      </c>
      <c r="I533" s="264">
        <f>+IF(H533=0,"",'Ark1'!AE1291)</f>
        <v>1.2860204810669202</v>
      </c>
      <c r="J533" s="264">
        <f>+IF(H533=0,"",'Ark1'!AF1291)</f>
        <v>1.8351572098547724</v>
      </c>
      <c r="K533" s="265">
        <f>+IF(H533=0,"",'Ark1'!S1291)</f>
        <v>8.4629629629629637</v>
      </c>
      <c r="L533" s="265"/>
      <c r="M533" s="266"/>
      <c r="N533" s="266"/>
      <c r="O533" s="266"/>
      <c r="P533" s="264">
        <f>+IF(H533=0,"",'Ark1'!U1291)</f>
        <v>434.21851851851858</v>
      </c>
      <c r="Q533" s="266">
        <f>+IF(H533=0,"",'Ark1'!W1291)</f>
        <v>100</v>
      </c>
      <c r="R533" s="266">
        <f>+IF(H533=0,"",'Ark1'!X1291)</f>
        <v>92.592592592592609</v>
      </c>
      <c r="S533" s="266">
        <f>+IF(H533=0,"",'Ark1'!AG1291)</f>
        <v>2512.8979591836724</v>
      </c>
      <c r="T533" s="266">
        <f>+IF(H533=0,"",'Ark1'!AH1291)</f>
        <v>90.740740740740762</v>
      </c>
      <c r="U533" s="266">
        <f>+IF(H533=0,"",'Ark1'!AI1291)</f>
        <v>74.074074074074076</v>
      </c>
      <c r="V533" s="266">
        <f>+IF(H533=0,"",'Ark1'!Y1291)</f>
        <v>56.48005571970932</v>
      </c>
      <c r="W533" s="265">
        <f>+IF(H533=0,"",'Ark1'!Z1291)</f>
        <v>1.0837685102518111</v>
      </c>
      <c r="X533" s="266">
        <f t="shared" si="149"/>
        <v>172.79592151030943</v>
      </c>
      <c r="Y533" s="266">
        <f t="shared" si="150"/>
        <v>28.947901234567905</v>
      </c>
      <c r="Z533" s="264">
        <f t="shared" si="151"/>
        <v>1.1489361702127661</v>
      </c>
      <c r="AA533" s="353"/>
      <c r="AD533" s="28"/>
      <c r="AE533" s="27"/>
    </row>
    <row r="534" spans="1:31">
      <c r="A534" s="353"/>
      <c r="B534" s="353">
        <f>+'Ark1'!C1292</f>
        <v>2023</v>
      </c>
      <c r="C534" s="263">
        <f>+'Ark1'!M1292</f>
        <v>15</v>
      </c>
      <c r="D534" s="263" t="s">
        <v>107</v>
      </c>
      <c r="E534" s="263">
        <f>+'Ark1'!D1292</f>
        <v>6</v>
      </c>
      <c r="F534" s="263" t="s">
        <v>590</v>
      </c>
      <c r="G534" s="263">
        <f>+IF(H534=0,"",'Ark1'!Q1292)</f>
        <v>35</v>
      </c>
      <c r="H534" s="451">
        <f>+'Ark1'!R1292</f>
        <v>43</v>
      </c>
      <c r="I534" s="264">
        <f>+IF(H534=0,"",'Ark1'!AE1292)</f>
        <v>0.95875139353400229</v>
      </c>
      <c r="J534" s="264">
        <f>+IF(H534=0,"",'Ark1'!AF1292)</f>
        <v>1.402283678005579</v>
      </c>
      <c r="K534" s="265">
        <f>+IF(H534=0,"",'Ark1'!S1292)</f>
        <v>8.3953488372093048</v>
      </c>
      <c r="L534" s="265"/>
      <c r="M534" s="266"/>
      <c r="N534" s="266"/>
      <c r="O534" s="266"/>
      <c r="P534" s="264">
        <f>+IF(H534=0,"",'Ark1'!U1292)</f>
        <v>441.77906976744191</v>
      </c>
      <c r="Q534" s="266">
        <f>+IF(H534=0,"",'Ark1'!W1292)</f>
        <v>100</v>
      </c>
      <c r="R534" s="266">
        <f>+IF(H534=0,"",'Ark1'!X1292)</f>
        <v>90.697674418604677</v>
      </c>
      <c r="S534" s="266">
        <f>+IF(H534=0,"",'Ark1'!AG1292)</f>
        <v>2391.75</v>
      </c>
      <c r="T534" s="266">
        <f>+IF(H534=0,"",'Ark1'!AH1292)</f>
        <v>83.720930232558146</v>
      </c>
      <c r="U534" s="266">
        <f>+IF(H534=0,"",'Ark1'!AI1292)</f>
        <v>65.116279069767444</v>
      </c>
      <c r="V534" s="266">
        <f>+IF(H534=0,"",'Ark1'!Y1292)</f>
        <v>64.086400829097045</v>
      </c>
      <c r="W534" s="265">
        <f>+IF(H534=0,"",'Ark1'!Z1292)</f>
        <v>1.4963449248507321</v>
      </c>
      <c r="X534" s="266">
        <f t="shared" si="149"/>
        <v>184.70955148633507</v>
      </c>
      <c r="Y534" s="266">
        <f t="shared" si="150"/>
        <v>29.451937984496126</v>
      </c>
      <c r="Z534" s="264">
        <f t="shared" si="151"/>
        <v>1.2285714285714286</v>
      </c>
      <c r="AA534" s="353"/>
      <c r="AD534" s="28"/>
      <c r="AE534" s="27"/>
    </row>
    <row r="535" spans="1:31">
      <c r="A535" s="353"/>
      <c r="B535" s="353">
        <f>+'Ark1'!C1293</f>
        <v>2023</v>
      </c>
      <c r="C535" s="263">
        <f>+'Ark1'!M1293</f>
        <v>15</v>
      </c>
      <c r="D535" s="263" t="s">
        <v>107</v>
      </c>
      <c r="E535" s="263">
        <f>+'Ark1'!D1293</f>
        <v>7</v>
      </c>
      <c r="F535" s="263" t="s">
        <v>591</v>
      </c>
      <c r="G535" s="263">
        <f>+IF(H535=0,"",'Ark1'!Q1293)</f>
        <v>19</v>
      </c>
      <c r="H535" s="451">
        <f>+'Ark1'!R1293</f>
        <v>25</v>
      </c>
      <c r="I535" s="264">
        <f>+IF(H535=0,"",'Ark1'!AE1293)</f>
        <v>0.8594018563080098</v>
      </c>
      <c r="J535" s="264">
        <f>+IF(H535=0,"",'Ark1'!AF1293)</f>
        <v>1.2802726375810336</v>
      </c>
      <c r="K535" s="265">
        <f>+IF(H535=0,"",'Ark1'!S1293)</f>
        <v>8.7200000000000006</v>
      </c>
      <c r="L535" s="265"/>
      <c r="M535" s="266"/>
      <c r="N535" s="266"/>
      <c r="O535" s="266"/>
      <c r="P535" s="264">
        <f>+IF(H535=0,"",'Ark1'!U1293)</f>
        <v>443.95200000000006</v>
      </c>
      <c r="Q535" s="266">
        <f>+IF(H535=0,"",'Ark1'!W1293)</f>
        <v>100</v>
      </c>
      <c r="R535" s="266">
        <f>+IF(H535=0,"",'Ark1'!X1293)</f>
        <v>100</v>
      </c>
      <c r="S535" s="266">
        <f>+IF(H535=0,"",'Ark1'!AG1293)</f>
        <v>2590.681818181818</v>
      </c>
      <c r="T535" s="266">
        <f>+IF(H535=0,"",'Ark1'!AH1293)</f>
        <v>88</v>
      </c>
      <c r="U535" s="266">
        <f>+IF(H535=0,"",'Ark1'!AI1293)</f>
        <v>60</v>
      </c>
      <c r="V535" s="266">
        <f>+IF(H535=0,"",'Ark1'!Y1293)</f>
        <v>54.700713852745608</v>
      </c>
      <c r="W535" s="265">
        <f>+IF(H535=0,"",'Ark1'!Z1293)</f>
        <v>1.428845687959337</v>
      </c>
      <c r="X535" s="266">
        <f t="shared" si="149"/>
        <v>171.36492674796037</v>
      </c>
      <c r="Y535" s="266">
        <f t="shared" si="150"/>
        <v>29.596800000000005</v>
      </c>
      <c r="Z535" s="264">
        <f t="shared" si="151"/>
        <v>1.3157894736842106</v>
      </c>
      <c r="AA535" s="353"/>
      <c r="AD535" s="28"/>
      <c r="AE535" s="27"/>
    </row>
    <row r="536" spans="1:31">
      <c r="A536" s="353"/>
      <c r="B536" s="353">
        <f>+'Ark1'!C1294</f>
        <v>2023</v>
      </c>
      <c r="C536" s="263">
        <f>+'Ark1'!M1294</f>
        <v>15</v>
      </c>
      <c r="D536" s="263" t="s">
        <v>107</v>
      </c>
      <c r="E536" s="263">
        <f>+'Ark1'!D1294</f>
        <v>8</v>
      </c>
      <c r="F536" s="263" t="s">
        <v>592</v>
      </c>
      <c r="G536" s="263">
        <f>+IF(H536=0,"",'Ark1'!Q1294)</f>
        <v>32</v>
      </c>
      <c r="H536" s="451">
        <f>+'Ark1'!R1294</f>
        <v>37</v>
      </c>
      <c r="I536" s="264">
        <f>+IF(H536=0,"",'Ark1'!AE1294)</f>
        <v>0.9496919917864477</v>
      </c>
      <c r="J536" s="264">
        <f>+IF(H536=0,"",'Ark1'!AF1294)</f>
        <v>1.3175031857107498</v>
      </c>
      <c r="K536" s="265">
        <f>+IF(H536=0,"",'Ark1'!S1294)</f>
        <v>7.8611111111111107</v>
      </c>
      <c r="L536" s="265"/>
      <c r="M536" s="266"/>
      <c r="N536" s="266"/>
      <c r="O536" s="266"/>
      <c r="P536" s="264">
        <f>+IF(H536=0,"",'Ark1'!U1294)</f>
        <v>407.50270270270255</v>
      </c>
      <c r="Q536" s="266">
        <f>+IF(H536=0,"",'Ark1'!W1294)</f>
        <v>100</v>
      </c>
      <c r="R536" s="266">
        <f>+IF(H536=0,"",'Ark1'!X1294)</f>
        <v>86.486486486486498</v>
      </c>
      <c r="S536" s="266">
        <f>+IF(H536=0,"",'Ark1'!AG1294)</f>
        <v>2663.5925925925926</v>
      </c>
      <c r="T536" s="266">
        <f>+IF(H536=0,"",'Ark1'!AH1294)</f>
        <v>72.97297297297294</v>
      </c>
      <c r="U536" s="266">
        <f>+IF(H536=0,"",'Ark1'!AI1294)</f>
        <v>64.864864864864884</v>
      </c>
      <c r="V536" s="266">
        <f>+IF(H536=0,"",'Ark1'!Y1294)</f>
        <v>50.279626127352174</v>
      </c>
      <c r="W536" s="265">
        <f>+IF(H536=0,"",'Ark1'!Z1294)</f>
        <v>0</v>
      </c>
      <c r="X536" s="266">
        <f t="shared" si="149"/>
        <v>152.98987684376391</v>
      </c>
      <c r="Y536" s="266">
        <f t="shared" si="150"/>
        <v>27.166846846846838</v>
      </c>
      <c r="Z536" s="264">
        <f t="shared" si="151"/>
        <v>1.15625</v>
      </c>
      <c r="AA536" s="353"/>
      <c r="AD536" s="28"/>
      <c r="AE536" s="27"/>
    </row>
    <row r="537" spans="1:31">
      <c r="A537" s="353"/>
      <c r="B537" s="353">
        <f>+'Ark1'!C1295</f>
        <v>2023</v>
      </c>
      <c r="C537" s="263">
        <f>+'Ark1'!M1295</f>
        <v>15</v>
      </c>
      <c r="D537" s="263" t="s">
        <v>107</v>
      </c>
      <c r="E537" s="263">
        <f>+'Ark1'!D1295</f>
        <v>9</v>
      </c>
      <c r="F537" s="263" t="s">
        <v>593</v>
      </c>
      <c r="G537" s="263">
        <f>+IF(H537=0,"",'Ark1'!Q1295)</f>
        <v>31</v>
      </c>
      <c r="H537" s="451">
        <f>+'Ark1'!R1295</f>
        <v>41</v>
      </c>
      <c r="I537" s="264">
        <f>+IF(H537=0,"",'Ark1'!AE1295)</f>
        <v>1.0875331564986737</v>
      </c>
      <c r="J537" s="264">
        <f>+IF(H537=0,"",'Ark1'!AF1295)</f>
        <v>1.5884147573017919</v>
      </c>
      <c r="K537" s="265">
        <f>+IF(H537=0,"",'Ark1'!S1295)</f>
        <v>8.0487804878048781</v>
      </c>
      <c r="L537" s="265"/>
      <c r="M537" s="266"/>
      <c r="N537" s="266"/>
      <c r="O537" s="266"/>
      <c r="P537" s="264">
        <f>+IF(H537=0,"",'Ark1'!U1295)</f>
        <v>428.80243902439025</v>
      </c>
      <c r="Q537" s="266">
        <f>+IF(H537=0,"",'Ark1'!W1295)</f>
        <v>100</v>
      </c>
      <c r="R537" s="266">
        <f>+IF(H537=0,"",'Ark1'!X1295)</f>
        <v>92.682926829268283</v>
      </c>
      <c r="S537" s="266">
        <f>+IF(H537=0,"",'Ark1'!AG1295)</f>
        <v>2565.4878048780483</v>
      </c>
      <c r="T537" s="266">
        <f>+IF(H537=0,"",'Ark1'!AH1295)</f>
        <v>100</v>
      </c>
      <c r="U537" s="266">
        <f>+IF(H537=0,"",'Ark1'!AI1295)</f>
        <v>70.731707317073187</v>
      </c>
      <c r="V537" s="266">
        <f>+IF(H537=0,"",'Ark1'!Y1295)</f>
        <v>48.264755043582042</v>
      </c>
      <c r="W537" s="265">
        <f>+IF(H537=0,"",'Ark1'!Z1295)</f>
        <v>1.0580981445601845</v>
      </c>
      <c r="X537" s="266">
        <f t="shared" si="149"/>
        <v>167.14265342016449</v>
      </c>
      <c r="Y537" s="266">
        <f t="shared" si="150"/>
        <v>28.586829268292682</v>
      </c>
      <c r="Z537" s="264">
        <f t="shared" si="151"/>
        <v>1.3225806451612903</v>
      </c>
      <c r="AA537" s="353"/>
      <c r="AD537" s="28"/>
      <c r="AE537" s="27"/>
    </row>
    <row r="538" spans="1:31">
      <c r="A538" s="353"/>
      <c r="B538" s="353">
        <f>+'Ark1'!C1296</f>
        <v>2023</v>
      </c>
      <c r="C538" s="263">
        <f>+'Ark1'!M1296</f>
        <v>15</v>
      </c>
      <c r="D538" s="263" t="s">
        <v>107</v>
      </c>
      <c r="E538" s="263">
        <f>+'Ark1'!D1296</f>
        <v>10</v>
      </c>
      <c r="F538" s="263" t="s">
        <v>594</v>
      </c>
      <c r="G538" s="263">
        <f>+IF(H538=0,"",'Ark1'!Q1296)</f>
        <v>105</v>
      </c>
      <c r="H538" s="451">
        <f>+'Ark1'!R1296</f>
        <v>165</v>
      </c>
      <c r="I538" s="264">
        <f>+IF(H538=0,"",'Ark1'!AE1296)</f>
        <v>1.7160686427457104</v>
      </c>
      <c r="J538" s="264">
        <f>+IF(H538=0,"",'Ark1'!AF1296)</f>
        <v>2.3814802168843556</v>
      </c>
      <c r="K538" s="265">
        <f>+IF(H538=0,"",'Ark1'!S1296)</f>
        <v>7.8363636363636351</v>
      </c>
      <c r="L538" s="265"/>
      <c r="M538" s="266"/>
      <c r="N538" s="266"/>
      <c r="O538" s="266"/>
      <c r="P538" s="264">
        <f>+IF(H538=0,"",'Ark1'!U1296)</f>
        <v>414.1333333333331</v>
      </c>
      <c r="Q538" s="266">
        <f>+IF(H538=0,"",'Ark1'!W1296)</f>
        <v>100</v>
      </c>
      <c r="R538" s="266">
        <f>+IF(H538=0,"",'Ark1'!X1296)</f>
        <v>87.878787878787875</v>
      </c>
      <c r="S538" s="266">
        <f>+IF(H538=0,"",'Ark1'!AG1296)</f>
        <v>2743.8447204968938</v>
      </c>
      <c r="T538" s="266">
        <f>+IF(H538=0,"",'Ark1'!AH1296)</f>
        <v>97.575757575757578</v>
      </c>
      <c r="U538" s="266">
        <f>+IF(H538=0,"",'Ark1'!AI1296)</f>
        <v>84.848484848484858</v>
      </c>
      <c r="V538" s="266">
        <f>+IF(H538=0,"",'Ark1'!Y1296)</f>
        <v>49.480371784368991</v>
      </c>
      <c r="W538" s="265">
        <f>+IF(H538=0,"",'Ark1'!Z1296)</f>
        <v>1.1189329824809684</v>
      </c>
      <c r="X538" s="266">
        <f t="shared" si="149"/>
        <v>150.93176747200766</v>
      </c>
      <c r="Y538" s="266">
        <f t="shared" si="150"/>
        <v>27.608888888888874</v>
      </c>
      <c r="Z538" s="264">
        <f t="shared" si="151"/>
        <v>1.5714285714285714</v>
      </c>
      <c r="AA538" s="353"/>
      <c r="AD538" s="28"/>
      <c r="AE538" s="27"/>
    </row>
    <row r="539" spans="1:31">
      <c r="A539" s="353"/>
      <c r="B539" s="353">
        <f>+'Ark1'!C1297</f>
        <v>2023</v>
      </c>
      <c r="C539" s="263">
        <f>+'Ark1'!M1297</f>
        <v>15</v>
      </c>
      <c r="D539" s="263" t="s">
        <v>107</v>
      </c>
      <c r="E539" s="263">
        <f>+'Ark1'!D1297</f>
        <v>11</v>
      </c>
      <c r="F539" s="263" t="s">
        <v>595</v>
      </c>
      <c r="G539" s="263">
        <f>+IF(H539=0,"",'Ark1'!Q1297)</f>
        <v>94</v>
      </c>
      <c r="H539" s="451">
        <f>+'Ark1'!R1297</f>
        <v>121</v>
      </c>
      <c r="I539" s="264">
        <f>+IF(H539=0,"",'Ark1'!AE1297)</f>
        <v>1.4066496163682862</v>
      </c>
      <c r="J539" s="264">
        <f>+IF(H539=0,"",'Ark1'!AF1297)</f>
        <v>1.915547879269186</v>
      </c>
      <c r="K539" s="265">
        <f>+IF(H539=0,"",'Ark1'!S1297)</f>
        <v>7.7603305785123986</v>
      </c>
      <c r="L539" s="265"/>
      <c r="M539" s="266"/>
      <c r="N539" s="266"/>
      <c r="O539" s="266"/>
      <c r="P539" s="264">
        <f>+IF(H539=0,"",'Ark1'!U1297)</f>
        <v>413.07851239669429</v>
      </c>
      <c r="Q539" s="266">
        <f>+IF(H539=0,"",'Ark1'!W1297)</f>
        <v>100</v>
      </c>
      <c r="R539" s="266">
        <f>+IF(H539=0,"",'Ark1'!X1297)</f>
        <v>84.297520661157051</v>
      </c>
      <c r="S539" s="266">
        <f>+IF(H539=0,"",'Ark1'!AG1297)</f>
        <v>2665.9411764705878</v>
      </c>
      <c r="T539" s="266">
        <f>+IF(H539=0,"",'Ark1'!AH1297)</f>
        <v>98.347107438016508</v>
      </c>
      <c r="U539" s="266">
        <f>+IF(H539=0,"",'Ark1'!AI1297)</f>
        <v>83.471074380165305</v>
      </c>
      <c r="V539" s="266">
        <f>+IF(H539=0,"",'Ark1'!Y1297)</f>
        <v>60.622708298321101</v>
      </c>
      <c r="W539" s="265">
        <f>+IF(H539=0,"",'Ark1'!Z1297)</f>
        <v>1.1500973252990361</v>
      </c>
      <c r="X539" s="266">
        <f t="shared" si="149"/>
        <v>154.94659673757869</v>
      </c>
      <c r="Y539" s="266">
        <f t="shared" si="150"/>
        <v>27.538567493112954</v>
      </c>
      <c r="Z539" s="264">
        <f t="shared" si="151"/>
        <v>1.2872340425531914</v>
      </c>
      <c r="AA539" s="353"/>
      <c r="AD539" s="28"/>
      <c r="AE539" s="27"/>
    </row>
    <row r="540" spans="1:31">
      <c r="A540" s="353"/>
      <c r="B540" s="353">
        <f>+'Ark1'!C1298</f>
        <v>2023</v>
      </c>
      <c r="C540" s="263">
        <f>+'Ark1'!M1298</f>
        <v>15</v>
      </c>
      <c r="D540" s="263" t="s">
        <v>107</v>
      </c>
      <c r="E540" s="263">
        <f>+'Ark1'!D1298</f>
        <v>12</v>
      </c>
      <c r="F540" s="263" t="s">
        <v>596</v>
      </c>
      <c r="G540" s="263">
        <f>+IF(H540=0,"",'Ark1'!Q1298)</f>
        <v>17</v>
      </c>
      <c r="H540" s="451">
        <f>+'Ark1'!R1298</f>
        <v>21</v>
      </c>
      <c r="I540" s="264">
        <f>+IF(H540=0,"",'Ark1'!AE1298)</f>
        <v>1.058467741935484</v>
      </c>
      <c r="J540" s="264">
        <f>+IF(H540=0,"",'Ark1'!AF1298)</f>
        <v>1.4233103505222744</v>
      </c>
      <c r="K540" s="265">
        <f>+IF(H540=0,"",'Ark1'!S1298)</f>
        <v>7.7619047619047645</v>
      </c>
      <c r="L540" s="265"/>
      <c r="M540" s="266"/>
      <c r="N540" s="266"/>
      <c r="O540" s="266"/>
      <c r="P540" s="264">
        <f>+IF(H540=0,"",'Ark1'!U1298)</f>
        <v>410.40476190476176</v>
      </c>
      <c r="Q540" s="266">
        <f>+IF(H540=0,"",'Ark1'!W1298)</f>
        <v>100</v>
      </c>
      <c r="R540" s="266">
        <f>+IF(H540=0,"",'Ark1'!X1298)</f>
        <v>95.238095238095283</v>
      </c>
      <c r="S540" s="266">
        <f>+IF(H540=0,"",'Ark1'!AG1298)</f>
        <v>2471.3333333333339</v>
      </c>
      <c r="T540" s="266">
        <f>+IF(H540=0,"",'Ark1'!AH1298)</f>
        <v>85.714285714285694</v>
      </c>
      <c r="U540" s="266">
        <f>+IF(H540=0,"",'Ark1'!AI1298)</f>
        <v>76.190476190476218</v>
      </c>
      <c r="V540" s="266">
        <f>+IF(H540=0,"",'Ark1'!Y1298)</f>
        <v>45.69583159264392</v>
      </c>
      <c r="W540" s="265">
        <f>+IF(H540=0,"",'Ark1'!Z1298)</f>
        <v>1.0647942749999011</v>
      </c>
      <c r="X540" s="266">
        <f t="shared" si="149"/>
        <v>166.06612971598125</v>
      </c>
      <c r="Y540" s="266">
        <f t="shared" si="150"/>
        <v>27.36031746031745</v>
      </c>
      <c r="Z540" s="264">
        <f t="shared" si="151"/>
        <v>1.2352941176470589</v>
      </c>
      <c r="AA540" s="353"/>
      <c r="AD540" s="28"/>
      <c r="AE540" s="27"/>
    </row>
    <row r="541" spans="1:31">
      <c r="A541" s="353"/>
      <c r="B541" s="353"/>
      <c r="C541" s="353"/>
      <c r="D541" s="353"/>
      <c r="E541" s="353"/>
      <c r="F541" s="353"/>
      <c r="G541" s="353"/>
      <c r="H541" s="452"/>
      <c r="I541" s="353"/>
      <c r="J541" s="353"/>
      <c r="K541" s="353"/>
      <c r="L541" s="353"/>
      <c r="M541" s="353"/>
      <c r="N541" s="353"/>
      <c r="O541" s="353"/>
      <c r="P541" s="353"/>
      <c r="Q541" s="353"/>
      <c r="R541" s="353"/>
      <c r="S541" s="353"/>
      <c r="T541" s="353"/>
      <c r="U541" s="353"/>
      <c r="V541" s="353"/>
      <c r="W541" s="353"/>
      <c r="X541" s="353"/>
      <c r="Y541" s="353"/>
      <c r="Z541" s="353"/>
      <c r="AA541" s="353"/>
      <c r="AD541" s="28"/>
      <c r="AE541" s="27"/>
    </row>
    <row r="542" spans="1:31">
      <c r="A542" s="353"/>
      <c r="B542" s="353"/>
      <c r="C542" s="353"/>
      <c r="D542" s="353"/>
      <c r="E542" s="353"/>
      <c r="F542" s="353"/>
      <c r="G542" s="353"/>
      <c r="H542" s="452"/>
      <c r="I542" s="353"/>
      <c r="J542" s="353"/>
      <c r="K542" s="353"/>
      <c r="L542" s="353"/>
      <c r="M542" s="353"/>
      <c r="N542" s="353"/>
      <c r="O542" s="353"/>
      <c r="P542" s="353"/>
      <c r="Q542" s="353"/>
      <c r="R542" s="353"/>
      <c r="S542" s="353"/>
      <c r="T542" s="353"/>
      <c r="U542" s="353"/>
      <c r="V542" s="353"/>
      <c r="W542" s="353"/>
      <c r="X542" s="353"/>
      <c r="Y542" s="353"/>
      <c r="Z542" s="353"/>
      <c r="AA542" s="353"/>
      <c r="AD542" s="28"/>
      <c r="AE542" s="27"/>
    </row>
    <row r="543" spans="1:31">
      <c r="A543" s="353"/>
      <c r="B543" s="353"/>
      <c r="C543" s="353"/>
      <c r="D543" s="353"/>
      <c r="E543" s="353"/>
      <c r="F543" s="353"/>
      <c r="G543" s="353"/>
      <c r="H543" s="452"/>
      <c r="I543" s="353"/>
      <c r="J543" s="353"/>
      <c r="K543" s="353"/>
      <c r="L543" s="353"/>
      <c r="M543" s="353"/>
      <c r="N543" s="353"/>
      <c r="O543" s="353"/>
      <c r="P543" s="353"/>
      <c r="Q543" s="353"/>
      <c r="R543" s="353"/>
      <c r="S543" s="353"/>
      <c r="T543" s="353"/>
      <c r="U543" s="353"/>
      <c r="V543" s="353"/>
      <c r="W543" s="353"/>
      <c r="X543" s="353"/>
      <c r="Y543" s="353"/>
      <c r="Z543" s="353"/>
      <c r="AA543" s="353"/>
      <c r="AD543" s="28"/>
      <c r="AE543" s="27"/>
    </row>
    <row r="544" spans="1:31">
      <c r="A544" s="353"/>
      <c r="B544" s="353"/>
      <c r="C544" s="353"/>
      <c r="D544" s="353"/>
      <c r="E544" s="353"/>
      <c r="F544" s="353"/>
      <c r="G544" s="353"/>
      <c r="H544" s="452"/>
      <c r="I544" s="353"/>
      <c r="J544" s="353"/>
      <c r="K544" s="353"/>
      <c r="L544" s="353"/>
      <c r="M544" s="353"/>
      <c r="N544" s="353"/>
      <c r="O544" s="353"/>
      <c r="P544" s="353"/>
      <c r="Q544" s="353"/>
      <c r="R544" s="353"/>
      <c r="S544" s="353"/>
      <c r="T544" s="353"/>
      <c r="U544" s="353"/>
      <c r="V544" s="353"/>
      <c r="W544" s="353"/>
      <c r="X544" s="353"/>
      <c r="Y544" s="353"/>
      <c r="Z544" s="353"/>
      <c r="AA544" s="353"/>
      <c r="AD544" s="28"/>
      <c r="AE544" s="27"/>
    </row>
    <row r="545" spans="1:31">
      <c r="A545" s="28"/>
      <c r="B545" s="28"/>
      <c r="C545" s="28"/>
      <c r="D545" s="28"/>
      <c r="E545" s="28"/>
      <c r="F545" s="28"/>
      <c r="G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Y545" s="28"/>
      <c r="AD545" s="28"/>
      <c r="AE545" s="27"/>
    </row>
    <row r="546" spans="1:31">
      <c r="A546" s="28"/>
      <c r="B546" s="28"/>
      <c r="C546" s="28"/>
      <c r="D546" s="28"/>
      <c r="E546" s="28"/>
      <c r="F546" s="28"/>
      <c r="G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Y546" s="28"/>
      <c r="AD546" s="28"/>
      <c r="AE546" s="27"/>
    </row>
    <row r="547" spans="1:31">
      <c r="A547" s="28"/>
      <c r="B547" s="28"/>
      <c r="C547" s="28"/>
      <c r="D547" s="28"/>
      <c r="E547" s="28"/>
      <c r="F547" s="28"/>
      <c r="G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Y547" s="28"/>
      <c r="AD547" s="28"/>
      <c r="AE547" s="27"/>
    </row>
    <row r="548" spans="1:31">
      <c r="A548" s="28"/>
      <c r="B548" s="28"/>
      <c r="C548" s="28"/>
      <c r="D548" s="28"/>
      <c r="E548" s="28"/>
      <c r="F548" s="28"/>
      <c r="G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Y548" s="28"/>
      <c r="AD548" s="28"/>
      <c r="AE548" s="27"/>
    </row>
    <row r="549" spans="1:31">
      <c r="A549" s="28"/>
      <c r="B549" s="28"/>
      <c r="C549" s="28"/>
      <c r="D549" s="28"/>
      <c r="E549" s="28"/>
      <c r="F549" s="28"/>
      <c r="G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Y549" s="28"/>
      <c r="AD549" s="28"/>
      <c r="AE549" s="27"/>
    </row>
    <row r="550" spans="1:31">
      <c r="A550" s="28"/>
      <c r="B550" s="28"/>
      <c r="C550" s="28"/>
      <c r="D550" s="28"/>
      <c r="E550" s="28"/>
      <c r="F550" s="28"/>
      <c r="G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Y550" s="28"/>
      <c r="AD550" s="28"/>
      <c r="AE550" s="27"/>
    </row>
    <row r="551" spans="1:31">
      <c r="A551" s="28"/>
      <c r="B551" s="28"/>
      <c r="C551" s="28"/>
      <c r="D551" s="28"/>
      <c r="E551" s="28"/>
      <c r="F551" s="28"/>
      <c r="G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Y551" s="28"/>
      <c r="AD551" s="28"/>
      <c r="AE551" s="27"/>
    </row>
    <row r="552" spans="1:31">
      <c r="A552" s="28"/>
      <c r="B552" s="28"/>
      <c r="C552" s="28"/>
      <c r="D552" s="28"/>
      <c r="E552" s="28"/>
      <c r="F552" s="28"/>
      <c r="G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Y552" s="28"/>
      <c r="AD552" s="28"/>
      <c r="AE552" s="27"/>
    </row>
    <row r="553" spans="1:31">
      <c r="A553" s="28"/>
      <c r="B553" s="28"/>
      <c r="C553" s="28"/>
      <c r="D553" s="28"/>
      <c r="E553" s="28"/>
      <c r="F553" s="28"/>
      <c r="G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Y553" s="28"/>
      <c r="AD553" s="28"/>
      <c r="AE553" s="27"/>
    </row>
    <row r="554" spans="1:31">
      <c r="A554" s="28"/>
      <c r="B554" s="28"/>
      <c r="C554" s="28"/>
      <c r="D554" s="28"/>
      <c r="E554" s="28"/>
      <c r="F554" s="28"/>
      <c r="G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Y554" s="28"/>
      <c r="AD554" s="28"/>
      <c r="AE554" s="27"/>
    </row>
    <row r="555" spans="1:31">
      <c r="A555" s="28"/>
      <c r="B555" s="28"/>
      <c r="C555" s="28"/>
      <c r="D555" s="28"/>
      <c r="E555" s="28"/>
      <c r="F555" s="28"/>
      <c r="G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Y555" s="28"/>
      <c r="AD555" s="28"/>
      <c r="AE555" s="27"/>
    </row>
    <row r="556" spans="1:31">
      <c r="A556" s="28"/>
      <c r="B556" s="28"/>
      <c r="C556" s="28"/>
      <c r="D556" s="28"/>
      <c r="E556" s="28"/>
      <c r="F556" s="28"/>
      <c r="G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Y556" s="28"/>
      <c r="AD556" s="28"/>
      <c r="AE556" s="27"/>
    </row>
    <row r="557" spans="1:31">
      <c r="A557" s="28"/>
      <c r="B557" s="28"/>
      <c r="C557" s="28"/>
      <c r="D557" s="28"/>
      <c r="E557" s="28"/>
      <c r="F557" s="28"/>
      <c r="G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Y557" s="28"/>
    </row>
    <row r="558" spans="1:31">
      <c r="A558" s="28"/>
      <c r="B558" s="28"/>
      <c r="C558" s="28"/>
      <c r="D558" s="28"/>
      <c r="E558" s="28"/>
      <c r="F558" s="28"/>
      <c r="G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Y558" s="28"/>
    </row>
    <row r="559" spans="1:31">
      <c r="A559" s="34"/>
      <c r="B559" s="34"/>
      <c r="C559" s="34"/>
      <c r="D559" s="34"/>
      <c r="E559" s="34"/>
      <c r="F559" s="34"/>
      <c r="G559" s="34"/>
      <c r="H559" s="455"/>
      <c r="I559" s="72"/>
      <c r="J559" s="72"/>
      <c r="K559" s="34"/>
      <c r="L559" s="34"/>
      <c r="P559" s="34"/>
    </row>
    <row r="560" spans="1:31">
      <c r="A560" s="34"/>
      <c r="B560" s="34"/>
      <c r="C560" s="34"/>
      <c r="D560" s="34"/>
      <c r="E560" s="34"/>
      <c r="F560" s="34"/>
      <c r="G560" s="34"/>
      <c r="H560" s="455"/>
      <c r="I560" s="72"/>
      <c r="J560" s="72"/>
      <c r="K560" s="34"/>
      <c r="L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455"/>
      <c r="I561" s="72"/>
      <c r="J561" s="72"/>
      <c r="K561" s="34"/>
      <c r="L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455"/>
      <c r="I562" s="72"/>
      <c r="J562" s="72"/>
      <c r="K562" s="34"/>
      <c r="L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455"/>
      <c r="I563" s="72"/>
      <c r="J563" s="72"/>
      <c r="K563" s="34"/>
      <c r="L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455"/>
      <c r="I564" s="72"/>
      <c r="J564" s="72"/>
      <c r="K564" s="34"/>
      <c r="L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455"/>
      <c r="I565" s="72"/>
      <c r="J565" s="72"/>
      <c r="K565" s="34"/>
      <c r="L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455"/>
      <c r="I566" s="72"/>
      <c r="J566" s="72"/>
      <c r="K566" s="34"/>
      <c r="L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455"/>
      <c r="I567" s="72"/>
      <c r="J567" s="72"/>
      <c r="K567" s="34"/>
      <c r="L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455"/>
      <c r="I568" s="72"/>
      <c r="J568" s="72"/>
      <c r="K568" s="34"/>
      <c r="L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455"/>
      <c r="I569" s="72"/>
      <c r="J569" s="72"/>
      <c r="K569" s="34"/>
      <c r="L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455"/>
      <c r="I570" s="72"/>
      <c r="J570" s="72"/>
      <c r="K570" s="34"/>
      <c r="L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455"/>
      <c r="I571" s="72"/>
      <c r="J571" s="72"/>
      <c r="K571" s="34"/>
      <c r="L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455"/>
      <c r="I572" s="72"/>
      <c r="J572" s="72"/>
      <c r="K572" s="34"/>
      <c r="L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455"/>
      <c r="I573" s="72"/>
      <c r="J573" s="72"/>
      <c r="K573" s="34"/>
      <c r="L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455"/>
      <c r="I574" s="72"/>
      <c r="J574" s="72"/>
      <c r="K574" s="34"/>
      <c r="L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455"/>
      <c r="I575" s="72"/>
      <c r="J575" s="72"/>
      <c r="K575" s="34"/>
      <c r="L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455"/>
      <c r="I576" s="72"/>
      <c r="J576" s="72"/>
      <c r="K576" s="34"/>
      <c r="L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455"/>
      <c r="I577" s="72"/>
      <c r="J577" s="72"/>
      <c r="K577" s="34"/>
      <c r="L577" s="34"/>
      <c r="P577" s="34"/>
    </row>
  </sheetData>
  <mergeCells count="1">
    <mergeCell ref="Q4:R4"/>
  </mergeCells>
  <pageMargins left="0.75" right="0.75" top="1" bottom="1" header="0.5" footer="0.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11C09-52C8-4EC4-8B59-A8B04719A45C}">
  <sheetPr>
    <tabColor theme="0"/>
  </sheetPr>
  <dimension ref="BA37:BB38"/>
  <sheetViews>
    <sheetView topLeftCell="AM65" workbookViewId="0">
      <selection activeCell="E44" sqref="E44"/>
    </sheetView>
  </sheetViews>
  <sheetFormatPr baseColWidth="10" defaultRowHeight="15"/>
  <cols>
    <col min="57" max="57" width="7.453125" customWidth="1"/>
  </cols>
  <sheetData>
    <row r="37" spans="53:54">
      <c r="BA37">
        <v>1</v>
      </c>
      <c r="BB37" s="3" t="s">
        <v>29</v>
      </c>
    </row>
    <row r="38" spans="53:54">
      <c r="BA38">
        <v>2</v>
      </c>
      <c r="BB38" s="3" t="s">
        <v>30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Y206"/>
  <sheetViews>
    <sheetView zoomScale="90" zoomScaleNormal="90" workbookViewId="0">
      <pane xSplit="4" ySplit="9" topLeftCell="E10" activePane="bottomRight" state="frozen"/>
      <selection activeCell="E44" sqref="E44"/>
      <selection pane="topRight" activeCell="E44" sqref="E44"/>
      <selection pane="bottomLeft" activeCell="E44" sqref="E44"/>
      <selection pane="bottomRight" activeCell="M2" sqref="M2"/>
    </sheetView>
  </sheetViews>
  <sheetFormatPr baseColWidth="10" defaultRowHeight="15"/>
  <cols>
    <col min="1" max="1" width="1.90625" customWidth="1"/>
    <col min="2" max="2" width="5" customWidth="1"/>
    <col min="3" max="3" width="2.81640625" customWidth="1"/>
    <col min="4" max="4" width="10.90625" customWidth="1"/>
    <col min="5" max="5" width="7.453125" customWidth="1"/>
    <col min="6" max="6" width="7.453125" style="11" customWidth="1"/>
    <col min="7" max="7" width="6.54296875" style="67" customWidth="1"/>
    <col min="8" max="8" width="4.81640625" style="67" customWidth="1"/>
    <col min="9" max="9" width="5.453125" style="67" customWidth="1"/>
    <col min="10" max="10" width="5.6328125" customWidth="1"/>
    <col min="11" max="11" width="5.36328125" style="67" customWidth="1"/>
    <col min="12" max="12" width="7.36328125" customWidth="1"/>
    <col min="13" max="13" width="7.08984375" customWidth="1"/>
    <col min="14" max="14" width="5.6328125" style="67" customWidth="1"/>
    <col min="15" max="15" width="3.26953125" style="11" customWidth="1"/>
    <col min="16" max="16" width="5.54296875" style="11" customWidth="1"/>
    <col min="17" max="17" width="6.6328125" style="11" customWidth="1"/>
    <col min="18" max="18" width="6.90625" style="11" customWidth="1"/>
    <col min="19" max="19" width="6.08984375" customWidth="1"/>
    <col min="20" max="22" width="7.81640625" style="11" customWidth="1"/>
    <col min="23" max="23" width="6.1796875" style="11" customWidth="1"/>
    <col min="24" max="24" width="5" customWidth="1"/>
    <col min="25" max="25" width="6.81640625" customWidth="1"/>
    <col min="26" max="26" width="7.1796875" style="11" customWidth="1"/>
    <col min="27" max="27" width="2.542968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>
      <c r="A1" s="43"/>
      <c r="B1" s="43"/>
      <c r="C1" s="43"/>
      <c r="D1" s="43"/>
      <c r="E1" s="43"/>
      <c r="F1" s="73"/>
      <c r="G1" s="64"/>
      <c r="H1" s="64"/>
      <c r="I1" s="64"/>
      <c r="J1" s="43"/>
      <c r="K1" s="64"/>
      <c r="L1" s="43"/>
      <c r="M1" s="43"/>
      <c r="N1" s="64"/>
      <c r="O1" s="73"/>
      <c r="P1" s="73"/>
      <c r="Q1" s="73"/>
      <c r="R1" s="73"/>
      <c r="S1" s="43"/>
      <c r="T1" s="73"/>
      <c r="U1" s="73"/>
      <c r="V1" s="73"/>
      <c r="W1" s="73"/>
      <c r="X1" s="43"/>
      <c r="Y1" s="43"/>
      <c r="Z1" s="73"/>
      <c r="AA1" s="73"/>
      <c r="AB1" s="43"/>
      <c r="AC1" s="64"/>
      <c r="AD1" s="4"/>
      <c r="AE1" s="4"/>
      <c r="AF1" s="4"/>
      <c r="AG1" s="4"/>
      <c r="AH1" s="4"/>
      <c r="AL1"/>
      <c r="AM1"/>
    </row>
    <row r="2" spans="1:51" s="196" customFormat="1" ht="31.8">
      <c r="A2" s="195"/>
      <c r="B2" s="195"/>
      <c r="C2" s="151" t="s">
        <v>451</v>
      </c>
      <c r="D2" s="195"/>
      <c r="E2" s="195"/>
      <c r="F2" s="199"/>
      <c r="G2" s="198"/>
      <c r="H2" s="198"/>
      <c r="I2" s="198"/>
      <c r="J2" s="195"/>
      <c r="K2" s="198"/>
      <c r="L2" s="195"/>
      <c r="M2" s="195"/>
      <c r="N2" s="198"/>
      <c r="O2" s="199"/>
      <c r="P2" s="199"/>
      <c r="Q2" s="182" t="str">
        <f>+År!B2</f>
        <v>KU</v>
      </c>
      <c r="R2" s="199"/>
      <c r="S2" s="195"/>
      <c r="T2" s="199"/>
      <c r="U2" s="199"/>
      <c r="V2" s="199"/>
      <c r="W2" s="199"/>
      <c r="X2" s="195"/>
      <c r="Y2" s="195"/>
      <c r="Z2" s="199"/>
      <c r="AA2" s="199"/>
      <c r="AB2" s="195"/>
      <c r="AC2" s="198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3"/>
      <c r="B3" s="43"/>
      <c r="C3" s="43"/>
      <c r="D3" s="43"/>
      <c r="E3" s="43"/>
      <c r="F3" s="73"/>
      <c r="G3" s="64"/>
      <c r="H3" s="64"/>
      <c r="I3" s="64"/>
      <c r="J3" s="43"/>
      <c r="K3" s="64"/>
      <c r="L3" s="43"/>
      <c r="M3" s="43"/>
      <c r="N3" s="64"/>
      <c r="O3" s="73"/>
      <c r="P3" s="73"/>
      <c r="Q3" s="73"/>
      <c r="R3" s="73"/>
      <c r="S3" s="43"/>
      <c r="T3" s="73"/>
      <c r="U3" s="73"/>
      <c r="V3" s="73"/>
      <c r="W3" s="73"/>
      <c r="X3" s="43"/>
      <c r="Y3" s="43"/>
      <c r="Z3" s="73"/>
      <c r="AA3" s="73"/>
      <c r="AB3" s="43"/>
      <c r="AC3" s="64"/>
      <c r="AD3" s="4"/>
      <c r="AE3" s="4"/>
      <c r="AF3" s="4"/>
      <c r="AG3" s="4"/>
      <c r="AH3" s="4"/>
      <c r="AL3"/>
      <c r="AM3"/>
    </row>
    <row r="4" spans="1:51" ht="19.8">
      <c r="A4" s="43"/>
      <c r="B4" s="43"/>
      <c r="C4" s="43"/>
      <c r="D4" s="43"/>
      <c r="E4" s="43"/>
      <c r="F4" s="73"/>
      <c r="G4" s="64"/>
      <c r="H4" s="177"/>
      <c r="I4" s="64"/>
      <c r="J4" s="43"/>
      <c r="K4" s="177"/>
      <c r="L4" s="43"/>
      <c r="M4" s="43"/>
      <c r="N4" s="177"/>
      <c r="O4" s="73"/>
      <c r="P4" s="73"/>
      <c r="Q4" s="73"/>
      <c r="R4" s="73"/>
      <c r="S4" s="43"/>
      <c r="T4" s="73"/>
      <c r="U4" s="73"/>
      <c r="V4" s="73"/>
      <c r="W4" s="73"/>
      <c r="X4" s="43"/>
      <c r="Y4" s="43"/>
      <c r="Z4" s="73"/>
      <c r="AA4" s="73"/>
      <c r="AB4" s="43"/>
      <c r="AC4" s="64"/>
      <c r="AD4" s="4"/>
      <c r="AE4" s="4"/>
      <c r="AF4" s="4"/>
      <c r="AG4" s="4"/>
      <c r="AH4" s="4"/>
      <c r="AL4"/>
      <c r="AM4"/>
    </row>
    <row r="5" spans="1:51" s="179" customFormat="1" ht="19.8">
      <c r="A5" s="177"/>
      <c r="B5" s="177"/>
      <c r="C5" s="177"/>
      <c r="D5" s="177"/>
      <c r="E5" s="153" t="s">
        <v>7</v>
      </c>
      <c r="F5" s="153"/>
      <c r="G5" s="197">
        <f>+År!R2</f>
        <v>49</v>
      </c>
      <c r="H5" s="173"/>
      <c r="I5" s="178"/>
      <c r="J5" s="178"/>
      <c r="K5" s="173"/>
      <c r="L5" s="173" t="s">
        <v>423</v>
      </c>
      <c r="M5" s="177"/>
      <c r="N5" s="173"/>
      <c r="O5" s="177"/>
      <c r="P5" s="183"/>
      <c r="Q5" s="547">
        <f>SUM(F10:F13)</f>
        <v>53340</v>
      </c>
      <c r="R5" s="549"/>
      <c r="S5" s="175"/>
      <c r="T5" s="175"/>
      <c r="U5" s="175"/>
      <c r="V5" s="175"/>
      <c r="W5" s="177"/>
      <c r="X5" s="177"/>
      <c r="Y5" s="183"/>
      <c r="Z5" s="183"/>
      <c r="AA5" s="183"/>
      <c r="AB5" s="183"/>
      <c r="AC5" s="177"/>
      <c r="AD5" s="4"/>
      <c r="AE5" s="4"/>
      <c r="AF5" s="4"/>
      <c r="AG5" s="4"/>
      <c r="AH5" s="4"/>
      <c r="AI5" s="4"/>
      <c r="AJ5" s="4"/>
      <c r="AK5"/>
      <c r="AL5"/>
      <c r="AM5"/>
      <c r="AN5"/>
      <c r="AO5"/>
      <c r="AP5"/>
      <c r="AQ5"/>
      <c r="AR5"/>
      <c r="AS5"/>
      <c r="AT5"/>
      <c r="AU5"/>
      <c r="AV5"/>
      <c r="AW5" s="174"/>
      <c r="AX5" s="176"/>
      <c r="AY5" s="176"/>
    </row>
    <row r="6" spans="1:51" ht="17.399999999999999">
      <c r="A6" s="43"/>
      <c r="B6" s="43"/>
      <c r="C6" s="43"/>
      <c r="D6" s="43"/>
      <c r="E6" s="49"/>
      <c r="F6" s="74"/>
      <c r="G6" s="65"/>
      <c r="H6" s="64"/>
      <c r="I6" s="65"/>
      <c r="J6" s="49"/>
      <c r="K6" s="64"/>
      <c r="L6" s="49"/>
      <c r="M6" s="49"/>
      <c r="N6" s="64"/>
      <c r="O6" s="74"/>
      <c r="P6" s="190"/>
      <c r="Q6" s="73"/>
      <c r="R6" s="73"/>
      <c r="S6" s="43"/>
      <c r="T6" s="73"/>
      <c r="U6" s="73"/>
      <c r="V6" s="73"/>
      <c r="W6" s="73"/>
      <c r="X6" s="43"/>
      <c r="Y6" s="43"/>
      <c r="Z6" s="74" t="s">
        <v>479</v>
      </c>
      <c r="AA6" s="73"/>
      <c r="AB6" s="64"/>
      <c r="AC6" s="64"/>
      <c r="AD6" s="4"/>
      <c r="AE6" s="4"/>
      <c r="AF6" s="4"/>
      <c r="AG6" s="4"/>
      <c r="AH6" s="4"/>
      <c r="AL6"/>
      <c r="AM6"/>
      <c r="AU6" s="5"/>
    </row>
    <row r="7" spans="1:51" ht="15.6">
      <c r="A7" s="43"/>
      <c r="B7" s="43"/>
      <c r="C7" s="43"/>
      <c r="D7" s="43"/>
      <c r="E7" s="49" t="s">
        <v>4</v>
      </c>
      <c r="F7" s="73"/>
      <c r="G7" s="64"/>
      <c r="H7" s="65"/>
      <c r="I7" s="64"/>
      <c r="J7" s="49" t="s">
        <v>24</v>
      </c>
      <c r="K7" s="65"/>
      <c r="L7" s="49" t="s">
        <v>24</v>
      </c>
      <c r="M7" s="64"/>
      <c r="N7" s="65"/>
      <c r="O7" s="74"/>
      <c r="P7" s="74" t="s">
        <v>404</v>
      </c>
      <c r="Q7" s="74" t="s">
        <v>404</v>
      </c>
      <c r="R7" s="74" t="s">
        <v>533</v>
      </c>
      <c r="S7" s="95" t="s">
        <v>404</v>
      </c>
      <c r="T7" s="73"/>
      <c r="U7" s="73"/>
      <c r="V7" s="73"/>
      <c r="W7" s="74" t="s">
        <v>424</v>
      </c>
      <c r="X7" s="43"/>
      <c r="Y7" s="43"/>
      <c r="Z7" s="74" t="s">
        <v>476</v>
      </c>
      <c r="AA7" s="73"/>
      <c r="AB7" s="65" t="s">
        <v>4</v>
      </c>
      <c r="AC7" s="43"/>
      <c r="AD7" s="4"/>
      <c r="AE7" s="4"/>
      <c r="AF7" s="4"/>
      <c r="AG7" s="4"/>
      <c r="AH7" s="4"/>
      <c r="AL7"/>
      <c r="AM7"/>
    </row>
    <row r="8" spans="1:51" ht="15.6">
      <c r="A8" s="43"/>
      <c r="B8" s="43"/>
      <c r="C8" s="43"/>
      <c r="D8" s="43"/>
      <c r="E8" s="49" t="s">
        <v>477</v>
      </c>
      <c r="F8" s="74" t="s">
        <v>4</v>
      </c>
      <c r="G8" s="65" t="s">
        <v>4</v>
      </c>
      <c r="H8" s="191"/>
      <c r="I8" s="65" t="s">
        <v>1</v>
      </c>
      <c r="J8" s="50" t="s">
        <v>0</v>
      </c>
      <c r="K8" s="191"/>
      <c r="L8" s="49" t="s">
        <v>483</v>
      </c>
      <c r="M8" s="65" t="s">
        <v>24</v>
      </c>
      <c r="N8" s="191"/>
      <c r="O8" s="74"/>
      <c r="P8" s="74" t="s">
        <v>575</v>
      </c>
      <c r="Q8" s="74" t="s">
        <v>489</v>
      </c>
      <c r="R8" s="74" t="s">
        <v>554</v>
      </c>
      <c r="S8" s="65" t="s">
        <v>491</v>
      </c>
      <c r="T8" s="74" t="s">
        <v>404</v>
      </c>
      <c r="U8" s="411" t="s">
        <v>24</v>
      </c>
      <c r="V8" s="411" t="s">
        <v>24</v>
      </c>
      <c r="W8" s="74" t="s">
        <v>417</v>
      </c>
      <c r="X8" s="49" t="s">
        <v>541</v>
      </c>
      <c r="Y8" s="49" t="s">
        <v>415</v>
      </c>
      <c r="Z8" s="74" t="s">
        <v>71</v>
      </c>
      <c r="AA8" s="73"/>
      <c r="AB8" s="65" t="s">
        <v>427</v>
      </c>
      <c r="AC8" s="43"/>
      <c r="AD8" s="4"/>
      <c r="AE8" s="56"/>
      <c r="AF8" s="56"/>
      <c r="AG8" s="1"/>
      <c r="AH8" s="5"/>
      <c r="AL8"/>
      <c r="AM8"/>
    </row>
    <row r="9" spans="1:51" ht="15.6">
      <c r="A9" s="43"/>
      <c r="B9" s="49" t="s">
        <v>90</v>
      </c>
      <c r="C9" s="49" t="s">
        <v>435</v>
      </c>
      <c r="D9" s="46"/>
      <c r="E9" s="50" t="s">
        <v>478</v>
      </c>
      <c r="F9" s="75" t="s">
        <v>10</v>
      </c>
      <c r="G9" s="87" t="s">
        <v>404</v>
      </c>
      <c r="H9" s="191" t="s">
        <v>535</v>
      </c>
      <c r="I9" s="87" t="s">
        <v>404</v>
      </c>
      <c r="J9" s="50"/>
      <c r="K9" s="191" t="s">
        <v>535</v>
      </c>
      <c r="L9" s="50" t="s">
        <v>416</v>
      </c>
      <c r="M9" s="87" t="s">
        <v>45</v>
      </c>
      <c r="N9" s="191" t="s">
        <v>535</v>
      </c>
      <c r="O9" s="74"/>
      <c r="P9" s="75" t="s">
        <v>552</v>
      </c>
      <c r="Q9" s="75" t="s">
        <v>441</v>
      </c>
      <c r="R9" s="75" t="s">
        <v>485</v>
      </c>
      <c r="S9" s="87" t="s">
        <v>472</v>
      </c>
      <c r="T9" s="75" t="s">
        <v>473</v>
      </c>
      <c r="U9" s="411" t="s">
        <v>711</v>
      </c>
      <c r="V9" s="411" t="s">
        <v>712</v>
      </c>
      <c r="W9" s="75" t="s">
        <v>45</v>
      </c>
      <c r="X9" s="50" t="s">
        <v>542</v>
      </c>
      <c r="Y9" s="50" t="s">
        <v>416</v>
      </c>
      <c r="Z9" s="75" t="s">
        <v>488</v>
      </c>
      <c r="AA9" s="73"/>
      <c r="AB9" s="87" t="s">
        <v>70</v>
      </c>
      <c r="AC9" s="43"/>
      <c r="AD9" s="4"/>
      <c r="AE9" s="56"/>
      <c r="AF9" s="56"/>
      <c r="AG9" s="1"/>
      <c r="AH9" s="5"/>
      <c r="AL9"/>
      <c r="AM9"/>
    </row>
    <row r="10" spans="1:51" ht="15.6">
      <c r="A10" s="43"/>
      <c r="B10" s="62">
        <f>+'Ark1'!C368</f>
        <v>2024</v>
      </c>
      <c r="C10" s="62">
        <f>+'Ark1'!K368</f>
        <v>0</v>
      </c>
      <c r="D10" s="62" t="s">
        <v>64</v>
      </c>
      <c r="E10" s="62">
        <f>+'Ark1'!Q368</f>
        <v>8674</v>
      </c>
      <c r="F10" s="98">
        <f>+'Ark1'!R368</f>
        <v>44794</v>
      </c>
      <c r="G10" s="120">
        <f>+'Ark1'!AE368</f>
        <v>83.78034638835895</v>
      </c>
      <c r="H10" s="69">
        <f>+G10-G15</f>
        <v>-0.98763342378180141</v>
      </c>
      <c r="I10" s="120">
        <f>+'Ark1'!AF368</f>
        <v>82.871353302856548</v>
      </c>
      <c r="J10" s="63">
        <f>+'Ark1'!S368</f>
        <v>3.8492315963976873</v>
      </c>
      <c r="K10" s="57">
        <f>+J10-J15</f>
        <v>8.9305522803534654E-2</v>
      </c>
      <c r="L10" s="63">
        <f>+'Ark1'!T368</f>
        <v>8.0173014242978997</v>
      </c>
      <c r="M10" s="336">
        <f>+'Ark1'!U368</f>
        <v>300.40882037773002</v>
      </c>
      <c r="N10" s="69">
        <f>+M10-M15</f>
        <v>4.1498319133305586</v>
      </c>
      <c r="O10" s="74"/>
      <c r="P10" s="98">
        <f>+'Ark1'!W368</f>
        <v>73.907219716926377</v>
      </c>
      <c r="Q10" s="98">
        <f>+'Ark1'!X368</f>
        <v>18.118498013126757</v>
      </c>
      <c r="R10" s="98">
        <f>+'Ark1'!AG368</f>
        <v>2257.5260952727936</v>
      </c>
      <c r="S10" s="97">
        <f>+'Ark1'!AH368</f>
        <v>98.015359199892828</v>
      </c>
      <c r="T10" s="98">
        <f>+'Ark1'!AI368</f>
        <v>22.974059025762376</v>
      </c>
      <c r="U10" s="366">
        <f>+IF(F10=0,"",'Ark1'!AR368)</f>
        <v>223.42426450496399</v>
      </c>
      <c r="V10" s="114">
        <f>+IF(F10=0,"",'Ark1'!AS368)</f>
        <v>26.912102806650996</v>
      </c>
      <c r="W10" s="98">
        <f>+'Ark1'!Y368</f>
        <v>57.790804274093929</v>
      </c>
      <c r="X10" s="63">
        <f>+'Ark1'!Z368</f>
        <v>1.6223036198859924</v>
      </c>
      <c r="Y10" s="63">
        <f>+'Ark1'!AA368</f>
        <v>2.4256299507629655</v>
      </c>
      <c r="Z10" s="296">
        <f>IF(F10=0,"",1000*M10/R10)</f>
        <v>133.06992154233743</v>
      </c>
      <c r="AA10" s="73"/>
      <c r="AB10" s="97">
        <f>+IF(F10=0,"",F10/E10)</f>
        <v>5.1641687802628544</v>
      </c>
      <c r="AC10" s="43"/>
      <c r="AD10" s="4"/>
      <c r="AE10" s="56"/>
      <c r="AF10" s="56"/>
      <c r="AG10" s="1"/>
      <c r="AH10" s="5"/>
      <c r="AL10"/>
      <c r="AM10"/>
    </row>
    <row r="11" spans="1:51" ht="15.6">
      <c r="A11" s="43"/>
      <c r="B11" s="62">
        <f>+'Ark1'!C369</f>
        <v>2024</v>
      </c>
      <c r="C11" s="62">
        <f>+'Ark1'!K369</f>
        <v>4</v>
      </c>
      <c r="D11" s="62" t="s">
        <v>65</v>
      </c>
      <c r="E11" s="62">
        <f>+'Ark1'!Q369</f>
        <v>336</v>
      </c>
      <c r="F11" s="98">
        <f>+'Ark1'!R369</f>
        <v>1471</v>
      </c>
      <c r="G11" s="120">
        <f>+'Ark1'!AE369</f>
        <v>2.7512811880447381</v>
      </c>
      <c r="H11" s="69">
        <f>+G11-G16</f>
        <v>7.8843223653878525E-2</v>
      </c>
      <c r="I11" s="120">
        <f>+'Ark1'!AF369</f>
        <v>2.6654922243046095</v>
      </c>
      <c r="J11" s="63">
        <f>+'Ark1'!S369</f>
        <v>3.8683127572016471</v>
      </c>
      <c r="K11" s="57">
        <f>+J11-J16</f>
        <v>6.2867870083453514E-2</v>
      </c>
      <c r="L11" s="63">
        <f>+'Ark1'!T369</f>
        <v>7.8450033990482684</v>
      </c>
      <c r="M11" s="336">
        <f>+'Ark1'!U369</f>
        <v>294.2339904826643</v>
      </c>
      <c r="N11" s="69">
        <f>+M11-M16</f>
        <v>1.091170810533356</v>
      </c>
      <c r="O11" s="74"/>
      <c r="P11" s="98">
        <f>+'Ark1'!W369</f>
        <v>71.583956492182196</v>
      </c>
      <c r="Q11" s="98">
        <f>+'Ark1'!X369</f>
        <v>15.023793337865396</v>
      </c>
      <c r="R11" s="98">
        <f>+'Ark1'!AG369</f>
        <v>2300.6495489243575</v>
      </c>
      <c r="S11" s="97">
        <f>+'Ark1'!AH369</f>
        <v>97.960571040108789</v>
      </c>
      <c r="T11" s="98">
        <f>+'Ark1'!AI369</f>
        <v>26.036709721278044</v>
      </c>
      <c r="U11" s="366">
        <f>+IF(F11=0,"",'Ark1'!AR369)</f>
        <v>221.32616238723105</v>
      </c>
      <c r="V11" s="114">
        <f>+IF(F11=0,"",'Ark1'!AS369)</f>
        <v>27.004731685003819</v>
      </c>
      <c r="W11" s="98">
        <f>+'Ark1'!Y369</f>
        <v>63.242437178551683</v>
      </c>
      <c r="X11" s="63">
        <f>+'Ark1'!Z369</f>
        <v>1.5787047506843499</v>
      </c>
      <c r="Y11" s="63">
        <f>+'Ark1'!AA369</f>
        <v>2.4542947519448846</v>
      </c>
      <c r="Z11" s="296">
        <f t="shared" ref="Z11:Z13" si="0">IF(F11=0,"",1000*M11/R11)</f>
        <v>127.8917037235115</v>
      </c>
      <c r="AA11" s="73"/>
      <c r="AB11" s="97">
        <f t="shared" ref="AB11:AB13" si="1">+IF(F11=0,"",F11/E11)</f>
        <v>4.3779761904761907</v>
      </c>
      <c r="AC11" s="43"/>
      <c r="AD11" s="4"/>
      <c r="AE11" s="56"/>
      <c r="AF11" s="56"/>
      <c r="AG11" s="1"/>
      <c r="AH11" s="5"/>
      <c r="AJ11" s="2"/>
      <c r="AK11" s="2"/>
      <c r="AL11" s="2"/>
      <c r="AM11"/>
    </row>
    <row r="12" spans="1:51" ht="15.6">
      <c r="A12" s="43"/>
      <c r="B12" s="62">
        <f>+'Ark1'!C370</f>
        <v>2024</v>
      </c>
      <c r="C12" s="62">
        <f>+'Ark1'!K370</f>
        <v>7</v>
      </c>
      <c r="D12" s="62" t="s">
        <v>66</v>
      </c>
      <c r="E12" s="62">
        <f>+'Ark1'!Q370</f>
        <v>2589</v>
      </c>
      <c r="F12" s="98">
        <f>+'Ark1'!R370</f>
        <v>3764</v>
      </c>
      <c r="G12" s="120">
        <f>+'Ark1'!AE370</f>
        <v>7.0399880297759294</v>
      </c>
      <c r="H12" s="69">
        <f>+G12-G17</f>
        <v>-3.2772379588994482E-2</v>
      </c>
      <c r="I12" s="120">
        <f>+'Ark1'!AF370</f>
        <v>6.6508439897269582</v>
      </c>
      <c r="J12" s="63">
        <f>+'Ark1'!S370</f>
        <v>3.5810308182784274</v>
      </c>
      <c r="K12" s="57">
        <f>+J12-J17</f>
        <v>5.1298409953353108E-2</v>
      </c>
      <c r="L12" s="63">
        <f>+'Ark1'!T370</f>
        <v>7.7258235919234863</v>
      </c>
      <c r="M12" s="336">
        <f>+'Ark1'!U370</f>
        <v>286.91631243358103</v>
      </c>
      <c r="N12" s="69">
        <f>+M12-M17</f>
        <v>2.8624719975058497</v>
      </c>
      <c r="O12" s="74"/>
      <c r="P12" s="98">
        <f>+'Ark1'!W370</f>
        <v>68.490967056323043</v>
      </c>
      <c r="Q12" s="98">
        <f>+'Ark1'!X370</f>
        <v>13.390010626992559</v>
      </c>
      <c r="R12" s="98">
        <f>+'Ark1'!AG370</f>
        <v>2323.5234693877542</v>
      </c>
      <c r="S12" s="97">
        <f>+'Ark1'!AH370</f>
        <v>26.036131774707755</v>
      </c>
      <c r="T12" s="98">
        <f>+'Ark1'!AI370</f>
        <v>8.3953241232731113</v>
      </c>
      <c r="U12" s="366">
        <f>+IF(F12=0,"",'Ark1'!AR370)</f>
        <v>223.76122448979589</v>
      </c>
      <c r="V12" s="114">
        <f>+IF(F12=0,"",'Ark1'!AS370)</f>
        <v>26.244837162908553</v>
      </c>
      <c r="W12" s="98">
        <f>+'Ark1'!Y370</f>
        <v>57.625786497930896</v>
      </c>
      <c r="X12" s="63">
        <f>+'Ark1'!Z370</f>
        <v>1.7459749978143577</v>
      </c>
      <c r="Y12" s="63">
        <f>+'Ark1'!AA370</f>
        <v>2.5855731695315329</v>
      </c>
      <c r="Z12" s="296">
        <f t="shared" si="0"/>
        <v>123.48328571399503</v>
      </c>
      <c r="AA12" s="73"/>
      <c r="AB12" s="97">
        <f t="shared" si="1"/>
        <v>1.4538431826960216</v>
      </c>
      <c r="AC12" s="43"/>
      <c r="AD12" s="4"/>
      <c r="AE12" s="56"/>
      <c r="AF12" s="56"/>
      <c r="AG12" s="13"/>
      <c r="AH12" s="5"/>
      <c r="AJ12" s="2"/>
      <c r="AK12" s="2"/>
      <c r="AL12" s="4"/>
      <c r="AM12" s="4"/>
      <c r="AN12" s="4"/>
    </row>
    <row r="13" spans="1:51" ht="15.6">
      <c r="A13" s="43"/>
      <c r="B13" s="62">
        <f>+'Ark1'!C371</f>
        <v>2024</v>
      </c>
      <c r="C13" s="62">
        <f>+'Ark1'!K371</f>
        <v>9</v>
      </c>
      <c r="D13" s="62" t="s">
        <v>67</v>
      </c>
      <c r="E13" s="62">
        <f>+'Ark1'!Q371</f>
        <v>992</v>
      </c>
      <c r="F13" s="98">
        <f>+'Ark1'!R371</f>
        <v>3311</v>
      </c>
      <c r="G13" s="120">
        <f>+'Ark1'!AE371</f>
        <v>6.1927206074888721</v>
      </c>
      <c r="H13" s="69">
        <f>+G13-G18</f>
        <v>0.93196075889781582</v>
      </c>
      <c r="I13" s="120">
        <f>+'Ark1'!AF371</f>
        <v>7.5612770001299054</v>
      </c>
      <c r="J13" s="63">
        <f>+'Ark1'!S371</f>
        <v>6.8293566898218065</v>
      </c>
      <c r="K13" s="57">
        <f>+J13-J18</f>
        <v>-0.34452738746000477</v>
      </c>
      <c r="L13" s="63">
        <f>+'Ark1'!T371</f>
        <v>9.1253397765025639</v>
      </c>
      <c r="M13" s="336">
        <f>+'Ark1'!U371</f>
        <v>370.82077922077929</v>
      </c>
      <c r="N13" s="69">
        <f>+M13-M18</f>
        <v>-12.911599193611266</v>
      </c>
      <c r="O13" s="74"/>
      <c r="P13" s="98">
        <f>+'Ark1'!W371</f>
        <v>84.355179704016891</v>
      </c>
      <c r="Q13" s="98">
        <f>+'Ark1'!X371</f>
        <v>61.461794019933549</v>
      </c>
      <c r="R13" s="98">
        <f>+'Ark1'!AG371</f>
        <v>2646.4668483197097</v>
      </c>
      <c r="S13" s="97">
        <f>+'Ark1'!AH371</f>
        <v>99.758381153729999</v>
      </c>
      <c r="T13" s="98">
        <f>+'Ark1'!AI371</f>
        <v>99.697976442162485</v>
      </c>
      <c r="U13" s="366">
        <f>+IF(F13=0,"",'Ark1'!AR371)</f>
        <v>220.84771419921285</v>
      </c>
      <c r="V13" s="114">
        <f>+IF(F13=0,"",'Ark1'!AS371)</f>
        <v>34.342113774144053</v>
      </c>
      <c r="W13" s="98">
        <f>+'Ark1'!Y371</f>
        <v>57.111636137467343</v>
      </c>
      <c r="X13" s="63">
        <f>+'Ark1'!Z371</f>
        <v>1.2818678950803517</v>
      </c>
      <c r="Y13" s="63">
        <f>+'Ark1'!AA371</f>
        <v>2.6932684519032506</v>
      </c>
      <c r="Z13" s="296">
        <f t="shared" si="0"/>
        <v>140.11918549299804</v>
      </c>
      <c r="AA13" s="73"/>
      <c r="AB13" s="97">
        <f t="shared" si="1"/>
        <v>3.337701612903226</v>
      </c>
      <c r="AC13" s="43"/>
      <c r="AD13" s="4"/>
      <c r="AE13" s="56"/>
      <c r="AF13" s="56"/>
      <c r="AG13" s="13"/>
      <c r="AH13" s="5"/>
      <c r="AJ13" s="1"/>
      <c r="AK13" s="1"/>
      <c r="AL13" s="11"/>
      <c r="AM13" s="11"/>
      <c r="AN13" s="11"/>
    </row>
    <row r="14" spans="1:51" ht="15.6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74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  <c r="AA14" s="73"/>
      <c r="AB14" s="43"/>
      <c r="AC14" s="43"/>
      <c r="AD14" s="4"/>
      <c r="AE14" s="56"/>
      <c r="AF14" s="56"/>
      <c r="AG14" s="13"/>
      <c r="AH14" s="5"/>
      <c r="AJ14" s="1"/>
      <c r="AK14" s="1"/>
      <c r="AL14" s="11"/>
      <c r="AM14" s="11"/>
      <c r="AN14" s="11"/>
    </row>
    <row r="15" spans="1:51" ht="15.6">
      <c r="A15" s="43"/>
      <c r="B15" s="3">
        <f>+'Ark1'!C374</f>
        <v>2023</v>
      </c>
      <c r="C15" s="3">
        <f>+'Ark1'!K374</f>
        <v>0</v>
      </c>
      <c r="D15" s="3" t="str">
        <f>+D10</f>
        <v>Ordinær</v>
      </c>
      <c r="E15" s="3">
        <f>+'Ark1'!Q374</f>
        <v>9072</v>
      </c>
      <c r="F15" s="16">
        <f>+'Ark1'!R374</f>
        <v>48372</v>
      </c>
      <c r="G15" s="70">
        <f>+'Ark1'!AE374</f>
        <v>84.767979812140752</v>
      </c>
      <c r="H15" s="70"/>
      <c r="I15" s="70">
        <f>+'Ark1'!AF374</f>
        <v>83.721754835801619</v>
      </c>
      <c r="J15" s="13">
        <f>+'Ark1'!S374</f>
        <v>3.7599260735941527</v>
      </c>
      <c r="K15" s="58"/>
      <c r="L15" s="13">
        <f>+'Ark1'!T374</f>
        <v>7.9340941040271229</v>
      </c>
      <c r="M15" s="56">
        <f>+'Ark1'!U374</f>
        <v>296.25898846439947</v>
      </c>
      <c r="N15" s="70"/>
      <c r="O15" s="74"/>
      <c r="P15" s="16">
        <f>+'Ark1'!W374</f>
        <v>72.471677830149673</v>
      </c>
      <c r="Q15" s="16">
        <f>+'Ark1'!X374</f>
        <v>16.087819399652684</v>
      </c>
      <c r="R15" s="16">
        <f>+'Ark1'!AG374</f>
        <v>2244.4120748692303</v>
      </c>
      <c r="S15" s="56">
        <f>+'Ark1'!AH374</f>
        <v>98.383362275696697</v>
      </c>
      <c r="T15" s="16">
        <f>+'Ark1'!AI374</f>
        <v>23.220044653932025</v>
      </c>
      <c r="U15" s="366">
        <f>+IF(F15=0,"",'Ark1'!AR374)</f>
        <v>223.17677457303105</v>
      </c>
      <c r="V15" s="114">
        <f>+IF(F15=0,"",'Ark1'!AS374)</f>
        <v>26.654057239477204</v>
      </c>
      <c r="W15" s="16">
        <f>+'Ark1'!Y374</f>
        <v>57.918782661916367</v>
      </c>
      <c r="X15" s="13">
        <f>+'Ark1'!Z374</f>
        <v>1.651384729605833</v>
      </c>
      <c r="Y15" s="13">
        <f>+'Ark1'!AA374</f>
        <v>2.4371869735569902</v>
      </c>
      <c r="Z15" s="16">
        <f t="shared" ref="Z15" si="2">IF(F15=0,"",1000*M15/R15)</f>
        <v>131.998482712521</v>
      </c>
      <c r="AA15" s="73"/>
      <c r="AB15" s="56">
        <f t="shared" ref="AB15" si="3">+IF(F15=0,"",F15/E15)</f>
        <v>5.3320105820105823</v>
      </c>
      <c r="AC15" s="43"/>
      <c r="AD15" s="4"/>
      <c r="AE15" s="56"/>
      <c r="AF15" s="56"/>
      <c r="AG15" s="13"/>
      <c r="AH15" s="5"/>
      <c r="AJ15" s="1"/>
      <c r="AK15" s="1"/>
      <c r="AL15" s="11"/>
      <c r="AM15" s="11"/>
      <c r="AN15" s="11"/>
    </row>
    <row r="16" spans="1:51" ht="15.6">
      <c r="A16" s="43"/>
      <c r="B16">
        <f>+'Ark1'!C375</f>
        <v>2023</v>
      </c>
      <c r="C16">
        <f>+'Ark1'!K375</f>
        <v>4</v>
      </c>
      <c r="D16" s="3" t="str">
        <f>+D11</f>
        <v>Økologisk</v>
      </c>
      <c r="E16">
        <f>+'Ark1'!Q375</f>
        <v>317</v>
      </c>
      <c r="F16" s="11">
        <f>+'Ark1'!R375</f>
        <v>1525</v>
      </c>
      <c r="G16" s="70">
        <f>+'Ark1'!AE375</f>
        <v>2.6724379643908596</v>
      </c>
      <c r="H16" s="70"/>
      <c r="I16" s="70">
        <f>+'Ark1'!AF375</f>
        <v>2.6116913306848577</v>
      </c>
      <c r="J16" s="1">
        <f>+'Ark1'!S375</f>
        <v>3.8054448871181936</v>
      </c>
      <c r="K16" s="70"/>
      <c r="L16" s="1">
        <f>+'Ark1'!T375</f>
        <v>7.9140983606557374</v>
      </c>
      <c r="M16" s="67">
        <f>+'Ark1'!U375</f>
        <v>293.14281967213094</v>
      </c>
      <c r="N16" s="70"/>
      <c r="O16" s="74"/>
      <c r="P16" s="11">
        <f>+'Ark1'!W375</f>
        <v>71.73770491803279</v>
      </c>
      <c r="Q16" s="11">
        <f>+'Ark1'!X375</f>
        <v>16.459016393442628</v>
      </c>
      <c r="R16" s="11">
        <f>+'Ark1'!AG375</f>
        <v>2292.9860186418114</v>
      </c>
      <c r="S16" s="67">
        <f>+'Ark1'!AH375</f>
        <v>98.491803278688494</v>
      </c>
      <c r="T16" s="11">
        <f>+'Ark1'!AI375</f>
        <v>22.491803278688526</v>
      </c>
      <c r="U16" s="366">
        <f>+IF(F16=0,"",'Ark1'!AR375)</f>
        <v>221.40479360852203</v>
      </c>
      <c r="V16" s="114">
        <f>+IF(F16=0,"",'Ark1'!AS375)</f>
        <v>26.965352786466404</v>
      </c>
      <c r="W16" s="11">
        <f>+'Ark1'!Y375</f>
        <v>62.774733738853477</v>
      </c>
      <c r="X16" s="1">
        <f>+'Ark1'!Z375</f>
        <v>1.6687776122967131</v>
      </c>
      <c r="Y16" s="1">
        <f>+'Ark1'!AA375</f>
        <v>2.5566046752939777</v>
      </c>
      <c r="Z16" s="11">
        <f>IF(F16=0,"",1000*M16/R16)</f>
        <v>127.84326519608095</v>
      </c>
      <c r="AA16" s="73"/>
      <c r="AB16" s="67">
        <f>+IF(F16=0,"",F16/E16)</f>
        <v>4.8107255520504735</v>
      </c>
      <c r="AC16" s="43"/>
      <c r="AD16" s="4"/>
      <c r="AE16" s="56"/>
      <c r="AF16" s="56"/>
      <c r="AG16" s="13"/>
      <c r="AH16" s="5"/>
      <c r="AJ16" s="1"/>
      <c r="AK16" s="1"/>
      <c r="AL16" s="11"/>
      <c r="AM16" s="11"/>
      <c r="AN16" s="11"/>
    </row>
    <row r="17" spans="1:42" ht="15.6">
      <c r="A17" s="43"/>
      <c r="B17">
        <f>+'Ark1'!C376</f>
        <v>2023</v>
      </c>
      <c r="C17">
        <f>+'Ark1'!K376</f>
        <v>7</v>
      </c>
      <c r="D17" s="3" t="str">
        <f>+D12</f>
        <v>Nødslakt</v>
      </c>
      <c r="E17">
        <f>+'Ark1'!Q376</f>
        <v>2756</v>
      </c>
      <c r="F17" s="11">
        <f>+'Ark1'!R376</f>
        <v>4036</v>
      </c>
      <c r="G17" s="70">
        <f>+'Ark1'!AE376</f>
        <v>7.0727604093649239</v>
      </c>
      <c r="H17" s="70"/>
      <c r="I17" s="70">
        <f>+'Ark1'!AF376</f>
        <v>6.6976826477220497</v>
      </c>
      <c r="J17" s="1">
        <f>+'Ark1'!S376</f>
        <v>3.5297324083250743</v>
      </c>
      <c r="K17" s="70"/>
      <c r="L17" s="1">
        <f>+'Ark1'!T376</f>
        <v>7.64593657086224</v>
      </c>
      <c r="M17" s="67">
        <f>+'Ark1'!U376</f>
        <v>284.05384043607518</v>
      </c>
      <c r="N17" s="70"/>
      <c r="O17" s="74"/>
      <c r="P17" s="11">
        <f>+'Ark1'!W376</f>
        <v>68.607532210109014</v>
      </c>
      <c r="Q17" s="11">
        <f>+'Ark1'!X376</f>
        <v>12.512388503468779</v>
      </c>
      <c r="R17" s="11">
        <f>+'Ark1'!AG376</f>
        <v>2230.618779342723</v>
      </c>
      <c r="S17" s="67">
        <f>+'Ark1'!AH376</f>
        <v>26.362735381565905</v>
      </c>
      <c r="T17" s="11">
        <f>+'Ark1'!AI376</f>
        <v>8.3746283448959353</v>
      </c>
      <c r="U17" s="366">
        <f>+IF(F17=0,"",'Ark1'!AR376)</f>
        <v>223.32206572769965</v>
      </c>
      <c r="V17" s="114">
        <f>+IF(F17=0,"",'Ark1'!AS376)</f>
        <v>25.862042827891983</v>
      </c>
      <c r="W17" s="11">
        <f>+'Ark1'!Y376</f>
        <v>59.011346212254544</v>
      </c>
      <c r="X17" s="1">
        <f>+'Ark1'!Z376</f>
        <v>1.7990907371298459</v>
      </c>
      <c r="Y17" s="1">
        <f>+'Ark1'!AA376</f>
        <v>2.5841172347619206</v>
      </c>
      <c r="Z17" s="11">
        <f t="shared" ref="Z17:Z20" si="4">IF(F17=0,"",1000*M17/R17)</f>
        <v>127.34306868866891</v>
      </c>
      <c r="AA17" s="73"/>
      <c r="AB17" s="67">
        <f t="shared" ref="AB17:AB20" si="5">+IF(F17=0,"",F17/E17)</f>
        <v>1.4644412191582004</v>
      </c>
      <c r="AC17" s="43"/>
      <c r="AD17" s="4"/>
      <c r="AE17" s="56"/>
      <c r="AF17" s="56"/>
      <c r="AG17" s="5"/>
      <c r="AH17" s="5"/>
      <c r="AJ17" s="1"/>
      <c r="AK17" s="1"/>
      <c r="AL17" s="11"/>
      <c r="AM17" s="11"/>
      <c r="AN17" s="11"/>
    </row>
    <row r="18" spans="1:42" ht="15.6">
      <c r="A18" s="43"/>
      <c r="B18">
        <f>+'Ark1'!C377</f>
        <v>2023</v>
      </c>
      <c r="C18">
        <f>+'Ark1'!K377</f>
        <v>9</v>
      </c>
      <c r="D18" s="3" t="str">
        <f>+D13</f>
        <v>Spesial</v>
      </c>
      <c r="E18">
        <f>+'Ark1'!Q377</f>
        <v>929</v>
      </c>
      <c r="F18" s="11">
        <f>+'Ark1'!R377</f>
        <v>3002</v>
      </c>
      <c r="G18" s="70">
        <f>+'Ark1'!AE377</f>
        <v>5.2607598485910563</v>
      </c>
      <c r="H18" s="70"/>
      <c r="I18" s="70">
        <f>+'Ark1'!AF377</f>
        <v>6.7299505977410945</v>
      </c>
      <c r="J18" s="1">
        <f>+'Ark1'!S377</f>
        <v>7.1738840772818113</v>
      </c>
      <c r="K18" s="70"/>
      <c r="L18" s="1">
        <f>+'Ark1'!T377</f>
        <v>9.7368421052631557</v>
      </c>
      <c r="M18" s="67">
        <f>+'Ark1'!U377</f>
        <v>383.73237841439055</v>
      </c>
      <c r="N18" s="70"/>
      <c r="O18" s="74"/>
      <c r="P18" s="11">
        <f>+'Ark1'!W377</f>
        <v>90.572951365756182</v>
      </c>
      <c r="Q18" s="11">
        <f>+'Ark1'!X377</f>
        <v>71.952031978680878</v>
      </c>
      <c r="R18" s="11">
        <f>+'Ark1'!AG377</f>
        <v>2656.1779264214042</v>
      </c>
      <c r="S18" s="67">
        <f>+'Ark1'!AH377</f>
        <v>99.566955363091239</v>
      </c>
      <c r="T18" s="11">
        <f>+'Ark1'!AI377</f>
        <v>99.53364423717521</v>
      </c>
      <c r="U18" s="366">
        <f>+IF(F18=0,"",'Ark1'!AR377)</f>
        <v>221.22909698996659</v>
      </c>
      <c r="V18" s="114">
        <f>+IF(F18=0,"",'Ark1'!AS377)</f>
        <v>35.356768878101001</v>
      </c>
      <c r="W18" s="11">
        <f>+'Ark1'!Y377</f>
        <v>53.680893175116175</v>
      </c>
      <c r="X18" s="1">
        <f>+'Ark1'!Z377</f>
        <v>1.1361705776416811</v>
      </c>
      <c r="Y18" s="1">
        <f>+'Ark1'!AA377</f>
        <v>2.5447431977361403</v>
      </c>
      <c r="Z18" s="11">
        <f t="shared" si="4"/>
        <v>144.4678741575805</v>
      </c>
      <c r="AA18" s="73"/>
      <c r="AB18" s="67">
        <f t="shared" si="5"/>
        <v>3.2314316469321853</v>
      </c>
      <c r="AC18" s="43"/>
      <c r="AD18" s="4"/>
      <c r="AE18" s="56"/>
      <c r="AF18" s="56"/>
      <c r="AG18" s="5"/>
      <c r="AH18" s="5"/>
      <c r="AJ18" s="1"/>
      <c r="AK18" s="1"/>
      <c r="AL18" s="11"/>
      <c r="AM18" s="11"/>
      <c r="AN18" s="11"/>
    </row>
    <row r="19" spans="1:42" ht="15.6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74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73"/>
      <c r="AB19" s="43"/>
      <c r="AC19" s="43"/>
      <c r="AD19" s="4"/>
      <c r="AE19" s="56"/>
      <c r="AF19" s="56"/>
      <c r="AG19" s="5"/>
      <c r="AH19" s="5"/>
      <c r="AJ19" s="1"/>
      <c r="AK19" s="1"/>
      <c r="AL19" s="11"/>
      <c r="AM19" s="11"/>
      <c r="AN19" s="11"/>
    </row>
    <row r="20" spans="1:42" ht="15.6">
      <c r="A20" s="43"/>
      <c r="B20" s="51">
        <f>+'Ark1'!C380</f>
        <v>2022</v>
      </c>
      <c r="C20" s="51">
        <f>+'Ark1'!K380</f>
        <v>0</v>
      </c>
      <c r="D20" s="52" t="str">
        <f>+D15</f>
        <v>Ordinær</v>
      </c>
      <c r="E20" s="51">
        <f>+'Ark1'!Q380</f>
        <v>9238</v>
      </c>
      <c r="F20" s="76">
        <f>+'Ark1'!R380</f>
        <v>52382</v>
      </c>
      <c r="G20" s="69">
        <f>+'Ark1'!AE380</f>
        <v>84.652305305515611</v>
      </c>
      <c r="H20" s="69"/>
      <c r="I20" s="69">
        <f>+'Ark1'!AF380</f>
        <v>83.659460010058993</v>
      </c>
      <c r="J20" s="53">
        <f>+'Ark1'!S380</f>
        <v>3.7471625766871162</v>
      </c>
      <c r="K20" s="69"/>
      <c r="L20" s="53">
        <f>+'Ark1'!T380</f>
        <v>7.9034973845977614</v>
      </c>
      <c r="M20" s="66">
        <f>+'Ark1'!U380</f>
        <v>296.90394620289408</v>
      </c>
      <c r="N20" s="69"/>
      <c r="O20" s="74"/>
      <c r="P20" s="76">
        <f>+'Ark1'!W380</f>
        <v>71.99037837425071</v>
      </c>
      <c r="Q20" s="76">
        <f>+'Ark1'!X380</f>
        <v>15.971135122752097</v>
      </c>
      <c r="R20" s="76">
        <f>+'Ark1'!AG380</f>
        <v>2205.6968465067657</v>
      </c>
      <c r="S20" s="66">
        <f>+'Ark1'!AH380</f>
        <v>98.249398648390638</v>
      </c>
      <c r="T20" s="76">
        <f>+'Ark1'!AI380</f>
        <v>20.988125692031609</v>
      </c>
      <c r="U20" s="366">
        <f>+IF(F20=0,"",'Ark1'!AR380)</f>
        <v>223.28315620341877</v>
      </c>
      <c r="V20" s="114">
        <f>+IF(F20=0,"",'Ark1'!AS380)</f>
        <v>26.676853455717087</v>
      </c>
      <c r="W20" s="76">
        <f>+'Ark1'!Y380</f>
        <v>56.330982369665584</v>
      </c>
      <c r="X20" s="53">
        <f>+'Ark1'!Z380</f>
        <v>1.6329644862403856</v>
      </c>
      <c r="Y20" s="53">
        <f>+'Ark1'!AA380</f>
        <v>2.4306547541101762</v>
      </c>
      <c r="Z20" s="76">
        <f t="shared" si="4"/>
        <v>134.60777562116508</v>
      </c>
      <c r="AA20" s="73"/>
      <c r="AB20" s="66">
        <f t="shared" si="5"/>
        <v>5.6702749512881576</v>
      </c>
      <c r="AC20" s="43"/>
      <c r="AD20" s="4"/>
      <c r="AE20" s="56"/>
      <c r="AF20" s="56"/>
      <c r="AG20" s="5"/>
      <c r="AH20" s="5"/>
      <c r="AJ20" s="1"/>
      <c r="AK20" s="1"/>
      <c r="AL20" s="11"/>
      <c r="AM20" s="11"/>
      <c r="AN20" s="11"/>
    </row>
    <row r="21" spans="1:42" ht="15.6">
      <c r="A21" s="43"/>
      <c r="B21" s="51">
        <f>+'Ark1'!C381</f>
        <v>2022</v>
      </c>
      <c r="C21" s="51">
        <f>+'Ark1'!K381</f>
        <v>4</v>
      </c>
      <c r="D21" s="52" t="str">
        <f>+D16</f>
        <v>Økologisk</v>
      </c>
      <c r="E21" s="51">
        <f>+'Ark1'!Q381</f>
        <v>321</v>
      </c>
      <c r="F21" s="76">
        <f>+'Ark1'!R381</f>
        <v>1672</v>
      </c>
      <c r="G21" s="69">
        <f>+'Ark1'!AE381</f>
        <v>2.7020475444011711</v>
      </c>
      <c r="H21" s="69"/>
      <c r="I21" s="69">
        <f>+'Ark1'!AF381</f>
        <v>2.6678743927161039</v>
      </c>
      <c r="J21" s="53">
        <f>+'Ark1'!S381</f>
        <v>3.8207147183525154</v>
      </c>
      <c r="K21" s="69"/>
      <c r="L21" s="53">
        <f>+'Ark1'!T381</f>
        <v>7.8349282296650706</v>
      </c>
      <c r="M21" s="66">
        <f>+'Ark1'!U381</f>
        <v>296.62796650717718</v>
      </c>
      <c r="N21" s="69"/>
      <c r="O21" s="74"/>
      <c r="P21" s="76">
        <f>+'Ark1'!W381</f>
        <v>70.633971291866004</v>
      </c>
      <c r="Q21" s="76">
        <f>+'Ark1'!X381</f>
        <v>16.866028708133964</v>
      </c>
      <c r="R21" s="76">
        <f>+'Ark1'!AG381</f>
        <v>2274.7638466220319</v>
      </c>
      <c r="S21" s="66">
        <f>+'Ark1'!AH381</f>
        <v>97.84688995215312</v>
      </c>
      <c r="T21" s="76">
        <f>+'Ark1'!AI381</f>
        <v>22.188995215311003</v>
      </c>
      <c r="U21" s="366">
        <f>+IF(F21=0,"",'Ark1'!AR381)</f>
        <v>222.47048082775405</v>
      </c>
      <c r="V21" s="114">
        <f>+IF(F21=0,"",'Ark1'!AS381)</f>
        <v>26.890655334266967</v>
      </c>
      <c r="W21" s="76">
        <f>+'Ark1'!Y381</f>
        <v>59.297295103828077</v>
      </c>
      <c r="X21" s="53">
        <f>+'Ark1'!Z381</f>
        <v>1.6670132870909216</v>
      </c>
      <c r="Y21" s="53">
        <f>+'Ark1'!AA381</f>
        <v>2.517455828117678</v>
      </c>
      <c r="Z21" s="76">
        <f t="shared" ref="Z21" si="6">IF(F21=0,"",1000*M21/R21)</f>
        <v>130.39945528748507</v>
      </c>
      <c r="AA21" s="73"/>
      <c r="AB21" s="66">
        <f t="shared" ref="AB21" si="7">+IF(F21=0,"",F21/E21)</f>
        <v>5.2087227414330215</v>
      </c>
      <c r="AC21" s="43"/>
      <c r="AD21" s="4"/>
      <c r="AE21" s="56"/>
      <c r="AF21" s="56"/>
      <c r="AG21" s="5"/>
      <c r="AH21" s="5"/>
      <c r="AJ21" s="1"/>
      <c r="AK21" s="1"/>
      <c r="AL21" s="11"/>
      <c r="AM21" s="11"/>
      <c r="AN21" s="11"/>
    </row>
    <row r="22" spans="1:42" ht="15.6">
      <c r="A22" s="43"/>
      <c r="B22" s="51">
        <f>+'Ark1'!C382</f>
        <v>2022</v>
      </c>
      <c r="C22" s="51">
        <f>+'Ark1'!K382</f>
        <v>7</v>
      </c>
      <c r="D22" s="52" t="str">
        <f>+D17</f>
        <v>Nødslakt</v>
      </c>
      <c r="E22" s="51">
        <f>+'Ark1'!Q382</f>
        <v>3157</v>
      </c>
      <c r="F22" s="76">
        <f>+'Ark1'!R382</f>
        <v>4848</v>
      </c>
      <c r="G22" s="69">
        <f>+'Ark1'!AE382</f>
        <v>7.8346450330483677</v>
      </c>
      <c r="H22" s="69"/>
      <c r="I22" s="69">
        <f>+'Ark1'!AF382</f>
        <v>7.4863084230479133</v>
      </c>
      <c r="J22" s="53">
        <f>+'Ark1'!S382</f>
        <v>3.5377475247524748</v>
      </c>
      <c r="K22" s="69"/>
      <c r="L22" s="53">
        <f>+'Ark1'!T382</f>
        <v>7.7889851485148514</v>
      </c>
      <c r="M22" s="66">
        <f>+'Ark1'!U382</f>
        <v>287.07018770626928</v>
      </c>
      <c r="N22" s="69"/>
      <c r="O22" s="74"/>
      <c r="P22" s="76">
        <f>+'Ark1'!W382</f>
        <v>69.905115511551159</v>
      </c>
      <c r="Q22" s="76">
        <f>+'Ark1'!X382</f>
        <v>12.665016501650159</v>
      </c>
      <c r="R22" s="76">
        <f>+'Ark1'!AG382</f>
        <v>2272.7111826226874</v>
      </c>
      <c r="S22" s="66">
        <f>+'Ark1'!AH382</f>
        <v>25.63943894389439</v>
      </c>
      <c r="T22" s="76">
        <f>+'Ark1'!AI382</f>
        <v>7.0544554455445549</v>
      </c>
      <c r="U22" s="366">
        <f>+IF(F22=0,"",'Ark1'!AR382)</f>
        <v>223.30168946098144</v>
      </c>
      <c r="V22" s="114">
        <f>+IF(F22=0,"",'Ark1'!AS382)</f>
        <v>25.854462654514354</v>
      </c>
      <c r="W22" s="76">
        <f>+'Ark1'!Y382</f>
        <v>56.87881288008365</v>
      </c>
      <c r="X22" s="53">
        <f>+'Ark1'!Z382</f>
        <v>1.7657291827506565</v>
      </c>
      <c r="Y22" s="53">
        <f>+'Ark1'!AA382</f>
        <v>2.5809953678548805</v>
      </c>
      <c r="Z22" s="76">
        <f t="shared" ref="Z22:Z23" si="8">1000*M22/R22</f>
        <v>126.31177683342631</v>
      </c>
      <c r="AA22" s="73"/>
      <c r="AB22" s="66">
        <f t="shared" ref="AB22:AB23" si="9">+F22/E22</f>
        <v>1.5356350966107064</v>
      </c>
      <c r="AC22" s="43"/>
      <c r="AD22" s="4"/>
      <c r="AE22" s="56"/>
      <c r="AF22" s="56"/>
      <c r="AG22" s="5"/>
      <c r="AH22" s="5"/>
      <c r="AJ22" s="1"/>
      <c r="AK22" s="1"/>
      <c r="AL22" s="11"/>
      <c r="AM22" s="11"/>
      <c r="AN22" s="11"/>
    </row>
    <row r="23" spans="1:42" ht="15.6">
      <c r="A23" s="43"/>
      <c r="B23" s="51">
        <f>+'Ark1'!C383</f>
        <v>2022</v>
      </c>
      <c r="C23" s="51">
        <f>+'Ark1'!K383</f>
        <v>9</v>
      </c>
      <c r="D23" s="52" t="str">
        <f>+D18</f>
        <v>Spesial</v>
      </c>
      <c r="E23" s="51">
        <f>+'Ark1'!Q383</f>
        <v>958</v>
      </c>
      <c r="F23" s="76">
        <f>+'Ark1'!R383</f>
        <v>2963</v>
      </c>
      <c r="G23" s="69">
        <f>+'Ark1'!AE383</f>
        <v>4.7883773170219293</v>
      </c>
      <c r="H23" s="69"/>
      <c r="I23" s="69">
        <f>+'Ark1'!AF383</f>
        <v>6.1616822845406256</v>
      </c>
      <c r="J23" s="53">
        <f>+'Ark1'!S383</f>
        <v>7.208234897063786</v>
      </c>
      <c r="K23" s="69"/>
      <c r="L23" s="53">
        <f>+'Ark1'!T383</f>
        <v>10.040836989537627</v>
      </c>
      <c r="M23" s="66">
        <f>+'Ark1'!U383</f>
        <v>386.59002024974609</v>
      </c>
      <c r="N23" s="69"/>
      <c r="O23" s="74"/>
      <c r="P23" s="76">
        <f>+'Ark1'!W383</f>
        <v>91.96760040499494</v>
      </c>
      <c r="Q23" s="76">
        <f>+'Ark1'!X383</f>
        <v>73.405332433344583</v>
      </c>
      <c r="R23" s="76">
        <f>+'Ark1'!AG383</f>
        <v>2603.3640457222032</v>
      </c>
      <c r="S23" s="66">
        <f>+'Ark1'!AH383</f>
        <v>96.861289233884605</v>
      </c>
      <c r="T23" s="76">
        <f>+'Ark1'!AI383</f>
        <v>97.435032062099225</v>
      </c>
      <c r="U23" s="366">
        <f>+IF(F23=0,"",'Ark1'!AR383)</f>
        <v>221.3900242466228</v>
      </c>
      <c r="V23" s="114">
        <f>+IF(F23=0,"",'Ark1'!AS383)</f>
        <v>35.566163103955653</v>
      </c>
      <c r="W23" s="76">
        <f>+'Ark1'!Y383</f>
        <v>53.533747729199163</v>
      </c>
      <c r="X23" s="53">
        <f>+'Ark1'!Z383</f>
        <v>1.1343320068476013</v>
      </c>
      <c r="Y23" s="53">
        <f>+'Ark1'!AA383</f>
        <v>2.6204406090536407</v>
      </c>
      <c r="Z23" s="76">
        <f t="shared" si="8"/>
        <v>148.4963353031564</v>
      </c>
      <c r="AA23" s="73"/>
      <c r="AB23" s="66">
        <f t="shared" si="9"/>
        <v>3.0929018789144052</v>
      </c>
      <c r="AC23" s="43"/>
      <c r="AD23" s="4"/>
      <c r="AE23" s="56"/>
      <c r="AF23" s="56"/>
      <c r="AG23" s="5"/>
      <c r="AH23" s="5"/>
      <c r="AJ23" s="1"/>
      <c r="AK23" s="1"/>
      <c r="AL23" s="11"/>
      <c r="AM23" s="11"/>
      <c r="AN23" s="11"/>
    </row>
    <row r="24" spans="1:42" ht="16.5" customHeigh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73"/>
      <c r="AB24" s="43"/>
      <c r="AC24" s="43"/>
      <c r="AD24" s="4"/>
      <c r="AE24" s="56"/>
      <c r="AF24" s="56"/>
      <c r="AG24" s="5"/>
      <c r="AH24" s="5"/>
      <c r="AJ24" s="13"/>
      <c r="AK24" s="13"/>
      <c r="AL24" s="11"/>
      <c r="AM24" s="11"/>
      <c r="AN24" s="11"/>
    </row>
    <row r="25" spans="1:42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  <c r="AA25" s="73"/>
      <c r="AB25" s="43"/>
      <c r="AC25" s="43"/>
      <c r="AF25" s="1"/>
      <c r="AG25" s="1"/>
      <c r="AH25" s="1"/>
      <c r="AI25" s="1"/>
      <c r="AJ25" s="1"/>
      <c r="AK25" s="1"/>
      <c r="AO25" s="13"/>
      <c r="AP25" s="13"/>
    </row>
    <row r="26" spans="1:42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F26" s="1"/>
      <c r="AG26" s="1"/>
      <c r="AH26" s="1"/>
      <c r="AI26" s="1"/>
      <c r="AJ26" s="1"/>
      <c r="AK26" s="1"/>
      <c r="AO26" s="13"/>
      <c r="AP26" s="13"/>
    </row>
    <row r="27" spans="1:42">
      <c r="H27" s="70"/>
      <c r="K27" s="70"/>
      <c r="N27" s="70"/>
      <c r="R27" s="16"/>
      <c r="W27" s="200"/>
      <c r="X27" s="58"/>
      <c r="Y27" s="1"/>
      <c r="AB27" s="1"/>
      <c r="AF27" s="1"/>
      <c r="AG27" s="1"/>
      <c r="AH27" s="1"/>
      <c r="AI27" s="1"/>
      <c r="AJ27" s="1"/>
      <c r="AK27" s="1"/>
      <c r="AO27" s="13"/>
      <c r="AP27" s="13"/>
    </row>
    <row r="28" spans="1:42">
      <c r="H28" s="70"/>
      <c r="K28" s="70"/>
      <c r="N28" s="70"/>
      <c r="R28" s="16"/>
      <c r="W28" s="200"/>
      <c r="X28" s="58"/>
      <c r="Y28" s="1"/>
      <c r="AB28" s="1"/>
      <c r="AF28" s="1"/>
      <c r="AG28" s="1"/>
      <c r="AH28" s="1"/>
      <c r="AI28" s="1"/>
      <c r="AJ28" s="1"/>
      <c r="AK28" s="1"/>
      <c r="AO28" s="13"/>
      <c r="AP28" s="13"/>
    </row>
    <row r="29" spans="1:42">
      <c r="H29" s="70"/>
      <c r="K29" s="70"/>
      <c r="N29" s="70"/>
      <c r="R29" s="16"/>
      <c r="W29" s="200"/>
      <c r="X29" s="58"/>
      <c r="Y29" s="1"/>
      <c r="AB29" s="1"/>
      <c r="AF29" s="1"/>
      <c r="AG29" s="1"/>
      <c r="AH29" s="1"/>
      <c r="AI29" s="1"/>
      <c r="AJ29" s="1"/>
      <c r="AK29" s="1"/>
      <c r="AO29" s="13"/>
      <c r="AP29" s="13"/>
    </row>
    <row r="30" spans="1:42">
      <c r="H30" s="70"/>
      <c r="K30" s="70"/>
      <c r="N30" s="70"/>
      <c r="R30" s="16"/>
      <c r="W30" s="200"/>
      <c r="X30" s="58"/>
      <c r="Y30" s="1"/>
      <c r="AB30" s="1"/>
      <c r="AF30" s="1"/>
      <c r="AG30" s="1"/>
      <c r="AH30" s="1"/>
      <c r="AI30" s="1"/>
      <c r="AJ30" s="1"/>
      <c r="AK30" s="1"/>
      <c r="AO30" s="13"/>
      <c r="AP30" s="13"/>
    </row>
    <row r="31" spans="1:42">
      <c r="H31" s="70"/>
      <c r="K31" s="70"/>
      <c r="N31" s="70"/>
      <c r="R31" s="16"/>
      <c r="W31" s="200"/>
      <c r="X31" s="58"/>
      <c r="Y31" s="1"/>
      <c r="AB31" s="1"/>
      <c r="AF31" s="1"/>
      <c r="AG31" s="1"/>
      <c r="AH31" s="1"/>
      <c r="AI31" s="1"/>
      <c r="AJ31" s="1"/>
      <c r="AK31" s="1"/>
      <c r="AO31" s="13"/>
      <c r="AP31" s="13"/>
    </row>
    <row r="32" spans="1:42">
      <c r="H32" s="70"/>
      <c r="K32" s="70"/>
      <c r="N32" s="70"/>
      <c r="R32" s="16"/>
      <c r="W32" s="200"/>
      <c r="X32" s="58"/>
      <c r="Y32" s="1"/>
      <c r="AB32" s="1"/>
      <c r="AF32" s="1"/>
      <c r="AG32" s="1"/>
      <c r="AH32" s="1"/>
      <c r="AI32" s="1"/>
      <c r="AJ32" s="1"/>
      <c r="AK32" s="1"/>
      <c r="AO32" s="13"/>
      <c r="AP32" s="13"/>
    </row>
    <row r="33" spans="8:42">
      <c r="H33" s="70"/>
      <c r="K33" s="70"/>
      <c r="N33" s="70"/>
      <c r="R33" s="16"/>
      <c r="W33" s="200"/>
      <c r="X33" s="58"/>
      <c r="Y33" s="1"/>
      <c r="AB33" s="1"/>
      <c r="AF33" s="1"/>
      <c r="AG33" s="1"/>
      <c r="AH33" s="1"/>
      <c r="AI33" s="1"/>
      <c r="AJ33" s="1"/>
      <c r="AK33" s="1"/>
      <c r="AO33" s="13"/>
      <c r="AP33" s="13"/>
    </row>
    <row r="34" spans="8:42">
      <c r="H34" s="70"/>
      <c r="K34" s="70"/>
      <c r="N34" s="70"/>
      <c r="R34" s="16"/>
      <c r="W34" s="200"/>
      <c r="X34" s="58"/>
      <c r="Y34" s="1"/>
      <c r="AB34" s="1"/>
      <c r="AF34" s="1"/>
      <c r="AG34" s="1"/>
      <c r="AH34" s="1"/>
      <c r="AI34" s="1"/>
      <c r="AJ34" s="1"/>
      <c r="AK34" s="1"/>
      <c r="AO34" s="13"/>
      <c r="AP34" s="13"/>
    </row>
    <row r="35" spans="8:42">
      <c r="H35" s="70"/>
      <c r="K35" s="70"/>
      <c r="N35" s="70"/>
      <c r="R35" s="16"/>
      <c r="W35" s="200"/>
      <c r="X35" s="58"/>
      <c r="Y35" s="1"/>
      <c r="AB35" s="1"/>
      <c r="AF35" s="1"/>
      <c r="AG35" s="1"/>
      <c r="AH35" s="1"/>
      <c r="AI35" s="1"/>
      <c r="AJ35" s="1"/>
      <c r="AK35" s="1"/>
      <c r="AO35" s="13"/>
      <c r="AP35" s="13"/>
    </row>
    <row r="36" spans="8:42">
      <c r="H36" s="70"/>
      <c r="K36" s="70"/>
      <c r="N36" s="70"/>
      <c r="R36" s="16"/>
      <c r="W36" s="200"/>
      <c r="X36" s="58"/>
      <c r="Y36" s="1"/>
      <c r="AB36" s="1"/>
      <c r="AF36" s="1"/>
      <c r="AG36" s="1"/>
      <c r="AH36" s="1"/>
      <c r="AI36" s="1"/>
      <c r="AJ36" s="1"/>
      <c r="AK36" s="1"/>
      <c r="AO36" s="13"/>
      <c r="AP36" s="13"/>
    </row>
    <row r="37" spans="8:42">
      <c r="H37" s="70"/>
      <c r="K37" s="70"/>
      <c r="N37" s="70"/>
      <c r="R37" s="16"/>
      <c r="W37" s="200"/>
      <c r="X37" s="58"/>
      <c r="Y37" s="1"/>
      <c r="AB37" s="1"/>
      <c r="AF37" s="1"/>
      <c r="AG37" s="1"/>
      <c r="AH37" s="1"/>
      <c r="AI37" s="1"/>
      <c r="AJ37" s="1"/>
      <c r="AK37" s="1"/>
      <c r="AO37" s="13"/>
      <c r="AP37" s="13"/>
    </row>
    <row r="38" spans="8:42">
      <c r="H38" s="70"/>
      <c r="K38" s="70"/>
      <c r="N38" s="70"/>
      <c r="R38" s="16"/>
      <c r="W38" s="200"/>
      <c r="X38" s="58"/>
      <c r="Y38" s="1"/>
      <c r="AB38" s="1"/>
      <c r="AF38" s="1"/>
      <c r="AG38" s="1"/>
      <c r="AH38" s="1"/>
      <c r="AI38" s="1"/>
      <c r="AJ38" s="1"/>
      <c r="AK38" s="1"/>
      <c r="AO38" s="13"/>
      <c r="AP38" s="13"/>
    </row>
    <row r="39" spans="8:42">
      <c r="H39" s="70"/>
      <c r="K39" s="70"/>
      <c r="N39" s="70"/>
      <c r="R39" s="16"/>
      <c r="W39" s="200"/>
      <c r="X39" s="58"/>
      <c r="Y39" s="1"/>
      <c r="AB39" s="1"/>
      <c r="AO39" s="13"/>
      <c r="AP39" s="13"/>
    </row>
    <row r="40" spans="8:42">
      <c r="H40" s="70"/>
      <c r="K40" s="70"/>
      <c r="N40" s="70"/>
      <c r="R40" s="16"/>
      <c r="W40" s="200"/>
      <c r="X40" s="58"/>
      <c r="Y40" s="1"/>
      <c r="AB40" s="1"/>
      <c r="AO40" s="13"/>
      <c r="AP40" s="13"/>
    </row>
    <row r="41" spans="8:42">
      <c r="H41" s="70"/>
      <c r="K41" s="70"/>
      <c r="N41" s="70"/>
      <c r="R41" s="16"/>
      <c r="W41" s="200"/>
      <c r="X41" s="58"/>
      <c r="Y41" s="1"/>
      <c r="AB41" s="1"/>
      <c r="AF41" s="1"/>
      <c r="AG41" s="1"/>
      <c r="AH41" s="1"/>
      <c r="AI41" s="1"/>
      <c r="AJ41" s="1"/>
      <c r="AK41" s="1"/>
      <c r="AO41" s="13"/>
      <c r="AP41" s="13"/>
    </row>
    <row r="42" spans="8:42">
      <c r="H42" s="70"/>
      <c r="K42" s="70"/>
      <c r="N42" s="70"/>
      <c r="R42" s="16"/>
      <c r="W42" s="200"/>
      <c r="X42" s="58"/>
      <c r="Y42" s="1"/>
      <c r="AB42" s="1"/>
      <c r="AF42" s="1"/>
      <c r="AG42" s="1"/>
      <c r="AH42" s="1"/>
      <c r="AI42" s="1"/>
      <c r="AJ42" s="1"/>
      <c r="AK42" s="1"/>
      <c r="AO42" s="13"/>
      <c r="AP42" s="13"/>
    </row>
    <row r="43" spans="8:42">
      <c r="H43" s="70"/>
      <c r="K43" s="70"/>
      <c r="N43" s="70"/>
      <c r="O43" s="77"/>
      <c r="R43" s="16"/>
      <c r="W43" s="200"/>
      <c r="X43" s="58"/>
      <c r="Y43" s="1"/>
      <c r="AB43" s="1"/>
      <c r="AF43" s="1"/>
      <c r="AG43" s="1"/>
      <c r="AH43" s="1"/>
      <c r="AI43" s="1"/>
      <c r="AJ43" s="1"/>
      <c r="AK43" s="1"/>
      <c r="AO43" s="13"/>
      <c r="AP43" s="13"/>
    </row>
    <row r="44" spans="8:42">
      <c r="H44" s="70"/>
      <c r="K44" s="70"/>
      <c r="N44" s="70"/>
      <c r="O44" s="77"/>
      <c r="R44" s="16"/>
      <c r="W44" s="200"/>
      <c r="X44" s="58"/>
      <c r="Y44" s="1"/>
      <c r="AB44" s="1"/>
      <c r="AF44" s="1"/>
      <c r="AG44" s="1"/>
      <c r="AH44" s="1"/>
      <c r="AI44" s="1"/>
      <c r="AJ44" s="1"/>
      <c r="AK44" s="1"/>
      <c r="AO44" s="13"/>
      <c r="AP44" s="13"/>
    </row>
    <row r="45" spans="8:42">
      <c r="H45" s="70"/>
      <c r="K45" s="70"/>
      <c r="N45" s="70"/>
      <c r="O45" s="77"/>
      <c r="R45" s="16"/>
      <c r="W45" s="200"/>
      <c r="X45" s="58"/>
      <c r="Y45" s="1"/>
      <c r="AB45" s="1"/>
      <c r="AF45" s="1"/>
      <c r="AG45" s="1"/>
      <c r="AH45" s="1"/>
      <c r="AI45" s="1"/>
      <c r="AJ45" s="1"/>
      <c r="AK45" s="1"/>
      <c r="AO45" s="13"/>
      <c r="AP45" s="13"/>
    </row>
    <row r="46" spans="8:42">
      <c r="H46" s="70"/>
      <c r="K46" s="70"/>
      <c r="N46" s="70"/>
      <c r="O46" s="77"/>
      <c r="R46" s="16"/>
      <c r="W46" s="200"/>
      <c r="X46" s="58"/>
      <c r="Y46" s="1"/>
      <c r="AB46" s="1"/>
      <c r="AF46" s="1"/>
      <c r="AG46" s="1"/>
      <c r="AH46" s="1"/>
      <c r="AI46" s="1"/>
      <c r="AJ46" s="1"/>
      <c r="AK46" s="1"/>
      <c r="AO46" s="13"/>
      <c r="AP46" s="13"/>
    </row>
    <row r="47" spans="8:42">
      <c r="H47" s="70"/>
      <c r="K47" s="70"/>
      <c r="N47" s="70"/>
      <c r="O47" s="77"/>
      <c r="R47" s="16"/>
      <c r="W47" s="200"/>
      <c r="X47" s="58"/>
      <c r="Y47" s="1"/>
      <c r="AB47" s="1"/>
      <c r="AF47" s="1"/>
      <c r="AG47" s="1"/>
      <c r="AH47" s="1"/>
      <c r="AI47" s="1"/>
      <c r="AJ47" s="1"/>
      <c r="AK47" s="1"/>
      <c r="AO47" s="13"/>
      <c r="AP47" s="13"/>
    </row>
    <row r="48" spans="8:42">
      <c r="H48" s="70"/>
      <c r="K48" s="70"/>
      <c r="N48" s="70"/>
      <c r="O48" s="77"/>
      <c r="R48" s="16"/>
      <c r="W48" s="200"/>
      <c r="X48" s="58"/>
      <c r="Y48" s="1"/>
      <c r="AB48" s="1"/>
      <c r="AF48" s="1"/>
      <c r="AG48" s="1"/>
      <c r="AH48" s="1"/>
      <c r="AI48" s="1"/>
      <c r="AJ48" s="1"/>
      <c r="AK48" s="1"/>
      <c r="AO48" s="13"/>
      <c r="AP48" s="13"/>
    </row>
    <row r="49" spans="7:42">
      <c r="H49" s="70"/>
      <c r="K49" s="70"/>
      <c r="N49" s="70"/>
      <c r="O49" s="77"/>
      <c r="R49" s="16"/>
      <c r="W49" s="200"/>
      <c r="X49" s="58"/>
      <c r="Y49" s="1"/>
      <c r="AB49" s="1"/>
      <c r="AF49" s="1"/>
      <c r="AG49" s="1"/>
      <c r="AH49" s="1"/>
      <c r="AI49" s="1"/>
      <c r="AJ49" s="1"/>
      <c r="AK49" s="1"/>
      <c r="AO49" s="13"/>
      <c r="AP49" s="13"/>
    </row>
    <row r="50" spans="7:42">
      <c r="H50" s="70"/>
      <c r="K50" s="70"/>
      <c r="N50" s="70"/>
      <c r="O50" s="77"/>
      <c r="R50" s="16"/>
      <c r="W50" s="200"/>
      <c r="X50" s="58"/>
      <c r="Y50" s="1"/>
      <c r="AB50" s="1"/>
      <c r="AF50" s="1"/>
      <c r="AG50" s="1"/>
      <c r="AH50" s="1"/>
      <c r="AI50" s="1"/>
      <c r="AJ50" s="1"/>
      <c r="AK50" s="1"/>
      <c r="AO50" s="13"/>
      <c r="AP50" s="13"/>
    </row>
    <row r="51" spans="7:42">
      <c r="H51" s="70"/>
      <c r="K51" s="70"/>
      <c r="N51" s="70"/>
      <c r="O51" s="77"/>
      <c r="R51" s="16"/>
      <c r="W51" s="200"/>
      <c r="X51" s="58"/>
      <c r="Y51" s="1"/>
      <c r="AB51" s="1"/>
      <c r="AF51" s="1"/>
      <c r="AG51" s="1"/>
      <c r="AH51" s="1"/>
      <c r="AI51" s="1"/>
      <c r="AJ51" s="1"/>
      <c r="AK51" s="1"/>
      <c r="AO51" s="13"/>
      <c r="AP51" s="13"/>
    </row>
    <row r="52" spans="7:42">
      <c r="H52" s="70"/>
      <c r="K52" s="70"/>
      <c r="N52" s="70"/>
      <c r="O52" s="77"/>
      <c r="R52" s="16"/>
      <c r="W52" s="200"/>
      <c r="X52" s="58"/>
      <c r="Y52" s="1"/>
      <c r="AB52" s="1"/>
      <c r="AF52" s="1"/>
      <c r="AG52" s="1"/>
      <c r="AH52" s="1"/>
      <c r="AI52" s="1"/>
      <c r="AJ52" s="1"/>
      <c r="AK52" s="1"/>
      <c r="AO52" s="13"/>
      <c r="AP52" s="13"/>
    </row>
    <row r="53" spans="7:42">
      <c r="H53" s="70"/>
      <c r="K53" s="70"/>
      <c r="N53" s="70"/>
      <c r="O53" s="77"/>
      <c r="R53" s="16"/>
      <c r="W53" s="200"/>
      <c r="X53" s="58"/>
      <c r="Y53" s="1"/>
      <c r="AB53" s="1"/>
      <c r="AF53" s="1"/>
      <c r="AG53" s="1"/>
      <c r="AH53" s="1"/>
      <c r="AI53" s="1"/>
      <c r="AJ53" s="1"/>
      <c r="AK53" s="1"/>
      <c r="AO53" s="13"/>
      <c r="AP53" s="13"/>
    </row>
    <row r="54" spans="7:42">
      <c r="G54" s="68"/>
      <c r="H54" s="70"/>
      <c r="I54" s="68"/>
      <c r="J54" s="14"/>
      <c r="K54" s="70"/>
      <c r="L54" s="14"/>
      <c r="M54" s="14"/>
      <c r="N54" s="70"/>
      <c r="O54" s="77"/>
      <c r="R54" s="16"/>
      <c r="W54" s="200"/>
      <c r="X54" s="58"/>
      <c r="Y54" s="1"/>
      <c r="AB54" s="1"/>
      <c r="AF54" s="1"/>
      <c r="AG54" s="1"/>
      <c r="AH54" s="1"/>
      <c r="AI54" s="1"/>
      <c r="AJ54" s="1"/>
      <c r="AK54" s="1"/>
      <c r="AO54" s="13"/>
      <c r="AP54" s="13"/>
    </row>
    <row r="55" spans="7:42">
      <c r="G55" s="68"/>
      <c r="H55" s="70"/>
      <c r="I55" s="68"/>
      <c r="J55" s="14"/>
      <c r="K55" s="70"/>
      <c r="L55" s="14"/>
      <c r="M55" s="14"/>
      <c r="N55" s="70"/>
      <c r="O55" s="77"/>
      <c r="R55" s="16"/>
      <c r="W55" s="200"/>
      <c r="X55" s="58"/>
      <c r="Y55" s="1"/>
      <c r="AB55" s="1"/>
      <c r="AF55" s="1"/>
      <c r="AG55" s="1"/>
      <c r="AH55" s="1"/>
      <c r="AI55" s="1"/>
      <c r="AJ55" s="1"/>
      <c r="AK55" s="1"/>
      <c r="AO55" s="13"/>
      <c r="AP55" s="13"/>
    </row>
    <row r="56" spans="7:42">
      <c r="G56" s="68"/>
      <c r="H56" s="70"/>
      <c r="I56" s="68"/>
      <c r="J56" s="14"/>
      <c r="K56" s="70"/>
      <c r="L56" s="14"/>
      <c r="M56" s="14"/>
      <c r="N56" s="70"/>
      <c r="O56" s="77"/>
      <c r="R56" s="16"/>
      <c r="W56" s="200"/>
      <c r="X56" s="58"/>
      <c r="Y56" s="1"/>
      <c r="AB56" s="1"/>
      <c r="AF56" s="1"/>
      <c r="AG56" s="1"/>
      <c r="AH56" s="1"/>
      <c r="AI56" s="1"/>
      <c r="AJ56" s="1"/>
      <c r="AK56" s="1"/>
    </row>
    <row r="57" spans="7:42">
      <c r="G57" s="68"/>
      <c r="H57" s="70"/>
      <c r="I57" s="68"/>
      <c r="J57" s="14"/>
      <c r="K57" s="70"/>
      <c r="L57" s="14"/>
      <c r="M57" s="14"/>
      <c r="N57" s="70"/>
      <c r="O57" s="77"/>
      <c r="R57" s="16"/>
      <c r="W57" s="200"/>
      <c r="X57" s="58"/>
      <c r="Y57" s="1"/>
      <c r="AB57" s="1"/>
      <c r="AF57" s="1"/>
      <c r="AG57" s="1"/>
      <c r="AH57" s="1"/>
      <c r="AI57" s="1"/>
      <c r="AJ57" s="1"/>
      <c r="AK57" s="1"/>
    </row>
    <row r="58" spans="7:42">
      <c r="G58" s="68"/>
      <c r="H58" s="70"/>
      <c r="I58" s="68"/>
      <c r="J58" s="14"/>
      <c r="K58" s="70"/>
      <c r="L58" s="14"/>
      <c r="M58" s="14"/>
      <c r="N58" s="70"/>
      <c r="O58" s="77"/>
      <c r="R58" s="16"/>
      <c r="W58" s="200"/>
      <c r="X58" s="58"/>
      <c r="Y58" s="1"/>
      <c r="AB58" s="1"/>
      <c r="AF58" s="1"/>
      <c r="AG58" s="1"/>
      <c r="AH58" s="1"/>
      <c r="AI58" s="1"/>
      <c r="AJ58" s="1"/>
      <c r="AK58" s="1"/>
    </row>
    <row r="59" spans="7:42">
      <c r="G59" s="68"/>
      <c r="H59" s="70"/>
      <c r="I59" s="68"/>
      <c r="J59" s="14"/>
      <c r="K59" s="70"/>
      <c r="L59" s="14"/>
      <c r="M59" s="14"/>
      <c r="N59" s="70"/>
      <c r="O59" s="77"/>
      <c r="R59" s="16"/>
      <c r="W59" s="200"/>
      <c r="X59" s="58"/>
      <c r="Y59" s="1"/>
      <c r="AB59" s="1"/>
      <c r="AF59" s="1"/>
      <c r="AG59" s="1"/>
      <c r="AH59" s="1"/>
      <c r="AI59" s="1"/>
      <c r="AJ59" s="1"/>
      <c r="AK59" s="1"/>
    </row>
    <row r="60" spans="7:42">
      <c r="G60" s="68"/>
      <c r="H60" s="70"/>
      <c r="I60" s="68"/>
      <c r="J60" s="14"/>
      <c r="K60" s="70"/>
      <c r="L60" s="14"/>
      <c r="M60" s="14"/>
      <c r="N60" s="70"/>
      <c r="O60" s="77"/>
      <c r="R60" s="16"/>
      <c r="W60" s="200"/>
      <c r="X60" s="58"/>
      <c r="Y60" s="1"/>
      <c r="AB60" s="1"/>
      <c r="AF60" s="1"/>
      <c r="AG60" s="1"/>
      <c r="AH60" s="1"/>
      <c r="AI60" s="1"/>
      <c r="AJ60" s="1"/>
      <c r="AK60" s="1"/>
    </row>
    <row r="61" spans="7:42">
      <c r="G61" s="68"/>
      <c r="H61" s="70"/>
      <c r="I61" s="68"/>
      <c r="J61" s="14"/>
      <c r="K61" s="70"/>
      <c r="L61" s="14"/>
      <c r="M61" s="14"/>
      <c r="N61" s="70"/>
      <c r="O61" s="77"/>
      <c r="R61" s="16"/>
      <c r="W61" s="200"/>
      <c r="X61" s="58"/>
      <c r="Y61" s="1"/>
      <c r="AB61" s="1"/>
      <c r="AF61" s="1"/>
      <c r="AG61" s="1"/>
      <c r="AH61" s="1"/>
      <c r="AI61" s="1"/>
      <c r="AJ61" s="1"/>
      <c r="AK61" s="1"/>
    </row>
    <row r="62" spans="7:42">
      <c r="G62" s="68"/>
      <c r="H62" s="70"/>
      <c r="I62" s="68"/>
      <c r="J62" s="14"/>
      <c r="K62" s="70"/>
      <c r="L62" s="14"/>
      <c r="M62" s="14"/>
      <c r="N62" s="70"/>
      <c r="O62" s="77"/>
      <c r="R62" s="16"/>
      <c r="W62" s="200"/>
      <c r="X62" s="58"/>
      <c r="Y62" s="1"/>
      <c r="AB62" s="1"/>
      <c r="AF62" s="1"/>
      <c r="AG62" s="1"/>
      <c r="AH62" s="1"/>
      <c r="AI62" s="1"/>
      <c r="AJ62" s="1"/>
      <c r="AK62" s="1"/>
    </row>
    <row r="63" spans="7:42">
      <c r="G63" s="68"/>
      <c r="H63" s="70"/>
      <c r="I63" s="68"/>
      <c r="J63" s="14"/>
      <c r="K63" s="70"/>
      <c r="L63" s="14"/>
      <c r="M63" s="14"/>
      <c r="N63" s="70"/>
      <c r="O63" s="77"/>
      <c r="R63" s="16"/>
      <c r="W63" s="200"/>
      <c r="X63" s="58"/>
      <c r="Y63" s="1"/>
      <c r="AB63" s="1"/>
      <c r="AF63" s="1"/>
      <c r="AG63" s="1"/>
      <c r="AH63" s="1"/>
      <c r="AI63" s="1"/>
      <c r="AJ63" s="1"/>
      <c r="AK63" s="1"/>
    </row>
    <row r="64" spans="7:42">
      <c r="G64" s="68"/>
      <c r="H64" s="70"/>
      <c r="I64" s="68"/>
      <c r="J64" s="14"/>
      <c r="K64" s="70"/>
      <c r="L64" s="14"/>
      <c r="M64" s="14"/>
      <c r="N64" s="70"/>
      <c r="O64" s="77"/>
      <c r="R64" s="16"/>
      <c r="W64" s="200"/>
      <c r="X64" s="58"/>
      <c r="Y64" s="1"/>
      <c r="AB64" s="1"/>
      <c r="AF64" s="1"/>
      <c r="AG64" s="1"/>
      <c r="AH64" s="1"/>
      <c r="AI64" s="1"/>
      <c r="AJ64" s="1"/>
      <c r="AK64" s="1"/>
    </row>
    <row r="65" spans="7:40">
      <c r="G65" s="68"/>
      <c r="H65" s="70"/>
      <c r="I65" s="68"/>
      <c r="J65" s="14"/>
      <c r="K65" s="70"/>
      <c r="L65" s="14"/>
      <c r="M65" s="14"/>
      <c r="N65" s="70"/>
      <c r="O65" s="77"/>
      <c r="R65" s="16"/>
      <c r="W65" s="200"/>
      <c r="X65" s="58"/>
      <c r="Y65" s="1"/>
      <c r="AB65" s="1"/>
      <c r="AF65" s="1"/>
      <c r="AG65" s="1"/>
      <c r="AH65" s="1"/>
      <c r="AI65" s="1"/>
      <c r="AJ65" s="1"/>
      <c r="AK65" s="1"/>
    </row>
    <row r="66" spans="7:40">
      <c r="G66" s="68"/>
      <c r="H66" s="70"/>
      <c r="I66" s="68"/>
      <c r="J66" s="14"/>
      <c r="K66" s="70"/>
      <c r="L66" s="14"/>
      <c r="M66" s="14"/>
      <c r="N66" s="70"/>
      <c r="O66" s="77"/>
      <c r="R66" s="16"/>
      <c r="W66" s="200"/>
      <c r="X66" s="58"/>
      <c r="Y66" s="1"/>
      <c r="AB66" s="1"/>
      <c r="AF66" s="1"/>
      <c r="AG66" s="1"/>
      <c r="AH66" s="1"/>
      <c r="AI66" s="1"/>
      <c r="AJ66" s="1"/>
      <c r="AK66" s="1"/>
      <c r="AN66" s="14"/>
    </row>
    <row r="67" spans="7:40">
      <c r="G67" s="68"/>
      <c r="H67" s="70"/>
      <c r="I67" s="68"/>
      <c r="J67" s="14"/>
      <c r="K67" s="70"/>
      <c r="L67" s="14"/>
      <c r="M67" s="14"/>
      <c r="N67" s="70"/>
      <c r="O67" s="77"/>
      <c r="R67" s="16"/>
      <c r="W67" s="200"/>
      <c r="X67" s="58"/>
      <c r="Y67" s="1"/>
      <c r="AB67" s="1"/>
      <c r="AF67" s="1"/>
      <c r="AG67" s="1"/>
      <c r="AH67" s="1"/>
      <c r="AI67" s="1"/>
      <c r="AJ67" s="1"/>
      <c r="AK67" s="1"/>
      <c r="AN67" s="14"/>
    </row>
    <row r="68" spans="7:40">
      <c r="G68" s="68"/>
      <c r="H68" s="70"/>
      <c r="I68" s="68"/>
      <c r="J68" s="14"/>
      <c r="K68" s="70"/>
      <c r="L68" s="14"/>
      <c r="M68" s="14"/>
      <c r="N68" s="70"/>
      <c r="O68" s="77"/>
      <c r="R68" s="16"/>
      <c r="W68" s="200"/>
      <c r="X68" s="58"/>
      <c r="Y68" s="1"/>
      <c r="AB68" s="1"/>
      <c r="AF68" s="1"/>
      <c r="AG68" s="1"/>
      <c r="AH68" s="1"/>
      <c r="AI68" s="1"/>
      <c r="AJ68" s="1"/>
      <c r="AK68" s="1"/>
      <c r="AN68" s="14"/>
    </row>
    <row r="69" spans="7:40">
      <c r="G69" s="68"/>
      <c r="H69" s="70"/>
      <c r="I69" s="68"/>
      <c r="J69" s="14"/>
      <c r="K69" s="70"/>
      <c r="L69" s="14"/>
      <c r="M69" s="14"/>
      <c r="N69" s="70"/>
      <c r="O69" s="77"/>
      <c r="R69" s="16"/>
      <c r="W69" s="200"/>
      <c r="X69" s="58"/>
      <c r="Y69" s="1"/>
      <c r="AB69" s="1"/>
      <c r="AF69" s="1"/>
      <c r="AG69" s="1"/>
      <c r="AH69" s="1"/>
      <c r="AI69" s="1"/>
      <c r="AJ69" s="1"/>
      <c r="AK69" s="1"/>
      <c r="AN69" s="14"/>
    </row>
    <row r="70" spans="7:40">
      <c r="G70" s="68"/>
      <c r="H70" s="70"/>
      <c r="I70" s="68"/>
      <c r="J70" s="14"/>
      <c r="K70" s="70"/>
      <c r="L70" s="14"/>
      <c r="M70" s="14"/>
      <c r="N70" s="70"/>
      <c r="O70" s="77"/>
      <c r="R70" s="16"/>
      <c r="W70" s="200"/>
      <c r="X70" s="58"/>
      <c r="Y70" s="1"/>
      <c r="AB70" s="1"/>
      <c r="AF70" s="1"/>
      <c r="AG70" s="1"/>
      <c r="AH70" s="1"/>
      <c r="AI70" s="1"/>
      <c r="AJ70" s="1"/>
      <c r="AK70" s="1"/>
      <c r="AN70" s="14"/>
    </row>
    <row r="71" spans="7:40">
      <c r="G71" s="68"/>
      <c r="H71" s="70"/>
      <c r="I71" s="68"/>
      <c r="J71" s="14"/>
      <c r="K71" s="70"/>
      <c r="L71" s="14"/>
      <c r="M71" s="14"/>
      <c r="N71" s="70"/>
      <c r="O71" s="77"/>
      <c r="R71" s="16"/>
      <c r="W71" s="200"/>
      <c r="X71" s="58"/>
      <c r="Y71" s="1"/>
      <c r="AB71" s="1"/>
      <c r="AF71" s="1"/>
      <c r="AG71" s="1"/>
      <c r="AH71" s="1"/>
      <c r="AI71" s="1"/>
      <c r="AJ71" s="1"/>
      <c r="AK71" s="1"/>
      <c r="AN71" s="14"/>
    </row>
    <row r="72" spans="7:40">
      <c r="G72" s="68"/>
      <c r="H72" s="70"/>
      <c r="I72" s="68"/>
      <c r="J72" s="14"/>
      <c r="K72" s="70"/>
      <c r="L72" s="14"/>
      <c r="M72" s="14"/>
      <c r="N72" s="70"/>
      <c r="O72" s="77"/>
      <c r="R72" s="16"/>
      <c r="W72" s="200"/>
      <c r="X72" s="58"/>
      <c r="Y72" s="1"/>
      <c r="AB72" s="1"/>
      <c r="AF72" s="1"/>
      <c r="AG72" s="1"/>
      <c r="AH72" s="1"/>
      <c r="AI72" s="1"/>
      <c r="AJ72" s="1"/>
      <c r="AK72" s="1"/>
      <c r="AN72" s="14"/>
    </row>
    <row r="73" spans="7:40">
      <c r="G73" s="68"/>
      <c r="H73" s="70"/>
      <c r="I73" s="68"/>
      <c r="J73" s="14"/>
      <c r="K73" s="70"/>
      <c r="L73" s="14"/>
      <c r="M73" s="14"/>
      <c r="N73" s="70"/>
      <c r="O73" s="77"/>
      <c r="R73" s="16"/>
      <c r="W73" s="200"/>
      <c r="X73" s="58"/>
      <c r="Y73" s="1"/>
      <c r="AB73" s="1"/>
      <c r="AF73" s="1"/>
      <c r="AG73" s="1"/>
      <c r="AH73" s="1"/>
      <c r="AI73" s="1"/>
      <c r="AJ73" s="1"/>
      <c r="AK73" s="1"/>
      <c r="AN73" s="14"/>
    </row>
    <row r="74" spans="7:40">
      <c r="G74" s="68"/>
      <c r="H74" s="70"/>
      <c r="I74" s="68"/>
      <c r="J74" s="14"/>
      <c r="K74" s="70"/>
      <c r="L74" s="14"/>
      <c r="M74" s="14"/>
      <c r="N74" s="70"/>
      <c r="O74" s="77"/>
      <c r="R74" s="16"/>
      <c r="W74" s="200"/>
      <c r="X74" s="58"/>
      <c r="Y74" s="1"/>
      <c r="AB74" s="1"/>
      <c r="AF74" s="1"/>
      <c r="AG74" s="1"/>
      <c r="AH74" s="1"/>
      <c r="AI74" s="1"/>
      <c r="AJ74" s="1"/>
      <c r="AK74" s="1"/>
      <c r="AN74" s="14"/>
    </row>
    <row r="75" spans="7:40">
      <c r="G75" s="68"/>
      <c r="H75" s="70"/>
      <c r="I75" s="68"/>
      <c r="J75" s="14"/>
      <c r="K75" s="70"/>
      <c r="L75" s="14"/>
      <c r="M75" s="14"/>
      <c r="N75" s="70"/>
      <c r="O75" s="77"/>
      <c r="R75" s="16"/>
      <c r="W75" s="200"/>
      <c r="X75" s="58"/>
      <c r="Y75" s="1"/>
      <c r="AB75" s="1"/>
      <c r="AF75" s="1"/>
      <c r="AG75" s="1"/>
      <c r="AH75" s="1"/>
      <c r="AI75" s="1"/>
      <c r="AJ75" s="1"/>
      <c r="AK75" s="1"/>
      <c r="AN75" s="14"/>
    </row>
    <row r="76" spans="7:40">
      <c r="G76" s="68"/>
      <c r="H76" s="70"/>
      <c r="I76" s="68"/>
      <c r="J76" s="14"/>
      <c r="K76" s="70"/>
      <c r="L76" s="14"/>
      <c r="M76" s="14"/>
      <c r="N76" s="70"/>
      <c r="O76" s="77"/>
      <c r="R76" s="16"/>
      <c r="W76" s="200"/>
      <c r="X76" s="58"/>
      <c r="Y76" s="1"/>
      <c r="AB76" s="1"/>
      <c r="AF76" s="1"/>
      <c r="AG76" s="1"/>
      <c r="AH76" s="1"/>
      <c r="AI76" s="1"/>
      <c r="AJ76" s="1"/>
      <c r="AK76" s="1"/>
      <c r="AN76" s="14"/>
    </row>
    <row r="77" spans="7:40">
      <c r="G77" s="68"/>
      <c r="H77" s="70"/>
      <c r="I77" s="68"/>
      <c r="J77" s="14"/>
      <c r="K77" s="70"/>
      <c r="L77" s="14"/>
      <c r="M77" s="14"/>
      <c r="N77" s="70"/>
      <c r="O77" s="77"/>
      <c r="R77" s="16"/>
      <c r="W77" s="200"/>
      <c r="X77" s="58"/>
      <c r="Y77" s="1"/>
      <c r="AB77" s="1"/>
      <c r="AF77" s="1"/>
      <c r="AG77" s="1"/>
      <c r="AH77" s="1"/>
      <c r="AI77" s="1"/>
      <c r="AJ77" s="1"/>
      <c r="AK77" s="1"/>
      <c r="AN77" s="14"/>
    </row>
    <row r="78" spans="7:40">
      <c r="G78" s="68"/>
      <c r="H78" s="70"/>
      <c r="I78" s="68"/>
      <c r="J78" s="14"/>
      <c r="K78" s="70"/>
      <c r="L78" s="14"/>
      <c r="M78" s="14"/>
      <c r="N78" s="70"/>
      <c r="O78" s="77"/>
      <c r="R78" s="16"/>
      <c r="W78" s="200"/>
      <c r="X78" s="58"/>
      <c r="Y78" s="1"/>
      <c r="AB78" s="1"/>
      <c r="AF78" s="1"/>
      <c r="AG78" s="1"/>
      <c r="AH78" s="1"/>
      <c r="AI78" s="1"/>
      <c r="AJ78" s="1"/>
      <c r="AK78" s="1"/>
      <c r="AN78" s="14"/>
    </row>
    <row r="79" spans="7:40">
      <c r="G79" s="68"/>
      <c r="H79" s="70"/>
      <c r="I79" s="68"/>
      <c r="J79" s="14"/>
      <c r="K79" s="70"/>
      <c r="L79" s="14"/>
      <c r="M79" s="14"/>
      <c r="N79" s="70"/>
      <c r="O79" s="77"/>
      <c r="P79" s="77"/>
      <c r="Q79" s="77"/>
      <c r="R79" s="77"/>
      <c r="S79" s="14"/>
      <c r="T79" s="77"/>
      <c r="U79" s="77"/>
      <c r="V79" s="77"/>
      <c r="W79" s="77"/>
      <c r="X79" s="14"/>
      <c r="Y79" s="14"/>
      <c r="Z79" s="77"/>
      <c r="AA79" s="77"/>
      <c r="AB79" s="14"/>
      <c r="AC79" s="68"/>
      <c r="AF79" s="1"/>
      <c r="AG79" s="1"/>
      <c r="AH79" s="1"/>
      <c r="AI79" s="1"/>
      <c r="AJ79" s="1"/>
      <c r="AK79" s="1"/>
      <c r="AN79" s="14"/>
    </row>
    <row r="80" spans="7:40">
      <c r="G80" s="68"/>
      <c r="H80" s="70"/>
      <c r="I80" s="68"/>
      <c r="J80" s="14"/>
      <c r="K80" s="70"/>
      <c r="L80" s="14"/>
      <c r="M80" s="14"/>
      <c r="N80" s="70"/>
      <c r="O80" s="77"/>
      <c r="P80" s="77"/>
      <c r="Q80" s="77"/>
      <c r="R80" s="77"/>
      <c r="S80" s="14"/>
      <c r="T80" s="77"/>
      <c r="U80" s="77"/>
      <c r="V80" s="77"/>
      <c r="W80" s="77"/>
      <c r="X80" s="14"/>
      <c r="Y80" s="14"/>
      <c r="Z80" s="77"/>
      <c r="AA80" s="77"/>
      <c r="AB80" s="14"/>
      <c r="AC80" s="68"/>
      <c r="AF80" s="1"/>
      <c r="AG80" s="1"/>
      <c r="AH80" s="1"/>
      <c r="AI80" s="1"/>
      <c r="AJ80" s="1"/>
      <c r="AK80" s="1"/>
      <c r="AN80" s="14"/>
    </row>
    <row r="81" spans="7:40">
      <c r="G81" s="68"/>
      <c r="H81" s="70"/>
      <c r="I81" s="68"/>
      <c r="J81" s="14"/>
      <c r="K81" s="70"/>
      <c r="L81" s="14"/>
      <c r="M81" s="14"/>
      <c r="N81" s="70"/>
      <c r="O81" s="77"/>
      <c r="P81" s="77"/>
      <c r="Q81" s="77"/>
      <c r="R81" s="77"/>
      <c r="S81" s="14"/>
      <c r="T81" s="77"/>
      <c r="U81" s="77"/>
      <c r="V81" s="77"/>
      <c r="W81" s="77"/>
      <c r="X81" s="14"/>
      <c r="Y81" s="14"/>
      <c r="Z81" s="77"/>
      <c r="AA81" s="77"/>
      <c r="AB81" s="14"/>
      <c r="AC81" s="68"/>
      <c r="AF81" s="1"/>
      <c r="AG81" s="1"/>
      <c r="AH81" s="1"/>
      <c r="AI81" s="1"/>
      <c r="AJ81" s="1"/>
      <c r="AK81" s="1"/>
      <c r="AN81" s="14"/>
    </row>
    <row r="82" spans="7:40">
      <c r="G82" s="68"/>
      <c r="H82" s="70"/>
      <c r="I82" s="68"/>
      <c r="J82" s="14"/>
      <c r="K82" s="70"/>
      <c r="L82" s="14"/>
      <c r="M82" s="14"/>
      <c r="N82" s="70"/>
      <c r="O82" s="77"/>
      <c r="P82" s="77"/>
      <c r="Q82" s="77"/>
      <c r="R82" s="77"/>
      <c r="S82" s="14"/>
      <c r="T82" s="77"/>
      <c r="U82" s="77"/>
      <c r="V82" s="77"/>
      <c r="W82" s="77"/>
      <c r="X82" s="14"/>
      <c r="Y82" s="14"/>
      <c r="Z82" s="77"/>
      <c r="AA82" s="77"/>
      <c r="AB82" s="14"/>
      <c r="AC82" s="68"/>
      <c r="AF82" s="1"/>
      <c r="AG82" s="1"/>
      <c r="AH82" s="1"/>
      <c r="AI82" s="1"/>
      <c r="AJ82" s="1"/>
      <c r="AK82" s="1"/>
      <c r="AN82" s="14"/>
    </row>
    <row r="83" spans="7:40">
      <c r="G83" s="68"/>
      <c r="H83" s="70"/>
      <c r="I83" s="68"/>
      <c r="J83" s="14"/>
      <c r="K83" s="70"/>
      <c r="L83" s="14"/>
      <c r="M83" s="14"/>
      <c r="N83" s="70"/>
      <c r="O83" s="77"/>
      <c r="P83" s="77"/>
      <c r="Q83" s="77"/>
      <c r="R83" s="77"/>
      <c r="S83" s="14"/>
      <c r="T83" s="77"/>
      <c r="U83" s="77"/>
      <c r="V83" s="77"/>
      <c r="W83" s="77"/>
      <c r="X83" s="14"/>
      <c r="Y83" s="14"/>
      <c r="Z83" s="77"/>
      <c r="AA83" s="77"/>
      <c r="AB83" s="14"/>
      <c r="AC83" s="68"/>
      <c r="AF83" s="1"/>
      <c r="AG83" s="1"/>
      <c r="AH83" s="1"/>
      <c r="AI83" s="1"/>
      <c r="AJ83" s="1"/>
      <c r="AK83" s="1"/>
      <c r="AN83" s="14"/>
    </row>
    <row r="84" spans="7:40">
      <c r="G84" s="68"/>
      <c r="H84" s="70"/>
      <c r="I84" s="68"/>
      <c r="J84" s="14"/>
      <c r="K84" s="70"/>
      <c r="L84" s="14"/>
      <c r="M84" s="14"/>
      <c r="N84" s="70"/>
      <c r="O84" s="77"/>
      <c r="P84" s="77"/>
      <c r="Q84" s="77"/>
      <c r="R84" s="77"/>
      <c r="S84" s="14"/>
      <c r="T84" s="77"/>
      <c r="U84" s="77"/>
      <c r="V84" s="77"/>
      <c r="W84" s="77"/>
      <c r="X84" s="14"/>
      <c r="Y84" s="14"/>
      <c r="Z84" s="77"/>
      <c r="AA84" s="77"/>
      <c r="AB84" s="14"/>
      <c r="AC84" s="68"/>
      <c r="AF84" s="1"/>
      <c r="AG84" s="1"/>
      <c r="AH84" s="1"/>
      <c r="AI84" s="1"/>
      <c r="AJ84" s="1"/>
      <c r="AK84" s="1"/>
      <c r="AN84" s="14"/>
    </row>
    <row r="85" spans="7:40">
      <c r="G85" s="68"/>
      <c r="H85" s="70"/>
      <c r="I85" s="68"/>
      <c r="J85" s="14"/>
      <c r="K85" s="70"/>
      <c r="L85" s="14"/>
      <c r="M85" s="14"/>
      <c r="N85" s="70"/>
      <c r="O85" s="77"/>
      <c r="P85" s="77"/>
      <c r="Q85" s="77"/>
      <c r="R85" s="77"/>
      <c r="S85" s="14"/>
      <c r="T85" s="77"/>
      <c r="U85" s="77"/>
      <c r="V85" s="77"/>
      <c r="W85" s="77"/>
      <c r="X85" s="14"/>
      <c r="Y85" s="14"/>
      <c r="Z85" s="77"/>
      <c r="AA85" s="77"/>
      <c r="AB85" s="14"/>
      <c r="AC85" s="68"/>
      <c r="AF85" s="1"/>
      <c r="AG85" s="1"/>
      <c r="AH85" s="1"/>
      <c r="AI85" s="1"/>
      <c r="AJ85" s="1"/>
      <c r="AK85" s="1"/>
      <c r="AN85" s="14"/>
    </row>
    <row r="86" spans="7:40">
      <c r="G86" s="68"/>
      <c r="H86" s="70"/>
      <c r="I86" s="68"/>
      <c r="J86" s="14"/>
      <c r="K86" s="70"/>
      <c r="L86" s="14"/>
      <c r="M86" s="14"/>
      <c r="N86" s="70"/>
      <c r="O86" s="77"/>
      <c r="P86" s="77"/>
      <c r="Q86" s="77"/>
      <c r="R86" s="77"/>
      <c r="S86" s="14"/>
      <c r="T86" s="77"/>
      <c r="U86" s="77"/>
      <c r="V86" s="77"/>
      <c r="W86" s="77"/>
      <c r="X86" s="14"/>
      <c r="Y86" s="14"/>
      <c r="Z86" s="77"/>
      <c r="AA86" s="77"/>
      <c r="AB86" s="14"/>
      <c r="AC86" s="68"/>
      <c r="AF86" s="1"/>
      <c r="AG86" s="1"/>
      <c r="AH86" s="1"/>
      <c r="AI86" s="1"/>
      <c r="AJ86" s="1"/>
      <c r="AK86" s="1"/>
      <c r="AN86" s="14"/>
    </row>
    <row r="87" spans="7:40">
      <c r="G87" s="68"/>
      <c r="H87" s="70"/>
      <c r="I87" s="68"/>
      <c r="J87" s="14"/>
      <c r="K87" s="70"/>
      <c r="L87" s="14"/>
      <c r="M87" s="14"/>
      <c r="N87" s="70"/>
      <c r="O87" s="77"/>
      <c r="P87" s="77"/>
      <c r="Q87" s="77"/>
      <c r="R87" s="77"/>
      <c r="S87" s="14"/>
      <c r="T87" s="77"/>
      <c r="U87" s="77"/>
      <c r="V87" s="77"/>
      <c r="W87" s="77"/>
      <c r="X87" s="14"/>
      <c r="Y87" s="14"/>
      <c r="Z87" s="77"/>
      <c r="AA87" s="77"/>
      <c r="AB87" s="14"/>
      <c r="AC87" s="68"/>
      <c r="AF87" s="1"/>
      <c r="AG87" s="1"/>
      <c r="AH87" s="1"/>
      <c r="AI87" s="1"/>
      <c r="AJ87" s="1"/>
      <c r="AK87" s="1"/>
      <c r="AN87" s="14"/>
    </row>
    <row r="88" spans="7:40">
      <c r="G88" s="68"/>
      <c r="H88" s="70"/>
      <c r="I88" s="68"/>
      <c r="J88" s="14"/>
      <c r="K88" s="70"/>
      <c r="L88" s="14"/>
      <c r="M88" s="14"/>
      <c r="N88" s="70"/>
      <c r="O88" s="77"/>
      <c r="P88" s="77"/>
      <c r="Q88" s="77"/>
      <c r="R88" s="77"/>
      <c r="S88" s="14"/>
      <c r="T88" s="77"/>
      <c r="U88" s="77"/>
      <c r="V88" s="77"/>
      <c r="W88" s="77"/>
      <c r="X88" s="14"/>
      <c r="Y88" s="14"/>
      <c r="Z88" s="77"/>
      <c r="AA88" s="77"/>
      <c r="AB88" s="14"/>
      <c r="AC88" s="68"/>
      <c r="AF88" s="1"/>
      <c r="AG88" s="1"/>
      <c r="AH88" s="1"/>
      <c r="AI88" s="1"/>
      <c r="AJ88" s="1"/>
      <c r="AK88" s="1"/>
      <c r="AN88" s="14"/>
    </row>
    <row r="89" spans="7:40">
      <c r="G89" s="68"/>
      <c r="H89" s="70"/>
      <c r="I89" s="68"/>
      <c r="J89" s="14"/>
      <c r="K89" s="70"/>
      <c r="L89" s="14"/>
      <c r="M89" s="14"/>
      <c r="N89" s="70"/>
      <c r="O89" s="77"/>
      <c r="P89" s="77"/>
      <c r="Q89" s="77"/>
      <c r="R89" s="77"/>
      <c r="S89" s="14"/>
      <c r="T89" s="77"/>
      <c r="U89" s="77"/>
      <c r="V89" s="77"/>
      <c r="W89" s="77"/>
      <c r="X89" s="14"/>
      <c r="Y89" s="14"/>
      <c r="Z89" s="77"/>
      <c r="AA89" s="77"/>
      <c r="AB89" s="14"/>
      <c r="AC89" s="68"/>
      <c r="AF89" s="1"/>
      <c r="AG89" s="1"/>
      <c r="AH89" s="1"/>
      <c r="AI89" s="1"/>
      <c r="AJ89" s="1"/>
      <c r="AK89" s="1"/>
      <c r="AN89" s="14"/>
    </row>
    <row r="90" spans="7:40">
      <c r="G90" s="68"/>
      <c r="H90" s="70"/>
      <c r="I90" s="68"/>
      <c r="J90" s="14"/>
      <c r="K90" s="70"/>
      <c r="L90" s="14"/>
      <c r="M90" s="14"/>
      <c r="N90" s="70"/>
      <c r="O90" s="77"/>
      <c r="P90" s="77"/>
      <c r="Q90" s="77"/>
      <c r="R90" s="77"/>
      <c r="S90" s="14"/>
      <c r="T90" s="77"/>
      <c r="U90" s="77"/>
      <c r="V90" s="77"/>
      <c r="W90" s="77"/>
      <c r="X90" s="14"/>
      <c r="Y90" s="14"/>
      <c r="Z90" s="77"/>
      <c r="AA90" s="77"/>
      <c r="AB90" s="14"/>
      <c r="AC90" s="68"/>
      <c r="AF90" s="1"/>
      <c r="AG90" s="1"/>
      <c r="AH90" s="1"/>
      <c r="AI90" s="1"/>
      <c r="AJ90" s="1"/>
      <c r="AK90" s="1"/>
      <c r="AN90" s="14"/>
    </row>
    <row r="91" spans="7:40">
      <c r="G91" s="68"/>
      <c r="H91" s="70"/>
      <c r="I91" s="68"/>
      <c r="J91" s="14"/>
      <c r="K91" s="70"/>
      <c r="L91" s="14"/>
      <c r="M91" s="14"/>
      <c r="N91" s="70"/>
      <c r="O91" s="77"/>
      <c r="P91" s="77"/>
      <c r="Q91" s="77"/>
      <c r="R91" s="77"/>
      <c r="S91" s="14"/>
      <c r="T91" s="77"/>
      <c r="U91" s="77"/>
      <c r="V91" s="77"/>
      <c r="W91" s="77"/>
      <c r="X91" s="14"/>
      <c r="Y91" s="14"/>
      <c r="Z91" s="77"/>
      <c r="AA91" s="77"/>
      <c r="AB91" s="14"/>
      <c r="AC91" s="68"/>
      <c r="AF91" s="1"/>
      <c r="AG91" s="1"/>
      <c r="AH91" s="1"/>
      <c r="AI91" s="1"/>
      <c r="AJ91" s="1"/>
      <c r="AK91" s="1"/>
      <c r="AN91" s="14"/>
    </row>
    <row r="92" spans="7:40">
      <c r="G92" s="68"/>
      <c r="H92" s="70"/>
      <c r="I92" s="68"/>
      <c r="J92" s="14"/>
      <c r="K92" s="70"/>
      <c r="L92" s="14"/>
      <c r="M92" s="14"/>
      <c r="N92" s="70"/>
      <c r="O92" s="77"/>
      <c r="P92" s="77"/>
      <c r="Q92" s="77"/>
      <c r="R92" s="77"/>
      <c r="S92" s="14"/>
      <c r="T92" s="77"/>
      <c r="U92" s="77"/>
      <c r="V92" s="77"/>
      <c r="W92" s="77"/>
      <c r="X92" s="14"/>
      <c r="Y92" s="14"/>
      <c r="Z92" s="77"/>
      <c r="AA92" s="77"/>
      <c r="AB92" s="14"/>
      <c r="AC92" s="68"/>
      <c r="AF92" s="1"/>
      <c r="AG92" s="1"/>
      <c r="AH92" s="1"/>
      <c r="AI92" s="1"/>
      <c r="AJ92" s="1"/>
      <c r="AK92" s="1"/>
      <c r="AN92" s="14"/>
    </row>
    <row r="93" spans="7:40">
      <c r="G93" s="68"/>
      <c r="H93" s="70"/>
      <c r="I93" s="68"/>
      <c r="J93" s="14"/>
      <c r="K93" s="70"/>
      <c r="L93" s="14"/>
      <c r="M93" s="14"/>
      <c r="N93" s="70"/>
      <c r="O93" s="77"/>
      <c r="P93" s="77"/>
      <c r="Q93" s="77"/>
      <c r="R93" s="77"/>
      <c r="S93" s="14"/>
      <c r="T93" s="77"/>
      <c r="U93" s="77"/>
      <c r="V93" s="77"/>
      <c r="W93" s="77"/>
      <c r="X93" s="14"/>
      <c r="Y93" s="14"/>
      <c r="Z93" s="77"/>
      <c r="AA93" s="77"/>
      <c r="AB93" s="14"/>
      <c r="AC93" s="68"/>
      <c r="AF93" s="1"/>
      <c r="AG93" s="1"/>
      <c r="AH93" s="1"/>
      <c r="AI93" s="1"/>
      <c r="AJ93" s="1"/>
      <c r="AK93" s="1"/>
      <c r="AN93" s="14"/>
    </row>
    <row r="94" spans="7:40">
      <c r="G94" s="68"/>
      <c r="H94" s="70"/>
      <c r="I94" s="68"/>
      <c r="J94" s="14"/>
      <c r="K94" s="70"/>
      <c r="L94" s="14"/>
      <c r="M94" s="14"/>
      <c r="N94" s="70"/>
      <c r="O94" s="77"/>
      <c r="P94" s="77"/>
      <c r="Q94" s="77"/>
      <c r="R94" s="77"/>
      <c r="S94" s="14"/>
      <c r="T94" s="77"/>
      <c r="U94" s="77"/>
      <c r="V94" s="77"/>
      <c r="W94" s="77"/>
      <c r="X94" s="14"/>
      <c r="Y94" s="14"/>
      <c r="Z94" s="77"/>
      <c r="AA94" s="77"/>
      <c r="AB94" s="14"/>
      <c r="AC94" s="68"/>
      <c r="AF94" s="1"/>
      <c r="AG94" s="1"/>
      <c r="AH94" s="1"/>
      <c r="AI94" s="1"/>
      <c r="AJ94" s="1"/>
      <c r="AK94" s="1"/>
      <c r="AN94" s="14"/>
    </row>
    <row r="95" spans="7:40">
      <c r="G95" s="68"/>
      <c r="H95" s="70"/>
      <c r="I95" s="68"/>
      <c r="J95" s="14"/>
      <c r="K95" s="70"/>
      <c r="L95" s="14"/>
      <c r="M95" s="14"/>
      <c r="N95" s="70"/>
      <c r="O95" s="77"/>
      <c r="P95" s="77"/>
      <c r="Q95" s="77"/>
      <c r="R95" s="77"/>
      <c r="S95" s="14"/>
      <c r="T95" s="77"/>
      <c r="U95" s="77"/>
      <c r="V95" s="77"/>
      <c r="W95" s="77"/>
      <c r="X95" s="14"/>
      <c r="Y95" s="14"/>
      <c r="Z95" s="77"/>
      <c r="AA95" s="77"/>
      <c r="AB95" s="14"/>
      <c r="AC95" s="68"/>
      <c r="AF95" s="1"/>
      <c r="AG95" s="1"/>
      <c r="AH95" s="1"/>
      <c r="AI95" s="1"/>
      <c r="AJ95" s="1"/>
      <c r="AK95" s="1"/>
      <c r="AN95" s="14"/>
    </row>
    <row r="96" spans="7:40">
      <c r="G96" s="68"/>
      <c r="H96" s="70"/>
      <c r="I96" s="68"/>
      <c r="J96" s="14"/>
      <c r="K96" s="70"/>
      <c r="L96" s="14"/>
      <c r="M96" s="14"/>
      <c r="N96" s="70"/>
      <c r="O96" s="77"/>
      <c r="P96" s="77"/>
      <c r="Q96" s="77"/>
      <c r="R96" s="77"/>
      <c r="S96" s="14"/>
      <c r="T96" s="77"/>
      <c r="U96" s="77"/>
      <c r="V96" s="77"/>
      <c r="W96" s="77"/>
      <c r="X96" s="14"/>
      <c r="Y96" s="14"/>
      <c r="Z96" s="77"/>
      <c r="AA96" s="77"/>
      <c r="AB96" s="14"/>
      <c r="AC96" s="68"/>
      <c r="AF96" s="1"/>
      <c r="AG96" s="1"/>
      <c r="AH96" s="1"/>
      <c r="AI96" s="1"/>
      <c r="AJ96" s="1"/>
      <c r="AK96" s="1"/>
      <c r="AN96" s="14"/>
    </row>
    <row r="97" spans="7:40">
      <c r="G97" s="68"/>
      <c r="H97" s="70"/>
      <c r="I97" s="68"/>
      <c r="J97" s="14"/>
      <c r="K97" s="70"/>
      <c r="L97" s="14"/>
      <c r="M97" s="14"/>
      <c r="N97" s="70"/>
      <c r="O97" s="77"/>
      <c r="P97" s="77"/>
      <c r="Q97" s="77"/>
      <c r="R97" s="77"/>
      <c r="S97" s="14"/>
      <c r="T97" s="77"/>
      <c r="U97" s="77"/>
      <c r="V97" s="77"/>
      <c r="W97" s="77"/>
      <c r="X97" s="14"/>
      <c r="Y97" s="14"/>
      <c r="Z97" s="77"/>
      <c r="AA97" s="77"/>
      <c r="AB97" s="14"/>
      <c r="AC97" s="68"/>
      <c r="AF97" s="1"/>
      <c r="AG97" s="1"/>
      <c r="AH97" s="1"/>
      <c r="AI97" s="1"/>
      <c r="AJ97" s="1"/>
      <c r="AK97" s="1"/>
      <c r="AN97" s="14"/>
    </row>
    <row r="98" spans="7:40">
      <c r="G98" s="68"/>
      <c r="H98" s="68"/>
      <c r="I98" s="68"/>
      <c r="J98" s="14"/>
      <c r="K98" s="68"/>
      <c r="L98" s="14"/>
      <c r="M98" s="14"/>
      <c r="N98" s="68"/>
      <c r="O98" s="77"/>
      <c r="P98" s="77"/>
      <c r="Q98" s="77"/>
      <c r="R98" s="77"/>
      <c r="S98" s="14"/>
      <c r="T98" s="77"/>
      <c r="U98" s="77"/>
      <c r="V98" s="77"/>
      <c r="W98" s="77"/>
      <c r="X98" s="14"/>
      <c r="Y98" s="14"/>
      <c r="Z98" s="77"/>
      <c r="AA98" s="77"/>
      <c r="AB98" s="14"/>
      <c r="AC98" s="68"/>
      <c r="AF98" s="1"/>
      <c r="AG98" s="1"/>
      <c r="AH98" s="1"/>
      <c r="AI98" s="1"/>
      <c r="AJ98" s="1"/>
      <c r="AK98" s="1"/>
      <c r="AN98" s="14"/>
    </row>
    <row r="99" spans="7:40">
      <c r="G99" s="68"/>
      <c r="H99" s="68"/>
      <c r="I99" s="68"/>
      <c r="J99" s="14"/>
      <c r="K99" s="68"/>
      <c r="L99" s="14"/>
      <c r="M99" s="14"/>
      <c r="N99" s="68"/>
      <c r="O99" s="77"/>
      <c r="P99" s="77"/>
      <c r="Q99" s="77"/>
      <c r="R99" s="77"/>
      <c r="S99" s="14"/>
      <c r="T99" s="77"/>
      <c r="U99" s="77"/>
      <c r="V99" s="77"/>
      <c r="W99" s="77"/>
      <c r="X99" s="14"/>
      <c r="Y99" s="14"/>
      <c r="Z99" s="77"/>
      <c r="AA99" s="77"/>
      <c r="AB99" s="14"/>
      <c r="AC99" s="68"/>
      <c r="AF99" s="1"/>
      <c r="AG99" s="1"/>
      <c r="AH99" s="1"/>
      <c r="AI99" s="1"/>
      <c r="AJ99" s="1"/>
      <c r="AK99" s="1"/>
      <c r="AN99" s="14"/>
    </row>
    <row r="100" spans="7:40">
      <c r="G100" s="68"/>
      <c r="H100" s="68"/>
      <c r="I100" s="68"/>
      <c r="J100" s="14"/>
      <c r="K100" s="68"/>
      <c r="L100" s="14"/>
      <c r="M100" s="14"/>
      <c r="N100" s="68"/>
      <c r="O100" s="77"/>
      <c r="P100" s="77"/>
      <c r="Q100" s="77"/>
      <c r="R100" s="77"/>
      <c r="S100" s="14"/>
      <c r="T100" s="77"/>
      <c r="U100" s="77"/>
      <c r="V100" s="77"/>
      <c r="W100" s="77"/>
      <c r="X100" s="14"/>
      <c r="Y100" s="14"/>
      <c r="Z100" s="77"/>
      <c r="AA100" s="77"/>
      <c r="AB100" s="14"/>
      <c r="AC100" s="68"/>
      <c r="AF100" s="1"/>
      <c r="AG100" s="1"/>
      <c r="AH100" s="1"/>
      <c r="AI100" s="1"/>
      <c r="AJ100" s="1"/>
      <c r="AK100" s="1"/>
      <c r="AN100" s="14"/>
    </row>
    <row r="101" spans="7:40">
      <c r="G101" s="68"/>
      <c r="H101" s="68"/>
      <c r="I101" s="68"/>
      <c r="J101" s="14"/>
      <c r="K101" s="68"/>
      <c r="L101" s="14"/>
      <c r="M101" s="14"/>
      <c r="N101" s="68"/>
      <c r="O101" s="77"/>
      <c r="P101" s="77"/>
      <c r="Q101" s="77"/>
      <c r="R101" s="77"/>
      <c r="S101" s="14"/>
      <c r="T101" s="77"/>
      <c r="U101" s="77"/>
      <c r="V101" s="77"/>
      <c r="W101" s="77"/>
      <c r="X101" s="14"/>
      <c r="Y101" s="14"/>
      <c r="Z101" s="77"/>
      <c r="AA101" s="77"/>
      <c r="AB101" s="14"/>
      <c r="AC101" s="68"/>
      <c r="AF101" s="1"/>
      <c r="AG101" s="1"/>
      <c r="AH101" s="1"/>
      <c r="AI101" s="1"/>
      <c r="AJ101" s="1"/>
      <c r="AK101" s="1"/>
      <c r="AN101" s="14"/>
    </row>
    <row r="102" spans="7:40">
      <c r="G102" s="68"/>
      <c r="H102" s="68"/>
      <c r="I102" s="68"/>
      <c r="J102" s="14"/>
      <c r="K102" s="68"/>
      <c r="L102" s="14"/>
      <c r="M102" s="14"/>
      <c r="N102" s="68"/>
      <c r="O102" s="77"/>
      <c r="P102" s="77"/>
      <c r="Q102" s="77"/>
      <c r="R102" s="77"/>
      <c r="S102" s="14"/>
      <c r="T102" s="77"/>
      <c r="U102" s="77"/>
      <c r="V102" s="77"/>
      <c r="W102" s="77"/>
      <c r="X102" s="14"/>
      <c r="Y102" s="14"/>
      <c r="Z102" s="77"/>
      <c r="AA102" s="77"/>
      <c r="AB102" s="14"/>
      <c r="AC102" s="68"/>
      <c r="AD102" s="68"/>
      <c r="AE102" s="68"/>
      <c r="AF102" s="14"/>
      <c r="AG102" s="14"/>
      <c r="AH102" s="14"/>
      <c r="AI102" s="14"/>
      <c r="AJ102" s="14"/>
      <c r="AK102" s="14"/>
      <c r="AL102" s="68"/>
      <c r="AM102" s="68"/>
      <c r="AN102" s="14"/>
    </row>
    <row r="103" spans="7:40">
      <c r="G103" s="68"/>
      <c r="H103" s="68"/>
      <c r="I103" s="68"/>
      <c r="J103" s="14"/>
      <c r="K103" s="68"/>
      <c r="L103" s="14"/>
      <c r="M103" s="14"/>
      <c r="N103" s="68"/>
      <c r="O103" s="77"/>
      <c r="P103" s="77"/>
      <c r="Q103" s="77"/>
      <c r="R103" s="77"/>
      <c r="S103" s="14"/>
      <c r="T103" s="77"/>
      <c r="U103" s="77"/>
      <c r="V103" s="77"/>
      <c r="W103" s="77"/>
      <c r="X103" s="14"/>
      <c r="Y103" s="14"/>
      <c r="Z103" s="77"/>
      <c r="AA103" s="77"/>
      <c r="AB103" s="14"/>
      <c r="AC103" s="68"/>
      <c r="AD103" s="68"/>
      <c r="AE103" s="68"/>
      <c r="AF103" s="14"/>
      <c r="AG103" s="14"/>
      <c r="AH103" s="14"/>
      <c r="AI103" s="14"/>
      <c r="AJ103" s="14"/>
      <c r="AK103" s="14"/>
      <c r="AL103" s="68"/>
      <c r="AM103" s="68"/>
      <c r="AN103" s="14"/>
    </row>
    <row r="104" spans="7:40">
      <c r="G104" s="68"/>
      <c r="H104" s="68"/>
      <c r="I104" s="68"/>
      <c r="J104" s="14"/>
      <c r="K104" s="68"/>
      <c r="L104" s="14"/>
      <c r="M104" s="14"/>
      <c r="N104" s="68"/>
      <c r="O104" s="77"/>
      <c r="P104" s="77"/>
      <c r="Q104" s="77"/>
      <c r="R104" s="77"/>
      <c r="S104" s="14"/>
      <c r="T104" s="77"/>
      <c r="U104" s="77"/>
      <c r="V104" s="77"/>
      <c r="W104" s="77"/>
      <c r="X104" s="14"/>
      <c r="Y104" s="14"/>
      <c r="Z104" s="77"/>
      <c r="AA104" s="77"/>
      <c r="AB104" s="14"/>
      <c r="AC104" s="68"/>
      <c r="AD104" s="68"/>
      <c r="AE104" s="68"/>
      <c r="AF104" s="14"/>
      <c r="AG104" s="14"/>
      <c r="AH104" s="14"/>
      <c r="AI104" s="14"/>
      <c r="AJ104" s="14"/>
      <c r="AK104" s="14"/>
      <c r="AL104" s="68"/>
      <c r="AM104" s="68"/>
      <c r="AN104" s="14"/>
    </row>
    <row r="105" spans="7:40">
      <c r="G105" s="68"/>
      <c r="H105" s="68"/>
      <c r="I105" s="68"/>
      <c r="J105" s="14"/>
      <c r="K105" s="68"/>
      <c r="L105" s="14"/>
      <c r="M105" s="14"/>
      <c r="N105" s="68"/>
      <c r="O105" s="77"/>
      <c r="P105" s="77"/>
      <c r="Q105" s="77"/>
      <c r="R105" s="77"/>
      <c r="S105" s="14"/>
      <c r="T105" s="77"/>
      <c r="U105" s="77"/>
      <c r="V105" s="77"/>
      <c r="W105" s="77"/>
      <c r="X105" s="14"/>
      <c r="Y105" s="14"/>
      <c r="Z105" s="77"/>
      <c r="AA105" s="77"/>
      <c r="AB105" s="14"/>
      <c r="AC105" s="68"/>
      <c r="AD105" s="68"/>
      <c r="AE105" s="68"/>
      <c r="AF105" s="14"/>
      <c r="AG105" s="14"/>
      <c r="AH105" s="14"/>
      <c r="AI105" s="14"/>
      <c r="AJ105" s="14"/>
      <c r="AK105" s="14"/>
      <c r="AL105" s="68"/>
      <c r="AM105" s="68"/>
      <c r="AN105" s="14"/>
    </row>
    <row r="106" spans="7:40">
      <c r="G106" s="68"/>
      <c r="H106" s="68"/>
      <c r="I106" s="68"/>
      <c r="J106" s="14"/>
      <c r="K106" s="68"/>
      <c r="L106" s="14"/>
      <c r="M106" s="14"/>
      <c r="N106" s="68"/>
      <c r="O106" s="77"/>
      <c r="P106" s="77"/>
      <c r="Q106" s="77"/>
      <c r="R106" s="77"/>
      <c r="S106" s="14"/>
      <c r="T106" s="77"/>
      <c r="U106" s="77"/>
      <c r="V106" s="77"/>
      <c r="W106" s="77"/>
      <c r="X106" s="14"/>
      <c r="Y106" s="14"/>
      <c r="Z106" s="77"/>
      <c r="AA106" s="77"/>
      <c r="AB106" s="14"/>
      <c r="AC106" s="68"/>
      <c r="AD106" s="68"/>
      <c r="AE106" s="68"/>
      <c r="AF106" s="14"/>
      <c r="AG106" s="14"/>
      <c r="AH106" s="14"/>
      <c r="AI106" s="14"/>
      <c r="AJ106" s="14"/>
      <c r="AK106" s="14"/>
      <c r="AL106" s="68"/>
      <c r="AM106" s="68"/>
      <c r="AN106" s="14"/>
    </row>
    <row r="107" spans="7:40">
      <c r="G107" s="68"/>
      <c r="H107" s="68"/>
      <c r="I107" s="68"/>
      <c r="J107" s="14"/>
      <c r="K107" s="68"/>
      <c r="L107" s="14"/>
      <c r="M107" s="14"/>
      <c r="N107" s="68"/>
      <c r="O107" s="77"/>
      <c r="P107" s="77"/>
      <c r="Q107" s="77"/>
      <c r="R107" s="77"/>
      <c r="S107" s="14"/>
      <c r="T107" s="77"/>
      <c r="U107" s="77"/>
      <c r="V107" s="77"/>
      <c r="W107" s="77"/>
      <c r="X107" s="14"/>
      <c r="Y107" s="14"/>
      <c r="Z107" s="77"/>
      <c r="AA107" s="77"/>
      <c r="AB107" s="14"/>
      <c r="AC107" s="68"/>
      <c r="AD107" s="68"/>
      <c r="AE107" s="68"/>
      <c r="AF107" s="14"/>
      <c r="AG107" s="14"/>
      <c r="AH107" s="14"/>
      <c r="AI107" s="14"/>
      <c r="AJ107" s="14"/>
      <c r="AK107" s="14"/>
      <c r="AL107" s="68"/>
      <c r="AM107" s="68"/>
      <c r="AN107" s="14"/>
    </row>
    <row r="108" spans="7:40">
      <c r="G108" s="68"/>
      <c r="H108" s="68"/>
      <c r="I108" s="68"/>
      <c r="J108" s="14"/>
      <c r="K108" s="68"/>
      <c r="L108" s="14"/>
      <c r="M108" s="14"/>
      <c r="N108" s="68"/>
      <c r="O108" s="77"/>
      <c r="P108" s="77"/>
      <c r="Q108" s="77"/>
      <c r="R108" s="77"/>
      <c r="S108" s="14"/>
      <c r="T108" s="77"/>
      <c r="U108" s="77"/>
      <c r="V108" s="77"/>
      <c r="W108" s="77"/>
      <c r="X108" s="14"/>
      <c r="Y108" s="14"/>
      <c r="Z108" s="77"/>
      <c r="AA108" s="77"/>
      <c r="AB108" s="14"/>
      <c r="AC108" s="68"/>
      <c r="AD108" s="68"/>
      <c r="AE108" s="68"/>
      <c r="AF108" s="14"/>
      <c r="AG108" s="14"/>
      <c r="AH108" s="14"/>
      <c r="AI108" s="14"/>
      <c r="AJ108" s="14"/>
      <c r="AK108" s="14"/>
      <c r="AL108" s="68"/>
      <c r="AM108" s="68"/>
      <c r="AN108" s="14"/>
    </row>
    <row r="109" spans="7:40">
      <c r="G109" s="68"/>
      <c r="H109" s="68"/>
      <c r="I109" s="68"/>
      <c r="J109" s="14"/>
      <c r="K109" s="68"/>
      <c r="L109" s="14"/>
      <c r="M109" s="14"/>
      <c r="N109" s="68"/>
      <c r="O109" s="77"/>
      <c r="P109" s="77"/>
      <c r="Q109" s="77"/>
      <c r="R109" s="77"/>
      <c r="S109" s="14"/>
      <c r="T109" s="77"/>
      <c r="U109" s="77"/>
      <c r="V109" s="77"/>
      <c r="W109" s="77"/>
      <c r="X109" s="14"/>
      <c r="Y109" s="14"/>
      <c r="Z109" s="77"/>
      <c r="AA109" s="77"/>
      <c r="AB109" s="14"/>
      <c r="AC109" s="68"/>
      <c r="AD109" s="68"/>
      <c r="AE109" s="68"/>
      <c r="AF109" s="14"/>
      <c r="AG109" s="14"/>
      <c r="AH109" s="14"/>
      <c r="AI109" s="14"/>
      <c r="AJ109" s="14"/>
      <c r="AK109" s="14"/>
      <c r="AL109" s="68"/>
      <c r="AM109" s="68"/>
      <c r="AN109" s="14"/>
    </row>
    <row r="110" spans="7:40">
      <c r="G110" s="68"/>
      <c r="H110" s="68"/>
      <c r="I110" s="68"/>
      <c r="J110" s="14"/>
      <c r="K110" s="68"/>
      <c r="L110" s="14"/>
      <c r="M110" s="14"/>
      <c r="N110" s="68"/>
      <c r="O110" s="77"/>
      <c r="P110" s="77"/>
      <c r="Q110" s="77"/>
      <c r="R110" s="77"/>
      <c r="S110" s="14"/>
      <c r="T110" s="77"/>
      <c r="U110" s="77"/>
      <c r="V110" s="77"/>
      <c r="W110" s="77"/>
      <c r="X110" s="14"/>
      <c r="Y110" s="14"/>
      <c r="Z110" s="77"/>
      <c r="AA110" s="77"/>
      <c r="AB110" s="14"/>
      <c r="AC110" s="68"/>
      <c r="AD110" s="68"/>
      <c r="AE110" s="68"/>
      <c r="AF110" s="14"/>
      <c r="AG110" s="14"/>
      <c r="AH110" s="14"/>
      <c r="AI110" s="14"/>
      <c r="AJ110" s="14"/>
      <c r="AK110" s="14"/>
      <c r="AL110" s="68"/>
      <c r="AM110" s="68"/>
      <c r="AN110" s="14"/>
    </row>
    <row r="111" spans="7:40">
      <c r="G111" s="68"/>
      <c r="H111" s="68"/>
      <c r="I111" s="68"/>
      <c r="J111" s="14"/>
      <c r="K111" s="68"/>
      <c r="L111" s="14"/>
      <c r="M111" s="14"/>
      <c r="N111" s="68"/>
      <c r="O111" s="77"/>
      <c r="P111" s="77"/>
      <c r="Q111" s="77"/>
      <c r="R111" s="77"/>
      <c r="S111" s="14"/>
      <c r="T111" s="77"/>
      <c r="U111" s="77"/>
      <c r="V111" s="77"/>
      <c r="W111" s="77"/>
      <c r="X111" s="14"/>
      <c r="Y111" s="14"/>
      <c r="Z111" s="77"/>
      <c r="AA111" s="77"/>
      <c r="AB111" s="14"/>
      <c r="AC111" s="68"/>
      <c r="AD111" s="68"/>
      <c r="AE111" s="68"/>
      <c r="AF111" s="14"/>
      <c r="AG111" s="14"/>
      <c r="AH111" s="14"/>
      <c r="AI111" s="14"/>
      <c r="AJ111" s="14"/>
      <c r="AK111" s="14"/>
      <c r="AL111" s="68"/>
      <c r="AM111" s="68"/>
      <c r="AN111" s="14"/>
    </row>
    <row r="112" spans="7:40">
      <c r="G112" s="68"/>
      <c r="H112" s="68"/>
      <c r="I112" s="68"/>
      <c r="J112" s="14"/>
      <c r="K112" s="68"/>
      <c r="L112" s="14"/>
      <c r="M112" s="14"/>
      <c r="N112" s="68"/>
      <c r="O112" s="77"/>
      <c r="P112" s="77"/>
      <c r="Q112" s="77"/>
      <c r="R112" s="77"/>
      <c r="S112" s="14"/>
      <c r="T112" s="77"/>
      <c r="U112" s="77"/>
      <c r="V112" s="77"/>
      <c r="W112" s="77"/>
      <c r="X112" s="14"/>
      <c r="Y112" s="14"/>
      <c r="Z112" s="77"/>
      <c r="AA112" s="77"/>
      <c r="AB112" s="14"/>
      <c r="AC112" s="68"/>
      <c r="AD112" s="68"/>
      <c r="AE112" s="68"/>
      <c r="AF112" s="14"/>
      <c r="AG112" s="14"/>
      <c r="AH112" s="14"/>
      <c r="AI112" s="14"/>
      <c r="AJ112" s="14"/>
      <c r="AK112" s="14"/>
      <c r="AL112" s="68"/>
      <c r="AM112" s="68"/>
      <c r="AN112" s="14"/>
    </row>
    <row r="113" spans="7:40">
      <c r="G113" s="68"/>
      <c r="H113" s="68"/>
      <c r="I113" s="68"/>
      <c r="J113" s="14"/>
      <c r="K113" s="68"/>
      <c r="L113" s="14"/>
      <c r="M113" s="14"/>
      <c r="N113" s="68"/>
      <c r="O113" s="77"/>
      <c r="P113" s="77"/>
      <c r="Q113" s="77"/>
      <c r="R113" s="77"/>
      <c r="S113" s="14"/>
      <c r="T113" s="77"/>
      <c r="U113" s="77"/>
      <c r="V113" s="77"/>
      <c r="W113" s="77"/>
      <c r="X113" s="14"/>
      <c r="Y113" s="14"/>
      <c r="Z113" s="77"/>
      <c r="AA113" s="77"/>
      <c r="AB113" s="14"/>
      <c r="AC113" s="68"/>
      <c r="AD113" s="68"/>
      <c r="AE113" s="68"/>
      <c r="AF113" s="14"/>
      <c r="AG113" s="14"/>
      <c r="AH113" s="14"/>
      <c r="AI113" s="14"/>
      <c r="AJ113" s="14"/>
      <c r="AK113" s="14"/>
      <c r="AL113" s="68"/>
      <c r="AM113" s="68"/>
      <c r="AN113" s="14"/>
    </row>
    <row r="114" spans="7:40">
      <c r="G114" s="68"/>
      <c r="H114" s="68"/>
      <c r="I114" s="68"/>
      <c r="J114" s="14"/>
      <c r="K114" s="68"/>
      <c r="L114" s="14"/>
      <c r="M114" s="14"/>
      <c r="N114" s="68"/>
      <c r="O114" s="77"/>
      <c r="P114" s="77"/>
      <c r="Q114" s="77"/>
      <c r="R114" s="77"/>
      <c r="S114" s="14"/>
      <c r="T114" s="77"/>
      <c r="U114" s="77"/>
      <c r="V114" s="77"/>
      <c r="W114" s="77"/>
      <c r="X114" s="14"/>
      <c r="Y114" s="14"/>
      <c r="Z114" s="77"/>
      <c r="AA114" s="77"/>
      <c r="AB114" s="14"/>
      <c r="AC114" s="68"/>
      <c r="AD114" s="68"/>
      <c r="AE114" s="68"/>
      <c r="AF114" s="14"/>
      <c r="AG114" s="14"/>
      <c r="AH114" s="14"/>
      <c r="AI114" s="14"/>
      <c r="AJ114" s="14"/>
      <c r="AK114" s="14"/>
      <c r="AL114" s="68"/>
      <c r="AM114" s="68"/>
      <c r="AN114" s="14"/>
    </row>
    <row r="115" spans="7:40">
      <c r="G115" s="68"/>
      <c r="H115" s="68"/>
      <c r="I115" s="68"/>
      <c r="J115" s="14"/>
      <c r="K115" s="68"/>
      <c r="L115" s="14"/>
      <c r="M115" s="14"/>
      <c r="N115" s="68"/>
      <c r="O115" s="77"/>
      <c r="P115" s="77"/>
      <c r="Q115" s="77"/>
      <c r="R115" s="77"/>
      <c r="S115" s="14"/>
      <c r="T115" s="77"/>
      <c r="U115" s="77"/>
      <c r="V115" s="77"/>
      <c r="W115" s="77"/>
      <c r="X115" s="14"/>
      <c r="Y115" s="14"/>
      <c r="Z115" s="77"/>
      <c r="AA115" s="77"/>
      <c r="AB115" s="14"/>
      <c r="AC115" s="68"/>
      <c r="AD115" s="68"/>
      <c r="AE115" s="68"/>
      <c r="AF115" s="14"/>
      <c r="AG115" s="14"/>
      <c r="AH115" s="14"/>
      <c r="AI115" s="14"/>
      <c r="AJ115" s="14"/>
      <c r="AK115" s="14"/>
      <c r="AL115" s="68"/>
      <c r="AM115" s="68"/>
      <c r="AN115" s="14"/>
    </row>
    <row r="116" spans="7:40">
      <c r="G116" s="68"/>
      <c r="H116" s="68"/>
      <c r="I116" s="68"/>
      <c r="J116" s="14"/>
      <c r="K116" s="68"/>
      <c r="L116" s="14"/>
      <c r="M116" s="14"/>
      <c r="N116" s="68"/>
      <c r="O116" s="77"/>
      <c r="P116" s="77"/>
      <c r="Q116" s="77"/>
      <c r="R116" s="77"/>
      <c r="S116" s="14"/>
      <c r="T116" s="77"/>
      <c r="U116" s="77"/>
      <c r="V116" s="77"/>
      <c r="W116" s="77"/>
      <c r="X116" s="14"/>
      <c r="Y116" s="14"/>
      <c r="Z116" s="77"/>
      <c r="AA116" s="77"/>
      <c r="AB116" s="14"/>
      <c r="AC116" s="68"/>
      <c r="AD116" s="68"/>
      <c r="AE116" s="68"/>
      <c r="AF116" s="14"/>
      <c r="AG116" s="14"/>
      <c r="AH116" s="14"/>
      <c r="AI116" s="14"/>
      <c r="AJ116" s="14"/>
      <c r="AK116" s="14"/>
      <c r="AL116" s="68"/>
      <c r="AM116" s="68"/>
      <c r="AN116" s="14"/>
    </row>
    <row r="117" spans="7:40">
      <c r="G117" s="68"/>
      <c r="H117" s="68"/>
      <c r="I117" s="68"/>
      <c r="J117" s="14"/>
      <c r="K117" s="68"/>
      <c r="L117" s="14"/>
      <c r="M117" s="14"/>
      <c r="N117" s="68"/>
      <c r="O117" s="77"/>
      <c r="P117" s="77"/>
      <c r="Q117" s="77"/>
      <c r="R117" s="77"/>
      <c r="S117" s="14"/>
      <c r="T117" s="77"/>
      <c r="U117" s="77"/>
      <c r="V117" s="77"/>
      <c r="W117" s="77"/>
      <c r="X117" s="14"/>
      <c r="Y117" s="14"/>
      <c r="Z117" s="77"/>
      <c r="AA117" s="77"/>
      <c r="AB117" s="14"/>
      <c r="AC117" s="68"/>
      <c r="AD117" s="68"/>
      <c r="AE117" s="68"/>
      <c r="AF117" s="14"/>
      <c r="AG117" s="14"/>
      <c r="AH117" s="14"/>
      <c r="AI117" s="14"/>
      <c r="AJ117" s="14"/>
      <c r="AK117" s="14"/>
      <c r="AL117" s="68"/>
      <c r="AM117" s="68"/>
      <c r="AN117" s="14"/>
    </row>
    <row r="118" spans="7:40">
      <c r="G118" s="68"/>
      <c r="H118" s="68"/>
      <c r="I118" s="68"/>
      <c r="J118" s="14"/>
      <c r="K118" s="68"/>
      <c r="L118" s="14"/>
      <c r="M118" s="14"/>
      <c r="N118" s="68"/>
      <c r="O118" s="77"/>
      <c r="P118" s="77"/>
      <c r="Q118" s="77"/>
      <c r="R118" s="77"/>
      <c r="S118" s="14"/>
      <c r="T118" s="77"/>
      <c r="U118" s="77"/>
      <c r="V118" s="77"/>
      <c r="W118" s="77"/>
      <c r="X118" s="14"/>
      <c r="Y118" s="14"/>
      <c r="Z118" s="77"/>
      <c r="AA118" s="77"/>
      <c r="AB118" s="14"/>
      <c r="AC118" s="68"/>
      <c r="AD118" s="68"/>
      <c r="AE118" s="68"/>
      <c r="AF118" s="14"/>
      <c r="AG118" s="14"/>
      <c r="AH118" s="14"/>
      <c r="AI118" s="14"/>
      <c r="AJ118" s="14"/>
      <c r="AK118" s="14"/>
      <c r="AL118" s="68"/>
      <c r="AM118" s="68"/>
      <c r="AN118" s="14"/>
    </row>
    <row r="119" spans="7:40">
      <c r="G119" s="68"/>
      <c r="H119" s="68"/>
      <c r="I119" s="68"/>
      <c r="J119" s="14"/>
      <c r="K119" s="68"/>
      <c r="L119" s="14"/>
      <c r="M119" s="14"/>
      <c r="N119" s="68"/>
      <c r="O119" s="77"/>
      <c r="P119" s="77"/>
      <c r="Q119" s="77"/>
      <c r="R119" s="77"/>
      <c r="S119" s="14"/>
      <c r="T119" s="77"/>
      <c r="U119" s="77"/>
      <c r="V119" s="77"/>
      <c r="W119" s="77"/>
      <c r="X119" s="14"/>
      <c r="Y119" s="14"/>
      <c r="Z119" s="77"/>
      <c r="AA119" s="77"/>
      <c r="AB119" s="14"/>
      <c r="AC119" s="68"/>
      <c r="AD119" s="68"/>
      <c r="AE119" s="68"/>
      <c r="AF119" s="14"/>
      <c r="AG119" s="14"/>
      <c r="AH119" s="14"/>
      <c r="AI119" s="14"/>
      <c r="AJ119" s="14"/>
      <c r="AK119" s="14"/>
      <c r="AL119" s="68"/>
      <c r="AM119" s="68"/>
      <c r="AN119" s="14"/>
    </row>
    <row r="120" spans="7:40">
      <c r="G120" s="68"/>
      <c r="H120" s="68"/>
      <c r="I120" s="68"/>
      <c r="J120" s="14"/>
      <c r="K120" s="68"/>
      <c r="L120" s="14"/>
      <c r="M120" s="14"/>
      <c r="N120" s="68"/>
      <c r="O120" s="77"/>
      <c r="P120" s="77"/>
      <c r="Q120" s="77"/>
      <c r="R120" s="77"/>
      <c r="S120" s="14"/>
      <c r="T120" s="77"/>
      <c r="U120" s="77"/>
      <c r="V120" s="77"/>
      <c r="W120" s="77"/>
      <c r="X120" s="14"/>
      <c r="Y120" s="14"/>
      <c r="Z120" s="77"/>
      <c r="AA120" s="77"/>
      <c r="AB120" s="14"/>
      <c r="AC120" s="68"/>
      <c r="AD120" s="68"/>
      <c r="AE120" s="68"/>
      <c r="AF120" s="14"/>
      <c r="AG120" s="14"/>
      <c r="AH120" s="14"/>
      <c r="AI120" s="14"/>
      <c r="AJ120" s="14"/>
      <c r="AK120" s="14"/>
      <c r="AL120" s="68"/>
      <c r="AM120" s="68"/>
      <c r="AN120" s="14"/>
    </row>
    <row r="121" spans="7:40">
      <c r="G121" s="68"/>
      <c r="H121" s="68"/>
      <c r="I121" s="68"/>
      <c r="J121" s="14"/>
      <c r="K121" s="68"/>
      <c r="L121" s="14"/>
      <c r="M121" s="14"/>
      <c r="N121" s="68"/>
      <c r="O121" s="77"/>
      <c r="P121" s="77"/>
      <c r="Q121" s="77"/>
      <c r="R121" s="77"/>
      <c r="S121" s="14"/>
      <c r="T121" s="77"/>
      <c r="U121" s="77"/>
      <c r="V121" s="77"/>
      <c r="W121" s="77"/>
      <c r="X121" s="14"/>
      <c r="Y121" s="14"/>
      <c r="Z121" s="77"/>
      <c r="AA121" s="77"/>
      <c r="AB121" s="14"/>
      <c r="AC121" s="68"/>
      <c r="AD121" s="68"/>
      <c r="AE121" s="68"/>
      <c r="AF121" s="14"/>
      <c r="AG121" s="14"/>
      <c r="AH121" s="14"/>
      <c r="AI121" s="14"/>
      <c r="AJ121" s="14"/>
      <c r="AK121" s="14"/>
      <c r="AL121" s="68"/>
      <c r="AM121" s="68"/>
      <c r="AN121" s="14"/>
    </row>
    <row r="122" spans="7:40">
      <c r="G122" s="68"/>
      <c r="H122" s="68"/>
      <c r="I122" s="68"/>
      <c r="J122" s="14"/>
      <c r="K122" s="68"/>
      <c r="L122" s="14"/>
      <c r="M122" s="14"/>
      <c r="N122" s="68"/>
      <c r="O122" s="77"/>
      <c r="P122" s="77"/>
      <c r="Q122" s="77"/>
      <c r="R122" s="77"/>
      <c r="S122" s="14"/>
      <c r="T122" s="77"/>
      <c r="U122" s="77"/>
      <c r="V122" s="77"/>
      <c r="W122" s="77"/>
      <c r="X122" s="14"/>
      <c r="Y122" s="14"/>
      <c r="Z122" s="77"/>
      <c r="AA122" s="77"/>
      <c r="AB122" s="14"/>
      <c r="AC122" s="68"/>
      <c r="AD122" s="68"/>
      <c r="AE122" s="68"/>
      <c r="AF122" s="14"/>
      <c r="AG122" s="14"/>
      <c r="AH122" s="14"/>
      <c r="AI122" s="14"/>
      <c r="AJ122" s="14"/>
      <c r="AK122" s="14"/>
      <c r="AL122" s="68"/>
      <c r="AM122" s="68"/>
      <c r="AN122" s="14"/>
    </row>
    <row r="123" spans="7:40">
      <c r="G123" s="68"/>
      <c r="H123" s="68"/>
      <c r="I123" s="68"/>
      <c r="J123" s="14"/>
      <c r="K123" s="68"/>
      <c r="L123" s="14"/>
      <c r="M123" s="14"/>
      <c r="N123" s="68"/>
      <c r="O123" s="77"/>
      <c r="P123" s="77"/>
      <c r="Q123" s="77"/>
      <c r="R123" s="77"/>
      <c r="S123" s="14"/>
      <c r="T123" s="77"/>
      <c r="U123" s="77"/>
      <c r="V123" s="77"/>
      <c r="W123" s="77"/>
      <c r="X123" s="14"/>
      <c r="Y123" s="14"/>
      <c r="Z123" s="77"/>
      <c r="AA123" s="77"/>
      <c r="AB123" s="14"/>
      <c r="AC123" s="68"/>
      <c r="AD123" s="68"/>
      <c r="AE123" s="68"/>
      <c r="AF123" s="14"/>
      <c r="AG123" s="14"/>
      <c r="AH123" s="14"/>
      <c r="AI123" s="14"/>
      <c r="AJ123" s="14"/>
      <c r="AK123" s="14"/>
      <c r="AL123" s="68"/>
      <c r="AM123" s="68"/>
      <c r="AN123" s="14"/>
    </row>
    <row r="124" spans="7:40">
      <c r="G124" s="68"/>
      <c r="H124" s="68"/>
      <c r="I124" s="68"/>
      <c r="J124" s="14"/>
      <c r="K124" s="68"/>
      <c r="L124" s="14"/>
      <c r="M124" s="14"/>
      <c r="N124" s="68"/>
      <c r="O124" s="77"/>
      <c r="P124" s="77"/>
      <c r="Q124" s="77"/>
      <c r="R124" s="77"/>
      <c r="S124" s="14"/>
      <c r="T124" s="77"/>
      <c r="U124" s="77"/>
      <c r="V124" s="77"/>
      <c r="W124" s="77"/>
      <c r="X124" s="14"/>
      <c r="Y124" s="14"/>
      <c r="Z124" s="77"/>
      <c r="AA124" s="77"/>
      <c r="AB124" s="14"/>
      <c r="AC124" s="68"/>
      <c r="AD124" s="68"/>
      <c r="AE124" s="68"/>
      <c r="AF124" s="14"/>
      <c r="AG124" s="14"/>
      <c r="AH124" s="14"/>
      <c r="AI124" s="14"/>
      <c r="AJ124" s="14"/>
      <c r="AK124" s="14"/>
      <c r="AL124" s="68"/>
      <c r="AM124" s="68"/>
      <c r="AN124" s="14"/>
    </row>
    <row r="125" spans="7:40">
      <c r="G125" s="68"/>
      <c r="H125" s="68"/>
      <c r="I125" s="68"/>
      <c r="J125" s="14"/>
      <c r="K125" s="68"/>
      <c r="L125" s="14"/>
      <c r="M125" s="14"/>
      <c r="N125" s="68"/>
      <c r="O125" s="77"/>
      <c r="P125" s="77"/>
      <c r="Q125" s="77"/>
      <c r="R125" s="77"/>
      <c r="S125" s="14"/>
      <c r="T125" s="77"/>
      <c r="U125" s="77"/>
      <c r="V125" s="77"/>
      <c r="W125" s="77"/>
      <c r="X125" s="14"/>
      <c r="Y125" s="14"/>
      <c r="Z125" s="77"/>
      <c r="AA125" s="77"/>
      <c r="AB125" s="14"/>
      <c r="AC125" s="68"/>
      <c r="AD125" s="68"/>
      <c r="AE125" s="68"/>
      <c r="AF125" s="14"/>
      <c r="AG125" s="14"/>
      <c r="AH125" s="14"/>
      <c r="AI125" s="14"/>
      <c r="AJ125" s="14"/>
      <c r="AK125" s="14"/>
      <c r="AL125" s="68"/>
      <c r="AM125" s="68"/>
      <c r="AN125" s="14"/>
    </row>
    <row r="126" spans="7:40">
      <c r="G126" s="68"/>
      <c r="H126" s="68"/>
      <c r="I126" s="68"/>
      <c r="J126" s="14"/>
      <c r="K126" s="68"/>
      <c r="L126" s="14"/>
      <c r="M126" s="14"/>
      <c r="N126" s="68"/>
      <c r="O126" s="77"/>
      <c r="P126" s="77"/>
      <c r="Q126" s="77"/>
      <c r="R126" s="77"/>
      <c r="S126" s="14"/>
      <c r="T126" s="77"/>
      <c r="U126" s="77"/>
      <c r="V126" s="77"/>
      <c r="W126" s="77"/>
      <c r="X126" s="14"/>
      <c r="Y126" s="14"/>
      <c r="Z126" s="77"/>
      <c r="AA126" s="77"/>
      <c r="AB126" s="14"/>
      <c r="AC126" s="68"/>
      <c r="AD126" s="68"/>
      <c r="AE126" s="68"/>
      <c r="AF126" s="14"/>
      <c r="AG126" s="14"/>
      <c r="AH126" s="14"/>
      <c r="AI126" s="14"/>
      <c r="AJ126" s="14"/>
      <c r="AK126" s="14"/>
      <c r="AL126" s="68"/>
      <c r="AM126" s="68"/>
      <c r="AN126" s="14"/>
    </row>
    <row r="127" spans="7:40">
      <c r="G127" s="68"/>
      <c r="H127" s="68"/>
      <c r="I127" s="68"/>
      <c r="J127" s="14"/>
      <c r="K127" s="68"/>
      <c r="L127" s="14"/>
      <c r="M127" s="14"/>
      <c r="N127" s="68"/>
      <c r="O127" s="77"/>
      <c r="P127" s="77"/>
      <c r="Q127" s="77"/>
      <c r="R127" s="77"/>
      <c r="S127" s="14"/>
      <c r="T127" s="77"/>
      <c r="U127" s="77"/>
      <c r="V127" s="77"/>
      <c r="W127" s="77"/>
      <c r="X127" s="14"/>
      <c r="Y127" s="14"/>
      <c r="Z127" s="77"/>
      <c r="AA127" s="77"/>
      <c r="AB127" s="14"/>
      <c r="AC127" s="68"/>
      <c r="AD127" s="68"/>
      <c r="AE127" s="68"/>
      <c r="AF127" s="14"/>
      <c r="AG127" s="14"/>
      <c r="AH127" s="14"/>
      <c r="AI127" s="14"/>
      <c r="AJ127" s="14"/>
      <c r="AK127" s="14"/>
      <c r="AL127" s="68"/>
      <c r="AM127" s="68"/>
      <c r="AN127" s="14"/>
    </row>
    <row r="128" spans="7:40">
      <c r="G128" s="68"/>
      <c r="H128" s="68"/>
      <c r="I128" s="68"/>
      <c r="J128" s="14"/>
      <c r="K128" s="68"/>
      <c r="L128" s="14"/>
      <c r="M128" s="14"/>
      <c r="N128" s="68"/>
      <c r="O128" s="77"/>
      <c r="P128" s="77"/>
      <c r="Q128" s="77"/>
      <c r="R128" s="77"/>
      <c r="S128" s="14"/>
      <c r="T128" s="77"/>
      <c r="U128" s="77"/>
      <c r="V128" s="77"/>
      <c r="W128" s="77"/>
      <c r="X128" s="14"/>
      <c r="Y128" s="14"/>
      <c r="Z128" s="77"/>
      <c r="AA128" s="77"/>
      <c r="AB128" s="14"/>
      <c r="AC128" s="68"/>
      <c r="AD128" s="68"/>
      <c r="AE128" s="68"/>
      <c r="AF128" s="14"/>
      <c r="AG128" s="14"/>
      <c r="AH128" s="14"/>
      <c r="AI128" s="14"/>
      <c r="AJ128" s="14"/>
      <c r="AK128" s="14"/>
      <c r="AL128" s="68"/>
      <c r="AM128" s="68"/>
      <c r="AN128" s="14"/>
    </row>
    <row r="129" spans="7:40">
      <c r="G129" s="68"/>
      <c r="H129" s="68"/>
      <c r="I129" s="68"/>
      <c r="J129" s="14"/>
      <c r="K129" s="68"/>
      <c r="L129" s="14"/>
      <c r="M129" s="14"/>
      <c r="N129" s="68"/>
      <c r="O129" s="77"/>
      <c r="P129" s="77"/>
      <c r="Q129" s="77"/>
      <c r="R129" s="77"/>
      <c r="S129" s="14"/>
      <c r="T129" s="77"/>
      <c r="U129" s="77"/>
      <c r="V129" s="77"/>
      <c r="W129" s="77"/>
      <c r="X129" s="14"/>
      <c r="Y129" s="14"/>
      <c r="Z129" s="77"/>
      <c r="AA129" s="77"/>
      <c r="AB129" s="14"/>
      <c r="AC129" s="68"/>
      <c r="AD129" s="68"/>
      <c r="AE129" s="68"/>
      <c r="AF129" s="14"/>
      <c r="AG129" s="14"/>
      <c r="AH129" s="14"/>
      <c r="AI129" s="14"/>
      <c r="AJ129" s="14"/>
      <c r="AK129" s="14"/>
      <c r="AL129" s="68"/>
      <c r="AM129" s="68"/>
      <c r="AN129" s="14"/>
    </row>
    <row r="130" spans="7:40">
      <c r="G130" s="68"/>
      <c r="H130" s="68"/>
      <c r="I130" s="68"/>
      <c r="J130" s="14"/>
      <c r="K130" s="68"/>
      <c r="L130" s="14"/>
      <c r="M130" s="14"/>
      <c r="N130" s="68"/>
      <c r="O130" s="77"/>
      <c r="P130" s="77"/>
      <c r="Q130" s="77"/>
      <c r="R130" s="77"/>
      <c r="S130" s="14"/>
      <c r="T130" s="77"/>
      <c r="U130" s="77"/>
      <c r="V130" s="77"/>
      <c r="W130" s="77"/>
      <c r="X130" s="14"/>
      <c r="Y130" s="14"/>
      <c r="Z130" s="77"/>
      <c r="AA130" s="77"/>
      <c r="AB130" s="14"/>
      <c r="AC130" s="68"/>
      <c r="AD130" s="68"/>
      <c r="AE130" s="68"/>
      <c r="AF130" s="14"/>
      <c r="AG130" s="14"/>
      <c r="AH130" s="14"/>
      <c r="AI130" s="14"/>
      <c r="AJ130" s="14"/>
      <c r="AK130" s="14"/>
      <c r="AL130" s="68"/>
      <c r="AM130" s="68"/>
      <c r="AN130" s="14"/>
    </row>
    <row r="131" spans="7:40">
      <c r="G131" s="68"/>
      <c r="H131" s="68"/>
      <c r="I131" s="68"/>
      <c r="J131" s="14"/>
      <c r="K131" s="68"/>
      <c r="L131" s="14"/>
      <c r="M131" s="14"/>
      <c r="N131" s="68"/>
      <c r="O131" s="77"/>
      <c r="P131" s="77"/>
      <c r="Q131" s="77"/>
      <c r="R131" s="77"/>
      <c r="S131" s="14"/>
      <c r="T131" s="77"/>
      <c r="U131" s="77"/>
      <c r="V131" s="77"/>
      <c r="W131" s="77"/>
      <c r="X131" s="14"/>
      <c r="Y131" s="14"/>
      <c r="Z131" s="77"/>
      <c r="AA131" s="77"/>
      <c r="AB131" s="14"/>
      <c r="AC131" s="68"/>
      <c r="AD131" s="68"/>
      <c r="AE131" s="68"/>
      <c r="AF131" s="14"/>
      <c r="AG131" s="14"/>
      <c r="AH131" s="14"/>
      <c r="AI131" s="14"/>
      <c r="AJ131" s="14"/>
      <c r="AK131" s="14"/>
      <c r="AL131" s="68"/>
      <c r="AM131" s="68"/>
      <c r="AN131" s="14"/>
    </row>
    <row r="132" spans="7:40">
      <c r="G132" s="68"/>
      <c r="H132" s="68"/>
      <c r="I132" s="68"/>
      <c r="J132" s="14"/>
      <c r="K132" s="68"/>
      <c r="L132" s="14"/>
      <c r="M132" s="14"/>
      <c r="N132" s="68"/>
      <c r="O132" s="77"/>
      <c r="P132" s="77"/>
      <c r="Q132" s="77"/>
      <c r="R132" s="77"/>
      <c r="S132" s="14"/>
      <c r="T132" s="77"/>
      <c r="U132" s="77"/>
      <c r="V132" s="77"/>
      <c r="W132" s="77"/>
      <c r="X132" s="14"/>
      <c r="Y132" s="14"/>
      <c r="Z132" s="77"/>
      <c r="AA132" s="77"/>
      <c r="AB132" s="14"/>
      <c r="AC132" s="68"/>
      <c r="AD132" s="68"/>
      <c r="AE132" s="68"/>
      <c r="AF132" s="14"/>
      <c r="AG132" s="14"/>
      <c r="AH132" s="14"/>
      <c r="AI132" s="14"/>
      <c r="AJ132" s="14"/>
      <c r="AK132" s="14"/>
      <c r="AL132" s="68"/>
      <c r="AM132" s="68"/>
      <c r="AN132" s="14"/>
    </row>
    <row r="133" spans="7:40">
      <c r="G133" s="68"/>
      <c r="H133" s="68"/>
      <c r="I133" s="68"/>
      <c r="J133" s="14"/>
      <c r="K133" s="68"/>
      <c r="L133" s="14"/>
      <c r="M133" s="14"/>
      <c r="N133" s="68"/>
      <c r="O133" s="77"/>
      <c r="P133" s="77"/>
      <c r="Q133" s="77"/>
      <c r="R133" s="77"/>
      <c r="S133" s="14"/>
      <c r="T133" s="77"/>
      <c r="U133" s="77"/>
      <c r="V133" s="77"/>
      <c r="W133" s="77"/>
      <c r="X133" s="14"/>
      <c r="Y133" s="14"/>
      <c r="Z133" s="77"/>
      <c r="AA133" s="77"/>
      <c r="AB133" s="14"/>
      <c r="AC133" s="68"/>
      <c r="AD133" s="68"/>
      <c r="AE133" s="68"/>
      <c r="AF133" s="14"/>
      <c r="AG133" s="14"/>
      <c r="AH133" s="14"/>
      <c r="AI133" s="14"/>
      <c r="AJ133" s="14"/>
      <c r="AK133" s="14"/>
      <c r="AL133" s="68"/>
      <c r="AM133" s="68"/>
      <c r="AN133" s="14"/>
    </row>
    <row r="134" spans="7:40">
      <c r="G134" s="68"/>
      <c r="H134" s="68"/>
      <c r="I134" s="68"/>
      <c r="J134" s="14"/>
      <c r="K134" s="68"/>
      <c r="L134" s="14"/>
      <c r="M134" s="14"/>
      <c r="N134" s="68"/>
      <c r="O134" s="77"/>
      <c r="P134" s="77"/>
      <c r="Q134" s="77"/>
      <c r="R134" s="77"/>
      <c r="S134" s="14"/>
      <c r="T134" s="77"/>
      <c r="U134" s="77"/>
      <c r="V134" s="77"/>
      <c r="W134" s="77"/>
      <c r="X134" s="14"/>
      <c r="Y134" s="14"/>
      <c r="Z134" s="77"/>
      <c r="AA134" s="77"/>
      <c r="AB134" s="14"/>
      <c r="AC134" s="68"/>
      <c r="AD134" s="68"/>
      <c r="AE134" s="68"/>
      <c r="AF134" s="14"/>
      <c r="AG134" s="14"/>
      <c r="AH134" s="14"/>
      <c r="AI134" s="14"/>
      <c r="AJ134" s="14"/>
      <c r="AK134" s="14"/>
      <c r="AL134" s="68"/>
      <c r="AM134" s="68"/>
      <c r="AN134" s="14"/>
    </row>
    <row r="135" spans="7:40">
      <c r="G135" s="68"/>
      <c r="H135" s="68"/>
      <c r="I135" s="68"/>
      <c r="J135" s="14"/>
      <c r="K135" s="68"/>
      <c r="L135" s="14"/>
      <c r="M135" s="14"/>
      <c r="N135" s="68"/>
      <c r="O135" s="77"/>
      <c r="P135" s="77"/>
      <c r="Q135" s="77"/>
      <c r="R135" s="77"/>
      <c r="S135" s="14"/>
      <c r="T135" s="77"/>
      <c r="U135" s="77"/>
      <c r="V135" s="77"/>
      <c r="W135" s="77"/>
      <c r="X135" s="14"/>
      <c r="Y135" s="14"/>
      <c r="Z135" s="77"/>
      <c r="AA135" s="77"/>
      <c r="AB135" s="14"/>
      <c r="AC135" s="68"/>
      <c r="AD135" s="68"/>
      <c r="AE135" s="68"/>
      <c r="AF135" s="14"/>
      <c r="AG135" s="14"/>
      <c r="AH135" s="14"/>
      <c r="AI135" s="14"/>
      <c r="AJ135" s="14"/>
      <c r="AK135" s="14"/>
      <c r="AL135" s="68"/>
      <c r="AM135" s="68"/>
      <c r="AN135" s="14"/>
    </row>
    <row r="136" spans="7:40">
      <c r="G136" s="68"/>
      <c r="H136" s="68"/>
      <c r="I136" s="68"/>
      <c r="J136" s="14"/>
      <c r="K136" s="68"/>
      <c r="L136" s="14"/>
      <c r="M136" s="14"/>
      <c r="N136" s="68"/>
      <c r="O136" s="77"/>
      <c r="P136" s="77"/>
      <c r="Q136" s="77"/>
      <c r="R136" s="77"/>
      <c r="S136" s="14"/>
      <c r="T136" s="77"/>
      <c r="U136" s="77"/>
      <c r="V136" s="77"/>
      <c r="W136" s="77"/>
      <c r="X136" s="14"/>
      <c r="Y136" s="14"/>
      <c r="Z136" s="77"/>
      <c r="AA136" s="77"/>
      <c r="AB136" s="14"/>
      <c r="AC136" s="68"/>
      <c r="AD136" s="68"/>
      <c r="AE136" s="68"/>
      <c r="AF136" s="14"/>
      <c r="AG136" s="14"/>
      <c r="AH136" s="14"/>
      <c r="AI136" s="14"/>
      <c r="AJ136" s="14"/>
      <c r="AK136" s="14"/>
      <c r="AL136" s="68"/>
      <c r="AM136" s="68"/>
      <c r="AN136" s="14"/>
    </row>
    <row r="137" spans="7:40">
      <c r="G137" s="68"/>
      <c r="H137" s="68"/>
      <c r="I137" s="68"/>
      <c r="J137" s="14"/>
      <c r="K137" s="68"/>
      <c r="L137" s="14"/>
      <c r="M137" s="14"/>
      <c r="N137" s="68"/>
      <c r="O137" s="77"/>
      <c r="P137" s="77"/>
      <c r="Q137" s="77"/>
      <c r="R137" s="77"/>
      <c r="S137" s="14"/>
      <c r="T137" s="77"/>
      <c r="U137" s="77"/>
      <c r="V137" s="77"/>
      <c r="W137" s="77"/>
      <c r="X137" s="14"/>
      <c r="Y137" s="14"/>
      <c r="Z137" s="77"/>
      <c r="AA137" s="77"/>
      <c r="AB137" s="14"/>
      <c r="AC137" s="68"/>
      <c r="AD137" s="68"/>
      <c r="AE137" s="68"/>
      <c r="AF137" s="14"/>
      <c r="AG137" s="14"/>
      <c r="AH137" s="14"/>
      <c r="AI137" s="14"/>
      <c r="AJ137" s="14"/>
      <c r="AK137" s="14"/>
      <c r="AL137" s="68"/>
      <c r="AM137" s="68"/>
      <c r="AN137" s="14"/>
    </row>
    <row r="138" spans="7:40">
      <c r="G138" s="68"/>
      <c r="H138" s="68"/>
      <c r="I138" s="68"/>
      <c r="J138" s="14"/>
      <c r="K138" s="68"/>
      <c r="L138" s="14"/>
      <c r="M138" s="14"/>
      <c r="N138" s="68"/>
      <c r="O138" s="77"/>
      <c r="P138" s="77"/>
      <c r="Q138" s="77"/>
      <c r="R138" s="77"/>
      <c r="S138" s="14"/>
      <c r="T138" s="77"/>
      <c r="U138" s="77"/>
      <c r="V138" s="77"/>
      <c r="W138" s="77"/>
      <c r="X138" s="14"/>
      <c r="Y138" s="14"/>
      <c r="Z138" s="77"/>
      <c r="AA138" s="77"/>
      <c r="AB138" s="14"/>
      <c r="AC138" s="68"/>
      <c r="AD138" s="68"/>
      <c r="AE138" s="68"/>
      <c r="AF138" s="14"/>
      <c r="AG138" s="14"/>
      <c r="AH138" s="14"/>
      <c r="AI138" s="14"/>
      <c r="AJ138" s="14"/>
      <c r="AK138" s="14"/>
      <c r="AL138" s="68"/>
      <c r="AM138" s="68"/>
      <c r="AN138" s="14"/>
    </row>
    <row r="139" spans="7:40">
      <c r="G139" s="68"/>
      <c r="H139" s="68"/>
      <c r="I139" s="68"/>
      <c r="J139" s="14"/>
      <c r="K139" s="68"/>
      <c r="L139" s="14"/>
      <c r="M139" s="14"/>
      <c r="N139" s="68"/>
      <c r="O139" s="77"/>
      <c r="P139" s="77"/>
      <c r="Q139" s="77"/>
      <c r="R139" s="77"/>
      <c r="S139" s="14"/>
      <c r="T139" s="77"/>
      <c r="U139" s="77"/>
      <c r="V139" s="77"/>
      <c r="W139" s="77"/>
      <c r="X139" s="14"/>
      <c r="Y139" s="14"/>
      <c r="Z139" s="77"/>
      <c r="AA139" s="77"/>
      <c r="AB139" s="14"/>
      <c r="AC139" s="68"/>
      <c r="AD139" s="68"/>
      <c r="AE139" s="68"/>
      <c r="AF139" s="14"/>
      <c r="AG139" s="14"/>
      <c r="AH139" s="14"/>
      <c r="AI139" s="14"/>
      <c r="AJ139" s="14"/>
      <c r="AK139" s="14"/>
      <c r="AL139" s="68"/>
      <c r="AM139" s="68"/>
      <c r="AN139" s="14"/>
    </row>
    <row r="140" spans="7:40">
      <c r="G140" s="68"/>
      <c r="H140" s="68"/>
      <c r="I140" s="68"/>
      <c r="J140" s="14"/>
      <c r="K140" s="68"/>
      <c r="L140" s="14"/>
      <c r="M140" s="14"/>
      <c r="N140" s="68"/>
      <c r="O140" s="77"/>
      <c r="P140" s="77"/>
      <c r="Q140" s="77"/>
      <c r="R140" s="77"/>
      <c r="S140" s="14"/>
      <c r="T140" s="77"/>
      <c r="U140" s="77"/>
      <c r="V140" s="77"/>
      <c r="W140" s="77"/>
      <c r="X140" s="14"/>
      <c r="Y140" s="14"/>
      <c r="Z140" s="77"/>
      <c r="AA140" s="77"/>
      <c r="AB140" s="14"/>
      <c r="AC140" s="68"/>
      <c r="AD140" s="68"/>
      <c r="AE140" s="68"/>
      <c r="AF140" s="14"/>
      <c r="AG140" s="14"/>
      <c r="AH140" s="14"/>
      <c r="AI140" s="14"/>
      <c r="AJ140" s="14"/>
      <c r="AK140" s="14"/>
      <c r="AL140" s="68"/>
      <c r="AM140" s="68"/>
      <c r="AN140" s="14"/>
    </row>
    <row r="141" spans="7:40">
      <c r="G141" s="68"/>
      <c r="H141" s="68"/>
      <c r="I141" s="68"/>
      <c r="J141" s="14"/>
      <c r="K141" s="68"/>
      <c r="L141" s="14"/>
      <c r="M141" s="14"/>
      <c r="N141" s="68"/>
      <c r="O141" s="77"/>
      <c r="P141" s="77"/>
      <c r="Q141" s="77"/>
      <c r="R141" s="77"/>
      <c r="S141" s="14"/>
      <c r="T141" s="77"/>
      <c r="U141" s="77"/>
      <c r="V141" s="77"/>
      <c r="W141" s="77"/>
      <c r="X141" s="14"/>
      <c r="Y141" s="14"/>
      <c r="Z141" s="77"/>
      <c r="AA141" s="77"/>
      <c r="AB141" s="14"/>
      <c r="AC141" s="68"/>
      <c r="AD141" s="68"/>
      <c r="AE141" s="68"/>
      <c r="AF141" s="14"/>
      <c r="AG141" s="14"/>
      <c r="AH141" s="14"/>
      <c r="AI141" s="14"/>
      <c r="AJ141" s="14"/>
      <c r="AK141" s="14"/>
      <c r="AL141" s="68"/>
      <c r="AM141" s="68"/>
      <c r="AN141" s="14"/>
    </row>
    <row r="142" spans="7:40">
      <c r="G142" s="68"/>
      <c r="H142" s="68"/>
      <c r="I142" s="68"/>
      <c r="J142" s="14"/>
      <c r="K142" s="68"/>
      <c r="L142" s="14"/>
      <c r="M142" s="14"/>
      <c r="N142" s="68"/>
      <c r="O142" s="77"/>
      <c r="P142" s="77"/>
      <c r="Q142" s="77"/>
      <c r="R142" s="77"/>
      <c r="S142" s="14"/>
      <c r="T142" s="77"/>
      <c r="U142" s="77"/>
      <c r="V142" s="77"/>
      <c r="W142" s="77"/>
      <c r="X142" s="14"/>
      <c r="Y142" s="14"/>
      <c r="Z142" s="77"/>
      <c r="AA142" s="77"/>
      <c r="AB142" s="14"/>
      <c r="AC142" s="68"/>
      <c r="AD142" s="68"/>
      <c r="AE142" s="68"/>
      <c r="AF142" s="14"/>
      <c r="AG142" s="14"/>
      <c r="AH142" s="14"/>
      <c r="AI142" s="14"/>
      <c r="AJ142" s="14"/>
      <c r="AK142" s="14"/>
      <c r="AL142" s="68"/>
      <c r="AM142" s="68"/>
      <c r="AN142" s="14"/>
    </row>
    <row r="143" spans="7:40">
      <c r="G143" s="68"/>
      <c r="H143" s="68"/>
      <c r="I143" s="68"/>
      <c r="J143" s="14"/>
      <c r="K143" s="68"/>
      <c r="L143" s="14"/>
      <c r="M143" s="14"/>
      <c r="N143" s="68"/>
      <c r="O143" s="77"/>
      <c r="P143" s="77"/>
      <c r="Q143" s="77"/>
      <c r="R143" s="77"/>
      <c r="S143" s="14"/>
      <c r="T143" s="77"/>
      <c r="U143" s="77"/>
      <c r="V143" s="77"/>
      <c r="W143" s="77"/>
      <c r="X143" s="14"/>
      <c r="Y143" s="14"/>
      <c r="Z143" s="77"/>
      <c r="AA143" s="77"/>
      <c r="AB143" s="14"/>
      <c r="AC143" s="68"/>
      <c r="AD143" s="68"/>
      <c r="AE143" s="68"/>
      <c r="AF143" s="14"/>
      <c r="AG143" s="14"/>
      <c r="AH143" s="14"/>
      <c r="AI143" s="14"/>
      <c r="AJ143" s="14"/>
      <c r="AK143" s="14"/>
      <c r="AL143" s="68"/>
      <c r="AM143" s="68"/>
      <c r="AN143" s="14"/>
    </row>
    <row r="144" spans="7:40">
      <c r="G144" s="68"/>
      <c r="H144" s="68"/>
      <c r="I144" s="68"/>
      <c r="J144" s="14"/>
      <c r="K144" s="68"/>
      <c r="L144" s="14"/>
      <c r="M144" s="14"/>
      <c r="N144" s="68"/>
      <c r="O144" s="77"/>
      <c r="P144" s="77"/>
      <c r="Q144" s="77"/>
      <c r="R144" s="77"/>
      <c r="S144" s="14"/>
      <c r="T144" s="77"/>
      <c r="U144" s="77"/>
      <c r="V144" s="77"/>
      <c r="W144" s="77"/>
      <c r="X144" s="14"/>
      <c r="Y144" s="14"/>
      <c r="Z144" s="77"/>
      <c r="AA144" s="77"/>
      <c r="AB144" s="14"/>
      <c r="AC144" s="68"/>
      <c r="AD144" s="68"/>
      <c r="AE144" s="68"/>
      <c r="AF144" s="14"/>
      <c r="AG144" s="14"/>
      <c r="AH144" s="14"/>
      <c r="AI144" s="14"/>
      <c r="AJ144" s="14"/>
      <c r="AK144" s="14"/>
      <c r="AL144" s="68"/>
      <c r="AM144" s="68"/>
      <c r="AN144" s="14"/>
    </row>
    <row r="145" spans="1:40">
      <c r="G145" s="68"/>
      <c r="H145" s="68"/>
      <c r="I145" s="68"/>
      <c r="J145" s="14"/>
      <c r="K145" s="68"/>
      <c r="L145" s="14"/>
      <c r="M145" s="14"/>
      <c r="N145" s="68"/>
      <c r="O145" s="77"/>
      <c r="P145" s="77"/>
      <c r="Q145" s="77"/>
      <c r="R145" s="77"/>
      <c r="S145" s="14"/>
      <c r="T145" s="77"/>
      <c r="U145" s="77"/>
      <c r="V145" s="77"/>
      <c r="W145" s="77"/>
      <c r="X145" s="14"/>
      <c r="Y145" s="14"/>
      <c r="Z145" s="77"/>
      <c r="AA145" s="77"/>
      <c r="AB145" s="14"/>
      <c r="AC145" s="68"/>
      <c r="AD145" s="68"/>
      <c r="AE145" s="68"/>
      <c r="AF145" s="14"/>
      <c r="AG145" s="14"/>
      <c r="AH145" s="14"/>
      <c r="AI145" s="14"/>
      <c r="AJ145" s="14"/>
      <c r="AK145" s="14"/>
      <c r="AL145" s="68"/>
      <c r="AM145" s="68"/>
      <c r="AN145" s="14"/>
    </row>
    <row r="146" spans="1:40">
      <c r="G146" s="68"/>
      <c r="H146" s="68"/>
      <c r="I146" s="68"/>
      <c r="J146" s="14"/>
      <c r="K146" s="68"/>
      <c r="L146" s="14"/>
      <c r="M146" s="14"/>
      <c r="N146" s="68"/>
      <c r="O146" s="77"/>
      <c r="P146" s="77"/>
      <c r="Q146" s="77"/>
      <c r="R146" s="77"/>
      <c r="S146" s="14"/>
      <c r="T146" s="77"/>
      <c r="U146" s="77"/>
      <c r="V146" s="77"/>
      <c r="W146" s="77"/>
      <c r="X146" s="14"/>
      <c r="Y146" s="14"/>
      <c r="Z146" s="77"/>
      <c r="AA146" s="77"/>
      <c r="AB146" s="14"/>
      <c r="AC146" s="68"/>
      <c r="AD146" s="68"/>
      <c r="AE146" s="68"/>
      <c r="AF146" s="14"/>
      <c r="AG146" s="14"/>
      <c r="AH146" s="14"/>
      <c r="AI146" s="14"/>
      <c r="AJ146" s="14"/>
      <c r="AK146" s="14"/>
      <c r="AL146" s="68"/>
      <c r="AM146" s="68"/>
      <c r="AN146" s="14"/>
    </row>
    <row r="147" spans="1:40">
      <c r="G147" s="68"/>
      <c r="H147" s="68"/>
      <c r="I147" s="68"/>
      <c r="J147" s="14"/>
      <c r="K147" s="68"/>
      <c r="L147" s="14"/>
      <c r="M147" s="14"/>
      <c r="N147" s="68"/>
      <c r="O147" s="77"/>
      <c r="P147" s="77"/>
      <c r="Q147" s="77"/>
      <c r="R147" s="77"/>
      <c r="S147" s="14"/>
      <c r="T147" s="77"/>
      <c r="U147" s="77"/>
      <c r="V147" s="77"/>
      <c r="W147" s="77"/>
      <c r="X147" s="14"/>
      <c r="Y147" s="14"/>
      <c r="Z147" s="77"/>
      <c r="AA147" s="77"/>
      <c r="AB147" s="14"/>
      <c r="AC147" s="68"/>
      <c r="AD147" s="68"/>
      <c r="AE147" s="68"/>
      <c r="AF147" s="14"/>
      <c r="AG147" s="14"/>
      <c r="AH147" s="14"/>
      <c r="AI147" s="14"/>
      <c r="AJ147" s="14"/>
      <c r="AK147" s="14"/>
      <c r="AL147" s="68"/>
      <c r="AM147" s="68"/>
      <c r="AN147" s="14"/>
    </row>
    <row r="148" spans="1:40">
      <c r="G148" s="68"/>
      <c r="H148" s="68"/>
      <c r="I148" s="68"/>
      <c r="J148" s="14"/>
      <c r="K148" s="68"/>
      <c r="L148" s="14"/>
      <c r="M148" s="14"/>
      <c r="N148" s="68"/>
      <c r="O148" s="77"/>
      <c r="P148" s="77"/>
      <c r="Q148" s="77"/>
      <c r="R148" s="77"/>
      <c r="S148" s="14"/>
      <c r="T148" s="77"/>
      <c r="U148" s="77"/>
      <c r="V148" s="77"/>
      <c r="W148" s="77"/>
      <c r="X148" s="14"/>
      <c r="Y148" s="14"/>
      <c r="Z148" s="77"/>
      <c r="AA148" s="77"/>
      <c r="AB148" s="14"/>
      <c r="AC148" s="68"/>
      <c r="AD148" s="68"/>
      <c r="AE148" s="68"/>
      <c r="AF148" s="14"/>
      <c r="AG148" s="14"/>
      <c r="AH148" s="14"/>
      <c r="AI148" s="14"/>
      <c r="AJ148" s="14"/>
      <c r="AK148" s="14"/>
      <c r="AL148" s="68"/>
      <c r="AM148" s="68"/>
      <c r="AN148" s="14"/>
    </row>
    <row r="149" spans="1:40">
      <c r="G149" s="68"/>
      <c r="H149" s="68"/>
      <c r="I149" s="68"/>
      <c r="J149" s="14"/>
      <c r="K149" s="68"/>
      <c r="L149" s="14"/>
      <c r="M149" s="14"/>
      <c r="N149" s="68"/>
      <c r="O149" s="78"/>
      <c r="P149" s="78"/>
      <c r="Q149" s="78"/>
      <c r="R149" s="78"/>
      <c r="S149" s="30"/>
      <c r="T149" s="78"/>
      <c r="U149" s="78"/>
      <c r="V149" s="78"/>
      <c r="W149" s="78"/>
      <c r="X149" s="30"/>
      <c r="Y149" s="30"/>
      <c r="AD149" s="68"/>
      <c r="AE149" s="68"/>
      <c r="AF149" s="14"/>
      <c r="AG149" s="14"/>
      <c r="AH149" s="14"/>
      <c r="AI149" s="14"/>
      <c r="AJ149" s="14"/>
      <c r="AK149" s="14"/>
      <c r="AL149" s="68"/>
      <c r="AM149" s="68"/>
      <c r="AN149" s="14"/>
    </row>
    <row r="150" spans="1:40">
      <c r="G150" s="68"/>
      <c r="H150" s="68"/>
      <c r="I150" s="68"/>
      <c r="J150" s="14"/>
      <c r="K150" s="68"/>
      <c r="L150" s="14"/>
      <c r="M150" s="14"/>
      <c r="N150" s="68"/>
      <c r="O150" s="79"/>
      <c r="P150" s="79"/>
      <c r="Q150" s="79"/>
      <c r="R150" s="79"/>
      <c r="S150" s="34"/>
      <c r="T150" s="79"/>
      <c r="U150" s="79"/>
      <c r="V150" s="79"/>
      <c r="W150" s="79"/>
      <c r="X150" s="34"/>
      <c r="Y150" s="34"/>
      <c r="AD150" s="68"/>
      <c r="AE150" s="68"/>
      <c r="AF150" s="14"/>
      <c r="AG150" s="14"/>
      <c r="AH150" s="14"/>
      <c r="AI150" s="14"/>
      <c r="AJ150" s="14"/>
      <c r="AK150" s="14"/>
      <c r="AL150" s="68"/>
      <c r="AM150" s="68"/>
      <c r="AN150" s="14"/>
    </row>
    <row r="151" spans="1:40">
      <c r="G151" s="68"/>
      <c r="H151" s="68"/>
      <c r="I151" s="68"/>
      <c r="J151" s="14"/>
      <c r="K151" s="68"/>
      <c r="L151" s="14"/>
      <c r="M151" s="14"/>
      <c r="N151" s="68"/>
      <c r="O151" s="79"/>
      <c r="P151" s="79"/>
      <c r="Q151" s="79"/>
      <c r="R151" s="79"/>
      <c r="S151" s="34"/>
      <c r="T151" s="79"/>
      <c r="U151" s="79"/>
      <c r="V151" s="79"/>
      <c r="W151" s="79"/>
      <c r="X151" s="34"/>
      <c r="Y151" s="34"/>
      <c r="AD151" s="68"/>
      <c r="AE151" s="68"/>
      <c r="AF151" s="14"/>
      <c r="AG151" s="14"/>
      <c r="AH151" s="14"/>
      <c r="AI151" s="14"/>
      <c r="AJ151" s="14"/>
      <c r="AK151" s="14"/>
      <c r="AL151" s="68"/>
      <c r="AM151" s="68"/>
      <c r="AN151" s="14"/>
    </row>
    <row r="152" spans="1:40">
      <c r="G152" s="68"/>
      <c r="H152" s="68"/>
      <c r="I152" s="68"/>
      <c r="J152" s="14"/>
      <c r="K152" s="68"/>
      <c r="L152" s="14"/>
      <c r="M152" s="14"/>
      <c r="N152" s="68"/>
      <c r="O152" s="79"/>
      <c r="P152" s="79"/>
      <c r="Q152" s="79"/>
      <c r="R152" s="79"/>
      <c r="S152" s="34"/>
      <c r="T152" s="79"/>
      <c r="U152" s="79"/>
      <c r="V152" s="79"/>
      <c r="W152" s="79"/>
      <c r="X152" s="34"/>
      <c r="Y152" s="34"/>
      <c r="AD152" s="68"/>
      <c r="AE152" s="68"/>
      <c r="AF152" s="14"/>
      <c r="AG152" s="14"/>
      <c r="AH152" s="14"/>
      <c r="AI152" s="14"/>
      <c r="AJ152" s="14"/>
      <c r="AK152" s="14"/>
      <c r="AL152" s="68"/>
      <c r="AM152" s="68"/>
      <c r="AN152" s="14"/>
    </row>
    <row r="153" spans="1:40">
      <c r="G153" s="68"/>
      <c r="H153" s="68"/>
      <c r="I153" s="68"/>
      <c r="J153" s="14"/>
      <c r="K153" s="68"/>
      <c r="L153" s="14"/>
      <c r="M153" s="14"/>
      <c r="N153" s="68"/>
      <c r="O153" s="79"/>
      <c r="P153" s="79"/>
      <c r="Q153" s="79"/>
      <c r="R153" s="79"/>
      <c r="S153" s="34"/>
      <c r="T153" s="79"/>
      <c r="U153" s="79"/>
      <c r="V153" s="79"/>
      <c r="W153" s="79"/>
      <c r="X153" s="34"/>
      <c r="Y153" s="34"/>
      <c r="AD153" s="68"/>
      <c r="AE153" s="68"/>
      <c r="AF153" s="14"/>
      <c r="AG153" s="14"/>
      <c r="AH153" s="14"/>
      <c r="AI153" s="14"/>
      <c r="AJ153" s="14"/>
      <c r="AK153" s="14"/>
      <c r="AL153" s="68"/>
      <c r="AM153" s="68"/>
      <c r="AN153" s="14"/>
    </row>
    <row r="154" spans="1:40">
      <c r="G154" s="68"/>
      <c r="H154" s="68"/>
      <c r="I154" s="68"/>
      <c r="J154" s="14"/>
      <c r="K154" s="68"/>
      <c r="L154" s="14"/>
      <c r="M154" s="14"/>
      <c r="N154" s="68"/>
      <c r="O154" s="79"/>
      <c r="P154" s="79"/>
      <c r="Q154" s="79"/>
      <c r="R154" s="79"/>
      <c r="S154" s="34"/>
      <c r="T154" s="79"/>
      <c r="U154" s="79"/>
      <c r="V154" s="79"/>
      <c r="W154" s="79"/>
      <c r="X154" s="34"/>
      <c r="Y154" s="34"/>
      <c r="AD154" s="68"/>
      <c r="AE154" s="68"/>
      <c r="AF154" s="14"/>
      <c r="AG154" s="14"/>
      <c r="AH154" s="14"/>
      <c r="AI154" s="14"/>
      <c r="AJ154" s="14"/>
      <c r="AK154" s="14"/>
      <c r="AL154" s="68"/>
      <c r="AM154" s="68"/>
      <c r="AN154" s="14"/>
    </row>
    <row r="155" spans="1:40">
      <c r="G155" s="68"/>
      <c r="H155" s="68"/>
      <c r="I155" s="68"/>
      <c r="J155" s="14"/>
      <c r="K155" s="68"/>
      <c r="L155" s="14"/>
      <c r="M155" s="14"/>
      <c r="N155" s="68"/>
      <c r="O155" s="79"/>
      <c r="P155" s="79"/>
      <c r="Q155" s="79"/>
      <c r="R155" s="79"/>
      <c r="S155" s="34"/>
      <c r="T155" s="79"/>
      <c r="U155" s="79"/>
      <c r="V155" s="79"/>
      <c r="W155" s="79"/>
      <c r="X155" s="34"/>
      <c r="Y155" s="34"/>
      <c r="AD155" s="68"/>
      <c r="AE155" s="68"/>
      <c r="AF155" s="14"/>
      <c r="AG155" s="14"/>
      <c r="AH155" s="14"/>
      <c r="AI155" s="14"/>
      <c r="AJ155" s="14"/>
      <c r="AK155" s="14"/>
      <c r="AL155" s="68"/>
      <c r="AM155" s="68"/>
      <c r="AN155" s="14"/>
    </row>
    <row r="156" spans="1:40">
      <c r="G156" s="68"/>
      <c r="H156" s="68"/>
      <c r="I156" s="68"/>
      <c r="J156" s="14"/>
      <c r="K156" s="68"/>
      <c r="L156" s="14"/>
      <c r="M156" s="14"/>
      <c r="N156" s="68"/>
      <c r="O156" s="79"/>
      <c r="P156" s="79"/>
      <c r="Q156" s="79"/>
      <c r="R156" s="79"/>
      <c r="S156" s="34"/>
      <c r="T156" s="79"/>
      <c r="U156" s="79"/>
      <c r="V156" s="79"/>
      <c r="W156" s="79"/>
      <c r="X156" s="34"/>
      <c r="Y156" s="34"/>
      <c r="AD156" s="68"/>
      <c r="AE156" s="68"/>
      <c r="AF156" s="14"/>
      <c r="AG156" s="14"/>
      <c r="AH156" s="14"/>
      <c r="AI156" s="14"/>
      <c r="AJ156" s="14"/>
      <c r="AK156" s="14"/>
      <c r="AL156" s="68"/>
      <c r="AM156" s="68"/>
      <c r="AN156" s="14"/>
    </row>
    <row r="157" spans="1:40">
      <c r="G157" s="68"/>
      <c r="H157" s="68"/>
      <c r="I157" s="68"/>
      <c r="J157" s="14"/>
      <c r="K157" s="68"/>
      <c r="L157" s="14"/>
      <c r="M157" s="14"/>
      <c r="N157" s="68"/>
      <c r="O157" s="79"/>
      <c r="P157" s="79"/>
      <c r="Q157" s="79"/>
      <c r="R157" s="79"/>
      <c r="S157" s="34"/>
      <c r="T157" s="79"/>
      <c r="U157" s="79"/>
      <c r="V157" s="79"/>
      <c r="W157" s="79"/>
      <c r="X157" s="34"/>
      <c r="Y157" s="34"/>
      <c r="AD157" s="68"/>
      <c r="AE157" s="68"/>
      <c r="AF157" s="14"/>
      <c r="AG157" s="14"/>
      <c r="AH157" s="14"/>
      <c r="AI157" s="14"/>
      <c r="AJ157" s="14"/>
      <c r="AK157" s="14"/>
      <c r="AL157" s="68"/>
      <c r="AM157" s="68"/>
      <c r="AN157" s="14"/>
    </row>
    <row r="158" spans="1:40">
      <c r="G158" s="68"/>
      <c r="H158" s="68"/>
      <c r="I158" s="68"/>
      <c r="J158" s="14"/>
      <c r="K158" s="68"/>
      <c r="L158" s="14"/>
      <c r="M158" s="14"/>
      <c r="N158" s="68"/>
      <c r="O158" s="79"/>
      <c r="P158" s="79"/>
      <c r="Q158" s="79"/>
      <c r="R158" s="79"/>
      <c r="S158" s="34"/>
      <c r="T158" s="79"/>
      <c r="U158" s="79"/>
      <c r="V158" s="79"/>
      <c r="W158" s="79"/>
      <c r="X158" s="34"/>
      <c r="Y158" s="34"/>
      <c r="AD158" s="68"/>
      <c r="AE158" s="68"/>
      <c r="AF158" s="14"/>
      <c r="AG158" s="14"/>
      <c r="AH158" s="14"/>
      <c r="AI158" s="14"/>
      <c r="AJ158" s="14"/>
      <c r="AK158" s="14"/>
      <c r="AL158" s="68"/>
      <c r="AM158" s="68"/>
      <c r="AN158" s="14"/>
    </row>
    <row r="159" spans="1:40">
      <c r="G159" s="68"/>
      <c r="H159" s="71"/>
      <c r="I159" s="68"/>
      <c r="J159" s="14"/>
      <c r="K159" s="71"/>
      <c r="L159" s="14"/>
      <c r="M159" s="14"/>
      <c r="N159" s="71"/>
      <c r="O159" s="79"/>
      <c r="P159" s="79"/>
      <c r="Q159" s="79"/>
      <c r="R159" s="79"/>
      <c r="S159" s="34"/>
      <c r="T159" s="79"/>
      <c r="U159" s="79"/>
      <c r="V159" s="79"/>
      <c r="W159" s="79"/>
      <c r="X159" s="34"/>
      <c r="Y159" s="34"/>
      <c r="AD159" s="68"/>
      <c r="AE159" s="68"/>
      <c r="AF159" s="14"/>
      <c r="AG159" s="14"/>
      <c r="AH159" s="14"/>
      <c r="AI159" s="14"/>
      <c r="AJ159" s="14"/>
      <c r="AK159" s="14"/>
      <c r="AL159" s="68"/>
      <c r="AM159" s="68"/>
      <c r="AN159" s="14"/>
    </row>
    <row r="160" spans="1:40">
      <c r="A160" s="30"/>
      <c r="B160" s="30"/>
      <c r="C160" s="30"/>
      <c r="D160" s="30"/>
      <c r="E160" s="30"/>
      <c r="F160" s="78"/>
      <c r="G160" s="71"/>
      <c r="H160" s="72"/>
      <c r="I160" s="71"/>
      <c r="J160" s="30"/>
      <c r="K160" s="72"/>
      <c r="L160" s="30"/>
      <c r="M160" s="30"/>
      <c r="N160" s="72"/>
      <c r="O160" s="79"/>
      <c r="P160" s="79"/>
      <c r="Q160" s="79"/>
      <c r="R160" s="79"/>
      <c r="S160" s="34"/>
      <c r="T160" s="79"/>
      <c r="U160" s="79"/>
      <c r="V160" s="79"/>
      <c r="W160" s="79"/>
      <c r="X160" s="34"/>
      <c r="Y160" s="34"/>
      <c r="AD160" s="68"/>
      <c r="AE160" s="68"/>
      <c r="AF160" s="14"/>
      <c r="AG160" s="14"/>
      <c r="AH160" s="14"/>
      <c r="AI160" s="14"/>
      <c r="AJ160" s="14"/>
      <c r="AK160" s="14"/>
      <c r="AL160" s="68"/>
      <c r="AM160" s="68"/>
      <c r="AN160" s="14"/>
    </row>
    <row r="161" spans="1:40">
      <c r="A161" s="34"/>
      <c r="B161" s="34"/>
      <c r="C161" s="34"/>
      <c r="D161" s="34"/>
      <c r="E161" s="34"/>
      <c r="F161" s="79"/>
      <c r="G161" s="72"/>
      <c r="H161" s="72"/>
      <c r="I161" s="72"/>
      <c r="J161" s="34"/>
      <c r="K161" s="72"/>
      <c r="L161" s="34"/>
      <c r="M161" s="34"/>
      <c r="N161" s="72"/>
      <c r="O161" s="79"/>
      <c r="P161" s="79"/>
      <c r="Q161" s="79"/>
      <c r="R161" s="79"/>
      <c r="S161" s="34"/>
      <c r="T161" s="79"/>
      <c r="U161" s="79"/>
      <c r="V161" s="79"/>
      <c r="W161" s="79"/>
      <c r="X161" s="34"/>
      <c r="Y161" s="34"/>
      <c r="AD161" s="68"/>
      <c r="AE161" s="68"/>
      <c r="AF161" s="14"/>
      <c r="AG161" s="14"/>
      <c r="AH161" s="14"/>
      <c r="AI161" s="14"/>
      <c r="AJ161" s="14"/>
      <c r="AK161" s="14"/>
      <c r="AL161" s="68"/>
      <c r="AM161" s="68"/>
      <c r="AN161" s="14"/>
    </row>
    <row r="162" spans="1:40">
      <c r="A162" s="34"/>
      <c r="B162" s="34"/>
      <c r="C162" s="34"/>
      <c r="D162" s="34"/>
      <c r="E162" s="34"/>
      <c r="F162" s="79"/>
      <c r="G162" s="72"/>
      <c r="H162" s="72"/>
      <c r="I162" s="72"/>
      <c r="J162" s="34"/>
      <c r="K162" s="72"/>
      <c r="L162" s="34"/>
      <c r="M162" s="34"/>
      <c r="N162" s="72"/>
      <c r="O162" s="79"/>
      <c r="P162" s="79"/>
      <c r="Q162" s="79"/>
      <c r="R162" s="79"/>
      <c r="S162" s="34"/>
      <c r="T162" s="79"/>
      <c r="U162" s="79"/>
      <c r="V162" s="79"/>
      <c r="W162" s="79"/>
      <c r="X162" s="34"/>
      <c r="Y162" s="34"/>
      <c r="AD162" s="68"/>
      <c r="AE162" s="68"/>
      <c r="AF162" s="14"/>
      <c r="AG162" s="14"/>
      <c r="AH162" s="14"/>
      <c r="AI162" s="14"/>
      <c r="AJ162" s="14"/>
      <c r="AK162" s="14"/>
      <c r="AL162" s="68"/>
      <c r="AM162" s="68"/>
      <c r="AN162" s="14"/>
    </row>
    <row r="163" spans="1:40">
      <c r="A163" s="34"/>
      <c r="B163" s="34"/>
      <c r="C163" s="34"/>
      <c r="D163" s="34"/>
      <c r="E163" s="34"/>
      <c r="F163" s="79"/>
      <c r="G163" s="72"/>
      <c r="H163" s="72"/>
      <c r="I163" s="72"/>
      <c r="J163" s="34"/>
      <c r="K163" s="72"/>
      <c r="L163" s="34"/>
      <c r="M163" s="34"/>
      <c r="N163" s="72"/>
      <c r="O163" s="79"/>
      <c r="P163" s="79"/>
      <c r="Q163" s="79"/>
      <c r="R163" s="79"/>
      <c r="S163" s="34"/>
      <c r="T163" s="79"/>
      <c r="U163" s="79"/>
      <c r="V163" s="79"/>
      <c r="W163" s="79"/>
      <c r="X163" s="34"/>
      <c r="Y163" s="34"/>
      <c r="AD163" s="68"/>
      <c r="AE163" s="68"/>
      <c r="AF163" s="14"/>
      <c r="AG163" s="14"/>
      <c r="AH163" s="14"/>
      <c r="AI163" s="14"/>
      <c r="AJ163" s="14"/>
      <c r="AK163" s="14"/>
      <c r="AL163" s="68"/>
      <c r="AM163" s="68"/>
      <c r="AN163" s="14"/>
    </row>
    <row r="164" spans="1:40">
      <c r="A164" s="34"/>
      <c r="B164" s="34"/>
      <c r="C164" s="34"/>
      <c r="D164" s="34"/>
      <c r="E164" s="34"/>
      <c r="F164" s="79"/>
      <c r="G164" s="72"/>
      <c r="H164" s="72"/>
      <c r="I164" s="72"/>
      <c r="J164" s="34"/>
      <c r="K164" s="72"/>
      <c r="L164" s="34"/>
      <c r="M164" s="34"/>
      <c r="N164" s="72"/>
      <c r="O164" s="79"/>
      <c r="P164" s="79"/>
      <c r="Q164" s="79"/>
      <c r="R164" s="79"/>
      <c r="S164" s="34"/>
      <c r="T164" s="79"/>
      <c r="U164" s="79"/>
      <c r="V164" s="79"/>
      <c r="W164" s="79"/>
      <c r="X164" s="34"/>
      <c r="Y164" s="34"/>
      <c r="AD164" s="68"/>
      <c r="AE164" s="68"/>
      <c r="AF164" s="14"/>
      <c r="AG164" s="14"/>
      <c r="AH164" s="14"/>
      <c r="AI164" s="14"/>
      <c r="AJ164" s="14"/>
      <c r="AK164" s="14"/>
      <c r="AL164" s="68"/>
      <c r="AM164" s="68"/>
      <c r="AN164" s="14"/>
    </row>
    <row r="165" spans="1:40">
      <c r="A165" s="34"/>
      <c r="B165" s="34"/>
      <c r="C165" s="34"/>
      <c r="D165" s="34"/>
      <c r="E165" s="34"/>
      <c r="F165" s="79"/>
      <c r="G165" s="72"/>
      <c r="H165" s="72"/>
      <c r="I165" s="72"/>
      <c r="J165" s="34"/>
      <c r="K165" s="72"/>
      <c r="L165" s="34"/>
      <c r="M165" s="34"/>
      <c r="N165" s="72"/>
      <c r="O165" s="79"/>
      <c r="P165" s="79"/>
      <c r="Q165" s="79"/>
      <c r="R165" s="79"/>
      <c r="S165" s="34"/>
      <c r="T165" s="79"/>
      <c r="U165" s="79"/>
      <c r="V165" s="79"/>
      <c r="W165" s="79"/>
      <c r="X165" s="34"/>
      <c r="Y165" s="34"/>
      <c r="AD165" s="68"/>
      <c r="AE165" s="68"/>
      <c r="AF165" s="14"/>
      <c r="AG165" s="14"/>
      <c r="AH165" s="14"/>
      <c r="AI165" s="14"/>
      <c r="AJ165" s="14"/>
      <c r="AK165" s="14"/>
      <c r="AL165" s="68"/>
      <c r="AM165" s="68"/>
      <c r="AN165" s="14"/>
    </row>
    <row r="166" spans="1:40">
      <c r="A166" s="34"/>
      <c r="B166" s="34"/>
      <c r="C166" s="34"/>
      <c r="D166" s="34"/>
      <c r="E166" s="34"/>
      <c r="F166" s="79"/>
      <c r="G166" s="72"/>
      <c r="H166" s="72"/>
      <c r="I166" s="72"/>
      <c r="J166" s="34"/>
      <c r="K166" s="72"/>
      <c r="L166" s="34"/>
      <c r="M166" s="34"/>
      <c r="N166" s="72"/>
      <c r="O166" s="79"/>
      <c r="P166" s="79"/>
      <c r="Q166" s="79"/>
      <c r="R166" s="79"/>
      <c r="S166" s="34"/>
      <c r="T166" s="79"/>
      <c r="U166" s="79"/>
      <c r="V166" s="79"/>
      <c r="W166" s="79"/>
      <c r="X166" s="34"/>
      <c r="Y166" s="34"/>
      <c r="AD166" s="68"/>
      <c r="AE166" s="68"/>
      <c r="AF166" s="14"/>
      <c r="AG166" s="14"/>
      <c r="AH166" s="14"/>
      <c r="AI166" s="14"/>
      <c r="AJ166" s="14"/>
      <c r="AK166" s="14"/>
      <c r="AL166" s="68"/>
      <c r="AM166" s="68"/>
      <c r="AN166" s="14"/>
    </row>
    <row r="167" spans="1:40">
      <c r="A167" s="34"/>
      <c r="B167" s="34"/>
      <c r="C167" s="34"/>
      <c r="D167" s="34"/>
      <c r="E167" s="34"/>
      <c r="F167" s="79"/>
      <c r="G167" s="72"/>
      <c r="H167" s="72"/>
      <c r="I167" s="72"/>
      <c r="J167" s="34"/>
      <c r="K167" s="72"/>
      <c r="L167" s="34"/>
      <c r="M167" s="34"/>
      <c r="N167" s="72"/>
      <c r="O167" s="79"/>
      <c r="P167" s="79"/>
      <c r="Q167" s="79"/>
      <c r="R167" s="79"/>
      <c r="S167" s="34"/>
      <c r="T167" s="79"/>
      <c r="U167" s="79"/>
      <c r="V167" s="79"/>
      <c r="W167" s="79"/>
      <c r="X167" s="34"/>
      <c r="Y167" s="34"/>
      <c r="AD167" s="68"/>
      <c r="AE167" s="68"/>
      <c r="AF167" s="14"/>
      <c r="AG167" s="14"/>
      <c r="AH167" s="14"/>
      <c r="AI167" s="14"/>
      <c r="AJ167" s="14"/>
      <c r="AK167" s="14"/>
      <c r="AL167" s="68"/>
      <c r="AM167" s="68"/>
      <c r="AN167" s="14"/>
    </row>
    <row r="168" spans="1:40">
      <c r="A168" s="34"/>
      <c r="B168" s="34"/>
      <c r="C168" s="34"/>
      <c r="D168" s="34"/>
      <c r="E168" s="34"/>
      <c r="F168" s="79"/>
      <c r="G168" s="72"/>
      <c r="H168" s="72"/>
      <c r="I168" s="72"/>
      <c r="J168" s="34"/>
      <c r="K168" s="72"/>
      <c r="L168" s="34"/>
      <c r="M168" s="34"/>
      <c r="N168" s="72"/>
      <c r="O168" s="79"/>
      <c r="P168" s="79"/>
      <c r="Q168" s="79"/>
      <c r="R168" s="79"/>
      <c r="S168" s="34"/>
      <c r="T168" s="79"/>
      <c r="U168" s="79"/>
      <c r="V168" s="79"/>
      <c r="W168" s="79"/>
      <c r="X168" s="34"/>
      <c r="Y168" s="34"/>
      <c r="AD168" s="68"/>
      <c r="AE168" s="68"/>
      <c r="AF168" s="14"/>
      <c r="AG168" s="14"/>
      <c r="AH168" s="14"/>
      <c r="AI168" s="14"/>
      <c r="AJ168" s="14"/>
      <c r="AK168" s="14"/>
      <c r="AL168" s="68"/>
      <c r="AM168" s="68"/>
      <c r="AN168" s="14"/>
    </row>
    <row r="169" spans="1:40">
      <c r="A169" s="34"/>
      <c r="B169" s="34"/>
      <c r="C169" s="34"/>
      <c r="D169" s="34"/>
      <c r="E169" s="34"/>
      <c r="F169" s="79"/>
      <c r="G169" s="72"/>
      <c r="H169" s="72"/>
      <c r="I169" s="72"/>
      <c r="J169" s="34"/>
      <c r="K169" s="72"/>
      <c r="L169" s="34"/>
      <c r="M169" s="34"/>
      <c r="N169" s="72"/>
      <c r="O169" s="79"/>
      <c r="P169" s="79"/>
      <c r="Q169" s="79"/>
      <c r="R169" s="79"/>
      <c r="S169" s="34"/>
      <c r="T169" s="79"/>
      <c r="U169" s="79"/>
      <c r="V169" s="79"/>
      <c r="W169" s="79"/>
      <c r="X169" s="34"/>
      <c r="Y169" s="34"/>
      <c r="AD169" s="68"/>
      <c r="AE169" s="68"/>
      <c r="AF169" s="14"/>
      <c r="AG169" s="14"/>
      <c r="AH169" s="14"/>
      <c r="AI169" s="14"/>
      <c r="AJ169" s="14"/>
      <c r="AK169" s="14"/>
      <c r="AL169" s="68"/>
      <c r="AM169" s="68"/>
      <c r="AN169" s="14"/>
    </row>
    <row r="170" spans="1:40">
      <c r="A170" s="34"/>
      <c r="B170" s="34"/>
      <c r="C170" s="34"/>
      <c r="D170" s="34"/>
      <c r="E170" s="34"/>
      <c r="F170" s="79"/>
      <c r="G170" s="72"/>
      <c r="H170" s="72"/>
      <c r="I170" s="72"/>
      <c r="J170" s="34"/>
      <c r="K170" s="72"/>
      <c r="L170" s="34"/>
      <c r="M170" s="34"/>
      <c r="N170" s="72"/>
      <c r="O170" s="79"/>
      <c r="P170" s="79"/>
      <c r="Q170" s="79"/>
      <c r="R170" s="79"/>
      <c r="S170" s="34"/>
      <c r="T170" s="79"/>
      <c r="U170" s="79"/>
      <c r="V170" s="79"/>
      <c r="W170" s="79"/>
      <c r="X170" s="34"/>
      <c r="Y170" s="34"/>
      <c r="AD170" s="68"/>
      <c r="AE170" s="68"/>
      <c r="AF170" s="14"/>
      <c r="AG170" s="14"/>
      <c r="AH170" s="14"/>
      <c r="AI170" s="14"/>
      <c r="AJ170" s="14"/>
      <c r="AK170" s="14"/>
      <c r="AL170" s="68"/>
      <c r="AM170" s="68"/>
      <c r="AN170" s="14"/>
    </row>
    <row r="171" spans="1:40">
      <c r="A171" s="34"/>
      <c r="B171" s="34"/>
      <c r="C171" s="34"/>
      <c r="D171" s="34"/>
      <c r="E171" s="34"/>
      <c r="F171" s="79"/>
      <c r="G171" s="72"/>
      <c r="H171" s="72"/>
      <c r="I171" s="72"/>
      <c r="J171" s="34"/>
      <c r="K171" s="72"/>
      <c r="L171" s="34"/>
      <c r="M171" s="34"/>
      <c r="N171" s="72"/>
      <c r="O171" s="79"/>
      <c r="P171" s="79"/>
      <c r="Q171" s="79"/>
      <c r="R171" s="79"/>
      <c r="S171" s="34"/>
      <c r="T171" s="79"/>
      <c r="U171" s="79"/>
      <c r="V171" s="79"/>
      <c r="W171" s="79"/>
      <c r="X171" s="34"/>
      <c r="Y171" s="34"/>
      <c r="AD171" s="68"/>
      <c r="AE171" s="68"/>
      <c r="AF171" s="14"/>
      <c r="AG171" s="14"/>
      <c r="AH171" s="14"/>
      <c r="AI171" s="14"/>
      <c r="AJ171" s="14"/>
      <c r="AK171" s="14"/>
      <c r="AL171" s="68"/>
      <c r="AM171" s="68"/>
      <c r="AN171" s="14"/>
    </row>
    <row r="172" spans="1:40">
      <c r="A172" s="34"/>
      <c r="B172" s="34"/>
      <c r="C172" s="34"/>
      <c r="D172" s="34"/>
      <c r="E172" s="34"/>
      <c r="F172" s="79"/>
      <c r="G172" s="72"/>
      <c r="H172" s="72"/>
      <c r="I172" s="72"/>
      <c r="J172" s="34"/>
      <c r="K172" s="72"/>
      <c r="L172" s="34"/>
      <c r="M172" s="34"/>
      <c r="N172" s="72"/>
      <c r="O172" s="79"/>
      <c r="P172" s="79"/>
      <c r="Q172" s="79"/>
      <c r="R172" s="79"/>
      <c r="S172" s="34"/>
      <c r="T172" s="79"/>
      <c r="U172" s="79"/>
      <c r="V172" s="79"/>
      <c r="W172" s="79"/>
      <c r="X172" s="34"/>
      <c r="Y172" s="34"/>
    </row>
    <row r="173" spans="1:40">
      <c r="A173" s="34"/>
      <c r="B173" s="34"/>
      <c r="C173" s="34"/>
      <c r="D173" s="34"/>
      <c r="E173" s="34"/>
      <c r="F173" s="79"/>
      <c r="G173" s="72"/>
      <c r="H173" s="72"/>
      <c r="I173" s="72"/>
      <c r="J173" s="34"/>
      <c r="K173" s="72"/>
      <c r="L173" s="34"/>
      <c r="M173" s="34"/>
      <c r="N173" s="72"/>
      <c r="O173" s="79"/>
      <c r="P173" s="79"/>
      <c r="Q173" s="79"/>
      <c r="R173" s="79"/>
      <c r="S173" s="34"/>
      <c r="T173" s="79"/>
      <c r="U173" s="79"/>
      <c r="V173" s="79"/>
      <c r="W173" s="79"/>
      <c r="X173" s="34"/>
      <c r="Y173" s="34"/>
    </row>
    <row r="174" spans="1:40">
      <c r="A174" s="34"/>
      <c r="B174" s="34"/>
      <c r="C174" s="34"/>
      <c r="D174" s="34"/>
      <c r="E174" s="34"/>
      <c r="F174" s="79"/>
      <c r="G174" s="72"/>
      <c r="H174" s="72"/>
      <c r="I174" s="72"/>
      <c r="J174" s="34"/>
      <c r="K174" s="72"/>
      <c r="L174" s="34"/>
      <c r="M174" s="34"/>
      <c r="N174" s="72"/>
      <c r="O174" s="79"/>
      <c r="P174" s="79"/>
      <c r="Q174" s="79"/>
      <c r="R174" s="79"/>
      <c r="S174" s="34"/>
      <c r="T174" s="79"/>
      <c r="U174" s="79"/>
      <c r="V174" s="79"/>
      <c r="W174" s="79"/>
      <c r="X174" s="34"/>
      <c r="Y174" s="34"/>
    </row>
    <row r="175" spans="1:40">
      <c r="A175" s="34"/>
      <c r="B175" s="34"/>
      <c r="C175" s="34"/>
      <c r="D175" s="34"/>
      <c r="E175" s="34"/>
      <c r="F175" s="79"/>
      <c r="G175" s="72"/>
      <c r="H175" s="72"/>
      <c r="I175" s="72"/>
      <c r="J175" s="34"/>
      <c r="K175" s="72"/>
      <c r="L175" s="34"/>
      <c r="M175" s="34"/>
      <c r="N175" s="72"/>
      <c r="O175" s="79"/>
      <c r="P175" s="79"/>
      <c r="Q175" s="79"/>
      <c r="R175" s="79"/>
      <c r="S175" s="34"/>
      <c r="T175" s="79"/>
      <c r="U175" s="79"/>
      <c r="V175" s="79"/>
      <c r="W175" s="79"/>
      <c r="X175" s="34"/>
      <c r="Y175" s="34"/>
    </row>
    <row r="176" spans="1:40">
      <c r="A176" s="34"/>
      <c r="B176" s="34"/>
      <c r="C176" s="34"/>
      <c r="D176" s="34"/>
      <c r="E176" s="34"/>
      <c r="F176" s="79"/>
      <c r="G176" s="72"/>
      <c r="H176" s="72"/>
      <c r="I176" s="72"/>
      <c r="J176" s="34"/>
      <c r="K176" s="72"/>
      <c r="L176" s="34"/>
      <c r="M176" s="34"/>
      <c r="N176" s="72"/>
      <c r="O176" s="79"/>
      <c r="P176" s="79"/>
      <c r="Q176" s="79"/>
      <c r="R176" s="79"/>
      <c r="S176" s="34"/>
      <c r="T176" s="79"/>
      <c r="U176" s="79"/>
      <c r="V176" s="79"/>
      <c r="W176" s="79"/>
      <c r="X176" s="34"/>
      <c r="Y176" s="34"/>
    </row>
    <row r="177" spans="1:25">
      <c r="A177" s="34"/>
      <c r="B177" s="34"/>
      <c r="C177" s="34"/>
      <c r="D177" s="34"/>
      <c r="E177" s="34"/>
      <c r="F177" s="79"/>
      <c r="G177" s="72"/>
      <c r="H177" s="72"/>
      <c r="I177" s="72"/>
      <c r="J177" s="34"/>
      <c r="K177" s="72"/>
      <c r="L177" s="34"/>
      <c r="M177" s="34"/>
      <c r="N177" s="72"/>
      <c r="O177" s="79"/>
      <c r="P177" s="79"/>
      <c r="Q177" s="79"/>
      <c r="R177" s="79"/>
      <c r="S177" s="34"/>
      <c r="T177" s="79"/>
      <c r="U177" s="79"/>
      <c r="V177" s="79"/>
      <c r="W177" s="79"/>
      <c r="X177" s="34"/>
      <c r="Y177" s="34"/>
    </row>
    <row r="178" spans="1:25">
      <c r="A178" s="34"/>
      <c r="B178" s="34"/>
      <c r="C178" s="34"/>
      <c r="D178" s="34"/>
      <c r="E178" s="34"/>
      <c r="F178" s="79"/>
      <c r="G178" s="72"/>
      <c r="H178" s="72"/>
      <c r="I178" s="72"/>
      <c r="J178" s="34"/>
      <c r="K178" s="72"/>
      <c r="L178" s="34"/>
      <c r="M178" s="34"/>
      <c r="N178" s="72"/>
      <c r="O178" s="79"/>
      <c r="P178" s="79"/>
      <c r="Q178" s="79"/>
      <c r="R178" s="79"/>
      <c r="S178" s="34"/>
      <c r="T178" s="79"/>
      <c r="U178" s="79"/>
      <c r="V178" s="79"/>
      <c r="W178" s="79"/>
      <c r="X178" s="34"/>
      <c r="Y178" s="34"/>
    </row>
    <row r="179" spans="1:25">
      <c r="A179" s="34"/>
      <c r="B179" s="34"/>
      <c r="C179" s="34"/>
      <c r="D179" s="34"/>
      <c r="E179" s="34"/>
      <c r="F179" s="79"/>
      <c r="G179" s="72"/>
      <c r="H179" s="72"/>
      <c r="I179" s="72"/>
      <c r="J179" s="34"/>
      <c r="K179" s="72"/>
      <c r="L179" s="34"/>
      <c r="M179" s="34"/>
      <c r="N179" s="72"/>
      <c r="O179" s="79"/>
      <c r="P179" s="79"/>
      <c r="Q179" s="79"/>
      <c r="R179" s="79"/>
      <c r="S179" s="34"/>
      <c r="T179" s="79"/>
      <c r="U179" s="79"/>
      <c r="V179" s="79"/>
      <c r="W179" s="79"/>
      <c r="X179" s="34"/>
      <c r="Y179" s="34"/>
    </row>
    <row r="180" spans="1:25">
      <c r="A180" s="34"/>
      <c r="B180" s="34"/>
      <c r="C180" s="34"/>
      <c r="D180" s="34"/>
      <c r="E180" s="34"/>
      <c r="F180" s="79"/>
      <c r="G180" s="72"/>
      <c r="H180" s="72"/>
      <c r="I180" s="72"/>
      <c r="J180" s="34"/>
      <c r="K180" s="72"/>
      <c r="L180" s="34"/>
      <c r="M180" s="34"/>
      <c r="N180" s="72"/>
      <c r="O180" s="79"/>
      <c r="P180" s="79"/>
      <c r="Q180" s="79"/>
      <c r="R180" s="79"/>
      <c r="S180" s="34"/>
      <c r="T180" s="79"/>
      <c r="U180" s="79"/>
      <c r="V180" s="79"/>
      <c r="W180" s="79"/>
      <c r="X180" s="34"/>
      <c r="Y180" s="34"/>
    </row>
    <row r="181" spans="1:25">
      <c r="A181" s="34"/>
      <c r="B181" s="34"/>
      <c r="C181" s="34"/>
      <c r="D181" s="34"/>
      <c r="E181" s="34"/>
      <c r="F181" s="79"/>
      <c r="G181" s="72"/>
      <c r="H181" s="72"/>
      <c r="I181" s="72"/>
      <c r="J181" s="34"/>
      <c r="K181" s="72"/>
      <c r="L181" s="34"/>
      <c r="M181" s="34"/>
      <c r="N181" s="72"/>
      <c r="O181" s="79"/>
      <c r="P181" s="79"/>
      <c r="Q181" s="79"/>
      <c r="R181" s="79"/>
      <c r="S181" s="34"/>
      <c r="T181" s="79"/>
      <c r="U181" s="79"/>
      <c r="V181" s="79"/>
      <c r="W181" s="79"/>
      <c r="X181" s="34"/>
      <c r="Y181" s="34"/>
    </row>
    <row r="182" spans="1:25">
      <c r="A182" s="34"/>
      <c r="B182" s="34"/>
      <c r="C182" s="34"/>
      <c r="D182" s="34"/>
      <c r="E182" s="34"/>
      <c r="F182" s="79"/>
      <c r="G182" s="72"/>
      <c r="H182" s="72"/>
      <c r="I182" s="72"/>
      <c r="J182" s="34"/>
      <c r="K182" s="72"/>
      <c r="L182" s="34"/>
      <c r="M182" s="34"/>
      <c r="N182" s="72"/>
      <c r="O182" s="79"/>
      <c r="P182" s="79"/>
      <c r="Q182" s="79"/>
      <c r="R182" s="79"/>
      <c r="S182" s="34"/>
      <c r="T182" s="79"/>
      <c r="U182" s="79"/>
      <c r="V182" s="79"/>
      <c r="W182" s="79"/>
      <c r="X182" s="34"/>
      <c r="Y182" s="34"/>
    </row>
    <row r="183" spans="1:25">
      <c r="A183" s="34"/>
      <c r="B183" s="34"/>
      <c r="C183" s="34"/>
      <c r="D183" s="34"/>
      <c r="E183" s="34"/>
      <c r="F183" s="79"/>
      <c r="G183" s="72"/>
      <c r="H183" s="72"/>
      <c r="I183" s="72"/>
      <c r="J183" s="34"/>
      <c r="K183" s="72"/>
      <c r="L183" s="34"/>
      <c r="M183" s="34"/>
      <c r="N183" s="72"/>
      <c r="O183" s="79"/>
      <c r="P183" s="79"/>
      <c r="Q183" s="79"/>
      <c r="R183" s="79"/>
      <c r="S183" s="34"/>
      <c r="T183" s="79"/>
      <c r="U183" s="79"/>
      <c r="V183" s="79"/>
      <c r="W183" s="79"/>
      <c r="X183" s="34"/>
      <c r="Y183" s="34"/>
    </row>
    <row r="184" spans="1:25">
      <c r="A184" s="34"/>
      <c r="B184" s="34"/>
      <c r="C184" s="34"/>
      <c r="D184" s="34"/>
      <c r="E184" s="34"/>
      <c r="F184" s="79"/>
      <c r="G184" s="72"/>
      <c r="H184" s="72"/>
      <c r="I184" s="72"/>
      <c r="J184" s="34"/>
      <c r="K184" s="72"/>
      <c r="L184" s="34"/>
      <c r="M184" s="34"/>
      <c r="N184" s="72"/>
      <c r="O184" s="79"/>
      <c r="P184" s="79"/>
      <c r="Q184" s="79"/>
      <c r="R184" s="79"/>
      <c r="S184" s="34"/>
      <c r="T184" s="79"/>
      <c r="U184" s="79"/>
      <c r="V184" s="79"/>
    </row>
    <row r="185" spans="1:25">
      <c r="A185" s="34"/>
      <c r="B185" s="34"/>
      <c r="C185" s="34"/>
      <c r="D185" s="34"/>
      <c r="E185" s="34"/>
      <c r="F185" s="79"/>
      <c r="G185" s="72"/>
      <c r="H185" s="72"/>
      <c r="I185" s="72"/>
      <c r="J185" s="34"/>
      <c r="K185" s="72"/>
      <c r="L185" s="34"/>
      <c r="M185" s="34"/>
      <c r="N185" s="72"/>
      <c r="O185" s="79"/>
      <c r="P185" s="79"/>
      <c r="Q185" s="79"/>
      <c r="R185" s="79"/>
      <c r="S185" s="34"/>
      <c r="T185" s="79"/>
      <c r="U185" s="79"/>
      <c r="V185" s="79"/>
    </row>
    <row r="186" spans="1:25">
      <c r="A186" s="34"/>
      <c r="B186" s="34"/>
      <c r="C186" s="34"/>
      <c r="D186" s="34"/>
      <c r="E186" s="34"/>
      <c r="F186" s="79"/>
      <c r="G186" s="72"/>
      <c r="H186" s="72"/>
      <c r="I186" s="72"/>
      <c r="J186" s="34"/>
      <c r="K186" s="72"/>
      <c r="L186" s="34"/>
      <c r="M186" s="34"/>
      <c r="N186" s="72"/>
      <c r="O186" s="79"/>
      <c r="P186" s="79"/>
      <c r="Q186" s="79"/>
      <c r="R186" s="79"/>
      <c r="S186" s="34"/>
      <c r="T186" s="79"/>
      <c r="U186" s="79"/>
      <c r="V186" s="79"/>
    </row>
    <row r="187" spans="1:25">
      <c r="A187" s="34"/>
      <c r="B187" s="34"/>
      <c r="C187" s="34"/>
      <c r="D187" s="34"/>
      <c r="E187" s="34"/>
      <c r="F187" s="79"/>
      <c r="G187" s="72"/>
      <c r="H187" s="72"/>
      <c r="I187" s="72"/>
      <c r="J187" s="34"/>
      <c r="K187" s="72"/>
      <c r="L187" s="34"/>
      <c r="M187" s="34"/>
      <c r="N187" s="72"/>
      <c r="O187" s="79"/>
      <c r="P187" s="79"/>
      <c r="Q187" s="79"/>
      <c r="R187" s="79"/>
      <c r="S187" s="34"/>
      <c r="T187" s="79"/>
      <c r="U187" s="79"/>
      <c r="V187" s="79"/>
    </row>
    <row r="188" spans="1:25">
      <c r="A188" s="34"/>
      <c r="B188" s="34"/>
      <c r="C188" s="34"/>
      <c r="D188" s="34"/>
      <c r="E188" s="34"/>
      <c r="F188" s="79"/>
      <c r="G188" s="72"/>
      <c r="H188" s="72"/>
      <c r="I188" s="72"/>
      <c r="J188" s="34"/>
      <c r="K188" s="72"/>
      <c r="L188" s="34"/>
      <c r="M188" s="34"/>
      <c r="N188" s="72"/>
      <c r="O188" s="79"/>
      <c r="P188" s="79"/>
      <c r="Q188" s="79"/>
      <c r="R188" s="79"/>
      <c r="S188" s="34"/>
      <c r="T188" s="79"/>
      <c r="U188" s="79"/>
      <c r="V188" s="79"/>
    </row>
    <row r="189" spans="1:25">
      <c r="A189" s="34"/>
      <c r="B189" s="34"/>
      <c r="C189" s="34"/>
      <c r="D189" s="34"/>
      <c r="E189" s="34"/>
      <c r="F189" s="79"/>
      <c r="G189" s="72"/>
      <c r="H189" s="72"/>
      <c r="I189" s="72"/>
      <c r="J189" s="34"/>
      <c r="K189" s="72"/>
      <c r="L189" s="34"/>
      <c r="M189" s="34"/>
      <c r="N189" s="72"/>
      <c r="O189" s="79"/>
      <c r="P189" s="79"/>
      <c r="Q189" s="79"/>
      <c r="R189" s="79"/>
      <c r="S189" s="34"/>
      <c r="T189" s="79"/>
      <c r="U189" s="79"/>
      <c r="V189" s="79"/>
    </row>
    <row r="190" spans="1:25">
      <c r="A190" s="34"/>
      <c r="B190" s="34"/>
      <c r="C190" s="34"/>
      <c r="D190" s="34"/>
      <c r="E190" s="34"/>
      <c r="F190" s="79"/>
      <c r="G190" s="72"/>
      <c r="H190" s="72"/>
      <c r="I190" s="72"/>
      <c r="J190" s="34"/>
      <c r="K190" s="72"/>
      <c r="L190" s="34"/>
      <c r="M190" s="34"/>
      <c r="N190" s="72"/>
      <c r="O190" s="79"/>
      <c r="P190" s="79"/>
      <c r="Q190" s="79"/>
      <c r="R190" s="79"/>
      <c r="S190" s="34"/>
      <c r="T190" s="79"/>
      <c r="U190" s="79"/>
      <c r="V190" s="79"/>
    </row>
    <row r="191" spans="1:25">
      <c r="A191" s="34"/>
      <c r="B191" s="34"/>
      <c r="C191" s="34"/>
      <c r="D191" s="34"/>
      <c r="E191" s="34"/>
      <c r="F191" s="79"/>
      <c r="G191" s="72"/>
      <c r="H191" s="72"/>
      <c r="I191" s="72"/>
      <c r="J191" s="34"/>
      <c r="K191" s="72"/>
      <c r="L191" s="34"/>
      <c r="M191" s="34"/>
      <c r="N191" s="72"/>
      <c r="O191" s="79"/>
      <c r="P191" s="79"/>
      <c r="Q191" s="79"/>
      <c r="R191" s="79"/>
      <c r="S191" s="34"/>
      <c r="T191" s="79"/>
      <c r="U191" s="79"/>
      <c r="V191" s="79"/>
    </row>
    <row r="192" spans="1:25">
      <c r="A192" s="34"/>
      <c r="B192" s="34"/>
      <c r="C192" s="34"/>
      <c r="D192" s="34"/>
      <c r="E192" s="34"/>
      <c r="F192" s="79"/>
      <c r="G192" s="72"/>
      <c r="H192" s="72"/>
      <c r="I192" s="72"/>
      <c r="J192" s="34"/>
      <c r="K192" s="72"/>
      <c r="L192" s="34"/>
      <c r="M192" s="34"/>
      <c r="N192" s="72"/>
      <c r="O192" s="79"/>
      <c r="P192" s="79"/>
      <c r="Q192" s="79"/>
      <c r="R192" s="79"/>
      <c r="S192" s="34"/>
      <c r="T192" s="79"/>
      <c r="U192" s="79"/>
      <c r="V192" s="79"/>
    </row>
    <row r="193" spans="1:22">
      <c r="A193" s="34"/>
      <c r="B193" s="34"/>
      <c r="C193" s="34"/>
      <c r="D193" s="34"/>
      <c r="E193" s="34"/>
      <c r="F193" s="79"/>
      <c r="G193" s="72"/>
      <c r="H193" s="72"/>
      <c r="I193" s="72"/>
      <c r="J193" s="34"/>
      <c r="K193" s="72"/>
      <c r="L193" s="34"/>
      <c r="M193" s="34"/>
      <c r="N193" s="72"/>
      <c r="O193" s="79"/>
      <c r="P193" s="79"/>
      <c r="Q193" s="79"/>
      <c r="R193" s="79"/>
      <c r="S193" s="34"/>
      <c r="T193" s="79"/>
      <c r="U193" s="79"/>
      <c r="V193" s="79"/>
    </row>
    <row r="194" spans="1:22">
      <c r="A194" s="34"/>
      <c r="B194" s="34"/>
      <c r="C194" s="34"/>
      <c r="D194" s="34"/>
      <c r="E194" s="34"/>
      <c r="F194" s="79"/>
      <c r="G194" s="72"/>
      <c r="I194" s="72"/>
      <c r="J194" s="34"/>
      <c r="L194" s="34"/>
      <c r="M194" s="34"/>
      <c r="O194" s="79"/>
      <c r="P194" s="79"/>
      <c r="Q194" s="79"/>
      <c r="R194" s="79"/>
      <c r="S194" s="34"/>
      <c r="T194" s="79"/>
      <c r="U194" s="79"/>
      <c r="V194" s="79"/>
    </row>
    <row r="195" spans="1:22">
      <c r="O195" s="79"/>
      <c r="P195" s="79"/>
      <c r="Q195" s="79"/>
      <c r="R195" s="79"/>
      <c r="S195" s="34"/>
      <c r="T195" s="79"/>
      <c r="U195" s="79"/>
      <c r="V195" s="79"/>
    </row>
    <row r="196" spans="1:22">
      <c r="O196" s="79"/>
      <c r="P196" s="79"/>
      <c r="Q196" s="79"/>
      <c r="R196" s="79"/>
      <c r="S196" s="34"/>
      <c r="T196" s="79"/>
      <c r="U196" s="79"/>
      <c r="V196" s="79"/>
    </row>
    <row r="197" spans="1:22">
      <c r="O197" s="79"/>
      <c r="P197" s="79"/>
      <c r="Q197" s="79"/>
      <c r="R197" s="79"/>
      <c r="S197" s="34"/>
      <c r="T197" s="79"/>
      <c r="U197" s="79"/>
      <c r="V197" s="79"/>
    </row>
    <row r="198" spans="1:22">
      <c r="O198" s="79"/>
      <c r="P198" s="79"/>
      <c r="Q198" s="79"/>
      <c r="R198" s="79"/>
      <c r="S198" s="34"/>
      <c r="T198" s="79"/>
      <c r="U198" s="79"/>
      <c r="V198" s="79"/>
    </row>
    <row r="199" spans="1:22">
      <c r="O199" s="79"/>
      <c r="P199" s="79"/>
      <c r="Q199" s="79"/>
      <c r="R199" s="79"/>
      <c r="S199" s="34"/>
      <c r="T199" s="79"/>
      <c r="U199" s="79"/>
      <c r="V199" s="79"/>
    </row>
    <row r="200" spans="1:22">
      <c r="O200" s="79"/>
      <c r="P200" s="79"/>
      <c r="Q200" s="79"/>
      <c r="R200" s="79"/>
      <c r="S200" s="34"/>
      <c r="T200" s="79"/>
      <c r="U200" s="79"/>
      <c r="V200" s="79"/>
    </row>
    <row r="201" spans="1:22">
      <c r="O201" s="79"/>
      <c r="P201" s="79"/>
      <c r="Q201" s="79"/>
      <c r="R201" s="79"/>
      <c r="S201" s="34"/>
      <c r="T201" s="79"/>
      <c r="U201" s="79"/>
      <c r="V201" s="79"/>
    </row>
    <row r="202" spans="1:22">
      <c r="O202" s="79"/>
      <c r="P202" s="79"/>
      <c r="Q202" s="79"/>
      <c r="R202" s="79"/>
      <c r="S202" s="34"/>
      <c r="T202" s="79"/>
      <c r="U202" s="79"/>
      <c r="V202" s="79"/>
    </row>
    <row r="203" spans="1:22">
      <c r="O203" s="79"/>
      <c r="P203" s="79"/>
      <c r="Q203" s="79"/>
      <c r="R203" s="79"/>
      <c r="S203" s="34"/>
      <c r="T203" s="79"/>
      <c r="U203" s="79"/>
      <c r="V203" s="79"/>
    </row>
    <row r="204" spans="1:22">
      <c r="O204" s="79"/>
      <c r="P204" s="79"/>
      <c r="Q204" s="79"/>
      <c r="R204" s="79"/>
      <c r="S204" s="34"/>
      <c r="T204" s="79"/>
      <c r="U204" s="79"/>
      <c r="V204" s="79"/>
    </row>
    <row r="205" spans="1:22">
      <c r="O205" s="79"/>
      <c r="P205" s="79"/>
      <c r="Q205" s="79"/>
      <c r="R205" s="79"/>
      <c r="S205" s="34"/>
      <c r="T205" s="79"/>
      <c r="U205" s="79"/>
      <c r="V205" s="79"/>
    </row>
    <row r="206" spans="1:22">
      <c r="O206" s="79"/>
      <c r="P206" s="79"/>
      <c r="Q206" s="79"/>
      <c r="R206" s="79"/>
      <c r="S206" s="34"/>
      <c r="T206" s="79"/>
      <c r="U206" s="79"/>
      <c r="V206" s="79"/>
    </row>
  </sheetData>
  <mergeCells count="1">
    <mergeCell ref="Q5:R5"/>
  </mergeCells>
  <conditionalFormatting sqref="H10:H13 K10:K13 N10:N13 N15:N17 K15:K17 H15:H17">
    <cfRule type="cellIs" dxfId="111" priority="7" operator="lessThan">
      <formula>0</formula>
    </cfRule>
    <cfRule type="cellIs" dxfId="110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684E8-17B4-4E49-8B82-3B2023184C9A}">
  <sheetPr>
    <tabColor theme="0"/>
  </sheetPr>
  <dimension ref="A1:AY308"/>
  <sheetViews>
    <sheetView zoomScale="94" zoomScaleNormal="94" workbookViewId="0">
      <selection activeCell="A13" sqref="A13"/>
    </sheetView>
  </sheetViews>
  <sheetFormatPr baseColWidth="10" defaultRowHeight="15"/>
  <cols>
    <col min="1" max="1" width="8.453125" customWidth="1"/>
    <col min="2" max="2" width="9.6328125" customWidth="1"/>
    <col min="3" max="3" width="10.90625" customWidth="1"/>
    <col min="4" max="4" width="7.453125" customWidth="1"/>
    <col min="5" max="5" width="7.453125" style="11" customWidth="1"/>
    <col min="6" max="6" width="6.54296875" style="67" customWidth="1"/>
    <col min="7" max="7" width="4.54296875" style="67" customWidth="1"/>
    <col min="8" max="8" width="5.453125" style="67" customWidth="1"/>
    <col min="9" max="9" width="5.6328125" customWidth="1"/>
    <col min="10" max="10" width="6.08984375" style="67" customWidth="1"/>
    <col min="11" max="11" width="7.36328125" customWidth="1"/>
    <col min="12" max="12" width="7.08984375" customWidth="1"/>
    <col min="13" max="13" width="5.6328125" style="67" customWidth="1"/>
    <col min="14" max="14" width="6" style="11" customWidth="1"/>
    <col min="15" max="15" width="5.54296875" style="11" customWidth="1"/>
    <col min="16" max="16" width="6.6328125" style="11" customWidth="1"/>
    <col min="17" max="17" width="6.90625" style="11" customWidth="1"/>
    <col min="18" max="18" width="6.08984375" customWidth="1"/>
    <col min="19" max="19" width="5.453125" style="11" customWidth="1"/>
    <col min="20" max="20" width="6.1796875" style="11" customWidth="1"/>
    <col min="21" max="21" width="5" customWidth="1"/>
    <col min="22" max="22" width="6.81640625" customWidth="1"/>
    <col min="23" max="23" width="6.453125" style="11" customWidth="1"/>
    <col min="24" max="24" width="5.54296875" style="11" customWidth="1"/>
    <col min="25" max="25" width="6.36328125" style="11" customWidth="1"/>
    <col min="26" max="26" width="7.1796875" style="11" customWidth="1"/>
    <col min="27" max="27" width="9.08984375" style="11" customWidth="1"/>
    <col min="28" max="28" width="9.453125" customWidth="1"/>
    <col min="29" max="29" width="9.453125" style="67" customWidth="1"/>
    <col min="30" max="30" width="8" style="67" customWidth="1"/>
    <col min="31" max="31" width="7.81640625" style="67" customWidth="1"/>
    <col min="32" max="32" width="7.90625" customWidth="1"/>
    <col min="33" max="33" width="7.453125" customWidth="1"/>
    <col min="37" max="37" width="9.54296875" customWidth="1"/>
    <col min="38" max="39" width="9.81640625" style="67" customWidth="1"/>
    <col min="41" max="41" width="14" customWidth="1"/>
    <col min="42" max="42" width="12.54296875" customWidth="1"/>
    <col min="43" max="43" width="10.90625" customWidth="1"/>
  </cols>
  <sheetData>
    <row r="1" spans="1:51" ht="18.3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L1"/>
      <c r="AM1"/>
    </row>
    <row r="2" spans="1:51" s="196" customFormat="1" ht="18.899999999999999" customHeight="1">
      <c r="A2" s="4"/>
      <c r="B2" s="4"/>
      <c r="C2" s="4"/>
      <c r="D2" s="4"/>
      <c r="E2" s="4"/>
      <c r="F2" s="4"/>
      <c r="G2" s="4"/>
      <c r="H2" s="4"/>
      <c r="I2"/>
      <c r="J2" s="70"/>
      <c r="K2"/>
      <c r="L2"/>
      <c r="M2" s="70"/>
      <c r="N2" s="11"/>
      <c r="O2" s="11"/>
      <c r="P2" s="11"/>
      <c r="Q2" s="16"/>
      <c r="R2"/>
      <c r="S2" s="11"/>
      <c r="T2" s="200"/>
      <c r="U2" s="58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/>
      <c r="AJ2"/>
      <c r="AK2"/>
      <c r="AL2"/>
      <c r="AM2"/>
      <c r="AN2"/>
      <c r="AO2"/>
      <c r="AP2"/>
      <c r="AQ2"/>
      <c r="AR2"/>
      <c r="AS2"/>
      <c r="AT2"/>
    </row>
    <row r="3" spans="1:51">
      <c r="A3" s="4"/>
      <c r="B3" s="4"/>
      <c r="C3" s="4"/>
      <c r="D3" s="4"/>
      <c r="E3" s="4"/>
      <c r="F3" s="4"/>
      <c r="G3" s="4"/>
      <c r="H3" s="4"/>
      <c r="J3" s="70"/>
      <c r="M3" s="70"/>
      <c r="Q3" s="16"/>
      <c r="T3" s="200"/>
      <c r="U3" s="58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L3"/>
      <c r="AM3"/>
    </row>
    <row r="4" spans="1:51">
      <c r="A4" s="4"/>
      <c r="B4" s="4"/>
      <c r="C4" s="4"/>
      <c r="D4" s="4"/>
      <c r="E4" s="4"/>
      <c r="F4" s="4"/>
      <c r="G4" s="4"/>
      <c r="H4" s="4"/>
      <c r="J4" s="70"/>
      <c r="M4" s="70"/>
      <c r="Q4" s="16"/>
      <c r="T4" s="200"/>
      <c r="U4" s="58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L4"/>
      <c r="AM4"/>
    </row>
    <row r="5" spans="1:51" s="179" customFormat="1" ht="19.8">
      <c r="A5" s="4"/>
      <c r="B5" s="4"/>
      <c r="C5" s="4"/>
      <c r="D5" s="4"/>
      <c r="E5" s="4"/>
      <c r="F5" s="4"/>
      <c r="G5" s="4"/>
      <c r="H5" s="4"/>
      <c r="I5"/>
      <c r="J5" s="70"/>
      <c r="K5"/>
      <c r="L5"/>
      <c r="M5" s="70"/>
      <c r="N5" s="11"/>
      <c r="O5" s="11"/>
      <c r="P5" s="11"/>
      <c r="Q5" s="16"/>
      <c r="R5"/>
      <c r="S5" s="11"/>
      <c r="T5" s="200"/>
      <c r="U5" s="58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 s="174"/>
      <c r="AX5" s="176"/>
      <c r="AY5" s="176"/>
    </row>
    <row r="6" spans="1:51" ht="15.6">
      <c r="A6" s="4"/>
      <c r="B6" s="4"/>
      <c r="C6" s="4"/>
      <c r="D6" s="4"/>
      <c r="E6" s="4"/>
      <c r="F6" s="4"/>
      <c r="G6" s="4"/>
      <c r="H6" s="4"/>
      <c r="J6" s="70"/>
      <c r="M6" s="70"/>
      <c r="Q6" s="16"/>
      <c r="T6" s="200"/>
      <c r="U6" s="58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L6"/>
      <c r="AM6"/>
      <c r="AU6" s="5"/>
    </row>
    <row r="7" spans="1:51" ht="15.6">
      <c r="A7" s="4"/>
      <c r="B7" s="4"/>
      <c r="C7" s="4"/>
      <c r="D7" s="4"/>
      <c r="E7" s="4"/>
      <c r="F7" s="4"/>
      <c r="G7" s="4"/>
      <c r="H7" s="4"/>
      <c r="J7" s="70"/>
      <c r="M7" s="70"/>
      <c r="Q7" s="16"/>
      <c r="T7" s="200"/>
      <c r="U7" s="58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L7"/>
      <c r="AM7"/>
      <c r="AU7" s="5"/>
    </row>
    <row r="8" spans="1:51">
      <c r="A8" s="4"/>
      <c r="B8" s="4"/>
      <c r="C8" s="4"/>
      <c r="D8" s="4"/>
      <c r="E8" s="4"/>
      <c r="F8" s="4"/>
      <c r="G8" s="4"/>
      <c r="H8" s="4"/>
      <c r="J8" s="70"/>
      <c r="M8" s="70"/>
      <c r="Q8" s="16"/>
      <c r="T8" s="200"/>
      <c r="U8" s="58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L8"/>
      <c r="AM8"/>
    </row>
    <row r="9" spans="1:51">
      <c r="A9" s="4"/>
      <c r="B9" s="4"/>
      <c r="C9" s="4"/>
      <c r="D9" s="4"/>
      <c r="E9" s="4"/>
      <c r="F9" s="4"/>
      <c r="G9" s="4"/>
      <c r="H9" s="4"/>
      <c r="J9" s="70"/>
      <c r="M9" s="70"/>
      <c r="Q9" s="16"/>
      <c r="T9" s="200"/>
      <c r="U9" s="58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L9"/>
      <c r="AM9"/>
    </row>
    <row r="10" spans="1:51">
      <c r="A10" s="4"/>
      <c r="B10" s="4"/>
      <c r="C10" s="4"/>
      <c r="D10" s="4"/>
      <c r="E10" s="4"/>
      <c r="F10" s="4"/>
      <c r="G10" s="4"/>
      <c r="H10" s="4"/>
      <c r="J10" s="70"/>
      <c r="M10" s="70"/>
      <c r="Q10" s="16"/>
      <c r="T10" s="200"/>
      <c r="U10" s="58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L10"/>
      <c r="AM10"/>
    </row>
    <row r="11" spans="1:51">
      <c r="A11" s="4"/>
      <c r="B11" s="4"/>
      <c r="C11" s="4"/>
      <c r="D11" s="4"/>
      <c r="E11" s="4"/>
      <c r="F11" s="4"/>
      <c r="G11" s="4"/>
      <c r="H11" s="4"/>
      <c r="J11" s="70"/>
      <c r="M11" s="70"/>
      <c r="Q11" s="16"/>
      <c r="T11" s="200"/>
      <c r="U11" s="58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L11"/>
      <c r="AM11"/>
    </row>
    <row r="12" spans="1:51" ht="15.6">
      <c r="A12" s="4"/>
      <c r="B12" s="4"/>
      <c r="C12" s="4"/>
      <c r="D12" s="4"/>
      <c r="E12" s="4"/>
      <c r="F12" s="4"/>
      <c r="G12" s="4"/>
      <c r="H12" s="4"/>
      <c r="J12" s="70"/>
      <c r="M12" s="70"/>
      <c r="Q12" s="16"/>
      <c r="T12" s="200"/>
      <c r="U12" s="58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K12" s="2"/>
      <c r="AL12" s="2"/>
      <c r="AM12"/>
    </row>
    <row r="13" spans="1:51" ht="15.6">
      <c r="A13" s="4"/>
      <c r="B13" s="4"/>
      <c r="C13" s="4"/>
      <c r="D13" s="4"/>
      <c r="E13" s="4"/>
      <c r="F13" s="4"/>
      <c r="G13" s="4"/>
      <c r="H13" s="4"/>
      <c r="J13" s="70"/>
      <c r="M13" s="70"/>
      <c r="Q13" s="16"/>
      <c r="T13" s="200"/>
      <c r="U13" s="58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K13" s="2"/>
      <c r="AL13" s="4"/>
      <c r="AM13" s="4"/>
      <c r="AN13" s="4"/>
    </row>
    <row r="14" spans="1:51">
      <c r="A14" s="4"/>
      <c r="B14" s="4"/>
      <c r="C14" s="4"/>
      <c r="D14" s="4"/>
      <c r="E14" s="4"/>
      <c r="F14" s="4"/>
      <c r="G14" s="4"/>
      <c r="H14" s="4"/>
      <c r="J14" s="70"/>
      <c r="M14" s="70"/>
      <c r="Q14" s="16"/>
      <c r="T14" s="200"/>
      <c r="U14" s="58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K14" s="1"/>
      <c r="AL14" s="11"/>
      <c r="AM14" s="11"/>
      <c r="AN14" s="11"/>
    </row>
    <row r="15" spans="1:51">
      <c r="A15" s="4"/>
      <c r="B15" s="4"/>
      <c r="C15" s="4"/>
      <c r="D15" s="4"/>
      <c r="E15" s="4"/>
      <c r="F15" s="4"/>
      <c r="G15" s="4"/>
      <c r="H15" s="4"/>
      <c r="J15" s="70"/>
      <c r="M15" s="70"/>
      <c r="Q15" s="16"/>
      <c r="T15" s="200"/>
      <c r="U15" s="58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K15" s="1"/>
      <c r="AL15" s="11"/>
      <c r="AM15" s="11"/>
      <c r="AN15" s="11"/>
    </row>
    <row r="16" spans="1:51">
      <c r="A16" s="4"/>
      <c r="B16" s="4"/>
      <c r="C16" s="4"/>
      <c r="D16" s="4"/>
      <c r="E16" s="4"/>
      <c r="F16" s="4"/>
      <c r="G16" s="4"/>
      <c r="H16" s="4"/>
      <c r="J16" s="70"/>
      <c r="M16" s="70"/>
      <c r="Q16" s="16"/>
      <c r="T16" s="200"/>
      <c r="U16" s="58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K16" s="1"/>
      <c r="AL16" s="11"/>
      <c r="AM16" s="11"/>
      <c r="AN16" s="11"/>
    </row>
    <row r="17" spans="1:40">
      <c r="A17" s="4"/>
      <c r="B17" s="4"/>
      <c r="C17" s="4"/>
      <c r="D17" s="4"/>
      <c r="E17" s="4"/>
      <c r="F17" s="4"/>
      <c r="G17" s="4"/>
      <c r="H17" s="4"/>
      <c r="J17" s="70"/>
      <c r="M17" s="70"/>
      <c r="Q17" s="16"/>
      <c r="T17" s="200"/>
      <c r="U17" s="58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K17" s="1"/>
      <c r="AL17" s="11"/>
      <c r="AM17" s="11"/>
      <c r="AN17" s="11"/>
    </row>
    <row r="18" spans="1:40">
      <c r="A18" s="4"/>
      <c r="B18" s="4"/>
      <c r="C18" s="4"/>
      <c r="D18" s="4"/>
      <c r="E18" s="4"/>
      <c r="F18" s="4"/>
      <c r="G18" s="4"/>
      <c r="H18" s="4"/>
      <c r="J18" s="70"/>
      <c r="M18" s="70"/>
      <c r="Q18" s="16"/>
      <c r="T18" s="200"/>
      <c r="U18" s="58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K18" s="1"/>
      <c r="AL18" s="11"/>
      <c r="AM18" s="11"/>
      <c r="AN18" s="11"/>
    </row>
    <row r="19" spans="1:40">
      <c r="A19" s="4"/>
      <c r="B19" s="4"/>
      <c r="C19" s="4"/>
      <c r="D19" s="4"/>
      <c r="E19" s="4"/>
      <c r="F19" s="4"/>
      <c r="G19" s="4"/>
      <c r="H19" s="4"/>
      <c r="J19" s="70"/>
      <c r="M19" s="70"/>
      <c r="Q19" s="16"/>
      <c r="T19" s="200"/>
      <c r="U19" s="58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K19" s="1"/>
      <c r="AL19" s="11"/>
      <c r="AM19" s="11"/>
      <c r="AN19" s="11"/>
    </row>
    <row r="20" spans="1:40">
      <c r="A20" s="4"/>
      <c r="B20" s="4"/>
      <c r="C20" s="4"/>
      <c r="D20" s="4"/>
      <c r="E20" s="4"/>
      <c r="F20" s="4"/>
      <c r="G20" s="4"/>
      <c r="H20" s="4"/>
      <c r="J20" s="70"/>
      <c r="M20" s="70"/>
      <c r="Q20" s="16"/>
      <c r="T20" s="200"/>
      <c r="U20" s="58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K20" s="1"/>
      <c r="AL20" s="11"/>
      <c r="AM20" s="11"/>
      <c r="AN20" s="11"/>
    </row>
    <row r="21" spans="1:40">
      <c r="A21" s="4"/>
      <c r="B21" s="4"/>
      <c r="C21" s="4"/>
      <c r="D21" s="4"/>
      <c r="E21" s="4"/>
      <c r="F21" s="4"/>
      <c r="G21" s="4"/>
      <c r="H21" s="4"/>
      <c r="J21" s="70"/>
      <c r="M21" s="70"/>
      <c r="Q21" s="16"/>
      <c r="T21" s="200"/>
      <c r="U21" s="58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K21" s="1"/>
      <c r="AL21" s="11"/>
      <c r="AM21" s="11"/>
      <c r="AN21" s="11"/>
    </row>
    <row r="22" spans="1:40">
      <c r="A22" s="4"/>
      <c r="B22" s="4"/>
      <c r="C22" s="4"/>
      <c r="D22" s="4"/>
      <c r="E22" s="4"/>
      <c r="F22" s="4"/>
      <c r="G22" s="4"/>
      <c r="H22" s="4"/>
      <c r="J22" s="70"/>
      <c r="M22" s="70"/>
      <c r="Q22" s="16"/>
      <c r="T22" s="200"/>
      <c r="U22" s="58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K22" s="1"/>
      <c r="AL22" s="11"/>
      <c r="AM22" s="11"/>
      <c r="AN22" s="11"/>
    </row>
    <row r="23" spans="1:40">
      <c r="A23" s="4"/>
      <c r="B23" s="4"/>
      <c r="C23" s="4"/>
      <c r="D23" s="4"/>
      <c r="E23" s="4"/>
      <c r="F23" s="4"/>
      <c r="G23" s="4"/>
      <c r="H23" s="4"/>
      <c r="J23" s="70"/>
      <c r="M23" s="70"/>
      <c r="Q23" s="16"/>
      <c r="T23" s="200"/>
      <c r="U23" s="58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K23" s="1"/>
      <c r="AL23" s="11"/>
      <c r="AM23" s="11"/>
      <c r="AN23" s="11"/>
    </row>
    <row r="24" spans="1:40">
      <c r="A24" s="4"/>
      <c r="B24" s="4"/>
      <c r="C24" s="4"/>
      <c r="D24" s="4"/>
      <c r="E24" s="4"/>
      <c r="F24" s="4"/>
      <c r="G24" s="4"/>
      <c r="H24" s="4"/>
      <c r="J24" s="70"/>
      <c r="M24" s="70"/>
      <c r="Q24" s="16"/>
      <c r="T24" s="200"/>
      <c r="U24" s="58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K24" s="1"/>
      <c r="AL24" s="11"/>
      <c r="AM24" s="11"/>
      <c r="AN24" s="11"/>
    </row>
    <row r="25" spans="1:40">
      <c r="A25" s="4"/>
      <c r="B25" s="4"/>
      <c r="C25" s="4"/>
      <c r="D25" s="4"/>
      <c r="E25" s="4"/>
      <c r="F25" s="4"/>
      <c r="G25" s="4"/>
      <c r="H25" s="4"/>
      <c r="J25" s="70"/>
      <c r="M25" s="70"/>
      <c r="Q25" s="16"/>
      <c r="T25" s="200"/>
      <c r="U25" s="58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K25" s="1"/>
      <c r="AL25" s="11"/>
      <c r="AM25" s="11"/>
      <c r="AN25" s="11"/>
    </row>
    <row r="26" spans="1:40">
      <c r="A26" s="4"/>
      <c r="B26" s="4"/>
      <c r="C26" s="4"/>
      <c r="D26" s="4"/>
      <c r="E26" s="4"/>
      <c r="F26" s="4"/>
      <c r="G26" s="4"/>
      <c r="H26" s="4"/>
      <c r="J26" s="70"/>
      <c r="M26" s="70"/>
      <c r="Q26" s="16"/>
      <c r="T26" s="200"/>
      <c r="U26" s="58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K26" s="1"/>
      <c r="AL26" s="11"/>
      <c r="AM26" s="11"/>
      <c r="AN26" s="11"/>
    </row>
    <row r="27" spans="1:40">
      <c r="A27" s="4"/>
      <c r="B27" s="4"/>
      <c r="C27" s="4"/>
      <c r="D27" s="4"/>
      <c r="E27" s="4"/>
      <c r="F27" s="4"/>
      <c r="G27" s="4"/>
      <c r="H27" s="4"/>
      <c r="J27" s="70"/>
      <c r="M27" s="70"/>
      <c r="Q27" s="16"/>
      <c r="T27" s="200"/>
      <c r="U27" s="58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K27" s="13"/>
      <c r="AL27" s="11"/>
      <c r="AM27" s="11"/>
      <c r="AN27" s="11"/>
    </row>
    <row r="28" spans="1:40" ht="16.5" customHeight="1">
      <c r="A28" s="4"/>
      <c r="B28" s="4"/>
      <c r="C28" s="4"/>
      <c r="D28" s="4"/>
      <c r="E28" s="4"/>
      <c r="F28" s="4"/>
      <c r="G28" s="4"/>
      <c r="H28" s="4"/>
      <c r="J28" s="70"/>
      <c r="M28" s="70"/>
      <c r="Q28" s="16"/>
      <c r="T28" s="200"/>
      <c r="U28" s="58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K28" s="13"/>
      <c r="AL28" s="11"/>
      <c r="AM28" s="11"/>
      <c r="AN28" s="11"/>
    </row>
    <row r="29" spans="1:40" ht="16.5" customHeight="1">
      <c r="A29" s="4"/>
      <c r="B29" s="4"/>
      <c r="C29" s="4"/>
      <c r="D29" s="4"/>
      <c r="E29" s="4"/>
      <c r="F29" s="4"/>
      <c r="G29" s="4"/>
      <c r="H29" s="4"/>
      <c r="J29" s="70"/>
      <c r="M29" s="70"/>
      <c r="Q29" s="16"/>
      <c r="T29" s="200"/>
      <c r="U29" s="58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K29" s="13"/>
      <c r="AL29" s="11"/>
      <c r="AM29" s="11"/>
      <c r="AN29" s="11"/>
    </row>
    <row r="30" spans="1:40" ht="16.5" customHeight="1">
      <c r="A30" s="4"/>
      <c r="B30" s="4"/>
      <c r="C30" s="4"/>
      <c r="D30" s="4"/>
      <c r="E30" s="4"/>
      <c r="F30" s="4"/>
      <c r="G30" s="4"/>
      <c r="H30" s="4"/>
      <c r="J30" s="70"/>
      <c r="M30" s="70"/>
      <c r="Q30" s="16"/>
      <c r="T30" s="200"/>
      <c r="U30" s="58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K30" s="13"/>
      <c r="AL30" s="11"/>
      <c r="AM30" s="11"/>
      <c r="AN30" s="11"/>
    </row>
    <row r="31" spans="1:40" ht="16.5" customHeight="1">
      <c r="A31" s="4"/>
      <c r="B31" s="4"/>
      <c r="C31" s="4"/>
      <c r="D31" s="4"/>
      <c r="E31" s="4"/>
      <c r="F31" s="4"/>
      <c r="G31" s="4"/>
      <c r="H31" s="4"/>
      <c r="J31" s="70"/>
      <c r="M31" s="70"/>
      <c r="Q31" s="16"/>
      <c r="T31" s="200"/>
      <c r="U31" s="58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K31" s="13"/>
      <c r="AL31" s="11"/>
      <c r="AM31" s="11"/>
      <c r="AN31" s="11"/>
    </row>
    <row r="32" spans="1:40">
      <c r="A32" s="4"/>
      <c r="B32" s="4"/>
      <c r="C32" s="4"/>
      <c r="D32" s="4"/>
      <c r="E32" s="4"/>
      <c r="F32" s="4"/>
      <c r="G32" s="4"/>
      <c r="H32" s="4"/>
      <c r="J32" s="70"/>
      <c r="M32" s="70"/>
      <c r="Q32" s="16"/>
      <c r="T32" s="200"/>
      <c r="U32" s="58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K32" s="13"/>
      <c r="AL32" s="11"/>
      <c r="AM32" s="11"/>
      <c r="AN32" s="11"/>
    </row>
    <row r="33" spans="1:40" ht="17.25" customHeight="1">
      <c r="A33" s="4"/>
      <c r="B33" s="4"/>
      <c r="C33" s="4"/>
      <c r="D33" s="4"/>
      <c r="E33" s="4"/>
      <c r="F33" s="4"/>
      <c r="G33" s="4"/>
      <c r="H33" s="4"/>
      <c r="J33" s="70"/>
      <c r="M33" s="70"/>
      <c r="Q33" s="16"/>
      <c r="T33" s="200"/>
      <c r="U33" s="58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K33" s="13"/>
      <c r="AL33" s="11"/>
      <c r="AM33" s="11"/>
      <c r="AN33" s="11"/>
    </row>
    <row r="34" spans="1:40">
      <c r="A34" s="4"/>
      <c r="B34" s="4"/>
      <c r="C34" s="4"/>
      <c r="D34" s="4"/>
      <c r="E34" s="4"/>
      <c r="F34" s="4"/>
      <c r="G34" s="4"/>
      <c r="H34" s="4"/>
      <c r="J34" s="70"/>
      <c r="M34" s="70"/>
      <c r="Q34" s="16"/>
      <c r="T34" s="200"/>
      <c r="U34" s="58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K34" s="13"/>
      <c r="AL34" s="11"/>
      <c r="AM34" s="11"/>
      <c r="AN34" s="11"/>
    </row>
    <row r="35" spans="1:40">
      <c r="A35" s="4"/>
      <c r="B35" s="4"/>
      <c r="C35" s="4"/>
      <c r="D35" s="4"/>
      <c r="E35" s="4"/>
      <c r="F35" s="4"/>
      <c r="G35" s="4"/>
      <c r="H35" s="4"/>
      <c r="J35" s="70"/>
      <c r="M35" s="70"/>
      <c r="Q35" s="16"/>
      <c r="T35" s="200"/>
      <c r="U35" s="58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K35" s="13"/>
      <c r="AL35" s="11"/>
      <c r="AM35" s="11"/>
      <c r="AN35" s="11"/>
    </row>
    <row r="36" spans="1:40" ht="21">
      <c r="A36" s="4"/>
      <c r="B36" s="4"/>
      <c r="C36" s="4"/>
      <c r="D36" s="4"/>
      <c r="E36" s="4"/>
      <c r="F36" s="4"/>
      <c r="G36" s="4"/>
      <c r="H36" s="4"/>
      <c r="J36" s="70"/>
      <c r="M36" s="70"/>
      <c r="Q36" s="16"/>
      <c r="T36" s="200"/>
      <c r="U36" s="58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K36" s="54"/>
      <c r="AL36" s="11"/>
      <c r="AM36" s="11"/>
      <c r="AN36" s="11"/>
    </row>
    <row r="37" spans="1:40">
      <c r="A37" s="4"/>
      <c r="B37" s="4"/>
      <c r="C37" s="4"/>
      <c r="D37" s="4"/>
      <c r="E37" s="4"/>
      <c r="F37" s="4"/>
      <c r="G37" s="4"/>
      <c r="H37" s="4"/>
      <c r="J37" s="70"/>
      <c r="M37" s="70"/>
      <c r="Q37" s="16"/>
      <c r="T37" s="200"/>
      <c r="U37" s="58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L37"/>
      <c r="AM37"/>
    </row>
    <row r="38" spans="1:40" ht="15.6">
      <c r="A38" s="4"/>
      <c r="B38" s="4"/>
      <c r="C38" s="4"/>
      <c r="D38" s="4"/>
      <c r="E38" s="4"/>
      <c r="F38" s="4"/>
      <c r="G38" s="4"/>
      <c r="H38" s="4"/>
      <c r="J38" s="70"/>
      <c r="M38" s="70"/>
      <c r="Q38" s="16"/>
      <c r="T38" s="200"/>
      <c r="U38" s="58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K38" s="5"/>
      <c r="AL38"/>
      <c r="AM38"/>
    </row>
    <row r="39" spans="1:40">
      <c r="A39" s="4"/>
      <c r="B39" s="4"/>
      <c r="C39" s="4"/>
      <c r="D39" s="4"/>
      <c r="E39" s="4"/>
      <c r="F39" s="4"/>
      <c r="G39" s="4"/>
      <c r="H39" s="4"/>
      <c r="J39" s="70"/>
      <c r="M39" s="70"/>
      <c r="Q39" s="16"/>
      <c r="T39" s="200"/>
      <c r="U39" s="58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L39"/>
      <c r="AM39"/>
    </row>
    <row r="40" spans="1:40">
      <c r="A40" s="4"/>
      <c r="B40" s="4"/>
      <c r="C40" s="4"/>
      <c r="D40" s="4"/>
      <c r="E40" s="4"/>
      <c r="F40" s="4"/>
      <c r="G40" s="4"/>
      <c r="H40" s="4"/>
      <c r="J40" s="70"/>
      <c r="M40" s="70"/>
      <c r="Q40" s="16"/>
      <c r="T40" s="200"/>
      <c r="U40" s="58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L40"/>
      <c r="AM40"/>
    </row>
    <row r="41" spans="1:40">
      <c r="A41" s="4"/>
      <c r="B41" s="4"/>
      <c r="C41" s="4"/>
      <c r="D41" s="4"/>
      <c r="E41" s="4"/>
      <c r="F41" s="4"/>
      <c r="G41" s="4"/>
      <c r="H41" s="4"/>
      <c r="J41" s="70"/>
      <c r="M41" s="70"/>
      <c r="Q41" s="16"/>
      <c r="T41" s="200"/>
      <c r="U41" s="58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L41"/>
      <c r="AM41"/>
    </row>
    <row r="42" spans="1:40">
      <c r="A42" s="4"/>
      <c r="B42" s="4"/>
      <c r="C42" s="4"/>
      <c r="D42" s="4"/>
      <c r="E42" s="4"/>
      <c r="F42" s="4"/>
      <c r="G42" s="4"/>
      <c r="H42" s="4"/>
      <c r="J42" s="70"/>
      <c r="M42" s="70"/>
      <c r="Q42" s="16"/>
      <c r="T42" s="200"/>
      <c r="U42" s="58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L42"/>
      <c r="AM42"/>
    </row>
    <row r="43" spans="1:40">
      <c r="A43" s="4"/>
      <c r="B43" s="4"/>
      <c r="C43" s="4"/>
      <c r="D43" s="4"/>
      <c r="E43" s="4"/>
      <c r="F43" s="4"/>
      <c r="G43" s="4"/>
      <c r="H43" s="4"/>
      <c r="J43" s="70"/>
      <c r="M43" s="70"/>
      <c r="Q43" s="16"/>
      <c r="T43" s="200"/>
      <c r="U43" s="58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L43"/>
      <c r="AM43"/>
    </row>
    <row r="44" spans="1:40">
      <c r="A44" s="4"/>
      <c r="B44" s="4"/>
      <c r="C44" s="4"/>
      <c r="D44" s="4"/>
      <c r="E44" s="4"/>
      <c r="F44" s="4"/>
      <c r="G44" s="4"/>
      <c r="H44" s="4"/>
      <c r="J44" s="70"/>
      <c r="M44" s="70"/>
      <c r="Q44" s="16"/>
      <c r="T44" s="200"/>
      <c r="U44" s="58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L44"/>
      <c r="AM44"/>
    </row>
    <row r="45" spans="1:40">
      <c r="A45" s="4"/>
      <c r="B45" s="4"/>
      <c r="C45" s="4"/>
      <c r="D45" s="4"/>
      <c r="E45" s="4"/>
      <c r="F45" s="4"/>
      <c r="G45" s="4"/>
      <c r="H45" s="4"/>
      <c r="J45" s="70"/>
      <c r="M45" s="70"/>
      <c r="Q45" s="16"/>
      <c r="T45" s="200"/>
      <c r="U45" s="58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L45"/>
      <c r="AM45"/>
    </row>
    <row r="46" spans="1:40">
      <c r="A46" s="4"/>
      <c r="B46" s="4"/>
      <c r="C46" s="4"/>
      <c r="D46" s="4"/>
      <c r="E46" s="4"/>
      <c r="F46" s="4"/>
      <c r="G46" s="4"/>
      <c r="H46" s="4"/>
      <c r="J46" s="70"/>
      <c r="M46" s="70"/>
      <c r="Q46" s="16"/>
      <c r="T46" s="200"/>
      <c r="U46" s="58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L46"/>
      <c r="AM46"/>
    </row>
    <row r="47" spans="1:40">
      <c r="A47" s="4"/>
      <c r="B47" s="4"/>
      <c r="C47" s="4"/>
      <c r="D47" s="4"/>
      <c r="E47" s="4"/>
      <c r="F47" s="4"/>
      <c r="G47" s="4"/>
      <c r="H47" s="4"/>
      <c r="J47" s="70"/>
      <c r="M47" s="70"/>
      <c r="Q47" s="16"/>
      <c r="T47" s="200"/>
      <c r="U47" s="58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L47"/>
      <c r="AM47"/>
    </row>
    <row r="48" spans="1:40">
      <c r="A48" s="4"/>
      <c r="B48" s="4"/>
      <c r="C48" s="4"/>
      <c r="D48" s="4"/>
      <c r="E48" s="4"/>
      <c r="F48" s="4"/>
      <c r="G48" s="4"/>
      <c r="H48" s="4"/>
      <c r="J48" s="70"/>
      <c r="M48" s="70"/>
      <c r="Q48" s="16"/>
      <c r="T48" s="200"/>
      <c r="U48" s="58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L48"/>
      <c r="AM48"/>
    </row>
    <row r="49" spans="1:39">
      <c r="A49" s="4"/>
      <c r="B49" s="4"/>
      <c r="C49" s="4"/>
      <c r="D49" s="4"/>
      <c r="E49" s="4"/>
      <c r="F49" s="4"/>
      <c r="G49" s="4"/>
      <c r="H49" s="4"/>
      <c r="J49" s="70"/>
      <c r="M49" s="70"/>
      <c r="Q49" s="16"/>
      <c r="T49" s="200"/>
      <c r="U49" s="58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L49"/>
      <c r="AM49"/>
    </row>
    <row r="50" spans="1:39">
      <c r="A50" s="4"/>
      <c r="B50" s="4"/>
      <c r="C50" s="4"/>
      <c r="D50" s="4"/>
      <c r="E50" s="4"/>
      <c r="F50" s="4"/>
      <c r="G50" s="4"/>
      <c r="H50" s="4"/>
      <c r="J50" s="70"/>
      <c r="M50" s="70"/>
      <c r="Q50" s="16"/>
      <c r="T50" s="200"/>
      <c r="U50" s="58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L50"/>
      <c r="AM50"/>
    </row>
    <row r="51" spans="1:39">
      <c r="A51" s="4"/>
      <c r="B51" s="4"/>
      <c r="C51" s="4"/>
      <c r="D51" s="4"/>
      <c r="E51" s="4"/>
      <c r="F51" s="4"/>
      <c r="G51" s="4"/>
      <c r="H51" s="4"/>
      <c r="J51" s="70"/>
      <c r="M51" s="70"/>
      <c r="Q51" s="16"/>
      <c r="T51" s="200"/>
      <c r="U51" s="58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L51"/>
      <c r="AM51"/>
    </row>
    <row r="52" spans="1:39">
      <c r="A52" s="4"/>
      <c r="B52" s="4"/>
      <c r="C52" s="4"/>
      <c r="D52" s="4"/>
      <c r="E52" s="4"/>
      <c r="F52" s="4"/>
      <c r="G52" s="4"/>
      <c r="H52" s="4"/>
      <c r="J52" s="70"/>
      <c r="M52" s="70"/>
      <c r="Q52" s="16"/>
      <c r="T52" s="200"/>
      <c r="U52" s="58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L52"/>
      <c r="AM52"/>
    </row>
    <row r="53" spans="1:39">
      <c r="A53" s="4"/>
      <c r="B53" s="4"/>
      <c r="C53" s="4"/>
      <c r="D53" s="4"/>
      <c r="E53" s="4"/>
      <c r="F53" s="4"/>
      <c r="G53" s="4"/>
      <c r="H53" s="4"/>
      <c r="J53" s="70"/>
      <c r="M53" s="70"/>
      <c r="Q53" s="16"/>
      <c r="T53" s="200"/>
      <c r="U53" s="58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L53"/>
      <c r="AM53"/>
    </row>
    <row r="54" spans="1:39">
      <c r="A54" s="4"/>
      <c r="B54" s="4"/>
      <c r="C54" s="4"/>
      <c r="D54" s="4"/>
      <c r="E54" s="4"/>
      <c r="F54" s="4"/>
      <c r="G54" s="4"/>
      <c r="H54" s="4"/>
      <c r="J54" s="70"/>
      <c r="M54" s="70"/>
      <c r="Q54" s="16"/>
      <c r="T54" s="200"/>
      <c r="U54" s="58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L54"/>
      <c r="AM54"/>
    </row>
    <row r="55" spans="1:39">
      <c r="A55" s="4"/>
      <c r="B55" s="4"/>
      <c r="C55" s="4"/>
      <c r="D55" s="4"/>
      <c r="E55" s="4"/>
      <c r="F55" s="4"/>
      <c r="G55" s="4"/>
      <c r="H55" s="4"/>
      <c r="J55" s="70"/>
      <c r="M55" s="70"/>
      <c r="Q55" s="16"/>
      <c r="T55" s="200"/>
      <c r="U55" s="58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L55"/>
      <c r="AM55"/>
    </row>
    <row r="56" spans="1:39">
      <c r="A56" s="4"/>
      <c r="B56" s="4"/>
      <c r="C56" s="4"/>
      <c r="D56" s="4"/>
      <c r="E56" s="4"/>
      <c r="F56" s="4"/>
      <c r="G56" s="4"/>
      <c r="H56" s="4"/>
      <c r="J56" s="70"/>
      <c r="M56" s="70"/>
      <c r="Q56" s="16"/>
      <c r="T56" s="200"/>
      <c r="U56" s="58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L56"/>
      <c r="AM56"/>
    </row>
    <row r="57" spans="1:39">
      <c r="A57" s="4"/>
      <c r="B57" s="4"/>
      <c r="C57" s="4"/>
      <c r="D57" s="4"/>
      <c r="E57" s="4"/>
      <c r="F57" s="4"/>
      <c r="G57" s="4"/>
      <c r="H57" s="4"/>
      <c r="J57" s="70"/>
      <c r="M57" s="70"/>
      <c r="Q57" s="16"/>
      <c r="T57" s="200"/>
      <c r="U57" s="58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L57"/>
      <c r="AM57"/>
    </row>
    <row r="58" spans="1:39">
      <c r="A58" s="4"/>
      <c r="B58" s="4"/>
      <c r="C58" s="4"/>
      <c r="D58" s="4"/>
      <c r="E58" s="4"/>
      <c r="F58" s="4"/>
      <c r="G58" s="4"/>
      <c r="H58" s="4"/>
      <c r="J58" s="70"/>
      <c r="M58" s="70"/>
      <c r="Q58" s="16"/>
      <c r="T58" s="200"/>
      <c r="U58" s="58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L58"/>
      <c r="AM58"/>
    </row>
    <row r="59" spans="1:39">
      <c r="A59" s="4"/>
      <c r="B59" s="4"/>
      <c r="C59" s="4"/>
      <c r="D59" s="4"/>
      <c r="E59" s="4"/>
      <c r="F59" s="4"/>
      <c r="G59" s="4"/>
      <c r="H59" s="4"/>
      <c r="J59" s="70"/>
      <c r="M59" s="70"/>
      <c r="Q59" s="16"/>
      <c r="T59" s="200"/>
      <c r="U59" s="58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L59"/>
      <c r="AM59"/>
    </row>
    <row r="60" spans="1:39">
      <c r="A60" s="4"/>
      <c r="B60" s="4"/>
      <c r="C60" s="4"/>
      <c r="D60" s="4"/>
      <c r="E60" s="4"/>
      <c r="F60" s="4"/>
      <c r="G60" s="4"/>
      <c r="H60" s="4"/>
      <c r="J60" s="70"/>
      <c r="M60" s="70"/>
      <c r="Q60" s="16"/>
      <c r="T60" s="200"/>
      <c r="U60" s="58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L60"/>
      <c r="AM60"/>
    </row>
    <row r="61" spans="1:39">
      <c r="A61" s="4"/>
      <c r="B61" s="4"/>
      <c r="C61" s="4"/>
      <c r="D61" s="4"/>
      <c r="E61" s="4"/>
      <c r="F61" s="4"/>
      <c r="G61" s="4"/>
      <c r="H61" s="4"/>
      <c r="J61" s="70"/>
      <c r="M61" s="70"/>
      <c r="Q61" s="16"/>
      <c r="T61" s="200"/>
      <c r="U61" s="58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L61"/>
      <c r="AM61"/>
    </row>
    <row r="62" spans="1:39">
      <c r="A62" s="4"/>
      <c r="B62" s="4"/>
      <c r="C62" s="4"/>
      <c r="D62" s="4"/>
      <c r="E62" s="4"/>
      <c r="F62" s="4"/>
      <c r="G62" s="4"/>
      <c r="H62" s="4"/>
      <c r="J62" s="70"/>
      <c r="M62" s="70"/>
      <c r="Q62" s="16"/>
      <c r="T62" s="200"/>
      <c r="U62" s="58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L62"/>
      <c r="AM62"/>
    </row>
    <row r="63" spans="1:39">
      <c r="A63" s="4"/>
      <c r="B63" s="4"/>
      <c r="C63" s="4"/>
      <c r="D63" s="4"/>
      <c r="E63" s="4"/>
      <c r="F63" s="4"/>
      <c r="G63" s="4"/>
      <c r="H63" s="4"/>
      <c r="J63" s="70"/>
      <c r="M63" s="70"/>
      <c r="Q63" s="16"/>
      <c r="T63" s="200"/>
      <c r="U63" s="58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L63"/>
      <c r="AM63"/>
    </row>
    <row r="64" spans="1:39">
      <c r="A64" s="4"/>
      <c r="B64" s="4"/>
      <c r="C64" s="4"/>
      <c r="D64" s="4"/>
      <c r="E64" s="4"/>
      <c r="F64" s="4"/>
      <c r="G64" s="4"/>
      <c r="H64" s="4"/>
      <c r="J64" s="70"/>
      <c r="M64" s="70"/>
      <c r="Q64" s="16"/>
      <c r="T64" s="200"/>
      <c r="U64" s="58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L64"/>
      <c r="AM64"/>
    </row>
    <row r="65" spans="1:39">
      <c r="A65" s="4"/>
      <c r="B65" s="4"/>
      <c r="C65" s="4"/>
      <c r="D65" s="4"/>
      <c r="E65" s="4"/>
      <c r="F65" s="4"/>
      <c r="G65" s="4"/>
      <c r="H65" s="4"/>
      <c r="J65" s="70"/>
      <c r="M65" s="70"/>
      <c r="Q65" s="16"/>
      <c r="T65" s="200"/>
      <c r="U65" s="58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L65"/>
      <c r="AM65"/>
    </row>
    <row r="66" spans="1:39">
      <c r="A66" s="4"/>
      <c r="B66" s="4"/>
      <c r="C66" s="4"/>
      <c r="D66" s="4"/>
      <c r="E66" s="4"/>
      <c r="F66" s="4"/>
      <c r="G66" s="4"/>
      <c r="H66" s="4"/>
      <c r="J66" s="70"/>
      <c r="M66" s="70"/>
      <c r="Q66" s="16"/>
      <c r="T66" s="200"/>
      <c r="U66" s="58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L66"/>
      <c r="AM66"/>
    </row>
    <row r="67" spans="1:39">
      <c r="A67" s="4"/>
      <c r="B67" s="4"/>
      <c r="C67" s="4"/>
      <c r="D67" s="4"/>
      <c r="E67" s="4"/>
      <c r="F67" s="4"/>
      <c r="G67" s="4"/>
      <c r="H67" s="4"/>
      <c r="J67" s="70"/>
      <c r="M67" s="70"/>
      <c r="Q67" s="16"/>
      <c r="T67" s="200"/>
      <c r="U67" s="58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L67"/>
      <c r="AM67"/>
    </row>
    <row r="68" spans="1:39">
      <c r="A68" s="4"/>
      <c r="B68" s="4"/>
      <c r="C68" s="4"/>
      <c r="D68" s="4"/>
      <c r="E68" s="4"/>
      <c r="F68" s="4"/>
      <c r="G68" s="4"/>
      <c r="H68" s="4"/>
      <c r="J68" s="70"/>
      <c r="M68" s="70"/>
      <c r="Q68" s="16"/>
      <c r="T68" s="200"/>
      <c r="U68" s="58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L68"/>
      <c r="AM68"/>
    </row>
    <row r="69" spans="1:39">
      <c r="A69" s="4"/>
      <c r="B69" s="4"/>
      <c r="C69" s="4"/>
      <c r="D69" s="4"/>
      <c r="E69" s="4"/>
      <c r="F69" s="4"/>
      <c r="G69" s="4"/>
      <c r="H69" s="4"/>
      <c r="J69" s="70"/>
      <c r="M69" s="70"/>
      <c r="Q69" s="16"/>
      <c r="T69" s="200"/>
      <c r="U69" s="58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L69"/>
      <c r="AM69"/>
    </row>
    <row r="70" spans="1:39">
      <c r="A70" s="4"/>
      <c r="B70" s="4"/>
      <c r="C70" s="4"/>
      <c r="D70" s="4"/>
      <c r="E70" s="4"/>
      <c r="F70" s="4"/>
      <c r="G70" s="4"/>
      <c r="H70" s="4"/>
      <c r="J70" s="70"/>
      <c r="M70" s="70"/>
      <c r="Q70" s="16"/>
      <c r="T70" s="200"/>
      <c r="U70" s="58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L70"/>
      <c r="AM70"/>
    </row>
    <row r="71" spans="1:39">
      <c r="A71" s="4"/>
      <c r="B71" s="4"/>
      <c r="C71" s="4"/>
      <c r="D71" s="4"/>
      <c r="E71" s="4"/>
      <c r="F71" s="4"/>
      <c r="G71" s="4"/>
      <c r="H71" s="4"/>
      <c r="J71" s="70"/>
      <c r="M71" s="70"/>
      <c r="Q71" s="16"/>
      <c r="T71" s="200"/>
      <c r="U71" s="58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L71"/>
      <c r="AM71"/>
    </row>
    <row r="72" spans="1:39">
      <c r="A72" s="4"/>
      <c r="B72" s="4"/>
      <c r="C72" s="4"/>
      <c r="D72" s="4"/>
      <c r="E72" s="4"/>
      <c r="F72" s="4"/>
      <c r="G72" s="4"/>
      <c r="H72" s="4"/>
      <c r="J72" s="70"/>
      <c r="M72" s="70"/>
      <c r="Q72" s="16"/>
      <c r="T72" s="200"/>
      <c r="U72" s="58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L72"/>
      <c r="AM72"/>
    </row>
    <row r="73" spans="1:39">
      <c r="A73" s="4"/>
      <c r="B73" s="4"/>
      <c r="C73" s="4"/>
      <c r="D73" s="4"/>
      <c r="E73" s="4"/>
      <c r="F73" s="4"/>
      <c r="G73" s="4"/>
      <c r="H73" s="4"/>
      <c r="J73" s="70"/>
      <c r="M73" s="70"/>
      <c r="Q73" s="16"/>
      <c r="T73" s="200"/>
      <c r="U73" s="58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L73"/>
      <c r="AM73"/>
    </row>
    <row r="74" spans="1:39">
      <c r="A74" s="4"/>
      <c r="B74" s="4"/>
      <c r="C74" s="4"/>
      <c r="D74" s="4"/>
      <c r="E74" s="4"/>
      <c r="F74" s="4"/>
      <c r="G74" s="4"/>
      <c r="H74" s="4"/>
      <c r="J74" s="70"/>
      <c r="M74" s="70"/>
      <c r="Q74" s="16"/>
      <c r="T74" s="200"/>
      <c r="U74" s="58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L74"/>
      <c r="AM74"/>
    </row>
    <row r="75" spans="1:39">
      <c r="A75" s="4"/>
      <c r="B75" s="4"/>
      <c r="C75" s="4"/>
      <c r="D75" s="4"/>
      <c r="E75" s="4"/>
      <c r="F75" s="4"/>
      <c r="G75" s="4"/>
      <c r="H75" s="4"/>
      <c r="J75" s="70"/>
      <c r="M75" s="70"/>
      <c r="Q75" s="16"/>
      <c r="T75" s="200"/>
      <c r="U75" s="58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L75"/>
      <c r="AM75"/>
    </row>
    <row r="76" spans="1:39">
      <c r="A76" s="4"/>
      <c r="B76" s="4"/>
      <c r="C76" s="4"/>
      <c r="D76" s="4"/>
      <c r="E76" s="4"/>
      <c r="F76" s="4"/>
      <c r="G76" s="4"/>
      <c r="H76" s="4"/>
      <c r="J76" s="70"/>
      <c r="M76" s="70"/>
      <c r="Q76" s="16"/>
      <c r="T76" s="200"/>
      <c r="U76" s="58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L76"/>
      <c r="AM76"/>
    </row>
    <row r="77" spans="1:39">
      <c r="A77" s="4"/>
      <c r="B77" s="4"/>
      <c r="C77" s="4"/>
      <c r="D77" s="4"/>
      <c r="E77" s="4"/>
      <c r="F77" s="4"/>
      <c r="G77" s="4"/>
      <c r="H77" s="4"/>
      <c r="J77" s="70"/>
      <c r="M77" s="70"/>
      <c r="Q77" s="16"/>
      <c r="T77" s="200"/>
      <c r="U77" s="58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L77"/>
      <c r="AM77"/>
    </row>
    <row r="78" spans="1:39">
      <c r="A78" s="4"/>
      <c r="B78" s="4"/>
      <c r="C78" s="4"/>
      <c r="D78" s="4"/>
      <c r="E78" s="4"/>
      <c r="F78" s="4"/>
      <c r="G78" s="4"/>
      <c r="H78" s="4"/>
      <c r="J78" s="70"/>
      <c r="M78" s="70"/>
      <c r="Q78" s="16"/>
      <c r="T78" s="200"/>
      <c r="U78" s="58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L78"/>
      <c r="AM78"/>
    </row>
    <row r="79" spans="1:39">
      <c r="A79" s="4"/>
      <c r="B79" s="4"/>
      <c r="C79" s="4"/>
      <c r="D79" s="4"/>
      <c r="E79" s="4"/>
      <c r="F79" s="4"/>
      <c r="G79" s="4"/>
      <c r="H79" s="4"/>
      <c r="J79" s="70"/>
      <c r="M79" s="70"/>
      <c r="Q79" s="16"/>
      <c r="T79" s="200"/>
      <c r="U79" s="58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L79"/>
      <c r="AM79"/>
    </row>
    <row r="80" spans="1:39">
      <c r="A80" s="4"/>
      <c r="B80" s="4"/>
      <c r="C80" s="4"/>
      <c r="D80" s="4"/>
      <c r="E80" s="4"/>
      <c r="F80" s="4"/>
      <c r="G80" s="4"/>
      <c r="H80" s="4"/>
      <c r="J80" s="70"/>
      <c r="M80" s="70"/>
      <c r="Q80" s="16"/>
      <c r="T80" s="200"/>
      <c r="U80" s="58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L80"/>
      <c r="AM80"/>
    </row>
    <row r="81" spans="1:39">
      <c r="A81" s="4"/>
      <c r="B81" s="4"/>
      <c r="C81" s="4"/>
      <c r="D81" s="4"/>
      <c r="E81" s="4"/>
      <c r="F81" s="4"/>
      <c r="G81" s="4"/>
      <c r="H81" s="4"/>
      <c r="J81" s="70"/>
      <c r="M81" s="70"/>
      <c r="Q81" s="16"/>
      <c r="T81" s="200"/>
      <c r="U81" s="58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L81"/>
      <c r="AM81"/>
    </row>
    <row r="82" spans="1:39">
      <c r="A82" s="4"/>
      <c r="B82" s="4"/>
      <c r="C82" s="4"/>
      <c r="D82" s="4"/>
      <c r="E82" s="4"/>
      <c r="F82" s="4"/>
      <c r="G82" s="4"/>
      <c r="H82" s="4"/>
      <c r="J82" s="70"/>
      <c r="M82" s="70"/>
      <c r="Q82" s="16"/>
      <c r="T82" s="200"/>
      <c r="U82" s="58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L82"/>
      <c r="AM82"/>
    </row>
    <row r="83" spans="1:39">
      <c r="A83" s="4"/>
      <c r="B83" s="4"/>
      <c r="C83" s="4"/>
      <c r="D83" s="4"/>
      <c r="E83" s="4"/>
      <c r="F83" s="4"/>
      <c r="G83" s="4"/>
      <c r="H83" s="4"/>
      <c r="J83" s="70"/>
      <c r="M83" s="70"/>
      <c r="Q83" s="16"/>
      <c r="T83" s="200"/>
      <c r="U83" s="58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L83"/>
      <c r="AM83"/>
    </row>
    <row r="84" spans="1:39">
      <c r="A84" s="4"/>
      <c r="B84" s="4"/>
      <c r="C84" s="4"/>
      <c r="D84" s="4"/>
      <c r="E84" s="4"/>
      <c r="F84" s="4"/>
      <c r="G84" s="4"/>
      <c r="H84" s="4"/>
      <c r="J84" s="70"/>
      <c r="M84" s="70"/>
      <c r="Q84" s="16"/>
      <c r="T84" s="200"/>
      <c r="U84" s="58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L84"/>
      <c r="AM84"/>
    </row>
    <row r="85" spans="1:39">
      <c r="A85" s="4"/>
      <c r="B85" s="4"/>
      <c r="C85" s="4"/>
      <c r="D85" s="4"/>
      <c r="E85" s="4"/>
      <c r="F85" s="4"/>
      <c r="G85" s="4"/>
      <c r="H85" s="4"/>
      <c r="J85" s="70"/>
      <c r="M85" s="70"/>
      <c r="Q85" s="16"/>
      <c r="T85" s="200"/>
      <c r="U85" s="58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L85"/>
      <c r="AM85"/>
    </row>
    <row r="86" spans="1:39">
      <c r="A86" s="4"/>
      <c r="B86" s="4"/>
      <c r="C86" s="4"/>
      <c r="D86" s="4"/>
      <c r="E86" s="4"/>
      <c r="F86" s="4"/>
      <c r="G86" s="4"/>
      <c r="H86" s="4"/>
      <c r="J86" s="70"/>
      <c r="M86" s="70"/>
      <c r="Q86" s="16"/>
      <c r="T86" s="200"/>
      <c r="U86" s="58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L86"/>
      <c r="AM86"/>
    </row>
    <row r="87" spans="1:39">
      <c r="A87" s="4"/>
      <c r="B87" s="4"/>
      <c r="C87" s="4"/>
      <c r="D87" s="4"/>
      <c r="E87" s="4"/>
      <c r="F87" s="4"/>
      <c r="G87" s="4"/>
      <c r="H87" s="4"/>
      <c r="J87" s="70"/>
      <c r="M87" s="70"/>
      <c r="Q87" s="16"/>
      <c r="T87" s="200"/>
      <c r="U87" s="58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L87"/>
      <c r="AM87"/>
    </row>
    <row r="88" spans="1:39">
      <c r="A88" s="4"/>
      <c r="B88" s="4"/>
      <c r="C88" s="4"/>
      <c r="D88" s="4"/>
      <c r="E88" s="4"/>
      <c r="F88" s="4"/>
      <c r="G88" s="4"/>
      <c r="H88" s="4"/>
      <c r="J88" s="70"/>
      <c r="M88" s="70"/>
      <c r="Q88" s="16"/>
      <c r="T88" s="200"/>
      <c r="U88" s="58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L88"/>
      <c r="AM88"/>
    </row>
    <row r="89" spans="1:39">
      <c r="A89" s="4"/>
      <c r="B89" s="4"/>
      <c r="C89" s="4"/>
      <c r="D89" s="4"/>
      <c r="E89" s="4"/>
      <c r="F89" s="4"/>
      <c r="G89" s="4"/>
      <c r="H89" s="4"/>
      <c r="J89" s="70"/>
      <c r="M89" s="70"/>
      <c r="Q89" s="16"/>
      <c r="T89" s="200"/>
      <c r="U89" s="58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L89"/>
      <c r="AM89"/>
    </row>
    <row r="90" spans="1:39">
      <c r="A90" s="4"/>
      <c r="B90" s="4"/>
      <c r="C90" s="4"/>
      <c r="D90" s="4"/>
      <c r="E90" s="4"/>
      <c r="F90" s="4"/>
      <c r="G90" s="4"/>
      <c r="H90" s="4"/>
      <c r="J90" s="70"/>
      <c r="M90" s="70"/>
      <c r="Q90" s="16"/>
      <c r="T90" s="200"/>
      <c r="U90" s="58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L90"/>
      <c r="AM90"/>
    </row>
    <row r="91" spans="1:39">
      <c r="A91" s="4"/>
      <c r="B91" s="4"/>
      <c r="C91" s="4"/>
      <c r="D91" s="4"/>
      <c r="E91" s="4"/>
      <c r="F91" s="4"/>
      <c r="G91" s="4"/>
      <c r="H91" s="4"/>
      <c r="J91" s="70"/>
      <c r="M91" s="70"/>
      <c r="Q91" s="16"/>
      <c r="T91" s="200"/>
      <c r="U91" s="58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L91"/>
      <c r="AM91"/>
    </row>
    <row r="92" spans="1:39">
      <c r="A92" s="4"/>
      <c r="B92" s="4"/>
      <c r="C92" s="4"/>
      <c r="D92" s="4"/>
      <c r="E92" s="4"/>
      <c r="F92" s="4"/>
      <c r="G92" s="4"/>
      <c r="H92" s="4"/>
      <c r="J92" s="70"/>
      <c r="M92" s="70"/>
      <c r="Q92" s="16"/>
      <c r="T92" s="200"/>
      <c r="U92" s="58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L92"/>
      <c r="AM92"/>
    </row>
    <row r="93" spans="1:39">
      <c r="A93" s="4"/>
      <c r="B93" s="4"/>
      <c r="C93" s="4"/>
      <c r="D93" s="4"/>
      <c r="E93" s="4"/>
      <c r="F93" s="4"/>
      <c r="G93" s="4"/>
      <c r="H93" s="4"/>
      <c r="J93" s="70"/>
      <c r="M93" s="70"/>
      <c r="Q93" s="16"/>
      <c r="T93" s="200"/>
      <c r="U93" s="58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L93"/>
      <c r="AM93"/>
    </row>
    <row r="94" spans="1:39">
      <c r="A94" s="4"/>
      <c r="B94" s="4"/>
      <c r="C94" s="4"/>
      <c r="D94" s="4"/>
      <c r="E94" s="4"/>
      <c r="F94" s="4"/>
      <c r="G94" s="4"/>
      <c r="H94" s="4"/>
      <c r="J94" s="70"/>
      <c r="M94" s="70"/>
      <c r="Q94" s="16"/>
      <c r="T94" s="200"/>
      <c r="U94" s="58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L94"/>
      <c r="AM94"/>
    </row>
    <row r="95" spans="1:39">
      <c r="A95" s="4"/>
      <c r="B95" s="4"/>
      <c r="C95" s="4"/>
      <c r="D95" s="4"/>
      <c r="E95" s="4"/>
      <c r="F95" s="4"/>
      <c r="G95" s="4"/>
      <c r="H95" s="4"/>
      <c r="J95" s="70"/>
      <c r="M95" s="70"/>
      <c r="Q95" s="16"/>
      <c r="T95" s="200"/>
      <c r="U95" s="58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L95"/>
      <c r="AM95"/>
    </row>
    <row r="96" spans="1:39">
      <c r="A96" s="4"/>
      <c r="B96" s="4"/>
      <c r="C96" s="4"/>
      <c r="D96" s="4"/>
      <c r="E96" s="4"/>
      <c r="F96" s="4"/>
      <c r="G96" s="4"/>
      <c r="H96" s="4"/>
      <c r="J96" s="70"/>
      <c r="M96" s="70"/>
      <c r="Q96" s="16"/>
      <c r="T96" s="200"/>
      <c r="U96" s="58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L96"/>
      <c r="AM96"/>
    </row>
    <row r="97" spans="1:39">
      <c r="A97" s="4"/>
      <c r="B97" s="4"/>
      <c r="C97" s="4"/>
      <c r="D97" s="4"/>
      <c r="E97" s="4"/>
      <c r="F97" s="4"/>
      <c r="G97" s="4"/>
      <c r="H97" s="4"/>
      <c r="J97" s="70"/>
      <c r="M97" s="70"/>
      <c r="Q97" s="16"/>
      <c r="T97" s="200"/>
      <c r="U97" s="58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L97"/>
      <c r="AM97"/>
    </row>
    <row r="98" spans="1:39">
      <c r="A98" s="4"/>
      <c r="B98" s="4"/>
      <c r="C98" s="4"/>
      <c r="D98" s="4"/>
      <c r="E98" s="4"/>
      <c r="F98" s="4"/>
      <c r="G98" s="4"/>
      <c r="H98" s="4"/>
      <c r="J98" s="70"/>
      <c r="M98" s="70"/>
      <c r="Q98" s="16"/>
      <c r="T98" s="200"/>
      <c r="U98" s="58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L98"/>
      <c r="AM98"/>
    </row>
    <row r="99" spans="1:39">
      <c r="A99" s="4"/>
      <c r="B99" s="4"/>
      <c r="C99" s="4"/>
      <c r="D99" s="4"/>
      <c r="E99" s="4"/>
      <c r="F99" s="4"/>
      <c r="G99" s="4"/>
      <c r="H99" s="4"/>
      <c r="J99" s="70"/>
      <c r="M99" s="70"/>
      <c r="Q99" s="16"/>
      <c r="T99" s="200"/>
      <c r="U99" s="58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L99"/>
      <c r="AM99"/>
    </row>
    <row r="100" spans="1:39">
      <c r="A100" s="4"/>
      <c r="B100" s="4"/>
      <c r="C100" s="4"/>
      <c r="D100" s="4"/>
      <c r="E100" s="4"/>
      <c r="F100" s="4"/>
      <c r="G100" s="4"/>
      <c r="H100" s="4"/>
      <c r="J100" s="70"/>
      <c r="M100" s="70"/>
      <c r="Q100" s="16"/>
      <c r="T100" s="200"/>
      <c r="U100" s="58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L100"/>
      <c r="AM100"/>
    </row>
    <row r="101" spans="1:39">
      <c r="A101" s="4"/>
      <c r="B101" s="4"/>
      <c r="C101" s="4"/>
      <c r="D101" s="4"/>
      <c r="E101" s="4"/>
      <c r="F101" s="4"/>
      <c r="G101" s="4"/>
      <c r="H101" s="4"/>
      <c r="J101" s="70"/>
      <c r="M101" s="70"/>
      <c r="Q101" s="16"/>
      <c r="T101" s="200"/>
      <c r="U101" s="58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L101"/>
      <c r="AM101"/>
    </row>
    <row r="102" spans="1:39">
      <c r="A102" s="4"/>
      <c r="B102" s="4"/>
      <c r="C102" s="4"/>
      <c r="D102" s="4"/>
      <c r="E102" s="4"/>
      <c r="F102" s="4"/>
      <c r="G102" s="4"/>
      <c r="H102" s="4"/>
      <c r="J102" s="70"/>
      <c r="M102" s="70"/>
      <c r="Q102" s="16"/>
      <c r="T102" s="200"/>
      <c r="U102" s="58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L102"/>
      <c r="AM102"/>
    </row>
    <row r="103" spans="1:39">
      <c r="A103" s="4"/>
      <c r="B103" s="4"/>
      <c r="C103" s="4"/>
      <c r="D103" s="4"/>
      <c r="E103" s="4"/>
      <c r="F103" s="4"/>
      <c r="G103" s="4"/>
      <c r="H103" s="4"/>
      <c r="J103" s="70"/>
      <c r="M103" s="70"/>
      <c r="Q103" s="16"/>
      <c r="T103" s="200"/>
      <c r="U103" s="58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L103"/>
      <c r="AM103"/>
    </row>
    <row r="104" spans="1:39">
      <c r="A104" s="4"/>
      <c r="B104" s="4"/>
      <c r="C104" s="4"/>
      <c r="D104" s="4"/>
      <c r="E104" s="4"/>
      <c r="F104" s="4"/>
      <c r="G104" s="4"/>
      <c r="H104" s="4"/>
      <c r="J104" s="70"/>
      <c r="M104" s="70"/>
      <c r="Q104" s="16"/>
      <c r="T104" s="200"/>
      <c r="U104" s="58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L104"/>
      <c r="AM104"/>
    </row>
    <row r="105" spans="1:39">
      <c r="A105" s="4"/>
      <c r="B105" s="4"/>
      <c r="C105" s="4"/>
      <c r="D105" s="4"/>
      <c r="E105" s="4"/>
      <c r="F105" s="4"/>
      <c r="G105" s="4"/>
      <c r="H105" s="4"/>
      <c r="J105" s="70"/>
      <c r="M105" s="70"/>
      <c r="Q105" s="16"/>
      <c r="T105" s="200"/>
      <c r="U105" s="58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L105"/>
      <c r="AM105"/>
    </row>
    <row r="106" spans="1:39">
      <c r="A106" s="4"/>
      <c r="B106" s="4"/>
      <c r="C106" s="4"/>
      <c r="D106" s="4"/>
      <c r="E106" s="4"/>
      <c r="F106" s="4"/>
      <c r="G106" s="4"/>
      <c r="H106" s="4"/>
      <c r="J106" s="70"/>
      <c r="M106" s="70"/>
      <c r="Q106" s="16"/>
      <c r="T106" s="200"/>
      <c r="U106" s="58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L106"/>
      <c r="AM106"/>
    </row>
    <row r="107" spans="1:39">
      <c r="A107" s="4"/>
      <c r="B107" s="4"/>
      <c r="C107" s="4"/>
      <c r="D107" s="4"/>
      <c r="E107" s="4"/>
      <c r="F107" s="4"/>
      <c r="G107" s="4"/>
      <c r="H107" s="4"/>
      <c r="J107" s="70"/>
      <c r="M107" s="70"/>
      <c r="Q107" s="16"/>
      <c r="T107" s="200"/>
      <c r="U107" s="58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L107"/>
      <c r="AM107"/>
    </row>
    <row r="108" spans="1:39">
      <c r="A108" s="4"/>
      <c r="B108" s="4"/>
      <c r="C108" s="4"/>
      <c r="D108" s="4"/>
      <c r="E108" s="4"/>
      <c r="F108" s="4"/>
      <c r="G108" s="4"/>
      <c r="H108" s="4"/>
      <c r="J108" s="70"/>
      <c r="M108" s="70"/>
      <c r="Q108" s="16"/>
      <c r="T108" s="200"/>
      <c r="U108" s="58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L108"/>
      <c r="AM108"/>
    </row>
    <row r="109" spans="1:39">
      <c r="A109" s="4"/>
      <c r="B109" s="4"/>
      <c r="C109" s="4"/>
      <c r="D109" s="4"/>
      <c r="E109" s="4"/>
      <c r="F109" s="4"/>
      <c r="G109" s="4"/>
      <c r="H109" s="4"/>
      <c r="J109" s="70"/>
      <c r="M109" s="70"/>
      <c r="Q109" s="16"/>
      <c r="T109" s="200"/>
      <c r="U109" s="58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L109"/>
      <c r="AM109"/>
    </row>
    <row r="110" spans="1:39">
      <c r="A110" s="4"/>
      <c r="B110" s="4"/>
      <c r="C110" s="4"/>
      <c r="D110" s="4"/>
      <c r="E110" s="4"/>
      <c r="F110" s="4"/>
      <c r="G110" s="4"/>
      <c r="H110" s="4"/>
      <c r="J110" s="70"/>
      <c r="M110" s="70"/>
      <c r="Q110" s="16"/>
      <c r="T110" s="200"/>
      <c r="U110" s="58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L110"/>
      <c r="AM110"/>
    </row>
    <row r="111" spans="1:39">
      <c r="A111" s="4"/>
      <c r="B111" s="4"/>
      <c r="C111" s="4"/>
      <c r="D111" s="4"/>
      <c r="E111" s="4"/>
      <c r="F111" s="4"/>
      <c r="G111" s="4"/>
      <c r="H111" s="4"/>
      <c r="J111" s="70"/>
      <c r="M111" s="70"/>
      <c r="Q111" s="16"/>
      <c r="T111" s="200"/>
      <c r="U111" s="58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L111"/>
      <c r="AM111"/>
    </row>
    <row r="112" spans="1:39">
      <c r="A112" s="4"/>
      <c r="B112" s="4"/>
      <c r="C112" s="4"/>
      <c r="D112" s="4"/>
      <c r="E112" s="4"/>
      <c r="F112" s="4"/>
      <c r="G112" s="4"/>
      <c r="H112" s="4"/>
      <c r="J112" s="70"/>
      <c r="M112" s="70"/>
      <c r="Q112" s="16"/>
      <c r="T112" s="200"/>
      <c r="U112" s="58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L112"/>
      <c r="AM112"/>
    </row>
    <row r="113" spans="1:42">
      <c r="A113" s="4"/>
      <c r="B113" s="4"/>
      <c r="C113" s="4"/>
      <c r="D113" s="4"/>
      <c r="E113" s="4"/>
      <c r="F113" s="4"/>
      <c r="G113" s="4"/>
      <c r="H113" s="4"/>
      <c r="J113" s="70"/>
      <c r="M113" s="70"/>
      <c r="Q113" s="16"/>
      <c r="T113" s="200"/>
      <c r="U113" s="58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L113"/>
      <c r="AM113"/>
    </row>
    <row r="114" spans="1:42">
      <c r="A114" s="4"/>
      <c r="B114" s="4"/>
      <c r="C114" s="4"/>
      <c r="D114" s="4"/>
      <c r="E114" s="4"/>
      <c r="F114" s="4"/>
      <c r="G114" s="4"/>
      <c r="H114" s="4"/>
      <c r="J114" s="70"/>
      <c r="M114" s="70"/>
      <c r="Q114" s="16"/>
      <c r="T114" s="200"/>
      <c r="U114" s="58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K114" s="1"/>
      <c r="AO114" s="13"/>
      <c r="AP114" s="13"/>
    </row>
    <row r="115" spans="1:42">
      <c r="A115" s="4"/>
      <c r="B115" s="4"/>
      <c r="C115" s="4"/>
      <c r="D115" s="4"/>
      <c r="E115" s="4"/>
      <c r="F115" s="4"/>
      <c r="G115" s="4"/>
      <c r="H115" s="4"/>
      <c r="J115" s="70"/>
      <c r="M115" s="70"/>
      <c r="Q115" s="16"/>
      <c r="T115" s="200"/>
      <c r="U115" s="58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K115" s="1"/>
      <c r="AO115" s="13"/>
      <c r="AP115" s="13"/>
    </row>
    <row r="116" spans="1:42">
      <c r="A116" s="4"/>
      <c r="B116" s="4"/>
      <c r="C116" s="4"/>
      <c r="D116" s="4"/>
      <c r="E116" s="4"/>
      <c r="F116" s="4"/>
      <c r="G116" s="4"/>
      <c r="H116" s="4"/>
      <c r="J116" s="70"/>
      <c r="M116" s="70"/>
      <c r="Q116" s="16"/>
      <c r="T116" s="200"/>
      <c r="U116" s="58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K116" s="1"/>
      <c r="AO116" s="13"/>
      <c r="AP116" s="13"/>
    </row>
    <row r="117" spans="1:42">
      <c r="A117" s="4"/>
      <c r="B117" s="4"/>
      <c r="C117" s="4"/>
      <c r="D117" s="4"/>
      <c r="E117" s="4"/>
      <c r="F117" s="4"/>
      <c r="G117" s="4"/>
      <c r="H117" s="4"/>
      <c r="J117" s="70"/>
      <c r="M117" s="70"/>
      <c r="Q117" s="16"/>
      <c r="T117" s="200"/>
      <c r="U117" s="58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K117" s="1"/>
      <c r="AO117" s="13"/>
      <c r="AP117" s="13"/>
    </row>
    <row r="118" spans="1:42">
      <c r="A118" s="4"/>
      <c r="B118" s="4"/>
      <c r="C118" s="4"/>
      <c r="D118" s="4"/>
      <c r="E118" s="4"/>
      <c r="F118" s="4"/>
      <c r="G118" s="4"/>
      <c r="H118" s="4"/>
      <c r="J118" s="70"/>
      <c r="M118" s="70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K118" s="1"/>
      <c r="AO118" s="13"/>
      <c r="AP118" s="13"/>
    </row>
    <row r="119" spans="1:42">
      <c r="A119" s="4"/>
      <c r="B119" s="4"/>
      <c r="C119" s="4"/>
      <c r="D119" s="4"/>
      <c r="E119" s="4"/>
      <c r="F119" s="4"/>
      <c r="G119" s="4"/>
      <c r="H119" s="4"/>
      <c r="J119" s="70"/>
      <c r="M119" s="70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K119" s="1"/>
      <c r="AO119" s="13"/>
      <c r="AP119" s="13"/>
    </row>
    <row r="120" spans="1:42">
      <c r="A120" s="4"/>
      <c r="B120" s="4"/>
      <c r="C120" s="4"/>
      <c r="D120" s="4"/>
      <c r="E120" s="4"/>
      <c r="F120" s="4"/>
      <c r="G120" s="4"/>
      <c r="H120" s="4"/>
      <c r="J120" s="70"/>
      <c r="M120" s="70"/>
      <c r="Q120" s="16"/>
      <c r="T120" s="200"/>
      <c r="U120" s="58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K120" s="1"/>
      <c r="AO120" s="13"/>
      <c r="AP120" s="13"/>
    </row>
    <row r="121" spans="1:42">
      <c r="A121" s="4"/>
      <c r="B121" s="4"/>
      <c r="C121" s="4"/>
      <c r="D121" s="4"/>
      <c r="E121" s="4"/>
      <c r="F121" s="4"/>
      <c r="G121" s="4"/>
      <c r="H121" s="4"/>
      <c r="J121" s="70"/>
      <c r="M121" s="70"/>
      <c r="Q121" s="16"/>
      <c r="T121" s="200"/>
      <c r="U121" s="58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K121" s="1"/>
      <c r="AO121" s="13"/>
      <c r="AP121" s="13"/>
    </row>
    <row r="122" spans="1:42">
      <c r="A122" s="4"/>
      <c r="B122" s="4"/>
      <c r="C122" s="4"/>
      <c r="D122" s="4"/>
      <c r="E122" s="4"/>
      <c r="F122" s="4"/>
      <c r="G122" s="4"/>
      <c r="H122" s="4"/>
      <c r="J122" s="70"/>
      <c r="M122" s="70"/>
      <c r="Q122" s="16"/>
      <c r="T122" s="200"/>
      <c r="U122" s="58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K122" s="1"/>
      <c r="AO122" s="13"/>
      <c r="AP122" s="13"/>
    </row>
    <row r="123" spans="1:42">
      <c r="A123" s="4"/>
      <c r="B123" s="4"/>
      <c r="C123" s="4"/>
      <c r="D123" s="4"/>
      <c r="E123" s="4"/>
      <c r="F123" s="4"/>
      <c r="G123" s="4"/>
      <c r="H123" s="4"/>
      <c r="J123" s="70"/>
      <c r="M123" s="70"/>
      <c r="Q123" s="16"/>
      <c r="T123" s="200"/>
      <c r="U123" s="58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K123" s="1"/>
      <c r="AO123" s="13"/>
      <c r="AP123" s="13"/>
    </row>
    <row r="124" spans="1:42">
      <c r="A124" s="4"/>
      <c r="B124" s="4"/>
      <c r="C124" s="4"/>
      <c r="D124" s="4"/>
      <c r="E124" s="4"/>
      <c r="F124" s="4"/>
      <c r="G124" s="4"/>
      <c r="H124" s="4"/>
      <c r="J124" s="70"/>
      <c r="M124" s="70"/>
      <c r="Q124" s="16"/>
      <c r="T124" s="200"/>
      <c r="U124" s="58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K124" s="1"/>
      <c r="AO124" s="13"/>
      <c r="AP124" s="13"/>
    </row>
    <row r="125" spans="1:42">
      <c r="A125" s="4"/>
      <c r="B125" s="4"/>
      <c r="C125" s="4"/>
      <c r="D125" s="4"/>
      <c r="E125" s="4"/>
      <c r="F125" s="4"/>
      <c r="G125" s="4"/>
      <c r="H125" s="4"/>
      <c r="J125" s="70"/>
      <c r="M125" s="70"/>
      <c r="Q125" s="16"/>
      <c r="T125" s="200"/>
      <c r="U125" s="58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K125" s="1"/>
      <c r="AO125" s="13"/>
      <c r="AP125" s="13"/>
    </row>
    <row r="126" spans="1:42">
      <c r="A126" s="4"/>
      <c r="B126" s="4"/>
      <c r="C126" s="4"/>
      <c r="D126" s="4"/>
      <c r="E126" s="4"/>
      <c r="F126" s="4"/>
      <c r="G126" s="4"/>
      <c r="H126" s="4"/>
      <c r="J126" s="70"/>
      <c r="M126" s="70"/>
      <c r="Q126" s="16"/>
      <c r="T126" s="200"/>
      <c r="U126" s="58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K126" s="1"/>
      <c r="AO126" s="13"/>
      <c r="AP126" s="13"/>
    </row>
    <row r="127" spans="1:42">
      <c r="A127" s="4"/>
      <c r="B127" s="4"/>
      <c r="C127" s="4"/>
      <c r="D127" s="4"/>
      <c r="E127" s="4"/>
      <c r="F127" s="4"/>
      <c r="G127" s="4"/>
      <c r="H127" s="4"/>
      <c r="J127" s="70"/>
      <c r="M127" s="70"/>
      <c r="Q127" s="16"/>
      <c r="T127" s="200"/>
      <c r="U127" s="58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K127" s="1"/>
      <c r="AO127" s="13"/>
      <c r="AP127" s="13"/>
    </row>
    <row r="128" spans="1:42">
      <c r="G128" s="70"/>
      <c r="J128" s="70"/>
      <c r="M128" s="70"/>
      <c r="Q128" s="16"/>
      <c r="T128" s="200"/>
      <c r="U128" s="58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K128" s="1"/>
      <c r="AO128" s="13"/>
      <c r="AP128" s="13"/>
    </row>
    <row r="129" spans="7:42">
      <c r="G129" s="70"/>
      <c r="J129" s="70"/>
      <c r="M129" s="70"/>
      <c r="Q129" s="16"/>
      <c r="T129" s="200"/>
      <c r="U129" s="58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K129" s="1"/>
      <c r="AO129" s="13"/>
      <c r="AP129" s="13"/>
    </row>
    <row r="130" spans="7:42">
      <c r="G130" s="70"/>
      <c r="J130" s="70"/>
      <c r="M130" s="70"/>
      <c r="Q130" s="16"/>
      <c r="T130" s="200"/>
      <c r="U130" s="58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K130" s="1"/>
      <c r="AO130" s="13"/>
      <c r="AP130" s="13"/>
    </row>
    <row r="131" spans="7:42">
      <c r="G131" s="70"/>
      <c r="J131" s="70"/>
      <c r="M131" s="70"/>
      <c r="Q131" s="16"/>
      <c r="T131" s="200"/>
      <c r="U131" s="58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K131" s="1"/>
      <c r="AO131" s="13"/>
      <c r="AP131" s="13"/>
    </row>
    <row r="132" spans="7:42">
      <c r="G132" s="70"/>
      <c r="J132" s="70"/>
      <c r="M132" s="70"/>
      <c r="Q132" s="16"/>
      <c r="T132" s="200"/>
      <c r="U132" s="58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K132" s="1"/>
      <c r="AO132" s="13"/>
      <c r="AP132" s="13"/>
    </row>
    <row r="133" spans="7:42">
      <c r="G133" s="70"/>
      <c r="J133" s="70"/>
      <c r="M133" s="70"/>
      <c r="Q133" s="16"/>
      <c r="T133" s="200"/>
      <c r="U133" s="58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K133" s="1"/>
      <c r="AO133" s="13"/>
      <c r="AP133" s="13"/>
    </row>
    <row r="134" spans="7:42">
      <c r="G134" s="70"/>
      <c r="J134" s="70"/>
      <c r="M134" s="70"/>
      <c r="Q134" s="16"/>
      <c r="T134" s="200"/>
      <c r="U134" s="58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K134" s="1"/>
      <c r="AO134" s="13"/>
      <c r="AP134" s="13"/>
    </row>
    <row r="135" spans="7:42">
      <c r="G135" s="70"/>
      <c r="J135" s="70"/>
      <c r="M135" s="70"/>
      <c r="Q135" s="16"/>
      <c r="T135" s="200"/>
      <c r="U135" s="58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K135" s="1"/>
      <c r="AO135" s="13"/>
      <c r="AP135" s="13"/>
    </row>
    <row r="136" spans="7:42">
      <c r="G136" s="70"/>
      <c r="J136" s="70"/>
      <c r="M136" s="70"/>
      <c r="Q136" s="16"/>
      <c r="T136" s="200"/>
      <c r="U136" s="58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K136" s="1"/>
      <c r="AO136" s="13"/>
      <c r="AP136" s="13"/>
    </row>
    <row r="137" spans="7:42">
      <c r="G137" s="70"/>
      <c r="J137" s="70"/>
      <c r="M137" s="70"/>
      <c r="Q137" s="16"/>
      <c r="T137" s="200"/>
      <c r="U137" s="58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K137" s="1"/>
      <c r="AO137" s="13"/>
      <c r="AP137" s="13"/>
    </row>
    <row r="138" spans="7:42">
      <c r="G138" s="70"/>
      <c r="J138" s="70"/>
      <c r="M138" s="70"/>
      <c r="Q138" s="16"/>
      <c r="T138" s="200"/>
      <c r="U138" s="58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K138" s="1"/>
      <c r="AO138" s="13"/>
      <c r="AP138" s="13"/>
    </row>
    <row r="139" spans="7:42">
      <c r="G139" s="70"/>
      <c r="J139" s="70"/>
      <c r="M139" s="70"/>
      <c r="Q139" s="16"/>
      <c r="T139" s="200"/>
      <c r="U139" s="58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K139" s="1"/>
      <c r="AO139" s="13"/>
      <c r="AP139" s="13"/>
    </row>
    <row r="140" spans="7:42">
      <c r="G140" s="70"/>
      <c r="J140" s="70"/>
      <c r="M140" s="70"/>
      <c r="Q140" s="16"/>
      <c r="T140" s="200"/>
      <c r="U140" s="58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K140" s="1"/>
      <c r="AO140" s="13"/>
      <c r="AP140" s="13"/>
    </row>
    <row r="141" spans="7:42">
      <c r="G141" s="70"/>
      <c r="J141" s="70"/>
      <c r="M141" s="70"/>
      <c r="Q141" s="16"/>
      <c r="T141" s="200"/>
      <c r="U141" s="58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O141" s="13"/>
      <c r="AP141" s="13"/>
    </row>
    <row r="142" spans="7:42">
      <c r="G142" s="70"/>
      <c r="J142" s="70"/>
      <c r="M142" s="70"/>
      <c r="Q142" s="16"/>
      <c r="T142" s="200"/>
      <c r="U142" s="58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O142" s="13"/>
      <c r="AP142" s="13"/>
    </row>
    <row r="143" spans="7:42">
      <c r="G143" s="70"/>
      <c r="J143" s="70"/>
      <c r="M143" s="70"/>
      <c r="Q143" s="16"/>
      <c r="T143" s="200"/>
      <c r="U143" s="58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K143" s="1"/>
      <c r="AO143" s="13"/>
      <c r="AP143" s="13"/>
    </row>
    <row r="144" spans="7:42">
      <c r="G144" s="70"/>
      <c r="J144" s="70"/>
      <c r="M144" s="70"/>
      <c r="Q144" s="16"/>
      <c r="T144" s="200"/>
      <c r="U144" s="58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K144" s="1"/>
      <c r="AO144" s="13"/>
      <c r="AP144" s="13"/>
    </row>
    <row r="145" spans="6:42">
      <c r="G145" s="70"/>
      <c r="J145" s="70"/>
      <c r="M145" s="70"/>
      <c r="N145" s="308"/>
      <c r="Q145" s="16"/>
      <c r="T145" s="200"/>
      <c r="U145" s="58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K145" s="1"/>
      <c r="AO145" s="13"/>
      <c r="AP145" s="13"/>
    </row>
    <row r="146" spans="6:42">
      <c r="G146" s="70"/>
      <c r="J146" s="70"/>
      <c r="M146" s="70"/>
      <c r="N146" s="308"/>
      <c r="Q146" s="16"/>
      <c r="T146" s="200"/>
      <c r="U146" s="58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K146" s="1"/>
      <c r="AO146" s="13"/>
      <c r="AP146" s="13"/>
    </row>
    <row r="147" spans="6:42">
      <c r="G147" s="70"/>
      <c r="J147" s="70"/>
      <c r="M147" s="70"/>
      <c r="N147" s="308"/>
      <c r="Q147" s="16"/>
      <c r="T147" s="200"/>
      <c r="U147" s="58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K147" s="1"/>
      <c r="AO147" s="13"/>
      <c r="AP147" s="13"/>
    </row>
    <row r="148" spans="6:42">
      <c r="G148" s="70"/>
      <c r="J148" s="70"/>
      <c r="M148" s="70"/>
      <c r="N148" s="308"/>
      <c r="Q148" s="16"/>
      <c r="T148" s="200"/>
      <c r="U148" s="58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K148" s="1"/>
      <c r="AO148" s="13"/>
      <c r="AP148" s="13"/>
    </row>
    <row r="149" spans="6:42">
      <c r="G149" s="70"/>
      <c r="J149" s="70"/>
      <c r="M149" s="70"/>
      <c r="N149" s="308"/>
      <c r="Q149" s="16"/>
      <c r="T149" s="200"/>
      <c r="U149" s="58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K149" s="1"/>
      <c r="AO149" s="13"/>
      <c r="AP149" s="13"/>
    </row>
    <row r="150" spans="6:42">
      <c r="G150" s="70"/>
      <c r="J150" s="70"/>
      <c r="M150" s="70"/>
      <c r="N150" s="308"/>
      <c r="Q150" s="16"/>
      <c r="T150" s="200"/>
      <c r="U150" s="58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K150" s="1"/>
      <c r="AO150" s="13"/>
      <c r="AP150" s="13"/>
    </row>
    <row r="151" spans="6:42">
      <c r="G151" s="70"/>
      <c r="J151" s="70"/>
      <c r="M151" s="70"/>
      <c r="N151" s="308"/>
      <c r="Q151" s="16"/>
      <c r="T151" s="200"/>
      <c r="U151" s="58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K151" s="1"/>
      <c r="AO151" s="13"/>
      <c r="AP151" s="13"/>
    </row>
    <row r="152" spans="6:42">
      <c r="G152" s="70"/>
      <c r="J152" s="70"/>
      <c r="M152" s="70"/>
      <c r="N152" s="308"/>
      <c r="Q152" s="16"/>
      <c r="T152" s="200"/>
      <c r="U152" s="58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K152" s="1"/>
      <c r="AO152" s="13"/>
      <c r="AP152" s="13"/>
    </row>
    <row r="153" spans="6:42">
      <c r="G153" s="70"/>
      <c r="J153" s="70"/>
      <c r="M153" s="70"/>
      <c r="N153" s="308"/>
      <c r="Q153" s="16"/>
      <c r="T153" s="200"/>
      <c r="U153" s="58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K153" s="1"/>
      <c r="AO153" s="13"/>
      <c r="AP153" s="13"/>
    </row>
    <row r="154" spans="6:42">
      <c r="G154" s="70"/>
      <c r="J154" s="70"/>
      <c r="M154" s="70"/>
      <c r="N154" s="308"/>
      <c r="Q154" s="16"/>
      <c r="T154" s="200"/>
      <c r="U154" s="58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K154" s="1"/>
      <c r="AO154" s="13"/>
      <c r="AP154" s="13"/>
    </row>
    <row r="155" spans="6:42">
      <c r="G155" s="70"/>
      <c r="J155" s="70"/>
      <c r="M155" s="70"/>
      <c r="N155" s="308"/>
      <c r="Q155" s="16"/>
      <c r="T155" s="200"/>
      <c r="U155" s="58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K155" s="1"/>
      <c r="AO155" s="13"/>
      <c r="AP155" s="13"/>
    </row>
    <row r="156" spans="6:42">
      <c r="F156" s="380"/>
      <c r="G156" s="70"/>
      <c r="H156" s="380"/>
      <c r="I156" s="32"/>
      <c r="J156" s="70"/>
      <c r="K156" s="32"/>
      <c r="L156" s="32"/>
      <c r="M156" s="70"/>
      <c r="N156" s="308"/>
      <c r="Q156" s="16"/>
      <c r="T156" s="200"/>
      <c r="U156" s="58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K156" s="1"/>
      <c r="AO156" s="13"/>
      <c r="AP156" s="13"/>
    </row>
    <row r="157" spans="6:42">
      <c r="F157" s="380"/>
      <c r="G157" s="70"/>
      <c r="H157" s="380"/>
      <c r="I157" s="32"/>
      <c r="J157" s="70"/>
      <c r="K157" s="32"/>
      <c r="L157" s="32"/>
      <c r="M157" s="70"/>
      <c r="N157" s="308"/>
      <c r="Q157" s="16"/>
      <c r="T157" s="200"/>
      <c r="U157" s="58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K157" s="1"/>
      <c r="AO157" s="13"/>
      <c r="AP157" s="13"/>
    </row>
    <row r="158" spans="6:42">
      <c r="F158" s="380"/>
      <c r="G158" s="70"/>
      <c r="H158" s="380"/>
      <c r="I158" s="32"/>
      <c r="J158" s="70"/>
      <c r="K158" s="32"/>
      <c r="L158" s="32"/>
      <c r="M158" s="70"/>
      <c r="N158" s="308"/>
      <c r="Q158" s="16"/>
      <c r="T158" s="200"/>
      <c r="U158" s="58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K158" s="1"/>
    </row>
    <row r="159" spans="6:42">
      <c r="F159" s="380"/>
      <c r="G159" s="70"/>
      <c r="H159" s="380"/>
      <c r="I159" s="32"/>
      <c r="J159" s="70"/>
      <c r="K159" s="32"/>
      <c r="L159" s="32"/>
      <c r="M159" s="70"/>
      <c r="N159" s="308"/>
      <c r="Q159" s="16"/>
      <c r="T159" s="200"/>
      <c r="U159" s="58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K159" s="1"/>
    </row>
    <row r="160" spans="6:42">
      <c r="F160" s="380"/>
      <c r="G160" s="70"/>
      <c r="H160" s="380"/>
      <c r="I160" s="32"/>
      <c r="J160" s="70"/>
      <c r="K160" s="32"/>
      <c r="L160" s="32"/>
      <c r="M160" s="70"/>
      <c r="N160" s="308"/>
      <c r="Q160" s="16"/>
      <c r="T160" s="200"/>
      <c r="U160" s="58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K160" s="1"/>
    </row>
    <row r="161" spans="6:40">
      <c r="F161" s="380"/>
      <c r="G161" s="70"/>
      <c r="H161" s="380"/>
      <c r="I161" s="32"/>
      <c r="J161" s="70"/>
      <c r="K161" s="32"/>
      <c r="L161" s="32"/>
      <c r="M161" s="70"/>
      <c r="N161" s="308"/>
      <c r="Q161" s="16"/>
      <c r="T161" s="200"/>
      <c r="U161" s="58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K161" s="1"/>
    </row>
    <row r="162" spans="6:40">
      <c r="F162" s="380"/>
      <c r="G162" s="70"/>
      <c r="H162" s="380"/>
      <c r="I162" s="32"/>
      <c r="J162" s="70"/>
      <c r="K162" s="32"/>
      <c r="L162" s="32"/>
      <c r="M162" s="70"/>
      <c r="N162" s="308"/>
      <c r="Q162" s="16"/>
      <c r="T162" s="200"/>
      <c r="U162" s="58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K162" s="1"/>
    </row>
    <row r="163" spans="6:40">
      <c r="F163" s="380"/>
      <c r="G163" s="70"/>
      <c r="H163" s="380"/>
      <c r="I163" s="32"/>
      <c r="J163" s="70"/>
      <c r="K163" s="32"/>
      <c r="L163" s="32"/>
      <c r="M163" s="70"/>
      <c r="N163" s="308"/>
      <c r="Q163" s="16"/>
      <c r="T163" s="200"/>
      <c r="U163" s="58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K163" s="1"/>
    </row>
    <row r="164" spans="6:40">
      <c r="F164" s="380"/>
      <c r="G164" s="70"/>
      <c r="H164" s="380"/>
      <c r="I164" s="32"/>
      <c r="J164" s="70"/>
      <c r="K164" s="32"/>
      <c r="L164" s="32"/>
      <c r="M164" s="70"/>
      <c r="N164" s="308"/>
      <c r="Q164" s="16"/>
      <c r="T164" s="200"/>
      <c r="U164" s="58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K164" s="1"/>
    </row>
    <row r="165" spans="6:40">
      <c r="F165" s="380"/>
      <c r="G165" s="70"/>
      <c r="H165" s="380"/>
      <c r="I165" s="32"/>
      <c r="J165" s="70"/>
      <c r="K165" s="32"/>
      <c r="L165" s="32"/>
      <c r="M165" s="70"/>
      <c r="N165" s="308"/>
      <c r="Q165" s="16"/>
      <c r="T165" s="200"/>
      <c r="U165" s="58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K165" s="1"/>
    </row>
    <row r="166" spans="6:40">
      <c r="F166" s="380"/>
      <c r="G166" s="70"/>
      <c r="H166" s="380"/>
      <c r="I166" s="32"/>
      <c r="J166" s="70"/>
      <c r="K166" s="32"/>
      <c r="L166" s="32"/>
      <c r="M166" s="70"/>
      <c r="N166" s="308"/>
      <c r="Q166" s="16"/>
      <c r="T166" s="200"/>
      <c r="U166" s="58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K166" s="1"/>
    </row>
    <row r="167" spans="6:40">
      <c r="F167" s="380"/>
      <c r="G167" s="70"/>
      <c r="H167" s="380"/>
      <c r="I167" s="32"/>
      <c r="J167" s="70"/>
      <c r="K167" s="32"/>
      <c r="L167" s="32"/>
      <c r="M167" s="70"/>
      <c r="N167" s="308"/>
      <c r="Q167" s="16"/>
      <c r="T167" s="200"/>
      <c r="U167" s="58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K167" s="1"/>
    </row>
    <row r="168" spans="6:40">
      <c r="F168" s="380"/>
      <c r="G168" s="70"/>
      <c r="H168" s="380"/>
      <c r="I168" s="32"/>
      <c r="J168" s="70"/>
      <c r="K168" s="32"/>
      <c r="L168" s="32"/>
      <c r="M168" s="70"/>
      <c r="N168" s="308"/>
      <c r="Q168" s="16"/>
      <c r="T168" s="200"/>
      <c r="U168" s="58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K168" s="1"/>
      <c r="AN168" s="32"/>
    </row>
    <row r="169" spans="6:40">
      <c r="F169" s="380"/>
      <c r="G169" s="70"/>
      <c r="H169" s="380"/>
      <c r="I169" s="32"/>
      <c r="J169" s="70"/>
      <c r="K169" s="32"/>
      <c r="L169" s="32"/>
      <c r="M169" s="70"/>
      <c r="N169" s="308"/>
      <c r="Q169" s="16"/>
      <c r="T169" s="200"/>
      <c r="U169" s="58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K169" s="1"/>
      <c r="AN169" s="32"/>
    </row>
    <row r="170" spans="6:40">
      <c r="F170" s="380"/>
      <c r="G170" s="70"/>
      <c r="H170" s="380"/>
      <c r="I170" s="32"/>
      <c r="J170" s="70"/>
      <c r="K170" s="32"/>
      <c r="L170" s="32"/>
      <c r="M170" s="70"/>
      <c r="N170" s="308"/>
      <c r="Q170" s="16"/>
      <c r="T170" s="200"/>
      <c r="U170" s="58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K170" s="1"/>
      <c r="AN170" s="32"/>
    </row>
    <row r="171" spans="6:40">
      <c r="F171" s="380"/>
      <c r="G171" s="70"/>
      <c r="H171" s="380"/>
      <c r="I171" s="32"/>
      <c r="J171" s="70"/>
      <c r="K171" s="32"/>
      <c r="L171" s="32"/>
      <c r="M171" s="70"/>
      <c r="N171" s="308"/>
      <c r="Q171" s="16"/>
      <c r="T171" s="200"/>
      <c r="U171" s="58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K171" s="1"/>
      <c r="AN171" s="32"/>
    </row>
    <row r="172" spans="6:40">
      <c r="F172" s="380"/>
      <c r="G172" s="70"/>
      <c r="H172" s="380"/>
      <c r="I172" s="32"/>
      <c r="J172" s="70"/>
      <c r="K172" s="32"/>
      <c r="L172" s="32"/>
      <c r="M172" s="70"/>
      <c r="N172" s="308"/>
      <c r="Q172" s="16"/>
      <c r="T172" s="200"/>
      <c r="U172" s="58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K172" s="1"/>
      <c r="AN172" s="32"/>
    </row>
    <row r="173" spans="6:40">
      <c r="F173" s="380"/>
      <c r="G173" s="70"/>
      <c r="H173" s="380"/>
      <c r="I173" s="32"/>
      <c r="J173" s="70"/>
      <c r="K173" s="32"/>
      <c r="L173" s="32"/>
      <c r="M173" s="70"/>
      <c r="N173" s="308"/>
      <c r="Q173" s="16"/>
      <c r="T173" s="200"/>
      <c r="U173" s="58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K173" s="1"/>
      <c r="AN173" s="32"/>
    </row>
    <row r="174" spans="6:40">
      <c r="F174" s="380"/>
      <c r="G174" s="70"/>
      <c r="H174" s="380"/>
      <c r="I174" s="32"/>
      <c r="J174" s="70"/>
      <c r="K174" s="32"/>
      <c r="L174" s="32"/>
      <c r="M174" s="70"/>
      <c r="N174" s="308"/>
      <c r="Q174" s="16"/>
      <c r="T174" s="200"/>
      <c r="U174" s="58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K174" s="1"/>
      <c r="AN174" s="32"/>
    </row>
    <row r="175" spans="6:40">
      <c r="F175" s="380"/>
      <c r="G175" s="70"/>
      <c r="H175" s="380"/>
      <c r="I175" s="32"/>
      <c r="J175" s="70"/>
      <c r="K175" s="32"/>
      <c r="L175" s="32"/>
      <c r="M175" s="70"/>
      <c r="N175" s="308"/>
      <c r="Q175" s="16"/>
      <c r="T175" s="200"/>
      <c r="U175" s="58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K175" s="1"/>
      <c r="AN175" s="32"/>
    </row>
    <row r="176" spans="6:40">
      <c r="F176" s="380"/>
      <c r="G176" s="70"/>
      <c r="H176" s="380"/>
      <c r="I176" s="32"/>
      <c r="J176" s="70"/>
      <c r="K176" s="32"/>
      <c r="L176" s="32"/>
      <c r="M176" s="70"/>
      <c r="N176" s="308"/>
      <c r="Q176" s="16"/>
      <c r="T176" s="200"/>
      <c r="U176" s="58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K176" s="1"/>
      <c r="AN176" s="32"/>
    </row>
    <row r="177" spans="6:40">
      <c r="F177" s="380"/>
      <c r="G177" s="70"/>
      <c r="H177" s="380"/>
      <c r="I177" s="32"/>
      <c r="J177" s="70"/>
      <c r="K177" s="32"/>
      <c r="L177" s="32"/>
      <c r="M177" s="70"/>
      <c r="N177" s="308"/>
      <c r="Q177" s="16"/>
      <c r="T177" s="200"/>
      <c r="U177" s="58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K177" s="1"/>
      <c r="AN177" s="32"/>
    </row>
    <row r="178" spans="6:40">
      <c r="F178" s="380"/>
      <c r="G178" s="70"/>
      <c r="H178" s="380"/>
      <c r="I178" s="32"/>
      <c r="J178" s="70"/>
      <c r="K178" s="32"/>
      <c r="L178" s="32"/>
      <c r="M178" s="70"/>
      <c r="N178" s="308"/>
      <c r="Q178" s="16"/>
      <c r="T178" s="200"/>
      <c r="U178" s="58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K178" s="1"/>
      <c r="AN178" s="32"/>
    </row>
    <row r="179" spans="6:40">
      <c r="F179" s="380"/>
      <c r="G179" s="70"/>
      <c r="H179" s="380"/>
      <c r="I179" s="32"/>
      <c r="J179" s="70"/>
      <c r="K179" s="32"/>
      <c r="L179" s="32"/>
      <c r="M179" s="70"/>
      <c r="N179" s="308"/>
      <c r="Q179" s="16"/>
      <c r="T179" s="200"/>
      <c r="U179" s="58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K179" s="1"/>
      <c r="AN179" s="32"/>
    </row>
    <row r="180" spans="6:40">
      <c r="F180" s="380"/>
      <c r="G180" s="70"/>
      <c r="H180" s="380"/>
      <c r="I180" s="32"/>
      <c r="J180" s="70"/>
      <c r="K180" s="32"/>
      <c r="L180" s="32"/>
      <c r="M180" s="70"/>
      <c r="N180" s="308"/>
      <c r="Q180" s="16"/>
      <c r="T180" s="200"/>
      <c r="U180" s="58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K180" s="1"/>
      <c r="AN180" s="32"/>
    </row>
    <row r="181" spans="6:40">
      <c r="F181" s="380"/>
      <c r="G181" s="70"/>
      <c r="H181" s="380"/>
      <c r="I181" s="32"/>
      <c r="J181" s="70"/>
      <c r="K181" s="32"/>
      <c r="L181" s="32"/>
      <c r="M181" s="70"/>
      <c r="N181" s="308"/>
      <c r="O181" s="308"/>
      <c r="P181" s="308"/>
      <c r="Q181" s="308"/>
      <c r="R181" s="32"/>
      <c r="S181" s="308"/>
      <c r="T181" s="308"/>
      <c r="U181" s="32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K181" s="1"/>
      <c r="AN181" s="32"/>
    </row>
    <row r="182" spans="6:40">
      <c r="F182" s="380"/>
      <c r="G182" s="70"/>
      <c r="H182" s="380"/>
      <c r="I182" s="32"/>
      <c r="J182" s="70"/>
      <c r="K182" s="32"/>
      <c r="L182" s="32"/>
      <c r="M182" s="70"/>
      <c r="N182" s="308"/>
      <c r="O182" s="308"/>
      <c r="P182" s="308"/>
      <c r="Q182" s="308"/>
      <c r="R182" s="32"/>
      <c r="S182" s="308"/>
      <c r="T182" s="308"/>
      <c r="U182" s="32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K182" s="1"/>
      <c r="AN182" s="32"/>
    </row>
    <row r="183" spans="6:40">
      <c r="F183" s="380"/>
      <c r="G183" s="70"/>
      <c r="H183" s="380"/>
      <c r="I183" s="32"/>
      <c r="J183" s="70"/>
      <c r="K183" s="32"/>
      <c r="L183" s="32"/>
      <c r="M183" s="70"/>
      <c r="N183" s="308"/>
      <c r="O183" s="308"/>
      <c r="P183" s="308"/>
      <c r="Q183" s="308"/>
      <c r="R183" s="32"/>
      <c r="S183" s="308"/>
      <c r="T183" s="308"/>
      <c r="U183" s="32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K183" s="1"/>
      <c r="AN183" s="32"/>
    </row>
    <row r="184" spans="6:40">
      <c r="F184" s="380"/>
      <c r="G184" s="70"/>
      <c r="H184" s="380"/>
      <c r="I184" s="32"/>
      <c r="J184" s="70"/>
      <c r="K184" s="32"/>
      <c r="L184" s="32"/>
      <c r="M184" s="70"/>
      <c r="N184" s="308"/>
      <c r="O184" s="308"/>
      <c r="P184" s="308"/>
      <c r="Q184" s="308"/>
      <c r="R184" s="32"/>
      <c r="S184" s="308"/>
      <c r="T184" s="308"/>
      <c r="U184" s="32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K184" s="1"/>
      <c r="AN184" s="32"/>
    </row>
    <row r="185" spans="6:40">
      <c r="F185" s="380"/>
      <c r="G185" s="70"/>
      <c r="H185" s="380"/>
      <c r="I185" s="32"/>
      <c r="J185" s="70"/>
      <c r="K185" s="32"/>
      <c r="L185" s="32"/>
      <c r="M185" s="70"/>
      <c r="N185" s="308"/>
      <c r="O185" s="308"/>
      <c r="P185" s="308"/>
      <c r="Q185" s="308"/>
      <c r="R185" s="32"/>
      <c r="S185" s="308"/>
      <c r="T185" s="308"/>
      <c r="U185" s="32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K185" s="1"/>
      <c r="AN185" s="32"/>
    </row>
    <row r="186" spans="6:40">
      <c r="F186" s="380"/>
      <c r="G186" s="70"/>
      <c r="H186" s="380"/>
      <c r="I186" s="32"/>
      <c r="J186" s="70"/>
      <c r="K186" s="32"/>
      <c r="L186" s="32"/>
      <c r="M186" s="70"/>
      <c r="N186" s="308"/>
      <c r="O186" s="308"/>
      <c r="P186" s="308"/>
      <c r="Q186" s="308"/>
      <c r="R186" s="32"/>
      <c r="S186" s="308"/>
      <c r="T186" s="308"/>
      <c r="U186" s="32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K186" s="1"/>
      <c r="AN186" s="32"/>
    </row>
    <row r="187" spans="6:40">
      <c r="F187" s="380"/>
      <c r="G187" s="70"/>
      <c r="H187" s="380"/>
      <c r="I187" s="32"/>
      <c r="J187" s="70"/>
      <c r="K187" s="32"/>
      <c r="L187" s="32"/>
      <c r="M187" s="70"/>
      <c r="N187" s="308"/>
      <c r="O187" s="308"/>
      <c r="P187" s="308"/>
      <c r="Q187" s="308"/>
      <c r="R187" s="32"/>
      <c r="S187" s="308"/>
      <c r="T187" s="308"/>
      <c r="U187" s="32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K187" s="1"/>
      <c r="AN187" s="32"/>
    </row>
    <row r="188" spans="6:40">
      <c r="F188" s="380"/>
      <c r="G188" s="70"/>
      <c r="H188" s="380"/>
      <c r="I188" s="32"/>
      <c r="J188" s="70"/>
      <c r="K188" s="32"/>
      <c r="L188" s="32"/>
      <c r="M188" s="70"/>
      <c r="N188" s="308"/>
      <c r="O188" s="308"/>
      <c r="P188" s="308"/>
      <c r="Q188" s="308"/>
      <c r="R188" s="32"/>
      <c r="S188" s="308"/>
      <c r="T188" s="308"/>
      <c r="U188" s="32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K188" s="1"/>
      <c r="AN188" s="32"/>
    </row>
    <row r="189" spans="6:40">
      <c r="F189" s="380"/>
      <c r="G189" s="70"/>
      <c r="H189" s="380"/>
      <c r="I189" s="32"/>
      <c r="J189" s="70"/>
      <c r="K189" s="32"/>
      <c r="L189" s="32"/>
      <c r="M189" s="70"/>
      <c r="N189" s="308"/>
      <c r="O189" s="308"/>
      <c r="P189" s="308"/>
      <c r="Q189" s="308"/>
      <c r="R189" s="32"/>
      <c r="S189" s="308"/>
      <c r="T189" s="308"/>
      <c r="U189" s="32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K189" s="1"/>
      <c r="AN189" s="32"/>
    </row>
    <row r="190" spans="6:40">
      <c r="F190" s="380"/>
      <c r="G190" s="70"/>
      <c r="H190" s="380"/>
      <c r="I190" s="32"/>
      <c r="J190" s="70"/>
      <c r="K190" s="32"/>
      <c r="L190" s="32"/>
      <c r="M190" s="70"/>
      <c r="N190" s="308"/>
      <c r="O190" s="308"/>
      <c r="P190" s="308"/>
      <c r="Q190" s="308"/>
      <c r="R190" s="32"/>
      <c r="S190" s="308"/>
      <c r="T190" s="308"/>
      <c r="U190" s="32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K190" s="1"/>
      <c r="AN190" s="32"/>
    </row>
    <row r="191" spans="6:40">
      <c r="F191" s="380"/>
      <c r="G191" s="70"/>
      <c r="H191" s="380"/>
      <c r="I191" s="32"/>
      <c r="J191" s="70"/>
      <c r="K191" s="32"/>
      <c r="L191" s="32"/>
      <c r="M191" s="70"/>
      <c r="N191" s="308"/>
      <c r="O191" s="308"/>
      <c r="P191" s="308"/>
      <c r="Q191" s="308"/>
      <c r="R191" s="32"/>
      <c r="S191" s="308"/>
      <c r="T191" s="308"/>
      <c r="U191" s="32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K191" s="1"/>
      <c r="AN191" s="32"/>
    </row>
    <row r="192" spans="6:40">
      <c r="F192" s="380"/>
      <c r="G192" s="70"/>
      <c r="H192" s="380"/>
      <c r="I192" s="32"/>
      <c r="J192" s="70"/>
      <c r="K192" s="32"/>
      <c r="L192" s="32"/>
      <c r="M192" s="70"/>
      <c r="N192" s="308"/>
      <c r="O192" s="308"/>
      <c r="P192" s="308"/>
      <c r="Q192" s="308"/>
      <c r="R192" s="32"/>
      <c r="S192" s="308"/>
      <c r="T192" s="308"/>
      <c r="U192" s="32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K192" s="1"/>
      <c r="AN192" s="32"/>
    </row>
    <row r="193" spans="6:40">
      <c r="F193" s="380"/>
      <c r="G193" s="70"/>
      <c r="H193" s="380"/>
      <c r="I193" s="32"/>
      <c r="J193" s="70"/>
      <c r="K193" s="32"/>
      <c r="L193" s="32"/>
      <c r="M193" s="70"/>
      <c r="N193" s="308"/>
      <c r="O193" s="308"/>
      <c r="P193" s="308"/>
      <c r="Q193" s="308"/>
      <c r="R193" s="32"/>
      <c r="S193" s="308"/>
      <c r="T193" s="308"/>
      <c r="U193" s="32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K193" s="1"/>
      <c r="AN193" s="32"/>
    </row>
    <row r="194" spans="6:40">
      <c r="F194" s="380"/>
      <c r="G194" s="70"/>
      <c r="H194" s="380"/>
      <c r="I194" s="32"/>
      <c r="J194" s="70"/>
      <c r="K194" s="32"/>
      <c r="L194" s="32"/>
      <c r="M194" s="70"/>
      <c r="N194" s="308"/>
      <c r="O194" s="308"/>
      <c r="P194" s="308"/>
      <c r="Q194" s="308"/>
      <c r="R194" s="32"/>
      <c r="S194" s="308"/>
      <c r="T194" s="308"/>
      <c r="U194" s="32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K194" s="1"/>
      <c r="AN194" s="32"/>
    </row>
    <row r="195" spans="6:40">
      <c r="F195" s="380"/>
      <c r="G195" s="70"/>
      <c r="H195" s="380"/>
      <c r="I195" s="32"/>
      <c r="J195" s="70"/>
      <c r="K195" s="32"/>
      <c r="L195" s="32"/>
      <c r="M195" s="70"/>
      <c r="N195" s="308"/>
      <c r="O195" s="308"/>
      <c r="P195" s="308"/>
      <c r="Q195" s="308"/>
      <c r="R195" s="32"/>
      <c r="S195" s="308"/>
      <c r="T195" s="308"/>
      <c r="U195" s="32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K195" s="1"/>
      <c r="AN195" s="32"/>
    </row>
    <row r="196" spans="6:40">
      <c r="F196" s="380"/>
      <c r="G196" s="70"/>
      <c r="H196" s="380"/>
      <c r="I196" s="32"/>
      <c r="J196" s="70"/>
      <c r="K196" s="32"/>
      <c r="L196" s="32"/>
      <c r="M196" s="70"/>
      <c r="N196" s="308"/>
      <c r="O196" s="308"/>
      <c r="P196" s="308"/>
      <c r="Q196" s="308"/>
      <c r="R196" s="32"/>
      <c r="S196" s="308"/>
      <c r="T196" s="308"/>
      <c r="U196" s="32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K196" s="1"/>
      <c r="AN196" s="32"/>
    </row>
    <row r="197" spans="6:40">
      <c r="F197" s="380"/>
      <c r="G197" s="70"/>
      <c r="H197" s="380"/>
      <c r="I197" s="32"/>
      <c r="J197" s="70"/>
      <c r="K197" s="32"/>
      <c r="L197" s="32"/>
      <c r="M197" s="70"/>
      <c r="N197" s="308"/>
      <c r="O197" s="308"/>
      <c r="P197" s="308"/>
      <c r="Q197" s="308"/>
      <c r="R197" s="32"/>
      <c r="S197" s="308"/>
      <c r="T197" s="308"/>
      <c r="U197" s="32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K197" s="1"/>
      <c r="AN197" s="32"/>
    </row>
    <row r="198" spans="6:40">
      <c r="F198" s="380"/>
      <c r="G198" s="70"/>
      <c r="H198" s="380"/>
      <c r="I198" s="32"/>
      <c r="J198" s="70"/>
      <c r="K198" s="32"/>
      <c r="L198" s="32"/>
      <c r="M198" s="70"/>
      <c r="N198" s="308"/>
      <c r="O198" s="308"/>
      <c r="P198" s="308"/>
      <c r="Q198" s="308"/>
      <c r="R198" s="32"/>
      <c r="S198" s="308"/>
      <c r="T198" s="308"/>
      <c r="U198" s="32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K198" s="1"/>
      <c r="AN198" s="32"/>
    </row>
    <row r="199" spans="6:40">
      <c r="F199" s="380"/>
      <c r="G199" s="70"/>
      <c r="H199" s="380"/>
      <c r="I199" s="32"/>
      <c r="J199" s="70"/>
      <c r="K199" s="32"/>
      <c r="L199" s="32"/>
      <c r="M199" s="70"/>
      <c r="N199" s="308"/>
      <c r="O199" s="308"/>
      <c r="P199" s="308"/>
      <c r="Q199" s="308"/>
      <c r="R199" s="32"/>
      <c r="S199" s="308"/>
      <c r="T199" s="308"/>
      <c r="U199" s="32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K199" s="1"/>
      <c r="AN199" s="32"/>
    </row>
    <row r="200" spans="6:40">
      <c r="F200" s="380"/>
      <c r="G200" s="380"/>
      <c r="H200" s="380"/>
      <c r="I200" s="32"/>
      <c r="J200" s="380"/>
      <c r="K200" s="32"/>
      <c r="L200" s="32"/>
      <c r="M200" s="380"/>
      <c r="N200" s="308"/>
      <c r="O200" s="308"/>
      <c r="P200" s="308"/>
      <c r="Q200" s="308"/>
      <c r="R200" s="32"/>
      <c r="S200" s="308"/>
      <c r="T200" s="308"/>
      <c r="U200" s="32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K200" s="1"/>
      <c r="AN200" s="32"/>
    </row>
    <row r="201" spans="6:40">
      <c r="F201" s="380"/>
      <c r="G201" s="380"/>
      <c r="H201" s="380"/>
      <c r="I201" s="32"/>
      <c r="J201" s="380"/>
      <c r="K201" s="32"/>
      <c r="L201" s="32"/>
      <c r="M201" s="380"/>
      <c r="N201" s="308"/>
      <c r="O201" s="308"/>
      <c r="P201" s="308"/>
      <c r="Q201" s="308"/>
      <c r="R201" s="32"/>
      <c r="S201" s="308"/>
      <c r="T201" s="308"/>
      <c r="U201" s="32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K201" s="1"/>
      <c r="AN201" s="32"/>
    </row>
    <row r="202" spans="6:40">
      <c r="F202" s="380"/>
      <c r="G202" s="380"/>
      <c r="H202" s="380"/>
      <c r="I202" s="32"/>
      <c r="J202" s="380"/>
      <c r="K202" s="32"/>
      <c r="L202" s="32"/>
      <c r="M202" s="380"/>
      <c r="N202" s="308"/>
      <c r="O202" s="308"/>
      <c r="P202" s="308"/>
      <c r="Q202" s="308"/>
      <c r="R202" s="32"/>
      <c r="S202" s="308"/>
      <c r="T202" s="308"/>
      <c r="U202" s="32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K202" s="1"/>
      <c r="AN202" s="32"/>
    </row>
    <row r="203" spans="6:40">
      <c r="F203" s="380"/>
      <c r="G203" s="380"/>
      <c r="H203" s="380"/>
      <c r="I203" s="32"/>
      <c r="J203" s="380"/>
      <c r="K203" s="32"/>
      <c r="L203" s="32"/>
      <c r="M203" s="380"/>
      <c r="N203" s="308"/>
      <c r="O203" s="308"/>
      <c r="P203" s="308"/>
      <c r="Q203" s="308"/>
      <c r="R203" s="32"/>
      <c r="S203" s="308"/>
      <c r="T203" s="308"/>
      <c r="U203" s="32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K203" s="1"/>
      <c r="AN203" s="32"/>
    </row>
    <row r="204" spans="6:40">
      <c r="F204" s="380"/>
      <c r="G204" s="380"/>
      <c r="H204" s="380"/>
      <c r="I204" s="32"/>
      <c r="J204" s="380"/>
      <c r="K204" s="32"/>
      <c r="L204" s="32"/>
      <c r="M204" s="380"/>
      <c r="N204" s="308"/>
      <c r="O204" s="308"/>
      <c r="P204" s="308"/>
      <c r="Q204" s="308"/>
      <c r="R204" s="32"/>
      <c r="S204" s="308"/>
      <c r="T204" s="308"/>
      <c r="U204" s="32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K204" s="32"/>
      <c r="AL204" s="380"/>
      <c r="AM204" s="380"/>
      <c r="AN204" s="32"/>
    </row>
    <row r="205" spans="6:40">
      <c r="F205" s="380"/>
      <c r="G205" s="380"/>
      <c r="H205" s="380"/>
      <c r="I205" s="32"/>
      <c r="J205" s="380"/>
      <c r="K205" s="32"/>
      <c r="L205" s="32"/>
      <c r="M205" s="380"/>
      <c r="N205" s="308"/>
      <c r="O205" s="308"/>
      <c r="P205" s="308"/>
      <c r="Q205" s="308"/>
      <c r="R205" s="32"/>
      <c r="S205" s="308"/>
      <c r="T205" s="308"/>
      <c r="U205" s="32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K205" s="32"/>
      <c r="AL205" s="380"/>
      <c r="AM205" s="380"/>
      <c r="AN205" s="32"/>
    </row>
    <row r="206" spans="6:40">
      <c r="F206" s="380"/>
      <c r="G206" s="380"/>
      <c r="H206" s="380"/>
      <c r="I206" s="32"/>
      <c r="J206" s="380"/>
      <c r="K206" s="32"/>
      <c r="L206" s="32"/>
      <c r="M206" s="380"/>
      <c r="N206" s="308"/>
      <c r="O206" s="308"/>
      <c r="P206" s="308"/>
      <c r="Q206" s="308"/>
      <c r="R206" s="32"/>
      <c r="S206" s="308"/>
      <c r="T206" s="308"/>
      <c r="U206" s="32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K206" s="32"/>
      <c r="AL206" s="380"/>
      <c r="AM206" s="380"/>
      <c r="AN206" s="32"/>
    </row>
    <row r="207" spans="6:40">
      <c r="F207" s="380"/>
      <c r="G207" s="380"/>
      <c r="H207" s="380"/>
      <c r="I207" s="32"/>
      <c r="J207" s="380"/>
      <c r="K207" s="32"/>
      <c r="L207" s="32"/>
      <c r="M207" s="380"/>
      <c r="N207" s="308"/>
      <c r="O207" s="308"/>
      <c r="P207" s="308"/>
      <c r="Q207" s="308"/>
      <c r="R207" s="32"/>
      <c r="S207" s="308"/>
      <c r="T207" s="308"/>
      <c r="U207" s="32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K207" s="32"/>
      <c r="AL207" s="380"/>
      <c r="AM207" s="380"/>
      <c r="AN207" s="32"/>
    </row>
    <row r="208" spans="6:40">
      <c r="F208" s="380"/>
      <c r="G208" s="380"/>
      <c r="H208" s="380"/>
      <c r="I208" s="32"/>
      <c r="J208" s="380"/>
      <c r="K208" s="32"/>
      <c r="L208" s="32"/>
      <c r="M208" s="380"/>
      <c r="N208" s="308"/>
      <c r="O208" s="308"/>
      <c r="P208" s="308"/>
      <c r="Q208" s="308"/>
      <c r="R208" s="32"/>
      <c r="S208" s="308"/>
      <c r="T208" s="308"/>
      <c r="U208" s="32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K208" s="32"/>
      <c r="AL208" s="380"/>
      <c r="AM208" s="380"/>
      <c r="AN208" s="32"/>
    </row>
    <row r="209" spans="6:40">
      <c r="F209" s="380"/>
      <c r="G209" s="380"/>
      <c r="H209" s="380"/>
      <c r="I209" s="32"/>
      <c r="J209" s="380"/>
      <c r="K209" s="32"/>
      <c r="L209" s="32"/>
      <c r="M209" s="380"/>
      <c r="N209" s="308"/>
      <c r="O209" s="308"/>
      <c r="P209" s="308"/>
      <c r="Q209" s="308"/>
      <c r="R209" s="32"/>
      <c r="S209" s="308"/>
      <c r="T209" s="308"/>
      <c r="U209" s="32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K209" s="32"/>
      <c r="AL209" s="380"/>
      <c r="AM209" s="380"/>
      <c r="AN209" s="32"/>
    </row>
    <row r="210" spans="6:40">
      <c r="F210" s="380"/>
      <c r="G210" s="380"/>
      <c r="H210" s="380"/>
      <c r="I210" s="32"/>
      <c r="J210" s="380"/>
      <c r="K210" s="32"/>
      <c r="L210" s="32"/>
      <c r="M210" s="380"/>
      <c r="N210" s="308"/>
      <c r="O210" s="308"/>
      <c r="P210" s="308"/>
      <c r="Q210" s="308"/>
      <c r="R210" s="32"/>
      <c r="S210" s="308"/>
      <c r="T210" s="308"/>
      <c r="U210" s="32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K210" s="32"/>
      <c r="AL210" s="380"/>
      <c r="AM210" s="380"/>
      <c r="AN210" s="32"/>
    </row>
    <row r="211" spans="6:40">
      <c r="F211" s="380"/>
      <c r="G211" s="380"/>
      <c r="H211" s="380"/>
      <c r="I211" s="32"/>
      <c r="J211" s="380"/>
      <c r="K211" s="32"/>
      <c r="L211" s="32"/>
      <c r="M211" s="380"/>
      <c r="N211" s="308"/>
      <c r="O211" s="308"/>
      <c r="P211" s="308"/>
      <c r="Q211" s="308"/>
      <c r="R211" s="32"/>
      <c r="S211" s="308"/>
      <c r="T211" s="308"/>
      <c r="U211" s="32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K211" s="32"/>
      <c r="AL211" s="380"/>
      <c r="AM211" s="380"/>
      <c r="AN211" s="32"/>
    </row>
    <row r="212" spans="6:40">
      <c r="F212" s="380"/>
      <c r="G212" s="380"/>
      <c r="H212" s="380"/>
      <c r="I212" s="32"/>
      <c r="J212" s="380"/>
      <c r="K212" s="32"/>
      <c r="L212" s="32"/>
      <c r="M212" s="380"/>
      <c r="N212" s="308"/>
      <c r="O212" s="308"/>
      <c r="P212" s="308"/>
      <c r="Q212" s="308"/>
      <c r="R212" s="32"/>
      <c r="S212" s="308"/>
      <c r="T212" s="308"/>
      <c r="U212" s="32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K212" s="32"/>
      <c r="AL212" s="380"/>
      <c r="AM212" s="380"/>
      <c r="AN212" s="32"/>
    </row>
    <row r="213" spans="6:40">
      <c r="F213" s="380"/>
      <c r="G213" s="380"/>
      <c r="H213" s="380"/>
      <c r="I213" s="32"/>
      <c r="J213" s="380"/>
      <c r="K213" s="32"/>
      <c r="L213" s="32"/>
      <c r="M213" s="380"/>
      <c r="N213" s="308"/>
      <c r="O213" s="308"/>
      <c r="P213" s="308"/>
      <c r="Q213" s="308"/>
      <c r="R213" s="32"/>
      <c r="S213" s="308"/>
      <c r="T213" s="308"/>
      <c r="U213" s="32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K213" s="32"/>
      <c r="AL213" s="380"/>
      <c r="AM213" s="380"/>
      <c r="AN213" s="32"/>
    </row>
    <row r="214" spans="6:40">
      <c r="F214" s="380"/>
      <c r="G214" s="380"/>
      <c r="H214" s="380"/>
      <c r="I214" s="32"/>
      <c r="J214" s="380"/>
      <c r="K214" s="32"/>
      <c r="L214" s="32"/>
      <c r="M214" s="380"/>
      <c r="N214" s="308"/>
      <c r="O214" s="308"/>
      <c r="P214" s="308"/>
      <c r="Q214" s="308"/>
      <c r="R214" s="32"/>
      <c r="S214" s="308"/>
      <c r="T214" s="308"/>
      <c r="U214" s="32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K214" s="32"/>
      <c r="AL214" s="380"/>
      <c r="AM214" s="380"/>
      <c r="AN214" s="32"/>
    </row>
    <row r="215" spans="6:40">
      <c r="F215" s="380"/>
      <c r="G215" s="380"/>
      <c r="H215" s="380"/>
      <c r="I215" s="32"/>
      <c r="J215" s="380"/>
      <c r="K215" s="32"/>
      <c r="L215" s="32"/>
      <c r="M215" s="380"/>
      <c r="N215" s="308"/>
      <c r="O215" s="308"/>
      <c r="P215" s="308"/>
      <c r="Q215" s="308"/>
      <c r="R215" s="32"/>
      <c r="S215" s="308"/>
      <c r="T215" s="308"/>
      <c r="U215" s="32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K215" s="32"/>
      <c r="AL215" s="380"/>
      <c r="AM215" s="380"/>
      <c r="AN215" s="32"/>
    </row>
    <row r="216" spans="6:40">
      <c r="F216" s="380"/>
      <c r="G216" s="380"/>
      <c r="H216" s="380"/>
      <c r="I216" s="32"/>
      <c r="J216" s="380"/>
      <c r="K216" s="32"/>
      <c r="L216" s="32"/>
      <c r="M216" s="380"/>
      <c r="N216" s="308"/>
      <c r="O216" s="308"/>
      <c r="P216" s="308"/>
      <c r="Q216" s="308"/>
      <c r="R216" s="32"/>
      <c r="S216" s="308"/>
      <c r="T216" s="308"/>
      <c r="U216" s="32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K216" s="32"/>
      <c r="AL216" s="380"/>
      <c r="AM216" s="380"/>
      <c r="AN216" s="32"/>
    </row>
    <row r="217" spans="6:40">
      <c r="F217" s="380"/>
      <c r="G217" s="380"/>
      <c r="H217" s="380"/>
      <c r="I217" s="32"/>
      <c r="J217" s="380"/>
      <c r="K217" s="32"/>
      <c r="L217" s="32"/>
      <c r="M217" s="380"/>
      <c r="N217" s="308"/>
      <c r="O217" s="308"/>
      <c r="P217" s="308"/>
      <c r="Q217" s="308"/>
      <c r="R217" s="32"/>
      <c r="S217" s="308"/>
      <c r="T217" s="308"/>
      <c r="U217" s="32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K217" s="32"/>
      <c r="AL217" s="380"/>
      <c r="AM217" s="380"/>
      <c r="AN217" s="32"/>
    </row>
    <row r="218" spans="6:40">
      <c r="F218" s="380"/>
      <c r="G218" s="380"/>
      <c r="H218" s="380"/>
      <c r="I218" s="32"/>
      <c r="J218" s="380"/>
      <c r="K218" s="32"/>
      <c r="L218" s="32"/>
      <c r="M218" s="380"/>
      <c r="N218" s="308"/>
      <c r="O218" s="308"/>
      <c r="P218" s="308"/>
      <c r="Q218" s="308"/>
      <c r="R218" s="32"/>
      <c r="S218" s="308"/>
      <c r="T218" s="308"/>
      <c r="U218" s="32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K218" s="32"/>
      <c r="AL218" s="380"/>
      <c r="AM218" s="380"/>
      <c r="AN218" s="32"/>
    </row>
    <row r="219" spans="6:40">
      <c r="F219" s="380"/>
      <c r="G219" s="380"/>
      <c r="H219" s="380"/>
      <c r="I219" s="32"/>
      <c r="J219" s="380"/>
      <c r="K219" s="32"/>
      <c r="L219" s="32"/>
      <c r="M219" s="380"/>
      <c r="N219" s="308"/>
      <c r="O219" s="308"/>
      <c r="P219" s="308"/>
      <c r="Q219" s="308"/>
      <c r="R219" s="32"/>
      <c r="S219" s="308"/>
      <c r="T219" s="308"/>
      <c r="U219" s="32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K219" s="32"/>
      <c r="AL219" s="380"/>
      <c r="AM219" s="380"/>
      <c r="AN219" s="32"/>
    </row>
    <row r="220" spans="6:40">
      <c r="F220" s="380"/>
      <c r="G220" s="380"/>
      <c r="H220" s="380"/>
      <c r="I220" s="32"/>
      <c r="J220" s="380"/>
      <c r="K220" s="32"/>
      <c r="L220" s="32"/>
      <c r="M220" s="380"/>
      <c r="N220" s="308"/>
      <c r="O220" s="308"/>
      <c r="P220" s="308"/>
      <c r="Q220" s="308"/>
      <c r="R220" s="32"/>
      <c r="S220" s="308"/>
      <c r="T220" s="308"/>
      <c r="U220" s="32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K220" s="32"/>
      <c r="AL220" s="380"/>
      <c r="AM220" s="380"/>
      <c r="AN220" s="32"/>
    </row>
    <row r="221" spans="6:40">
      <c r="F221" s="380"/>
      <c r="G221" s="380"/>
      <c r="H221" s="380"/>
      <c r="I221" s="32"/>
      <c r="J221" s="380"/>
      <c r="K221" s="32"/>
      <c r="L221" s="32"/>
      <c r="M221" s="380"/>
      <c r="N221" s="308"/>
      <c r="O221" s="308"/>
      <c r="P221" s="308"/>
      <c r="Q221" s="308"/>
      <c r="R221" s="32"/>
      <c r="S221" s="308"/>
      <c r="T221" s="308"/>
      <c r="U221" s="32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K221" s="32"/>
      <c r="AL221" s="380"/>
      <c r="AM221" s="380"/>
      <c r="AN221" s="32"/>
    </row>
    <row r="222" spans="6:40">
      <c r="F222" s="380"/>
      <c r="G222" s="380"/>
      <c r="H222" s="380"/>
      <c r="I222" s="32"/>
      <c r="J222" s="380"/>
      <c r="K222" s="32"/>
      <c r="L222" s="32"/>
      <c r="M222" s="380"/>
      <c r="N222" s="308"/>
      <c r="O222" s="308"/>
      <c r="P222" s="308"/>
      <c r="Q222" s="308"/>
      <c r="R222" s="32"/>
      <c r="S222" s="308"/>
      <c r="T222" s="308"/>
      <c r="U222" s="32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K222" s="32"/>
      <c r="AL222" s="380"/>
      <c r="AM222" s="380"/>
      <c r="AN222" s="32"/>
    </row>
    <row r="223" spans="6:40">
      <c r="F223" s="380"/>
      <c r="G223" s="380"/>
      <c r="H223" s="380"/>
      <c r="I223" s="32"/>
      <c r="J223" s="380"/>
      <c r="K223" s="32"/>
      <c r="L223" s="32"/>
      <c r="M223" s="380"/>
      <c r="N223" s="308"/>
      <c r="O223" s="308"/>
      <c r="P223" s="308"/>
      <c r="Q223" s="308"/>
      <c r="R223" s="32"/>
      <c r="S223" s="308"/>
      <c r="T223" s="308"/>
      <c r="U223" s="32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K223" s="32"/>
      <c r="AL223" s="380"/>
      <c r="AM223" s="380"/>
      <c r="AN223" s="32"/>
    </row>
    <row r="224" spans="6:40">
      <c r="F224" s="380"/>
      <c r="G224" s="380"/>
      <c r="H224" s="380"/>
      <c r="I224" s="32"/>
      <c r="J224" s="380"/>
      <c r="K224" s="32"/>
      <c r="L224" s="32"/>
      <c r="M224" s="380"/>
      <c r="N224" s="308"/>
      <c r="O224" s="308"/>
      <c r="P224" s="308"/>
      <c r="Q224" s="308"/>
      <c r="R224" s="32"/>
      <c r="S224" s="308"/>
      <c r="T224" s="308"/>
      <c r="U224" s="32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K224" s="32"/>
      <c r="AL224" s="380"/>
      <c r="AM224" s="380"/>
      <c r="AN224" s="32"/>
    </row>
    <row r="225" spans="6:40">
      <c r="F225" s="380"/>
      <c r="G225" s="380"/>
      <c r="H225" s="380"/>
      <c r="I225" s="32"/>
      <c r="J225" s="380"/>
      <c r="K225" s="32"/>
      <c r="L225" s="32"/>
      <c r="M225" s="380"/>
      <c r="N225" s="308"/>
      <c r="O225" s="308"/>
      <c r="P225" s="308"/>
      <c r="Q225" s="308"/>
      <c r="R225" s="32"/>
      <c r="S225" s="308"/>
      <c r="T225" s="308"/>
      <c r="U225" s="32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K225" s="32"/>
      <c r="AL225" s="380"/>
      <c r="AM225" s="380"/>
      <c r="AN225" s="32"/>
    </row>
    <row r="226" spans="6:40">
      <c r="F226" s="380"/>
      <c r="G226" s="380"/>
      <c r="H226" s="380"/>
      <c r="I226" s="32"/>
      <c r="J226" s="380"/>
      <c r="K226" s="32"/>
      <c r="L226" s="32"/>
      <c r="M226" s="380"/>
      <c r="N226" s="308"/>
      <c r="O226" s="308"/>
      <c r="P226" s="308"/>
      <c r="Q226" s="308"/>
      <c r="R226" s="32"/>
      <c r="S226" s="308"/>
      <c r="T226" s="308"/>
      <c r="U226" s="32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K226" s="32"/>
      <c r="AL226" s="380"/>
      <c r="AM226" s="380"/>
      <c r="AN226" s="32"/>
    </row>
    <row r="227" spans="6:40">
      <c r="F227" s="380"/>
      <c r="G227" s="380"/>
      <c r="H227" s="380"/>
      <c r="I227" s="32"/>
      <c r="J227" s="380"/>
      <c r="K227" s="32"/>
      <c r="L227" s="32"/>
      <c r="M227" s="380"/>
      <c r="N227" s="308"/>
      <c r="O227" s="308"/>
      <c r="P227" s="308"/>
      <c r="Q227" s="308"/>
      <c r="R227" s="32"/>
      <c r="S227" s="308"/>
      <c r="T227" s="308"/>
      <c r="U227" s="32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K227" s="32"/>
      <c r="AL227" s="380"/>
      <c r="AM227" s="380"/>
      <c r="AN227" s="32"/>
    </row>
    <row r="228" spans="6:40">
      <c r="F228" s="380"/>
      <c r="G228" s="380"/>
      <c r="H228" s="380"/>
      <c r="I228" s="32"/>
      <c r="J228" s="380"/>
      <c r="K228" s="32"/>
      <c r="L228" s="32"/>
      <c r="M228" s="380"/>
      <c r="N228" s="308"/>
      <c r="O228" s="308"/>
      <c r="P228" s="308"/>
      <c r="Q228" s="308"/>
      <c r="R228" s="32"/>
      <c r="S228" s="308"/>
      <c r="T228" s="308"/>
      <c r="U228" s="32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K228" s="32"/>
      <c r="AL228" s="380"/>
      <c r="AM228" s="380"/>
      <c r="AN228" s="32"/>
    </row>
    <row r="229" spans="6:40">
      <c r="F229" s="380"/>
      <c r="G229" s="380"/>
      <c r="H229" s="380"/>
      <c r="I229" s="32"/>
      <c r="J229" s="380"/>
      <c r="K229" s="32"/>
      <c r="L229" s="32"/>
      <c r="M229" s="380"/>
      <c r="N229" s="308"/>
      <c r="O229" s="308"/>
      <c r="P229" s="308"/>
      <c r="Q229" s="308"/>
      <c r="R229" s="32"/>
      <c r="S229" s="308"/>
      <c r="T229" s="308"/>
      <c r="U229" s="32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K229" s="32"/>
      <c r="AL229" s="380"/>
      <c r="AM229" s="380"/>
      <c r="AN229" s="32"/>
    </row>
    <row r="230" spans="6:40">
      <c r="F230" s="380"/>
      <c r="G230" s="380"/>
      <c r="H230" s="380"/>
      <c r="I230" s="32"/>
      <c r="J230" s="380"/>
      <c r="K230" s="32"/>
      <c r="L230" s="32"/>
      <c r="M230" s="380"/>
      <c r="N230" s="308"/>
      <c r="O230" s="308"/>
      <c r="P230" s="308"/>
      <c r="Q230" s="308"/>
      <c r="R230" s="32"/>
      <c r="S230" s="308"/>
      <c r="T230" s="308"/>
      <c r="U230" s="32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K230" s="32"/>
      <c r="AL230" s="380"/>
      <c r="AM230" s="380"/>
      <c r="AN230" s="32"/>
    </row>
    <row r="231" spans="6:40">
      <c r="F231" s="380"/>
      <c r="G231" s="380"/>
      <c r="H231" s="380"/>
      <c r="I231" s="32"/>
      <c r="J231" s="380"/>
      <c r="K231" s="32"/>
      <c r="L231" s="32"/>
      <c r="M231" s="380"/>
      <c r="N231" s="308"/>
      <c r="O231" s="308"/>
      <c r="P231" s="308"/>
      <c r="Q231" s="308"/>
      <c r="R231" s="32"/>
      <c r="S231" s="308"/>
      <c r="T231" s="308"/>
      <c r="U231" s="32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K231" s="32"/>
      <c r="AL231" s="380"/>
      <c r="AM231" s="380"/>
      <c r="AN231" s="32"/>
    </row>
    <row r="232" spans="6:40">
      <c r="F232" s="380"/>
      <c r="G232" s="380"/>
      <c r="H232" s="380"/>
      <c r="I232" s="32"/>
      <c r="J232" s="380"/>
      <c r="K232" s="32"/>
      <c r="L232" s="32"/>
      <c r="M232" s="380"/>
      <c r="N232" s="308"/>
      <c r="O232" s="308"/>
      <c r="P232" s="308"/>
      <c r="Q232" s="308"/>
      <c r="R232" s="32"/>
      <c r="S232" s="308"/>
      <c r="T232" s="308"/>
      <c r="U232" s="32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K232" s="32"/>
      <c r="AL232" s="380"/>
      <c r="AM232" s="380"/>
      <c r="AN232" s="32"/>
    </row>
    <row r="233" spans="6:40">
      <c r="F233" s="380"/>
      <c r="G233" s="380"/>
      <c r="H233" s="380"/>
      <c r="I233" s="32"/>
      <c r="J233" s="380"/>
      <c r="K233" s="32"/>
      <c r="L233" s="32"/>
      <c r="M233" s="380"/>
      <c r="N233" s="308"/>
      <c r="O233" s="308"/>
      <c r="P233" s="308"/>
      <c r="Q233" s="308"/>
      <c r="R233" s="32"/>
      <c r="S233" s="308"/>
      <c r="T233" s="308"/>
      <c r="U233" s="32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K233" s="32"/>
      <c r="AL233" s="380"/>
      <c r="AM233" s="380"/>
      <c r="AN233" s="32"/>
    </row>
    <row r="234" spans="6:40">
      <c r="F234" s="380"/>
      <c r="G234" s="380"/>
      <c r="H234" s="380"/>
      <c r="I234" s="32"/>
      <c r="J234" s="380"/>
      <c r="K234" s="32"/>
      <c r="L234" s="32"/>
      <c r="M234" s="380"/>
      <c r="N234" s="308"/>
      <c r="O234" s="308"/>
      <c r="P234" s="308"/>
      <c r="Q234" s="308"/>
      <c r="R234" s="32"/>
      <c r="S234" s="308"/>
      <c r="T234" s="308"/>
      <c r="U234" s="32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K234" s="32"/>
      <c r="AL234" s="380"/>
      <c r="AM234" s="380"/>
      <c r="AN234" s="32"/>
    </row>
    <row r="235" spans="6:40">
      <c r="F235" s="380"/>
      <c r="G235" s="380"/>
      <c r="H235" s="380"/>
      <c r="I235" s="32"/>
      <c r="J235" s="380"/>
      <c r="K235" s="32"/>
      <c r="L235" s="32"/>
      <c r="M235" s="380"/>
      <c r="N235" s="308"/>
      <c r="O235" s="308"/>
      <c r="P235" s="308"/>
      <c r="Q235" s="308"/>
      <c r="R235" s="32"/>
      <c r="S235" s="308"/>
      <c r="T235" s="308"/>
      <c r="U235" s="32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K235" s="32"/>
      <c r="AL235" s="380"/>
      <c r="AM235" s="380"/>
      <c r="AN235" s="32"/>
    </row>
    <row r="236" spans="6:40">
      <c r="F236" s="380"/>
      <c r="G236" s="380"/>
      <c r="H236" s="380"/>
      <c r="I236" s="32"/>
      <c r="J236" s="380"/>
      <c r="K236" s="32"/>
      <c r="L236" s="32"/>
      <c r="M236" s="380"/>
      <c r="N236" s="308"/>
      <c r="O236" s="308"/>
      <c r="P236" s="308"/>
      <c r="Q236" s="308"/>
      <c r="R236" s="32"/>
      <c r="S236" s="308"/>
      <c r="T236" s="308"/>
      <c r="U236" s="32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K236" s="32"/>
      <c r="AL236" s="380"/>
      <c r="AM236" s="380"/>
      <c r="AN236" s="32"/>
    </row>
    <row r="237" spans="6:40">
      <c r="F237" s="380"/>
      <c r="G237" s="380"/>
      <c r="H237" s="380"/>
      <c r="I237" s="32"/>
      <c r="J237" s="380"/>
      <c r="K237" s="32"/>
      <c r="L237" s="32"/>
      <c r="M237" s="380"/>
      <c r="N237" s="308"/>
      <c r="O237" s="308"/>
      <c r="P237" s="308"/>
      <c r="Q237" s="308"/>
      <c r="R237" s="32"/>
      <c r="S237" s="308"/>
      <c r="T237" s="308"/>
      <c r="U237" s="32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K237" s="32"/>
      <c r="AL237" s="380"/>
      <c r="AM237" s="380"/>
      <c r="AN237" s="32"/>
    </row>
    <row r="238" spans="6:40">
      <c r="F238" s="380"/>
      <c r="G238" s="380"/>
      <c r="H238" s="380"/>
      <c r="I238" s="32"/>
      <c r="J238" s="380"/>
      <c r="K238" s="32"/>
      <c r="L238" s="32"/>
      <c r="M238" s="380"/>
      <c r="N238" s="308"/>
      <c r="O238" s="308"/>
      <c r="P238" s="308"/>
      <c r="Q238" s="308"/>
      <c r="R238" s="32"/>
      <c r="S238" s="308"/>
      <c r="T238" s="308"/>
      <c r="U238" s="32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K238" s="32"/>
      <c r="AL238" s="380"/>
      <c r="AM238" s="380"/>
      <c r="AN238" s="32"/>
    </row>
    <row r="239" spans="6:40">
      <c r="F239" s="380"/>
      <c r="G239" s="380"/>
      <c r="H239" s="380"/>
      <c r="I239" s="32"/>
      <c r="J239" s="380"/>
      <c r="K239" s="32"/>
      <c r="L239" s="32"/>
      <c r="M239" s="380"/>
      <c r="N239" s="308"/>
      <c r="O239" s="308"/>
      <c r="P239" s="308"/>
      <c r="Q239" s="308"/>
      <c r="R239" s="32"/>
      <c r="S239" s="308"/>
      <c r="T239" s="308"/>
      <c r="U239" s="32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K239" s="32"/>
      <c r="AL239" s="380"/>
      <c r="AM239" s="380"/>
      <c r="AN239" s="32"/>
    </row>
    <row r="240" spans="6:40">
      <c r="F240" s="380"/>
      <c r="G240" s="380"/>
      <c r="H240" s="380"/>
      <c r="I240" s="32"/>
      <c r="J240" s="380"/>
      <c r="K240" s="32"/>
      <c r="L240" s="32"/>
      <c r="M240" s="380"/>
      <c r="N240" s="308"/>
      <c r="O240" s="308"/>
      <c r="P240" s="308"/>
      <c r="Q240" s="308"/>
      <c r="R240" s="32"/>
      <c r="S240" s="308"/>
      <c r="T240" s="308"/>
      <c r="U240" s="32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K240" s="32"/>
      <c r="AL240" s="380"/>
      <c r="AM240" s="380"/>
      <c r="AN240" s="32"/>
    </row>
    <row r="241" spans="6:40">
      <c r="F241" s="380"/>
      <c r="G241" s="380"/>
      <c r="H241" s="380"/>
      <c r="I241" s="32"/>
      <c r="J241" s="380"/>
      <c r="K241" s="32"/>
      <c r="L241" s="32"/>
      <c r="M241" s="380"/>
      <c r="N241" s="308"/>
      <c r="O241" s="308"/>
      <c r="P241" s="308"/>
      <c r="Q241" s="308"/>
      <c r="R241" s="32"/>
      <c r="S241" s="308"/>
      <c r="T241" s="308"/>
      <c r="U241" s="32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K241" s="32"/>
      <c r="AL241" s="380"/>
      <c r="AM241" s="380"/>
      <c r="AN241" s="32"/>
    </row>
    <row r="242" spans="6:40">
      <c r="F242" s="380"/>
      <c r="G242" s="380"/>
      <c r="H242" s="380"/>
      <c r="I242" s="32"/>
      <c r="J242" s="380"/>
      <c r="K242" s="32"/>
      <c r="L242" s="32"/>
      <c r="M242" s="380"/>
      <c r="N242" s="308"/>
      <c r="O242" s="308"/>
      <c r="P242" s="308"/>
      <c r="Q242" s="308"/>
      <c r="R242" s="32"/>
      <c r="S242" s="308"/>
      <c r="T242" s="308"/>
      <c r="U242" s="32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K242" s="32"/>
      <c r="AL242" s="380"/>
      <c r="AM242" s="380"/>
      <c r="AN242" s="32"/>
    </row>
    <row r="243" spans="6:40">
      <c r="F243" s="380"/>
      <c r="G243" s="380"/>
      <c r="H243" s="380"/>
      <c r="I243" s="32"/>
      <c r="J243" s="380"/>
      <c r="K243" s="32"/>
      <c r="L243" s="32"/>
      <c r="M243" s="380"/>
      <c r="N243" s="308"/>
      <c r="O243" s="308"/>
      <c r="P243" s="308"/>
      <c r="Q243" s="308"/>
      <c r="R243" s="32"/>
      <c r="S243" s="308"/>
      <c r="T243" s="308"/>
      <c r="U243" s="32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K243" s="32"/>
      <c r="AL243" s="380"/>
      <c r="AM243" s="380"/>
      <c r="AN243" s="32"/>
    </row>
    <row r="244" spans="6:40">
      <c r="F244" s="380"/>
      <c r="G244" s="380"/>
      <c r="H244" s="380"/>
      <c r="I244" s="32"/>
      <c r="J244" s="380"/>
      <c r="K244" s="32"/>
      <c r="L244" s="32"/>
      <c r="M244" s="380"/>
      <c r="N244" s="308"/>
      <c r="O244" s="308"/>
      <c r="P244" s="308"/>
      <c r="Q244" s="308"/>
      <c r="R244" s="32"/>
      <c r="S244" s="308"/>
      <c r="T244" s="308"/>
      <c r="U244" s="32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K244" s="32"/>
      <c r="AL244" s="380"/>
      <c r="AM244" s="380"/>
      <c r="AN244" s="32"/>
    </row>
    <row r="245" spans="6:40">
      <c r="F245" s="380"/>
      <c r="G245" s="380"/>
      <c r="H245" s="380"/>
      <c r="I245" s="32"/>
      <c r="J245" s="380"/>
      <c r="K245" s="32"/>
      <c r="L245" s="32"/>
      <c r="M245" s="380"/>
      <c r="N245" s="308"/>
      <c r="O245" s="308"/>
      <c r="P245" s="308"/>
      <c r="Q245" s="308"/>
      <c r="R245" s="32"/>
      <c r="S245" s="308"/>
      <c r="T245" s="308"/>
      <c r="U245" s="32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K245" s="32"/>
      <c r="AL245" s="380"/>
      <c r="AM245" s="380"/>
      <c r="AN245" s="32"/>
    </row>
    <row r="246" spans="6:40">
      <c r="F246" s="380"/>
      <c r="G246" s="380"/>
      <c r="H246" s="380"/>
      <c r="I246" s="32"/>
      <c r="J246" s="380"/>
      <c r="K246" s="32"/>
      <c r="L246" s="32"/>
      <c r="M246" s="380"/>
      <c r="N246" s="308"/>
      <c r="O246" s="308"/>
      <c r="P246" s="308"/>
      <c r="Q246" s="308"/>
      <c r="R246" s="32"/>
      <c r="S246" s="308"/>
      <c r="T246" s="308"/>
      <c r="U246" s="32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K246" s="32"/>
      <c r="AL246" s="380"/>
      <c r="AM246" s="380"/>
      <c r="AN246" s="32"/>
    </row>
    <row r="247" spans="6:40">
      <c r="F247" s="380"/>
      <c r="G247" s="380"/>
      <c r="H247" s="380"/>
      <c r="I247" s="32"/>
      <c r="J247" s="380"/>
      <c r="K247" s="32"/>
      <c r="L247" s="32"/>
      <c r="M247" s="380"/>
      <c r="N247" s="308"/>
      <c r="O247" s="308"/>
      <c r="P247" s="308"/>
      <c r="Q247" s="308"/>
      <c r="R247" s="32"/>
      <c r="S247" s="308"/>
      <c r="T247" s="308"/>
      <c r="U247" s="32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K247" s="32"/>
      <c r="AL247" s="380"/>
      <c r="AM247" s="380"/>
      <c r="AN247" s="32"/>
    </row>
    <row r="248" spans="6:40">
      <c r="F248" s="380"/>
      <c r="G248" s="380"/>
      <c r="H248" s="380"/>
      <c r="I248" s="32"/>
      <c r="J248" s="380"/>
      <c r="K248" s="32"/>
      <c r="L248" s="32"/>
      <c r="M248" s="380"/>
      <c r="N248" s="308"/>
      <c r="O248" s="308"/>
      <c r="P248" s="308"/>
      <c r="Q248" s="308"/>
      <c r="R248" s="32"/>
      <c r="S248" s="308"/>
      <c r="T248" s="308"/>
      <c r="U248" s="32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K248" s="32"/>
      <c r="AL248" s="380"/>
      <c r="AM248" s="380"/>
      <c r="AN248" s="32"/>
    </row>
    <row r="249" spans="6:40">
      <c r="F249" s="380"/>
      <c r="G249" s="380"/>
      <c r="H249" s="380"/>
      <c r="I249" s="32"/>
      <c r="J249" s="380"/>
      <c r="K249" s="32"/>
      <c r="L249" s="32"/>
      <c r="M249" s="380"/>
      <c r="N249" s="308"/>
      <c r="O249" s="308"/>
      <c r="P249" s="308"/>
      <c r="Q249" s="308"/>
      <c r="R249" s="32"/>
      <c r="S249" s="308"/>
      <c r="T249" s="308"/>
      <c r="U249" s="32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K249" s="32"/>
      <c r="AL249" s="380"/>
      <c r="AM249" s="380"/>
      <c r="AN249" s="32"/>
    </row>
    <row r="250" spans="6:40">
      <c r="F250" s="380"/>
      <c r="G250" s="380"/>
      <c r="H250" s="380"/>
      <c r="I250" s="32"/>
      <c r="J250" s="380"/>
      <c r="K250" s="32"/>
      <c r="L250" s="32"/>
      <c r="M250" s="380"/>
      <c r="N250" s="308"/>
      <c r="O250" s="308"/>
      <c r="P250" s="308"/>
      <c r="Q250" s="308"/>
      <c r="R250" s="32"/>
      <c r="S250" s="308"/>
      <c r="T250" s="308"/>
      <c r="U250" s="32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K250" s="32"/>
      <c r="AL250" s="380"/>
      <c r="AM250" s="380"/>
      <c r="AN250" s="32"/>
    </row>
    <row r="251" spans="6:40">
      <c r="F251" s="380"/>
      <c r="G251" s="380"/>
      <c r="H251" s="380"/>
      <c r="I251" s="32"/>
      <c r="J251" s="380"/>
      <c r="K251" s="32"/>
      <c r="L251" s="32"/>
      <c r="M251" s="380"/>
      <c r="N251" s="78"/>
      <c r="O251" s="78"/>
      <c r="P251" s="78"/>
      <c r="Q251" s="78"/>
      <c r="R251" s="30"/>
      <c r="S251" s="78"/>
      <c r="T251" s="78"/>
      <c r="U251" s="30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K251" s="32"/>
      <c r="AL251" s="380"/>
      <c r="AM251" s="380"/>
      <c r="AN251" s="32"/>
    </row>
    <row r="252" spans="6:40">
      <c r="F252" s="380"/>
      <c r="G252" s="380"/>
      <c r="H252" s="380"/>
      <c r="I252" s="32"/>
      <c r="J252" s="380"/>
      <c r="K252" s="32"/>
      <c r="L252" s="32"/>
      <c r="M252" s="380"/>
      <c r="N252" s="79"/>
      <c r="O252" s="79"/>
      <c r="P252" s="79"/>
      <c r="Q252" s="79"/>
      <c r="R252" s="34"/>
      <c r="S252" s="79"/>
      <c r="T252" s="79"/>
      <c r="U252" s="3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K252" s="32"/>
      <c r="AL252" s="380"/>
      <c r="AM252" s="380"/>
      <c r="AN252" s="32"/>
    </row>
    <row r="253" spans="6:40">
      <c r="F253" s="380"/>
      <c r="G253" s="380"/>
      <c r="H253" s="380"/>
      <c r="I253" s="32"/>
      <c r="J253" s="380"/>
      <c r="K253" s="32"/>
      <c r="L253" s="32"/>
      <c r="M253" s="380"/>
      <c r="N253" s="79"/>
      <c r="O253" s="79"/>
      <c r="P253" s="79"/>
      <c r="Q253" s="79"/>
      <c r="R253" s="34"/>
      <c r="S253" s="79"/>
      <c r="T253" s="79"/>
      <c r="U253" s="3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K253" s="32"/>
      <c r="AL253" s="380"/>
      <c r="AM253" s="380"/>
      <c r="AN253" s="32"/>
    </row>
    <row r="254" spans="6:40">
      <c r="F254" s="380"/>
      <c r="G254" s="380"/>
      <c r="H254" s="380"/>
      <c r="I254" s="32"/>
      <c r="J254" s="380"/>
      <c r="K254" s="32"/>
      <c r="L254" s="32"/>
      <c r="M254" s="380"/>
      <c r="N254" s="79"/>
      <c r="O254" s="79"/>
      <c r="P254" s="79"/>
      <c r="Q254" s="79"/>
      <c r="R254" s="34"/>
      <c r="S254" s="79"/>
      <c r="T254" s="79"/>
      <c r="U254" s="3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K254" s="32"/>
      <c r="AL254" s="380"/>
      <c r="AM254" s="380"/>
      <c r="AN254" s="32"/>
    </row>
    <row r="255" spans="6:40">
      <c r="F255" s="380"/>
      <c r="G255" s="380"/>
      <c r="H255" s="380"/>
      <c r="I255" s="32"/>
      <c r="J255" s="380"/>
      <c r="K255" s="32"/>
      <c r="L255" s="32"/>
      <c r="M255" s="380"/>
      <c r="N255" s="79"/>
      <c r="O255" s="79"/>
      <c r="P255" s="79"/>
      <c r="Q255" s="79"/>
      <c r="R255" s="34"/>
      <c r="S255" s="79"/>
      <c r="T255" s="79"/>
      <c r="U255" s="3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K255" s="32"/>
      <c r="AL255" s="380"/>
      <c r="AM255" s="380"/>
      <c r="AN255" s="32"/>
    </row>
    <row r="256" spans="6:40">
      <c r="F256" s="380"/>
      <c r="G256" s="380"/>
      <c r="H256" s="380"/>
      <c r="I256" s="32"/>
      <c r="J256" s="380"/>
      <c r="K256" s="32"/>
      <c r="L256" s="32"/>
      <c r="M256" s="380"/>
      <c r="N256" s="79"/>
      <c r="O256" s="79"/>
      <c r="P256" s="79"/>
      <c r="Q256" s="79"/>
      <c r="R256" s="34"/>
      <c r="S256" s="79"/>
      <c r="T256" s="79"/>
      <c r="U256" s="3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K256" s="32"/>
      <c r="AL256" s="380"/>
      <c r="AM256" s="380"/>
      <c r="AN256" s="32"/>
    </row>
    <row r="257" spans="1:40">
      <c r="F257" s="380"/>
      <c r="G257" s="380"/>
      <c r="H257" s="380"/>
      <c r="I257" s="32"/>
      <c r="J257" s="380"/>
      <c r="K257" s="32"/>
      <c r="L257" s="32"/>
      <c r="M257" s="380"/>
      <c r="N257" s="79"/>
      <c r="O257" s="79"/>
      <c r="P257" s="79"/>
      <c r="Q257" s="79"/>
      <c r="R257" s="34"/>
      <c r="S257" s="79"/>
      <c r="T257" s="79"/>
      <c r="U257" s="3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K257" s="32"/>
      <c r="AL257" s="380"/>
      <c r="AM257" s="380"/>
      <c r="AN257" s="32"/>
    </row>
    <row r="258" spans="1:40">
      <c r="F258" s="380"/>
      <c r="G258" s="380"/>
      <c r="H258" s="380"/>
      <c r="I258" s="32"/>
      <c r="J258" s="380"/>
      <c r="K258" s="32"/>
      <c r="L258" s="32"/>
      <c r="M258" s="380"/>
      <c r="N258" s="79"/>
      <c r="O258" s="79"/>
      <c r="P258" s="79"/>
      <c r="Q258" s="79"/>
      <c r="R258" s="34"/>
      <c r="S258" s="79"/>
      <c r="T258" s="79"/>
      <c r="U258" s="3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K258" s="32"/>
      <c r="AL258" s="380"/>
      <c r="AM258" s="380"/>
      <c r="AN258" s="32"/>
    </row>
    <row r="259" spans="1:40">
      <c r="F259" s="380"/>
      <c r="G259" s="380"/>
      <c r="H259" s="380"/>
      <c r="I259" s="32"/>
      <c r="J259" s="380"/>
      <c r="K259" s="32"/>
      <c r="L259" s="32"/>
      <c r="M259" s="380"/>
      <c r="N259" s="79"/>
      <c r="O259" s="79"/>
      <c r="P259" s="79"/>
      <c r="Q259" s="79"/>
      <c r="R259" s="34"/>
      <c r="S259" s="79"/>
      <c r="T259" s="79"/>
      <c r="U259" s="3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K259" s="32"/>
      <c r="AL259" s="380"/>
      <c r="AM259" s="380"/>
      <c r="AN259" s="32"/>
    </row>
    <row r="260" spans="1:40">
      <c r="F260" s="380"/>
      <c r="G260" s="380"/>
      <c r="H260" s="380"/>
      <c r="I260" s="32"/>
      <c r="J260" s="380"/>
      <c r="K260" s="32"/>
      <c r="L260" s="32"/>
      <c r="M260" s="380"/>
      <c r="N260" s="79"/>
      <c r="O260" s="79"/>
      <c r="P260" s="79"/>
      <c r="Q260" s="79"/>
      <c r="R260" s="34"/>
      <c r="S260" s="79"/>
      <c r="T260" s="79"/>
      <c r="U260" s="3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K260" s="32"/>
      <c r="AL260" s="380"/>
      <c r="AM260" s="380"/>
      <c r="AN260" s="32"/>
    </row>
    <row r="261" spans="1:40">
      <c r="F261" s="380"/>
      <c r="G261" s="71"/>
      <c r="H261" s="380"/>
      <c r="I261" s="32"/>
      <c r="J261" s="71"/>
      <c r="K261" s="32"/>
      <c r="L261" s="32"/>
      <c r="M261" s="71"/>
      <c r="N261" s="79"/>
      <c r="O261" s="79"/>
      <c r="P261" s="79"/>
      <c r="Q261" s="79"/>
      <c r="R261" s="34"/>
      <c r="S261" s="79"/>
      <c r="T261" s="79"/>
      <c r="U261" s="3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K261" s="32"/>
      <c r="AL261" s="380"/>
      <c r="AM261" s="380"/>
      <c r="AN261" s="32"/>
    </row>
    <row r="262" spans="1:40">
      <c r="A262" s="30"/>
      <c r="B262" s="30"/>
      <c r="C262" s="30"/>
      <c r="D262" s="30"/>
      <c r="E262" s="78"/>
      <c r="F262" s="71"/>
      <c r="G262" s="72"/>
      <c r="H262" s="71"/>
      <c r="I262" s="30"/>
      <c r="J262" s="72"/>
      <c r="K262" s="30"/>
      <c r="L262" s="30"/>
      <c r="M262" s="72"/>
      <c r="N262" s="79"/>
      <c r="O262" s="79"/>
      <c r="P262" s="79"/>
      <c r="Q262" s="79"/>
      <c r="R262" s="34"/>
      <c r="S262" s="79"/>
      <c r="T262" s="79"/>
      <c r="U262" s="3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K262" s="32"/>
      <c r="AL262" s="380"/>
      <c r="AM262" s="380"/>
      <c r="AN262" s="32"/>
    </row>
    <row r="263" spans="1:40">
      <c r="A263" s="34"/>
      <c r="B263" s="34"/>
      <c r="C263" s="34"/>
      <c r="D263" s="34"/>
      <c r="E263" s="79"/>
      <c r="F263" s="72"/>
      <c r="G263" s="72"/>
      <c r="H263" s="72"/>
      <c r="I263" s="34"/>
      <c r="J263" s="72"/>
      <c r="K263" s="34"/>
      <c r="L263" s="34"/>
      <c r="M263" s="72"/>
      <c r="N263" s="79"/>
      <c r="O263" s="79"/>
      <c r="P263" s="79"/>
      <c r="Q263" s="79"/>
      <c r="R263" s="34"/>
      <c r="S263" s="79"/>
      <c r="T263" s="79"/>
      <c r="U263" s="3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K263" s="32"/>
      <c r="AL263" s="380"/>
      <c r="AM263" s="380"/>
      <c r="AN263" s="32"/>
    </row>
    <row r="264" spans="1:40">
      <c r="A264" s="34"/>
      <c r="B264" s="34"/>
      <c r="C264" s="34"/>
      <c r="D264" s="34"/>
      <c r="E264" s="79"/>
      <c r="F264" s="72"/>
      <c r="G264" s="72"/>
      <c r="H264" s="72"/>
      <c r="I264" s="34"/>
      <c r="J264" s="72"/>
      <c r="K264" s="34"/>
      <c r="L264" s="34"/>
      <c r="M264" s="72"/>
      <c r="N264" s="79"/>
      <c r="O264" s="79"/>
      <c r="P264" s="79"/>
      <c r="Q264" s="79"/>
      <c r="R264" s="34"/>
      <c r="S264" s="79"/>
      <c r="T264" s="79"/>
      <c r="U264" s="3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K264" s="32"/>
      <c r="AL264" s="380"/>
      <c r="AM264" s="380"/>
      <c r="AN264" s="32"/>
    </row>
    <row r="265" spans="1:40">
      <c r="A265" s="34"/>
      <c r="B265" s="34"/>
      <c r="C265" s="34"/>
      <c r="D265" s="34"/>
      <c r="E265" s="79"/>
      <c r="F265" s="72"/>
      <c r="G265" s="72"/>
      <c r="H265" s="72"/>
      <c r="I265" s="34"/>
      <c r="J265" s="72"/>
      <c r="K265" s="34"/>
      <c r="L265" s="34"/>
      <c r="M265" s="72"/>
      <c r="N265" s="79"/>
      <c r="O265" s="79"/>
      <c r="P265" s="79"/>
      <c r="Q265" s="79"/>
      <c r="R265" s="34"/>
      <c r="S265" s="79"/>
      <c r="T265" s="79"/>
      <c r="U265" s="3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K265" s="32"/>
      <c r="AL265" s="380"/>
      <c r="AM265" s="380"/>
      <c r="AN265" s="32"/>
    </row>
    <row r="266" spans="1:40">
      <c r="A266" s="34"/>
      <c r="B266" s="34"/>
      <c r="C266" s="34"/>
      <c r="D266" s="34"/>
      <c r="E266" s="79"/>
      <c r="F266" s="72"/>
      <c r="G266" s="72"/>
      <c r="H266" s="72"/>
      <c r="I266" s="34"/>
      <c r="J266" s="72"/>
      <c r="K266" s="34"/>
      <c r="L266" s="34"/>
      <c r="M266" s="72"/>
      <c r="N266" s="79"/>
      <c r="O266" s="79"/>
      <c r="P266" s="79"/>
      <c r="Q266" s="79"/>
      <c r="R266" s="34"/>
      <c r="S266" s="79"/>
      <c r="T266" s="79"/>
      <c r="U266" s="3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K266" s="32"/>
      <c r="AL266" s="380"/>
      <c r="AM266" s="380"/>
      <c r="AN266" s="32"/>
    </row>
    <row r="267" spans="1:40">
      <c r="A267" s="34"/>
      <c r="B267" s="34"/>
      <c r="C267" s="34"/>
      <c r="D267" s="34"/>
      <c r="E267" s="79"/>
      <c r="F267" s="72"/>
      <c r="G267" s="72"/>
      <c r="H267" s="72"/>
      <c r="I267" s="34"/>
      <c r="J267" s="72"/>
      <c r="K267" s="34"/>
      <c r="L267" s="34"/>
      <c r="M267" s="72"/>
      <c r="N267" s="79"/>
      <c r="O267" s="79"/>
      <c r="P267" s="79"/>
      <c r="Q267" s="79"/>
      <c r="R267" s="34"/>
      <c r="S267" s="79"/>
      <c r="T267" s="79"/>
      <c r="U267" s="3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K267" s="32"/>
      <c r="AL267" s="380"/>
      <c r="AM267" s="380"/>
      <c r="AN267" s="32"/>
    </row>
    <row r="268" spans="1:40">
      <c r="A268" s="34"/>
      <c r="B268" s="34"/>
      <c r="C268" s="34"/>
      <c r="D268" s="34"/>
      <c r="E268" s="79"/>
      <c r="F268" s="72"/>
      <c r="G268" s="72"/>
      <c r="H268" s="72"/>
      <c r="I268" s="34"/>
      <c r="J268" s="72"/>
      <c r="K268" s="34"/>
      <c r="L268" s="34"/>
      <c r="M268" s="72"/>
      <c r="N268" s="79"/>
      <c r="O268" s="79"/>
      <c r="P268" s="79"/>
      <c r="Q268" s="79"/>
      <c r="R268" s="34"/>
      <c r="S268" s="79"/>
      <c r="T268" s="79"/>
      <c r="U268" s="3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K268" s="32"/>
      <c r="AL268" s="380"/>
      <c r="AM268" s="380"/>
      <c r="AN268" s="32"/>
    </row>
    <row r="269" spans="1:40">
      <c r="A269" s="34"/>
      <c r="B269" s="34"/>
      <c r="C269" s="34"/>
      <c r="D269" s="34"/>
      <c r="E269" s="79"/>
      <c r="F269" s="72"/>
      <c r="G269" s="72"/>
      <c r="H269" s="72"/>
      <c r="I269" s="34"/>
      <c r="J269" s="72"/>
      <c r="K269" s="34"/>
      <c r="L269" s="34"/>
      <c r="M269" s="72"/>
      <c r="N269" s="79"/>
      <c r="O269" s="79"/>
      <c r="P269" s="79"/>
      <c r="Q269" s="79"/>
      <c r="R269" s="34"/>
      <c r="S269" s="79"/>
      <c r="T269" s="79"/>
      <c r="U269" s="3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K269" s="32"/>
      <c r="AL269" s="380"/>
      <c r="AM269" s="380"/>
      <c r="AN269" s="32"/>
    </row>
    <row r="270" spans="1:40">
      <c r="A270" s="34"/>
      <c r="B270" s="34"/>
      <c r="C270" s="34"/>
      <c r="D270" s="34"/>
      <c r="E270" s="79"/>
      <c r="F270" s="72"/>
      <c r="G270" s="72"/>
      <c r="H270" s="72"/>
      <c r="I270" s="34"/>
      <c r="J270" s="72"/>
      <c r="K270" s="34"/>
      <c r="L270" s="34"/>
      <c r="M270" s="72"/>
      <c r="N270" s="79"/>
      <c r="O270" s="79"/>
      <c r="P270" s="79"/>
      <c r="Q270" s="79"/>
      <c r="R270" s="34"/>
      <c r="S270" s="79"/>
      <c r="T270" s="79"/>
      <c r="U270" s="3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K270" s="32"/>
      <c r="AL270" s="380"/>
      <c r="AM270" s="380"/>
      <c r="AN270" s="32"/>
    </row>
    <row r="271" spans="1:40">
      <c r="A271" s="34"/>
      <c r="B271" s="34"/>
      <c r="C271" s="34"/>
      <c r="D271" s="34"/>
      <c r="E271" s="79"/>
      <c r="F271" s="72"/>
      <c r="G271" s="72"/>
      <c r="H271" s="72"/>
      <c r="I271" s="34"/>
      <c r="J271" s="72"/>
      <c r="K271" s="34"/>
      <c r="L271" s="34"/>
      <c r="M271" s="72"/>
      <c r="N271" s="79"/>
      <c r="O271" s="79"/>
      <c r="P271" s="79"/>
      <c r="Q271" s="79"/>
      <c r="R271" s="34"/>
      <c r="S271" s="79"/>
      <c r="T271" s="79"/>
      <c r="U271" s="3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K271" s="32"/>
      <c r="AL271" s="380"/>
      <c r="AM271" s="380"/>
      <c r="AN271" s="32"/>
    </row>
    <row r="272" spans="1:40">
      <c r="A272" s="34"/>
      <c r="B272" s="34"/>
      <c r="C272" s="34"/>
      <c r="D272" s="34"/>
      <c r="E272" s="79"/>
      <c r="F272" s="72"/>
      <c r="G272" s="72"/>
      <c r="H272" s="72"/>
      <c r="I272" s="34"/>
      <c r="J272" s="72"/>
      <c r="K272" s="34"/>
      <c r="L272" s="34"/>
      <c r="M272" s="72"/>
      <c r="N272" s="79"/>
      <c r="O272" s="79"/>
      <c r="P272" s="79"/>
      <c r="Q272" s="79"/>
      <c r="R272" s="34"/>
      <c r="S272" s="79"/>
      <c r="T272" s="79"/>
      <c r="U272" s="3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K272" s="32"/>
      <c r="AL272" s="380"/>
      <c r="AM272" s="380"/>
      <c r="AN272" s="32"/>
    </row>
    <row r="273" spans="1:40">
      <c r="A273" s="34"/>
      <c r="B273" s="34"/>
      <c r="C273" s="34"/>
      <c r="D273" s="34"/>
      <c r="E273" s="79"/>
      <c r="F273" s="72"/>
      <c r="G273" s="72"/>
      <c r="H273" s="72"/>
      <c r="I273" s="34"/>
      <c r="J273" s="72"/>
      <c r="K273" s="34"/>
      <c r="L273" s="34"/>
      <c r="M273" s="72"/>
      <c r="N273" s="79"/>
      <c r="O273" s="79"/>
      <c r="P273" s="79"/>
      <c r="Q273" s="79"/>
      <c r="R273" s="34"/>
      <c r="S273" s="79"/>
      <c r="T273" s="79"/>
      <c r="U273" s="3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K273" s="32"/>
      <c r="AL273" s="380"/>
      <c r="AM273" s="380"/>
      <c r="AN273" s="32"/>
    </row>
    <row r="274" spans="1:40">
      <c r="A274" s="34"/>
      <c r="B274" s="34"/>
      <c r="C274" s="34"/>
      <c r="D274" s="34"/>
      <c r="E274" s="79"/>
      <c r="F274" s="72"/>
      <c r="G274" s="72"/>
      <c r="H274" s="72"/>
      <c r="I274" s="34"/>
      <c r="J274" s="72"/>
      <c r="K274" s="34"/>
      <c r="L274" s="34"/>
      <c r="M274" s="72"/>
      <c r="N274" s="79"/>
      <c r="O274" s="79"/>
      <c r="P274" s="79"/>
      <c r="Q274" s="79"/>
      <c r="R274" s="34"/>
      <c r="S274" s="79"/>
      <c r="T274" s="79"/>
      <c r="U274" s="3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pans="1:40">
      <c r="A275" s="34"/>
      <c r="B275" s="34"/>
      <c r="C275" s="34"/>
      <c r="D275" s="34"/>
      <c r="E275" s="79"/>
      <c r="F275" s="72"/>
      <c r="G275" s="72"/>
      <c r="H275" s="72"/>
      <c r="I275" s="34"/>
      <c r="J275" s="72"/>
      <c r="K275" s="34"/>
      <c r="L275" s="34"/>
      <c r="M275" s="72"/>
      <c r="N275" s="79"/>
      <c r="O275" s="79"/>
      <c r="P275" s="79"/>
      <c r="Q275" s="79"/>
      <c r="R275" s="34"/>
      <c r="S275" s="79"/>
      <c r="T275" s="79"/>
      <c r="U275" s="3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pans="1:40">
      <c r="A276" s="34"/>
      <c r="B276" s="34"/>
      <c r="C276" s="34"/>
      <c r="D276" s="34"/>
      <c r="E276" s="79"/>
      <c r="F276" s="72"/>
      <c r="G276" s="72"/>
      <c r="H276" s="72"/>
      <c r="I276" s="34"/>
      <c r="J276" s="72"/>
      <c r="K276" s="34"/>
      <c r="L276" s="34"/>
      <c r="M276" s="72"/>
      <c r="N276" s="79"/>
      <c r="O276" s="79"/>
      <c r="P276" s="79"/>
      <c r="Q276" s="79"/>
      <c r="R276" s="34"/>
      <c r="S276" s="79"/>
      <c r="T276" s="79"/>
      <c r="U276" s="3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pans="1:40">
      <c r="A277" s="34"/>
      <c r="B277" s="34"/>
      <c r="C277" s="34"/>
      <c r="D277" s="34"/>
      <c r="E277" s="79"/>
      <c r="F277" s="72"/>
      <c r="G277" s="72"/>
      <c r="H277" s="72"/>
      <c r="I277" s="34"/>
      <c r="J277" s="72"/>
      <c r="K277" s="34"/>
      <c r="L277" s="34"/>
      <c r="M277" s="72"/>
      <c r="N277" s="79"/>
      <c r="O277" s="79"/>
      <c r="P277" s="79"/>
      <c r="Q277" s="79"/>
      <c r="R277" s="34"/>
      <c r="S277" s="79"/>
      <c r="T277" s="79"/>
      <c r="U277" s="3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pans="1:40">
      <c r="A278" s="34"/>
      <c r="B278" s="34"/>
      <c r="C278" s="34"/>
      <c r="D278" s="34"/>
      <c r="E278" s="79"/>
      <c r="F278" s="72"/>
      <c r="G278" s="72"/>
      <c r="H278" s="72"/>
      <c r="I278" s="34"/>
      <c r="J278" s="72"/>
      <c r="K278" s="34"/>
      <c r="L278" s="34"/>
      <c r="M278" s="72"/>
      <c r="N278" s="79"/>
      <c r="O278" s="79"/>
      <c r="P278" s="79"/>
      <c r="Q278" s="79"/>
      <c r="R278" s="34"/>
      <c r="S278" s="79"/>
      <c r="T278" s="79"/>
      <c r="U278" s="3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pans="1:40">
      <c r="A279" s="34"/>
      <c r="B279" s="34"/>
      <c r="C279" s="34"/>
      <c r="D279" s="34"/>
      <c r="E279" s="79"/>
      <c r="F279" s="72"/>
      <c r="G279" s="72"/>
      <c r="H279" s="72"/>
      <c r="I279" s="34"/>
      <c r="J279" s="72"/>
      <c r="K279" s="34"/>
      <c r="L279" s="34"/>
      <c r="M279" s="72"/>
      <c r="N279" s="79"/>
      <c r="O279" s="79"/>
      <c r="P279" s="79"/>
      <c r="Q279" s="79"/>
      <c r="R279" s="34"/>
      <c r="S279" s="79"/>
      <c r="T279" s="79"/>
      <c r="U279" s="3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pans="1:40">
      <c r="A280" s="34"/>
      <c r="B280" s="34"/>
      <c r="C280" s="34"/>
      <c r="D280" s="34"/>
      <c r="E280" s="79"/>
      <c r="F280" s="72"/>
      <c r="G280" s="72"/>
      <c r="H280" s="72"/>
      <c r="I280" s="34"/>
      <c r="J280" s="72"/>
      <c r="K280" s="34"/>
      <c r="L280" s="34"/>
      <c r="M280" s="72"/>
      <c r="N280" s="79"/>
      <c r="O280" s="79"/>
      <c r="P280" s="79"/>
      <c r="Q280" s="79"/>
      <c r="R280" s="34"/>
      <c r="S280" s="79"/>
      <c r="T280" s="79"/>
      <c r="U280" s="3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pans="1:40">
      <c r="A281" s="34"/>
      <c r="B281" s="34"/>
      <c r="C281" s="34"/>
      <c r="D281" s="34"/>
      <c r="E281" s="79"/>
      <c r="F281" s="72"/>
      <c r="G281" s="72"/>
      <c r="H281" s="72"/>
      <c r="I281" s="34"/>
      <c r="J281" s="72"/>
      <c r="K281" s="34"/>
      <c r="L281" s="34"/>
      <c r="M281" s="72"/>
      <c r="N281" s="79"/>
      <c r="O281" s="79"/>
      <c r="P281" s="79"/>
      <c r="Q281" s="79"/>
      <c r="R281" s="34"/>
      <c r="S281" s="79"/>
      <c r="T281" s="79"/>
      <c r="U281" s="3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pans="1:40">
      <c r="A282" s="34"/>
      <c r="B282" s="34"/>
      <c r="C282" s="34"/>
      <c r="D282" s="34"/>
      <c r="E282" s="79"/>
      <c r="F282" s="72"/>
      <c r="G282" s="72"/>
      <c r="H282" s="72"/>
      <c r="I282" s="34"/>
      <c r="J282" s="72"/>
      <c r="K282" s="34"/>
      <c r="L282" s="34"/>
      <c r="M282" s="72"/>
      <c r="N282" s="79"/>
      <c r="O282" s="79"/>
      <c r="P282" s="79"/>
      <c r="Q282" s="79"/>
      <c r="R282" s="34"/>
      <c r="S282" s="79"/>
      <c r="T282" s="79"/>
      <c r="U282" s="3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pans="1:40">
      <c r="A283" s="34"/>
      <c r="B283" s="34"/>
      <c r="C283" s="34"/>
      <c r="D283" s="34"/>
      <c r="E283" s="79"/>
      <c r="F283" s="72"/>
      <c r="G283" s="72"/>
      <c r="H283" s="72"/>
      <c r="I283" s="34"/>
      <c r="J283" s="72"/>
      <c r="K283" s="34"/>
      <c r="L283" s="34"/>
      <c r="M283" s="72"/>
      <c r="N283" s="79"/>
      <c r="O283" s="79"/>
      <c r="P283" s="79"/>
      <c r="Q283" s="79"/>
      <c r="R283" s="34"/>
      <c r="S283" s="79"/>
      <c r="T283" s="79"/>
      <c r="U283" s="3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pans="1:40">
      <c r="A284" s="34"/>
      <c r="B284" s="34"/>
      <c r="C284" s="34"/>
      <c r="D284" s="34"/>
      <c r="E284" s="79"/>
      <c r="F284" s="72"/>
      <c r="G284" s="72"/>
      <c r="H284" s="72"/>
      <c r="I284" s="34"/>
      <c r="J284" s="72"/>
      <c r="K284" s="34"/>
      <c r="L284" s="34"/>
      <c r="M284" s="72"/>
      <c r="N284" s="79"/>
      <c r="O284" s="79"/>
      <c r="P284" s="79"/>
      <c r="Q284" s="79"/>
      <c r="R284" s="34"/>
      <c r="S284" s="79"/>
      <c r="T284" s="79"/>
      <c r="U284" s="3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pans="1:40">
      <c r="A285" s="34"/>
      <c r="B285" s="34"/>
      <c r="C285" s="34"/>
      <c r="D285" s="34"/>
      <c r="E285" s="79"/>
      <c r="F285" s="72"/>
      <c r="G285" s="72"/>
      <c r="H285" s="72"/>
      <c r="I285" s="34"/>
      <c r="J285" s="72"/>
      <c r="K285" s="34"/>
      <c r="L285" s="34"/>
      <c r="M285" s="72"/>
      <c r="N285" s="79"/>
      <c r="O285" s="79"/>
      <c r="P285" s="79"/>
      <c r="Q285" s="79"/>
      <c r="R285" s="34"/>
      <c r="S285" s="79"/>
      <c r="T285" s="79"/>
      <c r="U285" s="3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pans="1:40">
      <c r="A286" s="34"/>
      <c r="B286" s="34"/>
      <c r="C286" s="34"/>
      <c r="D286" s="34"/>
      <c r="E286" s="79"/>
      <c r="F286" s="72"/>
      <c r="G286" s="72"/>
      <c r="H286" s="72"/>
      <c r="I286" s="34"/>
      <c r="J286" s="72"/>
      <c r="K286" s="34"/>
      <c r="L286" s="34"/>
      <c r="M286" s="72"/>
      <c r="N286" s="79"/>
      <c r="O286" s="79"/>
      <c r="P286" s="79"/>
      <c r="Q286" s="79"/>
      <c r="R286" s="34"/>
      <c r="S286" s="79"/>
    </row>
    <row r="287" spans="1:40">
      <c r="A287" s="34"/>
      <c r="B287" s="34"/>
      <c r="C287" s="34"/>
      <c r="D287" s="34"/>
      <c r="E287" s="79"/>
      <c r="F287" s="72"/>
      <c r="G287" s="72"/>
      <c r="H287" s="72"/>
      <c r="I287" s="34"/>
      <c r="J287" s="72"/>
      <c r="K287" s="34"/>
      <c r="L287" s="34"/>
      <c r="M287" s="72"/>
      <c r="N287" s="79"/>
      <c r="O287" s="79"/>
      <c r="P287" s="79"/>
      <c r="Q287" s="79"/>
      <c r="R287" s="34"/>
      <c r="S287" s="79"/>
    </row>
    <row r="288" spans="1:40">
      <c r="A288" s="34"/>
      <c r="B288" s="34"/>
      <c r="C288" s="34"/>
      <c r="D288" s="34"/>
      <c r="E288" s="79"/>
      <c r="F288" s="72"/>
      <c r="G288" s="72"/>
      <c r="H288" s="72"/>
      <c r="I288" s="34"/>
      <c r="J288" s="72"/>
      <c r="K288" s="34"/>
      <c r="L288" s="34"/>
      <c r="M288" s="72"/>
      <c r="N288" s="79"/>
      <c r="O288" s="79"/>
      <c r="P288" s="79"/>
      <c r="Q288" s="79"/>
      <c r="R288" s="34"/>
      <c r="S288" s="79"/>
    </row>
    <row r="289" spans="1:19">
      <c r="A289" s="34"/>
      <c r="B289" s="34"/>
      <c r="C289" s="34"/>
      <c r="D289" s="34"/>
      <c r="E289" s="79"/>
      <c r="F289" s="72"/>
      <c r="G289" s="72"/>
      <c r="H289" s="72"/>
      <c r="I289" s="34"/>
      <c r="J289" s="72"/>
      <c r="K289" s="34"/>
      <c r="L289" s="34"/>
      <c r="M289" s="72"/>
      <c r="N289" s="79"/>
      <c r="O289" s="79"/>
      <c r="P289" s="79"/>
      <c r="Q289" s="79"/>
      <c r="R289" s="34"/>
      <c r="S289" s="79"/>
    </row>
    <row r="290" spans="1:19">
      <c r="A290" s="34"/>
      <c r="B290" s="34"/>
      <c r="C290" s="34"/>
      <c r="D290" s="34"/>
      <c r="E290" s="79"/>
      <c r="F290" s="72"/>
      <c r="G290" s="72"/>
      <c r="H290" s="72"/>
      <c r="I290" s="34"/>
      <c r="J290" s="72"/>
      <c r="K290" s="34"/>
      <c r="L290" s="34"/>
      <c r="M290" s="72"/>
      <c r="N290" s="79"/>
      <c r="O290" s="79"/>
      <c r="P290" s="79"/>
      <c r="Q290" s="79"/>
      <c r="R290" s="34"/>
      <c r="S290" s="79"/>
    </row>
    <row r="291" spans="1:19">
      <c r="A291" s="34"/>
      <c r="B291" s="34"/>
      <c r="C291" s="34"/>
      <c r="D291" s="34"/>
      <c r="E291" s="79"/>
      <c r="F291" s="72"/>
      <c r="G291" s="72"/>
      <c r="H291" s="72"/>
      <c r="I291" s="34"/>
      <c r="J291" s="72"/>
      <c r="K291" s="34"/>
      <c r="L291" s="34"/>
      <c r="M291" s="72"/>
      <c r="N291" s="79"/>
      <c r="O291" s="79"/>
      <c r="P291" s="79"/>
      <c r="Q291" s="79"/>
      <c r="R291" s="34"/>
      <c r="S291" s="79"/>
    </row>
    <row r="292" spans="1:19">
      <c r="A292" s="34"/>
      <c r="B292" s="34"/>
      <c r="C292" s="34"/>
      <c r="D292" s="34"/>
      <c r="E292" s="79"/>
      <c r="F292" s="72"/>
      <c r="G292" s="72"/>
      <c r="H292" s="72"/>
      <c r="I292" s="34"/>
      <c r="J292" s="72"/>
      <c r="K292" s="34"/>
      <c r="L292" s="34"/>
      <c r="M292" s="72"/>
      <c r="N292" s="79"/>
      <c r="O292" s="79"/>
      <c r="P292" s="79"/>
      <c r="Q292" s="79"/>
      <c r="R292" s="34"/>
      <c r="S292" s="79"/>
    </row>
    <row r="293" spans="1:19">
      <c r="A293" s="34"/>
      <c r="B293" s="34"/>
      <c r="C293" s="34"/>
      <c r="D293" s="34"/>
      <c r="E293" s="79"/>
      <c r="F293" s="72"/>
      <c r="G293" s="72"/>
      <c r="H293" s="72"/>
      <c r="I293" s="34"/>
      <c r="J293" s="72"/>
      <c r="K293" s="34"/>
      <c r="L293" s="34"/>
      <c r="M293" s="72"/>
      <c r="N293" s="79"/>
      <c r="O293" s="79"/>
      <c r="P293" s="79"/>
      <c r="Q293" s="79"/>
      <c r="R293" s="34"/>
      <c r="S293" s="79"/>
    </row>
    <row r="294" spans="1:19">
      <c r="A294" s="34"/>
      <c r="B294" s="34"/>
      <c r="C294" s="34"/>
      <c r="D294" s="34"/>
      <c r="E294" s="79"/>
      <c r="F294" s="72"/>
      <c r="G294" s="72"/>
      <c r="H294" s="72"/>
      <c r="I294" s="34"/>
      <c r="J294" s="72"/>
      <c r="K294" s="34"/>
      <c r="L294" s="34"/>
      <c r="M294" s="72"/>
      <c r="N294" s="79"/>
      <c r="O294" s="79"/>
      <c r="P294" s="79"/>
      <c r="Q294" s="79"/>
      <c r="R294" s="34"/>
      <c r="S294" s="79"/>
    </row>
    <row r="295" spans="1:19">
      <c r="A295" s="34"/>
      <c r="B295" s="34"/>
      <c r="C295" s="34"/>
      <c r="D295" s="34"/>
      <c r="E295" s="79"/>
      <c r="F295" s="72"/>
      <c r="G295" s="72"/>
      <c r="H295" s="72"/>
      <c r="I295" s="34"/>
      <c r="J295" s="72"/>
      <c r="K295" s="34"/>
      <c r="L295" s="34"/>
      <c r="M295" s="72"/>
      <c r="N295" s="79"/>
      <c r="O295" s="79"/>
      <c r="P295" s="79"/>
      <c r="Q295" s="79"/>
      <c r="R295" s="34"/>
      <c r="S295" s="79"/>
    </row>
    <row r="296" spans="1:19">
      <c r="A296" s="34"/>
      <c r="B296" s="34"/>
      <c r="C296" s="34"/>
      <c r="D296" s="34"/>
      <c r="E296" s="79"/>
      <c r="F296" s="72"/>
      <c r="H296" s="72"/>
      <c r="I296" s="34"/>
      <c r="K296" s="34"/>
      <c r="L296" s="34"/>
      <c r="N296" s="79"/>
      <c r="O296" s="79"/>
      <c r="P296" s="79"/>
      <c r="Q296" s="79"/>
      <c r="R296" s="34"/>
      <c r="S296" s="79"/>
    </row>
    <row r="297" spans="1:19">
      <c r="N297" s="79"/>
      <c r="O297" s="79"/>
      <c r="P297" s="79"/>
      <c r="Q297" s="79"/>
      <c r="R297" s="34"/>
      <c r="S297" s="79"/>
    </row>
    <row r="298" spans="1:19">
      <c r="N298" s="79"/>
      <c r="O298" s="79"/>
      <c r="P298" s="79"/>
      <c r="Q298" s="79"/>
      <c r="R298" s="34"/>
      <c r="S298" s="79"/>
    </row>
    <row r="299" spans="1:19">
      <c r="N299" s="79"/>
      <c r="O299" s="79"/>
      <c r="P299" s="79"/>
      <c r="Q299" s="79"/>
      <c r="R299" s="34"/>
      <c r="S299" s="79"/>
    </row>
    <row r="300" spans="1:19">
      <c r="N300" s="79"/>
      <c r="O300" s="79"/>
      <c r="P300" s="79"/>
      <c r="Q300" s="79"/>
      <c r="R300" s="34"/>
      <c r="S300" s="79"/>
    </row>
    <row r="301" spans="1:19">
      <c r="N301" s="79"/>
      <c r="O301" s="79"/>
      <c r="P301" s="79"/>
      <c r="Q301" s="79"/>
      <c r="R301" s="34"/>
      <c r="S301" s="79"/>
    </row>
    <row r="302" spans="1:19">
      <c r="N302" s="79"/>
      <c r="O302" s="79"/>
      <c r="P302" s="79"/>
      <c r="Q302" s="79"/>
      <c r="R302" s="34"/>
      <c r="S302" s="79"/>
    </row>
    <row r="303" spans="1:19">
      <c r="N303" s="79"/>
      <c r="O303" s="79"/>
      <c r="P303" s="79"/>
      <c r="Q303" s="79"/>
      <c r="R303" s="34"/>
      <c r="S303" s="79"/>
    </row>
    <row r="304" spans="1:19">
      <c r="N304" s="79"/>
      <c r="O304" s="79"/>
      <c r="P304" s="79"/>
      <c r="Q304" s="79"/>
      <c r="R304" s="34"/>
      <c r="S304" s="79"/>
    </row>
    <row r="305" spans="14:19">
      <c r="N305" s="79"/>
      <c r="O305" s="79"/>
      <c r="P305" s="79"/>
      <c r="Q305" s="79"/>
      <c r="R305" s="34"/>
      <c r="S305" s="79"/>
    </row>
    <row r="306" spans="14:19">
      <c r="N306" s="79"/>
      <c r="O306" s="79"/>
      <c r="P306" s="79"/>
      <c r="Q306" s="79"/>
      <c r="R306" s="34"/>
      <c r="S306" s="79"/>
    </row>
    <row r="307" spans="14:19">
      <c r="N307" s="79"/>
      <c r="O307" s="79"/>
      <c r="P307" s="79"/>
      <c r="Q307" s="79"/>
      <c r="R307" s="34"/>
      <c r="S307" s="79"/>
    </row>
    <row r="308" spans="14:19">
      <c r="N308" s="79"/>
      <c r="O308" s="79"/>
      <c r="P308" s="79"/>
      <c r="Q308" s="79"/>
      <c r="R308" s="34"/>
      <c r="S308" s="79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AM125"/>
  <sheetViews>
    <sheetView zoomScale="86" zoomScaleNormal="86" workbookViewId="0">
      <pane xSplit="8" ySplit="9" topLeftCell="I86" activePane="bottomRight" state="frozen"/>
      <selection activeCell="E44" sqref="E44"/>
      <selection pane="topRight" activeCell="E44" sqref="E44"/>
      <selection pane="bottomLeft" activeCell="E44" sqref="E44"/>
      <selection pane="bottomRight" activeCell="A87" sqref="A87"/>
    </sheetView>
  </sheetViews>
  <sheetFormatPr baseColWidth="10" defaultRowHeight="15.6"/>
  <cols>
    <col min="1" max="1" width="2.90625" customWidth="1"/>
    <col min="2" max="2" width="3.90625" style="4" customWidth="1"/>
    <col min="3" max="3" width="17.1796875" style="4" customWidth="1"/>
    <col min="4" max="4" width="5.08984375" style="32" customWidth="1"/>
    <col min="5" max="5" width="6.1796875" customWidth="1"/>
    <col min="6" max="6" width="7" style="523" customWidth="1"/>
    <col min="7" max="7" width="7.90625" style="440" customWidth="1"/>
    <col min="8" max="8" width="8.08984375" style="511" customWidth="1"/>
    <col min="9" max="9" width="5.1796875" customWidth="1"/>
    <col min="10" max="10" width="6.7265625" customWidth="1"/>
    <col min="11" max="11" width="5.54296875" customWidth="1"/>
    <col min="12" max="12" width="7.1796875" customWidth="1"/>
    <col min="13" max="13" width="6.36328125" style="1" customWidth="1"/>
    <col min="14" max="14" width="3.08984375" style="1" customWidth="1"/>
    <col min="15" max="16" width="6.6328125" style="11" customWidth="1"/>
    <col min="17" max="17" width="2.7265625" style="11" customWidth="1"/>
    <col min="18" max="18" width="7" customWidth="1"/>
    <col min="19" max="19" width="6.54296875" style="1" customWidth="1"/>
    <col min="20" max="20" width="6.08984375" style="19" customWidth="1"/>
    <col min="21" max="21" width="5.81640625" style="11" customWidth="1"/>
    <col min="22" max="22" width="7.36328125" customWidth="1"/>
    <col min="23" max="23" width="1.81640625" style="11" customWidth="1"/>
    <col min="24" max="24" width="5.36328125" style="67" customWidth="1"/>
    <col min="25" max="25" width="7" style="67" customWidth="1"/>
    <col min="26" max="26" width="4.36328125" style="11" customWidth="1"/>
    <col min="27" max="27" width="6" style="11" customWidth="1"/>
    <col min="28" max="28" width="5.08984375" style="11" customWidth="1"/>
    <col min="29" max="29" width="5.36328125" customWidth="1"/>
    <col min="30" max="30" width="6.453125" style="1" customWidth="1"/>
    <col min="31" max="31" width="6" customWidth="1"/>
    <col min="32" max="32" width="5.6328125" customWidth="1"/>
    <col min="33" max="33" width="5.6328125" style="11" customWidth="1"/>
    <col min="34" max="34" width="6.90625" style="11" customWidth="1"/>
    <col min="35" max="35" width="8" style="11" customWidth="1"/>
    <col min="36" max="36" width="8.08984375" style="11" customWidth="1"/>
    <col min="37" max="37" width="6" style="11" customWidth="1"/>
    <col min="38" max="38" width="8.36328125" style="11" customWidth="1"/>
    <col min="39" max="39" width="6.54296875" style="11" customWidth="1"/>
    <col min="40" max="40" width="6.36328125" customWidth="1"/>
    <col min="43" max="43" width="16.36328125" customWidth="1"/>
  </cols>
  <sheetData>
    <row r="1" spans="1:39">
      <c r="A1" s="103"/>
      <c r="B1" s="300"/>
      <c r="C1" s="300"/>
      <c r="D1" s="299"/>
      <c r="E1" s="103"/>
      <c r="F1" s="517"/>
      <c r="G1" s="513"/>
      <c r="H1" s="504"/>
      <c r="I1" s="103"/>
      <c r="J1" s="103"/>
      <c r="K1" s="103"/>
      <c r="L1" s="103"/>
      <c r="M1" s="124"/>
      <c r="N1" s="124"/>
      <c r="O1" s="118"/>
      <c r="P1" s="118"/>
      <c r="Q1" s="118"/>
      <c r="R1" s="103"/>
      <c r="S1" s="124"/>
      <c r="T1" s="107"/>
      <c r="U1" s="118"/>
      <c r="V1" s="103"/>
      <c r="W1" s="118"/>
      <c r="X1" s="103"/>
      <c r="Y1" s="103"/>
      <c r="Z1" s="103"/>
      <c r="AA1" s="103"/>
      <c r="AB1" s="103"/>
      <c r="AC1" s="103"/>
      <c r="AD1" s="103"/>
      <c r="AE1" s="103"/>
      <c r="AF1" s="118"/>
      <c r="AG1"/>
      <c r="AH1"/>
      <c r="AI1"/>
      <c r="AJ1"/>
      <c r="AK1"/>
      <c r="AL1"/>
      <c r="AM1"/>
    </row>
    <row r="2" spans="1:39" ht="31.8">
      <c r="A2" s="103"/>
      <c r="B2" s="300"/>
      <c r="C2" s="300"/>
      <c r="D2" s="162" t="s">
        <v>560</v>
      </c>
      <c r="E2" s="161"/>
      <c r="F2" s="518"/>
      <c r="G2" s="514"/>
      <c r="H2" s="505"/>
      <c r="I2" s="161"/>
      <c r="J2" s="161"/>
      <c r="K2" s="161" t="str">
        <f>+År!B2</f>
        <v>KU</v>
      </c>
      <c r="L2" s="103"/>
      <c r="M2" s="319"/>
      <c r="N2" s="319"/>
      <c r="O2" s="217"/>
      <c r="P2" s="217"/>
      <c r="Q2" s="217"/>
      <c r="R2" s="103"/>
      <c r="S2" s="319"/>
      <c r="T2" s="107"/>
      <c r="U2" s="217"/>
      <c r="V2" s="103"/>
      <c r="W2" s="217"/>
      <c r="X2" s="103"/>
      <c r="Y2" s="103"/>
      <c r="Z2" s="103"/>
      <c r="AA2" s="103"/>
      <c r="AB2" s="103"/>
      <c r="AC2" s="103"/>
      <c r="AD2" s="103"/>
      <c r="AE2" s="103"/>
      <c r="AF2" s="118"/>
      <c r="AG2"/>
      <c r="AH2"/>
      <c r="AI2"/>
      <c r="AJ2"/>
      <c r="AK2"/>
      <c r="AL2"/>
      <c r="AM2"/>
    </row>
    <row r="3" spans="1:39">
      <c r="A3" s="103"/>
      <c r="B3" s="300"/>
      <c r="C3" s="300"/>
      <c r="D3" s="299"/>
      <c r="E3" s="103"/>
      <c r="F3" s="517"/>
      <c r="G3" s="513"/>
      <c r="H3" s="504"/>
      <c r="I3" s="103"/>
      <c r="J3" s="103"/>
      <c r="K3" s="104"/>
      <c r="L3" s="103"/>
      <c r="M3" s="124"/>
      <c r="N3" s="124"/>
      <c r="O3" s="118"/>
      <c r="P3" s="118"/>
      <c r="Q3" s="118"/>
      <c r="R3" s="103"/>
      <c r="S3" s="124"/>
      <c r="T3" s="107"/>
      <c r="U3" s="118"/>
      <c r="V3" s="103"/>
      <c r="W3" s="118"/>
      <c r="X3" s="103"/>
      <c r="Y3" s="103"/>
      <c r="Z3" s="103"/>
      <c r="AA3" s="103"/>
      <c r="AB3" s="103"/>
      <c r="AC3" s="103"/>
      <c r="AD3" s="103"/>
      <c r="AE3" s="103"/>
      <c r="AF3" s="118"/>
      <c r="AG3"/>
      <c r="AH3"/>
      <c r="AI3"/>
      <c r="AJ3"/>
      <c r="AK3"/>
      <c r="AL3"/>
      <c r="AM3"/>
    </row>
    <row r="4" spans="1:39" ht="24.6">
      <c r="A4" s="103"/>
      <c r="B4" s="300"/>
      <c r="C4" s="162" t="s">
        <v>462</v>
      </c>
      <c r="D4" s="162"/>
      <c r="E4" s="174">
        <f>+År!R2</f>
        <v>49</v>
      </c>
      <c r="F4" s="518"/>
      <c r="G4" s="506"/>
      <c r="H4" s="506"/>
      <c r="I4" s="162" t="s">
        <v>418</v>
      </c>
      <c r="J4" s="320"/>
      <c r="K4" s="162"/>
      <c r="L4" s="320"/>
      <c r="M4" s="559">
        <f>SUM(G10:G46)</f>
        <v>52429</v>
      </c>
      <c r="N4" s="543"/>
      <c r="O4" s="543"/>
      <c r="P4" s="118"/>
      <c r="Q4" s="118"/>
      <c r="R4" s="103"/>
      <c r="S4" s="124"/>
      <c r="T4" s="163" t="s">
        <v>561</v>
      </c>
      <c r="U4" s="306"/>
      <c r="V4" s="306"/>
      <c r="W4" s="306"/>
      <c r="X4" s="306"/>
      <c r="Y4" s="306"/>
      <c r="Z4" s="306"/>
      <c r="AA4" s="306"/>
      <c r="AB4" s="558">
        <f>+G10+G46</f>
        <v>4055</v>
      </c>
      <c r="AC4" s="543"/>
      <c r="AD4" s="307"/>
      <c r="AE4" s="118"/>
      <c r="AF4" s="103"/>
      <c r="AG4"/>
      <c r="AH4"/>
      <c r="AI4"/>
      <c r="AJ4"/>
      <c r="AK4"/>
      <c r="AL4"/>
      <c r="AM4"/>
    </row>
    <row r="5" spans="1:39" ht="22.8">
      <c r="A5" s="131"/>
      <c r="B5" s="300"/>
      <c r="C5" s="300"/>
      <c r="D5" s="299"/>
      <c r="E5" s="103"/>
      <c r="F5" s="517"/>
      <c r="G5" s="513"/>
      <c r="H5" s="504"/>
      <c r="I5" s="103"/>
      <c r="J5" s="103"/>
      <c r="K5" s="103"/>
      <c r="L5" s="105"/>
      <c r="M5" s="124"/>
      <c r="N5" s="124"/>
      <c r="O5" s="118"/>
      <c r="P5" s="118"/>
      <c r="Q5" s="118"/>
      <c r="R5" s="103"/>
      <c r="S5" s="124"/>
      <c r="T5" s="107"/>
      <c r="U5" s="118"/>
      <c r="V5" s="103"/>
      <c r="W5" s="118"/>
      <c r="X5" s="103"/>
      <c r="Y5" s="103"/>
      <c r="Z5" s="103"/>
      <c r="AA5" s="103"/>
      <c r="AB5" s="103"/>
      <c r="AC5" s="103"/>
      <c r="AD5" s="124"/>
      <c r="AE5" s="103"/>
      <c r="AF5" s="118"/>
      <c r="AG5"/>
      <c r="AH5"/>
      <c r="AI5"/>
      <c r="AJ5"/>
      <c r="AK5"/>
      <c r="AL5"/>
      <c r="AM5"/>
    </row>
    <row r="6" spans="1:39" ht="15" customHeight="1">
      <c r="A6" s="131"/>
      <c r="B6" s="300"/>
      <c r="C6" s="300"/>
      <c r="D6" s="299"/>
      <c r="E6" s="105" t="s">
        <v>48</v>
      </c>
      <c r="F6" s="517"/>
      <c r="G6" s="513"/>
      <c r="H6" s="504"/>
      <c r="I6" s="105"/>
      <c r="J6" s="103"/>
      <c r="K6" s="103"/>
      <c r="L6" s="105"/>
      <c r="M6" s="124"/>
      <c r="N6" s="124"/>
      <c r="O6" s="118"/>
      <c r="P6" s="118"/>
      <c r="Q6" s="118"/>
      <c r="R6" s="105" t="s">
        <v>24</v>
      </c>
      <c r="S6" s="124"/>
      <c r="T6" s="107" t="s">
        <v>24</v>
      </c>
      <c r="U6" s="118"/>
      <c r="V6" s="103"/>
      <c r="W6" s="118"/>
      <c r="X6" s="105" t="s">
        <v>63</v>
      </c>
      <c r="Y6" s="105"/>
      <c r="Z6" s="103"/>
      <c r="AA6" s="103"/>
      <c r="AB6" s="119" t="s">
        <v>404</v>
      </c>
      <c r="AC6" s="103"/>
      <c r="AD6" s="124"/>
      <c r="AE6" s="103"/>
      <c r="AF6" s="118"/>
      <c r="AG6"/>
      <c r="AH6"/>
      <c r="AI6"/>
      <c r="AJ6"/>
      <c r="AK6"/>
      <c r="AL6"/>
      <c r="AM6"/>
    </row>
    <row r="7" spans="1:39" ht="15" customHeight="1">
      <c r="A7" s="105"/>
      <c r="B7" s="300"/>
      <c r="C7" s="300"/>
      <c r="D7" s="299"/>
      <c r="E7" s="105" t="s">
        <v>477</v>
      </c>
      <c r="F7" s="517"/>
      <c r="G7" s="513"/>
      <c r="H7" s="504"/>
      <c r="I7" s="103"/>
      <c r="J7" s="103"/>
      <c r="K7" s="103"/>
      <c r="L7" s="105" t="s">
        <v>24</v>
      </c>
      <c r="M7" s="124"/>
      <c r="N7" s="124"/>
      <c r="O7" s="118"/>
      <c r="P7" s="118"/>
      <c r="Q7" s="118"/>
      <c r="R7" s="105" t="s">
        <v>483</v>
      </c>
      <c r="S7" s="124"/>
      <c r="T7" s="107" t="s">
        <v>490</v>
      </c>
      <c r="U7" s="118"/>
      <c r="V7" s="119"/>
      <c r="W7" s="118"/>
      <c r="X7" s="107" t="s">
        <v>620</v>
      </c>
      <c r="Y7" s="107"/>
      <c r="Z7" s="119"/>
      <c r="AA7" s="119" t="s">
        <v>404</v>
      </c>
      <c r="AB7" s="107" t="s">
        <v>414</v>
      </c>
      <c r="AC7" s="118"/>
      <c r="AD7" s="103"/>
      <c r="AE7" s="103"/>
      <c r="AF7" s="103"/>
      <c r="AG7"/>
      <c r="AH7"/>
      <c r="AI7"/>
      <c r="AJ7"/>
      <c r="AK7"/>
      <c r="AL7"/>
      <c r="AM7"/>
    </row>
    <row r="8" spans="1:39" ht="15" customHeight="1">
      <c r="A8" s="105"/>
      <c r="B8" s="300"/>
      <c r="C8" s="300"/>
      <c r="D8" s="300"/>
      <c r="E8" s="105" t="s">
        <v>478</v>
      </c>
      <c r="F8" s="519"/>
      <c r="G8" s="512" t="s">
        <v>4</v>
      </c>
      <c r="H8" s="507"/>
      <c r="I8" s="105" t="s">
        <v>4</v>
      </c>
      <c r="J8" s="103"/>
      <c r="K8" s="116" t="s">
        <v>1</v>
      </c>
      <c r="L8" s="105" t="s">
        <v>44</v>
      </c>
      <c r="M8" s="124"/>
      <c r="N8" s="124"/>
      <c r="O8" s="411" t="s">
        <v>24</v>
      </c>
      <c r="P8" s="411" t="s">
        <v>24</v>
      </c>
      <c r="Q8" s="118"/>
      <c r="R8" s="105" t="s">
        <v>416</v>
      </c>
      <c r="S8" s="124"/>
      <c r="T8" s="107" t="s">
        <v>45</v>
      </c>
      <c r="U8" s="118"/>
      <c r="V8" s="107" t="s">
        <v>24</v>
      </c>
      <c r="W8" s="118"/>
      <c r="X8" s="107" t="s">
        <v>619</v>
      </c>
      <c r="Y8" s="107" t="s">
        <v>621</v>
      </c>
      <c r="Z8" s="107" t="s">
        <v>583</v>
      </c>
      <c r="AA8" s="107" t="s">
        <v>536</v>
      </c>
      <c r="AB8" s="233" t="s">
        <v>618</v>
      </c>
      <c r="AC8" s="107" t="s">
        <v>530</v>
      </c>
      <c r="AD8" s="105"/>
      <c r="AE8" s="105"/>
      <c r="AF8" s="105"/>
      <c r="AG8"/>
      <c r="AH8"/>
      <c r="AI8"/>
      <c r="AJ8"/>
      <c r="AK8"/>
      <c r="AL8"/>
      <c r="AM8"/>
    </row>
    <row r="9" spans="1:39" ht="15" customHeight="1">
      <c r="A9" s="105"/>
      <c r="B9" s="106" t="s">
        <v>687</v>
      </c>
      <c r="C9" s="300"/>
      <c r="D9" s="300" t="s">
        <v>90</v>
      </c>
      <c r="E9" s="105"/>
      <c r="F9" s="519" t="s">
        <v>535</v>
      </c>
      <c r="G9" s="512" t="s">
        <v>10</v>
      </c>
      <c r="H9" s="507" t="s">
        <v>535</v>
      </c>
      <c r="I9" s="107" t="s">
        <v>404</v>
      </c>
      <c r="J9" s="116" t="s">
        <v>535</v>
      </c>
      <c r="K9" s="117" t="s">
        <v>404</v>
      </c>
      <c r="L9" s="105"/>
      <c r="M9" s="125" t="s">
        <v>535</v>
      </c>
      <c r="N9" s="125"/>
      <c r="O9" s="411" t="s">
        <v>711</v>
      </c>
      <c r="P9" s="411" t="s">
        <v>712</v>
      </c>
      <c r="Q9" s="118"/>
      <c r="R9" s="105"/>
      <c r="S9" s="125" t="s">
        <v>535</v>
      </c>
      <c r="T9" s="125"/>
      <c r="U9" s="233" t="s">
        <v>535</v>
      </c>
      <c r="V9" s="107" t="s">
        <v>532</v>
      </c>
      <c r="W9" s="118"/>
      <c r="X9" s="107"/>
      <c r="Y9" s="107" t="s">
        <v>44</v>
      </c>
      <c r="Z9" s="107" t="s">
        <v>584</v>
      </c>
      <c r="AA9" s="107" t="s">
        <v>552</v>
      </c>
      <c r="AB9" s="107" t="s">
        <v>568</v>
      </c>
      <c r="AC9" s="107" t="s">
        <v>1</v>
      </c>
      <c r="AD9" s="105" t="s">
        <v>0</v>
      </c>
      <c r="AE9" s="105" t="s">
        <v>534</v>
      </c>
      <c r="AF9" s="105"/>
      <c r="AG9"/>
      <c r="AH9"/>
      <c r="AI9"/>
      <c r="AJ9"/>
      <c r="AK9"/>
      <c r="AL9"/>
      <c r="AM9"/>
    </row>
    <row r="10" spans="1:39" ht="16.2">
      <c r="A10" s="105">
        <v>1</v>
      </c>
      <c r="B10" s="304">
        <f>+'Ark1'!AP1351</f>
        <v>0</v>
      </c>
      <c r="C10" s="304" t="str">
        <f>VLOOKUP(B10,RNR!$E$1:$F$41,2)</f>
        <v>Datamangel</v>
      </c>
      <c r="D10" s="301">
        <f>+'Ark1'!C1351</f>
        <v>2024</v>
      </c>
      <c r="E10" s="172">
        <f>+'Ark1'!Q1351</f>
        <v>2313</v>
      </c>
      <c r="F10" s="520">
        <f>+E10-E48</f>
        <v>-211</v>
      </c>
      <c r="G10" s="515">
        <f>+'Ark1'!R1351</f>
        <v>3781</v>
      </c>
      <c r="H10" s="508">
        <f>+G10-G48</f>
        <v>-214</v>
      </c>
      <c r="I10" s="185">
        <f>+IF(G10=0,"",'Ark1'!AE1351)</f>
        <v>7.0717839374555798</v>
      </c>
      <c r="J10" s="329">
        <f>+IF(G10=0,"",IF(G48=0,"",I10-I48))</f>
        <v>7.0872679920180204E-2</v>
      </c>
      <c r="K10" s="185">
        <f>+IF(G10=0,"",'Ark1'!AF1351)</f>
        <v>6.7034304372333846</v>
      </c>
      <c r="L10" s="368">
        <f>+IF(G10=0,"",'Ark1'!S1351)</f>
        <v>3.6748079034028529</v>
      </c>
      <c r="M10" s="330">
        <f>+IF(G10=0,"",IF(G48=0,"",L10-L48))</f>
        <v>0.10540727248802639</v>
      </c>
      <c r="N10" s="125"/>
      <c r="O10" s="366">
        <f>+IF(G10=0,"",'Ark1'!AR1351)</f>
        <v>220.04938271604937</v>
      </c>
      <c r="P10" s="114">
        <f>+IF(G10=0,"",'Ark1'!AS1351)</f>
        <v>27.960609568891208</v>
      </c>
      <c r="Q10" s="118"/>
      <c r="R10" s="186">
        <f>+IF(G10=0,"",'Ark1'!T1351)</f>
        <v>7.7035175879396975</v>
      </c>
      <c r="S10" s="330">
        <f>+IF(G10=0,"",IF(G48=0,"",R10-R48))</f>
        <v>9.926226879076161E-2</v>
      </c>
      <c r="T10" s="298">
        <f>+IF(G10=0,"",'Ark1'!U1351)</f>
        <v>287.88466014281914</v>
      </c>
      <c r="U10" s="331">
        <f>+IF(G10=0,"",IF(G48=0,"",T10-T48))</f>
        <v>4.3679142104033417</v>
      </c>
      <c r="V10" s="298">
        <f>+IF(G10=0,"",'Ark1'!AG1351)</f>
        <v>2181.8024691358028</v>
      </c>
      <c r="W10" s="118"/>
      <c r="X10" s="298">
        <f t="shared" ref="X10:X11" si="0">IF(G10=0,"",1000*T10/V10)</f>
        <v>131.94808614221083</v>
      </c>
      <c r="Y10" s="298">
        <f t="shared" ref="Y10:Y11" si="1">+IF(G10=0,"",T10/L10)</f>
        <v>78.340056871065144</v>
      </c>
      <c r="Z10" s="184">
        <f>+'Ark1'!AH1351</f>
        <v>2.1422903993652462</v>
      </c>
      <c r="AA10" s="184">
        <f>+'Ark1'!W1351</f>
        <v>67.442475535572612</v>
      </c>
      <c r="AB10" s="298">
        <f>+'Ark1'!X1351</f>
        <v>14.043903729172181</v>
      </c>
      <c r="AC10" s="184">
        <f>+'Ark1'!Y1351</f>
        <v>58.946434495411609</v>
      </c>
      <c r="AD10" s="186">
        <f>+'Ark1'!Z1351</f>
        <v>1.5756989999911923</v>
      </c>
      <c r="AE10" s="186">
        <f>+'Ark1'!AA1351</f>
        <v>2.6472325259730778</v>
      </c>
      <c r="AF10" s="105"/>
      <c r="AG10"/>
      <c r="AH10"/>
      <c r="AI10"/>
      <c r="AJ10"/>
      <c r="AK10"/>
      <c r="AL10"/>
      <c r="AM10"/>
    </row>
    <row r="11" spans="1:39" ht="16.2">
      <c r="A11" s="105">
        <f>1+A10</f>
        <v>2</v>
      </c>
      <c r="B11" s="304">
        <f>+'Ark1'!AP1352</f>
        <v>1</v>
      </c>
      <c r="C11" s="304" t="str">
        <f>VLOOKUP(B11,RNR!$E$1:$F$41,2)</f>
        <v>NRF</v>
      </c>
      <c r="D11" s="301">
        <f>+'Ark1'!C1352</f>
        <v>2024</v>
      </c>
      <c r="E11" s="172">
        <f>+'Ark1'!Q1352</f>
        <v>6130</v>
      </c>
      <c r="F11" s="520">
        <f t="shared" ref="F11:F43" si="2">+E11-E49</f>
        <v>-323</v>
      </c>
      <c r="G11" s="515">
        <f>+'Ark1'!R1352</f>
        <v>31908</v>
      </c>
      <c r="H11" s="508">
        <f t="shared" ref="H11:H43" si="3">+G11-G49</f>
        <v>-2559</v>
      </c>
      <c r="I11" s="185">
        <f>+IF(G11=0,"",'Ark1'!AE1352)</f>
        <v>59.679048367186638</v>
      </c>
      <c r="J11" s="329">
        <f t="shared" ref="J11:J43" si="4">+IF(G11=0,"",IF(G49=0,"",I11-I49))</f>
        <v>-0.72155446472137896</v>
      </c>
      <c r="K11" s="185">
        <f>+IF(G11=0,"",'Ark1'!AF1352)</f>
        <v>58.270655792334381</v>
      </c>
      <c r="L11" s="368">
        <f>+IF(G11=0,"",'Ark1'!S1352)</f>
        <v>3.3897008091325351</v>
      </c>
      <c r="M11" s="330">
        <f t="shared" ref="M11:M43" si="5">+IF(G11=0,"",IF(G49=0,"",L11-L49))</f>
        <v>0.11872650972785914</v>
      </c>
      <c r="N11" s="125"/>
      <c r="O11" s="366">
        <f>+IF(G11=0,"",'Ark1'!AR1352)</f>
        <v>225.57136141406556</v>
      </c>
      <c r="P11" s="114">
        <f>+IF(G11=0,"",'Ark1'!AS1352)</f>
        <v>25.794894522628368</v>
      </c>
      <c r="Q11" s="118"/>
      <c r="R11" s="186">
        <f>+IF(G11=0,"",'Ark1'!T1352)</f>
        <v>7.9041306255484498</v>
      </c>
      <c r="S11" s="330">
        <f t="shared" ref="S11:S43" si="6">+IF(G11=0,"",IF(G49=0,"",R11-R49))</f>
        <v>0.10661416052393147</v>
      </c>
      <c r="T11" s="298">
        <f>+IF(G11=0,"",'Ark1'!U1352)</f>
        <v>296.5366773223007</v>
      </c>
      <c r="U11" s="331">
        <f t="shared" ref="U11:U43" si="7">+IF(G11=0,"",IF(G49=0,"",T11-T49))</f>
        <v>5.637716287108276</v>
      </c>
      <c r="V11" s="298">
        <f>+IF(G11=0,"",'Ark1'!AG1352)</f>
        <v>2117.2536354519243</v>
      </c>
      <c r="W11" s="118"/>
      <c r="X11" s="298">
        <f t="shared" si="0"/>
        <v>140.05722902395937</v>
      </c>
      <c r="Y11" s="298">
        <f t="shared" si="1"/>
        <v>87.481666972899589</v>
      </c>
      <c r="Z11" s="184">
        <f>+'Ark1'!AH1352</f>
        <v>99.984329948602252</v>
      </c>
      <c r="AA11" s="184">
        <f>+'Ark1'!W1352</f>
        <v>74.981195938322685</v>
      </c>
      <c r="AB11" s="298">
        <f>+'Ark1'!X1352</f>
        <v>13.263131503071328</v>
      </c>
      <c r="AC11" s="184">
        <f>+'Ark1'!Y1352</f>
        <v>47.958795029049618</v>
      </c>
      <c r="AD11" s="186">
        <f>+'Ark1'!Z1352</f>
        <v>1.1858828123909189</v>
      </c>
      <c r="AE11" s="186">
        <f>+'Ark1'!AA1352</f>
        <v>2.1513334036826328</v>
      </c>
      <c r="AF11" s="105"/>
      <c r="AG11"/>
      <c r="AH11"/>
      <c r="AI11"/>
      <c r="AJ11"/>
      <c r="AK11"/>
      <c r="AL11"/>
      <c r="AM11"/>
    </row>
    <row r="12" spans="1:39" ht="16.2">
      <c r="A12" s="105">
        <f t="shared" ref="A12:A46" si="8">1+A11</f>
        <v>3</v>
      </c>
      <c r="B12" s="304">
        <f>+'Ark1'!AP1353</f>
        <v>2</v>
      </c>
      <c r="C12" s="304" t="str">
        <f>VLOOKUP(B12,RNR!$E$1:$F$41,2)</f>
        <v>Jersey</v>
      </c>
      <c r="D12" s="301">
        <f>+'Ark1'!C1353</f>
        <v>2024</v>
      </c>
      <c r="E12" s="172">
        <f>+'Ark1'!Q1353</f>
        <v>201</v>
      </c>
      <c r="F12" s="520">
        <f t="shared" si="2"/>
        <v>-12</v>
      </c>
      <c r="G12" s="515">
        <f>+'Ark1'!R1353</f>
        <v>512</v>
      </c>
      <c r="H12" s="508">
        <f t="shared" si="3"/>
        <v>13</v>
      </c>
      <c r="I12" s="185">
        <f>+IF(G12=0,"",'Ark1'!AE1353)</f>
        <v>0.95761792541054092</v>
      </c>
      <c r="J12" s="329">
        <f t="shared" si="4"/>
        <v>8.3161175095105344E-2</v>
      </c>
      <c r="K12" s="185">
        <f>+IF(G12=0,"",'Ark1'!AF1353)</f>
        <v>0.66454307061239404</v>
      </c>
      <c r="L12" s="368">
        <f>+IF(G12=0,"",'Ark1'!S1353)</f>
        <v>2.080078125</v>
      </c>
      <c r="M12" s="330">
        <f t="shared" si="5"/>
        <v>0.1321823334168335</v>
      </c>
      <c r="N12" s="125"/>
      <c r="O12" s="366">
        <f>+IF(G12=0,"",'Ark1'!AR1353)</f>
        <v>210.869140625</v>
      </c>
      <c r="P12" s="114">
        <f>+IF(G12=0,"",'Ark1'!AS1353)</f>
        <v>22.410004838680592</v>
      </c>
      <c r="Q12" s="118"/>
      <c r="R12" s="186">
        <f>+IF(G12=0,"",'Ark1'!T1353)</f>
        <v>6.82421875</v>
      </c>
      <c r="S12" s="330">
        <f t="shared" si="6"/>
        <v>0.26710452154308673</v>
      </c>
      <c r="T12" s="298">
        <f>+IF(G12=0,"",'Ark1'!U1353)</f>
        <v>210.75664062500005</v>
      </c>
      <c r="U12" s="331">
        <f t="shared" si="7"/>
        <v>6.5915103644789212</v>
      </c>
      <c r="V12" s="298">
        <f>+IF(G12=0,"",'Ark1'!AG1353)</f>
        <v>2175.44921875</v>
      </c>
      <c r="W12" s="118"/>
      <c r="X12" s="298">
        <f t="shared" ref="X12:X44" si="9">IF(G12=0,"",1000*T12/V12)</f>
        <v>96.879595629494659</v>
      </c>
      <c r="Y12" s="298">
        <f t="shared" ref="Y12:Y44" si="10">+IF(G12=0,"",T12/L12)</f>
        <v>101.32150234741786</v>
      </c>
      <c r="Z12" s="184">
        <f>+'Ark1'!AH1353</f>
        <v>100</v>
      </c>
      <c r="AA12" s="184">
        <f>+'Ark1'!W1353</f>
        <v>58.3984375</v>
      </c>
      <c r="AB12" s="298">
        <f>+'Ark1'!X1353</f>
        <v>0.1953125</v>
      </c>
      <c r="AC12" s="184">
        <f>+'Ark1'!Y1353</f>
        <v>41.364226255480496</v>
      </c>
      <c r="AD12" s="186">
        <f>+'Ark1'!Z1353</f>
        <v>1.0948358867412435</v>
      </c>
      <c r="AE12" s="186">
        <f>+'Ark1'!AA1353</f>
        <v>2.235272847360795</v>
      </c>
      <c r="AF12" s="105"/>
      <c r="AG12"/>
      <c r="AH12"/>
      <c r="AI12"/>
      <c r="AJ12"/>
      <c r="AK12"/>
      <c r="AL12"/>
      <c r="AM12"/>
    </row>
    <row r="13" spans="1:39" ht="16.2">
      <c r="A13" s="105">
        <f t="shared" si="8"/>
        <v>4</v>
      </c>
      <c r="B13" s="304">
        <f>+'Ark1'!AP1354</f>
        <v>3</v>
      </c>
      <c r="C13" s="304" t="str">
        <f>VLOOKUP(B13,RNR!$E$1:$F$41,2)</f>
        <v>Sidet Trønder</v>
      </c>
      <c r="D13" s="301">
        <f>+'Ark1'!C1354</f>
        <v>2024</v>
      </c>
      <c r="E13" s="172">
        <f>+'Ark1'!Q1354</f>
        <v>167</v>
      </c>
      <c r="F13" s="520">
        <f t="shared" si="2"/>
        <v>5</v>
      </c>
      <c r="G13" s="515">
        <f>+'Ark1'!R1354</f>
        <v>321</v>
      </c>
      <c r="H13" s="508">
        <f t="shared" si="3"/>
        <v>-28</v>
      </c>
      <c r="I13" s="185">
        <f>+IF(G13=0,"",'Ark1'!AE1354)</f>
        <v>0.60038155089215572</v>
      </c>
      <c r="J13" s="329">
        <f t="shared" si="4"/>
        <v>-1.12124488274572E-2</v>
      </c>
      <c r="K13" s="185">
        <f>+IF(G13=0,"",'Ark1'!AF1354)</f>
        <v>0.4349970595523831</v>
      </c>
      <c r="L13" s="368">
        <f>+IF(G13=0,"",'Ark1'!S1354)</f>
        <v>3.2741433021806858</v>
      </c>
      <c r="M13" s="330">
        <f t="shared" si="5"/>
        <v>-6.6589900829243653E-3</v>
      </c>
      <c r="N13" s="125"/>
      <c r="O13" s="366">
        <f>+IF(G13=0,"",'Ark1'!AR1354)</f>
        <v>201.006230529595</v>
      </c>
      <c r="P13" s="114">
        <f>+IF(G13=0,"",'Ark1'!AS1354)</f>
        <v>26.940646728827382</v>
      </c>
      <c r="Q13" s="118"/>
      <c r="R13" s="186">
        <f>+IF(G13=0,"",'Ark1'!T1354)</f>
        <v>8.7445482866043616</v>
      </c>
      <c r="S13" s="330">
        <f t="shared" si="6"/>
        <v>-0.22679841826669822</v>
      </c>
      <c r="T13" s="298">
        <f>+IF(G13=0,"",'Ark1'!U1354)</f>
        <v>220.04392523364473</v>
      </c>
      <c r="U13" s="331">
        <f t="shared" si="7"/>
        <v>-3.112521757758941</v>
      </c>
      <c r="V13" s="298">
        <f>+IF(G13=0,"",'Ark1'!AG1354)</f>
        <v>2449.803738317758</v>
      </c>
      <c r="W13" s="118"/>
      <c r="X13" s="298">
        <f t="shared" si="9"/>
        <v>89.821042311228354</v>
      </c>
      <c r="Y13" s="298">
        <f t="shared" si="10"/>
        <v>67.206565176022792</v>
      </c>
      <c r="Z13" s="184">
        <f>+'Ark1'!AH1354</f>
        <v>100</v>
      </c>
      <c r="AA13" s="184">
        <f>+'Ark1'!W1354</f>
        <v>81.619937694704049</v>
      </c>
      <c r="AB13" s="298">
        <f>+'Ark1'!X1354</f>
        <v>1.246105919003115</v>
      </c>
      <c r="AC13" s="184">
        <f>+'Ark1'!Y1354</f>
        <v>46.394454317797447</v>
      </c>
      <c r="AD13" s="186">
        <f>+'Ark1'!Z1354</f>
        <v>1.3206665330862359</v>
      </c>
      <c r="AE13" s="186">
        <f>+'Ark1'!AA1354</f>
        <v>2.5547298748888703</v>
      </c>
      <c r="AF13" s="105"/>
      <c r="AG13"/>
      <c r="AH13"/>
      <c r="AI13"/>
      <c r="AJ13"/>
      <c r="AK13"/>
      <c r="AL13"/>
      <c r="AM13"/>
    </row>
    <row r="14" spans="1:39" ht="16.2">
      <c r="A14" s="105">
        <f t="shared" si="8"/>
        <v>5</v>
      </c>
      <c r="B14" s="304">
        <f>+'Ark1'!AP1355</f>
        <v>4</v>
      </c>
      <c r="C14" s="304" t="str">
        <f>VLOOKUP(B14,RNR!$E$1:$F$41,2)</f>
        <v>Telemark</v>
      </c>
      <c r="D14" s="301">
        <f>+'Ark1'!C1355</f>
        <v>2024</v>
      </c>
      <c r="E14" s="172">
        <f>+'Ark1'!Q1355</f>
        <v>53</v>
      </c>
      <c r="F14" s="520">
        <f t="shared" si="2"/>
        <v>-2</v>
      </c>
      <c r="G14" s="515">
        <f>+'Ark1'!R1355</f>
        <v>91</v>
      </c>
      <c r="H14" s="508">
        <f t="shared" si="3"/>
        <v>11</v>
      </c>
      <c r="I14" s="185">
        <f>+IF(G14=0,"",'Ark1'!AE1355)</f>
        <v>0.17020162346163917</v>
      </c>
      <c r="J14" s="329">
        <f t="shared" si="4"/>
        <v>3.0008156477200676E-2</v>
      </c>
      <c r="K14" s="185">
        <f>+IF(G14=0,"",'Ark1'!AF1355)</f>
        <v>0.13358000909222278</v>
      </c>
      <c r="L14" s="368">
        <f>+IF(G14=0,"",'Ark1'!S1355)</f>
        <v>3.4505494505494503</v>
      </c>
      <c r="M14" s="330">
        <f t="shared" si="5"/>
        <v>8.8049450549450459E-2</v>
      </c>
      <c r="N14" s="125"/>
      <c r="O14" s="366">
        <f>+IF(G14=0,"",'Ark1'!AR1355)</f>
        <v>204.60439560439565</v>
      </c>
      <c r="P14" s="114">
        <f>+IF(G14=0,"",'Ark1'!AS1355)</f>
        <v>27.490493584642657</v>
      </c>
      <c r="Q14" s="118"/>
      <c r="R14" s="186">
        <f>+IF(G14=0,"",'Ark1'!T1355)</f>
        <v>8.5494505494505493</v>
      </c>
      <c r="S14" s="330">
        <f t="shared" si="6"/>
        <v>-5.054945054945037E-2</v>
      </c>
      <c r="T14" s="298">
        <f>+IF(G14=0,"",'Ark1'!U1355)</f>
        <v>238.35714285714263</v>
      </c>
      <c r="U14" s="331">
        <f t="shared" si="7"/>
        <v>7.153392857142677</v>
      </c>
      <c r="V14" s="298">
        <f>+IF(G14=0,"",'Ark1'!AG1355)</f>
        <v>2465.1758241758243</v>
      </c>
      <c r="W14" s="118"/>
      <c r="X14" s="298">
        <f t="shared" si="9"/>
        <v>96.689712968782644</v>
      </c>
      <c r="Y14" s="298">
        <f t="shared" si="10"/>
        <v>69.078025477706944</v>
      </c>
      <c r="Z14" s="184">
        <f>+'Ark1'!AH1355</f>
        <v>100</v>
      </c>
      <c r="AA14" s="184">
        <f>+'Ark1'!W1355</f>
        <v>80.219780219780219</v>
      </c>
      <c r="AB14" s="298">
        <f>+'Ark1'!X1355</f>
        <v>4.3956043956043942</v>
      </c>
      <c r="AC14" s="184">
        <f>+'Ark1'!Y1355</f>
        <v>63.688041458375615</v>
      </c>
      <c r="AD14" s="186">
        <f>+'Ark1'!Z1355</f>
        <v>1.6459322904352709</v>
      </c>
      <c r="AE14" s="186">
        <f>+'Ark1'!AA1355</f>
        <v>2.8099655320858807</v>
      </c>
      <c r="AF14" s="105"/>
      <c r="AG14"/>
      <c r="AH14"/>
      <c r="AI14"/>
      <c r="AJ14"/>
      <c r="AK14"/>
      <c r="AL14"/>
      <c r="AM14"/>
    </row>
    <row r="15" spans="1:39" ht="16.2">
      <c r="A15" s="105">
        <f t="shared" si="8"/>
        <v>6</v>
      </c>
      <c r="B15" s="304">
        <f>+'Ark1'!AP1356</f>
        <v>5</v>
      </c>
      <c r="C15" s="304" t="str">
        <f>VLOOKUP(B15,RNR!$E$1:$F$41,2)</f>
        <v>Dølafe</v>
      </c>
      <c r="D15" s="301">
        <f>+'Ark1'!C1356</f>
        <v>2024</v>
      </c>
      <c r="E15" s="172">
        <f>+'Ark1'!Q1356</f>
        <v>31</v>
      </c>
      <c r="F15" s="520">
        <f t="shared" si="2"/>
        <v>5</v>
      </c>
      <c r="G15" s="515">
        <f>+'Ark1'!R1356</f>
        <v>51</v>
      </c>
      <c r="H15" s="508">
        <f t="shared" si="3"/>
        <v>4</v>
      </c>
      <c r="I15" s="185">
        <f>+IF(G15=0,"",'Ark1'!AE1356)</f>
        <v>9.5387723038940636E-2</v>
      </c>
      <c r="J15" s="329">
        <f t="shared" si="4"/>
        <v>1.3024061185582955E-2</v>
      </c>
      <c r="K15" s="185">
        <f>+IF(G15=0,"",'Ark1'!AF1356)</f>
        <v>7.2337234586443339E-2</v>
      </c>
      <c r="L15" s="368">
        <f>+IF(G15=0,"",'Ark1'!S1356)</f>
        <v>3.7058823529411762</v>
      </c>
      <c r="M15" s="330">
        <f t="shared" si="5"/>
        <v>0.15269086357947304</v>
      </c>
      <c r="N15" s="125"/>
      <c r="O15" s="366">
        <f>+IF(G15=0,"",'Ark1'!AR1356)</f>
        <v>200.29411764705881</v>
      </c>
      <c r="P15" s="114">
        <f>+IF(G15=0,"",'Ark1'!AS1356)</f>
        <v>28.57348926166766</v>
      </c>
      <c r="Q15" s="118"/>
      <c r="R15" s="186">
        <f>+IF(G15=0,"",'Ark1'!T1356)</f>
        <v>10.058823529411764</v>
      </c>
      <c r="S15" s="330">
        <f t="shared" si="6"/>
        <v>0.73967459324155271</v>
      </c>
      <c r="T15" s="298">
        <f>+IF(G15=0,"",'Ark1'!U1356)</f>
        <v>230.31372549019608</v>
      </c>
      <c r="U15" s="331">
        <f t="shared" si="7"/>
        <v>3.0052148518981312</v>
      </c>
      <c r="V15" s="298">
        <f>+IF(G15=0,"",'Ark1'!AG1356)</f>
        <v>2652.7843137254904</v>
      </c>
      <c r="W15" s="118"/>
      <c r="X15" s="298">
        <f t="shared" si="9"/>
        <v>86.819619785353154</v>
      </c>
      <c r="Y15" s="298">
        <f t="shared" si="10"/>
        <v>62.148148148148152</v>
      </c>
      <c r="Z15" s="184">
        <f>+'Ark1'!AH1356</f>
        <v>100</v>
      </c>
      <c r="AA15" s="184">
        <f>+'Ark1'!W1356</f>
        <v>98.039215686274531</v>
      </c>
      <c r="AB15" s="298">
        <f>+'Ark1'!X1356</f>
        <v>1.9607843137254899</v>
      </c>
      <c r="AC15" s="184">
        <f>+'Ark1'!Y1356</f>
        <v>42.934925769431445</v>
      </c>
      <c r="AD15" s="186">
        <f>+'Ark1'!Z1356</f>
        <v>1.3761856584601249</v>
      </c>
      <c r="AE15" s="186">
        <f>+'Ark1'!AA1356</f>
        <v>2.5926877923240155</v>
      </c>
      <c r="AF15" s="105"/>
      <c r="AG15"/>
      <c r="AH15"/>
      <c r="AI15"/>
      <c r="AJ15"/>
      <c r="AK15"/>
      <c r="AL15"/>
      <c r="AM15"/>
    </row>
    <row r="16" spans="1:39" ht="16.2">
      <c r="A16" s="105">
        <f t="shared" si="8"/>
        <v>7</v>
      </c>
      <c r="B16" s="304">
        <f>+'Ark1'!AP1357</f>
        <v>6</v>
      </c>
      <c r="C16" s="304" t="str">
        <f>VLOOKUP(B16,RNR!$E$1:$F$41,2)</f>
        <v>Raukolle</v>
      </c>
      <c r="D16" s="301">
        <f>+'Ark1'!C1357</f>
        <v>2024</v>
      </c>
      <c r="E16" s="172">
        <f>+'Ark1'!Q1357</f>
        <v>31</v>
      </c>
      <c r="F16" s="520">
        <f t="shared" si="2"/>
        <v>5</v>
      </c>
      <c r="G16" s="515">
        <f>+'Ark1'!R1357</f>
        <v>58</v>
      </c>
      <c r="H16" s="508">
        <f t="shared" si="3"/>
        <v>5</v>
      </c>
      <c r="I16" s="185">
        <f>+IF(G16=0,"",'Ark1'!AE1357)</f>
        <v>0.1084801556129129</v>
      </c>
      <c r="J16" s="329">
        <f t="shared" si="4"/>
        <v>1.5601983735722413E-2</v>
      </c>
      <c r="K16" s="185">
        <f>+IF(G16=0,"",'Ark1'!AF1357)</f>
        <v>9.1022608625156737E-2</v>
      </c>
      <c r="L16" s="368">
        <f>+IF(G16=0,"",'Ark1'!S1357)</f>
        <v>3.5</v>
      </c>
      <c r="M16" s="330">
        <f t="shared" si="5"/>
        <v>4.7169811320754373E-2</v>
      </c>
      <c r="N16" s="125"/>
      <c r="O16" s="366">
        <f>+IF(G16=0,"",'Ark1'!AR1357)</f>
        <v>210.20689655172407</v>
      </c>
      <c r="P16" s="114">
        <f>+IF(G16=0,"",'Ark1'!AS1357)</f>
        <v>27.273099594305609</v>
      </c>
      <c r="Q16" s="118"/>
      <c r="R16" s="186">
        <f>+IF(G16=0,"",'Ark1'!T1357)</f>
        <v>8.4827586206896513</v>
      </c>
      <c r="S16" s="330">
        <f t="shared" si="6"/>
        <v>0.48275862068965125</v>
      </c>
      <c r="T16" s="298">
        <f>+IF(G16=0,"",'Ark1'!U1357)</f>
        <v>254.82931034482755</v>
      </c>
      <c r="U16" s="331">
        <f t="shared" si="7"/>
        <v>0.39912166558227113</v>
      </c>
      <c r="V16" s="298">
        <f>+IF(G16=0,"",'Ark1'!AG1357)</f>
        <v>2684.8793103448279</v>
      </c>
      <c r="W16" s="118"/>
      <c r="X16" s="298">
        <f t="shared" si="9"/>
        <v>94.912761762873785</v>
      </c>
      <c r="Y16" s="298">
        <f t="shared" si="10"/>
        <v>72.808374384236444</v>
      </c>
      <c r="Z16" s="184">
        <f>+'Ark1'!AH1357</f>
        <v>100</v>
      </c>
      <c r="AA16" s="184">
        <f>+'Ark1'!W1357</f>
        <v>82.758620689655189</v>
      </c>
      <c r="AB16" s="298">
        <f>+'Ark1'!X1357</f>
        <v>6.8965517241379306</v>
      </c>
      <c r="AC16" s="184">
        <f>+'Ark1'!Y1357</f>
        <v>52.921213426742625</v>
      </c>
      <c r="AD16" s="186">
        <f>+'Ark1'!Z1357</f>
        <v>1.4050401884054715</v>
      </c>
      <c r="AE16" s="186">
        <f>+'Ark1'!AA1357</f>
        <v>2.5409839209573182</v>
      </c>
      <c r="AF16" s="105"/>
      <c r="AG16"/>
      <c r="AH16"/>
      <c r="AI16"/>
      <c r="AJ16"/>
      <c r="AK16"/>
      <c r="AL16"/>
      <c r="AM16"/>
    </row>
    <row r="17" spans="1:39" ht="16.2">
      <c r="A17" s="105">
        <f t="shared" si="8"/>
        <v>8</v>
      </c>
      <c r="B17" s="304">
        <f>+'Ark1'!AP1358</f>
        <v>7</v>
      </c>
      <c r="C17" s="304" t="str">
        <f>VLOOKUP(B17,RNR!$E$1:$F$41,2)</f>
        <v>Sør- og Vestlands</v>
      </c>
      <c r="D17" s="301">
        <f>+'Ark1'!C1358</f>
        <v>2024</v>
      </c>
      <c r="E17" s="172">
        <f>+'Ark1'!Q1358</f>
        <v>32</v>
      </c>
      <c r="F17" s="520">
        <f t="shared" si="2"/>
        <v>10</v>
      </c>
      <c r="G17" s="515">
        <f>+'Ark1'!R1358</f>
        <v>50</v>
      </c>
      <c r="H17" s="508">
        <f t="shared" si="3"/>
        <v>15</v>
      </c>
      <c r="I17" s="185">
        <f>+IF(G17=0,"",'Ark1'!AE1358)</f>
        <v>9.3517375528373178E-2</v>
      </c>
      <c r="J17" s="329">
        <f t="shared" si="4"/>
        <v>3.2182733722681323E-2</v>
      </c>
      <c r="K17" s="185">
        <f>+IF(G17=0,"",'Ark1'!AF1358)</f>
        <v>7.1003312824871434E-2</v>
      </c>
      <c r="L17" s="368">
        <f>+IF(G17=0,"",'Ark1'!S1358)</f>
        <v>3.56</v>
      </c>
      <c r="M17" s="330">
        <f t="shared" si="5"/>
        <v>-0.3828571428571439</v>
      </c>
      <c r="N17" s="125"/>
      <c r="O17" s="366">
        <f>+IF(G17=0,"",'Ark1'!AR1358)</f>
        <v>202.06</v>
      </c>
      <c r="P17" s="114">
        <f>+IF(G17=0,"",'Ark1'!AS1358)</f>
        <v>27.906578981787113</v>
      </c>
      <c r="Q17" s="118"/>
      <c r="R17" s="186">
        <f>+IF(G17=0,"",'Ark1'!T1358)</f>
        <v>8.7200000000000006</v>
      </c>
      <c r="S17" s="330">
        <f t="shared" si="6"/>
        <v>-0.62285714285714278</v>
      </c>
      <c r="T17" s="298">
        <f>+IF(G17=0,"",'Ark1'!U1358)</f>
        <v>230.58800000000005</v>
      </c>
      <c r="U17" s="331">
        <f t="shared" si="7"/>
        <v>-2.6491428571428344</v>
      </c>
      <c r="V17" s="298">
        <f>+IF(G17=0,"",'Ark1'!AG1358)</f>
        <v>2806.08</v>
      </c>
      <c r="W17" s="118"/>
      <c r="X17" s="298">
        <f t="shared" si="9"/>
        <v>82.174421256699759</v>
      </c>
      <c r="Y17" s="298">
        <f t="shared" si="10"/>
        <v>64.771910112359564</v>
      </c>
      <c r="Z17" s="184">
        <f>+'Ark1'!AH1358</f>
        <v>100</v>
      </c>
      <c r="AA17" s="184">
        <f>+'Ark1'!W1358</f>
        <v>74</v>
      </c>
      <c r="AB17" s="298">
        <f>+'Ark1'!X1358</f>
        <v>0</v>
      </c>
      <c r="AC17" s="184">
        <f>+'Ark1'!Y1358</f>
        <v>52.468896081392735</v>
      </c>
      <c r="AD17" s="186">
        <f>+'Ark1'!Z1358</f>
        <v>1.7223240113288785</v>
      </c>
      <c r="AE17" s="186">
        <f>+'Ark1'!AA1358</f>
        <v>3.3168659906604594</v>
      </c>
      <c r="AF17" s="105"/>
      <c r="AG17"/>
      <c r="AH17"/>
      <c r="AI17"/>
      <c r="AJ17"/>
      <c r="AK17"/>
      <c r="AL17"/>
      <c r="AM17"/>
    </row>
    <row r="18" spans="1:39" ht="16.2">
      <c r="A18" s="105">
        <f t="shared" si="8"/>
        <v>9</v>
      </c>
      <c r="B18" s="304">
        <f>+'Ark1'!AP1359</f>
        <v>8</v>
      </c>
      <c r="C18" s="304" t="str">
        <f>VLOOKUP(B18,RNR!$E$1:$F$41,2)</f>
        <v>Vestlandsfe</v>
      </c>
      <c r="D18" s="301">
        <f>+'Ark1'!C1359</f>
        <v>2024</v>
      </c>
      <c r="E18" s="172">
        <f>+'Ark1'!Q1359</f>
        <v>88</v>
      </c>
      <c r="F18" s="520">
        <f t="shared" si="2"/>
        <v>11</v>
      </c>
      <c r="G18" s="515">
        <f>+'Ark1'!R1359</f>
        <v>163</v>
      </c>
      <c r="H18" s="508">
        <f t="shared" si="3"/>
        <v>22</v>
      </c>
      <c r="I18" s="185">
        <f>+IF(G18=0,"",'Ark1'!AE1359)</f>
        <v>0.30486664422249654</v>
      </c>
      <c r="J18" s="329">
        <f t="shared" si="4"/>
        <v>5.7775658662423651E-2</v>
      </c>
      <c r="K18" s="185">
        <f>+IF(G18=0,"",'Ark1'!AF1359)</f>
        <v>0.20825006714719549</v>
      </c>
      <c r="L18" s="368">
        <f>+IF(G18=0,"",'Ark1'!S1359)</f>
        <v>3.1165644171779148</v>
      </c>
      <c r="M18" s="330">
        <f t="shared" si="5"/>
        <v>-3.946395161641103E-2</v>
      </c>
      <c r="N18" s="125"/>
      <c r="O18" s="366">
        <f>+IF(G18=0,"",'Ark1'!AR1359)</f>
        <v>197.66257668711657</v>
      </c>
      <c r="P18" s="114">
        <f>+IF(G18=0,"",'Ark1'!AS1359)</f>
        <v>26.701189426549995</v>
      </c>
      <c r="Q18" s="118"/>
      <c r="R18" s="186">
        <f>+IF(G18=0,"",'Ark1'!T1359)</f>
        <v>8.6809815950920228</v>
      </c>
      <c r="S18" s="330">
        <f t="shared" si="6"/>
        <v>-6.3699255971807034E-2</v>
      </c>
      <c r="T18" s="298">
        <f>+IF(G18=0,"",'Ark1'!U1359)</f>
        <v>207.45582822085888</v>
      </c>
      <c r="U18" s="331">
        <f t="shared" si="7"/>
        <v>5.2026367314972504</v>
      </c>
      <c r="V18" s="298">
        <f>+IF(G18=0,"",'Ark1'!AG1359)</f>
        <v>2659.9141104294476</v>
      </c>
      <c r="W18" s="118"/>
      <c r="X18" s="298">
        <f t="shared" si="9"/>
        <v>77.993431219237664</v>
      </c>
      <c r="Y18" s="298">
        <f t="shared" si="10"/>
        <v>66.565551181102336</v>
      </c>
      <c r="Z18" s="184">
        <f>+'Ark1'!AH1359</f>
        <v>100</v>
      </c>
      <c r="AA18" s="184">
        <f>+'Ark1'!W1359</f>
        <v>80.368098159509188</v>
      </c>
      <c r="AB18" s="298">
        <f>+'Ark1'!X1359</f>
        <v>0</v>
      </c>
      <c r="AC18" s="184">
        <f>+'Ark1'!Y1359</f>
        <v>45.625028243587245</v>
      </c>
      <c r="AD18" s="186">
        <f>+'Ark1'!Z1359</f>
        <v>1.415915832464427</v>
      </c>
      <c r="AE18" s="186">
        <f>+'Ark1'!AA1359</f>
        <v>2.5994466647445256</v>
      </c>
      <c r="AF18" s="105"/>
      <c r="AG18"/>
      <c r="AH18"/>
      <c r="AI18"/>
      <c r="AJ18"/>
      <c r="AK18"/>
      <c r="AL18"/>
      <c r="AM18"/>
    </row>
    <row r="19" spans="1:39" ht="16.2">
      <c r="A19" s="105">
        <f t="shared" si="8"/>
        <v>10</v>
      </c>
      <c r="B19" s="304">
        <f>+'Ark1'!AP1360</f>
        <v>9</v>
      </c>
      <c r="C19" s="304" t="str">
        <f>VLOOKUP(B19,RNR!$E$1:$F$41,2)</f>
        <v>Holstein</v>
      </c>
      <c r="D19" s="301">
        <f>+'Ark1'!C1360</f>
        <v>2024</v>
      </c>
      <c r="E19" s="172">
        <f>+'Ark1'!Q1360</f>
        <v>555</v>
      </c>
      <c r="F19" s="520">
        <f t="shared" si="2"/>
        <v>-15</v>
      </c>
      <c r="G19" s="515">
        <f>+'Ark1'!R1360</f>
        <v>1532</v>
      </c>
      <c r="H19" s="508">
        <f t="shared" si="3"/>
        <v>-187</v>
      </c>
      <c r="I19" s="185">
        <f>+IF(G19=0,"",'Ark1'!AE1360)</f>
        <v>2.8653723861893541</v>
      </c>
      <c r="J19" s="329">
        <f t="shared" si="4"/>
        <v>-0.14703473563876868</v>
      </c>
      <c r="K19" s="185">
        <f>+IF(G19=0,"",'Ark1'!AF1360)</f>
        <v>2.9239244773898125</v>
      </c>
      <c r="L19" s="368">
        <f>+IF(G19=0,"",'Ark1'!S1360)</f>
        <v>2.8433420365535249</v>
      </c>
      <c r="M19" s="330">
        <f t="shared" si="5"/>
        <v>0.18579981174280791</v>
      </c>
      <c r="N19" s="125"/>
      <c r="O19" s="366">
        <f>+IF(G19=0,"",'Ark1'!AR1360)</f>
        <v>234.34791122715399</v>
      </c>
      <c r="P19" s="114">
        <f>+IF(G19=0,"",'Ark1'!AS1360)</f>
        <v>24.058063638743903</v>
      </c>
      <c r="Q19" s="118"/>
      <c r="R19" s="186">
        <f>+IF(G19=0,"",'Ark1'!T1360)</f>
        <v>7.513707571801568</v>
      </c>
      <c r="S19" s="330">
        <f t="shared" si="6"/>
        <v>0.53348651304647809</v>
      </c>
      <c r="T19" s="298">
        <f>+IF(G19=0,"",'Ark1'!U1360)</f>
        <v>309.90992167101831</v>
      </c>
      <c r="U19" s="331">
        <f t="shared" si="7"/>
        <v>11.232202066597097</v>
      </c>
      <c r="V19" s="298">
        <f>+IF(G19=0,"",'Ark1'!AG1360)</f>
        <v>2111.7539164490863</v>
      </c>
      <c r="W19" s="118"/>
      <c r="X19" s="298">
        <f t="shared" si="9"/>
        <v>146.75475170522319</v>
      </c>
      <c r="Y19" s="298">
        <f t="shared" si="10"/>
        <v>108.99494949494951</v>
      </c>
      <c r="Z19" s="184">
        <f>+'Ark1'!AH1360</f>
        <v>100</v>
      </c>
      <c r="AA19" s="184">
        <f>+'Ark1'!W1360</f>
        <v>67.950391644908606</v>
      </c>
      <c r="AB19" s="298">
        <f>+'Ark1'!X1360</f>
        <v>22.78067885117493</v>
      </c>
      <c r="AC19" s="184">
        <f>+'Ark1'!Y1360</f>
        <v>52.27476906878541</v>
      </c>
      <c r="AD19" s="186">
        <f>+'Ark1'!Z1360</f>
        <v>1.2407364550524471</v>
      </c>
      <c r="AE19" s="186">
        <f>+'Ark1'!AA1360</f>
        <v>2.4171266821402804</v>
      </c>
      <c r="AF19" s="105"/>
      <c r="AG19"/>
      <c r="AH19"/>
      <c r="AI19"/>
      <c r="AJ19"/>
      <c r="AK19"/>
      <c r="AL19"/>
      <c r="AM19"/>
    </row>
    <row r="20" spans="1:39" ht="16.2">
      <c r="A20" s="105">
        <f t="shared" si="8"/>
        <v>11</v>
      </c>
      <c r="B20" s="304">
        <f>+'Ark1'!AP1361</f>
        <v>10</v>
      </c>
      <c r="C20" s="304" t="str">
        <f>VLOOKUP(B20,RNR!$E$1:$F$41,2)</f>
        <v>Rødt Dansk</v>
      </c>
      <c r="D20" s="301">
        <f>+'Ark1'!C1361</f>
        <v>2024</v>
      </c>
      <c r="E20" s="172">
        <f>+'Ark1'!Q1361</f>
        <v>0</v>
      </c>
      <c r="F20" s="520">
        <f t="shared" si="2"/>
        <v>0</v>
      </c>
      <c r="G20" s="515">
        <f>+'Ark1'!R1361</f>
        <v>0</v>
      </c>
      <c r="H20" s="508">
        <f t="shared" si="3"/>
        <v>0</v>
      </c>
      <c r="I20" s="185" t="str">
        <f>+IF(G20=0,"",'Ark1'!AE1361)</f>
        <v/>
      </c>
      <c r="J20" s="329" t="str">
        <f t="shared" si="4"/>
        <v/>
      </c>
      <c r="K20" s="185" t="str">
        <f>+IF(G20=0,"",'Ark1'!AF1361)</f>
        <v/>
      </c>
      <c r="L20" s="368" t="str">
        <f>+IF(G20=0,"",'Ark1'!S1361)</f>
        <v/>
      </c>
      <c r="M20" s="330" t="str">
        <f t="shared" si="5"/>
        <v/>
      </c>
      <c r="N20" s="125"/>
      <c r="O20" s="366" t="str">
        <f>+IF(G20=0,"",'Ark1'!AR1361)</f>
        <v/>
      </c>
      <c r="P20" s="114" t="str">
        <f>+IF(G20=0,"",'Ark1'!AS1361)</f>
        <v/>
      </c>
      <c r="Q20" s="118"/>
      <c r="R20" s="186" t="str">
        <f>+IF(G20=0,"",'Ark1'!T1361)</f>
        <v/>
      </c>
      <c r="S20" s="330" t="str">
        <f t="shared" si="6"/>
        <v/>
      </c>
      <c r="T20" s="298" t="str">
        <f>+IF(G20=0,"",'Ark1'!U1361)</f>
        <v/>
      </c>
      <c r="U20" s="331" t="str">
        <f t="shared" si="7"/>
        <v/>
      </c>
      <c r="V20" s="298" t="str">
        <f>+IF(G20=0,"",'Ark1'!AG1361)</f>
        <v/>
      </c>
      <c r="W20" s="118"/>
      <c r="X20" s="298" t="str">
        <f t="shared" si="9"/>
        <v/>
      </c>
      <c r="Y20" s="298" t="str">
        <f t="shared" si="10"/>
        <v/>
      </c>
      <c r="Z20" s="184">
        <f>+'Ark1'!AH1361</f>
        <v>0</v>
      </c>
      <c r="AA20" s="184">
        <f>+'Ark1'!W1361</f>
        <v>0</v>
      </c>
      <c r="AB20" s="298">
        <f>+'Ark1'!X1361</f>
        <v>0</v>
      </c>
      <c r="AC20" s="184">
        <f>+'Ark1'!Y1361</f>
        <v>0</v>
      </c>
      <c r="AD20" s="186">
        <f>+'Ark1'!Z1361</f>
        <v>0</v>
      </c>
      <c r="AE20" s="186">
        <f>+'Ark1'!AA1361</f>
        <v>0</v>
      </c>
      <c r="AF20" s="105"/>
      <c r="AG20"/>
      <c r="AH20"/>
      <c r="AI20"/>
      <c r="AJ20"/>
      <c r="AK20"/>
      <c r="AL20"/>
      <c r="AM20"/>
    </row>
    <row r="21" spans="1:39" ht="16.2">
      <c r="A21" s="105">
        <f t="shared" si="8"/>
        <v>12</v>
      </c>
      <c r="B21" s="304">
        <f>+'Ark1'!AP1362</f>
        <v>11</v>
      </c>
      <c r="C21" s="304" t="str">
        <f>VLOOKUP(B21,RNR!$E$1:$F$41,2)</f>
        <v>Brown Swiss</v>
      </c>
      <c r="D21" s="301">
        <f>+'Ark1'!C1362</f>
        <v>2024</v>
      </c>
      <c r="E21" s="172">
        <f>+'Ark1'!Q1362</f>
        <v>67</v>
      </c>
      <c r="F21" s="520">
        <f t="shared" si="2"/>
        <v>6</v>
      </c>
      <c r="G21" s="515">
        <f>+'Ark1'!R1362</f>
        <v>95</v>
      </c>
      <c r="H21" s="508">
        <f t="shared" si="3"/>
        <v>1</v>
      </c>
      <c r="I21" s="185">
        <f>+IF(G21=0,"",'Ark1'!AE1362)</f>
        <v>0.17768301350390905</v>
      </c>
      <c r="J21" s="329">
        <f t="shared" si="4"/>
        <v>1.2955689797193692E-2</v>
      </c>
      <c r="K21" s="185">
        <f>+IF(G21=0,"",'Ark1'!AF1362)</f>
        <v>0.1777115111394264</v>
      </c>
      <c r="L21" s="368">
        <f>+IF(G21=0,"",'Ark1'!S1362)</f>
        <v>3.0842105263157902</v>
      </c>
      <c r="M21" s="330">
        <f t="shared" si="5"/>
        <v>0.19059350503919426</v>
      </c>
      <c r="N21" s="125"/>
      <c r="O21" s="366">
        <f>+IF(G21=0,"",'Ark1'!AR1362)</f>
        <v>230.98947368421048</v>
      </c>
      <c r="P21" s="114">
        <f>+IF(G21=0,"",'Ark1'!AS1362)</f>
        <v>24.62846097101486</v>
      </c>
      <c r="Q21" s="118"/>
      <c r="R21" s="186">
        <f>+IF(G21=0,"",'Ark1'!T1362)</f>
        <v>7.5684210526315772</v>
      </c>
      <c r="S21" s="330">
        <f t="shared" si="6"/>
        <v>0.50459126539753285</v>
      </c>
      <c r="T21" s="298">
        <f>+IF(G21=0,"",'Ark1'!U1362)</f>
        <v>303.75263157894739</v>
      </c>
      <c r="U21" s="331">
        <f t="shared" si="7"/>
        <v>13.920716685330206</v>
      </c>
      <c r="V21" s="298">
        <f>+IF(G21=0,"",'Ark1'!AG1362)</f>
        <v>2180.2736842105264</v>
      </c>
      <c r="W21" s="118"/>
      <c r="X21" s="298">
        <f t="shared" si="9"/>
        <v>139.31857902918995</v>
      </c>
      <c r="Y21" s="298">
        <f t="shared" si="10"/>
        <v>98.486348122866872</v>
      </c>
      <c r="Z21" s="184">
        <f>+'Ark1'!AH1362</f>
        <v>100</v>
      </c>
      <c r="AA21" s="184">
        <f>+'Ark1'!W1362</f>
        <v>62.105263157894761</v>
      </c>
      <c r="AB21" s="298">
        <f>+'Ark1'!X1362</f>
        <v>20</v>
      </c>
      <c r="AC21" s="184">
        <f>+'Ark1'!Y1362</f>
        <v>51.491746588740199</v>
      </c>
      <c r="AD21" s="186">
        <f>+'Ark1'!Z1362</f>
        <v>1.3031391887102297</v>
      </c>
      <c r="AE21" s="186">
        <f>+'Ark1'!AA1362</f>
        <v>2.7554830757254551</v>
      </c>
      <c r="AF21" s="105"/>
      <c r="AG21"/>
      <c r="AH21"/>
      <c r="AI21"/>
      <c r="AJ21"/>
      <c r="AK21"/>
      <c r="AL21"/>
      <c r="AM21"/>
    </row>
    <row r="22" spans="1:39" ht="16.2">
      <c r="A22" s="105">
        <f t="shared" si="8"/>
        <v>13</v>
      </c>
      <c r="B22" s="304">
        <f>+'Ark1'!AP1363</f>
        <v>12</v>
      </c>
      <c r="C22" s="304" t="str">
        <f>VLOOKUP(B22,RNR!$E$1:$F$41,2)</f>
        <v>Jarlsberg</v>
      </c>
      <c r="D22" s="301">
        <f>+'Ark1'!C1363</f>
        <v>2024</v>
      </c>
      <c r="E22" s="172">
        <f>+'Ark1'!Q1363</f>
        <v>6</v>
      </c>
      <c r="F22" s="520">
        <f t="shared" si="2"/>
        <v>-2</v>
      </c>
      <c r="G22" s="515">
        <f>+'Ark1'!R1363</f>
        <v>10</v>
      </c>
      <c r="H22" s="508">
        <f t="shared" si="3"/>
        <v>-30</v>
      </c>
      <c r="I22" s="185">
        <f>+IF(G22=0,"",'Ark1'!AE1363)</f>
        <v>1.8703475105674629E-2</v>
      </c>
      <c r="J22" s="329">
        <f t="shared" si="4"/>
        <v>-5.1393258386544613E-2</v>
      </c>
      <c r="K22" s="185">
        <f>+IF(G22=0,"",'Ark1'!AF1363)</f>
        <v>1.6952384270909462E-2</v>
      </c>
      <c r="L22" s="368">
        <f>+IF(G22=0,"",'Ark1'!S1363)</f>
        <v>3.7</v>
      </c>
      <c r="M22" s="330">
        <f t="shared" si="5"/>
        <v>0.92500000000000027</v>
      </c>
      <c r="N22" s="125"/>
      <c r="O22" s="366">
        <f>+IF(G22=0,"",'Ark1'!AR1363)</f>
        <v>215.9</v>
      </c>
      <c r="P22" s="114">
        <f>+IF(G22=0,"",'Ark1'!AS1363)</f>
        <v>27.29164785401786</v>
      </c>
      <c r="Q22" s="118"/>
      <c r="R22" s="186">
        <f>+IF(G22=0,"",'Ark1'!T1363)</f>
        <v>8.8000000000000007</v>
      </c>
      <c r="S22" s="330">
        <f t="shared" si="6"/>
        <v>0.60000000000000142</v>
      </c>
      <c r="T22" s="298">
        <f>+IF(G22=0,"",'Ark1'!U1363)</f>
        <v>275.27000000000004</v>
      </c>
      <c r="U22" s="331">
        <f t="shared" si="7"/>
        <v>49.710000000000036</v>
      </c>
      <c r="V22" s="298">
        <f>+IF(G22=0,"",'Ark1'!AG1363)</f>
        <v>2256.6999999999998</v>
      </c>
      <c r="W22" s="118"/>
      <c r="X22" s="298">
        <f t="shared" si="9"/>
        <v>121.97899587893831</v>
      </c>
      <c r="Y22" s="298">
        <f t="shared" si="10"/>
        <v>74.3972972972973</v>
      </c>
      <c r="Z22" s="184">
        <f>+'Ark1'!AH1363</f>
        <v>100</v>
      </c>
      <c r="AA22" s="184">
        <f>+'Ark1'!W1363</f>
        <v>90</v>
      </c>
      <c r="AB22" s="298">
        <f>+'Ark1'!X1363</f>
        <v>0</v>
      </c>
      <c r="AC22" s="184">
        <f>+'Ark1'!Y1363</f>
        <v>42.938166006479371</v>
      </c>
      <c r="AD22" s="186">
        <f>+'Ark1'!Z1363</f>
        <v>1.0049875621120883</v>
      </c>
      <c r="AE22" s="186">
        <f>+'Ark1'!AA1363</f>
        <v>1.4696938456699036</v>
      </c>
      <c r="AF22" s="105"/>
      <c r="AG22"/>
      <c r="AH22"/>
      <c r="AI22"/>
      <c r="AJ22"/>
      <c r="AK22"/>
      <c r="AL22"/>
      <c r="AM22"/>
    </row>
    <row r="23" spans="1:39" ht="16.2">
      <c r="A23" s="105">
        <f t="shared" si="8"/>
        <v>14</v>
      </c>
      <c r="B23" s="304">
        <f>+'Ark1'!AP1364</f>
        <v>13</v>
      </c>
      <c r="C23" s="304" t="str">
        <f>VLOOKUP(B23,RNR!$E$1:$F$41,2)</f>
        <v>Fleckvieh</v>
      </c>
      <c r="D23" s="301">
        <f>+'Ark1'!C1364</f>
        <v>2024</v>
      </c>
      <c r="E23" s="172">
        <f>+'Ark1'!Q1364</f>
        <v>152</v>
      </c>
      <c r="F23" s="520">
        <f t="shared" si="2"/>
        <v>21</v>
      </c>
      <c r="G23" s="515">
        <f>+'Ark1'!R1364</f>
        <v>234</v>
      </c>
      <c r="H23" s="508">
        <f t="shared" si="3"/>
        <v>39</v>
      </c>
      <c r="I23" s="185">
        <f>+IF(G23=0,"",'Ark1'!AE1364)</f>
        <v>0.43766131747278642</v>
      </c>
      <c r="J23" s="329">
        <f t="shared" si="4"/>
        <v>9.5939741698217562E-2</v>
      </c>
      <c r="K23" s="185">
        <f>+IF(G23=0,"",'Ark1'!AF1364)</f>
        <v>0.46145748541004689</v>
      </c>
      <c r="L23" s="368">
        <f>+IF(G23=0,"",'Ark1'!S1364)</f>
        <v>4.2606837606837606</v>
      </c>
      <c r="M23" s="330">
        <f t="shared" si="5"/>
        <v>-1.111111111111196E-2</v>
      </c>
      <c r="N23" s="125"/>
      <c r="O23" s="366">
        <f>+IF(G23=0,"",'Ark1'!AR1364)</f>
        <v>226.80769230769235</v>
      </c>
      <c r="P23" s="114">
        <f>+IF(G23=0,"",'Ark1'!AS1364)</f>
        <v>27.432453454870121</v>
      </c>
      <c r="Q23" s="118"/>
      <c r="R23" s="186">
        <f>+IF(G23=0,"",'Ark1'!T1364)</f>
        <v>7.0341880341880341</v>
      </c>
      <c r="S23" s="330">
        <f t="shared" si="6"/>
        <v>3.4188034188034067E-2</v>
      </c>
      <c r="T23" s="298">
        <f>+IF(G23=0,"",'Ark1'!U1364)</f>
        <v>320.21666666666675</v>
      </c>
      <c r="U23" s="331">
        <f t="shared" si="7"/>
        <v>-2.4310256410256557</v>
      </c>
      <c r="V23" s="298">
        <f>+IF(G23=0,"",'Ark1'!AG1364)</f>
        <v>2085.1623931623926</v>
      </c>
      <c r="W23" s="118"/>
      <c r="X23" s="298">
        <f t="shared" si="9"/>
        <v>153.56917414044702</v>
      </c>
      <c r="Y23" s="298">
        <f t="shared" si="10"/>
        <v>75.156168505516575</v>
      </c>
      <c r="Z23" s="184">
        <f>+'Ark1'!AH1364</f>
        <v>100</v>
      </c>
      <c r="AA23" s="184">
        <f>+'Ark1'!W1364</f>
        <v>60.256410256410255</v>
      </c>
      <c r="AB23" s="298">
        <f>+'Ark1'!X1364</f>
        <v>26.495726495726498</v>
      </c>
      <c r="AC23" s="184">
        <f>+'Ark1'!Y1364</f>
        <v>48.067676871563293</v>
      </c>
      <c r="AD23" s="186">
        <f>+'Ark1'!Z1364</f>
        <v>1.1931039218646315</v>
      </c>
      <c r="AE23" s="186">
        <f>+'Ark1'!AA1364</f>
        <v>2.1400999414781872</v>
      </c>
      <c r="AF23" s="105"/>
      <c r="AG23"/>
      <c r="AH23"/>
      <c r="AI23"/>
      <c r="AJ23"/>
      <c r="AK23"/>
      <c r="AL23"/>
      <c r="AM23"/>
    </row>
    <row r="24" spans="1:39" ht="16.2">
      <c r="A24" s="105">
        <f t="shared" si="8"/>
        <v>15</v>
      </c>
      <c r="B24" s="304">
        <f>+'Ark1'!AP1365</f>
        <v>14</v>
      </c>
      <c r="C24" s="304" t="str">
        <f>VLOOKUP(B24,RNR!$E$1:$F$41,2)</f>
        <v>Canadisk Ayrshire</v>
      </c>
      <c r="D24" s="301">
        <f>+'Ark1'!C1365</f>
        <v>2024</v>
      </c>
      <c r="E24" s="172">
        <f>+'Ark1'!Q1365</f>
        <v>0</v>
      </c>
      <c r="F24" s="520">
        <f t="shared" si="2"/>
        <v>0</v>
      </c>
      <c r="G24" s="515">
        <f>+'Ark1'!R1365</f>
        <v>0</v>
      </c>
      <c r="H24" s="508">
        <f t="shared" si="3"/>
        <v>0</v>
      </c>
      <c r="I24" s="185" t="str">
        <f>+IF(G24=0,"",'Ark1'!AE1365)</f>
        <v/>
      </c>
      <c r="J24" s="329" t="str">
        <f t="shared" si="4"/>
        <v/>
      </c>
      <c r="K24" s="185" t="str">
        <f>+IF(G24=0,"",'Ark1'!AF1365)</f>
        <v/>
      </c>
      <c r="L24" s="368" t="str">
        <f>+IF(G24=0,"",'Ark1'!S1365)</f>
        <v/>
      </c>
      <c r="M24" s="330" t="str">
        <f t="shared" si="5"/>
        <v/>
      </c>
      <c r="N24" s="125"/>
      <c r="O24" s="366" t="str">
        <f>+IF(G24=0,"",'Ark1'!AR1365)</f>
        <v/>
      </c>
      <c r="P24" s="114" t="str">
        <f>+IF(G24=0,"",'Ark1'!AS1365)</f>
        <v/>
      </c>
      <c r="Q24" s="118"/>
      <c r="R24" s="186" t="str">
        <f>+IF(G24=0,"",'Ark1'!T1365)</f>
        <v/>
      </c>
      <c r="S24" s="330" t="str">
        <f t="shared" si="6"/>
        <v/>
      </c>
      <c r="T24" s="298" t="str">
        <f>+IF(G24=0,"",'Ark1'!U1365)</f>
        <v/>
      </c>
      <c r="U24" s="331" t="str">
        <f t="shared" si="7"/>
        <v/>
      </c>
      <c r="V24" s="298" t="str">
        <f>+IF(G24=0,"",'Ark1'!AG1365)</f>
        <v/>
      </c>
      <c r="W24" s="118"/>
      <c r="X24" s="298" t="str">
        <f t="shared" si="9"/>
        <v/>
      </c>
      <c r="Y24" s="298" t="str">
        <f t="shared" si="10"/>
        <v/>
      </c>
      <c r="Z24" s="184">
        <f>+'Ark1'!AH1365</f>
        <v>0</v>
      </c>
      <c r="AA24" s="184">
        <f>+'Ark1'!W1365</f>
        <v>0</v>
      </c>
      <c r="AB24" s="298">
        <f>+'Ark1'!X1365</f>
        <v>0</v>
      </c>
      <c r="AC24" s="184">
        <f>+'Ark1'!Y1365</f>
        <v>0</v>
      </c>
      <c r="AD24" s="186">
        <f>+'Ark1'!Z1365</f>
        <v>0</v>
      </c>
      <c r="AE24" s="186">
        <f>+'Ark1'!AA1365</f>
        <v>0</v>
      </c>
      <c r="AF24" s="105"/>
      <c r="AG24"/>
      <c r="AH24"/>
      <c r="AI24"/>
      <c r="AJ24"/>
      <c r="AK24"/>
      <c r="AL24"/>
      <c r="AM24"/>
    </row>
    <row r="25" spans="1:39" ht="16.2">
      <c r="A25" s="105">
        <f t="shared" si="8"/>
        <v>16</v>
      </c>
      <c r="B25" s="304">
        <f>+'Ark1'!AP1366</f>
        <v>15</v>
      </c>
      <c r="C25" s="304" t="str">
        <f>VLOOKUP(B25,RNR!$E$1:$F$41,2)</f>
        <v>Montbéliard</v>
      </c>
      <c r="D25" s="301">
        <f>+'Ark1'!C1366</f>
        <v>2024</v>
      </c>
      <c r="E25" s="172">
        <f>+'Ark1'!Q1366</f>
        <v>7</v>
      </c>
      <c r="F25" s="520">
        <f t="shared" si="2"/>
        <v>4</v>
      </c>
      <c r="G25" s="515">
        <f>+'Ark1'!R1366</f>
        <v>7</v>
      </c>
      <c r="H25" s="508">
        <f t="shared" si="3"/>
        <v>4</v>
      </c>
      <c r="I25" s="185">
        <f>+IF(G25=0,"",'Ark1'!AE1366)</f>
        <v>1.3092432573972244E-2</v>
      </c>
      <c r="J25" s="329">
        <f t="shared" si="4"/>
        <v>7.8351775620557999E-3</v>
      </c>
      <c r="K25" s="185">
        <f>+IF(G25=0,"",'Ark1'!AF1366)</f>
        <v>1.482402157100526E-2</v>
      </c>
      <c r="L25" s="368">
        <f>+IF(G25=0,"",'Ark1'!S1366)</f>
        <v>5</v>
      </c>
      <c r="M25" s="330">
        <f t="shared" si="5"/>
        <v>1.6666666666666656</v>
      </c>
      <c r="N25" s="125"/>
      <c r="O25" s="366">
        <f>+IF(G25=0,"",'Ark1'!AR1366)</f>
        <v>224.1428571428572</v>
      </c>
      <c r="P25" s="114">
        <f>+IF(G25=0,"",'Ark1'!AS1366)</f>
        <v>31.038134763662185</v>
      </c>
      <c r="Q25" s="118"/>
      <c r="R25" s="186">
        <f>+IF(G25=0,"",'Ark1'!T1366)</f>
        <v>10.142857142857141</v>
      </c>
      <c r="S25" s="330">
        <f t="shared" si="6"/>
        <v>2.8095238095238093</v>
      </c>
      <c r="T25" s="298">
        <f>+IF(G25=0,"",'Ark1'!U1366)</f>
        <v>343.87142857142874</v>
      </c>
      <c r="U25" s="331">
        <f t="shared" si="7"/>
        <v>57.438095238095343</v>
      </c>
      <c r="V25" s="298">
        <f>+IF(G25=0,"",'Ark1'!AG1366)</f>
        <v>2127.2857142857142</v>
      </c>
      <c r="W25" s="118"/>
      <c r="X25" s="298">
        <f t="shared" si="9"/>
        <v>161.64797528708624</v>
      </c>
      <c r="Y25" s="298">
        <f t="shared" si="10"/>
        <v>68.774285714285753</v>
      </c>
      <c r="Z25" s="184">
        <f>+'Ark1'!AH1366</f>
        <v>100</v>
      </c>
      <c r="AA25" s="184">
        <f>+'Ark1'!W1366</f>
        <v>100</v>
      </c>
      <c r="AB25" s="298">
        <f>+'Ark1'!X1366</f>
        <v>42.857142857142847</v>
      </c>
      <c r="AC25" s="184">
        <f>+'Ark1'!Y1366</f>
        <v>52.433242298747246</v>
      </c>
      <c r="AD25" s="186">
        <f>+'Ark1'!Z1366</f>
        <v>2</v>
      </c>
      <c r="AE25" s="186">
        <f>+'Ark1'!AA1366</f>
        <v>2.8499910490371474</v>
      </c>
      <c r="AF25" s="105"/>
      <c r="AG25"/>
      <c r="AH25"/>
      <c r="AI25"/>
      <c r="AJ25"/>
      <c r="AK25"/>
      <c r="AL25"/>
      <c r="AM25"/>
    </row>
    <row r="26" spans="1:39" ht="16.2">
      <c r="A26" s="105">
        <f t="shared" si="8"/>
        <v>17</v>
      </c>
      <c r="B26" s="304">
        <f>+'Ark1'!AP1367</f>
        <v>16</v>
      </c>
      <c r="C26" s="304" t="str">
        <f>VLOOKUP(B26,RNR!$E$1:$F$41,2)</f>
        <v>Mørefe</v>
      </c>
      <c r="D26" s="301">
        <f>+'Ark1'!C1367</f>
        <v>2024</v>
      </c>
      <c r="E26" s="172">
        <f>+'Ark1'!Q1367</f>
        <v>0</v>
      </c>
      <c r="F26" s="520">
        <f t="shared" si="2"/>
        <v>0</v>
      </c>
      <c r="G26" s="515">
        <f>+'Ark1'!R1367</f>
        <v>0</v>
      </c>
      <c r="H26" s="508">
        <f t="shared" si="3"/>
        <v>0</v>
      </c>
      <c r="I26" s="185" t="str">
        <f>+IF(G26=0,"",'Ark1'!AE1367)</f>
        <v/>
      </c>
      <c r="J26" s="329" t="str">
        <f t="shared" si="4"/>
        <v/>
      </c>
      <c r="K26" s="185" t="str">
        <f>+IF(G26=0,"",'Ark1'!AF1367)</f>
        <v/>
      </c>
      <c r="L26" s="368" t="str">
        <f>+IF(G26=0,"",'Ark1'!S1367)</f>
        <v/>
      </c>
      <c r="M26" s="330" t="str">
        <f t="shared" si="5"/>
        <v/>
      </c>
      <c r="N26" s="125"/>
      <c r="O26" s="366" t="str">
        <f>+IF(G26=0,"",'Ark1'!AR1367)</f>
        <v/>
      </c>
      <c r="P26" s="114" t="str">
        <f>+IF(G26=0,"",'Ark1'!AS1367)</f>
        <v/>
      </c>
      <c r="Q26" s="118"/>
      <c r="R26" s="186" t="str">
        <f>+IF(G26=0,"",'Ark1'!T1367)</f>
        <v/>
      </c>
      <c r="S26" s="330" t="str">
        <f t="shared" si="6"/>
        <v/>
      </c>
      <c r="T26" s="298" t="str">
        <f>+IF(G26=0,"",'Ark1'!U1367)</f>
        <v/>
      </c>
      <c r="U26" s="331" t="str">
        <f t="shared" si="7"/>
        <v/>
      </c>
      <c r="V26" s="298" t="str">
        <f>+IF(G26=0,"",'Ark1'!AG1367)</f>
        <v/>
      </c>
      <c r="W26" s="118"/>
      <c r="X26" s="298" t="str">
        <f t="shared" si="9"/>
        <v/>
      </c>
      <c r="Y26" s="298" t="str">
        <f t="shared" si="10"/>
        <v/>
      </c>
      <c r="Z26" s="184">
        <f>+'Ark1'!AH1367</f>
        <v>0</v>
      </c>
      <c r="AA26" s="184">
        <f>+'Ark1'!W1367</f>
        <v>0</v>
      </c>
      <c r="AB26" s="298">
        <f>+'Ark1'!X1367</f>
        <v>0</v>
      </c>
      <c r="AC26" s="184">
        <f>+'Ark1'!Y1367</f>
        <v>0</v>
      </c>
      <c r="AD26" s="186">
        <f>+'Ark1'!Z1367</f>
        <v>0</v>
      </c>
      <c r="AE26" s="186">
        <f>+'Ark1'!AA1367</f>
        <v>0</v>
      </c>
      <c r="AF26" s="105"/>
      <c r="AG26"/>
      <c r="AH26"/>
      <c r="AI26"/>
      <c r="AJ26"/>
      <c r="AK26"/>
      <c r="AL26"/>
      <c r="AM26"/>
    </row>
    <row r="27" spans="1:39" ht="16.2">
      <c r="A27" s="105">
        <f t="shared" si="8"/>
        <v>18</v>
      </c>
      <c r="B27" s="304">
        <f>+'Ark1'!AP1368</f>
        <v>17</v>
      </c>
      <c r="C27" s="304" t="str">
        <f>VLOOKUP(B27,RNR!$E$1:$F$41,2)</f>
        <v>Normande</v>
      </c>
      <c r="D27" s="301">
        <f>+'Ark1'!C1368</f>
        <v>2024</v>
      </c>
      <c r="E27" s="172">
        <f>+'Ark1'!Q1368</f>
        <v>0</v>
      </c>
      <c r="F27" s="520">
        <f t="shared" si="2"/>
        <v>0</v>
      </c>
      <c r="G27" s="515">
        <f>+'Ark1'!R1368</f>
        <v>0</v>
      </c>
      <c r="H27" s="508">
        <f t="shared" si="3"/>
        <v>0</v>
      </c>
      <c r="I27" s="185" t="str">
        <f>+IF(G27=0,"",'Ark1'!AE1368)</f>
        <v/>
      </c>
      <c r="J27" s="329" t="str">
        <f t="shared" si="4"/>
        <v/>
      </c>
      <c r="K27" s="185" t="str">
        <f>+IF(G27=0,"",'Ark1'!AF1368)</f>
        <v/>
      </c>
      <c r="L27" s="368" t="str">
        <f>+IF(G27=0,"",'Ark1'!S1368)</f>
        <v/>
      </c>
      <c r="M27" s="330" t="str">
        <f t="shared" si="5"/>
        <v/>
      </c>
      <c r="N27" s="125"/>
      <c r="O27" s="366" t="str">
        <f>+IF(G27=0,"",'Ark1'!AR1368)</f>
        <v/>
      </c>
      <c r="P27" s="114" t="str">
        <f>+IF(G27=0,"",'Ark1'!AS1368)</f>
        <v/>
      </c>
      <c r="Q27" s="118"/>
      <c r="R27" s="186" t="str">
        <f>+IF(G27=0,"",'Ark1'!T1368)</f>
        <v/>
      </c>
      <c r="S27" s="330" t="str">
        <f t="shared" si="6"/>
        <v/>
      </c>
      <c r="T27" s="298" t="str">
        <f>+IF(G27=0,"",'Ark1'!U1368)</f>
        <v/>
      </c>
      <c r="U27" s="331" t="str">
        <f t="shared" si="7"/>
        <v/>
      </c>
      <c r="V27" s="298" t="str">
        <f>+IF(G27=0,"",'Ark1'!AG1368)</f>
        <v/>
      </c>
      <c r="W27" s="118"/>
      <c r="X27" s="298" t="str">
        <f t="shared" si="9"/>
        <v/>
      </c>
      <c r="Y27" s="298" t="str">
        <f t="shared" si="10"/>
        <v/>
      </c>
      <c r="Z27" s="184">
        <f>+'Ark1'!AH1368</f>
        <v>0</v>
      </c>
      <c r="AA27" s="184">
        <f>+'Ark1'!W1368</f>
        <v>0</v>
      </c>
      <c r="AB27" s="298">
        <f>+'Ark1'!X1368</f>
        <v>0</v>
      </c>
      <c r="AC27" s="184">
        <f>+'Ark1'!Y1368</f>
        <v>0</v>
      </c>
      <c r="AD27" s="186">
        <f>+'Ark1'!Z1368</f>
        <v>0</v>
      </c>
      <c r="AE27" s="186">
        <f>+'Ark1'!AA1368</f>
        <v>0</v>
      </c>
      <c r="AF27" s="105"/>
      <c r="AG27"/>
      <c r="AH27"/>
      <c r="AI27"/>
      <c r="AJ27"/>
      <c r="AK27"/>
      <c r="AL27"/>
      <c r="AM27"/>
    </row>
    <row r="28" spans="1:39" ht="16.2">
      <c r="A28" s="105">
        <f t="shared" si="8"/>
        <v>19</v>
      </c>
      <c r="B28" s="304">
        <f>+'Ark1'!AP1369</f>
        <v>21</v>
      </c>
      <c r="C28" s="304" t="str">
        <f>VLOOKUP(B28,RNR!$E$1:$F$41,2)</f>
        <v>Hereford</v>
      </c>
      <c r="D28" s="301">
        <f>+'Ark1'!C1369</f>
        <v>2024</v>
      </c>
      <c r="E28" s="172">
        <f>+'Ark1'!Q1369</f>
        <v>829</v>
      </c>
      <c r="F28" s="520">
        <f t="shared" si="2"/>
        <v>-27</v>
      </c>
      <c r="G28" s="515">
        <f>+'Ark1'!R1369</f>
        <v>2007</v>
      </c>
      <c r="H28" s="508">
        <f t="shared" si="3"/>
        <v>-201</v>
      </c>
      <c r="I28" s="185">
        <f>+IF(G28=0,"",'Ark1'!AE1369)</f>
        <v>3.7537874537089002</v>
      </c>
      <c r="J28" s="329">
        <f t="shared" si="4"/>
        <v>-0.11555223506160317</v>
      </c>
      <c r="K28" s="185">
        <f>+IF(G28=0,"",'Ark1'!AF1369)</f>
        <v>4.0388669082272273</v>
      </c>
      <c r="L28" s="368">
        <f>+IF(G28=0,"",'Ark1'!S1369)</f>
        <v>5.4626121635094718</v>
      </c>
      <c r="M28" s="330">
        <f t="shared" si="5"/>
        <v>6.1693322935001405E-3</v>
      </c>
      <c r="N28" s="125"/>
      <c r="O28" s="366">
        <f>+IF(G28=0,"",'Ark1'!AR1369)</f>
        <v>217.45640259093176</v>
      </c>
      <c r="P28" s="114">
        <f>+IF(G28=0,"",'Ark1'!AS1369)</f>
        <v>31.640595393749862</v>
      </c>
      <c r="Q28" s="118"/>
      <c r="R28" s="186">
        <f>+IF(G28=0,"",'Ark1'!T1369)</f>
        <v>10.237169905331344</v>
      </c>
      <c r="S28" s="330">
        <f t="shared" si="6"/>
        <v>-9.8427920755611353E-2</v>
      </c>
      <c r="T28" s="298">
        <f>+IF(G28=0,"",'Ark1'!U1369)</f>
        <v>326.76856003986126</v>
      </c>
      <c r="U28" s="331">
        <f t="shared" si="7"/>
        <v>2.0475908369630815</v>
      </c>
      <c r="V28" s="298">
        <f>+IF(G28=0,"",'Ark1'!AG1369)</f>
        <v>2717.7533632286991</v>
      </c>
      <c r="W28" s="118"/>
      <c r="X28" s="298">
        <f t="shared" si="9"/>
        <v>120.23481028891423</v>
      </c>
      <c r="Y28" s="298">
        <f t="shared" si="10"/>
        <v>59.819103069899768</v>
      </c>
      <c r="Z28" s="184">
        <f>+'Ark1'!AH1369</f>
        <v>99.900348779272562</v>
      </c>
      <c r="AA28" s="184">
        <f>+'Ark1'!W1369</f>
        <v>86.995515695067283</v>
      </c>
      <c r="AB28" s="298">
        <f>+'Ark1'!X1369</f>
        <v>33.632286995515699</v>
      </c>
      <c r="AC28" s="184">
        <f>+'Ark1'!Y1369</f>
        <v>66.101258729686165</v>
      </c>
      <c r="AD28" s="186">
        <f>+'Ark1'!Z1369</f>
        <v>1.6495165121252748</v>
      </c>
      <c r="AE28" s="186">
        <f>+'Ark1'!AA1369</f>
        <v>3.0904893829843449</v>
      </c>
      <c r="AF28" s="105"/>
      <c r="AG28"/>
      <c r="AH28"/>
      <c r="AI28"/>
      <c r="AJ28"/>
      <c r="AK28"/>
      <c r="AL28"/>
      <c r="AM28"/>
    </row>
    <row r="29" spans="1:39" ht="16.2">
      <c r="A29" s="105">
        <f t="shared" si="8"/>
        <v>20</v>
      </c>
      <c r="B29" s="304">
        <f>+'Ark1'!AP1370</f>
        <v>22</v>
      </c>
      <c r="C29" s="304" t="str">
        <f>VLOOKUP(B29,RNR!$E$1:$F$41,2)</f>
        <v>Charolais</v>
      </c>
      <c r="D29" s="301">
        <f>+'Ark1'!C1370</f>
        <v>2024</v>
      </c>
      <c r="E29" s="172">
        <f>+'Ark1'!Q1370</f>
        <v>1040</v>
      </c>
      <c r="F29" s="520">
        <f t="shared" si="2"/>
        <v>-11</v>
      </c>
      <c r="G29" s="515">
        <f>+'Ark1'!R1370</f>
        <v>3328</v>
      </c>
      <c r="H29" s="508">
        <f t="shared" si="3"/>
        <v>-46</v>
      </c>
      <c r="I29" s="185">
        <f>+IF(G29=0,"",'Ark1'!AE1370)</f>
        <v>6.224516515168518</v>
      </c>
      <c r="J29" s="329">
        <f t="shared" si="4"/>
        <v>0.31185704509982237</v>
      </c>
      <c r="K29" s="185">
        <f>+IF(G29=0,"",'Ark1'!AF1370)</f>
        <v>7.5117999575054188</v>
      </c>
      <c r="L29" s="368">
        <f>+IF(G29=0,"",'Ark1'!S1370)</f>
        <v>6.4317498496692718</v>
      </c>
      <c r="M29" s="330">
        <f t="shared" si="5"/>
        <v>-4.8084076783871943E-2</v>
      </c>
      <c r="N29" s="125"/>
      <c r="O29" s="366">
        <f>+IF(G29=0,"",'Ark1'!AR1370)</f>
        <v>223.15384615384608</v>
      </c>
      <c r="P29" s="114">
        <f>+IF(G29=0,"",'Ark1'!AS1370)</f>
        <v>32.866450389866323</v>
      </c>
      <c r="Q29" s="118"/>
      <c r="R29" s="186">
        <f>+IF(G29=0,"",'Ark1'!T1370)</f>
        <v>8.1646634615384617</v>
      </c>
      <c r="S29" s="330">
        <f t="shared" si="6"/>
        <v>-0.15661691783320641</v>
      </c>
      <c r="T29" s="298">
        <f>+IF(G29=0,"",'Ark1'!U1370)</f>
        <v>366.51249999999936</v>
      </c>
      <c r="U29" s="331">
        <f t="shared" si="7"/>
        <v>-1.4351585655017516</v>
      </c>
      <c r="V29" s="298">
        <f>+IF(G29=0,"",'Ark1'!AG1370)</f>
        <v>2697.539663461539</v>
      </c>
      <c r="W29" s="118"/>
      <c r="X29" s="298">
        <f t="shared" si="9"/>
        <v>135.86917922448001</v>
      </c>
      <c r="Y29" s="298">
        <f t="shared" si="10"/>
        <v>56.984881030291604</v>
      </c>
      <c r="Z29" s="184">
        <f>+'Ark1'!AH1370</f>
        <v>100</v>
      </c>
      <c r="AA29" s="184">
        <f>+'Ark1'!W1370</f>
        <v>74.21875</v>
      </c>
      <c r="AB29" s="298">
        <f>+'Ark1'!X1370</f>
        <v>59.344951923076913</v>
      </c>
      <c r="AC29" s="184">
        <f>+'Ark1'!Y1370</f>
        <v>64.709736701974407</v>
      </c>
      <c r="AD29" s="186">
        <f>+'Ark1'!Z1370</f>
        <v>1.5202234862685049</v>
      </c>
      <c r="AE29" s="186">
        <f>+'Ark1'!AA1370</f>
        <v>2.5777433821919056</v>
      </c>
      <c r="AF29" s="105"/>
      <c r="AG29"/>
      <c r="AH29"/>
      <c r="AI29"/>
      <c r="AJ29"/>
      <c r="AK29"/>
      <c r="AL29"/>
      <c r="AM29"/>
    </row>
    <row r="30" spans="1:39" ht="16.2">
      <c r="A30" s="105">
        <f t="shared" si="8"/>
        <v>21</v>
      </c>
      <c r="B30" s="304">
        <f>+'Ark1'!AP1371</f>
        <v>23</v>
      </c>
      <c r="C30" s="304" t="str">
        <f>VLOOKUP(B30,RNR!$E$1:$F$41,2)</f>
        <v>Aberdeen Angus</v>
      </c>
      <c r="D30" s="301">
        <f>+'Ark1'!C1371</f>
        <v>2024</v>
      </c>
      <c r="E30" s="172">
        <f>+'Ark1'!Q1371</f>
        <v>641</v>
      </c>
      <c r="F30" s="520">
        <f t="shared" si="2"/>
        <v>-7</v>
      </c>
      <c r="G30" s="515">
        <f>+'Ark1'!R1371</f>
        <v>1697</v>
      </c>
      <c r="H30" s="508">
        <f t="shared" si="3"/>
        <v>0</v>
      </c>
      <c r="I30" s="185">
        <f>+IF(G30=0,"",'Ark1'!AE1371)</f>
        <v>3.1739797254329845</v>
      </c>
      <c r="J30" s="329">
        <f t="shared" si="4"/>
        <v>0.20012580702558225</v>
      </c>
      <c r="K30" s="185">
        <f>+IF(G30=0,"",'Ark1'!AF1371)</f>
        <v>3.2461737399592505</v>
      </c>
      <c r="L30" s="368">
        <f>+IF(G30=0,"",'Ark1'!S1371)</f>
        <v>5.5403653506187389</v>
      </c>
      <c r="M30" s="330">
        <f t="shared" si="5"/>
        <v>-8.1686536173712021E-2</v>
      </c>
      <c r="N30" s="125"/>
      <c r="O30" s="366">
        <f>+IF(G30=0,"",'Ark1'!AR1371)</f>
        <v>213.8898055391868</v>
      </c>
      <c r="P30" s="114">
        <f>+IF(G30=0,"",'Ark1'!AS1371)</f>
        <v>31.564401167632525</v>
      </c>
      <c r="Q30" s="118"/>
      <c r="R30" s="186">
        <f>+IF(G30=0,"",'Ark1'!T1371)</f>
        <v>9.9145550972304068</v>
      </c>
      <c r="S30" s="330">
        <f t="shared" si="6"/>
        <v>-0.17088980553918631</v>
      </c>
      <c r="T30" s="298">
        <f>+IF(G30=0,"",'Ark1'!U1371)</f>
        <v>310.61184443134954</v>
      </c>
      <c r="U30" s="331">
        <f t="shared" si="7"/>
        <v>-2.7947554507960604</v>
      </c>
      <c r="V30" s="298">
        <f>+IF(G30=0,"",'Ark1'!AG1371)</f>
        <v>2594.7477902180322</v>
      </c>
      <c r="W30" s="118"/>
      <c r="X30" s="298">
        <f t="shared" si="9"/>
        <v>119.70791365632086</v>
      </c>
      <c r="Y30" s="298">
        <f t="shared" si="10"/>
        <v>56.063422676026399</v>
      </c>
      <c r="Z30" s="184">
        <f>+'Ark1'!AH1371</f>
        <v>100</v>
      </c>
      <c r="AA30" s="184">
        <f>+'Ark1'!W1371</f>
        <v>84.030642309958751</v>
      </c>
      <c r="AB30" s="298">
        <f>+'Ark1'!X1371</f>
        <v>27.283441367118446</v>
      </c>
      <c r="AC30" s="184">
        <f>+'Ark1'!Y1371</f>
        <v>69.623209220665103</v>
      </c>
      <c r="AD30" s="186">
        <f>+'Ark1'!Z1371</f>
        <v>1.7890330762612412</v>
      </c>
      <c r="AE30" s="186">
        <f>+'Ark1'!AA1371</f>
        <v>3.1363260740617154</v>
      </c>
      <c r="AF30" s="105"/>
      <c r="AG30"/>
      <c r="AH30"/>
      <c r="AI30"/>
      <c r="AJ30"/>
      <c r="AK30"/>
      <c r="AL30"/>
      <c r="AM30"/>
    </row>
    <row r="31" spans="1:39" ht="16.2">
      <c r="A31" s="105">
        <f t="shared" si="8"/>
        <v>22</v>
      </c>
      <c r="B31" s="304">
        <f>+'Ark1'!AP1372</f>
        <v>24</v>
      </c>
      <c r="C31" s="304" t="str">
        <f>VLOOKUP(B31,RNR!$E$1:$F$41,2)</f>
        <v>Limousine</v>
      </c>
      <c r="D31" s="301">
        <f>+'Ark1'!C1372</f>
        <v>2024</v>
      </c>
      <c r="E31" s="172">
        <f>+'Ark1'!Q1372</f>
        <v>715</v>
      </c>
      <c r="F31" s="520">
        <f t="shared" si="2"/>
        <v>-6</v>
      </c>
      <c r="G31" s="515">
        <f>+'Ark1'!R1372</f>
        <v>2233</v>
      </c>
      <c r="H31" s="508">
        <f t="shared" si="3"/>
        <v>-125</v>
      </c>
      <c r="I31" s="185">
        <f>+IF(G31=0,"",'Ark1'!AE1372)</f>
        <v>4.1764859910971452</v>
      </c>
      <c r="J31" s="329">
        <f t="shared" si="4"/>
        <v>4.4283551730819326E-2</v>
      </c>
      <c r="K31" s="185">
        <f>+IF(G31=0,"",'Ark1'!AF1372)</f>
        <v>4.7687555173230356</v>
      </c>
      <c r="L31" s="368">
        <f>+IF(G31=0,"",'Ark1'!S1372)</f>
        <v>6.731958762886598</v>
      </c>
      <c r="M31" s="330">
        <f t="shared" si="5"/>
        <v>-0.16032283168507444</v>
      </c>
      <c r="N31" s="125"/>
      <c r="O31" s="366">
        <f>+IF(G31=0,"",'Ark1'!AR1372)</f>
        <v>218.01836094939537</v>
      </c>
      <c r="P31" s="114">
        <f>+IF(G31=0,"",'Ark1'!AS1372)</f>
        <v>33.348018417888909</v>
      </c>
      <c r="Q31" s="118"/>
      <c r="R31" s="186">
        <f>+IF(G31=0,"",'Ark1'!T1372)</f>
        <v>7.93372145096283</v>
      </c>
      <c r="S31" s="330">
        <f t="shared" si="6"/>
        <v>-0.29783071188704469</v>
      </c>
      <c r="T31" s="298">
        <f>+IF(G31=0,"",'Ark1'!U1372)</f>
        <v>346.77232422749631</v>
      </c>
      <c r="U31" s="331">
        <f t="shared" si="7"/>
        <v>-6.5302203017654392</v>
      </c>
      <c r="V31" s="298">
        <f>+IF(G31=0,"",'Ark1'!AG1372)</f>
        <v>2731.2857142857142</v>
      </c>
      <c r="W31" s="118"/>
      <c r="X31" s="298">
        <f t="shared" si="9"/>
        <v>126.96303517927059</v>
      </c>
      <c r="Y31" s="298">
        <f t="shared" si="10"/>
        <v>51.511355972537736</v>
      </c>
      <c r="Z31" s="184">
        <f>+'Ark1'!AH1372</f>
        <v>100</v>
      </c>
      <c r="AA31" s="184">
        <f>+'Ark1'!W1372</f>
        <v>70.846394984326011</v>
      </c>
      <c r="AB31" s="298">
        <f>+'Ark1'!X1372</f>
        <v>47.738468428123589</v>
      </c>
      <c r="AC31" s="184">
        <f>+'Ark1'!Y1372</f>
        <v>62.673462464469488</v>
      </c>
      <c r="AD31" s="186">
        <f>+'Ark1'!Z1372</f>
        <v>1.5812199458260907</v>
      </c>
      <c r="AE31" s="186">
        <f>+'Ark1'!AA1372</f>
        <v>2.6271678847809161</v>
      </c>
      <c r="AF31" s="105"/>
      <c r="AG31"/>
      <c r="AH31"/>
      <c r="AI31"/>
      <c r="AJ31"/>
      <c r="AK31"/>
      <c r="AL31"/>
      <c r="AM31"/>
    </row>
    <row r="32" spans="1:39" ht="16.2">
      <c r="A32" s="105">
        <f t="shared" si="8"/>
        <v>23</v>
      </c>
      <c r="B32" s="304">
        <f>+'Ark1'!AP1373</f>
        <v>25</v>
      </c>
      <c r="C32" s="304" t="str">
        <f>VLOOKUP(B32,RNR!$E$1:$F$41,2)</f>
        <v>Simmental Kjøtt</v>
      </c>
      <c r="D32" s="301">
        <f>+'Ark1'!C1373</f>
        <v>2024</v>
      </c>
      <c r="E32" s="172">
        <f>+'Ark1'!Q1373</f>
        <v>335</v>
      </c>
      <c r="F32" s="520">
        <f t="shared" si="2"/>
        <v>7</v>
      </c>
      <c r="G32" s="515">
        <f>+'Ark1'!R1373</f>
        <v>866</v>
      </c>
      <c r="H32" s="508">
        <f t="shared" si="3"/>
        <v>-10</v>
      </c>
      <c r="I32" s="185">
        <f>+IF(G32=0,"",'Ark1'!AE1373)</f>
        <v>1.6197209441514229</v>
      </c>
      <c r="J32" s="329">
        <f t="shared" si="4"/>
        <v>8.4602480671820857E-2</v>
      </c>
      <c r="K32" s="185">
        <f>+IF(G32=0,"",'Ark1'!AF1373)</f>
        <v>1.7822709714994729</v>
      </c>
      <c r="L32" s="368">
        <f>+IF(G32=0,"",'Ark1'!S1373)</f>
        <v>5.4589595375722553</v>
      </c>
      <c r="M32" s="330">
        <f t="shared" si="5"/>
        <v>-1.7611890999172708E-2</v>
      </c>
      <c r="N32" s="125"/>
      <c r="O32" s="366">
        <f>+IF(G32=0,"",'Ark1'!AR1373)</f>
        <v>221.53464203233247</v>
      </c>
      <c r="P32" s="114">
        <f>+IF(G32=0,"",'Ark1'!AS1373)</f>
        <v>30.606438563197067</v>
      </c>
      <c r="Q32" s="118"/>
      <c r="R32" s="186">
        <f>+IF(G32=0,"",'Ark1'!T1373)</f>
        <v>7.4272517321016176</v>
      </c>
      <c r="S32" s="330">
        <f t="shared" si="6"/>
        <v>-0.28507703502167203</v>
      </c>
      <c r="T32" s="298">
        <f>+IF(G32=0,"",'Ark1'!U1373)</f>
        <v>334.18267898383402</v>
      </c>
      <c r="U32" s="331">
        <f t="shared" si="7"/>
        <v>-4.631247956804998</v>
      </c>
      <c r="V32" s="298">
        <f>+IF(G32=0,"",'Ark1'!AG1373)</f>
        <v>2559.4561200923786</v>
      </c>
      <c r="W32" s="118"/>
      <c r="X32" s="298">
        <f t="shared" si="9"/>
        <v>130.56784852079136</v>
      </c>
      <c r="Y32" s="298">
        <f t="shared" si="10"/>
        <v>61.217284481367301</v>
      </c>
      <c r="Z32" s="184">
        <f>+'Ark1'!AH1373</f>
        <v>100</v>
      </c>
      <c r="AA32" s="184">
        <f>+'Ark1'!W1373</f>
        <v>61.316397228637427</v>
      </c>
      <c r="AB32" s="298">
        <f>+'Ark1'!X1373</f>
        <v>38.337182448036955</v>
      </c>
      <c r="AC32" s="184">
        <f>+'Ark1'!Y1373</f>
        <v>62.798413141206609</v>
      </c>
      <c r="AD32" s="186">
        <f>+'Ark1'!Z1373</f>
        <v>1.5124551505388224</v>
      </c>
      <c r="AE32" s="186">
        <f>+'Ark1'!AA1373</f>
        <v>2.6842963173876462</v>
      </c>
      <c r="AF32" s="105"/>
      <c r="AG32"/>
      <c r="AH32"/>
      <c r="AI32"/>
      <c r="AJ32"/>
      <c r="AK32"/>
      <c r="AL32"/>
      <c r="AM32"/>
    </row>
    <row r="33" spans="1:39" ht="16.2">
      <c r="A33" s="105">
        <f t="shared" si="8"/>
        <v>24</v>
      </c>
      <c r="B33" s="304">
        <f>+'Ark1'!AP1374</f>
        <v>26</v>
      </c>
      <c r="C33" s="304" t="str">
        <f>VLOOKUP(B33,RNR!$E$1:$F$41,2)</f>
        <v>Blonde D'aquitaine</v>
      </c>
      <c r="D33" s="301">
        <f>+'Ark1'!C1374</f>
        <v>2024</v>
      </c>
      <c r="E33" s="172">
        <f>+'Ark1'!Q1374</f>
        <v>32</v>
      </c>
      <c r="F33" s="520">
        <f t="shared" si="2"/>
        <v>0</v>
      </c>
      <c r="G33" s="515">
        <f>+'Ark1'!R1374</f>
        <v>89</v>
      </c>
      <c r="H33" s="508">
        <f t="shared" si="3"/>
        <v>-16</v>
      </c>
      <c r="I33" s="185">
        <f>+IF(G33=0,"",'Ark1'!AE1374)</f>
        <v>0.16646092844050428</v>
      </c>
      <c r="J33" s="329">
        <f t="shared" si="4"/>
        <v>-1.754299697657119E-2</v>
      </c>
      <c r="K33" s="185">
        <f>+IF(G33=0,"",'Ark1'!AF1374)</f>
        <v>0.20952178849421568</v>
      </c>
      <c r="L33" s="368">
        <f>+IF(G33=0,"",'Ark1'!S1374)</f>
        <v>6.3932584269662893</v>
      </c>
      <c r="M33" s="330">
        <f t="shared" si="5"/>
        <v>-7.3408239700377464E-2</v>
      </c>
      <c r="N33" s="125"/>
      <c r="O33" s="366">
        <f>+IF(G33=0,"",'Ark1'!AR1374)</f>
        <v>227.62921348314609</v>
      </c>
      <c r="P33" s="114">
        <f>+IF(G33=0,"",'Ark1'!AS1374)</f>
        <v>32.328811843741398</v>
      </c>
      <c r="Q33" s="118"/>
      <c r="R33" s="186">
        <f>+IF(G33=0,"",'Ark1'!T1374)</f>
        <v>6.4943820224719104</v>
      </c>
      <c r="S33" s="330">
        <f t="shared" si="6"/>
        <v>-0.22942750133761436</v>
      </c>
      <c r="T33" s="298">
        <f>+IF(G33=0,"",'Ark1'!U1374)</f>
        <v>382.26741573033695</v>
      </c>
      <c r="U33" s="331">
        <f t="shared" si="7"/>
        <v>-0.58496522204416124</v>
      </c>
      <c r="V33" s="298">
        <f>+IF(G33=0,"",'Ark1'!AG1374)</f>
        <v>2923.9438202247193</v>
      </c>
      <c r="W33" s="118"/>
      <c r="X33" s="298">
        <f t="shared" si="9"/>
        <v>130.73692219604885</v>
      </c>
      <c r="Y33" s="298">
        <f t="shared" si="10"/>
        <v>59.79226713532514</v>
      </c>
      <c r="Z33" s="184">
        <f>+'Ark1'!AH1374</f>
        <v>100</v>
      </c>
      <c r="AA33" s="184">
        <f>+'Ark1'!W1374</f>
        <v>51.685393258426949</v>
      </c>
      <c r="AB33" s="298">
        <f>+'Ark1'!X1374</f>
        <v>69.662921348314626</v>
      </c>
      <c r="AC33" s="184">
        <f>+'Ark1'!Y1374</f>
        <v>57.059458000003438</v>
      </c>
      <c r="AD33" s="186">
        <f>+'Ark1'!Z1374</f>
        <v>1.2050267144979436</v>
      </c>
      <c r="AE33" s="186">
        <f>+'Ark1'!AA1374</f>
        <v>2.3469971036668595</v>
      </c>
      <c r="AF33" s="105"/>
      <c r="AG33"/>
      <c r="AH33"/>
      <c r="AI33"/>
      <c r="AJ33"/>
      <c r="AK33"/>
      <c r="AL33"/>
      <c r="AM33"/>
    </row>
    <row r="34" spans="1:39" ht="16.2">
      <c r="A34" s="105">
        <f t="shared" si="8"/>
        <v>25</v>
      </c>
      <c r="B34" s="304">
        <f>+'Ark1'!AP1375</f>
        <v>27</v>
      </c>
      <c r="C34" s="304" t="str">
        <f>VLOOKUP(B34,RNR!$E$1:$F$41,2)</f>
        <v>Scottish Highland</v>
      </c>
      <c r="D34" s="301">
        <f>+'Ark1'!C1375</f>
        <v>2024</v>
      </c>
      <c r="E34" s="172">
        <f>+'Ark1'!Q1375</f>
        <v>111</v>
      </c>
      <c r="F34" s="520">
        <f t="shared" si="2"/>
        <v>4</v>
      </c>
      <c r="G34" s="515">
        <f>+'Ark1'!R1375</f>
        <v>322</v>
      </c>
      <c r="H34" s="508">
        <f t="shared" si="3"/>
        <v>21</v>
      </c>
      <c r="I34" s="185">
        <f>+IF(G34=0,"",'Ark1'!AE1375)</f>
        <v>0.6022518984027232</v>
      </c>
      <c r="J34" s="329">
        <f t="shared" si="4"/>
        <v>7.4773978873773239E-2</v>
      </c>
      <c r="K34" s="185">
        <f>+IF(G34=0,"",'Ark1'!AF1375)</f>
        <v>0.42758474084403658</v>
      </c>
      <c r="L34" s="368">
        <f>+IF(G34=0,"",'Ark1'!S1375)</f>
        <v>4.3302180685358254</v>
      </c>
      <c r="M34" s="330">
        <f t="shared" si="5"/>
        <v>-0.41396797797580387</v>
      </c>
      <c r="N34" s="125"/>
      <c r="O34" s="366">
        <f>+IF(G34=0,"",'Ark1'!AR1375)</f>
        <v>194.22360248447205</v>
      </c>
      <c r="P34" s="114">
        <f>+IF(G34=0,"",'Ark1'!AS1375)</f>
        <v>29.171809461500743</v>
      </c>
      <c r="Q34" s="118"/>
      <c r="R34" s="186">
        <f>+IF(G34=0,"",'Ark1'!T1375)</f>
        <v>8.0279503105590067</v>
      </c>
      <c r="S34" s="330">
        <f t="shared" si="6"/>
        <v>-0.58334537050411583</v>
      </c>
      <c r="T34" s="298">
        <f>+IF(G34=0,"",'Ark1'!U1375)</f>
        <v>215.62267080745335</v>
      </c>
      <c r="U34" s="331">
        <f t="shared" si="7"/>
        <v>-12.609222880254464</v>
      </c>
      <c r="V34" s="298">
        <f>+IF(G34=0,"",'Ark1'!AG1375)</f>
        <v>3166</v>
      </c>
      <c r="W34" s="118"/>
      <c r="X34" s="298">
        <f t="shared" si="9"/>
        <v>68.105707772411037</v>
      </c>
      <c r="Y34" s="298">
        <f t="shared" si="10"/>
        <v>49.794875776397504</v>
      </c>
      <c r="Z34" s="184">
        <f>+'Ark1'!AH1375</f>
        <v>99.689440993788821</v>
      </c>
      <c r="AA34" s="184">
        <f>+'Ark1'!W1375</f>
        <v>73.602484472049696</v>
      </c>
      <c r="AB34" s="298">
        <f>+'Ark1'!X1375</f>
        <v>1.5527950310559004</v>
      </c>
      <c r="AC34" s="184">
        <f>+'Ark1'!Y1375</f>
        <v>47.347866359187101</v>
      </c>
      <c r="AD34" s="186">
        <f>+'Ark1'!Z1375</f>
        <v>1.3190506846742205</v>
      </c>
      <c r="AE34" s="186">
        <f>+'Ark1'!AA1375</f>
        <v>2.5420369193609886</v>
      </c>
      <c r="AF34" s="105"/>
      <c r="AG34"/>
      <c r="AH34"/>
      <c r="AI34"/>
      <c r="AJ34"/>
      <c r="AK34"/>
      <c r="AL34"/>
      <c r="AM34"/>
    </row>
    <row r="35" spans="1:39" ht="16.2">
      <c r="A35" s="105">
        <f t="shared" si="8"/>
        <v>26</v>
      </c>
      <c r="B35" s="304">
        <f>+'Ark1'!AP1376</f>
        <v>28</v>
      </c>
      <c r="C35" s="304" t="str">
        <f>VLOOKUP(B35,RNR!$E$1:$F$41,2)</f>
        <v>Tiroler Grauvieh</v>
      </c>
      <c r="D35" s="301">
        <f>+'Ark1'!C1376</f>
        <v>2024</v>
      </c>
      <c r="E35" s="172">
        <f>+'Ark1'!Q1376</f>
        <v>115</v>
      </c>
      <c r="F35" s="520">
        <f t="shared" si="2"/>
        <v>-1</v>
      </c>
      <c r="G35" s="515">
        <f>+'Ark1'!R1376</f>
        <v>233</v>
      </c>
      <c r="H35" s="508">
        <f t="shared" si="3"/>
        <v>-6</v>
      </c>
      <c r="I35" s="185">
        <f>+IF(G35=0,"",'Ark1'!AE1376)</f>
        <v>0.43579096996221911</v>
      </c>
      <c r="J35" s="329">
        <f t="shared" si="4"/>
        <v>1.696298734620888E-2</v>
      </c>
      <c r="K35" s="185">
        <f>+IF(G35=0,"",'Ark1'!AF1376)</f>
        <v>0.38991653929900177</v>
      </c>
      <c r="L35" s="368">
        <f>+IF(G35=0,"",'Ark1'!S1376)</f>
        <v>4.6180257510729605</v>
      </c>
      <c r="M35" s="330">
        <f t="shared" si="5"/>
        <v>-2.903307245645248E-2</v>
      </c>
      <c r="N35" s="125"/>
      <c r="O35" s="366">
        <f>+IF(G35=0,"",'Ark1'!AR1376)</f>
        <v>209.58798283261805</v>
      </c>
      <c r="P35" s="114">
        <f>+IF(G35=0,"",'Ark1'!AS1376)</f>
        <v>29.361876057969631</v>
      </c>
      <c r="Q35" s="118"/>
      <c r="R35" s="186">
        <f>+IF(G35=0,"",'Ark1'!T1376)</f>
        <v>7.3390557939914176</v>
      </c>
      <c r="S35" s="330">
        <f t="shared" si="6"/>
        <v>-0.16722035663619561</v>
      </c>
      <c r="T35" s="298">
        <f>+IF(G35=0,"",'Ark1'!U1376)</f>
        <v>271.73390557939939</v>
      </c>
      <c r="U35" s="331">
        <f t="shared" si="7"/>
        <v>2.1673783827465627</v>
      </c>
      <c r="V35" s="298">
        <f>+IF(G35=0,"",'Ark1'!AG1376)</f>
        <v>2740.1244635193138</v>
      </c>
      <c r="W35" s="118"/>
      <c r="X35" s="298">
        <f t="shared" si="9"/>
        <v>99.168453549148083</v>
      </c>
      <c r="Y35" s="298">
        <f t="shared" si="10"/>
        <v>58.8420074349443</v>
      </c>
      <c r="Z35" s="184">
        <f>+'Ark1'!AH1376</f>
        <v>100</v>
      </c>
      <c r="AA35" s="184">
        <f>+'Ark1'!W1376</f>
        <v>58.369098712446359</v>
      </c>
      <c r="AB35" s="298">
        <f>+'Ark1'!X1376</f>
        <v>7.7253218884120178</v>
      </c>
      <c r="AC35" s="184">
        <f>+'Ark1'!Y1376</f>
        <v>53.544546539731485</v>
      </c>
      <c r="AD35" s="186">
        <f>+'Ark1'!Z1376</f>
        <v>1.4066126661131455</v>
      </c>
      <c r="AE35" s="186">
        <f>+'Ark1'!AA1376</f>
        <v>2.7013067830112929</v>
      </c>
      <c r="AF35" s="105"/>
      <c r="AG35"/>
      <c r="AH35"/>
      <c r="AI35"/>
      <c r="AJ35"/>
      <c r="AK35"/>
      <c r="AL35"/>
      <c r="AM35"/>
    </row>
    <row r="36" spans="1:39" ht="16.2">
      <c r="A36" s="105">
        <f t="shared" si="8"/>
        <v>27</v>
      </c>
      <c r="B36" s="304">
        <f>+'Ark1'!AP1377</f>
        <v>29</v>
      </c>
      <c r="C36" s="304" t="str">
        <f>VLOOKUP(B36,RNR!$E$1:$F$41,2)</f>
        <v xml:space="preserve">Dexter </v>
      </c>
      <c r="D36" s="301">
        <f>+'Ark1'!C1377</f>
        <v>2024</v>
      </c>
      <c r="E36" s="172">
        <f>+'Ark1'!Q1377</f>
        <v>82</v>
      </c>
      <c r="F36" s="520">
        <f t="shared" si="2"/>
        <v>6</v>
      </c>
      <c r="G36" s="515">
        <f>+'Ark1'!R1377</f>
        <v>177</v>
      </c>
      <c r="H36" s="508">
        <f t="shared" si="3"/>
        <v>-1</v>
      </c>
      <c r="I36" s="185">
        <f>+IF(G36=0,"",'Ark1'!AE1377)</f>
        <v>0.33105150937044103</v>
      </c>
      <c r="J36" s="329">
        <f t="shared" si="4"/>
        <v>1.9121045330065256E-2</v>
      </c>
      <c r="K36" s="185">
        <f>+IF(G36=0,"",'Ark1'!AF1377)</f>
        <v>0.16936803374987131</v>
      </c>
      <c r="L36" s="368">
        <f>+IF(G36=0,"",'Ark1'!S1377)</f>
        <v>3.892045454545455</v>
      </c>
      <c r="M36" s="330">
        <f t="shared" si="5"/>
        <v>-4.0538815117464821E-2</v>
      </c>
      <c r="N36" s="125"/>
      <c r="O36" s="366">
        <f>+IF(G36=0,"",'Ark1'!AR1377)</f>
        <v>177.46892655367236</v>
      </c>
      <c r="P36" s="114">
        <f>+IF(G36=0,"",'Ark1'!AS1377)</f>
        <v>27.771408343969703</v>
      </c>
      <c r="Q36" s="118"/>
      <c r="R36" s="186">
        <f>+IF(G36=0,"",'Ark1'!T1377)</f>
        <v>8.1694915254237301</v>
      </c>
      <c r="S36" s="330">
        <f t="shared" si="6"/>
        <v>-0.11702532850885206</v>
      </c>
      <c r="T36" s="298">
        <f>+IF(G36=0,"",'Ark1'!U1377)</f>
        <v>155.37683615819211</v>
      </c>
      <c r="U36" s="331">
        <f t="shared" si="7"/>
        <v>1.0481844727987379</v>
      </c>
      <c r="V36" s="298">
        <f>+IF(G36=0,"",'Ark1'!AG1377)</f>
        <v>2691.8079096045203</v>
      </c>
      <c r="W36" s="118"/>
      <c r="X36" s="298">
        <f t="shared" si="9"/>
        <v>57.722111449260147</v>
      </c>
      <c r="Y36" s="298">
        <f t="shared" si="10"/>
        <v>39.921639655243517</v>
      </c>
      <c r="Z36" s="184">
        <f>+'Ark1'!AH1377</f>
        <v>100</v>
      </c>
      <c r="AA36" s="184">
        <f>+'Ark1'!W1377</f>
        <v>72.881355932203391</v>
      </c>
      <c r="AB36" s="298">
        <f>+'Ark1'!X1377</f>
        <v>0</v>
      </c>
      <c r="AC36" s="184">
        <f>+'Ark1'!Y1377</f>
        <v>32.461171505767155</v>
      </c>
      <c r="AD36" s="186">
        <f>+'Ark1'!Z1377</f>
        <v>1.279567471536903</v>
      </c>
      <c r="AE36" s="186">
        <f>+'Ark1'!AA1377</f>
        <v>2.7131352954255941</v>
      </c>
      <c r="AF36" s="105"/>
      <c r="AG36"/>
      <c r="AH36"/>
      <c r="AI36"/>
      <c r="AJ36"/>
      <c r="AK36"/>
      <c r="AL36"/>
      <c r="AM36"/>
    </row>
    <row r="37" spans="1:39" ht="16.2">
      <c r="A37" s="105">
        <f t="shared" si="8"/>
        <v>28</v>
      </c>
      <c r="B37" s="304">
        <f>+'Ark1'!AP1378</f>
        <v>30</v>
      </c>
      <c r="C37" s="304" t="str">
        <f>VLOOKUP(B37,RNR!$E$1:$F$41,2)</f>
        <v>Piemontese</v>
      </c>
      <c r="D37" s="301">
        <f>+'Ark1'!C1378</f>
        <v>2024</v>
      </c>
      <c r="E37" s="172">
        <f>+'Ark1'!Q1378</f>
        <v>6</v>
      </c>
      <c r="F37" s="520">
        <f t="shared" si="2"/>
        <v>0</v>
      </c>
      <c r="G37" s="515">
        <f>+'Ark1'!R1378</f>
        <v>14</v>
      </c>
      <c r="H37" s="508">
        <f t="shared" si="3"/>
        <v>5</v>
      </c>
      <c r="I37" s="185">
        <f>+IF(G37=0,"",'Ark1'!AE1378)</f>
        <v>2.6184865147944488E-2</v>
      </c>
      <c r="J37" s="329">
        <f t="shared" si="4"/>
        <v>1.0413100112195157E-2</v>
      </c>
      <c r="K37" s="185">
        <f>+IF(G37=0,"",'Ark1'!AF1378)</f>
        <v>2.6570662235927956E-2</v>
      </c>
      <c r="L37" s="368">
        <f>+IF(G37=0,"",'Ark1'!S1378)</f>
        <v>6.1428571428571441</v>
      </c>
      <c r="M37" s="330">
        <f t="shared" si="5"/>
        <v>-0.19047619047618891</v>
      </c>
      <c r="N37" s="125"/>
      <c r="O37" s="366">
        <f>+IF(G37=0,"",'Ark1'!AR1378)</f>
        <v>212.07142857142861</v>
      </c>
      <c r="P37" s="114">
        <f>+IF(G37=0,"",'Ark1'!AS1378)</f>
        <v>32.009609302309578</v>
      </c>
      <c r="Q37" s="118"/>
      <c r="R37" s="186">
        <f>+IF(G37=0,"",'Ark1'!T1378)</f>
        <v>5.5714285714285694</v>
      </c>
      <c r="S37" s="330">
        <f t="shared" si="6"/>
        <v>-2.2063492063492083</v>
      </c>
      <c r="T37" s="298">
        <f>+IF(G37=0,"",'Ark1'!U1378)</f>
        <v>308.17857142857127</v>
      </c>
      <c r="U37" s="331">
        <f t="shared" si="7"/>
        <v>-6.4658730158731146</v>
      </c>
      <c r="V37" s="298">
        <f>+IF(G37=0,"",'Ark1'!AG1378)</f>
        <v>3065.3571428571422</v>
      </c>
      <c r="W37" s="118"/>
      <c r="X37" s="298">
        <f t="shared" si="9"/>
        <v>100.53594314342301</v>
      </c>
      <c r="Y37" s="298">
        <f t="shared" si="10"/>
        <v>50.168604651162752</v>
      </c>
      <c r="Z37" s="184">
        <f>+'Ark1'!AH1378</f>
        <v>100</v>
      </c>
      <c r="AA37" s="184">
        <f>+'Ark1'!W1378</f>
        <v>35.714285714285722</v>
      </c>
      <c r="AB37" s="298">
        <f>+'Ark1'!X1378</f>
        <v>21.428571428571423</v>
      </c>
      <c r="AC37" s="184">
        <f>+'Ark1'!Y1378</f>
        <v>62.478764147410764</v>
      </c>
      <c r="AD37" s="186">
        <f>+'Ark1'!Z1378</f>
        <v>1.4568627181693661</v>
      </c>
      <c r="AE37" s="186">
        <f>+'Ark1'!AA1378</f>
        <v>2.3819045715047236</v>
      </c>
      <c r="AF37" s="105"/>
      <c r="AG37"/>
      <c r="AH37"/>
      <c r="AI37"/>
      <c r="AJ37"/>
      <c r="AK37"/>
      <c r="AL37"/>
      <c r="AM37"/>
    </row>
    <row r="38" spans="1:39" ht="16.2">
      <c r="A38" s="105">
        <f t="shared" si="8"/>
        <v>29</v>
      </c>
      <c r="B38" s="304">
        <f>+'Ark1'!AP1379</f>
        <v>31</v>
      </c>
      <c r="C38" s="304" t="str">
        <f>VLOOKUP(B38,RNR!$E$1:$F$41,2)</f>
        <v>Galloway</v>
      </c>
      <c r="D38" s="301">
        <f>+'Ark1'!C1379</f>
        <v>2024</v>
      </c>
      <c r="E38" s="172">
        <f>+'Ark1'!Q1379</f>
        <v>44</v>
      </c>
      <c r="F38" s="520">
        <f t="shared" si="2"/>
        <v>16</v>
      </c>
      <c r="G38" s="515">
        <f>+'Ark1'!R1379</f>
        <v>75</v>
      </c>
      <c r="H38" s="508">
        <f t="shared" si="3"/>
        <v>23</v>
      </c>
      <c r="I38" s="185">
        <f>+IF(G38=0,"",'Ark1'!AE1379)</f>
        <v>0.14027606329255973</v>
      </c>
      <c r="J38" s="329">
        <f t="shared" si="4"/>
        <v>4.9150309752674703E-2</v>
      </c>
      <c r="K38" s="185">
        <f>+IF(G38=0,"",'Ark1'!AF1379)</f>
        <v>0.1269030101360997</v>
      </c>
      <c r="L38" s="368">
        <f>+IF(G38=0,"",'Ark1'!S1379)</f>
        <v>5.4933333333333323</v>
      </c>
      <c r="M38" s="330">
        <f t="shared" si="5"/>
        <v>0.16641025641025653</v>
      </c>
      <c r="N38" s="125"/>
      <c r="O38" s="366">
        <f>+IF(G38=0,"",'Ark1'!AR1379)</f>
        <v>202.61333333333337</v>
      </c>
      <c r="P38" s="114">
        <f>+IF(G38=0,"",'Ark1'!AS1379)</f>
        <v>33.024861474962357</v>
      </c>
      <c r="Q38" s="118"/>
      <c r="R38" s="186">
        <f>+IF(G38=0,"",'Ark1'!T1379)</f>
        <v>10.6</v>
      </c>
      <c r="S38" s="330">
        <f t="shared" si="6"/>
        <v>0.59999999999999964</v>
      </c>
      <c r="T38" s="298">
        <f>+IF(G38=0,"",'Ark1'!U1379)</f>
        <v>274.75066666666658</v>
      </c>
      <c r="U38" s="331">
        <f t="shared" si="7"/>
        <v>3.4410512820511485</v>
      </c>
      <c r="V38" s="298">
        <f>+IF(G38=0,"",'Ark1'!AG1379)</f>
        <v>3039.52</v>
      </c>
      <c r="W38" s="118"/>
      <c r="X38" s="298">
        <f t="shared" si="9"/>
        <v>90.392781316348163</v>
      </c>
      <c r="Y38" s="298">
        <f t="shared" si="10"/>
        <v>50.015291262135918</v>
      </c>
      <c r="Z38" s="184">
        <f>+'Ark1'!AH1379</f>
        <v>100</v>
      </c>
      <c r="AA38" s="184">
        <f>+'Ark1'!W1379</f>
        <v>92</v>
      </c>
      <c r="AB38" s="298">
        <f>+'Ark1'!X1379</f>
        <v>6.6666666666666687</v>
      </c>
      <c r="AC38" s="184">
        <f>+'Ark1'!Y1379</f>
        <v>51.211856370268201</v>
      </c>
      <c r="AD38" s="186">
        <f>+'Ark1'!Z1379</f>
        <v>1.5088479784995652</v>
      </c>
      <c r="AE38" s="186">
        <f>+'Ark1'!AA1379</f>
        <v>2.898275349237887</v>
      </c>
      <c r="AF38" s="105"/>
      <c r="AG38"/>
      <c r="AH38"/>
      <c r="AI38"/>
      <c r="AJ38"/>
      <c r="AK38"/>
      <c r="AL38"/>
      <c r="AM38"/>
    </row>
    <row r="39" spans="1:39" ht="16.2">
      <c r="A39" s="105">
        <f t="shared" si="8"/>
        <v>30</v>
      </c>
      <c r="B39" s="304">
        <f>+'Ark1'!AP1380</f>
        <v>32</v>
      </c>
      <c r="C39" s="304" t="str">
        <f>VLOOKUP(B39,RNR!$E$1:$F$41,2)</f>
        <v>Salers</v>
      </c>
      <c r="D39" s="301">
        <f>+'Ark1'!C1380</f>
        <v>2024</v>
      </c>
      <c r="E39" s="172">
        <f>+'Ark1'!Q1380</f>
        <v>0</v>
      </c>
      <c r="F39" s="520">
        <f t="shared" si="2"/>
        <v>0</v>
      </c>
      <c r="G39" s="515">
        <f>+'Ark1'!R1380</f>
        <v>0</v>
      </c>
      <c r="H39" s="508">
        <f t="shared" si="3"/>
        <v>0</v>
      </c>
      <c r="I39" s="185" t="str">
        <f>+IF(G39=0,"",'Ark1'!AE1380)</f>
        <v/>
      </c>
      <c r="J39" s="329" t="str">
        <f t="shared" si="4"/>
        <v/>
      </c>
      <c r="K39" s="185" t="str">
        <f>+IF(G39=0,"",'Ark1'!AF1380)</f>
        <v/>
      </c>
      <c r="L39" s="368" t="str">
        <f>+IF(G39=0,"",'Ark1'!S1380)</f>
        <v/>
      </c>
      <c r="M39" s="330" t="str">
        <f t="shared" si="5"/>
        <v/>
      </c>
      <c r="N39" s="125"/>
      <c r="O39" s="366" t="str">
        <f>+IF(G39=0,"",'Ark1'!AR1380)</f>
        <v/>
      </c>
      <c r="P39" s="114" t="str">
        <f>+IF(G39=0,"",'Ark1'!AS1380)</f>
        <v/>
      </c>
      <c r="Q39" s="118"/>
      <c r="R39" s="186" t="str">
        <f>+IF(G39=0,"",'Ark1'!T1380)</f>
        <v/>
      </c>
      <c r="S39" s="330" t="str">
        <f t="shared" si="6"/>
        <v/>
      </c>
      <c r="T39" s="298" t="str">
        <f>+IF(G39=0,"",'Ark1'!U1380)</f>
        <v/>
      </c>
      <c r="U39" s="331" t="str">
        <f t="shared" si="7"/>
        <v/>
      </c>
      <c r="V39" s="298" t="str">
        <f>+IF(G39=0,"",'Ark1'!AG1380)</f>
        <v/>
      </c>
      <c r="W39" s="118"/>
      <c r="X39" s="298" t="str">
        <f t="shared" si="9"/>
        <v/>
      </c>
      <c r="Y39" s="298" t="str">
        <f t="shared" si="10"/>
        <v/>
      </c>
      <c r="Z39" s="184">
        <f>+'Ark1'!AH1380</f>
        <v>0</v>
      </c>
      <c r="AA39" s="184">
        <f>+'Ark1'!W1380</f>
        <v>0</v>
      </c>
      <c r="AB39" s="298">
        <f>+'Ark1'!X1380</f>
        <v>0</v>
      </c>
      <c r="AC39" s="184">
        <f>+'Ark1'!Y1380</f>
        <v>0</v>
      </c>
      <c r="AD39" s="186">
        <f>+'Ark1'!Z1380</f>
        <v>0</v>
      </c>
      <c r="AE39" s="186">
        <f>+'Ark1'!AA1380</f>
        <v>0</v>
      </c>
      <c r="AF39" s="105"/>
      <c r="AG39"/>
      <c r="AH39"/>
      <c r="AI39"/>
      <c r="AJ39"/>
      <c r="AK39"/>
      <c r="AL39"/>
      <c r="AM39"/>
    </row>
    <row r="40" spans="1:39" ht="16.2">
      <c r="A40" s="105">
        <f t="shared" si="8"/>
        <v>31</v>
      </c>
      <c r="B40" s="304">
        <f>+'Ark1'!AP1381</f>
        <v>33</v>
      </c>
      <c r="C40" s="304" t="str">
        <f>VLOOKUP(B40,RNR!$E$1:$F$41,2)</f>
        <v>Chianina</v>
      </c>
      <c r="D40" s="301">
        <f>+'Ark1'!C1381</f>
        <v>2024</v>
      </c>
      <c r="E40" s="172">
        <f>+'Ark1'!Q1381</f>
        <v>0</v>
      </c>
      <c r="F40" s="520">
        <f t="shared" si="2"/>
        <v>0</v>
      </c>
      <c r="G40" s="515">
        <f>+'Ark1'!R1381</f>
        <v>0</v>
      </c>
      <c r="H40" s="508">
        <f t="shared" si="3"/>
        <v>0</v>
      </c>
      <c r="I40" s="185" t="str">
        <f>+IF(G40=0,"",'Ark1'!AE1381)</f>
        <v/>
      </c>
      <c r="J40" s="329" t="str">
        <f t="shared" si="4"/>
        <v/>
      </c>
      <c r="K40" s="185" t="str">
        <f>+IF(G40=0,"",'Ark1'!AF1381)</f>
        <v/>
      </c>
      <c r="L40" s="368" t="str">
        <f>+IF(G40=0,"",'Ark1'!S1381)</f>
        <v/>
      </c>
      <c r="M40" s="330" t="str">
        <f t="shared" si="5"/>
        <v/>
      </c>
      <c r="N40" s="125"/>
      <c r="O40" s="366" t="str">
        <f>+IF(G40=0,"",'Ark1'!AR1381)</f>
        <v/>
      </c>
      <c r="P40" s="114" t="str">
        <f>+IF(G40=0,"",'Ark1'!AS1381)</f>
        <v/>
      </c>
      <c r="Q40" s="118"/>
      <c r="R40" s="186" t="str">
        <f>+IF(G40=0,"",'Ark1'!T1381)</f>
        <v/>
      </c>
      <c r="S40" s="330" t="str">
        <f t="shared" si="6"/>
        <v/>
      </c>
      <c r="T40" s="298" t="str">
        <f>+IF(G40=0,"",'Ark1'!U1381)</f>
        <v/>
      </c>
      <c r="U40" s="331" t="str">
        <f t="shared" si="7"/>
        <v/>
      </c>
      <c r="V40" s="298" t="str">
        <f>+IF(G40=0,"",'Ark1'!AG1381)</f>
        <v/>
      </c>
      <c r="W40" s="118"/>
      <c r="X40" s="298" t="str">
        <f t="shared" si="9"/>
        <v/>
      </c>
      <c r="Y40" s="298" t="str">
        <f t="shared" si="10"/>
        <v/>
      </c>
      <c r="Z40" s="184">
        <f>+'Ark1'!AH1381</f>
        <v>0</v>
      </c>
      <c r="AA40" s="184">
        <f>+'Ark1'!W1381</f>
        <v>0</v>
      </c>
      <c r="AB40" s="298">
        <f>+'Ark1'!X1381</f>
        <v>0</v>
      </c>
      <c r="AC40" s="184">
        <f>+'Ark1'!Y1381</f>
        <v>0</v>
      </c>
      <c r="AD40" s="186">
        <f>+'Ark1'!Z1381</f>
        <v>0</v>
      </c>
      <c r="AE40" s="186">
        <f>+'Ark1'!AA1381</f>
        <v>0</v>
      </c>
      <c r="AF40" s="105"/>
      <c r="AG40"/>
      <c r="AH40"/>
      <c r="AI40"/>
      <c r="AJ40"/>
      <c r="AK40"/>
      <c r="AL40"/>
      <c r="AM40"/>
    </row>
    <row r="41" spans="1:39" ht="16.2">
      <c r="A41" s="105">
        <f t="shared" si="8"/>
        <v>32</v>
      </c>
      <c r="B41" s="304">
        <f>+'Ark1'!AP1382</f>
        <v>34</v>
      </c>
      <c r="C41" s="304" t="str">
        <f>VLOOKUP(B41,RNR!$E$1:$F$41,2)</f>
        <v>Belgisk blå</v>
      </c>
      <c r="D41" s="301">
        <f>+'Ark1'!C1382</f>
        <v>2024</v>
      </c>
      <c r="E41" s="172">
        <f>+'Ark1'!Q1382</f>
        <v>0</v>
      </c>
      <c r="F41" s="520">
        <f t="shared" si="2"/>
        <v>0</v>
      </c>
      <c r="G41" s="515">
        <f>+'Ark1'!R1382</f>
        <v>0</v>
      </c>
      <c r="H41" s="508">
        <f t="shared" si="3"/>
        <v>0</v>
      </c>
      <c r="I41" s="185" t="str">
        <f>+IF(G41=0,"",'Ark1'!AE1382)</f>
        <v/>
      </c>
      <c r="J41" s="329" t="str">
        <f t="shared" si="4"/>
        <v/>
      </c>
      <c r="K41" s="185" t="str">
        <f>+IF(G41=0,"",'Ark1'!AF1382)</f>
        <v/>
      </c>
      <c r="L41" s="368" t="str">
        <f>+IF(G41=0,"",'Ark1'!S1382)</f>
        <v/>
      </c>
      <c r="M41" s="330" t="str">
        <f t="shared" si="5"/>
        <v/>
      </c>
      <c r="N41" s="125"/>
      <c r="O41" s="366" t="str">
        <f>+IF(G41=0,"",'Ark1'!AR1382)</f>
        <v/>
      </c>
      <c r="P41" s="114" t="str">
        <f>+IF(G41=0,"",'Ark1'!AS1382)</f>
        <v/>
      </c>
      <c r="Q41" s="118"/>
      <c r="R41" s="186" t="str">
        <f>+IF(G41=0,"",'Ark1'!T1382)</f>
        <v/>
      </c>
      <c r="S41" s="330" t="str">
        <f t="shared" si="6"/>
        <v/>
      </c>
      <c r="T41" s="298" t="str">
        <f>+IF(G41=0,"",'Ark1'!U1382)</f>
        <v/>
      </c>
      <c r="U41" s="331" t="str">
        <f t="shared" si="7"/>
        <v/>
      </c>
      <c r="V41" s="298" t="str">
        <f>+IF(G41=0,"",'Ark1'!AG1382)</f>
        <v/>
      </c>
      <c r="W41" s="118"/>
      <c r="X41" s="298" t="str">
        <f t="shared" si="9"/>
        <v/>
      </c>
      <c r="Y41" s="298" t="str">
        <f t="shared" si="10"/>
        <v/>
      </c>
      <c r="Z41" s="184">
        <f>+'Ark1'!AH1382</f>
        <v>0</v>
      </c>
      <c r="AA41" s="184">
        <f>+'Ark1'!W1382</f>
        <v>0</v>
      </c>
      <c r="AB41" s="298">
        <f>+'Ark1'!X1382</f>
        <v>0</v>
      </c>
      <c r="AC41" s="184">
        <f>+'Ark1'!Y1382</f>
        <v>0</v>
      </c>
      <c r="AD41" s="186">
        <f>+'Ark1'!Z1382</f>
        <v>0</v>
      </c>
      <c r="AE41" s="186">
        <f>+'Ark1'!AA1382</f>
        <v>0</v>
      </c>
      <c r="AF41" s="105"/>
      <c r="AG41"/>
      <c r="AH41"/>
      <c r="AI41"/>
      <c r="AJ41"/>
      <c r="AK41"/>
      <c r="AL41"/>
      <c r="AM41"/>
    </row>
    <row r="42" spans="1:39" ht="16.2">
      <c r="A42" s="105">
        <f t="shared" si="8"/>
        <v>33</v>
      </c>
      <c r="B42" s="304">
        <f>+'Ark1'!AP1383</f>
        <v>39</v>
      </c>
      <c r="C42" s="304" t="str">
        <f>VLOOKUP(B42,RNR!$E$1:$F$41,2)</f>
        <v xml:space="preserve">Wagyu </v>
      </c>
      <c r="D42" s="301">
        <f>+'Ark1'!C1383</f>
        <v>2024</v>
      </c>
      <c r="E42" s="172">
        <f>+'Ark1'!Q1383</f>
        <v>5</v>
      </c>
      <c r="F42" s="520">
        <f t="shared" si="2"/>
        <v>0</v>
      </c>
      <c r="G42" s="515">
        <f>+'Ark1'!R1383</f>
        <v>6</v>
      </c>
      <c r="H42" s="508">
        <f t="shared" si="3"/>
        <v>0</v>
      </c>
      <c r="I42" s="185">
        <f>+IF(G42=0,"",'Ark1'!AE1383)</f>
        <v>1.1222085063404778E-2</v>
      </c>
      <c r="J42" s="329">
        <f t="shared" si="4"/>
        <v>7.0757503957188939E-4</v>
      </c>
      <c r="K42" s="185">
        <f>+IF(G42=0,"",'Ark1'!AF1383)</f>
        <v>1.2747389908945944E-2</v>
      </c>
      <c r="L42" s="368">
        <f>+IF(G42=0,"",'Ark1'!S1383)</f>
        <v>7</v>
      </c>
      <c r="M42" s="330">
        <f t="shared" si="5"/>
        <v>1.5</v>
      </c>
      <c r="N42" s="125"/>
      <c r="O42" s="366">
        <f>+IF(G42=0,"",'Ark1'!AR1384)</f>
        <v>0</v>
      </c>
      <c r="P42" s="114">
        <f>+IF(G42=0,"",'Ark1'!AS1384)</f>
        <v>0</v>
      </c>
      <c r="Q42" s="118"/>
      <c r="R42" s="186">
        <f>+IF(G42=0,"",'Ark1'!T1383)</f>
        <v>13.333333333333337</v>
      </c>
      <c r="S42" s="330">
        <f t="shared" si="6"/>
        <v>1.6666666666666732</v>
      </c>
      <c r="T42" s="298">
        <f>+IF(G42=0,"",'Ark1'!U1383)</f>
        <v>344.98333333333346</v>
      </c>
      <c r="U42" s="331">
        <f t="shared" si="7"/>
        <v>46.216666666666811</v>
      </c>
      <c r="V42" s="298">
        <f>+IF(G42=0,"",'Ark1'!AG1383)</f>
        <v>2390.1666666666661</v>
      </c>
      <c r="W42" s="118"/>
      <c r="X42" s="298">
        <f t="shared" si="9"/>
        <v>144.33442577226145</v>
      </c>
      <c r="Y42" s="298">
        <f t="shared" si="10"/>
        <v>49.283333333333353</v>
      </c>
      <c r="Z42" s="184">
        <f>+'Ark1'!AH1383</f>
        <v>100</v>
      </c>
      <c r="AA42" s="184">
        <f>+'Ark1'!W1383</f>
        <v>100</v>
      </c>
      <c r="AB42" s="298">
        <f>+'Ark1'!X1383</f>
        <v>50</v>
      </c>
      <c r="AC42" s="184">
        <f>+'Ark1'!Y1383</f>
        <v>64.654940947222997</v>
      </c>
      <c r="AD42" s="186">
        <f>+'Ark1'!Z1383</f>
        <v>1.1547005383792519</v>
      </c>
      <c r="AE42" s="186">
        <f>+'Ark1'!AA1383</f>
        <v>1.2472191289246417</v>
      </c>
      <c r="AF42" s="105"/>
      <c r="AG42"/>
      <c r="AH42"/>
      <c r="AI42"/>
      <c r="AJ42"/>
      <c r="AK42"/>
      <c r="AL42"/>
      <c r="AM42"/>
    </row>
    <row r="43" spans="1:39" ht="16.2">
      <c r="A43" s="105">
        <f t="shared" si="8"/>
        <v>34</v>
      </c>
      <c r="B43" s="304">
        <f>+'Ark1'!AP1384</f>
        <v>40</v>
      </c>
      <c r="C43" s="304" t="str">
        <f>VLOOKUP(B43,RNR!$E$1:$F$41,2)</f>
        <v>Jak (Bos Grunniens)</v>
      </c>
      <c r="D43" s="301">
        <f>+'Ark1'!C1384</f>
        <v>2024</v>
      </c>
      <c r="E43" s="172">
        <f>+'Ark1'!Q1384</f>
        <v>0</v>
      </c>
      <c r="F43" s="520">
        <f t="shared" si="2"/>
        <v>0</v>
      </c>
      <c r="G43" s="515">
        <f>+'Ark1'!R1384</f>
        <v>0</v>
      </c>
      <c r="H43" s="508">
        <f t="shared" si="3"/>
        <v>0</v>
      </c>
      <c r="I43" s="185" t="str">
        <f>+IF(G43=0,"",'Ark1'!AE1384)</f>
        <v/>
      </c>
      <c r="J43" s="329" t="str">
        <f t="shared" si="4"/>
        <v/>
      </c>
      <c r="K43" s="185" t="str">
        <f>+IF(G43=0,"",'Ark1'!AF1384)</f>
        <v/>
      </c>
      <c r="L43" s="368" t="str">
        <f>+IF(G43=0,"",'Ark1'!S1384)</f>
        <v/>
      </c>
      <c r="M43" s="330" t="str">
        <f t="shared" si="5"/>
        <v/>
      </c>
      <c r="N43" s="125"/>
      <c r="O43" s="366" t="str">
        <f>+IF(G43=0,"",'Ark1'!AR1385)</f>
        <v/>
      </c>
      <c r="P43" s="114" t="str">
        <f>+IF(G43=0,"",'Ark1'!AS1385)</f>
        <v/>
      </c>
      <c r="Q43" s="118"/>
      <c r="R43" s="186" t="str">
        <f>+IF(G43=0,"",'Ark1'!T1384)</f>
        <v/>
      </c>
      <c r="S43" s="330" t="str">
        <f t="shared" si="6"/>
        <v/>
      </c>
      <c r="T43" s="298" t="str">
        <f>+IF(G43=0,"",'Ark1'!U1384)</f>
        <v/>
      </c>
      <c r="U43" s="331" t="str">
        <f t="shared" si="7"/>
        <v/>
      </c>
      <c r="V43" s="298" t="str">
        <f>+IF(G43=0,"",'Ark1'!AG1384)</f>
        <v/>
      </c>
      <c r="W43" s="118"/>
      <c r="X43" s="298" t="str">
        <f t="shared" si="9"/>
        <v/>
      </c>
      <c r="Y43" s="298" t="str">
        <f t="shared" si="10"/>
        <v/>
      </c>
      <c r="Z43" s="184">
        <f>+'Ark1'!AH1384</f>
        <v>0</v>
      </c>
      <c r="AA43" s="184">
        <f>+'Ark1'!W1384</f>
        <v>0</v>
      </c>
      <c r="AB43" s="298">
        <f>+'Ark1'!X1384</f>
        <v>0</v>
      </c>
      <c r="AC43" s="184">
        <f>+'Ark1'!Y1384</f>
        <v>0</v>
      </c>
      <c r="AD43" s="186">
        <f>+'Ark1'!Z1384</f>
        <v>0</v>
      </c>
      <c r="AE43" s="186">
        <f>+'Ark1'!AA1384</f>
        <v>0</v>
      </c>
      <c r="AF43" s="105"/>
      <c r="AG43"/>
      <c r="AH43"/>
      <c r="AI43"/>
      <c r="AJ43"/>
      <c r="AK43"/>
      <c r="AL43"/>
      <c r="AM43"/>
    </row>
    <row r="44" spans="1:39" ht="16.2">
      <c r="A44" s="105">
        <f t="shared" si="8"/>
        <v>35</v>
      </c>
      <c r="B44" s="304">
        <f>+'Ark1'!AP1385</f>
        <v>42</v>
      </c>
      <c r="C44" s="304" t="str">
        <f>VLOOKUP(B44,RNR!$E$1:$F$41,2)</f>
        <v>Pinzgauer</v>
      </c>
      <c r="D44" s="301">
        <f>+'Ark1'!C1385</f>
        <v>2024</v>
      </c>
      <c r="E44" s="172">
        <f>+'Ark1'!Q1385</f>
        <v>0</v>
      </c>
      <c r="F44" s="520" t="e">
        <f>+E44-#REF!</f>
        <v>#REF!</v>
      </c>
      <c r="G44" s="515">
        <f>+'Ark1'!R1385</f>
        <v>0</v>
      </c>
      <c r="H44" s="508" t="e">
        <f>+G44-#REF!</f>
        <v>#REF!</v>
      </c>
      <c r="I44" s="185" t="str">
        <f>+IF(G44=0,"",'Ark1'!AE1385)</f>
        <v/>
      </c>
      <c r="J44" s="329" t="str">
        <f>+IF(G44=0,"",IF(#REF!=0,"",I44-#REF!))</f>
        <v/>
      </c>
      <c r="K44" s="185" t="str">
        <f>+IF(G44=0,"",'Ark1'!AF1385)</f>
        <v/>
      </c>
      <c r="L44" s="368" t="str">
        <f>+IF(G44=0,"",'Ark1'!S1385)</f>
        <v/>
      </c>
      <c r="M44" s="330" t="str">
        <f>+IF(G44=0,"",IF(#REF!=0,"",L44-#REF!))</f>
        <v/>
      </c>
      <c r="N44" s="125"/>
      <c r="O44" s="366" t="str">
        <f>+IF(G44=0,"",'Ark1'!AR1386)</f>
        <v/>
      </c>
      <c r="P44" s="114" t="str">
        <f>+IF(G44=0,"",'Ark1'!AS1386)</f>
        <v/>
      </c>
      <c r="Q44" s="118"/>
      <c r="R44" s="186" t="str">
        <f>+IF(G44=0,"",'Ark1'!T1385)</f>
        <v/>
      </c>
      <c r="S44" s="330" t="str">
        <f>+IF(G44=0,"",IF(#REF!=0,"",R44-#REF!))</f>
        <v/>
      </c>
      <c r="T44" s="298" t="str">
        <f>+IF(G44=0,"",'Ark1'!U1385)</f>
        <v/>
      </c>
      <c r="U44" s="331" t="str">
        <f>+IF(G44=0,"",IF(#REF!=0,"",T44-#REF!))</f>
        <v/>
      </c>
      <c r="V44" s="298" t="str">
        <f>+IF(G44=0,"",'Ark1'!AG1385)</f>
        <v/>
      </c>
      <c r="W44" s="118"/>
      <c r="X44" s="298" t="str">
        <f t="shared" si="9"/>
        <v/>
      </c>
      <c r="Y44" s="298" t="str">
        <f t="shared" si="10"/>
        <v/>
      </c>
      <c r="Z44" s="184">
        <f>+'Ark1'!AH1385</f>
        <v>0</v>
      </c>
      <c r="AA44" s="184">
        <f>+'Ark1'!W1385</f>
        <v>0</v>
      </c>
      <c r="AB44" s="298">
        <f>+'Ark1'!X1385</f>
        <v>0</v>
      </c>
      <c r="AC44" s="184">
        <f>+'Ark1'!Y1385</f>
        <v>0</v>
      </c>
      <c r="AD44" s="186">
        <f>+'Ark1'!Z1385</f>
        <v>0</v>
      </c>
      <c r="AE44" s="186">
        <f>+'Ark1'!AA1385</f>
        <v>0</v>
      </c>
      <c r="AF44" s="105"/>
      <c r="AG44"/>
      <c r="AH44"/>
      <c r="AI44"/>
      <c r="AJ44"/>
      <c r="AK44"/>
      <c r="AL44"/>
      <c r="AM44"/>
    </row>
    <row r="45" spans="1:39" ht="16.2">
      <c r="A45" s="105">
        <f t="shared" si="8"/>
        <v>36</v>
      </c>
      <c r="B45" s="304">
        <f>+'Ark1'!AP1386</f>
        <v>98</v>
      </c>
      <c r="C45" s="304" t="str">
        <f>VLOOKUP(B45,RNR!$E$1:$F$41,2)</f>
        <v>Krysninger</v>
      </c>
      <c r="D45" s="301">
        <f>+'Ark1'!C1386</f>
        <v>2024</v>
      </c>
      <c r="E45" s="172">
        <f>+'Ark1'!Q1386</f>
        <v>965</v>
      </c>
      <c r="F45" s="520">
        <f>+E45-E82</f>
        <v>965</v>
      </c>
      <c r="G45" s="515">
        <f>+'Ark1'!R1386</f>
        <v>2295</v>
      </c>
      <c r="H45" s="508">
        <f>+G45-G82</f>
        <v>2295</v>
      </c>
      <c r="I45" s="185">
        <f>+IF(G45=0,"",'Ark1'!AE1386)</f>
        <v>4.292447536752328</v>
      </c>
      <c r="J45" s="329" t="str">
        <f>+IF(G45=0,"",IF(G82=0,"",I45-I82))</f>
        <v/>
      </c>
      <c r="K45" s="185">
        <f>+IF(G45=0,"",'Ark1'!AF1386)</f>
        <v>4.4335174533347121</v>
      </c>
      <c r="L45" s="368">
        <f>+IF(G45=0,"",'Ark1'!S1386)</f>
        <v>4.7588312254688194</v>
      </c>
      <c r="M45" s="330" t="str">
        <f>+IF(G45=0,"",IF(G82=0,"",L45-L82))</f>
        <v/>
      </c>
      <c r="N45" s="125"/>
      <c r="O45" s="366">
        <f>+IF(G45=0,"",'Ark1'!AR1387)</f>
        <v>221.60218978102188</v>
      </c>
      <c r="P45" s="114">
        <f>+IF(G45=0,"",'Ark1'!AS1387)</f>
        <v>27.651958905412499</v>
      </c>
      <c r="Q45" s="118"/>
      <c r="R45" s="186">
        <f>+IF(G45=0,"",'Ark1'!T1386)</f>
        <v>8.2797385620915023</v>
      </c>
      <c r="S45" s="330" t="str">
        <f>+IF(G45=0,"",IF(G82=0,"",R45-R82))</f>
        <v/>
      </c>
      <c r="T45" s="298">
        <f>+IF(G45=0,"",'Ark1'!U1386)</f>
        <v>313.68505446623078</v>
      </c>
      <c r="U45" s="331" t="str">
        <f>+IF(G45=0,"",IF(G82=0,"",T45-T82))</f>
        <v/>
      </c>
      <c r="V45" s="298">
        <f>+IF(G45=0,"",'Ark1'!AG1386)</f>
        <v>2537.731154684097</v>
      </c>
      <c r="W45" s="118"/>
      <c r="X45" s="298">
        <f t="shared" ref="X45:X46" si="11">IF(G45=0,"",1000*T45/V45)</f>
        <v>123.60846573020028</v>
      </c>
      <c r="Y45" s="298">
        <f t="shared" ref="Y45:Y46" si="12">+IF(G45=0,"",T45/L45)</f>
        <v>65.916406698228286</v>
      </c>
      <c r="Z45" s="184">
        <f>+'Ark1'!AH1386</f>
        <v>99.956427015250554</v>
      </c>
      <c r="AA45" s="184">
        <f>+'Ark1'!W1386</f>
        <v>72.113289760348579</v>
      </c>
      <c r="AB45" s="298">
        <f>+'Ark1'!X1386</f>
        <v>29.10675381263616</v>
      </c>
      <c r="AC45" s="184">
        <f>+'Ark1'!Y1386</f>
        <v>70.657949201387595</v>
      </c>
      <c r="AD45" s="186">
        <f>+'Ark1'!Z1386</f>
        <v>1.9787917704424876</v>
      </c>
      <c r="AE45" s="186">
        <f>+'Ark1'!AA1386</f>
        <v>2.8773329337816489</v>
      </c>
      <c r="AF45" s="105"/>
      <c r="AG45"/>
      <c r="AH45"/>
      <c r="AI45"/>
      <c r="AJ45"/>
      <c r="AK45"/>
      <c r="AL45"/>
      <c r="AM45"/>
    </row>
    <row r="46" spans="1:39" ht="16.2">
      <c r="A46" s="105">
        <f t="shared" si="8"/>
        <v>37</v>
      </c>
      <c r="B46" s="304">
        <f>+'Ark1'!AP1387</f>
        <v>99</v>
      </c>
      <c r="C46" s="304" t="str">
        <f>VLOOKUP(B46,RNR!$E$1:$F$41,2)</f>
        <v>Ukjent</v>
      </c>
      <c r="D46" s="301">
        <f>+'Ark1'!C1387</f>
        <v>2024</v>
      </c>
      <c r="E46" s="172">
        <f>+'Ark1'!Q1387</f>
        <v>199</v>
      </c>
      <c r="F46" s="520">
        <f>+E46-E84</f>
        <v>-74</v>
      </c>
      <c r="G46" s="515">
        <f>+'Ark1'!R1387</f>
        <v>274</v>
      </c>
      <c r="H46" s="508">
        <f>+G46-G84</f>
        <v>-72</v>
      </c>
      <c r="I46" s="185">
        <f>+IF(G46=0,"",'Ark1'!AE1387)</f>
        <v>0.512475217895485</v>
      </c>
      <c r="J46" s="329">
        <f>+IF(G46=0,"",IF(G84=0,"",I46-I84))</f>
        <v>-9.3861526812211493E-2</v>
      </c>
      <c r="K46" s="185">
        <f>+IF(G46=0,"",'Ark1'!AF1387)</f>
        <v>0.5081638382814111</v>
      </c>
      <c r="L46" s="368">
        <f>+IF(G46=0,"",'Ark1'!S1387)</f>
        <v>3.9452554744525536</v>
      </c>
      <c r="M46" s="330">
        <f>+IF(G46=0,"",IF(G84=0,"",L46-L84))</f>
        <v>0.27762541664908635</v>
      </c>
      <c r="N46" s="125"/>
      <c r="O46" s="366">
        <f>+IF(G46=0,"",'Ark1'!AR1388)</f>
        <v>219.80454545454543</v>
      </c>
      <c r="P46" s="114">
        <f>+IF(G46=0,"",'Ark1'!AS1388)</f>
        <v>26.995534422132781</v>
      </c>
      <c r="Q46" s="118"/>
      <c r="R46" s="186">
        <f>+IF(G46=0,"",'Ark1'!T1387)</f>
        <v>8.3832116788321187</v>
      </c>
      <c r="S46" s="330">
        <f>+IF(G46=0,"",IF(G84=0,"",R46-R84))</f>
        <v>0.3976625458841383</v>
      </c>
      <c r="T46" s="298">
        <f>+IF(G46=0,"",'Ark1'!U1387)</f>
        <v>301.14890510948902</v>
      </c>
      <c r="U46" s="331">
        <f>+IF(G46=0,"",IF(G84=0,"",T46-T84))</f>
        <v>8.8171132019743936</v>
      </c>
      <c r="V46" s="298">
        <f>+IF(G46=0,"",'Ark1'!AG1387)</f>
        <v>2357.5291970802919</v>
      </c>
      <c r="W46" s="118"/>
      <c r="X46" s="298">
        <f t="shared" si="11"/>
        <v>127.73920487705952</v>
      </c>
      <c r="Y46" s="298">
        <f t="shared" si="12"/>
        <v>76.331914893617039</v>
      </c>
      <c r="Z46" s="184">
        <f>+'Ark1'!AH1387</f>
        <v>99.270072992700761</v>
      </c>
      <c r="AA46" s="184">
        <f>+'Ark1'!W1387</f>
        <v>79.562043795620454</v>
      </c>
      <c r="AB46" s="298">
        <f>+'Ark1'!X1387</f>
        <v>18.613138686131379</v>
      </c>
      <c r="AC46" s="184">
        <f>+'Ark1'!Y1387</f>
        <v>60.434662936122415</v>
      </c>
      <c r="AD46" s="186">
        <f>+'Ark1'!Z1387</f>
        <v>1.5686002315942777</v>
      </c>
      <c r="AE46" s="186">
        <f>+'Ark1'!AA1387</f>
        <v>2.4425985129239023</v>
      </c>
      <c r="AF46" s="105"/>
      <c r="AG46"/>
      <c r="AH46"/>
      <c r="AI46"/>
      <c r="AJ46"/>
      <c r="AK46"/>
      <c r="AL46"/>
      <c r="AM46"/>
    </row>
    <row r="47" spans="1:39">
      <c r="A47" s="105"/>
      <c r="B47" s="105"/>
      <c r="C47" s="105"/>
      <c r="D47" s="105"/>
      <c r="E47" s="105"/>
      <c r="F47" s="521"/>
      <c r="G47" s="512"/>
      <c r="H47" s="509"/>
      <c r="I47" s="105"/>
      <c r="J47" s="105"/>
      <c r="K47" s="105"/>
      <c r="L47" s="105"/>
      <c r="M47" s="105"/>
      <c r="N47" s="125"/>
      <c r="O47" s="105"/>
      <c r="P47" s="105"/>
      <c r="Q47" s="118"/>
      <c r="R47" s="105"/>
      <c r="S47" s="105"/>
      <c r="T47" s="105"/>
      <c r="U47" s="105"/>
      <c r="V47" s="105"/>
      <c r="W47" s="118"/>
      <c r="X47" s="105"/>
      <c r="Y47" s="105"/>
      <c r="Z47" s="105"/>
      <c r="AA47" s="105"/>
      <c r="AB47" s="105"/>
      <c r="AC47" s="105"/>
      <c r="AD47" s="105"/>
      <c r="AE47" s="105"/>
      <c r="AF47" s="105"/>
      <c r="AG47"/>
      <c r="AH47"/>
      <c r="AI47"/>
      <c r="AJ47"/>
      <c r="AK47"/>
      <c r="AL47"/>
      <c r="AM47"/>
    </row>
    <row r="48" spans="1:39">
      <c r="A48" s="105">
        <v>1</v>
      </c>
      <c r="B48" s="305">
        <f>+'Ark1'!AP1388</f>
        <v>0</v>
      </c>
      <c r="C48" s="305" t="str">
        <f>VLOOKUP(B48,RNR!$E$1:$F$41,2)</f>
        <v>Datamangel</v>
      </c>
      <c r="D48" s="302">
        <f>+'Ark1'!C1388</f>
        <v>2023</v>
      </c>
      <c r="E48" s="109">
        <f>+'Ark1'!Q1388</f>
        <v>2524</v>
      </c>
      <c r="F48" s="522"/>
      <c r="G48" s="516">
        <f>+'Ark1'!R1388</f>
        <v>3995</v>
      </c>
      <c r="H48" s="510"/>
      <c r="I48" s="112">
        <f>+'Ark1'!AE1388</f>
        <v>7.0009112575353996</v>
      </c>
      <c r="J48" s="112"/>
      <c r="K48" s="112">
        <f>+'Ark1'!AF1388</f>
        <v>6.6171082918355948</v>
      </c>
      <c r="L48" s="111">
        <f>+'Ark1'!S1388</f>
        <v>3.5694006309148265</v>
      </c>
      <c r="M48" s="111"/>
      <c r="N48" s="125"/>
      <c r="O48" s="110">
        <f>+IF(G48=0,"",'Ark1'!AR1388)</f>
        <v>219.80454545454543</v>
      </c>
      <c r="P48" s="110">
        <f>+IF(G48=0,"",'Ark1'!AS1388)</f>
        <v>26.995534422132781</v>
      </c>
      <c r="Q48" s="118"/>
      <c r="R48" s="111">
        <f>+IF(G48=0,"",'Ark1'!T1388)</f>
        <v>7.6042553191489359</v>
      </c>
      <c r="S48" s="111"/>
      <c r="T48" s="297">
        <f>+'Ark1'!U1388</f>
        <v>283.5167459324158</v>
      </c>
      <c r="U48" s="110"/>
      <c r="V48" s="110">
        <f>+'Ark1'!AG1388</f>
        <v>2164.068181818182</v>
      </c>
      <c r="W48" s="118"/>
      <c r="X48" s="110">
        <f>IF(G48=0,"",1000*T48/V48)</f>
        <v>131.0110043271437</v>
      </c>
      <c r="Y48" s="110"/>
      <c r="Z48" s="110">
        <f>+'Ark1'!AH1388</f>
        <v>5.481852315394244</v>
      </c>
      <c r="AA48" s="110">
        <f>+'Ark1'!W1388</f>
        <v>68.110137672090119</v>
      </c>
      <c r="AB48" s="110">
        <f>+'Ark1'!X1388</f>
        <v>13.066332916145184</v>
      </c>
      <c r="AC48" s="110">
        <f>+'Ark1'!Y1388</f>
        <v>63.19754448917412</v>
      </c>
      <c r="AD48" s="111">
        <f>+'Ark1'!Z1388</f>
        <v>1.5679215173153223</v>
      </c>
      <c r="AE48" s="111">
        <f>+'Ark1'!AA1388</f>
        <v>2.6242027293731875</v>
      </c>
      <c r="AF48" s="105"/>
      <c r="AG48"/>
      <c r="AH48"/>
      <c r="AI48"/>
      <c r="AJ48"/>
      <c r="AK48"/>
      <c r="AL48"/>
      <c r="AM48"/>
    </row>
    <row r="49" spans="1:39">
      <c r="A49" s="105">
        <f>1+A48</f>
        <v>2</v>
      </c>
      <c r="B49" s="305">
        <f>+'Ark1'!AP1389</f>
        <v>1</v>
      </c>
      <c r="C49" s="305" t="str">
        <f>VLOOKUP(B49,RNR!$E$1:$F$41,2)</f>
        <v>NRF</v>
      </c>
      <c r="D49" s="302">
        <f>+'Ark1'!C1389</f>
        <v>2023</v>
      </c>
      <c r="E49" s="109">
        <f>+'Ark1'!Q1389</f>
        <v>6453</v>
      </c>
      <c r="F49" s="522"/>
      <c r="G49" s="516">
        <f>+'Ark1'!R1389</f>
        <v>34467</v>
      </c>
      <c r="H49" s="510"/>
      <c r="I49" s="112">
        <f>+'Ark1'!AE1389</f>
        <v>60.400602831908017</v>
      </c>
      <c r="J49" s="112"/>
      <c r="K49" s="112">
        <f>+'Ark1'!AF1389</f>
        <v>58.575822720746011</v>
      </c>
      <c r="L49" s="111">
        <f>+'Ark1'!S1389</f>
        <v>3.270974299404676</v>
      </c>
      <c r="M49" s="111"/>
      <c r="N49" s="125"/>
      <c r="O49" s="110">
        <f>+IF(G49=0,"",'Ark1'!AR1389)</f>
        <v>225.13827719267701</v>
      </c>
      <c r="P49" s="110">
        <f>+IF(G49=0,"",'Ark1'!AS1389)</f>
        <v>25.45330587774211</v>
      </c>
      <c r="Q49" s="118"/>
      <c r="R49" s="111">
        <f>+IF(G49=0,"",'Ark1'!T1389)</f>
        <v>7.7975164650245183</v>
      </c>
      <c r="S49" s="111"/>
      <c r="T49" s="297">
        <f>+'Ark1'!U1389</f>
        <v>290.89896103519243</v>
      </c>
      <c r="U49" s="110"/>
      <c r="V49" s="110">
        <f>+'Ark1'!AG1389</f>
        <v>2096.1825224127424</v>
      </c>
      <c r="W49" s="118"/>
      <c r="X49" s="110">
        <f t="shared" ref="X49:X80" si="13">IF(G49=0,"",1000*T49/V49)</f>
        <v>138.7755874905219</v>
      </c>
      <c r="Y49" s="110"/>
      <c r="Z49" s="110">
        <f>+'Ark1'!AH1389</f>
        <v>99.979690718658432</v>
      </c>
      <c r="AA49" s="110">
        <f>+'Ark1'!W1389</f>
        <v>73.1163141555691</v>
      </c>
      <c r="AB49" s="110">
        <f>+'Ark1'!X1389</f>
        <v>10.98441987988511</v>
      </c>
      <c r="AC49" s="110">
        <f>+'Ark1'!Y1389</f>
        <v>47.823025779721441</v>
      </c>
      <c r="AD49" s="111">
        <f>+'Ark1'!Z1389</f>
        <v>1.1959031292529891</v>
      </c>
      <c r="AE49" s="111">
        <f>+'Ark1'!AA1389</f>
        <v>2.1799926575662689</v>
      </c>
      <c r="AF49" s="105"/>
      <c r="AG49"/>
      <c r="AH49"/>
      <c r="AI49"/>
      <c r="AJ49"/>
      <c r="AK49"/>
      <c r="AL49"/>
      <c r="AM49"/>
    </row>
    <row r="50" spans="1:39">
      <c r="A50" s="105">
        <f t="shared" ref="A50:A84" si="14">1+A49</f>
        <v>3</v>
      </c>
      <c r="B50" s="305">
        <f>+'Ark1'!AP1390</f>
        <v>2</v>
      </c>
      <c r="C50" s="305" t="str">
        <f>VLOOKUP(B50,RNR!$E$1:$F$41,2)</f>
        <v>Jersey</v>
      </c>
      <c r="D50" s="302">
        <f>+'Ark1'!C1390</f>
        <v>2023</v>
      </c>
      <c r="E50" s="109">
        <f>+'Ark1'!Q1390</f>
        <v>213</v>
      </c>
      <c r="F50" s="522"/>
      <c r="G50" s="516">
        <f>+'Ark1'!R1390</f>
        <v>499</v>
      </c>
      <c r="H50" s="510"/>
      <c r="I50" s="112">
        <f>+'Ark1'!AE1390</f>
        <v>0.87445675031543557</v>
      </c>
      <c r="J50" s="112"/>
      <c r="K50" s="112">
        <f>+'Ark1'!AF1390</f>
        <v>0.59518894849451442</v>
      </c>
      <c r="L50" s="111">
        <f>+'Ark1'!S1390</f>
        <v>1.9478957915831665</v>
      </c>
      <c r="M50" s="111"/>
      <c r="N50" s="125"/>
      <c r="O50" s="110">
        <f>+IF(G50=0,"",'Ark1'!AR1390)</f>
        <v>210.18036072144287</v>
      </c>
      <c r="P50" s="110">
        <f>+IF(G50=0,"",'Ark1'!AS1390)</f>
        <v>21.926585841314704</v>
      </c>
      <c r="Q50" s="118"/>
      <c r="R50" s="111">
        <f>+IF(G50=0,"",'Ark1'!T1390)</f>
        <v>6.5571142284569133</v>
      </c>
      <c r="S50" s="111"/>
      <c r="T50" s="297">
        <f>+'Ark1'!U1390</f>
        <v>204.16513026052112</v>
      </c>
      <c r="U50" s="110"/>
      <c r="V50" s="110">
        <f>+'Ark1'!AG1390</f>
        <v>2180.6953907815628</v>
      </c>
      <c r="W50" s="118"/>
      <c r="X50" s="110">
        <f t="shared" si="13"/>
        <v>93.623864719294062</v>
      </c>
      <c r="Y50" s="110"/>
      <c r="Z50" s="110">
        <f>+'Ark1'!AH1390</f>
        <v>100</v>
      </c>
      <c r="AA50" s="110">
        <f>+'Ark1'!W1390</f>
        <v>51.90380761523047</v>
      </c>
      <c r="AB50" s="110">
        <f>+'Ark1'!X1390</f>
        <v>0.60120240480961917</v>
      </c>
      <c r="AC50" s="110">
        <f>+'Ark1'!Y1390</f>
        <v>40.015466780939043</v>
      </c>
      <c r="AD50" s="111">
        <f>+'Ark1'!Z1390</f>
        <v>1.0351006946468742</v>
      </c>
      <c r="AE50" s="111">
        <f>+'Ark1'!AA1390</f>
        <v>2.2910133070158718</v>
      </c>
      <c r="AF50" s="105"/>
      <c r="AG50"/>
      <c r="AH50"/>
      <c r="AI50"/>
      <c r="AJ50"/>
      <c r="AK50"/>
      <c r="AL50"/>
      <c r="AM50"/>
    </row>
    <row r="51" spans="1:39">
      <c r="A51" s="105">
        <f t="shared" si="14"/>
        <v>4</v>
      </c>
      <c r="B51" s="305">
        <f>+'Ark1'!AP1391</f>
        <v>3</v>
      </c>
      <c r="C51" s="305" t="str">
        <f>VLOOKUP(B51,RNR!$E$1:$F$41,2)</f>
        <v>Sidet Trønder</v>
      </c>
      <c r="D51" s="302">
        <f>+'Ark1'!C1391</f>
        <v>2023</v>
      </c>
      <c r="E51" s="109">
        <f>+'Ark1'!Q1391</f>
        <v>162</v>
      </c>
      <c r="F51" s="522"/>
      <c r="G51" s="516">
        <f>+'Ark1'!R1391</f>
        <v>349</v>
      </c>
      <c r="H51" s="510"/>
      <c r="I51" s="112">
        <f>+'Ark1'!AE1391</f>
        <v>0.61159399971961292</v>
      </c>
      <c r="J51" s="112"/>
      <c r="K51" s="112">
        <f>+'Ark1'!AF1391</f>
        <v>0.4549960306705868</v>
      </c>
      <c r="L51" s="111">
        <f>+'Ark1'!S1391</f>
        <v>3.2808022922636102</v>
      </c>
      <c r="M51" s="111"/>
      <c r="N51" s="125"/>
      <c r="O51" s="110">
        <f>+IF(G51=0,"",'Ark1'!AR1391)</f>
        <v>201.85100286532952</v>
      </c>
      <c r="P51" s="110">
        <f>+IF(G51=0,"",'Ark1'!AS1391)</f>
        <v>26.955305454711056</v>
      </c>
      <c r="Q51" s="118"/>
      <c r="R51" s="111">
        <f>+IF(G51=0,"",'Ark1'!T1391)</f>
        <v>8.9713467048710598</v>
      </c>
      <c r="S51" s="111"/>
      <c r="T51" s="297">
        <f>+'Ark1'!U1391</f>
        <v>223.15644699140367</v>
      </c>
      <c r="U51" s="110"/>
      <c r="V51" s="110">
        <f>+'Ark1'!AG1391</f>
        <v>2520.5558739255002</v>
      </c>
      <c r="W51" s="118"/>
      <c r="X51" s="110">
        <f t="shared" si="13"/>
        <v>88.53461623283161</v>
      </c>
      <c r="Y51" s="110"/>
      <c r="Z51" s="110">
        <f>+'Ark1'!AH1391</f>
        <v>100</v>
      </c>
      <c r="AA51" s="110">
        <f>+'Ark1'!W1391</f>
        <v>81.94842406876792</v>
      </c>
      <c r="AB51" s="110">
        <f>+'Ark1'!X1391</f>
        <v>0.8595988538681949</v>
      </c>
      <c r="AC51" s="110">
        <f>+'Ark1'!Y1391</f>
        <v>48.428712208490509</v>
      </c>
      <c r="AD51" s="111">
        <f>+'Ark1'!Z1391</f>
        <v>1.3419412182051631</v>
      </c>
      <c r="AE51" s="111">
        <f>+'Ark1'!AA1391</f>
        <v>2.7177193513898654</v>
      </c>
      <c r="AF51" s="105"/>
      <c r="AG51"/>
      <c r="AH51"/>
      <c r="AI51"/>
      <c r="AJ51"/>
      <c r="AK51"/>
      <c r="AL51"/>
      <c r="AM51"/>
    </row>
    <row r="52" spans="1:39">
      <c r="A52" s="105">
        <f t="shared" si="14"/>
        <v>5</v>
      </c>
      <c r="B52" s="305">
        <f>+'Ark1'!AP1392</f>
        <v>4</v>
      </c>
      <c r="C52" s="305" t="str">
        <f>VLOOKUP(B52,RNR!$E$1:$F$41,2)</f>
        <v>Telemark</v>
      </c>
      <c r="D52" s="302">
        <f>+'Ark1'!C1392</f>
        <v>2023</v>
      </c>
      <c r="E52" s="109">
        <f>+'Ark1'!Q1392</f>
        <v>55</v>
      </c>
      <c r="F52" s="522"/>
      <c r="G52" s="516">
        <f>+'Ark1'!R1392</f>
        <v>80</v>
      </c>
      <c r="H52" s="510"/>
      <c r="I52" s="112">
        <f>+'Ark1'!AE1392</f>
        <v>0.14019346698443849</v>
      </c>
      <c r="J52" s="112"/>
      <c r="K52" s="112">
        <f>+'Ark1'!AF1392</f>
        <v>0.10805816883695737</v>
      </c>
      <c r="L52" s="111">
        <f>+'Ark1'!S1392</f>
        <v>3.3624999999999998</v>
      </c>
      <c r="M52" s="111"/>
      <c r="N52" s="125"/>
      <c r="O52" s="110">
        <f>+IF(G52=0,"",'Ark1'!AR1392)</f>
        <v>203.76249999999999</v>
      </c>
      <c r="P52" s="110">
        <f>+IF(G52=0,"",'Ark1'!AS1392)</f>
        <v>27.057610910170041</v>
      </c>
      <c r="Q52" s="118"/>
      <c r="R52" s="111">
        <f>+IF(G52=0,"",'Ark1'!T1392)</f>
        <v>8.6</v>
      </c>
      <c r="S52" s="111"/>
      <c r="T52" s="297">
        <f>+'Ark1'!U1392</f>
        <v>231.20374999999996</v>
      </c>
      <c r="U52" s="110"/>
      <c r="V52" s="110">
        <f>+'Ark1'!AG1392</f>
        <v>2436.6</v>
      </c>
      <c r="W52" s="118"/>
      <c r="X52" s="110">
        <f t="shared" si="13"/>
        <v>94.887856028892713</v>
      </c>
      <c r="Y52" s="110"/>
      <c r="Z52" s="110">
        <f>+'Ark1'!AH1392</f>
        <v>100</v>
      </c>
      <c r="AA52" s="110">
        <f>+'Ark1'!W1392</f>
        <v>76.25</v>
      </c>
      <c r="AB52" s="110">
        <f>+'Ark1'!X1392</f>
        <v>0</v>
      </c>
      <c r="AC52" s="110">
        <f>+'Ark1'!Y1392</f>
        <v>52.726984182082155</v>
      </c>
      <c r="AD52" s="111">
        <f>+'Ark1'!Z1392</f>
        <v>1.4163663897452528</v>
      </c>
      <c r="AE52" s="111">
        <f>+'Ark1'!AA1392</f>
        <v>2.7230497608380215</v>
      </c>
      <c r="AF52" s="105"/>
      <c r="AG52"/>
      <c r="AH52"/>
      <c r="AI52"/>
      <c r="AJ52"/>
      <c r="AK52"/>
      <c r="AL52"/>
      <c r="AM52"/>
    </row>
    <row r="53" spans="1:39">
      <c r="A53" s="105">
        <f t="shared" si="14"/>
        <v>6</v>
      </c>
      <c r="B53" s="305">
        <f>+'Ark1'!AP1393</f>
        <v>5</v>
      </c>
      <c r="C53" s="305" t="str">
        <f>VLOOKUP(B53,RNR!$E$1:$F$41,2)</f>
        <v>Dølafe</v>
      </c>
      <c r="D53" s="302">
        <f>+'Ark1'!C1393</f>
        <v>2023</v>
      </c>
      <c r="E53" s="109">
        <f>+'Ark1'!Q1393</f>
        <v>26</v>
      </c>
      <c r="F53" s="522"/>
      <c r="G53" s="516">
        <f>+'Ark1'!R1393</f>
        <v>47</v>
      </c>
      <c r="H53" s="510"/>
      <c r="I53" s="112">
        <f>+'Ark1'!AE1393</f>
        <v>8.2363661853357681E-2</v>
      </c>
      <c r="J53" s="112"/>
      <c r="K53" s="112">
        <f>+'Ark1'!AF1393</f>
        <v>6.2414615180854248E-2</v>
      </c>
      <c r="L53" s="111">
        <f>+'Ark1'!S1393</f>
        <v>3.5531914893617031</v>
      </c>
      <c r="M53" s="111"/>
      <c r="N53" s="125"/>
      <c r="O53" s="110">
        <f>+IF(G53=0,"",'Ark1'!AR1393)</f>
        <v>201.19148936170217</v>
      </c>
      <c r="P53" s="110">
        <f>+IF(G53=0,"",'Ark1'!AS1393)</f>
        <v>27.791073408072631</v>
      </c>
      <c r="Q53" s="118"/>
      <c r="R53" s="111">
        <f>+IF(G53=0,"",'Ark1'!T1393)</f>
        <v>9.3191489361702118</v>
      </c>
      <c r="S53" s="111"/>
      <c r="T53" s="297">
        <f>+'Ark1'!U1393</f>
        <v>227.30851063829795</v>
      </c>
      <c r="U53" s="110"/>
      <c r="V53" s="110">
        <f>+'Ark1'!AG1393</f>
        <v>2703.1702127659569</v>
      </c>
      <c r="W53" s="118"/>
      <c r="X53" s="110">
        <f t="shared" si="13"/>
        <v>84.089603223953006</v>
      </c>
      <c r="Y53" s="110"/>
      <c r="Z53" s="110">
        <f>+'Ark1'!AH1393</f>
        <v>100</v>
      </c>
      <c r="AA53" s="110">
        <f>+'Ark1'!W1393</f>
        <v>89.361702127659598</v>
      </c>
      <c r="AB53" s="110">
        <f>+'Ark1'!X1393</f>
        <v>0</v>
      </c>
      <c r="AC53" s="110">
        <f>+'Ark1'!Y1393</f>
        <v>41.04056545267639</v>
      </c>
      <c r="AD53" s="111">
        <f>+'Ark1'!Z1393</f>
        <v>1.1994415480387579</v>
      </c>
      <c r="AE53" s="111">
        <f>+'Ark1'!AA1393</f>
        <v>2.2227679024204843</v>
      </c>
      <c r="AF53" s="105"/>
      <c r="AG53"/>
      <c r="AH53"/>
      <c r="AI53"/>
      <c r="AJ53"/>
      <c r="AK53"/>
      <c r="AL53"/>
      <c r="AM53"/>
    </row>
    <row r="54" spans="1:39">
      <c r="A54" s="105">
        <f t="shared" si="14"/>
        <v>7</v>
      </c>
      <c r="B54" s="305">
        <f>+'Ark1'!AP1394</f>
        <v>6</v>
      </c>
      <c r="C54" s="305" t="str">
        <f>VLOOKUP(B54,RNR!$E$1:$F$41,2)</f>
        <v>Raukolle</v>
      </c>
      <c r="D54" s="302">
        <f>+'Ark1'!C1394</f>
        <v>2023</v>
      </c>
      <c r="E54" s="109">
        <f>+'Ark1'!Q1394</f>
        <v>26</v>
      </c>
      <c r="F54" s="522"/>
      <c r="G54" s="516">
        <f>+'Ark1'!R1394</f>
        <v>53</v>
      </c>
      <c r="H54" s="510"/>
      <c r="I54" s="112">
        <f>+'Ark1'!AE1394</f>
        <v>9.2878171877190482E-2</v>
      </c>
      <c r="J54" s="112"/>
      <c r="K54" s="112">
        <f>+'Ark1'!AF1394</f>
        <v>7.8780231458864897E-2</v>
      </c>
      <c r="L54" s="111">
        <f>+'Ark1'!S1394</f>
        <v>3.4528301886792456</v>
      </c>
      <c r="M54" s="111"/>
      <c r="N54" s="125"/>
      <c r="O54" s="110">
        <f>+IF(G54=0,"",'Ark1'!AR1394)</f>
        <v>211.35849056603763</v>
      </c>
      <c r="P54" s="110">
        <f>+IF(G54=0,"",'Ark1'!AS1394)</f>
        <v>26.79372050669696</v>
      </c>
      <c r="Q54" s="118"/>
      <c r="R54" s="111">
        <f>+IF(G54=0,"",'Ark1'!T1394)</f>
        <v>8</v>
      </c>
      <c r="S54" s="111"/>
      <c r="T54" s="297">
        <f>+'Ark1'!U1394</f>
        <v>254.43018867924528</v>
      </c>
      <c r="U54" s="110"/>
      <c r="V54" s="110">
        <f>+'Ark1'!AG1394</f>
        <v>2493.3018867924529</v>
      </c>
      <c r="W54" s="118"/>
      <c r="X54" s="110">
        <f t="shared" si="13"/>
        <v>102.04548034356199</v>
      </c>
      <c r="Y54" s="110"/>
      <c r="Z54" s="110">
        <f>+'Ark1'!AH1394</f>
        <v>100</v>
      </c>
      <c r="AA54" s="110">
        <f>+'Ark1'!W1394</f>
        <v>73.584905660377359</v>
      </c>
      <c r="AB54" s="110">
        <f>+'Ark1'!X1394</f>
        <v>5.6603773584905639</v>
      </c>
      <c r="AC54" s="110">
        <f>+'Ark1'!Y1394</f>
        <v>54.302491637839537</v>
      </c>
      <c r="AD54" s="111">
        <f>+'Ark1'!Z1394</f>
        <v>1.4866200455541285</v>
      </c>
      <c r="AE54" s="111">
        <f>+'Ark1'!AA1394</f>
        <v>2.5328036520075226</v>
      </c>
      <c r="AF54" s="105"/>
      <c r="AG54"/>
      <c r="AH54"/>
      <c r="AI54"/>
      <c r="AJ54"/>
      <c r="AK54"/>
      <c r="AL54"/>
      <c r="AM54"/>
    </row>
    <row r="55" spans="1:39">
      <c r="A55" s="105">
        <f t="shared" si="14"/>
        <v>8</v>
      </c>
      <c r="B55" s="305">
        <f>+'Ark1'!AP1395</f>
        <v>7</v>
      </c>
      <c r="C55" s="305" t="str">
        <f>VLOOKUP(B55,RNR!$E$1:$F$41,2)</f>
        <v>Sør- og Vestlands</v>
      </c>
      <c r="D55" s="302">
        <f>+'Ark1'!C1395</f>
        <v>2023</v>
      </c>
      <c r="E55" s="109">
        <f>+'Ark1'!Q1395</f>
        <v>22</v>
      </c>
      <c r="F55" s="522"/>
      <c r="G55" s="516">
        <f>+'Ark1'!R1395</f>
        <v>35</v>
      </c>
      <c r="H55" s="510"/>
      <c r="I55" s="112">
        <f>+'Ark1'!AE1395</f>
        <v>6.1334641805691856E-2</v>
      </c>
      <c r="J55" s="112"/>
      <c r="K55" s="112">
        <f>+'Ark1'!AF1395</f>
        <v>4.769122741665819E-2</v>
      </c>
      <c r="L55" s="111">
        <f>+'Ark1'!S1395</f>
        <v>3.9428571428571439</v>
      </c>
      <c r="M55" s="111"/>
      <c r="N55" s="125"/>
      <c r="O55" s="110">
        <f>+IF(G55=0,"",'Ark1'!AR1395)</f>
        <v>199.91428571428577</v>
      </c>
      <c r="P55" s="110">
        <f>+IF(G55=0,"",'Ark1'!AS1395)</f>
        <v>29.126774075680181</v>
      </c>
      <c r="Q55" s="118"/>
      <c r="R55" s="111">
        <f>+IF(G55=0,"",'Ark1'!T1395)</f>
        <v>9.3428571428571434</v>
      </c>
      <c r="S55" s="111"/>
      <c r="T55" s="297">
        <f>+'Ark1'!U1395</f>
        <v>233.23714285714289</v>
      </c>
      <c r="U55" s="110"/>
      <c r="V55" s="110">
        <f>+'Ark1'!AG1395</f>
        <v>2494.5428571428561</v>
      </c>
      <c r="W55" s="118"/>
      <c r="X55" s="110">
        <f t="shared" si="13"/>
        <v>93.498951998075853</v>
      </c>
      <c r="Y55" s="110"/>
      <c r="Z55" s="110">
        <f>+'Ark1'!AH1395</f>
        <v>100</v>
      </c>
      <c r="AA55" s="110">
        <f>+'Ark1'!W1395</f>
        <v>88.571428571428555</v>
      </c>
      <c r="AB55" s="110">
        <f>+'Ark1'!X1395</f>
        <v>2.8571428571428577</v>
      </c>
      <c r="AC55" s="110">
        <f>+'Ark1'!Y1395</f>
        <v>51.8554589258272</v>
      </c>
      <c r="AD55" s="111">
        <f>+'Ark1'!Z1395</f>
        <v>1.5846199570128052</v>
      </c>
      <c r="AE55" s="111">
        <f>+'Ark1'!AA1395</f>
        <v>2.4950563365280871</v>
      </c>
      <c r="AF55" s="105"/>
      <c r="AG55"/>
      <c r="AH55"/>
      <c r="AI55"/>
      <c r="AJ55"/>
      <c r="AK55"/>
      <c r="AL55"/>
      <c r="AM55"/>
    </row>
    <row r="56" spans="1:39">
      <c r="A56" s="105">
        <f t="shared" si="14"/>
        <v>9</v>
      </c>
      <c r="B56" s="305">
        <f>+'Ark1'!AP1396</f>
        <v>8</v>
      </c>
      <c r="C56" s="305" t="str">
        <f>VLOOKUP(B56,RNR!$E$1:$F$41,2)</f>
        <v>Vestlandsfe</v>
      </c>
      <c r="D56" s="302">
        <f>+'Ark1'!C1396</f>
        <v>2023</v>
      </c>
      <c r="E56" s="109">
        <f>+'Ark1'!Q1396</f>
        <v>77</v>
      </c>
      <c r="F56" s="522"/>
      <c r="G56" s="516">
        <f>+'Ark1'!R1396</f>
        <v>141</v>
      </c>
      <c r="H56" s="510"/>
      <c r="I56" s="112">
        <f>+'Ark1'!AE1396</f>
        <v>0.24709098556007289</v>
      </c>
      <c r="J56" s="112"/>
      <c r="K56" s="112">
        <f>+'Ark1'!AF1396</f>
        <v>0.16660469615229531</v>
      </c>
      <c r="L56" s="111">
        <f>+'Ark1'!S1396</f>
        <v>3.1560283687943258</v>
      </c>
      <c r="M56" s="111"/>
      <c r="N56" s="125"/>
      <c r="O56" s="110">
        <f>+IF(G56=0,"",'Ark1'!AR1396)</f>
        <v>196.02836879432624</v>
      </c>
      <c r="P56" s="110">
        <f>+IF(G56=0,"",'Ark1'!AS1396)</f>
        <v>26.823496903424981</v>
      </c>
      <c r="Q56" s="118"/>
      <c r="R56" s="111">
        <f>+IF(G56=0,"",'Ark1'!T1396)</f>
        <v>8.7446808510638299</v>
      </c>
      <c r="S56" s="111"/>
      <c r="T56" s="297">
        <f>+'Ark1'!U1396</f>
        <v>202.25319148936163</v>
      </c>
      <c r="U56" s="110"/>
      <c r="V56" s="110">
        <f>+'Ark1'!AG1396</f>
        <v>2483.7234042553196</v>
      </c>
      <c r="W56" s="118"/>
      <c r="X56" s="110">
        <f t="shared" si="13"/>
        <v>81.43144729515565</v>
      </c>
      <c r="Y56" s="110"/>
      <c r="Z56" s="110">
        <f>+'Ark1'!AH1396</f>
        <v>100</v>
      </c>
      <c r="AA56" s="110">
        <f>+'Ark1'!W1396</f>
        <v>82.269503546099259</v>
      </c>
      <c r="AB56" s="110">
        <f>+'Ark1'!X1396</f>
        <v>0</v>
      </c>
      <c r="AC56" s="110">
        <f>+'Ark1'!Y1396</f>
        <v>37.51215510464003</v>
      </c>
      <c r="AD56" s="111">
        <f>+'Ark1'!Z1396</f>
        <v>1.3223860228849411</v>
      </c>
      <c r="AE56" s="111">
        <f>+'Ark1'!AA1396</f>
        <v>2.5967908599816791</v>
      </c>
      <c r="AF56" s="105"/>
      <c r="AG56"/>
      <c r="AH56"/>
      <c r="AI56"/>
      <c r="AJ56"/>
      <c r="AK56"/>
      <c r="AL56"/>
      <c r="AM56"/>
    </row>
    <row r="57" spans="1:39">
      <c r="A57" s="105">
        <f t="shared" si="14"/>
        <v>10</v>
      </c>
      <c r="B57" s="305">
        <f>+'Ark1'!AP1397</f>
        <v>9</v>
      </c>
      <c r="C57" s="305" t="str">
        <f>VLOOKUP(B57,RNR!$E$1:$F$41,2)</f>
        <v>Holstein</v>
      </c>
      <c r="D57" s="302">
        <f>+'Ark1'!C1397</f>
        <v>2023</v>
      </c>
      <c r="E57" s="109">
        <f>+'Ark1'!Q1397</f>
        <v>570</v>
      </c>
      <c r="F57" s="522"/>
      <c r="G57" s="516">
        <f>+'Ark1'!R1397</f>
        <v>1719</v>
      </c>
      <c r="H57" s="510"/>
      <c r="I57" s="112">
        <f>+'Ark1'!AE1397</f>
        <v>3.0124071218281228</v>
      </c>
      <c r="J57" s="112"/>
      <c r="K57" s="112">
        <f>+'Ark1'!AF1397</f>
        <v>2.999517819858704</v>
      </c>
      <c r="L57" s="111">
        <f>+'Ark1'!S1397</f>
        <v>2.657542224810717</v>
      </c>
      <c r="M57" s="111"/>
      <c r="N57" s="125"/>
      <c r="O57" s="110">
        <f>+IF(G57=0,"",'Ark1'!AR1397)</f>
        <v>233.50843513670745</v>
      </c>
      <c r="P57" s="110">
        <f>+IF(G57=0,"",'Ark1'!AS1397)</f>
        <v>23.449957082524719</v>
      </c>
      <c r="Q57" s="118"/>
      <c r="R57" s="111">
        <f>+IF(G57=0,"",'Ark1'!T1397)</f>
        <v>6.9802210587550899</v>
      </c>
      <c r="S57" s="111"/>
      <c r="T57" s="297">
        <f>+'Ark1'!U1397</f>
        <v>298.67771960442121</v>
      </c>
      <c r="U57" s="110"/>
      <c r="V57" s="110">
        <f>+'Ark1'!AG1397</f>
        <v>2113.0814426992438</v>
      </c>
      <c r="W57" s="118"/>
      <c r="X57" s="110">
        <f t="shared" si="13"/>
        <v>141.3469985439327</v>
      </c>
      <c r="Y57" s="110"/>
      <c r="Z57" s="110">
        <f>+'Ark1'!AH1397</f>
        <v>100</v>
      </c>
      <c r="AA57" s="110">
        <f>+'Ark1'!W1397</f>
        <v>58.231529959278653</v>
      </c>
      <c r="AB57" s="110">
        <f>+'Ark1'!X1397</f>
        <v>14.368819080860964</v>
      </c>
      <c r="AC57" s="110">
        <f>+'Ark1'!Y1397</f>
        <v>48.274479523611888</v>
      </c>
      <c r="AD57" s="111">
        <f>+'Ark1'!Z1397</f>
        <v>1.1588518537193435</v>
      </c>
      <c r="AE57" s="111">
        <f>+'Ark1'!AA1397</f>
        <v>2.3009884205399218</v>
      </c>
      <c r="AF57" s="105"/>
      <c r="AG57"/>
      <c r="AH57"/>
      <c r="AI57"/>
      <c r="AJ57"/>
      <c r="AK57"/>
      <c r="AL57"/>
      <c r="AM57"/>
    </row>
    <row r="58" spans="1:39">
      <c r="A58" s="105">
        <f t="shared" si="14"/>
        <v>11</v>
      </c>
      <c r="B58" s="305">
        <f>+'Ark1'!AP1398</f>
        <v>10</v>
      </c>
      <c r="C58" s="305" t="str">
        <f>VLOOKUP(B58,RNR!$E$1:$F$41,2)</f>
        <v>Rødt Dansk</v>
      </c>
      <c r="D58" s="302">
        <f>+'Ark1'!C1398</f>
        <v>2023</v>
      </c>
      <c r="E58" s="109">
        <f>+'Ark1'!Q1398</f>
        <v>0</v>
      </c>
      <c r="F58" s="522"/>
      <c r="G58" s="516">
        <f>+'Ark1'!R1398</f>
        <v>0</v>
      </c>
      <c r="H58" s="510"/>
      <c r="I58" s="112">
        <f>+'Ark1'!AE1398</f>
        <v>0</v>
      </c>
      <c r="J58" s="112"/>
      <c r="K58" s="112">
        <f>+'Ark1'!AF1398</f>
        <v>0</v>
      </c>
      <c r="L58" s="111">
        <f>+'Ark1'!S1398</f>
        <v>0</v>
      </c>
      <c r="M58" s="111"/>
      <c r="N58" s="125"/>
      <c r="O58" s="110" t="str">
        <f>+IF(G58=0,"",'Ark1'!AR1398)</f>
        <v/>
      </c>
      <c r="P58" s="110" t="str">
        <f>+IF(G58=0,"",'Ark1'!AS1398)</f>
        <v/>
      </c>
      <c r="Q58" s="118"/>
      <c r="R58" s="111" t="str">
        <f>+IF(G58=0,"",'Ark1'!T1398)</f>
        <v/>
      </c>
      <c r="S58" s="111"/>
      <c r="T58" s="297">
        <f>+'Ark1'!U1398</f>
        <v>0</v>
      </c>
      <c r="U58" s="110"/>
      <c r="V58" s="110">
        <f>+'Ark1'!AG1398</f>
        <v>0</v>
      </c>
      <c r="W58" s="118"/>
      <c r="X58" s="110" t="str">
        <f t="shared" si="13"/>
        <v/>
      </c>
      <c r="Y58" s="110"/>
      <c r="Z58" s="110">
        <f>+'Ark1'!AH1398</f>
        <v>0</v>
      </c>
      <c r="AA58" s="110">
        <f>+'Ark1'!W1398</f>
        <v>0</v>
      </c>
      <c r="AB58" s="110">
        <f>+'Ark1'!X1398</f>
        <v>0</v>
      </c>
      <c r="AC58" s="110">
        <f>+'Ark1'!Y1398</f>
        <v>0</v>
      </c>
      <c r="AD58" s="111">
        <f>+'Ark1'!Z1398</f>
        <v>0</v>
      </c>
      <c r="AE58" s="111">
        <f>+'Ark1'!AA1398</f>
        <v>0</v>
      </c>
      <c r="AF58" s="105"/>
      <c r="AG58"/>
      <c r="AH58"/>
      <c r="AI58"/>
      <c r="AJ58"/>
      <c r="AK58"/>
      <c r="AL58"/>
      <c r="AM58"/>
    </row>
    <row r="59" spans="1:39">
      <c r="A59" s="105">
        <f t="shared" si="14"/>
        <v>12</v>
      </c>
      <c r="B59" s="305">
        <f>+'Ark1'!AP1399</f>
        <v>11</v>
      </c>
      <c r="C59" s="305" t="str">
        <f>VLOOKUP(B59,RNR!$E$1:$F$41,2)</f>
        <v>Brown Swiss</v>
      </c>
      <c r="D59" s="302">
        <f>+'Ark1'!C1399</f>
        <v>2023</v>
      </c>
      <c r="E59" s="109">
        <f>+'Ark1'!Q1399</f>
        <v>61</v>
      </c>
      <c r="F59" s="522"/>
      <c r="G59" s="516">
        <f>+'Ark1'!R1399</f>
        <v>94</v>
      </c>
      <c r="H59" s="510"/>
      <c r="I59" s="112">
        <f>+'Ark1'!AE1399</f>
        <v>0.16472732370671536</v>
      </c>
      <c r="J59" s="112"/>
      <c r="K59" s="112">
        <f>+'Ark1'!AF1399</f>
        <v>0.15916471745310329</v>
      </c>
      <c r="L59" s="111">
        <f>+'Ark1'!S1399</f>
        <v>2.8936170212765959</v>
      </c>
      <c r="M59" s="111"/>
      <c r="N59" s="125"/>
      <c r="O59" s="110">
        <f>+IF(G59=0,"",'Ark1'!AR1399)</f>
        <v>229.25531914893625</v>
      </c>
      <c r="P59" s="110">
        <f>+IF(G59=0,"",'Ark1'!AS1399)</f>
        <v>23.987653311902921</v>
      </c>
      <c r="Q59" s="118"/>
      <c r="R59" s="111">
        <f>+IF(G59=0,"",'Ark1'!T1399)</f>
        <v>7.0638297872340443</v>
      </c>
      <c r="S59" s="111"/>
      <c r="T59" s="297">
        <f>+'Ark1'!U1399</f>
        <v>289.83191489361718</v>
      </c>
      <c r="U59" s="110"/>
      <c r="V59" s="110">
        <f>+'Ark1'!AG1399</f>
        <v>2099.3297872340422</v>
      </c>
      <c r="W59" s="118"/>
      <c r="X59" s="110">
        <f t="shared" si="13"/>
        <v>138.05925903403829</v>
      </c>
      <c r="Y59" s="110"/>
      <c r="Z59" s="110">
        <f>+'Ark1'!AH1399</f>
        <v>100</v>
      </c>
      <c r="AA59" s="110">
        <f>+'Ark1'!W1399</f>
        <v>63.829787234042577</v>
      </c>
      <c r="AB59" s="110">
        <f>+'Ark1'!X1399</f>
        <v>13.82978723404255</v>
      </c>
      <c r="AC59" s="110">
        <f>+'Ark1'!Y1399</f>
        <v>52.161080732110065</v>
      </c>
      <c r="AD59" s="111">
        <f>+'Ark1'!Z1399</f>
        <v>1.2587403793828962</v>
      </c>
      <c r="AE59" s="111">
        <f>+'Ark1'!AA1399</f>
        <v>2.5424419097876423</v>
      </c>
      <c r="AF59" s="105"/>
      <c r="AG59"/>
      <c r="AH59"/>
      <c r="AI59"/>
      <c r="AJ59"/>
      <c r="AK59"/>
      <c r="AL59"/>
      <c r="AM59"/>
    </row>
    <row r="60" spans="1:39">
      <c r="A60" s="105">
        <f t="shared" si="14"/>
        <v>13</v>
      </c>
      <c r="B60" s="305">
        <f>+'Ark1'!AP1400</f>
        <v>12</v>
      </c>
      <c r="C60" s="305" t="str">
        <f>VLOOKUP(B60,RNR!$E$1:$F$41,2)</f>
        <v>Jarlsberg</v>
      </c>
      <c r="D60" s="302">
        <f>+'Ark1'!C1400</f>
        <v>2023</v>
      </c>
      <c r="E60" s="109">
        <f>+'Ark1'!Q1400</f>
        <v>8</v>
      </c>
      <c r="F60" s="522"/>
      <c r="G60" s="516">
        <f>+'Ark1'!R1400</f>
        <v>40</v>
      </c>
      <c r="H60" s="510"/>
      <c r="I60" s="112">
        <f>+'Ark1'!AE1400</f>
        <v>7.0096733492219246E-2</v>
      </c>
      <c r="J60" s="112"/>
      <c r="K60" s="112">
        <f>+'Ark1'!AF1400</f>
        <v>5.271021893646647E-2</v>
      </c>
      <c r="L60" s="111">
        <f>+'Ark1'!S1400</f>
        <v>2.7749999999999999</v>
      </c>
      <c r="M60" s="111"/>
      <c r="N60" s="125"/>
      <c r="O60" s="110">
        <f>+IF(G60=0,"",'Ark1'!AR1400)</f>
        <v>208.3</v>
      </c>
      <c r="P60" s="110">
        <f>+IF(G60=0,"",'Ark1'!AS1400)</f>
        <v>24.78744464171562</v>
      </c>
      <c r="Q60" s="118"/>
      <c r="R60" s="111">
        <f>+IF(G60=0,"",'Ark1'!T1400)</f>
        <v>8.1999999999999993</v>
      </c>
      <c r="S60" s="111"/>
      <c r="T60" s="297">
        <f>+'Ark1'!U1400</f>
        <v>225.56</v>
      </c>
      <c r="U60" s="110"/>
      <c r="V60" s="110">
        <f>+'Ark1'!AG1400</f>
        <v>2159.75</v>
      </c>
      <c r="W60" s="118"/>
      <c r="X60" s="110">
        <f t="shared" si="13"/>
        <v>104.43801365898831</v>
      </c>
      <c r="Y60" s="110"/>
      <c r="Z60" s="110">
        <f>+'Ark1'!AH1400</f>
        <v>100</v>
      </c>
      <c r="AA60" s="110">
        <f>+'Ark1'!W1400</f>
        <v>77.5</v>
      </c>
      <c r="AB60" s="110">
        <f>+'Ark1'!X1400</f>
        <v>2.5</v>
      </c>
      <c r="AC60" s="110">
        <f>+'Ark1'!Y1400</f>
        <v>42.534208585560989</v>
      </c>
      <c r="AD60" s="111">
        <f>+'Ark1'!Z1400</f>
        <v>1.0836858400846625</v>
      </c>
      <c r="AE60" s="111">
        <f>+'Ark1'!AA1400</f>
        <v>2.2605309110914633</v>
      </c>
      <c r="AF60" s="105"/>
      <c r="AG60"/>
      <c r="AH60"/>
      <c r="AI60"/>
      <c r="AJ60"/>
      <c r="AK60"/>
      <c r="AL60"/>
      <c r="AM60"/>
    </row>
    <row r="61" spans="1:39">
      <c r="A61" s="105">
        <f t="shared" si="14"/>
        <v>14</v>
      </c>
      <c r="B61" s="305">
        <f>+'Ark1'!AP1401</f>
        <v>13</v>
      </c>
      <c r="C61" s="305" t="str">
        <f>VLOOKUP(B61,RNR!$E$1:$F$41,2)</f>
        <v>Fleckvieh</v>
      </c>
      <c r="D61" s="302">
        <f>+'Ark1'!C1401</f>
        <v>2023</v>
      </c>
      <c r="E61" s="109">
        <f>+'Ark1'!Q1401</f>
        <v>131</v>
      </c>
      <c r="F61" s="522"/>
      <c r="G61" s="516">
        <f>+'Ark1'!R1401</f>
        <v>195</v>
      </c>
      <c r="H61" s="510"/>
      <c r="I61" s="112">
        <f>+'Ark1'!AE1401</f>
        <v>0.34172157577456885</v>
      </c>
      <c r="J61" s="112"/>
      <c r="K61" s="112">
        <f>+'Ark1'!AF1401</f>
        <v>0.36756649535294439</v>
      </c>
      <c r="L61" s="111">
        <f>+'Ark1'!S1401</f>
        <v>4.2717948717948726</v>
      </c>
      <c r="M61" s="111"/>
      <c r="N61" s="125"/>
      <c r="O61" s="110">
        <f>+IF(G61=0,"",'Ark1'!AR1401)</f>
        <v>227.72307692307689</v>
      </c>
      <c r="P61" s="110">
        <f>+IF(G61=0,"",'Ark1'!AS1401)</f>
        <v>27.258301631773438</v>
      </c>
      <c r="Q61" s="118"/>
      <c r="R61" s="111">
        <f>+IF(G61=0,"",'Ark1'!T1401)</f>
        <v>7</v>
      </c>
      <c r="S61" s="111"/>
      <c r="T61" s="297">
        <f>+'Ark1'!U1401</f>
        <v>322.64769230769241</v>
      </c>
      <c r="U61" s="110"/>
      <c r="V61" s="110">
        <f>+'Ark1'!AG1401</f>
        <v>2073.9794871794875</v>
      </c>
      <c r="W61" s="118"/>
      <c r="X61" s="110">
        <f t="shared" si="13"/>
        <v>155.56937486709563</v>
      </c>
      <c r="Y61" s="110"/>
      <c r="Z61" s="110">
        <f>+'Ark1'!AH1401</f>
        <v>100</v>
      </c>
      <c r="AA61" s="110">
        <f>+'Ark1'!W1401</f>
        <v>55.384615384615408</v>
      </c>
      <c r="AB61" s="110">
        <f>+'Ark1'!X1401</f>
        <v>28.717948717948723</v>
      </c>
      <c r="AC61" s="110">
        <f>+'Ark1'!Y1401</f>
        <v>57.519860849191318</v>
      </c>
      <c r="AD61" s="111">
        <f>+'Ark1'!Z1401</f>
        <v>1.4439881947718165</v>
      </c>
      <c r="AE61" s="111">
        <f>+'Ark1'!AA1401</f>
        <v>2.3204774044612861</v>
      </c>
      <c r="AF61" s="105"/>
      <c r="AG61"/>
      <c r="AH61"/>
      <c r="AI61"/>
      <c r="AJ61"/>
      <c r="AK61"/>
      <c r="AL61"/>
      <c r="AM61"/>
    </row>
    <row r="62" spans="1:39">
      <c r="A62" s="105">
        <f t="shared" si="14"/>
        <v>15</v>
      </c>
      <c r="B62" s="305">
        <f>+'Ark1'!AP1402</f>
        <v>14</v>
      </c>
      <c r="C62" s="305" t="str">
        <f>VLOOKUP(B62,RNR!$E$1:$F$41,2)</f>
        <v>Canadisk Ayrshire</v>
      </c>
      <c r="D62" s="302">
        <f>+'Ark1'!C1402</f>
        <v>2023</v>
      </c>
      <c r="E62" s="109">
        <f>+'Ark1'!Q1402</f>
        <v>0</v>
      </c>
      <c r="F62" s="522"/>
      <c r="G62" s="516">
        <f>+'Ark1'!R1402</f>
        <v>0</v>
      </c>
      <c r="H62" s="510"/>
      <c r="I62" s="112">
        <f>+'Ark1'!AE1402</f>
        <v>0</v>
      </c>
      <c r="J62" s="112"/>
      <c r="K62" s="112">
        <f>+'Ark1'!AF1402</f>
        <v>0</v>
      </c>
      <c r="L62" s="111">
        <f>+'Ark1'!S1402</f>
        <v>0</v>
      </c>
      <c r="M62" s="111"/>
      <c r="N62" s="125"/>
      <c r="O62" s="110" t="str">
        <f>+IF(G62=0,"",'Ark1'!AR1402)</f>
        <v/>
      </c>
      <c r="P62" s="110" t="str">
        <f>+IF(G62=0,"",'Ark1'!AS1402)</f>
        <v/>
      </c>
      <c r="Q62" s="118"/>
      <c r="R62" s="111" t="str">
        <f>+IF(G62=0,"",'Ark1'!T1402)</f>
        <v/>
      </c>
      <c r="S62" s="111"/>
      <c r="T62" s="297">
        <f>+'Ark1'!U1402</f>
        <v>0</v>
      </c>
      <c r="U62" s="110"/>
      <c r="V62" s="110">
        <f>+'Ark1'!AG1402</f>
        <v>0</v>
      </c>
      <c r="W62" s="118"/>
      <c r="X62" s="110" t="str">
        <f t="shared" si="13"/>
        <v/>
      </c>
      <c r="Y62" s="110"/>
      <c r="Z62" s="110">
        <f>+'Ark1'!AH1402</f>
        <v>0</v>
      </c>
      <c r="AA62" s="110">
        <f>+'Ark1'!W1402</f>
        <v>0</v>
      </c>
      <c r="AB62" s="110">
        <f>+'Ark1'!X1402</f>
        <v>0</v>
      </c>
      <c r="AC62" s="110">
        <f>+'Ark1'!Y1402</f>
        <v>0</v>
      </c>
      <c r="AD62" s="111">
        <f>+'Ark1'!Z1402</f>
        <v>0</v>
      </c>
      <c r="AE62" s="111">
        <f>+'Ark1'!AA1402</f>
        <v>0</v>
      </c>
      <c r="AF62" s="105"/>
      <c r="AG62"/>
      <c r="AH62"/>
      <c r="AI62"/>
      <c r="AJ62"/>
      <c r="AK62"/>
      <c r="AL62"/>
      <c r="AM62"/>
    </row>
    <row r="63" spans="1:39">
      <c r="A63" s="105">
        <f t="shared" si="14"/>
        <v>16</v>
      </c>
      <c r="B63" s="305">
        <f>+'Ark1'!AP1403</f>
        <v>15</v>
      </c>
      <c r="C63" s="305" t="str">
        <f>VLOOKUP(B63,RNR!$E$1:$F$41,2)</f>
        <v>Montbéliard</v>
      </c>
      <c r="D63" s="302">
        <f>+'Ark1'!C1403</f>
        <v>2023</v>
      </c>
      <c r="E63" s="109">
        <f>+'Ark1'!Q1403</f>
        <v>3</v>
      </c>
      <c r="F63" s="522"/>
      <c r="G63" s="516">
        <f>+'Ark1'!R1403</f>
        <v>3</v>
      </c>
      <c r="H63" s="510"/>
      <c r="I63" s="112">
        <f>+'Ark1'!AE1403</f>
        <v>5.2572550119164441E-3</v>
      </c>
      <c r="J63" s="112"/>
      <c r="K63" s="112">
        <f>+'Ark1'!AF1403</f>
        <v>5.0201599499141722E-3</v>
      </c>
      <c r="L63" s="111">
        <f>+'Ark1'!S1403</f>
        <v>3.3333333333333344</v>
      </c>
      <c r="M63" s="111"/>
      <c r="N63" s="125"/>
      <c r="O63" s="110">
        <f>+IF(G63=0,"",'Ark1'!AR1403)</f>
        <v>220.6666666666666</v>
      </c>
      <c r="P63" s="110">
        <f>+IF(G63=0,"",'Ark1'!AS1403)</f>
        <v>26.538952311005243</v>
      </c>
      <c r="Q63" s="118"/>
      <c r="R63" s="111">
        <f>+IF(G63=0,"",'Ark1'!T1403)</f>
        <v>7.3333333333333313</v>
      </c>
      <c r="S63" s="111"/>
      <c r="T63" s="297">
        <f>+'Ark1'!U1403</f>
        <v>286.43333333333339</v>
      </c>
      <c r="U63" s="110"/>
      <c r="V63" s="110">
        <f>+'Ark1'!AG1403</f>
        <v>1536.3333333333333</v>
      </c>
      <c r="W63" s="118"/>
      <c r="X63" s="110">
        <f t="shared" si="13"/>
        <v>186.43957474506405</v>
      </c>
      <c r="Y63" s="110"/>
      <c r="Z63" s="110">
        <f>+'Ark1'!AH1403</f>
        <v>100</v>
      </c>
      <c r="AA63" s="110">
        <f>+'Ark1'!W1403</f>
        <v>33.333333333333343</v>
      </c>
      <c r="AB63" s="110">
        <f>+'Ark1'!X1403</f>
        <v>33.333333333333343</v>
      </c>
      <c r="AC63" s="110">
        <f>+'Ark1'!Y1403</f>
        <v>52.275573220726571</v>
      </c>
      <c r="AD63" s="111">
        <f>+'Ark1'!Z1403</f>
        <v>1.2472191289246464</v>
      </c>
      <c r="AE63" s="111">
        <f>+'Ark1'!AA1403</f>
        <v>4.0276819911981931</v>
      </c>
      <c r="AF63" s="105"/>
      <c r="AG63"/>
      <c r="AH63"/>
      <c r="AI63"/>
      <c r="AJ63"/>
      <c r="AK63"/>
      <c r="AL63"/>
      <c r="AM63"/>
    </row>
    <row r="64" spans="1:39">
      <c r="A64" s="105">
        <f t="shared" si="14"/>
        <v>17</v>
      </c>
      <c r="B64" s="305">
        <f>+'Ark1'!AP1404</f>
        <v>16</v>
      </c>
      <c r="C64" s="305" t="str">
        <f>VLOOKUP(B64,RNR!$E$1:$F$41,2)</f>
        <v>Mørefe</v>
      </c>
      <c r="D64" s="302">
        <f>+'Ark1'!C1404</f>
        <v>2023</v>
      </c>
      <c r="E64" s="109">
        <f>+'Ark1'!Q1404</f>
        <v>0</v>
      </c>
      <c r="F64" s="522"/>
      <c r="G64" s="516">
        <f>+'Ark1'!R1404</f>
        <v>0</v>
      </c>
      <c r="H64" s="510"/>
      <c r="I64" s="112">
        <f>+'Ark1'!AE1404</f>
        <v>0</v>
      </c>
      <c r="J64" s="112"/>
      <c r="K64" s="112">
        <f>+'Ark1'!AF1404</f>
        <v>0</v>
      </c>
      <c r="L64" s="111">
        <f>+'Ark1'!S1404</f>
        <v>0</v>
      </c>
      <c r="M64" s="111"/>
      <c r="N64" s="125"/>
      <c r="O64" s="110" t="str">
        <f>+IF(G64=0,"",'Ark1'!AR1404)</f>
        <v/>
      </c>
      <c r="P64" s="110" t="str">
        <f>+IF(G64=0,"",'Ark1'!AS1404)</f>
        <v/>
      </c>
      <c r="Q64" s="118"/>
      <c r="R64" s="111" t="str">
        <f>+IF(G64=0,"",'Ark1'!T1404)</f>
        <v/>
      </c>
      <c r="S64" s="111"/>
      <c r="T64" s="297">
        <f>+'Ark1'!U1404</f>
        <v>0</v>
      </c>
      <c r="U64" s="110"/>
      <c r="V64" s="110">
        <f>+'Ark1'!AG1404</f>
        <v>0</v>
      </c>
      <c r="W64" s="118"/>
      <c r="X64" s="110" t="str">
        <f t="shared" si="13"/>
        <v/>
      </c>
      <c r="Y64" s="110"/>
      <c r="Z64" s="110">
        <f>+'Ark1'!AH1404</f>
        <v>0</v>
      </c>
      <c r="AA64" s="110">
        <f>+'Ark1'!W1404</f>
        <v>0</v>
      </c>
      <c r="AB64" s="110">
        <f>+'Ark1'!X1404</f>
        <v>0</v>
      </c>
      <c r="AC64" s="110">
        <f>+'Ark1'!Y1404</f>
        <v>0</v>
      </c>
      <c r="AD64" s="111">
        <f>+'Ark1'!Z1404</f>
        <v>0</v>
      </c>
      <c r="AE64" s="111">
        <f>+'Ark1'!AA1404</f>
        <v>0</v>
      </c>
      <c r="AF64" s="105"/>
      <c r="AG64"/>
      <c r="AH64"/>
      <c r="AI64"/>
      <c r="AJ64"/>
      <c r="AK64"/>
      <c r="AL64"/>
      <c r="AM64"/>
    </row>
    <row r="65" spans="1:39">
      <c r="A65" s="105">
        <f t="shared" si="14"/>
        <v>18</v>
      </c>
      <c r="B65" s="305">
        <f>+'Ark1'!AP1405</f>
        <v>17</v>
      </c>
      <c r="C65" s="305" t="str">
        <f>VLOOKUP(B65,RNR!$E$1:$F$41,2)</f>
        <v>Normande</v>
      </c>
      <c r="D65" s="302">
        <f>+'Ark1'!C1405</f>
        <v>2023</v>
      </c>
      <c r="E65" s="109">
        <f>+'Ark1'!Q1405</f>
        <v>0</v>
      </c>
      <c r="F65" s="522"/>
      <c r="G65" s="516">
        <f>+'Ark1'!R1405</f>
        <v>0</v>
      </c>
      <c r="H65" s="510"/>
      <c r="I65" s="112">
        <f>+'Ark1'!AE1405</f>
        <v>0</v>
      </c>
      <c r="J65" s="112"/>
      <c r="K65" s="112">
        <f>+'Ark1'!AF1405</f>
        <v>0</v>
      </c>
      <c r="L65" s="111">
        <f>+'Ark1'!S1405</f>
        <v>0</v>
      </c>
      <c r="M65" s="111"/>
      <c r="N65" s="125"/>
      <c r="O65" s="110" t="str">
        <f>+IF(G65=0,"",'Ark1'!AR1405)</f>
        <v/>
      </c>
      <c r="P65" s="110" t="str">
        <f>+IF(G65=0,"",'Ark1'!AS1405)</f>
        <v/>
      </c>
      <c r="Q65" s="118"/>
      <c r="R65" s="111" t="str">
        <f>+IF(G65=0,"",'Ark1'!T1405)</f>
        <v/>
      </c>
      <c r="S65" s="111"/>
      <c r="T65" s="297">
        <f>+'Ark1'!U1405</f>
        <v>0</v>
      </c>
      <c r="U65" s="110"/>
      <c r="V65" s="110">
        <f>+'Ark1'!AG1405</f>
        <v>0</v>
      </c>
      <c r="W65" s="118"/>
      <c r="X65" s="110" t="str">
        <f t="shared" si="13"/>
        <v/>
      </c>
      <c r="Y65" s="110"/>
      <c r="Z65" s="110">
        <f>+'Ark1'!AH1405</f>
        <v>0</v>
      </c>
      <c r="AA65" s="110">
        <f>+'Ark1'!W1405</f>
        <v>0</v>
      </c>
      <c r="AB65" s="110">
        <f>+'Ark1'!X1405</f>
        <v>0</v>
      </c>
      <c r="AC65" s="110">
        <f>+'Ark1'!Y1405</f>
        <v>0</v>
      </c>
      <c r="AD65" s="111">
        <f>+'Ark1'!Z1405</f>
        <v>0</v>
      </c>
      <c r="AE65" s="111">
        <f>+'Ark1'!AA1405</f>
        <v>0</v>
      </c>
      <c r="AF65" s="105"/>
      <c r="AG65"/>
      <c r="AH65"/>
      <c r="AI65"/>
      <c r="AJ65"/>
      <c r="AK65"/>
      <c r="AL65"/>
      <c r="AM65"/>
    </row>
    <row r="66" spans="1:39">
      <c r="A66" s="105">
        <f t="shared" si="14"/>
        <v>19</v>
      </c>
      <c r="B66" s="305">
        <f>+'Ark1'!AP1406</f>
        <v>21</v>
      </c>
      <c r="C66" s="305" t="str">
        <f>VLOOKUP(B66,RNR!$E$1:$F$41,2)</f>
        <v>Hereford</v>
      </c>
      <c r="D66" s="302">
        <f>+'Ark1'!C1406</f>
        <v>2023</v>
      </c>
      <c r="E66" s="109">
        <f>+'Ark1'!Q1406</f>
        <v>856</v>
      </c>
      <c r="F66" s="522"/>
      <c r="G66" s="516">
        <f>+'Ark1'!R1406</f>
        <v>2208</v>
      </c>
      <c r="H66" s="510"/>
      <c r="I66" s="112">
        <f>+'Ark1'!AE1406</f>
        <v>3.8693396887705034</v>
      </c>
      <c r="J66" s="112"/>
      <c r="K66" s="112">
        <f>+'Ark1'!AF1406</f>
        <v>4.1887278709568996</v>
      </c>
      <c r="L66" s="111">
        <f>+'Ark1'!S1406</f>
        <v>5.4564428312159716</v>
      </c>
      <c r="M66" s="111"/>
      <c r="N66" s="125"/>
      <c r="O66" s="110">
        <f>+IF(G66=0,"",'Ark1'!AR1406)</f>
        <v>216.97418478260872</v>
      </c>
      <c r="P66" s="110">
        <f>+IF(G66=0,"",'Ark1'!AS1406)</f>
        <v>31.643816978180158</v>
      </c>
      <c r="Q66" s="118"/>
      <c r="R66" s="111">
        <f>+IF(G66=0,"",'Ark1'!T1406)</f>
        <v>10.335597826086955</v>
      </c>
      <c r="S66" s="111"/>
      <c r="T66" s="297">
        <f>+'Ark1'!U1406</f>
        <v>324.72096920289817</v>
      </c>
      <c r="U66" s="110"/>
      <c r="V66" s="110">
        <f>+'Ark1'!AG1406</f>
        <v>2683.5520833333339</v>
      </c>
      <c r="W66" s="118"/>
      <c r="X66" s="110">
        <f t="shared" si="13"/>
        <v>121.00416132022706</v>
      </c>
      <c r="Y66" s="110"/>
      <c r="Z66" s="110">
        <f>+'Ark1'!AH1406</f>
        <v>99.954710144927517</v>
      </c>
      <c r="AA66" s="110">
        <f>+'Ark1'!W1406</f>
        <v>88.088768115942017</v>
      </c>
      <c r="AB66" s="110">
        <f>+'Ark1'!X1406</f>
        <v>33.650362318840578</v>
      </c>
      <c r="AC66" s="110">
        <f>+'Ark1'!Y1406</f>
        <v>67.884327031272349</v>
      </c>
      <c r="AD66" s="111">
        <f>+'Ark1'!Z1406</f>
        <v>1.6762037960533696</v>
      </c>
      <c r="AE66" s="111">
        <f>+'Ark1'!AA1406</f>
        <v>3.0845807805728342</v>
      </c>
      <c r="AF66" s="105"/>
      <c r="AG66"/>
      <c r="AH66"/>
      <c r="AI66"/>
      <c r="AJ66"/>
      <c r="AK66"/>
      <c r="AL66"/>
      <c r="AM66"/>
    </row>
    <row r="67" spans="1:39">
      <c r="A67" s="105">
        <f t="shared" si="14"/>
        <v>20</v>
      </c>
      <c r="B67" s="305">
        <f>+'Ark1'!AP1407</f>
        <v>22</v>
      </c>
      <c r="C67" s="305" t="str">
        <f>VLOOKUP(B67,RNR!$E$1:$F$41,2)</f>
        <v>Charolais</v>
      </c>
      <c r="D67" s="302">
        <f>+'Ark1'!C1407</f>
        <v>2023</v>
      </c>
      <c r="E67" s="109">
        <f>+'Ark1'!Q1407</f>
        <v>1051</v>
      </c>
      <c r="F67" s="522"/>
      <c r="G67" s="516">
        <f>+'Ark1'!R1407</f>
        <v>3374</v>
      </c>
      <c r="H67" s="510"/>
      <c r="I67" s="112">
        <f>+'Ark1'!AE1407</f>
        <v>5.9126594700686956</v>
      </c>
      <c r="J67" s="112"/>
      <c r="K67" s="112">
        <f>+'Ark1'!AF1407</f>
        <v>7.2527693223375804</v>
      </c>
      <c r="L67" s="111">
        <f>+'Ark1'!S1407</f>
        <v>6.4798339264531437</v>
      </c>
      <c r="M67" s="111"/>
      <c r="N67" s="125"/>
      <c r="O67" s="110">
        <f>+IF(G67=0,"",'Ark1'!AR1407)</f>
        <v>223.16864256075877</v>
      </c>
      <c r="P67" s="110">
        <f>+IF(G67=0,"",'Ark1'!AS1407)</f>
        <v>32.976891953472069</v>
      </c>
      <c r="Q67" s="118"/>
      <c r="R67" s="111">
        <f>+IF(G67=0,"",'Ark1'!T1407)</f>
        <v>8.3212803793716681</v>
      </c>
      <c r="S67" s="111"/>
      <c r="T67" s="297">
        <f>+'Ark1'!U1407</f>
        <v>367.94765856550111</v>
      </c>
      <c r="U67" s="110"/>
      <c r="V67" s="110">
        <f>+'Ark1'!AG1407</f>
        <v>2734.425014819205</v>
      </c>
      <c r="W67" s="118"/>
      <c r="X67" s="110">
        <f t="shared" si="13"/>
        <v>134.56125385461672</v>
      </c>
      <c r="Y67" s="110"/>
      <c r="Z67" s="110">
        <f>+'Ark1'!AH1407</f>
        <v>100</v>
      </c>
      <c r="AA67" s="110">
        <f>+'Ark1'!W1407</f>
        <v>75.340841730883241</v>
      </c>
      <c r="AB67" s="110">
        <f>+'Ark1'!X1407</f>
        <v>60.284528749259046</v>
      </c>
      <c r="AC67" s="110">
        <f>+'Ark1'!Y1407</f>
        <v>66.662742679548117</v>
      </c>
      <c r="AD67" s="111">
        <f>+'Ark1'!Z1407</f>
        <v>1.5539738351627652</v>
      </c>
      <c r="AE67" s="111">
        <f>+'Ark1'!AA1407</f>
        <v>2.5874011966085488</v>
      </c>
      <c r="AF67" s="105"/>
      <c r="AG67"/>
      <c r="AH67"/>
      <c r="AI67"/>
      <c r="AJ67"/>
      <c r="AK67"/>
      <c r="AL67"/>
      <c r="AM67"/>
    </row>
    <row r="68" spans="1:39">
      <c r="A68" s="105">
        <f t="shared" si="14"/>
        <v>21</v>
      </c>
      <c r="B68" s="305">
        <f>+'Ark1'!AP1408</f>
        <v>23</v>
      </c>
      <c r="C68" s="305" t="str">
        <f>VLOOKUP(B68,RNR!$E$1:$F$41,2)</f>
        <v>Aberdeen Angus</v>
      </c>
      <c r="D68" s="302">
        <f>+'Ark1'!C1408</f>
        <v>2023</v>
      </c>
      <c r="E68" s="109">
        <f>+'Ark1'!Q1408</f>
        <v>648</v>
      </c>
      <c r="F68" s="522"/>
      <c r="G68" s="516">
        <f>+'Ark1'!R1408</f>
        <v>1697</v>
      </c>
      <c r="H68" s="510"/>
      <c r="I68" s="112">
        <f>+'Ark1'!AE1408</f>
        <v>2.9738539184074022</v>
      </c>
      <c r="J68" s="112"/>
      <c r="K68" s="112">
        <f>+'Ark1'!AF1408</f>
        <v>3.1071536012123913</v>
      </c>
      <c r="L68" s="111">
        <f>+'Ark1'!S1408</f>
        <v>5.6220518867924509</v>
      </c>
      <c r="M68" s="111"/>
      <c r="N68" s="125"/>
      <c r="O68" s="110">
        <f>+IF(G68=0,"",'Ark1'!AR1408)</f>
        <v>214.13376546847377</v>
      </c>
      <c r="P68" s="110">
        <f>+IF(G68=0,"",'Ark1'!AS1408)</f>
        <v>31.713184968022304</v>
      </c>
      <c r="Q68" s="118"/>
      <c r="R68" s="111">
        <f>+IF(G68=0,"",'Ark1'!T1408)</f>
        <v>10.085444902769593</v>
      </c>
      <c r="S68" s="111"/>
      <c r="T68" s="297">
        <f>+'Ark1'!U1408</f>
        <v>313.4065998821456</v>
      </c>
      <c r="U68" s="110"/>
      <c r="V68" s="110">
        <f>+'Ark1'!AG1408</f>
        <v>2660.8226281673542</v>
      </c>
      <c r="W68" s="118"/>
      <c r="X68" s="110">
        <f t="shared" si="13"/>
        <v>117.78560380704702</v>
      </c>
      <c r="Y68" s="110"/>
      <c r="Z68" s="110">
        <f>+'Ark1'!AH1408</f>
        <v>99.941072480848518</v>
      </c>
      <c r="AA68" s="110">
        <f>+'Ark1'!W1408</f>
        <v>87.094873305833815</v>
      </c>
      <c r="AB68" s="110">
        <f>+'Ark1'!X1408</f>
        <v>28.815556865055981</v>
      </c>
      <c r="AC68" s="110">
        <f>+'Ark1'!Y1408</f>
        <v>68.819951549954837</v>
      </c>
      <c r="AD68" s="111">
        <f>+'Ark1'!Z1408</f>
        <v>1.7170378818801697</v>
      </c>
      <c r="AE68" s="111">
        <f>+'Ark1'!AA1408</f>
        <v>2.9628032332369689</v>
      </c>
      <c r="AF68" s="105"/>
      <c r="AG68"/>
      <c r="AH68"/>
      <c r="AI68"/>
      <c r="AJ68"/>
      <c r="AK68"/>
      <c r="AL68"/>
      <c r="AM68"/>
    </row>
    <row r="69" spans="1:39">
      <c r="A69" s="105">
        <f t="shared" si="14"/>
        <v>22</v>
      </c>
      <c r="B69" s="305">
        <f>+'Ark1'!AP1409</f>
        <v>24</v>
      </c>
      <c r="C69" s="305" t="str">
        <f>VLOOKUP(B69,RNR!$E$1:$F$41,2)</f>
        <v>Limousine</v>
      </c>
      <c r="D69" s="302">
        <f>+'Ark1'!C1409</f>
        <v>2023</v>
      </c>
      <c r="E69" s="109">
        <f>+'Ark1'!Q1409</f>
        <v>721</v>
      </c>
      <c r="F69" s="522"/>
      <c r="G69" s="516">
        <f>+'Ark1'!R1409</f>
        <v>2358</v>
      </c>
      <c r="H69" s="510"/>
      <c r="I69" s="112">
        <f>+'Ark1'!AE1409</f>
        <v>4.1322024393663259</v>
      </c>
      <c r="J69" s="112"/>
      <c r="K69" s="112">
        <f>+'Ark1'!AF1409</f>
        <v>4.8670219949471933</v>
      </c>
      <c r="L69" s="111">
        <f>+'Ark1'!S1409</f>
        <v>6.8922815945716724</v>
      </c>
      <c r="M69" s="111"/>
      <c r="N69" s="125"/>
      <c r="O69" s="110">
        <f>+IF(G69=0,"",'Ark1'!AR1409)</f>
        <v>218.35072094995763</v>
      </c>
      <c r="P69" s="110">
        <f>+IF(G69=0,"",'Ark1'!AS1409)</f>
        <v>33.833561944424439</v>
      </c>
      <c r="Q69" s="118"/>
      <c r="R69" s="111">
        <f>+IF(G69=0,"",'Ark1'!T1409)</f>
        <v>8.2315521628498747</v>
      </c>
      <c r="S69" s="111"/>
      <c r="T69" s="297">
        <f>+'Ark1'!U1409</f>
        <v>353.30254452926175</v>
      </c>
      <c r="U69" s="110"/>
      <c r="V69" s="110">
        <f>+'Ark1'!AG1409</f>
        <v>2738.607294317218</v>
      </c>
      <c r="W69" s="118"/>
      <c r="X69" s="110">
        <f t="shared" si="13"/>
        <v>129.0081076108965</v>
      </c>
      <c r="Y69" s="110"/>
      <c r="Z69" s="110">
        <f>+'Ark1'!AH1409</f>
        <v>99.915182357930433</v>
      </c>
      <c r="AA69" s="110">
        <f>+'Ark1'!W1409</f>
        <v>74.342663273960937</v>
      </c>
      <c r="AB69" s="110">
        <f>+'Ark1'!X1409</f>
        <v>51.441899915182361</v>
      </c>
      <c r="AC69" s="110">
        <f>+'Ark1'!Y1409</f>
        <v>61.025551958413807</v>
      </c>
      <c r="AD69" s="111">
        <f>+'Ark1'!Z1409</f>
        <v>1.5395051589536668</v>
      </c>
      <c r="AE69" s="111">
        <f>+'Ark1'!AA1409</f>
        <v>2.5763632078467475</v>
      </c>
      <c r="AF69" s="105"/>
      <c r="AG69"/>
      <c r="AH69"/>
      <c r="AI69"/>
      <c r="AJ69"/>
      <c r="AK69"/>
      <c r="AL69"/>
      <c r="AM69"/>
    </row>
    <row r="70" spans="1:39">
      <c r="A70" s="105">
        <f t="shared" si="14"/>
        <v>23</v>
      </c>
      <c r="B70" s="305">
        <f>+'Ark1'!AP1410</f>
        <v>25</v>
      </c>
      <c r="C70" s="305" t="str">
        <f>VLOOKUP(B70,RNR!$E$1:$F$41,2)</f>
        <v>Simmental Kjøtt</v>
      </c>
      <c r="D70" s="302">
        <f>+'Ark1'!C1410</f>
        <v>2023</v>
      </c>
      <c r="E70" s="109">
        <f>+'Ark1'!Q1410</f>
        <v>328</v>
      </c>
      <c r="F70" s="522"/>
      <c r="G70" s="516">
        <f>+'Ark1'!R1410</f>
        <v>876</v>
      </c>
      <c r="H70" s="510"/>
      <c r="I70" s="112">
        <f>+'Ark1'!AE1410</f>
        <v>1.535118463479602</v>
      </c>
      <c r="J70" s="112"/>
      <c r="K70" s="112">
        <f>+'Ark1'!AF1410</f>
        <v>1.7339561192767077</v>
      </c>
      <c r="L70" s="111">
        <f>+'Ark1'!S1410</f>
        <v>5.476571428571428</v>
      </c>
      <c r="M70" s="111"/>
      <c r="N70" s="125"/>
      <c r="O70" s="110">
        <f>+IF(G70=0,"",'Ark1'!AR1410)</f>
        <v>222.54109589041096</v>
      </c>
      <c r="P70" s="110">
        <f>+IF(G70=0,"",'Ark1'!AS1410)</f>
        <v>30.614367707183625</v>
      </c>
      <c r="Q70" s="118"/>
      <c r="R70" s="111">
        <f>+IF(G70=0,"",'Ark1'!T1410)</f>
        <v>7.7123287671232896</v>
      </c>
      <c r="S70" s="111"/>
      <c r="T70" s="297">
        <f>+'Ark1'!U1410</f>
        <v>338.81392694063902</v>
      </c>
      <c r="U70" s="110"/>
      <c r="V70" s="110">
        <f>+'Ark1'!AG1410</f>
        <v>2628.2351598173523</v>
      </c>
      <c r="W70" s="118"/>
      <c r="X70" s="110">
        <f t="shared" si="13"/>
        <v>128.91309427737232</v>
      </c>
      <c r="Y70" s="110"/>
      <c r="Z70" s="110">
        <f>+'Ark1'!AH1410</f>
        <v>99.885844748858432</v>
      </c>
      <c r="AA70" s="110">
        <f>+'Ark1'!W1410</f>
        <v>64.840182648401836</v>
      </c>
      <c r="AB70" s="110">
        <f>+'Ark1'!X1410</f>
        <v>42.009132420091341</v>
      </c>
      <c r="AC70" s="110">
        <f>+'Ark1'!Y1410</f>
        <v>60.995377754469054</v>
      </c>
      <c r="AD70" s="111">
        <f>+'Ark1'!Z1410</f>
        <v>1.4295786330665401</v>
      </c>
      <c r="AE70" s="111">
        <f>+'Ark1'!AA1410</f>
        <v>2.7196869887120672</v>
      </c>
      <c r="AF70" s="105"/>
      <c r="AG70"/>
      <c r="AH70"/>
      <c r="AI70"/>
      <c r="AJ70"/>
      <c r="AK70"/>
      <c r="AL70"/>
      <c r="AM70"/>
    </row>
    <row r="71" spans="1:39">
      <c r="A71" s="105">
        <f t="shared" si="14"/>
        <v>24</v>
      </c>
      <c r="B71" s="305">
        <f>+'Ark1'!AP1411</f>
        <v>26</v>
      </c>
      <c r="C71" s="305" t="str">
        <f>VLOOKUP(B71,RNR!$E$1:$F$41,2)</f>
        <v>Blonde D'aquitaine</v>
      </c>
      <c r="D71" s="302">
        <f>+'Ark1'!C1411</f>
        <v>2023</v>
      </c>
      <c r="E71" s="109">
        <f>+'Ark1'!Q1411</f>
        <v>32</v>
      </c>
      <c r="F71" s="522"/>
      <c r="G71" s="516">
        <f>+'Ark1'!R1411</f>
        <v>105</v>
      </c>
      <c r="H71" s="510"/>
      <c r="I71" s="112">
        <f>+'Ark1'!AE1411</f>
        <v>0.18400392541707547</v>
      </c>
      <c r="J71" s="112"/>
      <c r="K71" s="112">
        <f>+'Ark1'!AF1411</f>
        <v>0.23485153020665056</v>
      </c>
      <c r="L71" s="111">
        <f>+'Ark1'!S1411</f>
        <v>6.4666666666666668</v>
      </c>
      <c r="M71" s="111"/>
      <c r="N71" s="125"/>
      <c r="O71" s="110">
        <f>+IF(G71=0,"",'Ark1'!AR1411)</f>
        <v>226.55238095238096</v>
      </c>
      <c r="P71" s="110">
        <f>+IF(G71=0,"",'Ark1'!AS1411)</f>
        <v>32.766348155824588</v>
      </c>
      <c r="Q71" s="118"/>
      <c r="R71" s="111">
        <f>+IF(G71=0,"",'Ark1'!T1411)</f>
        <v>6.7238095238095248</v>
      </c>
      <c r="S71" s="111"/>
      <c r="T71" s="297">
        <f>+'Ark1'!U1411</f>
        <v>382.85238095238111</v>
      </c>
      <c r="U71" s="110"/>
      <c r="V71" s="110">
        <f>+'Ark1'!AG1411</f>
        <v>2899.7428571428577</v>
      </c>
      <c r="W71" s="118"/>
      <c r="X71" s="110">
        <f t="shared" si="13"/>
        <v>132.02976947052781</v>
      </c>
      <c r="Y71" s="110"/>
      <c r="Z71" s="110">
        <f>+'Ark1'!AH1411</f>
        <v>100</v>
      </c>
      <c r="AA71" s="110">
        <f>+'Ark1'!W1411</f>
        <v>61.904761904761877</v>
      </c>
      <c r="AB71" s="110">
        <f>+'Ark1'!X1411</f>
        <v>70.476190476190482</v>
      </c>
      <c r="AC71" s="110">
        <f>+'Ark1'!Y1411</f>
        <v>60.378706582840422</v>
      </c>
      <c r="AD71" s="111">
        <f>+'Ark1'!Z1411</f>
        <v>1.187768348961046</v>
      </c>
      <c r="AE71" s="111">
        <f>+'Ark1'!AA1411</f>
        <v>2.1447399136147354</v>
      </c>
      <c r="AF71" s="105"/>
      <c r="AG71"/>
      <c r="AH71"/>
      <c r="AI71"/>
      <c r="AJ71"/>
      <c r="AK71"/>
      <c r="AL71"/>
      <c r="AM71"/>
    </row>
    <row r="72" spans="1:39">
      <c r="A72" s="105">
        <f t="shared" si="14"/>
        <v>25</v>
      </c>
      <c r="B72" s="305">
        <f>+'Ark1'!AP1412</f>
        <v>27</v>
      </c>
      <c r="C72" s="305" t="str">
        <f>VLOOKUP(B72,RNR!$E$1:$F$41,2)</f>
        <v>Scottish Highland</v>
      </c>
      <c r="D72" s="302">
        <f>+'Ark1'!C1412</f>
        <v>2023</v>
      </c>
      <c r="E72" s="109">
        <f>+'Ark1'!Q1412</f>
        <v>107</v>
      </c>
      <c r="F72" s="522"/>
      <c r="G72" s="516">
        <f>+'Ark1'!R1412</f>
        <v>301</v>
      </c>
      <c r="H72" s="510"/>
      <c r="I72" s="112">
        <f>+'Ark1'!AE1412</f>
        <v>0.52747791952894996</v>
      </c>
      <c r="J72" s="112"/>
      <c r="K72" s="112">
        <f>+'Ark1'!AF1412</f>
        <v>0.4013428886386759</v>
      </c>
      <c r="L72" s="111">
        <f>+'Ark1'!S1412</f>
        <v>4.7441860465116292</v>
      </c>
      <c r="M72" s="111"/>
      <c r="N72" s="125"/>
      <c r="O72" s="110">
        <f>+IF(G72=0,"",'Ark1'!AR1412)</f>
        <v>194.60132890365452</v>
      </c>
      <c r="P72" s="110">
        <f>+IF(G72=0,"",'Ark1'!AS1412)</f>
        <v>30.767767490705481</v>
      </c>
      <c r="Q72" s="118"/>
      <c r="R72" s="111">
        <f>+IF(G72=0,"",'Ark1'!T1412)</f>
        <v>8.6112956810631225</v>
      </c>
      <c r="S72" s="111"/>
      <c r="T72" s="297">
        <f>+'Ark1'!U1412</f>
        <v>228.23189368770781</v>
      </c>
      <c r="U72" s="110"/>
      <c r="V72" s="110">
        <f>+'Ark1'!AG1412</f>
        <v>3141.9501661129566</v>
      </c>
      <c r="W72" s="118"/>
      <c r="X72" s="110">
        <f t="shared" si="13"/>
        <v>72.640201664962575</v>
      </c>
      <c r="Y72" s="110"/>
      <c r="Z72" s="110">
        <f>+'Ark1'!AH1412</f>
        <v>99.667774086378756</v>
      </c>
      <c r="AA72" s="110">
        <f>+'Ark1'!W1412</f>
        <v>74.086378737541509</v>
      </c>
      <c r="AB72" s="110">
        <f>+'Ark1'!X1412</f>
        <v>0.66445182724252494</v>
      </c>
      <c r="AC72" s="110">
        <f>+'Ark1'!Y1412</f>
        <v>50.009850651592544</v>
      </c>
      <c r="AD72" s="111">
        <f>+'Ark1'!Z1412</f>
        <v>1.5350850567638421</v>
      </c>
      <c r="AE72" s="111">
        <f>+'Ark1'!AA1412</f>
        <v>3.0757445657113593</v>
      </c>
      <c r="AF72" s="105"/>
      <c r="AG72"/>
      <c r="AH72"/>
      <c r="AI72"/>
      <c r="AJ72"/>
      <c r="AK72"/>
      <c r="AL72"/>
      <c r="AM72"/>
    </row>
    <row r="73" spans="1:39">
      <c r="A73" s="105">
        <f t="shared" si="14"/>
        <v>26</v>
      </c>
      <c r="B73" s="305">
        <f>+'Ark1'!AP1413</f>
        <v>28</v>
      </c>
      <c r="C73" s="305" t="str">
        <f>VLOOKUP(B73,RNR!$E$1:$F$41,2)</f>
        <v>Tiroler Grauvieh</v>
      </c>
      <c r="D73" s="302">
        <f>+'Ark1'!C1413</f>
        <v>2023</v>
      </c>
      <c r="E73" s="109">
        <f>+'Ark1'!Q1413</f>
        <v>116</v>
      </c>
      <c r="F73" s="522"/>
      <c r="G73" s="516">
        <f>+'Ark1'!R1413</f>
        <v>239</v>
      </c>
      <c r="H73" s="510"/>
      <c r="I73" s="112">
        <f>+'Ark1'!AE1413</f>
        <v>0.41882798261601023</v>
      </c>
      <c r="J73" s="112"/>
      <c r="K73" s="112">
        <f>+'Ark1'!AF1413</f>
        <v>0.37638872686739255</v>
      </c>
      <c r="L73" s="111">
        <f>+'Ark1'!S1413</f>
        <v>4.647058823529413</v>
      </c>
      <c r="M73" s="111"/>
      <c r="N73" s="125"/>
      <c r="O73" s="110">
        <f>+IF(G73=0,"",'Ark1'!AR1413)</f>
        <v>208.77405857740592</v>
      </c>
      <c r="P73" s="110">
        <f>+IF(G73=0,"",'Ark1'!AS1413)</f>
        <v>29.516652008052404</v>
      </c>
      <c r="Q73" s="118"/>
      <c r="R73" s="111">
        <f>+IF(G73=0,"",'Ark1'!T1413)</f>
        <v>7.5062761506276132</v>
      </c>
      <c r="S73" s="111"/>
      <c r="T73" s="297">
        <f>+'Ark1'!U1413</f>
        <v>269.56652719665283</v>
      </c>
      <c r="U73" s="110"/>
      <c r="V73" s="110">
        <f>+'Ark1'!AG1413</f>
        <v>2787.9121338912128</v>
      </c>
      <c r="W73" s="118"/>
      <c r="X73" s="110">
        <f t="shared" si="13"/>
        <v>96.691184747062621</v>
      </c>
      <c r="Y73" s="110"/>
      <c r="Z73" s="110">
        <f>+'Ark1'!AH1413</f>
        <v>100</v>
      </c>
      <c r="AA73" s="110">
        <f>+'Ark1'!W1413</f>
        <v>64.01673640167364</v>
      </c>
      <c r="AB73" s="110">
        <f>+'Ark1'!X1413</f>
        <v>5.0209205020920491</v>
      </c>
      <c r="AC73" s="110">
        <f>+'Ark1'!Y1413</f>
        <v>51.522339153736525</v>
      </c>
      <c r="AD73" s="111">
        <f>+'Ark1'!Z1413</f>
        <v>1.4503754894963965</v>
      </c>
      <c r="AE73" s="111">
        <f>+'Ark1'!AA1413</f>
        <v>2.6352459618391166</v>
      </c>
      <c r="AF73" s="105"/>
      <c r="AG73"/>
      <c r="AH73"/>
      <c r="AI73"/>
      <c r="AJ73"/>
      <c r="AK73"/>
      <c r="AL73"/>
      <c r="AM73"/>
    </row>
    <row r="74" spans="1:39">
      <c r="A74" s="105">
        <f t="shared" si="14"/>
        <v>27</v>
      </c>
      <c r="B74" s="305">
        <f>+'Ark1'!AP1414</f>
        <v>29</v>
      </c>
      <c r="C74" s="305" t="str">
        <f>VLOOKUP(B74,RNR!$E$1:$F$41,2)</f>
        <v xml:space="preserve">Dexter </v>
      </c>
      <c r="D74" s="302">
        <f>+'Ark1'!C1414</f>
        <v>2023</v>
      </c>
      <c r="E74" s="109">
        <f>+'Ark1'!Q1414</f>
        <v>76</v>
      </c>
      <c r="F74" s="522"/>
      <c r="G74" s="516">
        <f>+'Ark1'!R1414</f>
        <v>178</v>
      </c>
      <c r="H74" s="510"/>
      <c r="I74" s="112">
        <f>+'Ark1'!AE1414</f>
        <v>0.31193046404037578</v>
      </c>
      <c r="J74" s="112"/>
      <c r="K74" s="112">
        <f>+'Ark1'!AF1414</f>
        <v>0.16048679611790684</v>
      </c>
      <c r="L74" s="111">
        <f>+'Ark1'!S1414</f>
        <v>3.9325842696629199</v>
      </c>
      <c r="M74" s="111"/>
      <c r="N74" s="125"/>
      <c r="O74" s="110">
        <f>+IF(G74=0,"",'Ark1'!AR1414)</f>
        <v>176.43258426966287</v>
      </c>
      <c r="P74" s="110">
        <f>+IF(G74=0,"",'Ark1'!AS1414)</f>
        <v>27.83658725528106</v>
      </c>
      <c r="Q74" s="118"/>
      <c r="R74" s="111">
        <f>+IF(G74=0,"",'Ark1'!T1414)</f>
        <v>8.2865168539325822</v>
      </c>
      <c r="S74" s="111"/>
      <c r="T74" s="297">
        <f>+'Ark1'!U1414</f>
        <v>154.32865168539337</v>
      </c>
      <c r="U74" s="110"/>
      <c r="V74" s="110">
        <f>+'Ark1'!AG1414</f>
        <v>2833.0617977528086</v>
      </c>
      <c r="W74" s="118"/>
      <c r="X74" s="110">
        <f t="shared" si="13"/>
        <v>54.474156478975225</v>
      </c>
      <c r="Y74" s="110"/>
      <c r="Z74" s="110">
        <f>+'Ark1'!AH1414</f>
        <v>100</v>
      </c>
      <c r="AA74" s="110">
        <f>+'Ark1'!W1414</f>
        <v>71.910112359550567</v>
      </c>
      <c r="AB74" s="110">
        <f>+'Ark1'!X1414</f>
        <v>0</v>
      </c>
      <c r="AC74" s="110">
        <f>+'Ark1'!Y1414</f>
        <v>38.863756828325698</v>
      </c>
      <c r="AD74" s="111">
        <f>+'Ark1'!Z1414</f>
        <v>1.3264614819599339</v>
      </c>
      <c r="AE74" s="111">
        <f>+'Ark1'!AA1414</f>
        <v>2.8916653190042036</v>
      </c>
      <c r="AF74" s="105"/>
      <c r="AG74"/>
      <c r="AH74"/>
      <c r="AI74"/>
      <c r="AJ74"/>
      <c r="AK74"/>
      <c r="AL74"/>
      <c r="AM74"/>
    </row>
    <row r="75" spans="1:39">
      <c r="A75" s="105">
        <f t="shared" si="14"/>
        <v>28</v>
      </c>
      <c r="B75" s="305">
        <f>+'Ark1'!AP1415</f>
        <v>30</v>
      </c>
      <c r="C75" s="305" t="str">
        <f>VLOOKUP(B75,RNR!$E$1:$F$41,2)</f>
        <v>Piemontese</v>
      </c>
      <c r="D75" s="302">
        <f>+'Ark1'!C1415</f>
        <v>2023</v>
      </c>
      <c r="E75" s="109">
        <f>+'Ark1'!Q1415</f>
        <v>6</v>
      </c>
      <c r="F75" s="522"/>
      <c r="G75" s="516">
        <f>+'Ark1'!R1415</f>
        <v>9</v>
      </c>
      <c r="H75" s="510"/>
      <c r="I75" s="112">
        <f>+'Ark1'!AE1415</f>
        <v>1.5771765035749331E-2</v>
      </c>
      <c r="J75" s="112"/>
      <c r="K75" s="112">
        <f>+'Ark1'!AF1415</f>
        <v>1.6543801869157403E-2</v>
      </c>
      <c r="L75" s="111">
        <f>+'Ark1'!S1415</f>
        <v>6.333333333333333</v>
      </c>
      <c r="M75" s="111"/>
      <c r="N75" s="125"/>
      <c r="O75" s="110">
        <f>+IF(G75=0,"",'Ark1'!AR1415)</f>
        <v>211.77777777777777</v>
      </c>
      <c r="P75" s="110">
        <f>+IF(G75=0,"",'Ark1'!AS1415)</f>
        <v>33.080793372004301</v>
      </c>
      <c r="Q75" s="118"/>
      <c r="R75" s="111">
        <f>+IF(G75=0,"",'Ark1'!T1415)</f>
        <v>7.7777777777777777</v>
      </c>
      <c r="S75" s="111"/>
      <c r="T75" s="297">
        <f>+'Ark1'!U1415</f>
        <v>314.64444444444439</v>
      </c>
      <c r="U75" s="110"/>
      <c r="V75" s="110">
        <f>+'Ark1'!AG1415</f>
        <v>2565.5555555555557</v>
      </c>
      <c r="W75" s="118"/>
      <c r="X75" s="110">
        <f t="shared" si="13"/>
        <v>122.64183629276741</v>
      </c>
      <c r="Y75" s="110"/>
      <c r="Z75" s="110">
        <f>+'Ark1'!AH1415</f>
        <v>100</v>
      </c>
      <c r="AA75" s="110">
        <f>+'Ark1'!W1415</f>
        <v>77.777777777777771</v>
      </c>
      <c r="AB75" s="110">
        <f>+'Ark1'!X1415</f>
        <v>33.333333333333343</v>
      </c>
      <c r="AC75" s="110">
        <f>+'Ark1'!Y1415</f>
        <v>74.372442792432253</v>
      </c>
      <c r="AD75" s="111">
        <f>+'Ark1'!Z1415</f>
        <v>2.3094010767585043</v>
      </c>
      <c r="AE75" s="111">
        <f>+'Ark1'!AA1415</f>
        <v>2.2986845406196919</v>
      </c>
      <c r="AF75" s="105"/>
      <c r="AG75"/>
      <c r="AH75"/>
      <c r="AI75"/>
      <c r="AJ75"/>
      <c r="AK75"/>
      <c r="AL75"/>
      <c r="AM75"/>
    </row>
    <row r="76" spans="1:39">
      <c r="A76" s="105">
        <f t="shared" si="14"/>
        <v>29</v>
      </c>
      <c r="B76" s="305">
        <f>+'Ark1'!AP1416</f>
        <v>31</v>
      </c>
      <c r="C76" s="305" t="str">
        <f>VLOOKUP(B76,RNR!$E$1:$F$41,2)</f>
        <v>Galloway</v>
      </c>
      <c r="D76" s="302">
        <f>+'Ark1'!C1416</f>
        <v>2023</v>
      </c>
      <c r="E76" s="109">
        <f>+'Ark1'!Q1416</f>
        <v>28</v>
      </c>
      <c r="F76" s="522"/>
      <c r="G76" s="516">
        <f>+'Ark1'!R1416</f>
        <v>52</v>
      </c>
      <c r="H76" s="510"/>
      <c r="I76" s="112">
        <f>+'Ark1'!AE1416</f>
        <v>9.1125753539885029E-2</v>
      </c>
      <c r="J76" s="112"/>
      <c r="K76" s="112">
        <f>+'Ark1'!AF1416</f>
        <v>8.2421643883840517E-2</v>
      </c>
      <c r="L76" s="111">
        <f>+'Ark1'!S1416</f>
        <v>5.3269230769230758</v>
      </c>
      <c r="M76" s="111"/>
      <c r="N76" s="125"/>
      <c r="O76" s="110">
        <f>+IF(G76=0,"",'Ark1'!AR1416)</f>
        <v>202.73076923076928</v>
      </c>
      <c r="P76" s="110">
        <f>+IF(G76=0,"",'Ark1'!AS1416)</f>
        <v>32.336293187622999</v>
      </c>
      <c r="Q76" s="118"/>
      <c r="R76" s="111">
        <f>+IF(G76=0,"",'Ark1'!T1416)</f>
        <v>10</v>
      </c>
      <c r="S76" s="111"/>
      <c r="T76" s="297">
        <f>+'Ark1'!U1416</f>
        <v>271.30961538461543</v>
      </c>
      <c r="U76" s="110"/>
      <c r="V76" s="110">
        <f>+'Ark1'!AG1416</f>
        <v>2533.961538461539</v>
      </c>
      <c r="W76" s="118"/>
      <c r="X76" s="110">
        <f t="shared" si="13"/>
        <v>107.06935021173899</v>
      </c>
      <c r="Y76" s="110"/>
      <c r="Z76" s="110">
        <f>+'Ark1'!AH1416</f>
        <v>100</v>
      </c>
      <c r="AA76" s="110">
        <f>+'Ark1'!W1416</f>
        <v>90.384615384615358</v>
      </c>
      <c r="AB76" s="110">
        <f>+'Ark1'!X1416</f>
        <v>7.6923076923076898</v>
      </c>
      <c r="AC76" s="110">
        <f>+'Ark1'!Y1416</f>
        <v>52.456899009551321</v>
      </c>
      <c r="AD76" s="111">
        <f>+'Ark1'!Z1416</f>
        <v>1.3115046239713479</v>
      </c>
      <c r="AE76" s="111">
        <f>+'Ark1'!AA1416</f>
        <v>2.5115119565099242</v>
      </c>
      <c r="AF76" s="105"/>
      <c r="AG76"/>
      <c r="AH76"/>
      <c r="AI76"/>
      <c r="AJ76"/>
      <c r="AK76"/>
      <c r="AL76"/>
      <c r="AM76"/>
    </row>
    <row r="77" spans="1:39">
      <c r="A77" s="105">
        <f t="shared" si="14"/>
        <v>30</v>
      </c>
      <c r="B77" s="305">
        <f>+'Ark1'!AP1417</f>
        <v>32</v>
      </c>
      <c r="C77" s="305" t="str">
        <f>VLOOKUP(B77,RNR!$E$1:$F$41,2)</f>
        <v>Salers</v>
      </c>
      <c r="D77" s="302">
        <f>+'Ark1'!C1417</f>
        <v>2023</v>
      </c>
      <c r="E77" s="109">
        <f>+'Ark1'!Q1417</f>
        <v>0</v>
      </c>
      <c r="F77" s="522"/>
      <c r="G77" s="516">
        <f>+'Ark1'!R1417</f>
        <v>0</v>
      </c>
      <c r="H77" s="510"/>
      <c r="I77" s="112">
        <f>+'Ark1'!AE1417</f>
        <v>0</v>
      </c>
      <c r="J77" s="112"/>
      <c r="K77" s="112">
        <f>+'Ark1'!AF1417</f>
        <v>0</v>
      </c>
      <c r="L77" s="111">
        <f>+'Ark1'!S1417</f>
        <v>0</v>
      </c>
      <c r="M77" s="111"/>
      <c r="N77" s="125"/>
      <c r="O77" s="110" t="str">
        <f>+IF(G77=0,"",'Ark1'!AR1417)</f>
        <v/>
      </c>
      <c r="P77" s="110" t="str">
        <f>+IF(G77=0,"",'Ark1'!AS1417)</f>
        <v/>
      </c>
      <c r="Q77" s="118"/>
      <c r="R77" s="111" t="str">
        <f>+IF(G77=0,"",'Ark1'!T1417)</f>
        <v/>
      </c>
      <c r="S77" s="111"/>
      <c r="T77" s="297">
        <f>+'Ark1'!U1417</f>
        <v>0</v>
      </c>
      <c r="U77" s="110"/>
      <c r="V77" s="110">
        <f>+'Ark1'!AG1417</f>
        <v>0</v>
      </c>
      <c r="W77" s="118"/>
      <c r="X77" s="110" t="str">
        <f t="shared" si="13"/>
        <v/>
      </c>
      <c r="Y77" s="110"/>
      <c r="Z77" s="110">
        <f>+'Ark1'!AH1417</f>
        <v>0</v>
      </c>
      <c r="AA77" s="110">
        <f>+'Ark1'!W1417</f>
        <v>0</v>
      </c>
      <c r="AB77" s="110">
        <f>+'Ark1'!X1417</f>
        <v>0</v>
      </c>
      <c r="AC77" s="110">
        <f>+'Ark1'!Y1417</f>
        <v>0</v>
      </c>
      <c r="AD77" s="111">
        <f>+'Ark1'!Z1417</f>
        <v>0</v>
      </c>
      <c r="AE77" s="111">
        <f>+'Ark1'!AA1417</f>
        <v>0</v>
      </c>
      <c r="AF77" s="105"/>
      <c r="AG77"/>
      <c r="AH77"/>
      <c r="AI77"/>
      <c r="AJ77"/>
      <c r="AK77"/>
      <c r="AL77"/>
      <c r="AM77"/>
    </row>
    <row r="78" spans="1:39">
      <c r="A78" s="105">
        <f t="shared" si="14"/>
        <v>31</v>
      </c>
      <c r="B78" s="305">
        <f>+'Ark1'!AP1418</f>
        <v>33</v>
      </c>
      <c r="C78" s="305" t="str">
        <f>VLOOKUP(B78,RNR!$E$1:$F$41,2)</f>
        <v>Chianina</v>
      </c>
      <c r="D78" s="302">
        <f>+'Ark1'!C1418</f>
        <v>2023</v>
      </c>
      <c r="E78" s="109">
        <f>+'Ark1'!Q1418</f>
        <v>0</v>
      </c>
      <c r="F78" s="522"/>
      <c r="G78" s="516">
        <f>+'Ark1'!R1418</f>
        <v>0</v>
      </c>
      <c r="H78" s="510"/>
      <c r="I78" s="112">
        <f>+'Ark1'!AE1418</f>
        <v>0</v>
      </c>
      <c r="J78" s="112"/>
      <c r="K78" s="112">
        <f>+'Ark1'!AF1418</f>
        <v>0</v>
      </c>
      <c r="L78" s="111">
        <f>+'Ark1'!S1418</f>
        <v>0</v>
      </c>
      <c r="M78" s="111"/>
      <c r="N78" s="125"/>
      <c r="O78" s="110" t="str">
        <f>+IF(G78=0,"",'Ark1'!AR1418)</f>
        <v/>
      </c>
      <c r="P78" s="110" t="str">
        <f>+IF(G78=0,"",'Ark1'!AS1418)</f>
        <v/>
      </c>
      <c r="Q78" s="118"/>
      <c r="R78" s="111" t="str">
        <f>+IF(G78=0,"",'Ark1'!T1418)</f>
        <v/>
      </c>
      <c r="S78" s="111"/>
      <c r="T78" s="297">
        <f>+'Ark1'!U1418</f>
        <v>0</v>
      </c>
      <c r="U78" s="110"/>
      <c r="V78" s="110">
        <f>+'Ark1'!AG1418</f>
        <v>0</v>
      </c>
      <c r="W78" s="118"/>
      <c r="X78" s="110" t="str">
        <f t="shared" si="13"/>
        <v/>
      </c>
      <c r="Y78" s="110"/>
      <c r="Z78" s="110">
        <f>+'Ark1'!AH1418</f>
        <v>0</v>
      </c>
      <c r="AA78" s="110">
        <f>+'Ark1'!W1418</f>
        <v>0</v>
      </c>
      <c r="AB78" s="110">
        <f>+'Ark1'!X1418</f>
        <v>0</v>
      </c>
      <c r="AC78" s="110">
        <f>+'Ark1'!Y1418</f>
        <v>0</v>
      </c>
      <c r="AD78" s="111">
        <f>+'Ark1'!Z1418</f>
        <v>0</v>
      </c>
      <c r="AE78" s="111">
        <f>+'Ark1'!AA1418</f>
        <v>0</v>
      </c>
      <c r="AF78" s="105"/>
      <c r="AG78"/>
      <c r="AH78"/>
      <c r="AI78"/>
      <c r="AJ78"/>
      <c r="AK78"/>
      <c r="AL78"/>
      <c r="AM78"/>
    </row>
    <row r="79" spans="1:39">
      <c r="A79" s="105">
        <f t="shared" si="14"/>
        <v>32</v>
      </c>
      <c r="B79" s="305">
        <f>+'Ark1'!AP1419</f>
        <v>34</v>
      </c>
      <c r="C79" s="305" t="str">
        <f>VLOOKUP(B79,RNR!$E$1:$F$41,2)</f>
        <v>Belgisk blå</v>
      </c>
      <c r="D79" s="302">
        <f>+'Ark1'!C1419</f>
        <v>2023</v>
      </c>
      <c r="E79" s="109">
        <f>+'Ark1'!Q1419</f>
        <v>0</v>
      </c>
      <c r="F79" s="522"/>
      <c r="G79" s="516">
        <f>+'Ark1'!R1419</f>
        <v>0</v>
      </c>
      <c r="H79" s="510"/>
      <c r="I79" s="112">
        <f>+'Ark1'!AE1419</f>
        <v>0</v>
      </c>
      <c r="J79" s="112"/>
      <c r="K79" s="112">
        <f>+'Ark1'!AF1419</f>
        <v>0</v>
      </c>
      <c r="L79" s="111">
        <f>+'Ark1'!S1419</f>
        <v>0</v>
      </c>
      <c r="M79" s="111"/>
      <c r="N79" s="125"/>
      <c r="O79" s="110" t="str">
        <f>+IF(G79=0,"",'Ark1'!AR1419)</f>
        <v/>
      </c>
      <c r="P79" s="110" t="str">
        <f>+IF(G79=0,"",'Ark1'!AS1419)</f>
        <v/>
      </c>
      <c r="Q79" s="118"/>
      <c r="R79" s="111" t="str">
        <f>+IF(G79=0,"",'Ark1'!T1419)</f>
        <v/>
      </c>
      <c r="S79" s="111"/>
      <c r="T79" s="297">
        <f>+'Ark1'!U1419</f>
        <v>0</v>
      </c>
      <c r="U79" s="110"/>
      <c r="V79" s="110">
        <f>+'Ark1'!AG1419</f>
        <v>0</v>
      </c>
      <c r="W79" s="118"/>
      <c r="X79" s="110" t="str">
        <f t="shared" si="13"/>
        <v/>
      </c>
      <c r="Y79" s="110"/>
      <c r="Z79" s="110">
        <f>+'Ark1'!AH1419</f>
        <v>0</v>
      </c>
      <c r="AA79" s="110">
        <f>+'Ark1'!W1419</f>
        <v>0</v>
      </c>
      <c r="AB79" s="110">
        <f>+'Ark1'!X1419</f>
        <v>0</v>
      </c>
      <c r="AC79" s="110">
        <f>+'Ark1'!Y1419</f>
        <v>0</v>
      </c>
      <c r="AD79" s="111">
        <f>+'Ark1'!Z1419</f>
        <v>0</v>
      </c>
      <c r="AE79" s="111">
        <f>+'Ark1'!AA1419</f>
        <v>0</v>
      </c>
      <c r="AF79" s="105"/>
      <c r="AG79"/>
      <c r="AH79"/>
      <c r="AI79"/>
      <c r="AJ79"/>
      <c r="AK79"/>
      <c r="AL79"/>
      <c r="AM79"/>
    </row>
    <row r="80" spans="1:39">
      <c r="A80" s="105">
        <f t="shared" si="14"/>
        <v>33</v>
      </c>
      <c r="B80" s="305">
        <f>+'Ark1'!AP1420</f>
        <v>39</v>
      </c>
      <c r="C80" s="305" t="str">
        <f>VLOOKUP(B80,RNR!$E$1:$F$41,2)</f>
        <v xml:space="preserve">Wagyu </v>
      </c>
      <c r="D80" s="302">
        <f>+'Ark1'!C1420</f>
        <v>2023</v>
      </c>
      <c r="E80" s="109">
        <f>+'Ark1'!Q1420</f>
        <v>5</v>
      </c>
      <c r="F80" s="522"/>
      <c r="G80" s="516">
        <f>+'Ark1'!R1420</f>
        <v>6</v>
      </c>
      <c r="H80" s="510"/>
      <c r="I80" s="112">
        <f>+'Ark1'!AE1420</f>
        <v>1.0514510023832888E-2</v>
      </c>
      <c r="J80" s="112"/>
      <c r="K80" s="112">
        <f>+'Ark1'!AF1420</f>
        <v>1.0472639039004005E-2</v>
      </c>
      <c r="L80" s="111">
        <f>+'Ark1'!S1420</f>
        <v>5.5</v>
      </c>
      <c r="M80" s="111"/>
      <c r="N80" s="125"/>
      <c r="O80" s="110">
        <f>+IF(G80=0,"",'Ark1'!AR1420)</f>
        <v>207.33333333333337</v>
      </c>
      <c r="P80" s="110">
        <f>+IF(G80=0,"",'Ark1'!AS1420)</f>
        <v>33.039001354107896</v>
      </c>
      <c r="Q80" s="118"/>
      <c r="R80" s="111">
        <f>+IF(G80=0,"",'Ark1'!T1420)</f>
        <v>11.666666666666664</v>
      </c>
      <c r="S80" s="111"/>
      <c r="T80" s="297">
        <f>+'Ark1'!U1420</f>
        <v>298.76666666666665</v>
      </c>
      <c r="U80" s="110"/>
      <c r="V80" s="110">
        <f>+'Ark1'!AG1420</f>
        <v>2733.6666666666661</v>
      </c>
      <c r="W80" s="118"/>
      <c r="X80" s="110">
        <f t="shared" si="13"/>
        <v>109.29154981099867</v>
      </c>
      <c r="Y80" s="110"/>
      <c r="Z80" s="110">
        <f>+'Ark1'!AH1420</f>
        <v>100</v>
      </c>
      <c r="AA80" s="110">
        <f>+'Ark1'!W1420</f>
        <v>100</v>
      </c>
      <c r="AB80" s="110">
        <f>+'Ark1'!X1420</f>
        <v>33.333333333333343</v>
      </c>
      <c r="AC80" s="110">
        <f>+'Ark1'!Y1420</f>
        <v>69.406523868838022</v>
      </c>
      <c r="AD80" s="111">
        <f>+'Ark1'!Z1420</f>
        <v>1.5</v>
      </c>
      <c r="AE80" s="111">
        <f>+'Ark1'!AA1420</f>
        <v>2.2110831935702717</v>
      </c>
      <c r="AF80" s="105"/>
      <c r="AG80"/>
      <c r="AH80"/>
      <c r="AI80"/>
      <c r="AJ80"/>
      <c r="AK80"/>
      <c r="AL80"/>
      <c r="AM80"/>
    </row>
    <row r="81" spans="1:39">
      <c r="A81" s="105">
        <f t="shared" si="14"/>
        <v>34</v>
      </c>
      <c r="B81" s="305">
        <f>+'Ark1'!AP1421</f>
        <v>40</v>
      </c>
      <c r="C81" s="305" t="str">
        <f>VLOOKUP(B81,RNR!$E$1:$F$41,2)</f>
        <v>Jak (Bos Grunniens)</v>
      </c>
      <c r="D81" s="302">
        <f>+'Ark1'!C1421</f>
        <v>2023</v>
      </c>
      <c r="E81" s="109">
        <f>+'Ark1'!Q1421</f>
        <v>0</v>
      </c>
      <c r="F81" s="522"/>
      <c r="G81" s="516">
        <f>+'Ark1'!R1421</f>
        <v>0</v>
      </c>
      <c r="H81" s="510"/>
      <c r="I81" s="112">
        <f>+'Ark1'!AE1421</f>
        <v>0</v>
      </c>
      <c r="J81" s="112"/>
      <c r="K81" s="112">
        <f>+'Ark1'!AF1421</f>
        <v>0</v>
      </c>
      <c r="L81" s="111">
        <f>+'Ark1'!S1421</f>
        <v>0</v>
      </c>
      <c r="M81" s="111"/>
      <c r="N81" s="125"/>
      <c r="O81" s="110" t="str">
        <f>+IF(G81=0,"",'Ark1'!AR1421)</f>
        <v/>
      </c>
      <c r="P81" s="110" t="str">
        <f>+IF(G81=0,"",'Ark1'!AS1421)</f>
        <v/>
      </c>
      <c r="Q81" s="118"/>
      <c r="R81" s="111" t="str">
        <f>+IF(G81=0,"",'Ark1'!T1421)</f>
        <v/>
      </c>
      <c r="S81" s="111"/>
      <c r="T81" s="297">
        <f>+'Ark1'!U1421</f>
        <v>0</v>
      </c>
      <c r="U81" s="110"/>
      <c r="V81" s="110">
        <f>+'Ark1'!AG1421</f>
        <v>0</v>
      </c>
      <c r="W81" s="118"/>
      <c r="X81" s="110" t="str">
        <f t="shared" ref="X81:X82" si="15">IF(G81=0,"",1000*T81/V81)</f>
        <v/>
      </c>
      <c r="Y81" s="110"/>
      <c r="Z81" s="110">
        <f>+'Ark1'!AH1421</f>
        <v>0</v>
      </c>
      <c r="AA81" s="110">
        <f>+'Ark1'!W1421</f>
        <v>0</v>
      </c>
      <c r="AB81" s="110">
        <f>+'Ark1'!X1421</f>
        <v>0</v>
      </c>
      <c r="AC81" s="110">
        <f>+'Ark1'!Y1421</f>
        <v>0</v>
      </c>
      <c r="AD81" s="111">
        <f>+'Ark1'!Z1421</f>
        <v>0</v>
      </c>
      <c r="AE81" s="111">
        <f>+'Ark1'!AA1421</f>
        <v>0</v>
      </c>
      <c r="AF81" s="105"/>
      <c r="AG81"/>
      <c r="AH81"/>
      <c r="AI81"/>
      <c r="AJ81"/>
      <c r="AK81"/>
      <c r="AL81"/>
      <c r="AM81"/>
    </row>
    <row r="82" spans="1:39">
      <c r="A82" s="105">
        <f t="shared" si="14"/>
        <v>35</v>
      </c>
      <c r="B82" s="305">
        <f>+'Ark1'!AP1422</f>
        <v>42</v>
      </c>
      <c r="C82" s="305" t="str">
        <f>VLOOKUP(B82,RNR!$E$1:$F$41,2)</f>
        <v>Pinzgauer</v>
      </c>
      <c r="D82" s="302">
        <f>+'Ark1'!C1422</f>
        <v>2023</v>
      </c>
      <c r="E82" s="109">
        <f>+'Ark1'!Q1422</f>
        <v>0</v>
      </c>
      <c r="F82" s="522"/>
      <c r="G82" s="516">
        <f>+'Ark1'!R1422</f>
        <v>0</v>
      </c>
      <c r="H82" s="510"/>
      <c r="I82" s="112">
        <f>+'Ark1'!AE1422</f>
        <v>0</v>
      </c>
      <c r="J82" s="112"/>
      <c r="K82" s="112">
        <f>+'Ark1'!AF1422</f>
        <v>0</v>
      </c>
      <c r="L82" s="111">
        <f>+'Ark1'!S1422</f>
        <v>0</v>
      </c>
      <c r="M82" s="111"/>
      <c r="N82" s="125"/>
      <c r="O82" s="110" t="str">
        <f>+IF(G82=0,"",'Ark1'!AR1422)</f>
        <v/>
      </c>
      <c r="P82" s="110" t="str">
        <f>+IF(G82=0,"",'Ark1'!AS1422)</f>
        <v/>
      </c>
      <c r="Q82" s="118"/>
      <c r="R82" s="111" t="str">
        <f>+IF(G82=0,"",'Ark1'!T1422)</f>
        <v/>
      </c>
      <c r="S82" s="111"/>
      <c r="T82" s="297">
        <f>+'Ark1'!U1422</f>
        <v>0</v>
      </c>
      <c r="U82" s="110"/>
      <c r="V82" s="110">
        <f>+'Ark1'!AG1422</f>
        <v>0</v>
      </c>
      <c r="W82" s="118"/>
      <c r="X82" s="110" t="str">
        <f t="shared" si="15"/>
        <v/>
      </c>
      <c r="Y82" s="110"/>
      <c r="Z82" s="110">
        <f>+'Ark1'!AH1422</f>
        <v>0</v>
      </c>
      <c r="AA82" s="110">
        <f>+'Ark1'!W1422</f>
        <v>0</v>
      </c>
      <c r="AB82" s="110">
        <f>+'Ark1'!X1422</f>
        <v>0</v>
      </c>
      <c r="AC82" s="110">
        <f>+'Ark1'!Y1422</f>
        <v>0</v>
      </c>
      <c r="AD82" s="111">
        <f>+'Ark1'!Z1422</f>
        <v>0</v>
      </c>
      <c r="AE82" s="111">
        <f>+'Ark1'!AA1422</f>
        <v>0</v>
      </c>
      <c r="AF82" s="105"/>
      <c r="AG82"/>
      <c r="AH82"/>
      <c r="AI82"/>
      <c r="AJ82"/>
      <c r="AK82"/>
      <c r="AL82"/>
      <c r="AM82"/>
    </row>
    <row r="83" spans="1:39" s="539" customFormat="1">
      <c r="A83" s="105">
        <f t="shared" si="14"/>
        <v>36</v>
      </c>
      <c r="B83" s="305">
        <f>+'Ark1'!AP1423</f>
        <v>98</v>
      </c>
      <c r="C83" s="305" t="str">
        <f>VLOOKUP(B83,RNR!$E$1:$F$41,2)</f>
        <v>Krysninger</v>
      </c>
      <c r="D83" s="302">
        <f>+'Ark1'!C1423</f>
        <v>2023</v>
      </c>
      <c r="E83" s="109">
        <f>+'Ark1'!Q1423</f>
        <v>1070</v>
      </c>
      <c r="F83" s="522"/>
      <c r="G83" s="516">
        <f>+'Ark1'!R1423</f>
        <v>2571</v>
      </c>
      <c r="H83" s="510"/>
      <c r="I83" s="112">
        <f>+'Ark1'!AE1423</f>
        <v>4.5054675452123938</v>
      </c>
      <c r="J83" s="112"/>
      <c r="K83" s="112">
        <f>+'Ark1'!AF1423</f>
        <v>4.7267315132094208</v>
      </c>
      <c r="L83" s="111">
        <f>+'Ark1'!S1423</f>
        <v>4.7673151750972753</v>
      </c>
      <c r="M83" s="111"/>
      <c r="N83" s="125"/>
      <c r="O83" s="110">
        <f>+IF(G83=0,"",'Ark1'!AR1423)</f>
        <v>220.96343835083624</v>
      </c>
      <c r="P83" s="110">
        <f>+IF(G83=0,"",'Ark1'!AS1423)</f>
        <v>29.130905754840757</v>
      </c>
      <c r="Q83" s="118"/>
      <c r="R83" s="111">
        <f>+IF(G83=0,"",'Ark1'!T1423)</f>
        <v>8.2804356281602516</v>
      </c>
      <c r="S83" s="111"/>
      <c r="T83" s="297">
        <f>+'Ark1'!U1423</f>
        <v>314.69229871645206</v>
      </c>
      <c r="U83" s="110"/>
      <c r="V83" s="110">
        <f>+'Ark1'!AG1423</f>
        <v>2526.253986775574</v>
      </c>
      <c r="W83" s="118"/>
      <c r="X83" s="110">
        <f t="shared" ref="X83:X84" si="16">IF(G83=0,"",1000*T83/V83)</f>
        <v>124.56874897132364</v>
      </c>
      <c r="Y83" s="110"/>
      <c r="Z83" s="110">
        <f>+'Ark1'!AH1423</f>
        <v>100</v>
      </c>
      <c r="AA83" s="110">
        <f>+'Ark1'!W1423</f>
        <v>71.956437183975126</v>
      </c>
      <c r="AB83" s="110">
        <f>+'Ark1'!X1423</f>
        <v>28.743679502139241</v>
      </c>
      <c r="AC83" s="110">
        <f>+'Ark1'!Y1423</f>
        <v>68.13118545534202</v>
      </c>
      <c r="AD83" s="111">
        <f>+'Ark1'!Z1423</f>
        <v>1.9763407268247568</v>
      </c>
      <c r="AE83" s="111">
        <f>+'Ark1'!AA1423</f>
        <v>2.8438423118297647</v>
      </c>
      <c r="AF83" s="105"/>
    </row>
    <row r="84" spans="1:39">
      <c r="A84" s="105">
        <f t="shared" si="14"/>
        <v>37</v>
      </c>
      <c r="B84" s="305">
        <f>+'Ark1'!AP1424</f>
        <v>99</v>
      </c>
      <c r="C84" s="305" t="str">
        <f>VLOOKUP(B84,RNR!$E$1:$F$41,2)</f>
        <v>Ukjent</v>
      </c>
      <c r="D84" s="302">
        <f>+'Ark1'!C1424</f>
        <v>2023</v>
      </c>
      <c r="E84" s="109">
        <f>+'Ark1'!Q1424</f>
        <v>273</v>
      </c>
      <c r="F84" s="522"/>
      <c r="G84" s="516">
        <f>+'Ark1'!R1424</f>
        <v>346</v>
      </c>
      <c r="H84" s="510"/>
      <c r="I84" s="112">
        <f>+'Ark1'!AE1424</f>
        <v>0.6063367447076965</v>
      </c>
      <c r="J84" s="112"/>
      <c r="K84" s="112">
        <f>+'Ark1'!AF1424</f>
        <v>0.59091483116720511</v>
      </c>
      <c r="L84" s="111">
        <f>+'Ark1'!S1424</f>
        <v>3.6676300578034673</v>
      </c>
      <c r="M84" s="111"/>
      <c r="N84" s="125"/>
      <c r="O84" s="110">
        <f>+IF(G84=0,"",'Ark1'!AR1424)</f>
        <v>221.92485549132951</v>
      </c>
      <c r="P84" s="110">
        <f>+IF(G84=0,"",'Ark1'!AS1424)</f>
        <v>26.802741945426209</v>
      </c>
      <c r="Q84" s="118"/>
      <c r="R84" s="111">
        <f>+IF(G84=0,"",'Ark1'!T1424)</f>
        <v>7.9855491329479804</v>
      </c>
      <c r="S84" s="111"/>
      <c r="T84" s="297">
        <f>+'Ark1'!U1424</f>
        <v>292.33179190751463</v>
      </c>
      <c r="U84" s="110"/>
      <c r="V84" s="110">
        <f>+'Ark1'!AG1424</f>
        <v>2264.8901734104043</v>
      </c>
      <c r="W84" s="118"/>
      <c r="X84" s="110">
        <f t="shared" si="16"/>
        <v>129.07106725944689</v>
      </c>
      <c r="Y84" s="110"/>
      <c r="Z84" s="110">
        <f>+'Ark1'!AH1424</f>
        <v>99.710982658959551</v>
      </c>
      <c r="AA84" s="110">
        <f>+'Ark1'!W1424</f>
        <v>73.41040462427749</v>
      </c>
      <c r="AB84" s="110">
        <f>+'Ark1'!X1424</f>
        <v>11.560693641618498</v>
      </c>
      <c r="AC84" s="110">
        <f>+'Ark1'!Y1424</f>
        <v>52.833110302042051</v>
      </c>
      <c r="AD84" s="111">
        <f>+'Ark1'!Z1424</f>
        <v>1.47108690957153</v>
      </c>
      <c r="AE84" s="111">
        <f>+'Ark1'!AA1424</f>
        <v>2.3975708718901805</v>
      </c>
      <c r="AF84" s="105"/>
      <c r="AG84"/>
      <c r="AH84"/>
      <c r="AI84"/>
      <c r="AJ84"/>
      <c r="AK84"/>
      <c r="AL84"/>
      <c r="AM84"/>
    </row>
    <row r="85" spans="1:39">
      <c r="A85" s="105"/>
      <c r="B85" s="300"/>
      <c r="C85" s="300"/>
      <c r="D85" s="300"/>
      <c r="E85" s="105"/>
      <c r="F85" s="521"/>
      <c r="G85" s="512"/>
      <c r="H85" s="509"/>
      <c r="I85" s="105"/>
      <c r="J85" s="105"/>
      <c r="K85" s="105"/>
      <c r="L85" s="105"/>
      <c r="M85" s="321"/>
      <c r="N85" s="125"/>
      <c r="O85" s="107"/>
      <c r="P85" s="107"/>
      <c r="Q85" s="118"/>
      <c r="R85" s="105"/>
      <c r="S85" s="321"/>
      <c r="T85" s="107"/>
      <c r="U85" s="107"/>
      <c r="V85" s="105"/>
      <c r="W85" s="107"/>
      <c r="X85" s="105" t="str">
        <f>IF(G85=0,"",1000*T85/#REF!)</f>
        <v/>
      </c>
      <c r="Y85" s="105"/>
      <c r="Z85" s="105"/>
      <c r="AA85" s="105"/>
      <c r="AB85" s="105"/>
      <c r="AC85" s="105"/>
      <c r="AD85" s="105"/>
      <c r="AE85" s="105"/>
      <c r="AF85" s="105"/>
    </row>
    <row r="86" spans="1:39">
      <c r="A86" s="105">
        <v>1</v>
      </c>
      <c r="B86" s="4">
        <f>+'Ark1'!AP1425</f>
        <v>0</v>
      </c>
      <c r="C86" s="305" t="str">
        <f>VLOOKUP(B86,RNR!$E$1:$F$41,2)</f>
        <v>Datamangel</v>
      </c>
      <c r="D86" s="32">
        <f>+'Ark1'!C1425</f>
        <v>2022</v>
      </c>
      <c r="E86">
        <f>+'Ark1'!Q1425</f>
        <v>2855</v>
      </c>
      <c r="G86" s="440">
        <f>+'Ark1'!R1425</f>
        <v>4694</v>
      </c>
      <c r="I86" s="67">
        <f>+'Ark1'!AE1425</f>
        <v>7.5857722329061517</v>
      </c>
      <c r="J86" s="67"/>
      <c r="K86" s="67">
        <f>+'Ark1'!AF1425</f>
        <v>7.3192940460659486</v>
      </c>
      <c r="L86" s="1">
        <f>+'Ark1'!S1425</f>
        <v>3.6689639839928865</v>
      </c>
      <c r="N86" s="125"/>
      <c r="O86" s="11">
        <f>+IF(G86=0,"",'Ark1'!AR1425)</f>
        <v>220.60617760617751</v>
      </c>
      <c r="P86" s="11">
        <f>+IF(G86=0,"",'Ark1'!AS1425)</f>
        <v>27.936715072252312</v>
      </c>
      <c r="Q86" s="118"/>
      <c r="R86" s="1">
        <f>+'Ark1'!T1425</f>
        <v>7.8561994034938225</v>
      </c>
      <c r="T86" s="19">
        <f>+'Ark1'!U1425</f>
        <v>289.87389007243206</v>
      </c>
      <c r="V86" s="11">
        <f>+'Ark1'!AG1425</f>
        <v>2119.9034749034754</v>
      </c>
      <c r="W86" s="105"/>
      <c r="X86" s="11" t="e">
        <f>IF(G86=0,"",1000*T86/#REF!)</f>
        <v>#REF!</v>
      </c>
      <c r="Y86" s="11"/>
      <c r="Z86" s="11">
        <f>+'Ark1'!AH1425</f>
        <v>5.4537707711972736</v>
      </c>
      <c r="AA86" s="11">
        <f>+'Ark1'!W1425</f>
        <v>70.281210055389892</v>
      </c>
      <c r="AB86" s="11">
        <f>+'Ark1'!X1425</f>
        <v>14.401363442692801</v>
      </c>
      <c r="AC86" s="11">
        <f>+'Ark1'!Y1425</f>
        <v>59.177749296468633</v>
      </c>
      <c r="AD86" s="1">
        <f>+'Ark1'!Z1425</f>
        <v>1.6079050310286604</v>
      </c>
      <c r="AE86" s="1">
        <f>+'Ark1'!AA1425</f>
        <v>2.6248920929535871</v>
      </c>
      <c r="AF86" s="105"/>
      <c r="AG86"/>
      <c r="AH86"/>
      <c r="AI86"/>
      <c r="AJ86"/>
      <c r="AK86"/>
      <c r="AL86"/>
      <c r="AM86"/>
    </row>
    <row r="87" spans="1:39">
      <c r="A87" s="105">
        <f t="shared" ref="A87:A118" si="17">1+A86</f>
        <v>2</v>
      </c>
      <c r="B87" s="4">
        <f>+'Ark1'!AP1426</f>
        <v>1</v>
      </c>
      <c r="C87" s="305" t="str">
        <f>VLOOKUP(B87,RNR!$E$1:$F$41,2)</f>
        <v>NRF</v>
      </c>
      <c r="D87" s="32">
        <f>+'Ark1'!C1426</f>
        <v>2022</v>
      </c>
      <c r="E87">
        <f>+'Ark1'!Q1426</f>
        <v>6688</v>
      </c>
      <c r="G87" s="440">
        <f>+'Ark1'!R1426</f>
        <v>38784</v>
      </c>
      <c r="I87" s="67">
        <f>+'Ark1'!AE1426</f>
        <v>62.677160264386941</v>
      </c>
      <c r="J87" s="67"/>
      <c r="K87" s="67">
        <f>+'Ark1'!AF1426</f>
        <v>60.667926029727639</v>
      </c>
      <c r="L87" s="1">
        <f>+'Ark1'!S1426</f>
        <v>3.2917086010683594</v>
      </c>
      <c r="N87" s="125"/>
      <c r="O87" s="11">
        <f>+IF(G87=0,"",'Ark1'!AR1426)</f>
        <v>224.85194925742576</v>
      </c>
      <c r="P87" s="11">
        <f>+IF(G87=0,"",'Ark1'!AS1426)</f>
        <v>25.54770776790243</v>
      </c>
      <c r="Q87" s="118"/>
      <c r="R87" s="1">
        <f>+'Ark1'!T1426</f>
        <v>7.7094678217821775</v>
      </c>
      <c r="T87" s="19">
        <f>+'Ark1'!U1426</f>
        <v>290.7967440181518</v>
      </c>
      <c r="V87" s="11">
        <f>+'Ark1'!AG1426</f>
        <v>2085.1138871699663</v>
      </c>
      <c r="W87" s="105"/>
      <c r="X87" s="11" t="e">
        <f>IF(G87=0,"",1000*T87/#REF!)</f>
        <v>#REF!</v>
      </c>
      <c r="Y87" s="11"/>
      <c r="Z87" s="11">
        <f>+'Ark1'!AH1426</f>
        <v>99.675123762376245</v>
      </c>
      <c r="AA87" s="11">
        <f>+'Ark1'!W1426</f>
        <v>71.599113036303606</v>
      </c>
      <c r="AB87" s="11">
        <f>+'Ark1'!X1426</f>
        <v>10.664191419141915</v>
      </c>
      <c r="AC87" s="11">
        <f>+'Ark1'!Y1426</f>
        <v>46.668786542192322</v>
      </c>
      <c r="AD87" s="1">
        <f>+'Ark1'!Z1426</f>
        <v>1.1761054369629891</v>
      </c>
      <c r="AE87" s="1">
        <f>+'Ark1'!AA1426</f>
        <v>2.1812959134424799</v>
      </c>
      <c r="AF87" s="105"/>
      <c r="AG87"/>
      <c r="AH87"/>
      <c r="AI87"/>
      <c r="AJ87"/>
      <c r="AK87"/>
      <c r="AL87"/>
      <c r="AM87"/>
    </row>
    <row r="88" spans="1:39">
      <c r="A88" s="105">
        <f t="shared" si="17"/>
        <v>3</v>
      </c>
      <c r="B88" s="4">
        <f>+'Ark1'!AP1427</f>
        <v>2</v>
      </c>
      <c r="C88" s="305" t="str">
        <f>VLOOKUP(B88,RNR!$E$1:$F$41,2)</f>
        <v>Jersey</v>
      </c>
      <c r="D88" s="32">
        <f>+'Ark1'!C1427</f>
        <v>2022</v>
      </c>
      <c r="E88">
        <f>+'Ark1'!Q1427</f>
        <v>199</v>
      </c>
      <c r="G88" s="440">
        <f>+'Ark1'!R1427</f>
        <v>406</v>
      </c>
      <c r="I88" s="67">
        <f>+'Ark1'!AE1427</f>
        <v>0.65611920037492499</v>
      </c>
      <c r="J88" s="67"/>
      <c r="K88" s="67">
        <f>+'Ark1'!AF1427</f>
        <v>0.45333863120586793</v>
      </c>
      <c r="L88" s="1">
        <f>+'Ark1'!S1427</f>
        <v>2.0714285714285721</v>
      </c>
      <c r="N88" s="125"/>
      <c r="O88" s="11">
        <f>+IF(G88=0,"",'Ark1'!AR1427)</f>
        <v>209.87438423645315</v>
      </c>
      <c r="P88" s="11">
        <f>+IF(G88=0,"",'Ark1'!AS1427)</f>
        <v>22.367186611807597</v>
      </c>
      <c r="Q88" s="118"/>
      <c r="R88" s="1">
        <f>+'Ark1'!T1427</f>
        <v>6.6108374384236477</v>
      </c>
      <c r="T88" s="19">
        <f>+'Ark1'!U1427</f>
        <v>207.57721674876828</v>
      </c>
      <c r="V88" s="11">
        <f>+'Ark1'!AG1427</f>
        <v>2113.2216748768474</v>
      </c>
      <c r="W88" s="105"/>
      <c r="X88" s="11" t="e">
        <f>IF(G88=0,"",1000*T88/#REF!)</f>
        <v>#REF!</v>
      </c>
      <c r="Y88" s="11"/>
      <c r="Z88" s="11">
        <f>+'Ark1'!AH1427</f>
        <v>100</v>
      </c>
      <c r="AA88" s="11">
        <f>+'Ark1'!W1427</f>
        <v>56.157635467980278</v>
      </c>
      <c r="AB88" s="11">
        <f>+'Ark1'!X1427</f>
        <v>0.9852216748768472</v>
      </c>
      <c r="AC88" s="11">
        <f>+'Ark1'!Y1427</f>
        <v>42.12662717486905</v>
      </c>
      <c r="AD88" s="1">
        <f>+'Ark1'!Z1427</f>
        <v>1.1063281604445128</v>
      </c>
      <c r="AE88" s="1">
        <f>+'Ark1'!AA1427</f>
        <v>2.2286271787027454</v>
      </c>
      <c r="AF88" s="105"/>
      <c r="AG88"/>
      <c r="AH88"/>
      <c r="AI88"/>
      <c r="AJ88"/>
      <c r="AK88"/>
      <c r="AL88"/>
      <c r="AM88"/>
    </row>
    <row r="89" spans="1:39">
      <c r="A89" s="105">
        <f t="shared" si="17"/>
        <v>4</v>
      </c>
      <c r="B89" s="4">
        <f>+'Ark1'!AP1428</f>
        <v>3</v>
      </c>
      <c r="C89" s="305" t="str">
        <f>VLOOKUP(B89,RNR!$E$1:$F$41,2)</f>
        <v>Sidet Trønder</v>
      </c>
      <c r="D89" s="32">
        <f>+'Ark1'!C1428</f>
        <v>2022</v>
      </c>
      <c r="E89">
        <f>+'Ark1'!Q1428</f>
        <v>151</v>
      </c>
      <c r="G89" s="440">
        <f>+'Ark1'!R1428</f>
        <v>299</v>
      </c>
      <c r="I89" s="67">
        <f>+'Ark1'!AE1428</f>
        <v>0.48320108599040063</v>
      </c>
      <c r="J89" s="67"/>
      <c r="K89" s="67">
        <f>+'Ark1'!AF1428</f>
        <v>0.3440381922558215</v>
      </c>
      <c r="L89" s="1">
        <f>+'Ark1'!S1428</f>
        <v>3.1275167785234901</v>
      </c>
      <c r="N89" s="125"/>
      <c r="O89" s="11">
        <f>+IF(G89=0,"",'Ark1'!AR1428)</f>
        <v>200.32775919732441</v>
      </c>
      <c r="P89" s="11">
        <f>+IF(G89=0,"",'Ark1'!AS1428)</f>
        <v>26.506099807131474</v>
      </c>
      <c r="Q89" s="118"/>
      <c r="R89" s="1">
        <f>+'Ark1'!T1428</f>
        <v>8.7491638795986617</v>
      </c>
      <c r="T89" s="19">
        <f>+'Ark1'!U1428</f>
        <v>213.90377926421405</v>
      </c>
      <c r="V89" s="11">
        <f>+'Ark1'!AG1428</f>
        <v>2388.4949832775919</v>
      </c>
      <c r="W89" s="105"/>
      <c r="X89" s="11" t="e">
        <f>IF(G89=0,"",1000*T89/#REF!)</f>
        <v>#REF!</v>
      </c>
      <c r="Y89" s="11"/>
      <c r="Z89" s="11">
        <f>+'Ark1'!AH1428</f>
        <v>100</v>
      </c>
      <c r="AA89" s="11">
        <f>+'Ark1'!W1428</f>
        <v>79.59866220735789</v>
      </c>
      <c r="AB89" s="11">
        <f>+'Ark1'!X1428</f>
        <v>0.33444816053511711</v>
      </c>
      <c r="AC89" s="11">
        <f>+'Ark1'!Y1428</f>
        <v>45.337204528728009</v>
      </c>
      <c r="AD89" s="1">
        <f>+'Ark1'!Z1428</f>
        <v>1.3896090752416121</v>
      </c>
      <c r="AE89" s="1">
        <f>+'Ark1'!AA1428</f>
        <v>2.6515517580563728</v>
      </c>
      <c r="AF89" s="105"/>
      <c r="AG89"/>
      <c r="AH89"/>
      <c r="AI89"/>
      <c r="AJ89"/>
      <c r="AK89"/>
      <c r="AL89"/>
      <c r="AM89"/>
    </row>
    <row r="90" spans="1:39">
      <c r="A90" s="105">
        <f t="shared" si="17"/>
        <v>5</v>
      </c>
      <c r="B90" s="4">
        <f>+'Ark1'!AP1429</f>
        <v>4</v>
      </c>
      <c r="C90" s="305" t="str">
        <f>VLOOKUP(B90,RNR!$E$1:$F$41,2)</f>
        <v>Telemark</v>
      </c>
      <c r="D90" s="32">
        <f>+'Ark1'!C1429</f>
        <v>2022</v>
      </c>
      <c r="E90">
        <f>+'Ark1'!Q1429</f>
        <v>49</v>
      </c>
      <c r="G90" s="440">
        <f>+'Ark1'!R1429</f>
        <v>74</v>
      </c>
      <c r="I90" s="67">
        <f>+'Ark1'!AE1429</f>
        <v>0.1195882286397647</v>
      </c>
      <c r="J90" s="67"/>
      <c r="K90" s="67">
        <f>+'Ark1'!AF1429</f>
        <v>9.5546599200401372E-2</v>
      </c>
      <c r="L90" s="1">
        <f>+'Ark1'!S1429</f>
        <v>3.5270270270270281</v>
      </c>
      <c r="N90" s="125"/>
      <c r="O90" s="11">
        <f>+IF(G90=0,"",'Ark1'!AR1429)</f>
        <v>205.027027027027</v>
      </c>
      <c r="P90" s="11">
        <f>+IF(G90=0,"",'Ark1'!AS1429)</f>
        <v>27.64971905628812</v>
      </c>
      <c r="Q90" s="118"/>
      <c r="R90" s="1">
        <f>+'Ark1'!T1429</f>
        <v>8.675675675675679</v>
      </c>
      <c r="T90" s="19">
        <f>+'Ark1'!U1429</f>
        <v>240.03054054054056</v>
      </c>
      <c r="V90" s="11">
        <f>+'Ark1'!AG1429</f>
        <v>2464.2702702702704</v>
      </c>
      <c r="W90" s="105"/>
      <c r="X90" s="11" t="e">
        <f>IF(G90=0,"",1000*T90/#REF!)</f>
        <v>#REF!</v>
      </c>
      <c r="Y90" s="11"/>
      <c r="Z90" s="11">
        <f>+'Ark1'!AH1429</f>
        <v>100</v>
      </c>
      <c r="AA90" s="11">
        <f>+'Ark1'!W1429</f>
        <v>79.72972972972974</v>
      </c>
      <c r="AB90" s="11">
        <f>+'Ark1'!X1429</f>
        <v>1.3513513513513515</v>
      </c>
      <c r="AC90" s="11">
        <f>+'Ark1'!Y1429</f>
        <v>50.705840403834955</v>
      </c>
      <c r="AD90" s="1">
        <f>+'Ark1'!Z1429</f>
        <v>1.3378378378378373</v>
      </c>
      <c r="AE90" s="1">
        <f>+'Ark1'!AA1429</f>
        <v>2.5314674096588905</v>
      </c>
      <c r="AF90" s="105"/>
      <c r="AG90"/>
      <c r="AH90"/>
      <c r="AI90"/>
      <c r="AJ90"/>
      <c r="AK90"/>
      <c r="AL90"/>
      <c r="AM90"/>
    </row>
    <row r="91" spans="1:39">
      <c r="A91" s="105">
        <f t="shared" si="17"/>
        <v>6</v>
      </c>
      <c r="B91" s="4">
        <f>+'Ark1'!AP1430</f>
        <v>5</v>
      </c>
      <c r="C91" s="305" t="str">
        <f>VLOOKUP(B91,RNR!$E$1:$F$41,2)</f>
        <v>Dølafe</v>
      </c>
      <c r="D91" s="32">
        <f>+'Ark1'!C1430</f>
        <v>2022</v>
      </c>
      <c r="E91">
        <f>+'Ark1'!Q1430</f>
        <v>30</v>
      </c>
      <c r="G91" s="440">
        <f>+'Ark1'!R1430</f>
        <v>43</v>
      </c>
      <c r="I91" s="67">
        <f>+'Ark1'!AE1430</f>
        <v>6.9490457182565996E-2</v>
      </c>
      <c r="J91" s="67"/>
      <c r="K91" s="67">
        <f>+'Ark1'!AF1430</f>
        <v>5.6286999884988038E-2</v>
      </c>
      <c r="L91" s="1">
        <f>+'Ark1'!S1430</f>
        <v>4.1395348837209314</v>
      </c>
      <c r="N91" s="125"/>
      <c r="O91" s="11">
        <f>+IF(G91=0,"",'Ark1'!AR1430)</f>
        <v>200.51162790697677</v>
      </c>
      <c r="P91" s="11">
        <f>+IF(G91=0,"",'Ark1'!AS1430)</f>
        <v>29.939814720581634</v>
      </c>
      <c r="Q91" s="118"/>
      <c r="R91" s="1">
        <f>+'Ark1'!T1430</f>
        <v>10.046511627906982</v>
      </c>
      <c r="T91" s="19">
        <f>+'Ark1'!U1430</f>
        <v>243.34511627906969</v>
      </c>
      <c r="V91" s="11">
        <f>+'Ark1'!AG1430</f>
        <v>2403.6279069767456</v>
      </c>
      <c r="W91" s="105"/>
      <c r="X91" s="11" t="e">
        <f>IF(G91=0,"",1000*T91/#REF!)</f>
        <v>#REF!</v>
      </c>
      <c r="Y91" s="11"/>
      <c r="Z91" s="11">
        <f>+'Ark1'!AH1430</f>
        <v>100</v>
      </c>
      <c r="AA91" s="11">
        <f>+'Ark1'!W1430</f>
        <v>90.697674418604677</v>
      </c>
      <c r="AB91" s="11">
        <f>+'Ark1'!X1430</f>
        <v>2.3255813953488378</v>
      </c>
      <c r="AC91" s="11">
        <f>+'Ark1'!Y1430</f>
        <v>54.084449915487966</v>
      </c>
      <c r="AD91" s="1">
        <f>+'Ark1'!Z1430</f>
        <v>1.5638562259027364</v>
      </c>
      <c r="AE91" s="1">
        <f>+'Ark1'!AA1430</f>
        <v>2.693260221730871</v>
      </c>
      <c r="AF91" s="105"/>
      <c r="AG91"/>
      <c r="AH91"/>
      <c r="AI91"/>
      <c r="AJ91"/>
      <c r="AK91"/>
      <c r="AL91"/>
      <c r="AM91"/>
    </row>
    <row r="92" spans="1:39">
      <c r="A92" s="105">
        <f t="shared" si="17"/>
        <v>7</v>
      </c>
      <c r="B92" s="4">
        <f>+'Ark1'!AP1431</f>
        <v>6</v>
      </c>
      <c r="C92" s="305" t="str">
        <f>VLOOKUP(B92,RNR!$E$1:$F$41,2)</f>
        <v>Raukolle</v>
      </c>
      <c r="D92" s="32">
        <f>+'Ark1'!C1431</f>
        <v>2022</v>
      </c>
      <c r="E92">
        <f>+'Ark1'!Q1431</f>
        <v>31</v>
      </c>
      <c r="G92" s="440">
        <f>+'Ark1'!R1431</f>
        <v>62</v>
      </c>
      <c r="I92" s="67">
        <f>+'Ark1'!AE1431</f>
        <v>0.10019554291439745</v>
      </c>
      <c r="J92" s="67"/>
      <c r="K92" s="67">
        <f>+'Ark1'!AF1431</f>
        <v>8.1208041327438002E-2</v>
      </c>
      <c r="L92" s="1">
        <f>+'Ark1'!S1431</f>
        <v>3.0645161290322571</v>
      </c>
      <c r="N92" s="125"/>
      <c r="O92" s="11">
        <f>+IF(G92=0,"",'Ark1'!AR1431)</f>
        <v>210.12903225806448</v>
      </c>
      <c r="P92" s="11">
        <f>+IF(G92=0,"",'Ark1'!AS1431)</f>
        <v>26.074879598547088</v>
      </c>
      <c r="Q92" s="118"/>
      <c r="R92" s="1">
        <f>+'Ark1'!T1431</f>
        <v>7.8548387096774208</v>
      </c>
      <c r="T92" s="19">
        <f>+'Ark1'!U1431</f>
        <v>243.49516129032256</v>
      </c>
      <c r="V92" s="11">
        <f>+'Ark1'!AG1431</f>
        <v>2530.354838709678</v>
      </c>
      <c r="W92" s="105"/>
      <c r="X92" s="11" t="e">
        <f>IF(G92=0,"",1000*T92/#REF!)</f>
        <v>#REF!</v>
      </c>
      <c r="Y92" s="11"/>
      <c r="Z92" s="11">
        <f>+'Ark1'!AH1431</f>
        <v>100</v>
      </c>
      <c r="AA92" s="11">
        <f>+'Ark1'!W1431</f>
        <v>67.741935483870975</v>
      </c>
      <c r="AB92" s="11">
        <f>+'Ark1'!X1431</f>
        <v>4.8387096774193559</v>
      </c>
      <c r="AC92" s="11">
        <f>+'Ark1'!Y1431</f>
        <v>58.16618690586121</v>
      </c>
      <c r="AD92" s="1">
        <f>+'Ark1'!Z1431</f>
        <v>1.5540889639285036</v>
      </c>
      <c r="AE92" s="1">
        <f>+'Ark1'!AA1431</f>
        <v>2.6079702538474594</v>
      </c>
      <c r="AF92" s="105"/>
      <c r="AG92"/>
      <c r="AH92"/>
      <c r="AI92"/>
      <c r="AJ92"/>
      <c r="AK92"/>
      <c r="AL92"/>
      <c r="AM92"/>
    </row>
    <row r="93" spans="1:39">
      <c r="A93" s="105">
        <f t="shared" si="17"/>
        <v>8</v>
      </c>
      <c r="B93" s="4">
        <f>+'Ark1'!AP1432</f>
        <v>7</v>
      </c>
      <c r="C93" s="305" t="str">
        <f>VLOOKUP(B93,RNR!$E$1:$F$41,2)</f>
        <v>Sør- og Vestlands</v>
      </c>
      <c r="D93" s="32">
        <f>+'Ark1'!C1432</f>
        <v>2022</v>
      </c>
      <c r="E93">
        <f>+'Ark1'!Q1432</f>
        <v>17</v>
      </c>
      <c r="G93" s="440">
        <f>+'Ark1'!R1432</f>
        <v>21</v>
      </c>
      <c r="I93" s="67">
        <f>+'Ark1'!AE1432</f>
        <v>3.3937200019392683E-2</v>
      </c>
      <c r="J93" s="67"/>
      <c r="K93" s="67">
        <f>+'Ark1'!AF1432</f>
        <v>2.7112739254452033E-2</v>
      </c>
      <c r="L93" s="1">
        <f>+'Ark1'!S1432</f>
        <v>3.9047619047619033</v>
      </c>
      <c r="N93" s="125"/>
      <c r="O93" s="11">
        <f>+IF(G93=0,"",'Ark1'!AR1432)</f>
        <v>202.23809523809524</v>
      </c>
      <c r="P93" s="11">
        <f>+IF(G93=0,"",'Ark1'!AS1432)</f>
        <v>28.969665585131892</v>
      </c>
      <c r="Q93" s="118"/>
      <c r="R93" s="1">
        <f>+'Ark1'!T1432</f>
        <v>9.4285714285714306</v>
      </c>
      <c r="T93" s="19">
        <f>+'Ark1'!U1432</f>
        <v>240.01428571428559</v>
      </c>
      <c r="V93" s="11">
        <f>+'Ark1'!AG1432</f>
        <v>2349.904761904761</v>
      </c>
      <c r="W93" s="105"/>
      <c r="X93" s="11" t="e">
        <f>IF(G93=0,"",1000*T93/#REF!)</f>
        <v>#REF!</v>
      </c>
      <c r="Y93" s="11"/>
      <c r="Z93" s="11">
        <f>+'Ark1'!AH1432</f>
        <v>100</v>
      </c>
      <c r="AA93" s="11">
        <f>+'Ark1'!W1432</f>
        <v>95.238095238095283</v>
      </c>
      <c r="AB93" s="11">
        <f>+'Ark1'!X1432</f>
        <v>0</v>
      </c>
      <c r="AC93" s="11">
        <f>+'Ark1'!Y1432</f>
        <v>41.750748903625905</v>
      </c>
      <c r="AD93" s="1">
        <f>+'Ark1'!Z1432</f>
        <v>1.3768411709334256</v>
      </c>
      <c r="AE93" s="1">
        <f>+'Ark1'!AA1432</f>
        <v>2.1507790077402285</v>
      </c>
      <c r="AF93" s="105"/>
      <c r="AG93"/>
      <c r="AH93"/>
      <c r="AI93"/>
      <c r="AJ93"/>
      <c r="AK93"/>
      <c r="AL93"/>
      <c r="AM93"/>
    </row>
    <row r="94" spans="1:39">
      <c r="A94" s="105">
        <f t="shared" si="17"/>
        <v>9</v>
      </c>
      <c r="B94" s="4">
        <f>+'Ark1'!AP1433</f>
        <v>8</v>
      </c>
      <c r="C94" s="305" t="str">
        <f>VLOOKUP(B94,RNR!$E$1:$F$41,2)</f>
        <v>Vestlandsfe</v>
      </c>
      <c r="D94" s="32">
        <f>+'Ark1'!C1433</f>
        <v>2022</v>
      </c>
      <c r="E94">
        <f>+'Ark1'!Q1433</f>
        <v>79</v>
      </c>
      <c r="G94" s="440">
        <f>+'Ark1'!R1433</f>
        <v>132</v>
      </c>
      <c r="I94" s="67">
        <f>+'Ark1'!AE1433</f>
        <v>0.21331954297903979</v>
      </c>
      <c r="J94" s="67"/>
      <c r="K94" s="67">
        <f>+'Ark1'!AF1433</f>
        <v>0.14344663255391743</v>
      </c>
      <c r="L94" s="1">
        <f>+'Ark1'!S1433</f>
        <v>3.0833333333333335</v>
      </c>
      <c r="N94" s="125"/>
      <c r="O94" s="11">
        <f>+IF(G94=0,"",'Ark1'!AR1433)</f>
        <v>196.28030303030303</v>
      </c>
      <c r="P94" s="11">
        <f>+IF(G94=0,"",'Ark1'!AS1433)</f>
        <v>26.512589146388457</v>
      </c>
      <c r="Q94" s="118"/>
      <c r="R94" s="1">
        <f>+'Ark1'!T1433</f>
        <v>8.5909090909090917</v>
      </c>
      <c r="T94" s="19">
        <f>+'Ark1'!U1433</f>
        <v>202.02234848484864</v>
      </c>
      <c r="V94" s="11">
        <f>+'Ark1'!AG1433</f>
        <v>2622.378787878788</v>
      </c>
      <c r="W94" s="105"/>
      <c r="X94" s="11" t="e">
        <f>IF(G94=0,"",1000*T94/#REF!)</f>
        <v>#REF!</v>
      </c>
      <c r="Y94" s="11"/>
      <c r="Z94" s="11">
        <f>+'Ark1'!AH1433</f>
        <v>100</v>
      </c>
      <c r="AA94" s="11">
        <f>+'Ark1'!W1433</f>
        <v>77.272727272727266</v>
      </c>
      <c r="AB94" s="11">
        <f>+'Ark1'!X1433</f>
        <v>1.5151515151515151</v>
      </c>
      <c r="AC94" s="11">
        <f>+'Ark1'!Y1433</f>
        <v>46.446482821137806</v>
      </c>
      <c r="AD94" s="1">
        <f>+'Ark1'!Z1433</f>
        <v>1.3373518987200412</v>
      </c>
      <c r="AE94" s="1">
        <f>+'Ark1'!AA1433</f>
        <v>2.9334914182295502</v>
      </c>
      <c r="AF94" s="105"/>
      <c r="AG94"/>
      <c r="AH94"/>
      <c r="AI94"/>
      <c r="AJ94"/>
      <c r="AK94"/>
      <c r="AL94"/>
      <c r="AM94"/>
    </row>
    <row r="95" spans="1:39">
      <c r="A95" s="105">
        <f t="shared" si="17"/>
        <v>10</v>
      </c>
      <c r="B95" s="4">
        <f>+'Ark1'!AP1434</f>
        <v>9</v>
      </c>
      <c r="C95" s="305" t="str">
        <f>VLOOKUP(B95,RNR!$E$1:$F$41,2)</f>
        <v>Holstein</v>
      </c>
      <c r="D95" s="32">
        <f>+'Ark1'!C1434</f>
        <v>2022</v>
      </c>
      <c r="E95">
        <f>+'Ark1'!Q1434</f>
        <v>618</v>
      </c>
      <c r="G95" s="440">
        <f>+'Ark1'!R1434</f>
        <v>1921</v>
      </c>
      <c r="I95" s="67">
        <f>+'Ark1'!AE1434</f>
        <v>3.1044457732025399</v>
      </c>
      <c r="J95" s="67"/>
      <c r="K95" s="67">
        <f>+'Ark1'!AF1434</f>
        <v>3.0616125496156319</v>
      </c>
      <c r="L95" s="1">
        <f>+'Ark1'!S1434</f>
        <v>2.6356064549713705</v>
      </c>
      <c r="N95" s="125"/>
      <c r="O95" s="11">
        <f>+IF(G95=0,"",'Ark1'!AR1434)</f>
        <v>232.81780322748568</v>
      </c>
      <c r="P95" s="11">
        <f>+IF(G95=0,"",'Ark1'!AS1434)</f>
        <v>23.441937588033845</v>
      </c>
      <c r="Q95" s="118"/>
      <c r="R95" s="1">
        <f>+'Ark1'!T1434</f>
        <v>6.8636127017178516</v>
      </c>
      <c r="T95" s="19">
        <f>+'Ark1'!U1434</f>
        <v>296.28239979177567</v>
      </c>
      <c r="V95" s="11">
        <f>+'Ark1'!AG1434</f>
        <v>2073.6116605934403</v>
      </c>
      <c r="W95" s="105"/>
      <c r="X95" s="11" t="e">
        <f>IF(G95=0,"",1000*T95/#REF!)</f>
        <v>#REF!</v>
      </c>
      <c r="Y95" s="11"/>
      <c r="Z95" s="11">
        <f>+'Ark1'!AH1434</f>
        <v>99.687662675689765</v>
      </c>
      <c r="AA95" s="11">
        <f>+'Ark1'!W1434</f>
        <v>56.585111920874553</v>
      </c>
      <c r="AB95" s="11">
        <f>+'Ark1'!X1434</f>
        <v>14.107235814679855</v>
      </c>
      <c r="AC95" s="11">
        <f>+'Ark1'!Y1434</f>
        <v>49.017159251757377</v>
      </c>
      <c r="AD95" s="1">
        <f>+'Ark1'!Z1434</f>
        <v>1.1689467485863896</v>
      </c>
      <c r="AE95" s="1">
        <f>+'Ark1'!AA1434</f>
        <v>2.2667350372793043</v>
      </c>
      <c r="AF95" s="105"/>
      <c r="AG95"/>
      <c r="AH95"/>
      <c r="AI95"/>
      <c r="AJ95"/>
      <c r="AK95"/>
      <c r="AL95"/>
      <c r="AM95"/>
    </row>
    <row r="96" spans="1:39">
      <c r="A96" s="105">
        <f t="shared" si="17"/>
        <v>11</v>
      </c>
      <c r="B96" s="4">
        <f>+'Ark1'!AP1435</f>
        <v>10</v>
      </c>
      <c r="C96" s="305" t="str">
        <f>VLOOKUP(B96,RNR!$E$1:$F$41,2)</f>
        <v>Rødt Dansk</v>
      </c>
      <c r="D96" s="32">
        <f>+'Ark1'!C1435</f>
        <v>2022</v>
      </c>
      <c r="E96">
        <f>+'Ark1'!Q1435</f>
        <v>0</v>
      </c>
      <c r="G96" s="440">
        <f>+'Ark1'!R1435</f>
        <v>0</v>
      </c>
      <c r="I96" s="67">
        <f>+'Ark1'!AE1435</f>
        <v>0</v>
      </c>
      <c r="J96" s="67"/>
      <c r="K96" s="67">
        <f>+'Ark1'!AF1435</f>
        <v>0</v>
      </c>
      <c r="L96" s="1">
        <f>+'Ark1'!S1435</f>
        <v>0</v>
      </c>
      <c r="N96" s="125"/>
      <c r="O96" s="11" t="str">
        <f>+IF(G96=0,"",'Ark1'!AR1435)</f>
        <v/>
      </c>
      <c r="P96" s="11" t="str">
        <f>+IF(G96=0,"",'Ark1'!AS1435)</f>
        <v/>
      </c>
      <c r="Q96" s="118"/>
      <c r="R96" s="1">
        <f>+'Ark1'!T1435</f>
        <v>0</v>
      </c>
      <c r="T96" s="19">
        <f>+'Ark1'!U1435</f>
        <v>0</v>
      </c>
      <c r="V96" s="11">
        <f>+'Ark1'!AG1435</f>
        <v>0</v>
      </c>
      <c r="W96" s="105"/>
      <c r="X96" s="11" t="str">
        <f>IF(G96=0,"",1000*T96/#REF!)</f>
        <v/>
      </c>
      <c r="Y96" s="11"/>
      <c r="Z96" s="11">
        <f>+'Ark1'!AH1435</f>
        <v>0</v>
      </c>
      <c r="AA96" s="11">
        <f>+'Ark1'!W1435</f>
        <v>0</v>
      </c>
      <c r="AB96" s="11">
        <f>+'Ark1'!X1435</f>
        <v>0</v>
      </c>
      <c r="AC96" s="11">
        <f>+'Ark1'!Y1435</f>
        <v>0</v>
      </c>
      <c r="AD96" s="1">
        <f>+'Ark1'!Z1435</f>
        <v>0</v>
      </c>
      <c r="AE96" s="1">
        <f>+'Ark1'!AA1435</f>
        <v>0</v>
      </c>
      <c r="AF96" s="105"/>
      <c r="AG96"/>
      <c r="AH96"/>
      <c r="AI96"/>
      <c r="AJ96"/>
      <c r="AK96"/>
      <c r="AL96"/>
      <c r="AM96"/>
    </row>
    <row r="97" spans="1:39">
      <c r="A97" s="105">
        <f t="shared" si="17"/>
        <v>12</v>
      </c>
      <c r="B97" s="4">
        <f>+'Ark1'!AP1436</f>
        <v>11</v>
      </c>
      <c r="C97" s="305" t="str">
        <f>VLOOKUP(B97,RNR!$E$1:$F$41,2)</f>
        <v>Brown Swiss</v>
      </c>
      <c r="D97" s="32">
        <f>+'Ark1'!C1436</f>
        <v>2022</v>
      </c>
      <c r="E97">
        <f>+'Ark1'!Q1436</f>
        <v>50</v>
      </c>
      <c r="G97" s="440">
        <f>+'Ark1'!R1436</f>
        <v>74</v>
      </c>
      <c r="I97" s="67">
        <f>+'Ark1'!AE1436</f>
        <v>0.1195882286397647</v>
      </c>
      <c r="J97" s="67"/>
      <c r="K97" s="67">
        <f>+'Ark1'!AF1436</f>
        <v>0.11749660555664238</v>
      </c>
      <c r="L97" s="1">
        <f>+'Ark1'!S1436</f>
        <v>3.0540540540540535</v>
      </c>
      <c r="N97" s="125"/>
      <c r="O97" s="11">
        <f>+IF(G97=0,"",'Ark1'!AR1436)</f>
        <v>228.63513513513516</v>
      </c>
      <c r="P97" s="11">
        <f>+IF(G97=0,"",'Ark1'!AS1436)</f>
        <v>24.687475392790681</v>
      </c>
      <c r="Q97" s="118"/>
      <c r="R97" s="1">
        <f>+'Ark1'!T1436</f>
        <v>7.5945945945945956</v>
      </c>
      <c r="T97" s="19">
        <f>+'Ark1'!U1436</f>
        <v>295.1729729729729</v>
      </c>
      <c r="V97" s="11">
        <f>+'Ark1'!AG1436</f>
        <v>2024.1486486486488</v>
      </c>
      <c r="W97" s="105"/>
      <c r="X97" s="11" t="e">
        <f>IF(G97=0,"",1000*T97/#REF!)</f>
        <v>#REF!</v>
      </c>
      <c r="Y97" s="11"/>
      <c r="Z97" s="11">
        <f>+'Ark1'!AH1436</f>
        <v>100</v>
      </c>
      <c r="AA97" s="11">
        <f>+'Ark1'!W1436</f>
        <v>68.918918918918934</v>
      </c>
      <c r="AB97" s="11">
        <f>+'Ark1'!X1436</f>
        <v>13.513513513513516</v>
      </c>
      <c r="AC97" s="11">
        <f>+'Ark1'!Y1436</f>
        <v>41.630460188254389</v>
      </c>
      <c r="AD97" s="1">
        <f>+'Ark1'!Z1436</f>
        <v>1.0640551181097049</v>
      </c>
      <c r="AE97" s="1">
        <f>+'Ark1'!AA1436</f>
        <v>2.0329642777396191</v>
      </c>
      <c r="AF97" s="105"/>
      <c r="AG97"/>
      <c r="AH97"/>
      <c r="AI97"/>
      <c r="AJ97"/>
      <c r="AK97"/>
      <c r="AL97"/>
      <c r="AM97"/>
    </row>
    <row r="98" spans="1:39">
      <c r="A98" s="105">
        <f t="shared" si="17"/>
        <v>13</v>
      </c>
      <c r="B98" s="4">
        <f>+'Ark1'!AP1437</f>
        <v>12</v>
      </c>
      <c r="C98" s="305" t="str">
        <f>VLOOKUP(B98,RNR!$E$1:$F$41,2)</f>
        <v>Jarlsberg</v>
      </c>
      <c r="D98" s="32">
        <f>+'Ark1'!C1437</f>
        <v>2022</v>
      </c>
      <c r="E98">
        <f>+'Ark1'!Q1437</f>
        <v>9</v>
      </c>
      <c r="G98" s="440">
        <f>+'Ark1'!R1437</f>
        <v>27</v>
      </c>
      <c r="I98" s="67">
        <f>+'Ark1'!AE1437</f>
        <v>4.3633542882076305E-2</v>
      </c>
      <c r="J98" s="67"/>
      <c r="K98" s="67">
        <f>+'Ark1'!AF1437</f>
        <v>3.6272426654503802E-2</v>
      </c>
      <c r="L98" s="1">
        <f>+'Ark1'!S1437</f>
        <v>3.1111111111111112</v>
      </c>
      <c r="N98" s="125"/>
      <c r="O98" s="11">
        <f>+IF(G98=0,"",'Ark1'!AR1437)</f>
        <v>211.92592592592592</v>
      </c>
      <c r="P98" s="11">
        <f>+IF(G98=0,"",'Ark1'!AS1437)</f>
        <v>26.060587680661495</v>
      </c>
      <c r="Q98" s="118"/>
      <c r="R98" s="1">
        <f>+'Ark1'!T1437</f>
        <v>8.7407407407407387</v>
      </c>
      <c r="T98" s="19">
        <f>+'Ark1'!U1437</f>
        <v>249.74444444444444</v>
      </c>
      <c r="V98" s="11">
        <f>+'Ark1'!AG1437</f>
        <v>2432.2222222222222</v>
      </c>
      <c r="W98" s="105"/>
      <c r="X98" s="11" t="e">
        <f>IF(G98=0,"",1000*T98/#REF!)</f>
        <v>#REF!</v>
      </c>
      <c r="Y98" s="11"/>
      <c r="Z98" s="11">
        <f>+'Ark1'!AH1437</f>
        <v>100</v>
      </c>
      <c r="AA98" s="11">
        <f>+'Ark1'!W1437</f>
        <v>81.481481481481467</v>
      </c>
      <c r="AB98" s="11">
        <f>+'Ark1'!X1437</f>
        <v>3.7037037037037042</v>
      </c>
      <c r="AC98" s="11">
        <f>+'Ark1'!Y1437</f>
        <v>57.864627033520151</v>
      </c>
      <c r="AD98" s="1">
        <f>+'Ark1'!Z1437</f>
        <v>1.3966450099973922</v>
      </c>
      <c r="AE98" s="1">
        <f>+'Ark1'!AA1437</f>
        <v>2.8361762546780223</v>
      </c>
      <c r="AF98" s="105"/>
      <c r="AG98"/>
      <c r="AH98"/>
      <c r="AI98"/>
      <c r="AJ98"/>
      <c r="AK98"/>
      <c r="AL98"/>
      <c r="AM98"/>
    </row>
    <row r="99" spans="1:39">
      <c r="A99" s="105">
        <f t="shared" si="17"/>
        <v>14</v>
      </c>
      <c r="B99" s="4">
        <f>+'Ark1'!AP1438</f>
        <v>13</v>
      </c>
      <c r="C99" s="305" t="str">
        <f>VLOOKUP(B99,RNR!$E$1:$F$41,2)</f>
        <v>Fleckvieh</v>
      </c>
      <c r="D99" s="32">
        <f>+'Ark1'!C1438</f>
        <v>2022</v>
      </c>
      <c r="E99">
        <f>+'Ark1'!Q1438</f>
        <v>147</v>
      </c>
      <c r="G99" s="440">
        <f>+'Ark1'!R1438</f>
        <v>222</v>
      </c>
      <c r="I99" s="67">
        <f>+'Ark1'!AE1438</f>
        <v>0.35876468591929406</v>
      </c>
      <c r="J99" s="67"/>
      <c r="K99" s="67">
        <f>+'Ark1'!AF1438</f>
        <v>0.38766036972387502</v>
      </c>
      <c r="L99" s="1">
        <f>+'Ark1'!S1438</f>
        <v>4.3423423423423433</v>
      </c>
      <c r="N99" s="125"/>
      <c r="O99" s="11">
        <f>+IF(G99=0,"",'Ark1'!AR1438)</f>
        <v>227.55405405405409</v>
      </c>
      <c r="P99" s="11">
        <f>+IF(G99=0,"",'Ark1'!AS1438)</f>
        <v>27.480567417042945</v>
      </c>
      <c r="Q99" s="118"/>
      <c r="R99" s="1">
        <f>+'Ark1'!T1438</f>
        <v>7.1216216216216237</v>
      </c>
      <c r="T99" s="19">
        <f>+'Ark1'!U1438</f>
        <v>324.6245945945945</v>
      </c>
      <c r="V99" s="11">
        <f>+'Ark1'!AG1438</f>
        <v>1964.5540540540535</v>
      </c>
      <c r="W99" s="105"/>
      <c r="X99" s="11" t="e">
        <f>IF(G99=0,"",1000*T99/#REF!)</f>
        <v>#REF!</v>
      </c>
      <c r="Y99" s="11"/>
      <c r="Z99" s="11">
        <f>+'Ark1'!AH1438</f>
        <v>100</v>
      </c>
      <c r="AA99" s="11">
        <f>+'Ark1'!W1438</f>
        <v>59.459459459459438</v>
      </c>
      <c r="AB99" s="11">
        <f>+'Ark1'!X1438</f>
        <v>29.279279279279287</v>
      </c>
      <c r="AC99" s="11">
        <f>+'Ark1'!Y1438</f>
        <v>53.698685528962315</v>
      </c>
      <c r="AD99" s="1">
        <f>+'Ark1'!Z1438</f>
        <v>1.2519929733525843</v>
      </c>
      <c r="AE99" s="1">
        <f>+'Ark1'!AA1438</f>
        <v>2.3745233909791832</v>
      </c>
      <c r="AF99" s="105"/>
      <c r="AG99"/>
      <c r="AH99"/>
      <c r="AI99"/>
      <c r="AJ99"/>
      <c r="AK99"/>
      <c r="AL99"/>
      <c r="AM99"/>
    </row>
    <row r="100" spans="1:39">
      <c r="A100" s="105">
        <f t="shared" si="17"/>
        <v>15</v>
      </c>
      <c r="B100" s="4">
        <f>+'Ark1'!AP1439</f>
        <v>14</v>
      </c>
      <c r="C100" s="305" t="str">
        <f>VLOOKUP(B100,RNR!$E$1:$F$41,2)</f>
        <v>Canadisk Ayrshire</v>
      </c>
      <c r="D100" s="32">
        <f>+'Ark1'!C1439</f>
        <v>2022</v>
      </c>
      <c r="E100">
        <f>+'Ark1'!Q1439</f>
        <v>0</v>
      </c>
      <c r="G100" s="440">
        <f>+'Ark1'!R1439</f>
        <v>0</v>
      </c>
      <c r="I100" s="67">
        <f>+'Ark1'!AE1439</f>
        <v>0</v>
      </c>
      <c r="J100" s="67"/>
      <c r="K100" s="67">
        <f>+'Ark1'!AF1439</f>
        <v>0</v>
      </c>
      <c r="L100" s="1">
        <f>+'Ark1'!S1439</f>
        <v>0</v>
      </c>
      <c r="N100" s="125"/>
      <c r="O100" s="11" t="str">
        <f>+IF(G100=0,"",'Ark1'!AR1439)</f>
        <v/>
      </c>
      <c r="P100" s="11" t="str">
        <f>+IF(G100=0,"",'Ark1'!AS1439)</f>
        <v/>
      </c>
      <c r="Q100" s="118"/>
      <c r="R100" s="1">
        <f>+'Ark1'!T1439</f>
        <v>0</v>
      </c>
      <c r="T100" s="19">
        <f>+'Ark1'!U1439</f>
        <v>0</v>
      </c>
      <c r="V100" s="11">
        <f>+'Ark1'!AG1439</f>
        <v>0</v>
      </c>
      <c r="W100" s="105"/>
      <c r="X100" s="11" t="str">
        <f>IF(G100=0,"",1000*T100/#REF!)</f>
        <v/>
      </c>
      <c r="Y100" s="11"/>
      <c r="Z100" s="11">
        <f>+'Ark1'!AH1439</f>
        <v>0</v>
      </c>
      <c r="AA100" s="11">
        <f>+'Ark1'!W1439</f>
        <v>0</v>
      </c>
      <c r="AB100" s="11">
        <f>+'Ark1'!X1439</f>
        <v>0</v>
      </c>
      <c r="AC100" s="11">
        <f>+'Ark1'!Y1439</f>
        <v>0</v>
      </c>
      <c r="AD100" s="1">
        <f>+'Ark1'!Z1439</f>
        <v>0</v>
      </c>
      <c r="AE100" s="1">
        <f>+'Ark1'!AA1439</f>
        <v>0</v>
      </c>
      <c r="AF100" s="105"/>
      <c r="AG100"/>
      <c r="AH100"/>
      <c r="AI100"/>
      <c r="AJ100"/>
      <c r="AK100"/>
      <c r="AL100"/>
      <c r="AM100"/>
    </row>
    <row r="101" spans="1:39">
      <c r="A101" s="105">
        <f t="shared" si="17"/>
        <v>16</v>
      </c>
      <c r="B101" s="4">
        <f>+'Ark1'!AP1440</f>
        <v>15</v>
      </c>
      <c r="C101" s="305" t="str">
        <f>VLOOKUP(B101,RNR!$E$1:$F$41,2)</f>
        <v>Montbéliard</v>
      </c>
      <c r="D101" s="32">
        <f>+'Ark1'!C1440</f>
        <v>2022</v>
      </c>
      <c r="E101">
        <f>+'Ark1'!Q1440</f>
        <v>1</v>
      </c>
      <c r="G101" s="440">
        <f>+'Ark1'!R1440</f>
        <v>2</v>
      </c>
      <c r="I101" s="67">
        <f>+'Ark1'!AE1440</f>
        <v>3.2321142875612074E-3</v>
      </c>
      <c r="J101" s="67"/>
      <c r="K101" s="67">
        <f>+'Ark1'!AF1440</f>
        <v>3.4211658365239156E-3</v>
      </c>
      <c r="L101" s="1">
        <f>+'Ark1'!S1440</f>
        <v>4</v>
      </c>
      <c r="N101" s="125"/>
      <c r="O101" s="11">
        <f>+IF(G101=0,"",'Ark1'!AR1440)</f>
        <v>228.5</v>
      </c>
      <c r="P101" s="11">
        <f>+IF(G101=0,"",'Ark1'!AS1440)</f>
        <v>26.657892167394458</v>
      </c>
      <c r="Q101" s="118"/>
      <c r="R101" s="1">
        <f>+'Ark1'!T1440</f>
        <v>6</v>
      </c>
      <c r="T101" s="19">
        <f>+'Ark1'!U1440</f>
        <v>318</v>
      </c>
      <c r="V101" s="11">
        <f>+'Ark1'!AG1440</f>
        <v>1990.5</v>
      </c>
      <c r="W101" s="105"/>
      <c r="X101" s="11" t="e">
        <f>IF(G101=0,"",1000*T101/#REF!)</f>
        <v>#REF!</v>
      </c>
      <c r="Y101" s="11"/>
      <c r="Z101" s="11">
        <f>+'Ark1'!AH1440</f>
        <v>100</v>
      </c>
      <c r="AA101" s="11">
        <f>+'Ark1'!W1440</f>
        <v>50</v>
      </c>
      <c r="AB101" s="11">
        <f>+'Ark1'!X1440</f>
        <v>0</v>
      </c>
      <c r="AC101" s="11">
        <f>+'Ark1'!Y1440</f>
        <v>5</v>
      </c>
      <c r="AD101" s="1">
        <f>+'Ark1'!Z1440</f>
        <v>0</v>
      </c>
      <c r="AE101" s="1">
        <f>+'Ark1'!AA1440</f>
        <v>2</v>
      </c>
      <c r="AF101" s="105"/>
      <c r="AG101"/>
      <c r="AH101"/>
      <c r="AI101"/>
      <c r="AJ101"/>
      <c r="AK101"/>
      <c r="AL101"/>
      <c r="AM101"/>
    </row>
    <row r="102" spans="1:39">
      <c r="A102" s="105">
        <f t="shared" si="17"/>
        <v>17</v>
      </c>
      <c r="B102" s="4">
        <f>+'Ark1'!AP1441</f>
        <v>16</v>
      </c>
      <c r="C102" s="305" t="str">
        <f>VLOOKUP(B102,RNR!$E$1:$F$41,2)</f>
        <v>Mørefe</v>
      </c>
      <c r="D102" s="32">
        <f>+'Ark1'!C1441</f>
        <v>2022</v>
      </c>
      <c r="E102">
        <f>+'Ark1'!Q1441</f>
        <v>0</v>
      </c>
      <c r="G102" s="440">
        <f>+'Ark1'!R1441</f>
        <v>0</v>
      </c>
      <c r="I102" s="67">
        <f>+'Ark1'!AE1441</f>
        <v>0</v>
      </c>
      <c r="J102" s="67"/>
      <c r="K102" s="67">
        <f>+'Ark1'!AF1441</f>
        <v>0</v>
      </c>
      <c r="L102" s="1">
        <f>+'Ark1'!S1441</f>
        <v>0</v>
      </c>
      <c r="N102" s="125"/>
      <c r="O102" s="11" t="str">
        <f>+IF(G102=0,"",'Ark1'!AR1441)</f>
        <v/>
      </c>
      <c r="P102" s="11" t="str">
        <f>+IF(G102=0,"",'Ark1'!AS1441)</f>
        <v/>
      </c>
      <c r="Q102" s="118"/>
      <c r="R102" s="1">
        <f>+'Ark1'!T1441</f>
        <v>0</v>
      </c>
      <c r="T102" s="19">
        <f>+'Ark1'!U1441</f>
        <v>0</v>
      </c>
      <c r="V102" s="11">
        <f>+'Ark1'!AG1441</f>
        <v>0</v>
      </c>
      <c r="W102" s="105"/>
      <c r="X102" s="11" t="str">
        <f>IF(G102=0,"",1000*T102/#REF!)</f>
        <v/>
      </c>
      <c r="Y102" s="11"/>
      <c r="Z102" s="11">
        <f>+'Ark1'!AH1441</f>
        <v>0</v>
      </c>
      <c r="AA102" s="11">
        <f>+'Ark1'!W1441</f>
        <v>0</v>
      </c>
      <c r="AB102" s="11">
        <f>+'Ark1'!X1441</f>
        <v>0</v>
      </c>
      <c r="AC102" s="11">
        <f>+'Ark1'!Y1441</f>
        <v>0</v>
      </c>
      <c r="AD102" s="1">
        <f>+'Ark1'!Z1441</f>
        <v>0</v>
      </c>
      <c r="AE102" s="1">
        <f>+'Ark1'!AA1441</f>
        <v>0</v>
      </c>
      <c r="AF102" s="105"/>
      <c r="AG102"/>
      <c r="AH102"/>
      <c r="AI102"/>
      <c r="AJ102"/>
      <c r="AK102"/>
      <c r="AL102"/>
      <c r="AM102"/>
    </row>
    <row r="103" spans="1:39">
      <c r="A103" s="105">
        <f t="shared" si="17"/>
        <v>18</v>
      </c>
      <c r="B103" s="4">
        <f>+'Ark1'!AP1442</f>
        <v>17</v>
      </c>
      <c r="C103" s="305" t="str">
        <f>VLOOKUP(B103,RNR!$E$1:$F$41,2)</f>
        <v>Normande</v>
      </c>
      <c r="D103" s="32">
        <f>+'Ark1'!C1442</f>
        <v>2022</v>
      </c>
      <c r="E103">
        <f>+'Ark1'!Q1442</f>
        <v>0</v>
      </c>
      <c r="G103" s="440">
        <f>+'Ark1'!R1442</f>
        <v>0</v>
      </c>
      <c r="I103" s="67">
        <f>+'Ark1'!AE1442</f>
        <v>0</v>
      </c>
      <c r="J103" s="67"/>
      <c r="K103" s="67">
        <f>+'Ark1'!AF1442</f>
        <v>0</v>
      </c>
      <c r="L103" s="1">
        <f>+'Ark1'!S1442</f>
        <v>0</v>
      </c>
      <c r="N103" s="125"/>
      <c r="O103" s="11" t="str">
        <f>+IF(G103=0,"",'Ark1'!AR1442)</f>
        <v/>
      </c>
      <c r="P103" s="11" t="str">
        <f>+IF(G103=0,"",'Ark1'!AS1442)</f>
        <v/>
      </c>
      <c r="Q103" s="118"/>
      <c r="R103" s="1">
        <f>+'Ark1'!T1442</f>
        <v>0</v>
      </c>
      <c r="T103" s="19">
        <f>+'Ark1'!U1442</f>
        <v>0</v>
      </c>
      <c r="V103" s="11">
        <f>+'Ark1'!AG1442</f>
        <v>0</v>
      </c>
      <c r="W103" s="105"/>
      <c r="X103" s="11" t="str">
        <f>IF(G103=0,"",1000*T103/#REF!)</f>
        <v/>
      </c>
      <c r="Y103" s="11"/>
      <c r="Z103" s="11">
        <f>+'Ark1'!AH1442</f>
        <v>0</v>
      </c>
      <c r="AA103" s="11">
        <f>+'Ark1'!W1442</f>
        <v>0</v>
      </c>
      <c r="AB103" s="11">
        <f>+'Ark1'!X1442</f>
        <v>0</v>
      </c>
      <c r="AC103" s="11">
        <f>+'Ark1'!Y1442</f>
        <v>0</v>
      </c>
      <c r="AD103" s="1">
        <f>+'Ark1'!Z1442</f>
        <v>0</v>
      </c>
      <c r="AE103" s="1">
        <f>+'Ark1'!AA1442</f>
        <v>0</v>
      </c>
      <c r="AF103" s="105"/>
      <c r="AG103"/>
      <c r="AH103"/>
      <c r="AI103"/>
      <c r="AJ103"/>
      <c r="AK103"/>
      <c r="AL103"/>
      <c r="AM103"/>
    </row>
    <row r="104" spans="1:39">
      <c r="A104" s="105">
        <f t="shared" si="17"/>
        <v>19</v>
      </c>
      <c r="B104" s="4">
        <f>+'Ark1'!AP1443</f>
        <v>21</v>
      </c>
      <c r="C104" s="305" t="str">
        <f>VLOOKUP(B104,RNR!$E$1:$F$41,2)</f>
        <v>Hereford</v>
      </c>
      <c r="D104" s="32">
        <f>+'Ark1'!C1443</f>
        <v>2022</v>
      </c>
      <c r="E104">
        <f>+'Ark1'!Q1443</f>
        <v>886</v>
      </c>
      <c r="G104" s="440">
        <f>+'Ark1'!R1443</f>
        <v>2323</v>
      </c>
      <c r="I104" s="67">
        <f>+'Ark1'!AE1443</f>
        <v>3.7541007450023431</v>
      </c>
      <c r="J104" s="67"/>
      <c r="K104" s="67">
        <f>+'Ark1'!AF1443</f>
        <v>4.113100015851562</v>
      </c>
      <c r="L104" s="1">
        <f>+'Ark1'!S1443</f>
        <v>5.5983606557377046</v>
      </c>
      <c r="N104" s="125"/>
      <c r="O104" s="11">
        <f>+IF(G104=0,"",'Ark1'!AR1443)</f>
        <v>216.97675419715881</v>
      </c>
      <c r="P104" s="11">
        <f>+IF(G104=0,"",'Ark1'!AS1443)</f>
        <v>32.087439331940566</v>
      </c>
      <c r="Q104" s="118"/>
      <c r="R104" s="1">
        <f>+'Ark1'!T1443</f>
        <v>10.692638829100302</v>
      </c>
      <c r="T104" s="19">
        <f>+'Ark1'!U1443</f>
        <v>329.15696513129524</v>
      </c>
      <c r="V104" s="11">
        <f>+'Ark1'!AG1443</f>
        <v>2695.2432199741716</v>
      </c>
      <c r="W104" s="105"/>
      <c r="X104" s="11" t="e">
        <f>IF(G104=0,"",1000*T104/#REF!)</f>
        <v>#REF!</v>
      </c>
      <c r="Y104" s="11"/>
      <c r="Z104" s="11">
        <f>+'Ark1'!AH1443</f>
        <v>99.182092122255696</v>
      </c>
      <c r="AA104" s="11">
        <f>+'Ark1'!W1443</f>
        <v>90.228153250107653</v>
      </c>
      <c r="AB104" s="11">
        <f>+'Ark1'!X1443</f>
        <v>36.117089969866562</v>
      </c>
      <c r="AC104" s="11">
        <f>+'Ark1'!Y1443</f>
        <v>66.458341119130353</v>
      </c>
      <c r="AD104" s="1">
        <f>+'Ark1'!Z1443</f>
        <v>1.6239656876297914</v>
      </c>
      <c r="AE104" s="1">
        <f>+'Ark1'!AA1443</f>
        <v>2.9832755318320947</v>
      </c>
      <c r="AF104" s="105"/>
      <c r="AG104"/>
      <c r="AH104"/>
      <c r="AI104"/>
      <c r="AJ104"/>
      <c r="AK104"/>
      <c r="AL104"/>
      <c r="AM104"/>
    </row>
    <row r="105" spans="1:39">
      <c r="A105" s="105">
        <f t="shared" si="17"/>
        <v>20</v>
      </c>
      <c r="B105" s="4">
        <f>+'Ark1'!AP1444</f>
        <v>22</v>
      </c>
      <c r="C105" s="305" t="str">
        <f>VLOOKUP(B105,RNR!$E$1:$F$41,2)</f>
        <v>Charolais</v>
      </c>
      <c r="D105" s="32">
        <f>+'Ark1'!C1444</f>
        <v>2022</v>
      </c>
      <c r="E105">
        <f>+'Ark1'!Q1444</f>
        <v>1028</v>
      </c>
      <c r="G105" s="440">
        <f>+'Ark1'!R1444</f>
        <v>3143</v>
      </c>
      <c r="I105" s="67">
        <f>+'Ark1'!AE1444</f>
        <v>5.0792676029024388</v>
      </c>
      <c r="J105" s="67"/>
      <c r="K105" s="67">
        <f>+'Ark1'!AF1444</f>
        <v>6.3256085214359885</v>
      </c>
      <c r="L105" s="1">
        <f>+'Ark1'!S1444</f>
        <v>6.6194267515923588</v>
      </c>
      <c r="N105" s="125"/>
      <c r="O105" s="11">
        <f>+IF(G105=0,"",'Ark1'!AR1444)</f>
        <v>223.38275532930317</v>
      </c>
      <c r="P105" s="11">
        <f>+IF(G105=0,"",'Ark1'!AS1444)</f>
        <v>33.4527118946786</v>
      </c>
      <c r="Q105" s="118"/>
      <c r="R105" s="1">
        <f>+'Ark1'!T1444</f>
        <v>8.612472160356349</v>
      </c>
      <c r="T105" s="19">
        <f>+'Ark1'!U1444</f>
        <v>374.14583837098257</v>
      </c>
      <c r="V105" s="11">
        <f>+'Ark1'!AG1444</f>
        <v>2664.3770283168942</v>
      </c>
      <c r="W105" s="105"/>
      <c r="X105" s="11" t="e">
        <f>IF(G105=0,"",1000*T105/#REF!)</f>
        <v>#REF!</v>
      </c>
      <c r="Y105" s="11"/>
      <c r="Z105" s="11">
        <f>+'Ark1'!AH1444</f>
        <v>99.459115494750236</v>
      </c>
      <c r="AA105" s="11">
        <f>+'Ark1'!W1444</f>
        <v>78.49188673242125</v>
      </c>
      <c r="AB105" s="11">
        <f>+'Ark1'!X1444</f>
        <v>63.983455297486486</v>
      </c>
      <c r="AC105" s="11">
        <f>+'Ark1'!Y1444</f>
        <v>66.216648185354771</v>
      </c>
      <c r="AD105" s="1">
        <f>+'Ark1'!Z1444</f>
        <v>1.5468877683680677</v>
      </c>
      <c r="AE105" s="1">
        <f>+'Ark1'!AA1444</f>
        <v>2.6526564819988101</v>
      </c>
      <c r="AF105" s="105"/>
      <c r="AG105"/>
      <c r="AH105"/>
      <c r="AI105"/>
      <c r="AJ105"/>
      <c r="AK105"/>
      <c r="AL105"/>
      <c r="AM105"/>
    </row>
    <row r="106" spans="1:39">
      <c r="A106" s="105">
        <f t="shared" si="17"/>
        <v>21</v>
      </c>
      <c r="B106" s="4">
        <f>+'Ark1'!AP1445</f>
        <v>23</v>
      </c>
      <c r="C106" s="305" t="str">
        <f>VLOOKUP(B106,RNR!$E$1:$F$41,2)</f>
        <v>Aberdeen Angus</v>
      </c>
      <c r="D106" s="32">
        <f>+'Ark1'!C1445</f>
        <v>2022</v>
      </c>
      <c r="E106">
        <f>+'Ark1'!Q1445</f>
        <v>587</v>
      </c>
      <c r="G106" s="440">
        <f>+'Ark1'!R1445</f>
        <v>1578</v>
      </c>
      <c r="I106" s="67">
        <f>+'Ark1'!AE1445</f>
        <v>2.5501381728857941</v>
      </c>
      <c r="J106" s="67"/>
      <c r="K106" s="67">
        <f>+'Ark1'!AF1445</f>
        <v>2.7100402616512596</v>
      </c>
      <c r="L106" s="1">
        <f>+'Ark1'!S1445</f>
        <v>5.8242385786802027</v>
      </c>
      <c r="N106" s="125"/>
      <c r="O106" s="11">
        <f>+IF(G106=0,"",'Ark1'!AR1445)</f>
        <v>213.85804816223072</v>
      </c>
      <c r="P106" s="11">
        <f>+IF(G106=0,"",'Ark1'!AS1445)</f>
        <v>32.418481385247006</v>
      </c>
      <c r="Q106" s="118"/>
      <c r="R106" s="1">
        <f>+'Ark1'!T1445</f>
        <v>10.351077313054502</v>
      </c>
      <c r="T106" s="19">
        <f>+'Ark1'!U1445</f>
        <v>319.26531051964525</v>
      </c>
      <c r="V106" s="11">
        <f>+'Ark1'!AG1445</f>
        <v>2690.60329531052</v>
      </c>
      <c r="W106" s="105"/>
      <c r="X106" s="11" t="e">
        <f>IF(G106=0,"",1000*T106/#REF!)</f>
        <v>#REF!</v>
      </c>
      <c r="Y106" s="11"/>
      <c r="Z106" s="11">
        <f>+'Ark1'!AH1445</f>
        <v>99.49302915082383</v>
      </c>
      <c r="AA106" s="11">
        <f>+'Ark1'!W1445</f>
        <v>87.896070975918903</v>
      </c>
      <c r="AB106" s="11">
        <f>+'Ark1'!X1445</f>
        <v>33.206590621039275</v>
      </c>
      <c r="AC106" s="11">
        <f>+'Ark1'!Y1445</f>
        <v>71.063793077068866</v>
      </c>
      <c r="AD106" s="1">
        <f>+'Ark1'!Z1445</f>
        <v>1.7470726151459579</v>
      </c>
      <c r="AE106" s="1">
        <f>+'Ark1'!AA1445</f>
        <v>2.9902146249940622</v>
      </c>
      <c r="AF106" s="105"/>
      <c r="AG106"/>
      <c r="AH106"/>
      <c r="AI106"/>
      <c r="AJ106"/>
      <c r="AK106"/>
      <c r="AL106"/>
      <c r="AM106"/>
    </row>
    <row r="107" spans="1:39">
      <c r="A107" s="105">
        <f t="shared" si="17"/>
        <v>22</v>
      </c>
      <c r="B107" s="4">
        <f>+'Ark1'!AP1446</f>
        <v>24</v>
      </c>
      <c r="C107" s="305" t="str">
        <f>VLOOKUP(B107,RNR!$E$1:$F$41,2)</f>
        <v>Limousine</v>
      </c>
      <c r="D107" s="32">
        <f>+'Ark1'!C1446</f>
        <v>2022</v>
      </c>
      <c r="E107">
        <f>+'Ark1'!Q1446</f>
        <v>695</v>
      </c>
      <c r="G107" s="440">
        <f>+'Ark1'!R1446</f>
        <v>2078</v>
      </c>
      <c r="I107" s="67">
        <f>+'Ark1'!AE1446</f>
        <v>3.3581667447760939</v>
      </c>
      <c r="J107" s="67"/>
      <c r="K107" s="67">
        <f>+'Ark1'!AF1446</f>
        <v>3.9517198041167183</v>
      </c>
      <c r="L107" s="1">
        <f>+'Ark1'!S1446</f>
        <v>6.9224843524313906</v>
      </c>
      <c r="N107" s="125"/>
      <c r="O107" s="11">
        <f>+IF(G107=0,"",'Ark1'!AR1446)</f>
        <v>218.10442733397497</v>
      </c>
      <c r="P107" s="11">
        <f>+IF(G107=0,"",'Ark1'!AS1446)</f>
        <v>33.95395621123884</v>
      </c>
      <c r="Q107" s="118"/>
      <c r="R107" s="1">
        <f>+'Ark1'!T1446</f>
        <v>8.264196342637149</v>
      </c>
      <c r="T107" s="19">
        <f>+'Ark1'!U1446</f>
        <v>353.52781520692957</v>
      </c>
      <c r="V107" s="11">
        <f>+'Ark1'!AG1446</f>
        <v>2649.861886429258</v>
      </c>
      <c r="W107" s="105"/>
      <c r="X107" s="11" t="e">
        <f>IF(G107=0,"",1000*T107/#REF!)</f>
        <v>#REF!</v>
      </c>
      <c r="Y107" s="11"/>
      <c r="Z107" s="11">
        <f>+'Ark1'!AH1446</f>
        <v>99.23002887391722</v>
      </c>
      <c r="AA107" s="11">
        <f>+'Ark1'!W1446</f>
        <v>76.13089509143407</v>
      </c>
      <c r="AB107" s="11">
        <f>+'Ark1'!X1446</f>
        <v>51.058710298363799</v>
      </c>
      <c r="AC107" s="11">
        <f>+'Ark1'!Y1446</f>
        <v>61.904801140735856</v>
      </c>
      <c r="AD107" s="1">
        <f>+'Ark1'!Z1446</f>
        <v>1.5599349692665443</v>
      </c>
      <c r="AE107" s="1">
        <f>+'Ark1'!AA1446</f>
        <v>2.5486560847345006</v>
      </c>
      <c r="AF107" s="105"/>
      <c r="AG107"/>
      <c r="AH107"/>
      <c r="AI107"/>
      <c r="AJ107"/>
      <c r="AK107"/>
      <c r="AL107"/>
      <c r="AM107"/>
    </row>
    <row r="108" spans="1:39">
      <c r="A108" s="105">
        <f t="shared" si="17"/>
        <v>23</v>
      </c>
      <c r="B108" s="4">
        <f>+'Ark1'!AP1447</f>
        <v>25</v>
      </c>
      <c r="C108" s="305" t="str">
        <f>VLOOKUP(B108,RNR!$E$1:$F$41,2)</f>
        <v>Simmental Kjøtt</v>
      </c>
      <c r="D108" s="32">
        <f>+'Ark1'!C1447</f>
        <v>2022</v>
      </c>
      <c r="E108">
        <f>+'Ark1'!Q1447</f>
        <v>291</v>
      </c>
      <c r="G108" s="440">
        <f>+'Ark1'!R1447</f>
        <v>758</v>
      </c>
      <c r="I108" s="67">
        <f>+'Ark1'!AE1447</f>
        <v>1.2249713149856982</v>
      </c>
      <c r="J108" s="67"/>
      <c r="K108" s="67">
        <f>+'Ark1'!AF1447</f>
        <v>1.3870791981015564</v>
      </c>
      <c r="L108" s="1">
        <f>+'Ark1'!S1447</f>
        <v>5.5461741424802113</v>
      </c>
      <c r="N108" s="125"/>
      <c r="O108" s="11">
        <f>+IF(G108=0,"",'Ark1'!AR1447)</f>
        <v>222.01055408970976</v>
      </c>
      <c r="P108" s="11">
        <f>+IF(G108=0,"",'Ark1'!AS1447)</f>
        <v>30.971401236660537</v>
      </c>
      <c r="Q108" s="118"/>
      <c r="R108" s="1">
        <f>+'Ark1'!T1447</f>
        <v>7.8746701846965692</v>
      </c>
      <c r="T108" s="19">
        <f>+'Ark1'!U1447</f>
        <v>340.18490765171475</v>
      </c>
      <c r="V108" s="11">
        <f>+'Ark1'!AG1447</f>
        <v>2621.017150395779</v>
      </c>
      <c r="W108" s="105"/>
      <c r="X108" s="11" t="e">
        <f>IF(G108=0,"",1000*T108/#REF!)</f>
        <v>#REF!</v>
      </c>
      <c r="Y108" s="11"/>
      <c r="Z108" s="11">
        <f>+'Ark1'!AH1447</f>
        <v>99.604221635883903</v>
      </c>
      <c r="AA108" s="11">
        <f>+'Ark1'!W1447</f>
        <v>68.205804749340388</v>
      </c>
      <c r="AB108" s="11">
        <f>+'Ark1'!X1447</f>
        <v>41.029023746701846</v>
      </c>
      <c r="AC108" s="11">
        <f>+'Ark1'!Y1447</f>
        <v>61.178147964091501</v>
      </c>
      <c r="AD108" s="1">
        <f>+'Ark1'!Z1447</f>
        <v>1.4735504057107904</v>
      </c>
      <c r="AE108" s="1">
        <f>+'Ark1'!AA1447</f>
        <v>2.6490137726593672</v>
      </c>
      <c r="AF108" s="105"/>
      <c r="AG108"/>
      <c r="AH108"/>
      <c r="AI108"/>
      <c r="AJ108"/>
      <c r="AK108"/>
      <c r="AL108"/>
      <c r="AM108"/>
    </row>
    <row r="109" spans="1:39">
      <c r="A109" s="105">
        <f t="shared" si="17"/>
        <v>24</v>
      </c>
      <c r="B109" s="4">
        <f>+'Ark1'!AP1448</f>
        <v>26</v>
      </c>
      <c r="C109" s="305" t="str">
        <f>VLOOKUP(B109,RNR!$E$1:$F$41,2)</f>
        <v>Blonde D'aquitaine</v>
      </c>
      <c r="D109" s="32">
        <f>+'Ark1'!C1448</f>
        <v>2022</v>
      </c>
      <c r="E109">
        <f>+'Ark1'!Q1448</f>
        <v>36</v>
      </c>
      <c r="G109" s="440">
        <f>+'Ark1'!R1448</f>
        <v>103</v>
      </c>
      <c r="I109" s="67">
        <f>+'Ark1'!AE1448</f>
        <v>0.16645388580940221</v>
      </c>
      <c r="J109" s="67"/>
      <c r="K109" s="67">
        <f>+'Ark1'!AF1448</f>
        <v>0.21770647971827173</v>
      </c>
      <c r="L109" s="1">
        <f>+'Ark1'!S1448</f>
        <v>6.7766990291262124</v>
      </c>
      <c r="N109" s="125"/>
      <c r="O109" s="11">
        <f>+IF(G109=0,"",'Ark1'!AR1448)</f>
        <v>226.70873786407768</v>
      </c>
      <c r="P109" s="11">
        <f>+IF(G109=0,"",'Ark1'!AS1448)</f>
        <v>33.648946376880161</v>
      </c>
      <c r="Q109" s="118"/>
      <c r="R109" s="1">
        <f>+'Ark1'!T1448</f>
        <v>7.5339805825242685</v>
      </c>
      <c r="T109" s="19">
        <f>+'Ark1'!U1448</f>
        <v>392.93174757281554</v>
      </c>
      <c r="V109" s="11">
        <f>+'Ark1'!AG1448</f>
        <v>2876.7087378640776</v>
      </c>
      <c r="W109" s="105"/>
      <c r="X109" s="11" t="e">
        <f>IF(G109=0,"",1000*T109/#REF!)</f>
        <v>#REF!</v>
      </c>
      <c r="Y109" s="11"/>
      <c r="Z109" s="11">
        <f>+'Ark1'!AH1448</f>
        <v>100</v>
      </c>
      <c r="AA109" s="11">
        <f>+'Ark1'!W1448</f>
        <v>65.048543689320383</v>
      </c>
      <c r="AB109" s="11">
        <f>+'Ark1'!X1448</f>
        <v>79.611650485436897</v>
      </c>
      <c r="AC109" s="11">
        <f>+'Ark1'!Y1448</f>
        <v>61.207346573886575</v>
      </c>
      <c r="AD109" s="1">
        <f>+'Ark1'!Z1448</f>
        <v>1.3648289400617672</v>
      </c>
      <c r="AE109" s="1">
        <f>+'Ark1'!AA1448</f>
        <v>2.4487584886111762</v>
      </c>
      <c r="AF109" s="105"/>
      <c r="AG109"/>
      <c r="AH109"/>
      <c r="AI109"/>
      <c r="AJ109"/>
      <c r="AK109"/>
      <c r="AL109"/>
      <c r="AM109"/>
    </row>
    <row r="110" spans="1:39">
      <c r="A110" s="105">
        <f t="shared" si="17"/>
        <v>25</v>
      </c>
      <c r="B110" s="4">
        <f>+'Ark1'!AP1449</f>
        <v>27</v>
      </c>
      <c r="C110" s="305" t="str">
        <f>VLOOKUP(B110,RNR!$E$1:$F$41,2)</f>
        <v>Scottish Highland</v>
      </c>
      <c r="D110" s="32">
        <f>+'Ark1'!C1449</f>
        <v>2022</v>
      </c>
      <c r="E110">
        <f>+'Ark1'!Q1449</f>
        <v>111</v>
      </c>
      <c r="G110" s="440">
        <f>+'Ark1'!R1449</f>
        <v>291</v>
      </c>
      <c r="I110" s="67">
        <f>+'Ark1'!AE1449</f>
        <v>0.47027262884015586</v>
      </c>
      <c r="J110" s="67"/>
      <c r="K110" s="67">
        <f>+'Ark1'!AF1449</f>
        <v>0.34192239483682774</v>
      </c>
      <c r="L110" s="1">
        <f>+'Ark1'!S1449</f>
        <v>4.4742268041237114</v>
      </c>
      <c r="N110" s="125"/>
      <c r="O110" s="11">
        <f>+IF(G110=0,"",'Ark1'!AR1449)</f>
        <v>194.23711340206179</v>
      </c>
      <c r="P110" s="11">
        <f>+IF(G110=0,"",'Ark1'!AS1449)</f>
        <v>29.624180293179048</v>
      </c>
      <c r="Q110" s="118"/>
      <c r="R110" s="1">
        <f>+'Ark1'!T1449</f>
        <v>7.9587628865979374</v>
      </c>
      <c r="T110" s="19">
        <f>+'Ark1'!U1449</f>
        <v>218.43264604811</v>
      </c>
      <c r="V110" s="11">
        <f>+'Ark1'!AG1449</f>
        <v>3046.1649484536074</v>
      </c>
      <c r="W110" s="105"/>
      <c r="X110" s="11" t="e">
        <f>IF(G110=0,"",1000*T110/#REF!)</f>
        <v>#REF!</v>
      </c>
      <c r="Y110" s="11"/>
      <c r="Z110" s="11">
        <f>+'Ark1'!AH1449</f>
        <v>99.312714776632319</v>
      </c>
      <c r="AA110" s="11">
        <f>+'Ark1'!W1449</f>
        <v>74.914089347079056</v>
      </c>
      <c r="AB110" s="11">
        <f>+'Ark1'!X1449</f>
        <v>0</v>
      </c>
      <c r="AC110" s="11">
        <f>+'Ark1'!Y1449</f>
        <v>44.235084000964569</v>
      </c>
      <c r="AD110" s="1">
        <f>+'Ark1'!Z1449</f>
        <v>1.3953244225242152</v>
      </c>
      <c r="AE110" s="1">
        <f>+'Ark1'!AA1449</f>
        <v>2.3923597996813086</v>
      </c>
      <c r="AF110" s="105"/>
      <c r="AG110"/>
      <c r="AH110"/>
      <c r="AI110"/>
      <c r="AJ110"/>
      <c r="AK110"/>
      <c r="AL110"/>
      <c r="AM110"/>
    </row>
    <row r="111" spans="1:39">
      <c r="A111" s="105">
        <f t="shared" si="17"/>
        <v>26</v>
      </c>
      <c r="B111" s="4">
        <f>+'Ark1'!AP1450</f>
        <v>28</v>
      </c>
      <c r="C111" s="305" t="str">
        <f>VLOOKUP(B111,RNR!$E$1:$F$41,2)</f>
        <v>Tiroler Grauvieh</v>
      </c>
      <c r="D111" s="32">
        <f>+'Ark1'!C1450</f>
        <v>2022</v>
      </c>
      <c r="E111">
        <f>+'Ark1'!Q1450</f>
        <v>83</v>
      </c>
      <c r="G111" s="440">
        <f>+'Ark1'!R1450</f>
        <v>175</v>
      </c>
      <c r="I111" s="67">
        <f>+'Ark1'!AE1450</f>
        <v>0.28281000016160573</v>
      </c>
      <c r="J111" s="67"/>
      <c r="K111" s="67">
        <f>+'Ark1'!AF1450</f>
        <v>0.26062812506857302</v>
      </c>
      <c r="L111" s="1">
        <f>+'Ark1'!S1450</f>
        <v>4.6857142857142877</v>
      </c>
      <c r="N111" s="125"/>
      <c r="O111" s="11">
        <f>+IF(G111=0,"",'Ark1'!AR1450)</f>
        <v>210.02857142857141</v>
      </c>
      <c r="P111" s="11">
        <f>+IF(G111=0,"",'Ark1'!AS1450)</f>
        <v>29.69378224401791</v>
      </c>
      <c r="Q111" s="118"/>
      <c r="R111" s="1">
        <f>+'Ark1'!T1450</f>
        <v>7.5314285714285694</v>
      </c>
      <c r="T111" s="19">
        <f>+'Ark1'!U1450</f>
        <v>276.8638285714286</v>
      </c>
      <c r="V111" s="11">
        <f>+'Ark1'!AG1450</f>
        <v>2758.6057142857139</v>
      </c>
      <c r="W111" s="105"/>
      <c r="X111" s="11" t="e">
        <f>IF(G111=0,"",1000*T111/#REF!)</f>
        <v>#REF!</v>
      </c>
      <c r="Y111" s="11"/>
      <c r="Z111" s="11">
        <f>+'Ark1'!AH1450</f>
        <v>100</v>
      </c>
      <c r="AA111" s="11">
        <f>+'Ark1'!W1450</f>
        <v>65.714285714285694</v>
      </c>
      <c r="AB111" s="11">
        <f>+'Ark1'!X1450</f>
        <v>8.5714285714285694</v>
      </c>
      <c r="AC111" s="11">
        <f>+'Ark1'!Y1450</f>
        <v>55.75432522542124</v>
      </c>
      <c r="AD111" s="1">
        <f>+'Ark1'!Z1450</f>
        <v>1.3600720269042157</v>
      </c>
      <c r="AE111" s="1">
        <f>+'Ark1'!AA1450</f>
        <v>2.5652369902850194</v>
      </c>
      <c r="AF111" s="105"/>
      <c r="AG111"/>
      <c r="AH111"/>
      <c r="AI111"/>
      <c r="AJ111"/>
      <c r="AK111"/>
      <c r="AL111"/>
      <c r="AM111"/>
    </row>
    <row r="112" spans="1:39">
      <c r="A112" s="105">
        <f t="shared" si="17"/>
        <v>27</v>
      </c>
      <c r="B112" s="4">
        <f>+'Ark1'!AP1451</f>
        <v>29</v>
      </c>
      <c r="C112" s="305" t="str">
        <f>VLOOKUP(B112,RNR!$E$1:$F$41,2)</f>
        <v xml:space="preserve">Dexter </v>
      </c>
      <c r="D112" s="32">
        <f>+'Ark1'!C1451</f>
        <v>2022</v>
      </c>
      <c r="E112">
        <f>+'Ark1'!Q1451</f>
        <v>48</v>
      </c>
      <c r="G112" s="440">
        <f>+'Ark1'!R1451</f>
        <v>105</v>
      </c>
      <c r="I112" s="67">
        <f>+'Ark1'!AE1451</f>
        <v>0.16968600009696341</v>
      </c>
      <c r="J112" s="67"/>
      <c r="K112" s="67">
        <f>+'Ark1'!AF1451</f>
        <v>9.6727062789749185E-2</v>
      </c>
      <c r="L112" s="1">
        <f>+'Ark1'!S1451</f>
        <v>4.2857142857142847</v>
      </c>
      <c r="N112" s="125"/>
      <c r="O112" s="11">
        <f>+IF(G112=0,"",'Ark1'!AR1451)</f>
        <v>180.52380952380943</v>
      </c>
      <c r="P112" s="11">
        <f>+IF(G112=0,"",'Ark1'!AS1451)</f>
        <v>28.912129923004695</v>
      </c>
      <c r="Q112" s="118"/>
      <c r="R112" s="1">
        <f>+'Ark1'!T1451</f>
        <v>8.9428571428571448</v>
      </c>
      <c r="T112" s="19">
        <f>+'Ark1'!U1451</f>
        <v>171.25438095238107</v>
      </c>
      <c r="V112" s="11">
        <f>+'Ark1'!AG1451</f>
        <v>2574.7523809523809</v>
      </c>
      <c r="W112" s="105"/>
      <c r="X112" s="11" t="e">
        <f>IF(G112=0,"",1000*T112/#REF!)</f>
        <v>#REF!</v>
      </c>
      <c r="Y112" s="11"/>
      <c r="Z112" s="11">
        <f>+'Ark1'!AH1451</f>
        <v>100</v>
      </c>
      <c r="AA112" s="11">
        <f>+'Ark1'!W1451</f>
        <v>81.904761904761898</v>
      </c>
      <c r="AB112" s="11">
        <f>+'Ark1'!X1451</f>
        <v>0.95238095238095277</v>
      </c>
      <c r="AC112" s="11">
        <f>+'Ark1'!Y1451</f>
        <v>45.992440536696066</v>
      </c>
      <c r="AD112" s="1">
        <f>+'Ark1'!Z1451</f>
        <v>1.3072274237541717</v>
      </c>
      <c r="AE112" s="1">
        <f>+'Ark1'!AA1451</f>
        <v>2.6897639175163279</v>
      </c>
      <c r="AF112" s="105"/>
      <c r="AG112"/>
      <c r="AH112"/>
      <c r="AI112"/>
      <c r="AJ112"/>
      <c r="AK112"/>
      <c r="AL112"/>
      <c r="AM112"/>
    </row>
    <row r="113" spans="1:39">
      <c r="A113" s="105">
        <f t="shared" si="17"/>
        <v>28</v>
      </c>
      <c r="B113" s="4">
        <f>+'Ark1'!AP1452</f>
        <v>30</v>
      </c>
      <c r="C113" s="305" t="str">
        <f>VLOOKUP(B113,RNR!$E$1:$F$41,2)</f>
        <v>Piemontese</v>
      </c>
      <c r="D113" s="32">
        <f>+'Ark1'!C1452</f>
        <v>2022</v>
      </c>
      <c r="E113">
        <f>+'Ark1'!Q1452</f>
        <v>6</v>
      </c>
      <c r="G113" s="440">
        <f>+'Ark1'!R1452</f>
        <v>9</v>
      </c>
      <c r="I113" s="67">
        <f>+'Ark1'!AE1452</f>
        <v>1.4544514294025436E-2</v>
      </c>
      <c r="J113" s="67"/>
      <c r="K113" s="67">
        <f>+'Ark1'!AF1452</f>
        <v>1.5967592247071678E-2</v>
      </c>
      <c r="L113" s="1">
        <f>+'Ark1'!S1452</f>
        <v>7.1111111111111116</v>
      </c>
      <c r="N113" s="125"/>
      <c r="O113" s="11">
        <f>+IF(G113=0,"",'Ark1'!AR1452)</f>
        <v>210.77777777777777</v>
      </c>
      <c r="P113" s="11">
        <f>+IF(G113=0,"",'Ark1'!AS1452)</f>
        <v>35.226266649161005</v>
      </c>
      <c r="Q113" s="118"/>
      <c r="R113" s="1">
        <f>+'Ark1'!T1452</f>
        <v>8.2222222222222232</v>
      </c>
      <c r="T113" s="19">
        <f>+'Ark1'!U1452</f>
        <v>329.82222222222219</v>
      </c>
      <c r="V113" s="11">
        <f>+'Ark1'!AG1452</f>
        <v>2277.6666666666661</v>
      </c>
      <c r="W113" s="105"/>
      <c r="X113" s="11" t="e">
        <f>IF(G113=0,"",1000*T113/#REF!)</f>
        <v>#REF!</v>
      </c>
      <c r="Y113" s="11"/>
      <c r="Z113" s="11">
        <f>+'Ark1'!AH1452</f>
        <v>100</v>
      </c>
      <c r="AA113" s="11">
        <f>+'Ark1'!W1452</f>
        <v>77.777777777777771</v>
      </c>
      <c r="AB113" s="11">
        <f>+'Ark1'!X1452</f>
        <v>22.222222222222225</v>
      </c>
      <c r="AC113" s="11">
        <f>+'Ark1'!Y1452</f>
        <v>38.759565924004932</v>
      </c>
      <c r="AD113" s="1">
        <f>+'Ark1'!Z1452</f>
        <v>1.2862041003100264</v>
      </c>
      <c r="AE113" s="1">
        <f>+'Ark1'!AA1452</f>
        <v>2.346523564660322</v>
      </c>
      <c r="AF113" s="105"/>
      <c r="AG113"/>
      <c r="AH113"/>
      <c r="AI113"/>
      <c r="AJ113"/>
      <c r="AK113"/>
      <c r="AL113"/>
      <c r="AM113"/>
    </row>
    <row r="114" spans="1:39">
      <c r="A114" s="105">
        <f t="shared" si="17"/>
        <v>29</v>
      </c>
      <c r="B114" s="4">
        <f>+'Ark1'!AP1453</f>
        <v>31</v>
      </c>
      <c r="C114" s="305" t="str">
        <f>VLOOKUP(B114,RNR!$E$1:$F$41,2)</f>
        <v>Galloway</v>
      </c>
      <c r="D114" s="32">
        <f>+'Ark1'!C1453</f>
        <v>2022</v>
      </c>
      <c r="E114">
        <f>+'Ark1'!Q1453</f>
        <v>27</v>
      </c>
      <c r="G114" s="440">
        <f>+'Ark1'!R1453</f>
        <v>46</v>
      </c>
      <c r="I114" s="67">
        <f>+'Ark1'!AE1453</f>
        <v>7.4338628613907803E-2</v>
      </c>
      <c r="J114" s="67"/>
      <c r="K114" s="67">
        <f>+'Ark1'!AF1453</f>
        <v>6.4007000454085014E-2</v>
      </c>
      <c r="L114" s="1">
        <f>+'Ark1'!S1453</f>
        <v>5.1304347826086953</v>
      </c>
      <c r="N114" s="125"/>
      <c r="O114" s="11">
        <f>+IF(G114=0,"",'Ark1'!AR1453)</f>
        <v>200.63043478260872</v>
      </c>
      <c r="P114" s="11">
        <f>+IF(G114=0,"",'Ark1'!AS1453)</f>
        <v>31.773860694286476</v>
      </c>
      <c r="Q114" s="118"/>
      <c r="R114" s="1">
        <f>+'Ark1'!T1453</f>
        <v>9.5652173913043494</v>
      </c>
      <c r="T114" s="19">
        <f>+'Ark1'!U1453</f>
        <v>258.67391304347831</v>
      </c>
      <c r="V114" s="11">
        <f>+'Ark1'!AG1453</f>
        <v>2854.282608695652</v>
      </c>
      <c r="W114" s="105"/>
      <c r="X114" s="11" t="e">
        <f>IF(G114=0,"",1000*T114/#REF!)</f>
        <v>#REF!</v>
      </c>
      <c r="Y114" s="11"/>
      <c r="Z114" s="11">
        <f>+'Ark1'!AH1453</f>
        <v>100</v>
      </c>
      <c r="AA114" s="11">
        <f>+'Ark1'!W1453</f>
        <v>84.782608695652172</v>
      </c>
      <c r="AB114" s="11">
        <f>+'Ark1'!X1453</f>
        <v>6.5217391304347823</v>
      </c>
      <c r="AC114" s="11">
        <f>+'Ark1'!Y1453</f>
        <v>53.375843073608763</v>
      </c>
      <c r="AD114" s="1">
        <f>+'Ark1'!Z1453</f>
        <v>1.3926623806997376</v>
      </c>
      <c r="AE114" s="1">
        <f>+'Ark1'!AA1453</f>
        <v>2.8410972613399199</v>
      </c>
      <c r="AF114" s="105"/>
      <c r="AG114"/>
      <c r="AH114"/>
      <c r="AI114"/>
      <c r="AJ114"/>
      <c r="AK114"/>
      <c r="AL114"/>
      <c r="AM114"/>
    </row>
    <row r="115" spans="1:39">
      <c r="A115" s="105">
        <f t="shared" si="17"/>
        <v>30</v>
      </c>
      <c r="B115" s="4">
        <f>+'Ark1'!AP1454</f>
        <v>32</v>
      </c>
      <c r="C115" s="305" t="str">
        <f>VLOOKUP(B115,RNR!$E$1:$F$41,2)</f>
        <v>Salers</v>
      </c>
      <c r="D115" s="32">
        <f>+'Ark1'!C1454</f>
        <v>2022</v>
      </c>
      <c r="E115">
        <f>+'Ark1'!Q1454</f>
        <v>0</v>
      </c>
      <c r="G115" s="440">
        <f>+'Ark1'!R1454</f>
        <v>0</v>
      </c>
      <c r="I115" s="67">
        <f>+'Ark1'!AE1454</f>
        <v>0</v>
      </c>
      <c r="J115" s="67"/>
      <c r="K115" s="67">
        <f>+'Ark1'!AF1454</f>
        <v>0</v>
      </c>
      <c r="L115" s="1">
        <f>+'Ark1'!S1454</f>
        <v>0</v>
      </c>
      <c r="N115" s="125"/>
      <c r="O115" s="11" t="str">
        <f>+IF(G115=0,"",'Ark1'!AR1454)</f>
        <v/>
      </c>
      <c r="P115" s="11" t="str">
        <f>+IF(G115=0,"",'Ark1'!AS1454)</f>
        <v/>
      </c>
      <c r="Q115" s="118"/>
      <c r="R115" s="1">
        <f>+'Ark1'!T1454</f>
        <v>0</v>
      </c>
      <c r="T115" s="19">
        <f>+'Ark1'!U1454</f>
        <v>0</v>
      </c>
      <c r="V115" s="11">
        <f>+'Ark1'!AG1454</f>
        <v>0</v>
      </c>
      <c r="W115" s="105"/>
      <c r="X115" s="11" t="str">
        <f>IF(G115=0,"",1000*T115/#REF!)</f>
        <v/>
      </c>
      <c r="Y115" s="11"/>
      <c r="Z115" s="11">
        <f>+'Ark1'!AH1454</f>
        <v>0</v>
      </c>
      <c r="AA115" s="11">
        <f>+'Ark1'!W1454</f>
        <v>0</v>
      </c>
      <c r="AB115" s="11">
        <f>+'Ark1'!X1454</f>
        <v>0</v>
      </c>
      <c r="AC115" s="11">
        <f>+'Ark1'!Y1454</f>
        <v>0</v>
      </c>
      <c r="AD115" s="1">
        <f>+'Ark1'!Z1454</f>
        <v>0</v>
      </c>
      <c r="AE115" s="1">
        <f>+'Ark1'!AA1454</f>
        <v>0</v>
      </c>
      <c r="AF115" s="105"/>
      <c r="AG115"/>
      <c r="AH115"/>
      <c r="AI115"/>
      <c r="AJ115"/>
      <c r="AK115"/>
      <c r="AL115"/>
      <c r="AM115"/>
    </row>
    <row r="116" spans="1:39">
      <c r="A116" s="105">
        <f t="shared" si="17"/>
        <v>31</v>
      </c>
      <c r="B116" s="4">
        <f>+'Ark1'!AP1455</f>
        <v>33</v>
      </c>
      <c r="C116" s="305" t="str">
        <f>VLOOKUP(B116,RNR!$E$1:$F$41,2)</f>
        <v>Chianina</v>
      </c>
      <c r="D116" s="32">
        <f>+'Ark1'!C1455</f>
        <v>2022</v>
      </c>
      <c r="E116">
        <f>+'Ark1'!Q1455</f>
        <v>0</v>
      </c>
      <c r="G116" s="440">
        <f>+'Ark1'!R1455</f>
        <v>0</v>
      </c>
      <c r="I116" s="67">
        <f>+'Ark1'!AE1455</f>
        <v>0</v>
      </c>
      <c r="J116" s="67"/>
      <c r="K116" s="67">
        <f>+'Ark1'!AF1455</f>
        <v>0</v>
      </c>
      <c r="L116" s="1">
        <f>+'Ark1'!S1455</f>
        <v>0</v>
      </c>
      <c r="N116" s="125"/>
      <c r="O116" s="11" t="str">
        <f>+IF(G116=0,"",'Ark1'!AR1455)</f>
        <v/>
      </c>
      <c r="P116" s="11" t="str">
        <f>+IF(G116=0,"",'Ark1'!AS1455)</f>
        <v/>
      </c>
      <c r="Q116" s="118"/>
      <c r="R116" s="1">
        <f>+'Ark1'!T1455</f>
        <v>0</v>
      </c>
      <c r="T116" s="19">
        <f>+'Ark1'!U1455</f>
        <v>0</v>
      </c>
      <c r="V116" s="11">
        <f>+'Ark1'!AG1455</f>
        <v>0</v>
      </c>
      <c r="W116" s="105"/>
      <c r="X116" s="11" t="str">
        <f>IF(G116=0,"",1000*T116/#REF!)</f>
        <v/>
      </c>
      <c r="Y116" s="11"/>
      <c r="Z116" s="11">
        <f>+'Ark1'!AH1455</f>
        <v>0</v>
      </c>
      <c r="AA116" s="11">
        <f>+'Ark1'!W1455</f>
        <v>0</v>
      </c>
      <c r="AB116" s="11">
        <f>+'Ark1'!X1455</f>
        <v>0</v>
      </c>
      <c r="AC116" s="11">
        <f>+'Ark1'!Y1455</f>
        <v>0</v>
      </c>
      <c r="AD116" s="1">
        <f>+'Ark1'!Z1455</f>
        <v>0</v>
      </c>
      <c r="AE116" s="1">
        <f>+'Ark1'!AA1455</f>
        <v>0</v>
      </c>
      <c r="AF116" s="105"/>
      <c r="AG116"/>
      <c r="AH116"/>
      <c r="AI116"/>
      <c r="AJ116"/>
      <c r="AK116"/>
      <c r="AL116"/>
      <c r="AM116"/>
    </row>
    <row r="117" spans="1:39">
      <c r="A117" s="105">
        <f t="shared" si="17"/>
        <v>32</v>
      </c>
      <c r="B117" s="4">
        <f>+'Ark1'!AP1456</f>
        <v>34</v>
      </c>
      <c r="C117" s="305" t="str">
        <f>VLOOKUP(B117,RNR!$E$1:$F$41,2)</f>
        <v>Belgisk blå</v>
      </c>
      <c r="D117" s="32">
        <f>+'Ark1'!C1456</f>
        <v>2022</v>
      </c>
      <c r="E117">
        <f>+'Ark1'!Q1456</f>
        <v>0</v>
      </c>
      <c r="G117" s="440">
        <f>+'Ark1'!R1456</f>
        <v>0</v>
      </c>
      <c r="I117" s="67">
        <f>+'Ark1'!AE1456</f>
        <v>0</v>
      </c>
      <c r="J117" s="67"/>
      <c r="K117" s="67">
        <f>+'Ark1'!AF1456</f>
        <v>0</v>
      </c>
      <c r="L117" s="1">
        <f>+'Ark1'!S1456</f>
        <v>0</v>
      </c>
      <c r="N117" s="125"/>
      <c r="O117" s="11" t="str">
        <f>+IF(G117=0,"",'Ark1'!AR1456)</f>
        <v/>
      </c>
      <c r="P117" s="11" t="str">
        <f>+IF(G117=0,"",'Ark1'!AS1456)</f>
        <v/>
      </c>
      <c r="Q117" s="118"/>
      <c r="R117" s="1">
        <f>+'Ark1'!T1456</f>
        <v>0</v>
      </c>
      <c r="T117" s="19">
        <f>+'Ark1'!U1456</f>
        <v>0</v>
      </c>
      <c r="V117" s="11">
        <f>+'Ark1'!AG1456</f>
        <v>0</v>
      </c>
      <c r="W117" s="105"/>
      <c r="X117" s="11" t="str">
        <f>IF(G117=0,"",1000*T117/#REF!)</f>
        <v/>
      </c>
      <c r="Y117" s="11"/>
      <c r="Z117" s="11">
        <f>+'Ark1'!AH1456</f>
        <v>0</v>
      </c>
      <c r="AA117" s="11">
        <f>+'Ark1'!W1456</f>
        <v>0</v>
      </c>
      <c r="AB117" s="11">
        <f>+'Ark1'!X1456</f>
        <v>0</v>
      </c>
      <c r="AC117" s="11">
        <f>+'Ark1'!Y1456</f>
        <v>0</v>
      </c>
      <c r="AD117" s="1">
        <f>+'Ark1'!Z1456</f>
        <v>0</v>
      </c>
      <c r="AE117" s="1">
        <f>+'Ark1'!AA1456</f>
        <v>0</v>
      </c>
      <c r="AF117" s="105"/>
      <c r="AG117"/>
      <c r="AH117"/>
      <c r="AI117"/>
      <c r="AJ117"/>
      <c r="AK117"/>
      <c r="AL117"/>
      <c r="AM117"/>
    </row>
    <row r="118" spans="1:39">
      <c r="A118" s="105">
        <f t="shared" si="17"/>
        <v>33</v>
      </c>
      <c r="B118" s="4">
        <f>+'Ark1'!AP1457</f>
        <v>39</v>
      </c>
      <c r="C118" s="305" t="str">
        <f>VLOOKUP(B118,RNR!$E$1:$F$41,2)</f>
        <v xml:space="preserve">Wagyu </v>
      </c>
      <c r="D118" s="32">
        <f>+'Ark1'!C1457</f>
        <v>2022</v>
      </c>
      <c r="E118">
        <f>+'Ark1'!Q1457</f>
        <v>3</v>
      </c>
      <c r="G118" s="440">
        <f>+'Ark1'!R1457</f>
        <v>3</v>
      </c>
      <c r="I118" s="67">
        <f>+'Ark1'!AE1457</f>
        <v>4.8481714313418122E-3</v>
      </c>
      <c r="J118" s="67"/>
      <c r="K118" s="67">
        <f>+'Ark1'!AF1457</f>
        <v>5.7089360099101113E-3</v>
      </c>
      <c r="L118" s="1">
        <f>+'Ark1'!S1457</f>
        <v>6.6666666666666687</v>
      </c>
      <c r="N118" s="125"/>
      <c r="O118" s="11">
        <f>+IF(G118=0,"",'Ark1'!AR1457)</f>
        <v>214</v>
      </c>
      <c r="P118" s="11">
        <f>+IF(G118=0,"",'Ark1'!AS1457)</f>
        <v>35.483685572910986</v>
      </c>
      <c r="Q118" s="118"/>
      <c r="R118" s="1">
        <f>+'Ark1'!T1457</f>
        <v>13</v>
      </c>
      <c r="T118" s="19">
        <f>+'Ark1'!U1457</f>
        <v>353.76666666666654</v>
      </c>
      <c r="V118" s="11">
        <f>+'Ark1'!AG1457</f>
        <v>2608.6666666666661</v>
      </c>
      <c r="W118" s="105"/>
      <c r="X118" s="11" t="e">
        <f>IF(G118=0,"",1000*T118/#REF!)</f>
        <v>#REF!</v>
      </c>
      <c r="Y118" s="11"/>
      <c r="Z118" s="11">
        <f>+'Ark1'!AH1457</f>
        <v>100</v>
      </c>
      <c r="AA118" s="11">
        <f>+'Ark1'!W1457</f>
        <v>100</v>
      </c>
      <c r="AB118" s="11">
        <f>+'Ark1'!X1457</f>
        <v>33.333333333333343</v>
      </c>
      <c r="AC118" s="11">
        <f>+'Ark1'!Y1457</f>
        <v>77.776831740278382</v>
      </c>
      <c r="AD118" s="1">
        <f>+'Ark1'!Z1457</f>
        <v>0.9428090415820618</v>
      </c>
      <c r="AE118" s="1">
        <f>+'Ark1'!AA1457</f>
        <v>2.1602468994692874</v>
      </c>
      <c r="AF118" s="105"/>
      <c r="AG118"/>
      <c r="AH118"/>
      <c r="AI118"/>
      <c r="AJ118"/>
      <c r="AK118"/>
      <c r="AL118"/>
      <c r="AM118"/>
    </row>
    <row r="119" spans="1:39">
      <c r="A119" s="105">
        <f>1+A120</f>
        <v>35</v>
      </c>
      <c r="B119" s="4">
        <f>+'Ark1'!AP1458</f>
        <v>40</v>
      </c>
      <c r="C119" s="305" t="str">
        <f>VLOOKUP(B119,RNR!$E$1:$F$41,2)</f>
        <v>Jak (Bos Grunniens)</v>
      </c>
      <c r="D119" s="32">
        <f>+'Ark1'!C1458</f>
        <v>2022</v>
      </c>
      <c r="E119">
        <f>+'Ark1'!Q1458</f>
        <v>0</v>
      </c>
      <c r="G119" s="440">
        <f>+'Ark1'!R1458</f>
        <v>0</v>
      </c>
      <c r="I119" s="67">
        <f>+'Ark1'!AE1458</f>
        <v>0</v>
      </c>
      <c r="J119" s="67"/>
      <c r="K119" s="67">
        <f>+'Ark1'!AF1458</f>
        <v>0</v>
      </c>
      <c r="L119" s="1">
        <f>+'Ark1'!S1458</f>
        <v>0</v>
      </c>
      <c r="N119" s="125"/>
      <c r="O119" s="11" t="str">
        <f>+IF(G119=0,"",'Ark1'!AR1458)</f>
        <v/>
      </c>
      <c r="P119" s="11" t="str">
        <f>+IF(G119=0,"",'Ark1'!AS1458)</f>
        <v/>
      </c>
      <c r="Q119" s="118"/>
      <c r="R119" s="1">
        <f>+'Ark1'!T1458</f>
        <v>0</v>
      </c>
      <c r="T119" s="19">
        <f>+'Ark1'!U1458</f>
        <v>0</v>
      </c>
      <c r="V119" s="11">
        <f>+'Ark1'!AG1458</f>
        <v>0</v>
      </c>
      <c r="W119" s="105"/>
      <c r="X119" s="11" t="str">
        <f>IF(G119=0,"",1000*T119/#REF!)</f>
        <v/>
      </c>
      <c r="Y119" s="11"/>
      <c r="Z119" s="11">
        <f>+'Ark1'!AH1458</f>
        <v>0</v>
      </c>
      <c r="AA119" s="11">
        <f>+'Ark1'!W1458</f>
        <v>0</v>
      </c>
      <c r="AB119" s="11">
        <f>+'Ark1'!X1458</f>
        <v>0</v>
      </c>
      <c r="AC119" s="11">
        <f>+'Ark1'!Y1458</f>
        <v>0</v>
      </c>
      <c r="AD119" s="1">
        <f>+'Ark1'!Z1458</f>
        <v>0</v>
      </c>
      <c r="AE119" s="1">
        <f>+'Ark1'!AA1458</f>
        <v>0</v>
      </c>
      <c r="AF119" s="105"/>
      <c r="AG119"/>
      <c r="AH119"/>
      <c r="AI119"/>
      <c r="AJ119"/>
      <c r="AK119"/>
      <c r="AL119"/>
      <c r="AM119"/>
    </row>
    <row r="120" spans="1:39">
      <c r="A120" s="105">
        <f>1+A118</f>
        <v>34</v>
      </c>
      <c r="B120" s="4">
        <v>42</v>
      </c>
      <c r="C120" s="305" t="str">
        <f>VLOOKUP(B120,RNR!$E$1:$F$41,2)</f>
        <v>Pinzgauer</v>
      </c>
      <c r="I120" s="67"/>
      <c r="J120" s="67"/>
      <c r="K120" s="67"/>
      <c r="L120" s="1"/>
      <c r="N120" s="125"/>
      <c r="Q120" s="118"/>
      <c r="R120" s="1"/>
      <c r="V120" s="11"/>
      <c r="W120" s="105"/>
      <c r="X120" s="11"/>
      <c r="Y120" s="11"/>
      <c r="AC120" s="11"/>
      <c r="AE120" s="1"/>
      <c r="AF120" s="105"/>
      <c r="AG120"/>
      <c r="AH120"/>
      <c r="AI120"/>
      <c r="AJ120"/>
      <c r="AK120"/>
      <c r="AL120"/>
      <c r="AM120"/>
    </row>
    <row r="121" spans="1:39">
      <c r="A121" s="105">
        <f>1+A119</f>
        <v>36</v>
      </c>
      <c r="B121" s="4">
        <f>+'Ark1'!AP1459</f>
        <v>98</v>
      </c>
      <c r="C121" s="305" t="str">
        <f>VLOOKUP(B121,RNR!$E$1:$F$41,2)</f>
        <v>Krysninger</v>
      </c>
      <c r="D121" s="32">
        <f>+'Ark1'!C1459</f>
        <v>2022</v>
      </c>
      <c r="E121">
        <f>+'Ark1'!Q1459</f>
        <v>1388</v>
      </c>
      <c r="G121" s="440">
        <f>+'Ark1'!R1459</f>
        <v>3386</v>
      </c>
      <c r="I121" s="67">
        <f>+'Ark1'!AE1459</f>
        <v>5.4719694888411246</v>
      </c>
      <c r="J121" s="67"/>
      <c r="K121" s="67">
        <f>+'Ark1'!AF1459</f>
        <v>5.8714047548504089</v>
      </c>
      <c r="L121" s="1">
        <f>+'Ark1'!S1459</f>
        <v>4.9778368794326244</v>
      </c>
      <c r="N121" s="125"/>
      <c r="O121" s="11">
        <f>+IF(G121=0,"",'Ark1'!AR1459)</f>
        <v>221.44477259303017</v>
      </c>
      <c r="P121" s="11">
        <f>+IF(G121=0,"",'Ark1'!AS1459)</f>
        <v>29.688336923019847</v>
      </c>
      <c r="Q121" s="118"/>
      <c r="R121" s="1">
        <f>+'Ark1'!T1459</f>
        <v>8.444477259303012</v>
      </c>
      <c r="T121" s="19">
        <f>+'Ark1'!U1459</f>
        <v>322.35770525693943</v>
      </c>
      <c r="V121" s="11">
        <f>+'Ark1'!AG1459</f>
        <v>2462.2717070289418</v>
      </c>
      <c r="W121" s="105"/>
      <c r="X121" s="11" t="e">
        <f>IF(G121=0,"",1000*T121/#REF!)</f>
        <v>#REF!</v>
      </c>
      <c r="Y121" s="11"/>
      <c r="Z121" s="11">
        <f>+'Ark1'!AH1459</f>
        <v>99.734199645599517</v>
      </c>
      <c r="AA121" s="11">
        <f>+'Ark1'!W1459</f>
        <v>74.60129946839929</v>
      </c>
      <c r="AB121" s="11">
        <f>+'Ark1'!X1459</f>
        <v>33.786178381571176</v>
      </c>
      <c r="AC121" s="11">
        <f>+'Ark1'!Y1459</f>
        <v>69.811171383472171</v>
      </c>
      <c r="AD121" s="1">
        <f>+'Ark1'!Z1459</f>
        <v>2.0912285554723478</v>
      </c>
      <c r="AE121" s="1">
        <f>+'Ark1'!AA1459</f>
        <v>2.8274904460160721</v>
      </c>
      <c r="AF121" s="105"/>
      <c r="AG121"/>
      <c r="AH121"/>
      <c r="AI121"/>
      <c r="AJ121"/>
      <c r="AK121"/>
      <c r="AL121"/>
      <c r="AM121"/>
    </row>
    <row r="122" spans="1:39">
      <c r="A122" s="105">
        <f>1+A120</f>
        <v>35</v>
      </c>
      <c r="B122" s="4">
        <f>+'Ark1'!AP1460</f>
        <v>99</v>
      </c>
      <c r="C122" s="305" t="str">
        <f>VLOOKUP(B122,RNR!$E$1:$F$41,2)</f>
        <v>Ukjent</v>
      </c>
      <c r="D122" s="32">
        <f>+'Ark1'!C1460</f>
        <v>2022</v>
      </c>
      <c r="E122" s="539">
        <f>+'Ark1'!Q1460</f>
        <v>382</v>
      </c>
      <c r="G122" s="540">
        <f>+'Ark1'!R1460</f>
        <v>514</v>
      </c>
      <c r="I122" s="67">
        <f>+'Ark1'!AE1460</f>
        <v>0.83065337190323052</v>
      </c>
      <c r="J122" s="67"/>
      <c r="K122" s="67">
        <f>+'Ark1'!AF1460</f>
        <v>0.81657499678807199</v>
      </c>
      <c r="L122" s="1">
        <f>+'Ark1'!S1460</f>
        <v>3.6536964980544751</v>
      </c>
      <c r="N122" s="125"/>
      <c r="O122" s="541">
        <f>+IF(G122=0,"",'Ark1'!AR1460)</f>
        <v>222.83268482490277</v>
      </c>
      <c r="P122" s="541">
        <f>+IF(G122=0,"",'Ark1'!AS1460)</f>
        <v>26.691168871112541</v>
      </c>
      <c r="Q122" s="118"/>
      <c r="R122" s="1">
        <f>+'Ark1'!T1460</f>
        <v>8.0583657587548618</v>
      </c>
      <c r="T122" s="19">
        <f>+'Ark1'!U1460</f>
        <v>295.33570038910523</v>
      </c>
      <c r="U122" s="541"/>
      <c r="V122" s="541">
        <f>+'Ark1'!AG1460</f>
        <v>2206.9630350194552</v>
      </c>
      <c r="W122" s="105"/>
      <c r="X122" s="541" t="e">
        <f>IF(G122=0,"",1000*T122/#REF!)</f>
        <v>#REF!</v>
      </c>
      <c r="Y122" s="541"/>
      <c r="Z122" s="541">
        <f>+'Ark1'!AH1460</f>
        <v>100</v>
      </c>
      <c r="AA122" s="541">
        <f>+'Ark1'!W1460</f>
        <v>71.984435797665384</v>
      </c>
      <c r="AB122" s="541">
        <f>+'Ark1'!X1460</f>
        <v>15.758754863813229</v>
      </c>
      <c r="AC122" s="541">
        <f>+'Ark1'!Y1460</f>
        <v>57.86653305879608</v>
      </c>
      <c r="AD122" s="1">
        <f>+'Ark1'!Z1460</f>
        <v>1.6160418912478389</v>
      </c>
      <c r="AE122" s="1">
        <f>+'Ark1'!AA1460</f>
        <v>2.7104958938788579</v>
      </c>
      <c r="AF122" s="105"/>
      <c r="AG122"/>
      <c r="AH122"/>
      <c r="AI122"/>
      <c r="AJ122"/>
      <c r="AK122"/>
      <c r="AL122"/>
      <c r="AM122"/>
    </row>
    <row r="123" spans="1:39">
      <c r="A123" s="105"/>
      <c r="B123" s="105"/>
      <c r="C123" s="105"/>
      <c r="D123" s="105"/>
      <c r="E123" s="105"/>
      <c r="F123" s="521"/>
      <c r="G123" s="512"/>
      <c r="H123" s="512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</row>
    <row r="124" spans="1:39" s="539" customFormat="1">
      <c r="A124" s="105"/>
      <c r="B124" s="105"/>
      <c r="C124" s="105"/>
      <c r="D124" s="105"/>
      <c r="E124" s="105"/>
      <c r="F124" s="521"/>
      <c r="G124" s="512"/>
      <c r="H124" s="512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541"/>
      <c r="AH124" s="541"/>
      <c r="AI124" s="541"/>
      <c r="AJ124" s="541"/>
      <c r="AK124" s="541"/>
      <c r="AL124" s="541"/>
      <c r="AM124" s="541"/>
    </row>
    <row r="125" spans="1:39">
      <c r="A125" s="105"/>
      <c r="B125" s="300"/>
      <c r="C125" s="300"/>
      <c r="D125" s="300"/>
      <c r="E125" s="105"/>
      <c r="F125" s="521"/>
      <c r="G125" s="512"/>
      <c r="H125" s="509"/>
      <c r="I125" s="105"/>
      <c r="J125" s="105"/>
      <c r="K125" s="105"/>
      <c r="L125" s="105"/>
      <c r="M125" s="321"/>
      <c r="N125" s="125"/>
      <c r="O125" s="107"/>
      <c r="P125" s="107"/>
      <c r="Q125" s="107"/>
      <c r="R125" s="105"/>
      <c r="S125" s="321"/>
      <c r="T125" s="107"/>
      <c r="U125" s="107"/>
      <c r="V125" s="105"/>
      <c r="W125" s="107"/>
      <c r="X125" s="105"/>
      <c r="Y125" s="105"/>
      <c r="Z125" s="105"/>
      <c r="AA125" s="105"/>
      <c r="AB125" s="105"/>
      <c r="AC125" s="105"/>
      <c r="AD125" s="105"/>
      <c r="AE125" s="105"/>
      <c r="AF125" s="105"/>
    </row>
  </sheetData>
  <mergeCells count="2">
    <mergeCell ref="AB4:AC4"/>
    <mergeCell ref="M4:O4"/>
  </mergeCells>
  <conditionalFormatting sqref="H10:H46 J10:J46 M10:M46 S10:S46 U10:U46">
    <cfRule type="cellIs" dxfId="109" priority="15" operator="lessThan">
      <formula>0</formula>
    </cfRule>
    <cfRule type="cellIs" dxfId="108" priority="16" operator="greaterThan">
      <formula>0</formula>
    </cfRule>
  </conditionalFormatting>
  <conditionalFormatting sqref="F10:F46">
    <cfRule type="cellIs" dxfId="107" priority="1" operator="lessThan">
      <formula>0</formula>
    </cfRule>
    <cfRule type="cellIs" dxfId="106" priority="2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D6FC-0B72-46CC-B144-4676EF19A73F}">
  <sheetPr>
    <tabColor theme="0"/>
  </sheetPr>
  <dimension ref="AN1:CC119"/>
  <sheetViews>
    <sheetView zoomScale="94" zoomScaleNormal="94" workbookViewId="0">
      <selection activeCell="A14" sqref="A14"/>
    </sheetView>
  </sheetViews>
  <sheetFormatPr baseColWidth="10" defaultRowHeight="15.6"/>
  <cols>
    <col min="39" max="39" width="2.08984375" customWidth="1"/>
    <col min="40" max="40" width="3.90625" style="4" customWidth="1"/>
    <col min="41" max="41" width="5.08984375" style="32" customWidth="1"/>
    <col min="42" max="42" width="6.1796875" customWidth="1"/>
    <col min="43" max="43" width="5.6328125" customWidth="1"/>
    <col min="44" max="44" width="8.81640625" customWidth="1"/>
    <col min="45" max="45" width="7.1796875" bestFit="1" customWidth="1"/>
    <col min="46" max="46" width="5.1796875" customWidth="1"/>
    <col min="47" max="48" width="5.54296875" customWidth="1"/>
    <col min="49" max="49" width="7.1796875" customWidth="1"/>
    <col min="50" max="50" width="6.36328125" style="1" customWidth="1"/>
    <col min="51" max="51" width="7" customWidth="1"/>
    <col min="52" max="52" width="6.54296875" style="1" customWidth="1"/>
    <col min="53" max="53" width="6.08984375" style="19" customWidth="1"/>
    <col min="54" max="54" width="5.81640625" style="11" customWidth="1"/>
    <col min="55" max="55" width="5.6328125" customWidth="1"/>
    <col min="56" max="56" width="5.90625" style="11" customWidth="1"/>
    <col min="57" max="57" width="5.36328125" style="67" customWidth="1"/>
    <col min="58" max="58" width="5.81640625" style="11" customWidth="1"/>
    <col min="59" max="59" width="7" style="67" customWidth="1"/>
    <col min="60" max="60" width="4.36328125" style="11" customWidth="1"/>
    <col min="61" max="61" width="5.81640625" style="11" customWidth="1"/>
    <col min="62" max="62" width="6" style="11" customWidth="1"/>
    <col min="63" max="63" width="5.08984375" style="11" customWidth="1"/>
    <col min="64" max="64" width="5.36328125" customWidth="1"/>
    <col min="65" max="65" width="6.453125" style="1" customWidth="1"/>
    <col min="66" max="66" width="6" customWidth="1"/>
    <col min="67" max="67" width="5.6328125" style="308" customWidth="1"/>
    <col min="68" max="68" width="4.453125" style="308" customWidth="1"/>
    <col min="69" max="69" width="5.54296875" style="308" customWidth="1"/>
    <col min="70" max="70" width="4.6328125" style="308" customWidth="1"/>
    <col min="71" max="71" width="4.81640625" style="308" customWidth="1"/>
    <col min="72" max="72" width="6" style="308" customWidth="1"/>
    <col min="73" max="73" width="5.453125" style="32" customWidth="1"/>
    <col min="74" max="74" width="5.6328125" customWidth="1"/>
    <col min="75" max="75" width="5.6328125" style="11" customWidth="1"/>
    <col min="76" max="76" width="6.90625" style="11" customWidth="1"/>
    <col min="77" max="77" width="8" style="11" customWidth="1"/>
    <col min="78" max="78" width="8.08984375" style="11" customWidth="1"/>
    <col min="79" max="79" width="6" style="11" customWidth="1"/>
    <col min="80" max="80" width="8.36328125" style="11" customWidth="1"/>
    <col min="81" max="81" width="6.54296875" style="11" customWidth="1"/>
    <col min="82" max="82" width="6.36328125" customWidth="1"/>
    <col min="85" max="85" width="16.36328125" customWidth="1"/>
  </cols>
  <sheetData>
    <row r="1" spans="76:81">
      <c r="BX1"/>
      <c r="BY1"/>
      <c r="BZ1"/>
      <c r="CA1"/>
      <c r="CB1"/>
      <c r="CC1"/>
    </row>
    <row r="2" spans="76:81">
      <c r="BX2"/>
      <c r="BY2"/>
      <c r="BZ2"/>
      <c r="CA2"/>
      <c r="CB2"/>
      <c r="CC2"/>
    </row>
    <row r="3" spans="76:81">
      <c r="BX3"/>
      <c r="BY3"/>
      <c r="BZ3"/>
      <c r="CA3"/>
      <c r="CB3"/>
      <c r="CC3"/>
    </row>
    <row r="4" spans="76:81">
      <c r="BX4"/>
      <c r="BY4"/>
      <c r="BZ4"/>
      <c r="CA4"/>
      <c r="CB4"/>
      <c r="CC4"/>
    </row>
    <row r="5" spans="76:81">
      <c r="BX5"/>
      <c r="BY5"/>
      <c r="BZ5"/>
      <c r="CA5"/>
      <c r="CB5"/>
      <c r="CC5"/>
    </row>
    <row r="6" spans="76:81">
      <c r="BX6"/>
      <c r="BY6"/>
      <c r="BZ6"/>
      <c r="CA6"/>
      <c r="CB6"/>
      <c r="CC6"/>
    </row>
    <row r="7" spans="76:81">
      <c r="BX7"/>
      <c r="BY7"/>
      <c r="BZ7"/>
      <c r="CA7"/>
      <c r="CB7"/>
      <c r="CC7"/>
    </row>
    <row r="8" spans="76:81">
      <c r="BX8"/>
      <c r="BY8"/>
      <c r="BZ8"/>
      <c r="CA8"/>
      <c r="CB8"/>
      <c r="CC8"/>
    </row>
    <row r="9" spans="76:81">
      <c r="BX9"/>
      <c r="BY9"/>
      <c r="BZ9"/>
      <c r="CA9"/>
      <c r="CB9"/>
      <c r="CC9"/>
    </row>
    <row r="10" spans="76:81">
      <c r="BX10"/>
      <c r="BY10"/>
      <c r="BZ10"/>
      <c r="CA10"/>
      <c r="CB10"/>
      <c r="CC10"/>
    </row>
    <row r="11" spans="76:81">
      <c r="BX11"/>
      <c r="BY11"/>
      <c r="BZ11"/>
      <c r="CA11"/>
      <c r="CB11"/>
      <c r="CC11"/>
    </row>
    <row r="12" spans="76:81">
      <c r="BX12"/>
      <c r="BY12"/>
      <c r="BZ12"/>
      <c r="CA12"/>
      <c r="CB12"/>
      <c r="CC12"/>
    </row>
    <row r="13" spans="76:81">
      <c r="BX13"/>
      <c r="BY13"/>
      <c r="BZ13"/>
      <c r="CA13"/>
      <c r="CB13"/>
      <c r="CC13"/>
    </row>
    <row r="14" spans="76:81">
      <c r="BX14"/>
      <c r="BY14"/>
      <c r="BZ14"/>
      <c r="CA14"/>
      <c r="CB14"/>
      <c r="CC14"/>
    </row>
    <row r="15" spans="76:81">
      <c r="BX15"/>
      <c r="BY15"/>
      <c r="BZ15"/>
      <c r="CA15"/>
      <c r="CB15"/>
      <c r="CC15"/>
    </row>
    <row r="16" spans="76:81">
      <c r="BX16"/>
      <c r="BY16"/>
      <c r="BZ16"/>
      <c r="CA16"/>
      <c r="CB16"/>
      <c r="CC16"/>
    </row>
    <row r="17" spans="76:81">
      <c r="BX17"/>
      <c r="BY17"/>
      <c r="BZ17"/>
      <c r="CA17"/>
      <c r="CB17"/>
      <c r="CC17"/>
    </row>
    <row r="18" spans="76:81">
      <c r="BX18"/>
      <c r="BY18"/>
      <c r="BZ18"/>
      <c r="CA18"/>
      <c r="CB18"/>
      <c r="CC18"/>
    </row>
    <row r="19" spans="76:81">
      <c r="BX19"/>
      <c r="BY19"/>
      <c r="BZ19"/>
      <c r="CA19"/>
      <c r="CB19"/>
      <c r="CC19"/>
    </row>
    <row r="20" spans="76:81">
      <c r="BX20"/>
      <c r="BY20"/>
      <c r="BZ20"/>
      <c r="CA20"/>
      <c r="CB20"/>
      <c r="CC20"/>
    </row>
    <row r="21" spans="76:81">
      <c r="BX21"/>
      <c r="BY21"/>
      <c r="BZ21"/>
      <c r="CA21"/>
      <c r="CB21"/>
      <c r="CC21"/>
    </row>
    <row r="22" spans="76:81">
      <c r="BX22"/>
      <c r="BY22"/>
      <c r="BZ22"/>
      <c r="CA22"/>
      <c r="CB22"/>
      <c r="CC22"/>
    </row>
    <row r="23" spans="76:81">
      <c r="BX23"/>
      <c r="BY23"/>
      <c r="BZ23"/>
      <c r="CA23"/>
      <c r="CB23"/>
      <c r="CC23"/>
    </row>
    <row r="24" spans="76:81">
      <c r="BX24"/>
      <c r="BY24"/>
      <c r="BZ24"/>
      <c r="CA24"/>
      <c r="CB24"/>
      <c r="CC24"/>
    </row>
    <row r="25" spans="76:81">
      <c r="BX25"/>
      <c r="BY25"/>
      <c r="BZ25"/>
      <c r="CA25"/>
      <c r="CB25"/>
      <c r="CC25"/>
    </row>
    <row r="26" spans="76:81">
      <c r="BX26"/>
      <c r="BY26"/>
      <c r="BZ26"/>
      <c r="CA26"/>
      <c r="CB26"/>
      <c r="CC26"/>
    </row>
    <row r="27" spans="76:81">
      <c r="BX27"/>
      <c r="BY27"/>
      <c r="BZ27"/>
      <c r="CA27"/>
      <c r="CB27"/>
      <c r="CC27"/>
    </row>
    <row r="28" spans="76:81">
      <c r="BX28"/>
      <c r="BY28"/>
      <c r="BZ28"/>
      <c r="CA28"/>
      <c r="CB28"/>
      <c r="CC28"/>
    </row>
    <row r="29" spans="76:81">
      <c r="BX29"/>
      <c r="BY29"/>
      <c r="BZ29"/>
      <c r="CA29"/>
      <c r="CB29"/>
      <c r="CC29"/>
    </row>
    <row r="30" spans="76:81">
      <c r="BX30"/>
      <c r="BY30"/>
      <c r="BZ30"/>
      <c r="CA30"/>
      <c r="CB30"/>
      <c r="CC30"/>
    </row>
    <row r="31" spans="76:81">
      <c r="BX31"/>
      <c r="BY31"/>
      <c r="BZ31"/>
      <c r="CA31"/>
      <c r="CB31"/>
      <c r="CC31"/>
    </row>
    <row r="32" spans="76:81">
      <c r="BX32"/>
      <c r="BY32"/>
      <c r="BZ32"/>
      <c r="CA32"/>
      <c r="CB32"/>
      <c r="CC32"/>
    </row>
    <row r="33" spans="76:81">
      <c r="BX33"/>
      <c r="BY33"/>
      <c r="BZ33"/>
      <c r="CA33"/>
      <c r="CB33"/>
      <c r="CC33"/>
    </row>
    <row r="34" spans="76:81">
      <c r="BX34"/>
      <c r="BY34"/>
      <c r="BZ34"/>
      <c r="CA34"/>
      <c r="CB34"/>
      <c r="CC34"/>
    </row>
    <row r="35" spans="76:81">
      <c r="BX35"/>
      <c r="BY35"/>
      <c r="BZ35"/>
      <c r="CA35"/>
      <c r="CB35"/>
      <c r="CC35"/>
    </row>
    <row r="36" spans="76:81">
      <c r="BX36"/>
      <c r="BY36"/>
      <c r="BZ36"/>
      <c r="CA36"/>
      <c r="CB36"/>
      <c r="CC36"/>
    </row>
    <row r="37" spans="76:81">
      <c r="BX37"/>
      <c r="BY37"/>
      <c r="BZ37"/>
      <c r="CA37"/>
      <c r="CB37"/>
      <c r="CC37"/>
    </row>
    <row r="38" spans="76:81">
      <c r="BX38"/>
      <c r="BY38"/>
      <c r="BZ38"/>
      <c r="CA38"/>
      <c r="CB38"/>
      <c r="CC38"/>
    </row>
    <row r="39" spans="76:81">
      <c r="BX39"/>
      <c r="BY39"/>
      <c r="BZ39"/>
      <c r="CA39"/>
      <c r="CB39"/>
      <c r="CC39"/>
    </row>
    <row r="40" spans="76:81">
      <c r="BX40"/>
      <c r="BY40"/>
      <c r="BZ40"/>
      <c r="CA40"/>
      <c r="CB40"/>
      <c r="CC40"/>
    </row>
    <row r="41" spans="76:81">
      <c r="BX41"/>
      <c r="BY41"/>
      <c r="BZ41"/>
      <c r="CA41"/>
      <c r="CB41"/>
      <c r="CC41"/>
    </row>
    <row r="42" spans="76:81">
      <c r="BX42"/>
      <c r="BY42"/>
      <c r="BZ42"/>
      <c r="CA42"/>
      <c r="CB42"/>
      <c r="CC42"/>
    </row>
    <row r="43" spans="76:81">
      <c r="BX43"/>
      <c r="BY43"/>
      <c r="BZ43"/>
      <c r="CA43"/>
      <c r="CB43"/>
      <c r="CC43"/>
    </row>
    <row r="44" spans="76:81">
      <c r="BX44"/>
      <c r="BY44"/>
      <c r="BZ44"/>
      <c r="CA44"/>
      <c r="CB44"/>
      <c r="CC44"/>
    </row>
    <row r="45" spans="76:81">
      <c r="BX45"/>
      <c r="BY45"/>
      <c r="BZ45"/>
      <c r="CA45"/>
      <c r="CB45"/>
      <c r="CC45"/>
    </row>
    <row r="46" spans="76:81">
      <c r="BX46"/>
      <c r="BY46"/>
      <c r="BZ46"/>
      <c r="CA46"/>
      <c r="CB46"/>
      <c r="CC46"/>
    </row>
    <row r="47" spans="76:81">
      <c r="BX47"/>
      <c r="BY47"/>
      <c r="BZ47"/>
      <c r="CA47"/>
      <c r="CB47"/>
      <c r="CC47"/>
    </row>
    <row r="48" spans="76:81">
      <c r="BX48"/>
      <c r="BY48"/>
      <c r="BZ48"/>
      <c r="CA48"/>
      <c r="CB48"/>
      <c r="CC48"/>
    </row>
    <row r="49" spans="76:81">
      <c r="BX49"/>
      <c r="BY49"/>
      <c r="BZ49"/>
      <c r="CA49"/>
      <c r="CB49"/>
      <c r="CC49"/>
    </row>
    <row r="50" spans="76:81">
      <c r="BX50"/>
      <c r="BY50"/>
      <c r="BZ50"/>
      <c r="CA50"/>
      <c r="CB50"/>
      <c r="CC50"/>
    </row>
    <row r="51" spans="76:81">
      <c r="BX51"/>
      <c r="BY51"/>
      <c r="BZ51"/>
      <c r="CA51"/>
      <c r="CB51"/>
      <c r="CC51"/>
    </row>
    <row r="52" spans="76:81">
      <c r="BX52"/>
      <c r="BY52"/>
      <c r="BZ52"/>
      <c r="CA52"/>
      <c r="CB52"/>
      <c r="CC52"/>
    </row>
    <row r="53" spans="76:81">
      <c r="BX53"/>
      <c r="BY53"/>
      <c r="BZ53"/>
      <c r="CA53"/>
      <c r="CB53"/>
      <c r="CC53"/>
    </row>
    <row r="54" spans="76:81">
      <c r="BX54"/>
      <c r="BY54"/>
      <c r="BZ54"/>
      <c r="CA54"/>
      <c r="CB54"/>
      <c r="CC54"/>
    </row>
    <row r="55" spans="76:81">
      <c r="BX55"/>
      <c r="BY55"/>
      <c r="BZ55"/>
      <c r="CA55"/>
      <c r="CB55"/>
      <c r="CC55"/>
    </row>
    <row r="56" spans="76:81">
      <c r="BX56"/>
      <c r="BY56"/>
      <c r="BZ56"/>
      <c r="CA56"/>
      <c r="CB56"/>
      <c r="CC56"/>
    </row>
    <row r="57" spans="76:81">
      <c r="BX57"/>
      <c r="BY57"/>
      <c r="BZ57"/>
      <c r="CA57"/>
      <c r="CB57"/>
      <c r="CC57"/>
    </row>
    <row r="58" spans="76:81">
      <c r="BX58"/>
      <c r="BY58"/>
      <c r="BZ58"/>
      <c r="CA58"/>
      <c r="CB58"/>
      <c r="CC58"/>
    </row>
    <row r="59" spans="76:81">
      <c r="BX59"/>
      <c r="BY59"/>
      <c r="BZ59"/>
      <c r="CA59"/>
      <c r="CB59"/>
      <c r="CC59"/>
    </row>
    <row r="60" spans="76:81">
      <c r="BX60"/>
      <c r="BY60"/>
      <c r="BZ60"/>
      <c r="CA60"/>
      <c r="CB60"/>
      <c r="CC60"/>
    </row>
    <row r="61" spans="76:81">
      <c r="BX61"/>
      <c r="BY61"/>
      <c r="BZ61"/>
      <c r="CA61"/>
      <c r="CB61"/>
      <c r="CC61"/>
    </row>
    <row r="62" spans="76:81">
      <c r="BX62"/>
      <c r="BY62"/>
      <c r="BZ62"/>
      <c r="CA62"/>
      <c r="CB62"/>
      <c r="CC62"/>
    </row>
    <row r="63" spans="76:81">
      <c r="BX63"/>
      <c r="BY63"/>
      <c r="BZ63"/>
      <c r="CA63"/>
      <c r="CB63"/>
      <c r="CC63"/>
    </row>
    <row r="64" spans="76:81">
      <c r="BX64"/>
      <c r="BY64"/>
      <c r="BZ64"/>
      <c r="CA64"/>
      <c r="CB64"/>
      <c r="CC64"/>
    </row>
    <row r="65" spans="76:81">
      <c r="BX65"/>
      <c r="BY65"/>
      <c r="BZ65"/>
      <c r="CA65"/>
      <c r="CB65"/>
      <c r="CC65"/>
    </row>
    <row r="66" spans="76:81">
      <c r="BX66"/>
      <c r="BY66"/>
      <c r="BZ66"/>
      <c r="CA66"/>
      <c r="CB66"/>
      <c r="CC66"/>
    </row>
    <row r="67" spans="76:81">
      <c r="BX67"/>
      <c r="BY67"/>
      <c r="BZ67"/>
      <c r="CA67"/>
      <c r="CB67"/>
      <c r="CC67"/>
    </row>
    <row r="68" spans="76:81">
      <c r="BX68"/>
      <c r="BY68"/>
      <c r="BZ68"/>
      <c r="CA68"/>
      <c r="CB68"/>
      <c r="CC68"/>
    </row>
    <row r="69" spans="76:81">
      <c r="BX69"/>
      <c r="BY69"/>
      <c r="BZ69"/>
      <c r="CA69"/>
      <c r="CB69"/>
      <c r="CC69"/>
    </row>
    <row r="70" spans="76:81">
      <c r="BX70"/>
      <c r="BY70"/>
      <c r="BZ70"/>
      <c r="CA70"/>
      <c r="CB70"/>
      <c r="CC70"/>
    </row>
    <row r="71" spans="76:81">
      <c r="BX71"/>
      <c r="BY71"/>
      <c r="BZ71"/>
      <c r="CA71"/>
      <c r="CB71"/>
      <c r="CC71"/>
    </row>
    <row r="72" spans="76:81">
      <c r="BX72"/>
      <c r="BY72"/>
      <c r="BZ72"/>
      <c r="CA72"/>
      <c r="CB72"/>
      <c r="CC72"/>
    </row>
    <row r="73" spans="76:81">
      <c r="BX73"/>
      <c r="BY73"/>
      <c r="BZ73"/>
      <c r="CA73"/>
      <c r="CB73"/>
      <c r="CC73"/>
    </row>
    <row r="74" spans="76:81">
      <c r="BX74"/>
      <c r="BY74"/>
      <c r="BZ74"/>
      <c r="CA74"/>
      <c r="CB74"/>
      <c r="CC74"/>
    </row>
    <row r="75" spans="76:81">
      <c r="BX75"/>
      <c r="BY75"/>
      <c r="BZ75"/>
      <c r="CA75"/>
      <c r="CB75"/>
      <c r="CC75"/>
    </row>
    <row r="76" spans="76:81">
      <c r="BX76"/>
      <c r="BY76"/>
      <c r="BZ76"/>
      <c r="CA76"/>
      <c r="CB76"/>
      <c r="CC76"/>
    </row>
    <row r="77" spans="76:81">
      <c r="BX77"/>
      <c r="BY77"/>
      <c r="BZ77"/>
      <c r="CA77"/>
      <c r="CB77"/>
      <c r="CC77"/>
    </row>
    <row r="78" spans="76:81">
      <c r="BX78"/>
      <c r="BY78"/>
      <c r="BZ78"/>
      <c r="CA78"/>
      <c r="CB78"/>
      <c r="CC78"/>
    </row>
    <row r="79" spans="76:81">
      <c r="BX79"/>
      <c r="BY79"/>
      <c r="BZ79"/>
      <c r="CA79"/>
      <c r="CB79"/>
      <c r="CC79"/>
    </row>
    <row r="80" spans="76:81">
      <c r="BX80"/>
      <c r="BY80"/>
      <c r="BZ80"/>
      <c r="CA80"/>
      <c r="CB80"/>
      <c r="CC80"/>
    </row>
    <row r="81" spans="76:81">
      <c r="BX81"/>
      <c r="BY81"/>
      <c r="BZ81"/>
      <c r="CA81"/>
      <c r="CB81"/>
      <c r="CC81"/>
    </row>
    <row r="82" spans="76:81">
      <c r="BX82"/>
      <c r="BY82"/>
      <c r="BZ82"/>
      <c r="CA82"/>
      <c r="CB82"/>
      <c r="CC82"/>
    </row>
    <row r="83" spans="76:81">
      <c r="BX83"/>
      <c r="BY83"/>
      <c r="BZ83"/>
      <c r="CA83"/>
      <c r="CB83"/>
      <c r="CC83"/>
    </row>
    <row r="84" spans="76:81">
      <c r="BX84"/>
      <c r="BY84"/>
      <c r="BZ84"/>
      <c r="CA84"/>
      <c r="CB84"/>
      <c r="CC84"/>
    </row>
    <row r="85" spans="76:81">
      <c r="BX85"/>
      <c r="BY85"/>
      <c r="BZ85"/>
      <c r="CA85"/>
      <c r="CB85"/>
      <c r="CC85"/>
    </row>
    <row r="86" spans="76:81">
      <c r="BX86"/>
      <c r="BY86"/>
      <c r="BZ86"/>
      <c r="CA86"/>
      <c r="CB86"/>
      <c r="CC86"/>
    </row>
    <row r="87" spans="76:81">
      <c r="BX87"/>
      <c r="BY87"/>
      <c r="BZ87"/>
      <c r="CA87"/>
      <c r="CB87"/>
      <c r="CC87"/>
    </row>
    <row r="88" spans="76:81">
      <c r="BX88"/>
      <c r="BY88"/>
      <c r="BZ88"/>
      <c r="CA88"/>
      <c r="CB88"/>
      <c r="CC88"/>
    </row>
    <row r="89" spans="76:81">
      <c r="BX89"/>
      <c r="BY89"/>
      <c r="BZ89"/>
      <c r="CA89"/>
      <c r="CB89"/>
      <c r="CC89"/>
    </row>
    <row r="90" spans="76:81">
      <c r="BX90"/>
      <c r="BY90"/>
      <c r="BZ90"/>
      <c r="CA90"/>
      <c r="CB90"/>
      <c r="CC90"/>
    </row>
    <row r="91" spans="76:81">
      <c r="BX91"/>
      <c r="BY91"/>
      <c r="BZ91"/>
      <c r="CA91"/>
      <c r="CB91"/>
      <c r="CC91"/>
    </row>
    <row r="92" spans="76:81">
      <c r="BX92"/>
      <c r="BY92"/>
      <c r="BZ92"/>
      <c r="CA92"/>
      <c r="CB92"/>
      <c r="CC92"/>
    </row>
    <row r="93" spans="76:81">
      <c r="BX93"/>
      <c r="BY93"/>
      <c r="BZ93"/>
      <c r="CA93"/>
      <c r="CB93"/>
      <c r="CC93"/>
    </row>
    <row r="94" spans="76:81">
      <c r="BX94"/>
      <c r="BY94"/>
      <c r="BZ94"/>
      <c r="CA94"/>
      <c r="CB94"/>
      <c r="CC94"/>
    </row>
    <row r="95" spans="76:81">
      <c r="BX95"/>
      <c r="BY95"/>
      <c r="BZ95"/>
      <c r="CA95"/>
      <c r="CB95"/>
      <c r="CC95"/>
    </row>
    <row r="96" spans="76:81">
      <c r="BX96"/>
      <c r="BY96"/>
      <c r="BZ96"/>
      <c r="CA96"/>
      <c r="CB96"/>
      <c r="CC96"/>
    </row>
    <row r="97" spans="76:81">
      <c r="BX97"/>
      <c r="BY97"/>
      <c r="BZ97"/>
      <c r="CA97"/>
      <c r="CB97"/>
      <c r="CC97"/>
    </row>
    <row r="98" spans="76:81">
      <c r="BX98"/>
      <c r="BY98"/>
      <c r="BZ98"/>
      <c r="CA98"/>
      <c r="CB98"/>
      <c r="CC98"/>
    </row>
    <row r="99" spans="76:81">
      <c r="BX99"/>
      <c r="BY99"/>
      <c r="BZ99"/>
      <c r="CA99"/>
      <c r="CB99"/>
      <c r="CC99"/>
    </row>
    <row r="100" spans="76:81">
      <c r="BX100"/>
      <c r="BY100"/>
      <c r="BZ100"/>
      <c r="CA100"/>
      <c r="CB100"/>
      <c r="CC100"/>
    </row>
    <row r="101" spans="76:81">
      <c r="BX101"/>
      <c r="BY101"/>
      <c r="BZ101"/>
      <c r="CA101"/>
      <c r="CB101"/>
      <c r="CC101"/>
    </row>
    <row r="102" spans="76:81">
      <c r="BX102"/>
      <c r="BY102"/>
      <c r="BZ102"/>
      <c r="CA102"/>
      <c r="CB102"/>
      <c r="CC102"/>
    </row>
    <row r="103" spans="76:81">
      <c r="BX103"/>
      <c r="BY103"/>
      <c r="BZ103"/>
      <c r="CA103"/>
      <c r="CB103"/>
      <c r="CC103"/>
    </row>
    <row r="104" spans="76:81">
      <c r="BX104"/>
      <c r="BY104"/>
      <c r="BZ104"/>
      <c r="CA104"/>
      <c r="CB104"/>
      <c r="CC104"/>
    </row>
    <row r="105" spans="76:81">
      <c r="BX105"/>
      <c r="BY105"/>
      <c r="BZ105"/>
      <c r="CA105"/>
      <c r="CB105"/>
      <c r="CC105"/>
    </row>
    <row r="106" spans="76:81">
      <c r="BX106"/>
      <c r="BY106"/>
      <c r="BZ106"/>
      <c r="CA106"/>
      <c r="CB106"/>
      <c r="CC106"/>
    </row>
    <row r="107" spans="76:81">
      <c r="BX107"/>
      <c r="BY107"/>
      <c r="BZ107"/>
      <c r="CA107"/>
      <c r="CB107"/>
      <c r="CC107"/>
    </row>
    <row r="108" spans="76:81">
      <c r="BX108"/>
      <c r="BY108"/>
      <c r="BZ108"/>
      <c r="CA108"/>
      <c r="CB108"/>
      <c r="CC108"/>
    </row>
    <row r="109" spans="76:81">
      <c r="BX109"/>
      <c r="BY109"/>
      <c r="BZ109"/>
      <c r="CA109"/>
      <c r="CB109"/>
      <c r="CC109"/>
    </row>
    <row r="110" spans="76:81">
      <c r="BX110"/>
      <c r="BY110"/>
      <c r="BZ110"/>
      <c r="CA110"/>
      <c r="CB110"/>
      <c r="CC110"/>
    </row>
    <row r="111" spans="76:81">
      <c r="BX111"/>
      <c r="BY111"/>
      <c r="BZ111"/>
      <c r="CA111"/>
      <c r="CB111"/>
      <c r="CC111"/>
    </row>
    <row r="112" spans="76:81">
      <c r="BX112"/>
      <c r="BY112"/>
      <c r="BZ112"/>
      <c r="CA112"/>
      <c r="CB112"/>
      <c r="CC112"/>
    </row>
    <row r="113" spans="76:81">
      <c r="BX113"/>
      <c r="BY113"/>
      <c r="BZ113"/>
      <c r="CA113"/>
      <c r="CB113"/>
      <c r="CC113"/>
    </row>
    <row r="114" spans="76:81">
      <c r="BX114"/>
      <c r="BY114"/>
      <c r="BZ114"/>
      <c r="CA114"/>
      <c r="CB114"/>
      <c r="CC114"/>
    </row>
    <row r="115" spans="76:81">
      <c r="BX115"/>
      <c r="BY115"/>
      <c r="BZ115"/>
      <c r="CA115"/>
      <c r="CB115"/>
      <c r="CC115"/>
    </row>
    <row r="116" spans="76:81">
      <c r="BX116"/>
      <c r="BY116"/>
      <c r="BZ116"/>
      <c r="CA116"/>
      <c r="CB116"/>
      <c r="CC116"/>
    </row>
    <row r="117" spans="76:81">
      <c r="BX117"/>
      <c r="BY117"/>
      <c r="BZ117"/>
      <c r="CA117"/>
      <c r="CB117"/>
      <c r="CC117"/>
    </row>
    <row r="118" spans="76:81">
      <c r="BX118"/>
      <c r="BY118"/>
      <c r="BZ118"/>
      <c r="CA118"/>
      <c r="CB118"/>
      <c r="CC118"/>
    </row>
    <row r="119" spans="76:81">
      <c r="BX119"/>
      <c r="BY119"/>
      <c r="BZ119"/>
      <c r="CA119"/>
      <c r="CB119"/>
      <c r="CC119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AP42"/>
  <sheetViews>
    <sheetView zoomScale="95" zoomScaleNormal="95" workbookViewId="0">
      <selection activeCell="E44" sqref="E44"/>
    </sheetView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5.816406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08984375" customWidth="1"/>
    <col min="13" max="13" width="5.54296875" style="11" customWidth="1"/>
    <col min="14" max="14" width="5.6328125" customWidth="1"/>
    <col min="15" max="15" width="5.54296875" style="11" customWidth="1"/>
    <col min="16" max="16" width="5.1796875" customWidth="1"/>
    <col min="17" max="17" width="4.54296875" style="11" customWidth="1"/>
    <col min="18" max="18" width="6.81640625" customWidth="1"/>
    <col min="19" max="19" width="5.54296875" customWidth="1"/>
    <col min="20" max="20" width="7" customWidth="1"/>
    <col min="21" max="21" width="5.54296875" customWidth="1"/>
    <col min="22" max="24" width="6.36328125" customWidth="1"/>
    <col min="25" max="25" width="1.36328125" customWidth="1"/>
    <col min="26" max="26" width="6.6328125" style="11" customWidth="1"/>
    <col min="27" max="27" width="5.36328125" customWidth="1"/>
    <col min="28" max="28" width="7.36328125" style="67" customWidth="1"/>
    <col min="29" max="29" width="5.90625" customWidth="1"/>
    <col min="30" max="30" width="6.6328125" style="11" customWidth="1"/>
    <col min="31" max="31" width="6.1796875" style="11" customWidth="1"/>
    <col min="32" max="32" width="3.453125" customWidth="1"/>
    <col min="33" max="33" width="9.36328125" customWidth="1"/>
    <col min="34" max="34" width="13.81640625" customWidth="1"/>
    <col min="37" max="37" width="9.54296875" customWidth="1"/>
    <col min="38" max="38" width="6.54296875" customWidth="1"/>
  </cols>
  <sheetData>
    <row r="1" spans="1:42">
      <c r="A1" s="103"/>
      <c r="B1" s="103"/>
      <c r="C1" s="103"/>
      <c r="D1" s="103"/>
      <c r="E1" s="103"/>
      <c r="F1" s="103"/>
      <c r="G1" s="103"/>
      <c r="H1" s="118"/>
      <c r="I1" s="118"/>
      <c r="J1" s="118"/>
      <c r="K1" s="118"/>
      <c r="L1" s="103"/>
      <c r="M1" s="118"/>
      <c r="N1" s="103"/>
      <c r="O1" s="118"/>
      <c r="P1" s="103"/>
      <c r="Q1" s="118"/>
      <c r="R1" s="103"/>
      <c r="S1" s="103"/>
      <c r="T1" s="103"/>
      <c r="U1" s="103"/>
      <c r="V1" s="103"/>
      <c r="W1" s="103"/>
      <c r="X1" s="103"/>
      <c r="Y1" s="103"/>
      <c r="Z1" s="118"/>
      <c r="AA1" s="103"/>
      <c r="AB1" s="135"/>
      <c r="AC1" s="103"/>
      <c r="AD1" s="118"/>
      <c r="AE1" s="118"/>
      <c r="AF1" s="103"/>
    </row>
    <row r="2" spans="1:42" s="196" customFormat="1" ht="31.8">
      <c r="A2" s="210"/>
      <c r="B2" s="210"/>
      <c r="C2" s="161" t="s">
        <v>526</v>
      </c>
      <c r="D2" s="210"/>
      <c r="E2" s="210"/>
      <c r="F2" s="210"/>
      <c r="G2" s="210"/>
      <c r="H2" s="215"/>
      <c r="I2" s="215"/>
      <c r="J2" s="215"/>
      <c r="K2" s="215"/>
      <c r="L2" s="210"/>
      <c r="M2" s="215"/>
      <c r="N2" s="210" t="s">
        <v>878</v>
      </c>
      <c r="O2" s="215"/>
      <c r="P2" s="210"/>
      <c r="Q2" s="215"/>
      <c r="R2" s="161" t="str">
        <f>+År!B2</f>
        <v>KU</v>
      </c>
      <c r="S2" s="210"/>
      <c r="T2" s="210"/>
      <c r="U2" s="210"/>
      <c r="V2" s="210"/>
      <c r="W2" s="210"/>
      <c r="X2" s="210"/>
      <c r="Y2" s="210"/>
      <c r="Z2" s="215"/>
      <c r="AA2" s="210"/>
      <c r="AB2" s="210"/>
      <c r="AC2" s="210"/>
      <c r="AD2" s="215"/>
      <c r="AE2" s="215"/>
      <c r="AF2" s="210"/>
      <c r="AG2"/>
      <c r="AH2"/>
      <c r="AI2"/>
      <c r="AJ2"/>
      <c r="AK2"/>
      <c r="AL2"/>
      <c r="AM2"/>
      <c r="AN2"/>
      <c r="AO2"/>
      <c r="AP2"/>
    </row>
    <row r="3" spans="1:42" ht="17.399999999999999">
      <c r="A3" s="103"/>
      <c r="B3" s="103"/>
      <c r="C3" s="106"/>
      <c r="D3" s="103"/>
      <c r="E3" s="103"/>
      <c r="F3" s="104"/>
      <c r="G3" s="104"/>
      <c r="H3" s="118"/>
      <c r="I3" s="118"/>
      <c r="J3" s="118"/>
      <c r="K3" s="118"/>
      <c r="L3" s="103"/>
      <c r="M3" s="118"/>
      <c r="N3" s="103"/>
      <c r="O3" s="118"/>
      <c r="P3" s="103"/>
      <c r="Q3" s="118"/>
      <c r="R3" s="103"/>
      <c r="S3" s="103"/>
      <c r="T3" s="103"/>
      <c r="U3" s="103"/>
      <c r="V3" s="103"/>
      <c r="W3" s="103"/>
      <c r="X3" s="103"/>
      <c r="Y3" s="103"/>
      <c r="Z3" s="118"/>
      <c r="AA3" s="103"/>
      <c r="AB3" s="103"/>
      <c r="AC3" s="103"/>
      <c r="AD3" s="118"/>
      <c r="AE3" s="118"/>
      <c r="AF3" s="103"/>
    </row>
    <row r="4" spans="1:42" s="179" customFormat="1" ht="19.8">
      <c r="A4" s="212"/>
      <c r="B4" s="212"/>
      <c r="C4" s="213"/>
      <c r="D4" s="212"/>
      <c r="E4" s="212"/>
      <c r="F4" s="213" t="s">
        <v>462</v>
      </c>
      <c r="G4" s="213"/>
      <c r="H4" s="197">
        <f>+År!R2</f>
        <v>49</v>
      </c>
      <c r="I4" s="216"/>
      <c r="J4" s="216"/>
      <c r="K4" s="216"/>
      <c r="L4" s="216"/>
      <c r="M4" s="216"/>
      <c r="N4" s="212"/>
      <c r="O4" s="216"/>
      <c r="P4" s="212"/>
      <c r="Q4" s="216"/>
      <c r="R4" s="213" t="s">
        <v>418</v>
      </c>
      <c r="S4" s="213"/>
      <c r="T4" s="213"/>
      <c r="U4" s="547">
        <f>SUM(F9:F10)</f>
        <v>53466</v>
      </c>
      <c r="V4" s="549"/>
      <c r="W4" s="212"/>
      <c r="X4" s="214"/>
      <c r="Y4" s="214"/>
      <c r="Z4" s="216"/>
      <c r="AA4" s="212"/>
      <c r="AB4" s="216"/>
      <c r="AC4" s="216"/>
      <c r="AD4" s="216"/>
      <c r="AE4" s="216"/>
      <c r="AF4" s="216"/>
      <c r="AG4"/>
      <c r="AH4"/>
      <c r="AI4"/>
      <c r="AJ4"/>
      <c r="AK4"/>
      <c r="AL4"/>
      <c r="AM4"/>
    </row>
    <row r="5" spans="1:42" s="179" customFormat="1" ht="19.8">
      <c r="A5" s="212"/>
      <c r="B5" s="212"/>
      <c r="C5" s="213"/>
      <c r="D5" s="212"/>
      <c r="E5" s="212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4"/>
      <c r="Y5" s="214"/>
      <c r="Z5" s="216"/>
      <c r="AA5" s="212"/>
      <c r="AB5" s="216"/>
      <c r="AC5" s="216"/>
      <c r="AD5" s="216"/>
      <c r="AE5" s="216"/>
      <c r="AF5" s="216"/>
      <c r="AG5"/>
      <c r="AH5"/>
      <c r="AI5"/>
      <c r="AJ5"/>
      <c r="AK5"/>
      <c r="AL5"/>
      <c r="AM5"/>
    </row>
    <row r="6" spans="1:42" ht="15.6">
      <c r="A6" s="103"/>
      <c r="B6" s="103"/>
      <c r="C6" s="103"/>
      <c r="D6" s="103"/>
      <c r="E6" s="105" t="s">
        <v>4</v>
      </c>
      <c r="F6" s="103"/>
      <c r="G6" s="103"/>
      <c r="H6" s="119"/>
      <c r="I6" s="118"/>
      <c r="J6" s="118"/>
      <c r="K6" s="118"/>
      <c r="L6" s="105" t="s">
        <v>527</v>
      </c>
      <c r="M6" s="118"/>
      <c r="N6" s="103"/>
      <c r="O6" s="118"/>
      <c r="P6" s="135"/>
      <c r="Q6" s="118"/>
      <c r="R6" s="103"/>
      <c r="S6" s="103"/>
      <c r="T6" s="105" t="s">
        <v>81</v>
      </c>
      <c r="U6" s="104" t="s">
        <v>404</v>
      </c>
      <c r="V6" s="105" t="s">
        <v>404</v>
      </c>
      <c r="W6" s="105"/>
      <c r="X6" s="105"/>
      <c r="Y6" s="105"/>
      <c r="Z6" s="107" t="s">
        <v>413</v>
      </c>
      <c r="AA6" s="103"/>
      <c r="AB6" s="103"/>
      <c r="AC6" s="105"/>
      <c r="AD6" s="118"/>
      <c r="AE6" s="118"/>
      <c r="AF6" s="103"/>
    </row>
    <row r="7" spans="1:42" ht="15.6">
      <c r="A7" s="103"/>
      <c r="B7" s="103"/>
      <c r="C7" s="103"/>
      <c r="D7" s="103"/>
      <c r="E7" s="105" t="s">
        <v>477</v>
      </c>
      <c r="F7" s="105" t="s">
        <v>4</v>
      </c>
      <c r="G7" s="116"/>
      <c r="H7" s="107" t="s">
        <v>4</v>
      </c>
      <c r="I7" s="233"/>
      <c r="J7" s="107" t="s">
        <v>1</v>
      </c>
      <c r="K7" s="107"/>
      <c r="L7" s="105" t="s">
        <v>541</v>
      </c>
      <c r="M7" s="233"/>
      <c r="N7" s="105" t="s">
        <v>415</v>
      </c>
      <c r="O7" s="233"/>
      <c r="P7" s="108" t="s">
        <v>417</v>
      </c>
      <c r="Q7" s="233"/>
      <c r="R7" s="105" t="s">
        <v>24</v>
      </c>
      <c r="S7" s="105" t="s">
        <v>620</v>
      </c>
      <c r="T7" s="105" t="s">
        <v>622</v>
      </c>
      <c r="U7" s="105" t="s">
        <v>536</v>
      </c>
      <c r="V7" s="105" t="s">
        <v>489</v>
      </c>
      <c r="W7" s="411" t="s">
        <v>24</v>
      </c>
      <c r="X7" s="411" t="s">
        <v>24</v>
      </c>
      <c r="Y7" s="105"/>
      <c r="Z7" s="107" t="s">
        <v>417</v>
      </c>
      <c r="AA7" s="105" t="s">
        <v>541</v>
      </c>
      <c r="AB7" s="105" t="s">
        <v>415</v>
      </c>
      <c r="AC7" s="103"/>
      <c r="AD7" s="107" t="s">
        <v>24</v>
      </c>
      <c r="AE7" s="107" t="s">
        <v>578</v>
      </c>
      <c r="AF7" s="103"/>
    </row>
    <row r="8" spans="1:42" ht="15.6">
      <c r="A8" s="103"/>
      <c r="B8" s="105" t="s">
        <v>494</v>
      </c>
      <c r="C8" s="103"/>
      <c r="D8" s="105" t="s">
        <v>90</v>
      </c>
      <c r="E8" s="105" t="s">
        <v>478</v>
      </c>
      <c r="F8" s="105" t="s">
        <v>10</v>
      </c>
      <c r="G8" s="116" t="s">
        <v>535</v>
      </c>
      <c r="H8" s="107" t="s">
        <v>404</v>
      </c>
      <c r="I8" s="233" t="s">
        <v>535</v>
      </c>
      <c r="J8" s="107" t="s">
        <v>404</v>
      </c>
      <c r="K8" s="107"/>
      <c r="L8" s="105" t="s">
        <v>542</v>
      </c>
      <c r="M8" s="233" t="s">
        <v>535</v>
      </c>
      <c r="N8" s="105" t="s">
        <v>577</v>
      </c>
      <c r="O8" s="233" t="s">
        <v>535</v>
      </c>
      <c r="P8" s="108" t="s">
        <v>45</v>
      </c>
      <c r="Q8" s="233" t="s">
        <v>535</v>
      </c>
      <c r="R8" s="105" t="s">
        <v>532</v>
      </c>
      <c r="S8" s="105" t="s">
        <v>619</v>
      </c>
      <c r="T8" s="105" t="s">
        <v>44</v>
      </c>
      <c r="U8" s="105" t="s">
        <v>552</v>
      </c>
      <c r="V8" s="105" t="s">
        <v>441</v>
      </c>
      <c r="W8" s="411" t="s">
        <v>711</v>
      </c>
      <c r="X8" s="411" t="s">
        <v>712</v>
      </c>
      <c r="Y8" s="105"/>
      <c r="Z8" s="107" t="s">
        <v>45</v>
      </c>
      <c r="AA8" s="105" t="s">
        <v>542</v>
      </c>
      <c r="AB8" s="105" t="s">
        <v>416</v>
      </c>
      <c r="AC8" s="105" t="s">
        <v>533</v>
      </c>
      <c r="AD8" s="107" t="s">
        <v>472</v>
      </c>
      <c r="AE8" s="107" t="s">
        <v>579</v>
      </c>
      <c r="AF8" s="103"/>
    </row>
    <row r="9" spans="1:42" ht="15.6">
      <c r="A9" s="103"/>
      <c r="B9" s="91">
        <f>+'Ark1'!AN1299</f>
        <v>0</v>
      </c>
      <c r="C9" s="91" t="s">
        <v>495</v>
      </c>
      <c r="D9" s="91">
        <f>+'Ark1'!C1299</f>
        <v>2024</v>
      </c>
      <c r="E9" s="91">
        <f>+'Ark1'!Q1299</f>
        <v>7180</v>
      </c>
      <c r="F9" s="115">
        <f>+'Ark1'!R1299</f>
        <v>39087</v>
      </c>
      <c r="G9" s="134">
        <f>+F9-F12</f>
        <v>-2976</v>
      </c>
      <c r="H9" s="115">
        <f>+'Ark1'!AE1299</f>
        <v>73.106273145550475</v>
      </c>
      <c r="I9" s="234">
        <f>+H9-H12</f>
        <v>-0.60569937653001205</v>
      </c>
      <c r="J9" s="115">
        <f>+'Ark1'!AF1299</f>
        <v>70.752853310071075</v>
      </c>
      <c r="K9" s="107"/>
      <c r="L9" s="113">
        <f>+'Ark1'!S1299</f>
        <v>3.3852753801890678</v>
      </c>
      <c r="M9" s="316">
        <f>+L9-L12</f>
        <v>0.12051607047063007</v>
      </c>
      <c r="N9" s="113">
        <f>+'Ark1'!T1299</f>
        <v>7.8695985877657524</v>
      </c>
      <c r="O9" s="316">
        <f>+N9-N12</f>
        <v>0.12431175610847589</v>
      </c>
      <c r="P9" s="115">
        <f>+'Ark1'!U1299</f>
        <v>293.92715736689865</v>
      </c>
      <c r="Q9" s="234">
        <f>+P9-P12</f>
        <v>5.4839771372430732</v>
      </c>
      <c r="R9" s="434">
        <f>+'Ark1'!AG1299</f>
        <v>2128.9504620340799</v>
      </c>
      <c r="S9" s="115">
        <f>+IF(F9=0,"",1000*P9/R9)</f>
        <v>138.06199937882516</v>
      </c>
      <c r="T9" s="115">
        <f>+P9/L9</f>
        <v>86.825183879275073</v>
      </c>
      <c r="U9" s="115">
        <f>+'Ark1'!W1299</f>
        <v>73.809706552050528</v>
      </c>
      <c r="V9" s="115">
        <f>+'Ark1'!X1299</f>
        <v>13.459718064829742</v>
      </c>
      <c r="W9" s="366">
        <f>+IF(F9=0,"",'Ark1'!AR1299)</f>
        <v>225.21479639415605</v>
      </c>
      <c r="X9" s="114">
        <f>+IF(F9=0,"",'Ark1'!AS1299)</f>
        <v>25.72756071179554</v>
      </c>
      <c r="Y9" s="105"/>
      <c r="Z9" s="115">
        <f>+'Ark1'!Y1299</f>
        <v>51.447364453333122</v>
      </c>
      <c r="AA9" s="113">
        <f>+'Ark1'!Z1299</f>
        <v>1.2610448990026613</v>
      </c>
      <c r="AB9" s="113">
        <f>+'Ark1'!AA1299</f>
        <v>2.240750333938105</v>
      </c>
      <c r="AC9" s="115">
        <f>+'Ark1'!AJ1299</f>
        <v>541.93871379284622</v>
      </c>
      <c r="AD9" s="115">
        <f>+'Ark1'!AH1299</f>
        <v>90.516028347020764</v>
      </c>
      <c r="AE9" s="115">
        <f t="shared" ref="AE9:AE25" si="0">+(F9*P9)/1000</f>
        <v>11488.730799999967</v>
      </c>
      <c r="AF9" s="103"/>
    </row>
    <row r="10" spans="1:42" ht="15.6">
      <c r="A10" s="103"/>
      <c r="B10" s="91">
        <f>+'Ark1'!AN1300</f>
        <v>1</v>
      </c>
      <c r="C10" s="91" t="s">
        <v>496</v>
      </c>
      <c r="D10" s="91">
        <f>+'Ark1'!C1300</f>
        <v>2024</v>
      </c>
      <c r="E10" s="91">
        <f>+'Ark1'!Q1300</f>
        <v>3775</v>
      </c>
      <c r="F10" s="115">
        <f>+'Ark1'!R1300</f>
        <v>14379</v>
      </c>
      <c r="G10" s="134">
        <f>+F10-F13</f>
        <v>-622</v>
      </c>
      <c r="H10" s="115">
        <f>+'Ark1'!AE1300</f>
        <v>26.893726854449557</v>
      </c>
      <c r="I10" s="234">
        <f t="shared" ref="I10" si="1">+H10-H13</f>
        <v>0.60569937653002981</v>
      </c>
      <c r="J10" s="115">
        <f>+'Ark1'!AF1300</f>
        <v>29.247146689928904</v>
      </c>
      <c r="K10" s="107"/>
      <c r="L10" s="113">
        <f>+'Ark1'!S1300</f>
        <v>5.7363769225415808</v>
      </c>
      <c r="M10" s="316">
        <f>+L10-L13</f>
        <v>-4.329087813882726E-2</v>
      </c>
      <c r="N10" s="113">
        <f>+'Ark1'!T1300</f>
        <v>8.5847416371096728</v>
      </c>
      <c r="O10" s="316">
        <f>+N10-N13</f>
        <v>-0.16167526842995805</v>
      </c>
      <c r="P10" s="115">
        <f>+'Ark1'!U1300</f>
        <v>330.28048543014074</v>
      </c>
      <c r="Q10" s="234">
        <f t="shared" ref="Q10" si="2">+P10-P13</f>
        <v>-1.9772973843393515</v>
      </c>
      <c r="R10" s="434">
        <f>+'Ark1'!AG1300</f>
        <v>2674.7108282912582</v>
      </c>
      <c r="S10" s="115">
        <f t="shared" ref="S10:S28" si="3">+IF(F10=0,"",1000*P10/R10)</f>
        <v>123.4826890206822</v>
      </c>
      <c r="T10" s="115">
        <f t="shared" ref="T10:T28" si="4">+P10/L10</f>
        <v>57.576496434931862</v>
      </c>
      <c r="U10" s="115">
        <f>+'Ark1'!W1300</f>
        <v>74.921760901314428</v>
      </c>
      <c r="V10" s="115">
        <f>+'Ark1'!X1300</f>
        <v>39.362959872035617</v>
      </c>
      <c r="W10" s="366">
        <f>+IF(F10=0,"",'Ark1'!AR1300)</f>
        <v>218.20564712427847</v>
      </c>
      <c r="X10" s="114">
        <f>+IF(F10=0,"",'Ark1'!AS1300)</f>
        <v>31.527502510726304</v>
      </c>
      <c r="Y10" s="105"/>
      <c r="Z10" s="115">
        <f>+'Ark1'!Y1300</f>
        <v>74.003264365919449</v>
      </c>
      <c r="AA10" s="113">
        <f>+'Ark1'!Z1300</f>
        <v>1.8182286986435912</v>
      </c>
      <c r="AB10" s="113">
        <f>+'Ark1'!AA1300</f>
        <v>2.9513463460852076</v>
      </c>
      <c r="AC10" s="115">
        <f>+'Ark1'!AJ1300</f>
        <v>986.00560327979179</v>
      </c>
      <c r="AD10" s="115">
        <f>+'Ark1'!AH1300</f>
        <v>99.972181653800646</v>
      </c>
      <c r="AE10" s="115">
        <f t="shared" si="0"/>
        <v>4749.1030999999939</v>
      </c>
      <c r="AF10" s="103"/>
    </row>
    <row r="11" spans="1:42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</row>
    <row r="12" spans="1:42" ht="15.6">
      <c r="A12" s="103"/>
      <c r="B12">
        <f>+'Ark1'!AN1301</f>
        <v>0</v>
      </c>
      <c r="C12" t="s">
        <v>495</v>
      </c>
      <c r="D12">
        <f>+'Ark1'!C1301</f>
        <v>2023</v>
      </c>
      <c r="E12">
        <f>+'Ark1'!Q1301</f>
        <v>7475</v>
      </c>
      <c r="F12" s="11">
        <f>+'Ark1'!R1301</f>
        <v>42063</v>
      </c>
      <c r="G12" s="171"/>
      <c r="H12" s="11">
        <f>+'Ark1'!AE1301</f>
        <v>73.711972522080487</v>
      </c>
      <c r="I12" s="16"/>
      <c r="J12" s="11">
        <f>+'Ark1'!AF1301</f>
        <v>70.881559173510638</v>
      </c>
      <c r="K12" s="107"/>
      <c r="L12" s="1">
        <f>+'Ark1'!S1301</f>
        <v>3.2647593097184378</v>
      </c>
      <c r="M12" s="13"/>
      <c r="N12" s="1">
        <f>+'Ark1'!T1301</f>
        <v>7.7452868316572765</v>
      </c>
      <c r="O12" s="13"/>
      <c r="P12" s="19">
        <f>+'Ark1'!U1301</f>
        <v>288.44318022965558</v>
      </c>
      <c r="Q12" s="234"/>
      <c r="R12" s="435">
        <f>+'Ark1'!AG1301</f>
        <v>2107.5401170079404</v>
      </c>
      <c r="S12" s="11">
        <f t="shared" si="3"/>
        <v>136.86248622358673</v>
      </c>
      <c r="T12" s="11">
        <f t="shared" si="4"/>
        <v>88.350519246863485</v>
      </c>
      <c r="U12" s="11">
        <f>+'Ark1'!W1301</f>
        <v>71.823217554620442</v>
      </c>
      <c r="V12" s="11">
        <f>+'Ark1'!X1301</f>
        <v>11.116658345814612</v>
      </c>
      <c r="W12" s="366">
        <f>+IF(F12=0,"",'Ark1'!AR1301)</f>
        <v>224.82911094860003</v>
      </c>
      <c r="X12" s="114">
        <f>+IF(F12=0,"",'Ark1'!AS1301)</f>
        <v>25.373611410245761</v>
      </c>
      <c r="Y12" s="105"/>
      <c r="Z12" s="11">
        <f>+'Ark1'!Y1301</f>
        <v>51.292892113876448</v>
      </c>
      <c r="AA12" s="1">
        <f>+'Ark1'!Z1301</f>
        <v>1.2636630703747771</v>
      </c>
      <c r="AB12" s="1">
        <f>+'Ark1'!AA1301</f>
        <v>2.2600001278864221</v>
      </c>
      <c r="AC12" s="11">
        <f>+'Ark1'!AJ1301</f>
        <v>530.03152961658782</v>
      </c>
      <c r="AD12" s="11">
        <f>+'Ark1'!AH1301</f>
        <v>91.003970235123518</v>
      </c>
      <c r="AE12" s="11">
        <f t="shared" si="0"/>
        <v>12132.785490000002</v>
      </c>
      <c r="AF12" s="103"/>
    </row>
    <row r="13" spans="1:42" ht="15.6">
      <c r="A13" s="103"/>
      <c r="B13">
        <f>+'Ark1'!AN1302</f>
        <v>1</v>
      </c>
      <c r="C13" s="3" t="s">
        <v>496</v>
      </c>
      <c r="D13">
        <f>+'Ark1'!C1302</f>
        <v>2023</v>
      </c>
      <c r="E13">
        <f>+'Ark1'!Q1302</f>
        <v>3809</v>
      </c>
      <c r="F13" s="11">
        <f>+'Ark1'!R1302</f>
        <v>15001</v>
      </c>
      <c r="G13" s="171"/>
      <c r="H13" s="11">
        <f>+'Ark1'!AE1302</f>
        <v>26.288027477919528</v>
      </c>
      <c r="I13" s="16"/>
      <c r="J13" s="11">
        <f>+'Ark1'!AF1302</f>
        <v>29.118440826489355</v>
      </c>
      <c r="K13" s="107"/>
      <c r="L13" s="1">
        <f>+'Ark1'!S1302</f>
        <v>5.7796678006804081</v>
      </c>
      <c r="M13" s="13"/>
      <c r="N13" s="1">
        <f>+'Ark1'!T1302</f>
        <v>8.7464169055396308</v>
      </c>
      <c r="O13" s="13"/>
      <c r="P13" s="19">
        <f>+'Ark1'!U1302</f>
        <v>332.25778281448009</v>
      </c>
      <c r="Q13" s="234"/>
      <c r="R13" s="435">
        <f>+'Ark1'!AG1302</f>
        <v>2681.3449103393104</v>
      </c>
      <c r="S13" s="11">
        <f t="shared" si="3"/>
        <v>123.9146002937886</v>
      </c>
      <c r="T13" s="11">
        <f t="shared" si="4"/>
        <v>57.487349493575607</v>
      </c>
      <c r="U13" s="11">
        <f>+'Ark1'!W1302</f>
        <v>76.808212785814263</v>
      </c>
      <c r="V13" s="11">
        <f>+'Ark1'!X1302</f>
        <v>40.390640623958411</v>
      </c>
      <c r="W13" s="366">
        <f>+IF(F13=0,"",'Ark1'!AR1302)</f>
        <v>218.37097526831548</v>
      </c>
      <c r="X13" s="114">
        <f>+IF(F13=0,"",'Ark1'!AS1302)</f>
        <v>31.659143376449752</v>
      </c>
      <c r="Y13" s="105"/>
      <c r="Z13" s="11">
        <f>+'Ark1'!Y1302</f>
        <v>74.187315257211495</v>
      </c>
      <c r="AA13" s="1">
        <f>+'Ark1'!Z1302</f>
        <v>1.8443028618557376</v>
      </c>
      <c r="AB13" s="1">
        <f>+'Ark1'!AA1302</f>
        <v>2.9245947486130932</v>
      </c>
      <c r="AC13" s="11">
        <f>+'Ark1'!AJ1302</f>
        <v>1008.3886374406038</v>
      </c>
      <c r="AD13" s="11">
        <f>+'Ark1'!AH1302</f>
        <v>99.960002666488876</v>
      </c>
      <c r="AE13" s="11">
        <f t="shared" si="0"/>
        <v>4984.199000000016</v>
      </c>
      <c r="AF13" s="103"/>
    </row>
    <row r="14" spans="1:42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</row>
    <row r="15" spans="1:42" ht="15.6">
      <c r="A15" s="103"/>
      <c r="B15" s="230">
        <f>+'Ark1'!AN1303</f>
        <v>0</v>
      </c>
      <c r="C15" s="230" t="s">
        <v>495</v>
      </c>
      <c r="D15" s="230">
        <f>+'Ark1'!C1303</f>
        <v>2022</v>
      </c>
      <c r="E15" s="230">
        <f>+'Ark1'!Q1303</f>
        <v>7746</v>
      </c>
      <c r="F15" s="90">
        <f>+'Ark1'!R1303</f>
        <v>47275</v>
      </c>
      <c r="G15" s="134"/>
      <c r="H15" s="90">
        <f>+'Ark1'!AE1303</f>
        <v>76.399101472228054</v>
      </c>
      <c r="I15" s="134"/>
      <c r="J15" s="90">
        <f>+'Ark1'!AF1303</f>
        <v>73.611236025651692</v>
      </c>
      <c r="K15" s="107"/>
      <c r="L15" s="231">
        <f>+'Ark1'!S1303</f>
        <v>3.2984164098203848</v>
      </c>
      <c r="M15" s="234"/>
      <c r="N15" s="231">
        <f>+'Ark1'!T1303</f>
        <v>7.6952300370174509</v>
      </c>
      <c r="O15" s="234"/>
      <c r="P15" s="115">
        <f>+'Ark1'!U1303</f>
        <v>289.46466821787448</v>
      </c>
      <c r="Q15" s="234"/>
      <c r="R15" s="435">
        <f>+'Ark1'!AG1303</f>
        <v>2091.542763772175</v>
      </c>
      <c r="S15" s="90">
        <f t="shared" si="3"/>
        <v>138.39768099974881</v>
      </c>
      <c r="T15" s="90">
        <f t="shared" si="4"/>
        <v>87.758679394163352</v>
      </c>
      <c r="U15" s="90">
        <f>+'Ark1'!W1303</f>
        <v>70.775251189846628</v>
      </c>
      <c r="V15" s="90">
        <f>+'Ark1'!X1303</f>
        <v>11.10946589106293</v>
      </c>
      <c r="W15" s="366">
        <f>+IF(F15=0,"",'Ark1'!AR1303)</f>
        <v>224.67959850606911</v>
      </c>
      <c r="X15" s="114">
        <f>+IF(F15=0,"",'Ark1'!AS1303)</f>
        <v>25.480350165904984</v>
      </c>
      <c r="Y15" s="105"/>
      <c r="Z15" s="90">
        <f>+'Ark1'!Y1303</f>
        <v>49.679687024738087</v>
      </c>
      <c r="AA15" s="231">
        <f>+'Ark1'!Z1303</f>
        <v>1.2589036498019677</v>
      </c>
      <c r="AB15" s="231">
        <f>+'Ark1'!AA1303</f>
        <v>2.2615395343744966</v>
      </c>
      <c r="AC15" s="90">
        <f>+'Ark1'!AJ1303</f>
        <v>525.50003948168842</v>
      </c>
      <c r="AD15" s="90">
        <f>+'Ark1'!AH1303</f>
        <v>90.333157059756729</v>
      </c>
      <c r="AE15" s="90">
        <f t="shared" si="0"/>
        <v>13684.442190000016</v>
      </c>
      <c r="AF15" s="103"/>
    </row>
    <row r="16" spans="1:42" ht="15.6">
      <c r="A16" s="103"/>
      <c r="B16" s="230">
        <f>+'Ark1'!AN1304</f>
        <v>1</v>
      </c>
      <c r="C16" s="232" t="s">
        <v>496</v>
      </c>
      <c r="D16" s="230">
        <f>+'Ark1'!C1304</f>
        <v>2022</v>
      </c>
      <c r="E16" s="230">
        <f>+'Ark1'!Q1304</f>
        <v>3844</v>
      </c>
      <c r="F16" s="90">
        <f>+'Ark1'!R1304</f>
        <v>14604</v>
      </c>
      <c r="G16" s="134"/>
      <c r="H16" s="90">
        <f>+'Ark1'!AE1304</f>
        <v>23.600898527771943</v>
      </c>
      <c r="I16" s="134"/>
      <c r="J16" s="90">
        <f>+'Ark1'!AF1304</f>
        <v>26.388763974348297</v>
      </c>
      <c r="K16" s="107"/>
      <c r="L16" s="231">
        <f>+'Ark1'!S1304</f>
        <v>5.837365499280379</v>
      </c>
      <c r="M16" s="234"/>
      <c r="N16" s="231">
        <f>+'Ark1'!T1304</f>
        <v>8.9662421254450813</v>
      </c>
      <c r="O16" s="234"/>
      <c r="P16" s="115">
        <f>+'Ark1'!U1304</f>
        <v>335.91563133388195</v>
      </c>
      <c r="Q16" s="234"/>
      <c r="R16" s="435">
        <f>+'Ark1'!AG1304</f>
        <v>2632.857230895645</v>
      </c>
      <c r="S16" s="90">
        <f t="shared" si="3"/>
        <v>127.58596531252482</v>
      </c>
      <c r="T16" s="90">
        <f t="shared" si="4"/>
        <v>57.545759534038616</v>
      </c>
      <c r="U16" s="90">
        <f>+'Ark1'!W1304</f>
        <v>79.129005751848823</v>
      </c>
      <c r="V16" s="90">
        <f>+'Ark1'!X1304</f>
        <v>42.392495206792653</v>
      </c>
      <c r="W16" s="366">
        <f>+IF(F16=0,"",'Ark1'!AR1304)</f>
        <v>218.71740619008483</v>
      </c>
      <c r="X16" s="114">
        <f>+IF(F16=0,"",'Ark1'!AS1304)</f>
        <v>31.90238962952786</v>
      </c>
      <c r="Y16" s="105"/>
      <c r="Z16" s="90">
        <f>+'Ark1'!Y1304</f>
        <v>73.654057525016853</v>
      </c>
      <c r="AA16" s="231">
        <f>+'Ark1'!Z1304</f>
        <v>1.8771152673907952</v>
      </c>
      <c r="AB16" s="231">
        <f>+'Ark1'!AA1304</f>
        <v>2.9386397812405751</v>
      </c>
      <c r="AC16" s="90">
        <f>+'Ark1'!AJ1304</f>
        <v>984.46103407780004</v>
      </c>
      <c r="AD16" s="90">
        <f>+'Ark1'!AH1304</f>
        <v>99.445357436318815</v>
      </c>
      <c r="AE16" s="90">
        <f t="shared" si="0"/>
        <v>4905.7118800000117</v>
      </c>
      <c r="AF16" s="103"/>
    </row>
    <row r="17" spans="1:32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</row>
    <row r="18" spans="1:32" ht="15.6">
      <c r="A18" s="103"/>
      <c r="B18">
        <f>+'Ark1'!AN1305</f>
        <v>0</v>
      </c>
      <c r="C18" t="s">
        <v>495</v>
      </c>
      <c r="D18">
        <f>+'Ark1'!C1305</f>
        <v>2021</v>
      </c>
      <c r="E18">
        <f>+'Ark1'!Q1305</f>
        <v>7372</v>
      </c>
      <c r="F18" s="11">
        <f>+'Ark1'!R1305</f>
        <v>42083.97</v>
      </c>
      <c r="G18" s="171"/>
      <c r="H18" s="11">
        <f>+'Ark1'!AE1305</f>
        <v>73.156395461324195</v>
      </c>
      <c r="I18" s="16"/>
      <c r="J18" s="11">
        <f>+'Ark1'!AF1305</f>
        <v>70.368960481235945</v>
      </c>
      <c r="K18" s="107"/>
      <c r="L18" s="1">
        <f>+'Ark1'!S1305</f>
        <v>3.3500164076725656</v>
      </c>
      <c r="M18" s="13"/>
      <c r="N18" s="1">
        <f>+'Ark1'!T1305</f>
        <v>7.9278166960008765</v>
      </c>
      <c r="O18" s="13"/>
      <c r="P18" s="19">
        <f>+'Ark1'!U1305</f>
        <v>290.66929331999808</v>
      </c>
      <c r="Q18" s="234"/>
      <c r="R18" s="435">
        <f>+'Ark1'!AG1305</f>
        <v>2095.5114187934564</v>
      </c>
      <c r="S18" s="11">
        <f t="shared" si="3"/>
        <v>138.71043159829605</v>
      </c>
      <c r="T18" s="11">
        <f t="shared" si="4"/>
        <v>86.766528263645569</v>
      </c>
      <c r="U18" s="11">
        <f>+'Ark1'!W1305</f>
        <v>75.047577498035508</v>
      </c>
      <c r="V18" s="11">
        <f>+'Ark1'!X1305</f>
        <v>11.175276477005378</v>
      </c>
      <c r="W18" s="366">
        <f>+IF(F18=0,"",'Ark1'!AR1305)</f>
        <v>223.94460530687809</v>
      </c>
      <c r="X18" s="114">
        <f>+IF(F18=0,"",'Ark1'!AS1305)</f>
        <v>25.847338236001619</v>
      </c>
      <c r="Y18" s="105"/>
      <c r="Z18" s="11">
        <f>+'Ark1'!Y1305</f>
        <v>48.735880304469184</v>
      </c>
      <c r="AA18" s="1">
        <f>+'Ark1'!Z1305</f>
        <v>1.2293960656554872</v>
      </c>
      <c r="AB18" s="1">
        <f>+'Ark1'!AA1305</f>
        <v>2.2614029236255262</v>
      </c>
      <c r="AC18" s="11">
        <f>+'Ark1'!AJ1305</f>
        <v>527.81329508112754</v>
      </c>
      <c r="AD18" s="11">
        <f>+'Ark1'!AH1305</f>
        <v>98.911770918950864</v>
      </c>
      <c r="AE18" s="11">
        <f t="shared" si="0"/>
        <v>12232.517820000001</v>
      </c>
      <c r="AF18" s="103"/>
    </row>
    <row r="19" spans="1:32" ht="15.6">
      <c r="A19" s="103"/>
      <c r="B19">
        <f>+'Ark1'!AN1306</f>
        <v>1</v>
      </c>
      <c r="C19" s="3" t="s">
        <v>496</v>
      </c>
      <c r="D19">
        <f>+'Ark1'!C1306</f>
        <v>2021</v>
      </c>
      <c r="E19">
        <f>+'Ark1'!Q1306</f>
        <v>4348</v>
      </c>
      <c r="F19" s="11">
        <f>+'Ark1'!R1306</f>
        <v>15442.06</v>
      </c>
      <c r="G19" s="171"/>
      <c r="H19" s="11">
        <f>+'Ark1'!AE1306</f>
        <v>26.843604538675795</v>
      </c>
      <c r="I19" s="16"/>
      <c r="J19" s="11">
        <f>+'Ark1'!AF1306</f>
        <v>29.631039518764055</v>
      </c>
      <c r="K19" s="107"/>
      <c r="L19" s="1">
        <f>+'Ark1'!S1306</f>
        <v>5.6847583806823723</v>
      </c>
      <c r="M19" s="13"/>
      <c r="N19" s="1">
        <f>+'Ark1'!T1306</f>
        <v>8.9545695328213988</v>
      </c>
      <c r="O19" s="13"/>
      <c r="P19" s="19">
        <f>+'Ark1'!U1306</f>
        <v>333.56184990862619</v>
      </c>
      <c r="Q19" s="234"/>
      <c r="R19" s="435">
        <f>+'Ark1'!AG1306</f>
        <v>2640.1150727299341</v>
      </c>
      <c r="S19" s="11">
        <f t="shared" si="3"/>
        <v>126.34367848357316</v>
      </c>
      <c r="T19" s="11">
        <f t="shared" si="4"/>
        <v>58.676521950716037</v>
      </c>
      <c r="U19" s="11">
        <f>+'Ark1'!W1306</f>
        <v>78.733018781172987</v>
      </c>
      <c r="V19" s="11">
        <f>+'Ark1'!X1306</f>
        <v>40.305503281297973</v>
      </c>
      <c r="W19" s="366">
        <f>+IF(F19=0,"",'Ark1'!AR1306)</f>
        <v>219.03821044546848</v>
      </c>
      <c r="X19" s="114">
        <f>+IF(F19=0,"",'Ark1'!AS1306)</f>
        <v>31.651333559956903</v>
      </c>
      <c r="Y19" s="105"/>
      <c r="Z19" s="11">
        <f>+'Ark1'!Y1306</f>
        <v>71.628717993762109</v>
      </c>
      <c r="AA19" s="1">
        <f>+'Ark1'!Z1306</f>
        <v>1.9978331517613392</v>
      </c>
      <c r="AB19" s="1">
        <f>+'Ark1'!AA1306</f>
        <v>3.0078412081811159</v>
      </c>
      <c r="AC19" s="11">
        <f>+'Ark1'!AJ1306</f>
        <v>998.9833061677848</v>
      </c>
      <c r="AD19" s="11">
        <f>+'Ark1'!AH1306</f>
        <v>98.795108942718784</v>
      </c>
      <c r="AE19" s="11">
        <f t="shared" si="0"/>
        <v>5150.8820999999998</v>
      </c>
      <c r="AF19" s="103"/>
    </row>
    <row r="20" spans="1:32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</row>
    <row r="21" spans="1:32" ht="15.6">
      <c r="A21" s="103"/>
      <c r="B21" s="230">
        <f>+'Ark1'!AN1307</f>
        <v>0</v>
      </c>
      <c r="C21" s="230" t="s">
        <v>495</v>
      </c>
      <c r="D21" s="230">
        <f>+'Ark1'!C1307</f>
        <v>2020</v>
      </c>
      <c r="E21" s="230">
        <f>+'Ark1'!Q1307</f>
        <v>7564</v>
      </c>
      <c r="F21" s="90">
        <f>+'Ark1'!R1307</f>
        <v>39159.510000000009</v>
      </c>
      <c r="G21" s="134"/>
      <c r="H21" s="90">
        <f>+'Ark1'!AE1307</f>
        <v>74.228706510693442</v>
      </c>
      <c r="I21" s="134"/>
      <c r="J21" s="90">
        <f>+'Ark1'!AF1307</f>
        <v>71.653284273767568</v>
      </c>
      <c r="K21" s="107"/>
      <c r="L21" s="231">
        <f>+'Ark1'!S1307</f>
        <v>3.1471665503475399</v>
      </c>
      <c r="M21" s="234"/>
      <c r="N21" s="231">
        <f>+'Ark1'!T1307</f>
        <v>7.8309457906904303</v>
      </c>
      <c r="O21" s="234"/>
      <c r="P21" s="115">
        <f>+'Ark1'!U1307</f>
        <v>287.18225994145087</v>
      </c>
      <c r="Q21" s="234"/>
      <c r="R21" s="435">
        <f>+'Ark1'!AG1307</f>
        <v>2076.5272430153982</v>
      </c>
      <c r="S21" s="90">
        <f t="shared" si="3"/>
        <v>138.2992979781105</v>
      </c>
      <c r="T21" s="90">
        <f t="shared" si="4"/>
        <v>91.251052445806366</v>
      </c>
      <c r="U21" s="90">
        <f>+'Ark1'!W1307</f>
        <v>74.035655706621469</v>
      </c>
      <c r="V21" s="90">
        <f>+'Ark1'!X1307</f>
        <v>9.5608959356232983</v>
      </c>
      <c r="W21" s="366">
        <f>+IF(F21=0,"",'Ark1'!AR1307)</f>
        <v>223.21115588655377</v>
      </c>
      <c r="X21" s="114">
        <f>+IF(F21=0,"",'Ark1'!AS1307)</f>
        <v>25.780393757166447</v>
      </c>
      <c r="Y21" s="105"/>
      <c r="Z21" s="90">
        <f>+'Ark1'!Y1307</f>
        <v>47.878822723912357</v>
      </c>
      <c r="AA21" s="231">
        <f>+'Ark1'!Z1307</f>
        <v>1.2166836796162901</v>
      </c>
      <c r="AB21" s="231">
        <f>+'Ark1'!AA1307</f>
        <v>2.2017721432463646</v>
      </c>
      <c r="AC21" s="90">
        <f>+'Ark1'!AJ1307</f>
        <v>524.09636326869293</v>
      </c>
      <c r="AD21" s="90">
        <f>+'Ark1'!AH1307</f>
        <v>100</v>
      </c>
      <c r="AE21" s="90">
        <f t="shared" si="0"/>
        <v>11245.916579999848</v>
      </c>
      <c r="AF21" s="103"/>
    </row>
    <row r="22" spans="1:32" ht="15.6">
      <c r="A22" s="103"/>
      <c r="B22" s="230">
        <f>+'Ark1'!AN1308</f>
        <v>1</v>
      </c>
      <c r="C22" s="232" t="s">
        <v>496</v>
      </c>
      <c r="D22" s="230">
        <f>+'Ark1'!C1308</f>
        <v>2020</v>
      </c>
      <c r="E22" s="230">
        <f>+'Ark1'!Q1308</f>
        <v>3986</v>
      </c>
      <c r="F22" s="90">
        <f>+'Ark1'!R1308</f>
        <v>13595.7</v>
      </c>
      <c r="G22" s="134"/>
      <c r="H22" s="90">
        <f>+'Ark1'!AE1308</f>
        <v>25.771293489306554</v>
      </c>
      <c r="I22" s="134"/>
      <c r="J22" s="90">
        <f>+'Ark1'!AF1308</f>
        <v>28.346715726232432</v>
      </c>
      <c r="K22" s="107"/>
      <c r="L22" s="231">
        <f>+'Ark1'!S1308</f>
        <v>5.4594908684363439</v>
      </c>
      <c r="M22" s="234"/>
      <c r="N22" s="231">
        <f>+'Ark1'!T1308</f>
        <v>8.7065763439911148</v>
      </c>
      <c r="O22" s="234"/>
      <c r="P22" s="115">
        <f>+'Ark1'!U1308</f>
        <v>327.23513831579294</v>
      </c>
      <c r="Q22" s="234"/>
      <c r="R22" s="435">
        <f>+'Ark1'!AG1308</f>
        <v>2628.9139294041502</v>
      </c>
      <c r="S22" s="90">
        <f t="shared" si="3"/>
        <v>124.47540965708284</v>
      </c>
      <c r="T22" s="90">
        <f t="shared" si="4"/>
        <v>59.938764658015913</v>
      </c>
      <c r="U22" s="90">
        <f>+'Ark1'!W1308</f>
        <v>76.068168612134755</v>
      </c>
      <c r="V22" s="90">
        <f>+'Ark1'!X1308</f>
        <v>36.437991423758994</v>
      </c>
      <c r="W22" s="366">
        <f>+IF(F22=0,"",'Ark1'!AR1308)</f>
        <v>218.59382042893495</v>
      </c>
      <c r="X22" s="114">
        <f>+IF(F22=0,"",'Ark1'!AS1308)</f>
        <v>31.253353432454599</v>
      </c>
      <c r="Y22" s="105"/>
      <c r="Z22" s="90">
        <f>+'Ark1'!Y1308</f>
        <v>70.712405553968395</v>
      </c>
      <c r="AA22" s="231">
        <f>+'Ark1'!Z1308</f>
        <v>2.036822672985902</v>
      </c>
      <c r="AB22" s="231">
        <f>+'Ark1'!AA1308</f>
        <v>2.9967890126471786</v>
      </c>
      <c r="AC22" s="90">
        <f>+'Ark1'!AJ1308</f>
        <v>1021.61483869934</v>
      </c>
      <c r="AD22" s="90">
        <f>+'Ark1'!AH1308</f>
        <v>100.00000000000001</v>
      </c>
      <c r="AE22" s="90">
        <f t="shared" si="0"/>
        <v>4448.9907700000267</v>
      </c>
      <c r="AF22" s="103"/>
    </row>
    <row r="23" spans="1:32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</row>
    <row r="24" spans="1:32" ht="15.6">
      <c r="A24" s="103"/>
      <c r="B24">
        <f>+'Ark1'!AN1309</f>
        <v>0</v>
      </c>
      <c r="C24" t="s">
        <v>495</v>
      </c>
      <c r="D24">
        <f>+'Ark1'!C1309</f>
        <v>2019</v>
      </c>
      <c r="E24">
        <f>+'Ark1'!Q1309</f>
        <v>8014</v>
      </c>
      <c r="F24" s="11">
        <f>+'Ark1'!R1309</f>
        <v>46327</v>
      </c>
      <c r="G24" s="171"/>
      <c r="H24" s="11">
        <f>+'Ark1'!AE1309</f>
        <v>78.07044152342435</v>
      </c>
      <c r="I24" s="16"/>
      <c r="J24" s="11">
        <f>+'Ark1'!AF1309</f>
        <v>75.834514459823552</v>
      </c>
      <c r="K24" s="107"/>
      <c r="L24" s="1">
        <f>+'Ark1'!S1309</f>
        <v>3.1857232283549557</v>
      </c>
      <c r="M24" s="13"/>
      <c r="N24" s="1">
        <f>+'Ark1'!T1309</f>
        <v>7.6770134047099985</v>
      </c>
      <c r="O24" s="13"/>
      <c r="P24" s="19">
        <f>+'Ark1'!U1309</f>
        <v>283.78150991862026</v>
      </c>
      <c r="Q24" s="234"/>
      <c r="R24" s="435">
        <f>+'Ark1'!AG1309</f>
        <v>2068.2554788741536</v>
      </c>
      <c r="S24" s="11">
        <f t="shared" si="3"/>
        <v>137.20815093553895</v>
      </c>
      <c r="T24" s="11">
        <f t="shared" si="4"/>
        <v>89.079147677608958</v>
      </c>
      <c r="U24" s="11">
        <f>+'Ark1'!W1309</f>
        <v>70.632676409005555</v>
      </c>
      <c r="V24" s="11">
        <f>+'Ark1'!X1309</f>
        <v>8.5155524855915559</v>
      </c>
      <c r="W24" s="366">
        <f>+IF(F24=0,"",'Ark1'!AR1309)</f>
        <v>222.69221960547077</v>
      </c>
      <c r="X24" s="114">
        <f>+IF(F24=0,"",'Ark1'!AS1309)</f>
        <v>25.667928525888943</v>
      </c>
      <c r="Y24" s="105"/>
      <c r="Z24" s="11">
        <f>+'Ark1'!Y1309</f>
        <v>46.791054823748411</v>
      </c>
      <c r="AA24" s="1">
        <f>+'Ark1'!Z1309</f>
        <v>1.1564256551087422</v>
      </c>
      <c r="AB24" s="1">
        <f>+'Ark1'!AA1309</f>
        <v>2.2418773431019647</v>
      </c>
      <c r="AC24" s="11">
        <f>+'Ark1'!AJ1309</f>
        <v>518.91411598439265</v>
      </c>
      <c r="AD24" s="11">
        <f>+'Ark1'!AH1309</f>
        <v>100</v>
      </c>
      <c r="AE24" s="11">
        <f t="shared" si="0"/>
        <v>13146.746009999921</v>
      </c>
      <c r="AF24" s="103"/>
    </row>
    <row r="25" spans="1:32" ht="15.6">
      <c r="A25" s="103"/>
      <c r="B25">
        <f>+'Ark1'!AN1310</f>
        <v>1</v>
      </c>
      <c r="C25" s="3" t="s">
        <v>496</v>
      </c>
      <c r="D25">
        <f>+'Ark1'!C1310</f>
        <v>2019</v>
      </c>
      <c r="E25">
        <f>+'Ark1'!Q1310</f>
        <v>3959</v>
      </c>
      <c r="F25" s="11">
        <f>+'Ark1'!R1310</f>
        <v>13013</v>
      </c>
      <c r="G25" s="171"/>
      <c r="H25" s="11">
        <f>+'Ark1'!AE1310</f>
        <v>21.929558476575664</v>
      </c>
      <c r="I25" s="16"/>
      <c r="J25" s="11">
        <f>+'Ark1'!AF1310</f>
        <v>24.165485540176441</v>
      </c>
      <c r="K25" s="107"/>
      <c r="L25" s="1">
        <f>+'Ark1'!S1310</f>
        <v>5.2266195343118413</v>
      </c>
      <c r="M25" s="13"/>
      <c r="N25" s="1">
        <f>+'Ark1'!T1310</f>
        <v>8.4268039652655027</v>
      </c>
      <c r="O25" s="13"/>
      <c r="P25" s="19">
        <f>+'Ark1'!U1310</f>
        <v>321.93593637132074</v>
      </c>
      <c r="Q25" s="234"/>
      <c r="R25" s="435">
        <f>+'Ark1'!AG1310</f>
        <v>2594.2275416890802</v>
      </c>
      <c r="S25" s="11">
        <f t="shared" si="3"/>
        <v>124.09703127340592</v>
      </c>
      <c r="T25" s="11">
        <f t="shared" si="4"/>
        <v>61.595441232687349</v>
      </c>
      <c r="U25" s="11">
        <f>+'Ark1'!W1310</f>
        <v>72.481364789057125</v>
      </c>
      <c r="V25" s="11">
        <f>+'Ark1'!X1310</f>
        <v>33.551064320295097</v>
      </c>
      <c r="W25" s="366">
        <f>+IF(F25=0,"",'Ark1'!AR1310)</f>
        <v>218.79536090340304</v>
      </c>
      <c r="X25" s="114">
        <f>+IF(F25=0,"",'Ark1'!AS1310)</f>
        <v>30.718284119032106</v>
      </c>
      <c r="Y25" s="105"/>
      <c r="Z25" s="11">
        <f>+'Ark1'!Y1310</f>
        <v>69.487656508754398</v>
      </c>
      <c r="AA25" s="1">
        <f>+'Ark1'!Z1310</f>
        <v>1.9918897071999999</v>
      </c>
      <c r="AB25" s="1">
        <f>+'Ark1'!AA1310</f>
        <v>3.0133228437369191</v>
      </c>
      <c r="AC25" s="11">
        <f>+'Ark1'!AJ1310</f>
        <v>999.89188677272671</v>
      </c>
      <c r="AD25" s="11">
        <f>+'Ark1'!AH1310</f>
        <v>100</v>
      </c>
      <c r="AE25" s="11">
        <f t="shared" si="0"/>
        <v>4189.3523399999967</v>
      </c>
      <c r="AF25" s="103"/>
    </row>
    <row r="26" spans="1:32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</row>
    <row r="27" spans="1:32" ht="15.6">
      <c r="A27" s="103"/>
      <c r="B27" s="230">
        <f>+'Ark1'!AN1311</f>
        <v>0</v>
      </c>
      <c r="C27" s="230" t="s">
        <v>495</v>
      </c>
      <c r="D27" s="230">
        <f>+'Ark1'!C1311</f>
        <v>2018</v>
      </c>
      <c r="E27" s="230">
        <f>+'Ark1'!Q1311</f>
        <v>8411</v>
      </c>
      <c r="F27" s="90">
        <f>+'Ark1'!R1311</f>
        <v>43930</v>
      </c>
      <c r="G27" s="134"/>
      <c r="H27" s="90">
        <f>+'Ark1'!AE1311</f>
        <v>74.594172383345779</v>
      </c>
      <c r="I27" s="90"/>
      <c r="J27" s="90">
        <f>+'Ark1'!AF1311</f>
        <v>72.134685143463699</v>
      </c>
      <c r="K27" s="107"/>
      <c r="L27" s="231">
        <f>+'Ark1'!S1311</f>
        <v>3.3104712041884823</v>
      </c>
      <c r="M27" s="234"/>
      <c r="N27" s="231">
        <f>+'Ark1'!T1311</f>
        <v>7.4678579558388352</v>
      </c>
      <c r="O27" s="234"/>
      <c r="P27" s="115">
        <f>+'Ark1'!U1311</f>
        <v>280.30542931937327</v>
      </c>
      <c r="Q27" s="90"/>
      <c r="R27" s="435">
        <f>+'Ark1'!AG1311</f>
        <v>2079.7271771908986</v>
      </c>
      <c r="S27" s="90">
        <f t="shared" si="3"/>
        <v>134.77990401509476</v>
      </c>
      <c r="T27" s="90">
        <f t="shared" si="4"/>
        <v>84.672365965523142</v>
      </c>
      <c r="U27" s="90">
        <f>+'Ark1'!W1311</f>
        <v>66.421579786023244</v>
      </c>
      <c r="V27" s="90">
        <f>+'Ark1'!X1311</f>
        <v>7.7373093557933101</v>
      </c>
      <c r="W27" s="90"/>
      <c r="X27" s="90"/>
      <c r="Y27" s="105"/>
      <c r="Z27" s="90">
        <f>+'Ark1'!Y1311</f>
        <v>47.287385200408707</v>
      </c>
      <c r="AA27" s="231">
        <f>+'Ark1'!Z1311</f>
        <v>1.3365962325512979</v>
      </c>
      <c r="AB27" s="231">
        <f>+'Ark1'!AA1311</f>
        <v>2.4024378478695434</v>
      </c>
      <c r="AC27" s="90">
        <f>+'Ark1'!AJ1311</f>
        <v>545.72962544406198</v>
      </c>
      <c r="AD27" s="90">
        <f>+'Ark1'!AH1311</f>
        <v>99.9385385841111</v>
      </c>
      <c r="AE27" s="90">
        <f>+(F27*P27)/1000</f>
        <v>12313.817510000068</v>
      </c>
      <c r="AF27" s="103"/>
    </row>
    <row r="28" spans="1:32" ht="15.6">
      <c r="A28" s="103"/>
      <c r="B28" s="230">
        <f>+'Ark1'!AN1312</f>
        <v>1</v>
      </c>
      <c r="C28" s="232" t="s">
        <v>496</v>
      </c>
      <c r="D28" s="230">
        <f>+'Ark1'!C1312</f>
        <v>2018</v>
      </c>
      <c r="E28" s="230">
        <f>+'Ark1'!Q1312</f>
        <v>4165</v>
      </c>
      <c r="F28" s="90">
        <f>+'Ark1'!R1312</f>
        <v>14962</v>
      </c>
      <c r="G28" s="134"/>
      <c r="H28" s="90">
        <f>+'Ark1'!AE1312</f>
        <v>25.405827616654207</v>
      </c>
      <c r="I28" s="90"/>
      <c r="J28" s="90">
        <f>+'Ark1'!AF1312</f>
        <v>27.865314856536319</v>
      </c>
      <c r="K28" s="107"/>
      <c r="L28" s="231">
        <f>+'Ark1'!S1312</f>
        <v>5.3156663547654066</v>
      </c>
      <c r="M28" s="234"/>
      <c r="N28" s="231">
        <f>+'Ark1'!T1312</f>
        <v>8.3153990108274272</v>
      </c>
      <c r="O28" s="234"/>
      <c r="P28" s="115">
        <f>+'Ark1'!U1312</f>
        <v>317.92367998930553</v>
      </c>
      <c r="Q28" s="90"/>
      <c r="R28" s="435">
        <f>+'Ark1'!AG1312</f>
        <v>2657.3627857238339</v>
      </c>
      <c r="S28" s="90">
        <f t="shared" si="3"/>
        <v>119.63879440823391</v>
      </c>
      <c r="T28" s="90">
        <f t="shared" si="4"/>
        <v>59.808810179422231</v>
      </c>
      <c r="U28" s="90">
        <f>+'Ark1'!W1312</f>
        <v>70.110947734260108</v>
      </c>
      <c r="V28" s="90">
        <f>+'Ark1'!X1312</f>
        <v>32.101323352492983</v>
      </c>
      <c r="W28" s="90"/>
      <c r="X28" s="90"/>
      <c r="Y28" s="105"/>
      <c r="Z28" s="90">
        <f>+'Ark1'!Y1312</f>
        <v>71.767143124041695</v>
      </c>
      <c r="AA28" s="231">
        <f>+'Ark1'!Z1312</f>
        <v>2.1010768622736911</v>
      </c>
      <c r="AB28" s="231">
        <f>+'Ark1'!AA1312</f>
        <v>3.1245438867020008</v>
      </c>
      <c r="AC28" s="90">
        <f>+'Ark1'!AJ1312</f>
        <v>1035.8564681285561</v>
      </c>
      <c r="AD28" s="90">
        <f>+'Ark1'!AH1312</f>
        <v>99.899746023258942</v>
      </c>
      <c r="AE28" s="90">
        <f>+(F28*P28)/1000</f>
        <v>4756.7740999999896</v>
      </c>
      <c r="AF28" s="103"/>
    </row>
    <row r="29" spans="1:32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</row>
    <row r="30" spans="1:32" ht="15.6">
      <c r="A30" s="103"/>
      <c r="B30" s="230">
        <f>+'Ark1'!AN1313</f>
        <v>0</v>
      </c>
      <c r="C30" s="232" t="s">
        <v>870</v>
      </c>
      <c r="D30" s="230">
        <f>+'Ark1'!C1313</f>
        <v>2017</v>
      </c>
      <c r="E30" s="230">
        <f>+'Ark1'!Q1313</f>
        <v>8775</v>
      </c>
      <c r="F30" s="90">
        <f>+'Ark1'!R1313</f>
        <v>47377</v>
      </c>
      <c r="G30" s="134"/>
      <c r="H30" s="90">
        <f>+'Ark1'!AE1313</f>
        <v>79.682795970196977</v>
      </c>
      <c r="I30" s="90"/>
      <c r="J30" s="90">
        <f>+'Ark1'!AF1313</f>
        <v>77.257339031562879</v>
      </c>
      <c r="K30" s="107"/>
      <c r="L30" s="231">
        <f>+'Ark1'!S1313</f>
        <v>3.3621377461637505</v>
      </c>
      <c r="M30" s="234"/>
      <c r="N30" s="231">
        <f>+'Ark1'!T1313</f>
        <v>7.5570213394685188</v>
      </c>
      <c r="O30" s="234"/>
      <c r="P30" s="115">
        <f>+'Ark1'!U1313</f>
        <v>280.51480676277254</v>
      </c>
      <c r="Q30" s="90"/>
      <c r="R30" s="435">
        <f>+'Ark1'!AG1313</f>
        <v>2085.7119762384641</v>
      </c>
      <c r="S30" s="90">
        <f t="shared" ref="S30:S40" si="5">+IF(F30=0,"",1000*P30/R30)</f>
        <v>134.49354942511039</v>
      </c>
      <c r="T30" s="90">
        <f t="shared" ref="T30:T40" si="6">+P30/L30</f>
        <v>83.433466425593096</v>
      </c>
      <c r="U30" s="90">
        <f>+'Ark1'!W1313</f>
        <v>67.279481604998196</v>
      </c>
      <c r="V30" s="90">
        <f>+'Ark1'!X1313</f>
        <v>7.5775165164531328</v>
      </c>
      <c r="W30" s="90"/>
      <c r="X30" s="90"/>
      <c r="Y30" s="105"/>
      <c r="Z30" s="90">
        <f>+'Ark1'!Y1313</f>
        <v>46.989701129333248</v>
      </c>
      <c r="AA30" s="231">
        <f>+'Ark1'!Z1313</f>
        <v>1.3342197419774604</v>
      </c>
      <c r="AB30" s="231">
        <f>+'Ark1'!AA1313</f>
        <v>2.4845097360401902</v>
      </c>
      <c r="AC30" s="90">
        <f>+'Ark1'!AJ1313</f>
        <v>537.53214342454316</v>
      </c>
      <c r="AD30" s="90">
        <f>+'Ark1'!AH1313</f>
        <v>99.972560525149305</v>
      </c>
      <c r="AE30" s="90">
        <f t="shared" ref="AE30:AE40" si="7">+(F30*P30)/1000</f>
        <v>13289.949999999875</v>
      </c>
      <c r="AF30" s="103"/>
    </row>
    <row r="31" spans="1:32" ht="15.6">
      <c r="A31" s="103"/>
      <c r="B31" s="230">
        <f>+'Ark1'!AN1314</f>
        <v>1</v>
      </c>
      <c r="C31" s="232" t="s">
        <v>496</v>
      </c>
      <c r="D31" s="230">
        <f>+'Ark1'!C1314</f>
        <v>2017</v>
      </c>
      <c r="E31" s="230">
        <f>+'Ark1'!Q1314</f>
        <v>3901</v>
      </c>
      <c r="F31" s="90">
        <f>+'Ark1'!R1314</f>
        <v>12080</v>
      </c>
      <c r="G31" s="134"/>
      <c r="H31" s="90">
        <f>+'Ark1'!AE1314</f>
        <v>20.317204029803047</v>
      </c>
      <c r="I31" s="90"/>
      <c r="J31" s="90">
        <f>+'Ark1'!AF1314</f>
        <v>22.742660968437139</v>
      </c>
      <c r="K31" s="107"/>
      <c r="L31" s="231">
        <f>+'Ark1'!S1314</f>
        <v>5.5484271523178812</v>
      </c>
      <c r="M31" s="234"/>
      <c r="N31" s="231">
        <f>+'Ark1'!T1314</f>
        <v>8.8181291390728482</v>
      </c>
      <c r="O31" s="234"/>
      <c r="P31" s="115">
        <f>+'Ark1'!U1314</f>
        <v>323.86047185430618</v>
      </c>
      <c r="Q31" s="90"/>
      <c r="R31" s="435">
        <f>+'Ark1'!AG1314</f>
        <v>2639.9245860927153</v>
      </c>
      <c r="S31" s="90">
        <f t="shared" si="5"/>
        <v>122.67792555909476</v>
      </c>
      <c r="T31" s="90">
        <f t="shared" si="6"/>
        <v>58.36977993286115</v>
      </c>
      <c r="U31" s="90">
        <f>+'Ark1'!W1314</f>
        <v>74.403973509933778</v>
      </c>
      <c r="V31" s="90">
        <f>+'Ark1'!X1314</f>
        <v>35.37251655629138</v>
      </c>
      <c r="W31" s="90"/>
      <c r="X31" s="90"/>
      <c r="Y31" s="105"/>
      <c r="Z31" s="90">
        <f>+'Ark1'!Y1314</f>
        <v>73.242748333098973</v>
      </c>
      <c r="AA31" s="231">
        <f>+'Ark1'!Z1314</f>
        <v>2.1653439480986352</v>
      </c>
      <c r="AB31" s="231">
        <f>+'Ark1'!AA1314</f>
        <v>3.273911397339234</v>
      </c>
      <c r="AC31" s="90">
        <f>+'Ark1'!AJ1314</f>
        <v>998.89431962526885</v>
      </c>
      <c r="AD31" s="90">
        <f>+'Ark1'!AH1314</f>
        <v>99.809602649006621</v>
      </c>
      <c r="AE31" s="90">
        <f t="shared" si="7"/>
        <v>3912.2345000000187</v>
      </c>
      <c r="AF31" s="103"/>
    </row>
    <row r="32" spans="1:32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</row>
    <row r="33" spans="1:32" ht="15.6">
      <c r="A33" s="103"/>
      <c r="B33" s="230">
        <f>+'Ark1'!AN1315</f>
        <v>0</v>
      </c>
      <c r="C33" s="232" t="s">
        <v>870</v>
      </c>
      <c r="D33" s="230">
        <f>+'Ark1'!C1315</f>
        <v>2016</v>
      </c>
      <c r="E33" s="230">
        <f>+'Ark1'!Q1315</f>
        <v>8982</v>
      </c>
      <c r="F33" s="90">
        <f>+'Ark1'!R1315</f>
        <v>49635</v>
      </c>
      <c r="G33" s="134"/>
      <c r="H33" s="90">
        <f>+'Ark1'!AE1315</f>
        <v>83.129563877537365</v>
      </c>
      <c r="I33" s="90"/>
      <c r="J33" s="90">
        <f>+'Ark1'!AF1315</f>
        <v>81.074970350408876</v>
      </c>
      <c r="K33" s="107"/>
      <c r="L33" s="231">
        <f>+'Ark1'!S1315</f>
        <v>3.4486551828346932</v>
      </c>
      <c r="M33" s="234"/>
      <c r="N33" s="231">
        <f>+'Ark1'!T1315</f>
        <v>7.6477485645210015</v>
      </c>
      <c r="O33" s="234"/>
      <c r="P33" s="115">
        <f>+'Ark1'!U1315</f>
        <v>281.64822202075112</v>
      </c>
      <c r="Q33" s="90"/>
      <c r="R33" s="435">
        <f>+'Ark1'!AG1315</f>
        <v>2098.3158342964903</v>
      </c>
      <c r="S33" s="90">
        <f t="shared" si="5"/>
        <v>134.22584790014716</v>
      </c>
      <c r="T33" s="90">
        <f t="shared" si="6"/>
        <v>81.66900054914872</v>
      </c>
      <c r="U33" s="90">
        <f>+'Ark1'!W1315</f>
        <v>67.877505792283671</v>
      </c>
      <c r="V33" s="90">
        <f>+'Ark1'!X1315</f>
        <v>7.7566233504583488</v>
      </c>
      <c r="W33" s="90"/>
      <c r="X33" s="90"/>
      <c r="Y33" s="105"/>
      <c r="Z33" s="90">
        <f>+'Ark1'!Y1315</f>
        <v>46.84428878928972</v>
      </c>
      <c r="AA33" s="231">
        <f>+'Ark1'!Z1315</f>
        <v>1.3960174306706417</v>
      </c>
      <c r="AB33" s="231">
        <f>+'Ark1'!AA1315</f>
        <v>2.5726445083485503</v>
      </c>
      <c r="AC33" s="90">
        <f>+'Ark1'!AJ1315</f>
        <v>545.30174445803141</v>
      </c>
      <c r="AD33" s="90">
        <f>+'Ark1'!AH1315</f>
        <v>0</v>
      </c>
      <c r="AE33" s="90">
        <f t="shared" si="7"/>
        <v>13979.60949999998</v>
      </c>
      <c r="AF33" s="103"/>
    </row>
    <row r="34" spans="1:32" ht="15.6">
      <c r="A34" s="103"/>
      <c r="B34" s="230">
        <f>+'Ark1'!AN1316</f>
        <v>1</v>
      </c>
      <c r="C34" s="232" t="s">
        <v>496</v>
      </c>
      <c r="D34" s="230">
        <f>+'Ark1'!C1316</f>
        <v>2016</v>
      </c>
      <c r="E34" s="230">
        <f>+'Ark1'!Q1316</f>
        <v>3538</v>
      </c>
      <c r="F34" s="90">
        <f>+'Ark1'!R1316</f>
        <v>10073</v>
      </c>
      <c r="G34" s="134"/>
      <c r="H34" s="90">
        <f>+'Ark1'!AE1316</f>
        <v>16.870436122462653</v>
      </c>
      <c r="I34" s="90"/>
      <c r="J34" s="90">
        <f>+'Ark1'!AF1316</f>
        <v>18.925029649591139</v>
      </c>
      <c r="K34" s="107"/>
      <c r="L34" s="231">
        <f>+'Ark1'!S1316</f>
        <v>5.4827757371190309</v>
      </c>
      <c r="M34" s="234"/>
      <c r="N34" s="231">
        <f>+'Ark1'!T1316</f>
        <v>8.8645885039213752</v>
      </c>
      <c r="O34" s="234"/>
      <c r="P34" s="115">
        <f>+'Ark1'!U1316</f>
        <v>323.9559614811879</v>
      </c>
      <c r="Q34" s="90"/>
      <c r="R34" s="435">
        <f>+'Ark1'!AG1316</f>
        <v>2609.5388662761839</v>
      </c>
      <c r="S34" s="90">
        <f t="shared" si="5"/>
        <v>124.14299157133213</v>
      </c>
      <c r="T34" s="90">
        <f t="shared" si="6"/>
        <v>59.086122981096651</v>
      </c>
      <c r="U34" s="90">
        <f>+'Ark1'!W1316</f>
        <v>74.396902610940131</v>
      </c>
      <c r="V34" s="90">
        <f>+'Ark1'!X1316</f>
        <v>35.20301796882756</v>
      </c>
      <c r="W34" s="90"/>
      <c r="X34" s="90"/>
      <c r="Y34" s="105"/>
      <c r="Z34" s="90">
        <f>+'Ark1'!Y1316</f>
        <v>71.205176770365725</v>
      </c>
      <c r="AA34" s="231">
        <f>+'Ark1'!Z1316</f>
        <v>2.2413508178267048</v>
      </c>
      <c r="AB34" s="231">
        <f>+'Ark1'!AA1316</f>
        <v>3.368780858896204</v>
      </c>
      <c r="AC34" s="90">
        <f>+'Ark1'!AJ1316</f>
        <v>1002.3058022274344</v>
      </c>
      <c r="AD34" s="90">
        <f>+'Ark1'!AH1316</f>
        <v>0</v>
      </c>
      <c r="AE34" s="90">
        <f t="shared" si="7"/>
        <v>3263.2084000000054</v>
      </c>
      <c r="AF34" s="103"/>
    </row>
    <row r="35" spans="1:32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15.6">
      <c r="A36" s="103"/>
      <c r="B36" s="230">
        <f>+'Ark1'!AN1317</f>
        <v>0</v>
      </c>
      <c r="C36" s="232" t="s">
        <v>870</v>
      </c>
      <c r="D36" s="230">
        <f>+'Ark1'!C1317</f>
        <v>2015</v>
      </c>
      <c r="E36" s="230">
        <f>+'Ark1'!Q1317</f>
        <v>9361</v>
      </c>
      <c r="F36" s="90">
        <f>+'Ark1'!R1317</f>
        <v>49072.9</v>
      </c>
      <c r="G36" s="134"/>
      <c r="H36" s="90">
        <f>+'Ark1'!AE1317</f>
        <v>83.956913675083499</v>
      </c>
      <c r="I36" s="90"/>
      <c r="J36" s="90">
        <f>+'Ark1'!AF1317</f>
        <v>82.270147687692656</v>
      </c>
      <c r="K36" s="107"/>
      <c r="L36" s="231">
        <f>+'Ark1'!S1317</f>
        <v>3.528047048370893</v>
      </c>
      <c r="M36" s="234"/>
      <c r="N36" s="231">
        <f>+'Ark1'!T1317</f>
        <v>7.9032826672155103</v>
      </c>
      <c r="O36" s="234"/>
      <c r="P36" s="115">
        <f>+'Ark1'!U1317</f>
        <v>282.54112351216457</v>
      </c>
      <c r="Q36" s="90"/>
      <c r="R36" s="435">
        <f>+'Ark1'!AG1317</f>
        <v>2104.0035378792086</v>
      </c>
      <c r="S36" s="90">
        <f t="shared" si="5"/>
        <v>134.28738042758241</v>
      </c>
      <c r="T36" s="90">
        <f t="shared" si="6"/>
        <v>80.084284488958403</v>
      </c>
      <c r="U36" s="90">
        <f>+'Ark1'!W1317</f>
        <v>71.511975041214185</v>
      </c>
      <c r="V36" s="90">
        <f>+'Ark1'!X1317</f>
        <v>8.0594381012738214</v>
      </c>
      <c r="W36" s="90"/>
      <c r="X36" s="90"/>
      <c r="Y36" s="105"/>
      <c r="Z36" s="90">
        <f>+'Ark1'!Y1317</f>
        <v>46.923038947271046</v>
      </c>
      <c r="AA36" s="231">
        <f>+'Ark1'!Z1317</f>
        <v>1.4020838192885499</v>
      </c>
      <c r="AB36" s="231">
        <f>+'Ark1'!AA1317</f>
        <v>2.6167957065220113</v>
      </c>
      <c r="AC36" s="90">
        <f>+'Ark1'!AJ1317</f>
        <v>546.6085876641572</v>
      </c>
      <c r="AD36" s="90">
        <f>+'Ark1'!AH1317</f>
        <v>99.983697723183283</v>
      </c>
      <c r="AE36" s="90">
        <f t="shared" si="7"/>
        <v>13865.112300000101</v>
      </c>
      <c r="AF36" s="103"/>
    </row>
    <row r="37" spans="1:32" ht="15.6">
      <c r="A37" s="103"/>
      <c r="B37" s="230">
        <f>+'Ark1'!AN1318</f>
        <v>1</v>
      </c>
      <c r="C37" s="232" t="s">
        <v>496</v>
      </c>
      <c r="D37" s="230">
        <f>+'Ark1'!C1318</f>
        <v>2015</v>
      </c>
      <c r="E37" s="230">
        <f>+'Ark1'!Q1318</f>
        <v>3333</v>
      </c>
      <c r="F37" s="90">
        <f>+'Ark1'!R1318</f>
        <v>9377.2000000000007</v>
      </c>
      <c r="G37" s="134"/>
      <c r="H37" s="90">
        <f>+'Ark1'!AE1318</f>
        <v>16.043086324916459</v>
      </c>
      <c r="I37" s="90"/>
      <c r="J37" s="90">
        <f>+'Ark1'!AF1318</f>
        <v>17.729852312307301</v>
      </c>
      <c r="K37" s="107"/>
      <c r="L37" s="231">
        <f>+'Ark1'!S1318</f>
        <v>5.453162991084759</v>
      </c>
      <c r="M37" s="234"/>
      <c r="N37" s="231">
        <f>+'Ark1'!T1318</f>
        <v>8.8176641214861569</v>
      </c>
      <c r="O37" s="234"/>
      <c r="P37" s="115">
        <f>+'Ark1'!U1318</f>
        <v>318.64936228298592</v>
      </c>
      <c r="Q37" s="90"/>
      <c r="R37" s="435">
        <f>+'Ark1'!AG1318</f>
        <v>2559.7990444908942</v>
      </c>
      <c r="S37" s="90">
        <f t="shared" si="5"/>
        <v>124.48217877445163</v>
      </c>
      <c r="T37" s="90">
        <f t="shared" si="6"/>
        <v>58.433859909182594</v>
      </c>
      <c r="U37" s="90">
        <f>+'Ark1'!W1318</f>
        <v>74.766454805272346</v>
      </c>
      <c r="V37" s="90">
        <f>+'Ark1'!X1318</f>
        <v>32.173783218871307</v>
      </c>
      <c r="W37" s="90"/>
      <c r="X37" s="90"/>
      <c r="Y37" s="105"/>
      <c r="Z37" s="90">
        <f>+'Ark1'!Y1318</f>
        <v>69.060293662872013</v>
      </c>
      <c r="AA37" s="231">
        <f>+'Ark1'!Z1318</f>
        <v>2.2192201470354465</v>
      </c>
      <c r="AB37" s="231">
        <f>+'Ark1'!AA1318</f>
        <v>3.3035969384319284</v>
      </c>
      <c r="AC37" s="90">
        <f>+'Ark1'!AJ1318</f>
        <v>958.41202208322227</v>
      </c>
      <c r="AD37" s="90">
        <f>+'Ark1'!AH1318</f>
        <v>99.797380881286529</v>
      </c>
      <c r="AE37" s="90">
        <f t="shared" si="7"/>
        <v>2988.0388000000157</v>
      </c>
      <c r="AF37" s="103"/>
    </row>
    <row r="38" spans="1:32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</row>
    <row r="39" spans="1:32" ht="15.6">
      <c r="A39" s="103"/>
      <c r="B39" s="230">
        <f>+'Ark1'!AN1319</f>
        <v>0</v>
      </c>
      <c r="C39" s="232" t="s">
        <v>870</v>
      </c>
      <c r="D39" s="230">
        <f>+'Ark1'!C1319</f>
        <v>2014</v>
      </c>
      <c r="E39" s="230">
        <f>+'Ark1'!Q1319</f>
        <v>9813</v>
      </c>
      <c r="F39" s="90">
        <f>+'Ark1'!R1319</f>
        <v>48056.5</v>
      </c>
      <c r="G39" s="134"/>
      <c r="H39" s="90">
        <f>+'Ark1'!AE1319</f>
        <v>83.469100635703612</v>
      </c>
      <c r="I39" s="90"/>
      <c r="J39" s="90">
        <f>+'Ark1'!AF1319</f>
        <v>81.887956362576134</v>
      </c>
      <c r="K39" s="107"/>
      <c r="L39" s="231">
        <f>+'Ark1'!S1319</f>
        <v>3.419183669222686</v>
      </c>
      <c r="M39" s="234"/>
      <c r="N39" s="231">
        <f>+'Ark1'!T1319</f>
        <v>7.7559539292291388</v>
      </c>
      <c r="O39" s="234"/>
      <c r="P39" s="115">
        <f>+'Ark1'!U1319</f>
        <v>279.01781444757802</v>
      </c>
      <c r="Q39" s="90"/>
      <c r="R39" s="435">
        <f>+'Ark1'!AG1319</f>
        <v>2097.1351160113632</v>
      </c>
      <c r="S39" s="90">
        <f t="shared" si="5"/>
        <v>133.04713288014304</v>
      </c>
      <c r="T39" s="90">
        <f t="shared" si="6"/>
        <v>81.603634504668094</v>
      </c>
      <c r="U39" s="90">
        <f>+'Ark1'!W1319</f>
        <v>69.405803585363046</v>
      </c>
      <c r="V39" s="90">
        <f>+'Ark1'!X1319</f>
        <v>6.9106156295194197</v>
      </c>
      <c r="W39" s="90"/>
      <c r="X39" s="90"/>
      <c r="Y39" s="105"/>
      <c r="Z39" s="90">
        <f>+'Ark1'!Y1319</f>
        <v>46.441140867492557</v>
      </c>
      <c r="AA39" s="231">
        <f>+'Ark1'!Z1319</f>
        <v>1.3698329854044335</v>
      </c>
      <c r="AB39" s="231">
        <f>+'Ark1'!AA1319</f>
        <v>2.6190101584342873</v>
      </c>
      <c r="AC39" s="90">
        <f>+'Ark1'!AJ1319</f>
        <v>551.0269189169594</v>
      </c>
      <c r="AD39" s="90">
        <f>+'Ark1'!AH1319</f>
        <v>99.90636022182224</v>
      </c>
      <c r="AE39" s="90">
        <f t="shared" si="7"/>
        <v>13408.619600000033</v>
      </c>
      <c r="AF39" s="103"/>
    </row>
    <row r="40" spans="1:32" ht="15.6">
      <c r="A40" s="103"/>
      <c r="B40" s="230">
        <f>+'Ark1'!AN1320</f>
        <v>1</v>
      </c>
      <c r="C40" s="232" t="s">
        <v>496</v>
      </c>
      <c r="D40" s="230">
        <f>+'Ark1'!C1320</f>
        <v>2014</v>
      </c>
      <c r="E40" s="230">
        <f>+'Ark1'!Q1320</f>
        <v>3372</v>
      </c>
      <c r="F40" s="90">
        <f>+'Ark1'!R1320</f>
        <v>9517.5</v>
      </c>
      <c r="G40" s="134"/>
      <c r="H40" s="90">
        <f>+'Ark1'!AE1320</f>
        <v>16.530899364296388</v>
      </c>
      <c r="I40" s="90"/>
      <c r="J40" s="90">
        <f>+'Ark1'!AF1320</f>
        <v>18.112043637423877</v>
      </c>
      <c r="K40" s="107"/>
      <c r="L40" s="231">
        <f>+'Ark1'!S1320</f>
        <v>5.193065405831363</v>
      </c>
      <c r="M40" s="234"/>
      <c r="N40" s="231">
        <f>+'Ark1'!T1320</f>
        <v>8.4681901759915927</v>
      </c>
      <c r="O40" s="234"/>
      <c r="P40" s="115">
        <f>+'Ark1'!U1320</f>
        <v>311.60800630417623</v>
      </c>
      <c r="Q40" s="90"/>
      <c r="R40" s="435">
        <f>+'Ark1'!AG1320</f>
        <v>2544.8683477804043</v>
      </c>
      <c r="S40" s="90">
        <f t="shared" si="5"/>
        <v>122.44562929000081</v>
      </c>
      <c r="T40" s="90">
        <f t="shared" si="6"/>
        <v>60.004637329286744</v>
      </c>
      <c r="U40" s="90">
        <f>+'Ark1'!W1320</f>
        <v>71.163645915418982</v>
      </c>
      <c r="V40" s="90">
        <f>+'Ark1'!X1320</f>
        <v>27.727869713685319</v>
      </c>
      <c r="W40" s="90"/>
      <c r="X40" s="90"/>
      <c r="Y40" s="105"/>
      <c r="Z40" s="90">
        <f>+'Ark1'!Y1320</f>
        <v>67.864437030694788</v>
      </c>
      <c r="AA40" s="231">
        <f>+'Ark1'!Z1320</f>
        <v>2.0971102815906284</v>
      </c>
      <c r="AB40" s="231">
        <f>+'Ark1'!AA1320</f>
        <v>3.2542832226911318</v>
      </c>
      <c r="AC40" s="90">
        <f>+'Ark1'!AJ1320</f>
        <v>965.80445518589568</v>
      </c>
      <c r="AD40" s="90">
        <f>+'Ark1'!AH1320</f>
        <v>99.726819017599183</v>
      </c>
      <c r="AE40" s="90">
        <f t="shared" si="7"/>
        <v>2965.7291999999975</v>
      </c>
      <c r="AF40" s="103"/>
    </row>
    <row r="41" spans="1:32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</row>
    <row r="42" spans="1:32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</row>
  </sheetData>
  <mergeCells count="1">
    <mergeCell ref="U4:V4"/>
  </mergeCells>
  <conditionalFormatting sqref="G9:G10 G12:G13 G27:G28 G30:G31 G33:G34 G36:G37 G39:G40 G15:G16 G18:G19 G21:G22 G24:G25">
    <cfRule type="cellIs" dxfId="105" priority="31" operator="lessThan">
      <formula>0</formula>
    </cfRule>
    <cfRule type="cellIs" dxfId="104" priority="32" operator="greaterThan">
      <formula>0</formula>
    </cfRule>
  </conditionalFormatting>
  <conditionalFormatting sqref="Q9:Q10 Q12:Q13 Q15:Q16 Q18:Q19 Q21:Q22 Q24:Q25">
    <cfRule type="cellIs" dxfId="103" priority="29" operator="lessThan">
      <formula>0</formula>
    </cfRule>
    <cfRule type="cellIs" dxfId="102" priority="30" operator="greaterThan">
      <formula>0</formula>
    </cfRule>
  </conditionalFormatting>
  <conditionalFormatting sqref="I9:I10 I18:I19 I24:I25 I12:I13">
    <cfRule type="cellIs" dxfId="101" priority="27" operator="lessThan">
      <formula>0</formula>
    </cfRule>
    <cfRule type="cellIs" dxfId="100" priority="28" operator="greaterThan">
      <formula>0</formula>
    </cfRule>
  </conditionalFormatting>
  <conditionalFormatting sqref="M9:M10 M18:M19 M24:M25 M12:M13">
    <cfRule type="cellIs" dxfId="99" priority="23" operator="lessThan">
      <formula>0</formula>
    </cfRule>
    <cfRule type="cellIs" dxfId="98" priority="24" operator="greaterThan">
      <formula>0</formula>
    </cfRule>
  </conditionalFormatting>
  <conditionalFormatting sqref="I15:I16">
    <cfRule type="cellIs" dxfId="97" priority="21" operator="lessThan">
      <formula>0</formula>
    </cfRule>
    <cfRule type="cellIs" dxfId="96" priority="22" operator="greaterThan">
      <formula>0</formula>
    </cfRule>
  </conditionalFormatting>
  <conditionalFormatting sqref="I21:I22">
    <cfRule type="cellIs" dxfId="95" priority="19" operator="lessThan">
      <formula>0</formula>
    </cfRule>
    <cfRule type="cellIs" dxfId="94" priority="20" operator="greaterThan">
      <formula>0</formula>
    </cfRule>
  </conditionalFormatting>
  <conditionalFormatting sqref="M15">
    <cfRule type="cellIs" dxfId="93" priority="17" operator="lessThan">
      <formula>0</formula>
    </cfRule>
    <cfRule type="cellIs" dxfId="92" priority="18" operator="greaterThan">
      <formula>0</formula>
    </cfRule>
  </conditionalFormatting>
  <conditionalFormatting sqref="M16">
    <cfRule type="cellIs" dxfId="91" priority="15" operator="lessThan">
      <formula>0</formula>
    </cfRule>
    <cfRule type="cellIs" dxfId="90" priority="16" operator="greaterThan">
      <formula>0</formula>
    </cfRule>
  </conditionalFormatting>
  <conditionalFormatting sqref="M21:M22">
    <cfRule type="cellIs" dxfId="89" priority="13" operator="lessThan">
      <formula>0</formula>
    </cfRule>
    <cfRule type="cellIs" dxfId="88" priority="14" operator="greaterThan">
      <formula>0</formula>
    </cfRule>
  </conditionalFormatting>
  <conditionalFormatting sqref="M27:M28 M30:M31 M33:M34 M36:M37 M39:M40">
    <cfRule type="cellIs" dxfId="87" priority="11" operator="lessThan">
      <formula>0</formula>
    </cfRule>
    <cfRule type="cellIs" dxfId="86" priority="12" operator="greaterThan">
      <formula>0</formula>
    </cfRule>
  </conditionalFormatting>
  <conditionalFormatting sqref="O9:O10 O18:O19 O24:O25 O12:O13">
    <cfRule type="cellIs" dxfId="85" priority="9" operator="lessThan">
      <formula>0</formula>
    </cfRule>
    <cfRule type="cellIs" dxfId="84" priority="10" operator="greaterThan">
      <formula>0</formula>
    </cfRule>
  </conditionalFormatting>
  <conditionalFormatting sqref="O15">
    <cfRule type="cellIs" dxfId="83" priority="7" operator="lessThan">
      <formula>0</formula>
    </cfRule>
    <cfRule type="cellIs" dxfId="82" priority="8" operator="greaterThan">
      <formula>0</formula>
    </cfRule>
  </conditionalFormatting>
  <conditionalFormatting sqref="O16">
    <cfRule type="cellIs" dxfId="81" priority="5" operator="lessThan">
      <formula>0</formula>
    </cfRule>
    <cfRule type="cellIs" dxfId="80" priority="6" operator="greaterThan">
      <formula>0</formula>
    </cfRule>
  </conditionalFormatting>
  <conditionalFormatting sqref="O21:O22">
    <cfRule type="cellIs" dxfId="79" priority="3" operator="lessThan">
      <formula>0</formula>
    </cfRule>
    <cfRule type="cellIs" dxfId="78" priority="4" operator="greaterThan">
      <formula>0</formula>
    </cfRule>
  </conditionalFormatting>
  <conditionalFormatting sqref="O27:O28 O30:O31 O33:O34 O36:O37 O39:O40">
    <cfRule type="cellIs" dxfId="77" priority="1" operator="lessThan">
      <formula>0</formula>
    </cfRule>
    <cfRule type="cellIs" dxfId="76" priority="2" operator="greater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F40C5-096D-4DA5-B507-38D2C31A02DC}">
  <sheetPr>
    <tabColor theme="0"/>
  </sheetPr>
  <dimension ref="AK1:CE24"/>
  <sheetViews>
    <sheetView topLeftCell="A66" zoomScale="94" zoomScaleNormal="94" workbookViewId="0">
      <selection activeCell="A70" sqref="A70"/>
    </sheetView>
  </sheetViews>
  <sheetFormatPr baseColWidth="10" defaultRowHeight="15"/>
  <cols>
    <col min="37" max="37" width="1.1796875" customWidth="1"/>
    <col min="38" max="38" width="2.6328125" customWidth="1"/>
    <col min="39" max="39" width="7.36328125" customWidth="1"/>
    <col min="40" max="40" width="5.81640625" customWidth="1"/>
    <col min="41" max="41" width="6.90625" customWidth="1"/>
    <col min="42" max="42" width="8" customWidth="1"/>
    <col min="43" max="43" width="5.81640625" customWidth="1"/>
    <col min="44" max="44" width="5.81640625" style="11" customWidth="1"/>
    <col min="45" max="45" width="4" style="11" customWidth="1"/>
    <col min="46" max="46" width="4.81640625" style="11" customWidth="1"/>
    <col min="47" max="47" width="2.36328125" style="11" customWidth="1"/>
    <col min="48" max="48" width="5.08984375" customWidth="1"/>
    <col min="49" max="49" width="5.54296875" style="11" customWidth="1"/>
    <col min="50" max="50" width="5.6328125" customWidth="1"/>
    <col min="51" max="51" width="5.1796875" customWidth="1"/>
    <col min="52" max="52" width="4.54296875" style="11" customWidth="1"/>
    <col min="53" max="53" width="6.81640625" customWidth="1"/>
    <col min="54" max="54" width="5.54296875" customWidth="1"/>
    <col min="55" max="55" width="4.54296875" style="11" customWidth="1"/>
    <col min="56" max="56" width="7" customWidth="1"/>
    <col min="57" max="57" width="5.08984375" customWidth="1"/>
    <col min="58" max="58" width="5.54296875" customWidth="1"/>
    <col min="59" max="59" width="6.36328125" customWidth="1"/>
    <col min="60" max="60" width="6.6328125" style="11" customWidth="1"/>
    <col min="61" max="61" width="5.36328125" customWidth="1"/>
    <col min="62" max="62" width="7.36328125" style="67" customWidth="1"/>
    <col min="63" max="63" width="5.90625" customWidth="1"/>
    <col min="64" max="64" width="6.81640625" style="67" customWidth="1"/>
    <col min="65" max="65" width="5.1796875" customWidth="1"/>
    <col min="66" max="66" width="6.6328125" customWidth="1"/>
    <col min="67" max="67" width="5.1796875" customWidth="1"/>
    <col min="68" max="68" width="5.54296875" customWidth="1"/>
    <col min="69" max="69" width="6.453125" customWidth="1"/>
    <col min="70" max="70" width="6.6328125" style="11" customWidth="1"/>
    <col min="71" max="71" width="6.1796875" style="11" customWidth="1"/>
    <col min="72" max="72" width="3.453125" customWidth="1"/>
    <col min="73" max="73" width="9.36328125" customWidth="1"/>
    <col min="74" max="74" width="13.81640625" customWidth="1"/>
    <col min="77" max="77" width="9.54296875" customWidth="1"/>
    <col min="78" max="78" width="6.54296875" customWidth="1"/>
  </cols>
  <sheetData>
    <row r="1" spans="37:83">
      <c r="AK1" s="103"/>
      <c r="AL1" s="103"/>
      <c r="AM1" s="103"/>
      <c r="AN1" s="103"/>
      <c r="AO1" s="103"/>
      <c r="AP1" s="103"/>
      <c r="AQ1" s="103"/>
      <c r="AR1" s="118"/>
      <c r="AS1" s="118"/>
      <c r="AT1" s="118"/>
      <c r="AU1" s="118"/>
      <c r="AV1" s="103"/>
      <c r="AW1" s="118"/>
      <c r="AX1" s="103"/>
      <c r="AY1" s="103"/>
      <c r="AZ1" s="118"/>
      <c r="BA1" s="103"/>
      <c r="BB1" s="103"/>
      <c r="BC1" s="118"/>
      <c r="BD1" s="103"/>
      <c r="BE1" s="103"/>
      <c r="BF1" s="103"/>
      <c r="BG1" s="103"/>
      <c r="BH1" s="118"/>
      <c r="BI1" s="103"/>
      <c r="BJ1" s="135"/>
      <c r="BK1" s="103"/>
      <c r="BL1" s="135"/>
      <c r="BM1" s="103"/>
      <c r="BN1" s="103"/>
      <c r="BO1" s="103"/>
      <c r="BP1" s="103"/>
      <c r="BQ1" s="103"/>
      <c r="BR1" s="118"/>
      <c r="BS1" s="118"/>
      <c r="BT1" s="103"/>
    </row>
    <row r="2" spans="37:83" s="196" customFormat="1" ht="31.8">
      <c r="AK2" s="210"/>
      <c r="AL2" s="210"/>
      <c r="AM2" s="161" t="s">
        <v>526</v>
      </c>
      <c r="AN2" s="210"/>
      <c r="AO2" s="210"/>
      <c r="AP2" s="210"/>
      <c r="AQ2" s="210"/>
      <c r="AR2" s="215"/>
      <c r="AS2" s="215"/>
      <c r="AT2" s="215"/>
      <c r="AU2" s="215"/>
      <c r="AV2" s="210"/>
      <c r="AW2" s="215"/>
      <c r="AX2" s="210"/>
      <c r="AY2" s="210"/>
      <c r="AZ2" s="215"/>
      <c r="BA2" s="210"/>
      <c r="BB2" s="210"/>
      <c r="BC2" s="215"/>
      <c r="BD2" s="210"/>
      <c r="BE2" s="210"/>
      <c r="BF2" s="210"/>
      <c r="BG2" s="210"/>
      <c r="BH2" s="215"/>
      <c r="BI2" s="210"/>
      <c r="BJ2" s="210"/>
      <c r="BK2" s="210"/>
      <c r="BL2" s="211"/>
      <c r="BM2" s="211"/>
      <c r="BN2" s="210"/>
      <c r="BO2" s="210"/>
      <c r="BP2" s="210"/>
      <c r="BQ2" s="210"/>
      <c r="BR2" s="215"/>
      <c r="BS2" s="215"/>
      <c r="BT2" s="210"/>
      <c r="BU2"/>
      <c r="BV2"/>
      <c r="BW2"/>
      <c r="BX2"/>
      <c r="BY2"/>
      <c r="BZ2"/>
      <c r="CA2"/>
      <c r="CB2"/>
      <c r="CC2"/>
      <c r="CD2"/>
    </row>
    <row r="3" spans="37:83" ht="17.399999999999999">
      <c r="AK3" s="103"/>
      <c r="AL3" s="103"/>
      <c r="AM3" s="106"/>
      <c r="AN3" s="103"/>
      <c r="AO3" s="103"/>
      <c r="AP3" s="104"/>
      <c r="AQ3" s="104"/>
      <c r="AR3" s="118"/>
      <c r="AS3" s="118"/>
      <c r="AT3" s="118"/>
      <c r="AU3" s="118"/>
      <c r="AV3" s="103"/>
      <c r="AW3" s="118"/>
      <c r="AX3" s="103"/>
      <c r="AY3" s="103"/>
      <c r="AZ3" s="118"/>
      <c r="BA3" s="103"/>
      <c r="BB3" s="103"/>
      <c r="BC3" s="118"/>
      <c r="BD3" s="103"/>
      <c r="BE3" s="103"/>
      <c r="BF3" s="103"/>
      <c r="BG3" s="103"/>
      <c r="BH3" s="118"/>
      <c r="BI3" s="103"/>
      <c r="BJ3" s="103"/>
      <c r="BK3" s="103"/>
      <c r="BL3" s="135"/>
      <c r="BM3" s="135"/>
      <c r="BN3" s="103"/>
      <c r="BO3" s="103"/>
      <c r="BP3" s="103"/>
      <c r="BQ3" s="103"/>
      <c r="BR3" s="118"/>
      <c r="BS3" s="118"/>
      <c r="BT3" s="103"/>
    </row>
    <row r="4" spans="37:83" s="179" customFormat="1" ht="19.8">
      <c r="AK4" s="212"/>
      <c r="AL4" s="212"/>
      <c r="AM4" s="213"/>
      <c r="AN4" s="212"/>
      <c r="AO4" s="212"/>
      <c r="AP4" s="213" t="s">
        <v>462</v>
      </c>
      <c r="AQ4" s="213"/>
      <c r="AR4" s="197">
        <f>+År!R2</f>
        <v>49</v>
      </c>
      <c r="AS4" s="216"/>
      <c r="AT4" s="216"/>
      <c r="AU4" s="216"/>
      <c r="AV4" s="216"/>
      <c r="AW4" s="216"/>
      <c r="AX4" s="212"/>
      <c r="AY4" s="212"/>
      <c r="AZ4" s="216"/>
      <c r="BA4" s="213" t="s">
        <v>418</v>
      </c>
      <c r="BB4" s="213"/>
      <c r="BC4" s="216"/>
      <c r="BD4" s="213"/>
      <c r="BE4" s="212"/>
      <c r="BF4" s="212"/>
      <c r="BG4" s="212"/>
      <c r="BH4" s="550">
        <f>SUM(AP9:AP10)</f>
        <v>53466</v>
      </c>
      <c r="BI4" s="543"/>
      <c r="BJ4" s="212"/>
      <c r="BK4" s="214"/>
      <c r="BL4" s="212"/>
      <c r="BM4" s="212"/>
      <c r="BN4" s="212"/>
      <c r="BO4" s="212"/>
      <c r="BP4" s="212"/>
      <c r="BQ4" s="212"/>
      <c r="BR4" s="216"/>
      <c r="BS4" s="212"/>
      <c r="BT4" s="216"/>
      <c r="BU4"/>
      <c r="BV4"/>
      <c r="BW4"/>
      <c r="BX4"/>
      <c r="BY4"/>
      <c r="BZ4"/>
      <c r="CA4"/>
      <c r="CB4"/>
      <c r="CC4"/>
      <c r="CD4"/>
      <c r="CE4"/>
    </row>
    <row r="5" spans="37:83" ht="17.399999999999999">
      <c r="AK5" s="103"/>
      <c r="AL5" s="103"/>
      <c r="AM5" s="106"/>
      <c r="AN5" s="103"/>
      <c r="AO5" s="103"/>
      <c r="AP5" s="104"/>
      <c r="AQ5" s="104"/>
      <c r="AR5" s="118"/>
      <c r="AS5" s="118"/>
      <c r="AT5" s="118"/>
      <c r="AU5" s="118"/>
      <c r="AV5" s="103"/>
      <c r="AW5" s="118"/>
      <c r="AX5" s="103"/>
      <c r="AY5" s="103"/>
      <c r="AZ5" s="118"/>
      <c r="BA5" s="103"/>
      <c r="BB5" s="103"/>
      <c r="BC5" s="118"/>
      <c r="BD5" s="103"/>
      <c r="BE5" s="103"/>
      <c r="BF5" s="103"/>
      <c r="BG5" s="103"/>
      <c r="BH5" s="118"/>
      <c r="BI5" s="103"/>
      <c r="BJ5" s="103"/>
      <c r="BK5" s="103"/>
      <c r="BL5" s="135"/>
      <c r="BM5" s="135"/>
      <c r="BN5" s="103"/>
      <c r="BO5" s="103"/>
      <c r="BP5" s="103"/>
      <c r="BQ5" s="103"/>
      <c r="BR5" s="118"/>
      <c r="BS5" s="118"/>
      <c r="BT5" s="103"/>
    </row>
    <row r="6" spans="37:83" ht="15.6">
      <c r="AK6" s="103"/>
      <c r="AL6" s="103"/>
      <c r="AM6" s="103"/>
      <c r="AN6" s="103"/>
      <c r="AO6" s="105" t="s">
        <v>4</v>
      </c>
      <c r="AP6" s="103"/>
      <c r="AQ6" s="103"/>
      <c r="AR6" s="119"/>
      <c r="AS6" s="118"/>
      <c r="AT6" s="118"/>
      <c r="AU6" s="118"/>
      <c r="AV6" s="105" t="s">
        <v>527</v>
      </c>
      <c r="AW6" s="118"/>
      <c r="AX6" s="103"/>
      <c r="AY6" s="135"/>
      <c r="AZ6" s="118"/>
      <c r="BA6" s="103"/>
      <c r="BB6" s="103"/>
      <c r="BC6" s="118"/>
      <c r="BD6" s="105" t="s">
        <v>81</v>
      </c>
      <c r="BE6" s="104" t="s">
        <v>404</v>
      </c>
      <c r="BF6" s="104" t="s">
        <v>404</v>
      </c>
      <c r="BG6" s="105" t="s">
        <v>404</v>
      </c>
      <c r="BH6" s="107" t="s">
        <v>413</v>
      </c>
      <c r="BI6" s="103"/>
      <c r="BJ6" s="103"/>
      <c r="BK6" s="105"/>
      <c r="BL6" s="105" t="s">
        <v>76</v>
      </c>
      <c r="BM6" s="103"/>
      <c r="BN6" s="103"/>
      <c r="BO6" s="105" t="s">
        <v>76</v>
      </c>
      <c r="BP6" s="105"/>
      <c r="BQ6" s="105"/>
      <c r="BR6" s="118"/>
      <c r="BS6" s="118"/>
      <c r="BT6" s="103"/>
    </row>
    <row r="7" spans="37:83" ht="15.6">
      <c r="AK7" s="103"/>
      <c r="AL7" s="103"/>
      <c r="AM7" s="103"/>
      <c r="AN7" s="103"/>
      <c r="AO7" s="105" t="s">
        <v>477</v>
      </c>
      <c r="AP7" s="105" t="s">
        <v>4</v>
      </c>
      <c r="AQ7" s="116"/>
      <c r="AR7" s="107" t="s">
        <v>4</v>
      </c>
      <c r="AS7" s="233"/>
      <c r="AT7" s="107" t="s">
        <v>1</v>
      </c>
      <c r="AU7" s="107"/>
      <c r="AV7" s="105" t="s">
        <v>541</v>
      </c>
      <c r="AW7" s="233"/>
      <c r="AX7" s="105" t="s">
        <v>415</v>
      </c>
      <c r="AY7" s="108" t="s">
        <v>417</v>
      </c>
      <c r="AZ7" s="233"/>
      <c r="BA7" s="105" t="s">
        <v>24</v>
      </c>
      <c r="BB7" s="105" t="s">
        <v>620</v>
      </c>
      <c r="BC7" s="233"/>
      <c r="BD7" s="105" t="s">
        <v>622</v>
      </c>
      <c r="BE7" s="105" t="s">
        <v>543</v>
      </c>
      <c r="BF7" s="105" t="s">
        <v>536</v>
      </c>
      <c r="BG7" s="105" t="s">
        <v>489</v>
      </c>
      <c r="BH7" s="107" t="s">
        <v>417</v>
      </c>
      <c r="BI7" s="105" t="s">
        <v>541</v>
      </c>
      <c r="BJ7" s="105" t="s">
        <v>415</v>
      </c>
      <c r="BK7" s="103"/>
      <c r="BL7" s="105" t="s">
        <v>1</v>
      </c>
      <c r="BM7" s="105" t="s">
        <v>1</v>
      </c>
      <c r="BN7" s="105" t="s">
        <v>0</v>
      </c>
      <c r="BO7" s="105" t="s">
        <v>1</v>
      </c>
      <c r="BP7" s="105" t="s">
        <v>534</v>
      </c>
      <c r="BQ7" s="105" t="s">
        <v>0</v>
      </c>
      <c r="BR7" s="107" t="s">
        <v>24</v>
      </c>
      <c r="BS7" s="107" t="s">
        <v>578</v>
      </c>
      <c r="BT7" s="103"/>
    </row>
    <row r="8" spans="37:83" ht="15.6">
      <c r="AK8" s="103"/>
      <c r="AL8" s="105" t="s">
        <v>494</v>
      </c>
      <c r="AM8" s="103"/>
      <c r="AN8" s="105" t="s">
        <v>90</v>
      </c>
      <c r="AO8" s="105" t="s">
        <v>478</v>
      </c>
      <c r="AP8" s="105" t="s">
        <v>10</v>
      </c>
      <c r="AQ8" s="116" t="s">
        <v>535</v>
      </c>
      <c r="AR8" s="107" t="s">
        <v>404</v>
      </c>
      <c r="AS8" s="233" t="s">
        <v>535</v>
      </c>
      <c r="AT8" s="107" t="s">
        <v>404</v>
      </c>
      <c r="AU8" s="107"/>
      <c r="AV8" s="105" t="s">
        <v>542</v>
      </c>
      <c r="AW8" s="233" t="s">
        <v>535</v>
      </c>
      <c r="AX8" s="105" t="s">
        <v>577</v>
      </c>
      <c r="AY8" s="108" t="s">
        <v>45</v>
      </c>
      <c r="AZ8" s="233" t="s">
        <v>535</v>
      </c>
      <c r="BA8" s="105" t="s">
        <v>532</v>
      </c>
      <c r="BB8" s="105" t="s">
        <v>619</v>
      </c>
      <c r="BC8" s="233" t="s">
        <v>535</v>
      </c>
      <c r="BD8" s="105" t="s">
        <v>44</v>
      </c>
      <c r="BE8" s="105" t="s">
        <v>544</v>
      </c>
      <c r="BF8" s="105" t="s">
        <v>552</v>
      </c>
      <c r="BG8" s="105" t="s">
        <v>441</v>
      </c>
      <c r="BH8" s="107" t="s">
        <v>45</v>
      </c>
      <c r="BI8" s="105" t="s">
        <v>542</v>
      </c>
      <c r="BJ8" s="105" t="s">
        <v>416</v>
      </c>
      <c r="BK8" s="105" t="s">
        <v>533</v>
      </c>
      <c r="BL8" s="105" t="s">
        <v>0</v>
      </c>
      <c r="BM8" s="105" t="s">
        <v>534</v>
      </c>
      <c r="BN8" s="105" t="s">
        <v>534</v>
      </c>
      <c r="BO8" s="105" t="s">
        <v>533</v>
      </c>
      <c r="BP8" s="105" t="s">
        <v>533</v>
      </c>
      <c r="BQ8" s="105" t="s">
        <v>533</v>
      </c>
      <c r="BR8" s="107" t="s">
        <v>472</v>
      </c>
      <c r="BS8" s="107" t="s">
        <v>579</v>
      </c>
      <c r="BT8" s="103"/>
    </row>
    <row r="9" spans="37:83" ht="15.6">
      <c r="AK9" s="103"/>
      <c r="AL9" s="91">
        <f>+'Ark1'!AN1299</f>
        <v>0</v>
      </c>
      <c r="AM9" s="91" t="s">
        <v>495</v>
      </c>
      <c r="AN9" s="91">
        <f>+'Ark1'!C1299</f>
        <v>2024</v>
      </c>
      <c r="AO9" s="91">
        <f>+'Ark1'!Q1299</f>
        <v>7180</v>
      </c>
      <c r="AP9" s="115">
        <f>+'Ark1'!R1299</f>
        <v>39087</v>
      </c>
      <c r="AQ9" s="134">
        <f t="shared" ref="AQ9:AQ10" si="0">+AP9-AP11</f>
        <v>-2976</v>
      </c>
      <c r="AR9" s="115">
        <f>+'Ark1'!AE1299</f>
        <v>73.106273145550475</v>
      </c>
      <c r="AS9" s="234">
        <f>+AR9-AR11</f>
        <v>-0.60569937653001205</v>
      </c>
      <c r="AT9" s="115">
        <f>+'Ark1'!AF1299</f>
        <v>70.752853310071075</v>
      </c>
      <c r="AU9" s="107"/>
      <c r="AV9" s="113">
        <f>+'Ark1'!S1299</f>
        <v>3.3852753801890678</v>
      </c>
      <c r="AW9" s="316">
        <f>+AV9-AV11</f>
        <v>0.12051607047063007</v>
      </c>
      <c r="AX9" s="113">
        <f>+'Ark1'!T1299</f>
        <v>7.8695985877657524</v>
      </c>
      <c r="AY9" s="115">
        <f>+'Ark1'!U1299</f>
        <v>293.92715736689865</v>
      </c>
      <c r="AZ9" s="234">
        <f>+AY9-AY11</f>
        <v>5.4839771372430732</v>
      </c>
      <c r="BA9" s="115">
        <f>+'Ark1'!AG1299</f>
        <v>2128.9504620340799</v>
      </c>
      <c r="BB9" s="115">
        <f>+IF(AP9=0,"",1000*AY9/BA9)</f>
        <v>138.06199937882516</v>
      </c>
      <c r="BC9" s="234">
        <f>+BB9-BB11</f>
        <v>1.199513155238435</v>
      </c>
      <c r="BD9" s="115">
        <f>+AY9/AV9</f>
        <v>86.825183879275073</v>
      </c>
      <c r="BE9" s="115">
        <f>+'Ark1'!V1299</f>
        <v>5.6387034052242413</v>
      </c>
      <c r="BF9" s="115">
        <f>+'Ark1'!W1299</f>
        <v>73.809706552050528</v>
      </c>
      <c r="BG9" s="115">
        <f>+'Ark1'!X1299</f>
        <v>13.459718064829742</v>
      </c>
      <c r="BH9" s="115">
        <f>+'Ark1'!Y1299</f>
        <v>51.447364453333122</v>
      </c>
      <c r="BI9" s="113">
        <f>+'Ark1'!Z1299</f>
        <v>1.2610448990026613</v>
      </c>
      <c r="BJ9" s="113">
        <f>+'Ark1'!AA1299</f>
        <v>2.240750333938105</v>
      </c>
      <c r="BK9" s="115">
        <f>+'Ark1'!AJ1299</f>
        <v>541.93871379284622</v>
      </c>
      <c r="BL9" s="115">
        <f>+'Ark1'!AB1299</f>
        <v>76.638246236737146</v>
      </c>
      <c r="BM9" s="115">
        <f>+'Ark1'!AC1299</f>
        <v>69.754708932045887</v>
      </c>
      <c r="BN9" s="115">
        <f>+'Ark1'!AD1299</f>
        <v>74.286507022943951</v>
      </c>
      <c r="BO9" s="115">
        <f>+'Ark1'!AK1299</f>
        <v>6.07008946278998</v>
      </c>
      <c r="BP9" s="115">
        <f>+'Ark1'!AL1299</f>
        <v>0.45661485885242814</v>
      </c>
      <c r="BQ9" s="115">
        <f>+'Ark1'!AM1299</f>
        <v>-7.9441366784247549</v>
      </c>
      <c r="BR9" s="115">
        <f>+'Ark1'!AH1299</f>
        <v>90.516028347020764</v>
      </c>
      <c r="BS9" s="115">
        <f t="shared" ref="BS9:BS20" si="1">+(AP9*AY9)/1000</f>
        <v>11488.730799999967</v>
      </c>
      <c r="BT9" s="103"/>
    </row>
    <row r="10" spans="37:83" ht="15.6">
      <c r="AK10" s="103"/>
      <c r="AL10" s="91">
        <f>+'Ark1'!AN1300</f>
        <v>1</v>
      </c>
      <c r="AM10" s="91" t="s">
        <v>496</v>
      </c>
      <c r="AN10" s="91">
        <f>+'Ark1'!C1300</f>
        <v>2024</v>
      </c>
      <c r="AO10" s="91">
        <f>+'Ark1'!Q1300</f>
        <v>3775</v>
      </c>
      <c r="AP10" s="115">
        <f>+'Ark1'!R1300</f>
        <v>14379</v>
      </c>
      <c r="AQ10" s="134">
        <f t="shared" si="0"/>
        <v>-622</v>
      </c>
      <c r="AR10" s="115">
        <f>+'Ark1'!AE1300</f>
        <v>26.893726854449557</v>
      </c>
      <c r="AS10" s="234">
        <f t="shared" ref="AS10" si="2">+AR10-AR12</f>
        <v>0.60569937653002981</v>
      </c>
      <c r="AT10" s="115">
        <f>+'Ark1'!AF1300</f>
        <v>29.247146689928904</v>
      </c>
      <c r="AU10" s="107"/>
      <c r="AV10" s="113">
        <f>+'Ark1'!S1300</f>
        <v>5.7363769225415808</v>
      </c>
      <c r="AW10" s="316">
        <f>+AV10-AV12</f>
        <v>-4.329087813882726E-2</v>
      </c>
      <c r="AX10" s="113">
        <f>+'Ark1'!T1300</f>
        <v>8.5847416371096728</v>
      </c>
      <c r="AY10" s="115">
        <f>+'Ark1'!U1300</f>
        <v>330.28048543014074</v>
      </c>
      <c r="AZ10" s="234">
        <f t="shared" ref="AZ10" si="3">+AY10-AY12</f>
        <v>-1.9772973843393515</v>
      </c>
      <c r="BA10" s="115">
        <f>+'Ark1'!AG1300</f>
        <v>2674.7108282912582</v>
      </c>
      <c r="BB10" s="115">
        <f t="shared" ref="BB10:BB22" si="4">+IF(AP10=0,"",1000*AY10/BA10)</f>
        <v>123.4826890206822</v>
      </c>
      <c r="BC10" s="234">
        <f t="shared" ref="BC10:BC20" si="5">+BB10-BB12</f>
        <v>-0.43191127310639388</v>
      </c>
      <c r="BD10" s="115">
        <f t="shared" ref="BD10:BD22" si="6">+AY10/AV10</f>
        <v>57.576496434931862</v>
      </c>
      <c r="BE10" s="115">
        <f>+'Ark1'!V1300</f>
        <v>56.248696015021885</v>
      </c>
      <c r="BF10" s="115">
        <f>+'Ark1'!W1300</f>
        <v>74.921760901314428</v>
      </c>
      <c r="BG10" s="115">
        <f>+'Ark1'!X1300</f>
        <v>39.362959872035617</v>
      </c>
      <c r="BH10" s="115">
        <f>+'Ark1'!Y1300</f>
        <v>74.003264365919449</v>
      </c>
      <c r="BI10" s="113">
        <f>+'Ark1'!Z1300</f>
        <v>1.8182286986435912</v>
      </c>
      <c r="BJ10" s="113">
        <f>+'Ark1'!AA1300</f>
        <v>2.9513463460852076</v>
      </c>
      <c r="BK10" s="115">
        <f>+'Ark1'!AJ1300</f>
        <v>986.00560327979179</v>
      </c>
      <c r="BL10" s="115">
        <f>+'Ark1'!AB1300</f>
        <v>84.836212799544541</v>
      </c>
      <c r="BM10" s="115">
        <f>+'Ark1'!AC1300</f>
        <v>56.354155178424946</v>
      </c>
      <c r="BN10" s="115">
        <f>+'Ark1'!AD1300</f>
        <v>62.034817231349457</v>
      </c>
      <c r="BO10" s="115">
        <f>+'Ark1'!AK1300</f>
        <v>-2.9592514015994431</v>
      </c>
      <c r="BP10" s="115">
        <f>+'Ark1'!AL1300</f>
        <v>-7.4073104015884308</v>
      </c>
      <c r="BQ10" s="115">
        <f>+'Ark1'!AM1300</f>
        <v>-4.4810523039933292</v>
      </c>
      <c r="BR10" s="115">
        <f>+'Ark1'!AH1300</f>
        <v>99.972181653800646</v>
      </c>
      <c r="BS10" s="115">
        <f t="shared" si="1"/>
        <v>4749.1030999999939</v>
      </c>
      <c r="BT10" s="103"/>
    </row>
    <row r="11" spans="37:83" ht="15.6">
      <c r="AK11" s="103"/>
      <c r="AL11">
        <f>+'Ark1'!AN1301</f>
        <v>0</v>
      </c>
      <c r="AM11" t="s">
        <v>495</v>
      </c>
      <c r="AN11">
        <f>+'Ark1'!C1301</f>
        <v>2023</v>
      </c>
      <c r="AO11">
        <f>+'Ark1'!Q1301</f>
        <v>7475</v>
      </c>
      <c r="AP11" s="11">
        <f>+'Ark1'!R1301</f>
        <v>42063</v>
      </c>
      <c r="AQ11" s="171"/>
      <c r="AR11" s="11">
        <f>+'Ark1'!AE1301</f>
        <v>73.711972522080487</v>
      </c>
      <c r="AS11" s="16"/>
      <c r="AT11" s="11">
        <f>+'Ark1'!AF1301</f>
        <v>70.881559173510638</v>
      </c>
      <c r="AU11" s="107"/>
      <c r="AV11" s="1">
        <f>+'Ark1'!S1301</f>
        <v>3.2647593097184378</v>
      </c>
      <c r="AW11" s="13"/>
      <c r="AX11" s="1">
        <f>+'Ark1'!T1301</f>
        <v>7.7452868316572765</v>
      </c>
      <c r="AY11" s="19">
        <f>+'Ark1'!U1301</f>
        <v>288.44318022965558</v>
      </c>
      <c r="AZ11" s="234"/>
      <c r="BA11" s="11">
        <f>+'Ark1'!AG1301</f>
        <v>2107.5401170079404</v>
      </c>
      <c r="BB11" s="11">
        <f t="shared" si="4"/>
        <v>136.86248622358673</v>
      </c>
      <c r="BC11" s="234">
        <f t="shared" si="5"/>
        <v>-1.5351947761620863</v>
      </c>
      <c r="BD11" s="11">
        <f t="shared" si="6"/>
        <v>88.350519246863485</v>
      </c>
      <c r="BE11" s="11">
        <f>+'Ark1'!V1301</f>
        <v>5.2849297482347914</v>
      </c>
      <c r="BF11" s="11">
        <f>+'Ark1'!W1301</f>
        <v>71.823217554620442</v>
      </c>
      <c r="BG11" s="11">
        <f>+'Ark1'!X1301</f>
        <v>11.116658345814612</v>
      </c>
      <c r="BH11" s="11">
        <f>+'Ark1'!Y1301</f>
        <v>51.292892113876448</v>
      </c>
      <c r="BI11" s="1">
        <f>+'Ark1'!Z1301</f>
        <v>1.2636630703747771</v>
      </c>
      <c r="BJ11" s="1">
        <f>+'Ark1'!AA1301</f>
        <v>2.2600001278864221</v>
      </c>
      <c r="BK11" s="11">
        <f>+'Ark1'!AJ1301</f>
        <v>530.03152961658782</v>
      </c>
      <c r="BL11" s="11">
        <f>+'Ark1'!AB1301</f>
        <v>76.564203912420496</v>
      </c>
      <c r="BM11" s="11">
        <f>+'Ark1'!AC1301</f>
        <v>71.951699491597793</v>
      </c>
      <c r="BN11" s="11">
        <f>+'Ark1'!AD1301</f>
        <v>75.927307568805887</v>
      </c>
      <c r="BO11" s="11">
        <f>+'Ark1'!AK1301</f>
        <v>4.7215821463929268</v>
      </c>
      <c r="BP11" s="11">
        <f>+'Ark1'!AL1301</f>
        <v>-0.95429321656460941</v>
      </c>
      <c r="BQ11" s="11">
        <f>+'Ark1'!AM1301</f>
        <v>-8.4002384013892009</v>
      </c>
      <c r="BR11" s="11">
        <f>+'Ark1'!AH1301</f>
        <v>91.003970235123518</v>
      </c>
      <c r="BS11" s="11">
        <f t="shared" si="1"/>
        <v>12132.785490000002</v>
      </c>
      <c r="BT11" s="103"/>
    </row>
    <row r="12" spans="37:83" ht="15.6">
      <c r="AK12" s="103"/>
      <c r="AL12">
        <f>+'Ark1'!AN1302</f>
        <v>1</v>
      </c>
      <c r="AM12" s="3" t="s">
        <v>496</v>
      </c>
      <c r="AN12">
        <f>+'Ark1'!C1302</f>
        <v>2023</v>
      </c>
      <c r="AO12">
        <f>+'Ark1'!Q1302</f>
        <v>3809</v>
      </c>
      <c r="AP12" s="11">
        <f>+'Ark1'!R1302</f>
        <v>15001</v>
      </c>
      <c r="AQ12" s="171"/>
      <c r="AR12" s="11">
        <f>+'Ark1'!AE1302</f>
        <v>26.288027477919528</v>
      </c>
      <c r="AS12" s="16"/>
      <c r="AT12" s="11">
        <f>+'Ark1'!AF1302</f>
        <v>29.118440826489355</v>
      </c>
      <c r="AU12" s="107"/>
      <c r="AV12" s="1">
        <f>+'Ark1'!S1302</f>
        <v>5.7796678006804081</v>
      </c>
      <c r="AW12" s="13"/>
      <c r="AX12" s="1">
        <f>+'Ark1'!T1302</f>
        <v>8.7464169055396308</v>
      </c>
      <c r="AY12" s="19">
        <f>+'Ark1'!U1302</f>
        <v>332.25778281448009</v>
      </c>
      <c r="AZ12" s="234"/>
      <c r="BA12" s="11">
        <f>+'Ark1'!AG1302</f>
        <v>2681.3449103393104</v>
      </c>
      <c r="BB12" s="11">
        <f t="shared" si="4"/>
        <v>123.9146002937886</v>
      </c>
      <c r="BC12" s="234">
        <f t="shared" si="5"/>
        <v>-3.6713650187362248</v>
      </c>
      <c r="BD12" s="11">
        <f t="shared" si="6"/>
        <v>57.487349493575607</v>
      </c>
      <c r="BE12" s="11">
        <f>+'Ark1'!V1302</f>
        <v>57.096193587094191</v>
      </c>
      <c r="BF12" s="11">
        <f>+'Ark1'!W1302</f>
        <v>76.808212785814263</v>
      </c>
      <c r="BG12" s="11">
        <f>+'Ark1'!X1302</f>
        <v>40.390640623958411</v>
      </c>
      <c r="BH12" s="11">
        <f>+'Ark1'!Y1302</f>
        <v>74.187315257211495</v>
      </c>
      <c r="BI12" s="1">
        <f>+'Ark1'!Z1302</f>
        <v>1.8443028618557376</v>
      </c>
      <c r="BJ12" s="1">
        <f>+'Ark1'!AA1302</f>
        <v>2.9245947486130932</v>
      </c>
      <c r="BK12" s="11">
        <f>+'Ark1'!AJ1302</f>
        <v>1008.3886374406038</v>
      </c>
      <c r="BL12" s="11">
        <f>+'Ark1'!AB1302</f>
        <v>85.106430697292794</v>
      </c>
      <c r="BM12" s="11">
        <f>+'Ark1'!AC1302</f>
        <v>58.244290919525646</v>
      </c>
      <c r="BN12" s="11">
        <f>+'Ark1'!AD1302</f>
        <v>64.041260250707055</v>
      </c>
      <c r="BO12" s="11">
        <f>+'Ark1'!AK1302</f>
        <v>-3.5234386868327303</v>
      </c>
      <c r="BP12" s="11">
        <f>+'Ark1'!AL1302</f>
        <v>-8.5001852182493138</v>
      </c>
      <c r="BQ12" s="11">
        <f>+'Ark1'!AM1302</f>
        <v>-4.5711498553655527</v>
      </c>
      <c r="BR12" s="11">
        <f>+'Ark1'!AH1302</f>
        <v>99.960002666488876</v>
      </c>
      <c r="BS12" s="11">
        <f t="shared" si="1"/>
        <v>4984.199000000016</v>
      </c>
      <c r="BT12" s="103"/>
    </row>
    <row r="13" spans="37:83" ht="15.6">
      <c r="AK13" s="103"/>
      <c r="AL13" s="230">
        <f>+'Ark1'!AN1303</f>
        <v>0</v>
      </c>
      <c r="AM13" s="230" t="s">
        <v>495</v>
      </c>
      <c r="AN13" s="230">
        <f>+'Ark1'!C1303</f>
        <v>2022</v>
      </c>
      <c r="AO13" s="230">
        <f>+'Ark1'!Q1303</f>
        <v>7746</v>
      </c>
      <c r="AP13" s="90">
        <f>+'Ark1'!R1303</f>
        <v>47275</v>
      </c>
      <c r="AQ13" s="134"/>
      <c r="AR13" s="90">
        <f>+'Ark1'!AE1303</f>
        <v>76.399101472228054</v>
      </c>
      <c r="AS13" s="134"/>
      <c r="AT13" s="90">
        <f>+'Ark1'!AF1303</f>
        <v>73.611236025651692</v>
      </c>
      <c r="AU13" s="107"/>
      <c r="AV13" s="231">
        <f>+'Ark1'!S1303</f>
        <v>3.2984164098203848</v>
      </c>
      <c r="AW13" s="234"/>
      <c r="AX13" s="231">
        <f>+'Ark1'!T1303</f>
        <v>7.6952300370174509</v>
      </c>
      <c r="AY13" s="115">
        <f>+'Ark1'!U1303</f>
        <v>289.46466821787448</v>
      </c>
      <c r="AZ13" s="234"/>
      <c r="BA13" s="90">
        <f>+'Ark1'!AG1303</f>
        <v>2091.542763772175</v>
      </c>
      <c r="BB13" s="90">
        <f t="shared" si="4"/>
        <v>138.39768099974881</v>
      </c>
      <c r="BC13" s="234">
        <f t="shared" si="5"/>
        <v>-0.31275059854723963</v>
      </c>
      <c r="BD13" s="90">
        <f t="shared" si="6"/>
        <v>87.758679394163352</v>
      </c>
      <c r="BE13" s="90">
        <f>+'Ark1'!V1303</f>
        <v>5.1803278688524594</v>
      </c>
      <c r="BF13" s="90">
        <f>+'Ark1'!W1303</f>
        <v>70.775251189846628</v>
      </c>
      <c r="BG13" s="90">
        <f>+'Ark1'!X1303</f>
        <v>11.10946589106293</v>
      </c>
      <c r="BH13" s="90">
        <f>+'Ark1'!Y1303</f>
        <v>49.679687024738087</v>
      </c>
      <c r="BI13" s="231">
        <f>+'Ark1'!Z1303</f>
        <v>1.2589036498019677</v>
      </c>
      <c r="BJ13" s="231">
        <f>+'Ark1'!AA1303</f>
        <v>2.2615395343744966</v>
      </c>
      <c r="BK13" s="90">
        <f>+'Ark1'!AJ1303</f>
        <v>525.50003948168842</v>
      </c>
      <c r="BL13" s="90">
        <f>+'Ark1'!AB1303</f>
        <v>76.858731343314275</v>
      </c>
      <c r="BM13" s="90">
        <f>+'Ark1'!AC1303</f>
        <v>71.150249784926018</v>
      </c>
      <c r="BN13" s="90">
        <f>+'Ark1'!AD1303</f>
        <v>74.94235515870119</v>
      </c>
      <c r="BO13" s="90">
        <f>+'Ark1'!AK1303</f>
        <v>1.8247814983459472</v>
      </c>
      <c r="BP13" s="90">
        <f>+'Ark1'!AL1303</f>
        <v>-5.2895897699281837</v>
      </c>
      <c r="BQ13" s="90">
        <f>+'Ark1'!AM1303</f>
        <v>-9.6417315870146627</v>
      </c>
      <c r="BR13" s="90">
        <f>+'Ark1'!AH1303</f>
        <v>90.333157059756729</v>
      </c>
      <c r="BS13" s="90">
        <f t="shared" si="1"/>
        <v>13684.442190000016</v>
      </c>
      <c r="BT13" s="103"/>
    </row>
    <row r="14" spans="37:83" ht="15.6">
      <c r="AK14" s="103"/>
      <c r="AL14" s="230">
        <f>+'Ark1'!AN1304</f>
        <v>1</v>
      </c>
      <c r="AM14" s="232" t="s">
        <v>496</v>
      </c>
      <c r="AN14" s="230">
        <f>+'Ark1'!C1304</f>
        <v>2022</v>
      </c>
      <c r="AO14" s="230">
        <f>+'Ark1'!Q1304</f>
        <v>3844</v>
      </c>
      <c r="AP14" s="90">
        <f>+'Ark1'!R1304</f>
        <v>14604</v>
      </c>
      <c r="AQ14" s="134"/>
      <c r="AR14" s="90">
        <f>+'Ark1'!AE1304</f>
        <v>23.600898527771943</v>
      </c>
      <c r="AS14" s="134"/>
      <c r="AT14" s="90">
        <f>+'Ark1'!AF1304</f>
        <v>26.388763974348297</v>
      </c>
      <c r="AU14" s="107"/>
      <c r="AV14" s="231">
        <f>+'Ark1'!S1304</f>
        <v>5.837365499280379</v>
      </c>
      <c r="AW14" s="234"/>
      <c r="AX14" s="231">
        <f>+'Ark1'!T1304</f>
        <v>8.9662421254450813</v>
      </c>
      <c r="AY14" s="115">
        <f>+'Ark1'!U1304</f>
        <v>335.91563133388195</v>
      </c>
      <c r="AZ14" s="234"/>
      <c r="BA14" s="90">
        <f>+'Ark1'!AG1304</f>
        <v>2632.857230895645</v>
      </c>
      <c r="BB14" s="90">
        <f t="shared" si="4"/>
        <v>127.58596531252482</v>
      </c>
      <c r="BC14" s="234">
        <f t="shared" si="5"/>
        <v>1.2422868289516629</v>
      </c>
      <c r="BD14" s="90">
        <f t="shared" si="6"/>
        <v>57.545759534038616</v>
      </c>
      <c r="BE14" s="90">
        <f>+'Ark1'!V1304</f>
        <v>58.490824431662553</v>
      </c>
      <c r="BF14" s="90">
        <f>+'Ark1'!W1304</f>
        <v>79.129005751848823</v>
      </c>
      <c r="BG14" s="90">
        <f>+'Ark1'!X1304</f>
        <v>42.392495206792653</v>
      </c>
      <c r="BH14" s="90">
        <f>+'Ark1'!Y1304</f>
        <v>73.654057525016853</v>
      </c>
      <c r="BI14" s="231">
        <f>+'Ark1'!Z1304</f>
        <v>1.8771152673907952</v>
      </c>
      <c r="BJ14" s="231">
        <f>+'Ark1'!AA1304</f>
        <v>2.9386397812405751</v>
      </c>
      <c r="BK14" s="90">
        <f>+'Ark1'!AJ1304</f>
        <v>984.46103407780004</v>
      </c>
      <c r="BL14" s="90">
        <f>+'Ark1'!AB1304</f>
        <v>84.42324484631969</v>
      </c>
      <c r="BM14" s="90">
        <f>+'Ark1'!AC1304</f>
        <v>59.684435280660402</v>
      </c>
      <c r="BN14" s="90">
        <f>+'Ark1'!AD1304</f>
        <v>64.090216508521266</v>
      </c>
      <c r="BO14" s="90">
        <f>+'Ark1'!AK1304</f>
        <v>-1.7114524426946476</v>
      </c>
      <c r="BP14" s="90">
        <f>+'Ark1'!AL1304</f>
        <v>-4.1421436672785097</v>
      </c>
      <c r="BQ14" s="90">
        <f>+'Ark1'!AM1304</f>
        <v>-1.7841733478813837</v>
      </c>
      <c r="BR14" s="90">
        <f>+'Ark1'!AH1304</f>
        <v>99.445357436318815</v>
      </c>
      <c r="BS14" s="90">
        <f t="shared" si="1"/>
        <v>4905.7118800000117</v>
      </c>
      <c r="BT14" s="103"/>
    </row>
    <row r="15" spans="37:83" ht="15.6">
      <c r="AK15" s="103"/>
      <c r="AL15">
        <f>+'Ark1'!AN1305</f>
        <v>0</v>
      </c>
      <c r="AM15" t="s">
        <v>495</v>
      </c>
      <c r="AN15">
        <f>+'Ark1'!C1305</f>
        <v>2021</v>
      </c>
      <c r="AO15">
        <f>+'Ark1'!Q1305</f>
        <v>7372</v>
      </c>
      <c r="AP15" s="11">
        <f>+'Ark1'!R1305</f>
        <v>42083.97</v>
      </c>
      <c r="AQ15" s="171"/>
      <c r="AR15" s="11">
        <f>+'Ark1'!AE1305</f>
        <v>73.156395461324195</v>
      </c>
      <c r="AS15" s="16"/>
      <c r="AT15" s="11">
        <f>+'Ark1'!AF1305</f>
        <v>70.368960481235945</v>
      </c>
      <c r="AU15" s="107"/>
      <c r="AV15" s="1">
        <f>+'Ark1'!S1305</f>
        <v>3.3500164076725656</v>
      </c>
      <c r="AW15" s="13"/>
      <c r="AX15" s="1">
        <f>+'Ark1'!T1305</f>
        <v>7.9278166960008765</v>
      </c>
      <c r="AY15" s="19">
        <f>+'Ark1'!U1305</f>
        <v>290.66929331999808</v>
      </c>
      <c r="AZ15" s="234"/>
      <c r="BA15" s="11">
        <f>+'Ark1'!AG1305</f>
        <v>2095.5114187934564</v>
      </c>
      <c r="BB15" s="11">
        <f t="shared" si="4"/>
        <v>138.71043159829605</v>
      </c>
      <c r="BC15" s="234">
        <f t="shared" si="5"/>
        <v>0.41113362018555222</v>
      </c>
      <c r="BD15" s="11">
        <f t="shared" si="6"/>
        <v>86.766528263645569</v>
      </c>
      <c r="BE15" s="11">
        <f>+'Ark1'!V1305</f>
        <v>2.138581507400562E-2</v>
      </c>
      <c r="BF15" s="11">
        <f>+'Ark1'!W1305</f>
        <v>75.047577498035508</v>
      </c>
      <c r="BG15" s="11">
        <f>+'Ark1'!X1305</f>
        <v>11.175276477005378</v>
      </c>
      <c r="BH15" s="11">
        <f>+'Ark1'!Y1305</f>
        <v>48.735880304469184</v>
      </c>
      <c r="BI15" s="1">
        <f>+'Ark1'!Z1305</f>
        <v>1.2293960656554872</v>
      </c>
      <c r="BJ15" s="1">
        <f>+'Ark1'!AA1305</f>
        <v>2.2614029236255262</v>
      </c>
      <c r="BK15" s="11">
        <f>+'Ark1'!AJ1305</f>
        <v>527.81329508112754</v>
      </c>
      <c r="BL15" s="11">
        <f>+'Ark1'!AB1305</f>
        <v>83.910873966059029</v>
      </c>
      <c r="BM15" s="11">
        <f>+'Ark1'!AC1305</f>
        <v>73.395532127787106</v>
      </c>
      <c r="BN15" s="11">
        <f>+'Ark1'!AD1305</f>
        <v>79.859397310954051</v>
      </c>
      <c r="BO15" s="11">
        <f>+'Ark1'!AK1305</f>
        <v>-7.3568263369218553E-2</v>
      </c>
      <c r="BP15" s="11">
        <f>+'Ark1'!AL1305</f>
        <v>-3.8286707778627855</v>
      </c>
      <c r="BQ15" s="11">
        <f>+'Ark1'!AM1305</f>
        <v>0.69607057560030383</v>
      </c>
      <c r="BR15" s="11">
        <f>+'Ark1'!AH1305</f>
        <v>98.911770918950864</v>
      </c>
      <c r="BS15" s="11">
        <f t="shared" si="1"/>
        <v>12232.517820000001</v>
      </c>
      <c r="BT15" s="103"/>
    </row>
    <row r="16" spans="37:83" ht="15.6">
      <c r="AK16" s="103"/>
      <c r="AL16">
        <f>+'Ark1'!AN1306</f>
        <v>1</v>
      </c>
      <c r="AM16" s="3" t="s">
        <v>496</v>
      </c>
      <c r="AN16">
        <f>+'Ark1'!C1306</f>
        <v>2021</v>
      </c>
      <c r="AO16">
        <f>+'Ark1'!Q1306</f>
        <v>4348</v>
      </c>
      <c r="AP16" s="11">
        <f>+'Ark1'!R1306</f>
        <v>15442.06</v>
      </c>
      <c r="AQ16" s="171"/>
      <c r="AR16" s="11">
        <f>+'Ark1'!AE1306</f>
        <v>26.843604538675795</v>
      </c>
      <c r="AS16" s="16"/>
      <c r="AT16" s="11">
        <f>+'Ark1'!AF1306</f>
        <v>29.631039518764055</v>
      </c>
      <c r="AU16" s="107"/>
      <c r="AV16" s="1">
        <f>+'Ark1'!S1306</f>
        <v>5.6847583806823723</v>
      </c>
      <c r="AW16" s="13"/>
      <c r="AX16" s="1">
        <f>+'Ark1'!T1306</f>
        <v>8.9545695328213988</v>
      </c>
      <c r="AY16" s="19">
        <f>+'Ark1'!U1306</f>
        <v>333.56184990862619</v>
      </c>
      <c r="AZ16" s="234"/>
      <c r="BA16" s="11">
        <f>+'Ark1'!AG1306</f>
        <v>2640.1150727299341</v>
      </c>
      <c r="BB16" s="11">
        <f t="shared" si="4"/>
        <v>126.34367848357316</v>
      </c>
      <c r="BC16" s="234">
        <f t="shared" si="5"/>
        <v>1.868268826490322</v>
      </c>
      <c r="BD16" s="11">
        <f t="shared" si="6"/>
        <v>58.676521950716037</v>
      </c>
      <c r="BE16" s="11">
        <f>+'Ark1'!V1306</f>
        <v>7.2399666883822515</v>
      </c>
      <c r="BF16" s="11">
        <f>+'Ark1'!W1306</f>
        <v>78.733018781172987</v>
      </c>
      <c r="BG16" s="11">
        <f>+'Ark1'!X1306</f>
        <v>40.305503281297973</v>
      </c>
      <c r="BH16" s="11">
        <f>+'Ark1'!Y1306</f>
        <v>71.628717993762109</v>
      </c>
      <c r="BI16" s="1">
        <f>+'Ark1'!Z1306</f>
        <v>1.9978331517613392</v>
      </c>
      <c r="BJ16" s="1">
        <f>+'Ark1'!AA1306</f>
        <v>3.0078412081811159</v>
      </c>
      <c r="BK16" s="11">
        <f>+'Ark1'!AJ1306</f>
        <v>998.9833061677848</v>
      </c>
      <c r="BL16" s="11">
        <f>+'Ark1'!AB1306</f>
        <v>83.723409916755287</v>
      </c>
      <c r="BM16" s="11">
        <f>+'Ark1'!AC1306</f>
        <v>59.762404416927119</v>
      </c>
      <c r="BN16" s="11">
        <f>+'Ark1'!AD1306</f>
        <v>64.239864108272926</v>
      </c>
      <c r="BO16" s="11">
        <f>+'Ark1'!AK1306</f>
        <v>-4.6425184715993595</v>
      </c>
      <c r="BP16" s="11">
        <f>+'Ark1'!AL1306</f>
        <v>-6.1341537721055666</v>
      </c>
      <c r="BQ16" s="11">
        <f>+'Ark1'!AM1306</f>
        <v>0.74761833872185957</v>
      </c>
      <c r="BR16" s="11">
        <f>+'Ark1'!AH1306</f>
        <v>98.795108942718784</v>
      </c>
      <c r="BS16" s="11">
        <f t="shared" si="1"/>
        <v>5150.8820999999998</v>
      </c>
      <c r="BT16" s="103"/>
    </row>
    <row r="17" spans="37:72" ht="15.6">
      <c r="AK17" s="103"/>
      <c r="AL17" s="230">
        <f>+'Ark1'!AN1307</f>
        <v>0</v>
      </c>
      <c r="AM17" s="230" t="s">
        <v>495</v>
      </c>
      <c r="AN17" s="230">
        <f>+'Ark1'!C1307</f>
        <v>2020</v>
      </c>
      <c r="AO17" s="230">
        <f>+'Ark1'!Q1307</f>
        <v>7564</v>
      </c>
      <c r="AP17" s="90">
        <f>+'Ark1'!R1307</f>
        <v>39159.510000000009</v>
      </c>
      <c r="AQ17" s="134"/>
      <c r="AR17" s="90">
        <f>+'Ark1'!AE1307</f>
        <v>74.228706510693442</v>
      </c>
      <c r="AS17" s="134"/>
      <c r="AT17" s="90">
        <f>+'Ark1'!AF1307</f>
        <v>71.653284273767568</v>
      </c>
      <c r="AU17" s="107"/>
      <c r="AV17" s="231">
        <f>+'Ark1'!S1307</f>
        <v>3.1471665503475399</v>
      </c>
      <c r="AW17" s="234"/>
      <c r="AX17" s="231">
        <f>+'Ark1'!T1307</f>
        <v>7.8309457906904303</v>
      </c>
      <c r="AY17" s="115">
        <f>+'Ark1'!U1307</f>
        <v>287.18225994145087</v>
      </c>
      <c r="AZ17" s="234"/>
      <c r="BA17" s="90">
        <f>+'Ark1'!AG1307</f>
        <v>2076.5272430153982</v>
      </c>
      <c r="BB17" s="90">
        <f t="shared" si="4"/>
        <v>138.2992979781105</v>
      </c>
      <c r="BC17" s="234">
        <f t="shared" si="5"/>
        <v>1.0911470425715493</v>
      </c>
      <c r="BD17" s="90">
        <f t="shared" si="6"/>
        <v>91.251052445806366</v>
      </c>
      <c r="BE17" s="90">
        <f>+'Ark1'!V1307</f>
        <v>2.5536581024634887E-2</v>
      </c>
      <c r="BF17" s="90">
        <f>+'Ark1'!W1307</f>
        <v>74.035655706621469</v>
      </c>
      <c r="BG17" s="90">
        <f>+'Ark1'!X1307</f>
        <v>9.5608959356232983</v>
      </c>
      <c r="BH17" s="90">
        <f>+'Ark1'!Y1307</f>
        <v>47.878822723912357</v>
      </c>
      <c r="BI17" s="231">
        <f>+'Ark1'!Z1307</f>
        <v>1.2166836796162901</v>
      </c>
      <c r="BJ17" s="231">
        <f>+'Ark1'!AA1307</f>
        <v>2.2017721432463646</v>
      </c>
      <c r="BK17" s="90">
        <f>+'Ark1'!AJ1307</f>
        <v>524.09636326869293</v>
      </c>
      <c r="BL17" s="90">
        <f>+'Ark1'!AB1307</f>
        <v>84.935758681310176</v>
      </c>
      <c r="BM17" s="90">
        <f>+'Ark1'!AC1307</f>
        <v>74.360911562600108</v>
      </c>
      <c r="BN17" s="90">
        <f>+'Ark1'!AD1307</f>
        <v>78.487372968968515</v>
      </c>
      <c r="BO17" s="90">
        <f>+'Ark1'!AK1307</f>
        <v>1.4808009587667437</v>
      </c>
      <c r="BP17" s="90">
        <f>+'Ark1'!AL1307</f>
        <v>-3.1625472676241593</v>
      </c>
      <c r="BQ17" s="90">
        <f>+'Ark1'!AM1307</f>
        <v>0.63924902332679534</v>
      </c>
      <c r="BR17" s="90">
        <f>+'Ark1'!AH1307</f>
        <v>100</v>
      </c>
      <c r="BS17" s="90">
        <f t="shared" si="1"/>
        <v>11245.916579999848</v>
      </c>
      <c r="BT17" s="103"/>
    </row>
    <row r="18" spans="37:72" ht="15.6">
      <c r="AK18" s="103"/>
      <c r="AL18" s="230">
        <f>+'Ark1'!AN1308</f>
        <v>1</v>
      </c>
      <c r="AM18" s="232" t="s">
        <v>496</v>
      </c>
      <c r="AN18" s="230">
        <f>+'Ark1'!C1308</f>
        <v>2020</v>
      </c>
      <c r="AO18" s="230">
        <f>+'Ark1'!Q1308</f>
        <v>3986</v>
      </c>
      <c r="AP18" s="90">
        <f>+'Ark1'!R1308</f>
        <v>13595.7</v>
      </c>
      <c r="AQ18" s="134"/>
      <c r="AR18" s="90">
        <f>+'Ark1'!AE1308</f>
        <v>25.771293489306554</v>
      </c>
      <c r="AS18" s="134"/>
      <c r="AT18" s="90">
        <f>+'Ark1'!AF1308</f>
        <v>28.346715726232432</v>
      </c>
      <c r="AU18" s="107"/>
      <c r="AV18" s="231">
        <f>+'Ark1'!S1308</f>
        <v>5.4594908684363439</v>
      </c>
      <c r="AW18" s="234"/>
      <c r="AX18" s="231">
        <f>+'Ark1'!T1308</f>
        <v>8.7065763439911148</v>
      </c>
      <c r="AY18" s="115">
        <f>+'Ark1'!U1308</f>
        <v>327.23513831579294</v>
      </c>
      <c r="AZ18" s="234"/>
      <c r="BA18" s="90">
        <f>+'Ark1'!AG1308</f>
        <v>2628.9139294041502</v>
      </c>
      <c r="BB18" s="90">
        <f t="shared" si="4"/>
        <v>124.47540965708284</v>
      </c>
      <c r="BC18" s="234">
        <f t="shared" si="5"/>
        <v>0.37837838367691745</v>
      </c>
      <c r="BD18" s="90">
        <f t="shared" si="6"/>
        <v>59.938764658015913</v>
      </c>
      <c r="BE18" s="90">
        <f>+'Ark1'!V1308</f>
        <v>7.18609560375707</v>
      </c>
      <c r="BF18" s="90">
        <f>+'Ark1'!W1308</f>
        <v>76.068168612134755</v>
      </c>
      <c r="BG18" s="90">
        <f>+'Ark1'!X1308</f>
        <v>36.437991423758994</v>
      </c>
      <c r="BH18" s="90">
        <f>+'Ark1'!Y1308</f>
        <v>70.712405553968395</v>
      </c>
      <c r="BI18" s="231">
        <f>+'Ark1'!Z1308</f>
        <v>2.036822672985902</v>
      </c>
      <c r="BJ18" s="231">
        <f>+'Ark1'!AA1308</f>
        <v>2.9967890126471786</v>
      </c>
      <c r="BK18" s="90">
        <f>+'Ark1'!AJ1308</f>
        <v>1021.61483869934</v>
      </c>
      <c r="BL18" s="90">
        <f>+'Ark1'!AB1308</f>
        <v>83.936682696018948</v>
      </c>
      <c r="BM18" s="90">
        <f>+'Ark1'!AC1308</f>
        <v>59.726504931689647</v>
      </c>
      <c r="BN18" s="90">
        <f>+'Ark1'!AD1308</f>
        <v>62.690589538726954</v>
      </c>
      <c r="BO18" s="90">
        <f>+'Ark1'!AK1308</f>
        <v>-4.4693249376055002</v>
      </c>
      <c r="BP18" s="90">
        <f>+'Ark1'!AL1308</f>
        <v>-7.12027678087789</v>
      </c>
      <c r="BQ18" s="90">
        <f>+'Ark1'!AM1308</f>
        <v>4.3650009243243071</v>
      </c>
      <c r="BR18" s="90">
        <f>+'Ark1'!AH1308</f>
        <v>100.00000000000001</v>
      </c>
      <c r="BS18" s="90">
        <f t="shared" si="1"/>
        <v>4448.9907700000267</v>
      </c>
      <c r="BT18" s="103"/>
    </row>
    <row r="19" spans="37:72" ht="15.6">
      <c r="AK19" s="103"/>
      <c r="AL19">
        <f>+'Ark1'!AN1309</f>
        <v>0</v>
      </c>
      <c r="AM19" t="s">
        <v>495</v>
      </c>
      <c r="AN19">
        <f>+'Ark1'!C1309</f>
        <v>2019</v>
      </c>
      <c r="AO19">
        <f>+'Ark1'!Q1309</f>
        <v>8014</v>
      </c>
      <c r="AP19" s="11">
        <f>+'Ark1'!R1309</f>
        <v>46327</v>
      </c>
      <c r="AQ19" s="171"/>
      <c r="AR19" s="11">
        <f>+'Ark1'!AE1309</f>
        <v>78.07044152342435</v>
      </c>
      <c r="AS19" s="16"/>
      <c r="AT19" s="11">
        <f>+'Ark1'!AF1309</f>
        <v>75.834514459823552</v>
      </c>
      <c r="AU19" s="107"/>
      <c r="AV19" s="1">
        <f>+'Ark1'!S1309</f>
        <v>3.1857232283549557</v>
      </c>
      <c r="AW19" s="13"/>
      <c r="AX19" s="1">
        <f>+'Ark1'!T1309</f>
        <v>7.6770134047099985</v>
      </c>
      <c r="AY19" s="19">
        <f>+'Ark1'!U1309</f>
        <v>283.78150991862026</v>
      </c>
      <c r="AZ19" s="234"/>
      <c r="BA19" s="11">
        <f>+'Ark1'!AG1309</f>
        <v>2068.2554788741536</v>
      </c>
      <c r="BB19" s="11">
        <f t="shared" si="4"/>
        <v>137.20815093553895</v>
      </c>
      <c r="BC19" s="234">
        <f t="shared" si="5"/>
        <v>2.4282469204441952</v>
      </c>
      <c r="BD19" s="11">
        <f t="shared" si="6"/>
        <v>89.079147677608958</v>
      </c>
      <c r="BE19" s="11">
        <f>+'Ark1'!V1309</f>
        <v>8.6342737496492312E-3</v>
      </c>
      <c r="BF19" s="11">
        <f>+'Ark1'!W1309</f>
        <v>70.632676409005555</v>
      </c>
      <c r="BG19" s="11">
        <f>+'Ark1'!X1309</f>
        <v>8.5155524855915559</v>
      </c>
      <c r="BH19" s="11">
        <f>+'Ark1'!Y1309</f>
        <v>46.791054823748411</v>
      </c>
      <c r="BI19" s="1">
        <f>+'Ark1'!Z1309</f>
        <v>1.1564256551087422</v>
      </c>
      <c r="BJ19" s="1">
        <f>+'Ark1'!AA1309</f>
        <v>2.2418773431019647</v>
      </c>
      <c r="BK19" s="11">
        <f>+'Ark1'!AJ1309</f>
        <v>518.91411598439265</v>
      </c>
      <c r="BL19" s="11">
        <f>+'Ark1'!AB1309</f>
        <v>87.248109623914203</v>
      </c>
      <c r="BM19" s="11">
        <f>+'Ark1'!AC1309</f>
        <v>74.951271410152813</v>
      </c>
      <c r="BN19" s="11">
        <f>+'Ark1'!AD1309</f>
        <v>79.2260062424035</v>
      </c>
      <c r="BO19" s="11">
        <f>+'Ark1'!AK1309</f>
        <v>1.6447009183164671</v>
      </c>
      <c r="BP19" s="11">
        <f>+'Ark1'!AL1309</f>
        <v>-3.2501132798883443</v>
      </c>
      <c r="BQ19" s="11">
        <f>+'Ark1'!AM1309</f>
        <v>-2.3539515128933961</v>
      </c>
      <c r="BR19" s="11">
        <f>+'Ark1'!AH1309</f>
        <v>100</v>
      </c>
      <c r="BS19" s="11">
        <f t="shared" si="1"/>
        <v>13146.746009999921</v>
      </c>
      <c r="BT19" s="103"/>
    </row>
    <row r="20" spans="37:72" ht="15.6">
      <c r="AK20" s="103"/>
      <c r="AL20">
        <f>+'Ark1'!AN1310</f>
        <v>1</v>
      </c>
      <c r="AM20" s="3" t="s">
        <v>496</v>
      </c>
      <c r="AN20">
        <f>+'Ark1'!C1310</f>
        <v>2019</v>
      </c>
      <c r="AO20">
        <f>+'Ark1'!Q1310</f>
        <v>3959</v>
      </c>
      <c r="AP20" s="11">
        <f>+'Ark1'!R1310</f>
        <v>13013</v>
      </c>
      <c r="AQ20" s="171"/>
      <c r="AR20" s="11">
        <f>+'Ark1'!AE1310</f>
        <v>21.929558476575664</v>
      </c>
      <c r="AS20" s="16"/>
      <c r="AT20" s="11">
        <f>+'Ark1'!AF1310</f>
        <v>24.165485540176441</v>
      </c>
      <c r="AU20" s="107"/>
      <c r="AV20" s="1">
        <f>+'Ark1'!S1310</f>
        <v>5.2266195343118413</v>
      </c>
      <c r="AW20" s="13"/>
      <c r="AX20" s="1">
        <f>+'Ark1'!T1310</f>
        <v>8.4268039652655027</v>
      </c>
      <c r="AY20" s="19">
        <f>+'Ark1'!U1310</f>
        <v>321.93593637132074</v>
      </c>
      <c r="AZ20" s="234"/>
      <c r="BA20" s="11">
        <f>+'Ark1'!AG1310</f>
        <v>2594.2275416890802</v>
      </c>
      <c r="BB20" s="11">
        <f t="shared" si="4"/>
        <v>124.09703127340592</v>
      </c>
      <c r="BC20" s="234">
        <f t="shared" si="5"/>
        <v>4.4582368651720117</v>
      </c>
      <c r="BD20" s="11">
        <f t="shared" si="6"/>
        <v>61.595441232687349</v>
      </c>
      <c r="BE20" s="11">
        <f>+'Ark1'!V1310</f>
        <v>7.6923076923076898</v>
      </c>
      <c r="BF20" s="11">
        <f>+'Ark1'!W1310</f>
        <v>72.481364789057125</v>
      </c>
      <c r="BG20" s="11">
        <f>+'Ark1'!X1310</f>
        <v>33.551064320295097</v>
      </c>
      <c r="BH20" s="11">
        <f>+'Ark1'!Y1310</f>
        <v>69.487656508754398</v>
      </c>
      <c r="BI20" s="1">
        <f>+'Ark1'!Z1310</f>
        <v>1.9918897071999999</v>
      </c>
      <c r="BJ20" s="1">
        <f>+'Ark1'!AA1310</f>
        <v>3.0133228437369191</v>
      </c>
      <c r="BK20" s="11">
        <f>+'Ark1'!AJ1310</f>
        <v>999.89188677272671</v>
      </c>
      <c r="BL20" s="11">
        <f>+'Ark1'!AB1310</f>
        <v>86.533903288409249</v>
      </c>
      <c r="BM20" s="11">
        <f>+'Ark1'!AC1310</f>
        <v>62.516105226336784</v>
      </c>
      <c r="BN20" s="11">
        <f>+'Ark1'!AD1310</f>
        <v>62.322879862944603</v>
      </c>
      <c r="BO20" s="11">
        <f>+'Ark1'!AK1310</f>
        <v>0.96384937350425437</v>
      </c>
      <c r="BP20" s="11">
        <f>+'Ark1'!AL1310</f>
        <v>-3.4129292562298046</v>
      </c>
      <c r="BQ20" s="11">
        <f>+'Ark1'!AM1310</f>
        <v>4.0657414442340256</v>
      </c>
      <c r="BR20" s="11">
        <f>+'Ark1'!AH1310</f>
        <v>100</v>
      </c>
      <c r="BS20" s="11">
        <f t="shared" si="1"/>
        <v>4189.3523399999967</v>
      </c>
      <c r="BT20" s="103"/>
    </row>
    <row r="21" spans="37:72" ht="15.6">
      <c r="AK21" s="103"/>
      <c r="AL21" s="230">
        <f>+'Ark1'!AN1311</f>
        <v>0</v>
      </c>
      <c r="AM21" s="230" t="s">
        <v>495</v>
      </c>
      <c r="AN21" s="230">
        <f>+'Ark1'!C1311</f>
        <v>2018</v>
      </c>
      <c r="AO21" s="230">
        <f>+'Ark1'!Q1311</f>
        <v>8411</v>
      </c>
      <c r="AP21" s="90">
        <f>+'Ark1'!R1311</f>
        <v>43930</v>
      </c>
      <c r="AQ21" s="134"/>
      <c r="AR21" s="90">
        <f>+'Ark1'!AE1311</f>
        <v>74.594172383345779</v>
      </c>
      <c r="AS21" s="90"/>
      <c r="AT21" s="90">
        <f>+'Ark1'!AF1311</f>
        <v>72.134685143463699</v>
      </c>
      <c r="AU21" s="107"/>
      <c r="AV21" s="231">
        <f>+'Ark1'!S1311</f>
        <v>3.3104712041884823</v>
      </c>
      <c r="AW21" s="234"/>
      <c r="AX21" s="231">
        <f>+'Ark1'!T1311</f>
        <v>7.4678579558388352</v>
      </c>
      <c r="AY21" s="115">
        <f>+'Ark1'!U1311</f>
        <v>280.30542931937327</v>
      </c>
      <c r="AZ21" s="90"/>
      <c r="BA21" s="90">
        <f>+'Ark1'!AG1311</f>
        <v>2079.7271771908986</v>
      </c>
      <c r="BB21" s="90">
        <f t="shared" si="4"/>
        <v>134.77990401509476</v>
      </c>
      <c r="BC21" s="90"/>
      <c r="BD21" s="90">
        <f t="shared" si="6"/>
        <v>84.672365965523142</v>
      </c>
      <c r="BE21" s="90">
        <f>+'Ark1'!V1311</f>
        <v>9.788299567493737E-2</v>
      </c>
      <c r="BF21" s="90">
        <f>+'Ark1'!W1311</f>
        <v>66.421579786023244</v>
      </c>
      <c r="BG21" s="90">
        <f>+'Ark1'!X1311</f>
        <v>7.7373093557933101</v>
      </c>
      <c r="BH21" s="90">
        <f>+'Ark1'!Y1311</f>
        <v>47.287385200408707</v>
      </c>
      <c r="BI21" s="231">
        <f>+'Ark1'!Z1311</f>
        <v>1.3365962325512979</v>
      </c>
      <c r="BJ21" s="231">
        <f>+'Ark1'!AA1311</f>
        <v>2.4024378478695434</v>
      </c>
      <c r="BK21" s="90">
        <f>+'Ark1'!AJ1311</f>
        <v>545.72962544406198</v>
      </c>
      <c r="BL21" s="90">
        <f>+'Ark1'!AB1311</f>
        <v>77.906124403872013</v>
      </c>
      <c r="BM21" s="90">
        <f>+'Ark1'!AC1311</f>
        <v>72.617733135506441</v>
      </c>
      <c r="BN21" s="90">
        <f>+'Ark1'!AD1311</f>
        <v>74.402762627232676</v>
      </c>
      <c r="BO21" s="90">
        <f>+'Ark1'!AK1311</f>
        <v>2.4173150308742706</v>
      </c>
      <c r="BP21" s="90">
        <f>+'Ark1'!AL1311</f>
        <v>-2.6833716090109374</v>
      </c>
      <c r="BQ21" s="90">
        <f>+'Ark1'!AM1311</f>
        <v>-0.58576185807483905</v>
      </c>
      <c r="BR21" s="90">
        <f>+'Ark1'!AH1311</f>
        <v>99.9385385841111</v>
      </c>
      <c r="BS21" s="90">
        <f>+(AP21*AY21)/1000</f>
        <v>12313.817510000068</v>
      </c>
      <c r="BT21" s="103"/>
    </row>
    <row r="22" spans="37:72" ht="15.6">
      <c r="AK22" s="103"/>
      <c r="AL22" s="230">
        <f>+'Ark1'!AN1312</f>
        <v>1</v>
      </c>
      <c r="AM22" s="232" t="s">
        <v>496</v>
      </c>
      <c r="AN22" s="230">
        <f>+'Ark1'!C1312</f>
        <v>2018</v>
      </c>
      <c r="AO22" s="230">
        <f>+'Ark1'!Q1312</f>
        <v>4165</v>
      </c>
      <c r="AP22" s="90">
        <f>+'Ark1'!R1312</f>
        <v>14962</v>
      </c>
      <c r="AQ22" s="134"/>
      <c r="AR22" s="90">
        <f>+'Ark1'!AE1312</f>
        <v>25.405827616654207</v>
      </c>
      <c r="AS22" s="90"/>
      <c r="AT22" s="90">
        <f>+'Ark1'!AF1312</f>
        <v>27.865314856536319</v>
      </c>
      <c r="AU22" s="107"/>
      <c r="AV22" s="231">
        <f>+'Ark1'!S1312</f>
        <v>5.3156663547654066</v>
      </c>
      <c r="AW22" s="234"/>
      <c r="AX22" s="231">
        <f>+'Ark1'!T1312</f>
        <v>8.3153990108274272</v>
      </c>
      <c r="AY22" s="115">
        <f>+'Ark1'!U1312</f>
        <v>317.92367998930553</v>
      </c>
      <c r="AZ22" s="90"/>
      <c r="BA22" s="90">
        <f>+'Ark1'!AG1312</f>
        <v>2657.3627857238339</v>
      </c>
      <c r="BB22" s="90">
        <f t="shared" si="4"/>
        <v>119.63879440823391</v>
      </c>
      <c r="BC22" s="90"/>
      <c r="BD22" s="90">
        <f t="shared" si="6"/>
        <v>59.808810179422231</v>
      </c>
      <c r="BE22" s="90">
        <f>+'Ark1'!V1312</f>
        <v>8.7020451811255182</v>
      </c>
      <c r="BF22" s="90">
        <f>+'Ark1'!W1312</f>
        <v>70.110947734260108</v>
      </c>
      <c r="BG22" s="90">
        <f>+'Ark1'!X1312</f>
        <v>32.101323352492983</v>
      </c>
      <c r="BH22" s="90">
        <f>+'Ark1'!Y1312</f>
        <v>71.767143124041695</v>
      </c>
      <c r="BI22" s="231">
        <f>+'Ark1'!Z1312</f>
        <v>2.1010768622736911</v>
      </c>
      <c r="BJ22" s="231">
        <f>+'Ark1'!AA1312</f>
        <v>3.1245438867020008</v>
      </c>
      <c r="BK22" s="90">
        <f>+'Ark1'!AJ1312</f>
        <v>1035.8564681285561</v>
      </c>
      <c r="BL22" s="90">
        <f>+'Ark1'!AB1312</f>
        <v>79.774571327792103</v>
      </c>
      <c r="BM22" s="90">
        <f>+'Ark1'!AC1312</f>
        <v>61.034137999596787</v>
      </c>
      <c r="BN22" s="90">
        <f>+'Ark1'!AD1312</f>
        <v>59.74333045816779</v>
      </c>
      <c r="BO22" s="90">
        <f>+'Ark1'!AK1312</f>
        <v>-0.17825941782081497</v>
      </c>
      <c r="BP22" s="90">
        <f>+'Ark1'!AL1312</f>
        <v>-2.8871304543010248</v>
      </c>
      <c r="BQ22" s="90">
        <f>+'Ark1'!AM1312</f>
        <v>-1.9411282525238196</v>
      </c>
      <c r="BR22" s="90">
        <f>+'Ark1'!AH1312</f>
        <v>99.899746023258942</v>
      </c>
      <c r="BS22" s="90">
        <f>+(AP22*AY22)/1000</f>
        <v>4756.7740999999896</v>
      </c>
      <c r="BT22" s="103"/>
    </row>
    <row r="23" spans="37:72">
      <c r="AK23" s="103"/>
      <c r="AL23" s="103"/>
      <c r="AM23" s="103"/>
      <c r="AN23" s="103"/>
      <c r="AO23" s="103"/>
      <c r="AP23" s="103"/>
      <c r="AQ23" s="103"/>
      <c r="AR23" s="118"/>
      <c r="AS23" s="118"/>
      <c r="AT23" s="118"/>
      <c r="AU23" s="118"/>
      <c r="AV23" s="103"/>
      <c r="AW23" s="118"/>
      <c r="AX23" s="103"/>
      <c r="AY23" s="103"/>
      <c r="AZ23" s="118"/>
      <c r="BA23" s="103"/>
      <c r="BB23" s="103"/>
      <c r="BC23" s="118"/>
      <c r="BD23" s="103"/>
      <c r="BE23" s="103"/>
      <c r="BF23" s="103"/>
      <c r="BG23" s="103"/>
      <c r="BH23" s="118"/>
      <c r="BI23" s="103"/>
      <c r="BJ23" s="103"/>
      <c r="BK23" s="103"/>
      <c r="BL23" s="103"/>
      <c r="BM23" s="103"/>
      <c r="BN23" s="103"/>
      <c r="BO23" s="103"/>
      <c r="BP23" s="103"/>
      <c r="BQ23" s="103"/>
      <c r="BR23" s="118"/>
      <c r="BS23" s="118"/>
      <c r="BT23" s="103"/>
    </row>
    <row r="24" spans="37:72">
      <c r="AK24" s="103"/>
      <c r="AL24" s="103"/>
      <c r="AM24" s="103"/>
      <c r="AN24" s="103"/>
      <c r="AO24" s="103"/>
      <c r="AP24" s="103"/>
      <c r="AQ24" s="103"/>
      <c r="AR24" s="118"/>
      <c r="AS24" s="118"/>
      <c r="AT24" s="118"/>
      <c r="AU24" s="118"/>
      <c r="AV24" s="103"/>
      <c r="AW24" s="118"/>
      <c r="AX24" s="103"/>
      <c r="AY24" s="103"/>
      <c r="AZ24" s="118"/>
      <c r="BA24" s="103"/>
      <c r="BB24" s="103"/>
      <c r="BC24" s="118"/>
      <c r="BD24" s="103"/>
      <c r="BE24" s="103"/>
      <c r="BF24" s="103"/>
      <c r="BG24" s="103"/>
      <c r="BH24" s="118"/>
      <c r="BI24" s="103"/>
      <c r="BJ24" s="103"/>
      <c r="BK24" s="103"/>
      <c r="BL24" s="103"/>
      <c r="BM24" s="103"/>
      <c r="BN24" s="103"/>
      <c r="BO24" s="103"/>
      <c r="BP24" s="103"/>
      <c r="BQ24" s="103"/>
      <c r="BR24" s="118"/>
      <c r="BS24" s="118"/>
      <c r="BT24" s="103"/>
    </row>
  </sheetData>
  <mergeCells count="1">
    <mergeCell ref="BH4:BI4"/>
  </mergeCells>
  <conditionalFormatting sqref="AQ9:AQ22">
    <cfRule type="cellIs" dxfId="75" priority="21" operator="lessThan">
      <formula>0</formula>
    </cfRule>
    <cfRule type="cellIs" dxfId="74" priority="22" operator="greaterThan">
      <formula>0</formula>
    </cfRule>
  </conditionalFormatting>
  <conditionalFormatting sqref="AZ9:AZ20">
    <cfRule type="cellIs" dxfId="73" priority="19" operator="lessThan">
      <formula>0</formula>
    </cfRule>
    <cfRule type="cellIs" dxfId="72" priority="20" operator="greaterThan">
      <formula>0</formula>
    </cfRule>
  </conditionalFormatting>
  <conditionalFormatting sqref="AS9:AS12 AS15:AS16 AS19:AS20">
    <cfRule type="cellIs" dxfId="71" priority="17" operator="lessThan">
      <formula>0</formula>
    </cfRule>
    <cfRule type="cellIs" dxfId="70" priority="18" operator="greaterThan">
      <formula>0</formula>
    </cfRule>
  </conditionalFormatting>
  <conditionalFormatting sqref="BC9:BC20">
    <cfRule type="cellIs" dxfId="69" priority="15" operator="lessThan">
      <formula>0</formula>
    </cfRule>
    <cfRule type="cellIs" dxfId="68" priority="16" operator="greaterThan">
      <formula>0</formula>
    </cfRule>
  </conditionalFormatting>
  <conditionalFormatting sqref="AW9:AW12 AW15:AW16 AW19:AW20">
    <cfRule type="cellIs" dxfId="67" priority="13" operator="lessThan">
      <formula>0</formula>
    </cfRule>
    <cfRule type="cellIs" dxfId="66" priority="14" operator="greaterThan">
      <formula>0</formula>
    </cfRule>
  </conditionalFormatting>
  <conditionalFormatting sqref="AS13:AS14">
    <cfRule type="cellIs" dxfId="65" priority="11" operator="lessThan">
      <formula>0</formula>
    </cfRule>
    <cfRule type="cellIs" dxfId="64" priority="12" operator="greaterThan">
      <formula>0</formula>
    </cfRule>
  </conditionalFormatting>
  <conditionalFormatting sqref="AS17:AS18">
    <cfRule type="cellIs" dxfId="63" priority="9" operator="lessThan">
      <formula>0</formula>
    </cfRule>
    <cfRule type="cellIs" dxfId="62" priority="10" operator="greaterThan">
      <formula>0</formula>
    </cfRule>
  </conditionalFormatting>
  <conditionalFormatting sqref="AW13">
    <cfRule type="cellIs" dxfId="61" priority="7" operator="lessThan">
      <formula>0</formula>
    </cfRule>
    <cfRule type="cellIs" dxfId="60" priority="8" operator="greaterThan">
      <formula>0</formula>
    </cfRule>
  </conditionalFormatting>
  <conditionalFormatting sqref="AW14">
    <cfRule type="cellIs" dxfId="59" priority="5" operator="lessThan">
      <formula>0</formula>
    </cfRule>
    <cfRule type="cellIs" dxfId="58" priority="6" operator="greaterThan">
      <formula>0</formula>
    </cfRule>
  </conditionalFormatting>
  <conditionalFormatting sqref="AW17:AW18">
    <cfRule type="cellIs" dxfId="57" priority="3" operator="lessThan">
      <formula>0</formula>
    </cfRule>
    <cfRule type="cellIs" dxfId="56" priority="4" operator="greaterThan">
      <formula>0</formula>
    </cfRule>
  </conditionalFormatting>
  <conditionalFormatting sqref="AW21:AW22">
    <cfRule type="cellIs" dxfId="55" priority="1" operator="lessThan">
      <formula>0</formula>
    </cfRule>
    <cfRule type="cellIs" dxfId="54" priority="2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>
    <tabColor theme="0"/>
  </sheetPr>
  <dimension ref="A1:CS121"/>
  <sheetViews>
    <sheetView defaultGridColor="0" colorId="22" zoomScale="91" zoomScaleNormal="91" workbookViewId="0">
      <pane xSplit="6" ySplit="9" topLeftCell="G33" activePane="bottomRight" state="frozen"/>
      <selection activeCell="E44" sqref="E44"/>
      <selection pane="topRight" activeCell="E44" sqref="E44"/>
      <selection pane="bottomLeft" activeCell="E44" sqref="E44"/>
      <selection pane="bottomRight" activeCell="T18" sqref="T18"/>
    </sheetView>
  </sheetViews>
  <sheetFormatPr baseColWidth="10" defaultRowHeight="15"/>
  <cols>
    <col min="1" max="1" width="1.36328125" customWidth="1"/>
    <col min="2" max="2" width="3.08984375" customWidth="1"/>
    <col min="3" max="3" width="4.81640625" customWidth="1"/>
    <col min="4" max="4" width="5.36328125" customWidth="1"/>
    <col min="5" max="5" width="5.90625" customWidth="1"/>
    <col min="6" max="6" width="6.1796875" customWidth="1"/>
    <col min="7" max="7" width="6.81640625" style="11" customWidth="1"/>
    <col min="8" max="8" width="6.36328125" customWidth="1"/>
    <col min="9" max="9" width="5.453125" style="67" customWidth="1"/>
    <col min="10" max="10" width="5" style="67" customWidth="1"/>
    <col min="11" max="11" width="5.453125" style="67" customWidth="1"/>
    <col min="12" max="12" width="1.08984375" style="67" customWidth="1"/>
    <col min="13" max="13" width="5.1796875" customWidth="1"/>
    <col min="14" max="14" width="4.90625" customWidth="1"/>
    <col min="15" max="15" width="2.453125" customWidth="1"/>
    <col min="16" max="17" width="6.453125" customWidth="1"/>
    <col min="18" max="18" width="2.1796875" customWidth="1"/>
    <col min="19" max="19" width="5.453125" customWidth="1"/>
    <col min="20" max="20" width="5.81640625" customWidth="1"/>
    <col min="21" max="21" width="6.36328125" style="11" customWidth="1"/>
    <col min="22" max="22" width="5.1796875" customWidth="1"/>
    <col min="23" max="24" width="4.453125" style="11" customWidth="1"/>
    <col min="25" max="25" width="5.08984375" customWidth="1"/>
    <col min="26" max="26" width="5" style="11" customWidth="1"/>
    <col min="27" max="27" width="5.453125" style="11" customWidth="1"/>
    <col min="28" max="28" width="2.453125" style="11" customWidth="1"/>
    <col min="29" max="29" width="4.1796875" style="11" customWidth="1"/>
    <col min="30" max="30" width="3.54296875" style="11" customWidth="1"/>
    <col min="31" max="31" width="5.81640625" style="11" customWidth="1"/>
    <col min="32" max="32" width="6.08984375" customWidth="1"/>
    <col min="33" max="33" width="6.81640625" customWidth="1"/>
    <col min="34" max="34" width="5.36328125" customWidth="1"/>
    <col min="35" max="35" width="7" customWidth="1"/>
    <col min="36" max="36" width="5.90625" customWidth="1"/>
    <col min="37" max="37" width="6.6328125" customWidth="1"/>
    <col min="38" max="38" width="7.90625" customWidth="1"/>
    <col min="39" max="39" width="5" customWidth="1"/>
    <col min="40" max="40" width="6.36328125" customWidth="1"/>
    <col min="41" max="41" width="5" customWidth="1"/>
    <col min="42" max="42" width="7.90625" style="67" customWidth="1"/>
    <col min="43" max="43" width="6" customWidth="1"/>
    <col min="44" max="44" width="8" style="67" customWidth="1"/>
    <col min="45" max="45" width="8.08984375" style="67" customWidth="1"/>
    <col min="46" max="46" width="6" customWidth="1"/>
    <col min="47" max="47" width="8.08984375" customWidth="1"/>
    <col min="48" max="48" width="5.08984375" customWidth="1"/>
    <col min="49" max="49" width="7.1796875" customWidth="1"/>
    <col min="50" max="50" width="8.08984375" customWidth="1"/>
    <col min="51" max="51" width="8" style="67" customWidth="1"/>
    <col min="52" max="52" width="7" customWidth="1"/>
    <col min="53" max="53" width="7.08984375" customWidth="1"/>
    <col min="54" max="54" width="7.6328125" customWidth="1"/>
    <col min="55" max="55" width="7" customWidth="1"/>
    <col min="56" max="56" width="10.08984375" customWidth="1"/>
    <col min="57" max="58" width="8" customWidth="1"/>
    <col min="59" max="59" width="9.6328125" customWidth="1"/>
    <col min="60" max="60" width="7.6328125" customWidth="1"/>
    <col min="61" max="61" width="9.6328125" customWidth="1"/>
    <col min="62" max="62" width="9.1796875" customWidth="1"/>
    <col min="63" max="65" width="7.90625" customWidth="1"/>
    <col min="66" max="66" width="8.08984375" customWidth="1"/>
    <col min="67" max="67" width="8.54296875" customWidth="1"/>
    <col min="68" max="68" width="8" customWidth="1"/>
    <col min="69" max="69" width="6.453125" customWidth="1"/>
    <col min="70" max="70" width="8.08984375" customWidth="1"/>
    <col min="71" max="71" width="7.54296875" customWidth="1"/>
    <col min="72" max="72" width="8.36328125" customWidth="1"/>
    <col min="73" max="73" width="9.453125" customWidth="1"/>
    <col min="74" max="75" width="8.36328125" customWidth="1"/>
    <col min="76" max="76" width="8.90625" customWidth="1"/>
    <col min="77" max="77" width="8.36328125" customWidth="1"/>
    <col min="78" max="78" width="7.90625" customWidth="1"/>
    <col min="79" max="79" width="8" customWidth="1"/>
    <col min="80" max="81" width="9.90625" customWidth="1"/>
    <col min="82" max="82" width="9.08984375" customWidth="1"/>
    <col min="83" max="83" width="8.36328125" customWidth="1"/>
    <col min="84" max="84" width="8.6328125" customWidth="1"/>
    <col min="85" max="85" width="8.90625" customWidth="1"/>
    <col min="86" max="86" width="8.08984375" customWidth="1"/>
    <col min="87" max="87" width="8.6328125" customWidth="1"/>
    <col min="88" max="89" width="9.90625" customWidth="1"/>
    <col min="90" max="90" width="8.08984375" customWidth="1"/>
    <col min="91" max="91" width="8" customWidth="1"/>
    <col min="92" max="92" width="8.08984375" customWidth="1"/>
    <col min="93" max="93" width="11.08984375" customWidth="1"/>
    <col min="94" max="94" width="7.6328125" customWidth="1"/>
    <col min="95" max="95" width="8.08984375" customWidth="1"/>
    <col min="96" max="96" width="7.90625" customWidth="1"/>
    <col min="97" max="97" width="8.90625" customWidth="1"/>
    <col min="98" max="98" width="6.90625" customWidth="1"/>
    <col min="99" max="99" width="6.6328125" customWidth="1"/>
    <col min="100" max="101" width="8.08984375" customWidth="1"/>
    <col min="102" max="102" width="9.36328125" customWidth="1"/>
    <col min="103" max="103" width="10.08984375" customWidth="1"/>
    <col min="104" max="104" width="10.90625" customWidth="1"/>
    <col min="105" max="108" width="8.08984375" customWidth="1"/>
    <col min="109" max="109" width="8.36328125" customWidth="1"/>
    <col min="110" max="110" width="11.08984375" customWidth="1"/>
    <col min="111" max="111" width="8.08984375" customWidth="1"/>
    <col min="112" max="112" width="6.36328125" customWidth="1"/>
    <col min="113" max="113" width="7.453125" customWidth="1"/>
    <col min="114" max="114" width="7.6328125" customWidth="1"/>
    <col min="115" max="116" width="7.90625" customWidth="1"/>
    <col min="117" max="117" width="8" customWidth="1"/>
    <col min="118" max="118" width="7.6328125" customWidth="1"/>
    <col min="119" max="119" width="7.90625" customWidth="1"/>
    <col min="120" max="120" width="8.08984375" customWidth="1"/>
    <col min="121" max="121" width="7.54296875" customWidth="1"/>
    <col min="122" max="122" width="7.90625" customWidth="1"/>
    <col min="123" max="123" width="7.6328125" customWidth="1"/>
    <col min="124" max="124" width="7.90625" customWidth="1"/>
    <col min="125" max="125" width="7.54296875" customWidth="1"/>
    <col min="126" max="126" width="7.90625" customWidth="1"/>
    <col min="127" max="127" width="9.90625" customWidth="1"/>
    <col min="128" max="128" width="7.08984375" customWidth="1"/>
    <col min="129" max="129" width="8.08984375" customWidth="1"/>
    <col min="130" max="130" width="8.54296875" customWidth="1"/>
    <col min="131" max="131" width="9.90625" customWidth="1"/>
    <col min="132" max="132" width="8.36328125" customWidth="1"/>
    <col min="133" max="133" width="10.54296875" customWidth="1"/>
    <col min="134" max="134" width="7.90625" customWidth="1"/>
    <col min="135" max="135" width="8.08984375" customWidth="1"/>
    <col min="136" max="138" width="9.90625" customWidth="1"/>
    <col min="139" max="139" width="8.36328125" customWidth="1"/>
    <col min="140" max="140" width="8.6328125" customWidth="1"/>
    <col min="141" max="141" width="8.54296875" customWidth="1"/>
    <col min="142" max="142" width="8.6328125" customWidth="1"/>
    <col min="143" max="143" width="8.36328125" customWidth="1"/>
    <col min="144" max="144" width="10.6328125" customWidth="1"/>
    <col min="145" max="145" width="9.90625" customWidth="1"/>
    <col min="146" max="146" width="7.54296875" customWidth="1"/>
    <col min="147" max="147" width="8.54296875" customWidth="1"/>
    <col min="148" max="149" width="7.90625" customWidth="1"/>
    <col min="150" max="152" width="8.36328125" customWidth="1"/>
    <col min="153" max="154" width="8.08984375" customWidth="1"/>
    <col min="155" max="156" width="8.36328125" customWidth="1"/>
    <col min="157" max="157" width="8.54296875" customWidth="1"/>
    <col min="158" max="158" width="8.36328125" customWidth="1"/>
    <col min="159" max="159" width="8.6328125" customWidth="1"/>
    <col min="160" max="161" width="9.90625" customWidth="1"/>
    <col min="162" max="162" width="8.08984375" customWidth="1"/>
    <col min="163" max="163" width="8.54296875" customWidth="1"/>
    <col min="164" max="164" width="7.54296875" customWidth="1"/>
    <col min="165" max="165" width="8.08984375" customWidth="1"/>
    <col min="166" max="166" width="7.90625" customWidth="1"/>
    <col min="167" max="167" width="8.36328125" customWidth="1"/>
    <col min="168" max="168" width="8.08984375" customWidth="1"/>
    <col min="169" max="169" width="9.90625" customWidth="1"/>
    <col min="170" max="170" width="8" customWidth="1"/>
    <col min="171" max="171" width="7.90625" customWidth="1"/>
    <col min="172" max="172" width="8.90625" customWidth="1"/>
    <col min="173" max="173" width="8" customWidth="1"/>
    <col min="174" max="174" width="8.90625" customWidth="1"/>
    <col min="175" max="175" width="7.08984375" customWidth="1"/>
    <col min="176" max="176" width="9" customWidth="1"/>
    <col min="177" max="177" width="8.08984375" customWidth="1"/>
    <col min="178" max="178" width="10.36328125" customWidth="1"/>
    <col min="179" max="180" width="7.90625" customWidth="1"/>
    <col min="181" max="181" width="8.6328125" customWidth="1"/>
    <col min="182" max="182" width="8.90625" customWidth="1"/>
    <col min="183" max="183" width="8.6328125" customWidth="1"/>
    <col min="184" max="185" width="8.08984375" customWidth="1"/>
    <col min="186" max="186" width="7.54296875" customWidth="1"/>
    <col min="187" max="189" width="8.08984375" customWidth="1"/>
    <col min="190" max="190" width="8.6328125" customWidth="1"/>
    <col min="191" max="191" width="7.90625" customWidth="1"/>
    <col min="192" max="193" width="8.08984375" customWidth="1"/>
    <col min="194" max="194" width="7.90625" customWidth="1"/>
    <col min="197" max="197" width="8" customWidth="1"/>
    <col min="198" max="198" width="8.08984375" customWidth="1"/>
    <col min="199" max="199" width="8" customWidth="1"/>
    <col min="200" max="201" width="8.08984375" customWidth="1"/>
    <col min="202" max="204" width="7.90625" customWidth="1"/>
    <col min="205" max="205" width="8.08984375" customWidth="1"/>
    <col min="206" max="208" width="7.90625" customWidth="1"/>
    <col min="209" max="209" width="6.6328125" customWidth="1"/>
    <col min="210" max="210" width="8.36328125" customWidth="1"/>
    <col min="211" max="211" width="8" customWidth="1"/>
  </cols>
  <sheetData>
    <row r="1" spans="1:51">
      <c r="A1" s="26"/>
      <c r="B1" s="26"/>
      <c r="C1" s="26"/>
      <c r="D1" s="26"/>
      <c r="E1" s="26"/>
      <c r="F1" s="26"/>
      <c r="G1" s="128"/>
      <c r="H1" s="26"/>
      <c r="I1" s="92"/>
      <c r="J1" s="92"/>
      <c r="K1" s="92"/>
      <c r="L1" s="92"/>
      <c r="M1" s="26"/>
      <c r="N1" s="26"/>
      <c r="O1" s="26"/>
      <c r="P1" s="26"/>
      <c r="Q1" s="26"/>
      <c r="R1" s="26"/>
      <c r="S1" s="26"/>
      <c r="T1" s="26"/>
      <c r="U1" s="128"/>
      <c r="V1" s="26"/>
      <c r="W1" s="128"/>
      <c r="X1" s="128"/>
      <c r="Y1" s="26"/>
      <c r="Z1" s="128"/>
      <c r="AA1" s="128"/>
      <c r="AB1" s="128"/>
      <c r="AC1" s="128"/>
      <c r="AD1" s="128"/>
      <c r="AE1" s="128"/>
      <c r="AF1" s="26"/>
      <c r="AG1" s="26"/>
      <c r="AH1" s="26"/>
      <c r="AI1" s="26"/>
    </row>
    <row r="2" spans="1:51" ht="31.8">
      <c r="A2" s="26"/>
      <c r="B2" s="149" t="s">
        <v>555</v>
      </c>
      <c r="C2" s="26"/>
      <c r="D2" s="26"/>
      <c r="E2" s="26"/>
      <c r="F2" s="26"/>
      <c r="G2" s="128"/>
      <c r="H2" s="26"/>
      <c r="I2" s="92"/>
      <c r="J2" s="92"/>
      <c r="K2" s="92"/>
      <c r="L2" s="92"/>
      <c r="M2" s="26"/>
      <c r="N2" s="26"/>
      <c r="O2" s="26"/>
      <c r="P2" s="26"/>
      <c r="Q2" s="26"/>
      <c r="R2" s="26"/>
      <c r="S2" s="26"/>
      <c r="T2" s="26"/>
      <c r="U2" s="128"/>
      <c r="V2" s="26"/>
      <c r="W2" s="128"/>
      <c r="X2" s="128"/>
      <c r="Y2" s="26"/>
      <c r="Z2" s="128"/>
      <c r="AA2" s="221" t="str">
        <f>+År!B2</f>
        <v>KU</v>
      </c>
      <c r="AB2" s="221"/>
      <c r="AC2" s="128"/>
      <c r="AD2" s="128"/>
      <c r="AE2" s="128"/>
      <c r="AF2" s="26"/>
      <c r="AG2" s="26"/>
      <c r="AH2" s="26"/>
      <c r="AI2" s="26"/>
      <c r="AP2"/>
      <c r="AR2"/>
      <c r="AS2"/>
      <c r="AY2"/>
    </row>
    <row r="3" spans="1:51">
      <c r="A3" s="26"/>
      <c r="B3" s="26"/>
      <c r="C3" s="26"/>
      <c r="D3" s="26"/>
      <c r="E3" s="26"/>
      <c r="F3" s="26"/>
      <c r="G3" s="128"/>
      <c r="H3" s="26"/>
      <c r="I3" s="92"/>
      <c r="J3" s="92"/>
      <c r="K3" s="92"/>
      <c r="L3" s="92"/>
      <c r="M3" s="26"/>
      <c r="N3" s="26"/>
      <c r="O3" s="26"/>
      <c r="P3" s="26"/>
      <c r="Q3" s="26"/>
      <c r="R3" s="26"/>
      <c r="S3" s="26"/>
      <c r="T3" s="26"/>
      <c r="U3" s="128"/>
      <c r="V3" s="26"/>
      <c r="W3" s="128"/>
      <c r="X3" s="128"/>
      <c r="Y3" s="26"/>
      <c r="Z3" s="128"/>
      <c r="AA3" s="128"/>
      <c r="AB3" s="128"/>
      <c r="AC3" s="128"/>
      <c r="AD3" s="128"/>
      <c r="AE3" s="128"/>
      <c r="AF3" s="26"/>
      <c r="AG3" s="26"/>
      <c r="AH3" s="26"/>
      <c r="AI3" s="26"/>
      <c r="AP3"/>
      <c r="AR3"/>
      <c r="AS3"/>
      <c r="AY3"/>
    </row>
    <row r="4" spans="1:51" s="179" customFormat="1" ht="22.2">
      <c r="A4" s="187"/>
      <c r="B4" s="187"/>
      <c r="C4" s="187"/>
      <c r="D4" s="150" t="s">
        <v>430</v>
      </c>
      <c r="E4" s="150"/>
      <c r="F4" s="394">
        <f>+År!R2</f>
        <v>49</v>
      </c>
      <c r="G4" s="128"/>
      <c r="H4" s="150"/>
      <c r="I4" s="189"/>
      <c r="J4" s="189"/>
      <c r="K4" s="189"/>
      <c r="L4" s="189"/>
      <c r="M4" s="187"/>
      <c r="N4" s="187"/>
      <c r="O4" s="188"/>
      <c r="P4" s="188"/>
      <c r="Q4" s="188"/>
      <c r="R4" s="188"/>
      <c r="S4" s="187"/>
      <c r="T4" s="187"/>
      <c r="U4" s="188"/>
      <c r="V4" s="150" t="s">
        <v>418</v>
      </c>
      <c r="W4" s="188"/>
      <c r="X4" s="188"/>
      <c r="Y4" s="188"/>
      <c r="Z4" s="547">
        <f>SUM(G10:G21)</f>
        <v>53466</v>
      </c>
      <c r="AA4" s="547"/>
      <c r="AB4" s="548"/>
      <c r="AC4" s="549"/>
      <c r="AD4" s="188"/>
      <c r="AE4" s="188"/>
      <c r="AF4" s="188"/>
      <c r="AG4" s="188"/>
      <c r="AH4" s="189"/>
      <c r="AI4" s="189"/>
      <c r="AJ4"/>
      <c r="AK4"/>
      <c r="AL4"/>
      <c r="AM4"/>
      <c r="AN4"/>
    </row>
    <row r="5" spans="1:51" ht="15.75" customHeight="1">
      <c r="A5" s="26"/>
      <c r="B5" s="26"/>
      <c r="C5" s="59"/>
      <c r="D5" s="59"/>
      <c r="E5" s="26"/>
      <c r="F5" s="59"/>
      <c r="G5" s="128"/>
      <c r="H5" s="26"/>
      <c r="I5" s="278"/>
      <c r="J5" s="278"/>
      <c r="K5" s="278"/>
      <c r="L5" s="278"/>
      <c r="M5" s="59"/>
      <c r="N5" s="59"/>
      <c r="O5" s="59"/>
      <c r="P5" s="59"/>
      <c r="Q5" s="59"/>
      <c r="R5" s="59"/>
      <c r="S5" s="59"/>
      <c r="T5" s="59"/>
      <c r="U5" s="317"/>
      <c r="V5" s="59"/>
      <c r="W5" s="317"/>
      <c r="X5" s="317"/>
      <c r="Y5" s="26"/>
      <c r="Z5" s="128"/>
      <c r="AA5" s="128"/>
      <c r="AB5" s="128"/>
      <c r="AC5" s="128"/>
      <c r="AD5" s="317"/>
      <c r="AE5" s="128"/>
      <c r="AF5" s="26"/>
      <c r="AG5" s="26"/>
      <c r="AH5" s="26"/>
      <c r="AI5" s="26"/>
      <c r="AP5"/>
      <c r="AR5"/>
      <c r="AS5"/>
      <c r="AY5"/>
    </row>
    <row r="6" spans="1:51" ht="15.6">
      <c r="A6" s="26"/>
      <c r="B6" s="26"/>
      <c r="C6" s="26"/>
      <c r="D6" s="26"/>
      <c r="E6" s="38" t="s">
        <v>4</v>
      </c>
      <c r="F6" s="26"/>
      <c r="G6" s="128"/>
      <c r="H6" s="26"/>
      <c r="I6" s="92"/>
      <c r="J6" s="92"/>
      <c r="K6" s="92"/>
      <c r="L6" s="92"/>
      <c r="M6" s="26"/>
      <c r="N6" s="26"/>
      <c r="O6" s="26"/>
      <c r="P6" s="26"/>
      <c r="Q6" s="26"/>
      <c r="R6" s="26"/>
      <c r="S6" s="26"/>
      <c r="T6" s="26"/>
      <c r="U6" s="128"/>
      <c r="V6" s="26"/>
      <c r="W6" s="128"/>
      <c r="X6" s="128"/>
      <c r="Y6" s="38" t="s">
        <v>24</v>
      </c>
      <c r="Z6" s="128"/>
      <c r="AA6" s="128"/>
      <c r="AB6" s="128"/>
      <c r="AC6" s="128"/>
      <c r="AD6" s="128"/>
      <c r="AE6" s="128"/>
      <c r="AF6" s="26"/>
      <c r="AG6" s="26"/>
      <c r="AH6" s="38" t="s">
        <v>479</v>
      </c>
      <c r="AI6" s="26"/>
      <c r="AP6"/>
      <c r="AR6"/>
      <c r="AS6"/>
      <c r="AY6"/>
    </row>
    <row r="7" spans="1:51" ht="15.6">
      <c r="A7" s="26"/>
      <c r="B7" s="26"/>
      <c r="C7" s="26"/>
      <c r="D7" s="26"/>
      <c r="E7" s="38" t="s">
        <v>477</v>
      </c>
      <c r="F7" s="38"/>
      <c r="G7" s="128"/>
      <c r="H7" s="38"/>
      <c r="I7" s="92"/>
      <c r="J7" s="93"/>
      <c r="K7" s="92"/>
      <c r="L7" s="92"/>
      <c r="M7" s="38" t="s">
        <v>24</v>
      </c>
      <c r="N7" s="38"/>
      <c r="O7" s="38"/>
      <c r="P7" s="38"/>
      <c r="Q7" s="38"/>
      <c r="R7" s="38"/>
      <c r="S7" s="38"/>
      <c r="T7" s="38"/>
      <c r="U7" s="128"/>
      <c r="V7" s="38"/>
      <c r="W7" s="130" t="s">
        <v>6</v>
      </c>
      <c r="X7" s="130"/>
      <c r="Y7" s="38" t="s">
        <v>470</v>
      </c>
      <c r="Z7" s="130"/>
      <c r="AA7" s="130" t="s">
        <v>404</v>
      </c>
      <c r="AB7" s="130"/>
      <c r="AC7" s="130" t="s">
        <v>404</v>
      </c>
      <c r="AD7" s="130"/>
      <c r="AE7" s="130" t="s">
        <v>413</v>
      </c>
      <c r="AF7" s="26"/>
      <c r="AG7" s="26"/>
      <c r="AH7" s="38" t="s">
        <v>476</v>
      </c>
      <c r="AI7" s="26"/>
      <c r="AP7"/>
      <c r="AR7"/>
      <c r="AS7"/>
      <c r="AY7"/>
    </row>
    <row r="8" spans="1:51" ht="15.6">
      <c r="A8" s="26"/>
      <c r="B8" s="38"/>
      <c r="C8" s="38"/>
      <c r="D8" s="38"/>
      <c r="E8" s="38" t="s">
        <v>478</v>
      </c>
      <c r="F8" s="127"/>
      <c r="G8" s="130"/>
      <c r="H8" s="127"/>
      <c r="I8" s="93" t="s">
        <v>4</v>
      </c>
      <c r="J8" s="279"/>
      <c r="K8" s="93" t="s">
        <v>1</v>
      </c>
      <c r="L8" s="93"/>
      <c r="M8" s="38" t="s">
        <v>0</v>
      </c>
      <c r="N8" s="127"/>
      <c r="O8" s="127"/>
      <c r="P8" s="411" t="s">
        <v>24</v>
      </c>
      <c r="Q8" s="411" t="s">
        <v>24</v>
      </c>
      <c r="R8" s="411"/>
      <c r="S8" s="38" t="s">
        <v>3</v>
      </c>
      <c r="T8" s="127"/>
      <c r="U8" s="130" t="s">
        <v>417</v>
      </c>
      <c r="V8" s="127"/>
      <c r="W8" s="130" t="s">
        <v>10</v>
      </c>
      <c r="X8" s="129"/>
      <c r="Y8" s="38" t="s">
        <v>471</v>
      </c>
      <c r="Z8" s="129"/>
      <c r="AA8" s="130" t="s">
        <v>491</v>
      </c>
      <c r="AB8" s="130"/>
      <c r="AC8" s="130" t="s">
        <v>545</v>
      </c>
      <c r="AD8" s="129"/>
      <c r="AE8" s="130" t="s">
        <v>417</v>
      </c>
      <c r="AF8" s="38"/>
      <c r="AG8" s="38" t="s">
        <v>415</v>
      </c>
      <c r="AH8" s="38" t="s">
        <v>71</v>
      </c>
      <c r="AI8" s="26"/>
      <c r="AP8"/>
      <c r="AR8"/>
      <c r="AS8"/>
      <c r="AY8"/>
    </row>
    <row r="9" spans="1:51" ht="15" customHeight="1">
      <c r="A9" s="26"/>
      <c r="B9" s="38" t="s">
        <v>87</v>
      </c>
      <c r="C9" s="38"/>
      <c r="D9" s="38" t="s">
        <v>90</v>
      </c>
      <c r="E9" s="38"/>
      <c r="F9" s="127" t="s">
        <v>535</v>
      </c>
      <c r="G9" s="130" t="s">
        <v>4</v>
      </c>
      <c r="H9" s="127" t="s">
        <v>535</v>
      </c>
      <c r="I9" s="93" t="s">
        <v>404</v>
      </c>
      <c r="J9" s="279" t="s">
        <v>535</v>
      </c>
      <c r="K9" s="93" t="s">
        <v>404</v>
      </c>
      <c r="L9" s="93"/>
      <c r="M9" s="38"/>
      <c r="N9" s="127" t="s">
        <v>535</v>
      </c>
      <c r="O9" s="127"/>
      <c r="P9" s="411" t="s">
        <v>711</v>
      </c>
      <c r="Q9" s="411" t="s">
        <v>712</v>
      </c>
      <c r="R9" s="411"/>
      <c r="S9" s="38"/>
      <c r="T9" s="127" t="s">
        <v>535</v>
      </c>
      <c r="U9" s="130" t="s">
        <v>45</v>
      </c>
      <c r="V9" s="127" t="s">
        <v>535</v>
      </c>
      <c r="W9" s="130" t="s">
        <v>404</v>
      </c>
      <c r="X9" s="129" t="s">
        <v>535</v>
      </c>
      <c r="Y9" s="38"/>
      <c r="Z9" s="129" t="s">
        <v>535</v>
      </c>
      <c r="AA9" s="130" t="s">
        <v>472</v>
      </c>
      <c r="AB9" s="130"/>
      <c r="AC9" s="130" t="s">
        <v>531</v>
      </c>
      <c r="AD9" s="129" t="s">
        <v>535</v>
      </c>
      <c r="AE9" s="130" t="s">
        <v>45</v>
      </c>
      <c r="AF9" s="38" t="s">
        <v>0</v>
      </c>
      <c r="AG9" s="38" t="s">
        <v>416</v>
      </c>
      <c r="AH9" s="38" t="s">
        <v>488</v>
      </c>
      <c r="AI9" s="26"/>
      <c r="AP9"/>
      <c r="AR9"/>
      <c r="AS9"/>
      <c r="AY9"/>
    </row>
    <row r="10" spans="1:51" ht="15" customHeight="1">
      <c r="A10" s="26"/>
      <c r="B10" s="413">
        <f>+'Ark1'!D31</f>
        <v>1</v>
      </c>
      <c r="C10" s="413" t="s">
        <v>586</v>
      </c>
      <c r="D10" s="413">
        <f>+'Ark1'!C31</f>
        <v>2024</v>
      </c>
      <c r="E10" s="91">
        <f>+'Ark1'!Q31</f>
        <v>2446</v>
      </c>
      <c r="F10" s="115">
        <f t="shared" ref="F10:F21" si="0">+IF(E10=0,"",E10-E24)</f>
        <v>-30</v>
      </c>
      <c r="G10" s="115">
        <f>+IF(E10=0,"",'Ark1'!R31)</f>
        <v>5421</v>
      </c>
      <c r="H10" s="115">
        <f t="shared" ref="H10:H21" si="1">+IF(E10=0,"",G10-G24)</f>
        <v>-51</v>
      </c>
      <c r="I10" s="114">
        <f>+IF(E10=0,"",'Ark1'!AE31)</f>
        <v>10.139153854786217</v>
      </c>
      <c r="J10" s="114">
        <f t="shared" ref="J10:J21" si="2">+IF(E10=0,"",I10-I24)</f>
        <v>0.54992071305061963</v>
      </c>
      <c r="K10" s="114">
        <f>+IF(E10=0,"",'Ark1'!AF31)</f>
        <v>10.188860227225257</v>
      </c>
      <c r="L10" s="93"/>
      <c r="M10" s="377">
        <f>+IF(E10=0,"",'Ark1'!S31)</f>
        <v>3.921057496764651</v>
      </c>
      <c r="N10" s="113">
        <f t="shared" ref="N10:N21" si="3">+IF(E10=0,"",M10-M24)</f>
        <v>0.14872214545296458</v>
      </c>
      <c r="O10" s="127"/>
      <c r="P10" s="414">
        <f>+IF(G10=0,"",'Ark1'!AR31)</f>
        <v>223.94963192561033</v>
      </c>
      <c r="Q10" s="415">
        <f>+IF(G10=0,"",'Ark1'!AS31)</f>
        <v>27.21602678828906</v>
      </c>
      <c r="R10" s="411"/>
      <c r="S10" s="113">
        <f>+IF(E10=0,"",'Ark1'!T31)</f>
        <v>8.3777900756317987</v>
      </c>
      <c r="T10" s="113">
        <f t="shared" ref="T10:T21" si="4">+IF(E10=0,"",S10-S24)</f>
        <v>0.42475644990080497</v>
      </c>
      <c r="U10" s="115">
        <f>+IF(E10=0,"",'Ark1'!U31)</f>
        <v>305.19280575539591</v>
      </c>
      <c r="V10" s="115">
        <f t="shared" ref="V10:V21" si="5">+IF(E10=0,"",U10-U24)</f>
        <v>5.2867202290796627</v>
      </c>
      <c r="W10" s="115">
        <f>+IF(E10=0,"",'Ark1'!W31)</f>
        <v>80.28039107175799</v>
      </c>
      <c r="X10" s="115">
        <f t="shared" ref="X10:X21" si="6">+IF(E10=0,"",W10-W24)</f>
        <v>6.1941337618164738</v>
      </c>
      <c r="Y10" s="115">
        <f>+IF(E10=0,"",'Ark1'!AG31)</f>
        <v>2225.385703215808</v>
      </c>
      <c r="Z10" s="115">
        <f t="shared" ref="Z10:Z21" si="7">+IF(E10=0,"",Y10-Y24)</f>
        <v>3.1020513247954113</v>
      </c>
      <c r="AA10" s="115">
        <f>+IF(E10=0,"",'Ark1'!AH31)</f>
        <v>95.222283711492324</v>
      </c>
      <c r="AB10" s="130"/>
      <c r="AC10" s="115">
        <f>+IF(E10=0,"",'Ark1'!AI31)</f>
        <v>21.250691754288876</v>
      </c>
      <c r="AD10" s="115">
        <f t="shared" ref="AD10:AD21" si="8">+IF(J10=0,"",AC10-AC24)</f>
        <v>3.0854870759263022</v>
      </c>
      <c r="AE10" s="115">
        <f>+IF(E10=0,"",'Ark1'!Y31)</f>
        <v>58.980177822923544</v>
      </c>
      <c r="AF10" s="113">
        <f>+IF(E10=0,"",'Ark1'!Z31)</f>
        <v>1.6942449135362896</v>
      </c>
      <c r="AG10" s="113">
        <f>+IF(E10=0,"",'Ark1'!AA31)</f>
        <v>2.3058952513068065</v>
      </c>
      <c r="AH10" s="115">
        <f t="shared" ref="AH10:AH21" si="9">IF(E10=0,"",1000*U10/Y10)</f>
        <v>137.14153250574725</v>
      </c>
      <c r="AI10" s="26"/>
      <c r="AP10"/>
      <c r="AR10"/>
      <c r="AS10"/>
      <c r="AY10"/>
    </row>
    <row r="11" spans="1:51" ht="15.6">
      <c r="A11" s="26"/>
      <c r="B11" s="413">
        <f>+'Ark1'!D32</f>
        <v>2</v>
      </c>
      <c r="C11" s="413" t="s">
        <v>587</v>
      </c>
      <c r="D11" s="413">
        <f>+'Ark1'!C32</f>
        <v>2024</v>
      </c>
      <c r="E11" s="91">
        <f>+'Ark1'!Q32</f>
        <v>1615</v>
      </c>
      <c r="F11" s="115">
        <f t="shared" si="0"/>
        <v>-167</v>
      </c>
      <c r="G11" s="115">
        <f>+IF(E11=0,"",'Ark1'!R32)</f>
        <v>3128</v>
      </c>
      <c r="H11" s="115">
        <f t="shared" si="1"/>
        <v>-529</v>
      </c>
      <c r="I11" s="114">
        <f>+IF(E11=0,"",'Ark1'!AE32)</f>
        <v>5.8504470130550246</v>
      </c>
      <c r="J11" s="114">
        <f t="shared" si="2"/>
        <v>-0.55814684647112323</v>
      </c>
      <c r="K11" s="114">
        <f>+IF(E11=0,"",'Ark1'!AF32)</f>
        <v>5.8732150228485827</v>
      </c>
      <c r="L11" s="93"/>
      <c r="M11" s="377">
        <f>+IF(E11=0,"",'Ark1'!S32)</f>
        <v>3.8522325730806304</v>
      </c>
      <c r="N11" s="113">
        <f t="shared" si="3"/>
        <v>0.1972505140135592</v>
      </c>
      <c r="O11" s="127"/>
      <c r="P11" s="414">
        <f>+IF(G11=0,"",'Ark1'!AR32)</f>
        <v>224.43370165745856</v>
      </c>
      <c r="Q11" s="415">
        <f>+IF(G11=0,"",'Ark1'!AS32)</f>
        <v>27.011670721396204</v>
      </c>
      <c r="R11" s="411"/>
      <c r="S11" s="113">
        <f>+IF(E11=0,"",'Ark1'!T32)</f>
        <v>8.3852301790281309</v>
      </c>
      <c r="T11" s="113">
        <f t="shared" si="4"/>
        <v>0.52031358072350997</v>
      </c>
      <c r="U11" s="115">
        <f>+IF(E11=0,"",'Ark1'!U32)</f>
        <v>304.88583759590796</v>
      </c>
      <c r="V11" s="115">
        <f t="shared" si="5"/>
        <v>8.731858924865719</v>
      </c>
      <c r="W11" s="115">
        <f>+IF(E11=0,"",'Ark1'!W32)</f>
        <v>81.138107416879777</v>
      </c>
      <c r="X11" s="115">
        <f t="shared" si="6"/>
        <v>7.5532017565024177</v>
      </c>
      <c r="Y11" s="115">
        <f>+IF(E11=0,"",'Ark1'!AG32)</f>
        <v>2189.8708563535911</v>
      </c>
      <c r="Z11" s="115">
        <f t="shared" si="7"/>
        <v>30.324393523854269</v>
      </c>
      <c r="AA11" s="115">
        <f>+IF(E11=0,"",'Ark1'!AH32)</f>
        <v>92.551150895140637</v>
      </c>
      <c r="AB11" s="130"/>
      <c r="AC11" s="115">
        <f>+IF(E11=0,"",'Ark1'!AI32)</f>
        <v>16.144501278772378</v>
      </c>
      <c r="AD11" s="115">
        <f t="shared" si="8"/>
        <v>1.815816564525722</v>
      </c>
      <c r="AE11" s="115">
        <f>+IF(E11=0,"",'Ark1'!Y32)</f>
        <v>59.51392770055601</v>
      </c>
      <c r="AF11" s="113">
        <f>+IF(E11=0,"",'Ark1'!Z32)</f>
        <v>1.6162766590847679</v>
      </c>
      <c r="AG11" s="113">
        <f>+IF(E11=0,"",'Ark1'!AA32)</f>
        <v>2.2808553294705352</v>
      </c>
      <c r="AH11" s="115">
        <f t="shared" si="9"/>
        <v>139.22548752650238</v>
      </c>
      <c r="AI11" s="26"/>
      <c r="AP11"/>
      <c r="AR11"/>
      <c r="AS11"/>
      <c r="AY11"/>
    </row>
    <row r="12" spans="1:51" ht="15.6">
      <c r="A12" s="26"/>
      <c r="B12" s="413">
        <f>+'Ark1'!D33</f>
        <v>3</v>
      </c>
      <c r="C12" s="413" t="s">
        <v>442</v>
      </c>
      <c r="D12" s="413">
        <f>+'Ark1'!C33</f>
        <v>2024</v>
      </c>
      <c r="E12" s="91">
        <f>+'Ark1'!Q33</f>
        <v>1910</v>
      </c>
      <c r="F12" s="115">
        <f t="shared" si="0"/>
        <v>-620</v>
      </c>
      <c r="G12" s="115">
        <f>+IF(E12=0,"",'Ark1'!R33)</f>
        <v>3647</v>
      </c>
      <c r="H12" s="115">
        <f t="shared" si="1"/>
        <v>-1323</v>
      </c>
      <c r="I12" s="114">
        <f>+IF(E12=0,"",'Ark1'!AE33)</f>
        <v>6.821157371039539</v>
      </c>
      <c r="J12" s="114">
        <f t="shared" si="2"/>
        <v>-1.8883617653687024</v>
      </c>
      <c r="K12" s="114">
        <f>+IF(E12=0,"",'Ark1'!AF33)</f>
        <v>6.8661701238365325</v>
      </c>
      <c r="L12" s="93"/>
      <c r="M12" s="377">
        <f>+IF(E12=0,"",'Ark1'!S33)</f>
        <v>4.0057787561915248</v>
      </c>
      <c r="N12" s="113">
        <f t="shared" si="3"/>
        <v>0.18370030896143996</v>
      </c>
      <c r="O12" s="127"/>
      <c r="P12" s="414">
        <f>+IF(G12=0,"",'Ark1'!AR33)</f>
        <v>223.64819860732672</v>
      </c>
      <c r="Q12" s="415">
        <f>+IF(G12=0,"",'Ark1'!AS33)</f>
        <v>27.4232251838779</v>
      </c>
      <c r="R12" s="411"/>
      <c r="S12" s="113">
        <f>+IF(E12=0,"",'Ark1'!T33)</f>
        <v>8.564573622155196</v>
      </c>
      <c r="T12" s="113">
        <f t="shared" si="4"/>
        <v>0.399986097004291</v>
      </c>
      <c r="U12" s="115">
        <f>+IF(E12=0,"",'Ark1'!U33)</f>
        <v>305.7080614203457</v>
      </c>
      <c r="V12" s="115">
        <f t="shared" si="5"/>
        <v>5.9805362694398809</v>
      </c>
      <c r="W12" s="115">
        <f>+IF(E12=0,"",'Ark1'!W33)</f>
        <v>81.162599396764477</v>
      </c>
      <c r="X12" s="115">
        <f t="shared" si="6"/>
        <v>4.1203458756377245</v>
      </c>
      <c r="Y12" s="115">
        <f>+IF(E12=0,"",'Ark1'!AG33)</f>
        <v>2233.6751438086594</v>
      </c>
      <c r="Z12" s="115">
        <f t="shared" si="7"/>
        <v>47.917483641528179</v>
      </c>
      <c r="AA12" s="115">
        <f>+IF(E12=0,"",'Ark1'!AH33)</f>
        <v>90.512750205648445</v>
      </c>
      <c r="AB12" s="130"/>
      <c r="AC12" s="115">
        <f>+IF(E12=0,"",'Ark1'!AI33)</f>
        <v>21.360021935837675</v>
      </c>
      <c r="AD12" s="115">
        <f t="shared" si="8"/>
        <v>2.6276275696404952</v>
      </c>
      <c r="AE12" s="115">
        <f>+IF(E12=0,"",'Ark1'!Y33)</f>
        <v>62.175570958961025</v>
      </c>
      <c r="AF12" s="113">
        <f>+IF(E12=0,"",'Ark1'!Z33)</f>
        <v>1.7387877504348188</v>
      </c>
      <c r="AG12" s="113">
        <f>+IF(E12=0,"",'Ark1'!AA33)</f>
        <v>2.4110466294093742</v>
      </c>
      <c r="AH12" s="115">
        <f t="shared" si="9"/>
        <v>136.8632597572269</v>
      </c>
      <c r="AI12" s="26"/>
      <c r="AP12"/>
      <c r="AR12"/>
      <c r="AS12"/>
      <c r="AY12"/>
    </row>
    <row r="13" spans="1:51" ht="15.6">
      <c r="A13" s="26"/>
      <c r="B13" s="413">
        <f>+'Ark1'!D34</f>
        <v>4</v>
      </c>
      <c r="C13" s="413" t="s">
        <v>443</v>
      </c>
      <c r="D13" s="413">
        <f>+'Ark1'!C34</f>
        <v>2024</v>
      </c>
      <c r="E13" s="91">
        <f>+'Ark1'!Q34</f>
        <v>2260</v>
      </c>
      <c r="F13" s="115">
        <f t="shared" si="0"/>
        <v>410</v>
      </c>
      <c r="G13" s="115">
        <f>+IF(E13=0,"",'Ark1'!R34)</f>
        <v>4417</v>
      </c>
      <c r="H13" s="115">
        <f t="shared" si="1"/>
        <v>912</v>
      </c>
      <c r="I13" s="114">
        <f>+IF(E13=0,"",'Ark1'!AE34)</f>
        <v>8.2613249541764855</v>
      </c>
      <c r="J13" s="114">
        <f t="shared" si="2"/>
        <v>2.1190986819207733</v>
      </c>
      <c r="K13" s="114">
        <f>+IF(E13=0,"",'Ark1'!AF34)</f>
        <v>8.4351244657084319</v>
      </c>
      <c r="L13" s="93"/>
      <c r="M13" s="377">
        <f>+IF(E13=0,"",'Ark1'!S34)</f>
        <v>4.0954876937101181</v>
      </c>
      <c r="N13" s="113">
        <f t="shared" si="3"/>
        <v>0.14563096018576216</v>
      </c>
      <c r="O13" s="127"/>
      <c r="P13" s="414">
        <f>+IF(G13=0,"",'Ark1'!AR34)</f>
        <v>224.14264741864449</v>
      </c>
      <c r="Q13" s="415">
        <f>+IF(G13=0,"",'Ark1'!AS34)</f>
        <v>27.641785064548483</v>
      </c>
      <c r="R13" s="411"/>
      <c r="S13" s="113">
        <f>+IF(E13=0,"",'Ark1'!T34)</f>
        <v>8.5374688702739441</v>
      </c>
      <c r="T13" s="113">
        <f t="shared" si="4"/>
        <v>0.37256159495297503</v>
      </c>
      <c r="U13" s="115">
        <f>+IF(E13=0,"",'Ark1'!U34)</f>
        <v>310.09316278016712</v>
      </c>
      <c r="V13" s="115">
        <f t="shared" si="5"/>
        <v>5.2260301125498927</v>
      </c>
      <c r="W13" s="115">
        <f>+IF(E13=0,"",'Ark1'!W34)</f>
        <v>80.688249943400493</v>
      </c>
      <c r="X13" s="115">
        <f t="shared" si="6"/>
        <v>5.3672799006044727</v>
      </c>
      <c r="Y13" s="115">
        <f>+IF(E13=0,"",'Ark1'!AG34)</f>
        <v>2206.2436995351113</v>
      </c>
      <c r="Z13" s="115">
        <f t="shared" si="7"/>
        <v>1.6260248249895994</v>
      </c>
      <c r="AA13" s="115">
        <f>+IF(E13=0,"",'Ark1'!AH34)</f>
        <v>92.506225945211682</v>
      </c>
      <c r="AB13" s="130"/>
      <c r="AC13" s="115">
        <f>+IF(E13=0,"",'Ark1'!AI34)</f>
        <v>21.666289336653833</v>
      </c>
      <c r="AD13" s="115">
        <f t="shared" si="8"/>
        <v>0.61065452923586605</v>
      </c>
      <c r="AE13" s="115">
        <f>+IF(E13=0,"",'Ark1'!Y34)</f>
        <v>60.453154417238189</v>
      </c>
      <c r="AF13" s="113">
        <f>+IF(E13=0,"",'Ark1'!Z34)</f>
        <v>1.7995907448810551</v>
      </c>
      <c r="AG13" s="113">
        <f>+IF(E13=0,"",'Ark1'!AA34)</f>
        <v>2.3786866291475266</v>
      </c>
      <c r="AH13" s="115">
        <f t="shared" si="9"/>
        <v>140.55254315083525</v>
      </c>
      <c r="AI13" s="26"/>
      <c r="AP13"/>
      <c r="AR13"/>
      <c r="AS13"/>
      <c r="AY13"/>
    </row>
    <row r="14" spans="1:51" ht="15.6">
      <c r="A14" s="26"/>
      <c r="B14" s="413">
        <f>+'Ark1'!D35</f>
        <v>5</v>
      </c>
      <c r="C14" s="413" t="s">
        <v>444</v>
      </c>
      <c r="D14" s="413">
        <f>+'Ark1'!C35</f>
        <v>2024</v>
      </c>
      <c r="E14" s="91">
        <f>+'Ark1'!Q35</f>
        <v>2016</v>
      </c>
      <c r="F14" s="115">
        <f t="shared" si="0"/>
        <v>-157</v>
      </c>
      <c r="G14" s="115">
        <f>+IF(E14=0,"",'Ark1'!R35)</f>
        <v>3745</v>
      </c>
      <c r="H14" s="115">
        <f t="shared" si="1"/>
        <v>-454</v>
      </c>
      <c r="I14" s="114">
        <f>+IF(E14=0,"",'Ark1'!AE35)</f>
        <v>7.004451427075149</v>
      </c>
      <c r="J14" s="114">
        <f t="shared" si="2"/>
        <v>-0.35395317127056902</v>
      </c>
      <c r="K14" s="114">
        <f>+IF(E14=0,"",'Ark1'!AF35)</f>
        <v>7.0846487720261679</v>
      </c>
      <c r="L14" s="93"/>
      <c r="M14" s="377">
        <f>+IF(E14=0,"",'Ark1'!S35)</f>
        <v>4.0557192606482717</v>
      </c>
      <c r="N14" s="113">
        <f t="shared" si="3"/>
        <v>7.557097076546837E-2</v>
      </c>
      <c r="O14" s="127"/>
      <c r="P14" s="414">
        <f>+IF(G14=0,"",'Ark1'!AR35)</f>
        <v>223.75928634103536</v>
      </c>
      <c r="Q14" s="415">
        <f>+IF(G14=0,"",'Ark1'!AS35)</f>
        <v>27.605603314397339</v>
      </c>
      <c r="R14" s="411"/>
      <c r="S14" s="113">
        <f>+IF(E14=0,"",'Ark1'!T35)</f>
        <v>8.3046728971962622</v>
      </c>
      <c r="T14" s="113">
        <f t="shared" si="4"/>
        <v>2.8892949589687689E-2</v>
      </c>
      <c r="U14" s="115">
        <f>+IF(E14=0,"",'Ark1'!U35)</f>
        <v>307.18117489986616</v>
      </c>
      <c r="V14" s="115">
        <f t="shared" si="5"/>
        <v>2.8944875933644312</v>
      </c>
      <c r="W14" s="115">
        <f>+IF(E14=0,"",'Ark1'!W35)</f>
        <v>77.863818424566091</v>
      </c>
      <c r="X14" s="115">
        <f t="shared" si="6"/>
        <v>1.4408605774596452</v>
      </c>
      <c r="Y14" s="115">
        <f>+IF(E14=0,"",'Ark1'!AG35)</f>
        <v>2267.7870722433472</v>
      </c>
      <c r="Z14" s="115">
        <f t="shared" si="7"/>
        <v>41.863360903139892</v>
      </c>
      <c r="AA14" s="115">
        <f>+IF(E14=0,"",'Ark1'!AH35)</f>
        <v>91.268357810413846</v>
      </c>
      <c r="AB14" s="130"/>
      <c r="AC14" s="115">
        <f>+IF(E14=0,"",'Ark1'!AI35)</f>
        <v>23.604806408544725</v>
      </c>
      <c r="AD14" s="115">
        <f t="shared" si="8"/>
        <v>-6.749652072415202E-2</v>
      </c>
      <c r="AE14" s="115">
        <f>+IF(E14=0,"",'Ark1'!Y35)</f>
        <v>62.740014429673103</v>
      </c>
      <c r="AF14" s="113">
        <f>+IF(E14=0,"",'Ark1'!Z35)</f>
        <v>1.8723641259991763</v>
      </c>
      <c r="AG14" s="113">
        <f>+IF(E14=0,"",'Ark1'!AA35)</f>
        <v>2.4513078291483641</v>
      </c>
      <c r="AH14" s="115">
        <f t="shared" si="9"/>
        <v>135.45415204964348</v>
      </c>
      <c r="AI14" s="26"/>
      <c r="AP14"/>
      <c r="AR14"/>
      <c r="AS14"/>
      <c r="AY14"/>
    </row>
    <row r="15" spans="1:51" ht="15.6">
      <c r="A15" s="26"/>
      <c r="B15" s="413">
        <f>+'Ark1'!D36</f>
        <v>6</v>
      </c>
      <c r="C15" s="413" t="s">
        <v>445</v>
      </c>
      <c r="D15" s="413">
        <f>+'Ark1'!C36</f>
        <v>2024</v>
      </c>
      <c r="E15" s="91">
        <f>+'Ark1'!Q36</f>
        <v>1886</v>
      </c>
      <c r="F15" s="115">
        <f t="shared" si="0"/>
        <v>-438</v>
      </c>
      <c r="G15" s="115">
        <f>+IF(E15=0,"",'Ark1'!R36)</f>
        <v>3509</v>
      </c>
      <c r="H15" s="115">
        <f t="shared" si="1"/>
        <v>-976</v>
      </c>
      <c r="I15" s="114">
        <f>+IF(E15=0,"",'Ark1'!AE36)</f>
        <v>6.5630494145812275</v>
      </c>
      <c r="J15" s="114">
        <f t="shared" si="2"/>
        <v>-1.2965468282338604</v>
      </c>
      <c r="K15" s="114">
        <f>+IF(E15=0,"",'Ark1'!AF36)</f>
        <v>6.6298350299050348</v>
      </c>
      <c r="L15" s="93"/>
      <c r="M15" s="377">
        <f>+IF(E15=0,"",'Ark1'!S36)</f>
        <v>4.030588907947398</v>
      </c>
      <c r="N15" s="113">
        <f t="shared" si="3"/>
        <v>5.5437799821138611E-2</v>
      </c>
      <c r="O15" s="127"/>
      <c r="P15" s="414">
        <f>+IF(G15=0,"",'Ark1'!AR36)</f>
        <v>224.05619372865564</v>
      </c>
      <c r="Q15" s="415">
        <f>+IF(G15=0,"",'Ark1'!AS36)</f>
        <v>27.396160273610882</v>
      </c>
      <c r="R15" s="411"/>
      <c r="S15" s="113">
        <f>+IF(E15=0,"",'Ark1'!T36)</f>
        <v>8.0786548874323127</v>
      </c>
      <c r="T15" s="113">
        <f t="shared" si="4"/>
        <v>-6.5380787038142429E-2</v>
      </c>
      <c r="U15" s="115">
        <f>+IF(E15=0,"",'Ark1'!U36)</f>
        <v>306.79441436306519</v>
      </c>
      <c r="V15" s="115">
        <f t="shared" si="5"/>
        <v>4.7469004277252793</v>
      </c>
      <c r="W15" s="115">
        <f>+IF(E15=0,"",'Ark1'!W36)</f>
        <v>74.009689370190912</v>
      </c>
      <c r="X15" s="115">
        <f t="shared" si="6"/>
        <v>-0.32698844474776934</v>
      </c>
      <c r="Y15" s="115">
        <f>+IF(E15=0,"",'Ark1'!AG36)</f>
        <v>2293.6808444582425</v>
      </c>
      <c r="Z15" s="115">
        <f t="shared" si="7"/>
        <v>30.006668503772289</v>
      </c>
      <c r="AA15" s="115">
        <f>+IF(E15=0,"",'Ark1'!AH36)</f>
        <v>91.764035337703049</v>
      </c>
      <c r="AB15" s="130"/>
      <c r="AC15" s="115">
        <f>+IF(E15=0,"",'Ark1'!AI36)</f>
        <v>24.565403248788833</v>
      </c>
      <c r="AD15" s="115">
        <f t="shared" si="8"/>
        <v>-0.33983643905954253</v>
      </c>
      <c r="AE15" s="115">
        <f>+IF(E15=0,"",'Ark1'!Y36)</f>
        <v>62.646127402868373</v>
      </c>
      <c r="AF15" s="113">
        <f>+IF(E15=0,"",'Ark1'!Z36)</f>
        <v>1.8768758922681872</v>
      </c>
      <c r="AG15" s="113">
        <f>+IF(E15=0,"",'Ark1'!AA36)</f>
        <v>2.4689748433639558</v>
      </c>
      <c r="AH15" s="115">
        <f t="shared" si="9"/>
        <v>133.75636593221353</v>
      </c>
      <c r="AI15" s="26"/>
      <c r="AP15"/>
      <c r="AR15"/>
      <c r="AS15"/>
      <c r="AY15"/>
    </row>
    <row r="16" spans="1:51" ht="15.6">
      <c r="A16" s="26"/>
      <c r="B16" s="413">
        <f>+'Ark1'!D37</f>
        <v>7</v>
      </c>
      <c r="C16" s="413" t="s">
        <v>446</v>
      </c>
      <c r="D16" s="413">
        <f>+'Ark1'!C37</f>
        <v>2024</v>
      </c>
      <c r="E16" s="91">
        <f>+'Ark1'!Q37</f>
        <v>1643</v>
      </c>
      <c r="F16" s="115">
        <f t="shared" si="0"/>
        <v>46</v>
      </c>
      <c r="G16" s="115">
        <f>+IF(E16=0,"",'Ark1'!R37)</f>
        <v>2972</v>
      </c>
      <c r="H16" s="115">
        <f t="shared" si="1"/>
        <v>63</v>
      </c>
      <c r="I16" s="114">
        <f>+IF(E16=0,"",'Ark1'!AE37)</f>
        <v>5.5586728014065008</v>
      </c>
      <c r="J16" s="114">
        <f t="shared" si="2"/>
        <v>0.46088785818485345</v>
      </c>
      <c r="K16" s="114">
        <f>+IF(E16=0,"",'Ark1'!AF37)</f>
        <v>5.4986324253507748</v>
      </c>
      <c r="L16" s="93"/>
      <c r="M16" s="377">
        <f>+IF(E16=0,"",'Ark1'!S37)</f>
        <v>3.792765382014875</v>
      </c>
      <c r="N16" s="113">
        <f t="shared" si="3"/>
        <v>5.924795018884943E-2</v>
      </c>
      <c r="O16" s="127"/>
      <c r="P16" s="414">
        <f>+IF(G16=0,"",'Ark1'!AR37)</f>
        <v>224.14846671652953</v>
      </c>
      <c r="Q16" s="415">
        <f>+IF(G16=0,"",'Ark1'!AS37)</f>
        <v>26.815626579444409</v>
      </c>
      <c r="R16" s="411"/>
      <c r="S16" s="113">
        <f>+IF(E16=0,"",'Ark1'!T37)</f>
        <v>7.9030955585464353</v>
      </c>
      <c r="T16" s="113">
        <f t="shared" si="4"/>
        <v>-1.4401863247996971E-2</v>
      </c>
      <c r="U16" s="115">
        <f>+IF(E16=0,"",'Ark1'!U37)</f>
        <v>300.42355316285352</v>
      </c>
      <c r="V16" s="115">
        <f t="shared" si="5"/>
        <v>2.4142372467313749</v>
      </c>
      <c r="W16" s="115">
        <f>+IF(E16=0,"",'Ark1'!W37)</f>
        <v>73.115746971736186</v>
      </c>
      <c r="X16" s="115">
        <f t="shared" si="6"/>
        <v>0.34159777957391668</v>
      </c>
      <c r="Y16" s="115">
        <f>+IF(E16=0,"",'Ark1'!AG37)</f>
        <v>2243.7056843679875</v>
      </c>
      <c r="Z16" s="115">
        <f t="shared" si="7"/>
        <v>-27.32865367092927</v>
      </c>
      <c r="AA16" s="115">
        <f>+IF(E16=0,"",'Ark1'!AH37)</f>
        <v>89.939434724091527</v>
      </c>
      <c r="AB16" s="130"/>
      <c r="AC16" s="115">
        <f>+IF(E16=0,"",'Ark1'!AI37)</f>
        <v>18.808882907133249</v>
      </c>
      <c r="AD16" s="115">
        <f t="shared" si="8"/>
        <v>-0.92298371369865606</v>
      </c>
      <c r="AE16" s="115">
        <f>+IF(E16=0,"",'Ark1'!Y37)</f>
        <v>58.404514252639949</v>
      </c>
      <c r="AF16" s="113">
        <f>+IF(E16=0,"",'Ark1'!Z37)</f>
        <v>1.7237332924743451</v>
      </c>
      <c r="AG16" s="113">
        <f>+IF(E16=0,"",'Ark1'!AA37)</f>
        <v>2.3934980567779713</v>
      </c>
      <c r="AH16" s="115">
        <f t="shared" si="9"/>
        <v>133.89615013052727</v>
      </c>
      <c r="AI16" s="26"/>
      <c r="AP16"/>
      <c r="AR16"/>
      <c r="AS16"/>
      <c r="AY16"/>
    </row>
    <row r="17" spans="1:51" ht="15.6">
      <c r="A17" s="26"/>
      <c r="B17" s="413">
        <f>+'Ark1'!D38</f>
        <v>8</v>
      </c>
      <c r="C17" s="413" t="s">
        <v>592</v>
      </c>
      <c r="D17" s="413">
        <f>+'Ark1'!C38</f>
        <v>2024</v>
      </c>
      <c r="E17" s="91">
        <f>+'Ark1'!Q38</f>
        <v>1740</v>
      </c>
      <c r="F17" s="115">
        <f t="shared" si="0"/>
        <v>-191</v>
      </c>
      <c r="G17" s="115">
        <f>+IF(E17=0,"",'Ark1'!R38)</f>
        <v>3411</v>
      </c>
      <c r="H17" s="115">
        <f t="shared" si="1"/>
        <v>-485</v>
      </c>
      <c r="I17" s="114">
        <f>+IF(E17=0,"",'Ark1'!AE38)</f>
        <v>6.3797553585456148</v>
      </c>
      <c r="J17" s="114">
        <f t="shared" si="2"/>
        <v>-0.44766648359654315</v>
      </c>
      <c r="K17" s="114">
        <f>+IF(E17=0,"",'Ark1'!AF38)</f>
        <v>6.2270522424792141</v>
      </c>
      <c r="L17" s="93"/>
      <c r="M17" s="377">
        <f>+IF(E17=0,"",'Ark1'!S38)</f>
        <v>3.6033519553072626</v>
      </c>
      <c r="N17" s="113">
        <f t="shared" si="3"/>
        <v>-3.6710242951127903E-3</v>
      </c>
      <c r="O17" s="127"/>
      <c r="P17" s="414">
        <f>+IF(G17=0,"",'Ark1'!AR38)</f>
        <v>224.65080385852087</v>
      </c>
      <c r="Q17" s="415">
        <f>+IF(G17=0,"",'Ark1'!AS38)</f>
        <v>26.271025136355725</v>
      </c>
      <c r="R17" s="411"/>
      <c r="S17" s="113">
        <f>+IF(E17=0,"",'Ark1'!T38)</f>
        <v>7.5754910583406625</v>
      </c>
      <c r="T17" s="113">
        <f t="shared" si="4"/>
        <v>-0.1901660258482476</v>
      </c>
      <c r="U17" s="115">
        <f>+IF(E17=0,"",'Ark1'!U38)</f>
        <v>296.43459396071546</v>
      </c>
      <c r="V17" s="115">
        <f t="shared" si="5"/>
        <v>2.6956052543498004</v>
      </c>
      <c r="W17" s="115">
        <f>+IF(E17=0,"",'Ark1'!W38)</f>
        <v>67.89797713280565</v>
      </c>
      <c r="X17" s="115">
        <f t="shared" si="6"/>
        <v>-1.8145485345454944</v>
      </c>
      <c r="Y17" s="115">
        <f>+IF(E17=0,"",'Ark1'!AG38)</f>
        <v>2233.081993569132</v>
      </c>
      <c r="Z17" s="115">
        <f t="shared" si="7"/>
        <v>-5.7078940713176962</v>
      </c>
      <c r="AA17" s="115">
        <f>+IF(E17=0,"",'Ark1'!AH38)</f>
        <v>91.175608326004124</v>
      </c>
      <c r="AB17" s="130"/>
      <c r="AC17" s="115">
        <f>+IF(E17=0,"",'Ark1'!AI38)</f>
        <v>15.62591615362064</v>
      </c>
      <c r="AD17" s="115">
        <f t="shared" si="8"/>
        <v>-0.98086002707751163</v>
      </c>
      <c r="AE17" s="115">
        <f>+IF(E17=0,"",'Ark1'!Y38)</f>
        <v>56.011510674418659</v>
      </c>
      <c r="AF17" s="113">
        <f>+IF(E17=0,"",'Ark1'!Z38)</f>
        <v>1.6261640022554329</v>
      </c>
      <c r="AG17" s="113">
        <f>+IF(E17=0,"",'Ark1'!AA38)</f>
        <v>2.4056095303867502</v>
      </c>
      <c r="AH17" s="115">
        <f t="shared" si="9"/>
        <v>132.74684709938683</v>
      </c>
      <c r="AI17" s="26"/>
      <c r="AP17"/>
      <c r="AR17"/>
      <c r="AS17"/>
      <c r="AY17"/>
    </row>
    <row r="18" spans="1:51" ht="15.6">
      <c r="A18" s="26"/>
      <c r="B18" s="413">
        <f>+'Ark1'!D39</f>
        <v>9</v>
      </c>
      <c r="C18" s="413" t="s">
        <v>642</v>
      </c>
      <c r="D18" s="413">
        <f>+'Ark1'!C39</f>
        <v>2024</v>
      </c>
      <c r="E18" s="91">
        <f>+'Ark1'!Q39</f>
        <v>1798</v>
      </c>
      <c r="F18" s="115">
        <f t="shared" si="0"/>
        <v>-11</v>
      </c>
      <c r="G18" s="115">
        <f>+IF(E18=0,"",'Ark1'!R39)</f>
        <v>3767</v>
      </c>
      <c r="H18" s="115">
        <f t="shared" si="1"/>
        <v>-3</v>
      </c>
      <c r="I18" s="114">
        <f>+IF(E18=0,"",'Ark1'!AE39)</f>
        <v>7.0455990723076365</v>
      </c>
      <c r="J18" s="114">
        <f t="shared" si="2"/>
        <v>0.43898194066597274</v>
      </c>
      <c r="K18" s="114">
        <f>+IF(E18=0,"",'Ark1'!AF39)</f>
        <v>6.8750506186665667</v>
      </c>
      <c r="L18" s="93"/>
      <c r="M18" s="377">
        <f>+IF(E18=0,"",'Ark1'!S39)</f>
        <v>3.6220682302771854</v>
      </c>
      <c r="N18" s="113">
        <f t="shared" si="3"/>
        <v>1.3049529886863809E-3</v>
      </c>
      <c r="O18" s="127"/>
      <c r="P18" s="414">
        <f>+IF(G18=0,"",'Ark1'!AR39)</f>
        <v>224.52096680256255</v>
      </c>
      <c r="Q18" s="415">
        <f>+IF(G18=0,"",'Ark1'!AS39)</f>
        <v>26.360950384406191</v>
      </c>
      <c r="R18" s="411"/>
      <c r="S18" s="113">
        <f>+IF(E18=0,"",'Ark1'!T39)</f>
        <v>7.6140164587204708</v>
      </c>
      <c r="T18" s="113">
        <f t="shared" si="4"/>
        <v>1.4281710709862949E-2</v>
      </c>
      <c r="U18" s="115">
        <f>+IF(E18=0,"",'Ark1'!U39)</f>
        <v>296.35234934961505</v>
      </c>
      <c r="V18" s="115">
        <f t="shared" si="5"/>
        <v>2.7660124795874594</v>
      </c>
      <c r="W18" s="115">
        <f>+IF(E18=0,"",'Ark1'!W39)</f>
        <v>68.781523758959381</v>
      </c>
      <c r="X18" s="115">
        <f t="shared" si="6"/>
        <v>1.5666696475535389</v>
      </c>
      <c r="Y18" s="115">
        <f>+IF(E18=0,"",'Ark1'!AG39)</f>
        <v>2223.8803145020388</v>
      </c>
      <c r="Z18" s="115">
        <f t="shared" si="7"/>
        <v>-7.9409141530959459E-3</v>
      </c>
      <c r="AA18" s="115">
        <f>+IF(E18=0,"",'Ark1'!AH39)</f>
        <v>91.160074329705367</v>
      </c>
      <c r="AB18" s="130"/>
      <c r="AC18" s="115">
        <f>+IF(E18=0,"",'Ark1'!AI39)</f>
        <v>14.78630209715954</v>
      </c>
      <c r="AD18" s="115">
        <f t="shared" si="8"/>
        <v>-3.7282867622569089</v>
      </c>
      <c r="AE18" s="115">
        <f>+IF(E18=0,"",'Ark1'!Y39)</f>
        <v>55.993152613120799</v>
      </c>
      <c r="AF18" s="113">
        <f>+IF(E18=0,"",'Ark1'!Z39)</f>
        <v>1.5727050375928064</v>
      </c>
      <c r="AG18" s="113">
        <f>+IF(E18=0,"",'Ark1'!AA39)</f>
        <v>2.4330035388514326</v>
      </c>
      <c r="AH18" s="115">
        <f t="shared" si="9"/>
        <v>133.2591270389355</v>
      </c>
      <c r="AI18" s="26"/>
      <c r="AP18"/>
      <c r="AR18"/>
      <c r="AS18"/>
      <c r="AY18"/>
    </row>
    <row r="19" spans="1:51" ht="15.6">
      <c r="A19" s="26"/>
      <c r="B19" s="413">
        <f>+'Ark1'!D40</f>
        <v>10</v>
      </c>
      <c r="C19" s="413" t="s">
        <v>594</v>
      </c>
      <c r="D19" s="413">
        <f>+'Ark1'!C40</f>
        <v>2024</v>
      </c>
      <c r="E19" s="91">
        <f>+'Ark1'!Q40</f>
        <v>3676</v>
      </c>
      <c r="F19" s="115">
        <f t="shared" si="0"/>
        <v>41</v>
      </c>
      <c r="G19" s="115">
        <f>+IF(E19=0,"",'Ark1'!R40)</f>
        <v>9790</v>
      </c>
      <c r="H19" s="115">
        <f t="shared" si="1"/>
        <v>175</v>
      </c>
      <c r="I19" s="114">
        <f>+IF(E19=0,"",'Ark1'!AE40)</f>
        <v>18.310702128455464</v>
      </c>
      <c r="J19" s="114">
        <f t="shared" si="2"/>
        <v>1.4611998152632637</v>
      </c>
      <c r="K19" s="114">
        <f>+IF(E19=0,"",'Ark1'!AF40)</f>
        <v>18.169073031348152</v>
      </c>
      <c r="L19" s="93"/>
      <c r="M19" s="377">
        <f>+IF(E19=0,"",'Ark1'!S40)</f>
        <v>4.1950670351038788</v>
      </c>
      <c r="N19" s="113">
        <f t="shared" si="3"/>
        <v>0.11136016551146888</v>
      </c>
      <c r="O19" s="127"/>
      <c r="P19" s="414">
        <f>+IF(G19=0,"",'Ark1'!AR40)</f>
        <v>221.33622722400861</v>
      </c>
      <c r="Q19" s="415">
        <f>+IF(G19=0,"",'Ark1'!AS40)</f>
        <v>27.798495717322119</v>
      </c>
      <c r="R19" s="411"/>
      <c r="S19" s="113">
        <f>+IF(E19=0,"",'Ark1'!T40)</f>
        <v>7.8342185903983648</v>
      </c>
      <c r="T19" s="113">
        <f t="shared" si="4"/>
        <v>-6.9161544807045061E-2</v>
      </c>
      <c r="U19" s="115">
        <f>+IF(E19=0,"",'Ark1'!U40)</f>
        <v>301.35484167517961</v>
      </c>
      <c r="V19" s="115">
        <f t="shared" si="5"/>
        <v>2.9348832768423563</v>
      </c>
      <c r="W19" s="115">
        <f>+IF(E19=0,"",'Ark1'!W40)</f>
        <v>69.1726251276813</v>
      </c>
      <c r="X19" s="115">
        <f t="shared" si="6"/>
        <v>-0.3645563595782022</v>
      </c>
      <c r="Y19" s="115">
        <f>+IF(E19=0,"",'Ark1'!AG40)</f>
        <v>2358.4465166130758</v>
      </c>
      <c r="Z19" s="115">
        <f t="shared" si="7"/>
        <v>17.928767695326314</v>
      </c>
      <c r="AA19" s="115">
        <f>+IF(E19=0,"",'Ark1'!AH40)</f>
        <v>95.270684371807988</v>
      </c>
      <c r="AB19" s="130"/>
      <c r="AC19" s="115">
        <f>+IF(E19=0,"",'Ark1'!AI40)</f>
        <v>37.63023493360572</v>
      </c>
      <c r="AD19" s="115">
        <f t="shared" si="8"/>
        <v>-0.39368602323255431</v>
      </c>
      <c r="AE19" s="115">
        <f>+IF(E19=0,"",'Ark1'!Y40)</f>
        <v>61.768256526725992</v>
      </c>
      <c r="AF19" s="113">
        <f>+IF(E19=0,"",'Ark1'!Z40)</f>
        <v>1.799665985067241</v>
      </c>
      <c r="AG19" s="113">
        <f>+IF(E19=0,"",'Ark1'!AA40)</f>
        <v>2.5566100666532674</v>
      </c>
      <c r="AH19" s="115">
        <f t="shared" si="9"/>
        <v>127.77683935268971</v>
      </c>
      <c r="AI19" s="26"/>
      <c r="AP19"/>
      <c r="AR19"/>
      <c r="AS19"/>
      <c r="AY19"/>
    </row>
    <row r="20" spans="1:51" ht="15.6">
      <c r="A20" s="26"/>
      <c r="B20" s="413">
        <f>+'Ark1'!D41</f>
        <v>11</v>
      </c>
      <c r="C20" s="413" t="s">
        <v>595</v>
      </c>
      <c r="D20" s="413">
        <f>+'Ark1'!C41</f>
        <v>2024</v>
      </c>
      <c r="E20" s="91">
        <f>+'Ark1'!Q41</f>
        <v>3100</v>
      </c>
      <c r="F20" s="115">
        <f t="shared" si="0"/>
        <v>-249</v>
      </c>
      <c r="G20" s="115">
        <f>+IF(E20=0,"",'Ark1'!R41)</f>
        <v>7988</v>
      </c>
      <c r="H20" s="115">
        <f t="shared" si="1"/>
        <v>-614</v>
      </c>
      <c r="I20" s="114">
        <f>+IF(E20=0,"",'Ark1'!AE41)</f>
        <v>14.9403359144129</v>
      </c>
      <c r="J20" s="114">
        <f t="shared" si="2"/>
        <v>-0.1339666230888561</v>
      </c>
      <c r="K20" s="114">
        <f>+IF(E20=0,"",'Ark1'!AF41)</f>
        <v>14.9852382712204</v>
      </c>
      <c r="L20" s="93"/>
      <c r="M20" s="377">
        <f>+IF(E20=0,"",'Ark1'!S41)</f>
        <v>4.2676286072772891</v>
      </c>
      <c r="N20" s="113">
        <f t="shared" si="3"/>
        <v>2.0338081697519605E-2</v>
      </c>
      <c r="O20" s="127"/>
      <c r="P20" s="414">
        <f>+IF(G20=0,"",'Ark1'!AR41)</f>
        <v>221.74897662749237</v>
      </c>
      <c r="Q20" s="415">
        <f>+IF(G20=0,"",'Ark1'!AS41)</f>
        <v>27.981235733344143</v>
      </c>
      <c r="R20" s="411"/>
      <c r="S20" s="113">
        <f>+IF(E20=0,"",'Ark1'!T41)</f>
        <v>7.881572358537805</v>
      </c>
      <c r="T20" s="113">
        <f t="shared" si="4"/>
        <v>-0.27467037571004393</v>
      </c>
      <c r="U20" s="115">
        <f>+IF(E20=0,"",'Ark1'!U41)</f>
        <v>304.61668753129715</v>
      </c>
      <c r="V20" s="115">
        <f t="shared" si="5"/>
        <v>1.2795915071165496</v>
      </c>
      <c r="W20" s="115">
        <f>+IF(E20=0,"",'Ark1'!W41)</f>
        <v>70.44316474712069</v>
      </c>
      <c r="X20" s="115">
        <f t="shared" si="6"/>
        <v>-4.0860145135163322</v>
      </c>
      <c r="Y20" s="115">
        <f>+IF(E20=0,"",'Ark1'!AG41)</f>
        <v>2400.9263171794528</v>
      </c>
      <c r="Z20" s="115">
        <f t="shared" si="7"/>
        <v>27.916271185746609</v>
      </c>
      <c r="AA20" s="115">
        <f>+IF(E20=0,"",'Ark1'!AH41)</f>
        <v>94.792188282423609</v>
      </c>
      <c r="AB20" s="130"/>
      <c r="AC20" s="115">
        <f>+IF(E20=0,"",'Ark1'!AI41)</f>
        <v>41.074111166750129</v>
      </c>
      <c r="AD20" s="115">
        <f t="shared" si="8"/>
        <v>1.4437926361758429</v>
      </c>
      <c r="AE20" s="115">
        <f>+IF(E20=0,"",'Ark1'!Y41)</f>
        <v>62.182613360168013</v>
      </c>
      <c r="AF20" s="113">
        <f>+IF(E20=0,"",'Ark1'!Z41)</f>
        <v>1.8090602808897271</v>
      </c>
      <c r="AG20" s="113">
        <f>+IF(E20=0,"",'Ark1'!AA41)</f>
        <v>2.5819072987514704</v>
      </c>
      <c r="AH20" s="115">
        <f t="shared" si="9"/>
        <v>126.87465056784961</v>
      </c>
      <c r="AI20" s="26"/>
      <c r="AP20"/>
      <c r="AR20"/>
      <c r="AS20"/>
      <c r="AY20"/>
    </row>
    <row r="21" spans="1:51" ht="15.6">
      <c r="A21" s="26"/>
      <c r="B21" s="413">
        <f>+'Ark1'!D42</f>
        <v>12</v>
      </c>
      <c r="C21" s="413" t="s">
        <v>596</v>
      </c>
      <c r="D21" s="413">
        <f>+'Ark1'!C42</f>
        <v>2024</v>
      </c>
      <c r="E21" s="91">
        <f>+'Ark1'!Q42</f>
        <v>750</v>
      </c>
      <c r="F21" s="115">
        <f t="shared" si="0"/>
        <v>-134</v>
      </c>
      <c r="G21" s="115">
        <f>+IF(E21=0,"",'Ark1'!R42)</f>
        <v>1671</v>
      </c>
      <c r="H21" s="115">
        <f t="shared" si="1"/>
        <v>-313</v>
      </c>
      <c r="I21" s="114">
        <f>+IF(E21=0,"",'Ark1'!AE42)</f>
        <v>3.1253506901582324</v>
      </c>
      <c r="J21" s="114">
        <f t="shared" si="2"/>
        <v>-0.35144729105584238</v>
      </c>
      <c r="K21" s="114">
        <f>+IF(E21=0,"",'Ark1'!AF42)</f>
        <v>3.1670997693848801</v>
      </c>
      <c r="L21" s="93"/>
      <c r="M21" s="377">
        <f>+IF(E21=0,"",'Ark1'!S42)</f>
        <v>4.2952095808383248</v>
      </c>
      <c r="N21" s="113">
        <f t="shared" si="3"/>
        <v>6.8946954575698882E-2</v>
      </c>
      <c r="O21" s="127"/>
      <c r="P21" s="414">
        <f>+IF(G21=0,"",'Ark1'!AR42)</f>
        <v>222.44958253050743</v>
      </c>
      <c r="Q21" s="415">
        <f>+IF(G21=0,"",'Ark1'!AS42)</f>
        <v>28.047207441596441</v>
      </c>
      <c r="R21" s="411"/>
      <c r="S21" s="113">
        <f>+IF(E21=0,"",'Ark1'!T42)</f>
        <v>7.9802513464991005</v>
      </c>
      <c r="T21" s="113">
        <f t="shared" si="4"/>
        <v>-0.16138171801702761</v>
      </c>
      <c r="U21" s="115">
        <f>+IF(E21=0,"",'Ark1'!U42)</f>
        <v>307.7608617594255</v>
      </c>
      <c r="V21" s="115">
        <f t="shared" si="5"/>
        <v>2.5567286949091113</v>
      </c>
      <c r="W21" s="115">
        <f>+IF(E21=0,"",'Ark1'!W42)</f>
        <v>72.830640335128649</v>
      </c>
      <c r="X21" s="115">
        <f t="shared" si="6"/>
        <v>-3.3790370842261979</v>
      </c>
      <c r="Y21" s="115">
        <f>+IF(E21=0,"",'Ark1'!AG42)</f>
        <v>2352.8535645472066</v>
      </c>
      <c r="Z21" s="115">
        <f t="shared" si="7"/>
        <v>19.088080163934592</v>
      </c>
      <c r="AA21" s="115">
        <f>+IF(E21=0,"",'Ark1'!AH42)</f>
        <v>93.177737881508094</v>
      </c>
      <c r="AB21" s="130"/>
      <c r="AC21" s="115">
        <f>+IF(E21=0,"",'Ark1'!AI42)</f>
        <v>37.462597247157376</v>
      </c>
      <c r="AD21" s="115">
        <f t="shared" si="8"/>
        <v>1.2226778923186572</v>
      </c>
      <c r="AE21" s="115">
        <f>+IF(E21=0,"",'Ark1'!Y42)</f>
        <v>58.518571580685695</v>
      </c>
      <c r="AF21" s="113">
        <f>+IF(E21=0,"",'Ark1'!Z42)</f>
        <v>1.7601569572754003</v>
      </c>
      <c r="AG21" s="113">
        <f>+IF(E21=0,"",'Ark1'!AA42)</f>
        <v>2.441946949446387</v>
      </c>
      <c r="AH21" s="115">
        <f t="shared" si="9"/>
        <v>130.80323671509592</v>
      </c>
      <c r="AI21" s="26"/>
      <c r="AP21"/>
      <c r="AR21"/>
      <c r="AS21"/>
      <c r="AY21"/>
    </row>
    <row r="22" spans="1:51" ht="15.6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127"/>
      <c r="P22" s="26"/>
      <c r="Q22" s="26"/>
      <c r="R22" s="411"/>
      <c r="S22" s="26"/>
      <c r="T22" s="26"/>
      <c r="U22" s="26"/>
      <c r="V22" s="26"/>
      <c r="W22" s="26"/>
      <c r="X22" s="26"/>
      <c r="Y22" s="26"/>
      <c r="Z22" s="26"/>
      <c r="AA22" s="26"/>
      <c r="AB22" s="130"/>
      <c r="AC22" s="26"/>
      <c r="AD22" s="26"/>
      <c r="AE22" s="26"/>
      <c r="AF22" s="26"/>
      <c r="AG22" s="26"/>
      <c r="AH22" s="26"/>
      <c r="AI22" s="26"/>
      <c r="AP22"/>
      <c r="AR22"/>
      <c r="AS22"/>
      <c r="AY22"/>
    </row>
    <row r="23" spans="1:51" ht="15.6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127"/>
      <c r="P23" s="26"/>
      <c r="Q23" s="26"/>
      <c r="R23" s="411"/>
      <c r="S23" s="26"/>
      <c r="T23" s="26"/>
      <c r="U23" s="26"/>
      <c r="V23" s="26"/>
      <c r="W23" s="26"/>
      <c r="X23" s="26"/>
      <c r="Y23" s="26"/>
      <c r="Z23" s="26"/>
      <c r="AA23" s="26"/>
      <c r="AB23" s="130"/>
      <c r="AC23" s="26"/>
      <c r="AD23" s="26"/>
      <c r="AE23" s="26"/>
      <c r="AF23" s="26"/>
      <c r="AG23" s="26"/>
      <c r="AH23" s="26"/>
      <c r="AI23" s="26"/>
      <c r="AP23"/>
      <c r="AR23"/>
      <c r="AS23"/>
      <c r="AY23"/>
    </row>
    <row r="24" spans="1:51" ht="15.6">
      <c r="A24" s="26"/>
      <c r="B24" s="2">
        <f>+'Ark1'!D43</f>
        <v>1</v>
      </c>
      <c r="C24" s="2" t="str">
        <f t="shared" ref="C24:C35" si="10">+C10</f>
        <v>Jan</v>
      </c>
      <c r="D24" s="2">
        <f>+'Ark1'!C43</f>
        <v>2023</v>
      </c>
      <c r="E24" s="2">
        <f>+'Ark1'!Q43</f>
        <v>2476</v>
      </c>
      <c r="F24" s="19">
        <f t="shared" ref="F24:F35" si="11">+IF(E24=0,"",E24-E37)</f>
        <v>-126</v>
      </c>
      <c r="G24" s="19">
        <f>+IF(E24=0,"",'Ark1'!R43)</f>
        <v>5472</v>
      </c>
      <c r="H24" s="19">
        <f t="shared" ref="H24:H35" si="12">+IF(E24=0,"",G24-G37)</f>
        <v>-82</v>
      </c>
      <c r="I24" s="55">
        <f>+IF(E24=0,"",'Ark1'!AE43)</f>
        <v>9.5892331417355976</v>
      </c>
      <c r="J24" s="55">
        <f t="shared" ref="J24:J35" si="13">+IF(E24=0,"",I24-I37)</f>
        <v>0.61365176517812614</v>
      </c>
      <c r="K24" s="55">
        <f>+IF(E24=0,"",'Ark1'!AF43)</f>
        <v>9.5874720279074097</v>
      </c>
      <c r="L24" s="93"/>
      <c r="M24" s="5">
        <f>+IF(E24=0,"",'Ark1'!S43)</f>
        <v>3.7723353513116864</v>
      </c>
      <c r="N24" s="5">
        <f t="shared" ref="N24:N35" si="14">+IF(E24=0,"",M24-M37)</f>
        <v>3.6610883346561707E-3</v>
      </c>
      <c r="O24" s="127"/>
      <c r="P24" s="414">
        <f>+IF(G24=0,"",'Ark1'!AR43)</f>
        <v>224.15412769418472</v>
      </c>
      <c r="Q24" s="415">
        <f>+IF(G24=0,"",'Ark1'!AS43)</f>
        <v>26.742867469400466</v>
      </c>
      <c r="R24" s="411"/>
      <c r="S24" s="5">
        <f>+IF(E24=0,"",'Ark1'!T43)</f>
        <v>7.9530336257309937</v>
      </c>
      <c r="T24" s="5">
        <f t="shared" ref="T24:T35" si="15">+IF(E24=0,"",S24-S37)</f>
        <v>-8.3516608334543108E-2</v>
      </c>
      <c r="U24" s="19">
        <f>+IF(E24=0,"",'Ark1'!U43)</f>
        <v>299.90608552631625</v>
      </c>
      <c r="V24" s="55">
        <f t="shared" ref="V24:V35" si="16">+IF(E24=0,"",U24-U37)</f>
        <v>-1.1850685968376524</v>
      </c>
      <c r="W24" s="19">
        <f>+IF(E24=0,"",'Ark1'!W43)</f>
        <v>74.086257309941516</v>
      </c>
      <c r="X24" s="19">
        <f t="shared" ref="X24:X35" si="17">+IF(E24=0,"",W24-W37)</f>
        <v>-2.3091333994571102</v>
      </c>
      <c r="Y24" s="19">
        <f>+IF(E24=0,"",'Ark1'!AG43)</f>
        <v>2222.2836518910126</v>
      </c>
      <c r="Z24" s="19">
        <f t="shared" ref="Z24:Z35" si="18">+IF(E24=0,"",Y24-Y37)</f>
        <v>64.179958162656021</v>
      </c>
      <c r="AA24" s="19">
        <f>+IF(E24=0,"",'Ark1'!AH43)</f>
        <v>89.87573099415205</v>
      </c>
      <c r="AB24" s="130"/>
      <c r="AC24" s="19">
        <f>+IF(E24=0,"",'Ark1'!AI43)</f>
        <v>18.165204678362574</v>
      </c>
      <c r="AD24" s="19">
        <f t="shared" ref="AD24:AD35" si="19">+IF(J24=0,"",AC24-AC37)</f>
        <v>2.4107934432167344</v>
      </c>
      <c r="AE24" s="19">
        <f>+IF(E24=0,"",'Ark1'!Y43)</f>
        <v>56.871707358181133</v>
      </c>
      <c r="AF24" s="5">
        <f>+IF(E24=0,"",'Ark1'!Z43)</f>
        <v>1.6940528163586164</v>
      </c>
      <c r="AG24" s="5">
        <f>+IF(E24=0,"",'Ark1'!AA43)</f>
        <v>2.3454778579023601</v>
      </c>
      <c r="AH24" s="19">
        <f t="shared" ref="AH24:AH35" si="20">IF(E24=0,"",1000*U24/Y24)</f>
        <v>134.95400790583889</v>
      </c>
      <c r="AI24" s="26"/>
      <c r="AP24"/>
      <c r="AR24"/>
      <c r="AS24"/>
      <c r="AY24"/>
    </row>
    <row r="25" spans="1:51" ht="15.6">
      <c r="A25" s="26"/>
      <c r="B25" s="2">
        <f>+'Ark1'!D44</f>
        <v>2</v>
      </c>
      <c r="C25" s="2" t="str">
        <f t="shared" si="10"/>
        <v>Feb</v>
      </c>
      <c r="D25" s="2">
        <f>+'Ark1'!C44</f>
        <v>2023</v>
      </c>
      <c r="E25" s="2">
        <f>+'Ark1'!Q44</f>
        <v>1782</v>
      </c>
      <c r="F25" s="19">
        <f t="shared" si="11"/>
        <v>-225</v>
      </c>
      <c r="G25" s="19">
        <f>+IF(E25=0,"",'Ark1'!R44)</f>
        <v>3657</v>
      </c>
      <c r="H25" s="19">
        <f t="shared" si="12"/>
        <v>-244</v>
      </c>
      <c r="I25" s="55">
        <f>+IF(E25=0,"",'Ark1'!AE44)</f>
        <v>6.4085938595261478</v>
      </c>
      <c r="J25" s="55">
        <f t="shared" si="13"/>
        <v>0.10435494163801184</v>
      </c>
      <c r="K25" s="55">
        <f>+IF(E25=0,"",'Ark1'!AF44)</f>
        <v>6.3272540828247212</v>
      </c>
      <c r="L25" s="93"/>
      <c r="M25" s="5">
        <f>+IF(E25=0,"",'Ark1'!S44)</f>
        <v>3.6549820590670712</v>
      </c>
      <c r="N25" s="5">
        <f t="shared" si="14"/>
        <v>1.9063481380907188E-2</v>
      </c>
      <c r="O25" s="127"/>
      <c r="P25" s="414">
        <f>+IF(G25=0,"",'Ark1'!AR44)</f>
        <v>224.23291366906471</v>
      </c>
      <c r="Q25" s="415">
        <f>+IF(G25=0,"",'Ark1'!AS44)</f>
        <v>26.431478716355937</v>
      </c>
      <c r="R25" s="411"/>
      <c r="S25" s="5">
        <f>+IF(E25=0,"",'Ark1'!T44)</f>
        <v>7.864916598304621</v>
      </c>
      <c r="T25" s="5">
        <f t="shared" si="15"/>
        <v>-0.19532436555079968</v>
      </c>
      <c r="U25" s="19">
        <f>+IF(E25=0,"",'Ark1'!U44)</f>
        <v>296.15397867104224</v>
      </c>
      <c r="V25" s="55">
        <f t="shared" si="16"/>
        <v>-2.532460703476886</v>
      </c>
      <c r="W25" s="19">
        <f>+IF(E25=0,"",'Ark1'!W44)</f>
        <v>73.584905660377359</v>
      </c>
      <c r="X25" s="19">
        <f t="shared" si="17"/>
        <v>-2.7801289461337575</v>
      </c>
      <c r="Y25" s="19">
        <f>+IF(E25=0,"",'Ark1'!AG44)</f>
        <v>2159.5464628297368</v>
      </c>
      <c r="Z25" s="19">
        <f t="shared" si="18"/>
        <v>17.437209763962528</v>
      </c>
      <c r="AA25" s="19">
        <f>+IF(E25=0,"",'Ark1'!AH44)</f>
        <v>91.194968553459134</v>
      </c>
      <c r="AB25" s="130"/>
      <c r="AC25" s="19">
        <f>+IF(E25=0,"",'Ark1'!AI44)</f>
        <v>14.328684714246656</v>
      </c>
      <c r="AD25" s="19">
        <f t="shared" si="19"/>
        <v>3.4084078621574427</v>
      </c>
      <c r="AE25" s="19">
        <f>+IF(E25=0,"",'Ark1'!Y44)</f>
        <v>59.831469411289447</v>
      </c>
      <c r="AF25" s="5">
        <f>+IF(E25=0,"",'Ark1'!Z44)</f>
        <v>1.6002226040511898</v>
      </c>
      <c r="AG25" s="5">
        <f>+IF(E25=0,"",'Ark1'!AA44)</f>
        <v>2.3156249469958898</v>
      </c>
      <c r="AH25" s="19">
        <f t="shared" si="20"/>
        <v>137.13711826462873</v>
      </c>
      <c r="AI25" s="26"/>
      <c r="AP25"/>
      <c r="AR25"/>
      <c r="AS25"/>
      <c r="AY25"/>
    </row>
    <row r="26" spans="1:51" ht="15.6">
      <c r="A26" s="26"/>
      <c r="B26" s="2">
        <f>+'Ark1'!D45</f>
        <v>3</v>
      </c>
      <c r="C26" s="2" t="str">
        <f t="shared" si="10"/>
        <v>Mars</v>
      </c>
      <c r="D26" s="2">
        <f>+'Ark1'!C45</f>
        <v>2023</v>
      </c>
      <c r="E26" s="2">
        <f>+'Ark1'!Q45</f>
        <v>2530</v>
      </c>
      <c r="F26" s="19">
        <f t="shared" si="11"/>
        <v>-282</v>
      </c>
      <c r="G26" s="19">
        <f>+IF(E26=0,"",'Ark1'!R45)</f>
        <v>4970</v>
      </c>
      <c r="H26" s="19">
        <f t="shared" si="12"/>
        <v>-500</v>
      </c>
      <c r="I26" s="55">
        <f>+IF(E26=0,"",'Ark1'!AE45)</f>
        <v>8.7095191364082414</v>
      </c>
      <c r="J26" s="55">
        <f t="shared" si="13"/>
        <v>-0.13031344007166368</v>
      </c>
      <c r="K26" s="55">
        <f>+IF(E26=0,"",'Ark1'!AF45)</f>
        <v>8.7027349990897864</v>
      </c>
      <c r="L26" s="93"/>
      <c r="M26" s="5">
        <f>+IF(E26=0,"",'Ark1'!S45)</f>
        <v>3.8220784472300848</v>
      </c>
      <c r="N26" s="5">
        <f t="shared" si="14"/>
        <v>-8.1005253210443051E-2</v>
      </c>
      <c r="O26" s="127"/>
      <c r="P26" s="414">
        <f>+IF(G26=0,"",'Ark1'!AR45)</f>
        <v>223.6500964216842</v>
      </c>
      <c r="Q26" s="415">
        <f>+IF(G26=0,"",'Ark1'!AS45)</f>
        <v>26.889506945407621</v>
      </c>
      <c r="R26" s="411"/>
      <c r="S26" s="5">
        <f>+IF(E26=0,"",'Ark1'!T45)</f>
        <v>8.164587525150905</v>
      </c>
      <c r="T26" s="5">
        <f t="shared" si="15"/>
        <v>-0.11950753883446907</v>
      </c>
      <c r="U26" s="19">
        <f>+IF(E26=0,"",'Ark1'!U45)</f>
        <v>299.72752515090582</v>
      </c>
      <c r="V26" s="55">
        <f t="shared" si="16"/>
        <v>-4.5332243920566384</v>
      </c>
      <c r="W26" s="19">
        <f>+IF(E26=0,"",'Ark1'!W45)</f>
        <v>77.042253521126753</v>
      </c>
      <c r="X26" s="19">
        <f t="shared" si="17"/>
        <v>-1.0381852357288039</v>
      </c>
      <c r="Y26" s="19">
        <f>+IF(E26=0,"",'Ark1'!AG45)</f>
        <v>2185.7576601671312</v>
      </c>
      <c r="Z26" s="19">
        <f t="shared" si="18"/>
        <v>24.121456990037586</v>
      </c>
      <c r="AA26" s="19">
        <f>+IF(E26=0,"",'Ark1'!AH45)</f>
        <v>93.883299798792734</v>
      </c>
      <c r="AB26" s="130"/>
      <c r="AC26" s="19">
        <f>+IF(E26=0,"",'Ark1'!AI45)</f>
        <v>18.73239436619718</v>
      </c>
      <c r="AD26" s="19">
        <f t="shared" si="19"/>
        <v>1.2552462857584317</v>
      </c>
      <c r="AE26" s="19">
        <f>+IF(E26=0,"",'Ark1'!Y45)</f>
        <v>59.740944094643943</v>
      </c>
      <c r="AF26" s="5">
        <f>+IF(E26=0,"",'Ark1'!Z45)</f>
        <v>1.7597575186103855</v>
      </c>
      <c r="AG26" s="5">
        <f>+IF(E26=0,"",'Ark1'!AA45)</f>
        <v>2.4255252041529474</v>
      </c>
      <c r="AH26" s="19">
        <f t="shared" si="20"/>
        <v>137.12751903520152</v>
      </c>
      <c r="AI26" s="26"/>
      <c r="AP26"/>
      <c r="AR26"/>
      <c r="AS26"/>
      <c r="AY26"/>
    </row>
    <row r="27" spans="1:51" ht="15.6">
      <c r="A27" s="26"/>
      <c r="B27" s="2">
        <f>+'Ark1'!D46</f>
        <v>4</v>
      </c>
      <c r="C27" s="2" t="str">
        <f t="shared" si="10"/>
        <v>April</v>
      </c>
      <c r="D27" s="2">
        <f>+'Ark1'!C46</f>
        <v>2023</v>
      </c>
      <c r="E27" s="2">
        <f>+'Ark1'!Q46</f>
        <v>1850</v>
      </c>
      <c r="F27" s="19">
        <f t="shared" si="11"/>
        <v>-99</v>
      </c>
      <c r="G27" s="19">
        <f>+IF(E27=0,"",'Ark1'!R46)</f>
        <v>3505</v>
      </c>
      <c r="H27" s="19">
        <f t="shared" si="12"/>
        <v>-48</v>
      </c>
      <c r="I27" s="55">
        <f>+IF(E27=0,"",'Ark1'!AE46)</f>
        <v>6.1422262722557122</v>
      </c>
      <c r="J27" s="55">
        <f t="shared" si="13"/>
        <v>0.40037524040322747</v>
      </c>
      <c r="K27" s="55">
        <f>+IF(E27=0,"",'Ark1'!AF46)</f>
        <v>6.2426842801912068</v>
      </c>
      <c r="L27" s="93"/>
      <c r="M27" s="5">
        <f>+IF(E27=0,"",'Ark1'!S46)</f>
        <v>3.949856733524356</v>
      </c>
      <c r="N27" s="5">
        <f t="shared" si="14"/>
        <v>-3.2012954860912934E-2</v>
      </c>
      <c r="O27" s="127"/>
      <c r="P27" s="414">
        <f>+IF(G27=0,"",'Ark1'!AR46)</f>
        <v>224.06204951425875</v>
      </c>
      <c r="Q27" s="415">
        <f>+IF(G27=0,"",'Ark1'!AS46)</f>
        <v>27.210485331910601</v>
      </c>
      <c r="R27" s="411"/>
      <c r="S27" s="5">
        <f>+IF(E27=0,"",'Ark1'!T46)</f>
        <v>8.164907275320969</v>
      </c>
      <c r="T27" s="5">
        <f t="shared" si="15"/>
        <v>-0.10641273593712341</v>
      </c>
      <c r="U27" s="19">
        <f>+IF(E27=0,"",'Ark1'!U46)</f>
        <v>304.86713266761723</v>
      </c>
      <c r="V27" s="55">
        <f t="shared" si="16"/>
        <v>-1.2578884413049991</v>
      </c>
      <c r="W27" s="19">
        <f>+IF(E27=0,"",'Ark1'!W46)</f>
        <v>75.32097004279602</v>
      </c>
      <c r="X27" s="19">
        <f t="shared" si="17"/>
        <v>-2.4724439735282004</v>
      </c>
      <c r="Y27" s="19">
        <f>+IF(E27=0,"",'Ark1'!AG46)</f>
        <v>2204.6176747101217</v>
      </c>
      <c r="Z27" s="19">
        <f t="shared" si="18"/>
        <v>15.608053356924756</v>
      </c>
      <c r="AA27" s="19">
        <f>+IF(E27=0,"",'Ark1'!AH46)</f>
        <v>91.012838801711823</v>
      </c>
      <c r="AB27" s="130"/>
      <c r="AC27" s="19">
        <f>+IF(E27=0,"",'Ark1'!AI46)</f>
        <v>21.055634807417967</v>
      </c>
      <c r="AD27" s="19">
        <f t="shared" si="19"/>
        <v>0.9317957981300431</v>
      </c>
      <c r="AE27" s="19">
        <f>+IF(E27=0,"",'Ark1'!Y46)</f>
        <v>63.802453621080019</v>
      </c>
      <c r="AF27" s="5">
        <f>+IF(E27=0,"",'Ark1'!Z46)</f>
        <v>1.8931669611241957</v>
      </c>
      <c r="AG27" s="5">
        <f>+IF(E27=0,"",'Ark1'!AA46)</f>
        <v>2.4758279984957277</v>
      </c>
      <c r="AH27" s="19">
        <f t="shared" si="20"/>
        <v>138.28571555279001</v>
      </c>
      <c r="AI27" s="26"/>
      <c r="AP27"/>
      <c r="AR27"/>
      <c r="AS27"/>
      <c r="AY27"/>
    </row>
    <row r="28" spans="1:51" ht="15.6">
      <c r="A28" s="26"/>
      <c r="B28" s="2">
        <f>+'Ark1'!D47</f>
        <v>5</v>
      </c>
      <c r="C28" s="2" t="str">
        <f t="shared" si="10"/>
        <v>Mai</v>
      </c>
      <c r="D28" s="2">
        <f>+'Ark1'!C47</f>
        <v>2023</v>
      </c>
      <c r="E28" s="2">
        <f>+'Ark1'!Q47</f>
        <v>2173</v>
      </c>
      <c r="F28" s="19">
        <f t="shared" si="11"/>
        <v>-175</v>
      </c>
      <c r="G28" s="19">
        <f>+IF(E28=0,"",'Ark1'!R47)</f>
        <v>4199</v>
      </c>
      <c r="H28" s="19">
        <f t="shared" si="12"/>
        <v>-131</v>
      </c>
      <c r="I28" s="55">
        <f>+IF(E28=0,"",'Ark1'!AE47)</f>
        <v>7.358404598345718</v>
      </c>
      <c r="J28" s="55">
        <f t="shared" si="13"/>
        <v>0.36087716577570372</v>
      </c>
      <c r="K28" s="55">
        <f>+IF(E28=0,"",'Ark1'!AF47)</f>
        <v>7.4645145629853822</v>
      </c>
      <c r="L28" s="93"/>
      <c r="M28" s="5">
        <f>+IF(E28=0,"",'Ark1'!S47)</f>
        <v>3.9801482898828033</v>
      </c>
      <c r="N28" s="5">
        <f t="shared" si="14"/>
        <v>-0.13549481556331466</v>
      </c>
      <c r="O28" s="127"/>
      <c r="P28" s="414">
        <f>+IF(G28=0,"",'Ark1'!AR47)</f>
        <v>223.51855670103089</v>
      </c>
      <c r="Q28" s="415">
        <f>+IF(G28=0,"",'Ark1'!AS47)</f>
        <v>27.376442991660785</v>
      </c>
      <c r="R28" s="411"/>
      <c r="S28" s="5">
        <f>+IF(E28=0,"",'Ark1'!T47)</f>
        <v>8.2757799476065745</v>
      </c>
      <c r="T28" s="5">
        <f t="shared" si="15"/>
        <v>8.8053517636179635E-3</v>
      </c>
      <c r="U28" s="19">
        <f>+IF(E28=0,"",'Ark1'!U47)</f>
        <v>304.28668730650173</v>
      </c>
      <c r="V28" s="55">
        <f t="shared" si="16"/>
        <v>-4.4064997604733094</v>
      </c>
      <c r="W28" s="19">
        <f>+IF(E28=0,"",'Ark1'!W47)</f>
        <v>76.422957847106446</v>
      </c>
      <c r="X28" s="19">
        <f t="shared" si="17"/>
        <v>-0.6440167487365045</v>
      </c>
      <c r="Y28" s="19">
        <f>+IF(E28=0,"",'Ark1'!AG47)</f>
        <v>2225.9237113402073</v>
      </c>
      <c r="Z28" s="19">
        <f t="shared" si="18"/>
        <v>21.677409757025544</v>
      </c>
      <c r="AA28" s="19">
        <f>+IF(E28=0,"",'Ark1'!AH47)</f>
        <v>92.379137889973819</v>
      </c>
      <c r="AB28" s="130"/>
      <c r="AC28" s="19">
        <f>+IF(E28=0,"",'Ark1'!AI47)</f>
        <v>23.672302929268877</v>
      </c>
      <c r="AD28" s="19">
        <f t="shared" si="19"/>
        <v>0.39285720178619954</v>
      </c>
      <c r="AE28" s="19">
        <f>+IF(E28=0,"",'Ark1'!Y47)</f>
        <v>65.533818181996352</v>
      </c>
      <c r="AF28" s="5">
        <f>+IF(E28=0,"",'Ark1'!Z47)</f>
        <v>1.918449541968668</v>
      </c>
      <c r="AG28" s="5">
        <f>+IF(E28=0,"",'Ark1'!AA47)</f>
        <v>2.5221404370218714</v>
      </c>
      <c r="AH28" s="19">
        <f t="shared" si="20"/>
        <v>136.70131000280043</v>
      </c>
      <c r="AI28" s="26"/>
      <c r="AP28"/>
      <c r="AR28"/>
      <c r="AS28"/>
      <c r="AY28"/>
    </row>
    <row r="29" spans="1:51" ht="15.6">
      <c r="A29" s="26"/>
      <c r="B29" s="2">
        <f>+'Ark1'!D48</f>
        <v>6</v>
      </c>
      <c r="C29" s="2" t="str">
        <f t="shared" si="10"/>
        <v>Juni</v>
      </c>
      <c r="D29" s="2">
        <f>+'Ark1'!C48</f>
        <v>2023</v>
      </c>
      <c r="E29" s="2">
        <f>+'Ark1'!Q48</f>
        <v>2324</v>
      </c>
      <c r="F29" s="19">
        <f t="shared" si="11"/>
        <v>-156</v>
      </c>
      <c r="G29" s="19">
        <f>+IF(E29=0,"",'Ark1'!R48)</f>
        <v>4485</v>
      </c>
      <c r="H29" s="19">
        <f t="shared" si="12"/>
        <v>-271</v>
      </c>
      <c r="I29" s="55">
        <f>+IF(E29=0,"",'Ark1'!AE48)</f>
        <v>7.8595962428150878</v>
      </c>
      <c r="J29" s="55">
        <f t="shared" si="13"/>
        <v>0.17362846699453094</v>
      </c>
      <c r="K29" s="55">
        <f>+IF(E29=0,"",'Ark1'!AF48)</f>
        <v>7.9142625898354</v>
      </c>
      <c r="L29" s="93"/>
      <c r="M29" s="5">
        <f>+IF(E29=0,"",'Ark1'!S48)</f>
        <v>3.9751511081262594</v>
      </c>
      <c r="N29" s="5">
        <f t="shared" si="14"/>
        <v>-3.7115395434961229E-4</v>
      </c>
      <c r="O29" s="127"/>
      <c r="P29" s="414">
        <f>+IF(G29=0,"",'Ark1'!AR48)</f>
        <v>223.09011145364005</v>
      </c>
      <c r="Q29" s="415">
        <f>+IF(G29=0,"",'Ark1'!AS48)</f>
        <v>27.29783290034656</v>
      </c>
      <c r="R29" s="411"/>
      <c r="S29" s="5">
        <f>+IF(E29=0,"",'Ark1'!T48)</f>
        <v>8.1440356744704552</v>
      </c>
      <c r="T29" s="5">
        <f t="shared" si="15"/>
        <v>-1.9336907531229741E-2</v>
      </c>
      <c r="U29" s="19">
        <f>+IF(E29=0,"",'Ark1'!U48)</f>
        <v>302.04751393533991</v>
      </c>
      <c r="V29" s="55">
        <f t="shared" si="16"/>
        <v>-1.8990167627256369</v>
      </c>
      <c r="W29" s="19">
        <f>+IF(E29=0,"",'Ark1'!W48)</f>
        <v>74.336677814938682</v>
      </c>
      <c r="X29" s="19">
        <f t="shared" si="17"/>
        <v>-0.72640040205037337</v>
      </c>
      <c r="Y29" s="19">
        <f>+IF(E29=0,"",'Ark1'!AG48)</f>
        <v>2263.6741759544702</v>
      </c>
      <c r="Z29" s="19">
        <f t="shared" si="18"/>
        <v>40.086856201666706</v>
      </c>
      <c r="AA29" s="19">
        <f>+IF(E29=0,"",'Ark1'!AH48)</f>
        <v>94.024526198439233</v>
      </c>
      <c r="AB29" s="130"/>
      <c r="AC29" s="19">
        <f>+IF(E29=0,"",'Ark1'!AI48)</f>
        <v>24.905239687848375</v>
      </c>
      <c r="AD29" s="19">
        <f t="shared" si="19"/>
        <v>3.5427502008845337</v>
      </c>
      <c r="AE29" s="19">
        <f>+IF(E29=0,"",'Ark1'!Y48)</f>
        <v>64.872158793841024</v>
      </c>
      <c r="AF29" s="5">
        <f>+IF(E29=0,"",'Ark1'!Z48)</f>
        <v>1.9349400676909567</v>
      </c>
      <c r="AG29" s="5">
        <f>+IF(E29=0,"",'Ark1'!AA48)</f>
        <v>2.5241289524560755</v>
      </c>
      <c r="AH29" s="19">
        <f t="shared" si="20"/>
        <v>133.43241582370513</v>
      </c>
      <c r="AI29" s="26"/>
      <c r="AP29"/>
      <c r="AR29"/>
      <c r="AS29"/>
      <c r="AY29"/>
    </row>
    <row r="30" spans="1:51" ht="15.6">
      <c r="A30" s="26"/>
      <c r="B30" s="2">
        <f>+'Ark1'!D49</f>
        <v>7</v>
      </c>
      <c r="C30" s="2" t="str">
        <f t="shared" si="10"/>
        <v>Juli</v>
      </c>
      <c r="D30" s="2">
        <f>+'Ark1'!C49</f>
        <v>2023</v>
      </c>
      <c r="E30" s="2">
        <f>+'Ark1'!Q49</f>
        <v>1597</v>
      </c>
      <c r="F30" s="19">
        <f t="shared" si="11"/>
        <v>-221</v>
      </c>
      <c r="G30" s="19">
        <f>+IF(E30=0,"",'Ark1'!R49)</f>
        <v>2909</v>
      </c>
      <c r="H30" s="19">
        <f t="shared" si="12"/>
        <v>-383</v>
      </c>
      <c r="I30" s="55">
        <f>+IF(E30=0,"",'Ark1'!AE49)</f>
        <v>5.0977849432216473</v>
      </c>
      <c r="J30" s="55">
        <f t="shared" si="13"/>
        <v>-0.22227517410409803</v>
      </c>
      <c r="K30" s="55">
        <f>+IF(E30=0,"",'Ark1'!AF49)</f>
        <v>5.0646134575074244</v>
      </c>
      <c r="L30" s="93"/>
      <c r="M30" s="5">
        <f>+IF(E30=0,"",'Ark1'!S49)</f>
        <v>3.7335174318260256</v>
      </c>
      <c r="N30" s="5">
        <f t="shared" si="14"/>
        <v>5.9027946912890261E-2</v>
      </c>
      <c r="O30" s="127"/>
      <c r="P30" s="414">
        <f>+IF(G30=0,"",'Ark1'!AR49)</f>
        <v>224.07783288821059</v>
      </c>
      <c r="Q30" s="415">
        <f>+IF(G30=0,"",'Ark1'!AS49)</f>
        <v>26.692054385848905</v>
      </c>
      <c r="R30" s="411"/>
      <c r="S30" s="5">
        <f>+IF(E30=0,"",'Ark1'!T49)</f>
        <v>7.9174974217944323</v>
      </c>
      <c r="T30" s="5">
        <f t="shared" si="15"/>
        <v>0.14866388594996227</v>
      </c>
      <c r="U30" s="19">
        <f>+IF(E30=0,"",'Ark1'!U49)</f>
        <v>298.00931591612215</v>
      </c>
      <c r="V30" s="55">
        <f t="shared" si="16"/>
        <v>0.74509963422735837</v>
      </c>
      <c r="W30" s="19">
        <f>+IF(E30=0,"",'Ark1'!W49)</f>
        <v>72.77414919216227</v>
      </c>
      <c r="X30" s="19">
        <f t="shared" si="17"/>
        <v>2.8774298725997056</v>
      </c>
      <c r="Y30" s="19">
        <f>+IF(E30=0,"",'Ark1'!AG49)</f>
        <v>2271.0343380389168</v>
      </c>
      <c r="Z30" s="19">
        <f t="shared" si="18"/>
        <v>64.558551541920224</v>
      </c>
      <c r="AA30" s="19">
        <f>+IF(E30=0,"",'Ark1'!AH49)</f>
        <v>90.099690615331738</v>
      </c>
      <c r="AB30" s="130"/>
      <c r="AC30" s="19">
        <f>+IF(E30=0,"",'Ark1'!AI49)</f>
        <v>19.731866620831905</v>
      </c>
      <c r="AD30" s="19">
        <f t="shared" si="19"/>
        <v>4.8776746402729678</v>
      </c>
      <c r="AE30" s="19">
        <f>+IF(E30=0,"",'Ark1'!Y49)</f>
        <v>61.561287065459823</v>
      </c>
      <c r="AF30" s="5">
        <f>+IF(E30=0,"",'Ark1'!Z49)</f>
        <v>1.8628651670468064</v>
      </c>
      <c r="AG30" s="5">
        <f>+IF(E30=0,"",'Ark1'!AA49)</f>
        <v>2.4692122364898967</v>
      </c>
      <c r="AH30" s="19">
        <f t="shared" si="20"/>
        <v>131.22184500893945</v>
      </c>
      <c r="AI30" s="26"/>
      <c r="AP30"/>
      <c r="AR30"/>
      <c r="AS30"/>
      <c r="AY30"/>
    </row>
    <row r="31" spans="1:51" ht="15.6">
      <c r="A31" s="26"/>
      <c r="B31" s="2">
        <f>+'Ark1'!D50</f>
        <v>8</v>
      </c>
      <c r="C31" s="2" t="str">
        <f t="shared" si="10"/>
        <v>Aug</v>
      </c>
      <c r="D31" s="2">
        <f>+'Ark1'!C50</f>
        <v>2023</v>
      </c>
      <c r="E31" s="2">
        <f>+'Ark1'!Q50</f>
        <v>1931</v>
      </c>
      <c r="F31" s="19">
        <f t="shared" si="11"/>
        <v>-308</v>
      </c>
      <c r="G31" s="19">
        <f>+IF(E31=0,"",'Ark1'!R50)</f>
        <v>3896</v>
      </c>
      <c r="H31" s="19">
        <f t="shared" si="12"/>
        <v>-711</v>
      </c>
      <c r="I31" s="55">
        <f>+IF(E31=0,"",'Ark1'!AE50)</f>
        <v>6.827421842142158</v>
      </c>
      <c r="J31" s="55">
        <f t="shared" si="13"/>
        <v>-0.61775341925508354</v>
      </c>
      <c r="K31" s="55">
        <f>+IF(E31=0,"",'Ark1'!AF50)</f>
        <v>6.6857985451151132</v>
      </c>
      <c r="L31" s="93"/>
      <c r="M31" s="5">
        <f>+IF(E31=0,"",'Ark1'!S50)</f>
        <v>3.6070229796023754</v>
      </c>
      <c r="N31" s="5">
        <f t="shared" si="14"/>
        <v>0.10789634204779075</v>
      </c>
      <c r="O31" s="127"/>
      <c r="P31" s="414">
        <f>+IF(G31=0,"",'Ark1'!AR50)</f>
        <v>224.09662921348311</v>
      </c>
      <c r="Q31" s="415">
        <f>+IF(G31=0,"",'Ark1'!AS50)</f>
        <v>26.252942635506169</v>
      </c>
      <c r="R31" s="411"/>
      <c r="S31" s="5">
        <f>+IF(E31=0,"",'Ark1'!T50)</f>
        <v>7.7656570841889101</v>
      </c>
      <c r="T31" s="5">
        <f t="shared" si="15"/>
        <v>0.18501892486614224</v>
      </c>
      <c r="U31" s="19">
        <f>+IF(E31=0,"",'Ark1'!U50)</f>
        <v>293.73898870636566</v>
      </c>
      <c r="V31" s="55">
        <f t="shared" si="16"/>
        <v>0.57334946173807566</v>
      </c>
      <c r="W31" s="19">
        <f>+IF(E31=0,"",'Ark1'!W50)</f>
        <v>69.712525667351144</v>
      </c>
      <c r="X31" s="19">
        <f t="shared" si="17"/>
        <v>1.7724345017335565</v>
      </c>
      <c r="Y31" s="19">
        <f>+IF(E31=0,"",'Ark1'!AG50)</f>
        <v>2238.7898876404497</v>
      </c>
      <c r="Z31" s="19">
        <f t="shared" si="18"/>
        <v>73.855125291893728</v>
      </c>
      <c r="AA31" s="19">
        <f>+IF(E31=0,"",'Ark1'!AH50)</f>
        <v>91.375770020533892</v>
      </c>
      <c r="AB31" s="130"/>
      <c r="AC31" s="19">
        <f>+IF(E31=0,"",'Ark1'!AI50)</f>
        <v>16.606776180698152</v>
      </c>
      <c r="AD31" s="19">
        <f t="shared" si="19"/>
        <v>3.2141128423000556</v>
      </c>
      <c r="AE31" s="19">
        <f>+IF(E31=0,"",'Ark1'!Y50)</f>
        <v>56.57382991195928</v>
      </c>
      <c r="AF31" s="5">
        <f>+IF(E31=0,"",'Ark1'!Z50)</f>
        <v>1.6390578029141964</v>
      </c>
      <c r="AG31" s="5">
        <f>+IF(E31=0,"",'Ark1'!AA50)</f>
        <v>2.4512204623612872</v>
      </c>
      <c r="AH31" s="19">
        <f t="shared" si="20"/>
        <v>131.20435746471452</v>
      </c>
      <c r="AI31" s="26"/>
      <c r="AP31"/>
      <c r="AR31"/>
      <c r="AS31"/>
      <c r="AY31"/>
    </row>
    <row r="32" spans="1:51" ht="15.6">
      <c r="A32" s="26"/>
      <c r="B32" s="2">
        <f>+'Ark1'!D51</f>
        <v>9</v>
      </c>
      <c r="C32" s="2" t="str">
        <f t="shared" si="10"/>
        <v>Sept</v>
      </c>
      <c r="D32" s="2">
        <f>+'Ark1'!C51</f>
        <v>2023</v>
      </c>
      <c r="E32" s="2">
        <f>+'Ark1'!Q51</f>
        <v>1809</v>
      </c>
      <c r="F32" s="19">
        <f t="shared" si="11"/>
        <v>-465</v>
      </c>
      <c r="G32" s="19">
        <f>+IF(E32=0,"",'Ark1'!R51)</f>
        <v>3770</v>
      </c>
      <c r="H32" s="19">
        <f t="shared" si="12"/>
        <v>-1301</v>
      </c>
      <c r="I32" s="55">
        <f>+IF(E32=0,"",'Ark1'!AE51)</f>
        <v>6.6066171316416638</v>
      </c>
      <c r="J32" s="55">
        <f t="shared" si="13"/>
        <v>-1.5884086444697756</v>
      </c>
      <c r="K32" s="55">
        <f>+IF(E32=0,"",'Ark1'!AF51)</f>
        <v>6.4662119116052468</v>
      </c>
      <c r="L32" s="93"/>
      <c r="M32" s="5">
        <f>+IF(E32=0,"",'Ark1'!S51)</f>
        <v>3.620763277288499</v>
      </c>
      <c r="N32" s="5">
        <f t="shared" si="14"/>
        <v>0.134255340780562</v>
      </c>
      <c r="O32" s="127"/>
      <c r="P32" s="414">
        <f>+IF(G32=0,"",'Ark1'!AR51)</f>
        <v>223.91305587229189</v>
      </c>
      <c r="Q32" s="415">
        <f>+IF(G32=0,"",'Ark1'!AS51)</f>
        <v>26.307889220401488</v>
      </c>
      <c r="R32" s="411"/>
      <c r="S32" s="5">
        <f>+IF(E32=0,"",'Ark1'!T51)</f>
        <v>7.5997347480106079</v>
      </c>
      <c r="T32" s="5">
        <f t="shared" si="15"/>
        <v>0.16707846719814512</v>
      </c>
      <c r="U32" s="19">
        <f>+IF(E32=0,"",'Ark1'!U51)</f>
        <v>293.58633687002759</v>
      </c>
      <c r="V32" s="55">
        <f t="shared" si="16"/>
        <v>3.2122883588855871</v>
      </c>
      <c r="W32" s="19">
        <f>+IF(E32=0,"",'Ark1'!W51)</f>
        <v>67.214854111405842</v>
      </c>
      <c r="X32" s="19">
        <f t="shared" si="17"/>
        <v>2.276972036864322</v>
      </c>
      <c r="Y32" s="19">
        <f>+IF(E32=0,"",'Ark1'!AG51)</f>
        <v>2223.8882554161919</v>
      </c>
      <c r="Z32" s="19">
        <f t="shared" si="18"/>
        <v>50.255827572388171</v>
      </c>
      <c r="AA32" s="19">
        <f>+IF(E32=0,"",'Ark1'!AH51)</f>
        <v>92.997347480106114</v>
      </c>
      <c r="AB32" s="130"/>
      <c r="AC32" s="19">
        <f>+IF(E32=0,"",'Ark1'!AI51)</f>
        <v>18.514588859416449</v>
      </c>
      <c r="AD32" s="19">
        <f t="shared" si="19"/>
        <v>3.2513271753304718</v>
      </c>
      <c r="AE32" s="19">
        <f>+IF(E32=0,"",'Ark1'!Y51)</f>
        <v>55.958233468546759</v>
      </c>
      <c r="AF32" s="5">
        <f>+IF(E32=0,"",'Ark1'!Z51)</f>
        <v>1.6486129772402618</v>
      </c>
      <c r="AG32" s="5">
        <f>+IF(E32=0,"",'Ark1'!AA51)</f>
        <v>2.4393437247803922</v>
      </c>
      <c r="AH32" s="19">
        <f t="shared" si="20"/>
        <v>132.01487806548269</v>
      </c>
      <c r="AI32" s="26"/>
      <c r="AP32"/>
      <c r="AR32"/>
      <c r="AS32"/>
      <c r="AY32"/>
    </row>
    <row r="33" spans="1:97" ht="15.6">
      <c r="A33" s="26"/>
      <c r="B33" s="2">
        <f>+'Ark1'!D52</f>
        <v>10</v>
      </c>
      <c r="C33" s="2" t="str">
        <f t="shared" si="10"/>
        <v>Okt</v>
      </c>
      <c r="D33" s="2">
        <f>+'Ark1'!C52</f>
        <v>2023</v>
      </c>
      <c r="E33" s="2">
        <f>+'Ark1'!Q52</f>
        <v>3635</v>
      </c>
      <c r="F33" s="19">
        <f t="shared" si="11"/>
        <v>35</v>
      </c>
      <c r="G33" s="19">
        <f>+IF(E33=0,"",'Ark1'!R52)</f>
        <v>9615</v>
      </c>
      <c r="H33" s="19">
        <f t="shared" si="12"/>
        <v>534</v>
      </c>
      <c r="I33" s="55">
        <f>+IF(E33=0,"",'Ark1'!AE52)</f>
        <v>16.8495023131922</v>
      </c>
      <c r="J33" s="55">
        <f t="shared" si="13"/>
        <v>2.1740873905205298</v>
      </c>
      <c r="K33" s="55">
        <f>+IF(E33=0,"",'Ark1'!AF52)</f>
        <v>16.762928666999148</v>
      </c>
      <c r="L33" s="93"/>
      <c r="M33" s="5">
        <f>+IF(E33=0,"",'Ark1'!S52)</f>
        <v>4.0837068695924099</v>
      </c>
      <c r="N33" s="5">
        <f t="shared" si="14"/>
        <v>0.10104727162465954</v>
      </c>
      <c r="O33" s="127"/>
      <c r="P33" s="414">
        <f>+IF(G33=0,"",'Ark1'!AR52)</f>
        <v>221.59264069264063</v>
      </c>
      <c r="Q33" s="415">
        <f>+IF(G33=0,"",'Ark1'!AS52)</f>
        <v>27.457130209783159</v>
      </c>
      <c r="R33" s="411"/>
      <c r="S33" s="5">
        <f>+IF(E33=0,"",'Ark1'!T52)</f>
        <v>7.9033801352054098</v>
      </c>
      <c r="T33" s="5">
        <f t="shared" si="15"/>
        <v>4.279209424076047E-2</v>
      </c>
      <c r="U33" s="19">
        <f>+IF(E33=0,"",'Ark1'!U52)</f>
        <v>298.41995839833726</v>
      </c>
      <c r="V33" s="55">
        <f t="shared" si="16"/>
        <v>2.1671998915653035</v>
      </c>
      <c r="W33" s="19">
        <f>+IF(E33=0,"",'Ark1'!W52)</f>
        <v>69.537181487259502</v>
      </c>
      <c r="X33" s="19">
        <f t="shared" si="17"/>
        <v>0.9654382871713949</v>
      </c>
      <c r="Y33" s="19">
        <f>+IF(E33=0,"",'Ark1'!AG52)</f>
        <v>2340.5177489177495</v>
      </c>
      <c r="Z33" s="19">
        <f t="shared" si="18"/>
        <v>51.165654074287431</v>
      </c>
      <c r="AA33" s="19">
        <f>+IF(E33=0,"",'Ark1'!AH52)</f>
        <v>96.058242329693186</v>
      </c>
      <c r="AB33" s="130"/>
      <c r="AC33" s="19">
        <f>+IF(E33=0,"",'Ark1'!AI52)</f>
        <v>38.023920956838275</v>
      </c>
      <c r="AD33" s="19">
        <f t="shared" si="19"/>
        <v>5.0319597190891372</v>
      </c>
      <c r="AE33" s="19">
        <f>+IF(E33=0,"",'Ark1'!Y52)</f>
        <v>61.804087951924082</v>
      </c>
      <c r="AF33" s="5">
        <f>+IF(E33=0,"",'Ark1'!Z52)</f>
        <v>1.842777551111294</v>
      </c>
      <c r="AG33" s="5">
        <f>+IF(E33=0,"",'Ark1'!AA52)</f>
        <v>2.6306572922854454</v>
      </c>
      <c r="AH33" s="19">
        <f t="shared" si="20"/>
        <v>127.50168570023706</v>
      </c>
      <c r="AI33" s="26"/>
      <c r="AP33"/>
      <c r="AR33"/>
      <c r="AS33"/>
      <c r="AY33"/>
    </row>
    <row r="34" spans="1:97" ht="15.6">
      <c r="A34" s="26"/>
      <c r="B34" s="2">
        <f>+'Ark1'!D53</f>
        <v>11</v>
      </c>
      <c r="C34" s="2" t="str">
        <f t="shared" si="10"/>
        <v>Nov</v>
      </c>
      <c r="D34" s="2">
        <f>+'Ark1'!C53</f>
        <v>2023</v>
      </c>
      <c r="E34" s="2">
        <f>+'Ark1'!Q53</f>
        <v>3349</v>
      </c>
      <c r="F34" s="19">
        <f t="shared" si="11"/>
        <v>-342</v>
      </c>
      <c r="G34" s="19">
        <f>+IF(E34=0,"",'Ark1'!R53)</f>
        <v>8602</v>
      </c>
      <c r="H34" s="19">
        <f t="shared" si="12"/>
        <v>-1055</v>
      </c>
      <c r="I34" s="55">
        <f>+IF(E34=0,"",'Ark1'!AE53)</f>
        <v>15.074302537501756</v>
      </c>
      <c r="J34" s="55">
        <f t="shared" si="13"/>
        <v>-0.5319612999875396</v>
      </c>
      <c r="K34" s="55">
        <f>+IF(E34=0,"",'Ark1'!AF53)</f>
        <v>15.2439566766237</v>
      </c>
      <c r="L34" s="93"/>
      <c r="M34" s="5">
        <f>+IF(E34=0,"",'Ark1'!S53)</f>
        <v>4.2472905255797695</v>
      </c>
      <c r="N34" s="5">
        <f t="shared" si="14"/>
        <v>-6.9098477867530761E-3</v>
      </c>
      <c r="O34" s="127"/>
      <c r="P34" s="414">
        <f>+IF(G34=0,"",'Ark1'!AR53)</f>
        <v>221.34204793028323</v>
      </c>
      <c r="Q34" s="415">
        <f>+IF(G34=0,"",'Ark1'!AS53)</f>
        <v>27.964245086265802</v>
      </c>
      <c r="R34" s="411"/>
      <c r="S34" s="5">
        <f>+IF(E34=0,"",'Ark1'!T53)</f>
        <v>8.156242734247849</v>
      </c>
      <c r="T34" s="5">
        <f t="shared" si="15"/>
        <v>2.5718219562467226E-3</v>
      </c>
      <c r="U34" s="19">
        <f>+IF(E34=0,"",'Ark1'!U53)</f>
        <v>303.3370960241806</v>
      </c>
      <c r="V34" s="55">
        <f t="shared" si="16"/>
        <v>-1.1575607015105902</v>
      </c>
      <c r="W34" s="19">
        <f>+IF(E34=0,"",'Ark1'!W53)</f>
        <v>74.529179260637022</v>
      </c>
      <c r="X34" s="19">
        <f t="shared" si="17"/>
        <v>1.9911239639610159</v>
      </c>
      <c r="Y34" s="19">
        <f>+IF(E34=0,"",'Ark1'!AG53)</f>
        <v>2373.0100459937062</v>
      </c>
      <c r="Z34" s="19">
        <f t="shared" si="18"/>
        <v>27.102704275980614</v>
      </c>
      <c r="AA34" s="19">
        <f>+IF(E34=0,"",'Ark1'!AH53)</f>
        <v>96.012555219716319</v>
      </c>
      <c r="AB34" s="130"/>
      <c r="AC34" s="19">
        <f>+IF(E34=0,"",'Ark1'!AI53)</f>
        <v>39.630318530574286</v>
      </c>
      <c r="AD34" s="19">
        <f t="shared" si="19"/>
        <v>-0.18535921613795381</v>
      </c>
      <c r="AE34" s="19">
        <f>+IF(E34=0,"",'Ark1'!Y53)</f>
        <v>63.307304239952749</v>
      </c>
      <c r="AF34" s="5">
        <f>+IF(E34=0,"",'Ark1'!Z53)</f>
        <v>1.8357458583677828</v>
      </c>
      <c r="AG34" s="5">
        <f>+IF(E34=0,"",'Ark1'!AA53)</f>
        <v>2.5246059442647022</v>
      </c>
      <c r="AH34" s="19">
        <f t="shared" si="20"/>
        <v>127.82798645808393</v>
      </c>
      <c r="AI34" s="26"/>
      <c r="AP34"/>
      <c r="AR34"/>
      <c r="AS34"/>
      <c r="AY34"/>
    </row>
    <row r="35" spans="1:97" ht="15.6">
      <c r="A35" s="26"/>
      <c r="B35" s="2">
        <f>+'Ark1'!D54</f>
        <v>12</v>
      </c>
      <c r="C35" s="2" t="str">
        <f t="shared" si="10"/>
        <v>Des</v>
      </c>
      <c r="D35" s="2">
        <f>+'Ark1'!C54</f>
        <v>2023</v>
      </c>
      <c r="E35" s="2">
        <f>+'Ark1'!Q54</f>
        <v>884</v>
      </c>
      <c r="F35" s="19">
        <f t="shared" si="11"/>
        <v>-229</v>
      </c>
      <c r="G35" s="19">
        <f>+IF(E35=0,"",'Ark1'!R54)</f>
        <v>1984</v>
      </c>
      <c r="H35" s="19">
        <f t="shared" si="12"/>
        <v>-623</v>
      </c>
      <c r="I35" s="55">
        <f>+IF(E35=0,"",'Ark1'!AE54)</f>
        <v>3.4767979812140748</v>
      </c>
      <c r="J35" s="55">
        <f t="shared" si="13"/>
        <v>-0.7362629926219606</v>
      </c>
      <c r="K35" s="55">
        <f>+IF(E35=0,"",'Ark1'!AF54)</f>
        <v>3.53756819931546</v>
      </c>
      <c r="L35" s="93"/>
      <c r="M35" s="5">
        <f>+IF(E35=0,"",'Ark1'!S54)</f>
        <v>4.2262626262626259</v>
      </c>
      <c r="N35" s="5">
        <f t="shared" si="14"/>
        <v>8.7641139932244982E-2</v>
      </c>
      <c r="O35" s="127"/>
      <c r="P35" s="414">
        <f>+IF(G35=0,"",'Ark1'!AR54)</f>
        <v>222.34303864478559</v>
      </c>
      <c r="Q35" s="415">
        <f>+IF(G35=0,"",'Ark1'!AS54)</f>
        <v>27.854080858968203</v>
      </c>
      <c r="R35" s="411"/>
      <c r="S35" s="5">
        <f>+IF(E35=0,"",'Ark1'!T54)</f>
        <v>8.1416330645161281</v>
      </c>
      <c r="T35" s="5">
        <f t="shared" si="15"/>
        <v>7.7958342613557718E-2</v>
      </c>
      <c r="U35" s="19">
        <f>+IF(E35=0,"",'Ark1'!U54)</f>
        <v>305.20413306451638</v>
      </c>
      <c r="V35" s="55">
        <f t="shared" si="16"/>
        <v>3.6823072110447015</v>
      </c>
      <c r="W35" s="19">
        <f>+IF(E35=0,"",'Ark1'!W54)</f>
        <v>76.209677419354847</v>
      </c>
      <c r="X35" s="19">
        <f t="shared" si="17"/>
        <v>3.5207629582884721</v>
      </c>
      <c r="Y35" s="19">
        <f>+IF(E35=0,"",'Ark1'!AG54)</f>
        <v>2333.765484383272</v>
      </c>
      <c r="Z35" s="19">
        <f t="shared" si="18"/>
        <v>-12.458435302454291</v>
      </c>
      <c r="AA35" s="19">
        <f>+IF(E35=0,"",'Ark1'!AH54)</f>
        <v>95.110887096774221</v>
      </c>
      <c r="AB35" s="130"/>
      <c r="AC35" s="19">
        <f>+IF(E35=0,"",'Ark1'!AI54)</f>
        <v>36.239919354838719</v>
      </c>
      <c r="AD35" s="19">
        <f t="shared" si="19"/>
        <v>2.2161372297907604</v>
      </c>
      <c r="AE35" s="19">
        <f>+IF(E35=0,"",'Ark1'!Y54)</f>
        <v>61.582257989186765</v>
      </c>
      <c r="AF35" s="5">
        <f>+IF(E35=0,"",'Ark1'!Z54)</f>
        <v>1.8642418733208499</v>
      </c>
      <c r="AG35" s="5">
        <f>+IF(E35=0,"",'Ark1'!AA54)</f>
        <v>2.4254199325538055</v>
      </c>
      <c r="AH35" s="19">
        <f t="shared" si="20"/>
        <v>130.77755031807345</v>
      </c>
      <c r="AI35" s="26"/>
      <c r="AP35"/>
      <c r="AR35"/>
      <c r="AS35"/>
      <c r="AY35"/>
    </row>
    <row r="36" spans="1:97" ht="15.6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127"/>
      <c r="P36" s="26"/>
      <c r="Q36" s="26"/>
      <c r="R36" s="411"/>
      <c r="S36" s="26"/>
      <c r="T36" s="26"/>
      <c r="U36" s="26"/>
      <c r="V36" s="26"/>
      <c r="W36" s="26"/>
      <c r="X36" s="26"/>
      <c r="Y36" s="26"/>
      <c r="Z36" s="26"/>
      <c r="AA36" s="26"/>
      <c r="AB36" s="130"/>
      <c r="AC36" s="26"/>
      <c r="AD36" s="26"/>
      <c r="AE36" s="26"/>
      <c r="AF36" s="26"/>
      <c r="AG36" s="26"/>
      <c r="AH36" s="26"/>
      <c r="AI36" s="26"/>
      <c r="AP36"/>
      <c r="AR36"/>
      <c r="AS36"/>
      <c r="AY36"/>
    </row>
    <row r="37" spans="1:97" ht="15.6">
      <c r="A37" s="26"/>
      <c r="B37" s="91">
        <f>+'Ark1'!D55</f>
        <v>1</v>
      </c>
      <c r="C37" s="91" t="str">
        <f t="shared" ref="C37:C48" si="21">+C24</f>
        <v>Jan</v>
      </c>
      <c r="D37" s="91">
        <f>+'Ark1'!C55</f>
        <v>2022</v>
      </c>
      <c r="E37" s="91">
        <f>+'Ark1'!Q55</f>
        <v>2602</v>
      </c>
      <c r="F37" s="26"/>
      <c r="G37" s="115">
        <f>+IF(E37=0,"",'Ark1'!R55)</f>
        <v>5554</v>
      </c>
      <c r="H37" s="26"/>
      <c r="I37" s="114">
        <f>+IF(E37=0,"",'Ark1'!AE55)</f>
        <v>8.9755813765574715</v>
      </c>
      <c r="J37" s="26"/>
      <c r="K37" s="114">
        <f>+IF(E37=0,"",'Ark1'!AF55)</f>
        <v>8.9954083419815181</v>
      </c>
      <c r="L37" s="93"/>
      <c r="M37" s="113">
        <f>+IF(E37=0,"",'Ark1'!S55)</f>
        <v>3.7686742629770302</v>
      </c>
      <c r="N37" s="26"/>
      <c r="O37" s="127"/>
      <c r="P37" s="414">
        <f>+IF(G37=0,"",'Ark1'!AR55)</f>
        <v>224.10465563678329</v>
      </c>
      <c r="Q37" s="415">
        <f>+IF(G37=0,"",'Ark1'!AS55)</f>
        <v>26.781811795198362</v>
      </c>
      <c r="R37" s="411"/>
      <c r="S37" s="113">
        <f>+IF(E37=0,"",'Ark1'!T55)</f>
        <v>8.0365502340655368</v>
      </c>
      <c r="T37" s="26"/>
      <c r="U37" s="115">
        <f>+IF(E37=0,"",'Ark1'!U55)</f>
        <v>301.0911541231539</v>
      </c>
      <c r="V37" s="26"/>
      <c r="W37" s="115">
        <f>+IF(E37=0,"",'Ark1'!W55)</f>
        <v>76.395390709398626</v>
      </c>
      <c r="X37" s="26"/>
      <c r="Y37" s="115">
        <f>+IF(E37=0,"",'Ark1'!AG55)</f>
        <v>2158.1036937283566</v>
      </c>
      <c r="Z37" s="26"/>
      <c r="AA37" s="115">
        <f>+IF(E37=0,"",'Ark1'!AH55)</f>
        <v>93.320129636298162</v>
      </c>
      <c r="AB37" s="130"/>
      <c r="AC37" s="115">
        <f>+IF(E37=0,"",'Ark1'!AI55)</f>
        <v>15.75441123514584</v>
      </c>
      <c r="AD37" s="115" t="str">
        <f>+IF(J37=0,"",AC37-#REF!)</f>
        <v/>
      </c>
      <c r="AE37" s="115">
        <f>+IF(E37=0,"",'Ark1'!Y55)</f>
        <v>53.386565934784912</v>
      </c>
      <c r="AF37" s="113">
        <f>+IF(E37=0,"",'Ark1'!Z55)</f>
        <v>1.5328630142633077</v>
      </c>
      <c r="AG37" s="113">
        <f>+IF(E37=0,"",'Ark1'!AA55)</f>
        <v>2.2188336929285994</v>
      </c>
      <c r="AH37" s="115">
        <f t="shared" ref="AH37:AH48" si="22">IF(E37=0,"",1000*U37/Y37)</f>
        <v>139.51653713310989</v>
      </c>
      <c r="AI37" s="26"/>
      <c r="AP37"/>
      <c r="AR37"/>
      <c r="AS37"/>
      <c r="AY37"/>
    </row>
    <row r="38" spans="1:97" ht="15.6">
      <c r="A38" s="26"/>
      <c r="B38" s="91">
        <f>+'Ark1'!D56</f>
        <v>2</v>
      </c>
      <c r="C38" s="91" t="str">
        <f t="shared" si="21"/>
        <v>Feb</v>
      </c>
      <c r="D38" s="91">
        <f>+'Ark1'!C56</f>
        <v>2022</v>
      </c>
      <c r="E38" s="91">
        <f>+'Ark1'!Q56</f>
        <v>2007</v>
      </c>
      <c r="F38" s="26"/>
      <c r="G38" s="115">
        <f>+IF(E38=0,"",'Ark1'!R56)</f>
        <v>3901</v>
      </c>
      <c r="H38" s="26"/>
      <c r="I38" s="114">
        <f>+IF(E38=0,"",'Ark1'!AE56)</f>
        <v>6.304238917888136</v>
      </c>
      <c r="J38" s="26"/>
      <c r="K38" s="114">
        <f>+IF(E38=0,"",'Ark1'!AF56)</f>
        <v>6.2677038372710996</v>
      </c>
      <c r="L38" s="93"/>
      <c r="M38" s="113">
        <f>+IF(E38=0,"",'Ark1'!S56)</f>
        <v>3.635918577686164</v>
      </c>
      <c r="N38" s="26"/>
      <c r="O38" s="127"/>
      <c r="P38" s="414">
        <f>+IF(G38=0,"",'Ark1'!AR56)</f>
        <v>224.43645484949835</v>
      </c>
      <c r="Q38" s="415">
        <f>+IF(G38=0,"",'Ark1'!AS56)</f>
        <v>26.471303607239477</v>
      </c>
      <c r="R38" s="411"/>
      <c r="S38" s="113">
        <f>+IF(E38=0,"",'Ark1'!T56)</f>
        <v>8.0602409638554207</v>
      </c>
      <c r="T38" s="26"/>
      <c r="U38" s="115">
        <f>+IF(E38=0,"",'Ark1'!U56)</f>
        <v>298.68643937451913</v>
      </c>
      <c r="V38" s="26"/>
      <c r="W38" s="115">
        <f>+IF(E38=0,"",'Ark1'!W56)</f>
        <v>76.365034606511117</v>
      </c>
      <c r="X38" s="26"/>
      <c r="Y38" s="115">
        <f>+IF(E38=0,"",'Ark1'!AG56)</f>
        <v>2142.1092530657743</v>
      </c>
      <c r="Z38" s="26"/>
      <c r="AA38" s="115">
        <f>+IF(E38=0,"",'Ark1'!AH56)</f>
        <v>91.617533965649841</v>
      </c>
      <c r="AB38" s="130"/>
      <c r="AC38" s="115">
        <f>+IF(E38=0,"",'Ark1'!AI56)</f>
        <v>10.920276852089213</v>
      </c>
      <c r="AD38" s="115" t="str">
        <f>+IF(J38=0,"",AC38-#REF!)</f>
        <v/>
      </c>
      <c r="AE38" s="115">
        <f>+IF(E38=0,"",'Ark1'!Y56)</f>
        <v>54.734770221245618</v>
      </c>
      <c r="AF38" s="113">
        <f>+IF(E38=0,"",'Ark1'!Z56)</f>
        <v>1.517914460605496</v>
      </c>
      <c r="AG38" s="113">
        <f>+IF(E38=0,"",'Ark1'!AA56)</f>
        <v>2.2986930168288038</v>
      </c>
      <c r="AH38" s="115">
        <f t="shared" si="22"/>
        <v>139.43567021478518</v>
      </c>
      <c r="AI38" s="26"/>
      <c r="AP38"/>
      <c r="AR38"/>
      <c r="AS38"/>
      <c r="AY38"/>
    </row>
    <row r="39" spans="1:97" ht="15.6">
      <c r="A39" s="26"/>
      <c r="B39" s="91">
        <f>+'Ark1'!D57</f>
        <v>3</v>
      </c>
      <c r="C39" s="91" t="str">
        <f t="shared" si="21"/>
        <v>Mars</v>
      </c>
      <c r="D39" s="91">
        <f>+'Ark1'!C57</f>
        <v>2022</v>
      </c>
      <c r="E39" s="91">
        <f>+'Ark1'!Q57</f>
        <v>2812</v>
      </c>
      <c r="F39" s="26"/>
      <c r="G39" s="115">
        <f>+IF(E39=0,"",'Ark1'!R57)</f>
        <v>5470</v>
      </c>
      <c r="H39" s="26"/>
      <c r="I39" s="114">
        <f>+IF(E39=0,"",'Ark1'!AE57)</f>
        <v>8.8398325764799051</v>
      </c>
      <c r="J39" s="26"/>
      <c r="K39" s="114">
        <f>+IF(E39=0,"",'Ark1'!AF57)</f>
        <v>8.9526224136344901</v>
      </c>
      <c r="L39" s="93"/>
      <c r="M39" s="113">
        <f>+IF(E39=0,"",'Ark1'!S57)</f>
        <v>3.9030837004405279</v>
      </c>
      <c r="N39" s="26"/>
      <c r="O39" s="127"/>
      <c r="P39" s="414">
        <f>+IF(G39=0,"",'Ark1'!AR57)</f>
        <v>223.96018827221025</v>
      </c>
      <c r="Q39" s="415">
        <f>+IF(G39=0,"",'Ark1'!AS57)</f>
        <v>27.166203659909034</v>
      </c>
      <c r="R39" s="411"/>
      <c r="S39" s="113">
        <f>+IF(E39=0,"",'Ark1'!T57)</f>
        <v>8.2840950639853741</v>
      </c>
      <c r="T39" s="26"/>
      <c r="U39" s="115">
        <f>+IF(E39=0,"",'Ark1'!U57)</f>
        <v>304.26074954296246</v>
      </c>
      <c r="V39" s="26"/>
      <c r="W39" s="115">
        <f>+IF(E39=0,"",'Ark1'!W57)</f>
        <v>78.080438756855557</v>
      </c>
      <c r="X39" s="26"/>
      <c r="Y39" s="115">
        <f>+IF(E39=0,"",'Ark1'!AG57)</f>
        <v>2161.6362031770936</v>
      </c>
      <c r="Z39" s="26"/>
      <c r="AA39" s="115">
        <f>+IF(E39=0,"",'Ark1'!AH57)</f>
        <v>93.034734917733104</v>
      </c>
      <c r="AB39" s="130"/>
      <c r="AC39" s="115">
        <f>+IF(E39=0,"",'Ark1'!AI57)</f>
        <v>17.477148080438749</v>
      </c>
      <c r="AD39" s="115" t="str">
        <f>+IF(J39=0,"",AC39-#REF!)</f>
        <v/>
      </c>
      <c r="AE39" s="115">
        <f>+IF(E39=0,"",'Ark1'!Y57)</f>
        <v>59.190107693751791</v>
      </c>
      <c r="AF39" s="113">
        <f>+IF(E39=0,"",'Ark1'!Z57)</f>
        <v>1.752912375318743</v>
      </c>
      <c r="AG39" s="113">
        <f>+IF(E39=0,"",'Ark1'!AA57)</f>
        <v>2.3915037099321328</v>
      </c>
      <c r="AH39" s="115">
        <f t="shared" si="22"/>
        <v>140.75483612634318</v>
      </c>
      <c r="AI39" s="26"/>
      <c r="AP39"/>
      <c r="AR39"/>
      <c r="AS39"/>
      <c r="AY39"/>
    </row>
    <row r="40" spans="1:97" ht="15.6">
      <c r="A40" s="26"/>
      <c r="B40" s="91">
        <f>+'Ark1'!D58</f>
        <v>4</v>
      </c>
      <c r="C40" s="91" t="str">
        <f t="shared" si="21"/>
        <v>April</v>
      </c>
      <c r="D40" s="91">
        <f>+'Ark1'!C58</f>
        <v>2022</v>
      </c>
      <c r="E40" s="91">
        <f>+'Ark1'!Q58</f>
        <v>1949</v>
      </c>
      <c r="F40" s="26"/>
      <c r="G40" s="115">
        <f>+IF(E40=0,"",'Ark1'!R58)</f>
        <v>3553</v>
      </c>
      <c r="H40" s="26"/>
      <c r="I40" s="114">
        <f>+IF(E40=0,"",'Ark1'!AE58)</f>
        <v>5.7418510318524847</v>
      </c>
      <c r="J40" s="26"/>
      <c r="K40" s="114">
        <f>+IF(E40=0,"",'Ark1'!AF58)</f>
        <v>5.8507433338340329</v>
      </c>
      <c r="L40" s="93"/>
      <c r="M40" s="113">
        <f>+IF(E40=0,"",'Ark1'!S58)</f>
        <v>3.9818696883852689</v>
      </c>
      <c r="N40" s="26"/>
      <c r="O40" s="127"/>
      <c r="P40" s="414">
        <f>+IF(G40=0,"",'Ark1'!AR58)</f>
        <v>223.98913718187455</v>
      </c>
      <c r="Q40" s="415">
        <f>+IF(G40=0,"",'Ark1'!AS58)</f>
        <v>27.358124467873381</v>
      </c>
      <c r="R40" s="411"/>
      <c r="S40" s="113">
        <f>+IF(E40=0,"",'Ark1'!T58)</f>
        <v>8.2713200112580925</v>
      </c>
      <c r="T40" s="26"/>
      <c r="U40" s="115">
        <f>+IF(E40=0,"",'Ark1'!U58)</f>
        <v>306.12502110892223</v>
      </c>
      <c r="V40" s="26"/>
      <c r="W40" s="115">
        <f>+IF(E40=0,"",'Ark1'!W58)</f>
        <v>77.79341401632422</v>
      </c>
      <c r="X40" s="26"/>
      <c r="Y40" s="115">
        <f>+IF(E40=0,"",'Ark1'!AG58)</f>
        <v>2189.009621353197</v>
      </c>
      <c r="Z40" s="26"/>
      <c r="AA40" s="115">
        <f>+IF(E40=0,"",'Ark1'!AH58)</f>
        <v>90.515057697720238</v>
      </c>
      <c r="AB40" s="130"/>
      <c r="AC40" s="115">
        <f>+IF(E40=0,"",'Ark1'!AI58)</f>
        <v>20.123839009287924</v>
      </c>
      <c r="AD40" s="115" t="str">
        <f>+IF(J40=0,"",AC40-#REF!)</f>
        <v/>
      </c>
      <c r="AE40" s="115">
        <f>+IF(E40=0,"",'Ark1'!Y58)</f>
        <v>62.286951118651544</v>
      </c>
      <c r="AF40" s="113">
        <f>+IF(E40=0,"",'Ark1'!Z58)</f>
        <v>1.8471090957410037</v>
      </c>
      <c r="AG40" s="113">
        <f>+IF(E40=0,"",'Ark1'!AA58)</f>
        <v>2.4381136967533767</v>
      </c>
      <c r="AH40" s="115">
        <f t="shared" si="22"/>
        <v>139.84635705697929</v>
      </c>
      <c r="AI40" s="26"/>
      <c r="AP40"/>
      <c r="AR40"/>
      <c r="AS40"/>
      <c r="AY40"/>
    </row>
    <row r="41" spans="1:97" ht="15.6">
      <c r="A41" s="26"/>
      <c r="B41" s="91">
        <f>+'Ark1'!D59</f>
        <v>5</v>
      </c>
      <c r="C41" s="91" t="str">
        <f t="shared" si="21"/>
        <v>Mai</v>
      </c>
      <c r="D41" s="91">
        <f>+'Ark1'!C59</f>
        <v>2022</v>
      </c>
      <c r="E41" s="91">
        <f>+'Ark1'!Q59</f>
        <v>2348</v>
      </c>
      <c r="F41" s="26"/>
      <c r="G41" s="115">
        <f>+IF(E41=0,"",'Ark1'!R59)</f>
        <v>4330</v>
      </c>
      <c r="H41" s="26"/>
      <c r="I41" s="114">
        <f>+IF(E41=0,"",'Ark1'!AE59)</f>
        <v>6.9975274325700143</v>
      </c>
      <c r="J41" s="26"/>
      <c r="K41" s="114">
        <f>+IF(E41=0,"",'Ark1'!AF59)</f>
        <v>7.1900506847171188</v>
      </c>
      <c r="L41" s="93"/>
      <c r="M41" s="113">
        <f>+IF(E41=0,"",'Ark1'!S59)</f>
        <v>4.115643105446118</v>
      </c>
      <c r="N41" s="26"/>
      <c r="O41" s="127"/>
      <c r="P41" s="414">
        <f>+IF(G41=0,"",'Ark1'!AR59)</f>
        <v>223.55696859589929</v>
      </c>
      <c r="Q41" s="415">
        <f>+IF(G41=0,"",'Ark1'!AS59)</f>
        <v>27.670699244730887</v>
      </c>
      <c r="R41" s="411"/>
      <c r="S41" s="113">
        <f>+IF(E41=0,"",'Ark1'!T59)</f>
        <v>8.2669745958429566</v>
      </c>
      <c r="T41" s="26"/>
      <c r="U41" s="115">
        <f>+IF(E41=0,"",'Ark1'!U59)</f>
        <v>308.69318706697504</v>
      </c>
      <c r="V41" s="26"/>
      <c r="W41" s="115">
        <f>+IF(E41=0,"",'Ark1'!W59)</f>
        <v>77.06697459584295</v>
      </c>
      <c r="X41" s="26"/>
      <c r="Y41" s="115">
        <f>+IF(E41=0,"",'Ark1'!AG59)</f>
        <v>2204.2463015831818</v>
      </c>
      <c r="Z41" s="26"/>
      <c r="AA41" s="115">
        <f>+IF(E41=0,"",'Ark1'!AH59)</f>
        <v>88.799076212471121</v>
      </c>
      <c r="AB41" s="130"/>
      <c r="AC41" s="115">
        <f>+IF(E41=0,"",'Ark1'!AI59)</f>
        <v>23.279445727482678</v>
      </c>
      <c r="AD41" s="115" t="str">
        <f>+IF(J41=0,"",AC41-#REF!)</f>
        <v/>
      </c>
      <c r="AE41" s="115">
        <f>+IF(E41=0,"",'Ark1'!Y59)</f>
        <v>63.600117377952081</v>
      </c>
      <c r="AF41" s="113">
        <f>+IF(E41=0,"",'Ark1'!Z59)</f>
        <v>1.9327741145269717</v>
      </c>
      <c r="AG41" s="113">
        <f>+IF(E41=0,"",'Ark1'!AA59)</f>
        <v>2.4481400475044861</v>
      </c>
      <c r="AH41" s="115">
        <f t="shared" si="22"/>
        <v>140.04477940838947</v>
      </c>
      <c r="AI41" s="26"/>
      <c r="AP41"/>
      <c r="AR41"/>
      <c r="AS41"/>
      <c r="AY41"/>
    </row>
    <row r="42" spans="1:97" ht="15.6">
      <c r="A42" s="26"/>
      <c r="B42" s="91">
        <f>+'Ark1'!D60</f>
        <v>6</v>
      </c>
      <c r="C42" s="91" t="str">
        <f t="shared" si="21"/>
        <v>Juni</v>
      </c>
      <c r="D42" s="91">
        <f>+'Ark1'!C60</f>
        <v>2022</v>
      </c>
      <c r="E42" s="91">
        <f>+'Ark1'!Q60</f>
        <v>2480</v>
      </c>
      <c r="F42" s="26"/>
      <c r="G42" s="115">
        <f>+IF(E42=0,"",'Ark1'!R60)</f>
        <v>4756</v>
      </c>
      <c r="H42" s="26"/>
      <c r="I42" s="114">
        <f>+IF(E42=0,"",'Ark1'!AE60)</f>
        <v>7.6859677758205569</v>
      </c>
      <c r="J42" s="26"/>
      <c r="K42" s="114">
        <f>+IF(E42=0,"",'Ark1'!AF60)</f>
        <v>7.7759963395505052</v>
      </c>
      <c r="L42" s="93"/>
      <c r="M42" s="113">
        <f>+IF(E42=0,"",'Ark1'!S60)</f>
        <v>3.975522262080609</v>
      </c>
      <c r="N42" s="26"/>
      <c r="O42" s="127"/>
      <c r="P42" s="414">
        <f>+IF(G42=0,"",'Ark1'!AR60)</f>
        <v>223.40856031128405</v>
      </c>
      <c r="Q42" s="415">
        <f>+IF(G42=0,"",'Ark1'!AS60)</f>
        <v>27.409961192141843</v>
      </c>
      <c r="R42" s="411"/>
      <c r="S42" s="113">
        <f>+IF(E42=0,"",'Ark1'!T60)</f>
        <v>8.1633725820016849</v>
      </c>
      <c r="T42" s="26"/>
      <c r="U42" s="115">
        <f>+IF(E42=0,"",'Ark1'!U60)</f>
        <v>303.94653069806554</v>
      </c>
      <c r="V42" s="26"/>
      <c r="W42" s="115">
        <f>+IF(E42=0,"",'Ark1'!W60)</f>
        <v>75.063078216989055</v>
      </c>
      <c r="X42" s="26"/>
      <c r="Y42" s="115">
        <f>+IF(E42=0,"",'Ark1'!AG60)</f>
        <v>2223.5873197528035</v>
      </c>
      <c r="Z42" s="26"/>
      <c r="AA42" s="115">
        <f>+IF(E42=0,"",'Ark1'!AH60)</f>
        <v>91.505466778805697</v>
      </c>
      <c r="AB42" s="130"/>
      <c r="AC42" s="115">
        <f>+IF(E42=0,"",'Ark1'!AI60)</f>
        <v>21.362489486963842</v>
      </c>
      <c r="AD42" s="115" t="str">
        <f>+IF(J42=0,"",AC42-#REF!)</f>
        <v/>
      </c>
      <c r="AE42" s="115">
        <f>+IF(E42=0,"",'Ark1'!Y60)</f>
        <v>62.801001965974358</v>
      </c>
      <c r="AF42" s="113">
        <f>+IF(E42=0,"",'Ark1'!Z60)</f>
        <v>1.9180256534479223</v>
      </c>
      <c r="AG42" s="113">
        <f>+IF(E42=0,"",'Ark1'!AA60)</f>
        <v>2.5150538982241328</v>
      </c>
      <c r="AH42" s="115">
        <f t="shared" si="22"/>
        <v>136.69196977245548</v>
      </c>
      <c r="AI42" s="26"/>
      <c r="AP42"/>
      <c r="AR42"/>
      <c r="AS42"/>
      <c r="AY42"/>
    </row>
    <row r="43" spans="1:97" ht="15.6">
      <c r="A43" s="26"/>
      <c r="B43" s="91">
        <f>+'Ark1'!D61</f>
        <v>7</v>
      </c>
      <c r="C43" s="91" t="str">
        <f t="shared" si="21"/>
        <v>Juli</v>
      </c>
      <c r="D43" s="91">
        <f>+'Ark1'!C61</f>
        <v>2022</v>
      </c>
      <c r="E43" s="91">
        <f>+'Ark1'!Q61</f>
        <v>1818</v>
      </c>
      <c r="F43" s="26"/>
      <c r="G43" s="115">
        <f>+IF(E43=0,"",'Ark1'!R61)</f>
        <v>3292</v>
      </c>
      <c r="H43" s="26"/>
      <c r="I43" s="114">
        <f>+IF(E43=0,"",'Ark1'!AE61)</f>
        <v>5.3200601173257454</v>
      </c>
      <c r="J43" s="26"/>
      <c r="K43" s="114">
        <f>+IF(E43=0,"",'Ark1'!AF61)</f>
        <v>5.2640435163429373</v>
      </c>
      <c r="L43" s="93"/>
      <c r="M43" s="113">
        <f>+IF(E43=0,"",'Ark1'!S61)</f>
        <v>3.6744894849131353</v>
      </c>
      <c r="N43" s="26"/>
      <c r="O43" s="127"/>
      <c r="P43" s="414">
        <f>+IF(G43=0,"",'Ark1'!AR61)</f>
        <v>224.12725344644747</v>
      </c>
      <c r="Q43" s="415">
        <f>+IF(G43=0,"",'Ark1'!AS61)</f>
        <v>26.539623634462846</v>
      </c>
      <c r="R43" s="411"/>
      <c r="S43" s="113">
        <f>+IF(E43=0,"",'Ark1'!T61)</f>
        <v>7.76883353584447</v>
      </c>
      <c r="T43" s="26"/>
      <c r="U43" s="115">
        <f>+IF(E43=0,"",'Ark1'!U61)</f>
        <v>297.26421628189479</v>
      </c>
      <c r="V43" s="26"/>
      <c r="W43" s="115">
        <f>+IF(E43=0,"",'Ark1'!W61)</f>
        <v>69.896719319562564</v>
      </c>
      <c r="X43" s="26"/>
      <c r="Y43" s="115">
        <f>+IF(E43=0,"",'Ark1'!AG61)</f>
        <v>2206.4757864969965</v>
      </c>
      <c r="Z43" s="26"/>
      <c r="AA43" s="115">
        <f>+IF(E43=0,"",'Ark1'!AH61)</f>
        <v>85.692588092345105</v>
      </c>
      <c r="AB43" s="130"/>
      <c r="AC43" s="115">
        <f>+IF(E43=0,"",'Ark1'!AI61)</f>
        <v>14.854191980558937</v>
      </c>
      <c r="AD43" s="115" t="str">
        <f>+IF(J43=0,"",AC43-#REF!)</f>
        <v/>
      </c>
      <c r="AE43" s="115">
        <f>+IF(E43=0,"",'Ark1'!Y61)</f>
        <v>59.023041777908013</v>
      </c>
      <c r="AF43" s="113">
        <f>+IF(E43=0,"",'Ark1'!Z61)</f>
        <v>1.7743133259388624</v>
      </c>
      <c r="AG43" s="113">
        <f>+IF(E43=0,"",'Ark1'!AA61)</f>
        <v>2.5520750331288888</v>
      </c>
      <c r="AH43" s="115">
        <f t="shared" si="22"/>
        <v>134.72353428986943</v>
      </c>
      <c r="AI43" s="26"/>
      <c r="AP43"/>
      <c r="AR43"/>
      <c r="AS43"/>
      <c r="AY43"/>
    </row>
    <row r="44" spans="1:97" ht="15.6">
      <c r="A44" s="26"/>
      <c r="B44" s="91">
        <f>+'Ark1'!D62</f>
        <v>8</v>
      </c>
      <c r="C44" s="91" t="str">
        <f t="shared" si="21"/>
        <v>Aug</v>
      </c>
      <c r="D44" s="91">
        <f>+'Ark1'!C62</f>
        <v>2022</v>
      </c>
      <c r="E44" s="91">
        <f>+'Ark1'!Q62</f>
        <v>2239</v>
      </c>
      <c r="F44" s="26"/>
      <c r="G44" s="115">
        <f>+IF(E44=0,"",'Ark1'!R62)</f>
        <v>4607</v>
      </c>
      <c r="H44" s="26"/>
      <c r="I44" s="114">
        <f>+IF(E44=0,"",'Ark1'!AE62)</f>
        <v>7.4451752613972415</v>
      </c>
      <c r="J44" s="26"/>
      <c r="K44" s="114">
        <f>+IF(E44=0,"",'Ark1'!AF62)</f>
        <v>7.265211976804232</v>
      </c>
      <c r="L44" s="93"/>
      <c r="M44" s="113">
        <f>+IF(E44=0,"",'Ark1'!S62)</f>
        <v>3.4991266375545846</v>
      </c>
      <c r="N44" s="26"/>
      <c r="O44" s="127"/>
      <c r="P44" s="414">
        <f>+IF(G44=0,"",'Ark1'!AR62)</f>
        <v>224.47600186393285</v>
      </c>
      <c r="Q44" s="415">
        <f>+IF(G44=0,"",'Ark1'!AS62)</f>
        <v>26.02795786239648</v>
      </c>
      <c r="R44" s="411"/>
      <c r="S44" s="113">
        <f>+IF(E44=0,"",'Ark1'!T62)</f>
        <v>7.5806381593227679</v>
      </c>
      <c r="T44" s="26"/>
      <c r="U44" s="115">
        <f>+IF(E44=0,"",'Ark1'!U62)</f>
        <v>293.16563924462758</v>
      </c>
      <c r="V44" s="26"/>
      <c r="W44" s="115">
        <f>+IF(E44=0,"",'Ark1'!W62)</f>
        <v>67.940091165617588</v>
      </c>
      <c r="X44" s="26"/>
      <c r="Y44" s="115">
        <f>+IF(E44=0,"",'Ark1'!AG62)</f>
        <v>2164.934762348556</v>
      </c>
      <c r="Z44" s="26"/>
      <c r="AA44" s="115">
        <f>+IF(E44=0,"",'Ark1'!AH62)</f>
        <v>92.902105491643184</v>
      </c>
      <c r="AB44" s="130"/>
      <c r="AC44" s="115">
        <f>+IF(E44=0,"",'Ark1'!AI62)</f>
        <v>13.392663338398096</v>
      </c>
      <c r="AD44" s="115" t="str">
        <f>+IF(J44=0,"",AC44-#REF!)</f>
        <v/>
      </c>
      <c r="AE44" s="115">
        <f>+IF(E44=0,"",'Ark1'!Y62)</f>
        <v>54.305611037984129</v>
      </c>
      <c r="AF44" s="113">
        <f>+IF(E44=0,"",'Ark1'!Z62)</f>
        <v>1.5832591992752876</v>
      </c>
      <c r="AG44" s="113">
        <f>+IF(E44=0,"",'Ark1'!AA62)</f>
        <v>2.389007499305273</v>
      </c>
      <c r="AH44" s="115">
        <f t="shared" si="22"/>
        <v>135.41546116918403</v>
      </c>
      <c r="AI44" s="26"/>
      <c r="AP44"/>
      <c r="AR44"/>
      <c r="AS44"/>
      <c r="AY44"/>
    </row>
    <row r="45" spans="1:97" ht="15.6">
      <c r="A45" s="26"/>
      <c r="B45" s="91">
        <f>+'Ark1'!D63</f>
        <v>9</v>
      </c>
      <c r="C45" s="91" t="str">
        <f t="shared" si="21"/>
        <v>Sept</v>
      </c>
      <c r="D45" s="91">
        <f>+'Ark1'!C63</f>
        <v>2022</v>
      </c>
      <c r="E45" s="91">
        <f>+'Ark1'!Q63</f>
        <v>2274</v>
      </c>
      <c r="F45" s="26"/>
      <c r="G45" s="115">
        <f>+IF(E45=0,"",'Ark1'!R63)</f>
        <v>5071</v>
      </c>
      <c r="H45" s="26"/>
      <c r="I45" s="114">
        <f>+IF(E45=0,"",'Ark1'!AE63)</f>
        <v>8.1950257761114393</v>
      </c>
      <c r="J45" s="26"/>
      <c r="K45" s="114">
        <f>+IF(E45=0,"",'Ark1'!AF63)</f>
        <v>7.920788576874882</v>
      </c>
      <c r="L45" s="93"/>
      <c r="M45" s="113">
        <f>+IF(E45=0,"",'Ark1'!S63)</f>
        <v>3.486507936507937</v>
      </c>
      <c r="N45" s="26"/>
      <c r="O45" s="127"/>
      <c r="P45" s="414">
        <f>+IF(G45=0,"",'Ark1'!AR63)</f>
        <v>223.90131578947364</v>
      </c>
      <c r="Q45" s="415">
        <f>+IF(G45=0,"",'Ark1'!AS63)</f>
        <v>25.972934960872777</v>
      </c>
      <c r="R45" s="411"/>
      <c r="S45" s="113">
        <f>+IF(E45=0,"",'Ark1'!T63)</f>
        <v>7.4326562808124628</v>
      </c>
      <c r="T45" s="26"/>
      <c r="U45" s="115">
        <f>+IF(E45=0,"",'Ark1'!U63)</f>
        <v>290.37404851114201</v>
      </c>
      <c r="V45" s="26"/>
      <c r="W45" s="115">
        <f>+IF(E45=0,"",'Ark1'!W63)</f>
        <v>64.93788207454152</v>
      </c>
      <c r="X45" s="26"/>
      <c r="Y45" s="115">
        <f>+IF(E45=0,"",'Ark1'!AG63)</f>
        <v>2173.6324278438037</v>
      </c>
      <c r="Z45" s="26"/>
      <c r="AA45" s="115">
        <f>+IF(E45=0,"",'Ark1'!AH63)</f>
        <v>92.565568921317308</v>
      </c>
      <c r="AB45" s="130"/>
      <c r="AC45" s="115">
        <f>+IF(E45=0,"",'Ark1'!AI63)</f>
        <v>15.263261684085977</v>
      </c>
      <c r="AD45" s="115" t="str">
        <f>+IF(J45=0,"",AC45-#REF!)</f>
        <v/>
      </c>
      <c r="AE45" s="115">
        <f>+IF(E45=0,"",'Ark1'!Y63)</f>
        <v>53.325824165509843</v>
      </c>
      <c r="AF45" s="113">
        <f>+IF(E45=0,"",'Ark1'!Z63)</f>
        <v>1.577564970240078</v>
      </c>
      <c r="AG45" s="113">
        <f>+IF(E45=0,"",'Ark1'!AA63)</f>
        <v>2.3899460796915633</v>
      </c>
      <c r="AH45" s="115">
        <f t="shared" si="22"/>
        <v>133.58930644919886</v>
      </c>
      <c r="AI45" s="26"/>
      <c r="AL45" s="39"/>
      <c r="AM45" s="39"/>
      <c r="AN45" s="39"/>
      <c r="AP45" s="39"/>
      <c r="AQ45" s="39"/>
      <c r="AR45" s="4"/>
      <c r="AS45" s="2"/>
      <c r="AT45" s="2"/>
      <c r="AU45" s="2"/>
      <c r="AV45" s="2"/>
      <c r="AW45" s="2"/>
      <c r="AX45" s="2"/>
      <c r="AY45" s="2"/>
      <c r="AZ45" s="2"/>
      <c r="BA45" s="2"/>
      <c r="BC45" s="2"/>
      <c r="BJ45" s="4"/>
      <c r="BK45" s="2"/>
      <c r="BL45" s="2"/>
      <c r="BM45" s="2"/>
      <c r="BN45" s="2"/>
      <c r="BO45" s="2"/>
      <c r="BP45" s="2"/>
      <c r="BQ45" s="2"/>
      <c r="BR45" s="2"/>
      <c r="BS45" s="2"/>
      <c r="BU45" s="2"/>
      <c r="CB45" s="4"/>
      <c r="CC45" s="2"/>
      <c r="CD45" s="2"/>
      <c r="CE45" s="2"/>
      <c r="CF45" s="2"/>
      <c r="CG45" s="2"/>
      <c r="CH45" s="2"/>
      <c r="CI45" s="2"/>
      <c r="CJ45" s="2"/>
      <c r="CK45" s="2"/>
      <c r="CM45" s="2"/>
    </row>
    <row r="46" spans="1:97" ht="15.6">
      <c r="A46" s="26"/>
      <c r="B46" s="91">
        <f>+'Ark1'!D64</f>
        <v>10</v>
      </c>
      <c r="C46" s="91" t="str">
        <f t="shared" si="21"/>
        <v>Okt</v>
      </c>
      <c r="D46" s="91">
        <f>+'Ark1'!C64</f>
        <v>2022</v>
      </c>
      <c r="E46" s="91">
        <f>+'Ark1'!Q64</f>
        <v>3600</v>
      </c>
      <c r="F46" s="26"/>
      <c r="G46" s="115">
        <f>+IF(E46=0,"",'Ark1'!R64)</f>
        <v>9081</v>
      </c>
      <c r="H46" s="26"/>
      <c r="I46" s="114">
        <f>+IF(E46=0,"",'Ark1'!AE64)</f>
        <v>14.675414922671671</v>
      </c>
      <c r="J46" s="26"/>
      <c r="K46" s="114">
        <f>+IF(E46=0,"",'Ark1'!AF64)</f>
        <v>14.471484689529509</v>
      </c>
      <c r="L46" s="93"/>
      <c r="M46" s="113">
        <f>+IF(E46=0,"",'Ark1'!S64)</f>
        <v>3.9826595979677504</v>
      </c>
      <c r="N46" s="26"/>
      <c r="O46" s="127"/>
      <c r="P46" s="414">
        <f>+IF(G46=0,"",'Ark1'!AR64)</f>
        <v>221.57757826887661</v>
      </c>
      <c r="Q46" s="415">
        <f>+IF(G46=0,"",'Ark1'!AS64)</f>
        <v>27.265115963033352</v>
      </c>
      <c r="R46" s="411"/>
      <c r="S46" s="113">
        <f>+IF(E46=0,"",'Ark1'!T64)</f>
        <v>7.8605880409646494</v>
      </c>
      <c r="T46" s="26"/>
      <c r="U46" s="115">
        <f>+IF(E46=0,"",'Ark1'!U64)</f>
        <v>296.25275850677195</v>
      </c>
      <c r="V46" s="26"/>
      <c r="W46" s="115">
        <f>+IF(E46=0,"",'Ark1'!W64)</f>
        <v>68.571743200088108</v>
      </c>
      <c r="X46" s="26"/>
      <c r="Y46" s="115">
        <f>+IF(E46=0,"",'Ark1'!AG64)</f>
        <v>2289.3520948434621</v>
      </c>
      <c r="Z46" s="26"/>
      <c r="AA46" s="115">
        <f>+IF(E46=0,"",'Ark1'!AH64)</f>
        <v>95.110670630987769</v>
      </c>
      <c r="AB46" s="130"/>
      <c r="AC46" s="115">
        <f>+IF(E46=0,"",'Ark1'!AI64)</f>
        <v>32.991961237749138</v>
      </c>
      <c r="AD46" s="115" t="str">
        <f>+IF(J46=0,"",AC46-#REF!)</f>
        <v/>
      </c>
      <c r="AE46" s="115">
        <f>+IF(E46=0,"",'Ark1'!Y64)</f>
        <v>62.41496621165512</v>
      </c>
      <c r="AF46" s="113">
        <f>+IF(E46=0,"",'Ark1'!Z64)</f>
        <v>1.8522692376135372</v>
      </c>
      <c r="AG46" s="113">
        <f>+IF(E46=0,"",'Ark1'!AA64)</f>
        <v>2.6143594827194421</v>
      </c>
      <c r="AH46" s="115">
        <f t="shared" si="22"/>
        <v>129.40462901012555</v>
      </c>
      <c r="AI46" s="26"/>
      <c r="AL46" s="24"/>
      <c r="AM46" s="24"/>
      <c r="AN46" s="24"/>
      <c r="AO46" s="39"/>
      <c r="AP46" s="24"/>
      <c r="AQ46" s="24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</row>
    <row r="47" spans="1:97" s="2" customFormat="1" ht="15.6">
      <c r="A47" s="26"/>
      <c r="B47" s="91">
        <f>+'Ark1'!D65</f>
        <v>11</v>
      </c>
      <c r="C47" s="91" t="str">
        <f t="shared" si="21"/>
        <v>Nov</v>
      </c>
      <c r="D47" s="91">
        <f>+'Ark1'!C65</f>
        <v>2022</v>
      </c>
      <c r="E47" s="91">
        <f>+'Ark1'!Q65</f>
        <v>3691</v>
      </c>
      <c r="F47" s="26"/>
      <c r="G47" s="115">
        <f>+IF(E47=0,"",'Ark1'!R65)</f>
        <v>9657</v>
      </c>
      <c r="H47" s="26"/>
      <c r="I47" s="114">
        <f>+IF(E47=0,"",'Ark1'!AE65)</f>
        <v>15.606263837489296</v>
      </c>
      <c r="J47" s="26"/>
      <c r="K47" s="114">
        <f>+IF(E47=0,"",'Ark1'!AF65)</f>
        <v>15.817539160394922</v>
      </c>
      <c r="L47" s="93"/>
      <c r="M47" s="113">
        <f>+IF(E47=0,"",'Ark1'!S65)</f>
        <v>4.2542003733665226</v>
      </c>
      <c r="N47" s="26"/>
      <c r="O47" s="127"/>
      <c r="P47" s="414">
        <f>+IF(G47=0,"",'Ark1'!AR65)</f>
        <v>221.68214554444805</v>
      </c>
      <c r="Q47" s="415">
        <f>+IF(G47=0,"",'Ark1'!AS65)</f>
        <v>28.023981752806716</v>
      </c>
      <c r="R47" s="411"/>
      <c r="S47" s="113">
        <f>+IF(E47=0,"",'Ark1'!T65)</f>
        <v>8.1536709122916022</v>
      </c>
      <c r="T47" s="26"/>
      <c r="U47" s="115">
        <f>+IF(E47=0,"",'Ark1'!U65)</f>
        <v>304.49465672569119</v>
      </c>
      <c r="V47" s="26"/>
      <c r="W47" s="115">
        <f>+IF(E47=0,"",'Ark1'!W65)</f>
        <v>72.538055296676006</v>
      </c>
      <c r="X47" s="26"/>
      <c r="Y47" s="115">
        <f>+IF(E47=0,"",'Ark1'!AG65)</f>
        <v>2345.9073417177256</v>
      </c>
      <c r="Z47" s="26"/>
      <c r="AA47" s="115">
        <f>+IF(E47=0,"",'Ark1'!AH65)</f>
        <v>95.868282075178641</v>
      </c>
      <c r="AB47" s="130"/>
      <c r="AC47" s="115">
        <f>+IF(E47=0,"",'Ark1'!AI65)</f>
        <v>39.81567774671224</v>
      </c>
      <c r="AD47" s="115" t="str">
        <f>+IF(J47=0,"",AC47-#REF!)</f>
        <v/>
      </c>
      <c r="AE47" s="115">
        <f>+IF(E47=0,"",'Ark1'!Y65)</f>
        <v>61.828499775730407</v>
      </c>
      <c r="AF47" s="113">
        <f>+IF(E47=0,"",'Ark1'!Z65)</f>
        <v>1.8886492856873032</v>
      </c>
      <c r="AG47" s="113">
        <f>+IF(E47=0,"",'Ark1'!AA65)</f>
        <v>2.6703134501675097</v>
      </c>
      <c r="AH47" s="115">
        <f t="shared" si="22"/>
        <v>129.79824535726692</v>
      </c>
      <c r="AI47" s="26"/>
      <c r="AJ47"/>
      <c r="AK47"/>
      <c r="AL47" s="40"/>
      <c r="AM47" s="40"/>
      <c r="AN47" s="40"/>
      <c r="AO47" s="24"/>
      <c r="AP47" s="40"/>
      <c r="AQ47" s="40"/>
      <c r="AR47" s="42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42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42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</row>
    <row r="48" spans="1:97" s="3" customFormat="1" ht="15.6">
      <c r="A48" s="26"/>
      <c r="B48" s="91">
        <f>+'Ark1'!D66</f>
        <v>12</v>
      </c>
      <c r="C48" s="91" t="str">
        <f t="shared" si="21"/>
        <v>Des</v>
      </c>
      <c r="D48" s="91">
        <f>+'Ark1'!C66</f>
        <v>2022</v>
      </c>
      <c r="E48" s="91">
        <f>+'Ark1'!Q66</f>
        <v>1113</v>
      </c>
      <c r="F48" s="26"/>
      <c r="G48" s="115">
        <f>+IF(E48=0,"",'Ark1'!R66)</f>
        <v>2607</v>
      </c>
      <c r="H48" s="26"/>
      <c r="I48" s="114">
        <f>+IF(E48=0,"",'Ark1'!AE66)</f>
        <v>4.2130609738360354</v>
      </c>
      <c r="J48" s="26"/>
      <c r="K48" s="114">
        <f>+IF(E48=0,"",'Ark1'!AF66)</f>
        <v>4.2284071290647507</v>
      </c>
      <c r="L48" s="93"/>
      <c r="M48" s="113">
        <f>+IF(E48=0,"",'Ark1'!S66)</f>
        <v>4.138621486330381</v>
      </c>
      <c r="N48" s="26"/>
      <c r="O48" s="127"/>
      <c r="P48" s="414">
        <f>+IF(G48=0,"",'Ark1'!AR66)</f>
        <v>221.84242688782192</v>
      </c>
      <c r="Q48" s="415">
        <f>+IF(G48=0,"",'Ark1'!AS66)</f>
        <v>27.712195718406608</v>
      </c>
      <c r="R48" s="411"/>
      <c r="S48" s="113">
        <f>+IF(E48=0,"",'Ark1'!T66)</f>
        <v>8.0636747219025704</v>
      </c>
      <c r="T48" s="26"/>
      <c r="U48" s="115">
        <f>+IF(E48=0,"",'Ark1'!U66)</f>
        <v>301.52182585347168</v>
      </c>
      <c r="V48" s="26"/>
      <c r="W48" s="115">
        <f>+IF(E48=0,"",'Ark1'!W66)</f>
        <v>72.688914461066375</v>
      </c>
      <c r="X48" s="26"/>
      <c r="Y48" s="115">
        <f>+IF(E48=0,"",'Ark1'!AG66)</f>
        <v>2346.2239196857263</v>
      </c>
      <c r="Z48" s="26"/>
      <c r="AA48" s="115">
        <f>+IF(E48=0,"",'Ark1'!AH66)</f>
        <v>87.418488684311498</v>
      </c>
      <c r="AB48" s="130"/>
      <c r="AC48" s="115">
        <f>+IF(E48=0,"",'Ark1'!AI66)</f>
        <v>34.023782125047958</v>
      </c>
      <c r="AD48" s="115" t="str">
        <f>+IF(J48=0,"",AC48-#REF!)</f>
        <v/>
      </c>
      <c r="AE48" s="115">
        <f>+IF(E48=0,"",'Ark1'!Y66)</f>
        <v>61.306925428753615</v>
      </c>
      <c r="AF48" s="113">
        <f>+IF(E48=0,"",'Ark1'!Z66)</f>
        <v>1.8552132030338528</v>
      </c>
      <c r="AG48" s="113">
        <f>+IF(E48=0,"",'Ark1'!AA66)</f>
        <v>2.6066385695387844</v>
      </c>
      <c r="AH48" s="115">
        <f t="shared" si="22"/>
        <v>128.51366117427537</v>
      </c>
      <c r="AI48" s="26"/>
      <c r="AJ48"/>
      <c r="AK48"/>
      <c r="AL48" s="40"/>
      <c r="AM48" s="40"/>
      <c r="AN48" s="40"/>
      <c r="AO48" s="40"/>
      <c r="AP48" s="40"/>
      <c r="AQ48" s="40"/>
      <c r="AR48" s="32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32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32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</row>
    <row r="49" spans="1:5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P49"/>
      <c r="AR49"/>
      <c r="AS49"/>
      <c r="AY49"/>
    </row>
    <row r="50" spans="1:51" ht="15.6">
      <c r="A50" s="26"/>
      <c r="B50" s="26"/>
      <c r="C50" s="26"/>
      <c r="D50" s="26"/>
      <c r="E50" s="26"/>
      <c r="F50" s="26"/>
      <c r="G50" s="26"/>
      <c r="H50" s="26"/>
      <c r="I50" s="92"/>
      <c r="J50" s="92"/>
      <c r="K50" s="92"/>
      <c r="L50" s="93"/>
      <c r="M50" s="26"/>
      <c r="N50" s="26"/>
      <c r="O50" s="127"/>
      <c r="P50" s="26"/>
      <c r="Q50" s="26"/>
      <c r="R50" s="26"/>
      <c r="S50" s="26"/>
      <c r="T50" s="26"/>
      <c r="U50" s="128"/>
      <c r="V50" s="26"/>
      <c r="W50" s="128"/>
      <c r="X50" s="128"/>
      <c r="Y50" s="26"/>
      <c r="Z50" s="128"/>
      <c r="AA50" s="128"/>
      <c r="AB50" s="130"/>
      <c r="AC50" s="128"/>
      <c r="AD50" s="128"/>
      <c r="AE50" s="128"/>
      <c r="AF50" s="26"/>
      <c r="AG50" s="26"/>
      <c r="AH50" s="26"/>
      <c r="AI50" s="26"/>
      <c r="AK50" s="22"/>
    </row>
    <row r="51" spans="1:51" ht="15.6">
      <c r="A51" s="26"/>
      <c r="B51" s="26"/>
      <c r="C51" s="26"/>
      <c r="D51" s="26"/>
      <c r="E51" s="26"/>
      <c r="F51" s="26"/>
      <c r="G51" s="26"/>
      <c r="H51" s="26"/>
      <c r="I51" s="92"/>
      <c r="J51" s="92"/>
      <c r="K51" s="92"/>
      <c r="L51" s="92"/>
      <c r="M51" s="26"/>
      <c r="N51" s="26"/>
      <c r="O51" s="127"/>
      <c r="P51" s="26"/>
      <c r="Q51" s="26"/>
      <c r="R51" s="26"/>
      <c r="S51" s="26"/>
      <c r="T51" s="26"/>
      <c r="U51" s="128"/>
      <c r="V51" s="26"/>
      <c r="W51" s="128"/>
      <c r="X51" s="128"/>
      <c r="Y51" s="26"/>
      <c r="Z51" s="128"/>
      <c r="AA51" s="128"/>
      <c r="AB51" s="130"/>
      <c r="AC51" s="128"/>
      <c r="AD51" s="128"/>
      <c r="AE51" s="128"/>
      <c r="AF51" s="26"/>
      <c r="AG51" s="26"/>
      <c r="AH51" s="26"/>
      <c r="AI51" s="26"/>
      <c r="AK51" s="22"/>
    </row>
    <row r="52" spans="1:51">
      <c r="A52" s="22"/>
      <c r="B52" s="22"/>
      <c r="C52" s="22"/>
      <c r="D52" s="22"/>
      <c r="E52" s="22"/>
      <c r="F52" s="22"/>
      <c r="G52" s="22"/>
      <c r="H52" s="22"/>
      <c r="I52" s="224"/>
      <c r="J52" s="224"/>
      <c r="K52" s="224"/>
      <c r="L52" s="224"/>
      <c r="M52" s="22"/>
      <c r="N52" s="22"/>
      <c r="O52" s="22"/>
      <c r="P52" s="22"/>
      <c r="Q52" s="22"/>
      <c r="R52" s="22"/>
      <c r="S52" s="22"/>
      <c r="T52" s="22"/>
      <c r="U52" s="222"/>
      <c r="V52" s="22"/>
      <c r="W52" s="222"/>
      <c r="X52" s="222"/>
      <c r="Y52" s="22"/>
      <c r="Z52" s="222"/>
      <c r="AA52" s="222"/>
      <c r="AB52" s="222"/>
      <c r="AC52" s="222"/>
      <c r="AD52" s="222"/>
      <c r="AE52" s="222"/>
      <c r="AF52" s="22"/>
      <c r="AG52" s="22"/>
      <c r="AH52" s="22"/>
      <c r="AI52" s="22"/>
      <c r="AK52" s="22"/>
    </row>
    <row r="53" spans="1:51">
      <c r="A53" s="22"/>
      <c r="B53" s="22"/>
      <c r="C53" s="22"/>
      <c r="D53" s="22"/>
      <c r="E53" s="22"/>
      <c r="F53" s="22"/>
      <c r="G53" s="22"/>
      <c r="H53" s="22"/>
      <c r="I53" s="224"/>
      <c r="J53" s="224"/>
      <c r="K53" s="224"/>
      <c r="L53" s="224"/>
      <c r="M53" s="22"/>
      <c r="N53" s="22"/>
      <c r="O53" s="22"/>
      <c r="P53" s="22"/>
      <c r="Q53" s="22"/>
      <c r="R53" s="22"/>
      <c r="S53" s="22"/>
      <c r="T53" s="22"/>
      <c r="U53" s="222"/>
      <c r="V53" s="22"/>
      <c r="W53" s="222"/>
      <c r="X53" s="222"/>
      <c r="Y53" s="22"/>
      <c r="Z53" s="222"/>
      <c r="AA53" s="222"/>
      <c r="AB53" s="222"/>
      <c r="AC53" s="222"/>
      <c r="AD53" s="222"/>
      <c r="AE53" s="222"/>
      <c r="AF53" s="22"/>
      <c r="AG53" s="22"/>
      <c r="AH53" s="22"/>
      <c r="AI53" s="22"/>
      <c r="AK53" s="22"/>
    </row>
    <row r="54" spans="1:51">
      <c r="A54" s="22"/>
      <c r="B54" s="22"/>
      <c r="C54" s="22"/>
      <c r="D54" s="22"/>
      <c r="E54" s="22"/>
      <c r="F54" s="22"/>
      <c r="G54" s="22"/>
      <c r="H54" s="22"/>
      <c r="I54" s="224"/>
      <c r="J54" s="224"/>
      <c r="K54" s="224"/>
      <c r="L54" s="224"/>
      <c r="M54" s="22"/>
      <c r="N54" s="22"/>
      <c r="O54" s="22"/>
      <c r="P54" s="22"/>
      <c r="Q54" s="22"/>
      <c r="R54" s="22"/>
      <c r="S54" s="22"/>
      <c r="T54" s="22"/>
      <c r="U54" s="222"/>
      <c r="V54" s="22"/>
      <c r="W54" s="222"/>
      <c r="X54" s="222"/>
      <c r="Y54" s="22"/>
      <c r="Z54" s="222"/>
      <c r="AA54" s="222"/>
      <c r="AB54" s="222"/>
      <c r="AC54" s="222"/>
      <c r="AD54" s="222"/>
      <c r="AE54" s="222"/>
      <c r="AF54" s="22"/>
      <c r="AG54" s="22"/>
      <c r="AH54" s="22"/>
      <c r="AI54" s="22"/>
      <c r="AK54" s="22"/>
    </row>
    <row r="55" spans="1:51">
      <c r="A55" s="22"/>
      <c r="B55" s="22"/>
      <c r="C55" s="22"/>
      <c r="D55" s="22"/>
      <c r="E55" s="22"/>
      <c r="F55" s="22"/>
      <c r="G55" s="22"/>
      <c r="H55" s="22"/>
      <c r="I55" s="224"/>
      <c r="J55" s="224"/>
      <c r="K55" s="224"/>
      <c r="L55" s="224"/>
      <c r="M55" s="22"/>
      <c r="N55" s="22"/>
      <c r="O55" s="22"/>
      <c r="P55" s="22"/>
      <c r="Q55" s="22"/>
      <c r="R55" s="22"/>
      <c r="S55" s="22"/>
      <c r="T55" s="22"/>
      <c r="U55" s="222"/>
      <c r="V55" s="22"/>
      <c r="W55" s="222"/>
      <c r="X55" s="222"/>
      <c r="Y55" s="22"/>
      <c r="Z55" s="222"/>
      <c r="AA55" s="222"/>
      <c r="AB55" s="222"/>
      <c r="AC55" s="222"/>
      <c r="AD55" s="222"/>
      <c r="AE55" s="222"/>
      <c r="AF55" s="22"/>
      <c r="AG55" s="22"/>
      <c r="AH55" s="22"/>
      <c r="AI55" s="22"/>
    </row>
    <row r="56" spans="1:51">
      <c r="G56"/>
    </row>
    <row r="57" spans="1:51">
      <c r="G57"/>
    </row>
    <row r="58" spans="1:51">
      <c r="G58"/>
    </row>
    <row r="60" spans="1:51">
      <c r="T60" s="15"/>
      <c r="U60" s="223"/>
      <c r="V60" s="15"/>
      <c r="W60" s="223"/>
      <c r="X60" s="223"/>
      <c r="Y60" s="15"/>
      <c r="Z60" s="223"/>
      <c r="AA60" s="223"/>
      <c r="AB60" s="223"/>
      <c r="AC60" s="223"/>
      <c r="AD60" s="223"/>
      <c r="AE60" s="223"/>
      <c r="AF60" s="15"/>
      <c r="AG60" s="15"/>
    </row>
    <row r="61" spans="1:51">
      <c r="T61" s="15"/>
      <c r="U61" s="223"/>
      <c r="V61" s="15"/>
      <c r="W61" s="223"/>
      <c r="X61" s="223"/>
      <c r="Y61" s="15"/>
      <c r="Z61" s="223"/>
      <c r="AA61" s="223"/>
      <c r="AB61" s="223"/>
      <c r="AC61" s="223"/>
      <c r="AD61" s="223"/>
      <c r="AE61" s="223"/>
      <c r="AF61" s="15"/>
      <c r="AG61" s="15"/>
    </row>
    <row r="62" spans="1:51">
      <c r="T62" s="15"/>
      <c r="U62" s="223"/>
      <c r="V62" s="15"/>
      <c r="W62" s="223"/>
      <c r="X62" s="223"/>
      <c r="Y62" s="15"/>
      <c r="Z62" s="223"/>
      <c r="AA62" s="223"/>
      <c r="AB62" s="223"/>
      <c r="AC62" s="223"/>
      <c r="AD62" s="223"/>
      <c r="AE62" s="223"/>
      <c r="AF62" s="15"/>
      <c r="AG62" s="15"/>
    </row>
    <row r="63" spans="1:51">
      <c r="T63" s="15"/>
      <c r="U63" s="223"/>
      <c r="V63" s="15"/>
      <c r="W63" s="223"/>
      <c r="X63" s="223"/>
      <c r="Y63" s="15"/>
      <c r="Z63" s="223"/>
      <c r="AA63" s="223"/>
      <c r="AB63" s="223"/>
      <c r="AC63" s="223"/>
      <c r="AD63" s="223"/>
      <c r="AE63" s="223"/>
      <c r="AF63" s="15"/>
      <c r="AG63" s="15"/>
    </row>
    <row r="64" spans="1:51">
      <c r="T64" s="15"/>
      <c r="U64" s="223"/>
      <c r="V64" s="15"/>
      <c r="W64" s="223"/>
      <c r="X64" s="223"/>
      <c r="Y64" s="15"/>
      <c r="Z64" s="223"/>
      <c r="AA64" s="223"/>
      <c r="AB64" s="223"/>
      <c r="AC64" s="223"/>
      <c r="AD64" s="223"/>
      <c r="AE64" s="223"/>
      <c r="AF64" s="15"/>
      <c r="AG64" s="15"/>
    </row>
    <row r="65" spans="20:33">
      <c r="T65" s="15"/>
      <c r="U65" s="223"/>
      <c r="V65" s="15"/>
      <c r="W65" s="223"/>
      <c r="X65" s="223"/>
      <c r="Y65" s="15"/>
      <c r="Z65" s="223"/>
      <c r="AA65" s="223"/>
      <c r="AB65" s="223"/>
      <c r="AC65" s="223"/>
      <c r="AD65" s="223"/>
      <c r="AE65" s="223"/>
      <c r="AF65" s="15"/>
      <c r="AG65" s="15"/>
    </row>
    <row r="66" spans="20:33">
      <c r="T66" s="15"/>
      <c r="U66" s="223"/>
      <c r="V66" s="15"/>
      <c r="W66" s="223"/>
      <c r="X66" s="223"/>
      <c r="Y66" s="15"/>
      <c r="Z66" s="223"/>
      <c r="AA66" s="223"/>
      <c r="AB66" s="223"/>
      <c r="AC66" s="223"/>
      <c r="AD66" s="223"/>
      <c r="AE66" s="223"/>
      <c r="AF66" s="15"/>
      <c r="AG66" s="15"/>
    </row>
    <row r="67" spans="20:33">
      <c r="T67" s="15"/>
      <c r="U67" s="223"/>
      <c r="V67" s="15"/>
      <c r="W67" s="223"/>
      <c r="X67" s="223"/>
      <c r="Y67" s="15"/>
      <c r="Z67" s="223"/>
      <c r="AA67" s="223"/>
      <c r="AB67" s="223"/>
      <c r="AC67" s="223"/>
      <c r="AD67" s="223"/>
      <c r="AE67" s="223"/>
      <c r="AF67" s="15"/>
      <c r="AG67" s="15"/>
    </row>
    <row r="78" spans="20:33">
      <c r="T78" s="15"/>
      <c r="U78" s="223"/>
      <c r="V78" s="15"/>
      <c r="W78" s="223"/>
      <c r="X78" s="223"/>
      <c r="Y78" s="15"/>
      <c r="Z78" s="223"/>
      <c r="AA78" s="223"/>
      <c r="AB78" s="223"/>
      <c r="AC78" s="223"/>
      <c r="AD78" s="223"/>
      <c r="AE78" s="223"/>
      <c r="AF78" s="15"/>
      <c r="AG78" s="15"/>
    </row>
    <row r="79" spans="20:33">
      <c r="T79" s="15"/>
      <c r="U79" s="223"/>
      <c r="V79" s="15"/>
      <c r="W79" s="223"/>
      <c r="X79" s="223"/>
      <c r="Y79" s="15"/>
      <c r="Z79" s="223"/>
      <c r="AA79" s="223"/>
      <c r="AB79" s="223"/>
      <c r="AC79" s="223"/>
      <c r="AD79" s="223"/>
      <c r="AE79" s="223"/>
      <c r="AF79" s="15"/>
      <c r="AG79" s="15"/>
    </row>
    <row r="80" spans="20:33">
      <c r="T80" s="15"/>
      <c r="U80" s="223"/>
      <c r="V80" s="15"/>
      <c r="W80" s="223"/>
      <c r="X80" s="223"/>
      <c r="Y80" s="15"/>
      <c r="Z80" s="223"/>
      <c r="AA80" s="223"/>
      <c r="AB80" s="223"/>
      <c r="AC80" s="223"/>
      <c r="AD80" s="223"/>
      <c r="AE80" s="223"/>
      <c r="AF80" s="15"/>
      <c r="AG80" s="15"/>
    </row>
    <row r="81" spans="20:33">
      <c r="T81" s="15"/>
      <c r="U81" s="223"/>
      <c r="V81" s="15"/>
      <c r="W81" s="223"/>
      <c r="X81" s="223"/>
      <c r="Y81" s="15"/>
      <c r="Z81" s="223"/>
      <c r="AA81" s="223"/>
      <c r="AB81" s="223"/>
      <c r="AC81" s="223"/>
      <c r="AD81" s="223"/>
      <c r="AE81" s="223"/>
      <c r="AF81" s="15"/>
      <c r="AG81" s="15"/>
    </row>
    <row r="82" spans="20:33">
      <c r="T82" s="15"/>
      <c r="U82" s="223"/>
      <c r="V82" s="15"/>
      <c r="W82" s="223"/>
      <c r="X82" s="223"/>
      <c r="Y82" s="15"/>
      <c r="Z82" s="223"/>
      <c r="AA82" s="223"/>
      <c r="AB82" s="223"/>
      <c r="AC82" s="223"/>
      <c r="AD82" s="223"/>
      <c r="AE82" s="223"/>
      <c r="AF82" s="15"/>
      <c r="AG82" s="15"/>
    </row>
    <row r="83" spans="20:33">
      <c r="T83" s="15"/>
      <c r="U83" s="223"/>
      <c r="V83" s="15"/>
      <c r="W83" s="223"/>
      <c r="X83" s="223"/>
      <c r="Y83" s="15"/>
      <c r="Z83" s="223"/>
      <c r="AA83" s="223"/>
      <c r="AB83" s="223"/>
      <c r="AC83" s="223"/>
      <c r="AD83" s="223"/>
      <c r="AE83" s="223"/>
      <c r="AF83" s="15"/>
      <c r="AG83" s="15"/>
    </row>
    <row r="84" spans="20:33">
      <c r="T84" s="15"/>
      <c r="U84" s="223"/>
      <c r="V84" s="15"/>
      <c r="W84" s="223"/>
      <c r="X84" s="223"/>
      <c r="Y84" s="15"/>
      <c r="Z84" s="223"/>
      <c r="AA84" s="223"/>
      <c r="AB84" s="223"/>
      <c r="AC84" s="223"/>
      <c r="AD84" s="223"/>
      <c r="AE84" s="223"/>
      <c r="AF84" s="15"/>
      <c r="AG84" s="15"/>
    </row>
    <row r="85" spans="20:33">
      <c r="T85" s="15"/>
      <c r="U85" s="223"/>
      <c r="V85" s="15"/>
      <c r="W85" s="223"/>
      <c r="X85" s="223"/>
      <c r="Y85" s="15"/>
      <c r="Z85" s="223"/>
      <c r="AA85" s="223"/>
      <c r="AB85" s="223"/>
      <c r="AC85" s="223"/>
      <c r="AD85" s="223"/>
      <c r="AE85" s="223"/>
      <c r="AF85" s="15"/>
      <c r="AG85" s="15"/>
    </row>
    <row r="96" spans="20:33">
      <c r="T96" s="15"/>
      <c r="U96" s="223"/>
      <c r="V96" s="15"/>
      <c r="W96" s="223"/>
      <c r="X96" s="223"/>
      <c r="Y96" s="15"/>
      <c r="Z96" s="223"/>
      <c r="AA96" s="223"/>
      <c r="AB96" s="223"/>
      <c r="AC96" s="223"/>
      <c r="AD96" s="223"/>
      <c r="AE96" s="223"/>
      <c r="AF96" s="15"/>
      <c r="AG96" s="15"/>
    </row>
    <row r="97" spans="20:33">
      <c r="T97" s="15"/>
      <c r="U97" s="223"/>
      <c r="V97" s="15"/>
      <c r="W97" s="223"/>
      <c r="X97" s="223"/>
      <c r="Y97" s="15"/>
      <c r="Z97" s="223"/>
      <c r="AA97" s="223"/>
      <c r="AB97" s="223"/>
      <c r="AC97" s="223"/>
      <c r="AD97" s="223"/>
      <c r="AE97" s="223"/>
      <c r="AF97" s="15"/>
      <c r="AG97" s="15"/>
    </row>
    <row r="98" spans="20:33">
      <c r="T98" s="15"/>
      <c r="U98" s="223"/>
      <c r="V98" s="15"/>
      <c r="W98" s="223"/>
      <c r="X98" s="223"/>
      <c r="Y98" s="15"/>
      <c r="Z98" s="223"/>
      <c r="AA98" s="223"/>
      <c r="AB98" s="223"/>
      <c r="AC98" s="223"/>
      <c r="AD98" s="223"/>
      <c r="AE98" s="223"/>
      <c r="AF98" s="15"/>
      <c r="AG98" s="15"/>
    </row>
    <row r="99" spans="20:33">
      <c r="T99" s="15"/>
      <c r="U99" s="223"/>
      <c r="V99" s="15"/>
      <c r="W99" s="223"/>
      <c r="X99" s="223"/>
      <c r="Y99" s="15"/>
      <c r="Z99" s="223"/>
      <c r="AA99" s="223"/>
      <c r="AB99" s="223"/>
      <c r="AC99" s="223"/>
      <c r="AD99" s="223"/>
      <c r="AE99" s="223"/>
      <c r="AF99" s="15"/>
      <c r="AG99" s="15"/>
    </row>
    <row r="100" spans="20:33">
      <c r="T100" s="15"/>
      <c r="U100" s="223"/>
      <c r="V100" s="15"/>
      <c r="W100" s="223"/>
      <c r="X100" s="223"/>
      <c r="Y100" s="15"/>
      <c r="Z100" s="223"/>
      <c r="AA100" s="223"/>
      <c r="AB100" s="223"/>
      <c r="AC100" s="223"/>
      <c r="AD100" s="223"/>
      <c r="AE100" s="223"/>
      <c r="AF100" s="15"/>
      <c r="AG100" s="15"/>
    </row>
    <row r="101" spans="20:33">
      <c r="T101" s="15"/>
      <c r="U101" s="223"/>
      <c r="V101" s="15"/>
      <c r="W101" s="223"/>
      <c r="X101" s="223"/>
      <c r="Y101" s="15"/>
      <c r="Z101" s="223"/>
      <c r="AA101" s="223"/>
      <c r="AB101" s="223"/>
      <c r="AC101" s="223"/>
      <c r="AD101" s="223"/>
      <c r="AE101" s="223"/>
      <c r="AF101" s="15"/>
      <c r="AG101" s="15"/>
    </row>
    <row r="102" spans="20:33">
      <c r="T102" s="15"/>
      <c r="U102" s="223"/>
      <c r="V102" s="15"/>
      <c r="W102" s="223"/>
      <c r="X102" s="223"/>
      <c r="Y102" s="15"/>
      <c r="Z102" s="223"/>
      <c r="AA102" s="223"/>
      <c r="AB102" s="223"/>
      <c r="AC102" s="223"/>
      <c r="AD102" s="223"/>
      <c r="AE102" s="223"/>
      <c r="AF102" s="15"/>
      <c r="AG102" s="15"/>
    </row>
    <row r="103" spans="20:33">
      <c r="T103" s="15"/>
      <c r="U103" s="223"/>
      <c r="V103" s="15"/>
      <c r="W103" s="223"/>
      <c r="X103" s="223"/>
      <c r="Y103" s="15"/>
      <c r="Z103" s="223"/>
      <c r="AA103" s="223"/>
      <c r="AB103" s="223"/>
      <c r="AC103" s="223"/>
      <c r="AD103" s="223"/>
      <c r="AE103" s="223"/>
      <c r="AF103" s="15"/>
      <c r="AG103" s="15"/>
    </row>
    <row r="114" spans="20:33">
      <c r="T114" s="15"/>
      <c r="U114" s="223"/>
      <c r="V114" s="15"/>
      <c r="W114" s="223"/>
      <c r="X114" s="223"/>
      <c r="Y114" s="15"/>
      <c r="Z114" s="223"/>
      <c r="AA114" s="223"/>
      <c r="AB114" s="223"/>
      <c r="AC114" s="223"/>
      <c r="AD114" s="223"/>
      <c r="AE114" s="223"/>
      <c r="AF114" s="15"/>
      <c r="AG114" s="15"/>
    </row>
    <row r="115" spans="20:33">
      <c r="T115" s="15"/>
      <c r="U115" s="223"/>
      <c r="V115" s="15"/>
      <c r="W115" s="223"/>
      <c r="X115" s="223"/>
      <c r="Y115" s="15"/>
      <c r="Z115" s="223"/>
      <c r="AA115" s="223"/>
      <c r="AB115" s="223"/>
      <c r="AC115" s="223"/>
      <c r="AD115" s="223"/>
      <c r="AE115" s="223"/>
      <c r="AF115" s="15"/>
      <c r="AG115" s="15"/>
    </row>
    <row r="116" spans="20:33">
      <c r="T116" s="15"/>
      <c r="U116" s="223"/>
      <c r="V116" s="15"/>
      <c r="W116" s="223"/>
      <c r="X116" s="223"/>
      <c r="Y116" s="15"/>
      <c r="Z116" s="223"/>
      <c r="AA116" s="223"/>
      <c r="AB116" s="223"/>
      <c r="AC116" s="223"/>
      <c r="AD116" s="223"/>
      <c r="AE116" s="223"/>
      <c r="AF116" s="15"/>
      <c r="AG116" s="15"/>
    </row>
    <row r="117" spans="20:33">
      <c r="T117" s="15"/>
      <c r="U117" s="223"/>
      <c r="V117" s="15"/>
      <c r="W117" s="223"/>
      <c r="X117" s="223"/>
      <c r="Y117" s="15"/>
      <c r="Z117" s="223"/>
      <c r="AA117" s="223"/>
      <c r="AB117" s="223"/>
      <c r="AC117" s="223"/>
      <c r="AD117" s="223"/>
      <c r="AE117" s="223"/>
      <c r="AF117" s="15"/>
      <c r="AG117" s="15"/>
    </row>
    <row r="118" spans="20:33">
      <c r="T118" s="15"/>
      <c r="U118" s="223"/>
      <c r="V118" s="15"/>
      <c r="W118" s="223"/>
      <c r="X118" s="223"/>
      <c r="Y118" s="15"/>
      <c r="Z118" s="223"/>
      <c r="AA118" s="223"/>
      <c r="AB118" s="223"/>
      <c r="AC118" s="223"/>
      <c r="AD118" s="223"/>
      <c r="AE118" s="223"/>
      <c r="AF118" s="15"/>
      <c r="AG118" s="15"/>
    </row>
    <row r="119" spans="20:33">
      <c r="T119" s="15"/>
      <c r="U119" s="223"/>
      <c r="V119" s="15"/>
      <c r="W119" s="223"/>
      <c r="X119" s="223"/>
      <c r="Y119" s="15"/>
      <c r="Z119" s="223"/>
      <c r="AA119" s="223"/>
      <c r="AB119" s="223"/>
      <c r="AC119" s="223"/>
      <c r="AD119" s="223"/>
      <c r="AE119" s="223"/>
      <c r="AF119" s="15"/>
      <c r="AG119" s="15"/>
    </row>
    <row r="120" spans="20:33">
      <c r="T120" s="15"/>
      <c r="U120" s="223"/>
      <c r="V120" s="15"/>
      <c r="W120" s="223"/>
      <c r="X120" s="223"/>
      <c r="Y120" s="15"/>
      <c r="Z120" s="223"/>
      <c r="AA120" s="223"/>
      <c r="AB120" s="223"/>
      <c r="AC120" s="223"/>
      <c r="AD120" s="223"/>
      <c r="AE120" s="223"/>
      <c r="AF120" s="15"/>
      <c r="AG120" s="15"/>
    </row>
    <row r="121" spans="20:33">
      <c r="T121" s="15"/>
      <c r="U121" s="223"/>
      <c r="V121" s="15"/>
      <c r="W121" s="223"/>
      <c r="X121" s="223"/>
      <c r="Y121" s="15"/>
      <c r="Z121" s="223"/>
      <c r="AA121" s="223"/>
      <c r="AB121" s="223"/>
      <c r="AC121" s="223"/>
      <c r="AD121" s="223"/>
      <c r="AE121" s="223"/>
      <c r="AF121" s="15"/>
      <c r="AG121" s="15"/>
    </row>
  </sheetData>
  <mergeCells count="1">
    <mergeCell ref="Z4:AC4"/>
  </mergeCells>
  <phoneticPr fontId="11" type="noConversion"/>
  <conditionalFormatting sqref="N10:O10">
    <cfRule type="cellIs" dxfId="452" priority="235" operator="lessThan">
      <formula>0</formula>
    </cfRule>
    <cfRule type="cellIs" dxfId="451" priority="236" operator="greaterThan">
      <formula>0</formula>
    </cfRule>
  </conditionalFormatting>
  <conditionalFormatting sqref="J10">
    <cfRule type="cellIs" dxfId="450" priority="233" operator="lessThan">
      <formula>0</formula>
    </cfRule>
    <cfRule type="cellIs" dxfId="449" priority="234" operator="greaterThan">
      <formula>0</formula>
    </cfRule>
  </conditionalFormatting>
  <conditionalFormatting sqref="H10">
    <cfRule type="cellIs" dxfId="448" priority="231" operator="lessThan">
      <formula>0</formula>
    </cfRule>
    <cfRule type="cellIs" dxfId="447" priority="232" operator="greaterThan">
      <formula>0</formula>
    </cfRule>
  </conditionalFormatting>
  <conditionalFormatting sqref="T10">
    <cfRule type="cellIs" dxfId="446" priority="229" operator="lessThan">
      <formula>0</formula>
    </cfRule>
    <cfRule type="cellIs" dxfId="445" priority="230" operator="greaterThan">
      <formula>0</formula>
    </cfRule>
  </conditionalFormatting>
  <conditionalFormatting sqref="F10">
    <cfRule type="cellIs" dxfId="444" priority="227" operator="lessThan">
      <formula>0</formula>
    </cfRule>
    <cfRule type="cellIs" dxfId="443" priority="228" operator="greaterThan">
      <formula>0</formula>
    </cfRule>
  </conditionalFormatting>
  <conditionalFormatting sqref="V10">
    <cfRule type="cellIs" dxfId="442" priority="225" operator="lessThan">
      <formula>0</formula>
    </cfRule>
    <cfRule type="cellIs" dxfId="441" priority="226" operator="greaterThan">
      <formula>0</formula>
    </cfRule>
  </conditionalFormatting>
  <conditionalFormatting sqref="X10">
    <cfRule type="cellIs" dxfId="440" priority="223" operator="lessThan">
      <formula>0</formula>
    </cfRule>
    <cfRule type="cellIs" dxfId="439" priority="224" operator="greaterThan">
      <formula>0</formula>
    </cfRule>
  </conditionalFormatting>
  <conditionalFormatting sqref="Z10">
    <cfRule type="cellIs" dxfId="438" priority="221" operator="lessThan">
      <formula>0</formula>
    </cfRule>
    <cfRule type="cellIs" dxfId="437" priority="222" operator="greaterThan">
      <formula>0</formula>
    </cfRule>
  </conditionalFormatting>
  <conditionalFormatting sqref="N11:O21 N24:O35 O37:O48">
    <cfRule type="cellIs" dxfId="436" priority="203" operator="lessThan">
      <formula>0</formula>
    </cfRule>
    <cfRule type="cellIs" dxfId="435" priority="204" operator="greaterThan">
      <formula>0</formula>
    </cfRule>
  </conditionalFormatting>
  <conditionalFormatting sqref="J11:J21 J24:J35">
    <cfRule type="cellIs" dxfId="434" priority="201" operator="lessThan">
      <formula>0</formula>
    </cfRule>
    <cfRule type="cellIs" dxfId="433" priority="202" operator="greaterThan">
      <formula>0</formula>
    </cfRule>
  </conditionalFormatting>
  <conditionalFormatting sqref="H11:H21 H24:H35">
    <cfRule type="cellIs" dxfId="432" priority="199" operator="lessThan">
      <formula>0</formula>
    </cfRule>
    <cfRule type="cellIs" dxfId="431" priority="200" operator="greaterThan">
      <formula>0</formula>
    </cfRule>
  </conditionalFormatting>
  <conditionalFormatting sqref="T11:T21 T24:T35">
    <cfRule type="cellIs" dxfId="430" priority="197" operator="lessThan">
      <formula>0</formula>
    </cfRule>
    <cfRule type="cellIs" dxfId="429" priority="198" operator="greaterThan">
      <formula>0</formula>
    </cfRule>
  </conditionalFormatting>
  <conditionalFormatting sqref="F11:F21 F24:F35">
    <cfRule type="cellIs" dxfId="428" priority="195" operator="lessThan">
      <formula>0</formula>
    </cfRule>
    <cfRule type="cellIs" dxfId="427" priority="196" operator="greaterThan">
      <formula>0</formula>
    </cfRule>
  </conditionalFormatting>
  <conditionalFormatting sqref="V11:V21 V24:V35">
    <cfRule type="cellIs" dxfId="426" priority="193" operator="lessThan">
      <formula>0</formula>
    </cfRule>
    <cfRule type="cellIs" dxfId="425" priority="194" operator="greaterThan">
      <formula>0</formula>
    </cfRule>
  </conditionalFormatting>
  <conditionalFormatting sqref="X11:X21 X24:X35">
    <cfRule type="cellIs" dxfId="424" priority="191" operator="lessThan">
      <formula>0</formula>
    </cfRule>
    <cfRule type="cellIs" dxfId="423" priority="192" operator="greaterThan">
      <formula>0</formula>
    </cfRule>
  </conditionalFormatting>
  <conditionalFormatting sqref="Z11:Z21 Z24:Z35">
    <cfRule type="cellIs" dxfId="422" priority="189" operator="lessThan">
      <formula>0</formula>
    </cfRule>
    <cfRule type="cellIs" dxfId="421" priority="190" operator="greaterThan">
      <formula>0</formula>
    </cfRule>
  </conditionalFormatting>
  <conditionalFormatting sqref="AD10">
    <cfRule type="cellIs" dxfId="420" priority="179" operator="lessThan">
      <formula>0</formula>
    </cfRule>
    <cfRule type="cellIs" dxfId="419" priority="180" operator="greaterThan">
      <formula>0</formula>
    </cfRule>
  </conditionalFormatting>
  <conditionalFormatting sqref="AD11:AD21 AD24:AD35 AD37:AD48">
    <cfRule type="cellIs" dxfId="418" priority="177" operator="lessThan">
      <formula>0</formula>
    </cfRule>
    <cfRule type="cellIs" dxfId="417" priority="178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72593-4CAB-44B8-A658-E1221A1E27E6}">
  <sheetPr>
    <tabColor theme="0"/>
    <pageSetUpPr fitToPage="1"/>
  </sheetPr>
  <dimension ref="A1:AP33"/>
  <sheetViews>
    <sheetView zoomScale="95" zoomScaleNormal="95" workbookViewId="0">
      <selection activeCell="E44" sqref="E44"/>
    </sheetView>
  </sheetViews>
  <sheetFormatPr baseColWidth="10" defaultRowHeight="15"/>
  <cols>
    <col min="1" max="1" width="1.1796875" customWidth="1"/>
    <col min="2" max="2" width="2.6328125" customWidth="1"/>
    <col min="3" max="3" width="7.36328125" customWidth="1"/>
    <col min="4" max="4" width="5.81640625" customWidth="1"/>
    <col min="5" max="5" width="6.90625" customWidth="1"/>
    <col min="6" max="6" width="8" customWidth="1"/>
    <col min="7" max="7" width="2.26953125" customWidth="1"/>
    <col min="8" max="8" width="5.08984375" style="11" customWidth="1"/>
    <col min="9" max="9" width="4" style="11" customWidth="1"/>
    <col min="10" max="10" width="4.81640625" style="11" customWidth="1"/>
    <col min="11" max="11" width="2.36328125" style="11" customWidth="1"/>
    <col min="12" max="12" width="5.08984375" customWidth="1"/>
    <col min="13" max="13" width="5.54296875" style="11" customWidth="1"/>
    <col min="14" max="14" width="5.6328125" customWidth="1"/>
    <col min="15" max="15" width="5.54296875" style="11" customWidth="1"/>
    <col min="16" max="16" width="5.1796875" customWidth="1"/>
    <col min="17" max="17" width="4.54296875" style="11" customWidth="1"/>
    <col min="18" max="18" width="6.81640625" customWidth="1"/>
    <col min="19" max="19" width="5.54296875" customWidth="1"/>
    <col min="20" max="20" width="7" customWidth="1"/>
    <col min="21" max="21" width="5.54296875" customWidth="1"/>
    <col min="22" max="24" width="6.36328125" customWidth="1"/>
    <col min="25" max="25" width="1.36328125" customWidth="1"/>
    <col min="26" max="26" width="6.6328125" style="11" customWidth="1"/>
    <col min="27" max="27" width="5.36328125" customWidth="1"/>
    <col min="28" max="28" width="7.36328125" style="67" customWidth="1"/>
    <col min="29" max="29" width="5.90625" customWidth="1"/>
    <col min="30" max="30" width="6.6328125" style="11" customWidth="1"/>
    <col min="31" max="31" width="6.1796875" style="11" customWidth="1"/>
    <col min="32" max="32" width="3.453125" customWidth="1"/>
    <col min="33" max="33" width="9.36328125" customWidth="1"/>
    <col min="34" max="34" width="13.81640625" customWidth="1"/>
    <col min="37" max="37" width="9.54296875" customWidth="1"/>
    <col min="38" max="38" width="6.54296875" customWidth="1"/>
  </cols>
  <sheetData>
    <row r="1" spans="1:42">
      <c r="A1" s="103"/>
      <c r="B1" s="103"/>
      <c r="C1" s="103"/>
      <c r="D1" s="103"/>
      <c r="E1" s="103"/>
      <c r="F1" s="103"/>
      <c r="G1" s="103"/>
      <c r="H1" s="118"/>
      <c r="I1" s="118"/>
      <c r="J1" s="118"/>
      <c r="K1" s="118"/>
      <c r="L1" s="103"/>
      <c r="M1" s="118"/>
      <c r="N1" s="103"/>
      <c r="O1" s="118"/>
      <c r="P1" s="103"/>
      <c r="Q1" s="118"/>
      <c r="R1" s="103"/>
      <c r="S1" s="103"/>
      <c r="T1" s="103"/>
      <c r="U1" s="103"/>
      <c r="V1" s="103"/>
      <c r="W1" s="103"/>
      <c r="X1" s="103"/>
      <c r="Y1" s="103"/>
      <c r="Z1" s="118"/>
      <c r="AA1" s="103"/>
      <c r="AB1" s="135"/>
      <c r="AC1" s="103"/>
      <c r="AD1" s="118"/>
      <c r="AE1" s="118"/>
      <c r="AF1" s="103"/>
    </row>
    <row r="2" spans="1:42" s="196" customFormat="1" ht="31.8">
      <c r="A2" s="210"/>
      <c r="B2" s="210"/>
      <c r="C2" s="161" t="s">
        <v>871</v>
      </c>
      <c r="D2" s="210"/>
      <c r="E2" s="210"/>
      <c r="F2" s="210"/>
      <c r="G2" s="210"/>
      <c r="H2" s="215"/>
      <c r="I2" s="215"/>
      <c r="J2" s="215"/>
      <c r="K2" s="215"/>
      <c r="L2" s="210"/>
      <c r="M2" s="215"/>
      <c r="N2" s="210"/>
      <c r="O2" s="215"/>
      <c r="P2" s="210"/>
      <c r="Q2" s="215"/>
      <c r="R2" s="210"/>
      <c r="S2" s="210"/>
      <c r="T2" s="210"/>
      <c r="U2" s="210"/>
      <c r="V2" s="210"/>
      <c r="W2" s="210"/>
      <c r="X2" s="210"/>
      <c r="Y2" s="210"/>
      <c r="Z2" s="215"/>
      <c r="AA2" s="210"/>
      <c r="AB2" s="210"/>
      <c r="AC2" s="210"/>
      <c r="AD2" s="215"/>
      <c r="AE2" s="215"/>
      <c r="AF2" s="210"/>
      <c r="AG2"/>
      <c r="AH2"/>
      <c r="AI2"/>
      <c r="AJ2"/>
      <c r="AK2"/>
      <c r="AL2"/>
      <c r="AM2"/>
      <c r="AN2"/>
      <c r="AO2"/>
      <c r="AP2"/>
    </row>
    <row r="3" spans="1:42" ht="17.399999999999999">
      <c r="A3" s="103"/>
      <c r="B3" s="103"/>
      <c r="C3" s="106"/>
      <c r="D3" s="103"/>
      <c r="E3" s="103"/>
      <c r="F3" s="104"/>
      <c r="G3" s="104"/>
      <c r="H3" s="118"/>
      <c r="I3" s="118"/>
      <c r="J3" s="118"/>
      <c r="K3" s="118"/>
      <c r="L3" s="103"/>
      <c r="M3" s="118"/>
      <c r="N3" s="103"/>
      <c r="O3" s="118"/>
      <c r="P3" s="103"/>
      <c r="Q3" s="118"/>
      <c r="R3" s="103"/>
      <c r="S3" s="103"/>
      <c r="T3" s="103"/>
      <c r="U3" s="103"/>
      <c r="V3" s="103"/>
      <c r="W3" s="103"/>
      <c r="X3" s="103"/>
      <c r="Y3" s="103"/>
      <c r="Z3" s="118"/>
      <c r="AA3" s="103"/>
      <c r="AB3" s="103"/>
      <c r="AC3" s="103"/>
      <c r="AD3" s="118"/>
      <c r="AE3" s="118"/>
      <c r="AF3" s="103"/>
    </row>
    <row r="4" spans="1:42" s="179" customFormat="1" ht="19.8">
      <c r="A4" s="212"/>
      <c r="B4" s="212"/>
      <c r="C4" s="213"/>
      <c r="D4" s="212"/>
      <c r="E4" s="212"/>
      <c r="F4" s="213" t="s">
        <v>462</v>
      </c>
      <c r="G4" s="213"/>
      <c r="H4" s="197">
        <f>+År!R2</f>
        <v>49</v>
      </c>
      <c r="I4" s="216"/>
      <c r="J4" s="216"/>
      <c r="K4" s="216"/>
      <c r="L4" s="216"/>
      <c r="M4" s="216"/>
      <c r="N4" s="212"/>
      <c r="O4" s="216"/>
      <c r="P4" s="212"/>
      <c r="Q4" s="216"/>
      <c r="R4" s="213" t="s">
        <v>418</v>
      </c>
      <c r="S4" s="213"/>
      <c r="T4" s="213"/>
      <c r="U4" s="547">
        <f>+F19+F31</f>
        <v>53466</v>
      </c>
      <c r="V4" s="549"/>
      <c r="W4" s="212"/>
      <c r="X4" s="214"/>
      <c r="Y4" s="214"/>
      <c r="Z4" s="216"/>
      <c r="AA4" s="212"/>
      <c r="AB4" s="216"/>
      <c r="AC4" s="216"/>
      <c r="AD4" s="216"/>
      <c r="AE4" s="216"/>
      <c r="AF4" s="216"/>
      <c r="AG4"/>
      <c r="AH4"/>
      <c r="AI4"/>
      <c r="AJ4"/>
      <c r="AK4"/>
      <c r="AL4"/>
      <c r="AM4"/>
    </row>
    <row r="5" spans="1:42" s="179" customFormat="1" ht="19.8">
      <c r="A5" s="212"/>
      <c r="B5" s="212"/>
      <c r="C5" s="213"/>
      <c r="D5" s="212"/>
      <c r="E5" s="212"/>
      <c r="F5" s="213"/>
      <c r="G5" s="213"/>
      <c r="H5" s="213"/>
      <c r="I5" s="213"/>
      <c r="J5" s="213"/>
      <c r="K5" s="213"/>
      <c r="L5" s="216"/>
      <c r="M5" s="216"/>
      <c r="N5" s="212"/>
      <c r="O5" s="216"/>
      <c r="P5" s="212"/>
      <c r="Q5" s="216"/>
      <c r="R5" s="213"/>
      <c r="S5" s="213"/>
      <c r="T5" s="213"/>
      <c r="U5" s="213"/>
      <c r="V5" s="213"/>
      <c r="W5" s="213"/>
      <c r="X5" s="214"/>
      <c r="Y5" s="214"/>
      <c r="Z5" s="216"/>
      <c r="AA5" s="212"/>
      <c r="AB5" s="216"/>
      <c r="AC5" s="216"/>
      <c r="AD5" s="216"/>
      <c r="AE5" s="216"/>
      <c r="AF5" s="216"/>
      <c r="AG5"/>
      <c r="AH5"/>
      <c r="AI5"/>
      <c r="AJ5"/>
      <c r="AK5"/>
      <c r="AL5"/>
      <c r="AM5"/>
    </row>
    <row r="6" spans="1:42" ht="15.6">
      <c r="A6" s="103"/>
      <c r="B6" s="103"/>
      <c r="C6" s="103"/>
      <c r="D6" s="103"/>
      <c r="E6" s="105" t="s">
        <v>4</v>
      </c>
      <c r="F6" s="103"/>
      <c r="G6" s="103"/>
      <c r="H6" s="119"/>
      <c r="I6" s="118"/>
      <c r="J6" s="118"/>
      <c r="K6" s="118"/>
      <c r="L6" s="105" t="s">
        <v>527</v>
      </c>
      <c r="M6" s="118"/>
      <c r="N6" s="103"/>
      <c r="O6" s="118"/>
      <c r="P6" s="135"/>
      <c r="Q6" s="118"/>
      <c r="R6" s="103"/>
      <c r="S6" s="103"/>
      <c r="T6" s="105" t="s">
        <v>81</v>
      </c>
      <c r="U6" s="104" t="s">
        <v>404</v>
      </c>
      <c r="V6" s="105" t="s">
        <v>404</v>
      </c>
      <c r="W6" s="105"/>
      <c r="X6" s="105"/>
      <c r="Y6" s="105"/>
      <c r="Z6" s="107" t="s">
        <v>413</v>
      </c>
      <c r="AA6" s="103"/>
      <c r="AB6" s="103"/>
      <c r="AC6" s="105"/>
      <c r="AD6" s="118"/>
      <c r="AE6" s="118"/>
      <c r="AF6" s="103"/>
    </row>
    <row r="7" spans="1:42" ht="15.6">
      <c r="A7" s="103"/>
      <c r="B7" s="103"/>
      <c r="C7" s="103"/>
      <c r="D7" s="103"/>
      <c r="E7" s="105" t="s">
        <v>477</v>
      </c>
      <c r="F7" s="105" t="s">
        <v>4</v>
      </c>
      <c r="G7" s="116"/>
      <c r="H7" s="107" t="s">
        <v>4</v>
      </c>
      <c r="I7" s="233"/>
      <c r="J7" s="107" t="s">
        <v>1</v>
      </c>
      <c r="K7" s="107"/>
      <c r="L7" s="105" t="s">
        <v>541</v>
      </c>
      <c r="M7" s="233"/>
      <c r="N7" s="105" t="s">
        <v>415</v>
      </c>
      <c r="O7" s="233"/>
      <c r="P7" s="108" t="s">
        <v>417</v>
      </c>
      <c r="Q7" s="233"/>
      <c r="R7" s="105" t="s">
        <v>24</v>
      </c>
      <c r="S7" s="105" t="s">
        <v>620</v>
      </c>
      <c r="T7" s="105" t="s">
        <v>622</v>
      </c>
      <c r="U7" s="105" t="s">
        <v>536</v>
      </c>
      <c r="V7" s="105" t="s">
        <v>489</v>
      </c>
      <c r="W7" s="411" t="s">
        <v>24</v>
      </c>
      <c r="X7" s="411" t="s">
        <v>24</v>
      </c>
      <c r="Y7" s="105"/>
      <c r="Z7" s="107" t="s">
        <v>417</v>
      </c>
      <c r="AA7" s="105" t="s">
        <v>541</v>
      </c>
      <c r="AB7" s="105" t="s">
        <v>415</v>
      </c>
      <c r="AC7" s="103"/>
      <c r="AD7" s="107" t="s">
        <v>24</v>
      </c>
      <c r="AE7" s="107" t="s">
        <v>578</v>
      </c>
      <c r="AF7" s="103"/>
    </row>
    <row r="8" spans="1:42" ht="15.6">
      <c r="A8" s="103"/>
      <c r="B8" s="105" t="s">
        <v>494</v>
      </c>
      <c r="C8" s="103"/>
      <c r="D8" s="105" t="s">
        <v>90</v>
      </c>
      <c r="E8" s="105" t="s">
        <v>478</v>
      </c>
      <c r="F8" s="105" t="s">
        <v>10</v>
      </c>
      <c r="G8" s="116"/>
      <c r="H8" s="107" t="s">
        <v>404</v>
      </c>
      <c r="I8" s="233" t="s">
        <v>535</v>
      </c>
      <c r="J8" s="107" t="s">
        <v>404</v>
      </c>
      <c r="K8" s="107"/>
      <c r="L8" s="105" t="s">
        <v>542</v>
      </c>
      <c r="M8" s="233" t="s">
        <v>535</v>
      </c>
      <c r="N8" s="105" t="s">
        <v>577</v>
      </c>
      <c r="O8" s="233" t="s">
        <v>535</v>
      </c>
      <c r="P8" s="108" t="s">
        <v>45</v>
      </c>
      <c r="Q8" s="233" t="s">
        <v>535</v>
      </c>
      <c r="R8" s="105" t="s">
        <v>532</v>
      </c>
      <c r="S8" s="105" t="s">
        <v>619</v>
      </c>
      <c r="T8" s="105" t="s">
        <v>44</v>
      </c>
      <c r="U8" s="105" t="s">
        <v>552</v>
      </c>
      <c r="V8" s="105" t="s">
        <v>441</v>
      </c>
      <c r="W8" s="411" t="s">
        <v>711</v>
      </c>
      <c r="X8" s="411" t="s">
        <v>712</v>
      </c>
      <c r="Y8" s="105"/>
      <c r="Z8" s="107" t="s">
        <v>45</v>
      </c>
      <c r="AA8" s="105" t="s">
        <v>542</v>
      </c>
      <c r="AB8" s="105" t="s">
        <v>416</v>
      </c>
      <c r="AC8" s="105" t="s">
        <v>533</v>
      </c>
      <c r="AD8" s="107" t="s">
        <v>472</v>
      </c>
      <c r="AE8" s="107" t="s">
        <v>579</v>
      </c>
      <c r="AF8" s="103"/>
    </row>
    <row r="9" spans="1:42" ht="15.6">
      <c r="A9" s="103"/>
      <c r="B9" s="230">
        <f>+'Ark1'!AN1319</f>
        <v>0</v>
      </c>
      <c r="C9" s="232" t="s">
        <v>870</v>
      </c>
      <c r="D9" s="230">
        <f>+'Ark1'!C1319</f>
        <v>2014</v>
      </c>
      <c r="E9" s="230">
        <f>+'Ark1'!Q1319</f>
        <v>9813</v>
      </c>
      <c r="F9" s="90">
        <f>+'Ark1'!R1319</f>
        <v>48056.5</v>
      </c>
      <c r="G9" s="116"/>
      <c r="H9" s="90">
        <f>+'Ark1'!AE1319</f>
        <v>83.469100635703612</v>
      </c>
      <c r="I9" s="90"/>
      <c r="J9" s="90">
        <f>+'Ark1'!AF1319</f>
        <v>81.887956362576134</v>
      </c>
      <c r="K9" s="107"/>
      <c r="L9" s="231">
        <f>+'Ark1'!S1319</f>
        <v>3.419183669222686</v>
      </c>
      <c r="M9" s="234"/>
      <c r="N9" s="231">
        <f>+'Ark1'!T1319</f>
        <v>7.7559539292291388</v>
      </c>
      <c r="O9" s="234"/>
      <c r="P9" s="115">
        <f>+'Ark1'!U1319</f>
        <v>279.01781444757802</v>
      </c>
      <c r="Q9" s="90"/>
      <c r="R9" s="435">
        <f>+'Ark1'!AG1319</f>
        <v>2097.1351160113632</v>
      </c>
      <c r="S9" s="90">
        <f t="shared" ref="S9:S19" si="0">+IF(F9=0,"",1000*P9/R9)</f>
        <v>133.04713288014304</v>
      </c>
      <c r="T9" s="90">
        <f t="shared" ref="T9:T19" si="1">+P9/L9</f>
        <v>81.603634504668094</v>
      </c>
      <c r="U9" s="90">
        <f>+'Ark1'!W1319</f>
        <v>69.405803585363046</v>
      </c>
      <c r="V9" s="90">
        <f>+'Ark1'!X1319</f>
        <v>6.9106156295194197</v>
      </c>
      <c r="W9" s="90"/>
      <c r="X9" s="90"/>
      <c r="Y9" s="105"/>
      <c r="Z9" s="90">
        <f>+'Ark1'!Y1319</f>
        <v>46.441140867492557</v>
      </c>
      <c r="AA9" s="231">
        <f>+'Ark1'!Z1319</f>
        <v>1.3698329854044335</v>
      </c>
      <c r="AB9" s="231">
        <f>+'Ark1'!AA1319</f>
        <v>2.6190101584342873</v>
      </c>
      <c r="AC9" s="90">
        <f>+'Ark1'!AJ1319</f>
        <v>551.0269189169594</v>
      </c>
      <c r="AD9" s="90">
        <f>+'Ark1'!AH1319</f>
        <v>99.90636022182224</v>
      </c>
      <c r="AE9" s="90">
        <f t="shared" ref="AE9:AE19" si="2">+(F9*P9)/1000</f>
        <v>13408.619600000033</v>
      </c>
      <c r="AF9" s="103"/>
    </row>
    <row r="10" spans="1:42" ht="15.6">
      <c r="A10" s="103"/>
      <c r="B10" s="230">
        <f>+'Ark1'!AN1317</f>
        <v>0</v>
      </c>
      <c r="C10" s="232" t="s">
        <v>870</v>
      </c>
      <c r="D10" s="230">
        <f>+'Ark1'!C1317</f>
        <v>2015</v>
      </c>
      <c r="E10" s="230">
        <f>+'Ark1'!Q1317</f>
        <v>9361</v>
      </c>
      <c r="F10" s="90">
        <f>+'Ark1'!R1317</f>
        <v>49072.9</v>
      </c>
      <c r="G10" s="116"/>
      <c r="H10" s="90">
        <f>+'Ark1'!AE1317</f>
        <v>83.956913675083499</v>
      </c>
      <c r="I10" s="90"/>
      <c r="J10" s="90">
        <f>+'Ark1'!AF1317</f>
        <v>82.270147687692656</v>
      </c>
      <c r="K10" s="107"/>
      <c r="L10" s="231">
        <f>+'Ark1'!S1317</f>
        <v>3.528047048370893</v>
      </c>
      <c r="M10" s="234"/>
      <c r="N10" s="231">
        <f>+'Ark1'!T1317</f>
        <v>7.9032826672155103</v>
      </c>
      <c r="O10" s="234"/>
      <c r="P10" s="115">
        <f>+'Ark1'!U1317</f>
        <v>282.54112351216457</v>
      </c>
      <c r="Q10" s="90"/>
      <c r="R10" s="435">
        <f>+'Ark1'!AG1317</f>
        <v>2104.0035378792086</v>
      </c>
      <c r="S10" s="90">
        <f t="shared" si="0"/>
        <v>134.28738042758241</v>
      </c>
      <c r="T10" s="90">
        <f t="shared" si="1"/>
        <v>80.084284488958403</v>
      </c>
      <c r="U10" s="90">
        <f>+'Ark1'!W1317</f>
        <v>71.511975041214185</v>
      </c>
      <c r="V10" s="90">
        <f>+'Ark1'!X1317</f>
        <v>8.0594381012738214</v>
      </c>
      <c r="W10" s="90"/>
      <c r="X10" s="90"/>
      <c r="Y10" s="105"/>
      <c r="Z10" s="90">
        <f>+'Ark1'!Y1317</f>
        <v>46.923038947271046</v>
      </c>
      <c r="AA10" s="231">
        <f>+'Ark1'!Z1317</f>
        <v>1.4020838192885499</v>
      </c>
      <c r="AB10" s="231">
        <f>+'Ark1'!AA1317</f>
        <v>2.6167957065220113</v>
      </c>
      <c r="AC10" s="90">
        <f>+'Ark1'!AJ1317</f>
        <v>546.6085876641572</v>
      </c>
      <c r="AD10" s="90">
        <f>+'Ark1'!AH1317</f>
        <v>99.983697723183283</v>
      </c>
      <c r="AE10" s="90">
        <f t="shared" si="2"/>
        <v>13865.112300000101</v>
      </c>
      <c r="AF10" s="103"/>
    </row>
    <row r="11" spans="1:42" ht="15.6">
      <c r="A11" s="103"/>
      <c r="B11" s="230">
        <f>+'Ark1'!AN1315</f>
        <v>0</v>
      </c>
      <c r="C11" s="232" t="s">
        <v>870</v>
      </c>
      <c r="D11" s="230">
        <f>+'Ark1'!C1315</f>
        <v>2016</v>
      </c>
      <c r="E11" s="230">
        <f>+'Ark1'!Q1315</f>
        <v>8982</v>
      </c>
      <c r="F11" s="90">
        <f>+'Ark1'!R1315</f>
        <v>49635</v>
      </c>
      <c r="G11" s="116"/>
      <c r="H11" s="90">
        <f>+'Ark1'!AE1315</f>
        <v>83.129563877537365</v>
      </c>
      <c r="I11" s="90"/>
      <c r="J11" s="90">
        <f>+'Ark1'!AF1315</f>
        <v>81.074970350408876</v>
      </c>
      <c r="K11" s="107"/>
      <c r="L11" s="231">
        <f>+'Ark1'!S1315</f>
        <v>3.4486551828346932</v>
      </c>
      <c r="M11" s="234"/>
      <c r="N11" s="231">
        <f>+'Ark1'!T1315</f>
        <v>7.6477485645210015</v>
      </c>
      <c r="O11" s="234"/>
      <c r="P11" s="115">
        <f>+'Ark1'!U1315</f>
        <v>281.64822202075112</v>
      </c>
      <c r="Q11" s="90"/>
      <c r="R11" s="435">
        <f>+'Ark1'!AG1315</f>
        <v>2098.3158342964903</v>
      </c>
      <c r="S11" s="90">
        <f t="shared" si="0"/>
        <v>134.22584790014716</v>
      </c>
      <c r="T11" s="90">
        <f t="shared" si="1"/>
        <v>81.66900054914872</v>
      </c>
      <c r="U11" s="90">
        <f>+'Ark1'!W1315</f>
        <v>67.877505792283671</v>
      </c>
      <c r="V11" s="90">
        <f>+'Ark1'!X1315</f>
        <v>7.7566233504583488</v>
      </c>
      <c r="W11" s="90"/>
      <c r="X11" s="90"/>
      <c r="Y11" s="105"/>
      <c r="Z11" s="90">
        <f>+'Ark1'!Y1315</f>
        <v>46.84428878928972</v>
      </c>
      <c r="AA11" s="231">
        <f>+'Ark1'!Z1315</f>
        <v>1.3960174306706417</v>
      </c>
      <c r="AB11" s="231">
        <f>+'Ark1'!AA1315</f>
        <v>2.5726445083485503</v>
      </c>
      <c r="AC11" s="90">
        <f>+'Ark1'!AJ1315</f>
        <v>545.30174445803141</v>
      </c>
      <c r="AD11" s="90">
        <f>+'Ark1'!AH1315</f>
        <v>0</v>
      </c>
      <c r="AE11" s="90">
        <f t="shared" si="2"/>
        <v>13979.60949999998</v>
      </c>
      <c r="AF11" s="103"/>
    </row>
    <row r="12" spans="1:42" ht="15.6">
      <c r="A12" s="103"/>
      <c r="B12" s="230">
        <f>+'Ark1'!AN1313</f>
        <v>0</v>
      </c>
      <c r="C12" s="232" t="s">
        <v>870</v>
      </c>
      <c r="D12" s="230">
        <f>+'Ark1'!C1313</f>
        <v>2017</v>
      </c>
      <c r="E12" s="230">
        <f>+'Ark1'!Q1313</f>
        <v>8775</v>
      </c>
      <c r="F12" s="90">
        <f>+'Ark1'!R1313</f>
        <v>47377</v>
      </c>
      <c r="G12" s="116"/>
      <c r="H12" s="90">
        <f>+'Ark1'!AE1313</f>
        <v>79.682795970196977</v>
      </c>
      <c r="I12" s="90"/>
      <c r="J12" s="90">
        <f>+'Ark1'!AF1313</f>
        <v>77.257339031562879</v>
      </c>
      <c r="K12" s="107"/>
      <c r="L12" s="231">
        <f>+'Ark1'!S1313</f>
        <v>3.3621377461637505</v>
      </c>
      <c r="M12" s="234"/>
      <c r="N12" s="231">
        <f>+'Ark1'!T1313</f>
        <v>7.5570213394685188</v>
      </c>
      <c r="O12" s="234"/>
      <c r="P12" s="115">
        <f>+'Ark1'!U1313</f>
        <v>280.51480676277254</v>
      </c>
      <c r="Q12" s="90"/>
      <c r="R12" s="435">
        <f>+'Ark1'!AG1313</f>
        <v>2085.7119762384641</v>
      </c>
      <c r="S12" s="90">
        <f t="shared" si="0"/>
        <v>134.49354942511039</v>
      </c>
      <c r="T12" s="90">
        <f t="shared" si="1"/>
        <v>83.433466425593096</v>
      </c>
      <c r="U12" s="90">
        <f>+'Ark1'!W1313</f>
        <v>67.279481604998196</v>
      </c>
      <c r="V12" s="90">
        <f>+'Ark1'!X1313</f>
        <v>7.5775165164531328</v>
      </c>
      <c r="W12" s="90"/>
      <c r="X12" s="90"/>
      <c r="Y12" s="105"/>
      <c r="Z12" s="90">
        <f>+'Ark1'!Y1313</f>
        <v>46.989701129333248</v>
      </c>
      <c r="AA12" s="231">
        <f>+'Ark1'!Z1313</f>
        <v>1.3342197419774604</v>
      </c>
      <c r="AB12" s="231">
        <f>+'Ark1'!AA1313</f>
        <v>2.4845097360401902</v>
      </c>
      <c r="AC12" s="90">
        <f>+'Ark1'!AJ1313</f>
        <v>537.53214342454316</v>
      </c>
      <c r="AD12" s="90">
        <f>+'Ark1'!AH1313</f>
        <v>99.972560525149305</v>
      </c>
      <c r="AE12" s="90">
        <f t="shared" si="2"/>
        <v>13289.949999999875</v>
      </c>
      <c r="AF12" s="103"/>
    </row>
    <row r="13" spans="1:42" ht="15.6">
      <c r="A13" s="103"/>
      <c r="B13" s="230">
        <f>+'Ark1'!AN1311</f>
        <v>0</v>
      </c>
      <c r="C13" s="232" t="s">
        <v>870</v>
      </c>
      <c r="D13" s="230">
        <f>+'Ark1'!C1311</f>
        <v>2018</v>
      </c>
      <c r="E13" s="230">
        <f>+'Ark1'!Q1311</f>
        <v>8411</v>
      </c>
      <c r="F13" s="90">
        <f>+'Ark1'!R1311</f>
        <v>43930</v>
      </c>
      <c r="G13" s="116"/>
      <c r="H13" s="90">
        <f>+'Ark1'!AE1311</f>
        <v>74.594172383345779</v>
      </c>
      <c r="I13" s="90"/>
      <c r="J13" s="90">
        <f>+'Ark1'!AF1311</f>
        <v>72.134685143463699</v>
      </c>
      <c r="K13" s="107"/>
      <c r="L13" s="231">
        <f>+'Ark1'!S1311</f>
        <v>3.3104712041884823</v>
      </c>
      <c r="M13" s="234"/>
      <c r="N13" s="231">
        <f>+'Ark1'!T1311</f>
        <v>7.4678579558388352</v>
      </c>
      <c r="O13" s="234"/>
      <c r="P13" s="115">
        <f>+'Ark1'!U1311</f>
        <v>280.30542931937327</v>
      </c>
      <c r="Q13" s="90"/>
      <c r="R13" s="435">
        <f>+'Ark1'!AG1311</f>
        <v>2079.7271771908986</v>
      </c>
      <c r="S13" s="90">
        <f t="shared" si="0"/>
        <v>134.77990401509476</v>
      </c>
      <c r="T13" s="90">
        <f t="shared" si="1"/>
        <v>84.672365965523142</v>
      </c>
      <c r="U13" s="90">
        <f>+'Ark1'!W1311</f>
        <v>66.421579786023244</v>
      </c>
      <c r="V13" s="90">
        <f>+'Ark1'!X1311</f>
        <v>7.7373093557933101</v>
      </c>
      <c r="W13" s="90"/>
      <c r="X13" s="90"/>
      <c r="Y13" s="105"/>
      <c r="Z13" s="90">
        <f>+'Ark1'!Y1311</f>
        <v>47.287385200408707</v>
      </c>
      <c r="AA13" s="231">
        <f>+'Ark1'!Z1311</f>
        <v>1.3365962325512979</v>
      </c>
      <c r="AB13" s="231">
        <f>+'Ark1'!AA1311</f>
        <v>2.4024378478695434</v>
      </c>
      <c r="AC13" s="90">
        <f>+'Ark1'!AJ1311</f>
        <v>545.72962544406198</v>
      </c>
      <c r="AD13" s="90">
        <f>+'Ark1'!AH1311</f>
        <v>99.9385385841111</v>
      </c>
      <c r="AE13" s="90">
        <f t="shared" si="2"/>
        <v>12313.817510000068</v>
      </c>
      <c r="AF13" s="103"/>
    </row>
    <row r="14" spans="1:42" ht="15.6">
      <c r="A14" s="103"/>
      <c r="B14">
        <f>+'Ark1'!AN1309</f>
        <v>0</v>
      </c>
      <c r="C14" s="232" t="s">
        <v>870</v>
      </c>
      <c r="D14">
        <f>+'Ark1'!C1309</f>
        <v>2019</v>
      </c>
      <c r="E14">
        <f>+'Ark1'!Q1309</f>
        <v>8014</v>
      </c>
      <c r="F14" s="11">
        <f>+'Ark1'!R1309</f>
        <v>46327</v>
      </c>
      <c r="G14" s="116"/>
      <c r="H14" s="11">
        <f>+'Ark1'!AE1309</f>
        <v>78.07044152342435</v>
      </c>
      <c r="I14" s="16"/>
      <c r="J14" s="11">
        <f>+'Ark1'!AF1309</f>
        <v>75.834514459823552</v>
      </c>
      <c r="K14" s="107"/>
      <c r="L14" s="1">
        <f>+'Ark1'!S1309</f>
        <v>3.1857232283549557</v>
      </c>
      <c r="M14" s="13"/>
      <c r="N14" s="1">
        <f>+'Ark1'!T1309</f>
        <v>7.6770134047099985</v>
      </c>
      <c r="O14" s="13"/>
      <c r="P14" s="19">
        <f>+'Ark1'!U1309</f>
        <v>283.78150991862026</v>
      </c>
      <c r="Q14" s="234"/>
      <c r="R14" s="435">
        <f>+'Ark1'!AG1309</f>
        <v>2068.2554788741536</v>
      </c>
      <c r="S14" s="11">
        <f t="shared" si="0"/>
        <v>137.20815093553895</v>
      </c>
      <c r="T14" s="11">
        <f t="shared" si="1"/>
        <v>89.079147677608958</v>
      </c>
      <c r="U14" s="11">
        <f>+'Ark1'!W1309</f>
        <v>70.632676409005555</v>
      </c>
      <c r="V14" s="11">
        <f>+'Ark1'!X1309</f>
        <v>8.5155524855915559</v>
      </c>
      <c r="W14" s="11"/>
      <c r="X14" s="11"/>
      <c r="Y14" s="105"/>
      <c r="Z14" s="11">
        <f>+'Ark1'!Y1309</f>
        <v>46.791054823748411</v>
      </c>
      <c r="AA14" s="1">
        <f>+'Ark1'!Z1309</f>
        <v>1.1564256551087422</v>
      </c>
      <c r="AB14" s="1">
        <f>+'Ark1'!AA1309</f>
        <v>2.2418773431019647</v>
      </c>
      <c r="AC14" s="11">
        <f>+'Ark1'!AJ1309</f>
        <v>518.91411598439265</v>
      </c>
      <c r="AD14" s="11">
        <f>+'Ark1'!AH1309</f>
        <v>100</v>
      </c>
      <c r="AE14" s="11">
        <f t="shared" si="2"/>
        <v>13146.746009999921</v>
      </c>
      <c r="AF14" s="103"/>
    </row>
    <row r="15" spans="1:42" ht="15.6">
      <c r="A15" s="103"/>
      <c r="B15" s="230">
        <f>+'Ark1'!AN1307</f>
        <v>0</v>
      </c>
      <c r="C15" s="232" t="s">
        <v>870</v>
      </c>
      <c r="D15" s="230">
        <f>+'Ark1'!C1307</f>
        <v>2020</v>
      </c>
      <c r="E15" s="230">
        <f>+'Ark1'!Q1307</f>
        <v>7564</v>
      </c>
      <c r="F15" s="90">
        <f>+'Ark1'!R1307</f>
        <v>39159.510000000009</v>
      </c>
      <c r="G15" s="116"/>
      <c r="H15" s="90">
        <f>+'Ark1'!AE1307</f>
        <v>74.228706510693442</v>
      </c>
      <c r="I15" s="134"/>
      <c r="J15" s="90">
        <f>+'Ark1'!AF1307</f>
        <v>71.653284273767568</v>
      </c>
      <c r="K15" s="107"/>
      <c r="L15" s="231">
        <f>+'Ark1'!S1307</f>
        <v>3.1471665503475399</v>
      </c>
      <c r="M15" s="234"/>
      <c r="N15" s="231">
        <f>+'Ark1'!T1307</f>
        <v>7.8309457906904303</v>
      </c>
      <c r="O15" s="234"/>
      <c r="P15" s="115">
        <f>+'Ark1'!U1307</f>
        <v>287.18225994145087</v>
      </c>
      <c r="Q15" s="234"/>
      <c r="R15" s="435">
        <f>+'Ark1'!AG1307</f>
        <v>2076.5272430153982</v>
      </c>
      <c r="S15" s="90">
        <f t="shared" si="0"/>
        <v>138.2992979781105</v>
      </c>
      <c r="T15" s="90">
        <f t="shared" si="1"/>
        <v>91.251052445806366</v>
      </c>
      <c r="U15" s="90">
        <f>+'Ark1'!W1307</f>
        <v>74.035655706621469</v>
      </c>
      <c r="V15" s="90">
        <f>+'Ark1'!X1307</f>
        <v>9.5608959356232983</v>
      </c>
      <c r="W15" s="90"/>
      <c r="X15" s="90"/>
      <c r="Y15" s="105"/>
      <c r="Z15" s="90">
        <f>+'Ark1'!Y1307</f>
        <v>47.878822723912357</v>
      </c>
      <c r="AA15" s="231">
        <f>+'Ark1'!Z1307</f>
        <v>1.2166836796162901</v>
      </c>
      <c r="AB15" s="231">
        <f>+'Ark1'!AA1307</f>
        <v>2.2017721432463646</v>
      </c>
      <c r="AC15" s="90">
        <f>+'Ark1'!AJ1307</f>
        <v>524.09636326869293</v>
      </c>
      <c r="AD15" s="90">
        <f>+'Ark1'!AH1307</f>
        <v>100</v>
      </c>
      <c r="AE15" s="90">
        <f t="shared" si="2"/>
        <v>11245.916579999848</v>
      </c>
      <c r="AF15" s="103"/>
    </row>
    <row r="16" spans="1:42" ht="15.6">
      <c r="A16" s="103"/>
      <c r="B16">
        <f>+'Ark1'!AN1305</f>
        <v>0</v>
      </c>
      <c r="C16" s="232" t="s">
        <v>870</v>
      </c>
      <c r="D16">
        <f>+'Ark1'!C1305</f>
        <v>2021</v>
      </c>
      <c r="E16">
        <f>+'Ark1'!Q1305</f>
        <v>7372</v>
      </c>
      <c r="F16" s="11">
        <f>+'Ark1'!R1305</f>
        <v>42083.97</v>
      </c>
      <c r="G16" s="116"/>
      <c r="H16" s="11">
        <f>+'Ark1'!AE1305</f>
        <v>73.156395461324195</v>
      </c>
      <c r="I16" s="16"/>
      <c r="J16" s="11">
        <f>+'Ark1'!AF1305</f>
        <v>70.368960481235945</v>
      </c>
      <c r="K16" s="107"/>
      <c r="L16" s="1">
        <f>+'Ark1'!S1305</f>
        <v>3.3500164076725656</v>
      </c>
      <c r="M16" s="13"/>
      <c r="N16" s="1">
        <f>+'Ark1'!T1305</f>
        <v>7.9278166960008765</v>
      </c>
      <c r="O16" s="13"/>
      <c r="P16" s="19">
        <f>+'Ark1'!U1305</f>
        <v>290.66929331999808</v>
      </c>
      <c r="Q16" s="234"/>
      <c r="R16" s="435">
        <f>+'Ark1'!AG1305</f>
        <v>2095.5114187934564</v>
      </c>
      <c r="S16" s="11">
        <f t="shared" si="0"/>
        <v>138.71043159829605</v>
      </c>
      <c r="T16" s="11">
        <f t="shared" si="1"/>
        <v>86.766528263645569</v>
      </c>
      <c r="U16" s="11">
        <f>+'Ark1'!W1305</f>
        <v>75.047577498035508</v>
      </c>
      <c r="V16" s="11">
        <f>+'Ark1'!X1305</f>
        <v>11.175276477005378</v>
      </c>
      <c r="W16" s="366">
        <f>+IF(F16=0,"",'Ark1'!AR1305)</f>
        <v>223.94460530687809</v>
      </c>
      <c r="X16" s="114">
        <f>+IF(F16=0,"",'Ark1'!AS1305)</f>
        <v>25.847338236001619</v>
      </c>
      <c r="Y16" s="105"/>
      <c r="Z16" s="11">
        <f>+'Ark1'!Y1305</f>
        <v>48.735880304469184</v>
      </c>
      <c r="AA16" s="1">
        <f>+'Ark1'!Z1305</f>
        <v>1.2293960656554872</v>
      </c>
      <c r="AB16" s="1">
        <f>+'Ark1'!AA1305</f>
        <v>2.2614029236255262</v>
      </c>
      <c r="AC16" s="11">
        <f>+'Ark1'!AJ1305</f>
        <v>527.81329508112754</v>
      </c>
      <c r="AD16" s="11">
        <f>+'Ark1'!AH1305</f>
        <v>98.911770918950864</v>
      </c>
      <c r="AE16" s="11">
        <f t="shared" si="2"/>
        <v>12232.517820000001</v>
      </c>
      <c r="AF16" s="103"/>
    </row>
    <row r="17" spans="1:32" ht="15.6">
      <c r="A17" s="103"/>
      <c r="B17" s="230">
        <f>+'Ark1'!AN1303</f>
        <v>0</v>
      </c>
      <c r="C17" s="232" t="s">
        <v>870</v>
      </c>
      <c r="D17" s="230">
        <f>+'Ark1'!C1303</f>
        <v>2022</v>
      </c>
      <c r="E17" s="230">
        <f>+'Ark1'!Q1303</f>
        <v>7746</v>
      </c>
      <c r="F17" s="90">
        <f>+'Ark1'!R1303</f>
        <v>47275</v>
      </c>
      <c r="G17" s="116"/>
      <c r="H17" s="90">
        <f>+'Ark1'!AE1303</f>
        <v>76.399101472228054</v>
      </c>
      <c r="I17" s="134"/>
      <c r="J17" s="90">
        <f>+'Ark1'!AF1303</f>
        <v>73.611236025651692</v>
      </c>
      <c r="K17" s="107"/>
      <c r="L17" s="231">
        <f>+'Ark1'!S1303</f>
        <v>3.2984164098203848</v>
      </c>
      <c r="M17" s="234"/>
      <c r="N17" s="231">
        <f>+'Ark1'!T1303</f>
        <v>7.6952300370174509</v>
      </c>
      <c r="O17" s="234"/>
      <c r="P17" s="115">
        <f>+'Ark1'!U1303</f>
        <v>289.46466821787448</v>
      </c>
      <c r="Q17" s="234"/>
      <c r="R17" s="435">
        <f>+'Ark1'!AG1303</f>
        <v>2091.542763772175</v>
      </c>
      <c r="S17" s="90">
        <f t="shared" si="0"/>
        <v>138.39768099974881</v>
      </c>
      <c r="T17" s="90">
        <f t="shared" si="1"/>
        <v>87.758679394163352</v>
      </c>
      <c r="U17" s="90">
        <f>+'Ark1'!W1303</f>
        <v>70.775251189846628</v>
      </c>
      <c r="V17" s="90">
        <f>+'Ark1'!X1303</f>
        <v>11.10946589106293</v>
      </c>
      <c r="W17" s="366">
        <f>+IF(F17=0,"",'Ark1'!AR1303)</f>
        <v>224.67959850606911</v>
      </c>
      <c r="X17" s="114">
        <f>+IF(F17=0,"",'Ark1'!AS1303)</f>
        <v>25.480350165904984</v>
      </c>
      <c r="Y17" s="105"/>
      <c r="Z17" s="90">
        <f>+'Ark1'!Y1303</f>
        <v>49.679687024738087</v>
      </c>
      <c r="AA17" s="231">
        <f>+'Ark1'!Z1303</f>
        <v>1.2589036498019677</v>
      </c>
      <c r="AB17" s="231">
        <f>+'Ark1'!AA1303</f>
        <v>2.2615395343744966</v>
      </c>
      <c r="AC17" s="90">
        <f>+'Ark1'!AJ1303</f>
        <v>525.50003948168842</v>
      </c>
      <c r="AD17" s="90">
        <f>+'Ark1'!AH1303</f>
        <v>90.333157059756729</v>
      </c>
      <c r="AE17" s="90">
        <f t="shared" si="2"/>
        <v>13684.442190000016</v>
      </c>
      <c r="AF17" s="103"/>
    </row>
    <row r="18" spans="1:32" ht="15.6">
      <c r="A18" s="103"/>
      <c r="B18">
        <f>+'Ark1'!AN1301</f>
        <v>0</v>
      </c>
      <c r="C18" s="232" t="s">
        <v>870</v>
      </c>
      <c r="D18">
        <f>+'Ark1'!C1301</f>
        <v>2023</v>
      </c>
      <c r="E18">
        <f>+'Ark1'!Q1301</f>
        <v>7475</v>
      </c>
      <c r="F18" s="11">
        <f>+'Ark1'!R1301</f>
        <v>42063</v>
      </c>
      <c r="G18" s="116"/>
      <c r="H18" s="11">
        <f>+'Ark1'!AE1301</f>
        <v>73.711972522080487</v>
      </c>
      <c r="I18" s="16"/>
      <c r="J18" s="11">
        <f>+'Ark1'!AF1301</f>
        <v>70.881559173510638</v>
      </c>
      <c r="K18" s="107"/>
      <c r="L18" s="1">
        <f>+'Ark1'!S1301</f>
        <v>3.2647593097184378</v>
      </c>
      <c r="M18" s="13"/>
      <c r="N18" s="1">
        <f>+'Ark1'!T1301</f>
        <v>7.7452868316572765</v>
      </c>
      <c r="O18" s="13"/>
      <c r="P18" s="19">
        <f>+'Ark1'!U1301</f>
        <v>288.44318022965558</v>
      </c>
      <c r="Q18" s="234"/>
      <c r="R18" s="435">
        <f>+'Ark1'!AG1301</f>
        <v>2107.5401170079404</v>
      </c>
      <c r="S18" s="11">
        <f t="shared" si="0"/>
        <v>136.86248622358673</v>
      </c>
      <c r="T18" s="11">
        <f t="shared" si="1"/>
        <v>88.350519246863485</v>
      </c>
      <c r="U18" s="11">
        <f>+'Ark1'!W1301</f>
        <v>71.823217554620442</v>
      </c>
      <c r="V18" s="11">
        <f>+'Ark1'!X1301</f>
        <v>11.116658345814612</v>
      </c>
      <c r="W18" s="366">
        <f>+IF(F18=0,"",'Ark1'!AR1301)</f>
        <v>224.82911094860003</v>
      </c>
      <c r="X18" s="114">
        <f>+IF(F18=0,"",'Ark1'!AS1301)</f>
        <v>25.373611410245761</v>
      </c>
      <c r="Y18" s="105"/>
      <c r="Z18" s="11">
        <f>+'Ark1'!Y1301</f>
        <v>51.292892113876448</v>
      </c>
      <c r="AA18" s="1">
        <f>+'Ark1'!Z1301</f>
        <v>1.2636630703747771</v>
      </c>
      <c r="AB18" s="1">
        <f>+'Ark1'!AA1301</f>
        <v>2.2600001278864221</v>
      </c>
      <c r="AC18" s="11">
        <f>+'Ark1'!AJ1301</f>
        <v>530.03152961658782</v>
      </c>
      <c r="AD18" s="11">
        <f>+'Ark1'!AH1301</f>
        <v>91.003970235123518</v>
      </c>
      <c r="AE18" s="11">
        <f t="shared" si="2"/>
        <v>12132.785490000002</v>
      </c>
      <c r="AF18" s="103"/>
    </row>
    <row r="19" spans="1:32" ht="15.6">
      <c r="A19" s="103"/>
      <c r="B19" s="91">
        <f>+'Ark1'!AN1299</f>
        <v>0</v>
      </c>
      <c r="C19" s="232" t="s">
        <v>870</v>
      </c>
      <c r="D19" s="91">
        <f>+'Ark1'!C1299</f>
        <v>2024</v>
      </c>
      <c r="E19" s="91">
        <f>+'Ark1'!Q1299</f>
        <v>7180</v>
      </c>
      <c r="F19" s="115">
        <f>+'Ark1'!R1299</f>
        <v>39087</v>
      </c>
      <c r="G19" s="116"/>
      <c r="H19" s="115">
        <f>+'Ark1'!AE1299</f>
        <v>73.106273145550475</v>
      </c>
      <c r="I19" s="234"/>
      <c r="J19" s="115">
        <f>+'Ark1'!AF1299</f>
        <v>70.752853310071075</v>
      </c>
      <c r="K19" s="107"/>
      <c r="L19" s="113">
        <f>+'Ark1'!S1299</f>
        <v>3.3852753801890678</v>
      </c>
      <c r="M19" s="316"/>
      <c r="N19" s="113">
        <f>+'Ark1'!T1299</f>
        <v>7.8695985877657524</v>
      </c>
      <c r="O19" s="316"/>
      <c r="P19" s="115">
        <f>+'Ark1'!U1299</f>
        <v>293.92715736689865</v>
      </c>
      <c r="Q19" s="234"/>
      <c r="R19" s="434">
        <f>+'Ark1'!AG1299</f>
        <v>2128.9504620340799</v>
      </c>
      <c r="S19" s="115">
        <f t="shared" si="0"/>
        <v>138.06199937882516</v>
      </c>
      <c r="T19" s="115">
        <f t="shared" si="1"/>
        <v>86.825183879275073</v>
      </c>
      <c r="U19" s="115">
        <f>+'Ark1'!W1299</f>
        <v>73.809706552050528</v>
      </c>
      <c r="V19" s="115">
        <f>+'Ark1'!X1299</f>
        <v>13.459718064829742</v>
      </c>
      <c r="W19" s="366">
        <f>+IF(F19=0,"",'Ark1'!AR1299)</f>
        <v>225.21479639415605</v>
      </c>
      <c r="X19" s="114">
        <f>+IF(F19=0,"",'Ark1'!AS1299)</f>
        <v>25.72756071179554</v>
      </c>
      <c r="Y19" s="105"/>
      <c r="Z19" s="115">
        <f>+'Ark1'!Y1299</f>
        <v>51.447364453333122</v>
      </c>
      <c r="AA19" s="113">
        <f>+'Ark1'!Z1299</f>
        <v>1.2610448990026613</v>
      </c>
      <c r="AB19" s="113">
        <f>+'Ark1'!AA1299</f>
        <v>2.240750333938105</v>
      </c>
      <c r="AC19" s="115">
        <f>+'Ark1'!AJ1299</f>
        <v>541.93871379284622</v>
      </c>
      <c r="AD19" s="115">
        <f>+'Ark1'!AH1299</f>
        <v>90.516028347020764</v>
      </c>
      <c r="AE19" s="115">
        <f t="shared" si="2"/>
        <v>11488.730799999967</v>
      </c>
      <c r="AF19" s="103"/>
    </row>
    <row r="20" spans="1:32" ht="15.6">
      <c r="A20" s="103"/>
      <c r="B20" s="103"/>
      <c r="C20" s="103"/>
      <c r="D20" s="103"/>
      <c r="E20" s="103"/>
      <c r="F20" s="103"/>
      <c r="G20" s="116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</row>
    <row r="21" spans="1:32" ht="15.6">
      <c r="A21" s="103"/>
      <c r="B21" s="230">
        <f>+'Ark1'!AN1320</f>
        <v>1</v>
      </c>
      <c r="C21" s="232" t="s">
        <v>496</v>
      </c>
      <c r="D21" s="230">
        <f>+'Ark1'!C1320</f>
        <v>2014</v>
      </c>
      <c r="E21" s="230">
        <f>+'Ark1'!Q1320</f>
        <v>3372</v>
      </c>
      <c r="F21" s="90">
        <f>+'Ark1'!R1320</f>
        <v>9517.5</v>
      </c>
      <c r="G21" s="116"/>
      <c r="H21" s="90">
        <f>+'Ark1'!AE1320</f>
        <v>16.530899364296388</v>
      </c>
      <c r="I21" s="90"/>
      <c r="J21" s="90">
        <f>+'Ark1'!AF1320</f>
        <v>18.112043637423877</v>
      </c>
      <c r="K21" s="107"/>
      <c r="L21" s="231">
        <f>+'Ark1'!S1320</f>
        <v>5.193065405831363</v>
      </c>
      <c r="M21" s="234"/>
      <c r="N21" s="231">
        <f>+'Ark1'!T1320</f>
        <v>8.4681901759915927</v>
      </c>
      <c r="O21" s="234"/>
      <c r="P21" s="115">
        <f>+'Ark1'!U1320</f>
        <v>311.60800630417623</v>
      </c>
      <c r="Q21" s="90"/>
      <c r="R21" s="435">
        <f>+'Ark1'!AG1320</f>
        <v>2544.8683477804043</v>
      </c>
      <c r="S21" s="90">
        <f t="shared" ref="S21:S31" si="3">+IF(F21=0,"",1000*P21/R21)</f>
        <v>122.44562929000081</v>
      </c>
      <c r="T21" s="90">
        <f t="shared" ref="T21:T31" si="4">+P21/L21</f>
        <v>60.004637329286744</v>
      </c>
      <c r="U21" s="90">
        <f>+'Ark1'!W1320</f>
        <v>71.163645915418982</v>
      </c>
      <c r="V21" s="90">
        <f>+'Ark1'!X1320</f>
        <v>27.727869713685319</v>
      </c>
      <c r="W21" s="90"/>
      <c r="X21" s="90"/>
      <c r="Y21" s="105"/>
      <c r="Z21" s="90">
        <f>+'Ark1'!Y1320</f>
        <v>67.864437030694788</v>
      </c>
      <c r="AA21" s="231">
        <f>+'Ark1'!Z1320</f>
        <v>2.0971102815906284</v>
      </c>
      <c r="AB21" s="231">
        <f>+'Ark1'!AA1320</f>
        <v>3.2542832226911318</v>
      </c>
      <c r="AC21" s="90">
        <f>+'Ark1'!AJ1320</f>
        <v>965.80445518589568</v>
      </c>
      <c r="AD21" s="90">
        <f>+'Ark1'!AH1320</f>
        <v>99.726819017599183</v>
      </c>
      <c r="AE21" s="90">
        <f t="shared" ref="AE21:AE31" si="5">+(F21*P21)/1000</f>
        <v>2965.7291999999975</v>
      </c>
      <c r="AF21" s="103"/>
    </row>
    <row r="22" spans="1:32" ht="15.6">
      <c r="A22" s="103"/>
      <c r="B22" s="230">
        <f>+'Ark1'!AN1318</f>
        <v>1</v>
      </c>
      <c r="C22" s="232" t="s">
        <v>496</v>
      </c>
      <c r="D22" s="230">
        <f>+'Ark1'!C1318</f>
        <v>2015</v>
      </c>
      <c r="E22" s="230">
        <f>+'Ark1'!Q1318</f>
        <v>3333</v>
      </c>
      <c r="F22" s="90">
        <f>+'Ark1'!R1318</f>
        <v>9377.2000000000007</v>
      </c>
      <c r="G22" s="116"/>
      <c r="H22" s="90">
        <f>+'Ark1'!AE1318</f>
        <v>16.043086324916459</v>
      </c>
      <c r="I22" s="90"/>
      <c r="J22" s="90">
        <f>+'Ark1'!AF1318</f>
        <v>17.729852312307301</v>
      </c>
      <c r="K22" s="107"/>
      <c r="L22" s="231">
        <f>+'Ark1'!S1318</f>
        <v>5.453162991084759</v>
      </c>
      <c r="M22" s="234"/>
      <c r="N22" s="231">
        <f>+'Ark1'!T1318</f>
        <v>8.8176641214861569</v>
      </c>
      <c r="O22" s="234"/>
      <c r="P22" s="115">
        <f>+'Ark1'!U1318</f>
        <v>318.64936228298592</v>
      </c>
      <c r="Q22" s="90"/>
      <c r="R22" s="435">
        <f>+'Ark1'!AG1318</f>
        <v>2559.7990444908942</v>
      </c>
      <c r="S22" s="90">
        <f t="shared" si="3"/>
        <v>124.48217877445163</v>
      </c>
      <c r="T22" s="90">
        <f t="shared" si="4"/>
        <v>58.433859909182594</v>
      </c>
      <c r="U22" s="90">
        <f>+'Ark1'!W1318</f>
        <v>74.766454805272346</v>
      </c>
      <c r="V22" s="90">
        <f>+'Ark1'!X1318</f>
        <v>32.173783218871307</v>
      </c>
      <c r="W22" s="90"/>
      <c r="X22" s="90"/>
      <c r="Y22" s="105"/>
      <c r="Z22" s="90">
        <f>+'Ark1'!Y1318</f>
        <v>69.060293662872013</v>
      </c>
      <c r="AA22" s="231">
        <f>+'Ark1'!Z1318</f>
        <v>2.2192201470354465</v>
      </c>
      <c r="AB22" s="231">
        <f>+'Ark1'!AA1318</f>
        <v>3.3035969384319284</v>
      </c>
      <c r="AC22" s="90">
        <f>+'Ark1'!AJ1318</f>
        <v>958.41202208322227</v>
      </c>
      <c r="AD22" s="90">
        <f>+'Ark1'!AH1318</f>
        <v>99.797380881286529</v>
      </c>
      <c r="AE22" s="90">
        <f t="shared" si="5"/>
        <v>2988.0388000000157</v>
      </c>
      <c r="AF22" s="103"/>
    </row>
    <row r="23" spans="1:32" ht="15.6">
      <c r="A23" s="103"/>
      <c r="B23" s="230">
        <f>+'Ark1'!AN1316</f>
        <v>1</v>
      </c>
      <c r="C23" s="232" t="s">
        <v>496</v>
      </c>
      <c r="D23" s="230">
        <f>+'Ark1'!C1316</f>
        <v>2016</v>
      </c>
      <c r="E23" s="230">
        <f>+'Ark1'!Q1316</f>
        <v>3538</v>
      </c>
      <c r="F23" s="90">
        <f>+'Ark1'!R1316</f>
        <v>10073</v>
      </c>
      <c r="G23" s="116"/>
      <c r="H23" s="90">
        <f>+'Ark1'!AE1316</f>
        <v>16.870436122462653</v>
      </c>
      <c r="I23" s="90"/>
      <c r="J23" s="90">
        <f>+'Ark1'!AF1316</f>
        <v>18.925029649591139</v>
      </c>
      <c r="K23" s="107"/>
      <c r="L23" s="231">
        <f>+'Ark1'!S1316</f>
        <v>5.4827757371190309</v>
      </c>
      <c r="M23" s="234"/>
      <c r="N23" s="231">
        <f>+'Ark1'!T1316</f>
        <v>8.8645885039213752</v>
      </c>
      <c r="O23" s="234"/>
      <c r="P23" s="115">
        <f>+'Ark1'!U1316</f>
        <v>323.9559614811879</v>
      </c>
      <c r="Q23" s="90"/>
      <c r="R23" s="435">
        <f>+'Ark1'!AG1316</f>
        <v>2609.5388662761839</v>
      </c>
      <c r="S23" s="90">
        <f t="shared" si="3"/>
        <v>124.14299157133213</v>
      </c>
      <c r="T23" s="90">
        <f t="shared" si="4"/>
        <v>59.086122981096651</v>
      </c>
      <c r="U23" s="90">
        <f>+'Ark1'!W1316</f>
        <v>74.396902610940131</v>
      </c>
      <c r="V23" s="90">
        <f>+'Ark1'!X1316</f>
        <v>35.20301796882756</v>
      </c>
      <c r="W23" s="90"/>
      <c r="X23" s="90"/>
      <c r="Y23" s="105"/>
      <c r="Z23" s="90">
        <f>+'Ark1'!Y1316</f>
        <v>71.205176770365725</v>
      </c>
      <c r="AA23" s="231">
        <f>+'Ark1'!Z1316</f>
        <v>2.2413508178267048</v>
      </c>
      <c r="AB23" s="231">
        <f>+'Ark1'!AA1316</f>
        <v>3.368780858896204</v>
      </c>
      <c r="AC23" s="90">
        <f>+'Ark1'!AJ1316</f>
        <v>1002.3058022274344</v>
      </c>
      <c r="AD23" s="90">
        <f>+'Ark1'!AH1316</f>
        <v>0</v>
      </c>
      <c r="AE23" s="90">
        <f t="shared" si="5"/>
        <v>3263.2084000000054</v>
      </c>
      <c r="AF23" s="103"/>
    </row>
    <row r="24" spans="1:32" ht="15.6">
      <c r="A24" s="103"/>
      <c r="B24" s="230">
        <f>+'Ark1'!AN1314</f>
        <v>1</v>
      </c>
      <c r="C24" s="232" t="s">
        <v>496</v>
      </c>
      <c r="D24" s="230">
        <f>+'Ark1'!C1314</f>
        <v>2017</v>
      </c>
      <c r="E24" s="230">
        <f>+'Ark1'!Q1314</f>
        <v>3901</v>
      </c>
      <c r="F24" s="90">
        <f>+'Ark1'!R1314</f>
        <v>12080</v>
      </c>
      <c r="G24" s="116"/>
      <c r="H24" s="90">
        <f>+'Ark1'!AE1314</f>
        <v>20.317204029803047</v>
      </c>
      <c r="I24" s="90"/>
      <c r="J24" s="90">
        <f>+'Ark1'!AF1314</f>
        <v>22.742660968437139</v>
      </c>
      <c r="K24" s="107"/>
      <c r="L24" s="231">
        <f>+'Ark1'!S1314</f>
        <v>5.5484271523178812</v>
      </c>
      <c r="M24" s="234"/>
      <c r="N24" s="231">
        <f>+'Ark1'!T1314</f>
        <v>8.8181291390728482</v>
      </c>
      <c r="O24" s="234"/>
      <c r="P24" s="115">
        <f>+'Ark1'!U1314</f>
        <v>323.86047185430618</v>
      </c>
      <c r="Q24" s="90"/>
      <c r="R24" s="435">
        <f>+'Ark1'!AG1314</f>
        <v>2639.9245860927153</v>
      </c>
      <c r="S24" s="90">
        <f t="shared" si="3"/>
        <v>122.67792555909476</v>
      </c>
      <c r="T24" s="90">
        <f t="shared" si="4"/>
        <v>58.36977993286115</v>
      </c>
      <c r="U24" s="90">
        <f>+'Ark1'!W1314</f>
        <v>74.403973509933778</v>
      </c>
      <c r="V24" s="90">
        <f>+'Ark1'!X1314</f>
        <v>35.37251655629138</v>
      </c>
      <c r="W24" s="90"/>
      <c r="X24" s="90"/>
      <c r="Y24" s="105"/>
      <c r="Z24" s="90">
        <f>+'Ark1'!Y1314</f>
        <v>73.242748333098973</v>
      </c>
      <c r="AA24" s="231">
        <f>+'Ark1'!Z1314</f>
        <v>2.1653439480986352</v>
      </c>
      <c r="AB24" s="231">
        <f>+'Ark1'!AA1314</f>
        <v>3.273911397339234</v>
      </c>
      <c r="AC24" s="90">
        <f>+'Ark1'!AJ1314</f>
        <v>998.89431962526885</v>
      </c>
      <c r="AD24" s="90">
        <f>+'Ark1'!AH1314</f>
        <v>99.809602649006621</v>
      </c>
      <c r="AE24" s="90">
        <f t="shared" si="5"/>
        <v>3912.2345000000187</v>
      </c>
      <c r="AF24" s="103"/>
    </row>
    <row r="25" spans="1:32" ht="15.6">
      <c r="A25" s="103"/>
      <c r="B25" s="230">
        <f>+'Ark1'!AN1312</f>
        <v>1</v>
      </c>
      <c r="C25" s="232" t="s">
        <v>496</v>
      </c>
      <c r="D25" s="230">
        <f>+'Ark1'!C1312</f>
        <v>2018</v>
      </c>
      <c r="E25" s="230">
        <f>+'Ark1'!Q1312</f>
        <v>4165</v>
      </c>
      <c r="F25" s="90">
        <f>+'Ark1'!R1312</f>
        <v>14962</v>
      </c>
      <c r="G25" s="116"/>
      <c r="H25" s="90">
        <f>+'Ark1'!AE1312</f>
        <v>25.405827616654207</v>
      </c>
      <c r="I25" s="90"/>
      <c r="J25" s="90">
        <f>+'Ark1'!AF1312</f>
        <v>27.865314856536319</v>
      </c>
      <c r="K25" s="107"/>
      <c r="L25" s="231">
        <f>+'Ark1'!S1312</f>
        <v>5.3156663547654066</v>
      </c>
      <c r="M25" s="234"/>
      <c r="N25" s="231">
        <f>+'Ark1'!T1312</f>
        <v>8.3153990108274272</v>
      </c>
      <c r="O25" s="234"/>
      <c r="P25" s="115">
        <f>+'Ark1'!U1312</f>
        <v>317.92367998930553</v>
      </c>
      <c r="Q25" s="90"/>
      <c r="R25" s="435">
        <f>+'Ark1'!AG1312</f>
        <v>2657.3627857238339</v>
      </c>
      <c r="S25" s="90">
        <f t="shared" si="3"/>
        <v>119.63879440823391</v>
      </c>
      <c r="T25" s="90">
        <f t="shared" si="4"/>
        <v>59.808810179422231</v>
      </c>
      <c r="U25" s="90">
        <f>+'Ark1'!W1312</f>
        <v>70.110947734260108</v>
      </c>
      <c r="V25" s="90">
        <f>+'Ark1'!X1312</f>
        <v>32.101323352492983</v>
      </c>
      <c r="W25" s="90"/>
      <c r="X25" s="90"/>
      <c r="Y25" s="105"/>
      <c r="Z25" s="90">
        <f>+'Ark1'!Y1312</f>
        <v>71.767143124041695</v>
      </c>
      <c r="AA25" s="231">
        <f>+'Ark1'!Z1312</f>
        <v>2.1010768622736911</v>
      </c>
      <c r="AB25" s="231">
        <f>+'Ark1'!AA1312</f>
        <v>3.1245438867020008</v>
      </c>
      <c r="AC25" s="90">
        <f>+'Ark1'!AJ1312</f>
        <v>1035.8564681285561</v>
      </c>
      <c r="AD25" s="90">
        <f>+'Ark1'!AH1312</f>
        <v>99.899746023258942</v>
      </c>
      <c r="AE25" s="90">
        <f t="shared" si="5"/>
        <v>4756.7740999999896</v>
      </c>
      <c r="AF25" s="103"/>
    </row>
    <row r="26" spans="1:32" ht="15.6">
      <c r="A26" s="103"/>
      <c r="B26">
        <f>+'Ark1'!AN1310</f>
        <v>1</v>
      </c>
      <c r="C26" s="3" t="s">
        <v>496</v>
      </c>
      <c r="D26">
        <f>+'Ark1'!C1310</f>
        <v>2019</v>
      </c>
      <c r="E26">
        <f>+'Ark1'!Q1310</f>
        <v>3959</v>
      </c>
      <c r="F26" s="11">
        <f>+'Ark1'!R1310</f>
        <v>13013</v>
      </c>
      <c r="G26" s="116"/>
      <c r="H26" s="11">
        <f>+'Ark1'!AE1310</f>
        <v>21.929558476575664</v>
      </c>
      <c r="I26" s="16"/>
      <c r="J26" s="11">
        <f>+'Ark1'!AF1310</f>
        <v>24.165485540176441</v>
      </c>
      <c r="K26" s="107"/>
      <c r="L26" s="1">
        <f>+'Ark1'!S1310</f>
        <v>5.2266195343118413</v>
      </c>
      <c r="M26" s="13"/>
      <c r="N26" s="1">
        <f>+'Ark1'!T1310</f>
        <v>8.4268039652655027</v>
      </c>
      <c r="O26" s="13"/>
      <c r="P26" s="19">
        <f>+'Ark1'!U1310</f>
        <v>321.93593637132074</v>
      </c>
      <c r="Q26" s="234"/>
      <c r="R26" s="435">
        <f>+'Ark1'!AG1310</f>
        <v>2594.2275416890802</v>
      </c>
      <c r="S26" s="11">
        <f t="shared" si="3"/>
        <v>124.09703127340592</v>
      </c>
      <c r="T26" s="11">
        <f t="shared" si="4"/>
        <v>61.595441232687349</v>
      </c>
      <c r="U26" s="11">
        <f>+'Ark1'!W1310</f>
        <v>72.481364789057125</v>
      </c>
      <c r="V26" s="11">
        <f>+'Ark1'!X1310</f>
        <v>33.551064320295097</v>
      </c>
      <c r="W26" s="11"/>
      <c r="X26" s="11"/>
      <c r="Y26" s="105"/>
      <c r="Z26" s="11">
        <f>+'Ark1'!Y1310</f>
        <v>69.487656508754398</v>
      </c>
      <c r="AA26" s="1">
        <f>+'Ark1'!Z1310</f>
        <v>1.9918897071999999</v>
      </c>
      <c r="AB26" s="1">
        <f>+'Ark1'!AA1310</f>
        <v>3.0133228437369191</v>
      </c>
      <c r="AC26" s="11">
        <f>+'Ark1'!AJ1310</f>
        <v>999.89188677272671</v>
      </c>
      <c r="AD26" s="11">
        <f>+'Ark1'!AH1310</f>
        <v>100</v>
      </c>
      <c r="AE26" s="11">
        <f t="shared" si="5"/>
        <v>4189.3523399999967</v>
      </c>
      <c r="AF26" s="103"/>
    </row>
    <row r="27" spans="1:32" ht="15.6">
      <c r="A27" s="103"/>
      <c r="B27" s="230">
        <f>+'Ark1'!AN1308</f>
        <v>1</v>
      </c>
      <c r="C27" s="232" t="s">
        <v>496</v>
      </c>
      <c r="D27" s="230">
        <f>+'Ark1'!C1308</f>
        <v>2020</v>
      </c>
      <c r="E27" s="230">
        <f>+'Ark1'!Q1308</f>
        <v>3986</v>
      </c>
      <c r="F27" s="90">
        <f>+'Ark1'!R1308</f>
        <v>13595.7</v>
      </c>
      <c r="G27" s="116"/>
      <c r="H27" s="90">
        <f>+'Ark1'!AE1308</f>
        <v>25.771293489306554</v>
      </c>
      <c r="I27" s="134"/>
      <c r="J27" s="90">
        <f>+'Ark1'!AF1308</f>
        <v>28.346715726232432</v>
      </c>
      <c r="K27" s="107"/>
      <c r="L27" s="231">
        <f>+'Ark1'!S1308</f>
        <v>5.4594908684363439</v>
      </c>
      <c r="M27" s="234"/>
      <c r="N27" s="231">
        <f>+'Ark1'!T1308</f>
        <v>8.7065763439911148</v>
      </c>
      <c r="O27" s="234"/>
      <c r="P27" s="115">
        <f>+'Ark1'!U1308</f>
        <v>327.23513831579294</v>
      </c>
      <c r="Q27" s="234"/>
      <c r="R27" s="435">
        <f>+'Ark1'!AG1308</f>
        <v>2628.9139294041502</v>
      </c>
      <c r="S27" s="90">
        <f t="shared" si="3"/>
        <v>124.47540965708284</v>
      </c>
      <c r="T27" s="90">
        <f t="shared" si="4"/>
        <v>59.938764658015913</v>
      </c>
      <c r="U27" s="90">
        <f>+'Ark1'!W1308</f>
        <v>76.068168612134755</v>
      </c>
      <c r="V27" s="90">
        <f>+'Ark1'!X1308</f>
        <v>36.437991423758994</v>
      </c>
      <c r="W27" s="90"/>
      <c r="X27" s="90"/>
      <c r="Y27" s="105"/>
      <c r="Z27" s="90">
        <f>+'Ark1'!Y1308</f>
        <v>70.712405553968395</v>
      </c>
      <c r="AA27" s="231">
        <f>+'Ark1'!Z1308</f>
        <v>2.036822672985902</v>
      </c>
      <c r="AB27" s="231">
        <f>+'Ark1'!AA1308</f>
        <v>2.9967890126471786</v>
      </c>
      <c r="AC27" s="90">
        <f>+'Ark1'!AJ1308</f>
        <v>1021.61483869934</v>
      </c>
      <c r="AD27" s="90">
        <f>+'Ark1'!AH1308</f>
        <v>100.00000000000001</v>
      </c>
      <c r="AE27" s="90">
        <f t="shared" si="5"/>
        <v>4448.9907700000267</v>
      </c>
      <c r="AF27" s="103"/>
    </row>
    <row r="28" spans="1:32" ht="15.6">
      <c r="A28" s="103"/>
      <c r="B28">
        <f>+'Ark1'!AN1306</f>
        <v>1</v>
      </c>
      <c r="C28" s="3" t="s">
        <v>496</v>
      </c>
      <c r="D28">
        <f>+'Ark1'!C1306</f>
        <v>2021</v>
      </c>
      <c r="E28">
        <f>+'Ark1'!Q1306</f>
        <v>4348</v>
      </c>
      <c r="F28" s="11">
        <f>+'Ark1'!R1306</f>
        <v>15442.06</v>
      </c>
      <c r="G28" s="116"/>
      <c r="H28" s="11">
        <f>+'Ark1'!AE1306</f>
        <v>26.843604538675795</v>
      </c>
      <c r="I28" s="16"/>
      <c r="J28" s="11">
        <f>+'Ark1'!AF1306</f>
        <v>29.631039518764055</v>
      </c>
      <c r="K28" s="107"/>
      <c r="L28" s="1">
        <f>+'Ark1'!S1306</f>
        <v>5.6847583806823723</v>
      </c>
      <c r="M28" s="13"/>
      <c r="N28" s="1">
        <f>+'Ark1'!T1306</f>
        <v>8.9545695328213988</v>
      </c>
      <c r="O28" s="13"/>
      <c r="P28" s="19">
        <f>+'Ark1'!U1306</f>
        <v>333.56184990862619</v>
      </c>
      <c r="Q28" s="234"/>
      <c r="R28" s="435">
        <f>+'Ark1'!AG1306</f>
        <v>2640.1150727299341</v>
      </c>
      <c r="S28" s="11">
        <f t="shared" si="3"/>
        <v>126.34367848357316</v>
      </c>
      <c r="T28" s="11">
        <f t="shared" si="4"/>
        <v>58.676521950716037</v>
      </c>
      <c r="U28" s="11">
        <f>+'Ark1'!W1306</f>
        <v>78.733018781172987</v>
      </c>
      <c r="V28" s="11">
        <f>+'Ark1'!X1306</f>
        <v>40.305503281297973</v>
      </c>
      <c r="W28" s="366">
        <f>+IF(F28=0,"",'Ark1'!AR1306)</f>
        <v>219.03821044546848</v>
      </c>
      <c r="X28" s="114">
        <f>+IF(F28=0,"",'Ark1'!AS1306)</f>
        <v>31.651333559956903</v>
      </c>
      <c r="Y28" s="105"/>
      <c r="Z28" s="11">
        <f>+'Ark1'!Y1306</f>
        <v>71.628717993762109</v>
      </c>
      <c r="AA28" s="1">
        <f>+'Ark1'!Z1306</f>
        <v>1.9978331517613392</v>
      </c>
      <c r="AB28" s="1">
        <f>+'Ark1'!AA1306</f>
        <v>3.0078412081811159</v>
      </c>
      <c r="AC28" s="11">
        <f>+'Ark1'!AJ1306</f>
        <v>998.9833061677848</v>
      </c>
      <c r="AD28" s="11">
        <f>+'Ark1'!AH1306</f>
        <v>98.795108942718784</v>
      </c>
      <c r="AE28" s="11">
        <f t="shared" si="5"/>
        <v>5150.8820999999998</v>
      </c>
      <c r="AF28" s="103"/>
    </row>
    <row r="29" spans="1:32" ht="15.6">
      <c r="A29" s="103"/>
      <c r="B29" s="230">
        <f>+'Ark1'!AN1304</f>
        <v>1</v>
      </c>
      <c r="C29" s="232" t="s">
        <v>496</v>
      </c>
      <c r="D29" s="230">
        <f>+'Ark1'!C1304</f>
        <v>2022</v>
      </c>
      <c r="E29" s="230">
        <f>+'Ark1'!Q1304</f>
        <v>3844</v>
      </c>
      <c r="F29" s="90">
        <f>+'Ark1'!R1304</f>
        <v>14604</v>
      </c>
      <c r="G29" s="116"/>
      <c r="H29" s="90">
        <f>+'Ark1'!AE1304</f>
        <v>23.600898527771943</v>
      </c>
      <c r="I29" s="134"/>
      <c r="J29" s="90">
        <f>+'Ark1'!AF1304</f>
        <v>26.388763974348297</v>
      </c>
      <c r="K29" s="107"/>
      <c r="L29" s="231">
        <f>+'Ark1'!S1304</f>
        <v>5.837365499280379</v>
      </c>
      <c r="M29" s="234"/>
      <c r="N29" s="231">
        <f>+'Ark1'!T1304</f>
        <v>8.9662421254450813</v>
      </c>
      <c r="O29" s="234"/>
      <c r="P29" s="115">
        <f>+'Ark1'!U1304</f>
        <v>335.91563133388195</v>
      </c>
      <c r="Q29" s="234"/>
      <c r="R29" s="435">
        <f>+'Ark1'!AG1304</f>
        <v>2632.857230895645</v>
      </c>
      <c r="S29" s="90">
        <f t="shared" si="3"/>
        <v>127.58596531252482</v>
      </c>
      <c r="T29" s="90">
        <f t="shared" si="4"/>
        <v>57.545759534038616</v>
      </c>
      <c r="U29" s="90">
        <f>+'Ark1'!W1304</f>
        <v>79.129005751848823</v>
      </c>
      <c r="V29" s="90">
        <f>+'Ark1'!X1304</f>
        <v>42.392495206792653</v>
      </c>
      <c r="W29" s="366">
        <f>+IF(F29=0,"",'Ark1'!AR1304)</f>
        <v>218.71740619008483</v>
      </c>
      <c r="X29" s="114">
        <f>+IF(F29=0,"",'Ark1'!AS1304)</f>
        <v>31.90238962952786</v>
      </c>
      <c r="Y29" s="105"/>
      <c r="Z29" s="90">
        <f>+'Ark1'!Y1304</f>
        <v>73.654057525016853</v>
      </c>
      <c r="AA29" s="231">
        <f>+'Ark1'!Z1304</f>
        <v>1.8771152673907952</v>
      </c>
      <c r="AB29" s="231">
        <f>+'Ark1'!AA1304</f>
        <v>2.9386397812405751</v>
      </c>
      <c r="AC29" s="90">
        <f>+'Ark1'!AJ1304</f>
        <v>984.46103407780004</v>
      </c>
      <c r="AD29" s="90">
        <f>+'Ark1'!AH1304</f>
        <v>99.445357436318815</v>
      </c>
      <c r="AE29" s="90">
        <f t="shared" si="5"/>
        <v>4905.7118800000117</v>
      </c>
      <c r="AF29" s="103"/>
    </row>
    <row r="30" spans="1:32" ht="15.6">
      <c r="A30" s="103"/>
      <c r="B30">
        <f>+'Ark1'!AN1302</f>
        <v>1</v>
      </c>
      <c r="C30" s="3" t="s">
        <v>496</v>
      </c>
      <c r="D30">
        <f>+'Ark1'!C1302</f>
        <v>2023</v>
      </c>
      <c r="E30">
        <f>+'Ark1'!Q1302</f>
        <v>3809</v>
      </c>
      <c r="F30" s="11">
        <f>+'Ark1'!R1302</f>
        <v>15001</v>
      </c>
      <c r="G30" s="116"/>
      <c r="H30" s="11">
        <f>+'Ark1'!AE1302</f>
        <v>26.288027477919528</v>
      </c>
      <c r="I30" s="16"/>
      <c r="J30" s="11">
        <f>+'Ark1'!AF1302</f>
        <v>29.118440826489355</v>
      </c>
      <c r="K30" s="107"/>
      <c r="L30" s="1">
        <f>+'Ark1'!S1302</f>
        <v>5.7796678006804081</v>
      </c>
      <c r="M30" s="13"/>
      <c r="N30" s="1">
        <f>+'Ark1'!T1302</f>
        <v>8.7464169055396308</v>
      </c>
      <c r="O30" s="13"/>
      <c r="P30" s="19">
        <f>+'Ark1'!U1302</f>
        <v>332.25778281448009</v>
      </c>
      <c r="Q30" s="234"/>
      <c r="R30" s="435">
        <f>+'Ark1'!AG1302</f>
        <v>2681.3449103393104</v>
      </c>
      <c r="S30" s="11">
        <f t="shared" si="3"/>
        <v>123.9146002937886</v>
      </c>
      <c r="T30" s="11">
        <f t="shared" si="4"/>
        <v>57.487349493575607</v>
      </c>
      <c r="U30" s="11">
        <f>+'Ark1'!W1302</f>
        <v>76.808212785814263</v>
      </c>
      <c r="V30" s="11">
        <f>+'Ark1'!X1302</f>
        <v>40.390640623958411</v>
      </c>
      <c r="W30" s="366">
        <f>+IF(F30=0,"",'Ark1'!AR1302)</f>
        <v>218.37097526831548</v>
      </c>
      <c r="X30" s="114">
        <f>+IF(F30=0,"",'Ark1'!AS1302)</f>
        <v>31.659143376449752</v>
      </c>
      <c r="Y30" s="105"/>
      <c r="Z30" s="11">
        <f>+'Ark1'!Y1302</f>
        <v>74.187315257211495</v>
      </c>
      <c r="AA30" s="1">
        <f>+'Ark1'!Z1302</f>
        <v>1.8443028618557376</v>
      </c>
      <c r="AB30" s="1">
        <f>+'Ark1'!AA1302</f>
        <v>2.9245947486130932</v>
      </c>
      <c r="AC30" s="11">
        <f>+'Ark1'!AJ1302</f>
        <v>1008.3886374406038</v>
      </c>
      <c r="AD30" s="11">
        <f>+'Ark1'!AH1302</f>
        <v>99.960002666488876</v>
      </c>
      <c r="AE30" s="11">
        <f t="shared" si="5"/>
        <v>4984.199000000016</v>
      </c>
      <c r="AF30" s="103"/>
    </row>
    <row r="31" spans="1:32" ht="15.6">
      <c r="A31" s="103"/>
      <c r="B31" s="91">
        <f>+'Ark1'!AN1300</f>
        <v>1</v>
      </c>
      <c r="C31" s="91" t="s">
        <v>496</v>
      </c>
      <c r="D31" s="91">
        <f>+'Ark1'!C1300</f>
        <v>2024</v>
      </c>
      <c r="E31" s="91">
        <f>+'Ark1'!Q1300</f>
        <v>3775</v>
      </c>
      <c r="F31" s="115">
        <f>+'Ark1'!R1300</f>
        <v>14379</v>
      </c>
      <c r="G31" s="116"/>
      <c r="H31" s="115">
        <f>+'Ark1'!AE1300</f>
        <v>26.893726854449557</v>
      </c>
      <c r="I31" s="234">
        <f>+H31-H33</f>
        <v>26.893726854449557</v>
      </c>
      <c r="J31" s="115">
        <f>+'Ark1'!AF1300</f>
        <v>29.247146689928904</v>
      </c>
      <c r="K31" s="107"/>
      <c r="L31" s="113">
        <f>+'Ark1'!S1300</f>
        <v>5.7363769225415808</v>
      </c>
      <c r="M31" s="316"/>
      <c r="N31" s="113">
        <f>+'Ark1'!T1300</f>
        <v>8.5847416371096728</v>
      </c>
      <c r="O31" s="316"/>
      <c r="P31" s="115">
        <f>+'Ark1'!U1300</f>
        <v>330.28048543014074</v>
      </c>
      <c r="Q31" s="234"/>
      <c r="R31" s="434">
        <f>+'Ark1'!AG1300</f>
        <v>2674.7108282912582</v>
      </c>
      <c r="S31" s="115">
        <f t="shared" si="3"/>
        <v>123.4826890206822</v>
      </c>
      <c r="T31" s="115">
        <f t="shared" si="4"/>
        <v>57.576496434931862</v>
      </c>
      <c r="U31" s="115">
        <f>+'Ark1'!W1300</f>
        <v>74.921760901314428</v>
      </c>
      <c r="V31" s="115">
        <f>+'Ark1'!X1300</f>
        <v>39.362959872035617</v>
      </c>
      <c r="W31" s="366">
        <f>+IF(F31=0,"",'Ark1'!AR1300)</f>
        <v>218.20564712427847</v>
      </c>
      <c r="X31" s="114">
        <f>+IF(F31=0,"",'Ark1'!AS1300)</f>
        <v>31.527502510726304</v>
      </c>
      <c r="Y31" s="105"/>
      <c r="Z31" s="115">
        <f>+'Ark1'!Y1300</f>
        <v>74.003264365919449</v>
      </c>
      <c r="AA31" s="113">
        <f>+'Ark1'!Z1300</f>
        <v>1.8182286986435912</v>
      </c>
      <c r="AB31" s="113">
        <f>+'Ark1'!AA1300</f>
        <v>2.9513463460852076</v>
      </c>
      <c r="AC31" s="115">
        <f>+'Ark1'!AJ1300</f>
        <v>986.00560327979179</v>
      </c>
      <c r="AD31" s="115">
        <f>+'Ark1'!AH1300</f>
        <v>99.972181653800646</v>
      </c>
      <c r="AE31" s="115">
        <f t="shared" si="5"/>
        <v>4749.1030999999939</v>
      </c>
      <c r="AF31" s="103"/>
    </row>
    <row r="32" spans="1:32" ht="15.6">
      <c r="A32" s="103"/>
      <c r="B32" s="103"/>
      <c r="C32" s="103"/>
      <c r="D32" s="103"/>
      <c r="E32" s="103"/>
      <c r="F32" s="103"/>
      <c r="G32" s="116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</row>
    <row r="33" spans="1:32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</row>
  </sheetData>
  <sortState xmlns:xlrd2="http://schemas.microsoft.com/office/spreadsheetml/2017/richdata2" ref="A9:AP31">
    <sortCondition ref="B9:B31"/>
    <sortCondition ref="D9:D31"/>
  </sortState>
  <mergeCells count="1">
    <mergeCell ref="U4:V4"/>
  </mergeCells>
  <conditionalFormatting sqref="Q9:Q19 Q21">
    <cfRule type="cellIs" dxfId="53" priority="27" operator="lessThan">
      <formula>0</formula>
    </cfRule>
    <cfRule type="cellIs" dxfId="52" priority="28" operator="greaterThan">
      <formula>0</formula>
    </cfRule>
  </conditionalFormatting>
  <conditionalFormatting sqref="I15:I16 I19 I9:I12 I21">
    <cfRule type="cellIs" dxfId="51" priority="25" operator="lessThan">
      <formula>0</formula>
    </cfRule>
    <cfRule type="cellIs" dxfId="50" priority="26" operator="greaterThan">
      <formula>0</formula>
    </cfRule>
  </conditionalFormatting>
  <conditionalFormatting sqref="M15:M16 M19 M9:M12 M21">
    <cfRule type="cellIs" dxfId="49" priority="23" operator="lessThan">
      <formula>0</formula>
    </cfRule>
    <cfRule type="cellIs" dxfId="48" priority="24" operator="greaterThan">
      <formula>0</formula>
    </cfRule>
  </conditionalFormatting>
  <conditionalFormatting sqref="I13:I14">
    <cfRule type="cellIs" dxfId="47" priority="21" operator="lessThan">
      <formula>0</formula>
    </cfRule>
    <cfRule type="cellIs" dxfId="46" priority="22" operator="greaterThan">
      <formula>0</formula>
    </cfRule>
  </conditionalFormatting>
  <conditionalFormatting sqref="I17:I18">
    <cfRule type="cellIs" dxfId="45" priority="19" operator="lessThan">
      <formula>0</formula>
    </cfRule>
    <cfRule type="cellIs" dxfId="44" priority="20" operator="greaterThan">
      <formula>0</formula>
    </cfRule>
  </conditionalFormatting>
  <conditionalFormatting sqref="M13">
    <cfRule type="cellIs" dxfId="43" priority="17" operator="lessThan">
      <formula>0</formula>
    </cfRule>
    <cfRule type="cellIs" dxfId="42" priority="18" operator="greaterThan">
      <formula>0</formula>
    </cfRule>
  </conditionalFormatting>
  <conditionalFormatting sqref="M14">
    <cfRule type="cellIs" dxfId="41" priority="15" operator="lessThan">
      <formula>0</formula>
    </cfRule>
    <cfRule type="cellIs" dxfId="40" priority="16" operator="greaterThan">
      <formula>0</formula>
    </cfRule>
  </conditionalFormatting>
  <conditionalFormatting sqref="M17:M18">
    <cfRule type="cellIs" dxfId="39" priority="13" operator="lessThan">
      <formula>0</formula>
    </cfRule>
    <cfRule type="cellIs" dxfId="38" priority="14" operator="greaterThan">
      <formula>0</formula>
    </cfRule>
  </conditionalFormatting>
  <conditionalFormatting sqref="M22:M31">
    <cfRule type="cellIs" dxfId="37" priority="11" operator="lessThan">
      <formula>0</formula>
    </cfRule>
    <cfRule type="cellIs" dxfId="36" priority="12" operator="greaterThan">
      <formula>0</formula>
    </cfRule>
  </conditionalFormatting>
  <conditionalFormatting sqref="O15:O16 O19 O9:O12 O21">
    <cfRule type="cellIs" dxfId="35" priority="9" operator="lessThan">
      <formula>0</formula>
    </cfRule>
    <cfRule type="cellIs" dxfId="34" priority="10" operator="greaterThan">
      <formula>0</formula>
    </cfRule>
  </conditionalFormatting>
  <conditionalFormatting sqref="O13">
    <cfRule type="cellIs" dxfId="33" priority="7" operator="lessThan">
      <formula>0</formula>
    </cfRule>
    <cfRule type="cellIs" dxfId="32" priority="8" operator="greaterThan">
      <formula>0</formula>
    </cfRule>
  </conditionalFormatting>
  <conditionalFormatting sqref="O14">
    <cfRule type="cellIs" dxfId="31" priority="5" operator="lessThan">
      <formula>0</formula>
    </cfRule>
    <cfRule type="cellIs" dxfId="30" priority="6" operator="greaterThan">
      <formula>0</formula>
    </cfRule>
  </conditionalFormatting>
  <conditionalFormatting sqref="O17:O18">
    <cfRule type="cellIs" dxfId="29" priority="3" operator="lessThan">
      <formula>0</formula>
    </cfRule>
    <cfRule type="cellIs" dxfId="28" priority="4" operator="greaterThan">
      <formula>0</formula>
    </cfRule>
  </conditionalFormatting>
  <conditionalFormatting sqref="O22:O31">
    <cfRule type="cellIs" dxfId="27" priority="1" operator="lessThan">
      <formula>0</formula>
    </cfRule>
    <cfRule type="cellIs" dxfId="26" priority="2" operator="greaterThan">
      <formula>0</formula>
    </cfRule>
  </conditionalFormatting>
  <pageMargins left="0.7" right="0.7" top="0.75" bottom="0.75" header="0.3" footer="0.3"/>
  <pageSetup paperSize="9" scale="55" fitToHeight="0" orientation="landscape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1C9CC-39BD-409B-B8A6-EFFA4D7EC990}">
  <sheetPr>
    <tabColor theme="0"/>
  </sheetPr>
  <dimension ref="N38:O72"/>
  <sheetViews>
    <sheetView workbookViewId="0">
      <selection activeCell="O21" sqref="O21"/>
    </sheetView>
  </sheetViews>
  <sheetFormatPr baseColWidth="10" defaultRowHeight="15"/>
  <sheetData>
    <row r="38" spans="14:15">
      <c r="N38">
        <v>2</v>
      </c>
      <c r="O38" t="s">
        <v>30</v>
      </c>
    </row>
    <row r="39" spans="14:15">
      <c r="N39">
        <v>3</v>
      </c>
      <c r="O39" t="s">
        <v>31</v>
      </c>
    </row>
    <row r="40" spans="14:15">
      <c r="N40">
        <v>4</v>
      </c>
      <c r="O40" t="s">
        <v>32</v>
      </c>
    </row>
    <row r="41" spans="14:15">
      <c r="N41">
        <v>5</v>
      </c>
      <c r="O41" s="22" t="s">
        <v>402</v>
      </c>
    </row>
    <row r="42" spans="14:15">
      <c r="N42">
        <v>6</v>
      </c>
      <c r="O42" t="s">
        <v>33</v>
      </c>
    </row>
    <row r="70" spans="14:15">
      <c r="N70">
        <v>7</v>
      </c>
      <c r="O70" t="s">
        <v>99</v>
      </c>
    </row>
    <row r="71" spans="14:15">
      <c r="N71">
        <v>8</v>
      </c>
      <c r="O71" s="22" t="s">
        <v>100</v>
      </c>
    </row>
    <row r="72" spans="14:15">
      <c r="N72">
        <v>9</v>
      </c>
      <c r="O72" t="s">
        <v>101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AL38"/>
  <sheetViews>
    <sheetView zoomScale="91" zoomScaleNormal="91" workbookViewId="0">
      <pane xSplit="1" ySplit="9" topLeftCell="B33" activePane="bottomRight" state="frozen"/>
      <selection activeCell="E44" sqref="E44"/>
      <selection pane="topRight" activeCell="E44" sqref="E44"/>
      <selection pane="bottomLeft" activeCell="E44" sqref="E44"/>
      <selection pane="bottomRight" activeCell="E49" sqref="E49"/>
    </sheetView>
  </sheetViews>
  <sheetFormatPr baseColWidth="10" defaultRowHeight="15"/>
  <cols>
    <col min="1" max="1" width="2" customWidth="1"/>
    <col min="2" max="2" width="3.90625" customWidth="1"/>
    <col min="3" max="3" width="12.81640625" customWidth="1"/>
    <col min="4" max="4" width="5.1796875" style="314" customWidth="1"/>
    <col min="5" max="5" width="6.90625" customWidth="1"/>
    <col min="6" max="6" width="7.54296875" style="11" customWidth="1"/>
    <col min="7" max="7" width="5.08984375" style="67" customWidth="1"/>
    <col min="8" max="8" width="4.90625" style="67" customWidth="1"/>
    <col min="9" max="9" width="5.36328125" style="67" customWidth="1"/>
    <col min="10" max="10" width="5.6328125" customWidth="1"/>
    <col min="11" max="11" width="4.90625" style="67" customWidth="1"/>
    <col min="12" max="12" width="1.1796875" style="67" customWidth="1"/>
    <col min="13" max="14" width="6.81640625" style="11" customWidth="1"/>
    <col min="15" max="15" width="2.453125" style="11" customWidth="1"/>
    <col min="16" max="16" width="7.6328125" customWidth="1"/>
    <col min="17" max="17" width="2.54296875" customWidth="1"/>
    <col min="18" max="18" width="5.453125" style="11" customWidth="1"/>
    <col min="19" max="19" width="4.6328125" style="67" customWidth="1"/>
    <col min="20" max="22" width="5.36328125" style="11" customWidth="1"/>
    <col min="23" max="23" width="6.1796875" style="67" customWidth="1"/>
    <col min="24" max="24" width="5.08984375" style="11" customWidth="1"/>
    <col min="25" max="25" width="5.6328125" style="11" customWidth="1"/>
    <col min="26" max="26" width="6.81640625" style="11" customWidth="1"/>
    <col min="27" max="27" width="7.08984375" customWidth="1"/>
    <col min="28" max="28" width="5.36328125" customWidth="1"/>
    <col min="29" max="29" width="7.08984375" customWidth="1"/>
    <col min="30" max="30" width="5.6328125" style="11" customWidth="1"/>
    <col min="31" max="31" width="10.6328125" customWidth="1"/>
  </cols>
  <sheetData>
    <row r="1" spans="1:38">
      <c r="A1" s="103"/>
      <c r="B1" s="103"/>
      <c r="C1" s="103"/>
      <c r="D1" s="309"/>
      <c r="E1" s="103"/>
      <c r="F1" s="118"/>
      <c r="G1" s="135"/>
      <c r="H1" s="135"/>
      <c r="I1" s="135"/>
      <c r="J1" s="103"/>
      <c r="K1" s="135"/>
      <c r="L1" s="135"/>
      <c r="M1" s="118"/>
      <c r="N1" s="118"/>
      <c r="O1" s="118"/>
      <c r="P1" s="103"/>
      <c r="Q1" s="103"/>
      <c r="R1" s="118"/>
      <c r="S1" s="135"/>
      <c r="T1" s="118"/>
      <c r="U1" s="118"/>
      <c r="V1" s="118"/>
      <c r="W1" s="135"/>
      <c r="X1" s="118"/>
      <c r="Y1" s="118"/>
      <c r="Z1" s="118"/>
      <c r="AA1" s="103"/>
      <c r="AB1" s="103"/>
      <c r="AC1" s="103"/>
      <c r="AD1" s="118"/>
      <c r="AE1" s="103"/>
    </row>
    <row r="2" spans="1:38" s="181" customFormat="1" ht="31.8">
      <c r="A2" s="103"/>
      <c r="B2" s="161"/>
      <c r="C2" s="161"/>
      <c r="D2" s="315" t="s">
        <v>580</v>
      </c>
      <c r="E2" s="161"/>
      <c r="F2" s="217"/>
      <c r="G2" s="218"/>
      <c r="H2" s="218"/>
      <c r="I2" s="218"/>
      <c r="J2" s="161"/>
      <c r="K2" s="218"/>
      <c r="L2" s="218"/>
      <c r="M2" s="161"/>
      <c r="N2" s="161"/>
      <c r="O2" s="161"/>
      <c r="P2" s="161"/>
      <c r="Q2" s="161"/>
      <c r="R2" s="217"/>
      <c r="S2" s="218"/>
      <c r="T2" s="217"/>
      <c r="U2" s="217"/>
      <c r="V2" s="217"/>
      <c r="W2" s="218"/>
      <c r="X2" s="217" t="str">
        <f>+År!B2</f>
        <v>KU</v>
      </c>
      <c r="Y2" s="217"/>
      <c r="Z2" s="161"/>
      <c r="AA2" s="161"/>
      <c r="AB2" s="161"/>
      <c r="AC2" s="217"/>
      <c r="AD2" s="161"/>
      <c r="AE2" s="103"/>
      <c r="AF2"/>
      <c r="AG2"/>
      <c r="AH2"/>
      <c r="AI2"/>
      <c r="AJ2"/>
      <c r="AK2"/>
      <c r="AL2"/>
    </row>
    <row r="3" spans="1:38">
      <c r="A3" s="103"/>
      <c r="B3" s="103"/>
      <c r="C3" s="103"/>
      <c r="D3" s="309"/>
      <c r="E3" s="103"/>
      <c r="F3" s="118"/>
      <c r="G3" s="135"/>
      <c r="H3" s="135"/>
      <c r="I3" s="135"/>
      <c r="J3" s="103"/>
      <c r="K3" s="135"/>
      <c r="L3" s="135"/>
      <c r="M3" s="118"/>
      <c r="N3" s="118"/>
      <c r="O3" s="118"/>
      <c r="P3" s="103"/>
      <c r="Q3" s="103"/>
      <c r="R3" s="118"/>
      <c r="S3" s="135"/>
      <c r="T3" s="118"/>
      <c r="U3" s="118"/>
      <c r="V3" s="118"/>
      <c r="W3" s="135"/>
      <c r="X3" s="118"/>
      <c r="Y3" s="118"/>
      <c r="Z3" s="118"/>
      <c r="AA3" s="103"/>
      <c r="AB3" s="103"/>
      <c r="AC3" s="103"/>
      <c r="AD3" s="118"/>
      <c r="AE3" s="103"/>
    </row>
    <row r="4" spans="1:38" s="179" customFormat="1" ht="19.8">
      <c r="A4" s="212"/>
      <c r="B4" s="212"/>
      <c r="C4" s="212"/>
      <c r="D4" s="310"/>
      <c r="E4" s="212"/>
      <c r="F4" s="219" t="s">
        <v>462</v>
      </c>
      <c r="G4" s="220"/>
      <c r="H4" s="550">
        <f>+År!R2</f>
        <v>49</v>
      </c>
      <c r="I4" s="543"/>
      <c r="J4" s="212"/>
      <c r="K4" s="220"/>
      <c r="L4" s="220"/>
      <c r="M4" s="216"/>
      <c r="N4" s="216"/>
      <c r="O4" s="216"/>
      <c r="P4" s="216"/>
      <c r="Q4" s="216"/>
      <c r="R4" s="216"/>
      <c r="S4" s="219" t="s">
        <v>418</v>
      </c>
      <c r="T4" s="216"/>
      <c r="U4" s="212"/>
      <c r="V4" s="212"/>
      <c r="W4" s="547">
        <f>SUM(F10:F17)</f>
        <v>53466</v>
      </c>
      <c r="X4" s="549"/>
      <c r="Y4" s="216"/>
      <c r="Z4" s="216"/>
      <c r="AA4" s="216"/>
      <c r="AB4" s="216"/>
      <c r="AC4" s="216"/>
      <c r="AD4" s="216"/>
      <c r="AE4" s="216"/>
      <c r="AF4"/>
      <c r="AG4"/>
      <c r="AH4"/>
    </row>
    <row r="5" spans="1:38" ht="17.399999999999999">
      <c r="A5" s="103"/>
      <c r="B5" s="106"/>
      <c r="C5" s="103"/>
      <c r="D5" s="309"/>
      <c r="E5" s="103"/>
      <c r="F5" s="118"/>
      <c r="G5" s="135"/>
      <c r="H5" s="135"/>
      <c r="I5" s="135"/>
      <c r="J5" s="118"/>
      <c r="K5" s="135"/>
      <c r="L5" s="135"/>
      <c r="M5" s="118"/>
      <c r="N5" s="118"/>
      <c r="O5" s="118"/>
      <c r="P5" s="118"/>
      <c r="Q5" s="118"/>
      <c r="R5" s="118"/>
      <c r="S5" s="135"/>
      <c r="T5" s="118"/>
      <c r="U5" s="118"/>
      <c r="V5" s="118"/>
      <c r="W5" s="135"/>
      <c r="X5" s="118"/>
      <c r="Y5" s="118"/>
      <c r="Z5" s="118"/>
      <c r="AA5" s="103"/>
      <c r="AB5" s="103"/>
      <c r="AC5" s="103"/>
      <c r="AD5" s="118"/>
      <c r="AE5" s="103"/>
    </row>
    <row r="6" spans="1:38">
      <c r="A6" s="103"/>
      <c r="B6" s="103"/>
      <c r="C6" s="103"/>
      <c r="D6" s="309"/>
      <c r="E6" s="103"/>
      <c r="F6" s="118"/>
      <c r="G6" s="135"/>
      <c r="H6" s="135"/>
      <c r="I6" s="135"/>
      <c r="J6" s="103"/>
      <c r="K6" s="135"/>
      <c r="L6" s="135"/>
      <c r="M6" s="118"/>
      <c r="N6" s="118"/>
      <c r="O6" s="103"/>
      <c r="P6" s="103"/>
      <c r="Q6" s="103"/>
      <c r="R6" s="118"/>
      <c r="S6" s="135"/>
      <c r="T6" s="118"/>
      <c r="U6" s="118"/>
      <c r="V6" s="118"/>
      <c r="W6" s="135"/>
      <c r="X6" s="118"/>
      <c r="Y6" s="118"/>
      <c r="Z6" s="118"/>
      <c r="AA6" s="103"/>
      <c r="AB6" s="103"/>
      <c r="AC6" s="103"/>
      <c r="AD6" s="118"/>
      <c r="AE6" s="103"/>
    </row>
    <row r="7" spans="1:38" ht="15.6">
      <c r="A7" s="103"/>
      <c r="B7" s="103"/>
      <c r="C7" s="103"/>
      <c r="D7" s="309"/>
      <c r="E7" s="105" t="s">
        <v>4</v>
      </c>
      <c r="F7" s="118"/>
      <c r="G7" s="135"/>
      <c r="H7" s="135"/>
      <c r="I7" s="135"/>
      <c r="J7" s="105" t="s">
        <v>24</v>
      </c>
      <c r="K7" s="135"/>
      <c r="L7" s="135"/>
      <c r="M7" s="119"/>
      <c r="N7" s="119"/>
      <c r="O7" s="103"/>
      <c r="P7" s="105" t="s">
        <v>24</v>
      </c>
      <c r="Q7" s="105"/>
      <c r="R7" s="107" t="s">
        <v>24</v>
      </c>
      <c r="S7" s="135"/>
      <c r="T7" s="107" t="s">
        <v>24</v>
      </c>
      <c r="U7" s="107"/>
      <c r="V7" s="107"/>
      <c r="W7" s="135"/>
      <c r="X7" s="107"/>
      <c r="Y7" s="119" t="s">
        <v>404</v>
      </c>
      <c r="Z7" s="119" t="s">
        <v>404</v>
      </c>
      <c r="AA7" s="107" t="s">
        <v>413</v>
      </c>
      <c r="AB7" s="103"/>
      <c r="AC7" s="103"/>
      <c r="AD7" s="118"/>
      <c r="AE7" s="103"/>
    </row>
    <row r="8" spans="1:38" ht="15.6">
      <c r="A8" s="103"/>
      <c r="B8" s="103"/>
      <c r="C8" s="103"/>
      <c r="D8" s="309"/>
      <c r="E8" s="105" t="s">
        <v>477</v>
      </c>
      <c r="F8" s="107" t="s">
        <v>4</v>
      </c>
      <c r="G8" s="108" t="s">
        <v>4</v>
      </c>
      <c r="H8" s="108"/>
      <c r="I8" s="108" t="s">
        <v>421</v>
      </c>
      <c r="J8" s="105" t="s">
        <v>44</v>
      </c>
      <c r="K8" s="108"/>
      <c r="L8" s="108"/>
      <c r="M8" s="411" t="s">
        <v>24</v>
      </c>
      <c r="N8" s="411" t="s">
        <v>24</v>
      </c>
      <c r="O8" s="103"/>
      <c r="P8" s="105" t="s">
        <v>483</v>
      </c>
      <c r="Q8" s="105"/>
      <c r="R8" s="107" t="s">
        <v>490</v>
      </c>
      <c r="S8" s="108"/>
      <c r="T8" s="107" t="s">
        <v>581</v>
      </c>
      <c r="U8" s="107" t="s">
        <v>620</v>
      </c>
      <c r="V8" s="107"/>
      <c r="W8" s="108" t="s">
        <v>621</v>
      </c>
      <c r="X8" s="107" t="s">
        <v>583</v>
      </c>
      <c r="Y8" s="107" t="s">
        <v>575</v>
      </c>
      <c r="Z8" s="107" t="s">
        <v>489</v>
      </c>
      <c r="AA8" s="107"/>
      <c r="AB8" s="105" t="s">
        <v>541</v>
      </c>
      <c r="AC8" s="105" t="s">
        <v>415</v>
      </c>
      <c r="AD8" s="107" t="s">
        <v>581</v>
      </c>
      <c r="AE8" s="103"/>
    </row>
    <row r="9" spans="1:38" ht="15.6">
      <c r="A9" s="103"/>
      <c r="B9" s="105" t="s">
        <v>494</v>
      </c>
      <c r="C9" s="103"/>
      <c r="D9" s="311" t="s">
        <v>90</v>
      </c>
      <c r="E9" s="105" t="s">
        <v>478</v>
      </c>
      <c r="F9" s="107" t="s">
        <v>10</v>
      </c>
      <c r="G9" s="108" t="s">
        <v>404</v>
      </c>
      <c r="H9" s="136" t="s">
        <v>535</v>
      </c>
      <c r="I9" s="108" t="s">
        <v>404</v>
      </c>
      <c r="J9" s="105"/>
      <c r="K9" s="136" t="s">
        <v>535</v>
      </c>
      <c r="L9" s="136"/>
      <c r="M9" s="411" t="s">
        <v>711</v>
      </c>
      <c r="N9" s="411" t="s">
        <v>712</v>
      </c>
      <c r="O9" s="103"/>
      <c r="P9" s="105" t="s">
        <v>416</v>
      </c>
      <c r="Q9" s="105"/>
      <c r="R9" s="107" t="s">
        <v>45</v>
      </c>
      <c r="S9" s="136" t="s">
        <v>535</v>
      </c>
      <c r="T9" s="107" t="s">
        <v>582</v>
      </c>
      <c r="U9" s="107" t="s">
        <v>619</v>
      </c>
      <c r="V9" s="107"/>
      <c r="W9" s="136" t="s">
        <v>44</v>
      </c>
      <c r="X9" s="107" t="s">
        <v>584</v>
      </c>
      <c r="Y9" s="107" t="s">
        <v>552</v>
      </c>
      <c r="Z9" s="107" t="s">
        <v>441</v>
      </c>
      <c r="AA9" s="107" t="s">
        <v>1</v>
      </c>
      <c r="AB9" s="105" t="s">
        <v>542</v>
      </c>
      <c r="AC9" s="105" t="s">
        <v>416</v>
      </c>
      <c r="AD9" s="107" t="s">
        <v>582</v>
      </c>
      <c r="AE9" s="103"/>
    </row>
    <row r="10" spans="1:38" ht="15.6">
      <c r="A10" s="103"/>
      <c r="B10" s="2">
        <f>+'Ark1'!AO1327</f>
        <v>0</v>
      </c>
      <c r="C10" s="2" t="str">
        <f>VLOOKUP(B10,RNR!$O$2:$P$9,2)</f>
        <v>Holstein</v>
      </c>
      <c r="D10" s="312">
        <f>+'Ark1'!C1327</f>
        <v>2024</v>
      </c>
      <c r="E10" s="2">
        <f>+'Ark1'!Q1327</f>
        <v>555</v>
      </c>
      <c r="F10" s="19">
        <f>+'Ark1'!R1327</f>
        <v>1532</v>
      </c>
      <c r="G10" s="55">
        <f>+'Ark1'!AE1327</f>
        <v>2.8653723861893541</v>
      </c>
      <c r="H10" s="55">
        <f t="shared" ref="H10:H17" si="0">+G10-G19</f>
        <v>-0.14703473563876868</v>
      </c>
      <c r="I10" s="55">
        <f>+'Ark1'!AF1327</f>
        <v>2.9239244773898125</v>
      </c>
      <c r="J10" s="5">
        <f>+'Ark1'!S1327</f>
        <v>2.8433420365535249</v>
      </c>
      <c r="K10" s="5">
        <f t="shared" ref="K10:K17" si="1">+J10-J19</f>
        <v>0.18579981174280791</v>
      </c>
      <c r="L10" s="136"/>
      <c r="M10" s="366">
        <f>+IF(F10=0,"",'Ark1'!AR1327)</f>
        <v>234.34791122715399</v>
      </c>
      <c r="N10" s="114">
        <f>+IF(F10=0,"",'Ark1'!AS1327)</f>
        <v>24.058063638743903</v>
      </c>
      <c r="O10" s="103"/>
      <c r="P10" s="5">
        <f>+'Ark1'!T1327</f>
        <v>7.513707571801568</v>
      </c>
      <c r="Q10" s="105"/>
      <c r="R10" s="296">
        <f>+'Ark1'!U1327</f>
        <v>309.90992167101831</v>
      </c>
      <c r="S10" s="19">
        <f t="shared" ref="S10:S17" si="2">+R10-R19</f>
        <v>11.232202066597097</v>
      </c>
      <c r="T10" s="19">
        <f>+'Ark1'!AG1327</f>
        <v>2111.7539164490863</v>
      </c>
      <c r="U10" s="296">
        <f>1000*R10/T10</f>
        <v>146.75475170522319</v>
      </c>
      <c r="V10" s="107"/>
      <c r="W10" s="19">
        <f>+R10/J10</f>
        <v>108.99494949494951</v>
      </c>
      <c r="X10" s="19">
        <f>+'Ark1'!AH1327</f>
        <v>100</v>
      </c>
      <c r="Y10" s="19">
        <f>+'Ark1'!W1327</f>
        <v>67.950391644908606</v>
      </c>
      <c r="Z10" s="19">
        <f>+'Ark1'!X1327</f>
        <v>22.78067885117493</v>
      </c>
      <c r="AA10" s="19">
        <f>+'Ark1'!Y1327</f>
        <v>52.27476906878541</v>
      </c>
      <c r="AB10" s="5">
        <f>+'Ark1'!Z1327</f>
        <v>1.2407364550524471</v>
      </c>
      <c r="AC10" s="5">
        <f>+'Ark1'!AA1327</f>
        <v>2.4171266821402804</v>
      </c>
      <c r="AD10" s="19">
        <f>+'Ark1'!AJ1327</f>
        <v>508.91206480489552</v>
      </c>
      <c r="AE10" s="103"/>
    </row>
    <row r="11" spans="1:38" ht="15.6">
      <c r="A11" s="103"/>
      <c r="B11" s="2">
        <f>+'Ark1'!AO1328</f>
        <v>1</v>
      </c>
      <c r="C11" s="2" t="str">
        <f>VLOOKUP(B11,RNR!$O$2:$P$9,2)</f>
        <v>NRF</v>
      </c>
      <c r="D11" s="312">
        <f>+'Ark1'!C1328</f>
        <v>2024</v>
      </c>
      <c r="E11" s="2">
        <f>+'Ark1'!Q1328</f>
        <v>6305</v>
      </c>
      <c r="F11" s="19">
        <f>+'Ark1'!R1328</f>
        <v>33030</v>
      </c>
      <c r="G11" s="55">
        <f>+'Ark1'!AE1328</f>
        <v>61.777578274043279</v>
      </c>
      <c r="H11" s="55">
        <f t="shared" si="0"/>
        <v>-0.61552420738105695</v>
      </c>
      <c r="I11" s="55">
        <f>+'Ark1'!AF1328</f>
        <v>60.097355719348627</v>
      </c>
      <c r="J11" s="5">
        <f>+'Ark1'!S1328</f>
        <v>3.3796352399418317</v>
      </c>
      <c r="K11" s="5">
        <f t="shared" si="1"/>
        <v>0.118868344630914</v>
      </c>
      <c r="L11" s="136"/>
      <c r="M11" s="366">
        <f>+IF(F11=0,"",'Ark1'!AR1328)</f>
        <v>225.33457462912503</v>
      </c>
      <c r="N11" s="114">
        <f>+IF(F11=0,"",'Ark1'!AS1328)</f>
        <v>25.76718796516943</v>
      </c>
      <c r="O11" s="103"/>
      <c r="P11" s="5">
        <f>+'Ark1'!T1328</f>
        <v>7.8847108689070531</v>
      </c>
      <c r="Q11" s="105"/>
      <c r="R11" s="296">
        <f>+'Ark1'!U1328</f>
        <v>295.4438026036924</v>
      </c>
      <c r="S11" s="19">
        <f t="shared" si="2"/>
        <v>5.5758245675169746</v>
      </c>
      <c r="T11" s="19">
        <f>+'Ark1'!AG1328</f>
        <v>2120.1049651831672</v>
      </c>
      <c r="U11" s="296">
        <f t="shared" ref="U11:U16" si="3">1000*R11/T11</f>
        <v>139.35338459912876</v>
      </c>
      <c r="V11" s="107"/>
      <c r="W11" s="19">
        <f t="shared" ref="W11:W17" si="4">+R11/J11</f>
        <v>87.418843049102961</v>
      </c>
      <c r="X11" s="19">
        <f>+'Ark1'!AH1328</f>
        <v>99.978807145019644</v>
      </c>
      <c r="Y11" s="19">
        <f>+'Ark1'!W1328</f>
        <v>74.626097487132924</v>
      </c>
      <c r="Z11" s="19">
        <f>+'Ark1'!X1328</f>
        <v>13.224341507720252</v>
      </c>
      <c r="AA11" s="19">
        <f>+'Ark1'!Y1328</f>
        <v>49.20317455107535</v>
      </c>
      <c r="AB11" s="5">
        <f>+'Ark1'!Z1328</f>
        <v>1.2035937238236922</v>
      </c>
      <c r="AC11" s="5">
        <f>+'Ark1'!AA1328</f>
        <v>2.1634047897355302</v>
      </c>
      <c r="AD11" s="19">
        <f>+'Ark1'!AJ1328</f>
        <v>528.05041328188815</v>
      </c>
      <c r="AE11" s="103"/>
    </row>
    <row r="12" spans="1:38" ht="15.6">
      <c r="A12" s="103"/>
      <c r="B12" s="2">
        <f>+'Ark1'!AO1329</f>
        <v>2</v>
      </c>
      <c r="C12" s="2" t="str">
        <f>VLOOKUP(B12,RNR!$O$2:$P$9,2)</f>
        <v>Gammelnorsk</v>
      </c>
      <c r="D12" s="312">
        <f>+'Ark1'!C1329</f>
        <v>2024</v>
      </c>
      <c r="E12" s="2">
        <f>+'Ark1'!Q1329</f>
        <v>379</v>
      </c>
      <c r="F12" s="19">
        <f>+'Ark1'!R1329</f>
        <v>744</v>
      </c>
      <c r="G12" s="55">
        <f>+'Ark1'!AE1329</f>
        <v>1.3915385478621922</v>
      </c>
      <c r="H12" s="55">
        <f t="shared" si="0"/>
        <v>8.5986886569608512E-2</v>
      </c>
      <c r="I12" s="55">
        <f>+'Ark1'!AF1329</f>
        <v>1.0281426760991828</v>
      </c>
      <c r="J12" s="5">
        <f>+'Ark1'!S1329</f>
        <v>3.3333333333333344</v>
      </c>
      <c r="K12" s="5">
        <f t="shared" si="1"/>
        <v>3.4004474272931962E-2</v>
      </c>
      <c r="L12" s="136"/>
      <c r="M12" s="366">
        <f>+IF(F12=0,"",'Ark1'!AR1329)</f>
        <v>201.65322580645156</v>
      </c>
      <c r="N12" s="114">
        <f>+IF(F12=0,"",'Ark1'!AS1329)</f>
        <v>27.162916060655956</v>
      </c>
      <c r="O12" s="103"/>
      <c r="P12" s="5">
        <f>+'Ark1'!T1329</f>
        <v>8.775537634408602</v>
      </c>
      <c r="Q12" s="105"/>
      <c r="R12" s="296">
        <f>+'Ark1'!U1329</f>
        <v>224.39260752688173</v>
      </c>
      <c r="S12" s="19">
        <f t="shared" si="2"/>
        <v>1.23878202352617</v>
      </c>
      <c r="T12" s="19">
        <f>+'Ark1'!AG1329</f>
        <v>2551.3037634408602</v>
      </c>
      <c r="U12" s="296">
        <f t="shared" si="3"/>
        <v>87.95213284373898</v>
      </c>
      <c r="V12" s="107"/>
      <c r="W12" s="19">
        <f t="shared" si="4"/>
        <v>67.317782258064497</v>
      </c>
      <c r="X12" s="19">
        <f>+'Ark1'!AH1329</f>
        <v>100</v>
      </c>
      <c r="Y12" s="19">
        <f>+'Ark1'!W1329</f>
        <v>81.989247311827953</v>
      </c>
      <c r="Z12" s="19">
        <f>+'Ark1'!X1329</f>
        <v>1.7473118279569895</v>
      </c>
      <c r="AA12" s="19">
        <f>+'Ark1'!Y1329</f>
        <v>51.402224876294198</v>
      </c>
      <c r="AB12" s="5">
        <f>+'Ark1'!Z1329</f>
        <v>1.4318446883197677</v>
      </c>
      <c r="AC12" s="5">
        <f>+'Ark1'!AA1329</f>
        <v>2.6688956036546871</v>
      </c>
      <c r="AD12" s="19">
        <f>+'Ark1'!AJ1329</f>
        <v>933.02848997451076</v>
      </c>
      <c r="AE12" s="103"/>
    </row>
    <row r="13" spans="1:38" ht="15.6">
      <c r="A13" s="103"/>
      <c r="B13" s="2">
        <f>+'Ark1'!AO1330</f>
        <v>3</v>
      </c>
      <c r="C13" s="2" t="str">
        <f>VLOOKUP(B13,RNR!$O$2:$P$9,2)</f>
        <v>Mini kjøttfe</v>
      </c>
      <c r="D13" s="312">
        <f>+'Ark1'!C1330</f>
        <v>2024</v>
      </c>
      <c r="E13" s="2">
        <f>+'Ark1'!Q1330</f>
        <v>236</v>
      </c>
      <c r="F13" s="19">
        <f>+'Ark1'!R1330</f>
        <v>574</v>
      </c>
      <c r="G13" s="55">
        <f>+'Ark1'!AE1330</f>
        <v>1.0735794710657238</v>
      </c>
      <c r="H13" s="55">
        <f t="shared" si="0"/>
        <v>0.14304533395651298</v>
      </c>
      <c r="I13" s="55">
        <f>+'Ark1'!AF1330</f>
        <v>0.72385578473000733</v>
      </c>
      <c r="J13" s="5">
        <f>+'Ark1'!S1330</f>
        <v>4.3479020979020966</v>
      </c>
      <c r="K13" s="5">
        <f t="shared" si="1"/>
        <v>-0.18128810925421135</v>
      </c>
      <c r="L13" s="136"/>
      <c r="M13" s="366">
        <f>+IF(F13=0,"",'Ark1'!AR1330)</f>
        <v>190.15331010452965</v>
      </c>
      <c r="N13" s="114">
        <f>+IF(F13=0,"",'Ark1'!AS1330)</f>
        <v>29.243426017609863</v>
      </c>
      <c r="O13" s="103"/>
      <c r="P13" s="5">
        <f>+'Ark1'!T1330</f>
        <v>8.4076655052264808</v>
      </c>
      <c r="Q13" s="105"/>
      <c r="R13" s="296">
        <f>+'Ark1'!U1330</f>
        <v>204.77090592334477</v>
      </c>
      <c r="S13" s="19">
        <f t="shared" si="2"/>
        <v>-2.9059302348474034</v>
      </c>
      <c r="T13" s="19">
        <f>+'Ark1'!AG1330</f>
        <v>3003.2508710801394</v>
      </c>
      <c r="U13" s="296">
        <f t="shared" si="3"/>
        <v>68.183083835982558</v>
      </c>
      <c r="V13" s="107"/>
      <c r="W13" s="19">
        <f t="shared" si="4"/>
        <v>47.096484997246982</v>
      </c>
      <c r="X13" s="19">
        <f>+'Ark1'!AH1330</f>
        <v>99.825783972125436</v>
      </c>
      <c r="Y13" s="19">
        <f>+'Ark1'!W1330</f>
        <v>75.783972125435525</v>
      </c>
      <c r="Z13" s="19">
        <f>+'Ark1'!X1330</f>
        <v>1.7421602787456443</v>
      </c>
      <c r="AA13" s="19">
        <f>+'Ark1'!Y1330</f>
        <v>58.167749187336206</v>
      </c>
      <c r="AB13" s="5">
        <f>+'Ark1'!Z1330</f>
        <v>1.4166499824736225</v>
      </c>
      <c r="AC13" s="5">
        <f>+'Ark1'!AA1330</f>
        <v>2.7782775702674538</v>
      </c>
      <c r="AD13" s="19">
        <f>+'Ark1'!AJ1330</f>
        <v>1168.1362175611141</v>
      </c>
      <c r="AE13" s="103"/>
    </row>
    <row r="14" spans="1:38" ht="15.6">
      <c r="A14" s="103"/>
      <c r="B14" s="2">
        <f>+'Ark1'!AO1331</f>
        <v>4</v>
      </c>
      <c r="C14" s="2" t="str">
        <f>VLOOKUP(B14,RNR!$O$2:$P$9,2)</f>
        <v>Lette kjøttfe</v>
      </c>
      <c r="D14" s="312">
        <f>+'Ark1'!C1331</f>
        <v>2024</v>
      </c>
      <c r="E14" s="2">
        <f>+'Ark1'!Q1331</f>
        <v>1475</v>
      </c>
      <c r="F14" s="19">
        <f>+'Ark1'!R1331</f>
        <v>3937</v>
      </c>
      <c r="G14" s="55">
        <f>+'Ark1'!AE1331</f>
        <v>7.3635581491041009</v>
      </c>
      <c r="H14" s="55">
        <f t="shared" si="0"/>
        <v>0.10153655931018246</v>
      </c>
      <c r="I14" s="55">
        <f>+'Ark1'!AF1331</f>
        <v>7.6749571874854867</v>
      </c>
      <c r="J14" s="5">
        <f>+'Ark1'!S1331</f>
        <v>5.4461382113821131</v>
      </c>
      <c r="K14" s="5">
        <f t="shared" si="1"/>
        <v>-3.1628825833933227E-2</v>
      </c>
      <c r="L14" s="136"/>
      <c r="M14" s="366">
        <f>+IF(F14=0,"",'Ark1'!AR1331)</f>
        <v>215.45339090678175</v>
      </c>
      <c r="N14" s="114">
        <f>+IF(F14=0,"",'Ark1'!AS1331)</f>
        <v>31.472893283778323</v>
      </c>
      <c r="O14" s="103"/>
      <c r="P14" s="5">
        <f>+'Ark1'!T1331</f>
        <v>9.9265938531877058</v>
      </c>
      <c r="Q14" s="105"/>
      <c r="R14" s="296">
        <f>+'Ark1'!U1331</f>
        <v>316.54732029464122</v>
      </c>
      <c r="S14" s="19">
        <f t="shared" si="2"/>
        <v>-0.35936406829239331</v>
      </c>
      <c r="T14" s="19">
        <f>+'Ark1'!AG1331</f>
        <v>2666.0571501143004</v>
      </c>
      <c r="U14" s="296">
        <f t="shared" si="3"/>
        <v>118.73238361790935</v>
      </c>
      <c r="V14" s="107"/>
      <c r="W14" s="19">
        <f t="shared" si="4"/>
        <v>58.123262394089757</v>
      </c>
      <c r="X14" s="19">
        <f>+'Ark1'!AH1331</f>
        <v>99.949199898399826</v>
      </c>
      <c r="Y14" s="19">
        <f>+'Ark1'!W1331</f>
        <v>84.023368046736124</v>
      </c>
      <c r="Z14" s="19">
        <f>+'Ark1'!X1331</f>
        <v>29.362458724917449</v>
      </c>
      <c r="AA14" s="19">
        <f>+'Ark1'!Y1331</f>
        <v>68.365215206999153</v>
      </c>
      <c r="AB14" s="5">
        <f>+'Ark1'!Z1331</f>
        <v>1.71124275310956</v>
      </c>
      <c r="AC14" s="5">
        <f>+'Ark1'!AA1331</f>
        <v>3.1600996061589814</v>
      </c>
      <c r="AD14" s="19">
        <f>+'Ark1'!AJ1331</f>
        <v>973.494067288172</v>
      </c>
      <c r="AE14" s="103"/>
    </row>
    <row r="15" spans="1:38" ht="15.6">
      <c r="A15" s="103"/>
      <c r="B15" s="2">
        <f>+'Ark1'!AO1332</f>
        <v>5</v>
      </c>
      <c r="C15" s="2" t="str">
        <f>VLOOKUP(B15,RNR!$O$2:$P$9,2)</f>
        <v>Tunge kjøttfe</v>
      </c>
      <c r="D15" s="312">
        <f>+'Ark1'!C1332</f>
        <v>2024</v>
      </c>
      <c r="E15" s="2">
        <f>+'Ark1'!Q1332</f>
        <v>1786</v>
      </c>
      <c r="F15" s="19">
        <f>+'Ark1'!R1332</f>
        <v>6530</v>
      </c>
      <c r="G15" s="55">
        <f>+'Ark1'!AE1332</f>
        <v>12.213369244005531</v>
      </c>
      <c r="H15" s="55">
        <f t="shared" si="0"/>
        <v>0.43361318063808696</v>
      </c>
      <c r="I15" s="55">
        <f>+'Ark1'!AF1332</f>
        <v>14.298918897058128</v>
      </c>
      <c r="J15" s="5">
        <f>+'Ark1'!S1332</f>
        <v>6.4042911877394646</v>
      </c>
      <c r="K15" s="5">
        <f t="shared" si="1"/>
        <v>-8.9234634555522163E-2</v>
      </c>
      <c r="L15" s="136"/>
      <c r="M15" s="366">
        <f>+IF(F15=0,"",'Ark1'!AR1332)</f>
        <v>221.22021439509956</v>
      </c>
      <c r="N15" s="114">
        <f>+IF(F15=0,"",'Ark1'!AS1332)</f>
        <v>32.722242971619401</v>
      </c>
      <c r="O15" s="103"/>
      <c r="P15" s="5">
        <f>+'Ark1'!T1332</f>
        <v>7.9595712098009184</v>
      </c>
      <c r="Q15" s="105"/>
      <c r="R15" s="296">
        <f>+'Ark1'!U1332</f>
        <v>355.5642725880561</v>
      </c>
      <c r="S15" s="19">
        <f t="shared" si="2"/>
        <v>-3.6108389858787291</v>
      </c>
      <c r="T15" s="19">
        <f>+'Ark1'!AG1332</f>
        <v>2694.6413476263401</v>
      </c>
      <c r="U15" s="296">
        <f t="shared" si="3"/>
        <v>131.9523553296865</v>
      </c>
      <c r="V15" s="107"/>
      <c r="W15" s="19">
        <f t="shared" si="4"/>
        <v>55.519691744928345</v>
      </c>
      <c r="X15" s="19">
        <f>+'Ark1'!AH1332</f>
        <v>100</v>
      </c>
      <c r="Y15" s="19">
        <f>+'Ark1'!W1332</f>
        <v>70.964777947932618</v>
      </c>
      <c r="Z15" s="19">
        <f>+'Ark1'!X1332</f>
        <v>52.649310872894333</v>
      </c>
      <c r="AA15" s="19">
        <f>+'Ark1'!Y1332</f>
        <v>64.928482973135388</v>
      </c>
      <c r="AB15" s="5">
        <f>+'Ark1'!Z1332</f>
        <v>1.5861385164488027</v>
      </c>
      <c r="AC15" s="5">
        <f>+'Ark1'!AA1332</f>
        <v>2.6249284041687404</v>
      </c>
      <c r="AD15" s="19">
        <f>+'Ark1'!AJ1332</f>
        <v>973.83660468490109</v>
      </c>
      <c r="AE15" s="103"/>
    </row>
    <row r="16" spans="1:38" ht="15.6">
      <c r="A16" s="103"/>
      <c r="B16" s="2">
        <f>+'Ark1'!AO1333</f>
        <v>6</v>
      </c>
      <c r="C16" s="2" t="str">
        <f>VLOOKUP(B16,RNR!$O$2:$P$9,2)</f>
        <v>Krysninger</v>
      </c>
      <c r="D16" s="312">
        <f>+'Ark1'!C1333</f>
        <v>2024</v>
      </c>
      <c r="E16" s="2">
        <f>+'Ark1'!Q1333</f>
        <v>1245</v>
      </c>
      <c r="F16" s="19">
        <f>+'Ark1'!R1333</f>
        <v>3338</v>
      </c>
      <c r="G16" s="55">
        <f>+'Ark1'!AE1333</f>
        <v>6.2432199902741914</v>
      </c>
      <c r="H16" s="55">
        <f t="shared" si="0"/>
        <v>-7.2495697374760582E-2</v>
      </c>
      <c r="I16" s="55">
        <f>+'Ark1'!AF1333</f>
        <v>6.5494148206553708</v>
      </c>
      <c r="J16" s="5">
        <f>+'Ark1'!S1333</f>
        <v>5.0104916067146288</v>
      </c>
      <c r="K16" s="5">
        <f t="shared" si="1"/>
        <v>3.1030046903359754E-2</v>
      </c>
      <c r="L16" s="136"/>
      <c r="M16" s="366">
        <f>+IF(F16=0,"",'Ark1'!AR1333)</f>
        <v>220.37837028160575</v>
      </c>
      <c r="N16" s="114">
        <f>+IF(F16=0,"",'Ark1'!AS1333)</f>
        <v>29.647454944492505</v>
      </c>
      <c r="O16" s="103"/>
      <c r="P16" s="5">
        <f>+'Ark1'!T1333</f>
        <v>8.255542240862793</v>
      </c>
      <c r="Q16" s="105"/>
      <c r="R16" s="296">
        <f>+'Ark1'!U1333</f>
        <v>318.59889155182742</v>
      </c>
      <c r="S16" s="19">
        <f t="shared" si="2"/>
        <v>0.53945758956376721</v>
      </c>
      <c r="T16" s="19">
        <f>+'Ark1'!AG1333</f>
        <v>2589.4325943678846</v>
      </c>
      <c r="U16" s="296">
        <f t="shared" si="3"/>
        <v>123.03810967885099</v>
      </c>
      <c r="V16" s="107"/>
      <c r="W16" s="19">
        <f t="shared" si="4"/>
        <v>63.58635370726271</v>
      </c>
      <c r="X16" s="19">
        <f>+'Ark1'!AH1333</f>
        <v>99.970041941282176</v>
      </c>
      <c r="Y16" s="19">
        <f>+'Ark1'!W1333</f>
        <v>71.779508687837037</v>
      </c>
      <c r="Z16" s="19">
        <f>+'Ark1'!X1333</f>
        <v>31.635710005991605</v>
      </c>
      <c r="AA16" s="19">
        <f>+'Ark1'!Y1333</f>
        <v>70.222662101263055</v>
      </c>
      <c r="AB16" s="5">
        <f>+'Ark1'!Z1333</f>
        <v>1.9219665150688401</v>
      </c>
      <c r="AC16" s="5">
        <f>+'Ark1'!AA1333</f>
        <v>2.8169128037129632</v>
      </c>
      <c r="AD16" s="19">
        <f>+'Ark1'!AJ1333</f>
        <v>976.53153856697156</v>
      </c>
      <c r="AE16" s="103"/>
    </row>
    <row r="17" spans="1:31" ht="15.6">
      <c r="A17" s="103"/>
      <c r="B17" s="2">
        <f>+'Ark1'!AO1334</f>
        <v>9</v>
      </c>
      <c r="C17" s="2" t="str">
        <f>VLOOKUP(B17,RNR!$O$2:$P$9,2)</f>
        <v>Ukjent</v>
      </c>
      <c r="D17" s="312">
        <f>+'Ark1'!C1334</f>
        <v>2024</v>
      </c>
      <c r="E17" s="2">
        <f>+'Ark1'!Q1334</f>
        <v>2313</v>
      </c>
      <c r="F17" s="19">
        <f>+'Ark1'!R1334</f>
        <v>3781</v>
      </c>
      <c r="G17" s="55">
        <f>+'Ark1'!AE1334</f>
        <v>7.0717839374555798</v>
      </c>
      <c r="H17" s="55">
        <f t="shared" si="0"/>
        <v>7.0872679920180204E-2</v>
      </c>
      <c r="I17" s="55">
        <f>+'Ark1'!AF1334</f>
        <v>6.7034304372333873</v>
      </c>
      <c r="J17" s="5">
        <f>+'Ark1'!S1334</f>
        <v>3.6748079034028529</v>
      </c>
      <c r="K17" s="5">
        <f t="shared" si="1"/>
        <v>0.10540727248802639</v>
      </c>
      <c r="L17" s="136"/>
      <c r="M17" s="366">
        <f>+IF(F17=0,"",'Ark1'!AR1334)</f>
        <v>220.04938271604937</v>
      </c>
      <c r="N17" s="114">
        <f>+IF(F17=0,"",'Ark1'!AS1334)</f>
        <v>27.960609568891208</v>
      </c>
      <c r="O17" s="103"/>
      <c r="P17" s="5">
        <f>+'Ark1'!T1334</f>
        <v>7.7035175879396975</v>
      </c>
      <c r="Q17" s="105"/>
      <c r="R17" s="296">
        <f>+'Ark1'!U1334</f>
        <v>287.88466014281914</v>
      </c>
      <c r="S17" s="19">
        <f t="shared" si="2"/>
        <v>4.3679142104033417</v>
      </c>
      <c r="T17" s="19">
        <f>+'Ark1'!AG1334</f>
        <v>2181.8024691358028</v>
      </c>
      <c r="U17" s="296"/>
      <c r="V17" s="107"/>
      <c r="W17" s="19">
        <f t="shared" si="4"/>
        <v>78.340056871065144</v>
      </c>
      <c r="X17" s="19">
        <f>+'Ark1'!AH1334</f>
        <v>2.1422903993652462</v>
      </c>
      <c r="Y17" s="19">
        <f>+'Ark1'!W1334</f>
        <v>67.442475535572612</v>
      </c>
      <c r="Z17" s="19">
        <f>+'Ark1'!X1334</f>
        <v>14.043903729172181</v>
      </c>
      <c r="AA17" s="19">
        <f>+'Ark1'!Y1334</f>
        <v>58.946434495411609</v>
      </c>
      <c r="AB17" s="5">
        <f>+'Ark1'!Z1334</f>
        <v>1.5756989999911923</v>
      </c>
      <c r="AC17" s="5">
        <f>+'Ark1'!AA1334</f>
        <v>2.6472325259730778</v>
      </c>
      <c r="AD17" s="19">
        <f>+'Ark1'!AJ1334</f>
        <v>180.65220795998425</v>
      </c>
      <c r="AE17" s="103"/>
    </row>
    <row r="18" spans="1:31" ht="17.399999999999999">
      <c r="A18" s="103"/>
      <c r="B18" s="106"/>
      <c r="C18" s="103"/>
      <c r="D18" s="309"/>
      <c r="E18" s="103"/>
      <c r="F18" s="118"/>
      <c r="G18" s="135"/>
      <c r="H18" s="135"/>
      <c r="I18" s="135"/>
      <c r="J18" s="118"/>
      <c r="K18" s="135"/>
      <c r="L18" s="135"/>
      <c r="M18" s="118"/>
      <c r="N18" s="118"/>
      <c r="O18" s="118"/>
      <c r="P18" s="118"/>
      <c r="Q18" s="105"/>
      <c r="R18" s="118"/>
      <c r="S18" s="135"/>
      <c r="T18" s="118"/>
      <c r="U18" s="118"/>
      <c r="V18" s="118"/>
      <c r="W18" s="135"/>
      <c r="X18" s="118"/>
      <c r="Y18" s="118"/>
      <c r="Z18" s="118"/>
      <c r="AA18" s="103"/>
      <c r="AB18" s="103"/>
      <c r="AC18" s="103"/>
      <c r="AD18" s="118"/>
      <c r="AE18" s="103"/>
    </row>
    <row r="19" spans="1:31" ht="15.6">
      <c r="A19" s="103"/>
      <c r="B19" s="109">
        <f>+'Ark1'!AO1335</f>
        <v>0</v>
      </c>
      <c r="C19" s="2" t="str">
        <f>VLOOKUP(B19,RNR!$O$2:$P$9,2)</f>
        <v>Holstein</v>
      </c>
      <c r="D19" s="313">
        <f>+'Ark1'!C1335</f>
        <v>2023</v>
      </c>
      <c r="E19" s="109">
        <f>+'Ark1'!Q1335</f>
        <v>570</v>
      </c>
      <c r="F19" s="110">
        <f>+'Ark1'!R1335</f>
        <v>1719</v>
      </c>
      <c r="G19" s="112">
        <f>+'Ark1'!AE1335</f>
        <v>3.0124071218281228</v>
      </c>
      <c r="H19" s="103"/>
      <c r="I19" s="112">
        <f>+'Ark1'!AF1335</f>
        <v>2.9995178198587058</v>
      </c>
      <c r="J19" s="111">
        <f>+'Ark1'!S1335</f>
        <v>2.657542224810717</v>
      </c>
      <c r="K19" s="103"/>
      <c r="L19" s="136"/>
      <c r="M19" s="366">
        <f>+IF(F19=0,"",'Ark1'!AR1335)</f>
        <v>233.50843513670745</v>
      </c>
      <c r="N19" s="114">
        <f>+IF(F19=0,"",'Ark1'!AS1335)</f>
        <v>23.449957082524719</v>
      </c>
      <c r="O19" s="103"/>
      <c r="P19" s="111">
        <f>+'Ark1'!T1335</f>
        <v>6.9802210587550899</v>
      </c>
      <c r="Q19" s="105"/>
      <c r="R19" s="110">
        <f>+'Ark1'!U1335</f>
        <v>298.67771960442121</v>
      </c>
      <c r="S19" s="103"/>
      <c r="T19" s="110">
        <f>+'Ark1'!AG1335</f>
        <v>2113.0814426992438</v>
      </c>
      <c r="U19" s="110">
        <f>1000*R19/T19</f>
        <v>141.3469985439327</v>
      </c>
      <c r="V19" s="107"/>
      <c r="W19" s="110">
        <f>+R19/J19</f>
        <v>112.38870141590863</v>
      </c>
      <c r="X19" s="110">
        <f>+'Ark1'!AH1335</f>
        <v>100</v>
      </c>
      <c r="Y19" s="110">
        <f>+'Ark1'!W1335</f>
        <v>58.231529959278653</v>
      </c>
      <c r="Z19" s="110">
        <f>+'Ark1'!X1335</f>
        <v>14.368819080860964</v>
      </c>
      <c r="AA19" s="110">
        <f>+'Ark1'!Y1335</f>
        <v>48.274479523611888</v>
      </c>
      <c r="AB19" s="111">
        <f>+'Ark1'!Z1335</f>
        <v>1.1588518537193435</v>
      </c>
      <c r="AC19" s="111">
        <f>+'Ark1'!AA1335</f>
        <v>2.3009884205399218</v>
      </c>
      <c r="AD19" s="110">
        <f>+'Ark1'!AJ1335</f>
        <v>496.15944361004944</v>
      </c>
      <c r="AE19" s="103"/>
    </row>
    <row r="20" spans="1:31" ht="15.6">
      <c r="A20" s="103"/>
      <c r="B20" s="109">
        <f>+'Ark1'!AO1336</f>
        <v>1</v>
      </c>
      <c r="C20" s="2" t="str">
        <f>VLOOKUP(B20,RNR!$O$2:$P$9,2)</f>
        <v>NRF</v>
      </c>
      <c r="D20" s="313">
        <f>+'Ark1'!C1336</f>
        <v>2023</v>
      </c>
      <c r="E20" s="109">
        <f>+'Ark1'!Q1336</f>
        <v>6603</v>
      </c>
      <c r="F20" s="110">
        <f>+'Ark1'!R1336</f>
        <v>35604</v>
      </c>
      <c r="G20" s="112">
        <f>+'Ark1'!AE1336</f>
        <v>62.393102481424336</v>
      </c>
      <c r="H20" s="103"/>
      <c r="I20" s="112">
        <f>+'Ark1'!AF1336</f>
        <v>60.293677873163759</v>
      </c>
      <c r="J20" s="111">
        <f>+'Ark1'!S1336</f>
        <v>3.2607668953109177</v>
      </c>
      <c r="K20" s="103"/>
      <c r="L20" s="136"/>
      <c r="M20" s="366">
        <f>+IF(F20=0,"",'Ark1'!AR1336)</f>
        <v>224.92205931917763</v>
      </c>
      <c r="N20" s="114">
        <f>+IF(F20=0,"",'Ark1'!AS1336)</f>
        <v>25.423099478219225</v>
      </c>
      <c r="O20" s="103"/>
      <c r="P20" s="111">
        <f>+'Ark1'!T1336</f>
        <v>7.7756150994270303</v>
      </c>
      <c r="Q20" s="105"/>
      <c r="R20" s="110">
        <f>+'Ark1'!U1336</f>
        <v>289.86797803617543</v>
      </c>
      <c r="S20" s="103"/>
      <c r="T20" s="110">
        <f>+'Ark1'!AG1336</f>
        <v>2098.8460285361198</v>
      </c>
      <c r="U20" s="110">
        <f t="shared" ref="U20:U25" si="5">1000*R20/T20</f>
        <v>138.10826239519312</v>
      </c>
      <c r="V20" s="107"/>
      <c r="W20" s="110">
        <f t="shared" ref="W20:W26" si="6">+R20/J20</f>
        <v>88.895645516094518</v>
      </c>
      <c r="X20" s="110">
        <f>+'Ark1'!AH1336</f>
        <v>99.977530614537727</v>
      </c>
      <c r="Y20" s="110">
        <f>+'Ark1'!W1336</f>
        <v>72.696887990113467</v>
      </c>
      <c r="Z20" s="110">
        <f>+'Ark1'!X1336</f>
        <v>10.95101673969217</v>
      </c>
      <c r="AA20" s="110">
        <f>+'Ark1'!Y1336</f>
        <v>48.979832630758203</v>
      </c>
      <c r="AB20" s="111">
        <f>+'Ark1'!Z1336</f>
        <v>1.2116824865627309</v>
      </c>
      <c r="AC20" s="111">
        <f>+'Ark1'!AA1336</f>
        <v>2.1918719349418119</v>
      </c>
      <c r="AD20" s="110">
        <f>+'Ark1'!AJ1336</f>
        <v>519.27189125088091</v>
      </c>
      <c r="AE20" s="103"/>
    </row>
    <row r="21" spans="1:31" ht="15.6">
      <c r="A21" s="103"/>
      <c r="B21" s="109">
        <f>+'Ark1'!AO1337</f>
        <v>2</v>
      </c>
      <c r="C21" s="2" t="str">
        <f>VLOOKUP(B21,RNR!$O$2:$P$9,2)</f>
        <v>Gammelnorsk</v>
      </c>
      <c r="D21" s="313">
        <f>+'Ark1'!C1337</f>
        <v>2023</v>
      </c>
      <c r="E21" s="109">
        <f>+'Ark1'!Q1337</f>
        <v>353</v>
      </c>
      <c r="F21" s="110">
        <f>+'Ark1'!R1337</f>
        <v>745</v>
      </c>
      <c r="G21" s="112">
        <f>+'Ark1'!AE1337</f>
        <v>1.3055516612925837</v>
      </c>
      <c r="H21" s="103"/>
      <c r="I21" s="112">
        <f>+'Ark1'!AF1337</f>
        <v>0.97125518865268401</v>
      </c>
      <c r="J21" s="111">
        <f>+'Ark1'!S1337</f>
        <v>3.2993288590604024</v>
      </c>
      <c r="K21" s="103"/>
      <c r="L21" s="136"/>
      <c r="M21" s="366">
        <f>+IF(F21=0,"",'Ark1'!AR1337)</f>
        <v>201.84429530201339</v>
      </c>
      <c r="N21" s="114">
        <f>+IF(F21=0,"",'Ark1'!AS1337)</f>
        <v>26.968196047305319</v>
      </c>
      <c r="O21" s="103"/>
      <c r="P21" s="111">
        <f>+'Ark1'!T1337</f>
        <v>8.8174496644295317</v>
      </c>
      <c r="Q21" s="105"/>
      <c r="R21" s="110">
        <f>+'Ark1'!U1337</f>
        <v>223.15382550335556</v>
      </c>
      <c r="S21" s="103"/>
      <c r="T21" s="110">
        <f>+'Ark1'!AG1337</f>
        <v>2493.5570469798658</v>
      </c>
      <c r="U21" s="110">
        <f t="shared" si="5"/>
        <v>89.492167734295037</v>
      </c>
      <c r="V21" s="107"/>
      <c r="W21" s="110">
        <f t="shared" si="6"/>
        <v>67.636126932465388</v>
      </c>
      <c r="X21" s="110">
        <f>+'Ark1'!AH1337</f>
        <v>100</v>
      </c>
      <c r="Y21" s="110">
        <f>+'Ark1'!W1337</f>
        <v>81.34228187919463</v>
      </c>
      <c r="Z21" s="110">
        <f>+'Ark1'!X1337</f>
        <v>1.0738255033557049</v>
      </c>
      <c r="AA21" s="110">
        <f>+'Ark1'!Y1337</f>
        <v>48.666757139409114</v>
      </c>
      <c r="AB21" s="111">
        <f>+'Ark1'!Z1337</f>
        <v>1.3650722941887672</v>
      </c>
      <c r="AC21" s="111">
        <f>+'Ark1'!AA1337</f>
        <v>2.6422415626990374</v>
      </c>
      <c r="AD21" s="110">
        <f>+'Ark1'!AJ1337</f>
        <v>903.74195537964624</v>
      </c>
      <c r="AE21" s="103"/>
    </row>
    <row r="22" spans="1:31" ht="15.6">
      <c r="A22" s="103"/>
      <c r="B22" s="109">
        <f>+'Ark1'!AO1338</f>
        <v>3</v>
      </c>
      <c r="C22" s="2" t="str">
        <f>VLOOKUP(B22,RNR!$O$2:$P$9,2)</f>
        <v>Mini kjøttfe</v>
      </c>
      <c r="D22" s="313">
        <f>+'Ark1'!C1338</f>
        <v>2023</v>
      </c>
      <c r="E22" s="109">
        <f>+'Ark1'!Q1338</f>
        <v>210</v>
      </c>
      <c r="F22" s="110">
        <f>+'Ark1'!R1338</f>
        <v>531</v>
      </c>
      <c r="G22" s="112">
        <f>+'Ark1'!AE1338</f>
        <v>0.93053413710921085</v>
      </c>
      <c r="H22" s="103"/>
      <c r="I22" s="112">
        <f>+'Ark1'!AF1338</f>
        <v>0.64425132864042345</v>
      </c>
      <c r="J22" s="111">
        <f>+'Ark1'!S1338</f>
        <v>4.5291902071563079</v>
      </c>
      <c r="K22" s="103"/>
      <c r="L22" s="136"/>
      <c r="M22" s="366">
        <f>+IF(F22=0,"",'Ark1'!AR1338)</f>
        <v>189.30696798493409</v>
      </c>
      <c r="N22" s="114">
        <f>+IF(F22=0,"",'Ark1'!AS1338)</f>
        <v>29.938790568547596</v>
      </c>
      <c r="O22" s="103"/>
      <c r="P22" s="111">
        <f>+'Ark1'!T1338</f>
        <v>8.638418079096045</v>
      </c>
      <c r="Q22" s="105"/>
      <c r="R22" s="110">
        <f>+'Ark1'!U1338</f>
        <v>207.67683615819217</v>
      </c>
      <c r="S22" s="103"/>
      <c r="T22" s="110">
        <f>+'Ark1'!AG1338</f>
        <v>2978.8662900188328</v>
      </c>
      <c r="U22" s="110">
        <f t="shared" si="5"/>
        <v>69.716736482616412</v>
      </c>
      <c r="V22" s="107"/>
      <c r="W22" s="110">
        <f t="shared" si="6"/>
        <v>45.852972972972999</v>
      </c>
      <c r="X22" s="110">
        <f>+'Ark1'!AH1338</f>
        <v>99.811676082862533</v>
      </c>
      <c r="Y22" s="110">
        <f>+'Ark1'!W1338</f>
        <v>74.952919020715612</v>
      </c>
      <c r="Z22" s="110">
        <f>+'Ark1'!X1338</f>
        <v>1.1299435028248583</v>
      </c>
      <c r="AA22" s="110">
        <f>+'Ark1'!Y1338</f>
        <v>61.510483926953192</v>
      </c>
      <c r="AB22" s="111">
        <f>+'Ark1'!Z1338</f>
        <v>1.5171943278976052</v>
      </c>
      <c r="AC22" s="111">
        <f>+'Ark1'!AA1338</f>
        <v>3.0011222857434134</v>
      </c>
      <c r="AD22" s="110">
        <f>+'Ark1'!AJ1338</f>
        <v>1167.1763208883838</v>
      </c>
      <c r="AE22" s="103"/>
    </row>
    <row r="23" spans="1:31" ht="15.6">
      <c r="A23" s="103"/>
      <c r="B23" s="109">
        <f>+'Ark1'!AO1339</f>
        <v>4</v>
      </c>
      <c r="C23" s="2" t="str">
        <f>VLOOKUP(B23,RNR!$O$2:$P$9,2)</f>
        <v>Lette kjøttfe</v>
      </c>
      <c r="D23" s="313">
        <f>+'Ark1'!C1339</f>
        <v>2023</v>
      </c>
      <c r="E23" s="109">
        <f>+'Ark1'!Q1339</f>
        <v>1521</v>
      </c>
      <c r="F23" s="110">
        <f>+'Ark1'!R1339</f>
        <v>4144</v>
      </c>
      <c r="G23" s="112">
        <f>+'Ark1'!AE1339</f>
        <v>7.2620215897939184</v>
      </c>
      <c r="H23" s="103"/>
      <c r="I23" s="112">
        <f>+'Ark1'!AF1339</f>
        <v>7.67227019903667</v>
      </c>
      <c r="J23" s="111">
        <f>+'Ark1'!S1339</f>
        <v>5.4777670372160463</v>
      </c>
      <c r="K23" s="103"/>
      <c r="L23" s="136"/>
      <c r="M23" s="366">
        <f>+IF(F23=0,"",'Ark1'!AR1339)</f>
        <v>215.33807915057912</v>
      </c>
      <c r="N23" s="114">
        <f>+IF(F23=0,"",'Ark1'!AS1339)</f>
        <v>31.549542135250995</v>
      </c>
      <c r="O23" s="103"/>
      <c r="P23" s="111">
        <f>+'Ark1'!T1339</f>
        <v>10.069980694980696</v>
      </c>
      <c r="Q23" s="105"/>
      <c r="R23" s="110">
        <f>+'Ark1'!U1339</f>
        <v>316.90668436293362</v>
      </c>
      <c r="S23" s="103"/>
      <c r="T23" s="110">
        <f>+'Ark1'!AG1339</f>
        <v>2680.2630308880312</v>
      </c>
      <c r="U23" s="110">
        <f t="shared" si="5"/>
        <v>118.23715833514122</v>
      </c>
      <c r="V23" s="107"/>
      <c r="W23" s="110">
        <f t="shared" si="6"/>
        <v>57.853260682658458</v>
      </c>
      <c r="X23" s="110">
        <f>+'Ark1'!AH1339</f>
        <v>99.951737451737444</v>
      </c>
      <c r="Y23" s="110">
        <f>+'Ark1'!W1339</f>
        <v>86.293436293436287</v>
      </c>
      <c r="Z23" s="110">
        <f>+'Ark1'!X1339</f>
        <v>30.019305019305015</v>
      </c>
      <c r="AA23" s="110">
        <f>+'Ark1'!Y1339</f>
        <v>68.664290914048877</v>
      </c>
      <c r="AB23" s="111">
        <f>+'Ark1'!Z1339</f>
        <v>1.6947581985718214</v>
      </c>
      <c r="AC23" s="111">
        <f>+'Ark1'!AA1339</f>
        <v>3.0792189251198954</v>
      </c>
      <c r="AD23" s="110">
        <f>+'Ark1'!AJ1339</f>
        <v>994.31088276602622</v>
      </c>
      <c r="AE23" s="103"/>
    </row>
    <row r="24" spans="1:31" ht="15.6">
      <c r="A24" s="103"/>
      <c r="B24" s="109">
        <f>+'Ark1'!AO1340</f>
        <v>5</v>
      </c>
      <c r="C24" s="2" t="str">
        <f>VLOOKUP(B24,RNR!$O$2:$P$9,2)</f>
        <v>Tunge kjøttfe</v>
      </c>
      <c r="D24" s="313">
        <f>+'Ark1'!C1340</f>
        <v>2023</v>
      </c>
      <c r="E24" s="109">
        <f>+'Ark1'!Q1340</f>
        <v>1816</v>
      </c>
      <c r="F24" s="110">
        <f>+'Ark1'!R1340</f>
        <v>6722</v>
      </c>
      <c r="G24" s="112">
        <f>+'Ark1'!AE1340</f>
        <v>11.779756063367444</v>
      </c>
      <c r="H24" s="103"/>
      <c r="I24" s="112">
        <f>+'Ark1'!AF1340</f>
        <v>14.105142768637251</v>
      </c>
      <c r="J24" s="111">
        <f>+'Ark1'!S1340</f>
        <v>6.4935258222949868</v>
      </c>
      <c r="K24" s="103"/>
      <c r="L24" s="136"/>
      <c r="M24" s="366">
        <f>+IF(F24=0,"",'Ark1'!AR1340)</f>
        <v>221.43439452543888</v>
      </c>
      <c r="N24" s="114">
        <f>+IF(F24=0,"",'Ark1'!AS1340)</f>
        <v>32.966371961346447</v>
      </c>
      <c r="O24" s="103"/>
      <c r="P24" s="111">
        <f>+'Ark1'!T1340</f>
        <v>8.1847664385599508</v>
      </c>
      <c r="Q24" s="105"/>
      <c r="R24" s="110">
        <f>+'Ark1'!U1340</f>
        <v>359.17511157393483</v>
      </c>
      <c r="S24" s="103"/>
      <c r="T24" s="110">
        <f>+'Ark1'!AG1340</f>
        <v>2724.4098482594472</v>
      </c>
      <c r="U24" s="110">
        <f t="shared" si="5"/>
        <v>131.83593202887673</v>
      </c>
      <c r="V24" s="107"/>
      <c r="W24" s="110">
        <f t="shared" si="6"/>
        <v>55.312802536448942</v>
      </c>
      <c r="X24" s="110">
        <f>+'Ark1'!AH1340</f>
        <v>99.955370425468629</v>
      </c>
      <c r="Y24" s="110">
        <f>+'Ark1'!W1340</f>
        <v>73.415650104135693</v>
      </c>
      <c r="Z24" s="110">
        <f>+'Ark1'!X1340</f>
        <v>54.924129723296637</v>
      </c>
      <c r="AA24" s="110">
        <f>+'Ark1'!Y1340</f>
        <v>64.825065455441589</v>
      </c>
      <c r="AB24" s="111">
        <f>+'Ark1'!Z1340</f>
        <v>1.5898635109360939</v>
      </c>
      <c r="AC24" s="111">
        <f>+'Ark1'!AA1340</f>
        <v>2.608505760656517</v>
      </c>
      <c r="AD24" s="110">
        <f>+'Ark1'!AJ1340</f>
        <v>1011.2126318875902</v>
      </c>
      <c r="AE24" s="103"/>
    </row>
    <row r="25" spans="1:31" ht="15.6">
      <c r="A25" s="103"/>
      <c r="B25" s="109">
        <f>+'Ark1'!AO1341</f>
        <v>6</v>
      </c>
      <c r="C25" s="2" t="str">
        <f>VLOOKUP(B25,RNR!$O$2:$P$9,2)</f>
        <v>Krysninger</v>
      </c>
      <c r="D25" s="313">
        <f>+'Ark1'!C1341</f>
        <v>2023</v>
      </c>
      <c r="E25" s="109">
        <f>+'Ark1'!Q1341</f>
        <v>1340</v>
      </c>
      <c r="F25" s="110">
        <f>+'Ark1'!R1341</f>
        <v>3604</v>
      </c>
      <c r="G25" s="112">
        <f>+'Ark1'!AE1341</f>
        <v>6.315715687648952</v>
      </c>
      <c r="H25" s="103"/>
      <c r="I25" s="112">
        <f>+'Ark1'!AF1341</f>
        <v>6.6967765301749118</v>
      </c>
      <c r="J25" s="111">
        <f>+'Ark1'!S1341</f>
        <v>4.979461559811269</v>
      </c>
      <c r="K25" s="103"/>
      <c r="L25" s="136"/>
      <c r="M25" s="366">
        <f>+IF(F25=0,"",'Ark1'!AR1341)</f>
        <v>220.42674805771367</v>
      </c>
      <c r="N25" s="114">
        <f>+IF(F25=0,"",'Ark1'!AS1341)</f>
        <v>29.600459785120723</v>
      </c>
      <c r="O25" s="103"/>
      <c r="P25" s="111">
        <f>+'Ark1'!T1341</f>
        <v>8.2880133185349614</v>
      </c>
      <c r="Q25" s="105"/>
      <c r="R25" s="110">
        <f>+'Ark1'!U1341</f>
        <v>318.05943396226365</v>
      </c>
      <c r="S25" s="103"/>
      <c r="T25" s="110">
        <f>+'Ark1'!AG1341</f>
        <v>2558.4306326304104</v>
      </c>
      <c r="U25" s="110">
        <f t="shared" si="5"/>
        <v>124.31817767724888</v>
      </c>
      <c r="V25" s="107"/>
      <c r="W25" s="110">
        <f t="shared" si="6"/>
        <v>63.874262335769231</v>
      </c>
      <c r="X25" s="110">
        <f>+'Ark1'!AH1341</f>
        <v>100</v>
      </c>
      <c r="Y25" s="110">
        <f>+'Ark1'!W1341</f>
        <v>72.502774694783582</v>
      </c>
      <c r="Z25" s="110">
        <f>+'Ark1'!X1341</f>
        <v>30.993340732519425</v>
      </c>
      <c r="AA25" s="110">
        <f>+'Ark1'!Y1341</f>
        <v>70.577409720334515</v>
      </c>
      <c r="AB25" s="111">
        <f>+'Ark1'!Z1341</f>
        <v>1.9690787491671995</v>
      </c>
      <c r="AC25" s="111">
        <f>+'Ark1'!AA1341</f>
        <v>2.8047368652487599</v>
      </c>
      <c r="AD25" s="110">
        <f>+'Ark1'!AJ1341</f>
        <v>977.81375508773499</v>
      </c>
      <c r="AE25" s="103"/>
    </row>
    <row r="26" spans="1:31" ht="15.6">
      <c r="A26" s="103"/>
      <c r="B26" s="109">
        <f>+'Ark1'!AO1342</f>
        <v>9</v>
      </c>
      <c r="C26" s="2" t="str">
        <f>VLOOKUP(B26,RNR!$O$2:$P$9,2)</f>
        <v>Ukjent</v>
      </c>
      <c r="D26" s="313">
        <f>+'Ark1'!C1342</f>
        <v>2023</v>
      </c>
      <c r="E26" s="109">
        <f>+'Ark1'!Q1342</f>
        <v>2524</v>
      </c>
      <c r="F26" s="110">
        <f>+'Ark1'!R1342</f>
        <v>3995</v>
      </c>
      <c r="G26" s="112">
        <f>+'Ark1'!AE1342</f>
        <v>7.0009112575353996</v>
      </c>
      <c r="H26" s="103"/>
      <c r="I26" s="112">
        <f>+'Ark1'!AF1342</f>
        <v>6.6171082918355983</v>
      </c>
      <c r="J26" s="111">
        <f>+'Ark1'!S1342</f>
        <v>3.5694006309148265</v>
      </c>
      <c r="K26" s="103"/>
      <c r="L26" s="136"/>
      <c r="M26" s="366">
        <f>+IF(F26=0,"",'Ark1'!AR1342)</f>
        <v>219.80454545454543</v>
      </c>
      <c r="N26" s="114">
        <f>+IF(F26=0,"",'Ark1'!AS1342)</f>
        <v>26.995534422132781</v>
      </c>
      <c r="O26" s="103"/>
      <c r="P26" s="111">
        <f>+'Ark1'!T1342</f>
        <v>7.6042553191489359</v>
      </c>
      <c r="Q26" s="105"/>
      <c r="R26" s="110">
        <f>+'Ark1'!U1342</f>
        <v>283.5167459324158</v>
      </c>
      <c r="S26" s="103"/>
      <c r="T26" s="110">
        <f>+'Ark1'!AG1342</f>
        <v>2164.068181818182</v>
      </c>
      <c r="U26" s="110"/>
      <c r="V26" s="107"/>
      <c r="W26" s="110">
        <f t="shared" si="6"/>
        <v>79.429790950575168</v>
      </c>
      <c r="X26" s="110">
        <f>+'Ark1'!AH1342</f>
        <v>5.481852315394244</v>
      </c>
      <c r="Y26" s="110">
        <f>+'Ark1'!W1342</f>
        <v>68.110137672090119</v>
      </c>
      <c r="Z26" s="110">
        <f>+'Ark1'!X1342</f>
        <v>13.066332916145184</v>
      </c>
      <c r="AA26" s="110">
        <f>+'Ark1'!Y1342</f>
        <v>63.19754448917412</v>
      </c>
      <c r="AB26" s="111">
        <f>+'Ark1'!Z1342</f>
        <v>1.5679215173153223</v>
      </c>
      <c r="AC26" s="111">
        <f>+'Ark1'!AA1342</f>
        <v>2.6242027293731875</v>
      </c>
      <c r="AD26" s="110">
        <f>+'Ark1'!AJ1342</f>
        <v>212.00724663078503</v>
      </c>
      <c r="AE26" s="103"/>
    </row>
    <row r="27" spans="1:31" ht="17.399999999999999">
      <c r="A27" s="103"/>
      <c r="B27" s="106"/>
      <c r="C27" s="103"/>
      <c r="D27" s="309"/>
      <c r="E27" s="103"/>
      <c r="F27" s="118"/>
      <c r="G27" s="135"/>
      <c r="H27" s="135"/>
      <c r="I27" s="135"/>
      <c r="J27" s="118"/>
      <c r="K27" s="135"/>
      <c r="L27" s="135"/>
      <c r="M27" s="118"/>
      <c r="N27" s="118"/>
      <c r="O27" s="118"/>
      <c r="P27" s="118"/>
      <c r="Q27" s="105"/>
      <c r="R27" s="118"/>
      <c r="S27" s="135"/>
      <c r="T27" s="118"/>
      <c r="U27" s="118"/>
      <c r="V27" s="118"/>
      <c r="W27" s="135"/>
      <c r="X27" s="118"/>
      <c r="Y27" s="118"/>
      <c r="Z27" s="118"/>
      <c r="AA27" s="103"/>
      <c r="AB27" s="103"/>
      <c r="AC27" s="103"/>
      <c r="AD27" s="118"/>
      <c r="AE27" s="103"/>
    </row>
    <row r="28" spans="1:31" ht="15.6">
      <c r="A28" s="103"/>
      <c r="B28">
        <f>+'Ark1'!AO1343</f>
        <v>0</v>
      </c>
      <c r="C28" s="2" t="str">
        <f>VLOOKUP(B28,RNR!$O$2:$P$9,2)</f>
        <v>Holstein</v>
      </c>
      <c r="D28" s="314">
        <f>+'Ark1'!C1343</f>
        <v>2022</v>
      </c>
      <c r="E28">
        <f>+'Ark1'!Q1343</f>
        <v>618</v>
      </c>
      <c r="F28" s="11">
        <f>+'Ark1'!R1343</f>
        <v>1921</v>
      </c>
      <c r="G28" s="67">
        <f>+'Ark1'!AE1343</f>
        <v>3.1044457732025399</v>
      </c>
      <c r="I28" s="67">
        <f>+'Ark1'!AF1343</f>
        <v>3.0616125496156363</v>
      </c>
      <c r="J28" s="1">
        <f>+'Ark1'!S1343</f>
        <v>2.6356064549713705</v>
      </c>
      <c r="L28" s="136"/>
      <c r="M28" s="366">
        <f>+IF(F28=0,"",'Ark1'!AR1343)</f>
        <v>232.81780322748568</v>
      </c>
      <c r="N28" s="114">
        <f>+IF(F28=0,"",'Ark1'!AS1343)</f>
        <v>23.441937588033845</v>
      </c>
      <c r="O28" s="103"/>
      <c r="P28" s="1">
        <f>+'Ark1'!T1343</f>
        <v>6.8636127017178516</v>
      </c>
      <c r="Q28" s="105"/>
      <c r="R28" s="11">
        <f>+'Ark1'!U1343</f>
        <v>296.28239979177567</v>
      </c>
      <c r="T28" s="11">
        <f>+'Ark1'!AG1343</f>
        <v>2073.6116605934403</v>
      </c>
      <c r="U28" s="16">
        <f>1000*R28/T28</f>
        <v>142.88229827323769</v>
      </c>
      <c r="V28" s="107"/>
      <c r="W28" s="67">
        <f>+R28/J28</f>
        <v>112.41526565277519</v>
      </c>
      <c r="X28" s="11">
        <f>+'Ark1'!AH1343</f>
        <v>99.687662675689765</v>
      </c>
      <c r="Y28" s="11">
        <f>+'Ark1'!W1343</f>
        <v>56.585111920874553</v>
      </c>
      <c r="Z28" s="11">
        <f>+'Ark1'!X1343</f>
        <v>14.107235814679855</v>
      </c>
      <c r="AA28" s="11">
        <f>+'Ark1'!Y1343</f>
        <v>49.017159251757377</v>
      </c>
      <c r="AB28" s="1">
        <f>+'Ark1'!Z1343</f>
        <v>1.1689467485863896</v>
      </c>
      <c r="AC28" s="1">
        <f>+'Ark1'!AA1343</f>
        <v>2.2667350372793043</v>
      </c>
      <c r="AD28" s="11">
        <f>+'Ark1'!AJ1343</f>
        <v>479.42401037875032</v>
      </c>
      <c r="AE28" s="103"/>
    </row>
    <row r="29" spans="1:31" ht="15.6">
      <c r="A29" s="103"/>
      <c r="B29">
        <f>+'Ark1'!AO1344</f>
        <v>1</v>
      </c>
      <c r="C29" s="2" t="str">
        <f>VLOOKUP(B29,RNR!$O$2:$P$9,2)</f>
        <v>NRF</v>
      </c>
      <c r="D29" s="314">
        <f>+'Ark1'!C1344</f>
        <v>2022</v>
      </c>
      <c r="E29">
        <f>+'Ark1'!Q1344</f>
        <v>6827</v>
      </c>
      <c r="F29" s="11">
        <f>+'Ark1'!R1344</f>
        <v>40002</v>
      </c>
      <c r="G29" s="67">
        <f>+'Ark1'!AE1344</f>
        <v>64.645517865511707</v>
      </c>
      <c r="I29" s="67">
        <f>+'Ark1'!AF1344</f>
        <v>62.44641779883861</v>
      </c>
      <c r="J29" s="1">
        <f>+'Ark1'!S1344</f>
        <v>3.2893992844454454</v>
      </c>
      <c r="L29" s="136"/>
      <c r="M29" s="366">
        <f>+IF(F29=0,"",'Ark1'!AR1344)</f>
        <v>224.69616519174045</v>
      </c>
      <c r="N29" s="114">
        <f>+IF(F29=0,"",'Ark1'!AS1344)</f>
        <v>25.539310823570297</v>
      </c>
      <c r="O29" s="103"/>
      <c r="P29" s="1">
        <f>+'Ark1'!T1344</f>
        <v>7.6992400379981012</v>
      </c>
      <c r="Q29" s="105"/>
      <c r="R29" s="11">
        <f>+'Ark1'!U1344</f>
        <v>290.20762161891838</v>
      </c>
      <c r="T29" s="11">
        <f>+'Ark1'!AG1344</f>
        <v>2086.1782660866957</v>
      </c>
      <c r="U29" s="16">
        <f t="shared" ref="U29:U34" si="7">1000*R29/T29</f>
        <v>139.10969466827825</v>
      </c>
      <c r="V29" s="107"/>
      <c r="W29" s="67">
        <f t="shared" ref="W29:W35" si="8">+R29/J29</f>
        <v>88.225112406152917</v>
      </c>
      <c r="X29" s="11">
        <f>+'Ark1'!AH1344</f>
        <v>99.685015749212511</v>
      </c>
      <c r="Y29" s="11">
        <f>+'Ark1'!W1344</f>
        <v>71.373931303434816</v>
      </c>
      <c r="Z29" s="11">
        <f>+'Ark1'!X1344</f>
        <v>10.739463026848661</v>
      </c>
      <c r="AA29" s="11">
        <f>+'Ark1'!Y1344</f>
        <v>47.629183626030574</v>
      </c>
      <c r="AB29" s="1">
        <f>+'Ark1'!Z1344</f>
        <v>1.1920320017065444</v>
      </c>
      <c r="AC29" s="1">
        <f>+'Ark1'!AA1344</f>
        <v>2.1938375683411624</v>
      </c>
      <c r="AD29" s="11">
        <f>+'Ark1'!AJ1344</f>
        <v>519.20064082138947</v>
      </c>
      <c r="AE29" s="103"/>
    </row>
    <row r="30" spans="1:31" ht="15.6">
      <c r="A30" s="103"/>
      <c r="B30">
        <f>+'Ark1'!AO1345</f>
        <v>2</v>
      </c>
      <c r="C30" s="2" t="str">
        <f>VLOOKUP(B30,RNR!$O$2:$P$9,2)</f>
        <v>Gammelnorsk</v>
      </c>
      <c r="D30" s="314">
        <f>+'Ark1'!C1345</f>
        <v>2022</v>
      </c>
      <c r="E30">
        <f>+'Ark1'!Q1345</f>
        <v>335</v>
      </c>
      <c r="F30" s="11">
        <f>+'Ark1'!R1345</f>
        <v>658</v>
      </c>
      <c r="G30" s="67">
        <f>+'Ark1'!AE1345</f>
        <v>1.0633656006076373</v>
      </c>
      <c r="I30" s="67">
        <f>+'Ark1'!AF1345</f>
        <v>0.78391163113152318</v>
      </c>
      <c r="J30" s="1">
        <f>+'Ark1'!S1345</f>
        <v>3.2480974124809738</v>
      </c>
      <c r="L30" s="136"/>
      <c r="M30" s="366">
        <f>+IF(F30=0,"",'Ark1'!AR1345)</f>
        <v>201.516717325228</v>
      </c>
      <c r="N30" s="114">
        <f>+IF(F30=0,"",'Ark1'!AS1345)</f>
        <v>26.880118894500679</v>
      </c>
      <c r="O30" s="103"/>
      <c r="P30" s="1">
        <f>+'Ark1'!T1345</f>
        <v>8.7310030395136806</v>
      </c>
      <c r="Q30" s="105"/>
      <c r="R30" s="11">
        <f>+'Ark1'!U1345</f>
        <v>221.47474164133749</v>
      </c>
      <c r="T30" s="11">
        <f>+'Ark1'!AG1345</f>
        <v>2458.8541033434649</v>
      </c>
      <c r="U30" s="16">
        <f t="shared" si="7"/>
        <v>90.072339526035236</v>
      </c>
      <c r="V30" s="107"/>
      <c r="W30" s="67">
        <f t="shared" si="8"/>
        <v>68.185991217600161</v>
      </c>
      <c r="X30" s="11">
        <f>+'Ark1'!AH1345</f>
        <v>100</v>
      </c>
      <c r="Y30" s="11">
        <f>+'Ark1'!W1345</f>
        <v>79.331306990881444</v>
      </c>
      <c r="Z30" s="11">
        <f>+'Ark1'!X1345</f>
        <v>1.3677811550151977</v>
      </c>
      <c r="AA30" s="11">
        <f>+'Ark1'!Y1345</f>
        <v>51.188792154713774</v>
      </c>
      <c r="AB30" s="1">
        <f>+'Ark1'!Z1345</f>
        <v>1.4334316938448437</v>
      </c>
      <c r="AC30" s="1">
        <f>+'Ark1'!AA1345</f>
        <v>2.7275994372268797</v>
      </c>
      <c r="AD30" s="11">
        <f>+'Ark1'!AJ1345</f>
        <v>862.1351366878248</v>
      </c>
      <c r="AE30" s="103"/>
    </row>
    <row r="31" spans="1:31" ht="15.6">
      <c r="A31" s="103"/>
      <c r="B31">
        <f>+'Ark1'!AO1346</f>
        <v>3</v>
      </c>
      <c r="C31" s="2" t="str">
        <f>VLOOKUP(B31,RNR!$O$2:$P$9,2)</f>
        <v>Mini kjøttfe</v>
      </c>
      <c r="D31" s="314">
        <f>+'Ark1'!C1346</f>
        <v>2022</v>
      </c>
      <c r="E31">
        <f>+'Ark1'!Q1346</f>
        <v>182</v>
      </c>
      <c r="F31" s="11">
        <f>+'Ark1'!R1346</f>
        <v>442</v>
      </c>
      <c r="G31" s="67">
        <f>+'Ark1'!AE1346</f>
        <v>0.71429725755102691</v>
      </c>
      <c r="I31" s="67">
        <f>+'Ark1'!AF1346</f>
        <v>0.50265645808066228</v>
      </c>
      <c r="J31" s="1">
        <f>+'Ark1'!S1346</f>
        <v>4.4977375565610851</v>
      </c>
      <c r="L31" s="136"/>
      <c r="M31" s="366">
        <f>+IF(F31=0,"",'Ark1'!AR1346)</f>
        <v>191.64479638009047</v>
      </c>
      <c r="N31" s="114">
        <f>+IF(F31=0,"",'Ark1'!AS1346)</f>
        <v>29.678750450605847</v>
      </c>
      <c r="O31" s="103"/>
      <c r="P31" s="1">
        <f>+'Ark1'!T1346</f>
        <v>8.359728506787329</v>
      </c>
      <c r="Q31" s="105"/>
      <c r="R31" s="11">
        <f>+'Ark1'!U1346</f>
        <v>211.41314479637984</v>
      </c>
      <c r="T31" s="11">
        <f>+'Ark1'!AG1346</f>
        <v>2914.2081447963801</v>
      </c>
      <c r="U31" s="16">
        <f t="shared" si="7"/>
        <v>72.545657102043265</v>
      </c>
      <c r="V31" s="107"/>
      <c r="W31" s="67">
        <f t="shared" si="8"/>
        <v>47.004330985915445</v>
      </c>
      <c r="X31" s="11">
        <f>+'Ark1'!AH1346</f>
        <v>99.547511312217182</v>
      </c>
      <c r="Y31" s="11">
        <f>+'Ark1'!W1346</f>
        <v>77.601809954751147</v>
      </c>
      <c r="Z31" s="11">
        <f>+'Ark1'!X1346</f>
        <v>0.90497737556561053</v>
      </c>
      <c r="AA31" s="11">
        <f>+'Ark1'!Y1346</f>
        <v>52.299860163694525</v>
      </c>
      <c r="AB31" s="1">
        <f>+'Ark1'!Z1346</f>
        <v>1.3936651583710395</v>
      </c>
      <c r="AC31" s="1">
        <f>+'Ark1'!AA1346</f>
        <v>2.5816105532135118</v>
      </c>
      <c r="AD31" s="11">
        <f>+'Ark1'!AJ1346</f>
        <v>1206.3063878932765</v>
      </c>
      <c r="AE31" s="103"/>
    </row>
    <row r="32" spans="1:31" ht="15.6">
      <c r="A32" s="103"/>
      <c r="B32">
        <f>+'Ark1'!AO1347</f>
        <v>4</v>
      </c>
      <c r="C32" s="2" t="str">
        <f>VLOOKUP(B32,RNR!$O$2:$P$9,2)</f>
        <v>Lette kjøttfe</v>
      </c>
      <c r="D32" s="314">
        <f>+'Ark1'!C1347</f>
        <v>2022</v>
      </c>
      <c r="E32">
        <f>+'Ark1'!Q1347</f>
        <v>1456</v>
      </c>
      <c r="F32" s="11">
        <f>+'Ark1'!R1347</f>
        <v>4076</v>
      </c>
      <c r="G32" s="67">
        <f>+'Ark1'!AE1347</f>
        <v>6.5870489180497422</v>
      </c>
      <c r="I32" s="67">
        <f>+'Ark1'!AF1347</f>
        <v>7.0837684025714109</v>
      </c>
      <c r="J32" s="1">
        <f>+'Ark1'!S1347</f>
        <v>5.6465962152863112</v>
      </c>
      <c r="L32" s="136"/>
      <c r="M32" s="366">
        <f>+IF(F32=0,"",'Ark1'!AR1347)</f>
        <v>215.47105004906763</v>
      </c>
      <c r="N32" s="114">
        <f>+IF(F32=0,"",'Ark1'!AS1347)</f>
        <v>32.112830492325955</v>
      </c>
      <c r="O32" s="103"/>
      <c r="P32" s="1">
        <f>+'Ark1'!T1347</f>
        <v>10.424681059862612</v>
      </c>
      <c r="Q32" s="105"/>
      <c r="R32" s="11">
        <f>+'Ark1'!U1347</f>
        <v>323.08230127576087</v>
      </c>
      <c r="T32" s="11">
        <f>+'Ark1'!AG1347</f>
        <v>2696.1673209028454</v>
      </c>
      <c r="U32" s="16">
        <f t="shared" si="7"/>
        <v>119.83021186072855</v>
      </c>
      <c r="V32" s="107"/>
      <c r="W32" s="67">
        <f t="shared" si="8"/>
        <v>57.217178094144799</v>
      </c>
      <c r="X32" s="11">
        <f>+'Ark1'!AH1347</f>
        <v>99.337585868498522</v>
      </c>
      <c r="Y32" s="11">
        <f>+'Ark1'!W1347</f>
        <v>88.272816486751708</v>
      </c>
      <c r="Z32" s="11">
        <f>+'Ark1'!X1347</f>
        <v>33.807654563297334</v>
      </c>
      <c r="AA32" s="11">
        <f>+'Ark1'!Y1347</f>
        <v>68.732304773540406</v>
      </c>
      <c r="AB32" s="1">
        <f>+'Ark1'!Z1347</f>
        <v>1.6785766243372453</v>
      </c>
      <c r="AC32" s="1">
        <f>+'Ark1'!AA1347</f>
        <v>3.0362496350375094</v>
      </c>
      <c r="AD32" s="11">
        <f>+'Ark1'!AJ1347</f>
        <v>1000.7120690851806</v>
      </c>
      <c r="AE32" s="103"/>
    </row>
    <row r="33" spans="1:31" ht="15.6">
      <c r="A33" s="103"/>
      <c r="B33">
        <f>+'Ark1'!AO1348</f>
        <v>5</v>
      </c>
      <c r="C33" s="2" t="str">
        <f>VLOOKUP(B33,RNR!$O$2:$P$9,2)</f>
        <v>Tunge kjøttfe</v>
      </c>
      <c r="D33" s="314">
        <f>+'Ark1'!C1348</f>
        <v>2022</v>
      </c>
      <c r="E33">
        <f>+'Ark1'!Q1348</f>
        <v>1776</v>
      </c>
      <c r="F33" s="11">
        <f>+'Ark1'!R1348</f>
        <v>6091</v>
      </c>
      <c r="G33" s="67">
        <f>+'Ark1'!AE1348</f>
        <v>9.8434040627676609</v>
      </c>
      <c r="I33" s="67">
        <f>+'Ark1'!AF1348</f>
        <v>11.898081595619638</v>
      </c>
      <c r="J33" s="1">
        <f>+'Ark1'!S1348</f>
        <v>6.592574338754722</v>
      </c>
      <c r="L33" s="136"/>
      <c r="M33" s="366">
        <f>+IF(F33=0,"",'Ark1'!AR1348)</f>
        <v>221.44885897225424</v>
      </c>
      <c r="N33" s="114">
        <f>+IF(F33=0,"",'Ark1'!AS1348)</f>
        <v>33.320865950743503</v>
      </c>
      <c r="O33" s="103"/>
      <c r="P33" s="1">
        <f>+'Ark1'!T1348</f>
        <v>8.383024133968151</v>
      </c>
      <c r="Q33" s="105"/>
      <c r="R33" s="11">
        <f>+'Ark1'!U1348</f>
        <v>363.13769495977698</v>
      </c>
      <c r="T33" s="11">
        <f>+'Ark1'!AG1348</f>
        <v>2657.0482679362999</v>
      </c>
      <c r="U33" s="16">
        <f t="shared" si="7"/>
        <v>136.66958908571956</v>
      </c>
      <c r="V33" s="107"/>
      <c r="W33" s="67">
        <f t="shared" si="8"/>
        <v>55.082836582525431</v>
      </c>
      <c r="X33" s="11">
        <f>+'Ark1'!AH1348</f>
        <v>99.408964045312743</v>
      </c>
      <c r="Y33" s="11">
        <f>+'Ark1'!W1348</f>
        <v>76.177967493022493</v>
      </c>
      <c r="Z33" s="11">
        <f>+'Ark1'!X1348</f>
        <v>56.920045969463139</v>
      </c>
      <c r="AA33" s="11">
        <f>+'Ark1'!Y1348</f>
        <v>65.402528530200499</v>
      </c>
      <c r="AB33" s="1">
        <f>+'Ark1'!Z1348</f>
        <v>1.5952099644905684</v>
      </c>
      <c r="AC33" s="1">
        <f>+'Ark1'!AA1348</f>
        <v>2.6279568861401921</v>
      </c>
      <c r="AD33" s="11">
        <f>+'Ark1'!AJ1348</f>
        <v>974.91623775087021</v>
      </c>
      <c r="AE33" s="103"/>
    </row>
    <row r="34" spans="1:31" ht="15.6">
      <c r="A34" s="103"/>
      <c r="B34">
        <f>+'Ark1'!AO1349</f>
        <v>6</v>
      </c>
      <c r="C34" s="2" t="str">
        <f>VLOOKUP(B34,RNR!$O$2:$P$9,2)</f>
        <v>Krysninger</v>
      </c>
      <c r="D34" s="314">
        <f>+'Ark1'!C1349</f>
        <v>2022</v>
      </c>
      <c r="E34">
        <f>+'Ark1'!Q1349</f>
        <v>1548</v>
      </c>
      <c r="F34" s="11">
        <f>+'Ark1'!R1349</f>
        <v>3995</v>
      </c>
      <c r="G34" s="67">
        <f>+'Ark1'!AE1349</f>
        <v>6.4561482894035152</v>
      </c>
      <c r="I34" s="67">
        <f>+'Ark1'!AF1349</f>
        <v>6.9042575180766104</v>
      </c>
      <c r="J34" s="1">
        <f>+'Ark1'!S1349</f>
        <v>5.0288004007012281</v>
      </c>
      <c r="L34" s="136"/>
      <c r="M34" s="366">
        <f>+IF(F34=0,"",'Ark1'!AR1349)</f>
        <v>220.86032540675848</v>
      </c>
      <c r="N34" s="114">
        <f>+IF(F34=0,"",'Ark1'!AS1349)</f>
        <v>29.771013481291192</v>
      </c>
      <c r="O34" s="103"/>
      <c r="P34" s="1">
        <f>+'Ark1'!T1349</f>
        <v>8.4345431789737191</v>
      </c>
      <c r="Q34" s="105"/>
      <c r="R34" s="11">
        <f>+'Ark1'!U1349</f>
        <v>321.27962703379177</v>
      </c>
      <c r="T34" s="11">
        <f>+'Ark1'!AG1349</f>
        <v>2500.2523153942434</v>
      </c>
      <c r="U34" s="16">
        <f t="shared" si="7"/>
        <v>128.49888191509663</v>
      </c>
      <c r="V34" s="107"/>
      <c r="W34" s="67">
        <f t="shared" si="8"/>
        <v>63.887925833960672</v>
      </c>
      <c r="X34" s="11">
        <f>+'Ark1'!AH1349</f>
        <v>99.599499374217757</v>
      </c>
      <c r="Y34" s="11">
        <f>+'Ark1'!W1349</f>
        <v>74.468085106382986</v>
      </c>
      <c r="Z34" s="11">
        <f>+'Ark1'!X1349</f>
        <v>33.591989987484354</v>
      </c>
      <c r="AA34" s="11">
        <f>+'Ark1'!Y1349</f>
        <v>70.426302324202283</v>
      </c>
      <c r="AB34" s="1">
        <f>+'Ark1'!Z1349</f>
        <v>2.0376377330523554</v>
      </c>
      <c r="AC34" s="1">
        <f>+'Ark1'!AA1349</f>
        <v>2.8077147893345957</v>
      </c>
      <c r="AD34" s="11">
        <f>+'Ark1'!AJ1349</f>
        <v>937.90565980800795</v>
      </c>
      <c r="AE34" s="103"/>
    </row>
    <row r="35" spans="1:31" ht="15.6">
      <c r="A35" s="103"/>
      <c r="B35">
        <f>+'Ark1'!AO1350</f>
        <v>9</v>
      </c>
      <c r="C35" s="2" t="str">
        <f>VLOOKUP(B35,RNR!$O$2:$P$9,2)</f>
        <v>Ukjent</v>
      </c>
      <c r="D35" s="314">
        <f>+'Ark1'!C1350</f>
        <v>2022</v>
      </c>
      <c r="E35">
        <f>+'Ark1'!Q1350</f>
        <v>2855</v>
      </c>
      <c r="F35" s="11">
        <f>+'Ark1'!R1350</f>
        <v>4694</v>
      </c>
      <c r="G35" s="67">
        <f>+'Ark1'!AE1350</f>
        <v>7.5857722329061517</v>
      </c>
      <c r="I35" s="67">
        <f>+'Ark1'!AF1350</f>
        <v>7.3192940460659548</v>
      </c>
      <c r="J35" s="1">
        <f>+'Ark1'!S1350</f>
        <v>3.6689639839928865</v>
      </c>
      <c r="L35" s="136"/>
      <c r="M35" s="366">
        <f>+IF(F35=0,"",'Ark1'!AR1350)</f>
        <v>220.60617760617751</v>
      </c>
      <c r="N35" s="114">
        <f>+IF(F35=0,"",'Ark1'!AS1350)</f>
        <v>27.936715072252312</v>
      </c>
      <c r="O35" s="103"/>
      <c r="P35" s="1">
        <f>+'Ark1'!T1350</f>
        <v>7.8561994034938225</v>
      </c>
      <c r="Q35" s="105"/>
      <c r="R35" s="11">
        <f>+'Ark1'!U1350</f>
        <v>289.87389007243206</v>
      </c>
      <c r="T35" s="11">
        <f>+'Ark1'!AG1350</f>
        <v>2119.9034749034754</v>
      </c>
      <c r="U35" s="16"/>
      <c r="V35" s="107"/>
      <c r="W35" s="67">
        <f t="shared" si="8"/>
        <v>79.007014333502951</v>
      </c>
      <c r="X35" s="11">
        <f>+'Ark1'!AH1350</f>
        <v>5.4537707711972736</v>
      </c>
      <c r="Y35" s="11">
        <f>+'Ark1'!W1350</f>
        <v>70.281210055389892</v>
      </c>
      <c r="Z35" s="11">
        <f>+'Ark1'!X1350</f>
        <v>14.401363442692801</v>
      </c>
      <c r="AA35" s="11">
        <f>+'Ark1'!Y1350</f>
        <v>59.177749296468633</v>
      </c>
      <c r="AB35" s="1">
        <f>+'Ark1'!Z1350</f>
        <v>1.6079050310286604</v>
      </c>
      <c r="AC35" s="1">
        <f>+'Ark1'!AA1350</f>
        <v>2.6248920929535871</v>
      </c>
      <c r="AD35" s="11">
        <f>+'Ark1'!AJ1350</f>
        <v>314.3978407462705</v>
      </c>
      <c r="AE35" s="103"/>
    </row>
    <row r="36" spans="1:31" ht="17.399999999999999">
      <c r="A36" s="103"/>
      <c r="B36" s="106"/>
      <c r="C36" s="103"/>
      <c r="D36" s="309"/>
      <c r="E36" s="103"/>
      <c r="F36" s="118"/>
      <c r="G36" s="135"/>
      <c r="H36" s="135"/>
      <c r="I36" s="135"/>
      <c r="J36" s="118"/>
      <c r="K36" s="135"/>
      <c r="L36" s="135"/>
      <c r="M36" s="118"/>
      <c r="N36" s="118"/>
      <c r="O36" s="118"/>
      <c r="P36" s="118"/>
      <c r="Q36" s="105"/>
      <c r="R36" s="118"/>
      <c r="S36" s="135"/>
      <c r="T36" s="118"/>
      <c r="U36" s="118"/>
      <c r="V36" s="118"/>
      <c r="W36" s="135"/>
      <c r="X36" s="118"/>
      <c r="Y36" s="118"/>
      <c r="Z36" s="118"/>
      <c r="AA36" s="103"/>
      <c r="AB36" s="103"/>
      <c r="AC36" s="103"/>
      <c r="AD36" s="118"/>
      <c r="AE36" s="103"/>
    </row>
    <row r="37" spans="1:31" ht="15.6">
      <c r="A37" s="103"/>
      <c r="B37" s="103"/>
      <c r="C37" s="103"/>
      <c r="D37" s="309"/>
      <c r="E37" s="103"/>
      <c r="F37" s="118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5"/>
      <c r="R37" s="118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</row>
    <row r="38" spans="1:31">
      <c r="A38" s="103"/>
      <c r="B38" s="103"/>
      <c r="C38" s="103"/>
      <c r="D38" s="309"/>
      <c r="E38" s="103"/>
      <c r="F38" s="118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18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</row>
  </sheetData>
  <mergeCells count="2">
    <mergeCell ref="W4:X4"/>
    <mergeCell ref="H4:I4"/>
  </mergeCells>
  <conditionalFormatting sqref="H10:H17">
    <cfRule type="cellIs" dxfId="25" priority="7" operator="lessThan">
      <formula>0</formula>
    </cfRule>
    <cfRule type="cellIs" dxfId="24" priority="8" operator="greaterThan">
      <formula>0</formula>
    </cfRule>
  </conditionalFormatting>
  <conditionalFormatting sqref="K10:K17">
    <cfRule type="cellIs" dxfId="23" priority="5" operator="lessThan">
      <formula>0</formula>
    </cfRule>
    <cfRule type="cellIs" dxfId="22" priority="6" operator="greaterThan">
      <formula>0</formula>
    </cfRule>
  </conditionalFormatting>
  <conditionalFormatting sqref="S10:S17">
    <cfRule type="cellIs" dxfId="21" priority="3" operator="lessThan">
      <formula>0</formula>
    </cfRule>
    <cfRule type="cellIs" dxfId="2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032-7452-41B0-8E98-2631FAE82E40}">
  <sheetPr>
    <tabColor theme="0"/>
  </sheetPr>
  <dimension ref="R1:BI168"/>
  <sheetViews>
    <sheetView zoomScale="83" zoomScaleNormal="83" workbookViewId="0">
      <selection activeCell="S29" sqref="S29"/>
    </sheetView>
  </sheetViews>
  <sheetFormatPr baseColWidth="10" defaultRowHeight="15"/>
  <cols>
    <col min="14" max="14" width="8.1796875" customWidth="1"/>
    <col min="18" max="18" width="7" customWidth="1"/>
    <col min="32" max="32" width="2" customWidth="1"/>
    <col min="33" max="33" width="3.90625" customWidth="1"/>
    <col min="34" max="34" width="12.81640625" customWidth="1"/>
    <col min="35" max="35" width="7.08984375" customWidth="1"/>
    <col min="36" max="37" width="6.90625" customWidth="1"/>
    <col min="38" max="38" width="6.1796875" style="67" customWidth="1"/>
    <col min="39" max="39" width="4.90625" style="67" customWidth="1"/>
    <col min="40" max="40" width="6.1796875" style="67" customWidth="1"/>
    <col min="41" max="41" width="7.81640625" customWidth="1"/>
    <col min="42" max="42" width="4.90625" style="67" customWidth="1"/>
    <col min="43" max="43" width="7.6328125" customWidth="1"/>
    <col min="44" max="44" width="6.54296875" style="11" customWidth="1"/>
    <col min="45" max="45" width="4.6328125" style="67" customWidth="1"/>
    <col min="46" max="46" width="6.54296875" style="11" customWidth="1"/>
    <col min="47" max="47" width="7.453125" style="11" customWidth="1"/>
    <col min="48" max="48" width="6.90625" style="11" customWidth="1"/>
    <col min="49" max="49" width="7.453125" style="11" customWidth="1"/>
    <col min="50" max="50" width="6.81640625" style="11" customWidth="1"/>
    <col min="51" max="51" width="5" customWidth="1"/>
    <col min="52" max="52" width="5.36328125" customWidth="1"/>
    <col min="53" max="53" width="7.08984375" customWidth="1"/>
    <col min="54" max="54" width="5.81640625" style="11" customWidth="1"/>
  </cols>
  <sheetData>
    <row r="1" spans="31:61">
      <c r="AL1"/>
      <c r="AM1"/>
      <c r="AN1"/>
      <c r="AP1"/>
      <c r="AR1"/>
      <c r="AS1"/>
      <c r="AT1"/>
      <c r="AU1"/>
      <c r="AV1"/>
      <c r="AW1"/>
      <c r="AX1"/>
      <c r="BB1"/>
    </row>
    <row r="2" spans="31:61" s="181" customFormat="1" ht="31.8"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31:61" s="181" customFormat="1" ht="20.25" customHeight="1"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31:61">
      <c r="AL4"/>
      <c r="AM4"/>
      <c r="AN4"/>
      <c r="AP4"/>
      <c r="AR4"/>
      <c r="AS4"/>
      <c r="AT4"/>
      <c r="AU4"/>
      <c r="AV4"/>
      <c r="AW4"/>
      <c r="AX4"/>
      <c r="BB4"/>
    </row>
    <row r="5" spans="31:61" s="179" customFormat="1" ht="19.8"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</row>
    <row r="6" spans="31:61">
      <c r="AL6"/>
      <c r="AM6"/>
      <c r="AN6"/>
      <c r="AP6"/>
      <c r="AR6"/>
      <c r="AS6"/>
      <c r="AT6"/>
      <c r="AU6"/>
      <c r="AV6"/>
      <c r="AW6"/>
      <c r="AX6"/>
      <c r="BB6"/>
    </row>
    <row r="7" spans="31:61">
      <c r="AL7"/>
      <c r="AM7"/>
      <c r="AN7"/>
      <c r="AP7"/>
      <c r="AR7"/>
      <c r="AS7"/>
      <c r="AT7"/>
      <c r="AU7"/>
      <c r="AV7"/>
      <c r="AW7"/>
      <c r="AX7"/>
      <c r="BB7"/>
    </row>
    <row r="8" spans="31:61">
      <c r="AL8"/>
      <c r="AM8"/>
      <c r="AN8"/>
      <c r="AP8"/>
      <c r="AR8"/>
      <c r="AS8"/>
      <c r="AT8"/>
      <c r="AU8"/>
      <c r="AV8"/>
      <c r="AW8"/>
      <c r="AX8"/>
      <c r="BB8"/>
    </row>
    <row r="9" spans="31:61">
      <c r="AL9"/>
      <c r="AM9"/>
      <c r="AN9"/>
      <c r="AP9"/>
      <c r="AR9"/>
      <c r="AS9"/>
      <c r="AT9"/>
      <c r="AU9"/>
      <c r="AV9"/>
      <c r="AW9"/>
      <c r="AX9"/>
      <c r="BB9"/>
    </row>
    <row r="10" spans="31:61">
      <c r="AL10"/>
      <c r="AM10"/>
      <c r="AN10"/>
      <c r="AP10"/>
      <c r="AR10"/>
      <c r="AS10"/>
      <c r="AT10"/>
      <c r="AU10"/>
      <c r="AV10"/>
      <c r="AW10"/>
      <c r="AX10"/>
      <c r="BB10"/>
    </row>
    <row r="11" spans="31:61">
      <c r="AL11"/>
      <c r="AM11"/>
      <c r="AN11"/>
      <c r="AP11"/>
      <c r="AR11"/>
      <c r="AS11"/>
      <c r="AT11"/>
      <c r="AU11"/>
      <c r="AV11"/>
      <c r="AW11"/>
      <c r="AX11"/>
      <c r="BB11"/>
    </row>
    <row r="12" spans="31:61">
      <c r="AL12"/>
      <c r="AM12"/>
      <c r="AN12"/>
      <c r="AP12"/>
      <c r="AR12"/>
      <c r="AS12"/>
      <c r="AT12"/>
      <c r="AU12"/>
      <c r="AV12"/>
      <c r="AW12"/>
      <c r="AX12"/>
      <c r="BB12"/>
    </row>
    <row r="13" spans="31:61">
      <c r="AL13"/>
      <c r="AM13"/>
      <c r="AN13"/>
      <c r="AP13"/>
      <c r="AR13"/>
      <c r="AS13"/>
      <c r="AT13"/>
      <c r="AU13"/>
      <c r="AV13"/>
      <c r="AW13"/>
      <c r="AX13"/>
      <c r="BB13"/>
    </row>
    <row r="14" spans="31:61">
      <c r="AL14"/>
      <c r="AM14"/>
      <c r="AN14"/>
      <c r="AP14"/>
      <c r="AR14"/>
      <c r="AS14"/>
      <c r="AT14"/>
      <c r="AU14"/>
      <c r="AV14"/>
      <c r="AW14"/>
      <c r="AX14"/>
      <c r="BB14"/>
    </row>
    <row r="15" spans="31:61">
      <c r="AL15"/>
      <c r="AM15"/>
      <c r="AN15"/>
      <c r="AP15"/>
      <c r="AR15"/>
      <c r="AS15"/>
      <c r="AT15"/>
      <c r="AU15"/>
      <c r="AV15"/>
      <c r="AW15"/>
      <c r="AX15"/>
      <c r="BB15"/>
    </row>
    <row r="16" spans="31:61">
      <c r="AL16"/>
      <c r="AM16"/>
      <c r="AN16"/>
      <c r="AP16"/>
      <c r="AR16"/>
      <c r="AS16"/>
      <c r="AT16"/>
      <c r="AU16"/>
      <c r="AV16"/>
      <c r="AW16"/>
      <c r="AX16"/>
      <c r="BB16"/>
    </row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spans="38:54">
      <c r="AL65"/>
      <c r="AM65"/>
      <c r="AN65"/>
      <c r="AP65"/>
      <c r="AR65"/>
      <c r="AS65"/>
      <c r="AT65"/>
      <c r="AU65"/>
      <c r="AV65"/>
      <c r="AW65"/>
      <c r="AX65"/>
      <c r="BB65"/>
    </row>
    <row r="66" spans="38:54">
      <c r="AL66"/>
      <c r="AM66"/>
      <c r="AN66"/>
    </row>
    <row r="67" spans="38:54">
      <c r="AL67"/>
      <c r="AM67"/>
      <c r="AN67"/>
    </row>
    <row r="119" spans="18:19">
      <c r="R119" t="s">
        <v>115</v>
      </c>
      <c r="S119" t="s">
        <v>0</v>
      </c>
    </row>
    <row r="120" spans="18:19">
      <c r="R120">
        <v>1</v>
      </c>
      <c r="S120" t="s">
        <v>29</v>
      </c>
    </row>
    <row r="121" spans="18:19">
      <c r="R121">
        <v>2</v>
      </c>
      <c r="S121" t="s">
        <v>30</v>
      </c>
    </row>
    <row r="122" spans="18:19">
      <c r="R122">
        <v>3</v>
      </c>
      <c r="S122" t="s">
        <v>31</v>
      </c>
    </row>
    <row r="123" spans="18:19">
      <c r="R123">
        <v>4</v>
      </c>
      <c r="S123" t="s">
        <v>32</v>
      </c>
    </row>
    <row r="124" spans="18:19">
      <c r="R124">
        <v>5</v>
      </c>
      <c r="S124" t="s">
        <v>402</v>
      </c>
    </row>
    <row r="125" spans="18:19">
      <c r="R125">
        <v>6</v>
      </c>
      <c r="S125" t="s">
        <v>33</v>
      </c>
    </row>
    <row r="126" spans="18:19">
      <c r="R126">
        <v>7</v>
      </c>
      <c r="S126" t="s">
        <v>34</v>
      </c>
    </row>
    <row r="127" spans="18:19">
      <c r="R127">
        <v>8</v>
      </c>
      <c r="S127" t="s">
        <v>35</v>
      </c>
    </row>
    <row r="128" spans="18:19">
      <c r="R128">
        <v>9</v>
      </c>
      <c r="S128" t="s">
        <v>36</v>
      </c>
    </row>
    <row r="129" spans="18:19">
      <c r="R129">
        <v>10</v>
      </c>
      <c r="S129" t="s">
        <v>37</v>
      </c>
    </row>
    <row r="161" spans="18:19">
      <c r="R161" t="s">
        <v>115</v>
      </c>
      <c r="S161" t="s">
        <v>3</v>
      </c>
    </row>
    <row r="162" spans="18:19">
      <c r="R162">
        <v>3</v>
      </c>
      <c r="S162" t="s">
        <v>95</v>
      </c>
    </row>
    <row r="163" spans="18:19">
      <c r="R163">
        <v>4</v>
      </c>
      <c r="S163" t="s">
        <v>96</v>
      </c>
    </row>
    <row r="164" spans="18:19">
      <c r="R164">
        <v>5</v>
      </c>
      <c r="S164" s="22" t="s">
        <v>97</v>
      </c>
    </row>
    <row r="165" spans="18:19">
      <c r="R165">
        <v>6</v>
      </c>
      <c r="S165" t="s">
        <v>98</v>
      </c>
    </row>
    <row r="166" spans="18:19">
      <c r="R166">
        <v>7</v>
      </c>
      <c r="S166" t="s">
        <v>99</v>
      </c>
    </row>
    <row r="167" spans="18:19">
      <c r="R167">
        <v>8</v>
      </c>
      <c r="S167" s="22" t="s">
        <v>100</v>
      </c>
    </row>
    <row r="168" spans="18:19">
      <c r="R168">
        <v>9</v>
      </c>
      <c r="S168" t="s">
        <v>101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9E0ED-4617-4019-B892-9D19E4B5316B}">
  <sheetPr>
    <tabColor theme="0"/>
  </sheetPr>
  <dimension ref="A1:AY56"/>
  <sheetViews>
    <sheetView zoomScale="88" zoomScaleNormal="88" workbookViewId="0">
      <pane xSplit="8" ySplit="9" topLeftCell="I10" activePane="bottomRight" state="frozen"/>
      <selection activeCell="E44" sqref="E44"/>
      <selection pane="topRight" activeCell="E44" sqref="E44"/>
      <selection pane="bottomLeft" activeCell="E44" sqref="E44"/>
      <selection pane="bottomRight" activeCell="D55" sqref="D55"/>
    </sheetView>
  </sheetViews>
  <sheetFormatPr baseColWidth="10" defaultRowHeight="15"/>
  <cols>
    <col min="1" max="1" width="1.6328125" customWidth="1"/>
    <col min="2" max="2" width="5.08984375" customWidth="1"/>
    <col min="3" max="3" width="3.36328125" customWidth="1"/>
    <col min="4" max="4" width="15.90625" customWidth="1"/>
    <col min="5" max="5" width="7.453125" customWidth="1"/>
    <col min="6" max="6" width="7.36328125" customWidth="1"/>
    <col min="7" max="7" width="4.81640625" style="67" customWidth="1"/>
    <col min="8" max="8" width="5.08984375" style="67" customWidth="1"/>
    <col min="9" max="9" width="4.90625" style="67" customWidth="1"/>
    <col min="10" max="10" width="2.453125" style="67" customWidth="1"/>
    <col min="11" max="11" width="6" customWidth="1"/>
    <col min="12" max="12" width="5.08984375" style="1" customWidth="1"/>
    <col min="13" max="13" width="2.08984375" style="1" customWidth="1"/>
    <col min="14" max="14" width="6.54296875" style="11" customWidth="1"/>
    <col min="15" max="15" width="6.6328125" style="11" customWidth="1"/>
    <col min="16" max="16" width="2.7265625" style="11" customWidth="1"/>
    <col min="17" max="17" width="5.54296875" customWidth="1"/>
    <col min="18" max="18" width="5.08984375" style="1" customWidth="1"/>
    <col min="19" max="19" width="6" style="11" customWidth="1"/>
    <col min="20" max="20" width="5.08984375" style="67" customWidth="1"/>
    <col min="21" max="21" width="5.90625" style="11" customWidth="1"/>
    <col min="22" max="22" width="6.90625" style="11" customWidth="1"/>
    <col min="23" max="23" width="5" customWidth="1"/>
    <col min="24" max="24" width="4.81640625" style="67" customWidth="1"/>
    <col min="25" max="25" width="6.08984375" style="11" customWidth="1"/>
    <col min="26" max="26" width="5" style="11" customWidth="1"/>
    <col min="27" max="27" width="1.54296875" style="11" customWidth="1"/>
    <col min="28" max="28" width="6.36328125" style="11" customWidth="1"/>
    <col min="29" max="29" width="5.54296875" customWidth="1"/>
    <col min="30" max="30" width="7.1796875" customWidth="1"/>
    <col min="31" max="31" width="7.36328125" style="11" customWidth="1"/>
    <col min="32" max="32" width="9.81640625" style="67" customWidth="1"/>
    <col min="33" max="33" width="6.81640625" style="11" customWidth="1"/>
    <col min="34" max="34" width="9.90625" style="11" customWidth="1"/>
    <col min="35" max="35" width="8.81640625" customWidth="1"/>
    <col min="36" max="36" width="7.36328125" customWidth="1"/>
    <col min="37" max="37" width="8.6328125" customWidth="1"/>
    <col min="38" max="38" width="7.81640625" customWidth="1"/>
    <col min="39" max="39" width="10.6328125" style="67" customWidth="1"/>
    <col min="40" max="41" width="10.90625" style="67"/>
    <col min="42" max="42" width="10" style="67" customWidth="1"/>
    <col min="46" max="46" width="14" customWidth="1"/>
    <col min="47" max="47" width="12.54296875" customWidth="1"/>
    <col min="48" max="48" width="10.90625" customWidth="1"/>
  </cols>
  <sheetData>
    <row r="1" spans="1:51">
      <c r="A1" s="43"/>
      <c r="B1" s="43"/>
      <c r="C1" s="43"/>
      <c r="D1" s="43"/>
      <c r="E1" s="43"/>
      <c r="F1" s="43"/>
      <c r="G1" s="64"/>
      <c r="H1" s="64"/>
      <c r="I1" s="64"/>
      <c r="J1" s="64"/>
      <c r="K1" s="43"/>
      <c r="L1" s="322"/>
      <c r="M1" s="322"/>
      <c r="N1" s="73"/>
      <c r="O1" s="73"/>
      <c r="P1" s="73"/>
      <c r="Q1" s="43"/>
      <c r="R1" s="322"/>
      <c r="S1" s="73"/>
      <c r="T1" s="64"/>
      <c r="U1" s="73"/>
      <c r="V1" s="73"/>
      <c r="W1" s="43"/>
      <c r="X1" s="64"/>
      <c r="Y1" s="73"/>
      <c r="Z1" s="73"/>
      <c r="AA1" s="73"/>
      <c r="AB1" s="73"/>
      <c r="AC1" s="43"/>
      <c r="AD1" s="43"/>
      <c r="AE1" s="73"/>
      <c r="AF1" s="64"/>
      <c r="AG1" s="73"/>
      <c r="AH1" s="43"/>
      <c r="AI1" s="4"/>
      <c r="AJ1" s="4"/>
      <c r="AK1" s="4"/>
      <c r="AL1" s="4"/>
      <c r="AM1"/>
      <c r="AN1"/>
      <c r="AO1"/>
      <c r="AP1"/>
    </row>
    <row r="2" spans="1:51" s="196" customFormat="1" ht="31.8">
      <c r="A2" s="195"/>
      <c r="B2" s="195"/>
      <c r="C2" s="151" t="s">
        <v>438</v>
      </c>
      <c r="D2" s="195"/>
      <c r="E2" s="195"/>
      <c r="F2" s="195"/>
      <c r="G2" s="198"/>
      <c r="H2" s="198"/>
      <c r="I2" s="198"/>
      <c r="J2" s="198"/>
      <c r="K2" s="195"/>
      <c r="L2" s="323"/>
      <c r="M2" s="323"/>
      <c r="N2" s="199"/>
      <c r="O2" s="199"/>
      <c r="P2" s="199"/>
      <c r="Q2" s="195"/>
      <c r="R2" s="323"/>
      <c r="S2" s="199"/>
      <c r="T2" s="198"/>
      <c r="U2" s="199"/>
      <c r="V2" s="182" t="str">
        <f>+År!B2</f>
        <v>KU</v>
      </c>
      <c r="W2" s="195"/>
      <c r="X2" s="198"/>
      <c r="Y2" s="199"/>
      <c r="Z2" s="199"/>
      <c r="AA2" s="199"/>
      <c r="AB2" s="199"/>
      <c r="AC2" s="195"/>
      <c r="AD2" s="195"/>
      <c r="AE2" s="199"/>
      <c r="AF2" s="198"/>
      <c r="AG2" s="199"/>
      <c r="AH2" s="195"/>
      <c r="AI2" s="4"/>
      <c r="AJ2" s="4"/>
      <c r="AK2" s="4"/>
      <c r="AL2" s="4"/>
      <c r="AM2"/>
      <c r="AN2"/>
      <c r="AO2"/>
      <c r="AP2"/>
      <c r="AQ2"/>
      <c r="AR2"/>
      <c r="AS2"/>
      <c r="AT2"/>
      <c r="AU2"/>
      <c r="AV2"/>
    </row>
    <row r="3" spans="1:51" s="172" customFormat="1" ht="16.2">
      <c r="A3" s="152"/>
      <c r="B3" s="152"/>
      <c r="C3" s="152"/>
      <c r="D3" s="152"/>
      <c r="E3" s="152"/>
      <c r="F3" s="152"/>
      <c r="G3" s="208"/>
      <c r="H3" s="64"/>
      <c r="I3" s="208"/>
      <c r="J3" s="208"/>
      <c r="K3" s="152"/>
      <c r="L3" s="322"/>
      <c r="M3" s="322"/>
      <c r="N3" s="207"/>
      <c r="O3" s="207"/>
      <c r="P3" s="207"/>
      <c r="Q3" s="152"/>
      <c r="R3" s="322"/>
      <c r="S3" s="207"/>
      <c r="T3" s="64"/>
      <c r="U3" s="207"/>
      <c r="V3" s="207"/>
      <c r="W3" s="152"/>
      <c r="X3" s="64"/>
      <c r="Y3" s="207"/>
      <c r="Z3" s="207"/>
      <c r="AA3" s="207"/>
      <c r="AB3" s="207"/>
      <c r="AC3" s="152"/>
      <c r="AD3" s="152"/>
      <c r="AE3" s="207"/>
      <c r="AF3" s="208"/>
      <c r="AG3" s="207"/>
      <c r="AH3" s="152"/>
      <c r="AI3" s="4"/>
      <c r="AJ3" s="4"/>
      <c r="AK3" s="4"/>
      <c r="AL3" s="4"/>
      <c r="AM3"/>
      <c r="AN3"/>
      <c r="AO3"/>
      <c r="AP3"/>
      <c r="AQ3"/>
      <c r="AR3"/>
      <c r="AS3"/>
      <c r="AT3"/>
      <c r="AU3"/>
      <c r="AV3"/>
    </row>
    <row r="4" spans="1:51" s="179" customFormat="1" ht="19.8">
      <c r="A4" s="177"/>
      <c r="B4" s="177"/>
      <c r="C4" s="177"/>
      <c r="D4" s="177"/>
      <c r="E4" s="177"/>
      <c r="F4" s="177"/>
      <c r="G4" s="178"/>
      <c r="H4" s="64"/>
      <c r="I4" s="173" t="s">
        <v>7</v>
      </c>
      <c r="J4" s="173"/>
      <c r="K4" s="174">
        <f>+År!R2</f>
        <v>49</v>
      </c>
      <c r="L4" s="322"/>
      <c r="M4" s="207"/>
      <c r="N4" s="207"/>
      <c r="O4" s="207"/>
      <c r="P4" s="322"/>
      <c r="Q4" s="322"/>
      <c r="R4" s="177"/>
      <c r="S4" s="73"/>
      <c r="T4" s="175" t="s">
        <v>423</v>
      </c>
      <c r="U4" s="183"/>
      <c r="V4" s="177"/>
      <c r="W4" s="64"/>
      <c r="X4" s="64"/>
      <c r="Y4" s="547">
        <f>SUM(F10:F23)</f>
        <v>53466</v>
      </c>
      <c r="Z4" s="549"/>
      <c r="AA4" s="549"/>
      <c r="AB4" s="207"/>
      <c r="AC4" s="183"/>
      <c r="AD4" s="183"/>
      <c r="AE4" s="177"/>
      <c r="AF4" s="183"/>
      <c r="AG4" s="175"/>
      <c r="AH4" s="183"/>
      <c r="AI4" s="4"/>
      <c r="AJ4" s="4"/>
      <c r="AK4" s="4"/>
      <c r="AL4" s="4"/>
      <c r="AM4" s="4"/>
      <c r="AN4"/>
      <c r="AO4"/>
      <c r="AP4"/>
      <c r="AQ4"/>
      <c r="AR4"/>
      <c r="AS4"/>
      <c r="AT4"/>
      <c r="AU4"/>
      <c r="AV4"/>
      <c r="AW4"/>
      <c r="AX4" s="176"/>
      <c r="AY4" s="176"/>
    </row>
    <row r="5" spans="1:51" s="179" customFormat="1" ht="19.8">
      <c r="A5" s="177"/>
      <c r="B5" s="177"/>
      <c r="C5" s="177"/>
      <c r="D5" s="177"/>
      <c r="E5" s="177"/>
      <c r="F5" s="177"/>
      <c r="G5" s="178"/>
      <c r="H5" s="64"/>
      <c r="I5" s="173"/>
      <c r="J5" s="17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83"/>
      <c r="AD5" s="183"/>
      <c r="AE5" s="177"/>
      <c r="AF5" s="183"/>
      <c r="AG5" s="175"/>
      <c r="AH5" s="183"/>
      <c r="AI5" s="4"/>
      <c r="AJ5" s="4"/>
      <c r="AK5" s="4"/>
      <c r="AL5" s="4"/>
      <c r="AM5" s="4"/>
      <c r="AN5"/>
      <c r="AO5"/>
      <c r="AP5"/>
      <c r="AQ5"/>
      <c r="AR5"/>
      <c r="AS5"/>
      <c r="AT5"/>
      <c r="AU5"/>
      <c r="AV5"/>
      <c r="AW5"/>
      <c r="AX5" s="176"/>
      <c r="AY5" s="176"/>
    </row>
    <row r="6" spans="1:51" ht="19.8">
      <c r="A6" s="49"/>
      <c r="B6" s="49"/>
      <c r="C6" s="49"/>
      <c r="D6" s="49"/>
      <c r="E6" s="49"/>
      <c r="F6" s="49"/>
      <c r="G6" s="65"/>
      <c r="H6" s="173"/>
      <c r="I6" s="65"/>
      <c r="J6" s="65"/>
      <c r="K6" s="49"/>
      <c r="L6" s="324"/>
      <c r="M6" s="324"/>
      <c r="N6" s="73"/>
      <c r="O6" s="73"/>
      <c r="P6" s="73"/>
      <c r="Q6" s="49" t="s">
        <v>24</v>
      </c>
      <c r="R6" s="324"/>
      <c r="S6" s="73"/>
      <c r="T6" s="173"/>
      <c r="U6" s="73"/>
      <c r="V6" s="73"/>
      <c r="W6" s="74" t="s">
        <v>533</v>
      </c>
      <c r="X6" s="173"/>
      <c r="Y6" s="73"/>
      <c r="Z6" s="73"/>
      <c r="AA6" s="73"/>
      <c r="AB6" s="73"/>
      <c r="AC6" s="43"/>
      <c r="AD6" s="43"/>
      <c r="AE6" s="74" t="s">
        <v>479</v>
      </c>
      <c r="AF6" s="64"/>
      <c r="AG6" s="74" t="s">
        <v>4</v>
      </c>
      <c r="AH6" s="43"/>
      <c r="AI6" s="4"/>
      <c r="AJ6" s="4"/>
      <c r="AK6" s="4"/>
      <c r="AL6" s="4"/>
      <c r="AM6"/>
      <c r="AN6"/>
      <c r="AO6"/>
      <c r="AP6"/>
    </row>
    <row r="7" spans="1:51" ht="19.8">
      <c r="A7" s="43"/>
      <c r="B7" s="43"/>
      <c r="C7" s="43"/>
      <c r="D7" s="43"/>
      <c r="E7" s="49" t="s">
        <v>4</v>
      </c>
      <c r="F7" s="43"/>
      <c r="G7" s="64"/>
      <c r="H7" s="173"/>
      <c r="I7" s="64"/>
      <c r="J7" s="64"/>
      <c r="K7" s="49" t="s">
        <v>24</v>
      </c>
      <c r="L7" s="324"/>
      <c r="M7" s="324"/>
      <c r="N7" s="170"/>
      <c r="O7" s="170"/>
      <c r="P7" s="170"/>
      <c r="Q7" s="49" t="s">
        <v>483</v>
      </c>
      <c r="R7" s="324"/>
      <c r="S7" s="73"/>
      <c r="T7" s="173"/>
      <c r="U7" s="170" t="s">
        <v>404</v>
      </c>
      <c r="V7" s="74" t="s">
        <v>404</v>
      </c>
      <c r="W7" s="74" t="s">
        <v>554</v>
      </c>
      <c r="X7" s="173"/>
      <c r="Y7" s="170" t="s">
        <v>404</v>
      </c>
      <c r="Z7" s="170" t="s">
        <v>404</v>
      </c>
      <c r="AA7" s="170"/>
      <c r="AB7" s="74" t="s">
        <v>424</v>
      </c>
      <c r="AC7" s="43"/>
      <c r="AD7" s="43"/>
      <c r="AE7" s="74" t="s">
        <v>653</v>
      </c>
      <c r="AF7" s="65" t="s">
        <v>78</v>
      </c>
      <c r="AG7" s="74" t="s">
        <v>10</v>
      </c>
      <c r="AH7" s="43"/>
      <c r="AI7" s="4"/>
      <c r="AJ7" s="4"/>
      <c r="AK7" s="4"/>
      <c r="AL7" s="4"/>
      <c r="AM7"/>
      <c r="AN7"/>
      <c r="AO7"/>
      <c r="AP7"/>
    </row>
    <row r="8" spans="1:51" ht="15.6">
      <c r="A8" s="43"/>
      <c r="B8" s="43"/>
      <c r="C8" s="43"/>
      <c r="D8" s="43"/>
      <c r="E8" s="49" t="s">
        <v>477</v>
      </c>
      <c r="F8" s="49" t="s">
        <v>4</v>
      </c>
      <c r="G8" s="65" t="s">
        <v>4</v>
      </c>
      <c r="H8" s="64"/>
      <c r="I8" s="65" t="s">
        <v>1</v>
      </c>
      <c r="J8" s="65"/>
      <c r="K8" s="50" t="s">
        <v>0</v>
      </c>
      <c r="L8" s="322"/>
      <c r="M8" s="322"/>
      <c r="N8" s="411" t="s">
        <v>24</v>
      </c>
      <c r="O8" s="411" t="s">
        <v>24</v>
      </c>
      <c r="P8" s="411"/>
      <c r="Q8" s="50" t="s">
        <v>416</v>
      </c>
      <c r="R8" s="322"/>
      <c r="S8" s="74" t="s">
        <v>24</v>
      </c>
      <c r="T8" s="64"/>
      <c r="U8" s="74" t="s">
        <v>575</v>
      </c>
      <c r="V8" s="74" t="s">
        <v>489</v>
      </c>
      <c r="W8" s="75" t="s">
        <v>485</v>
      </c>
      <c r="X8" s="64"/>
      <c r="Y8" s="74" t="s">
        <v>491</v>
      </c>
      <c r="Z8" s="74" t="s">
        <v>562</v>
      </c>
      <c r="AA8" s="74"/>
      <c r="AB8" s="74" t="s">
        <v>417</v>
      </c>
      <c r="AC8" s="49" t="s">
        <v>541</v>
      </c>
      <c r="AD8" s="49" t="s">
        <v>415</v>
      </c>
      <c r="AE8" s="74" t="s">
        <v>71</v>
      </c>
      <c r="AF8" s="65" t="s">
        <v>425</v>
      </c>
      <c r="AG8" s="74" t="s">
        <v>71</v>
      </c>
      <c r="AH8" s="43"/>
      <c r="AI8" s="4"/>
      <c r="AJ8" s="56"/>
      <c r="AK8" s="1"/>
      <c r="AL8" s="5"/>
      <c r="AM8"/>
      <c r="AN8"/>
      <c r="AO8"/>
      <c r="AP8"/>
    </row>
    <row r="9" spans="1:51" ht="15.6">
      <c r="A9" s="43"/>
      <c r="B9" s="49" t="s">
        <v>90</v>
      </c>
      <c r="C9" s="49" t="s">
        <v>114</v>
      </c>
      <c r="D9" s="46"/>
      <c r="E9" s="50" t="s">
        <v>478</v>
      </c>
      <c r="F9" s="50" t="s">
        <v>10</v>
      </c>
      <c r="G9" s="87" t="s">
        <v>404</v>
      </c>
      <c r="H9" s="191" t="s">
        <v>535</v>
      </c>
      <c r="I9" s="87" t="s">
        <v>404</v>
      </c>
      <c r="J9" s="87"/>
      <c r="K9" s="50"/>
      <c r="L9" s="325" t="s">
        <v>535</v>
      </c>
      <c r="M9" s="325"/>
      <c r="N9" s="411" t="s">
        <v>711</v>
      </c>
      <c r="O9" s="411" t="s">
        <v>712</v>
      </c>
      <c r="P9" s="411"/>
      <c r="Q9" s="50"/>
      <c r="R9" s="325" t="s">
        <v>535</v>
      </c>
      <c r="S9" s="75" t="s">
        <v>45</v>
      </c>
      <c r="T9" s="191" t="s">
        <v>535</v>
      </c>
      <c r="U9" s="75" t="s">
        <v>552</v>
      </c>
      <c r="V9" s="75" t="s">
        <v>441</v>
      </c>
      <c r="W9" s="75"/>
      <c r="X9" s="191" t="s">
        <v>535</v>
      </c>
      <c r="Y9" s="75" t="s">
        <v>472</v>
      </c>
      <c r="Z9" s="75" t="s">
        <v>531</v>
      </c>
      <c r="AA9" s="75"/>
      <c r="AB9" s="75" t="s">
        <v>45</v>
      </c>
      <c r="AC9" s="50" t="s">
        <v>542</v>
      </c>
      <c r="AD9" s="50" t="s">
        <v>416</v>
      </c>
      <c r="AE9" s="75" t="s">
        <v>488</v>
      </c>
      <c r="AF9" s="87" t="s">
        <v>426</v>
      </c>
      <c r="AG9" s="75" t="s">
        <v>557</v>
      </c>
      <c r="AH9" s="43"/>
      <c r="AI9" s="4"/>
      <c r="AJ9" s="56"/>
      <c r="AK9" s="1"/>
      <c r="AL9" s="5"/>
      <c r="AM9"/>
      <c r="AN9"/>
      <c r="AO9"/>
      <c r="AP9"/>
    </row>
    <row r="10" spans="1:51" ht="15.6">
      <c r="A10" s="43"/>
      <c r="B10" s="51">
        <f>+'Ark1'!C537</f>
        <v>2024</v>
      </c>
      <c r="C10" s="51">
        <f>+'Ark1'!O537</f>
        <v>1</v>
      </c>
      <c r="D10" s="52" t="str">
        <f>VLOOKUP(C10,RNR!$A$32:$B$45,2)</f>
        <v>Østfold</v>
      </c>
      <c r="E10" s="51">
        <f>+'Ark1'!Q537</f>
        <v>203</v>
      </c>
      <c r="F10" s="51">
        <f>+'Ark1'!R537</f>
        <v>1338</v>
      </c>
      <c r="G10" s="69">
        <f>+'Ark1'!AE537</f>
        <v>2.5025249691392659</v>
      </c>
      <c r="H10" s="69">
        <f t="shared" ref="H10" si="0">+G10-G25</f>
        <v>-8.4044496723624462E-2</v>
      </c>
      <c r="I10" s="69">
        <f>+'Ark1'!AF537</f>
        <v>2.6717061073028923</v>
      </c>
      <c r="J10" s="87"/>
      <c r="K10" s="53">
        <f>+'Ark1'!S537</f>
        <v>4.4197901049475252</v>
      </c>
      <c r="L10" s="57">
        <f t="shared" ref="L10" si="1">+K10-K25</f>
        <v>1.1070758898478417E-2</v>
      </c>
      <c r="M10" s="325"/>
      <c r="N10" s="366">
        <f>+IF(F10=0,"",'Ark1'!AR537)</f>
        <v>225.22515527950313</v>
      </c>
      <c r="O10" s="114">
        <f>+IF(F10=0,"",'Ark1'!AS537)</f>
        <v>28.393540126764378</v>
      </c>
      <c r="P10" s="411"/>
      <c r="Q10" s="53">
        <f>+'Ark1'!T537</f>
        <v>8.3206278026905807</v>
      </c>
      <c r="R10" s="57">
        <f t="shared" ref="R10" si="2">+Q10-Q25</f>
        <v>8.8920485617409284E-2</v>
      </c>
      <c r="S10" s="98">
        <f>+'Ark1'!U537</f>
        <v>324.2355754857997</v>
      </c>
      <c r="T10" s="242">
        <f t="shared" ref="T10" si="3">+S10-S25</f>
        <v>3.5041391714369183</v>
      </c>
      <c r="U10" s="76">
        <f>+'Ark1'!W537</f>
        <v>79.147982062780287</v>
      </c>
      <c r="V10" s="76">
        <f>+'Ark1'!X537</f>
        <v>31.165919282511208</v>
      </c>
      <c r="W10" s="76">
        <f>+'Ark1'!AG537</f>
        <v>2426.8594720496894</v>
      </c>
      <c r="X10" s="242">
        <f>+W10-W36</f>
        <v>196.20986898371666</v>
      </c>
      <c r="Y10" s="115">
        <f>+'Ark1'!AH537</f>
        <v>96.263079222720478</v>
      </c>
      <c r="Z10" s="395">
        <f>+'Ark1'!AI537</f>
        <v>32.286995515695082</v>
      </c>
      <c r="AA10" s="75"/>
      <c r="AB10" s="76">
        <f>+'Ark1'!Y537</f>
        <v>64.918716260658258</v>
      </c>
      <c r="AC10" s="53">
        <f>+'Ark1'!Z537</f>
        <v>1.8356988468454127</v>
      </c>
      <c r="AD10" s="53">
        <f>+'Ark1'!AA537</f>
        <v>2.420553907727232</v>
      </c>
      <c r="AE10" s="76">
        <f t="shared" ref="AE10:AE14" si="4">1000*S10/W10</f>
        <v>133.60294620271324</v>
      </c>
      <c r="AF10" s="66">
        <f t="shared" ref="AF10:AF14" si="5">+S10/K10</f>
        <v>73.359948727621585</v>
      </c>
      <c r="AG10" s="76">
        <f t="shared" ref="AG10:AG14" si="6">+F10/E10</f>
        <v>6.5911330049261085</v>
      </c>
      <c r="AH10" s="43"/>
      <c r="AI10" s="4"/>
      <c r="AJ10" s="56"/>
      <c r="AK10" s="1"/>
      <c r="AL10" s="5"/>
      <c r="AM10"/>
      <c r="AN10"/>
      <c r="AO10"/>
      <c r="AP10"/>
    </row>
    <row r="11" spans="1:51" ht="15.6">
      <c r="A11" s="43"/>
      <c r="B11" s="51">
        <f>+'Ark1'!C538</f>
        <v>2024</v>
      </c>
      <c r="C11" s="51">
        <f>+'Ark1'!O538</f>
        <v>2</v>
      </c>
      <c r="D11" s="52" t="str">
        <f>VLOOKUP(C11,RNR!$A$32:$B$45,2)</f>
        <v>Akershus</v>
      </c>
      <c r="E11" s="51">
        <f>+'Ark1'!Q538</f>
        <v>236</v>
      </c>
      <c r="F11" s="51">
        <f>+'Ark1'!R538</f>
        <v>1398</v>
      </c>
      <c r="G11" s="69">
        <f>+'Ark1'!AE538</f>
        <v>2.6147458197733129</v>
      </c>
      <c r="H11" s="69">
        <f t="shared" ref="H11:H23" si="7">+G11-G26</f>
        <v>-0.76566915288896098</v>
      </c>
      <c r="I11" s="69">
        <f>+'Ark1'!AF538</f>
        <v>2.7412005981906202</v>
      </c>
      <c r="J11" s="87"/>
      <c r="K11" s="53">
        <f>+'Ark1'!S538</f>
        <v>4.5975609756097571</v>
      </c>
      <c r="L11" s="57">
        <f t="shared" ref="L11:L23" si="8">+K11-K26</f>
        <v>-0.21013133208254864</v>
      </c>
      <c r="M11" s="325"/>
      <c r="N11" s="366">
        <f>+IF(F11=0,"",'Ark1'!AR538)</f>
        <v>223.02835249042141</v>
      </c>
      <c r="O11" s="114">
        <f>+IF(F11=0,"",'Ark1'!AS538)</f>
        <v>28.739952077192541</v>
      </c>
      <c r="P11" s="411"/>
      <c r="Q11" s="53">
        <f>+'Ark1'!T538</f>
        <v>7.9513590844062945</v>
      </c>
      <c r="R11" s="57">
        <f t="shared" ref="R11:R23" si="9">+Q11-Q26</f>
        <v>-0.37160618257141653</v>
      </c>
      <c r="S11" s="98">
        <f>+'Ark1'!U538</f>
        <v>318.39170243204569</v>
      </c>
      <c r="T11" s="242">
        <f t="shared" ref="T11:T23" si="10">+S11-S26</f>
        <v>-3.0036319380943723</v>
      </c>
      <c r="U11" s="76">
        <f>+'Ark1'!W538</f>
        <v>75.464949928469252</v>
      </c>
      <c r="V11" s="76">
        <f>+'Ark1'!X538</f>
        <v>30.114449213161656</v>
      </c>
      <c r="W11" s="76">
        <f>+'Ark1'!AG538</f>
        <v>2374.2015325670504</v>
      </c>
      <c r="X11" s="242">
        <f t="shared" ref="X11:X19" si="11">+W11-W37</f>
        <v>127.60358480585683</v>
      </c>
      <c r="Y11" s="115">
        <f>+'Ark1'!AH538</f>
        <v>93.347639484978558</v>
      </c>
      <c r="Z11" s="395">
        <f>+'Ark1'!AI538</f>
        <v>41.273247496423458</v>
      </c>
      <c r="AA11" s="75"/>
      <c r="AB11" s="76">
        <f>+'Ark1'!Y538</f>
        <v>66.979181975684753</v>
      </c>
      <c r="AC11" s="53">
        <f>+'Ark1'!Z538</f>
        <v>1.9149814896215549</v>
      </c>
      <c r="AD11" s="53">
        <f>+'Ark1'!AA538</f>
        <v>2.3023736612914503</v>
      </c>
      <c r="AE11" s="76">
        <f t="shared" si="4"/>
        <v>134.10474977151247</v>
      </c>
      <c r="AF11" s="66">
        <f t="shared" si="5"/>
        <v>69.252306629781813</v>
      </c>
      <c r="AG11" s="76">
        <f t="shared" si="6"/>
        <v>5.9237288135593218</v>
      </c>
      <c r="AH11" s="43"/>
      <c r="AI11" s="4"/>
      <c r="AJ11" s="56"/>
      <c r="AK11" s="1"/>
      <c r="AL11" s="5"/>
      <c r="AM11"/>
      <c r="AN11"/>
      <c r="AO11" s="51">
        <v>1</v>
      </c>
      <c r="AP11" s="52" t="s">
        <v>681</v>
      </c>
    </row>
    <row r="12" spans="1:51" ht="15.6">
      <c r="A12" s="43"/>
      <c r="B12" s="51">
        <f>+'Ark1'!C539</f>
        <v>2024</v>
      </c>
      <c r="C12" s="51">
        <f>+'Ark1'!O539</f>
        <v>3</v>
      </c>
      <c r="D12" s="52" t="str">
        <f>VLOOKUP(C12,RNR!$A$32:$B$45,2)</f>
        <v>Buskerud</v>
      </c>
      <c r="E12" s="51">
        <f>+'Ark1'!Q539</f>
        <v>288</v>
      </c>
      <c r="F12" s="51">
        <f>+'Ark1'!R539</f>
        <v>1473</v>
      </c>
      <c r="G12" s="69">
        <f>+'Ark1'!AE539</f>
        <v>2.7550218830658744</v>
      </c>
      <c r="H12" s="69">
        <f t="shared" si="7"/>
        <v>-0.21532719866691696</v>
      </c>
      <c r="I12" s="69">
        <f>+'Ark1'!AF539</f>
        <v>2.92867572687758</v>
      </c>
      <c r="J12" s="87"/>
      <c r="K12" s="53">
        <f>+'Ark1'!S539</f>
        <v>4.6131883072739646</v>
      </c>
      <c r="L12" s="57">
        <f t="shared" si="8"/>
        <v>2.7981206682246018E-2</v>
      </c>
      <c r="M12" s="325"/>
      <c r="N12" s="366">
        <f>+IF(F12=0,"",'Ark1'!AR539)</f>
        <v>223.64320900774112</v>
      </c>
      <c r="O12" s="114">
        <f>+IF(F12=0,"",'Ark1'!AS539)</f>
        <v>28.915387728714201</v>
      </c>
      <c r="P12" s="411"/>
      <c r="Q12" s="53">
        <f>+'Ark1'!T539</f>
        <v>8.2627291242362517</v>
      </c>
      <c r="R12" s="57">
        <f t="shared" si="9"/>
        <v>-8.535347163395457E-2</v>
      </c>
      <c r="S12" s="98">
        <f>+'Ark1'!U539</f>
        <v>322.84691106585177</v>
      </c>
      <c r="T12" s="242">
        <f t="shared" si="10"/>
        <v>5.3989464640814049</v>
      </c>
      <c r="U12" s="76">
        <f>+'Ark1'!W539</f>
        <v>76.510522742701951</v>
      </c>
      <c r="V12" s="76">
        <f>+'Ark1'!X539</f>
        <v>32.382892057026474</v>
      </c>
      <c r="W12" s="76">
        <f>+'Ark1'!AG539</f>
        <v>2424.2083040112598</v>
      </c>
      <c r="X12" s="242">
        <f t="shared" si="11"/>
        <v>354.82173413830105</v>
      </c>
      <c r="Y12" s="115">
        <f>+'Ark1'!AH539</f>
        <v>96.469789545145986</v>
      </c>
      <c r="Z12" s="395">
        <f>+'Ark1'!AI539</f>
        <v>44.059742023082151</v>
      </c>
      <c r="AA12" s="75"/>
      <c r="AB12" s="76">
        <f>+'Ark1'!Y539</f>
        <v>69.229675249342336</v>
      </c>
      <c r="AC12" s="53">
        <f>+'Ark1'!Z539</f>
        <v>1.9665120932021272</v>
      </c>
      <c r="AD12" s="53">
        <f>+'Ark1'!AA539</f>
        <v>2.5589219117143025</v>
      </c>
      <c r="AE12" s="76">
        <f t="shared" si="4"/>
        <v>133.1762252161447</v>
      </c>
      <c r="AF12" s="66">
        <f t="shared" si="5"/>
        <v>69.983466869712316</v>
      </c>
      <c r="AG12" s="76">
        <f t="shared" si="6"/>
        <v>5.114583333333333</v>
      </c>
      <c r="AH12" s="43"/>
      <c r="AI12" s="4"/>
      <c r="AJ12" s="56"/>
      <c r="AK12" s="1"/>
      <c r="AL12" s="5"/>
      <c r="AM12"/>
      <c r="AN12"/>
      <c r="AO12" s="51">
        <v>4</v>
      </c>
      <c r="AP12" s="52" t="s">
        <v>682</v>
      </c>
    </row>
    <row r="13" spans="1:51" ht="15.6">
      <c r="A13" s="43"/>
      <c r="B13" s="51">
        <f>+'Ark1'!C540</f>
        <v>2024</v>
      </c>
      <c r="C13" s="51">
        <f>+'Ark1'!O540</f>
        <v>4</v>
      </c>
      <c r="D13" s="52" t="str">
        <f>VLOOKUP(C13,RNR!$A$32:$B$45,2)</f>
        <v>Innlandet</v>
      </c>
      <c r="E13" s="51">
        <f>+'Ark1'!Q540</f>
        <v>1863</v>
      </c>
      <c r="F13" s="51">
        <f>+'Ark1'!R540</f>
        <v>10487</v>
      </c>
      <c r="G13" s="69">
        <f>+'Ark1'!AE540</f>
        <v>19.614334343320994</v>
      </c>
      <c r="H13" s="69">
        <f t="shared" si="7"/>
        <v>-0.90998922320080666</v>
      </c>
      <c r="I13" s="69">
        <f>+'Ark1'!AF540</f>
        <v>19.859540501889221</v>
      </c>
      <c r="J13" s="87"/>
      <c r="K13" s="53">
        <f>+'Ark1'!S540</f>
        <v>4.2045693528343371</v>
      </c>
      <c r="L13" s="57">
        <f t="shared" si="8"/>
        <v>-6.9980775700368092E-2</v>
      </c>
      <c r="M13" s="325"/>
      <c r="N13" s="366">
        <f>+IF(F13=0,"",'Ark1'!AR540)</f>
        <v>223.12833519326372</v>
      </c>
      <c r="O13" s="114">
        <f>+IF(F13=0,"",'Ark1'!AS540)</f>
        <v>27.811333106386304</v>
      </c>
      <c r="P13" s="411"/>
      <c r="Q13" s="53">
        <f>+'Ark1'!T540</f>
        <v>7.797368170115381</v>
      </c>
      <c r="R13" s="57">
        <f t="shared" si="9"/>
        <v>-0.33728005392833449</v>
      </c>
      <c r="S13" s="98">
        <f>+'Ark1'!U540</f>
        <v>307.5006388862401</v>
      </c>
      <c r="T13" s="242">
        <f t="shared" si="10"/>
        <v>-1.5889786000983577</v>
      </c>
      <c r="U13" s="76">
        <f>+'Ark1'!W540</f>
        <v>70.544483646419394</v>
      </c>
      <c r="V13" s="76">
        <f>+'Ark1'!X540</f>
        <v>22.408696481357879</v>
      </c>
      <c r="W13" s="76">
        <f>+'Ark1'!AG540</f>
        <v>2348.6019072740191</v>
      </c>
      <c r="X13" s="242">
        <f t="shared" si="11"/>
        <v>2348.6019072740191</v>
      </c>
      <c r="Y13" s="115">
        <f>+'Ark1'!AH540</f>
        <v>93.973490988843324</v>
      </c>
      <c r="Z13" s="395">
        <f>+'Ark1'!AI540</f>
        <v>35.55831028892915</v>
      </c>
      <c r="AA13" s="75"/>
      <c r="AB13" s="76">
        <f>+'Ark1'!Y540</f>
        <v>61.670261445258291</v>
      </c>
      <c r="AC13" s="53">
        <f>+'Ark1'!Z540</f>
        <v>1.8883840666257237</v>
      </c>
      <c r="AD13" s="53">
        <f>+'Ark1'!AA540</f>
        <v>2.4402931666405943</v>
      </c>
      <c r="AE13" s="76">
        <f t="shared" si="4"/>
        <v>130.92922982556487</v>
      </c>
      <c r="AF13" s="66">
        <f t="shared" si="5"/>
        <v>73.134871393892269</v>
      </c>
      <c r="AG13" s="76">
        <f t="shared" si="6"/>
        <v>5.6290928609769191</v>
      </c>
      <c r="AH13" s="43"/>
      <c r="AI13" s="4"/>
      <c r="AJ13" s="56"/>
      <c r="AK13" s="1"/>
      <c r="AL13" s="5"/>
      <c r="AM13"/>
      <c r="AN13"/>
      <c r="AO13" s="51">
        <v>8</v>
      </c>
      <c r="AP13" s="52" t="s">
        <v>683</v>
      </c>
    </row>
    <row r="14" spans="1:51" ht="15.6">
      <c r="A14" s="43"/>
      <c r="B14" s="51">
        <f>+'Ark1'!C541</f>
        <v>2024</v>
      </c>
      <c r="C14" s="51">
        <f>+'Ark1'!O541</f>
        <v>7</v>
      </c>
      <c r="D14" s="52" t="str">
        <f>VLOOKUP(C14,RNR!$A$32:$B$45,2)</f>
        <v>Vestfold</v>
      </c>
      <c r="E14" s="51">
        <f>+'Ark1'!Q541</f>
        <v>121</v>
      </c>
      <c r="F14" s="51">
        <f>+'Ark1'!R541</f>
        <v>902</v>
      </c>
      <c r="G14" s="69">
        <f>+'Ark1'!AE541</f>
        <v>1.6870534545318523</v>
      </c>
      <c r="H14" s="69">
        <f t="shared" si="7"/>
        <v>-4.7840699400574005E-2</v>
      </c>
      <c r="I14" s="69">
        <f>+'Ark1'!AF541</f>
        <v>1.8366735479416381</v>
      </c>
      <c r="J14" s="87"/>
      <c r="K14" s="53">
        <f>+'Ark1'!S541</f>
        <v>4.9921875</v>
      </c>
      <c r="L14" s="57">
        <f t="shared" si="8"/>
        <v>0.20944638324873122</v>
      </c>
      <c r="M14" s="325"/>
      <c r="N14" s="366">
        <f>+IF(F14=0,"",'Ark1'!AR541)</f>
        <v>223.05116279069765</v>
      </c>
      <c r="O14" s="114">
        <f>+IF(F14=0,"",'Ark1'!AS541)</f>
        <v>29.828219593391449</v>
      </c>
      <c r="P14" s="411"/>
      <c r="Q14" s="53">
        <f>+'Ark1'!T541</f>
        <v>8.4101995565410181</v>
      </c>
      <c r="R14" s="57">
        <f t="shared" si="9"/>
        <v>0.16171470805616828</v>
      </c>
      <c r="S14" s="98">
        <f>+'Ark1'!U541</f>
        <v>330.63858093126441</v>
      </c>
      <c r="T14" s="242">
        <f t="shared" si="10"/>
        <v>10.009793052476482</v>
      </c>
      <c r="U14" s="76">
        <f>+'Ark1'!W541</f>
        <v>83.259423503325934</v>
      </c>
      <c r="V14" s="76">
        <f>+'Ark1'!X541</f>
        <v>35.144124168514402</v>
      </c>
      <c r="W14" s="76">
        <f>+'Ark1'!AG541</f>
        <v>2486.013953488372</v>
      </c>
      <c r="X14" s="242">
        <f t="shared" si="11"/>
        <v>118.68897041457376</v>
      </c>
      <c r="Y14" s="115">
        <f>+'Ark1'!AH541</f>
        <v>95.343680709534382</v>
      </c>
      <c r="Z14" s="395">
        <f>+'Ark1'!AI541</f>
        <v>50.443458980044333</v>
      </c>
      <c r="AA14" s="75"/>
      <c r="AB14" s="76">
        <f>+'Ark1'!Y541</f>
        <v>72.422904627028615</v>
      </c>
      <c r="AC14" s="53">
        <f>+'Ark1'!Z541</f>
        <v>1.9696741028083569</v>
      </c>
      <c r="AD14" s="53">
        <f>+'Ark1'!AA541</f>
        <v>2.2788495765516621</v>
      </c>
      <c r="AE14" s="76">
        <f t="shared" si="4"/>
        <v>132.99948717798335</v>
      </c>
      <c r="AF14" s="66">
        <f t="shared" si="5"/>
        <v>66.231202440065488</v>
      </c>
      <c r="AG14" s="76">
        <f t="shared" si="6"/>
        <v>7.4545454545454541</v>
      </c>
      <c r="AH14" s="43"/>
      <c r="AI14" s="4"/>
      <c r="AJ14" s="56"/>
      <c r="AK14" s="1"/>
      <c r="AL14" s="5"/>
      <c r="AM14"/>
      <c r="AN14"/>
      <c r="AO14" s="51">
        <v>9</v>
      </c>
      <c r="AP14" s="52" t="s">
        <v>684</v>
      </c>
    </row>
    <row r="15" spans="1:51" s="529" customFormat="1" ht="15.6">
      <c r="A15" s="43"/>
      <c r="B15" s="51">
        <f>+'Ark1'!C542</f>
        <v>2024</v>
      </c>
      <c r="C15" s="51">
        <f>+'Ark1'!O542</f>
        <v>8</v>
      </c>
      <c r="D15" s="52" t="str">
        <f>VLOOKUP(C15,RNR!$A$32:$B$45,2)</f>
        <v>Telemark</v>
      </c>
      <c r="E15" s="51">
        <f>+'Ark1'!Q542</f>
        <v>196</v>
      </c>
      <c r="F15" s="51">
        <f>+'Ark1'!R542</f>
        <v>928</v>
      </c>
      <c r="G15" s="69">
        <f>+'Ark1'!AE542</f>
        <v>1.7356824898066063</v>
      </c>
      <c r="H15" s="69">
        <f t="shared" si="7"/>
        <v>-5.3536632582290578E-2</v>
      </c>
      <c r="I15" s="69">
        <f>+'Ark1'!AF542</f>
        <v>1.8097875727131305</v>
      </c>
      <c r="J15" s="87"/>
      <c r="K15" s="53">
        <f>+'Ark1'!S542</f>
        <v>4.845238095238094</v>
      </c>
      <c r="L15" s="57">
        <f t="shared" si="8"/>
        <v>9.2852465151089802E-3</v>
      </c>
      <c r="M15" s="325"/>
      <c r="N15" s="366">
        <f>+IF(F15=0,"",'Ark1'!AR542)</f>
        <v>220.68070953436813</v>
      </c>
      <c r="O15" s="114">
        <f>+IF(F15=0,"",'Ark1'!AS542)</f>
        <v>29.434140893260487</v>
      </c>
      <c r="P15" s="411"/>
      <c r="Q15" s="53">
        <f>+'Ark1'!T542</f>
        <v>8.2467672413793096</v>
      </c>
      <c r="R15" s="57">
        <f t="shared" si="9"/>
        <v>-0.2654756577392039</v>
      </c>
      <c r="S15" s="98">
        <f>+'Ark1'!U542</f>
        <v>316.67058189655194</v>
      </c>
      <c r="T15" s="242">
        <f t="shared" si="10"/>
        <v>-0.65821340217485158</v>
      </c>
      <c r="U15" s="76">
        <f>+'Ark1'!W542</f>
        <v>73.060344827586235</v>
      </c>
      <c r="V15" s="76">
        <f>+'Ark1'!X542</f>
        <v>30.064655172413794</v>
      </c>
      <c r="W15" s="76">
        <f>+'Ark1'!AG542</f>
        <v>2635.1396895787143</v>
      </c>
      <c r="X15" s="242">
        <f t="shared" si="11"/>
        <v>275.90204812546881</v>
      </c>
      <c r="Y15" s="115">
        <f>+'Ark1'!AH542</f>
        <v>97.198275862068982</v>
      </c>
      <c r="Z15" s="395">
        <f>+'Ark1'!AI542</f>
        <v>56.788793103448285</v>
      </c>
      <c r="AA15" s="75"/>
      <c r="AB15" s="76">
        <f>+'Ark1'!Y542</f>
        <v>69.464106854120715</v>
      </c>
      <c r="AC15" s="53">
        <f>+'Ark1'!Z542</f>
        <v>1.8996834238362827</v>
      </c>
      <c r="AD15" s="53">
        <f>+'Ark1'!AA542</f>
        <v>2.8940505079170893</v>
      </c>
      <c r="AE15" s="76">
        <f t="shared" ref="AE15:AE23" si="12">1000*S15/W15</f>
        <v>120.17221825047869</v>
      </c>
      <c r="AF15" s="66">
        <f t="shared" ref="AF15:AF23" si="13">+S15/K15</f>
        <v>65.357073413538998</v>
      </c>
      <c r="AG15" s="76">
        <f t="shared" ref="AG15:AG23" si="14">+F15/E15</f>
        <v>4.7346938775510203</v>
      </c>
      <c r="AH15" s="43"/>
      <c r="AI15" s="4"/>
      <c r="AJ15" s="56"/>
      <c r="AK15" s="1"/>
      <c r="AL15" s="5"/>
      <c r="AO15" s="51"/>
      <c r="AP15" s="52"/>
    </row>
    <row r="16" spans="1:51" s="529" customFormat="1" ht="15.6">
      <c r="A16" s="43"/>
      <c r="B16" s="51">
        <f>+'Ark1'!C543</f>
        <v>2024</v>
      </c>
      <c r="C16" s="51">
        <f>+'Ark1'!O543</f>
        <v>9</v>
      </c>
      <c r="D16" s="52" t="str">
        <f>VLOOKUP(C16,RNR!$A$32:$B$45,2)</f>
        <v>Agder</v>
      </c>
      <c r="E16" s="51">
        <f>+'Ark1'!Q543</f>
        <v>485</v>
      </c>
      <c r="F16" s="51">
        <f>+'Ark1'!R543</f>
        <v>2189</v>
      </c>
      <c r="G16" s="69">
        <f>+'Ark1'!AE543</f>
        <v>4.0941907006321774</v>
      </c>
      <c r="H16" s="69">
        <f t="shared" si="7"/>
        <v>3.3837413095378466E-2</v>
      </c>
      <c r="I16" s="69">
        <f>+'Ark1'!AF543</f>
        <v>4.0617548132451313</v>
      </c>
      <c r="J16" s="87"/>
      <c r="K16" s="53">
        <f>+'Ark1'!S543</f>
        <v>4.3717830882352944</v>
      </c>
      <c r="L16" s="57">
        <f t="shared" si="8"/>
        <v>0.11430584506234354</v>
      </c>
      <c r="M16" s="325"/>
      <c r="N16" s="366">
        <f>+IF(F16=0,"",'Ark1'!AR543)</f>
        <v>220.36598984771575</v>
      </c>
      <c r="O16" s="114">
        <f>+IF(F16=0,"",'Ark1'!AS543)</f>
        <v>28.370202384976739</v>
      </c>
      <c r="P16" s="411"/>
      <c r="Q16" s="53">
        <f>+'Ark1'!T543</f>
        <v>8.2932846048423929</v>
      </c>
      <c r="R16" s="57">
        <f t="shared" si="9"/>
        <v>6.3245761510499321E-2</v>
      </c>
      <c r="S16" s="98">
        <f>+'Ark1'!U543</f>
        <v>301.29785290086807</v>
      </c>
      <c r="T16" s="242">
        <f t="shared" si="10"/>
        <v>1.3387247178727648</v>
      </c>
      <c r="U16" s="76">
        <f>+'Ark1'!W543</f>
        <v>74.600274097761513</v>
      </c>
      <c r="V16" s="76">
        <f>+'Ark1'!X543</f>
        <v>20.511649154865236</v>
      </c>
      <c r="W16" s="76">
        <f>+'Ark1'!AG543</f>
        <v>2432.5928934010158</v>
      </c>
      <c r="X16" s="242">
        <f t="shared" si="11"/>
        <v>25.33523165300312</v>
      </c>
      <c r="Y16" s="115">
        <f>+'Ark1'!AH543</f>
        <v>89.949748743718587</v>
      </c>
      <c r="Z16" s="395">
        <f>+'Ark1'!AI543</f>
        <v>39.104613978985846</v>
      </c>
      <c r="AA16" s="75"/>
      <c r="AB16" s="76">
        <f>+'Ark1'!Y543</f>
        <v>61.619997436018451</v>
      </c>
      <c r="AC16" s="53">
        <f>+'Ark1'!Z543</f>
        <v>1.9006580988383499</v>
      </c>
      <c r="AD16" s="53">
        <f>+'Ark1'!AA543</f>
        <v>2.7787051027921046</v>
      </c>
      <c r="AE16" s="76">
        <f t="shared" si="12"/>
        <v>123.85872445743381</v>
      </c>
      <c r="AF16" s="66">
        <f t="shared" si="13"/>
        <v>68.918756219099009</v>
      </c>
      <c r="AG16" s="76">
        <f t="shared" si="14"/>
        <v>4.5134020618556701</v>
      </c>
      <c r="AH16" s="43"/>
      <c r="AI16" s="4"/>
      <c r="AJ16" s="56"/>
      <c r="AK16" s="1"/>
      <c r="AL16" s="5"/>
      <c r="AO16" s="51"/>
      <c r="AP16" s="52"/>
    </row>
    <row r="17" spans="1:44" s="529" customFormat="1" ht="15.6">
      <c r="A17" s="43"/>
      <c r="B17" s="51">
        <f>+'Ark1'!C544</f>
        <v>2024</v>
      </c>
      <c r="C17" s="51">
        <f>+'Ark1'!O544</f>
        <v>11</v>
      </c>
      <c r="D17" s="52" t="str">
        <f>VLOOKUP(C17,RNR!$A$32:$B$45,2)</f>
        <v>Rogaland</v>
      </c>
      <c r="E17" s="51">
        <f>+'Ark1'!Q544</f>
        <v>1483</v>
      </c>
      <c r="F17" s="51">
        <f>+'Ark1'!R544</f>
        <v>9073</v>
      </c>
      <c r="G17" s="69">
        <f>+'Ark1'!AE544</f>
        <v>16.969662963378596</v>
      </c>
      <c r="H17" s="69">
        <f t="shared" si="7"/>
        <v>0.48992091935784643</v>
      </c>
      <c r="I17" s="69">
        <f>+'Ark1'!AF544</f>
        <v>17.047190019599888</v>
      </c>
      <c r="J17" s="87"/>
      <c r="K17" s="53">
        <f>+'Ark1'!S544</f>
        <v>3.996008869179601</v>
      </c>
      <c r="L17" s="57">
        <f t="shared" si="8"/>
        <v>0.22469642934646172</v>
      </c>
      <c r="M17" s="325"/>
      <c r="N17" s="366">
        <f>+IF(F17=0,"",'Ark1'!AR544)</f>
        <v>223.54006546248024</v>
      </c>
      <c r="O17" s="114">
        <f>+IF(F17=0,"",'Ark1'!AS544)</f>
        <v>27.437332630830166</v>
      </c>
      <c r="P17" s="411"/>
      <c r="Q17" s="53">
        <f>+'Ark1'!T544</f>
        <v>8.2538300451890247</v>
      </c>
      <c r="R17" s="57">
        <f t="shared" si="9"/>
        <v>0.38962332464457639</v>
      </c>
      <c r="S17" s="98">
        <f>+'Ark1'!U544</f>
        <v>305.09141408574993</v>
      </c>
      <c r="T17" s="242">
        <f t="shared" si="10"/>
        <v>7.9185312699260066</v>
      </c>
      <c r="U17" s="76">
        <f>+'Ark1'!W544</f>
        <v>76.843381461479126</v>
      </c>
      <c r="V17" s="76">
        <f>+'Ark1'!X544</f>
        <v>22.374076931555173</v>
      </c>
      <c r="W17" s="76">
        <f>+'Ark1'!AG544</f>
        <v>2247.6964480543097</v>
      </c>
      <c r="X17" s="242">
        <f t="shared" si="11"/>
        <v>-38.671201555404423</v>
      </c>
      <c r="Y17" s="115">
        <f>+'Ark1'!AH544</f>
        <v>90.90708696131378</v>
      </c>
      <c r="Z17" s="395">
        <f>+'Ark1'!AI544</f>
        <v>26.683566626253722</v>
      </c>
      <c r="AA17" s="75"/>
      <c r="AB17" s="76">
        <f>+'Ark1'!Y544</f>
        <v>62.270037417042481</v>
      </c>
      <c r="AC17" s="53">
        <f>+'Ark1'!Z544</f>
        <v>1.8326173814892397</v>
      </c>
      <c r="AD17" s="53">
        <f>+'Ark1'!AA544</f>
        <v>2.5282800217525341</v>
      </c>
      <c r="AE17" s="76">
        <f t="shared" si="12"/>
        <v>135.73514980185536</v>
      </c>
      <c r="AF17" s="66">
        <f t="shared" si="13"/>
        <v>76.349033266381767</v>
      </c>
      <c r="AG17" s="76">
        <f t="shared" si="14"/>
        <v>6.1180040458530005</v>
      </c>
      <c r="AH17" s="43"/>
      <c r="AI17" s="4"/>
      <c r="AJ17" s="56"/>
      <c r="AK17" s="1"/>
      <c r="AL17" s="5"/>
      <c r="AO17" s="51"/>
      <c r="AP17" s="52"/>
    </row>
    <row r="18" spans="1:44" s="529" customFormat="1" ht="15.6">
      <c r="A18" s="43"/>
      <c r="B18" s="51">
        <f>+'Ark1'!C545</f>
        <v>2024</v>
      </c>
      <c r="C18" s="51">
        <f>+'Ark1'!O545</f>
        <v>14</v>
      </c>
      <c r="D18" s="52" t="str">
        <f>VLOOKUP(C18,RNR!$A$32:$B$45,2)</f>
        <v>Vestland</v>
      </c>
      <c r="E18" s="51">
        <f>+'Ark1'!Q545</f>
        <v>1196</v>
      </c>
      <c r="F18" s="51">
        <f>+'Ark1'!R545</f>
        <v>5218</v>
      </c>
      <c r="G18" s="69">
        <f>+'Ark1'!AE545</f>
        <v>9.7594733101410238</v>
      </c>
      <c r="H18" s="69">
        <f t="shared" si="7"/>
        <v>0.25961350360800672</v>
      </c>
      <c r="I18" s="69">
        <f>+'Ark1'!AF545</f>
        <v>9.3093525239225308</v>
      </c>
      <c r="J18" s="87"/>
      <c r="K18" s="53">
        <f>+'Ark1'!S545</f>
        <v>3.5836374111772606</v>
      </c>
      <c r="L18" s="57">
        <f t="shared" si="8"/>
        <v>0.18037875537278047</v>
      </c>
      <c r="M18" s="325"/>
      <c r="N18" s="366">
        <f>+IF(F18=0,"",'Ark1'!AR545)</f>
        <v>222.31564356435641</v>
      </c>
      <c r="O18" s="114">
        <f>+IF(F18=0,"",'Ark1'!AS545)</f>
        <v>26.347331485405121</v>
      </c>
      <c r="P18" s="411"/>
      <c r="Q18" s="53">
        <f>+'Ark1'!T545</f>
        <v>7.6761211192027616</v>
      </c>
      <c r="R18" s="57">
        <f t="shared" si="9"/>
        <v>3.8784834384460787E-2</v>
      </c>
      <c r="S18" s="98">
        <f>+'Ark1'!U545</f>
        <v>289.69666538903795</v>
      </c>
      <c r="T18" s="242">
        <f t="shared" si="10"/>
        <v>5.3136917679352109</v>
      </c>
      <c r="U18" s="76">
        <f>+'Ark1'!W545</f>
        <v>69.471061709467222</v>
      </c>
      <c r="V18" s="76">
        <f>+'Ark1'!X545</f>
        <v>13.530088156381751</v>
      </c>
      <c r="W18" s="76">
        <f>+'Ark1'!AG545</f>
        <v>2201.6635643564359</v>
      </c>
      <c r="X18" s="242">
        <f t="shared" si="11"/>
        <v>-222.46033915233602</v>
      </c>
      <c r="Y18" s="115">
        <f>+'Ark1'!AH545</f>
        <v>96.742046761211185</v>
      </c>
      <c r="Z18" s="395">
        <f>+'Ark1'!AI545</f>
        <v>15.90647757761594</v>
      </c>
      <c r="AA18" s="75"/>
      <c r="AB18" s="76">
        <f>+'Ark1'!Y545</f>
        <v>55.206563743210864</v>
      </c>
      <c r="AC18" s="53">
        <f>+'Ark1'!Z545</f>
        <v>1.4537760193141875</v>
      </c>
      <c r="AD18" s="53">
        <f>+'Ark1'!AA545</f>
        <v>2.3901967236647454</v>
      </c>
      <c r="AE18" s="76">
        <f t="shared" si="12"/>
        <v>131.58080556859221</v>
      </c>
      <c r="AF18" s="66">
        <f t="shared" si="13"/>
        <v>80.838721151164037</v>
      </c>
      <c r="AG18" s="76">
        <f t="shared" si="14"/>
        <v>4.3628762541806019</v>
      </c>
      <c r="AH18" s="43"/>
      <c r="AI18" s="4"/>
      <c r="AJ18" s="56"/>
      <c r="AK18" s="1"/>
      <c r="AL18" s="5"/>
      <c r="AO18" s="51"/>
      <c r="AP18" s="52"/>
    </row>
    <row r="19" spans="1:44" s="529" customFormat="1" ht="15.6">
      <c r="A19" s="43"/>
      <c r="B19" s="51">
        <f>+'Ark1'!C546</f>
        <v>2024</v>
      </c>
      <c r="C19" s="51">
        <f>+'Ark1'!O546</f>
        <v>15</v>
      </c>
      <c r="D19" s="52" t="str">
        <f>VLOOKUP(C19,RNR!$A$32:$B$45,2)</f>
        <v>Møre og Romsdal</v>
      </c>
      <c r="E19" s="51">
        <f>+'Ark1'!Q546</f>
        <v>720</v>
      </c>
      <c r="F19" s="51">
        <f>+'Ark1'!R546</f>
        <v>4214</v>
      </c>
      <c r="G19" s="69">
        <f>+'Ark1'!AE546</f>
        <v>7.8816444095312947</v>
      </c>
      <c r="H19" s="69">
        <f t="shared" si="7"/>
        <v>0.42510438429646946</v>
      </c>
      <c r="I19" s="69">
        <f>+'Ark1'!AF546</f>
        <v>7.7769911170232895</v>
      </c>
      <c r="J19" s="87"/>
      <c r="K19" s="53">
        <f>+'Ark1'!S546</f>
        <v>3.7548786292241809</v>
      </c>
      <c r="L19" s="57">
        <f t="shared" si="8"/>
        <v>0.19152165522890963</v>
      </c>
      <c r="M19" s="325"/>
      <c r="N19" s="366">
        <f>+IF(F19=0,"",'Ark1'!AR546)</f>
        <v>223.69905636317264</v>
      </c>
      <c r="O19" s="114">
        <f>+IF(F19=0,"",'Ark1'!AS546)</f>
        <v>26.83281022735806</v>
      </c>
      <c r="P19" s="411"/>
      <c r="Q19" s="53">
        <f>+'Ark1'!T546</f>
        <v>8.1245847176079735</v>
      </c>
      <c r="R19" s="57">
        <f t="shared" si="9"/>
        <v>5.5724553095634732E-2</v>
      </c>
      <c r="S19" s="98">
        <f>+'Ark1'!U546</f>
        <v>299.67130991931606</v>
      </c>
      <c r="T19" s="242">
        <f t="shared" si="10"/>
        <v>6.7660690262496814</v>
      </c>
      <c r="U19" s="76">
        <f>+'Ark1'!W546</f>
        <v>74.632178452776486</v>
      </c>
      <c r="V19" s="76">
        <f>+'Ark1'!X546</f>
        <v>17.252017085904125</v>
      </c>
      <c r="W19" s="76">
        <f>+'Ark1'!AG546</f>
        <v>2208.3917368018365</v>
      </c>
      <c r="X19" s="242">
        <f t="shared" si="11"/>
        <v>-228.42245944033493</v>
      </c>
      <c r="Y19" s="115">
        <f>+'Ark1'!AH546</f>
        <v>93.023255813953469</v>
      </c>
      <c r="Z19" s="395">
        <f>+'Ark1'!AI546</f>
        <v>15.780730897009963</v>
      </c>
      <c r="AA19" s="75"/>
      <c r="AB19" s="76">
        <f>+'Ark1'!Y546</f>
        <v>56.547151325764439</v>
      </c>
      <c r="AC19" s="53">
        <f>+'Ark1'!Z546</f>
        <v>1.5273441548986897</v>
      </c>
      <c r="AD19" s="53">
        <f>+'Ark1'!AA546</f>
        <v>2.38009030467125</v>
      </c>
      <c r="AE19" s="76">
        <f t="shared" si="12"/>
        <v>135.69662706368212</v>
      </c>
      <c r="AF19" s="66">
        <f t="shared" si="13"/>
        <v>79.808520996385184</v>
      </c>
      <c r="AG19" s="76">
        <f t="shared" si="14"/>
        <v>5.8527777777777779</v>
      </c>
      <c r="AH19" s="43"/>
      <c r="AI19" s="4"/>
      <c r="AJ19" s="56"/>
      <c r="AK19" s="1"/>
      <c r="AL19" s="5"/>
      <c r="AO19" s="51"/>
      <c r="AP19" s="52"/>
    </row>
    <row r="20" spans="1:44" ht="15.6">
      <c r="A20" s="43"/>
      <c r="B20" s="51">
        <f>+'Ark1'!C547</f>
        <v>2024</v>
      </c>
      <c r="C20" s="51">
        <f>+'Ark1'!O547</f>
        <v>16</v>
      </c>
      <c r="D20" s="52" t="str">
        <f>VLOOKUP(C20,RNR!$A$32:$B$45,2)</f>
        <v>Trøndelag</v>
      </c>
      <c r="E20" s="51">
        <f>+'Ark1'!Q547</f>
        <v>1740</v>
      </c>
      <c r="F20" s="51">
        <f>+'Ark1'!R547</f>
        <v>11258</v>
      </c>
      <c r="G20" s="69">
        <f>+'Ark1'!AE547</f>
        <v>21.056372273968503</v>
      </c>
      <c r="H20" s="69">
        <f t="shared" si="7"/>
        <v>1.1156040137694312</v>
      </c>
      <c r="I20" s="69">
        <f>+'Ark1'!AF547</f>
        <v>20.845014309451749</v>
      </c>
      <c r="J20" s="87"/>
      <c r="K20" s="53">
        <f>+'Ark1'!S547</f>
        <v>3.8729522792022801</v>
      </c>
      <c r="L20" s="57">
        <f t="shared" si="8"/>
        <v>0.17589968477940632</v>
      </c>
      <c r="M20" s="325"/>
      <c r="N20" s="366">
        <f>+IF(F20=0,"",'Ark1'!AR547)</f>
        <v>223.704306410002</v>
      </c>
      <c r="O20" s="114">
        <f>+IF(F20=0,"",'Ark1'!AS547)</f>
        <v>26.962682035698968</v>
      </c>
      <c r="P20" s="411"/>
      <c r="Q20" s="53">
        <f>+'Ark1'!T547</f>
        <v>8.2070527624800143</v>
      </c>
      <c r="R20" s="57">
        <f t="shared" si="9"/>
        <v>0.23209890010194822</v>
      </c>
      <c r="S20" s="98">
        <f>+'Ark1'!U547</f>
        <v>300.65542725173287</v>
      </c>
      <c r="T20" s="242">
        <f t="shared" si="10"/>
        <v>5.5267340449468634</v>
      </c>
      <c r="U20" s="76">
        <f>+'Ark1'!W547</f>
        <v>76.310179427962325</v>
      </c>
      <c r="V20" s="76">
        <f>+'Ark1'!X547</f>
        <v>17.66743648960739</v>
      </c>
      <c r="W20" s="76">
        <f>+'Ark1'!AG547</f>
        <v>2231.2894423496723</v>
      </c>
      <c r="X20" s="242">
        <f>+W20-W50</f>
        <v>51.048456616857948</v>
      </c>
      <c r="Y20" s="115">
        <f>+'Ark1'!AH547</f>
        <v>89.491916859122384</v>
      </c>
      <c r="Z20" s="395">
        <f>+'Ark1'!AI547</f>
        <v>20.163439332030556</v>
      </c>
      <c r="AA20" s="75"/>
      <c r="AB20" s="76">
        <f>+'Ark1'!Y547</f>
        <v>57.067601724470713</v>
      </c>
      <c r="AC20" s="53">
        <f>+'Ark1'!Z547</f>
        <v>1.6424947649966528</v>
      </c>
      <c r="AD20" s="53">
        <f>+'Ark1'!AA547</f>
        <v>2.4360420650102621</v>
      </c>
      <c r="AE20" s="76">
        <f t="shared" si="12"/>
        <v>134.74514849813744</v>
      </c>
      <c r="AF20" s="66">
        <f t="shared" si="13"/>
        <v>77.629520215430972</v>
      </c>
      <c r="AG20" s="76">
        <f t="shared" si="14"/>
        <v>6.4701149425287356</v>
      </c>
      <c r="AH20" s="43"/>
      <c r="AI20" s="4"/>
      <c r="AJ20" s="56"/>
      <c r="AK20" s="1"/>
      <c r="AL20" s="5"/>
      <c r="AM20"/>
      <c r="AN20"/>
      <c r="AO20" s="51">
        <v>11</v>
      </c>
      <c r="AP20" s="52" t="s">
        <v>112</v>
      </c>
    </row>
    <row r="21" spans="1:44" ht="15.6">
      <c r="A21" s="43"/>
      <c r="B21" s="51">
        <f>+'Ark1'!C548</f>
        <v>2024</v>
      </c>
      <c r="C21" s="51">
        <f>+'Ark1'!O548</f>
        <v>18</v>
      </c>
      <c r="D21" s="52" t="str">
        <f>VLOOKUP(C21,RNR!$A$32:$B$45,2)</f>
        <v>Nordland</v>
      </c>
      <c r="E21" s="51">
        <f>+'Ark1'!Q548</f>
        <v>605</v>
      </c>
      <c r="F21" s="51">
        <f>+'Ark1'!R548</f>
        <v>3523</v>
      </c>
      <c r="G21" s="69">
        <f>+'Ark1'!AE548</f>
        <v>6.5892342797291752</v>
      </c>
      <c r="H21" s="69">
        <f t="shared" si="7"/>
        <v>-2.0887688587102105E-2</v>
      </c>
      <c r="I21" s="69">
        <f>+'Ark1'!AF548</f>
        <v>6.4521302930682278</v>
      </c>
      <c r="J21" s="87"/>
      <c r="K21" s="53">
        <f>+'Ark1'!S548</f>
        <v>3.8341865756541527</v>
      </c>
      <c r="L21" s="57">
        <f t="shared" si="8"/>
        <v>0.13670981602599985</v>
      </c>
      <c r="M21" s="325"/>
      <c r="N21" s="366">
        <f>+IF(F21=0,"",'Ark1'!AR548)</f>
        <v>222.73426167682035</v>
      </c>
      <c r="O21" s="114">
        <f>+IF(F21=0,"",'Ark1'!AS548)</f>
        <v>26.926309479135458</v>
      </c>
      <c r="P21" s="411"/>
      <c r="Q21" s="53">
        <f>+'Ark1'!T548</f>
        <v>7.9804144195288114</v>
      </c>
      <c r="R21" s="57">
        <f t="shared" si="9"/>
        <v>6.3659382413224108E-2</v>
      </c>
      <c r="S21" s="98">
        <f>+'Ark1'!U548</f>
        <v>297.38467215441477</v>
      </c>
      <c r="T21" s="242">
        <f t="shared" si="10"/>
        <v>6.1108916666099162</v>
      </c>
      <c r="U21" s="76">
        <f>+'Ark1'!W548</f>
        <v>70.564859494748816</v>
      </c>
      <c r="V21" s="76">
        <f>+'Ark1'!X548</f>
        <v>15.952313369287539</v>
      </c>
      <c r="W21" s="76">
        <f>+'Ark1'!AG548</f>
        <v>2258.6098056280825</v>
      </c>
      <c r="X21" s="242">
        <f>+W21-W51</f>
        <v>58.31137630871126</v>
      </c>
      <c r="Y21" s="115">
        <f>+'Ark1'!AH548</f>
        <v>97.814362759012198</v>
      </c>
      <c r="Z21" s="395">
        <f>+'Ark1'!AI548</f>
        <v>22.310530797615673</v>
      </c>
      <c r="AA21" s="75"/>
      <c r="AB21" s="76">
        <f>+'Ark1'!Y548</f>
        <v>55.907465497481681</v>
      </c>
      <c r="AC21" s="53">
        <f>+'Ark1'!Z548</f>
        <v>1.649316588075262</v>
      </c>
      <c r="AD21" s="53">
        <f>+'Ark1'!AA548</f>
        <v>2.5008456472087741</v>
      </c>
      <c r="AE21" s="76">
        <f t="shared" si="12"/>
        <v>131.66713055676163</v>
      </c>
      <c r="AF21" s="66">
        <f t="shared" si="13"/>
        <v>77.561346138633809</v>
      </c>
      <c r="AG21" s="76">
        <f t="shared" si="14"/>
        <v>5.8231404958677686</v>
      </c>
      <c r="AH21" s="43"/>
      <c r="AI21" s="4"/>
      <c r="AJ21" s="56"/>
      <c r="AK21" s="1"/>
      <c r="AL21" s="5"/>
      <c r="AM21"/>
      <c r="AN21" s="2"/>
      <c r="AO21" s="51">
        <v>14</v>
      </c>
      <c r="AP21" s="52" t="s">
        <v>685</v>
      </c>
    </row>
    <row r="22" spans="1:44" ht="15.6">
      <c r="A22" s="43"/>
      <c r="B22" s="51">
        <f>+'Ark1'!C549</f>
        <v>2024</v>
      </c>
      <c r="C22" s="51">
        <f>+'Ark1'!O549</f>
        <v>55</v>
      </c>
      <c r="D22" s="52" t="str">
        <f>VLOOKUP(C22,RNR!$A$32:$B$45,2)</f>
        <v>Troms</v>
      </c>
      <c r="E22" s="51">
        <f>+'Ark1'!Q549</f>
        <v>177</v>
      </c>
      <c r="F22" s="51">
        <f>+'Ark1'!R549</f>
        <v>933</v>
      </c>
      <c r="G22" s="69">
        <f>+'Ark1'!AE549</f>
        <v>1.7450342273594437</v>
      </c>
      <c r="H22" s="69">
        <f t="shared" si="7"/>
        <v>-0.22818882044652877</v>
      </c>
      <c r="I22" s="69">
        <f>+'Ark1'!AF549</f>
        <v>1.712564629694846</v>
      </c>
      <c r="J22" s="87"/>
      <c r="K22" s="53">
        <f>+'Ark1'!S549</f>
        <v>3.697749196141479</v>
      </c>
      <c r="L22" s="57">
        <f t="shared" si="8"/>
        <v>7.6752754860339056E-2</v>
      </c>
      <c r="M22" s="325"/>
      <c r="N22" s="366">
        <f>+IF(F22=0,"",'Ark1'!AR549)</f>
        <v>223.81340782122911</v>
      </c>
      <c r="O22" s="114">
        <f>+IF(F22=0,"",'Ark1'!AS549)</f>
        <v>26.717949211243607</v>
      </c>
      <c r="P22" s="411"/>
      <c r="Q22" s="53">
        <f>+'Ark1'!T549</f>
        <v>8.1564844587352621</v>
      </c>
      <c r="R22" s="57">
        <f t="shared" si="9"/>
        <v>0.20355373049369696</v>
      </c>
      <c r="S22" s="98">
        <f>+'Ark1'!U549</f>
        <v>298.05294748124277</v>
      </c>
      <c r="T22" s="242">
        <f t="shared" si="10"/>
        <v>6.6839421526457272</v>
      </c>
      <c r="U22" s="76">
        <f>+'Ark1'!W549</f>
        <v>75.669882100750257</v>
      </c>
      <c r="V22" s="76">
        <f>+'Ark1'!X549</f>
        <v>16.184351554126465</v>
      </c>
      <c r="W22" s="76">
        <f>+'Ark1'!AG549</f>
        <v>2211.8044692737426</v>
      </c>
      <c r="X22" s="242">
        <f>+W22-W52</f>
        <v>14.125094884690952</v>
      </c>
      <c r="Y22" s="115">
        <f>+'Ark1'!AH549</f>
        <v>95.927116827438368</v>
      </c>
      <c r="Z22" s="395">
        <f>+'Ark1'!AI549</f>
        <v>18.54233654876742</v>
      </c>
      <c r="AA22" s="75"/>
      <c r="AB22" s="76">
        <f>+'Ark1'!Y549</f>
        <v>51.144920974359202</v>
      </c>
      <c r="AC22" s="53">
        <f>+'Ark1'!Z549</f>
        <v>1.5154669789610842</v>
      </c>
      <c r="AD22" s="53">
        <f>+'Ark1'!AA549</f>
        <v>2.2717693500137757</v>
      </c>
      <c r="AE22" s="76">
        <f t="shared" si="12"/>
        <v>134.75555892113283</v>
      </c>
      <c r="AF22" s="66">
        <f t="shared" si="13"/>
        <v>80.603884057970873</v>
      </c>
      <c r="AG22" s="76">
        <f t="shared" si="14"/>
        <v>5.2711864406779663</v>
      </c>
      <c r="AH22" s="43"/>
      <c r="AI22" s="4"/>
      <c r="AJ22" s="56"/>
      <c r="AK22" s="13"/>
      <c r="AL22" s="5"/>
      <c r="AM22"/>
      <c r="AN22" s="2"/>
      <c r="AO22" s="51">
        <v>15</v>
      </c>
      <c r="AP22" s="52" t="s">
        <v>676</v>
      </c>
      <c r="AQ22" s="4"/>
      <c r="AR22" s="4"/>
    </row>
    <row r="23" spans="1:44" ht="15.6">
      <c r="A23" s="43"/>
      <c r="B23" s="51">
        <f>+'Ark1'!C550</f>
        <v>2024</v>
      </c>
      <c r="C23" s="51">
        <f>+'Ark1'!O550</f>
        <v>56</v>
      </c>
      <c r="D23" s="52" t="str">
        <f>VLOOKUP(C23,RNR!$A$32:$B$45,2)</f>
        <v>Finnmark</v>
      </c>
      <c r="E23" s="51">
        <f>+'Ark1'!Q550</f>
        <v>87</v>
      </c>
      <c r="F23" s="51">
        <f>+'Ark1'!R550</f>
        <v>532</v>
      </c>
      <c r="G23" s="69">
        <f>+'Ark1'!AE550</f>
        <v>0.99502487562189035</v>
      </c>
      <c r="H23" s="69">
        <f t="shared" si="7"/>
        <v>1.4036783696821376E-3</v>
      </c>
      <c r="I23" s="69">
        <f>+'Ark1'!AF550</f>
        <v>0.94741823907928879</v>
      </c>
      <c r="J23" s="87"/>
      <c r="K23" s="53">
        <f>+'Ark1'!S550</f>
        <v>3.3069679849340856</v>
      </c>
      <c r="L23" s="57">
        <f t="shared" si="8"/>
        <v>8.2586359492390571E-2</v>
      </c>
      <c r="M23" s="325"/>
      <c r="N23" s="366">
        <f>+IF(F23=0,"",'Ark1'!AR550)</f>
        <v>224.80114722753353</v>
      </c>
      <c r="O23" s="114">
        <f>+IF(F23=0,"",'Ark1'!AS550)</f>
        <v>25.447228853795529</v>
      </c>
      <c r="P23" s="411"/>
      <c r="Q23" s="53">
        <f>+'Ark1'!T550</f>
        <v>7.8139097744360893</v>
      </c>
      <c r="R23" s="57">
        <f t="shared" si="9"/>
        <v>0.42943005662303779</v>
      </c>
      <c r="S23" s="98">
        <f>+'Ark1'!U550</f>
        <v>289.17330827067661</v>
      </c>
      <c r="T23" s="242">
        <f t="shared" si="10"/>
        <v>4.4121089761441112</v>
      </c>
      <c r="U23" s="76">
        <f>+'Ark1'!W550</f>
        <v>74.624060150375954</v>
      </c>
      <c r="V23" s="76">
        <f>+'Ark1'!X550</f>
        <v>8.6466165413533815</v>
      </c>
      <c r="W23" s="76">
        <f>+'Ark1'!AG550</f>
        <v>2103.2179732313566</v>
      </c>
      <c r="X23" s="242">
        <f>+W23-W53</f>
        <v>21.350015484877076</v>
      </c>
      <c r="Y23" s="115">
        <f>+'Ark1'!AH550</f>
        <v>98.308270676691762</v>
      </c>
      <c r="Z23" s="395">
        <f>+'Ark1'!AI550</f>
        <v>1.6917293233082704</v>
      </c>
      <c r="AA23" s="75"/>
      <c r="AB23" s="76">
        <f>+'Ark1'!Y550</f>
        <v>46.854057948039205</v>
      </c>
      <c r="AC23" s="53">
        <f>+'Ark1'!Z550</f>
        <v>1.2324163114248772</v>
      </c>
      <c r="AD23" s="53">
        <f>+'Ark1'!AA550</f>
        <v>2.0567955712550856</v>
      </c>
      <c r="AE23" s="76">
        <f t="shared" si="12"/>
        <v>137.49088870061075</v>
      </c>
      <c r="AF23" s="66">
        <f t="shared" si="13"/>
        <v>87.443637068182994</v>
      </c>
      <c r="AG23" s="76">
        <f t="shared" si="14"/>
        <v>6.1149425287356323</v>
      </c>
      <c r="AH23" s="43"/>
      <c r="AI23" s="4"/>
      <c r="AJ23" s="56"/>
      <c r="AK23" s="1"/>
      <c r="AL23" s="5"/>
      <c r="AM23"/>
      <c r="AN23"/>
      <c r="AO23" s="51">
        <v>16</v>
      </c>
      <c r="AP23" s="52" t="s">
        <v>644</v>
      </c>
    </row>
    <row r="24" spans="1:44" ht="15.6">
      <c r="A24" s="43"/>
      <c r="B24" s="43"/>
      <c r="C24" s="43"/>
      <c r="D24" s="43"/>
      <c r="E24" s="43"/>
      <c r="F24" s="43"/>
      <c r="G24" s="43"/>
      <c r="H24" s="43"/>
      <c r="I24" s="43"/>
      <c r="J24" s="87"/>
      <c r="K24" s="43"/>
      <c r="L24" s="43"/>
      <c r="M24" s="325"/>
      <c r="N24" s="43"/>
      <c r="O24" s="43"/>
      <c r="P24" s="411"/>
      <c r="Q24" s="43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"/>
      <c r="AJ24" s="56"/>
      <c r="AK24" s="1"/>
      <c r="AL24" s="5"/>
      <c r="AM24"/>
      <c r="AN24"/>
      <c r="AO24" s="51">
        <v>54</v>
      </c>
      <c r="AP24" s="52" t="s">
        <v>686</v>
      </c>
    </row>
    <row r="25" spans="1:44" ht="15.6">
      <c r="A25" s="43"/>
      <c r="B25" s="401">
        <f>+'Ark1'!C551</f>
        <v>2023</v>
      </c>
      <c r="C25" s="401">
        <f>+'Ark1'!O551</f>
        <v>1</v>
      </c>
      <c r="D25" s="52" t="str">
        <f>VLOOKUP(C25,RNR!$A$32:$B$45,2)</f>
        <v>Østfold</v>
      </c>
      <c r="E25" s="401">
        <f>+'Ark1'!Q551</f>
        <v>212</v>
      </c>
      <c r="F25" s="401">
        <f>+'Ark1'!R551</f>
        <v>1476</v>
      </c>
      <c r="G25" s="402">
        <f>+'Ark1'!AE551</f>
        <v>2.5865694658628904</v>
      </c>
      <c r="H25" s="402">
        <f t="shared" ref="H25:H38" si="15">+G25-G40</f>
        <v>8.3296950146734439E-2</v>
      </c>
      <c r="I25" s="402">
        <f>+'Ark1'!AF551</f>
        <v>2.7656717237581545</v>
      </c>
      <c r="J25" s="87"/>
      <c r="K25" s="403">
        <f>+'Ark1'!S551</f>
        <v>4.4087193460490468</v>
      </c>
      <c r="L25" s="404">
        <f t="shared" ref="L25:L38" si="16">+K25-K40</f>
        <v>6.9341107707078464E-2</v>
      </c>
      <c r="M25" s="325"/>
      <c r="N25" s="366">
        <f>+IF(F25=0,"",'Ark1'!AR551)</f>
        <v>224.54287739192063</v>
      </c>
      <c r="O25" s="114">
        <f>+IF(F25=0,"",'Ark1'!AS551)</f>
        <v>28.409243468739842</v>
      </c>
      <c r="P25" s="411"/>
      <c r="Q25" s="403">
        <f>+'Ark1'!T551</f>
        <v>8.2317073170731714</v>
      </c>
      <c r="R25" s="404">
        <f t="shared" ref="R25:R38" si="17">+Q25-Q40</f>
        <v>8.1933269300410672E-2</v>
      </c>
      <c r="S25" s="405">
        <f>+'Ark1'!U551</f>
        <v>320.73143631436278</v>
      </c>
      <c r="T25" s="406">
        <f t="shared" ref="T25:T38" si="18">+S25-S40</f>
        <v>4.2439863466410657</v>
      </c>
      <c r="U25" s="407">
        <f>+'Ark1'!W551</f>
        <v>78.184281842818436</v>
      </c>
      <c r="V25" s="407">
        <f>+'Ark1'!X551</f>
        <v>30.352303523035239</v>
      </c>
      <c r="W25" s="407">
        <f>+'Ark1'!AG551</f>
        <v>2352.1665485471294</v>
      </c>
      <c r="X25" s="406">
        <f t="shared" ref="X25:X38" si="19">+W25-W40</f>
        <v>-15.158434526668771</v>
      </c>
      <c r="Y25" s="115">
        <f>+'Ark1'!AH551</f>
        <v>95.596205962059614</v>
      </c>
      <c r="Z25" s="405">
        <f>+'Ark1'!AI551</f>
        <v>34.688346883468846</v>
      </c>
      <c r="AA25" s="75"/>
      <c r="AB25" s="407">
        <f>+'Ark1'!Y551</f>
        <v>65.613982525185108</v>
      </c>
      <c r="AC25" s="403">
        <f>+'Ark1'!Z551</f>
        <v>1.8359689005137405</v>
      </c>
      <c r="AD25" s="403">
        <f>+'Ark1'!AA551</f>
        <v>2.3862688865443342</v>
      </c>
      <c r="AE25" s="407">
        <f t="shared" ref="AE25:AE30" si="20">1000*S25/W25</f>
        <v>136.35575104682533</v>
      </c>
      <c r="AF25" s="408">
        <f t="shared" ref="AF25:AF30" si="21">+S25/K25</f>
        <v>72.749343094790561</v>
      </c>
      <c r="AG25" s="407">
        <f t="shared" ref="AG25:AG30" si="22">+F25/E25</f>
        <v>6.9622641509433958</v>
      </c>
      <c r="AH25" s="43"/>
      <c r="AI25" s="4"/>
      <c r="AJ25" s="56"/>
      <c r="AK25" s="1"/>
      <c r="AL25" s="5"/>
      <c r="AM25"/>
      <c r="AN25"/>
      <c r="AO25" s="2"/>
      <c r="AP25" s="2"/>
    </row>
    <row r="26" spans="1:44" ht="15.6">
      <c r="A26" s="43"/>
      <c r="B26" s="401">
        <f>+'Ark1'!C552</f>
        <v>2023</v>
      </c>
      <c r="C26" s="401">
        <f>+'Ark1'!O552</f>
        <v>2</v>
      </c>
      <c r="D26" s="52" t="str">
        <f>VLOOKUP(C26,RNR!$A$32:$B$45,2)</f>
        <v>Akershus</v>
      </c>
      <c r="E26" s="401">
        <f>+'Ark1'!Q552</f>
        <v>252</v>
      </c>
      <c r="F26" s="401">
        <f>+'Ark1'!R552</f>
        <v>1929</v>
      </c>
      <c r="G26" s="402">
        <f>+'Ark1'!AE552</f>
        <v>3.3804149726622739</v>
      </c>
      <c r="H26" s="402">
        <f t="shared" si="15"/>
        <v>0.4650478852820652</v>
      </c>
      <c r="I26" s="402">
        <f>+'Ark1'!AF552</f>
        <v>3.6219674111535038</v>
      </c>
      <c r="J26" s="87"/>
      <c r="K26" s="403">
        <f>+'Ark1'!S552</f>
        <v>4.8076923076923057</v>
      </c>
      <c r="L26" s="404">
        <f t="shared" si="16"/>
        <v>0.20346773848718946</v>
      </c>
      <c r="M26" s="325"/>
      <c r="N26" s="366">
        <f>+IF(F26=0,"",'Ark1'!AR552)</f>
        <v>222.20710382513664</v>
      </c>
      <c r="O26" s="114">
        <f>+IF(F26=0,"",'Ark1'!AS552)</f>
        <v>29.390316955232151</v>
      </c>
      <c r="P26" s="411"/>
      <c r="Q26" s="403">
        <f>+'Ark1'!T552</f>
        <v>8.322965266977711</v>
      </c>
      <c r="R26" s="404">
        <f t="shared" si="17"/>
        <v>4.4694756999884788E-2</v>
      </c>
      <c r="S26" s="405">
        <f>+'Ark1'!U552</f>
        <v>321.39533437014006</v>
      </c>
      <c r="T26" s="406">
        <f t="shared" si="18"/>
        <v>2.0059773856609695</v>
      </c>
      <c r="U26" s="407">
        <f>+'Ark1'!W552</f>
        <v>77.449455676516351</v>
      </c>
      <c r="V26" s="407">
        <f>+'Ark1'!X552</f>
        <v>31.259720062208395</v>
      </c>
      <c r="W26" s="407">
        <f>+'Ark1'!AG552</f>
        <v>2470.0562841530054</v>
      </c>
      <c r="X26" s="406">
        <f t="shared" si="19"/>
        <v>110.81864269975995</v>
      </c>
      <c r="Y26" s="115">
        <f>+'Ark1'!AH552</f>
        <v>94.815966822187647</v>
      </c>
      <c r="Z26" s="405">
        <f>+'Ark1'!AI552</f>
        <v>48.315189217211</v>
      </c>
      <c r="AA26" s="75"/>
      <c r="AB26" s="407">
        <f>+'Ark1'!Y552</f>
        <v>70.318498694781681</v>
      </c>
      <c r="AC26" s="403">
        <f>+'Ark1'!Z552</f>
        <v>2.0631900171263422</v>
      </c>
      <c r="AD26" s="403">
        <f>+'Ark1'!AA552</f>
        <v>2.55065758998626</v>
      </c>
      <c r="AE26" s="407">
        <f t="shared" si="20"/>
        <v>130.11660359000609</v>
      </c>
      <c r="AF26" s="408">
        <f t="shared" si="21"/>
        <v>66.850229548989162</v>
      </c>
      <c r="AG26" s="407">
        <f t="shared" si="22"/>
        <v>7.6547619047619051</v>
      </c>
      <c r="AH26" s="43"/>
      <c r="AI26" s="4"/>
      <c r="AJ26" s="56"/>
      <c r="AK26" s="1"/>
      <c r="AL26" s="5"/>
      <c r="AM26"/>
      <c r="AN26"/>
      <c r="AO26" s="2"/>
      <c r="AP26" s="2"/>
    </row>
    <row r="27" spans="1:44" ht="15.6">
      <c r="A27" s="43"/>
      <c r="B27" s="401">
        <f>+'Ark1'!C553</f>
        <v>2023</v>
      </c>
      <c r="C27" s="401">
        <f>+'Ark1'!O553</f>
        <v>3</v>
      </c>
      <c r="D27" s="52" t="str">
        <f>VLOOKUP(C27,RNR!$A$32:$B$45,2)</f>
        <v>Buskerud</v>
      </c>
      <c r="E27" s="401">
        <f>+'Ark1'!Q553</f>
        <v>313</v>
      </c>
      <c r="F27" s="401">
        <f>+'Ark1'!R553</f>
        <v>1695</v>
      </c>
      <c r="G27" s="402">
        <f>+'Ark1'!AE553</f>
        <v>2.9703490817327913</v>
      </c>
      <c r="H27" s="402">
        <f t="shared" si="15"/>
        <v>-8.8847091443892801E-2</v>
      </c>
      <c r="I27" s="402">
        <f>+'Ark1'!AF553</f>
        <v>3.1435110566020055</v>
      </c>
      <c r="J27" s="87"/>
      <c r="K27" s="403">
        <f>+'Ark1'!S553</f>
        <v>4.5852071005917185</v>
      </c>
      <c r="L27" s="404">
        <f t="shared" si="16"/>
        <v>-8.3233559333772966E-2</v>
      </c>
      <c r="M27" s="325"/>
      <c r="N27" s="366">
        <f>+IF(F27=0,"",'Ark1'!AR553)</f>
        <v>222.38113207547173</v>
      </c>
      <c r="O27" s="114">
        <f>+IF(F27=0,"",'Ark1'!AS553)</f>
        <v>28.984717423325591</v>
      </c>
      <c r="P27" s="411"/>
      <c r="Q27" s="403">
        <f>+'Ark1'!T553</f>
        <v>8.3480825958702063</v>
      </c>
      <c r="R27" s="404">
        <f t="shared" si="17"/>
        <v>1.1051428411146702E-2</v>
      </c>
      <c r="S27" s="405">
        <f>+'Ark1'!U553</f>
        <v>317.44796460177037</v>
      </c>
      <c r="T27" s="406">
        <f t="shared" si="18"/>
        <v>-5.1457966237978212</v>
      </c>
      <c r="U27" s="407">
        <f>+'Ark1'!W553</f>
        <v>77.404129793510307</v>
      </c>
      <c r="V27" s="407">
        <f>+'Ark1'!X553</f>
        <v>29.557522123893804</v>
      </c>
      <c r="W27" s="407">
        <f>+'Ark1'!AG553</f>
        <v>2416.3842767295596</v>
      </c>
      <c r="X27" s="406">
        <f t="shared" si="19"/>
        <v>9.1266149815469362</v>
      </c>
      <c r="Y27" s="115">
        <f>+'Ark1'!AH553</f>
        <v>93.805309734513287</v>
      </c>
      <c r="Z27" s="405">
        <f>+'Ark1'!AI553</f>
        <v>42.654867256637175</v>
      </c>
      <c r="AA27" s="75"/>
      <c r="AB27" s="407">
        <f>+'Ark1'!Y553</f>
        <v>72.653648682967855</v>
      </c>
      <c r="AC27" s="403">
        <f>+'Ark1'!Z553</f>
        <v>2.028573115032188</v>
      </c>
      <c r="AD27" s="403">
        <f>+'Ark1'!AA553</f>
        <v>2.6011832193581719</v>
      </c>
      <c r="AE27" s="407">
        <f t="shared" si="20"/>
        <v>131.37312953857588</v>
      </c>
      <c r="AF27" s="408">
        <f t="shared" si="21"/>
        <v>69.23307009639845</v>
      </c>
      <c r="AG27" s="407">
        <f t="shared" si="22"/>
        <v>5.4153354632587858</v>
      </c>
      <c r="AH27" s="43"/>
      <c r="AI27" s="4"/>
      <c r="AJ27" s="56"/>
      <c r="AK27" s="1"/>
      <c r="AL27" s="5"/>
      <c r="AM27"/>
      <c r="AN27"/>
      <c r="AO27" s="2"/>
      <c r="AP27" s="2"/>
    </row>
    <row r="28" spans="1:44" ht="15.6">
      <c r="A28" s="43"/>
      <c r="B28" s="401">
        <f>+'Ark1'!C554</f>
        <v>2023</v>
      </c>
      <c r="C28" s="401">
        <f>+'Ark1'!O554</f>
        <v>4</v>
      </c>
      <c r="D28" s="52" t="str">
        <f>VLOOKUP(C28,RNR!$A$32:$B$45,2)</f>
        <v>Innlandet</v>
      </c>
      <c r="E28" s="401">
        <f>+'Ark1'!Q554</f>
        <v>1976</v>
      </c>
      <c r="F28" s="401">
        <f>+'Ark1'!R554</f>
        <v>11712</v>
      </c>
      <c r="G28" s="402">
        <f>+'Ark1'!AE554</f>
        <v>20.524323566521801</v>
      </c>
      <c r="H28" s="402">
        <f t="shared" si="15"/>
        <v>0.41410846931596623</v>
      </c>
      <c r="I28" s="402">
        <f>+'Ark1'!AF554</f>
        <v>21.148921424301594</v>
      </c>
      <c r="J28" s="87"/>
      <c r="K28" s="403">
        <f>+'Ark1'!S554</f>
        <v>4.2745501285347052</v>
      </c>
      <c r="L28" s="404">
        <f t="shared" si="16"/>
        <v>9.1902095575661313E-2</v>
      </c>
      <c r="M28" s="325"/>
      <c r="N28" s="366">
        <f>+IF(F28=0,"",'Ark1'!AR554)</f>
        <v>222.92756796205077</v>
      </c>
      <c r="O28" s="114">
        <f>+IF(F28=0,"",'Ark1'!AS554)</f>
        <v>28.028560420172312</v>
      </c>
      <c r="P28" s="411"/>
      <c r="Q28" s="403">
        <f>+'Ark1'!T554</f>
        <v>8.1346482240437155</v>
      </c>
      <c r="R28" s="404">
        <f t="shared" si="17"/>
        <v>2.9939127290260714E-2</v>
      </c>
      <c r="S28" s="405">
        <f>+'Ark1'!U554</f>
        <v>309.08961748633845</v>
      </c>
      <c r="T28" s="406">
        <f t="shared" si="18"/>
        <v>0.16861459337729912</v>
      </c>
      <c r="U28" s="407">
        <f>+'Ark1'!W554</f>
        <v>75.136612021857914</v>
      </c>
      <c r="V28" s="407">
        <f>+'Ark1'!X554</f>
        <v>24.009562841530059</v>
      </c>
      <c r="W28" s="407">
        <f>+'Ark1'!AG554</f>
        <v>2352.940156905674</v>
      </c>
      <c r="X28" s="406">
        <f t="shared" si="19"/>
        <v>66.572507295959895</v>
      </c>
      <c r="Y28" s="115">
        <f>+'Ark1'!AH554</f>
        <v>93.570696721311506</v>
      </c>
      <c r="Z28" s="405">
        <f>+'Ark1'!AI554</f>
        <v>35.280054644808743</v>
      </c>
      <c r="AA28" s="75"/>
      <c r="AB28" s="407">
        <f>+'Ark1'!Y554</f>
        <v>64.285215611095666</v>
      </c>
      <c r="AC28" s="403">
        <f>+'Ark1'!Z554</f>
        <v>1.9705162555528548</v>
      </c>
      <c r="AD28" s="403">
        <f>+'Ark1'!AA554</f>
        <v>2.4838731858335406</v>
      </c>
      <c r="AE28" s="407">
        <f t="shared" si="20"/>
        <v>131.36314435332639</v>
      </c>
      <c r="AF28" s="408">
        <f t="shared" si="21"/>
        <v>72.309274237542482</v>
      </c>
      <c r="AG28" s="407">
        <f t="shared" si="22"/>
        <v>5.9271255060728745</v>
      </c>
      <c r="AH28" s="43"/>
      <c r="AI28" s="4"/>
      <c r="AJ28" s="56"/>
      <c r="AK28" s="1"/>
      <c r="AL28" s="5"/>
      <c r="AM28"/>
      <c r="AN28"/>
      <c r="AO28" s="2"/>
      <c r="AP28" s="2"/>
    </row>
    <row r="29" spans="1:44" ht="15.6">
      <c r="A29" s="43"/>
      <c r="B29" s="401">
        <f>+'Ark1'!C555</f>
        <v>2023</v>
      </c>
      <c r="C29" s="401">
        <f>+'Ark1'!O555</f>
        <v>7</v>
      </c>
      <c r="D29" s="52" t="str">
        <f>VLOOKUP(C29,RNR!$A$32:$B$45,2)</f>
        <v>Vestfold</v>
      </c>
      <c r="E29" s="401">
        <f>+'Ark1'!Q555</f>
        <v>134</v>
      </c>
      <c r="F29" s="401">
        <f>+'Ark1'!R555</f>
        <v>990</v>
      </c>
      <c r="G29" s="402">
        <f>+'Ark1'!AE555</f>
        <v>1.7348941539324263</v>
      </c>
      <c r="H29" s="402">
        <f t="shared" si="15"/>
        <v>0.13014941015828652</v>
      </c>
      <c r="I29" s="402">
        <f>+'Ark1'!AF555</f>
        <v>1.8544300264187463</v>
      </c>
      <c r="J29" s="87"/>
      <c r="K29" s="403">
        <f>+'Ark1'!S555</f>
        <v>4.7827411167512688</v>
      </c>
      <c r="L29" s="404">
        <f t="shared" si="16"/>
        <v>0.19224566680182509</v>
      </c>
      <c r="M29" s="325"/>
      <c r="N29" s="366">
        <f>+IF(F29=0,"",'Ark1'!AR555)</f>
        <v>222.34004237288141</v>
      </c>
      <c r="O29" s="114">
        <f>+IF(F29=0,"",'Ark1'!AS555)</f>
        <v>29.151922696063416</v>
      </c>
      <c r="P29" s="411"/>
      <c r="Q29" s="403">
        <f>+'Ark1'!T555</f>
        <v>8.2484848484848499</v>
      </c>
      <c r="R29" s="404">
        <f t="shared" si="17"/>
        <v>6.4194818273369592E-2</v>
      </c>
      <c r="S29" s="405">
        <f>+'Ark1'!U555</f>
        <v>320.62878787878793</v>
      </c>
      <c r="T29" s="406">
        <f t="shared" si="18"/>
        <v>1.0692108395128344</v>
      </c>
      <c r="U29" s="407">
        <f>+'Ark1'!W555</f>
        <v>78.080808080808097</v>
      </c>
      <c r="V29" s="407">
        <f>+'Ark1'!X555</f>
        <v>31.919191919191924</v>
      </c>
      <c r="W29" s="407">
        <f>+'Ark1'!AG555</f>
        <v>2478.5190677966102</v>
      </c>
      <c r="X29" s="406">
        <f t="shared" si="19"/>
        <v>54.39516428783827</v>
      </c>
      <c r="Y29" s="115">
        <f>+'Ark1'!AH555</f>
        <v>95.353535353535321</v>
      </c>
      <c r="Z29" s="405">
        <f>+'Ark1'!AI555</f>
        <v>50</v>
      </c>
      <c r="AA29" s="75"/>
      <c r="AB29" s="407">
        <f>+'Ark1'!Y555</f>
        <v>72.511943910240021</v>
      </c>
      <c r="AC29" s="403">
        <f>+'Ark1'!Z555</f>
        <v>2.0697761397606964</v>
      </c>
      <c r="AD29" s="403">
        <f>+'Ark1'!AA555</f>
        <v>2.4017823195236714</v>
      </c>
      <c r="AE29" s="407">
        <f t="shared" si="20"/>
        <v>129.36305072037439</v>
      </c>
      <c r="AF29" s="408">
        <f t="shared" si="21"/>
        <v>67.038708567311858</v>
      </c>
      <c r="AG29" s="407">
        <f t="shared" si="22"/>
        <v>7.3880597014925371</v>
      </c>
      <c r="AH29" s="43"/>
      <c r="AI29" s="4"/>
      <c r="AJ29" s="56"/>
      <c r="AK29" s="1"/>
      <c r="AL29" s="5"/>
      <c r="AM29"/>
      <c r="AN29"/>
      <c r="AO29" s="2"/>
      <c r="AP29" s="2"/>
    </row>
    <row r="30" spans="1:44" ht="15.6">
      <c r="A30" s="43"/>
      <c r="B30" s="401">
        <f>+'Ark1'!C556</f>
        <v>2023</v>
      </c>
      <c r="C30" s="401">
        <f>+'Ark1'!O556</f>
        <v>8</v>
      </c>
      <c r="D30" s="52" t="str">
        <f>VLOOKUP(C30,RNR!$A$32:$B$45,2)</f>
        <v>Telemark</v>
      </c>
      <c r="E30" s="401">
        <f>+'Ark1'!Q556</f>
        <v>212</v>
      </c>
      <c r="F30" s="401">
        <f>+'Ark1'!R556</f>
        <v>1021</v>
      </c>
      <c r="G30" s="402">
        <f>+'Ark1'!AE556</f>
        <v>1.7892191223888969</v>
      </c>
      <c r="H30" s="402">
        <f t="shared" si="15"/>
        <v>0.13760872144511982</v>
      </c>
      <c r="I30" s="402">
        <f>+'Ark1'!AF556</f>
        <v>1.8928141238270164</v>
      </c>
      <c r="J30" s="87"/>
      <c r="K30" s="403">
        <f>+'Ark1'!S556</f>
        <v>4.835952848722985</v>
      </c>
      <c r="L30" s="404">
        <f t="shared" si="16"/>
        <v>9.7974438516899909E-2</v>
      </c>
      <c r="M30" s="325"/>
      <c r="N30" s="366">
        <f>+IF(F30=0,"",'Ark1'!AR556)</f>
        <v>220.71167512690351</v>
      </c>
      <c r="O30" s="114">
        <f>+IF(F30=0,"",'Ark1'!AS556)</f>
        <v>29.406362672222475</v>
      </c>
      <c r="P30" s="411"/>
      <c r="Q30" s="403">
        <f>+'Ark1'!T556</f>
        <v>8.5122428991185135</v>
      </c>
      <c r="R30" s="404">
        <f t="shared" si="17"/>
        <v>-4.4508568591860254E-2</v>
      </c>
      <c r="S30" s="405">
        <f>+'Ark1'!U556</f>
        <v>317.32879529872679</v>
      </c>
      <c r="T30" s="406">
        <f t="shared" si="18"/>
        <v>-1.3309307286704666</v>
      </c>
      <c r="U30" s="407">
        <f>+'Ark1'!W556</f>
        <v>78.844270323212513</v>
      </c>
      <c r="V30" s="407">
        <f>+'Ark1'!X556</f>
        <v>31.635651322233102</v>
      </c>
      <c r="W30" s="407">
        <f>+'Ark1'!AG556</f>
        <v>2463.2994923857873</v>
      </c>
      <c r="X30" s="406">
        <f t="shared" si="19"/>
        <v>26.485296143615869</v>
      </c>
      <c r="Y30" s="115">
        <f>+'Ark1'!AH556</f>
        <v>96.474045053868764</v>
      </c>
      <c r="Z30" s="405">
        <f>+'Ark1'!AI556</f>
        <v>53.672869735553377</v>
      </c>
      <c r="AA30" s="75"/>
      <c r="AB30" s="407">
        <f>+'Ark1'!Y556</f>
        <v>70.993243208157722</v>
      </c>
      <c r="AC30" s="403">
        <f>+'Ark1'!Z556</f>
        <v>2.023235451047078</v>
      </c>
      <c r="AD30" s="403">
        <f>+'Ark1'!AA556</f>
        <v>2.6788790037458017</v>
      </c>
      <c r="AE30" s="407">
        <f t="shared" si="20"/>
        <v>128.8226609389601</v>
      </c>
      <c r="AF30" s="408">
        <f t="shared" si="21"/>
        <v>65.618670244587435</v>
      </c>
      <c r="AG30" s="407">
        <f t="shared" si="22"/>
        <v>4.8160377358490569</v>
      </c>
      <c r="AH30" s="43"/>
      <c r="AI30" s="4"/>
      <c r="AJ30" s="56"/>
      <c r="AK30" s="13"/>
      <c r="AL30" s="5"/>
      <c r="AM30"/>
      <c r="AN30"/>
      <c r="AO30" s="2"/>
      <c r="AP30" s="4"/>
      <c r="AQ30" s="4"/>
      <c r="AR30" s="4"/>
    </row>
    <row r="31" spans="1:44" s="530" customFormat="1" ht="15.6">
      <c r="A31" s="43"/>
      <c r="B31" s="401">
        <f>+'Ark1'!C557</f>
        <v>2023</v>
      </c>
      <c r="C31" s="401">
        <f>+'Ark1'!O557</f>
        <v>9</v>
      </c>
      <c r="D31" s="52" t="str">
        <f>VLOOKUP(C31,RNR!$A$32:$B$45,2)</f>
        <v>Agder</v>
      </c>
      <c r="E31" s="401">
        <f>+'Ark1'!Q557</f>
        <v>502</v>
      </c>
      <c r="F31" s="401">
        <f>+'Ark1'!R557</f>
        <v>2317</v>
      </c>
      <c r="G31" s="402">
        <f>+'Ark1'!AE557</f>
        <v>4.0603532875367989</v>
      </c>
      <c r="H31" s="402">
        <f t="shared" si="15"/>
        <v>0.22221757105786466</v>
      </c>
      <c r="I31" s="402">
        <f>+'Ark1'!AF557</f>
        <v>4.0603255813314068</v>
      </c>
      <c r="J31" s="87"/>
      <c r="K31" s="403">
        <f>+'Ark1'!S557</f>
        <v>4.2574772431729508</v>
      </c>
      <c r="L31" s="404">
        <f t="shared" si="16"/>
        <v>0.10398887107992838</v>
      </c>
      <c r="M31" s="325"/>
      <c r="N31" s="366">
        <f>+IF(F31=0,"",'Ark1'!AR557)</f>
        <v>220.46787709497204</v>
      </c>
      <c r="O31" s="114">
        <f>+IF(F31=0,"",'Ark1'!AS557)</f>
        <v>28.142478389793496</v>
      </c>
      <c r="P31" s="411"/>
      <c r="Q31" s="403">
        <f>+'Ark1'!T557</f>
        <v>8.2300388433318936</v>
      </c>
      <c r="R31" s="404">
        <f t="shared" si="17"/>
        <v>0.27888094859504875</v>
      </c>
      <c r="S31" s="405">
        <f>+'Ark1'!U557</f>
        <v>299.9591281829953</v>
      </c>
      <c r="T31" s="406">
        <f t="shared" si="18"/>
        <v>-4.1457080162786042E-2</v>
      </c>
      <c r="U31" s="407">
        <f>+'Ark1'!W557</f>
        <v>73.888649115235225</v>
      </c>
      <c r="V31" s="407">
        <f>+'Ark1'!X557</f>
        <v>20.328010358221832</v>
      </c>
      <c r="W31" s="407">
        <f>+'Ark1'!AG557</f>
        <v>2410.8030726256993</v>
      </c>
      <c r="X31" s="406">
        <f t="shared" si="19"/>
        <v>30.941822055183366</v>
      </c>
      <c r="Y31" s="115">
        <f>+'Ark1'!AH557</f>
        <v>92.706085455330182</v>
      </c>
      <c r="Z31" s="405">
        <f>+'Ark1'!AI557</f>
        <v>37.721191195511437</v>
      </c>
      <c r="AA31" s="75"/>
      <c r="AB31" s="407">
        <f>+'Ark1'!Y557</f>
        <v>63.116587696096339</v>
      </c>
      <c r="AC31" s="403">
        <f>+'Ark1'!Z557</f>
        <v>1.9392808638238124</v>
      </c>
      <c r="AD31" s="403">
        <f>+'Ark1'!AA557</f>
        <v>2.7462368253892282</v>
      </c>
      <c r="AE31" s="407">
        <f t="shared" ref="AE31:AE38" si="23">1000*S31/W31</f>
        <v>124.42290769784782</v>
      </c>
      <c r="AF31" s="408">
        <f t="shared" ref="AF31:AF38" si="24">+S31/K31</f>
        <v>70.454663889041981</v>
      </c>
      <c r="AG31" s="407">
        <f t="shared" ref="AG31:AG38" si="25">+F31/E31</f>
        <v>4.6155378486055776</v>
      </c>
      <c r="AH31" s="43"/>
      <c r="AI31" s="4"/>
      <c r="AJ31" s="56"/>
      <c r="AK31" s="13"/>
      <c r="AL31" s="5"/>
      <c r="AO31" s="532"/>
      <c r="AP31" s="4"/>
      <c r="AQ31" s="4"/>
      <c r="AR31" s="4"/>
    </row>
    <row r="32" spans="1:44" s="530" customFormat="1" ht="15.6">
      <c r="A32" s="43"/>
      <c r="B32" s="401">
        <f>+'Ark1'!C558</f>
        <v>2023</v>
      </c>
      <c r="C32" s="401">
        <f>+'Ark1'!O558</f>
        <v>11</v>
      </c>
      <c r="D32" s="52" t="str">
        <f>VLOOKUP(C32,RNR!$A$32:$B$45,2)</f>
        <v>Rogaland</v>
      </c>
      <c r="E32" s="401">
        <f>+'Ark1'!Q558</f>
        <v>1474</v>
      </c>
      <c r="F32" s="401">
        <f>+'Ark1'!R558</f>
        <v>9404</v>
      </c>
      <c r="G32" s="402">
        <f>+'Ark1'!AE558</f>
        <v>16.47974204402075</v>
      </c>
      <c r="H32" s="402">
        <f t="shared" si="15"/>
        <v>-0.44684047993729337</v>
      </c>
      <c r="I32" s="402">
        <f>+'Ark1'!AF558</f>
        <v>16.326554432719504</v>
      </c>
      <c r="J32" s="87"/>
      <c r="K32" s="403">
        <f>+'Ark1'!S558</f>
        <v>3.7713124398331392</v>
      </c>
      <c r="L32" s="404">
        <f t="shared" si="16"/>
        <v>8.3800468946335194E-2</v>
      </c>
      <c r="M32" s="325"/>
      <c r="N32" s="366">
        <f>+IF(F32=0,"",'Ark1'!AR558)</f>
        <v>223.62116316639745</v>
      </c>
      <c r="O32" s="114">
        <f>+IF(F32=0,"",'Ark1'!AS558)</f>
        <v>26.721353821065161</v>
      </c>
      <c r="P32" s="411"/>
      <c r="Q32" s="403">
        <f>+'Ark1'!T558</f>
        <v>7.8642067205444484</v>
      </c>
      <c r="R32" s="404">
        <f t="shared" si="17"/>
        <v>7.5587281934558881E-2</v>
      </c>
      <c r="S32" s="405">
        <f>+'Ark1'!U558</f>
        <v>297.17288281582393</v>
      </c>
      <c r="T32" s="406">
        <f t="shared" si="18"/>
        <v>1.042299466576992</v>
      </c>
      <c r="U32" s="407">
        <f>+'Ark1'!W558</f>
        <v>72.341556784347063</v>
      </c>
      <c r="V32" s="407">
        <f>+'Ark1'!X558</f>
        <v>18.141216503615485</v>
      </c>
      <c r="W32" s="407">
        <f>+'Ark1'!AG558</f>
        <v>2213.4690745441953</v>
      </c>
      <c r="X32" s="406">
        <f t="shared" si="19"/>
        <v>34.497071672695256</v>
      </c>
      <c r="Y32" s="115">
        <f>+'Ark1'!AH558</f>
        <v>92.0884729902169</v>
      </c>
      <c r="Z32" s="405">
        <f>+'Ark1'!AI558</f>
        <v>25</v>
      </c>
      <c r="AA32" s="75"/>
      <c r="AB32" s="407">
        <f>+'Ark1'!Y558</f>
        <v>61.261849839361346</v>
      </c>
      <c r="AC32" s="403">
        <f>+'Ark1'!Z558</f>
        <v>1.817924720829392</v>
      </c>
      <c r="AD32" s="403">
        <f>+'Ark1'!AA558</f>
        <v>2.4256180938453729</v>
      </c>
      <c r="AE32" s="407">
        <f t="shared" si="23"/>
        <v>134.25662288822298</v>
      </c>
      <c r="AF32" s="408">
        <f t="shared" si="24"/>
        <v>78.798266533698353</v>
      </c>
      <c r="AG32" s="407">
        <f t="shared" si="25"/>
        <v>6.3799185888738128</v>
      </c>
      <c r="AH32" s="43"/>
      <c r="AI32" s="4"/>
      <c r="AJ32" s="56"/>
      <c r="AK32" s="13"/>
      <c r="AL32" s="5"/>
      <c r="AO32" s="532"/>
      <c r="AP32" s="4"/>
      <c r="AQ32" s="4"/>
      <c r="AR32" s="4"/>
    </row>
    <row r="33" spans="1:44" s="530" customFormat="1" ht="15.6">
      <c r="A33" s="43"/>
      <c r="B33" s="401">
        <f>+'Ark1'!C559</f>
        <v>2023</v>
      </c>
      <c r="C33" s="401">
        <f>+'Ark1'!O559</f>
        <v>14</v>
      </c>
      <c r="D33" s="52" t="str">
        <f>VLOOKUP(C33,RNR!$A$32:$B$45,2)</f>
        <v>Vestland</v>
      </c>
      <c r="E33" s="401">
        <f>+'Ark1'!Q559</f>
        <v>1226</v>
      </c>
      <c r="F33" s="401">
        <f>+'Ark1'!R559</f>
        <v>5421</v>
      </c>
      <c r="G33" s="402">
        <f>+'Ark1'!AE559</f>
        <v>9.4998598065330171</v>
      </c>
      <c r="H33" s="402">
        <f t="shared" si="15"/>
        <v>8.9559058298561922E-2</v>
      </c>
      <c r="I33" s="402">
        <f>+'Ark1'!AF559</f>
        <v>9.0064935263605896</v>
      </c>
      <c r="J33" s="87"/>
      <c r="K33" s="403">
        <f>+'Ark1'!S559</f>
        <v>3.4032586558044802</v>
      </c>
      <c r="L33" s="404">
        <f t="shared" si="16"/>
        <v>-0.1016458356771941</v>
      </c>
      <c r="M33" s="325"/>
      <c r="N33" s="366">
        <f>+IF(F33=0,"",'Ark1'!AR559)</f>
        <v>222.43434535104367</v>
      </c>
      <c r="O33" s="114">
        <f>+IF(F33=0,"",'Ark1'!AS559)</f>
        <v>25.800333824723168</v>
      </c>
      <c r="P33" s="411"/>
      <c r="Q33" s="403">
        <f>+'Ark1'!T559</f>
        <v>7.6373362848183008</v>
      </c>
      <c r="R33" s="404">
        <f t="shared" si="17"/>
        <v>8.6417514425033204E-2</v>
      </c>
      <c r="S33" s="405">
        <f>+'Ark1'!U559</f>
        <v>284.38297362110274</v>
      </c>
      <c r="T33" s="406">
        <f t="shared" si="18"/>
        <v>-2.7395766107367194</v>
      </c>
      <c r="U33" s="407">
        <f>+'Ark1'!W559</f>
        <v>68.419110865154025</v>
      </c>
      <c r="V33" s="407">
        <f>+'Ark1'!X559</f>
        <v>10.219516694336837</v>
      </c>
      <c r="W33" s="407">
        <f>+'Ark1'!AG559</f>
        <v>2175.18614800759</v>
      </c>
      <c r="X33" s="406">
        <f t="shared" si="19"/>
        <v>34.878372823535301</v>
      </c>
      <c r="Y33" s="115">
        <f>+'Ark1'!AH559</f>
        <v>97.196089282420218</v>
      </c>
      <c r="Z33" s="405">
        <f>+'Ark1'!AI559</f>
        <v>13.023427411916622</v>
      </c>
      <c r="AA33" s="75"/>
      <c r="AB33" s="407">
        <f>+'Ark1'!Y559</f>
        <v>54.074461527580574</v>
      </c>
      <c r="AC33" s="403">
        <f>+'Ark1'!Z559</f>
        <v>1.3957044847269415</v>
      </c>
      <c r="AD33" s="403">
        <f>+'Ark1'!AA559</f>
        <v>2.3639908827136722</v>
      </c>
      <c r="AE33" s="407">
        <f t="shared" si="23"/>
        <v>130.73960308251762</v>
      </c>
      <c r="AF33" s="408">
        <f t="shared" si="24"/>
        <v>83.561962925171429</v>
      </c>
      <c r="AG33" s="407">
        <f t="shared" si="25"/>
        <v>4.4216965742251224</v>
      </c>
      <c r="AH33" s="43"/>
      <c r="AI33" s="4"/>
      <c r="AJ33" s="56"/>
      <c r="AK33" s="13"/>
      <c r="AL33" s="5"/>
      <c r="AO33" s="532"/>
      <c r="AP33" s="4"/>
      <c r="AQ33" s="4"/>
      <c r="AR33" s="4"/>
    </row>
    <row r="34" spans="1:44" s="530" customFormat="1" ht="15.6">
      <c r="A34" s="43"/>
      <c r="B34" s="401">
        <f>+'Ark1'!C560</f>
        <v>2023</v>
      </c>
      <c r="C34" s="401">
        <f>+'Ark1'!O560</f>
        <v>15</v>
      </c>
      <c r="D34" s="52" t="str">
        <f>VLOOKUP(C34,RNR!$A$32:$B$45,2)</f>
        <v>Møre og Romsdal</v>
      </c>
      <c r="E34" s="401">
        <f>+'Ark1'!Q560</f>
        <v>734</v>
      </c>
      <c r="F34" s="401">
        <f>+'Ark1'!R560</f>
        <v>4255</v>
      </c>
      <c r="G34" s="402">
        <f>+'Ark1'!AE560</f>
        <v>7.4565400252348253</v>
      </c>
      <c r="H34" s="402">
        <f t="shared" si="15"/>
        <v>-0.10822346480218137</v>
      </c>
      <c r="I34" s="402">
        <f>+'Ark1'!AF560</f>
        <v>7.281141142168531</v>
      </c>
      <c r="J34" s="87"/>
      <c r="K34" s="403">
        <f>+'Ark1'!S560</f>
        <v>3.5633569739952713</v>
      </c>
      <c r="L34" s="404">
        <f t="shared" si="16"/>
        <v>-2.8225589887056479E-2</v>
      </c>
      <c r="M34" s="325"/>
      <c r="N34" s="366">
        <f>+IF(F34=0,"",'Ark1'!AR560)</f>
        <v>223.6208375378406</v>
      </c>
      <c r="O34" s="114">
        <f>+IF(F34=0,"",'Ark1'!AS560)</f>
        <v>26.285440926603297</v>
      </c>
      <c r="P34" s="411"/>
      <c r="Q34" s="403">
        <f>+'Ark1'!T560</f>
        <v>8.0688601645123388</v>
      </c>
      <c r="R34" s="404">
        <f t="shared" si="17"/>
        <v>5.9246834027401718E-2</v>
      </c>
      <c r="S34" s="405">
        <f>+'Ark1'!U560</f>
        <v>292.90524089306638</v>
      </c>
      <c r="T34" s="406">
        <f t="shared" si="18"/>
        <v>-1.1224561802084168</v>
      </c>
      <c r="U34" s="407">
        <f>+'Ark1'!W560</f>
        <v>73.278495887191553</v>
      </c>
      <c r="V34" s="407">
        <f>+'Ark1'!X560</f>
        <v>13.349001175088135</v>
      </c>
      <c r="W34" s="407">
        <f>+'Ark1'!AG560</f>
        <v>2175.049192734612</v>
      </c>
      <c r="X34" s="406">
        <f t="shared" si="19"/>
        <v>17.264695886608479</v>
      </c>
      <c r="Y34" s="115">
        <f>+'Ark1'!AH560</f>
        <v>93.137485311398322</v>
      </c>
      <c r="Z34" s="405">
        <f>+'Ark1'!AI560</f>
        <v>13.748531139835483</v>
      </c>
      <c r="AA34" s="75"/>
      <c r="AB34" s="407">
        <f>+'Ark1'!Y560</f>
        <v>54.318609824243374</v>
      </c>
      <c r="AC34" s="403">
        <f>+'Ark1'!Z560</f>
        <v>1.528659428820647</v>
      </c>
      <c r="AD34" s="403">
        <f>+'Ark1'!AA560</f>
        <v>2.4588182257748437</v>
      </c>
      <c r="AE34" s="407">
        <f t="shared" si="23"/>
        <v>134.66603048403104</v>
      </c>
      <c r="AF34" s="408">
        <f t="shared" si="24"/>
        <v>82.199241622614679</v>
      </c>
      <c r="AG34" s="407">
        <f t="shared" si="25"/>
        <v>5.7970027247956404</v>
      </c>
      <c r="AH34" s="43"/>
      <c r="AI34" s="4"/>
      <c r="AJ34" s="56"/>
      <c r="AK34" s="13"/>
      <c r="AL34" s="5"/>
      <c r="AO34" s="532"/>
      <c r="AP34" s="4"/>
      <c r="AQ34" s="4"/>
      <c r="AR34" s="4"/>
    </row>
    <row r="35" spans="1:44" ht="15.6">
      <c r="A35" s="43"/>
      <c r="B35" s="401">
        <f>+'Ark1'!C561</f>
        <v>2023</v>
      </c>
      <c r="C35" s="401">
        <f>+'Ark1'!O561</f>
        <v>16</v>
      </c>
      <c r="D35" s="52" t="str">
        <f>VLOOKUP(C35,RNR!$A$32:$B$45,2)</f>
        <v>Trøndelag</v>
      </c>
      <c r="E35" s="401">
        <f>+'Ark1'!Q561</f>
        <v>1796</v>
      </c>
      <c r="F35" s="401">
        <f>+'Ark1'!R561</f>
        <v>11379</v>
      </c>
      <c r="G35" s="402">
        <f>+'Ark1'!AE561</f>
        <v>19.940768260199071</v>
      </c>
      <c r="H35" s="402">
        <f t="shared" si="15"/>
        <v>-0.6655763801473995</v>
      </c>
      <c r="I35" s="402">
        <f>+'Ark1'!AF561</f>
        <v>19.619515353080835</v>
      </c>
      <c r="J35" s="87"/>
      <c r="K35" s="403">
        <f>+'Ark1'!S561</f>
        <v>3.6970525944228738</v>
      </c>
      <c r="L35" s="404">
        <f t="shared" si="16"/>
        <v>-3.8600400932553569E-2</v>
      </c>
      <c r="M35" s="325"/>
      <c r="N35" s="366">
        <f>+IF(F35=0,"",'Ark1'!AR561)</f>
        <v>223.74733964658787</v>
      </c>
      <c r="O35" s="114">
        <f>+IF(F35=0,"",'Ark1'!AS561)</f>
        <v>26.488350404360368</v>
      </c>
      <c r="P35" s="411"/>
      <c r="Q35" s="403">
        <f>+'Ark1'!T561</f>
        <v>7.974953862378066</v>
      </c>
      <c r="R35" s="404">
        <f t="shared" si="17"/>
        <v>-9.5079860467202515E-2</v>
      </c>
      <c r="S35" s="405">
        <f>+'Ark1'!U561</f>
        <v>295.12869320678601</v>
      </c>
      <c r="T35" s="406">
        <f t="shared" si="18"/>
        <v>-0.97245650696237362</v>
      </c>
      <c r="U35" s="407">
        <f>+'Ark1'!W561</f>
        <v>72.343791194305297</v>
      </c>
      <c r="V35" s="407">
        <f>+'Ark1'!X561</f>
        <v>15.194656823973988</v>
      </c>
      <c r="W35" s="407">
        <f>+'Ark1'!AG561</f>
        <v>2199.9010055647755</v>
      </c>
      <c r="X35" s="406">
        <f t="shared" si="19"/>
        <v>19.660019831961108</v>
      </c>
      <c r="Y35" s="115">
        <f>+'Ark1'!AH561</f>
        <v>90.007909306617421</v>
      </c>
      <c r="Z35" s="405">
        <f>+'Ark1'!AI561</f>
        <v>18.323226997099923</v>
      </c>
      <c r="AA35" s="75"/>
      <c r="AB35" s="407">
        <f>+'Ark1'!Y561</f>
        <v>56.099003120606248</v>
      </c>
      <c r="AC35" s="403">
        <f>+'Ark1'!Z561</f>
        <v>1.6164028771812939</v>
      </c>
      <c r="AD35" s="403">
        <f>+'Ark1'!AA561</f>
        <v>2.5337143479712809</v>
      </c>
      <c r="AE35" s="407">
        <f t="shared" si="23"/>
        <v>134.15544265866558</v>
      </c>
      <c r="AF35" s="408">
        <f t="shared" si="24"/>
        <v>79.828102432731797</v>
      </c>
      <c r="AG35" s="407">
        <f t="shared" si="25"/>
        <v>6.3357461024498889</v>
      </c>
      <c r="AH35" s="43"/>
      <c r="AI35" s="4"/>
      <c r="AJ35" s="56"/>
      <c r="AK35" s="13"/>
      <c r="AL35" s="5"/>
      <c r="AM35"/>
      <c r="AN35"/>
      <c r="AO35" s="1"/>
      <c r="AP35" s="11"/>
      <c r="AQ35" s="11"/>
      <c r="AR35" s="11"/>
    </row>
    <row r="36" spans="1:44" ht="15.6">
      <c r="A36" s="43"/>
      <c r="B36" s="401">
        <f>+'Ark1'!C562</f>
        <v>2023</v>
      </c>
      <c r="C36" s="401">
        <f>+'Ark1'!O562</f>
        <v>18</v>
      </c>
      <c r="D36" s="52" t="str">
        <f>VLOOKUP(C36,RNR!$A$32:$B$45,2)</f>
        <v>Nordland</v>
      </c>
      <c r="E36" s="401">
        <f>+'Ark1'!Q562</f>
        <v>616</v>
      </c>
      <c r="F36" s="401">
        <f>+'Ark1'!R562</f>
        <v>3772</v>
      </c>
      <c r="G36" s="402">
        <f>+'Ark1'!AE562</f>
        <v>6.6101219683162773</v>
      </c>
      <c r="H36" s="402">
        <f t="shared" si="15"/>
        <v>-0.20155889271896932</v>
      </c>
      <c r="I36" s="402">
        <f>+'Ark1'!AF562</f>
        <v>6.4186814017496321</v>
      </c>
      <c r="J36" s="87"/>
      <c r="K36" s="403">
        <f>+'Ark1'!S562</f>
        <v>3.6974767596281528</v>
      </c>
      <c r="L36" s="404">
        <f t="shared" si="16"/>
        <v>-0.145067308975944</v>
      </c>
      <c r="M36" s="325"/>
      <c r="N36" s="366">
        <f>+IF(F36=0,"",'Ark1'!AR562)</f>
        <v>222.23542294004923</v>
      </c>
      <c r="O36" s="114">
        <f>+IF(F36=0,"",'Ark1'!AS562)</f>
        <v>26.560383591908064</v>
      </c>
      <c r="P36" s="411"/>
      <c r="Q36" s="403">
        <f>+'Ark1'!T562</f>
        <v>7.9167550371155873</v>
      </c>
      <c r="R36" s="404">
        <f t="shared" si="17"/>
        <v>-0.2796862440232033</v>
      </c>
      <c r="S36" s="405">
        <f>+'Ark1'!U562</f>
        <v>291.27378048780486</v>
      </c>
      <c r="T36" s="406">
        <f t="shared" si="18"/>
        <v>-5.2640178514602098</v>
      </c>
      <c r="U36" s="407">
        <f>+'Ark1'!W562</f>
        <v>69.883351007423116</v>
      </c>
      <c r="V36" s="407">
        <f>+'Ark1'!X562</f>
        <v>13.812301166489924</v>
      </c>
      <c r="W36" s="407">
        <f>+'Ark1'!AG562</f>
        <v>2230.6496030659728</v>
      </c>
      <c r="X36" s="406">
        <f t="shared" si="19"/>
        <v>30.351173746601489</v>
      </c>
      <c r="Y36" s="115">
        <f>+'Ark1'!AH562</f>
        <v>96.792152704135759</v>
      </c>
      <c r="Z36" s="405">
        <f>+'Ark1'!AI562</f>
        <v>22.534464475079528</v>
      </c>
      <c r="AA36" s="75"/>
      <c r="AB36" s="407">
        <f>+'Ark1'!Y562</f>
        <v>55.964690231682496</v>
      </c>
      <c r="AC36" s="403">
        <f>+'Ark1'!Z562</f>
        <v>1.6705552039433476</v>
      </c>
      <c r="AD36" s="403">
        <f>+'Ark1'!AA562</f>
        <v>2.5295633292538455</v>
      </c>
      <c r="AE36" s="407">
        <f t="shared" si="23"/>
        <v>130.578007450142</v>
      </c>
      <c r="AF36" s="408">
        <f t="shared" si="24"/>
        <v>78.776365457695974</v>
      </c>
      <c r="AG36" s="407">
        <f t="shared" si="25"/>
        <v>6.1233766233766236</v>
      </c>
      <c r="AH36" s="43"/>
      <c r="AI36" s="4"/>
      <c r="AJ36" s="56"/>
      <c r="AK36" s="13"/>
      <c r="AL36" s="5"/>
      <c r="AM36"/>
      <c r="AN36"/>
      <c r="AO36" s="1"/>
      <c r="AP36" s="11"/>
      <c r="AQ36" s="11"/>
      <c r="AR36" s="11"/>
    </row>
    <row r="37" spans="1:44" ht="15.6">
      <c r="A37" s="43"/>
      <c r="B37" s="401">
        <f>+'Ark1'!C563</f>
        <v>2023</v>
      </c>
      <c r="C37" s="401">
        <f>+'Ark1'!O563</f>
        <v>55</v>
      </c>
      <c r="D37" s="52" t="str">
        <f>VLOOKUP(C37,RNR!$A$32:$B$45,2)</f>
        <v>Troms</v>
      </c>
      <c r="E37" s="401">
        <f>+'Ark1'!Q563</f>
        <v>180</v>
      </c>
      <c r="F37" s="401">
        <f>+'Ark1'!R563</f>
        <v>1126</v>
      </c>
      <c r="G37" s="402">
        <f>+'Ark1'!AE563</f>
        <v>1.9732230478059725</v>
      </c>
      <c r="H37" s="402">
        <f t="shared" si="15"/>
        <v>0.19717624679108758</v>
      </c>
      <c r="I37" s="402">
        <f>+'Ark1'!AF563</f>
        <v>1.9167015089116319</v>
      </c>
      <c r="J37" s="87"/>
      <c r="K37" s="403">
        <f>+'Ark1'!S563</f>
        <v>3.62099644128114</v>
      </c>
      <c r="L37" s="404">
        <f t="shared" si="16"/>
        <v>-1.9842209584859383E-2</v>
      </c>
      <c r="M37" s="325"/>
      <c r="N37" s="366">
        <f>+IF(F37=0,"",'Ark1'!AR563)</f>
        <v>222.83675373134321</v>
      </c>
      <c r="O37" s="114">
        <f>+IF(F37=0,"",'Ark1'!AS563)</f>
        <v>26.322336873927235</v>
      </c>
      <c r="P37" s="411"/>
      <c r="Q37" s="403">
        <f>+'Ark1'!T563</f>
        <v>7.9529307282415651</v>
      </c>
      <c r="R37" s="404">
        <f t="shared" si="17"/>
        <v>0.11216639703137155</v>
      </c>
      <c r="S37" s="405">
        <f>+'Ark1'!U563</f>
        <v>291.36900532859704</v>
      </c>
      <c r="T37" s="406">
        <f t="shared" si="18"/>
        <v>0.33434654788686657</v>
      </c>
      <c r="U37" s="407">
        <f>+'Ark1'!W563</f>
        <v>70.959147424511556</v>
      </c>
      <c r="V37" s="407">
        <f>+'Ark1'!X563</f>
        <v>11.989342806394315</v>
      </c>
      <c r="W37" s="407">
        <f>+'Ark1'!AG563</f>
        <v>2246.5979477611936</v>
      </c>
      <c r="X37" s="406">
        <f t="shared" si="19"/>
        <v>48.918573372141964</v>
      </c>
      <c r="Y37" s="115">
        <f>+'Ark1'!AH563</f>
        <v>95.204262877442261</v>
      </c>
      <c r="Z37" s="405">
        <f>+'Ark1'!AI563</f>
        <v>17.761989342806402</v>
      </c>
      <c r="AA37" s="75"/>
      <c r="AB37" s="407">
        <f>+'Ark1'!Y563</f>
        <v>51.624628283111008</v>
      </c>
      <c r="AC37" s="403">
        <f>+'Ark1'!Z563</f>
        <v>1.4793790562674458</v>
      </c>
      <c r="AD37" s="403">
        <f>+'Ark1'!AA563</f>
        <v>2.3492762440520902</v>
      </c>
      <c r="AE37" s="407">
        <f t="shared" si="23"/>
        <v>129.69343518672557</v>
      </c>
      <c r="AF37" s="408">
        <f t="shared" si="24"/>
        <v>80.466526287307858</v>
      </c>
      <c r="AG37" s="407">
        <f t="shared" si="25"/>
        <v>6.2555555555555555</v>
      </c>
      <c r="AH37" s="43"/>
      <c r="AI37" s="4"/>
      <c r="AJ37" s="56"/>
      <c r="AK37" s="5"/>
      <c r="AL37" s="5"/>
      <c r="AM37"/>
      <c r="AN37"/>
      <c r="AO37" s="1"/>
      <c r="AP37" s="11"/>
      <c r="AQ37" s="11"/>
      <c r="AR37" s="11"/>
    </row>
    <row r="38" spans="1:44" ht="15.6">
      <c r="A38" s="43"/>
      <c r="B38" s="401">
        <f>+'Ark1'!C564</f>
        <v>2023</v>
      </c>
      <c r="C38" s="401">
        <f>+'Ark1'!O564</f>
        <v>56</v>
      </c>
      <c r="D38" s="52" t="str">
        <f>VLOOKUP(C38,RNR!$A$32:$B$45,2)</f>
        <v>Finnmark</v>
      </c>
      <c r="E38" s="401">
        <f>+'Ark1'!Q564</f>
        <v>90</v>
      </c>
      <c r="F38" s="401">
        <f>+'Ark1'!R564</f>
        <v>567</v>
      </c>
      <c r="G38" s="402">
        <f>+'Ark1'!AE564</f>
        <v>0.99362119725220821</v>
      </c>
      <c r="H38" s="402">
        <f t="shared" si="15"/>
        <v>5.1459882428116055E-2</v>
      </c>
      <c r="I38" s="402">
        <f>+'Ark1'!AF564</f>
        <v>0.94327128761685186</v>
      </c>
      <c r="J38" s="87"/>
      <c r="K38" s="403">
        <f>+'Ark1'!S564</f>
        <v>3.224381625441695</v>
      </c>
      <c r="L38" s="404">
        <f t="shared" si="16"/>
        <v>6.1151384891867E-2</v>
      </c>
      <c r="M38" s="325"/>
      <c r="N38" s="366">
        <f>+IF(F38=0,"",'Ark1'!AR564)</f>
        <v>223.74591651542656</v>
      </c>
      <c r="O38" s="114">
        <f>+IF(F38=0,"",'Ark1'!AS564)</f>
        <v>25.392225319393159</v>
      </c>
      <c r="P38" s="411"/>
      <c r="Q38" s="403">
        <f>+'Ark1'!T564</f>
        <v>7.3844797178130515</v>
      </c>
      <c r="R38" s="404">
        <f t="shared" si="17"/>
        <v>-9.9225256457962985E-2</v>
      </c>
      <c r="S38" s="405">
        <f>+'Ark1'!U564</f>
        <v>284.7611992945325</v>
      </c>
      <c r="T38" s="406">
        <f t="shared" si="18"/>
        <v>-1.9389207740783831</v>
      </c>
      <c r="U38" s="407">
        <f>+'Ark1'!W564</f>
        <v>68.077601410934761</v>
      </c>
      <c r="V38" s="407">
        <f>+'Ark1'!X564</f>
        <v>8.4656084656084651</v>
      </c>
      <c r="W38" s="407">
        <f>+'Ark1'!AG564</f>
        <v>2069.3865698729587</v>
      </c>
      <c r="X38" s="406">
        <f t="shared" si="19"/>
        <v>-12.481387873520816</v>
      </c>
      <c r="Y38" s="115">
        <f>+'Ark1'!AH564</f>
        <v>97.178130511463834</v>
      </c>
      <c r="Z38" s="405">
        <f>+'Ark1'!AI564</f>
        <v>1.4109347442680775</v>
      </c>
      <c r="AA38" s="75"/>
      <c r="AB38" s="407">
        <f>+'Ark1'!Y564</f>
        <v>45.908788997356311</v>
      </c>
      <c r="AC38" s="403">
        <f>+'Ark1'!Z564</f>
        <v>1.1864214840210752</v>
      </c>
      <c r="AD38" s="403">
        <f>+'Ark1'!AA564</f>
        <v>1.870679464933364</v>
      </c>
      <c r="AE38" s="407">
        <f t="shared" si="23"/>
        <v>137.6065755138317</v>
      </c>
      <c r="AF38" s="408">
        <f t="shared" si="24"/>
        <v>88.314980164770105</v>
      </c>
      <c r="AG38" s="407">
        <f t="shared" si="25"/>
        <v>6.3</v>
      </c>
      <c r="AH38" s="43"/>
      <c r="AI38" s="4"/>
      <c r="AJ38" s="56"/>
      <c r="AK38" s="5"/>
      <c r="AL38" s="5"/>
      <c r="AM38"/>
      <c r="AN38"/>
      <c r="AO38" s="1"/>
      <c r="AP38" s="11"/>
      <c r="AQ38" s="11"/>
      <c r="AR38" s="11"/>
    </row>
    <row r="39" spans="1:44" ht="15.6">
      <c r="A39" s="43"/>
      <c r="B39" s="43"/>
      <c r="C39" s="43"/>
      <c r="D39" s="43"/>
      <c r="E39" s="43"/>
      <c r="F39" s="43"/>
      <c r="G39" s="43"/>
      <c r="H39" s="43"/>
      <c r="I39" s="43"/>
      <c r="J39" s="87"/>
      <c r="K39" s="43"/>
      <c r="L39" s="43"/>
      <c r="M39" s="325"/>
      <c r="N39" s="75"/>
      <c r="O39" s="75"/>
      <c r="P39" s="411"/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75"/>
      <c r="AB39" s="75"/>
      <c r="AC39" s="75"/>
      <c r="AD39" s="75"/>
      <c r="AE39" s="43"/>
      <c r="AF39" s="43"/>
      <c r="AG39" s="43"/>
      <c r="AH39" s="43"/>
      <c r="AI39" s="4"/>
      <c r="AJ39" s="56"/>
      <c r="AK39" s="5"/>
      <c r="AL39" s="5"/>
      <c r="AM39"/>
      <c r="AN39"/>
      <c r="AO39" s="1"/>
      <c r="AP39" s="11"/>
      <c r="AQ39" s="11"/>
      <c r="AR39" s="11"/>
    </row>
    <row r="40" spans="1:44" ht="15.6">
      <c r="A40" s="43"/>
      <c r="B40">
        <f>+'Ark1'!C565</f>
        <v>2022</v>
      </c>
      <c r="C40">
        <f>+'Ark1'!O565</f>
        <v>1</v>
      </c>
      <c r="D40" s="52" t="str">
        <f>VLOOKUP(C40,RNR!$A$32:$B$45,2)</f>
        <v>Østfold</v>
      </c>
      <c r="E40">
        <f>+'Ark1'!Q565</f>
        <v>202</v>
      </c>
      <c r="F40">
        <f>+'Ark1'!R565</f>
        <v>1549</v>
      </c>
      <c r="G40" s="70">
        <f>+'Ark1'!AE565</f>
        <v>2.5032725157161559</v>
      </c>
      <c r="H40" s="70"/>
      <c r="I40" s="70">
        <f>+'Ark1'!AF565</f>
        <v>2.6370898172981101</v>
      </c>
      <c r="J40" s="87"/>
      <c r="K40" s="1">
        <f>+'Ark1'!S565</f>
        <v>4.3393782383419683</v>
      </c>
      <c r="L40" s="58"/>
      <c r="M40" s="325"/>
      <c r="N40" s="366">
        <f>+IF(F40=0,"",'Ark1'!AR567)</f>
        <v>223.23496027241777</v>
      </c>
      <c r="O40" s="114">
        <f>+IF(F40=0,"",'Ark1'!AS567)</f>
        <v>29.059411663990328</v>
      </c>
      <c r="P40" s="411"/>
      <c r="Q40" s="1">
        <f>+'Ark1'!T565</f>
        <v>8.1497740477727607</v>
      </c>
      <c r="R40" s="58"/>
      <c r="S40" s="11">
        <f>+'Ark1'!U565</f>
        <v>316.48744996772172</v>
      </c>
      <c r="T40" s="70"/>
      <c r="U40" s="11">
        <f>+'Ark1'!W565</f>
        <v>75.468043899289853</v>
      </c>
      <c r="V40" s="11">
        <f>+'Ark1'!X565</f>
        <v>26.726920593931567</v>
      </c>
      <c r="W40" s="11">
        <f>+'Ark1'!AG565</f>
        <v>2367.3249830737982</v>
      </c>
      <c r="X40" s="70"/>
      <c r="Y40" s="115">
        <f>+'Ark1'!AH565</f>
        <v>94.835377663008401</v>
      </c>
      <c r="Z40" s="19">
        <f>+'Ark1'!AI565</f>
        <v>35.119431891542924</v>
      </c>
      <c r="AA40" s="75"/>
      <c r="AB40" s="11">
        <f>+'Ark1'!Y565</f>
        <v>61.545580320257258</v>
      </c>
      <c r="AC40" s="1">
        <f>+'Ark1'!Z565</f>
        <v>1.8308056811095763</v>
      </c>
      <c r="AD40" s="1">
        <f>+'Ark1'!AA565</f>
        <v>2.5478319522967792</v>
      </c>
      <c r="AE40" s="11">
        <f t="shared" ref="AE40:AE45" si="26">1000*S40/W40</f>
        <v>133.68990410297869</v>
      </c>
      <c r="AF40" s="67">
        <f t="shared" ref="AF40:AF45" si="27">+S40/K40</f>
        <v>72.933824291069016</v>
      </c>
      <c r="AG40" s="11">
        <f t="shared" ref="AG40:AG45" si="28">+F40/E40</f>
        <v>7.6683168316831685</v>
      </c>
      <c r="AH40" s="43"/>
      <c r="AI40" s="4"/>
      <c r="AJ40" s="56"/>
      <c r="AK40" s="5"/>
      <c r="AL40" s="5"/>
      <c r="AM40"/>
      <c r="AN40"/>
      <c r="AO40" s="1"/>
      <c r="AP40" s="11"/>
      <c r="AQ40" s="11"/>
      <c r="AR40" s="11"/>
    </row>
    <row r="41" spans="1:44" ht="15.6">
      <c r="A41" s="43"/>
      <c r="B41">
        <f>+'Ark1'!C566</f>
        <v>2022</v>
      </c>
      <c r="C41">
        <f>+'Ark1'!O566</f>
        <v>2</v>
      </c>
      <c r="D41" s="52" t="str">
        <f>VLOOKUP(C41,RNR!$A$32:$B$45,2)</f>
        <v>Akershus</v>
      </c>
      <c r="E41">
        <f>+'Ark1'!Q566</f>
        <v>242</v>
      </c>
      <c r="F41">
        <f>+'Ark1'!R566</f>
        <v>1804</v>
      </c>
      <c r="G41" s="70">
        <f>+'Ark1'!AE566</f>
        <v>2.9153670873802087</v>
      </c>
      <c r="H41" s="70"/>
      <c r="I41" s="70">
        <f>+'Ark1'!AF566</f>
        <v>3.0993739902877491</v>
      </c>
      <c r="J41" s="87"/>
      <c r="K41" s="1">
        <f>+'Ark1'!S566</f>
        <v>4.6042245692051162</v>
      </c>
      <c r="L41" s="58"/>
      <c r="M41" s="325"/>
      <c r="N41" s="366">
        <f>+IF(F41=0,"",'Ark1'!AR568)</f>
        <v>223.2597571552472</v>
      </c>
      <c r="O41" s="114">
        <f>+IF(F41=0,"",'Ark1'!AS568)</f>
        <v>27.840464345934784</v>
      </c>
      <c r="P41" s="411"/>
      <c r="Q41" s="1">
        <f>+'Ark1'!T566</f>
        <v>8.2782705099778262</v>
      </c>
      <c r="R41" s="58"/>
      <c r="S41" s="11">
        <f>+'Ark1'!U566</f>
        <v>319.38935698447909</v>
      </c>
      <c r="T41" s="70"/>
      <c r="U41" s="11">
        <f>+'Ark1'!W566</f>
        <v>76.773835920177376</v>
      </c>
      <c r="V41" s="11">
        <f>+'Ark1'!X566</f>
        <v>29.711751662971174</v>
      </c>
      <c r="W41" s="11">
        <f>+'Ark1'!AG566</f>
        <v>2359.2376414532455</v>
      </c>
      <c r="X41" s="70"/>
      <c r="Y41" s="115">
        <f>+'Ark1'!AH566</f>
        <v>92.516629711751648</v>
      </c>
      <c r="Z41" s="19">
        <f>+'Ark1'!AI566</f>
        <v>37.30598669623059</v>
      </c>
      <c r="AA41" s="75"/>
      <c r="AB41" s="11">
        <f>+'Ark1'!Y566</f>
        <v>67.506502936543697</v>
      </c>
      <c r="AC41" s="1">
        <f>+'Ark1'!Z566</f>
        <v>2.062791130276739</v>
      </c>
      <c r="AD41" s="1">
        <f>+'Ark1'!AA566</f>
        <v>2.5307760003751638</v>
      </c>
      <c r="AE41" s="11">
        <f t="shared" si="26"/>
        <v>135.37820496443985</v>
      </c>
      <c r="AF41" s="67">
        <f t="shared" si="27"/>
        <v>69.368761706516679</v>
      </c>
      <c r="AG41" s="11">
        <f t="shared" si="28"/>
        <v>7.4545454545454541</v>
      </c>
      <c r="AH41" s="43"/>
      <c r="AI41" s="4"/>
      <c r="AJ41" s="56"/>
      <c r="AK41" s="5"/>
      <c r="AL41" s="5"/>
      <c r="AM41"/>
      <c r="AN41"/>
      <c r="AO41" s="1"/>
      <c r="AP41" s="11"/>
      <c r="AQ41" s="11"/>
      <c r="AR41" s="11"/>
    </row>
    <row r="42" spans="1:44" ht="15.6">
      <c r="A42" s="43"/>
      <c r="B42">
        <f>+'Ark1'!C567</f>
        <v>2022</v>
      </c>
      <c r="C42">
        <f>+'Ark1'!O567</f>
        <v>3</v>
      </c>
      <c r="D42" s="52" t="str">
        <f>VLOOKUP(C42,RNR!$A$32:$B$45,2)</f>
        <v>Buskerud</v>
      </c>
      <c r="E42">
        <f>+'Ark1'!Q567</f>
        <v>334</v>
      </c>
      <c r="F42">
        <f>+'Ark1'!R567</f>
        <v>1893</v>
      </c>
      <c r="G42" s="70">
        <f>+'Ark1'!AE567</f>
        <v>3.0591961731766841</v>
      </c>
      <c r="H42" s="70"/>
      <c r="I42" s="70">
        <f>+'Ark1'!AF567</f>
        <v>3.2849108603433939</v>
      </c>
      <c r="J42" s="87"/>
      <c r="K42" s="1">
        <f>+'Ark1'!S567</f>
        <v>4.6684406599254915</v>
      </c>
      <c r="L42" s="58"/>
      <c r="M42" s="325"/>
      <c r="N42" s="366">
        <f>+IF(F42=0,"",'Ark1'!AR569)</f>
        <v>223.37828947368425</v>
      </c>
      <c r="O42" s="114">
        <f>+IF(F42=0,"",'Ark1'!AS569)</f>
        <v>28.711954896227112</v>
      </c>
      <c r="P42" s="411"/>
      <c r="Q42" s="1">
        <f>+'Ark1'!T567</f>
        <v>8.3370311674590596</v>
      </c>
      <c r="R42" s="58"/>
      <c r="S42" s="11">
        <f>+'Ark1'!U567</f>
        <v>322.59376122556819</v>
      </c>
      <c r="T42" s="70"/>
      <c r="U42" s="11">
        <f>+'Ark1'!W567</f>
        <v>75.48864236661386</v>
      </c>
      <c r="V42" s="11">
        <f>+'Ark1'!X567</f>
        <v>32.805071315372423</v>
      </c>
      <c r="W42" s="11">
        <f>+'Ark1'!AG567</f>
        <v>2407.2576617480127</v>
      </c>
      <c r="X42" s="70"/>
      <c r="Y42" s="115">
        <f>+'Ark1'!AH567</f>
        <v>92.709984152139441</v>
      </c>
      <c r="Z42" s="19">
        <f>+'Ark1'!AI567</f>
        <v>44.162704701531965</v>
      </c>
      <c r="AA42" s="75"/>
      <c r="AB42" s="11">
        <f>+'Ark1'!Y567</f>
        <v>72.96019556970549</v>
      </c>
      <c r="AC42" s="1">
        <f>+'Ark1'!Z567</f>
        <v>2.0623300866667575</v>
      </c>
      <c r="AD42" s="1">
        <f>+'Ark1'!AA567</f>
        <v>2.7172604864205399</v>
      </c>
      <c r="AE42" s="11">
        <f t="shared" si="26"/>
        <v>134.00882105462657</v>
      </c>
      <c r="AF42" s="67">
        <f t="shared" si="27"/>
        <v>69.100966409352793</v>
      </c>
      <c r="AG42" s="11">
        <f t="shared" si="28"/>
        <v>5.6676646706586826</v>
      </c>
      <c r="AH42" s="43"/>
      <c r="AI42" s="4"/>
      <c r="AJ42" s="56"/>
      <c r="AK42" s="5"/>
      <c r="AL42" s="5"/>
      <c r="AM42"/>
      <c r="AN42"/>
      <c r="AO42" s="1"/>
      <c r="AP42" s="11"/>
      <c r="AQ42" s="11"/>
      <c r="AR42" s="11"/>
    </row>
    <row r="43" spans="1:44" ht="15.6">
      <c r="A43" s="43"/>
      <c r="B43">
        <f>+'Ark1'!C568</f>
        <v>2022</v>
      </c>
      <c r="C43">
        <f>+'Ark1'!O568</f>
        <v>4</v>
      </c>
      <c r="D43" s="52" t="str">
        <f>VLOOKUP(C43,RNR!$A$32:$B$45,2)</f>
        <v>Innlandet</v>
      </c>
      <c r="E43">
        <f>+'Ark1'!Q568</f>
        <v>1970</v>
      </c>
      <c r="F43">
        <f>+'Ark1'!R568</f>
        <v>12444</v>
      </c>
      <c r="G43" s="70">
        <f>+'Ark1'!AE568</f>
        <v>20.110215097205835</v>
      </c>
      <c r="H43" s="70"/>
      <c r="I43" s="70">
        <f>+'Ark1'!AF568</f>
        <v>20.678757935651696</v>
      </c>
      <c r="J43" s="87"/>
      <c r="K43" s="1">
        <f>+'Ark1'!S568</f>
        <v>4.1826480329590439</v>
      </c>
      <c r="L43" s="58"/>
      <c r="M43" s="325"/>
      <c r="N43" s="366">
        <f>+IF(F43=0,"",'Ark1'!AR570)</f>
        <v>221.22755741127347</v>
      </c>
      <c r="O43" s="114">
        <f>+IF(F43=0,"",'Ark1'!AS570)</f>
        <v>29.447015779850311</v>
      </c>
      <c r="P43" s="411"/>
      <c r="Q43" s="1">
        <f>+'Ark1'!T568</f>
        <v>8.1047090967534547</v>
      </c>
      <c r="R43" s="58"/>
      <c r="S43" s="11">
        <f>+'Ark1'!U568</f>
        <v>308.92100289296116</v>
      </c>
      <c r="T43" s="70"/>
      <c r="U43" s="11">
        <f>+'Ark1'!W568</f>
        <v>74.284795885567362</v>
      </c>
      <c r="V43" s="11">
        <f>+'Ark1'!X568</f>
        <v>22.749919639987151</v>
      </c>
      <c r="W43" s="11">
        <f>+'Ark1'!AG568</f>
        <v>2286.3676496097141</v>
      </c>
      <c r="X43" s="70"/>
      <c r="Y43" s="115">
        <f>+'Ark1'!AH568</f>
        <v>92.389906782385083</v>
      </c>
      <c r="Z43" s="19">
        <f>+'Ark1'!AI568</f>
        <v>29.741240758598515</v>
      </c>
      <c r="AA43" s="75"/>
      <c r="AB43" s="11">
        <f>+'Ark1'!Y568</f>
        <v>62.867791991122544</v>
      </c>
      <c r="AC43" s="1">
        <f>+'Ark1'!Z568</f>
        <v>1.9315031836431695</v>
      </c>
      <c r="AD43" s="1">
        <f>+'Ark1'!AA568</f>
        <v>2.5372912085266841</v>
      </c>
      <c r="AE43" s="11">
        <f t="shared" si="26"/>
        <v>135.11431678352096</v>
      </c>
      <c r="AF43" s="67">
        <f t="shared" si="27"/>
        <v>73.857757205167658</v>
      </c>
      <c r="AG43" s="11">
        <f t="shared" si="28"/>
        <v>6.3167512690355334</v>
      </c>
      <c r="AH43" s="43"/>
      <c r="AI43" s="4"/>
      <c r="AJ43" s="56"/>
      <c r="AK43" s="5"/>
      <c r="AL43" s="5"/>
      <c r="AM43"/>
      <c r="AN43"/>
      <c r="AO43" s="1"/>
      <c r="AP43" s="11"/>
      <c r="AQ43" s="11"/>
      <c r="AR43" s="11"/>
    </row>
    <row r="44" spans="1:44" ht="15.6">
      <c r="A44" s="43"/>
      <c r="B44">
        <f>+'Ark1'!C569</f>
        <v>2022</v>
      </c>
      <c r="C44">
        <f>+'Ark1'!O569</f>
        <v>7</v>
      </c>
      <c r="D44" s="52" t="str">
        <f>VLOOKUP(C44,RNR!$A$32:$B$45,2)</f>
        <v>Vestfold</v>
      </c>
      <c r="E44">
        <f>+'Ark1'!Q569</f>
        <v>133</v>
      </c>
      <c r="F44">
        <f>+'Ark1'!R569</f>
        <v>993</v>
      </c>
      <c r="G44" s="70">
        <f>+'Ark1'!AE569</f>
        <v>1.6047447437741398</v>
      </c>
      <c r="H44" s="70"/>
      <c r="I44" s="70">
        <f>+'Ark1'!AF569</f>
        <v>1.7069393766460563</v>
      </c>
      <c r="J44" s="87"/>
      <c r="K44" s="1">
        <f>+'Ark1'!S569</f>
        <v>4.5904954499494437</v>
      </c>
      <c r="L44" s="58"/>
      <c r="M44" s="325"/>
      <c r="N44" s="366">
        <f>+IF(F44=0,"",'Ark1'!AR571)</f>
        <v>221.19580100410764</v>
      </c>
      <c r="O44" s="114">
        <f>+IF(F44=0,"",'Ark1'!AS571)</f>
        <v>27.859528993328279</v>
      </c>
      <c r="P44" s="411"/>
      <c r="Q44" s="1">
        <f>+'Ark1'!T569</f>
        <v>8.1842900302114803</v>
      </c>
      <c r="R44" s="58"/>
      <c r="S44" s="11">
        <f>+'Ark1'!U569</f>
        <v>319.5595770392751</v>
      </c>
      <c r="T44" s="70"/>
      <c r="U44" s="11">
        <f>+'Ark1'!W569</f>
        <v>76.132930513595184</v>
      </c>
      <c r="V44" s="11">
        <f>+'Ark1'!X569</f>
        <v>30.211480362537767</v>
      </c>
      <c r="W44" s="11">
        <f>+'Ark1'!AG569</f>
        <v>2424.1239035087719</v>
      </c>
      <c r="X44" s="70"/>
      <c r="Y44" s="115">
        <f>+'Ark1'!AH569</f>
        <v>90.835850956696873</v>
      </c>
      <c r="Z44" s="19">
        <f>+'Ark1'!AI569</f>
        <v>39.577039274924473</v>
      </c>
      <c r="AA44" s="75"/>
      <c r="AB44" s="11">
        <f>+'Ark1'!Y569</f>
        <v>67.876028808631759</v>
      </c>
      <c r="AC44" s="1">
        <f>+'Ark1'!Z569</f>
        <v>2.0027322885655847</v>
      </c>
      <c r="AD44" s="1">
        <f>+'Ark1'!AA569</f>
        <v>2.5298370407280752</v>
      </c>
      <c r="AE44" s="11">
        <f t="shared" si="26"/>
        <v>131.82477041570854</v>
      </c>
      <c r="AF44" s="67">
        <f t="shared" si="27"/>
        <v>69.613308742696717</v>
      </c>
      <c r="AG44" s="11">
        <f t="shared" si="28"/>
        <v>7.4661654135338349</v>
      </c>
      <c r="AH44" s="43"/>
      <c r="AI44" s="4"/>
      <c r="AJ44" s="56"/>
      <c r="AK44" s="5"/>
      <c r="AL44" s="5"/>
      <c r="AM44"/>
      <c r="AN44"/>
      <c r="AO44" s="1"/>
      <c r="AP44" s="11"/>
      <c r="AQ44" s="11"/>
      <c r="AR44" s="11"/>
    </row>
    <row r="45" spans="1:44" ht="15.6">
      <c r="A45" s="43"/>
      <c r="B45">
        <f>+'Ark1'!C570</f>
        <v>2022</v>
      </c>
      <c r="C45">
        <f>+'Ark1'!O570</f>
        <v>8</v>
      </c>
      <c r="D45" s="52" t="str">
        <f>VLOOKUP(C45,RNR!$A$32:$B$45,2)</f>
        <v>Telemark</v>
      </c>
      <c r="E45">
        <f>+'Ark1'!Q570</f>
        <v>211</v>
      </c>
      <c r="F45">
        <f>+'Ark1'!R570</f>
        <v>1022</v>
      </c>
      <c r="G45" s="70">
        <f>+'Ark1'!AE570</f>
        <v>1.6516104009437771</v>
      </c>
      <c r="H45" s="70"/>
      <c r="I45" s="70">
        <f>+'Ark1'!AF570</f>
        <v>1.7518426085857572</v>
      </c>
      <c r="J45" s="87"/>
      <c r="K45" s="1">
        <f>+'Ark1'!S570</f>
        <v>4.7379784102060851</v>
      </c>
      <c r="L45" s="58"/>
      <c r="M45" s="325"/>
      <c r="N45" s="366">
        <f>+IF(F45=0,"",'Ark1'!AR572)</f>
        <v>223.70792739206232</v>
      </c>
      <c r="O45" s="114">
        <f>+IF(F45=0,"",'Ark1'!AS572)</f>
        <v>26.523022547331639</v>
      </c>
      <c r="P45" s="411"/>
      <c r="Q45" s="1">
        <f>+'Ark1'!T570</f>
        <v>8.5567514677103738</v>
      </c>
      <c r="R45" s="58"/>
      <c r="S45" s="11">
        <f>+'Ark1'!U570</f>
        <v>318.65972602739726</v>
      </c>
      <c r="T45" s="70"/>
      <c r="U45" s="11">
        <f>+'Ark1'!W570</f>
        <v>77.299412915851278</v>
      </c>
      <c r="V45" s="11">
        <f>+'Ark1'!X570</f>
        <v>29.452054794520553</v>
      </c>
      <c r="W45" s="11">
        <f>+'Ark1'!AG570</f>
        <v>2436.8141962421714</v>
      </c>
      <c r="X45" s="70"/>
      <c r="Y45" s="115">
        <f>+'Ark1'!AH570</f>
        <v>93.346379647749515</v>
      </c>
      <c r="Z45" s="19">
        <f>+'Ark1'!AI570</f>
        <v>47.945205479452049</v>
      </c>
      <c r="AA45" s="75"/>
      <c r="AB45" s="11">
        <f>+'Ark1'!Y570</f>
        <v>71.021026594354495</v>
      </c>
      <c r="AC45" s="1">
        <f>+'Ark1'!Z570</f>
        <v>2.0401294319474266</v>
      </c>
      <c r="AD45" s="1">
        <f>+'Ark1'!AA570</f>
        <v>2.7520155244907234</v>
      </c>
      <c r="AE45" s="11">
        <f t="shared" si="26"/>
        <v>130.76898785258422</v>
      </c>
      <c r="AF45" s="67">
        <f t="shared" si="27"/>
        <v>67.256474900977167</v>
      </c>
      <c r="AG45" s="11">
        <f t="shared" si="28"/>
        <v>4.8436018957345972</v>
      </c>
      <c r="AH45" s="43"/>
      <c r="AI45" s="4"/>
      <c r="AJ45" s="56"/>
      <c r="AK45" s="5"/>
      <c r="AL45" s="5"/>
      <c r="AM45"/>
      <c r="AN45"/>
      <c r="AO45" s="13"/>
      <c r="AP45" s="11"/>
      <c r="AQ45" s="11"/>
      <c r="AR45" s="11"/>
    </row>
    <row r="46" spans="1:44" s="533" customFormat="1" ht="15.6">
      <c r="A46" s="43"/>
      <c r="B46" s="533">
        <f>+'Ark1'!C571</f>
        <v>2022</v>
      </c>
      <c r="C46" s="533">
        <f>+'Ark1'!O571</f>
        <v>9</v>
      </c>
      <c r="D46" s="52" t="str">
        <f>VLOOKUP(C46,RNR!$A$32:$B$45,2)</f>
        <v>Agder</v>
      </c>
      <c r="E46" s="533">
        <f>+'Ark1'!Q571</f>
        <v>487</v>
      </c>
      <c r="F46" s="533">
        <f>+'Ark1'!R571</f>
        <v>2375</v>
      </c>
      <c r="G46" s="70">
        <f>+'Ark1'!AE571</f>
        <v>3.8381357164789343</v>
      </c>
      <c r="H46" s="70"/>
      <c r="I46" s="70">
        <f>+'Ark1'!AF571</f>
        <v>3.8326814684650929</v>
      </c>
      <c r="J46" s="87"/>
      <c r="K46" s="1">
        <f>+'Ark1'!S571</f>
        <v>4.1534883720930225</v>
      </c>
      <c r="L46" s="58"/>
      <c r="M46" s="325"/>
      <c r="N46" s="366">
        <f>+IF(F46=0,"",'Ark1'!AR573)</f>
        <v>222.07954749506192</v>
      </c>
      <c r="O46" s="114">
        <f>+IF(F46=0,"",'Ark1'!AS573)</f>
        <v>26.211354897063288</v>
      </c>
      <c r="P46" s="411"/>
      <c r="Q46" s="1">
        <f>+'Ark1'!T571</f>
        <v>7.9511578947368449</v>
      </c>
      <c r="R46" s="58"/>
      <c r="S46" s="534">
        <f>+'Ark1'!U571</f>
        <v>300.00058526315809</v>
      </c>
      <c r="T46" s="70"/>
      <c r="U46" s="534">
        <f>+'Ark1'!W571</f>
        <v>72.715789473684225</v>
      </c>
      <c r="V46" s="534">
        <f>+'Ark1'!X571</f>
        <v>20.715789473684215</v>
      </c>
      <c r="W46" s="534">
        <f>+'Ark1'!AG571</f>
        <v>2379.8612505705159</v>
      </c>
      <c r="X46" s="70"/>
      <c r="Y46" s="115">
        <f>+'Ark1'!AH571</f>
        <v>92.084210526315815</v>
      </c>
      <c r="Z46" s="19">
        <f>+'Ark1'!AI571</f>
        <v>32.799999999999997</v>
      </c>
      <c r="AA46" s="75"/>
      <c r="AB46" s="534">
        <f>+'Ark1'!Y571</f>
        <v>62.150686621556787</v>
      </c>
      <c r="AC46" s="1">
        <f>+'Ark1'!Z571</f>
        <v>1.9018848340095189</v>
      </c>
      <c r="AD46" s="1">
        <f>+'Ark1'!AA571</f>
        <v>2.5729225091765082</v>
      </c>
      <c r="AE46" s="534">
        <f t="shared" ref="AE46:AE53" si="29">1000*S46/W46</f>
        <v>126.05801501715277</v>
      </c>
      <c r="AF46" s="67">
        <f t="shared" ref="AF46:AF53" si="30">+S46/K46</f>
        <v>72.228584357871227</v>
      </c>
      <c r="AG46" s="534">
        <f t="shared" ref="AG46:AG53" si="31">+F46/E46</f>
        <v>4.8767967145790552</v>
      </c>
      <c r="AH46" s="43"/>
      <c r="AI46" s="4"/>
      <c r="AJ46" s="56"/>
      <c r="AK46" s="5"/>
      <c r="AL46" s="5"/>
      <c r="AO46" s="13"/>
      <c r="AP46" s="534"/>
      <c r="AQ46" s="534"/>
      <c r="AR46" s="534"/>
    </row>
    <row r="47" spans="1:44" s="533" customFormat="1" ht="15.6">
      <c r="A47" s="43"/>
      <c r="B47" s="533">
        <f>+'Ark1'!C572</f>
        <v>2022</v>
      </c>
      <c r="C47" s="533">
        <f>+'Ark1'!O572</f>
        <v>11</v>
      </c>
      <c r="D47" s="52" t="str">
        <f>VLOOKUP(C47,RNR!$A$32:$B$45,2)</f>
        <v>Rogaland</v>
      </c>
      <c r="E47" s="533">
        <f>+'Ark1'!Q572</f>
        <v>1510</v>
      </c>
      <c r="F47" s="533">
        <f>+'Ark1'!R572</f>
        <v>10474</v>
      </c>
      <c r="G47" s="70">
        <f>+'Ark1'!AE572</f>
        <v>16.926582523958043</v>
      </c>
      <c r="H47" s="70"/>
      <c r="I47" s="70">
        <f>+'Ark1'!AF572</f>
        <v>16.684486413188772</v>
      </c>
      <c r="J47" s="87"/>
      <c r="K47" s="1">
        <f>+'Ark1'!S572</f>
        <v>3.687511970886804</v>
      </c>
      <c r="L47" s="58"/>
      <c r="M47" s="325"/>
      <c r="N47" s="366">
        <f>+IF(F47=0,"",'Ark1'!AR574)</f>
        <v>223.64090590707451</v>
      </c>
      <c r="O47" s="114">
        <f>+IF(F47=0,"",'Ark1'!AS574)</f>
        <v>26.409289148258871</v>
      </c>
      <c r="P47" s="411"/>
      <c r="Q47" s="1">
        <f>+'Ark1'!T572</f>
        <v>7.7886194386098895</v>
      </c>
      <c r="R47" s="58"/>
      <c r="S47" s="534">
        <f>+'Ark1'!U572</f>
        <v>296.13058334924693</v>
      </c>
      <c r="T47" s="70"/>
      <c r="U47" s="534">
        <f>+'Ark1'!W572</f>
        <v>70.517471835020018</v>
      </c>
      <c r="V47" s="534">
        <f>+'Ark1'!X572</f>
        <v>16.965820126026347</v>
      </c>
      <c r="W47" s="534">
        <f>+'Ark1'!AG572</f>
        <v>2178.9720028715001</v>
      </c>
      <c r="X47" s="70"/>
      <c r="Y47" s="115">
        <f>+'Ark1'!AH572</f>
        <v>92.84895932785949</v>
      </c>
      <c r="Z47" s="19">
        <f>+'Ark1'!AI572</f>
        <v>23.076188657628407</v>
      </c>
      <c r="AA47" s="75"/>
      <c r="AB47" s="534">
        <f>+'Ark1'!Y572</f>
        <v>58.957267524043907</v>
      </c>
      <c r="AC47" s="1">
        <f>+'Ark1'!Z572</f>
        <v>1.7962424376388224</v>
      </c>
      <c r="AD47" s="1">
        <f>+'Ark1'!AA572</f>
        <v>2.425911997610998</v>
      </c>
      <c r="AE47" s="534">
        <f t="shared" si="29"/>
        <v>135.90380370146985</v>
      </c>
      <c r="AF47" s="67">
        <f t="shared" si="30"/>
        <v>80.306338172518792</v>
      </c>
      <c r="AG47" s="534">
        <f t="shared" si="31"/>
        <v>6.9364238410596029</v>
      </c>
      <c r="AH47" s="43"/>
      <c r="AI47" s="4"/>
      <c r="AJ47" s="56"/>
      <c r="AK47" s="5"/>
      <c r="AL47" s="5"/>
      <c r="AO47" s="13"/>
      <c r="AP47" s="534"/>
      <c r="AQ47" s="534"/>
      <c r="AR47" s="534"/>
    </row>
    <row r="48" spans="1:44" s="533" customFormat="1" ht="15.6">
      <c r="A48" s="43"/>
      <c r="B48" s="533">
        <f>+'Ark1'!C573</f>
        <v>2022</v>
      </c>
      <c r="C48" s="533">
        <f>+'Ark1'!O573</f>
        <v>14</v>
      </c>
      <c r="D48" s="52" t="str">
        <f>VLOOKUP(C48,RNR!$A$32:$B$45,2)</f>
        <v>Vestland</v>
      </c>
      <c r="E48" s="533">
        <f>+'Ark1'!Q573</f>
        <v>1255</v>
      </c>
      <c r="F48" s="533">
        <f>+'Ark1'!R573</f>
        <v>5823</v>
      </c>
      <c r="G48" s="70">
        <f>+'Ark1'!AE573</f>
        <v>9.4103007482344552</v>
      </c>
      <c r="H48" s="70"/>
      <c r="I48" s="70">
        <f>+'Ark1'!AF573</f>
        <v>8.9935489706245253</v>
      </c>
      <c r="J48" s="87"/>
      <c r="K48" s="1">
        <f>+'Ark1'!S573</f>
        <v>3.5049044914816743</v>
      </c>
      <c r="L48" s="58"/>
      <c r="M48" s="325"/>
      <c r="N48" s="366">
        <f>+IF(F48=0,"",'Ark1'!AR575)</f>
        <v>223.56895806312153</v>
      </c>
      <c r="O48" s="114">
        <f>+IF(F48=0,"",'Ark1'!AS575)</f>
        <v>26.654418312622713</v>
      </c>
      <c r="P48" s="411"/>
      <c r="Q48" s="1">
        <f>+'Ark1'!T573</f>
        <v>7.5509187703932676</v>
      </c>
      <c r="R48" s="58"/>
      <c r="S48" s="534">
        <f>+'Ark1'!U573</f>
        <v>287.12255023183945</v>
      </c>
      <c r="T48" s="70"/>
      <c r="U48" s="534">
        <f>+'Ark1'!W573</f>
        <v>64.348274085522917</v>
      </c>
      <c r="V48" s="534">
        <f>+'Ark1'!X573</f>
        <v>10.819165378670789</v>
      </c>
      <c r="W48" s="534">
        <f>+'Ark1'!AG573</f>
        <v>2140.3077751840547</v>
      </c>
      <c r="X48" s="70"/>
      <c r="Y48" s="115">
        <f>+'Ark1'!AH573</f>
        <v>95.260175167439442</v>
      </c>
      <c r="Z48" s="19">
        <f>+'Ark1'!AI573</f>
        <v>11.918255194916711</v>
      </c>
      <c r="AA48" s="75"/>
      <c r="AB48" s="534">
        <f>+'Ark1'!Y573</f>
        <v>51.753175737064119</v>
      </c>
      <c r="AC48" s="1">
        <f>+'Ark1'!Z573</f>
        <v>1.3876864559996402</v>
      </c>
      <c r="AD48" s="1">
        <f>+'Ark1'!AA573</f>
        <v>2.4066516025828797</v>
      </c>
      <c r="AE48" s="534">
        <f t="shared" si="29"/>
        <v>134.15012250149329</v>
      </c>
      <c r="AF48" s="67">
        <f t="shared" si="30"/>
        <v>81.920220916051377</v>
      </c>
      <c r="AG48" s="534">
        <f t="shared" si="31"/>
        <v>4.6398406374501988</v>
      </c>
      <c r="AH48" s="43"/>
      <c r="AI48" s="4"/>
      <c r="AJ48" s="56"/>
      <c r="AK48" s="5"/>
      <c r="AL48" s="5"/>
      <c r="AO48" s="13"/>
      <c r="AP48" s="534"/>
      <c r="AQ48" s="534"/>
      <c r="AR48" s="534"/>
    </row>
    <row r="49" spans="1:44" s="533" customFormat="1" ht="15.6">
      <c r="A49" s="43"/>
      <c r="B49" s="533">
        <f>+'Ark1'!C574</f>
        <v>2022</v>
      </c>
      <c r="C49" s="533">
        <f>+'Ark1'!O574</f>
        <v>15</v>
      </c>
      <c r="D49" s="52" t="str">
        <f>VLOOKUP(C49,RNR!$A$32:$B$45,2)</f>
        <v>Møre og Romsdal</v>
      </c>
      <c r="E49" s="533">
        <f>+'Ark1'!Q574</f>
        <v>764</v>
      </c>
      <c r="F49" s="533">
        <f>+'Ark1'!R574</f>
        <v>4681</v>
      </c>
      <c r="G49" s="70">
        <f>+'Ark1'!AE574</f>
        <v>7.5647634900370067</v>
      </c>
      <c r="H49" s="70"/>
      <c r="I49" s="70">
        <f>+'Ark1'!AF574</f>
        <v>7.4036161551833617</v>
      </c>
      <c r="J49" s="87"/>
      <c r="K49" s="1">
        <f>+'Ark1'!S574</f>
        <v>3.5915825638823278</v>
      </c>
      <c r="L49" s="58"/>
      <c r="M49" s="325"/>
      <c r="N49" s="366">
        <f>+IF(F49=0,"",'Ark1'!AR576)</f>
        <v>222.45524806781347</v>
      </c>
      <c r="O49" s="114">
        <f>+IF(F49=0,"",'Ark1'!AS576)</f>
        <v>26.997645106834941</v>
      </c>
      <c r="P49" s="411"/>
      <c r="Q49" s="1">
        <f>+'Ark1'!T574</f>
        <v>8.0096133304849371</v>
      </c>
      <c r="R49" s="58"/>
      <c r="S49" s="534">
        <f>+'Ark1'!U574</f>
        <v>294.02769707327479</v>
      </c>
      <c r="T49" s="70"/>
      <c r="U49" s="534">
        <f>+'Ark1'!W574</f>
        <v>73.296304208502477</v>
      </c>
      <c r="V49" s="534">
        <f>+'Ark1'!X574</f>
        <v>14.612262337107456</v>
      </c>
      <c r="W49" s="534">
        <f>+'Ark1'!AG574</f>
        <v>2157.7844968480035</v>
      </c>
      <c r="X49" s="70"/>
      <c r="Y49" s="115">
        <f>+'Ark1'!AH574</f>
        <v>91.134372997222812</v>
      </c>
      <c r="Z49" s="19">
        <f>+'Ark1'!AI574</f>
        <v>12.732322153386029</v>
      </c>
      <c r="AA49" s="75"/>
      <c r="AB49" s="534">
        <f>+'Ark1'!Y574</f>
        <v>53.658122459810407</v>
      </c>
      <c r="AC49" s="1">
        <f>+'Ark1'!Z574</f>
        <v>1.5270545200332499</v>
      </c>
      <c r="AD49" s="1">
        <f>+'Ark1'!AA574</f>
        <v>2.4509094964045404</v>
      </c>
      <c r="AE49" s="534">
        <f t="shared" si="29"/>
        <v>136.26369894805413</v>
      </c>
      <c r="AF49" s="67">
        <f t="shared" si="30"/>
        <v>81.865776950271481</v>
      </c>
      <c r="AG49" s="534">
        <f t="shared" si="31"/>
        <v>6.1269633507853403</v>
      </c>
      <c r="AH49" s="43"/>
      <c r="AI49" s="4"/>
      <c r="AJ49" s="56"/>
      <c r="AK49" s="5"/>
      <c r="AL49" s="5"/>
      <c r="AO49" s="13"/>
      <c r="AP49" s="534"/>
      <c r="AQ49" s="534"/>
      <c r="AR49" s="534"/>
    </row>
    <row r="50" spans="1:44" ht="16.5" customHeight="1">
      <c r="A50" s="43"/>
      <c r="B50" s="533">
        <f>+'Ark1'!C575</f>
        <v>2022</v>
      </c>
      <c r="C50" s="533">
        <f>+'Ark1'!O575</f>
        <v>16</v>
      </c>
      <c r="D50" s="52" t="str">
        <f>VLOOKUP(C50,RNR!$A$32:$B$45,2)</f>
        <v>Trøndelag</v>
      </c>
      <c r="E50" s="533">
        <f>+'Ark1'!Q575</f>
        <v>1843</v>
      </c>
      <c r="F50" s="533">
        <f>+'Ark1'!R575</f>
        <v>12751</v>
      </c>
      <c r="G50" s="70">
        <f>+'Ark1'!AE575</f>
        <v>20.606344640346471</v>
      </c>
      <c r="H50" s="70"/>
      <c r="I50" s="70">
        <f>+'Ark1'!AF575</f>
        <v>20.309599080154367</v>
      </c>
      <c r="J50" s="87"/>
      <c r="K50" s="1">
        <f>+'Ark1'!S575</f>
        <v>3.7356529953554274</v>
      </c>
      <c r="L50" s="58"/>
      <c r="M50" s="325"/>
      <c r="N50" s="366">
        <f>+IF(F50=0,"",'Ark1'!AR577)</f>
        <v>222.40957966764412</v>
      </c>
      <c r="O50" s="114">
        <f>+IF(F50=0,"",'Ark1'!AS577)</f>
        <v>26.562534384067039</v>
      </c>
      <c r="P50" s="411"/>
      <c r="Q50" s="1">
        <f>+'Ark1'!T575</f>
        <v>8.0700337228452685</v>
      </c>
      <c r="R50" s="58"/>
      <c r="S50" s="534">
        <f>+'Ark1'!U575</f>
        <v>296.10114971374838</v>
      </c>
      <c r="T50" s="70"/>
      <c r="U50" s="534">
        <f>+'Ark1'!W575</f>
        <v>74.982354325150979</v>
      </c>
      <c r="V50" s="534">
        <f>+'Ark1'!X575</f>
        <v>15.355658379734924</v>
      </c>
      <c r="W50" s="534">
        <f>+'Ark1'!AG575</f>
        <v>2180.2409857328144</v>
      </c>
      <c r="X50" s="70"/>
      <c r="Y50" s="115">
        <f>+'Ark1'!AH575</f>
        <v>90.314485138420508</v>
      </c>
      <c r="Z50" s="19">
        <f>+'Ark1'!AI575</f>
        <v>18.398556975923455</v>
      </c>
      <c r="AA50" s="75"/>
      <c r="AB50" s="534">
        <f>+'Ark1'!Y575</f>
        <v>54.890344331109887</v>
      </c>
      <c r="AC50" s="1">
        <f>+'Ark1'!Z575</f>
        <v>1.6286124353043627</v>
      </c>
      <c r="AD50" s="1">
        <f>+'Ark1'!AA575</f>
        <v>2.434563741326051</v>
      </c>
      <c r="AE50" s="534">
        <f t="shared" si="29"/>
        <v>135.81120236312958</v>
      </c>
      <c r="AF50" s="67">
        <f t="shared" si="30"/>
        <v>79.263558494831756</v>
      </c>
      <c r="AG50" s="534">
        <f t="shared" si="31"/>
        <v>6.9186109603906676</v>
      </c>
      <c r="AH50" s="43"/>
      <c r="AI50" s="4"/>
      <c r="AJ50" s="56"/>
      <c r="AK50" s="5"/>
      <c r="AL50" s="5"/>
      <c r="AM50"/>
      <c r="AN50"/>
      <c r="AO50" s="13"/>
      <c r="AP50" s="11"/>
      <c r="AQ50" s="11"/>
      <c r="AR50" s="11"/>
    </row>
    <row r="51" spans="1:44" ht="16.5" customHeight="1">
      <c r="A51" s="43"/>
      <c r="B51" s="533">
        <f>+'Ark1'!C576</f>
        <v>2022</v>
      </c>
      <c r="C51" s="533">
        <f>+'Ark1'!O576</f>
        <v>18</v>
      </c>
      <c r="D51" s="52" t="str">
        <f>VLOOKUP(C51,RNR!$A$32:$B$45,2)</f>
        <v>Nordland</v>
      </c>
      <c r="E51" s="533">
        <f>+'Ark1'!Q576</f>
        <v>644</v>
      </c>
      <c r="F51" s="533">
        <f>+'Ark1'!R576</f>
        <v>4215</v>
      </c>
      <c r="G51" s="70">
        <f>+'Ark1'!AE576</f>
        <v>6.8116808610352466</v>
      </c>
      <c r="H51" s="70"/>
      <c r="I51" s="70">
        <f>+'Ark1'!AF576</f>
        <v>6.723488225506677</v>
      </c>
      <c r="J51" s="87"/>
      <c r="K51" s="1">
        <f>+'Ark1'!S576</f>
        <v>3.8425440686040968</v>
      </c>
      <c r="L51" s="58"/>
      <c r="M51" s="325"/>
      <c r="N51" s="366">
        <f>+IF(F51=0,"",'Ark1'!AR578)</f>
        <v>225.11795774647896</v>
      </c>
      <c r="O51" s="114">
        <f>+IF(F51=0,"",'Ark1'!AS578)</f>
        <v>25.120438177673478</v>
      </c>
      <c r="P51" s="411"/>
      <c r="Q51" s="1">
        <f>+'Ark1'!T576</f>
        <v>8.1964412811387906</v>
      </c>
      <c r="R51" s="58"/>
      <c r="S51" s="534">
        <f>+'Ark1'!U576</f>
        <v>296.53779833926507</v>
      </c>
      <c r="T51" s="70"/>
      <c r="U51" s="534">
        <f>+'Ark1'!W576</f>
        <v>73.096085409252652</v>
      </c>
      <c r="V51" s="534">
        <f>+'Ark1'!X576</f>
        <v>16.275207591933572</v>
      </c>
      <c r="W51" s="534">
        <f>+'Ark1'!AG576</f>
        <v>2200.2984293193713</v>
      </c>
      <c r="X51" s="70"/>
      <c r="Y51" s="115">
        <f>+'Ark1'!AH576</f>
        <v>94.661921708185062</v>
      </c>
      <c r="Z51" s="19">
        <f>+'Ark1'!AI576</f>
        <v>22.301304863582452</v>
      </c>
      <c r="AA51" s="75"/>
      <c r="AB51" s="534">
        <f>+'Ark1'!Y576</f>
        <v>57.170858753572247</v>
      </c>
      <c r="AC51" s="1">
        <f>+'Ark1'!Z576</f>
        <v>1.726213649131751</v>
      </c>
      <c r="AD51" s="1">
        <f>+'Ark1'!AA576</f>
        <v>2.6304786523563095</v>
      </c>
      <c r="AE51" s="534">
        <f t="shared" si="29"/>
        <v>134.77162660657558</v>
      </c>
      <c r="AF51" s="67">
        <f t="shared" si="30"/>
        <v>77.172256985198374</v>
      </c>
      <c r="AG51" s="534">
        <f t="shared" si="31"/>
        <v>6.5450310559006208</v>
      </c>
      <c r="AH51" s="43"/>
      <c r="AI51" s="4"/>
      <c r="AJ51" s="55"/>
      <c r="AK51" s="5"/>
      <c r="AL51" s="5"/>
      <c r="AM51"/>
      <c r="AN51" s="13"/>
      <c r="AO51" s="13"/>
      <c r="AP51" s="11"/>
      <c r="AQ51" s="11"/>
      <c r="AR51" s="11"/>
    </row>
    <row r="52" spans="1:44" ht="15.6">
      <c r="A52" s="43"/>
      <c r="B52" s="533">
        <f>+'Ark1'!C577</f>
        <v>2022</v>
      </c>
      <c r="C52" s="533">
        <f>+'Ark1'!O577</f>
        <v>55</v>
      </c>
      <c r="D52" s="52" t="str">
        <f>VLOOKUP(C52,RNR!$A$32:$B$45,2)</f>
        <v>Troms</v>
      </c>
      <c r="E52" s="533">
        <f>+'Ark1'!Q577</f>
        <v>192</v>
      </c>
      <c r="F52" s="533">
        <f>+'Ark1'!R577</f>
        <v>1099</v>
      </c>
      <c r="G52" s="70">
        <f>+'Ark1'!AE577</f>
        <v>1.7760468010148849</v>
      </c>
      <c r="H52" s="70"/>
      <c r="I52" s="70">
        <f>+'Ark1'!AF577</f>
        <v>1.72051876921319</v>
      </c>
      <c r="J52" s="87"/>
      <c r="K52" s="1">
        <f>+'Ark1'!S577</f>
        <v>3.6408386508659993</v>
      </c>
      <c r="L52" s="58"/>
      <c r="M52" s="325"/>
      <c r="N52" s="366" t="e">
        <f>+IF(F52=0,"",'Ark1'!#REF!)</f>
        <v>#REF!</v>
      </c>
      <c r="O52" s="114" t="e">
        <f>+IF(F52=0,"",'Ark1'!#REF!)</f>
        <v>#REF!</v>
      </c>
      <c r="P52" s="411"/>
      <c r="Q52" s="1">
        <f>+'Ark1'!T577</f>
        <v>7.8407643312101936</v>
      </c>
      <c r="R52" s="58"/>
      <c r="S52" s="534">
        <f>+'Ark1'!U577</f>
        <v>291.03465878071017</v>
      </c>
      <c r="T52" s="70"/>
      <c r="U52" s="534">
        <f>+'Ark1'!W577</f>
        <v>70.427661510464077</v>
      </c>
      <c r="V52" s="534">
        <f>+'Ark1'!X577</f>
        <v>12.829845313921748</v>
      </c>
      <c r="W52" s="534">
        <f>+'Ark1'!AG577</f>
        <v>2197.6793743890516</v>
      </c>
      <c r="X52" s="70"/>
      <c r="Y52" s="115">
        <f>+'Ark1'!AH577</f>
        <v>92.811646951774321</v>
      </c>
      <c r="Z52" s="19">
        <f>+'Ark1'!AI577</f>
        <v>15.650591446769797</v>
      </c>
      <c r="AA52" s="75"/>
      <c r="AB52" s="534">
        <f>+'Ark1'!Y577</f>
        <v>51.738803438108519</v>
      </c>
      <c r="AC52" s="1">
        <f>+'Ark1'!Z577</f>
        <v>1.5040070882326255</v>
      </c>
      <c r="AD52" s="1">
        <f>+'Ark1'!AA577</f>
        <v>2.3457187606488246</v>
      </c>
      <c r="AE52" s="534">
        <f t="shared" si="29"/>
        <v>132.42817044757356</v>
      </c>
      <c r="AF52" s="67">
        <f t="shared" si="30"/>
        <v>79.936159409724326</v>
      </c>
      <c r="AG52" s="534">
        <f t="shared" si="31"/>
        <v>5.723958333333333</v>
      </c>
      <c r="AH52" s="43"/>
      <c r="AM52"/>
      <c r="AN52" s="13"/>
      <c r="AO52" s="13"/>
      <c r="AP52" s="11"/>
      <c r="AQ52" s="11"/>
      <c r="AR52" s="11"/>
    </row>
    <row r="53" spans="1:44" ht="17.25" customHeight="1">
      <c r="A53" s="43"/>
      <c r="B53" s="533">
        <f>+'Ark1'!C578</f>
        <v>2022</v>
      </c>
      <c r="C53" s="533">
        <f>+'Ark1'!O578</f>
        <v>56</v>
      </c>
      <c r="D53" s="52" t="str">
        <f>VLOOKUP(C53,RNR!$A$32:$B$45,2)</f>
        <v>Finnmark</v>
      </c>
      <c r="E53" s="533">
        <f>+'Ark1'!Q578</f>
        <v>90</v>
      </c>
      <c r="F53" s="533">
        <f>+'Ark1'!R578</f>
        <v>583</v>
      </c>
      <c r="G53" s="70">
        <f>+'Ark1'!AE578</f>
        <v>0.94216131482409216</v>
      </c>
      <c r="H53" s="70"/>
      <c r="I53" s="70">
        <f>+'Ark1'!AF578</f>
        <v>0.8991112680971971</v>
      </c>
      <c r="J53" s="87"/>
      <c r="K53" s="1">
        <f>+'Ark1'!S578</f>
        <v>3.163230240549828</v>
      </c>
      <c r="L53" s="58"/>
      <c r="M53" s="325"/>
      <c r="N53" s="366" t="e">
        <f>+IF(F53=0,"",'Ark1'!#REF!)</f>
        <v>#REF!</v>
      </c>
      <c r="O53" s="114" t="e">
        <f>+IF(F53=0,"",'Ark1'!#REF!)</f>
        <v>#REF!</v>
      </c>
      <c r="P53" s="411"/>
      <c r="Q53" s="1">
        <f>+'Ark1'!T578</f>
        <v>7.4837049742710144</v>
      </c>
      <c r="R53" s="58"/>
      <c r="S53" s="534">
        <f>+'Ark1'!U578</f>
        <v>286.70012006861089</v>
      </c>
      <c r="T53" s="70"/>
      <c r="U53" s="534">
        <f>+'Ark1'!W578</f>
        <v>71.698113207547181</v>
      </c>
      <c r="V53" s="534">
        <f>+'Ark1'!X578</f>
        <v>8.5763293310463098</v>
      </c>
      <c r="W53" s="534">
        <f>+'Ark1'!AG578</f>
        <v>2081.8679577464795</v>
      </c>
      <c r="X53" s="70"/>
      <c r="Y53" s="115">
        <f>+'Ark1'!AH578</f>
        <v>97.255574614065182</v>
      </c>
      <c r="Z53" s="19">
        <f>+'Ark1'!AI578</f>
        <v>1.886792452830188</v>
      </c>
      <c r="AA53" s="75"/>
      <c r="AB53" s="534">
        <f>+'Ark1'!Y578</f>
        <v>43.77652032642019</v>
      </c>
      <c r="AC53" s="1">
        <f>+'Ark1'!Z578</f>
        <v>1.1383590109117188</v>
      </c>
      <c r="AD53" s="1">
        <f>+'Ark1'!AA578</f>
        <v>1.9013379766993199</v>
      </c>
      <c r="AE53" s="534">
        <f t="shared" si="29"/>
        <v>137.71292218693338</v>
      </c>
      <c r="AF53" s="67">
        <f t="shared" si="30"/>
        <v>90.635236219408768</v>
      </c>
      <c r="AG53" s="534">
        <f t="shared" si="31"/>
        <v>6.4777777777777779</v>
      </c>
      <c r="AH53" s="43"/>
      <c r="AI53" s="2"/>
      <c r="AJ53" s="55"/>
      <c r="AL53" s="5"/>
      <c r="AM53"/>
      <c r="AN53" s="13"/>
      <c r="AO53" s="13"/>
      <c r="AP53" s="11"/>
      <c r="AQ53" s="11"/>
      <c r="AR53" s="11"/>
    </row>
    <row r="54" spans="1:44" ht="17.25" customHeight="1">
      <c r="A54" s="43"/>
      <c r="B54" s="43"/>
      <c r="C54" s="43"/>
      <c r="D54" s="43"/>
      <c r="E54" s="43"/>
      <c r="F54" s="43"/>
      <c r="G54" s="43"/>
      <c r="H54" s="43"/>
      <c r="I54" s="43"/>
      <c r="J54" s="87"/>
      <c r="K54" s="43"/>
      <c r="L54" s="43"/>
      <c r="M54" s="325"/>
      <c r="N54" s="43"/>
      <c r="O54" s="43"/>
      <c r="P54" s="411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75"/>
      <c r="AB54" s="43"/>
      <c r="AC54" s="43"/>
      <c r="AD54" s="43"/>
      <c r="AE54" s="43"/>
      <c r="AF54" s="43"/>
      <c r="AG54" s="43"/>
      <c r="AH54" s="43"/>
      <c r="AI54" s="2"/>
      <c r="AJ54" s="55"/>
      <c r="AL54" s="5"/>
      <c r="AM54"/>
      <c r="AN54" s="13"/>
      <c r="AO54" s="13"/>
      <c r="AP54" s="11"/>
      <c r="AQ54" s="11"/>
      <c r="AR54" s="11"/>
    </row>
    <row r="55" spans="1:44" ht="15.6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75"/>
      <c r="AB55" s="43"/>
      <c r="AC55" s="43"/>
      <c r="AD55" s="43"/>
      <c r="AE55" s="43"/>
      <c r="AF55" s="43"/>
      <c r="AG55" s="43"/>
      <c r="AH55" s="43"/>
    </row>
    <row r="56" spans="1:44" ht="15.6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75"/>
      <c r="AB56" s="43"/>
      <c r="AC56" s="43"/>
      <c r="AD56" s="43"/>
      <c r="AE56" s="43"/>
      <c r="AF56" s="43"/>
      <c r="AG56" s="43"/>
      <c r="AH56" s="43"/>
    </row>
  </sheetData>
  <mergeCells count="1">
    <mergeCell ref="Y4:AA4"/>
  </mergeCells>
  <conditionalFormatting sqref="AJ53:AJ54">
    <cfRule type="cellIs" dxfId="19" priority="20" stopIfTrue="1" operator="lessThan">
      <formula>0</formula>
    </cfRule>
  </conditionalFormatting>
  <conditionalFormatting sqref="H10:H23 X10:X23 R10:R23 T10:T23 L10:L23 H25:H38">
    <cfRule type="cellIs" dxfId="18" priority="17" operator="lessThan">
      <formula>0</formula>
    </cfRule>
    <cfRule type="cellIs" dxfId="17" priority="18" operator="greaterThan">
      <formula>0</formula>
    </cfRule>
  </conditionalFormatting>
  <conditionalFormatting sqref="X25:X38">
    <cfRule type="cellIs" dxfId="16" priority="15" operator="lessThan">
      <formula>0</formula>
    </cfRule>
    <cfRule type="cellIs" dxfId="15" priority="16" operator="greaterThan">
      <formula>0</formula>
    </cfRule>
  </conditionalFormatting>
  <conditionalFormatting sqref="R25:R38">
    <cfRule type="cellIs" dxfId="14" priority="11" operator="lessThan">
      <formula>0</formula>
    </cfRule>
    <cfRule type="cellIs" dxfId="13" priority="12" operator="greaterThan">
      <formula>0</formula>
    </cfRule>
  </conditionalFormatting>
  <conditionalFormatting sqref="T25:T38">
    <cfRule type="cellIs" dxfId="12" priority="9" operator="lessThan">
      <formula>0</formula>
    </cfRule>
    <cfRule type="cellIs" dxfId="11" priority="10" operator="greaterThan">
      <formula>0</formula>
    </cfRule>
  </conditionalFormatting>
  <conditionalFormatting sqref="L25:L38">
    <cfRule type="cellIs" dxfId="10" priority="7" operator="lessThan">
      <formula>0</formula>
    </cfRule>
    <cfRule type="cellIs" dxfId="9" priority="8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P1:DG403"/>
  <sheetViews>
    <sheetView zoomScale="94" zoomScaleNormal="94" workbookViewId="0">
      <selection activeCell="A8" sqref="A8"/>
    </sheetView>
  </sheetViews>
  <sheetFormatPr baseColWidth="10" defaultRowHeight="15"/>
  <cols>
    <col min="16" max="16" width="7.90625" customWidth="1"/>
    <col min="20" max="20" width="7.81640625" customWidth="1"/>
    <col min="61" max="61" width="1.6328125" customWidth="1"/>
    <col min="62" max="62" width="5.08984375" customWidth="1"/>
    <col min="63" max="63" width="3.36328125" customWidth="1"/>
    <col min="64" max="64" width="12.90625" customWidth="1"/>
    <col min="65" max="65" width="7.453125" customWidth="1"/>
    <col min="66" max="66" width="7.36328125" customWidth="1"/>
    <col min="67" max="67" width="4.81640625" style="67" customWidth="1"/>
    <col min="68" max="68" width="5.08984375" style="67" customWidth="1"/>
    <col min="69" max="69" width="4.90625" style="67" customWidth="1"/>
    <col min="70" max="70" width="6" customWidth="1"/>
    <col min="71" max="71" width="5.08984375" style="1" customWidth="1"/>
    <col min="72" max="72" width="5.54296875" customWidth="1"/>
    <col min="73" max="73" width="5.08984375" style="1" customWidth="1"/>
    <col min="74" max="74" width="6" style="11" customWidth="1"/>
    <col min="75" max="75" width="5.08984375" style="67" customWidth="1"/>
    <col min="76" max="76" width="5.6328125" style="11" customWidth="1"/>
    <col min="77" max="77" width="5.90625" style="11" customWidth="1"/>
    <col min="78" max="78" width="6.90625" style="11" customWidth="1"/>
    <col min="79" max="79" width="5" customWidth="1"/>
    <col min="80" max="80" width="4.1796875" style="67" customWidth="1"/>
    <col min="81" max="81" width="6.90625" style="11" customWidth="1"/>
    <col min="82" max="82" width="5.81640625" style="11" customWidth="1"/>
    <col min="83" max="83" width="6.36328125" style="11" customWidth="1"/>
    <col min="84" max="84" width="5.54296875" customWidth="1"/>
    <col min="85" max="85" width="7.1796875" customWidth="1"/>
    <col min="86" max="86" width="6.90625" style="11" customWidth="1"/>
    <col min="87" max="87" width="6.08984375" style="11" customWidth="1"/>
    <col min="88" max="88" width="7" style="11" customWidth="1"/>
    <col min="89" max="89" width="6.08984375" style="11" customWidth="1"/>
    <col min="90" max="90" width="5.08984375" style="67" customWidth="1"/>
    <col min="91" max="91" width="9.81640625" style="67" customWidth="1"/>
    <col min="92" max="92" width="4.36328125" style="67" customWidth="1"/>
    <col min="93" max="93" width="6.81640625" style="11" customWidth="1"/>
    <col min="94" max="94" width="9.90625" style="11" customWidth="1"/>
    <col min="95" max="95" width="8.81640625" customWidth="1"/>
    <col min="96" max="96" width="7.36328125" customWidth="1"/>
    <col min="97" max="97" width="9.36328125" customWidth="1"/>
    <col min="98" max="98" width="8.6328125" customWidth="1"/>
    <col min="99" max="99" width="7.81640625" customWidth="1"/>
    <col min="100" max="100" width="10.6328125" style="67" customWidth="1"/>
    <col min="101" max="102" width="11.54296875" style="67"/>
    <col min="103" max="103" width="10" style="67" customWidth="1"/>
    <col min="107" max="107" width="14" customWidth="1"/>
    <col min="108" max="108" width="12.54296875" customWidth="1"/>
    <col min="109" max="109" width="10.90625" customWidth="1"/>
  </cols>
  <sheetData>
    <row r="1" spans="23:111">
      <c r="BG1" s="67"/>
      <c r="BH1" s="67"/>
      <c r="BI1" s="67"/>
      <c r="BJ1" s="67"/>
      <c r="BK1" s="67"/>
      <c r="BL1" s="67"/>
      <c r="BM1" s="67"/>
      <c r="BN1" s="67"/>
      <c r="BR1" s="67"/>
      <c r="BS1" s="67"/>
      <c r="BT1" s="67"/>
      <c r="BU1" s="67"/>
      <c r="BV1" s="67"/>
      <c r="BX1" s="67"/>
      <c r="BY1" s="67"/>
      <c r="BZ1" s="67"/>
      <c r="CA1" s="67"/>
      <c r="CQ1" s="4"/>
      <c r="CR1" s="4"/>
      <c r="CS1" s="4"/>
      <c r="CT1" s="4"/>
      <c r="CU1" s="4"/>
      <c r="CV1"/>
      <c r="CW1"/>
      <c r="CX1"/>
      <c r="CY1"/>
    </row>
    <row r="2" spans="23:111" s="196" customFormat="1" ht="31.8"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11"/>
      <c r="CD2" s="11"/>
      <c r="CE2" s="11"/>
      <c r="CF2"/>
      <c r="CG2"/>
      <c r="CH2" s="11"/>
      <c r="CI2" s="11"/>
      <c r="CJ2" s="11"/>
      <c r="CK2" s="11"/>
      <c r="CL2" s="67"/>
      <c r="CM2" s="67"/>
      <c r="CN2" s="67"/>
      <c r="CO2" s="11"/>
      <c r="CP2" s="11"/>
      <c r="CQ2" s="4"/>
      <c r="CR2" s="4"/>
      <c r="CS2" s="4"/>
      <c r="CT2" s="4"/>
      <c r="CU2" s="4"/>
      <c r="CV2"/>
      <c r="CW2"/>
      <c r="CX2"/>
      <c r="CY2"/>
      <c r="CZ2"/>
      <c r="DA2"/>
      <c r="DB2"/>
      <c r="DC2"/>
      <c r="DD2"/>
      <c r="DE2"/>
    </row>
    <row r="3" spans="23:111" s="172" customFormat="1" ht="16.2"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11"/>
      <c r="CD3" s="11"/>
      <c r="CE3" s="11"/>
      <c r="CF3"/>
      <c r="CG3"/>
      <c r="CH3" s="11"/>
      <c r="CI3" s="11"/>
      <c r="CJ3" s="11"/>
      <c r="CK3" s="11"/>
      <c r="CL3" s="67"/>
      <c r="CM3" s="67"/>
      <c r="CN3" s="67"/>
      <c r="CO3" s="11"/>
      <c r="CP3" s="11"/>
      <c r="CQ3" s="4"/>
      <c r="CR3" s="4"/>
      <c r="CS3" s="4"/>
      <c r="CT3" s="4"/>
      <c r="CU3" s="4"/>
      <c r="CV3"/>
      <c r="CW3"/>
      <c r="CX3"/>
      <c r="CY3"/>
      <c r="CZ3"/>
      <c r="DA3"/>
      <c r="DB3"/>
      <c r="DC3"/>
      <c r="DD3"/>
      <c r="DE3"/>
    </row>
    <row r="4" spans="23:111" s="179" customFormat="1" ht="19.8">
      <c r="W4" s="172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67"/>
      <c r="CC4" s="11"/>
      <c r="CD4" s="11"/>
      <c r="CE4" s="11"/>
      <c r="CF4"/>
      <c r="CG4"/>
      <c r="CH4" s="11"/>
      <c r="CI4" s="11"/>
      <c r="CJ4" s="11"/>
      <c r="CK4" s="11"/>
      <c r="CL4" s="67"/>
      <c r="CM4" s="67"/>
      <c r="CN4" s="67"/>
      <c r="CO4" s="11"/>
      <c r="CP4" s="11"/>
      <c r="CQ4" s="4"/>
      <c r="CR4" s="4"/>
      <c r="CS4" s="4"/>
      <c r="CT4" s="4"/>
      <c r="CU4" s="4"/>
      <c r="CV4"/>
      <c r="CW4"/>
      <c r="CX4"/>
      <c r="CY4"/>
      <c r="CZ4"/>
      <c r="DA4"/>
      <c r="DB4"/>
      <c r="DC4"/>
      <c r="DD4"/>
      <c r="DE4"/>
      <c r="DF4" s="176"/>
      <c r="DG4" s="176"/>
    </row>
    <row r="5" spans="23:111">
      <c r="BG5" s="67"/>
      <c r="BH5" s="67"/>
      <c r="BI5" s="67"/>
      <c r="BJ5" s="67"/>
      <c r="BK5" s="67"/>
      <c r="BL5" s="67"/>
      <c r="BM5" s="67"/>
      <c r="BN5" s="67"/>
      <c r="BR5" s="67"/>
      <c r="BS5" s="67"/>
      <c r="BT5" s="67"/>
      <c r="BU5" s="67"/>
      <c r="BV5" s="67"/>
      <c r="BX5" s="67"/>
      <c r="BY5" s="67"/>
      <c r="BZ5" s="67"/>
      <c r="CA5" s="67"/>
      <c r="CQ5" s="4"/>
      <c r="CR5" s="4"/>
      <c r="CS5" s="4"/>
      <c r="CT5" s="4"/>
      <c r="CU5" s="4"/>
      <c r="CV5"/>
      <c r="CW5"/>
      <c r="CX5"/>
      <c r="CY5"/>
    </row>
    <row r="6" spans="23:111">
      <c r="BI6" s="67"/>
      <c r="BJ6" s="67"/>
      <c r="BK6" s="67"/>
      <c r="BL6" s="67"/>
      <c r="BM6" s="67"/>
      <c r="BN6" s="67"/>
      <c r="BR6" s="67"/>
      <c r="BS6" s="67"/>
      <c r="BT6" s="67"/>
      <c r="BU6" s="67"/>
      <c r="BV6" s="67"/>
      <c r="BX6" s="67"/>
      <c r="BY6" s="67"/>
      <c r="BZ6" s="67"/>
      <c r="CQ6" s="4"/>
      <c r="CR6" s="4"/>
      <c r="CS6" s="4"/>
      <c r="CT6" s="4"/>
      <c r="CU6" s="4"/>
      <c r="CV6"/>
      <c r="CW6"/>
      <c r="CX6"/>
      <c r="CY6"/>
    </row>
    <row r="7" spans="23:111">
      <c r="BI7" s="67"/>
      <c r="BJ7" s="67"/>
      <c r="BK7" s="67"/>
      <c r="BL7" s="67"/>
      <c r="BM7" s="67"/>
      <c r="BN7" s="67"/>
      <c r="BR7" s="67"/>
      <c r="BS7" s="67"/>
      <c r="BT7" s="67"/>
      <c r="BU7" s="67"/>
      <c r="BV7" s="67"/>
      <c r="BX7" s="67"/>
      <c r="BY7" s="67"/>
      <c r="BZ7" s="67"/>
      <c r="CQ7" s="4"/>
      <c r="CR7" s="4"/>
      <c r="CS7" s="4"/>
      <c r="CT7" s="4"/>
      <c r="CU7" s="4"/>
      <c r="CV7"/>
      <c r="CW7"/>
      <c r="CX7"/>
      <c r="CY7"/>
    </row>
    <row r="8" spans="23:111" ht="15.6">
      <c r="BI8" s="67"/>
      <c r="BJ8" s="67"/>
      <c r="BK8" s="67"/>
      <c r="BL8" s="67"/>
      <c r="BM8" s="67"/>
      <c r="BN8" s="67"/>
      <c r="BR8" s="67"/>
      <c r="BS8" s="67"/>
      <c r="BT8" s="67"/>
      <c r="BU8" s="67"/>
      <c r="BV8" s="67"/>
      <c r="BX8" s="67"/>
      <c r="BY8" s="67"/>
      <c r="BZ8" s="67"/>
      <c r="CQ8" s="4"/>
      <c r="CR8" s="56"/>
      <c r="CS8" s="4"/>
      <c r="CT8" s="1"/>
      <c r="CU8" s="5"/>
      <c r="CV8"/>
      <c r="CW8"/>
      <c r="CX8"/>
      <c r="CY8"/>
    </row>
    <row r="9" spans="23:111" ht="15.6">
      <c r="BI9" s="67"/>
      <c r="BJ9" s="67"/>
      <c r="BK9" s="67"/>
      <c r="BL9" s="67"/>
      <c r="BM9" s="67"/>
      <c r="BN9" s="67"/>
      <c r="BR9" s="67"/>
      <c r="BS9" s="67"/>
      <c r="BT9" s="67"/>
      <c r="BU9" s="67"/>
      <c r="BV9" s="67"/>
      <c r="BX9" s="67"/>
      <c r="BY9" s="67"/>
      <c r="BZ9" s="67"/>
      <c r="CQ9" s="4"/>
      <c r="CR9" s="56"/>
      <c r="CS9" s="4"/>
      <c r="CT9" s="1"/>
      <c r="CU9" s="5"/>
      <c r="CV9"/>
      <c r="CW9"/>
      <c r="CX9"/>
      <c r="CY9"/>
    </row>
    <row r="10" spans="23:111" ht="15.6">
      <c r="BI10" s="67"/>
      <c r="BJ10" s="67"/>
      <c r="BK10" s="67"/>
      <c r="BL10" s="67"/>
      <c r="BM10" s="67"/>
      <c r="BN10" s="67"/>
      <c r="BR10" s="67"/>
      <c r="BS10" s="67"/>
      <c r="BT10" s="67"/>
      <c r="BU10" s="67"/>
      <c r="BV10" s="67"/>
      <c r="BX10" s="67"/>
      <c r="BY10" s="67"/>
      <c r="BZ10" s="67"/>
      <c r="CQ10" s="4"/>
      <c r="CR10" s="56"/>
      <c r="CS10" s="4"/>
      <c r="CT10" s="1"/>
      <c r="CU10" s="5"/>
      <c r="CV10"/>
      <c r="CW10"/>
      <c r="CX10"/>
      <c r="CY10"/>
    </row>
    <row r="11" spans="23:111" ht="15.6">
      <c r="BI11" s="67"/>
      <c r="BJ11" s="67"/>
      <c r="BK11" s="67"/>
      <c r="BL11" s="67"/>
      <c r="BM11" s="67"/>
      <c r="BN11" s="67"/>
      <c r="BR11" s="67"/>
      <c r="BS11" s="67"/>
      <c r="BT11" s="67"/>
      <c r="BU11" s="67"/>
      <c r="BV11" s="67"/>
      <c r="BX11" s="67"/>
      <c r="BY11" s="67"/>
      <c r="BZ11" s="67"/>
      <c r="CQ11" s="4"/>
      <c r="CR11" s="56"/>
      <c r="CS11" s="4"/>
      <c r="CT11" s="1"/>
      <c r="CU11" s="5"/>
      <c r="CV11"/>
      <c r="CW11"/>
      <c r="CX11"/>
      <c r="CY11"/>
    </row>
    <row r="12" spans="23:111" ht="15.6">
      <c r="BI12" s="67"/>
      <c r="BJ12" s="67"/>
      <c r="BK12" s="67"/>
      <c r="BL12" s="67"/>
      <c r="BM12" s="67"/>
      <c r="BN12" s="67"/>
      <c r="BR12" s="67"/>
      <c r="BS12" s="67"/>
      <c r="BT12" s="67"/>
      <c r="BU12" s="67"/>
      <c r="BV12" s="67"/>
      <c r="BX12" s="67"/>
      <c r="BY12" s="67"/>
      <c r="BZ12" s="67"/>
      <c r="CQ12" s="4"/>
      <c r="CR12" s="56"/>
      <c r="CS12" s="4"/>
      <c r="CT12" s="1"/>
      <c r="CU12" s="5"/>
      <c r="CV12"/>
      <c r="CW12"/>
      <c r="CX12"/>
      <c r="CY12"/>
    </row>
    <row r="13" spans="23:111" ht="15.6">
      <c r="BI13" s="67"/>
      <c r="BJ13" s="67"/>
      <c r="BK13" s="67"/>
      <c r="BL13" s="67"/>
      <c r="BM13" s="67"/>
      <c r="BN13" s="67"/>
      <c r="BR13" s="67"/>
      <c r="BS13" s="67"/>
      <c r="BT13" s="67"/>
      <c r="BU13" s="67"/>
      <c r="BV13" s="67"/>
      <c r="BX13" s="67"/>
      <c r="BY13" s="67"/>
      <c r="BZ13" s="67"/>
      <c r="CQ13" s="4"/>
      <c r="CR13" s="56"/>
      <c r="CS13" s="4"/>
      <c r="CT13" s="1"/>
      <c r="CU13" s="5"/>
      <c r="CV13"/>
      <c r="CW13"/>
      <c r="CX13"/>
      <c r="CY13"/>
    </row>
    <row r="14" spans="23:111" ht="15.6">
      <c r="BI14" s="67"/>
      <c r="BJ14" s="67"/>
      <c r="BK14" s="67"/>
      <c r="BL14" s="67"/>
      <c r="BM14" s="67"/>
      <c r="BN14" s="67"/>
      <c r="BR14" s="67"/>
      <c r="BS14" s="67"/>
      <c r="BT14" s="67"/>
      <c r="BU14" s="67"/>
      <c r="BV14" s="67"/>
      <c r="BX14" s="67"/>
      <c r="BY14" s="67"/>
      <c r="BZ14" s="67"/>
      <c r="CQ14" s="4"/>
      <c r="CR14" s="56"/>
      <c r="CS14" s="4"/>
      <c r="CT14" s="1"/>
      <c r="CU14" s="5"/>
      <c r="CV14"/>
      <c r="CW14"/>
      <c r="CX14"/>
      <c r="CY14"/>
    </row>
    <row r="15" spans="23:111" ht="15.6">
      <c r="BI15" s="67"/>
      <c r="BJ15" s="67"/>
      <c r="BK15" s="67"/>
      <c r="BL15" s="67"/>
      <c r="BM15" s="67"/>
      <c r="BN15" s="67"/>
      <c r="BR15" s="67"/>
      <c r="BS15" s="67"/>
      <c r="BT15" s="67"/>
      <c r="BU15" s="67"/>
      <c r="BV15" s="67"/>
      <c r="BX15" s="67"/>
      <c r="BY15" s="67"/>
      <c r="BZ15" s="67"/>
      <c r="CQ15" s="4"/>
      <c r="CR15" s="56"/>
      <c r="CS15" s="4"/>
      <c r="CT15" s="1"/>
      <c r="CU15" s="5"/>
      <c r="CV15"/>
      <c r="CW15"/>
      <c r="CX15"/>
      <c r="CY15"/>
    </row>
    <row r="16" spans="23:111" ht="15.6">
      <c r="BI16" s="67"/>
      <c r="BJ16" s="67"/>
      <c r="BK16" s="67"/>
      <c r="BL16" s="67"/>
      <c r="BM16" s="67"/>
      <c r="BN16" s="67"/>
      <c r="BR16" s="67"/>
      <c r="BS16" s="67"/>
      <c r="BT16" s="67"/>
      <c r="BU16" s="67"/>
      <c r="BV16" s="67"/>
      <c r="BX16" s="67"/>
      <c r="BY16" s="67"/>
      <c r="BZ16" s="67"/>
      <c r="CQ16" s="4"/>
      <c r="CR16" s="56"/>
      <c r="CS16" s="4"/>
      <c r="CT16" s="1"/>
      <c r="CU16" s="5"/>
      <c r="CV16"/>
      <c r="CW16" s="2"/>
      <c r="CX16" s="2"/>
      <c r="CY16" s="2"/>
    </row>
    <row r="17" spans="61:105" ht="15.6">
      <c r="BI17" s="67"/>
      <c r="BJ17" s="67"/>
      <c r="BK17" s="67"/>
      <c r="BL17" s="67"/>
      <c r="BM17" s="67"/>
      <c r="BN17" s="67"/>
      <c r="BR17" s="67"/>
      <c r="BS17" s="67"/>
      <c r="BT17" s="67"/>
      <c r="BU17" s="67"/>
      <c r="BV17" s="67"/>
      <c r="BX17" s="67"/>
      <c r="BY17" s="67"/>
      <c r="BZ17" s="67"/>
      <c r="CQ17" s="4"/>
      <c r="CR17" s="56"/>
      <c r="CS17" s="4"/>
      <c r="CT17" s="13"/>
      <c r="CU17" s="5"/>
      <c r="CV17"/>
      <c r="CW17" s="2"/>
      <c r="CX17" s="2"/>
      <c r="CY17" s="4"/>
      <c r="CZ17" s="4"/>
      <c r="DA17" s="4"/>
    </row>
    <row r="18" spans="61:105" ht="15.6">
      <c r="BI18" s="67"/>
      <c r="BJ18" s="67"/>
      <c r="BK18" s="67"/>
      <c r="BL18" s="67"/>
      <c r="BM18" s="67"/>
      <c r="BN18" s="67"/>
      <c r="BR18" s="67"/>
      <c r="BS18" s="67"/>
      <c r="BT18" s="67"/>
      <c r="BU18" s="67"/>
      <c r="BV18" s="67"/>
      <c r="BX18" s="67"/>
      <c r="BY18" s="67"/>
      <c r="BZ18" s="67"/>
      <c r="CQ18" s="4"/>
      <c r="CR18" s="56"/>
      <c r="CS18" s="4"/>
      <c r="CT18" s="1"/>
      <c r="CU18" s="5"/>
      <c r="CV18"/>
      <c r="CW18"/>
      <c r="CX18"/>
      <c r="CY18"/>
    </row>
    <row r="19" spans="61:105" ht="15.6">
      <c r="BI19" s="67"/>
      <c r="BJ19" s="67"/>
      <c r="BK19" s="67"/>
      <c r="BL19" s="67"/>
      <c r="BM19" s="67"/>
      <c r="BN19" s="67"/>
      <c r="BR19" s="67"/>
      <c r="BS19" s="67"/>
      <c r="BT19" s="67"/>
      <c r="BU19" s="67"/>
      <c r="BV19" s="67"/>
      <c r="BX19" s="67"/>
      <c r="BY19" s="67"/>
      <c r="BZ19" s="67"/>
      <c r="CQ19" s="4"/>
      <c r="CR19" s="56"/>
      <c r="CS19" s="4"/>
      <c r="CT19" s="1"/>
      <c r="CU19" s="5"/>
      <c r="CV19"/>
      <c r="CW19"/>
      <c r="CX19"/>
      <c r="CY19"/>
    </row>
    <row r="20" spans="61:105" ht="15.6">
      <c r="BI20" s="67"/>
      <c r="BJ20" s="67"/>
      <c r="BK20" s="67"/>
      <c r="BL20" s="67"/>
      <c r="BM20" s="67"/>
      <c r="BN20" s="67"/>
      <c r="BR20" s="67"/>
      <c r="BS20" s="67"/>
      <c r="BT20" s="67"/>
      <c r="BU20" s="67"/>
      <c r="BV20" s="67"/>
      <c r="BX20" s="67"/>
      <c r="BY20" s="67"/>
      <c r="BZ20" s="67"/>
      <c r="CQ20" s="4"/>
      <c r="CR20" s="56"/>
      <c r="CS20" s="4"/>
      <c r="CT20" s="1"/>
      <c r="CU20" s="5"/>
      <c r="CV20"/>
      <c r="CW20" s="2"/>
      <c r="CX20" s="2"/>
      <c r="CY20" s="2"/>
    </row>
    <row r="21" spans="61:105" ht="15.6">
      <c r="BI21" s="67"/>
      <c r="BJ21" s="67"/>
      <c r="BK21" s="67"/>
      <c r="BL21" s="67"/>
      <c r="BM21" s="67"/>
      <c r="BN21" s="67"/>
      <c r="BR21" s="67"/>
      <c r="BS21" s="67"/>
      <c r="BT21" s="67"/>
      <c r="BU21" s="67"/>
      <c r="BV21" s="67"/>
      <c r="BX21" s="67"/>
      <c r="BY21" s="67"/>
      <c r="BZ21" s="67"/>
      <c r="CQ21" s="4"/>
      <c r="CR21" s="56"/>
      <c r="CS21" s="4"/>
      <c r="CT21" s="1"/>
      <c r="CU21" s="5"/>
      <c r="CV21"/>
      <c r="CW21" s="2"/>
      <c r="CX21" s="2"/>
      <c r="CY21" s="2"/>
    </row>
    <row r="22" spans="61:105" ht="15.6">
      <c r="BI22" s="67"/>
      <c r="BJ22" s="67"/>
      <c r="BK22" s="67"/>
      <c r="BL22" s="67"/>
      <c r="BM22" s="67"/>
      <c r="BN22" s="67"/>
      <c r="BR22" s="67"/>
      <c r="BS22" s="67"/>
      <c r="BT22" s="67"/>
      <c r="BU22" s="67"/>
      <c r="BV22" s="67"/>
      <c r="BX22" s="67"/>
      <c r="BY22" s="67"/>
      <c r="BZ22" s="67"/>
      <c r="CQ22" s="4"/>
      <c r="CR22" s="56"/>
      <c r="CS22" s="4"/>
      <c r="CT22" s="1"/>
      <c r="CU22" s="5"/>
      <c r="CV22"/>
      <c r="CW22" s="2"/>
      <c r="CX22" s="2"/>
      <c r="CY22" s="2"/>
    </row>
    <row r="23" spans="61:105" ht="15.6">
      <c r="BI23" s="67"/>
      <c r="BJ23" s="67"/>
      <c r="BK23" s="67"/>
      <c r="BL23" s="67"/>
      <c r="BM23" s="67"/>
      <c r="BN23" s="67"/>
      <c r="BR23" s="67"/>
      <c r="BS23" s="67"/>
      <c r="BT23" s="67"/>
      <c r="BU23" s="67"/>
      <c r="BV23" s="67"/>
      <c r="BX23" s="67"/>
      <c r="BY23" s="67"/>
      <c r="BZ23" s="67"/>
      <c r="CQ23" s="4"/>
      <c r="CR23" s="56"/>
      <c r="CS23" s="4"/>
      <c r="CT23" s="1"/>
      <c r="CU23" s="5"/>
      <c r="CV23"/>
      <c r="CW23" s="2"/>
      <c r="CX23" s="2"/>
      <c r="CY23" s="2"/>
    </row>
    <row r="24" spans="61:105" ht="15.6">
      <c r="BI24" s="67"/>
      <c r="BJ24" s="67"/>
      <c r="BK24" s="67"/>
      <c r="BL24" s="67"/>
      <c r="BM24" s="67"/>
      <c r="BN24" s="67"/>
      <c r="BR24" s="67"/>
      <c r="BS24" s="67"/>
      <c r="BT24" s="67"/>
      <c r="BU24" s="67"/>
      <c r="BV24" s="67"/>
      <c r="BX24" s="67"/>
      <c r="BY24" s="67"/>
      <c r="BZ24" s="67"/>
      <c r="CQ24" s="4"/>
      <c r="CR24" s="56"/>
      <c r="CS24" s="4"/>
      <c r="CT24" s="1"/>
      <c r="CU24" s="5"/>
      <c r="CV24"/>
      <c r="CW24" s="2"/>
      <c r="CX24" s="2"/>
      <c r="CY24" s="2"/>
    </row>
    <row r="25" spans="61:105" ht="15.6">
      <c r="BI25" s="67"/>
      <c r="BJ25" s="67"/>
      <c r="BK25" s="67"/>
      <c r="BL25" s="67"/>
      <c r="BM25" s="67"/>
      <c r="BN25" s="67"/>
      <c r="BR25" s="67"/>
      <c r="BS25" s="67"/>
      <c r="BT25" s="67"/>
      <c r="BU25" s="67"/>
      <c r="BV25" s="67"/>
      <c r="BX25" s="67"/>
      <c r="BY25" s="67"/>
      <c r="BZ25" s="67"/>
      <c r="CQ25" s="4"/>
      <c r="CR25" s="56"/>
      <c r="CS25" s="4"/>
      <c r="CT25" s="13"/>
      <c r="CU25" s="5"/>
      <c r="CV25"/>
      <c r="CW25" s="2"/>
      <c r="CX25" s="2"/>
      <c r="CY25" s="4"/>
      <c r="CZ25" s="4"/>
      <c r="DA25" s="4"/>
    </row>
    <row r="26" spans="61:105" ht="15.6">
      <c r="BI26" s="67"/>
      <c r="BJ26" s="67"/>
      <c r="BK26" s="67"/>
      <c r="BL26" s="67"/>
      <c r="BM26" s="67"/>
      <c r="BN26" s="67"/>
      <c r="BR26" s="67"/>
      <c r="BS26" s="67"/>
      <c r="BT26" s="67"/>
      <c r="BU26" s="67"/>
      <c r="BV26" s="67"/>
      <c r="BX26" s="67"/>
      <c r="BY26" s="67"/>
      <c r="BZ26" s="67"/>
      <c r="CQ26" s="4"/>
      <c r="CR26" s="56"/>
      <c r="CS26" s="4"/>
      <c r="CT26" s="13"/>
      <c r="CU26" s="5"/>
      <c r="CV26"/>
      <c r="CW26" s="1"/>
      <c r="CX26" s="1"/>
      <c r="CY26" s="11"/>
      <c r="CZ26" s="11"/>
      <c r="DA26" s="11"/>
    </row>
    <row r="27" spans="61:105" ht="15.6">
      <c r="BI27" s="67"/>
      <c r="BJ27" s="67"/>
      <c r="BK27" s="67"/>
      <c r="BL27" s="67"/>
      <c r="BM27" s="67"/>
      <c r="BN27" s="67"/>
      <c r="BR27" s="67"/>
      <c r="BS27" s="67"/>
      <c r="BT27" s="67"/>
      <c r="BU27" s="67"/>
      <c r="BV27" s="67"/>
      <c r="BX27" s="67"/>
      <c r="BY27" s="67"/>
      <c r="BZ27" s="67"/>
      <c r="CQ27" s="4"/>
      <c r="CR27" s="56"/>
      <c r="CS27" s="4"/>
      <c r="CT27" s="13"/>
      <c r="CU27" s="5"/>
      <c r="CV27"/>
      <c r="CW27" s="1"/>
      <c r="CX27" s="1"/>
      <c r="CY27" s="11"/>
      <c r="CZ27" s="11"/>
      <c r="DA27" s="11"/>
    </row>
    <row r="28" spans="61:105" ht="15.6">
      <c r="BI28" s="67"/>
      <c r="BJ28" s="67"/>
      <c r="BK28" s="67"/>
      <c r="BL28" s="67"/>
      <c r="BM28" s="67"/>
      <c r="BN28" s="67"/>
      <c r="BR28" s="67"/>
      <c r="BS28" s="67"/>
      <c r="BT28" s="67"/>
      <c r="BU28" s="67"/>
      <c r="BV28" s="67"/>
      <c r="BX28" s="67"/>
      <c r="BY28" s="67"/>
      <c r="BZ28" s="67"/>
      <c r="CQ28" s="4"/>
      <c r="CR28" s="56"/>
      <c r="CS28" s="4"/>
      <c r="CT28" s="5"/>
      <c r="CU28" s="5"/>
      <c r="CV28"/>
      <c r="CW28" s="1"/>
      <c r="CX28" s="1"/>
      <c r="CY28" s="11"/>
      <c r="CZ28" s="11"/>
      <c r="DA28" s="11"/>
    </row>
    <row r="29" spans="61:105" ht="15.6">
      <c r="BI29" s="67"/>
      <c r="BJ29" s="67"/>
      <c r="BK29" s="67"/>
      <c r="BL29" s="67"/>
      <c r="BM29" s="67"/>
      <c r="BN29" s="67"/>
      <c r="BR29" s="67"/>
      <c r="BS29" s="67"/>
      <c r="BT29" s="67"/>
      <c r="BU29" s="67"/>
      <c r="BV29" s="67"/>
      <c r="BX29" s="67"/>
      <c r="BY29" s="67"/>
      <c r="BZ29" s="67"/>
      <c r="CQ29" s="4"/>
      <c r="CR29" s="56"/>
      <c r="CS29" s="4"/>
      <c r="CT29" s="5"/>
      <c r="CU29" s="5"/>
      <c r="CV29"/>
      <c r="CW29" s="1"/>
      <c r="CX29" s="1"/>
      <c r="CY29" s="11"/>
      <c r="CZ29" s="11"/>
      <c r="DA29" s="11"/>
    </row>
    <row r="30" spans="61:105" ht="15.6">
      <c r="BI30" s="67"/>
      <c r="BJ30" s="67"/>
      <c r="BK30" s="67"/>
      <c r="BL30" s="67"/>
      <c r="BM30" s="67"/>
      <c r="BN30" s="67"/>
      <c r="BR30" s="67"/>
      <c r="BS30" s="67"/>
      <c r="BT30" s="67"/>
      <c r="BU30" s="67"/>
      <c r="BV30" s="67"/>
      <c r="BX30" s="67"/>
      <c r="BY30" s="67"/>
      <c r="BZ30" s="67"/>
      <c r="CQ30" s="4"/>
      <c r="CR30" s="56"/>
      <c r="CS30" s="4"/>
      <c r="CT30" s="5"/>
      <c r="CU30" s="5"/>
      <c r="CV30"/>
      <c r="CW30" s="1"/>
      <c r="CX30" s="1"/>
      <c r="CY30" s="11"/>
      <c r="CZ30" s="11"/>
      <c r="DA30" s="11"/>
    </row>
    <row r="31" spans="61:105" ht="15.6">
      <c r="BI31" s="67"/>
      <c r="BJ31" s="67"/>
      <c r="BK31" s="67"/>
      <c r="BL31" s="67"/>
      <c r="BM31" s="67"/>
      <c r="BN31" s="67"/>
      <c r="BR31" s="67"/>
      <c r="BS31" s="67"/>
      <c r="BT31" s="67"/>
      <c r="BU31" s="67"/>
      <c r="BV31" s="67"/>
      <c r="BX31" s="67"/>
      <c r="BY31" s="67"/>
      <c r="BZ31" s="67"/>
      <c r="CQ31" s="4"/>
      <c r="CR31" s="56"/>
      <c r="CS31" s="4"/>
      <c r="CT31" s="5"/>
      <c r="CU31" s="5"/>
      <c r="CV31"/>
      <c r="CW31" s="1"/>
      <c r="CX31" s="1"/>
      <c r="CY31" s="11"/>
      <c r="CZ31" s="11"/>
      <c r="DA31" s="11"/>
    </row>
    <row r="32" spans="61:105" ht="15.6">
      <c r="BI32" s="67"/>
      <c r="BJ32" s="67"/>
      <c r="BK32" s="67"/>
      <c r="BL32" s="67"/>
      <c r="BM32" s="67"/>
      <c r="BN32" s="67"/>
      <c r="BR32" s="67"/>
      <c r="BS32" s="67"/>
      <c r="BT32" s="67"/>
      <c r="BU32" s="67"/>
      <c r="BV32" s="67"/>
      <c r="BX32" s="67"/>
      <c r="BY32" s="67"/>
      <c r="BZ32" s="67"/>
      <c r="CQ32" s="4"/>
      <c r="CR32" s="56"/>
      <c r="CS32" s="4"/>
      <c r="CT32" s="5"/>
      <c r="CU32" s="5"/>
      <c r="CV32"/>
      <c r="CW32" s="1"/>
      <c r="CX32" s="1"/>
      <c r="CY32" s="11"/>
      <c r="CZ32" s="11"/>
      <c r="DA32" s="11"/>
    </row>
    <row r="33" spans="61:105" ht="15.6">
      <c r="BI33" s="67"/>
      <c r="BJ33" s="67"/>
      <c r="BK33" s="67"/>
      <c r="BL33" s="67"/>
      <c r="BM33" s="67"/>
      <c r="BN33" s="67"/>
      <c r="BR33" s="67"/>
      <c r="BS33" s="67"/>
      <c r="BT33" s="67"/>
      <c r="BU33" s="67"/>
      <c r="BV33" s="67"/>
      <c r="BX33" s="67"/>
      <c r="BY33" s="67"/>
      <c r="BZ33" s="67"/>
      <c r="CQ33" s="4"/>
      <c r="CR33" s="56"/>
      <c r="CS33" s="4"/>
      <c r="CT33" s="5"/>
      <c r="CU33" s="5"/>
      <c r="CV33"/>
      <c r="CW33" s="1"/>
      <c r="CX33" s="1"/>
      <c r="CY33" s="11"/>
      <c r="CZ33" s="11"/>
      <c r="DA33" s="11"/>
    </row>
    <row r="34" spans="61:105" ht="15.6">
      <c r="BI34" s="67"/>
      <c r="BJ34" s="67"/>
      <c r="BK34" s="67"/>
      <c r="BL34" s="67"/>
      <c r="BM34" s="67"/>
      <c r="BN34" s="67"/>
      <c r="BR34" s="67"/>
      <c r="BS34" s="67"/>
      <c r="BT34" s="67"/>
      <c r="BU34" s="67"/>
      <c r="BV34" s="67"/>
      <c r="BX34" s="67"/>
      <c r="BY34" s="67"/>
      <c r="BZ34" s="67"/>
      <c r="CQ34" s="4"/>
      <c r="CR34" s="56"/>
      <c r="CS34" s="4"/>
      <c r="CT34" s="5"/>
      <c r="CU34" s="5"/>
      <c r="CV34"/>
      <c r="CW34" s="1"/>
      <c r="CX34" s="1"/>
      <c r="CY34" s="11"/>
      <c r="CZ34" s="11"/>
      <c r="DA34" s="11"/>
    </row>
    <row r="35" spans="61:105" ht="15.6">
      <c r="BI35" s="67"/>
      <c r="BJ35" s="67"/>
      <c r="BK35" s="67"/>
      <c r="BL35" s="67"/>
      <c r="BM35" s="67"/>
      <c r="BN35" s="67"/>
      <c r="BR35" s="67"/>
      <c r="BS35" s="67"/>
      <c r="BT35" s="67"/>
      <c r="BU35" s="67"/>
      <c r="BV35" s="67"/>
      <c r="BX35" s="67"/>
      <c r="BY35" s="67"/>
      <c r="BZ35" s="67"/>
      <c r="CQ35" s="4"/>
      <c r="CR35" s="56"/>
      <c r="CS35" s="4"/>
      <c r="CT35" s="5"/>
      <c r="CU35" s="5"/>
      <c r="CV35"/>
      <c r="CW35" s="13"/>
      <c r="CX35" s="13"/>
      <c r="CY35" s="11"/>
      <c r="CZ35" s="11"/>
      <c r="DA35" s="11"/>
    </row>
    <row r="36" spans="61:105" ht="16.5" customHeight="1">
      <c r="BI36" s="67"/>
      <c r="BJ36" s="67"/>
      <c r="BK36" s="67"/>
      <c r="BL36" s="67"/>
      <c r="BM36" s="67"/>
      <c r="BN36" s="67"/>
      <c r="BR36" s="67"/>
      <c r="BS36" s="67"/>
      <c r="BT36" s="67"/>
      <c r="BU36" s="67"/>
      <c r="BV36" s="67"/>
      <c r="BX36" s="67"/>
      <c r="BY36" s="67"/>
      <c r="BZ36" s="67"/>
      <c r="CQ36" s="4"/>
      <c r="CR36" s="56"/>
      <c r="CS36" s="4"/>
      <c r="CT36" s="5"/>
      <c r="CU36" s="5"/>
      <c r="CV36"/>
      <c r="CW36" s="13"/>
      <c r="CX36" s="13"/>
      <c r="CY36" s="11"/>
      <c r="CZ36" s="11"/>
      <c r="DA36" s="11"/>
    </row>
    <row r="37" spans="61:105" ht="16.5" customHeight="1">
      <c r="BI37" s="67"/>
      <c r="BJ37" s="67"/>
      <c r="BK37" s="67"/>
      <c r="BL37" s="67"/>
      <c r="BM37" s="67"/>
      <c r="BN37" s="67"/>
      <c r="BR37" s="67"/>
      <c r="BS37" s="67"/>
      <c r="BT37" s="67"/>
      <c r="BU37" s="67"/>
      <c r="BV37" s="67"/>
      <c r="BX37" s="67"/>
      <c r="BY37" s="67"/>
      <c r="BZ37" s="67"/>
      <c r="CQ37" s="4"/>
      <c r="CR37" s="55"/>
      <c r="CS37" s="4"/>
      <c r="CT37" s="5"/>
      <c r="CU37" s="5"/>
      <c r="CV37"/>
      <c r="CW37" s="13"/>
      <c r="CX37" s="13"/>
      <c r="CY37" s="11"/>
      <c r="CZ37" s="11"/>
      <c r="DA37" s="11"/>
    </row>
    <row r="38" spans="61:105">
      <c r="BI38" s="67"/>
      <c r="BJ38" s="67"/>
      <c r="BK38" s="67"/>
      <c r="BL38" s="67"/>
      <c r="BM38" s="67"/>
      <c r="BN38" s="67"/>
      <c r="BR38" s="67"/>
      <c r="BS38" s="67"/>
      <c r="BT38" s="67"/>
      <c r="BU38" s="67"/>
      <c r="BV38" s="67"/>
      <c r="BX38" s="67"/>
      <c r="BY38" s="67"/>
      <c r="BZ38" s="67"/>
      <c r="CS38" s="4"/>
      <c r="CV38"/>
      <c r="CW38" s="13"/>
      <c r="CX38" s="13"/>
      <c r="CY38" s="11"/>
      <c r="CZ38" s="11"/>
      <c r="DA38" s="11"/>
    </row>
    <row r="39" spans="61:105" ht="17.25" customHeight="1">
      <c r="BI39" s="67"/>
      <c r="BJ39" s="67"/>
      <c r="BK39" s="67"/>
      <c r="BL39" s="67"/>
      <c r="BM39" s="67"/>
      <c r="BN39" s="67"/>
      <c r="BR39" s="67"/>
      <c r="BS39" s="67"/>
      <c r="BT39" s="67"/>
      <c r="BU39" s="67"/>
      <c r="BV39" s="67"/>
      <c r="BX39" s="67"/>
      <c r="BY39" s="67"/>
      <c r="BZ39" s="67"/>
      <c r="CQ39" s="2"/>
      <c r="CR39" s="55"/>
      <c r="CS39" s="4"/>
      <c r="CU39" s="5"/>
      <c r="CV39"/>
      <c r="CW39" s="13"/>
      <c r="CX39" s="13"/>
      <c r="CY39" s="11"/>
      <c r="CZ39" s="11"/>
      <c r="DA39" s="11"/>
    </row>
    <row r="40" spans="61:105" ht="15.6">
      <c r="BI40" s="67"/>
      <c r="BJ40" s="67"/>
      <c r="BK40" s="67"/>
      <c r="BL40" s="67"/>
      <c r="BM40" s="67"/>
      <c r="BN40" s="67"/>
      <c r="BR40" s="67"/>
      <c r="BS40" s="67"/>
      <c r="BT40" s="67"/>
      <c r="BU40" s="67"/>
      <c r="BV40" s="67"/>
      <c r="BX40" s="67"/>
      <c r="BY40" s="67"/>
      <c r="BZ40" s="67"/>
      <c r="CQ40" s="2"/>
      <c r="CR40" s="55"/>
      <c r="CS40" s="4"/>
      <c r="CV40"/>
      <c r="CW40" s="13"/>
      <c r="CX40" s="13"/>
      <c r="CY40" s="11"/>
      <c r="CZ40" s="11"/>
      <c r="DA40" s="11"/>
    </row>
    <row r="41" spans="61:105">
      <c r="BI41" s="67"/>
      <c r="BJ41" s="67"/>
      <c r="BK41" s="67"/>
      <c r="BL41" s="67"/>
      <c r="BM41" s="67"/>
      <c r="BN41" s="67"/>
      <c r="BR41" s="67"/>
      <c r="BS41" s="67"/>
      <c r="BT41" s="67"/>
      <c r="BU41" s="67"/>
      <c r="BV41" s="67"/>
      <c r="BX41" s="67"/>
      <c r="BY41" s="67"/>
      <c r="BZ41" s="67"/>
      <c r="CQ41" s="14"/>
      <c r="CR41" s="13"/>
      <c r="CS41" s="4"/>
      <c r="CV41"/>
      <c r="CW41" s="13"/>
      <c r="CX41" s="13"/>
      <c r="CY41" s="11"/>
      <c r="CZ41" s="11"/>
      <c r="DA41" s="11"/>
    </row>
    <row r="42" spans="61:105" ht="21">
      <c r="BI42" s="67"/>
      <c r="BJ42" s="67"/>
      <c r="BK42" s="67"/>
      <c r="BL42" s="67"/>
      <c r="BM42" s="67"/>
      <c r="BN42" s="67"/>
      <c r="BR42" s="67"/>
      <c r="BS42" s="67"/>
      <c r="BT42" s="67"/>
      <c r="BU42" s="67"/>
      <c r="BV42" s="67"/>
      <c r="BX42" s="67"/>
      <c r="BY42" s="67"/>
      <c r="BZ42" s="67"/>
      <c r="CQ42" s="2"/>
      <c r="CR42" s="5"/>
      <c r="CS42" s="4"/>
      <c r="CV42"/>
      <c r="CW42" s="54"/>
      <c r="CX42" s="54"/>
      <c r="CY42" s="11"/>
      <c r="CZ42" s="11"/>
      <c r="DA42" s="11"/>
    </row>
    <row r="43" spans="61:105">
      <c r="BI43" s="67"/>
      <c r="BJ43" s="67"/>
      <c r="BK43" s="67"/>
      <c r="BL43" s="67"/>
      <c r="BM43" s="67"/>
      <c r="BN43" s="67"/>
      <c r="BR43" s="67"/>
      <c r="BS43" s="67"/>
      <c r="BT43" s="67"/>
      <c r="BU43" s="67"/>
      <c r="BV43" s="67"/>
      <c r="BX43" s="67"/>
      <c r="BY43" s="67"/>
      <c r="BZ43" s="67"/>
      <c r="CQ43" s="4"/>
      <c r="CR43" s="4"/>
      <c r="CS43" s="4"/>
      <c r="CT43" s="4"/>
      <c r="CU43" s="4"/>
      <c r="CV43"/>
      <c r="CW43"/>
      <c r="CX43"/>
      <c r="CY43"/>
    </row>
    <row r="44" spans="61:105" ht="15.6">
      <c r="BI44" s="67"/>
      <c r="BJ44" s="67"/>
      <c r="BK44" s="67"/>
      <c r="BL44" s="67"/>
      <c r="BM44" s="67"/>
      <c r="BN44" s="67"/>
      <c r="BR44" s="67"/>
      <c r="BS44" s="67"/>
      <c r="BT44" s="67"/>
      <c r="BU44" s="67"/>
      <c r="BV44" s="67"/>
      <c r="BX44" s="67"/>
      <c r="BY44" s="67"/>
      <c r="BZ44" s="67"/>
      <c r="CQ44" s="4"/>
      <c r="CR44" s="16"/>
      <c r="CS44" s="4"/>
      <c r="CT44" s="1"/>
      <c r="CU44" s="19"/>
      <c r="CV44"/>
      <c r="CW44" s="1"/>
      <c r="CX44" s="5"/>
      <c r="CY44"/>
    </row>
    <row r="45" spans="61:105" ht="15.6">
      <c r="BI45" s="67"/>
      <c r="BJ45" s="67"/>
      <c r="BK45" s="67"/>
      <c r="BL45" s="67"/>
      <c r="BM45" s="67"/>
      <c r="BN45" s="67"/>
      <c r="BR45" s="67"/>
      <c r="BS45" s="67"/>
      <c r="BT45" s="67"/>
      <c r="BU45" s="67"/>
      <c r="BV45" s="67"/>
      <c r="BX45" s="67"/>
      <c r="BY45" s="67"/>
      <c r="BZ45" s="67"/>
      <c r="CQ45" s="4"/>
      <c r="CR45" s="16"/>
      <c r="CS45" s="4"/>
      <c r="CT45" s="1"/>
      <c r="CU45" s="19"/>
      <c r="CV45"/>
      <c r="CW45"/>
      <c r="CX45"/>
      <c r="CY45"/>
    </row>
    <row r="46" spans="61:105" ht="15.6">
      <c r="BI46" s="67"/>
      <c r="BJ46" s="67"/>
      <c r="BK46" s="67"/>
      <c r="BL46" s="67"/>
      <c r="BM46" s="67"/>
      <c r="BN46" s="67"/>
      <c r="BR46" s="67"/>
      <c r="BS46" s="67"/>
      <c r="BT46" s="67"/>
      <c r="BU46" s="67"/>
      <c r="BV46" s="67"/>
      <c r="BX46" s="67"/>
      <c r="BY46" s="67"/>
      <c r="BZ46" s="67"/>
      <c r="CQ46" s="4"/>
      <c r="CR46" s="16"/>
      <c r="CS46" s="4"/>
      <c r="CT46" s="1"/>
      <c r="CU46" s="19"/>
      <c r="CV46"/>
      <c r="CW46"/>
      <c r="CX46"/>
      <c r="CY46"/>
    </row>
    <row r="47" spans="61:105" ht="15.6">
      <c r="BI47" s="67"/>
      <c r="BJ47" s="67"/>
      <c r="BK47" s="67"/>
      <c r="BL47" s="67"/>
      <c r="BM47" s="67"/>
      <c r="BN47" s="67"/>
      <c r="BR47" s="67"/>
      <c r="BS47" s="67"/>
      <c r="BT47" s="67"/>
      <c r="BU47" s="67"/>
      <c r="BV47" s="67"/>
      <c r="BX47" s="67"/>
      <c r="BY47" s="67"/>
      <c r="BZ47" s="67"/>
      <c r="CQ47" s="4"/>
      <c r="CR47" s="16"/>
      <c r="CS47" s="4"/>
      <c r="CT47" s="1"/>
      <c r="CU47" s="19"/>
      <c r="CV47"/>
      <c r="CW47"/>
      <c r="CX47"/>
      <c r="CY47"/>
    </row>
    <row r="48" spans="61:105" ht="15.6">
      <c r="BI48" s="67"/>
      <c r="BJ48" s="67"/>
      <c r="BK48" s="67"/>
      <c r="BL48" s="67"/>
      <c r="BM48" s="67"/>
      <c r="BN48" s="67"/>
      <c r="BR48" s="67"/>
      <c r="BS48" s="67"/>
      <c r="BT48" s="67"/>
      <c r="BU48" s="67"/>
      <c r="BV48" s="67"/>
      <c r="BX48" s="67"/>
      <c r="BY48" s="67"/>
      <c r="BZ48" s="67"/>
      <c r="CQ48" s="4"/>
      <c r="CR48" s="16"/>
      <c r="CS48" s="4"/>
      <c r="CT48" s="1"/>
      <c r="CU48" s="19"/>
      <c r="CV48"/>
      <c r="CW48"/>
      <c r="CX48"/>
      <c r="CY48"/>
    </row>
    <row r="49" spans="20:103" ht="15.6">
      <c r="BI49" s="67"/>
      <c r="BJ49" s="67"/>
      <c r="BK49" s="67"/>
      <c r="BL49" s="67"/>
      <c r="BM49" s="67"/>
      <c r="BN49" s="67"/>
      <c r="BR49" s="67"/>
      <c r="BS49" s="67"/>
      <c r="BT49" s="67"/>
      <c r="BU49" s="67"/>
      <c r="BV49" s="67"/>
      <c r="BX49" s="67"/>
      <c r="BY49" s="67"/>
      <c r="BZ49" s="67"/>
      <c r="CQ49" s="4"/>
      <c r="CR49" s="16"/>
      <c r="CS49" s="4"/>
      <c r="CT49" s="1"/>
      <c r="CU49" s="19"/>
      <c r="CV49"/>
      <c r="CW49"/>
      <c r="CX49"/>
      <c r="CY49"/>
    </row>
    <row r="50" spans="20:103" ht="15.6">
      <c r="BI50" s="67"/>
      <c r="BJ50" s="67"/>
      <c r="BK50" s="67"/>
      <c r="BL50" s="67"/>
      <c r="BM50" s="67"/>
      <c r="BN50" s="67"/>
      <c r="BR50" s="67"/>
      <c r="BS50" s="67"/>
      <c r="BT50" s="67"/>
      <c r="BU50" s="67"/>
      <c r="BV50" s="67"/>
      <c r="BX50" s="67"/>
      <c r="BY50" s="67"/>
      <c r="BZ50" s="67"/>
      <c r="CQ50" s="4"/>
      <c r="CR50" s="16"/>
      <c r="CS50" s="4"/>
      <c r="CT50" s="1"/>
      <c r="CU50" s="19"/>
      <c r="CV50"/>
      <c r="CW50"/>
      <c r="CX50"/>
      <c r="CY50"/>
    </row>
    <row r="51" spans="20:103" ht="15.6">
      <c r="BI51" s="67"/>
      <c r="BJ51" s="67"/>
      <c r="BK51" s="67"/>
      <c r="BL51" s="67"/>
      <c r="BM51" s="67"/>
      <c r="BN51" s="67"/>
      <c r="BR51" s="67"/>
      <c r="BS51" s="67"/>
      <c r="BT51" s="67"/>
      <c r="BU51" s="67"/>
      <c r="BV51" s="67"/>
      <c r="BX51" s="67"/>
      <c r="BY51" s="67"/>
      <c r="BZ51" s="67"/>
      <c r="CQ51" s="4"/>
      <c r="CR51" s="16"/>
      <c r="CS51" s="4"/>
      <c r="CT51" s="1"/>
      <c r="CU51" s="19"/>
      <c r="CV51"/>
      <c r="CW51"/>
      <c r="CX51"/>
      <c r="CY51"/>
    </row>
    <row r="52" spans="20:103" ht="15.6">
      <c r="T52">
        <v>3</v>
      </c>
      <c r="U52" s="3" t="s">
        <v>31</v>
      </c>
      <c r="BI52" s="67"/>
      <c r="BJ52" s="67"/>
      <c r="BK52" s="67"/>
      <c r="BL52" s="67"/>
      <c r="BM52" s="67"/>
      <c r="BN52" s="67"/>
      <c r="BR52" s="67"/>
      <c r="BS52" s="67"/>
      <c r="BT52" s="67"/>
      <c r="BU52" s="67"/>
      <c r="BV52" s="67"/>
      <c r="BX52" s="67"/>
      <c r="BY52" s="67"/>
      <c r="BZ52" s="67"/>
      <c r="CQ52" s="4"/>
      <c r="CR52" s="16"/>
      <c r="CS52" s="4"/>
      <c r="CT52" s="13"/>
      <c r="CU52" s="19"/>
      <c r="CV52"/>
      <c r="CW52"/>
      <c r="CX52"/>
      <c r="CY52"/>
    </row>
    <row r="53" spans="20:103" ht="15.6">
      <c r="T53">
        <v>4</v>
      </c>
      <c r="U53" s="3" t="s">
        <v>32</v>
      </c>
      <c r="BI53" s="67"/>
      <c r="BJ53" s="67"/>
      <c r="BK53" s="67"/>
      <c r="BL53" s="67"/>
      <c r="BM53" s="67"/>
      <c r="BN53" s="67"/>
      <c r="BR53" s="67"/>
      <c r="BS53" s="67"/>
      <c r="BT53" s="67"/>
      <c r="BU53" s="67"/>
      <c r="BV53" s="67"/>
      <c r="BX53" s="67"/>
      <c r="BY53" s="67"/>
      <c r="BZ53" s="67"/>
      <c r="CQ53" s="4"/>
      <c r="CR53" s="16"/>
      <c r="CS53" s="4"/>
      <c r="CT53" s="13"/>
      <c r="CU53" s="19"/>
      <c r="CV53"/>
      <c r="CW53"/>
      <c r="CX53"/>
      <c r="CY53"/>
    </row>
    <row r="54" spans="20:103" ht="15.6">
      <c r="T54">
        <v>5</v>
      </c>
      <c r="U54" s="3" t="s">
        <v>402</v>
      </c>
      <c r="BI54" s="67"/>
      <c r="BJ54" s="67"/>
      <c r="BK54" s="67"/>
      <c r="BL54" s="67"/>
      <c r="BM54" s="67"/>
      <c r="BN54" s="67"/>
      <c r="BR54" s="67"/>
      <c r="BS54" s="67"/>
      <c r="BT54" s="67"/>
      <c r="BU54" s="67"/>
      <c r="BV54" s="67"/>
      <c r="BX54" s="67"/>
      <c r="BY54" s="67"/>
      <c r="BZ54" s="67"/>
      <c r="CQ54" s="4"/>
      <c r="CR54" s="16"/>
      <c r="CS54" s="4"/>
      <c r="CT54" s="13"/>
      <c r="CU54" s="19"/>
      <c r="CV54"/>
      <c r="CW54"/>
      <c r="CX54"/>
      <c r="CY54"/>
    </row>
    <row r="55" spans="20:103" ht="15.6">
      <c r="T55">
        <v>6</v>
      </c>
      <c r="U55" s="3" t="s">
        <v>33</v>
      </c>
      <c r="BI55" s="67"/>
      <c r="BJ55" s="67"/>
      <c r="BK55" s="67"/>
      <c r="BL55" s="67"/>
      <c r="BM55" s="67"/>
      <c r="BN55" s="67"/>
      <c r="BR55" s="67"/>
      <c r="BS55" s="67"/>
      <c r="BT55" s="67"/>
      <c r="BU55" s="67"/>
      <c r="BV55" s="67"/>
      <c r="BX55" s="67"/>
      <c r="BY55" s="67"/>
      <c r="BZ55" s="67"/>
      <c r="CQ55" s="4"/>
      <c r="CR55" s="16"/>
      <c r="CS55" s="4"/>
      <c r="CT55" s="13"/>
      <c r="CU55" s="19"/>
      <c r="CV55"/>
      <c r="CW55"/>
      <c r="CX55"/>
      <c r="CY55"/>
    </row>
    <row r="56" spans="20:103" ht="15.6">
      <c r="BI56" s="67"/>
      <c r="BJ56" s="67"/>
      <c r="BK56" s="67"/>
      <c r="BL56" s="67"/>
      <c r="BM56" s="67"/>
      <c r="BN56" s="67"/>
      <c r="BR56" s="67"/>
      <c r="BS56" s="67"/>
      <c r="BT56" s="67"/>
      <c r="BU56" s="67"/>
      <c r="BV56" s="67"/>
      <c r="BX56" s="67"/>
      <c r="BY56" s="67"/>
      <c r="BZ56" s="67"/>
      <c r="CQ56" s="4"/>
      <c r="CR56" s="16"/>
      <c r="CS56" s="4"/>
      <c r="CT56" s="13"/>
      <c r="CU56" s="19"/>
      <c r="CV56"/>
      <c r="CW56"/>
      <c r="CX56"/>
      <c r="CY56"/>
    </row>
    <row r="57" spans="20:103" ht="15.6">
      <c r="BI57" s="67"/>
      <c r="BJ57" s="67"/>
      <c r="BK57" s="67"/>
      <c r="BL57" s="67"/>
      <c r="BM57" s="67"/>
      <c r="BN57" s="67"/>
      <c r="BR57" s="67"/>
      <c r="BS57" s="67"/>
      <c r="BT57" s="67"/>
      <c r="BU57" s="67"/>
      <c r="BV57" s="67"/>
      <c r="BX57" s="67"/>
      <c r="BY57" s="67"/>
      <c r="BZ57" s="67"/>
      <c r="CQ57" s="4"/>
      <c r="CR57" s="16"/>
      <c r="CS57" s="4"/>
      <c r="CT57" s="5"/>
      <c r="CU57" s="19"/>
      <c r="CV57"/>
      <c r="CW57"/>
      <c r="CX57"/>
      <c r="CY57"/>
    </row>
    <row r="58" spans="20:103" ht="15.6">
      <c r="BI58" s="67"/>
      <c r="BJ58" s="67"/>
      <c r="BK58" s="67"/>
      <c r="BL58" s="67"/>
      <c r="BM58" s="67"/>
      <c r="BN58" s="67"/>
      <c r="BR58" s="67"/>
      <c r="BS58" s="67"/>
      <c r="BT58" s="67"/>
      <c r="BU58" s="67"/>
      <c r="BV58" s="67"/>
      <c r="BX58" s="67"/>
      <c r="BY58" s="67"/>
      <c r="BZ58" s="67"/>
      <c r="CQ58" s="4"/>
      <c r="CR58" s="16"/>
      <c r="CS58" s="4"/>
      <c r="CT58" s="5"/>
      <c r="CU58" s="19"/>
      <c r="CV58"/>
      <c r="CW58"/>
      <c r="CX58"/>
      <c r="CY58"/>
    </row>
    <row r="59" spans="20:103" ht="15.6">
      <c r="BI59" s="67"/>
      <c r="BJ59" s="67"/>
      <c r="BK59" s="67"/>
      <c r="BL59" s="67"/>
      <c r="BM59" s="67"/>
      <c r="BN59" s="67"/>
      <c r="BR59" s="67"/>
      <c r="BS59" s="67"/>
      <c r="BT59" s="67"/>
      <c r="BU59" s="67"/>
      <c r="BV59" s="67"/>
      <c r="BX59" s="67"/>
      <c r="BY59" s="67"/>
      <c r="BZ59" s="67"/>
      <c r="CQ59" s="4"/>
      <c r="CR59" s="16"/>
      <c r="CS59" s="4"/>
      <c r="CT59" s="5"/>
      <c r="CU59" s="19"/>
      <c r="CV59"/>
      <c r="CW59"/>
      <c r="CX59"/>
      <c r="CY59"/>
    </row>
    <row r="60" spans="20:103" ht="15.6">
      <c r="BI60" s="67"/>
      <c r="BJ60" s="67"/>
      <c r="BK60" s="67"/>
      <c r="BL60" s="67"/>
      <c r="BM60" s="67"/>
      <c r="BN60" s="67"/>
      <c r="BR60" s="67"/>
      <c r="BS60" s="67"/>
      <c r="BT60" s="67"/>
      <c r="BU60" s="67"/>
      <c r="BV60" s="67"/>
      <c r="BX60" s="67"/>
      <c r="BY60" s="67"/>
      <c r="BZ60" s="67"/>
      <c r="CQ60" s="4"/>
      <c r="CR60" s="16"/>
      <c r="CS60" s="4"/>
      <c r="CT60" s="5"/>
      <c r="CU60" s="19"/>
      <c r="CV60"/>
      <c r="CW60"/>
      <c r="CX60"/>
      <c r="CY60"/>
    </row>
    <row r="61" spans="20:103" ht="15.6">
      <c r="BI61" s="67"/>
      <c r="BJ61" s="67"/>
      <c r="BK61" s="67"/>
      <c r="BL61" s="67"/>
      <c r="BM61" s="67"/>
      <c r="BN61" s="67"/>
      <c r="BR61" s="67"/>
      <c r="BS61" s="67"/>
      <c r="BT61" s="67"/>
      <c r="BU61" s="67"/>
      <c r="BV61" s="67"/>
      <c r="BX61" s="67"/>
      <c r="BY61" s="67"/>
      <c r="BZ61" s="67"/>
      <c r="CQ61" s="4"/>
      <c r="CR61" s="16"/>
      <c r="CS61" s="4"/>
      <c r="CT61" s="5"/>
      <c r="CU61" s="19"/>
      <c r="CV61"/>
      <c r="CW61"/>
      <c r="CX61"/>
      <c r="CY61"/>
    </row>
    <row r="62" spans="20:103" ht="15.6">
      <c r="BI62" s="67"/>
      <c r="BJ62" s="67"/>
      <c r="BK62" s="67"/>
      <c r="BL62" s="67"/>
      <c r="BM62" s="67"/>
      <c r="BN62" s="67"/>
      <c r="BR62" s="67"/>
      <c r="BS62" s="67"/>
      <c r="BT62" s="67"/>
      <c r="BU62" s="67"/>
      <c r="BV62" s="67"/>
      <c r="BX62" s="67"/>
      <c r="BY62" s="67"/>
      <c r="BZ62" s="67"/>
      <c r="CQ62" s="4"/>
      <c r="CR62" s="16"/>
      <c r="CS62" s="4"/>
      <c r="CT62" s="5"/>
      <c r="CU62" s="19"/>
      <c r="CV62"/>
      <c r="CW62"/>
      <c r="CX62"/>
      <c r="CY62"/>
    </row>
    <row r="63" spans="20:103" ht="15.6">
      <c r="BI63" s="67"/>
      <c r="BJ63" s="67"/>
      <c r="BK63" s="67"/>
      <c r="BL63" s="67"/>
      <c r="BM63" s="67"/>
      <c r="BN63" s="67"/>
      <c r="BR63" s="67"/>
      <c r="BS63" s="67"/>
      <c r="BT63" s="67"/>
      <c r="BU63" s="67"/>
      <c r="BV63" s="67"/>
      <c r="BX63" s="67"/>
      <c r="BY63" s="67"/>
      <c r="BZ63" s="67"/>
      <c r="CQ63" s="4"/>
      <c r="CR63" s="16"/>
      <c r="CS63" s="4"/>
      <c r="CT63" s="5"/>
      <c r="CU63" s="19"/>
      <c r="CV63"/>
      <c r="CW63"/>
      <c r="CX63"/>
      <c r="CY63"/>
    </row>
    <row r="64" spans="20:103" ht="15.6">
      <c r="BI64" s="67"/>
      <c r="BJ64" s="67"/>
      <c r="BK64" s="67"/>
      <c r="BL64" s="67"/>
      <c r="BM64" s="67"/>
      <c r="BN64" s="67"/>
      <c r="BR64" s="67"/>
      <c r="BS64" s="67"/>
      <c r="BT64" s="67"/>
      <c r="BU64" s="67"/>
      <c r="BV64" s="67"/>
      <c r="BX64" s="67"/>
      <c r="BY64" s="67"/>
      <c r="BZ64" s="67"/>
      <c r="CQ64" s="4"/>
      <c r="CR64" s="16"/>
      <c r="CS64" s="4"/>
      <c r="CT64" s="5"/>
      <c r="CU64" s="19"/>
      <c r="CV64"/>
      <c r="CW64"/>
      <c r="CX64"/>
      <c r="CY64"/>
    </row>
    <row r="65" spans="61:103" ht="15.6">
      <c r="BI65" s="67"/>
      <c r="BJ65" s="67"/>
      <c r="BK65" s="67"/>
      <c r="BL65" s="67"/>
      <c r="BM65" s="67"/>
      <c r="BN65" s="67"/>
      <c r="BR65" s="67"/>
      <c r="BS65" s="67"/>
      <c r="BT65" s="67"/>
      <c r="BU65" s="67"/>
      <c r="BV65" s="67"/>
      <c r="BX65" s="67"/>
      <c r="BY65" s="67"/>
      <c r="BZ65" s="67"/>
      <c r="CQ65" s="4"/>
      <c r="CR65" s="19"/>
      <c r="CS65" s="4"/>
      <c r="CT65" s="5"/>
      <c r="CU65" s="19"/>
      <c r="CV65"/>
      <c r="CW65"/>
      <c r="CX65"/>
      <c r="CY65"/>
    </row>
    <row r="66" spans="61:103">
      <c r="BI66" s="67"/>
      <c r="BJ66" s="67"/>
      <c r="BK66" s="67"/>
      <c r="BL66" s="67"/>
      <c r="BM66" s="67"/>
      <c r="BN66" s="67"/>
      <c r="BR66" s="67"/>
      <c r="BS66" s="67"/>
      <c r="BT66" s="67"/>
      <c r="BU66" s="67"/>
      <c r="BV66" s="67"/>
      <c r="BX66" s="67"/>
      <c r="BY66" s="67"/>
      <c r="BZ66" s="67"/>
      <c r="CQ66" s="13"/>
      <c r="CR66" s="13"/>
      <c r="CS66" s="4"/>
      <c r="CV66"/>
      <c r="CW66"/>
      <c r="CX66"/>
      <c r="CY66"/>
    </row>
    <row r="67" spans="61:103" ht="15.6">
      <c r="BI67" s="67"/>
      <c r="BJ67" s="67"/>
      <c r="BK67" s="67"/>
      <c r="BL67" s="67"/>
      <c r="BM67" s="67"/>
      <c r="BN67" s="67"/>
      <c r="BR67" s="67"/>
      <c r="BS67" s="67"/>
      <c r="BT67" s="67"/>
      <c r="BU67" s="67"/>
      <c r="BV67" s="67"/>
      <c r="BX67" s="67"/>
      <c r="BY67" s="67"/>
      <c r="BZ67" s="67"/>
      <c r="CQ67" s="5"/>
      <c r="CR67" s="19"/>
      <c r="CS67" s="4"/>
      <c r="CU67" s="19"/>
      <c r="CV67"/>
      <c r="CW67"/>
      <c r="CX67"/>
      <c r="CY67"/>
    </row>
    <row r="68" spans="61:103">
      <c r="BI68" s="67"/>
      <c r="BJ68" s="67"/>
      <c r="BK68" s="67"/>
      <c r="BL68" s="67"/>
      <c r="BM68" s="67"/>
      <c r="BN68" s="67"/>
      <c r="BR68" s="67"/>
      <c r="BS68" s="67"/>
      <c r="BT68" s="67"/>
      <c r="BU68" s="67"/>
      <c r="BV68" s="67"/>
      <c r="BX68" s="67"/>
      <c r="BY68" s="67"/>
      <c r="BZ68" s="67"/>
      <c r="CQ68" s="13"/>
      <c r="CR68" s="13"/>
      <c r="CS68" s="4"/>
      <c r="CV68"/>
      <c r="CW68"/>
      <c r="CX68"/>
      <c r="CY68"/>
    </row>
    <row r="69" spans="61:103">
      <c r="BI69" s="67"/>
      <c r="BJ69" s="67"/>
      <c r="BK69" s="67"/>
      <c r="BL69" s="67"/>
      <c r="BM69" s="67"/>
      <c r="BN69" s="67"/>
      <c r="BR69" s="67"/>
      <c r="BS69" s="67"/>
      <c r="BT69" s="67"/>
      <c r="BU69" s="67"/>
      <c r="BV69" s="67"/>
      <c r="BX69" s="67"/>
      <c r="BY69" s="67"/>
      <c r="BZ69" s="67"/>
      <c r="CQ69" s="13"/>
      <c r="CR69" s="13"/>
      <c r="CS69" s="4"/>
      <c r="CV69"/>
      <c r="CW69"/>
      <c r="CX69"/>
      <c r="CY69"/>
    </row>
    <row r="70" spans="61:103">
      <c r="BI70" s="67"/>
      <c r="BJ70" s="67"/>
      <c r="BK70" s="67"/>
      <c r="BL70" s="67"/>
      <c r="BM70" s="67"/>
      <c r="BN70" s="67"/>
      <c r="BR70" s="67"/>
      <c r="BS70" s="67"/>
      <c r="BT70" s="67"/>
      <c r="BU70" s="67"/>
      <c r="BV70" s="67"/>
      <c r="BX70" s="67"/>
      <c r="BY70" s="67"/>
      <c r="BZ70" s="67"/>
      <c r="CQ70" s="13"/>
      <c r="CR70" s="13"/>
      <c r="CS70" s="4"/>
      <c r="CV70"/>
      <c r="CW70"/>
      <c r="CX70"/>
      <c r="CY70"/>
    </row>
    <row r="71" spans="61:103">
      <c r="BI71" s="67"/>
      <c r="BJ71" s="67"/>
      <c r="BK71" s="67"/>
      <c r="BL71" s="67"/>
      <c r="BM71" s="67"/>
      <c r="BN71" s="67"/>
      <c r="BR71" s="67"/>
      <c r="BS71" s="67"/>
      <c r="BT71" s="67"/>
      <c r="BU71" s="67"/>
      <c r="BV71" s="67"/>
      <c r="BX71" s="67"/>
      <c r="BY71" s="67"/>
      <c r="BZ71" s="67"/>
      <c r="CQ71" s="13"/>
      <c r="CR71" s="13"/>
      <c r="CS71" s="4"/>
      <c r="CV71"/>
      <c r="CW71"/>
      <c r="CX71"/>
      <c r="CY71"/>
    </row>
    <row r="72" spans="61:103">
      <c r="BI72" s="67"/>
      <c r="BJ72" s="67"/>
      <c r="BK72" s="67"/>
      <c r="BL72" s="67"/>
      <c r="BM72" s="67"/>
      <c r="BN72" s="67"/>
      <c r="BR72" s="67"/>
      <c r="BS72" s="67"/>
      <c r="BT72" s="67"/>
      <c r="BU72" s="67"/>
      <c r="BV72" s="67"/>
      <c r="BX72" s="67"/>
      <c r="BY72" s="67"/>
      <c r="BZ72" s="67"/>
      <c r="CQ72" s="13"/>
      <c r="CR72" s="13"/>
      <c r="CS72" s="4"/>
      <c r="CV72"/>
      <c r="CW72"/>
      <c r="CX72"/>
      <c r="CY72"/>
    </row>
    <row r="73" spans="61:103" ht="15.6">
      <c r="BI73" s="67"/>
      <c r="BJ73" s="67"/>
      <c r="BK73" s="67"/>
      <c r="BL73" s="67"/>
      <c r="BM73" s="67"/>
      <c r="BN73" s="67"/>
      <c r="BR73" s="67"/>
      <c r="BS73" s="67"/>
      <c r="BT73" s="67"/>
      <c r="BU73" s="67"/>
      <c r="BV73" s="67"/>
      <c r="BX73" s="67"/>
      <c r="BY73" s="67"/>
      <c r="BZ73" s="67"/>
      <c r="CQ73" s="2"/>
      <c r="CR73" s="5"/>
      <c r="CS73" s="4"/>
      <c r="CV73"/>
      <c r="CW73"/>
      <c r="CX73"/>
      <c r="CY73"/>
    </row>
    <row r="74" spans="61:103">
      <c r="BI74" s="67"/>
      <c r="BJ74" s="67"/>
      <c r="BK74" s="67"/>
      <c r="BL74" s="67"/>
      <c r="BM74" s="67"/>
      <c r="BN74" s="67"/>
      <c r="BR74" s="67"/>
      <c r="BS74" s="67"/>
      <c r="BT74" s="67"/>
      <c r="BU74" s="67"/>
      <c r="BV74" s="67"/>
      <c r="BX74" s="67"/>
      <c r="BY74" s="67"/>
      <c r="BZ74" s="67"/>
      <c r="CQ74" s="4"/>
      <c r="CR74" s="4"/>
      <c r="CS74" s="4"/>
      <c r="CT74" s="4"/>
      <c r="CU74" s="4"/>
      <c r="CV74"/>
      <c r="CW74"/>
      <c r="CX74"/>
      <c r="CY74"/>
    </row>
    <row r="75" spans="61:103" ht="15.6">
      <c r="BI75" s="67"/>
      <c r="BJ75" s="67"/>
      <c r="BK75" s="67"/>
      <c r="BL75" s="67"/>
      <c r="BM75" s="67"/>
      <c r="BN75" s="67"/>
      <c r="BR75" s="67"/>
      <c r="BS75" s="67"/>
      <c r="BT75" s="67"/>
      <c r="BU75" s="67"/>
      <c r="BV75" s="67"/>
      <c r="BX75" s="67"/>
      <c r="BY75" s="67"/>
      <c r="BZ75" s="67"/>
      <c r="CQ75" s="4"/>
      <c r="CR75" s="13"/>
      <c r="CS75" s="4"/>
      <c r="CT75" s="1"/>
      <c r="CU75" s="5"/>
      <c r="CV75"/>
      <c r="CW75"/>
      <c r="CX75"/>
      <c r="CY75"/>
    </row>
    <row r="76" spans="61:103" ht="15.6">
      <c r="BI76" s="67"/>
      <c r="BJ76" s="67"/>
      <c r="BK76" s="67"/>
      <c r="BL76" s="67"/>
      <c r="BM76" s="67"/>
      <c r="BN76" s="67"/>
      <c r="BR76" s="67"/>
      <c r="BS76" s="67"/>
      <c r="BT76" s="67"/>
      <c r="BU76" s="67"/>
      <c r="BV76" s="67"/>
      <c r="BX76" s="67"/>
      <c r="BY76" s="67"/>
      <c r="BZ76" s="67"/>
      <c r="CQ76" s="4"/>
      <c r="CR76" s="13"/>
      <c r="CS76" s="4"/>
      <c r="CT76" s="1"/>
      <c r="CU76" s="5"/>
      <c r="CV76"/>
      <c r="CW76"/>
      <c r="CX76"/>
      <c r="CY76"/>
    </row>
    <row r="77" spans="61:103" ht="15.6">
      <c r="BI77" s="67"/>
      <c r="BJ77" s="67"/>
      <c r="BK77" s="67"/>
      <c r="BL77" s="67"/>
      <c r="BM77" s="67"/>
      <c r="BN77" s="67"/>
      <c r="BR77" s="67"/>
      <c r="BS77" s="67"/>
      <c r="BT77" s="67"/>
      <c r="BU77" s="67"/>
      <c r="BV77" s="67"/>
      <c r="BX77" s="67"/>
      <c r="BY77" s="67"/>
      <c r="BZ77" s="67"/>
      <c r="CQ77" s="4"/>
      <c r="CR77" s="13"/>
      <c r="CS77" s="4"/>
      <c r="CT77" s="1"/>
      <c r="CU77" s="5"/>
      <c r="CV77"/>
      <c r="CW77"/>
      <c r="CX77"/>
      <c r="CY77"/>
    </row>
    <row r="78" spans="61:103" ht="15.6">
      <c r="BI78" s="67"/>
      <c r="BJ78" s="67"/>
      <c r="BK78" s="67"/>
      <c r="BL78" s="67"/>
      <c r="BM78" s="67"/>
      <c r="BN78" s="67"/>
      <c r="BR78" s="67"/>
      <c r="BS78" s="67"/>
      <c r="BT78" s="67"/>
      <c r="BU78" s="67"/>
      <c r="BV78" s="67"/>
      <c r="BX78" s="67"/>
      <c r="BY78" s="67"/>
      <c r="BZ78" s="67"/>
      <c r="CQ78" s="4"/>
      <c r="CR78" s="13"/>
      <c r="CS78" s="4"/>
      <c r="CT78" s="1"/>
      <c r="CU78" s="5"/>
      <c r="CV78"/>
      <c r="CW78"/>
      <c r="CX78"/>
      <c r="CY78"/>
    </row>
    <row r="79" spans="61:103" ht="15.6">
      <c r="BI79" s="67"/>
      <c r="BJ79" s="67"/>
      <c r="BK79" s="67"/>
      <c r="BL79" s="67"/>
      <c r="BM79" s="67"/>
      <c r="BN79" s="67"/>
      <c r="BR79" s="67"/>
      <c r="BS79" s="67"/>
      <c r="BT79" s="67"/>
      <c r="BU79" s="67"/>
      <c r="BV79" s="67"/>
      <c r="BX79" s="67"/>
      <c r="BY79" s="67"/>
      <c r="BZ79" s="67"/>
      <c r="CQ79" s="4"/>
      <c r="CR79" s="13"/>
      <c r="CS79" s="4"/>
      <c r="CT79" s="13"/>
      <c r="CU79" s="5"/>
      <c r="CV79"/>
      <c r="CW79"/>
      <c r="CX79"/>
      <c r="CY79"/>
    </row>
    <row r="80" spans="61:103" ht="15.6">
      <c r="BI80" s="67"/>
      <c r="BJ80" s="67"/>
      <c r="BK80" s="67"/>
      <c r="BL80" s="67"/>
      <c r="BM80" s="67"/>
      <c r="BN80" s="67"/>
      <c r="BR80" s="67"/>
      <c r="BS80" s="67"/>
      <c r="BT80" s="67"/>
      <c r="BU80" s="67"/>
      <c r="BV80" s="67"/>
      <c r="BX80" s="67"/>
      <c r="BY80" s="67"/>
      <c r="BZ80" s="67"/>
      <c r="CQ80" s="4"/>
      <c r="CR80" s="13"/>
      <c r="CS80" s="4"/>
      <c r="CT80" s="13"/>
      <c r="CU80" s="5"/>
      <c r="CV80"/>
      <c r="CW80"/>
      <c r="CX80"/>
      <c r="CY80"/>
    </row>
    <row r="81" spans="61:103" ht="15.6">
      <c r="BI81" s="67"/>
      <c r="BJ81" s="67"/>
      <c r="BK81" s="67"/>
      <c r="BL81" s="67"/>
      <c r="BM81" s="67"/>
      <c r="BN81" s="67"/>
      <c r="BR81" s="67"/>
      <c r="BS81" s="67"/>
      <c r="BT81" s="67"/>
      <c r="BU81" s="67"/>
      <c r="BV81" s="67"/>
      <c r="BX81" s="67"/>
      <c r="BY81" s="67"/>
      <c r="BZ81" s="67"/>
      <c r="CQ81" s="4"/>
      <c r="CR81" s="13"/>
      <c r="CS81" s="4"/>
      <c r="CT81" s="13"/>
      <c r="CU81" s="5"/>
      <c r="CV81"/>
      <c r="CW81"/>
      <c r="CX81"/>
      <c r="CY81"/>
    </row>
    <row r="82" spans="61:103" ht="15.6">
      <c r="BI82" s="67"/>
      <c r="BJ82" s="67"/>
      <c r="BK82" s="67"/>
      <c r="BL82" s="67"/>
      <c r="BM82" s="67"/>
      <c r="BN82" s="67"/>
      <c r="BR82" s="67"/>
      <c r="BS82" s="67"/>
      <c r="BT82" s="67"/>
      <c r="BU82" s="67"/>
      <c r="BV82" s="67"/>
      <c r="BX82" s="67"/>
      <c r="BY82" s="67"/>
      <c r="BZ82" s="67"/>
      <c r="CQ82" s="4"/>
      <c r="CR82" s="13"/>
      <c r="CS82" s="4"/>
      <c r="CT82" s="13"/>
      <c r="CU82" s="5"/>
      <c r="CV82"/>
      <c r="CW82"/>
      <c r="CX82"/>
      <c r="CY82"/>
    </row>
    <row r="83" spans="61:103" ht="15.6">
      <c r="BI83" s="67"/>
      <c r="BJ83" s="67"/>
      <c r="BK83" s="67"/>
      <c r="BL83" s="67"/>
      <c r="BM83" s="67"/>
      <c r="BN83" s="67"/>
      <c r="BR83" s="67"/>
      <c r="BS83" s="67"/>
      <c r="BT83" s="67"/>
      <c r="BU83" s="67"/>
      <c r="BV83" s="67"/>
      <c r="BX83" s="67"/>
      <c r="BY83" s="67"/>
      <c r="BZ83" s="67"/>
      <c r="CQ83" s="4"/>
      <c r="CR83" s="13"/>
      <c r="CS83" s="4"/>
      <c r="CT83" s="5"/>
      <c r="CU83" s="5"/>
      <c r="CV83"/>
      <c r="CW83"/>
      <c r="CX83"/>
      <c r="CY83"/>
    </row>
    <row r="84" spans="61:103" ht="15.6">
      <c r="BI84" s="67"/>
      <c r="BJ84" s="67"/>
      <c r="BK84" s="67"/>
      <c r="BL84" s="67"/>
      <c r="BM84" s="67"/>
      <c r="BN84" s="67"/>
      <c r="BR84" s="67"/>
      <c r="BS84" s="67"/>
      <c r="BT84" s="67"/>
      <c r="BU84" s="67"/>
      <c r="BV84" s="67"/>
      <c r="BX84" s="67"/>
      <c r="BY84" s="67"/>
      <c r="BZ84" s="67"/>
      <c r="CQ84" s="4"/>
      <c r="CR84" s="13"/>
      <c r="CS84" s="4"/>
      <c r="CT84" s="5"/>
      <c r="CU84" s="5"/>
      <c r="CV84"/>
      <c r="CW84"/>
      <c r="CX84"/>
      <c r="CY84"/>
    </row>
    <row r="85" spans="61:103" ht="15.6">
      <c r="BI85" s="67"/>
      <c r="BJ85" s="67"/>
      <c r="BK85" s="67"/>
      <c r="BL85" s="67"/>
      <c r="BM85" s="67"/>
      <c r="BN85" s="67"/>
      <c r="BR85" s="67"/>
      <c r="BS85" s="67"/>
      <c r="BT85" s="67"/>
      <c r="BU85" s="67"/>
      <c r="BV85" s="67"/>
      <c r="BX85" s="67"/>
      <c r="BY85" s="67"/>
      <c r="BZ85" s="67"/>
      <c r="CQ85" s="4"/>
      <c r="CR85" s="13"/>
      <c r="CS85" s="4"/>
      <c r="CT85" s="5"/>
      <c r="CU85" s="5"/>
      <c r="CV85"/>
      <c r="CW85"/>
      <c r="CX85"/>
      <c r="CY85"/>
    </row>
    <row r="86" spans="61:103" ht="15.6">
      <c r="BI86" s="67"/>
      <c r="BJ86" s="67"/>
      <c r="BK86" s="67"/>
      <c r="BL86" s="67"/>
      <c r="BM86" s="67"/>
      <c r="BN86" s="67"/>
      <c r="BR86" s="67"/>
      <c r="BS86" s="67"/>
      <c r="BT86" s="67"/>
      <c r="BU86" s="67"/>
      <c r="BV86" s="67"/>
      <c r="BX86" s="67"/>
      <c r="BY86" s="67"/>
      <c r="BZ86" s="67"/>
      <c r="CQ86" s="4"/>
      <c r="CR86" s="13"/>
      <c r="CS86" s="4"/>
      <c r="CT86" s="5"/>
      <c r="CU86" s="5"/>
      <c r="CV86"/>
      <c r="CW86"/>
      <c r="CX86"/>
      <c r="CY86"/>
    </row>
    <row r="87" spans="61:103" ht="15.6">
      <c r="BI87" s="67"/>
      <c r="BJ87" s="67"/>
      <c r="BK87" s="67"/>
      <c r="BL87" s="67"/>
      <c r="BM87" s="67"/>
      <c r="BN87" s="67"/>
      <c r="BR87" s="67"/>
      <c r="BS87" s="67"/>
      <c r="BT87" s="67"/>
      <c r="BU87" s="67"/>
      <c r="BV87" s="67"/>
      <c r="BX87" s="67"/>
      <c r="BY87" s="67"/>
      <c r="BZ87" s="67"/>
      <c r="CQ87" s="4"/>
      <c r="CR87" s="13"/>
      <c r="CS87" s="4"/>
      <c r="CT87" s="5"/>
      <c r="CU87" s="5"/>
      <c r="CV87"/>
      <c r="CW87"/>
      <c r="CX87"/>
      <c r="CY87"/>
    </row>
    <row r="88" spans="61:103" ht="15.6">
      <c r="BI88" s="67"/>
      <c r="BJ88" s="67"/>
      <c r="BK88" s="67"/>
      <c r="BL88" s="67"/>
      <c r="BM88" s="67"/>
      <c r="BN88" s="67"/>
      <c r="BR88" s="67"/>
      <c r="BS88" s="67"/>
      <c r="BT88" s="67"/>
      <c r="BU88" s="67"/>
      <c r="BV88" s="67"/>
      <c r="BX88" s="67"/>
      <c r="BY88" s="67"/>
      <c r="BZ88" s="67"/>
      <c r="CQ88" s="4"/>
      <c r="CR88" s="13"/>
      <c r="CS88" s="4"/>
      <c r="CT88" s="5"/>
      <c r="CU88" s="5"/>
      <c r="CV88"/>
      <c r="CW88"/>
      <c r="CX88"/>
      <c r="CY88"/>
    </row>
    <row r="89" spans="61:103" ht="15.6">
      <c r="BI89" s="67"/>
      <c r="BJ89" s="67"/>
      <c r="BK89" s="67"/>
      <c r="BL89" s="67"/>
      <c r="BM89" s="67"/>
      <c r="BN89" s="67"/>
      <c r="BR89" s="67"/>
      <c r="BS89" s="67"/>
      <c r="BT89" s="67"/>
      <c r="BU89" s="67"/>
      <c r="BV89" s="67"/>
      <c r="BX89" s="67"/>
      <c r="BY89" s="67"/>
      <c r="BZ89" s="67"/>
      <c r="CQ89" s="4"/>
      <c r="CR89" s="13"/>
      <c r="CS89" s="4"/>
      <c r="CT89" s="5"/>
      <c r="CU89" s="5"/>
      <c r="CV89"/>
      <c r="CW89"/>
      <c r="CX89"/>
      <c r="CY89"/>
    </row>
    <row r="90" spans="61:103" ht="15.6">
      <c r="BI90" s="67"/>
      <c r="BJ90" s="67"/>
      <c r="BK90" s="67"/>
      <c r="BL90" s="67"/>
      <c r="BM90" s="67"/>
      <c r="BN90" s="67"/>
      <c r="BR90" s="67"/>
      <c r="BS90" s="67"/>
      <c r="BT90" s="67"/>
      <c r="BU90" s="67"/>
      <c r="BV90" s="67"/>
      <c r="BX90" s="67"/>
      <c r="BY90" s="67"/>
      <c r="BZ90" s="67"/>
      <c r="CQ90" s="4"/>
      <c r="CR90" s="13"/>
      <c r="CS90" s="4"/>
      <c r="CT90" s="5"/>
      <c r="CU90" s="5"/>
      <c r="CV90"/>
      <c r="CW90"/>
      <c r="CX90"/>
      <c r="CY90"/>
    </row>
    <row r="91" spans="61:103" ht="15.6">
      <c r="BI91" s="67"/>
      <c r="BJ91" s="67"/>
      <c r="BK91" s="67"/>
      <c r="BL91" s="67"/>
      <c r="BM91" s="67"/>
      <c r="BN91" s="67"/>
      <c r="BR91" s="67"/>
      <c r="BS91" s="67"/>
      <c r="BT91" s="67"/>
      <c r="BU91" s="67"/>
      <c r="BV91" s="67"/>
      <c r="BX91" s="67"/>
      <c r="BY91" s="67"/>
      <c r="BZ91" s="67"/>
      <c r="CQ91" s="4"/>
      <c r="CR91" s="13"/>
      <c r="CS91" s="4"/>
      <c r="CT91" s="5"/>
      <c r="CU91" s="5"/>
      <c r="CV91"/>
      <c r="CW91"/>
      <c r="CX91"/>
      <c r="CY91"/>
    </row>
    <row r="92" spans="61:103" ht="15.6">
      <c r="BI92" s="67"/>
      <c r="BJ92" s="67"/>
      <c r="BK92" s="67"/>
      <c r="BL92" s="67"/>
      <c r="BM92" s="67"/>
      <c r="BN92" s="67"/>
      <c r="BR92" s="67"/>
      <c r="BS92" s="67"/>
      <c r="BT92" s="67"/>
      <c r="BU92" s="67"/>
      <c r="BV92" s="67"/>
      <c r="BX92" s="67"/>
      <c r="BY92" s="67"/>
      <c r="BZ92" s="67"/>
      <c r="CQ92" s="4"/>
      <c r="CR92" s="13"/>
      <c r="CS92" s="4"/>
      <c r="CT92" s="5"/>
      <c r="CU92" s="5"/>
      <c r="CV92"/>
      <c r="CW92"/>
      <c r="CX92"/>
      <c r="CY92"/>
    </row>
    <row r="93" spans="61:103" ht="15.6">
      <c r="BI93" s="67"/>
      <c r="BJ93" s="67"/>
      <c r="BK93" s="67"/>
      <c r="BL93" s="67"/>
      <c r="BM93" s="67"/>
      <c r="BN93" s="67"/>
      <c r="BR93" s="67"/>
      <c r="BS93" s="67"/>
      <c r="BT93" s="67"/>
      <c r="BU93" s="67"/>
      <c r="BV93" s="67"/>
      <c r="BX93" s="67"/>
      <c r="BY93" s="67"/>
      <c r="BZ93" s="67"/>
      <c r="CQ93" s="4"/>
      <c r="CR93" s="13"/>
      <c r="CS93" s="4"/>
      <c r="CT93" s="5"/>
      <c r="CU93" s="5"/>
      <c r="CV93"/>
      <c r="CW93"/>
      <c r="CX93"/>
      <c r="CY93"/>
    </row>
    <row r="94" spans="61:103" ht="15.6">
      <c r="BI94" s="67"/>
      <c r="BJ94" s="67"/>
      <c r="BK94" s="67"/>
      <c r="BL94" s="67"/>
      <c r="BM94" s="67"/>
      <c r="BN94" s="67"/>
      <c r="BR94" s="67"/>
      <c r="BS94" s="67"/>
      <c r="BT94" s="67"/>
      <c r="BU94" s="67"/>
      <c r="BV94" s="67"/>
      <c r="BX94" s="67"/>
      <c r="BY94" s="67"/>
      <c r="BZ94" s="67"/>
      <c r="CQ94" s="4"/>
      <c r="CR94" s="5"/>
      <c r="CS94" s="4"/>
      <c r="CT94" s="5"/>
      <c r="CU94" s="5"/>
      <c r="CV94"/>
      <c r="CW94"/>
      <c r="CX94"/>
      <c r="CY94"/>
    </row>
    <row r="95" spans="61:103">
      <c r="BI95" s="67"/>
      <c r="BJ95" s="67"/>
      <c r="BK95" s="67"/>
      <c r="BL95" s="67"/>
      <c r="BM95" s="67"/>
      <c r="BN95" s="67"/>
      <c r="BR95" s="67"/>
      <c r="BS95" s="67"/>
      <c r="BT95" s="67"/>
      <c r="BU95" s="67"/>
      <c r="BV95" s="67"/>
      <c r="BX95" s="67"/>
      <c r="BY95" s="67"/>
      <c r="BZ95" s="67"/>
      <c r="CQ95" s="13"/>
      <c r="CR95" s="13"/>
      <c r="CS95" s="4"/>
      <c r="CV95"/>
      <c r="CW95"/>
      <c r="CX95"/>
      <c r="CY95"/>
    </row>
    <row r="96" spans="61:103" ht="15.6">
      <c r="BI96" s="67"/>
      <c r="BJ96" s="67"/>
      <c r="BK96" s="67"/>
      <c r="BL96" s="67"/>
      <c r="BM96" s="67"/>
      <c r="BN96" s="67"/>
      <c r="BR96" s="67"/>
      <c r="BS96" s="67"/>
      <c r="BT96" s="67"/>
      <c r="BU96" s="67"/>
      <c r="BV96" s="67"/>
      <c r="BX96" s="67"/>
      <c r="BY96" s="67"/>
      <c r="BZ96" s="67"/>
      <c r="CQ96" s="5"/>
      <c r="CR96" s="5"/>
      <c r="CS96" s="4"/>
      <c r="CU96" s="5"/>
      <c r="CV96"/>
      <c r="CW96"/>
      <c r="CX96"/>
      <c r="CY96"/>
    </row>
    <row r="97" spans="61:103">
      <c r="BI97" s="67"/>
      <c r="BJ97" s="67"/>
      <c r="BK97" s="67"/>
      <c r="BL97" s="67"/>
      <c r="BM97" s="67"/>
      <c r="BN97" s="67"/>
      <c r="BR97" s="67"/>
      <c r="BS97" s="67"/>
      <c r="BT97" s="67"/>
      <c r="BU97" s="67"/>
      <c r="BV97" s="67"/>
      <c r="BX97" s="67"/>
      <c r="BY97" s="67"/>
      <c r="BZ97" s="67"/>
      <c r="CQ97" s="13"/>
      <c r="CR97" s="13"/>
      <c r="CS97" s="4"/>
      <c r="CV97"/>
      <c r="CW97"/>
      <c r="CX97"/>
      <c r="CY97"/>
    </row>
    <row r="98" spans="61:103">
      <c r="BI98" s="67"/>
      <c r="BJ98" s="67"/>
      <c r="BK98" s="67"/>
      <c r="BL98" s="67"/>
      <c r="BM98" s="67"/>
      <c r="BN98" s="67"/>
      <c r="BR98" s="67"/>
      <c r="BS98" s="67"/>
      <c r="BT98" s="67"/>
      <c r="BU98" s="67"/>
      <c r="BV98" s="67"/>
      <c r="BX98" s="67"/>
      <c r="BY98" s="67"/>
      <c r="BZ98" s="67"/>
      <c r="CQ98" s="13"/>
      <c r="CR98" s="13"/>
      <c r="CS98" s="4"/>
      <c r="CV98"/>
      <c r="CW98"/>
      <c r="CX98"/>
      <c r="CY98"/>
    </row>
    <row r="99" spans="61:103" ht="15.6">
      <c r="BI99" s="67"/>
      <c r="BJ99" s="67"/>
      <c r="BK99" s="67"/>
      <c r="BL99" s="67"/>
      <c r="BM99" s="67"/>
      <c r="BN99" s="67"/>
      <c r="BR99" s="67"/>
      <c r="BS99" s="67"/>
      <c r="BT99" s="67"/>
      <c r="BU99" s="67"/>
      <c r="BV99" s="67"/>
      <c r="BX99" s="67"/>
      <c r="BY99" s="67"/>
      <c r="BZ99" s="67"/>
      <c r="CQ99" s="2"/>
      <c r="CR99" s="5"/>
      <c r="CS99" s="4"/>
      <c r="CU99" s="2"/>
      <c r="CV99"/>
      <c r="CW99"/>
      <c r="CX99"/>
      <c r="CY99"/>
    </row>
    <row r="100" spans="61:103">
      <c r="BI100" s="67"/>
      <c r="BJ100" s="67"/>
      <c r="BK100" s="67"/>
      <c r="BL100" s="67"/>
      <c r="BM100" s="67"/>
      <c r="BN100" s="67"/>
      <c r="BR100" s="67"/>
      <c r="BS100" s="67"/>
      <c r="BT100" s="67"/>
      <c r="BU100" s="67"/>
      <c r="BV100" s="67"/>
      <c r="BX100" s="67"/>
      <c r="BY100" s="67"/>
      <c r="BZ100" s="67"/>
      <c r="CQ100" s="4"/>
      <c r="CR100" s="4"/>
      <c r="CS100" s="4"/>
      <c r="CT100" s="4"/>
      <c r="CU100" s="4"/>
      <c r="CV100"/>
      <c r="CW100"/>
      <c r="CX100"/>
      <c r="CY100"/>
    </row>
    <row r="101" spans="61:103" ht="15.6">
      <c r="BI101" s="67"/>
      <c r="BJ101" s="67"/>
      <c r="BK101" s="67"/>
      <c r="BL101" s="67"/>
      <c r="BM101" s="67"/>
      <c r="BN101" s="67"/>
      <c r="BR101" s="67"/>
      <c r="BS101" s="67"/>
      <c r="BT101" s="67"/>
      <c r="BU101" s="67"/>
      <c r="BV101" s="67"/>
      <c r="BX101" s="67"/>
      <c r="BY101" s="67"/>
      <c r="BZ101" s="67"/>
      <c r="CQ101" s="4"/>
      <c r="CR101" s="13"/>
      <c r="CS101" s="4"/>
      <c r="CT101" s="1"/>
      <c r="CU101" s="5"/>
      <c r="CV101"/>
      <c r="CW101"/>
      <c r="CX101"/>
      <c r="CY101"/>
    </row>
    <row r="102" spans="61:103" ht="15.6">
      <c r="BI102" s="67"/>
      <c r="BJ102" s="67"/>
      <c r="BK102" s="67"/>
      <c r="BL102" s="67"/>
      <c r="BM102" s="67"/>
      <c r="BN102" s="67"/>
      <c r="BR102" s="67"/>
      <c r="BS102" s="67"/>
      <c r="BT102" s="67"/>
      <c r="BU102" s="67"/>
      <c r="BV102" s="67"/>
      <c r="BX102" s="67"/>
      <c r="BY102" s="67"/>
      <c r="BZ102" s="67"/>
      <c r="CQ102" s="4"/>
      <c r="CR102" s="13"/>
      <c r="CS102" s="4"/>
      <c r="CT102" s="1"/>
      <c r="CU102" s="5"/>
      <c r="CV102"/>
      <c r="CW102"/>
      <c r="CX102"/>
      <c r="CY102"/>
    </row>
    <row r="103" spans="61:103" ht="15.6">
      <c r="BI103" s="67"/>
      <c r="BJ103" s="67"/>
      <c r="BK103" s="67"/>
      <c r="BL103" s="67"/>
      <c r="BM103" s="67"/>
      <c r="BN103" s="67"/>
      <c r="BR103" s="67"/>
      <c r="BS103" s="67"/>
      <c r="BT103" s="67"/>
      <c r="BU103" s="67"/>
      <c r="BV103" s="67"/>
      <c r="BX103" s="67"/>
      <c r="BY103" s="67"/>
      <c r="BZ103" s="67"/>
      <c r="CQ103" s="4"/>
      <c r="CR103" s="13"/>
      <c r="CS103" s="4"/>
      <c r="CT103" s="1"/>
      <c r="CU103" s="5"/>
      <c r="CV103"/>
      <c r="CW103"/>
      <c r="CX103"/>
      <c r="CY103"/>
    </row>
    <row r="104" spans="61:103" ht="15.6">
      <c r="BI104" s="67"/>
      <c r="BJ104" s="67"/>
      <c r="BK104" s="67"/>
      <c r="BL104" s="67"/>
      <c r="BM104" s="67"/>
      <c r="BN104" s="67"/>
      <c r="BR104" s="67"/>
      <c r="BS104" s="67"/>
      <c r="BT104" s="67"/>
      <c r="BU104" s="67"/>
      <c r="BV104" s="67"/>
      <c r="BX104" s="67"/>
      <c r="BY104" s="67"/>
      <c r="BZ104" s="67"/>
      <c r="CQ104" s="4"/>
      <c r="CR104" s="13"/>
      <c r="CS104" s="4"/>
      <c r="CT104" s="1"/>
      <c r="CU104" s="5"/>
      <c r="CV104"/>
      <c r="CW104"/>
      <c r="CX104"/>
      <c r="CY104"/>
    </row>
    <row r="105" spans="61:103" ht="15.6">
      <c r="BI105" s="67"/>
      <c r="BJ105" s="67"/>
      <c r="BK105" s="67"/>
      <c r="BL105" s="67"/>
      <c r="BM105" s="67"/>
      <c r="BN105" s="67"/>
      <c r="BR105" s="67"/>
      <c r="BS105" s="67"/>
      <c r="BT105" s="67"/>
      <c r="BU105" s="67"/>
      <c r="BV105" s="67"/>
      <c r="BX105" s="67"/>
      <c r="BY105" s="67"/>
      <c r="BZ105" s="67"/>
      <c r="CQ105" s="4"/>
      <c r="CR105" s="13"/>
      <c r="CS105" s="4"/>
      <c r="CT105" s="1"/>
      <c r="CU105" s="5"/>
      <c r="CV105"/>
      <c r="CW105"/>
      <c r="CX105"/>
      <c r="CY105"/>
    </row>
    <row r="106" spans="61:103" ht="15.6">
      <c r="BI106" s="67"/>
      <c r="BJ106" s="67"/>
      <c r="BK106" s="67"/>
      <c r="BL106" s="67"/>
      <c r="BM106" s="67"/>
      <c r="BN106" s="67"/>
      <c r="BR106" s="67"/>
      <c r="BS106" s="67"/>
      <c r="BT106" s="67"/>
      <c r="BU106" s="67"/>
      <c r="BV106" s="67"/>
      <c r="BX106" s="67"/>
      <c r="BY106" s="67"/>
      <c r="BZ106" s="67"/>
      <c r="CQ106" s="4"/>
      <c r="CR106" s="13"/>
      <c r="CS106" s="4"/>
      <c r="CT106" s="1"/>
      <c r="CU106" s="5"/>
      <c r="CV106"/>
      <c r="CW106"/>
      <c r="CX106"/>
      <c r="CY106"/>
    </row>
    <row r="107" spans="61:103" ht="15.6">
      <c r="BI107" s="67"/>
      <c r="BJ107" s="67"/>
      <c r="BK107" s="67"/>
      <c r="BL107" s="67"/>
      <c r="BM107" s="67"/>
      <c r="BN107" s="67"/>
      <c r="BR107" s="67"/>
      <c r="BS107" s="67"/>
      <c r="BT107" s="67"/>
      <c r="BU107" s="67"/>
      <c r="BV107" s="67"/>
      <c r="BX107" s="67"/>
      <c r="BY107" s="67"/>
      <c r="BZ107" s="67"/>
      <c r="CQ107" s="4"/>
      <c r="CR107" s="13"/>
      <c r="CS107" s="4"/>
      <c r="CT107" s="1"/>
      <c r="CU107" s="5"/>
      <c r="CV107"/>
      <c r="CW107"/>
      <c r="CX107"/>
      <c r="CY107"/>
    </row>
    <row r="108" spans="61:103" ht="15.6">
      <c r="BI108" s="67"/>
      <c r="BJ108" s="67"/>
      <c r="BK108" s="67"/>
      <c r="BL108" s="67"/>
      <c r="BM108" s="67"/>
      <c r="BN108" s="67"/>
      <c r="BR108" s="67"/>
      <c r="BS108" s="67"/>
      <c r="BT108" s="67"/>
      <c r="BU108" s="67"/>
      <c r="BV108" s="67"/>
      <c r="BX108" s="67"/>
      <c r="BY108" s="67"/>
      <c r="BZ108" s="67"/>
      <c r="CQ108" s="4"/>
      <c r="CR108" s="13"/>
      <c r="CS108" s="4"/>
      <c r="CT108" s="13"/>
      <c r="CU108" s="5"/>
      <c r="CV108"/>
      <c r="CW108"/>
      <c r="CX108"/>
      <c r="CY108"/>
    </row>
    <row r="109" spans="61:103" ht="15.6">
      <c r="BI109" s="67"/>
      <c r="BJ109" s="67"/>
      <c r="BK109" s="67"/>
      <c r="BL109" s="67"/>
      <c r="BM109" s="67"/>
      <c r="BN109" s="67"/>
      <c r="BR109" s="67"/>
      <c r="BS109" s="67"/>
      <c r="BT109" s="67"/>
      <c r="BU109" s="67"/>
      <c r="BV109" s="67"/>
      <c r="BX109" s="67"/>
      <c r="BY109" s="67"/>
      <c r="BZ109" s="67"/>
      <c r="CQ109" s="4"/>
      <c r="CR109" s="13"/>
      <c r="CS109" s="4"/>
      <c r="CT109" s="13"/>
      <c r="CU109" s="5"/>
      <c r="CV109"/>
      <c r="CW109"/>
      <c r="CX109"/>
      <c r="CY109"/>
    </row>
    <row r="110" spans="61:103" ht="15.6">
      <c r="BI110" s="67"/>
      <c r="BJ110" s="67"/>
      <c r="BK110" s="67"/>
      <c r="BL110" s="67"/>
      <c r="BM110" s="67"/>
      <c r="BN110" s="67"/>
      <c r="BR110" s="67"/>
      <c r="BS110" s="67"/>
      <c r="BT110" s="67"/>
      <c r="BU110" s="67"/>
      <c r="BV110" s="67"/>
      <c r="BX110" s="67"/>
      <c r="BY110" s="67"/>
      <c r="BZ110" s="67"/>
      <c r="CQ110" s="4"/>
      <c r="CR110" s="13"/>
      <c r="CS110" s="4"/>
      <c r="CT110" s="13"/>
      <c r="CU110" s="5"/>
      <c r="CV110"/>
      <c r="CW110"/>
      <c r="CX110"/>
      <c r="CY110"/>
    </row>
    <row r="111" spans="61:103" ht="15.6">
      <c r="BI111" s="67"/>
      <c r="BJ111" s="67"/>
      <c r="BK111" s="67"/>
      <c r="BL111" s="67"/>
      <c r="BM111" s="67"/>
      <c r="BN111" s="67"/>
      <c r="BR111" s="67"/>
      <c r="BS111" s="67"/>
      <c r="BT111" s="67"/>
      <c r="BU111" s="67"/>
      <c r="BV111" s="67"/>
      <c r="BX111" s="67"/>
      <c r="BY111" s="67"/>
      <c r="BZ111" s="67"/>
      <c r="CQ111" s="4"/>
      <c r="CR111" s="13"/>
      <c r="CS111" s="4"/>
      <c r="CT111" s="13"/>
      <c r="CU111" s="5"/>
      <c r="CV111"/>
      <c r="CW111"/>
      <c r="CX111"/>
      <c r="CY111"/>
    </row>
    <row r="112" spans="61:103" ht="15.6">
      <c r="BI112" s="67"/>
      <c r="BJ112" s="67"/>
      <c r="BK112" s="67"/>
      <c r="BL112" s="67"/>
      <c r="BM112" s="67"/>
      <c r="BN112" s="67"/>
      <c r="BR112" s="67"/>
      <c r="BS112" s="67"/>
      <c r="BT112" s="67"/>
      <c r="BU112" s="67"/>
      <c r="BV112" s="67"/>
      <c r="BX112" s="67"/>
      <c r="BY112" s="67"/>
      <c r="BZ112" s="67"/>
      <c r="CQ112" s="4"/>
      <c r="CR112" s="13"/>
      <c r="CS112" s="4"/>
      <c r="CT112" s="5"/>
      <c r="CU112" s="5"/>
      <c r="CV112"/>
      <c r="CW112"/>
      <c r="CX112"/>
      <c r="CY112"/>
    </row>
    <row r="113" spans="61:103" ht="15.6">
      <c r="BI113" s="67"/>
      <c r="BJ113" s="67"/>
      <c r="BK113" s="67"/>
      <c r="BL113" s="67"/>
      <c r="BM113" s="67"/>
      <c r="BN113" s="67"/>
      <c r="BR113" s="67"/>
      <c r="BS113" s="67"/>
      <c r="BT113" s="67"/>
      <c r="BU113" s="67"/>
      <c r="BV113" s="67"/>
      <c r="BX113" s="67"/>
      <c r="BY113" s="67"/>
      <c r="BZ113" s="67"/>
      <c r="CQ113" s="4"/>
      <c r="CR113" s="13"/>
      <c r="CS113" s="4"/>
      <c r="CT113" s="5"/>
      <c r="CU113" s="5"/>
      <c r="CV113"/>
      <c r="CW113"/>
      <c r="CX113"/>
      <c r="CY113"/>
    </row>
    <row r="114" spans="61:103" ht="15.6">
      <c r="BI114" s="67"/>
      <c r="BJ114" s="67"/>
      <c r="BK114" s="67"/>
      <c r="BL114" s="67"/>
      <c r="BM114" s="67"/>
      <c r="BN114" s="67"/>
      <c r="BR114" s="67"/>
      <c r="BS114" s="67"/>
      <c r="BT114" s="67"/>
      <c r="BU114" s="67"/>
      <c r="BV114" s="67"/>
      <c r="BX114" s="67"/>
      <c r="BY114" s="67"/>
      <c r="BZ114" s="67"/>
      <c r="CQ114" s="4"/>
      <c r="CR114" s="13"/>
      <c r="CS114" s="4"/>
      <c r="CT114" s="5"/>
      <c r="CU114" s="5"/>
      <c r="CV114"/>
      <c r="CW114"/>
      <c r="CX114"/>
      <c r="CY114"/>
    </row>
    <row r="115" spans="61:103" ht="15.6">
      <c r="BI115" s="67"/>
      <c r="BJ115" s="67"/>
      <c r="BK115" s="67"/>
      <c r="BL115" s="67"/>
      <c r="BM115" s="67"/>
      <c r="BN115" s="67"/>
      <c r="BR115" s="67"/>
      <c r="BS115" s="67"/>
      <c r="BT115" s="67"/>
      <c r="BU115" s="67"/>
      <c r="BV115" s="67"/>
      <c r="BX115" s="67"/>
      <c r="BY115" s="67"/>
      <c r="BZ115" s="67"/>
      <c r="CQ115" s="4"/>
      <c r="CR115" s="13"/>
      <c r="CS115" s="4"/>
      <c r="CT115" s="5"/>
      <c r="CU115" s="5"/>
      <c r="CV115"/>
      <c r="CW115"/>
      <c r="CX115"/>
      <c r="CY115"/>
    </row>
    <row r="116" spans="61:103" ht="15.6">
      <c r="BI116" s="67"/>
      <c r="BJ116" s="67"/>
      <c r="BK116" s="67"/>
      <c r="BL116" s="67"/>
      <c r="BM116" s="67"/>
      <c r="BN116" s="67"/>
      <c r="BR116" s="67"/>
      <c r="BS116" s="67"/>
      <c r="BT116" s="67"/>
      <c r="BU116" s="67"/>
      <c r="BV116" s="67"/>
      <c r="BX116" s="67"/>
      <c r="BY116" s="67"/>
      <c r="BZ116" s="67"/>
      <c r="CQ116" s="4"/>
      <c r="CR116" s="13"/>
      <c r="CS116" s="4"/>
      <c r="CT116" s="5"/>
      <c r="CU116" s="5"/>
      <c r="CV116"/>
      <c r="CW116"/>
      <c r="CX116"/>
      <c r="CY116"/>
    </row>
    <row r="117" spans="61:103" ht="15.6">
      <c r="BI117" s="67"/>
      <c r="BJ117" s="67"/>
      <c r="BK117" s="67"/>
      <c r="BL117" s="67"/>
      <c r="BM117" s="67"/>
      <c r="BN117" s="67"/>
      <c r="BR117" s="67"/>
      <c r="BS117" s="67"/>
      <c r="BT117" s="67"/>
      <c r="BU117" s="67"/>
      <c r="BV117" s="67"/>
      <c r="BX117" s="67"/>
      <c r="BY117" s="67"/>
      <c r="BZ117" s="67"/>
      <c r="CQ117" s="4"/>
      <c r="CR117" s="13"/>
      <c r="CS117" s="4"/>
      <c r="CT117" s="5"/>
      <c r="CU117" s="5"/>
      <c r="CV117"/>
      <c r="CW117"/>
      <c r="CX117"/>
      <c r="CY117"/>
    </row>
    <row r="118" spans="61:103" ht="15.6">
      <c r="BI118" s="67"/>
      <c r="BJ118" s="67"/>
      <c r="BK118" s="67"/>
      <c r="BL118" s="67"/>
      <c r="BM118" s="67"/>
      <c r="BN118" s="67"/>
      <c r="BR118" s="67"/>
      <c r="BS118" s="67"/>
      <c r="BT118" s="67"/>
      <c r="BU118" s="67"/>
      <c r="BV118" s="67"/>
      <c r="BX118" s="67"/>
      <c r="BY118" s="67"/>
      <c r="BZ118" s="67"/>
      <c r="CQ118" s="4"/>
      <c r="CR118" s="13"/>
      <c r="CS118" s="4"/>
      <c r="CT118" s="5"/>
      <c r="CU118" s="5"/>
      <c r="CV118"/>
      <c r="CW118"/>
      <c r="CX118"/>
      <c r="CY118"/>
    </row>
    <row r="119" spans="61:103" ht="15.6">
      <c r="BI119" s="67"/>
      <c r="BJ119" s="67"/>
      <c r="BK119" s="67"/>
      <c r="BL119" s="67"/>
      <c r="BM119" s="67"/>
      <c r="BN119" s="67"/>
      <c r="BR119" s="67"/>
      <c r="BS119" s="67"/>
      <c r="BT119" s="67"/>
      <c r="BU119" s="67"/>
      <c r="BV119" s="67"/>
      <c r="BX119" s="67"/>
      <c r="BY119" s="67"/>
      <c r="BZ119" s="67"/>
      <c r="CQ119" s="4"/>
      <c r="CR119" s="13"/>
      <c r="CS119" s="4"/>
      <c r="CT119" s="5"/>
      <c r="CU119" s="5"/>
      <c r="CV119"/>
      <c r="CW119"/>
      <c r="CX119"/>
      <c r="CY119"/>
    </row>
    <row r="120" spans="61:103" ht="15.6">
      <c r="BI120" s="67"/>
      <c r="BJ120" s="67"/>
      <c r="BK120" s="67"/>
      <c r="BL120" s="67"/>
      <c r="BM120" s="67"/>
      <c r="BN120" s="67"/>
      <c r="BR120" s="67"/>
      <c r="BS120" s="67"/>
      <c r="BT120" s="67"/>
      <c r="BU120" s="67"/>
      <c r="BV120" s="67"/>
      <c r="BX120" s="67"/>
      <c r="BY120" s="67"/>
      <c r="BZ120" s="67"/>
      <c r="CQ120" s="4"/>
      <c r="CR120" s="5"/>
      <c r="CS120" s="4"/>
      <c r="CT120" s="5"/>
      <c r="CU120" s="5"/>
      <c r="CV120"/>
      <c r="CW120"/>
      <c r="CX120"/>
      <c r="CY120"/>
    </row>
    <row r="121" spans="61:103">
      <c r="BI121" s="67"/>
      <c r="BJ121" s="67"/>
      <c r="BK121" s="67"/>
      <c r="BL121" s="67"/>
      <c r="BM121" s="67"/>
      <c r="BN121" s="67"/>
      <c r="BR121" s="67"/>
      <c r="BS121" s="67"/>
      <c r="BT121" s="67"/>
      <c r="BU121" s="67"/>
      <c r="BV121" s="67"/>
      <c r="BX121" s="67"/>
      <c r="BY121" s="67"/>
      <c r="BZ121" s="67"/>
      <c r="CQ121" s="13"/>
      <c r="CR121" s="13"/>
      <c r="CS121" s="4"/>
      <c r="CV121"/>
      <c r="CW121"/>
      <c r="CX121"/>
      <c r="CY121"/>
    </row>
    <row r="122" spans="61:103">
      <c r="BI122" s="67"/>
      <c r="BJ122" s="67"/>
      <c r="BK122" s="67"/>
      <c r="BL122" s="67"/>
      <c r="BM122" s="67"/>
      <c r="BN122" s="67"/>
      <c r="BR122" s="67"/>
      <c r="BS122" s="67"/>
      <c r="BT122" s="67"/>
      <c r="BU122" s="67"/>
      <c r="BV122" s="67"/>
      <c r="BX122" s="67"/>
      <c r="BY122" s="67"/>
      <c r="BZ122" s="67"/>
      <c r="CQ122" s="13"/>
      <c r="CR122" s="13"/>
      <c r="CS122" s="4"/>
      <c r="CV122"/>
      <c r="CW122"/>
      <c r="CX122"/>
      <c r="CY122"/>
    </row>
    <row r="123" spans="61:103">
      <c r="BI123" s="67"/>
      <c r="BJ123" s="67"/>
      <c r="BK123" s="67"/>
      <c r="BL123" s="67"/>
      <c r="BM123" s="67"/>
      <c r="BN123" s="67"/>
      <c r="BR123" s="67"/>
      <c r="BS123" s="67"/>
      <c r="BT123" s="67"/>
      <c r="BU123" s="67"/>
      <c r="BV123" s="67"/>
      <c r="BX123" s="67"/>
      <c r="BY123" s="67"/>
      <c r="BZ123" s="67"/>
      <c r="CQ123" s="13"/>
      <c r="CR123" s="13"/>
      <c r="CS123" s="4"/>
      <c r="CV123"/>
      <c r="CW123"/>
      <c r="CX123"/>
      <c r="CY123"/>
    </row>
    <row r="124" spans="61:103" ht="15.6">
      <c r="BI124" s="67"/>
      <c r="BJ124" s="67"/>
      <c r="BK124" s="67"/>
      <c r="BL124" s="67"/>
      <c r="BM124" s="67"/>
      <c r="BN124" s="67"/>
      <c r="BR124" s="67"/>
      <c r="BS124" s="67"/>
      <c r="BT124" s="67"/>
      <c r="BU124" s="67"/>
      <c r="BV124" s="67"/>
      <c r="BX124" s="67"/>
      <c r="BY124" s="67"/>
      <c r="BZ124" s="67"/>
      <c r="CQ124" s="5"/>
      <c r="CR124" s="5"/>
      <c r="CS124" s="4"/>
      <c r="CU124" s="5"/>
      <c r="CV124"/>
      <c r="CW124"/>
      <c r="CX124"/>
      <c r="CY124"/>
    </row>
    <row r="125" spans="61:103" ht="15.6">
      <c r="BI125" s="67"/>
      <c r="BJ125" s="67"/>
      <c r="BK125" s="67"/>
      <c r="BL125" s="67"/>
      <c r="BM125" s="67"/>
      <c r="BN125" s="67"/>
      <c r="BR125" s="67"/>
      <c r="BS125" s="67"/>
      <c r="BT125" s="67"/>
      <c r="BU125" s="67"/>
      <c r="BV125" s="67"/>
      <c r="BX125" s="67"/>
      <c r="BY125" s="67"/>
      <c r="BZ125" s="67"/>
      <c r="CQ125" s="5"/>
      <c r="CR125" s="5"/>
      <c r="CS125" s="4"/>
      <c r="CU125" s="5"/>
      <c r="CV125"/>
      <c r="CW125"/>
      <c r="CX125"/>
      <c r="CY125"/>
    </row>
    <row r="126" spans="61:103">
      <c r="BI126" s="67"/>
      <c r="BJ126" s="67"/>
      <c r="BK126" s="67"/>
      <c r="BL126" s="67"/>
      <c r="BM126" s="67"/>
      <c r="BN126" s="67"/>
      <c r="BR126" s="67"/>
      <c r="BS126" s="67"/>
      <c r="BT126" s="67"/>
      <c r="BU126" s="67"/>
      <c r="BV126" s="67"/>
      <c r="BX126" s="67"/>
      <c r="BY126" s="67"/>
      <c r="BZ126" s="67"/>
      <c r="CQ126" s="13"/>
      <c r="CR126" s="13"/>
      <c r="CS126" s="4"/>
      <c r="CV126"/>
      <c r="CW126"/>
      <c r="CX126"/>
      <c r="CY126"/>
    </row>
    <row r="127" spans="61:103">
      <c r="BI127" s="67"/>
      <c r="BJ127" s="67"/>
      <c r="BK127" s="67"/>
      <c r="BL127" s="67"/>
      <c r="BM127" s="67"/>
      <c r="BN127" s="67"/>
      <c r="BR127" s="67"/>
      <c r="BS127" s="67"/>
      <c r="BT127" s="67"/>
      <c r="BU127" s="67"/>
      <c r="BV127" s="67"/>
      <c r="BX127" s="67"/>
      <c r="BY127" s="67"/>
      <c r="BZ127" s="67"/>
      <c r="CQ127" s="13"/>
      <c r="CR127" s="13"/>
      <c r="CS127" s="4"/>
      <c r="CV127"/>
      <c r="CW127"/>
      <c r="CX127"/>
      <c r="CY127"/>
    </row>
    <row r="128" spans="61:103">
      <c r="BI128" s="67"/>
      <c r="BJ128" s="67"/>
      <c r="BK128" s="67"/>
      <c r="BL128" s="67"/>
      <c r="BM128" s="67"/>
      <c r="BN128" s="67"/>
      <c r="BR128" s="67"/>
      <c r="BS128" s="67"/>
      <c r="BT128" s="67"/>
      <c r="BU128" s="67"/>
      <c r="BV128" s="67"/>
      <c r="BX128" s="67"/>
      <c r="BY128" s="67"/>
      <c r="BZ128" s="67"/>
      <c r="CQ128" s="13"/>
      <c r="CR128" s="13"/>
      <c r="CS128" s="4"/>
      <c r="CV128"/>
      <c r="CW128"/>
      <c r="CX128"/>
      <c r="CY128"/>
    </row>
    <row r="129" spans="61:103">
      <c r="BI129" s="67"/>
      <c r="BJ129" s="67"/>
      <c r="BK129" s="67"/>
      <c r="BL129" s="67"/>
      <c r="BM129" s="67"/>
      <c r="BN129" s="67"/>
      <c r="BR129" s="67"/>
      <c r="BS129" s="67"/>
      <c r="BT129" s="67"/>
      <c r="BU129" s="67"/>
      <c r="BV129" s="67"/>
      <c r="BX129" s="67"/>
      <c r="BY129" s="67"/>
      <c r="BZ129" s="67"/>
      <c r="CQ129" s="13"/>
      <c r="CR129" s="13"/>
      <c r="CS129" s="4"/>
      <c r="CV129"/>
      <c r="CW129"/>
      <c r="CX129"/>
      <c r="CY129"/>
    </row>
    <row r="130" spans="61:103">
      <c r="BI130" s="67"/>
      <c r="BJ130" s="67"/>
      <c r="BK130" s="67"/>
      <c r="BL130" s="67"/>
      <c r="BM130" s="67"/>
      <c r="BN130" s="67"/>
      <c r="BR130" s="67"/>
      <c r="BS130" s="67"/>
      <c r="BT130" s="67"/>
      <c r="BU130" s="67"/>
      <c r="BV130" s="67"/>
      <c r="BX130" s="67"/>
      <c r="BY130" s="67"/>
      <c r="BZ130" s="67"/>
      <c r="CQ130" s="13"/>
      <c r="CR130" s="13"/>
      <c r="CS130" s="4"/>
      <c r="CV130"/>
      <c r="CW130"/>
      <c r="CX130"/>
      <c r="CY130"/>
    </row>
    <row r="131" spans="61:103">
      <c r="BI131" s="67"/>
      <c r="BJ131" s="67"/>
      <c r="BK131" s="67"/>
      <c r="BL131" s="67"/>
      <c r="BM131" s="67"/>
      <c r="BN131" s="67"/>
      <c r="BR131" s="67"/>
      <c r="BS131" s="67"/>
      <c r="BT131" s="67"/>
      <c r="BU131" s="67"/>
      <c r="BV131" s="67"/>
      <c r="BX131" s="67"/>
      <c r="BY131" s="67"/>
      <c r="BZ131" s="67"/>
      <c r="CQ131" s="13"/>
      <c r="CR131" s="13"/>
      <c r="CS131" s="4"/>
      <c r="CV131"/>
      <c r="CW131"/>
      <c r="CX131"/>
      <c r="CY131"/>
    </row>
    <row r="132" spans="61:103">
      <c r="BI132" s="67"/>
      <c r="BJ132" s="67"/>
      <c r="BK132" s="67"/>
      <c r="BL132" s="67"/>
      <c r="BM132" s="67"/>
      <c r="BN132" s="67"/>
      <c r="BR132" s="67"/>
      <c r="BS132" s="67"/>
      <c r="BT132" s="67"/>
      <c r="BU132" s="67"/>
      <c r="BV132" s="67"/>
      <c r="BX132" s="67"/>
      <c r="BY132" s="67"/>
      <c r="BZ132" s="67"/>
      <c r="CQ132" s="13"/>
      <c r="CR132" s="13"/>
      <c r="CS132" s="4"/>
      <c r="CV132"/>
      <c r="CW132"/>
      <c r="CX132"/>
      <c r="CY132"/>
    </row>
    <row r="133" spans="61:103">
      <c r="BI133" s="67"/>
      <c r="BJ133" s="67"/>
      <c r="BK133" s="67"/>
      <c r="BL133" s="67"/>
      <c r="BM133" s="67"/>
      <c r="BN133" s="67"/>
      <c r="BR133" s="67"/>
      <c r="BS133" s="67"/>
      <c r="BT133" s="67"/>
      <c r="BU133" s="67"/>
      <c r="BV133" s="67"/>
      <c r="BX133" s="67"/>
      <c r="BY133" s="67"/>
      <c r="BZ133" s="67"/>
      <c r="CQ133" s="13"/>
      <c r="CR133" s="13"/>
      <c r="CS133" s="4"/>
      <c r="CV133"/>
      <c r="CW133"/>
      <c r="CX133"/>
      <c r="CY133"/>
    </row>
    <row r="134" spans="61:103">
      <c r="BI134" s="67"/>
      <c r="BJ134" s="67"/>
      <c r="BK134" s="67"/>
      <c r="BL134" s="67"/>
      <c r="BM134" s="67"/>
      <c r="BN134" s="67"/>
      <c r="BR134" s="67"/>
      <c r="BS134" s="67"/>
      <c r="BT134" s="67"/>
      <c r="BU134" s="67"/>
      <c r="BV134" s="67"/>
      <c r="BX134" s="67"/>
      <c r="BY134" s="67"/>
      <c r="BZ134" s="67"/>
      <c r="CQ134" s="13"/>
      <c r="CR134" s="13"/>
      <c r="CS134" s="4"/>
      <c r="CV134"/>
      <c r="CW134"/>
      <c r="CX134"/>
      <c r="CY134"/>
    </row>
    <row r="135" spans="61:103">
      <c r="BI135" s="67"/>
      <c r="BJ135" s="67"/>
      <c r="BK135" s="67"/>
      <c r="BL135" s="67"/>
      <c r="BM135" s="67"/>
      <c r="BN135" s="67"/>
      <c r="BR135" s="67"/>
      <c r="BS135" s="67"/>
      <c r="BT135" s="67"/>
      <c r="BU135" s="67"/>
      <c r="BV135" s="67"/>
      <c r="BX135" s="67"/>
      <c r="BY135" s="67"/>
      <c r="BZ135" s="67"/>
      <c r="CQ135" s="13"/>
      <c r="CR135" s="13"/>
      <c r="CS135" s="4"/>
      <c r="CV135"/>
      <c r="CW135"/>
      <c r="CX135"/>
      <c r="CY135"/>
    </row>
    <row r="136" spans="61:103">
      <c r="BI136" s="67"/>
      <c r="BJ136" s="67"/>
      <c r="BK136" s="67"/>
      <c r="BL136" s="67"/>
      <c r="BM136" s="67"/>
      <c r="BN136" s="67"/>
      <c r="BR136" s="67"/>
      <c r="BS136" s="67"/>
      <c r="BT136" s="67"/>
      <c r="BU136" s="67"/>
      <c r="BV136" s="67"/>
      <c r="BX136" s="67"/>
      <c r="BY136" s="67"/>
      <c r="BZ136" s="67"/>
      <c r="CQ136" s="13"/>
      <c r="CR136" s="13"/>
      <c r="CS136" s="4"/>
      <c r="CV136"/>
      <c r="CW136"/>
      <c r="CX136"/>
      <c r="CY136"/>
    </row>
    <row r="137" spans="61:103">
      <c r="BI137" s="67"/>
      <c r="BJ137" s="67"/>
      <c r="BK137" s="67"/>
      <c r="BL137" s="67"/>
      <c r="BM137" s="67"/>
      <c r="BN137" s="67"/>
      <c r="BR137" s="67"/>
      <c r="BS137" s="67"/>
      <c r="BT137" s="67"/>
      <c r="BU137" s="67"/>
      <c r="BV137" s="67"/>
      <c r="BX137" s="67"/>
      <c r="BY137" s="67"/>
      <c r="BZ137" s="67"/>
      <c r="CQ137" s="13"/>
      <c r="CR137" s="13"/>
      <c r="CS137" s="4"/>
      <c r="CV137"/>
      <c r="CW137"/>
      <c r="CX137"/>
      <c r="CY137"/>
    </row>
    <row r="138" spans="61:103">
      <c r="BI138" s="67"/>
      <c r="BJ138" s="67"/>
      <c r="BK138" s="67"/>
      <c r="BL138" s="67"/>
      <c r="BM138" s="67"/>
      <c r="BN138" s="67"/>
      <c r="BR138" s="67"/>
      <c r="BS138" s="67"/>
      <c r="BT138" s="67"/>
      <c r="BU138" s="67"/>
      <c r="BV138" s="67"/>
      <c r="BX138" s="67"/>
      <c r="BY138" s="67"/>
      <c r="BZ138" s="67"/>
      <c r="CQ138" s="13"/>
      <c r="CR138" s="13"/>
      <c r="CS138" s="4"/>
      <c r="CV138"/>
      <c r="CW138"/>
      <c r="CX138"/>
      <c r="CY138"/>
    </row>
    <row r="139" spans="61:103">
      <c r="BI139" s="67"/>
      <c r="BJ139" s="67"/>
      <c r="BK139" s="67"/>
      <c r="BL139" s="67"/>
      <c r="BM139" s="67"/>
      <c r="BN139" s="67"/>
      <c r="BR139" s="67"/>
      <c r="BS139" s="67"/>
      <c r="BT139" s="67"/>
      <c r="BU139" s="67"/>
      <c r="BV139" s="67"/>
      <c r="BX139" s="67"/>
      <c r="BY139" s="67"/>
      <c r="BZ139" s="67"/>
      <c r="CQ139" s="13"/>
      <c r="CR139" s="13"/>
      <c r="CS139" s="4"/>
      <c r="CV139"/>
      <c r="CW139"/>
      <c r="CX139"/>
      <c r="CY139"/>
    </row>
    <row r="140" spans="61:103">
      <c r="BI140" s="67"/>
      <c r="BJ140" s="67"/>
      <c r="BK140" s="67"/>
      <c r="BL140" s="67"/>
      <c r="BM140" s="67"/>
      <c r="BN140" s="67"/>
      <c r="BR140" s="67"/>
      <c r="BS140" s="67"/>
      <c r="BT140" s="67"/>
      <c r="BU140" s="67"/>
      <c r="BV140" s="67"/>
      <c r="BX140" s="67"/>
      <c r="BY140" s="67"/>
      <c r="BZ140" s="67"/>
      <c r="CQ140" s="13"/>
      <c r="CR140" s="13"/>
      <c r="CS140" s="4"/>
      <c r="CV140"/>
      <c r="CW140"/>
      <c r="CX140"/>
      <c r="CY140"/>
    </row>
    <row r="141" spans="61:103">
      <c r="BI141" s="67"/>
      <c r="BJ141" s="67"/>
      <c r="BK141" s="67"/>
      <c r="BL141" s="67"/>
      <c r="BM141" s="67"/>
      <c r="BN141" s="67"/>
      <c r="BR141" s="67"/>
      <c r="BS141" s="67"/>
      <c r="BT141" s="67"/>
      <c r="BU141" s="67"/>
      <c r="BV141" s="67"/>
      <c r="BX141" s="67"/>
      <c r="BY141" s="67"/>
      <c r="BZ141" s="67"/>
      <c r="CQ141" s="13"/>
      <c r="CR141" s="13"/>
      <c r="CS141" s="4"/>
      <c r="CV141"/>
      <c r="CW141"/>
      <c r="CX141"/>
      <c r="CY141"/>
    </row>
    <row r="142" spans="61:103">
      <c r="BI142" s="67"/>
      <c r="BJ142" s="67"/>
      <c r="BK142" s="67"/>
      <c r="BL142" s="67"/>
      <c r="BM142" s="67"/>
      <c r="BN142" s="67"/>
      <c r="BR142" s="67"/>
      <c r="BS142" s="67"/>
      <c r="BT142" s="67"/>
      <c r="BU142" s="67"/>
      <c r="BV142" s="67"/>
      <c r="BX142" s="67"/>
      <c r="BY142" s="67"/>
      <c r="BZ142" s="67"/>
      <c r="CQ142" s="13"/>
      <c r="CR142" s="13"/>
      <c r="CS142" s="4"/>
      <c r="CV142"/>
      <c r="CW142"/>
      <c r="CX142"/>
      <c r="CY142"/>
    </row>
    <row r="143" spans="61:103">
      <c r="BI143" s="67"/>
      <c r="BJ143" s="67"/>
      <c r="BK143" s="67"/>
      <c r="BL143" s="67"/>
      <c r="BM143" s="67"/>
      <c r="BN143" s="67"/>
      <c r="BR143" s="67"/>
      <c r="BS143" s="67"/>
      <c r="BT143" s="67"/>
      <c r="BU143" s="67"/>
      <c r="BV143" s="67"/>
      <c r="BX143" s="67"/>
      <c r="BY143" s="67"/>
      <c r="BZ143" s="67"/>
      <c r="CQ143" s="13"/>
      <c r="CR143" s="13"/>
      <c r="CS143" s="4"/>
      <c r="CV143"/>
      <c r="CW143"/>
      <c r="CX143"/>
      <c r="CY143"/>
    </row>
    <row r="144" spans="61:103">
      <c r="BI144" s="67"/>
      <c r="BJ144" s="67"/>
      <c r="BK144" s="67"/>
      <c r="BL144" s="67"/>
      <c r="BM144" s="67"/>
      <c r="BN144" s="67"/>
      <c r="BR144" s="67"/>
      <c r="BS144" s="67"/>
      <c r="BT144" s="67"/>
      <c r="BU144" s="67"/>
      <c r="BV144" s="67"/>
      <c r="BX144" s="67"/>
      <c r="BY144" s="67"/>
      <c r="BZ144" s="67"/>
      <c r="CQ144" s="13"/>
      <c r="CR144" s="13"/>
      <c r="CS144" s="4"/>
      <c r="CV144"/>
      <c r="CW144"/>
      <c r="CX144"/>
      <c r="CY144"/>
    </row>
    <row r="145" spans="61:103">
      <c r="BI145" s="67"/>
      <c r="BJ145" s="67"/>
      <c r="BK145" s="67"/>
      <c r="BL145" s="67"/>
      <c r="BM145" s="67"/>
      <c r="BN145" s="67"/>
      <c r="BR145" s="67"/>
      <c r="BS145" s="67"/>
      <c r="BT145" s="67"/>
      <c r="BU145" s="67"/>
      <c r="BV145" s="67"/>
      <c r="BX145" s="67"/>
      <c r="BY145" s="67"/>
      <c r="BZ145" s="67"/>
      <c r="CQ145" s="13"/>
      <c r="CR145" s="13"/>
      <c r="CS145" s="4"/>
      <c r="CV145"/>
      <c r="CW145"/>
      <c r="CX145"/>
      <c r="CY145"/>
    </row>
    <row r="146" spans="61:103">
      <c r="BI146" s="67"/>
      <c r="BJ146" s="67"/>
      <c r="BK146" s="67"/>
      <c r="BL146" s="67"/>
      <c r="BM146" s="67"/>
      <c r="BN146" s="67"/>
      <c r="BR146" s="67"/>
      <c r="BS146" s="67"/>
      <c r="BT146" s="67"/>
      <c r="BU146" s="67"/>
      <c r="BV146" s="67"/>
      <c r="BX146" s="67"/>
      <c r="BY146" s="67"/>
      <c r="BZ146" s="67"/>
      <c r="CQ146" s="13"/>
      <c r="CR146" s="13"/>
      <c r="CS146" s="4"/>
      <c r="CV146"/>
      <c r="CW146"/>
      <c r="CX146"/>
      <c r="CY146"/>
    </row>
    <row r="147" spans="61:103">
      <c r="BI147" s="67"/>
      <c r="BJ147" s="67"/>
      <c r="BK147" s="67"/>
      <c r="BL147" s="67"/>
      <c r="BM147" s="67"/>
      <c r="BN147" s="67"/>
      <c r="BR147" s="67"/>
      <c r="BS147" s="67"/>
      <c r="BT147" s="67"/>
      <c r="BU147" s="67"/>
      <c r="BV147" s="67"/>
      <c r="BX147" s="67"/>
      <c r="BY147" s="67"/>
      <c r="BZ147" s="67"/>
      <c r="CQ147" s="13"/>
      <c r="CR147" s="13"/>
      <c r="CS147" s="4"/>
      <c r="CV147"/>
      <c r="CW147"/>
      <c r="CX147"/>
      <c r="CY147"/>
    </row>
    <row r="148" spans="61:103">
      <c r="BI148" s="67"/>
      <c r="BJ148" s="67"/>
      <c r="BK148" s="67"/>
      <c r="BL148" s="67"/>
      <c r="BM148" s="67"/>
      <c r="BN148" s="67"/>
      <c r="BR148" s="67"/>
      <c r="BS148" s="67"/>
      <c r="BT148" s="67"/>
      <c r="BU148" s="67"/>
      <c r="BV148" s="67"/>
      <c r="BX148" s="67"/>
      <c r="BY148" s="67"/>
      <c r="BZ148" s="67"/>
      <c r="CQ148" s="13"/>
      <c r="CR148" s="13"/>
      <c r="CS148" s="4"/>
      <c r="CV148"/>
      <c r="CW148"/>
      <c r="CX148"/>
      <c r="CY148"/>
    </row>
    <row r="149" spans="61:103">
      <c r="BI149" s="67"/>
      <c r="BJ149" s="67"/>
      <c r="BK149" s="67"/>
      <c r="BL149" s="67"/>
      <c r="BM149" s="67"/>
      <c r="BN149" s="67"/>
      <c r="BR149" s="67"/>
      <c r="BS149" s="67"/>
      <c r="BT149" s="67"/>
      <c r="BU149" s="67"/>
      <c r="BV149" s="67"/>
      <c r="BX149" s="67"/>
      <c r="BY149" s="67"/>
      <c r="BZ149" s="67"/>
      <c r="CQ149" s="13"/>
      <c r="CR149" s="13"/>
      <c r="CS149" s="4"/>
      <c r="CV149"/>
      <c r="CW149"/>
      <c r="CX149"/>
      <c r="CY149"/>
    </row>
    <row r="150" spans="61:103">
      <c r="BI150" s="67"/>
      <c r="BJ150" s="67"/>
      <c r="BK150" s="67"/>
      <c r="BL150" s="67"/>
      <c r="BM150" s="67"/>
      <c r="BN150" s="67"/>
      <c r="BR150" s="67"/>
      <c r="BS150" s="67"/>
      <c r="BT150" s="67"/>
      <c r="BU150" s="67"/>
      <c r="BV150" s="67"/>
      <c r="BX150" s="67"/>
      <c r="BY150" s="67"/>
      <c r="BZ150" s="67"/>
      <c r="CQ150" s="13"/>
      <c r="CR150" s="13"/>
      <c r="CS150" s="4"/>
      <c r="CV150"/>
      <c r="CW150"/>
      <c r="CX150"/>
      <c r="CY150"/>
    </row>
    <row r="151" spans="61:103">
      <c r="BI151" s="67"/>
      <c r="BJ151" s="67"/>
      <c r="BK151" s="67"/>
      <c r="BL151" s="67"/>
      <c r="BM151" s="67"/>
      <c r="BN151" s="67"/>
      <c r="BR151" s="67"/>
      <c r="BS151" s="67"/>
      <c r="BT151" s="67"/>
      <c r="BU151" s="67"/>
      <c r="BV151" s="67"/>
      <c r="BX151" s="67"/>
      <c r="BY151" s="67"/>
      <c r="BZ151" s="67"/>
      <c r="CQ151" s="13"/>
      <c r="CR151" s="13"/>
      <c r="CS151" s="4"/>
      <c r="CV151"/>
      <c r="CW151"/>
      <c r="CX151"/>
      <c r="CY151"/>
    </row>
    <row r="152" spans="61:103">
      <c r="BI152" s="67"/>
      <c r="BJ152" s="67"/>
      <c r="BK152" s="67"/>
      <c r="BL152" s="67"/>
      <c r="BM152" s="67"/>
      <c r="BN152" s="67"/>
      <c r="BR152" s="67"/>
      <c r="BS152" s="67"/>
      <c r="BT152" s="67"/>
      <c r="BU152" s="67"/>
      <c r="BV152" s="67"/>
      <c r="BX152" s="67"/>
      <c r="BY152" s="67"/>
      <c r="BZ152" s="67"/>
      <c r="CQ152" s="13"/>
      <c r="CR152" s="13"/>
      <c r="CS152" s="4"/>
      <c r="CV152"/>
      <c r="CW152"/>
      <c r="CX152"/>
      <c r="CY152"/>
    </row>
    <row r="153" spans="61:103">
      <c r="BI153" s="67"/>
      <c r="BJ153" s="67"/>
      <c r="BK153" s="67"/>
      <c r="BL153" s="67"/>
      <c r="BM153" s="67"/>
      <c r="BN153" s="67"/>
      <c r="BR153" s="67"/>
      <c r="BS153" s="67"/>
      <c r="BT153" s="67"/>
      <c r="BU153" s="67"/>
      <c r="BV153" s="67"/>
      <c r="BX153" s="67"/>
      <c r="BY153" s="67"/>
      <c r="BZ153" s="67"/>
      <c r="CQ153" s="13"/>
      <c r="CR153" s="13"/>
      <c r="CS153" s="4"/>
      <c r="CV153"/>
      <c r="CW153"/>
      <c r="CX153"/>
      <c r="CY153"/>
    </row>
    <row r="154" spans="61:103">
      <c r="BI154" s="67"/>
      <c r="BJ154" s="67"/>
      <c r="BK154" s="67"/>
      <c r="BL154" s="67"/>
      <c r="BM154" s="67"/>
      <c r="BN154" s="67"/>
      <c r="BR154" s="67"/>
      <c r="BS154" s="67"/>
      <c r="BT154" s="67"/>
      <c r="BU154" s="67"/>
      <c r="BV154" s="67"/>
      <c r="BX154" s="67"/>
      <c r="BY154" s="67"/>
      <c r="BZ154" s="67"/>
      <c r="CQ154" s="13"/>
      <c r="CR154" s="13"/>
      <c r="CS154" s="4"/>
      <c r="CV154"/>
      <c r="CW154"/>
      <c r="CX154"/>
      <c r="CY154"/>
    </row>
    <row r="155" spans="61:103">
      <c r="BI155" s="67"/>
      <c r="BJ155" s="67"/>
      <c r="BK155" s="67"/>
      <c r="BL155" s="67"/>
      <c r="BM155" s="67"/>
      <c r="BN155" s="67"/>
      <c r="BR155" s="67"/>
      <c r="BS155" s="67"/>
      <c r="BT155" s="67"/>
      <c r="BU155" s="67"/>
      <c r="BV155" s="67"/>
      <c r="BX155" s="67"/>
      <c r="BY155" s="67"/>
      <c r="BZ155" s="67"/>
      <c r="CQ155" s="13"/>
      <c r="CR155" s="13"/>
      <c r="CS155" s="4"/>
      <c r="CV155"/>
      <c r="CW155"/>
      <c r="CX155"/>
      <c r="CY155"/>
    </row>
    <row r="156" spans="61:103">
      <c r="BI156" s="67"/>
      <c r="BJ156" s="67"/>
      <c r="BK156" s="67"/>
      <c r="BL156" s="67"/>
      <c r="BM156" s="67"/>
      <c r="BN156" s="67"/>
      <c r="BR156" s="67"/>
      <c r="BS156" s="67"/>
      <c r="BT156" s="67"/>
      <c r="BU156" s="67"/>
      <c r="BV156" s="67"/>
      <c r="BX156" s="67"/>
      <c r="BY156" s="67"/>
      <c r="BZ156" s="67"/>
      <c r="CQ156" s="13"/>
      <c r="CR156" s="13"/>
      <c r="CS156" s="4"/>
      <c r="CV156"/>
      <c r="CW156"/>
      <c r="CX156"/>
      <c r="CY156"/>
    </row>
    <row r="157" spans="61:103">
      <c r="BI157" s="67"/>
      <c r="BJ157" s="67"/>
      <c r="BK157" s="67"/>
      <c r="BL157" s="67"/>
      <c r="BM157" s="67"/>
      <c r="BN157" s="67"/>
      <c r="BR157" s="67"/>
      <c r="BS157" s="67"/>
      <c r="BT157" s="67"/>
      <c r="BU157" s="67"/>
      <c r="BV157" s="67"/>
      <c r="BX157" s="67"/>
      <c r="BY157" s="67"/>
      <c r="BZ157" s="67"/>
      <c r="CQ157" s="13"/>
      <c r="CR157" s="13"/>
      <c r="CS157" s="4"/>
      <c r="CV157"/>
      <c r="CW157"/>
      <c r="CX157"/>
      <c r="CY157"/>
    </row>
    <row r="158" spans="61:103">
      <c r="BI158" s="67"/>
      <c r="BJ158" s="67"/>
      <c r="BK158" s="67"/>
      <c r="BL158" s="67"/>
      <c r="BM158" s="67"/>
      <c r="BN158" s="67"/>
      <c r="BR158" s="67"/>
      <c r="BS158" s="67"/>
      <c r="BT158" s="67"/>
      <c r="BU158" s="67"/>
      <c r="BV158" s="67"/>
      <c r="BX158" s="67"/>
      <c r="BY158" s="67"/>
      <c r="BZ158" s="67"/>
      <c r="CQ158" s="13"/>
      <c r="CR158" s="13"/>
      <c r="CS158" s="4"/>
      <c r="CV158"/>
      <c r="CW158"/>
      <c r="CX158"/>
      <c r="CY158"/>
    </row>
    <row r="159" spans="61:103">
      <c r="BI159" s="67"/>
      <c r="BJ159" s="67"/>
      <c r="BK159" s="67"/>
      <c r="BL159" s="67"/>
      <c r="BM159" s="67"/>
      <c r="BN159" s="67"/>
      <c r="BR159" s="67"/>
      <c r="BS159" s="67"/>
      <c r="BT159" s="67"/>
      <c r="BU159" s="67"/>
      <c r="BV159" s="67"/>
      <c r="BX159" s="67"/>
      <c r="BY159" s="67"/>
      <c r="BZ159" s="67"/>
      <c r="CQ159" s="13"/>
      <c r="CR159" s="13"/>
      <c r="CS159" s="4"/>
      <c r="CV159"/>
      <c r="CW159"/>
      <c r="CX159"/>
      <c r="CY159"/>
    </row>
    <row r="160" spans="61:103">
      <c r="BI160" s="67"/>
      <c r="BJ160" s="67"/>
      <c r="BK160" s="67"/>
      <c r="BL160" s="67"/>
      <c r="BM160" s="67"/>
      <c r="BN160" s="67"/>
      <c r="BR160" s="67"/>
      <c r="BS160" s="67"/>
      <c r="BT160" s="67"/>
      <c r="BU160" s="67"/>
      <c r="BV160" s="67"/>
      <c r="BX160" s="67"/>
      <c r="BY160" s="67"/>
      <c r="BZ160" s="67"/>
      <c r="CQ160" s="13"/>
      <c r="CR160" s="13"/>
      <c r="CS160" s="4"/>
      <c r="CV160"/>
      <c r="CW160"/>
      <c r="CX160"/>
      <c r="CY160"/>
    </row>
    <row r="161" spans="61:103">
      <c r="BI161" s="67"/>
      <c r="BJ161" s="67"/>
      <c r="BK161" s="67"/>
      <c r="BL161" s="67"/>
      <c r="BM161" s="67"/>
      <c r="BN161" s="67"/>
      <c r="BR161" s="67"/>
      <c r="BS161" s="67"/>
      <c r="BT161" s="67"/>
      <c r="BU161" s="67"/>
      <c r="BV161" s="67"/>
      <c r="BX161" s="67"/>
      <c r="BY161" s="67"/>
      <c r="BZ161" s="67"/>
      <c r="CQ161" s="13"/>
      <c r="CR161" s="13"/>
      <c r="CS161" s="4"/>
      <c r="CV161"/>
      <c r="CW161"/>
      <c r="CX161"/>
      <c r="CY161"/>
    </row>
    <row r="162" spans="61:103">
      <c r="BI162" s="67"/>
      <c r="BJ162" s="67"/>
      <c r="BK162" s="67"/>
      <c r="BL162" s="67"/>
      <c r="BM162" s="67"/>
      <c r="BN162" s="67"/>
      <c r="BR162" s="67"/>
      <c r="BS162" s="67"/>
      <c r="BT162" s="67"/>
      <c r="BU162" s="67"/>
      <c r="BV162" s="67"/>
      <c r="BX162" s="67"/>
      <c r="BY162" s="67"/>
      <c r="BZ162" s="67"/>
      <c r="CQ162" s="13"/>
      <c r="CR162" s="13"/>
      <c r="CS162" s="4"/>
      <c r="CV162"/>
      <c r="CW162"/>
      <c r="CX162"/>
      <c r="CY162"/>
    </row>
    <row r="163" spans="61:103">
      <c r="BI163" s="67"/>
      <c r="BJ163" s="67"/>
      <c r="BK163" s="67"/>
      <c r="BL163" s="67"/>
      <c r="BM163" s="67"/>
      <c r="BN163" s="67"/>
      <c r="BR163" s="67"/>
      <c r="BS163" s="67"/>
      <c r="BT163" s="67"/>
      <c r="BU163" s="67"/>
      <c r="BV163" s="67"/>
      <c r="BX163" s="67"/>
      <c r="BY163" s="67"/>
      <c r="BZ163" s="67"/>
      <c r="CQ163" s="13"/>
      <c r="CR163" s="13"/>
      <c r="CS163" s="4"/>
      <c r="CV163"/>
      <c r="CW163"/>
      <c r="CX163"/>
      <c r="CY163"/>
    </row>
    <row r="164" spans="61:103">
      <c r="BI164" s="67"/>
      <c r="BJ164" s="67"/>
      <c r="BK164" s="67"/>
      <c r="BL164" s="67"/>
      <c r="BM164" s="67"/>
      <c r="BN164" s="67"/>
      <c r="BR164" s="67"/>
      <c r="BS164" s="67"/>
      <c r="BT164" s="67"/>
      <c r="BU164" s="67"/>
      <c r="BV164" s="67"/>
      <c r="BX164" s="67"/>
      <c r="BY164" s="67"/>
      <c r="BZ164" s="67"/>
      <c r="CQ164" s="13"/>
      <c r="CR164" s="13"/>
      <c r="CS164" s="4"/>
      <c r="CV164"/>
      <c r="CW164"/>
      <c r="CX164"/>
      <c r="CY164"/>
    </row>
    <row r="165" spans="61:103">
      <c r="BI165" s="67"/>
      <c r="BJ165" s="67"/>
      <c r="BK165" s="67"/>
      <c r="BL165" s="67"/>
      <c r="BM165" s="67"/>
      <c r="BN165" s="67"/>
      <c r="BR165" s="67"/>
      <c r="BS165" s="67"/>
      <c r="BT165" s="67"/>
      <c r="BU165" s="67"/>
      <c r="BV165" s="67"/>
      <c r="BX165" s="67"/>
      <c r="BY165" s="67"/>
      <c r="BZ165" s="67"/>
      <c r="CQ165" s="13"/>
      <c r="CR165" s="13"/>
      <c r="CS165" s="4"/>
      <c r="CV165"/>
      <c r="CW165"/>
      <c r="CX165"/>
      <c r="CY165"/>
    </row>
    <row r="166" spans="61:103">
      <c r="BI166" s="67"/>
      <c r="BJ166" s="67"/>
      <c r="BK166" s="67"/>
      <c r="BL166" s="67"/>
      <c r="BM166" s="67"/>
      <c r="BN166" s="67"/>
      <c r="BR166" s="67"/>
      <c r="BS166" s="67"/>
      <c r="BT166" s="67"/>
      <c r="BU166" s="67"/>
      <c r="BV166" s="67"/>
      <c r="BX166" s="67"/>
      <c r="BY166" s="67"/>
      <c r="BZ166" s="67"/>
      <c r="CQ166" s="13"/>
      <c r="CR166" s="13"/>
      <c r="CS166" s="4"/>
      <c r="CV166"/>
      <c r="CW166"/>
      <c r="CX166"/>
      <c r="CY166"/>
    </row>
    <row r="167" spans="61:103">
      <c r="BI167" s="67"/>
      <c r="BJ167" s="67"/>
      <c r="BK167" s="67"/>
      <c r="BL167" s="67"/>
      <c r="BM167" s="67"/>
      <c r="BN167" s="67"/>
      <c r="BR167" s="67"/>
      <c r="BS167" s="67"/>
      <c r="BT167" s="67"/>
      <c r="BU167" s="67"/>
      <c r="BV167" s="67"/>
      <c r="BX167" s="67"/>
      <c r="BY167" s="67"/>
      <c r="BZ167" s="67"/>
      <c r="CQ167" s="13"/>
      <c r="CR167" s="13"/>
      <c r="CS167" s="4"/>
      <c r="CV167"/>
      <c r="CW167"/>
      <c r="CX167"/>
      <c r="CY167"/>
    </row>
    <row r="168" spans="61:103">
      <c r="BI168" s="67"/>
      <c r="BJ168" s="67"/>
      <c r="BK168" s="67"/>
      <c r="BL168" s="67"/>
      <c r="BM168" s="67"/>
      <c r="BN168" s="67"/>
      <c r="BR168" s="67"/>
      <c r="BS168" s="67"/>
      <c r="BT168" s="67"/>
      <c r="BU168" s="67"/>
      <c r="BV168" s="67"/>
      <c r="BX168" s="67"/>
      <c r="BY168" s="67"/>
      <c r="BZ168" s="67"/>
      <c r="CQ168" s="13"/>
      <c r="CR168" s="13"/>
      <c r="CS168" s="4"/>
      <c r="CV168"/>
      <c r="CW168"/>
      <c r="CX168"/>
      <c r="CY168"/>
    </row>
    <row r="169" spans="61:103">
      <c r="BI169" s="67"/>
      <c r="BJ169" s="67"/>
      <c r="BK169" s="67"/>
      <c r="BL169" s="67"/>
      <c r="BM169" s="67"/>
      <c r="BN169" s="67"/>
      <c r="BR169" s="67"/>
      <c r="BS169" s="67"/>
      <c r="BT169" s="67"/>
      <c r="BU169" s="67"/>
      <c r="BV169" s="67"/>
      <c r="BX169" s="67"/>
      <c r="BY169" s="67"/>
      <c r="BZ169" s="67"/>
      <c r="CQ169" s="13"/>
      <c r="CR169" s="13"/>
      <c r="CS169" s="4"/>
      <c r="CV169"/>
      <c r="CW169"/>
      <c r="CX169"/>
      <c r="CY169"/>
    </row>
    <row r="170" spans="61:103">
      <c r="BI170" s="67"/>
      <c r="BJ170" s="67"/>
      <c r="BK170" s="67"/>
      <c r="BL170" s="67"/>
      <c r="BM170" s="67"/>
      <c r="BN170" s="67"/>
      <c r="BR170" s="67"/>
      <c r="BS170" s="67"/>
      <c r="BT170" s="67"/>
      <c r="BU170" s="67"/>
      <c r="BV170" s="67"/>
      <c r="BX170" s="67"/>
      <c r="BY170" s="67"/>
      <c r="BZ170" s="67"/>
      <c r="CQ170" s="13"/>
      <c r="CR170" s="13"/>
      <c r="CS170" s="4"/>
      <c r="CV170"/>
      <c r="CW170"/>
      <c r="CX170"/>
      <c r="CY170"/>
    </row>
    <row r="171" spans="61:103">
      <c r="BI171" s="67"/>
      <c r="BJ171" s="67"/>
      <c r="BK171" s="67"/>
      <c r="BL171" s="67"/>
      <c r="BM171" s="67"/>
      <c r="BN171" s="67"/>
      <c r="BR171" s="67"/>
      <c r="BS171" s="67"/>
      <c r="BT171" s="67"/>
      <c r="BU171" s="67"/>
      <c r="BV171" s="67"/>
      <c r="BX171" s="67"/>
      <c r="BY171" s="67"/>
      <c r="BZ171" s="67"/>
      <c r="CQ171" s="13"/>
      <c r="CR171" s="13"/>
      <c r="CS171" s="4"/>
      <c r="CV171"/>
      <c r="CW171"/>
      <c r="CX171"/>
      <c r="CY171"/>
    </row>
    <row r="172" spans="61:103">
      <c r="BI172" s="67"/>
      <c r="BJ172" s="67"/>
      <c r="BK172" s="67"/>
      <c r="BL172" s="67"/>
      <c r="BM172" s="67"/>
      <c r="BN172" s="67"/>
      <c r="BR172" s="67"/>
      <c r="BS172" s="67"/>
      <c r="BT172" s="67"/>
      <c r="BU172" s="67"/>
      <c r="BV172" s="67"/>
      <c r="BX172" s="67"/>
      <c r="BY172" s="67"/>
      <c r="BZ172" s="67"/>
      <c r="CQ172" s="13"/>
      <c r="CR172" s="13"/>
      <c r="CS172" s="4"/>
      <c r="CV172"/>
      <c r="CW172"/>
      <c r="CX172"/>
      <c r="CY172"/>
    </row>
    <row r="173" spans="61:103">
      <c r="BI173" s="67"/>
      <c r="BJ173" s="67"/>
      <c r="BK173" s="67"/>
      <c r="BL173" s="67"/>
      <c r="BM173" s="67"/>
      <c r="BN173" s="67"/>
      <c r="BR173" s="67"/>
      <c r="BS173" s="67"/>
      <c r="BT173" s="67"/>
      <c r="BU173" s="67"/>
      <c r="BV173" s="67"/>
      <c r="BX173" s="67"/>
      <c r="BY173" s="67"/>
      <c r="BZ173" s="67"/>
      <c r="CQ173" s="13"/>
      <c r="CR173" s="13"/>
      <c r="CS173" s="4"/>
      <c r="CV173"/>
      <c r="CW173"/>
      <c r="CX173"/>
      <c r="CY173"/>
    </row>
    <row r="174" spans="61:103">
      <c r="BI174" s="67"/>
      <c r="BJ174" s="67"/>
      <c r="BK174" s="67"/>
      <c r="BL174" s="67"/>
      <c r="BM174" s="67"/>
      <c r="BN174" s="67"/>
      <c r="BR174" s="67"/>
      <c r="BS174" s="67"/>
      <c r="BT174" s="67"/>
      <c r="BU174" s="67"/>
      <c r="BV174" s="67"/>
      <c r="BX174" s="67"/>
      <c r="BY174" s="67"/>
      <c r="BZ174" s="67"/>
      <c r="CQ174" s="13"/>
      <c r="CR174" s="13"/>
      <c r="CS174" s="4"/>
      <c r="CV174"/>
      <c r="CW174"/>
      <c r="CX174"/>
      <c r="CY174"/>
    </row>
    <row r="175" spans="61:103">
      <c r="BI175" s="67"/>
      <c r="BJ175" s="67"/>
      <c r="BK175" s="67"/>
      <c r="BL175" s="67"/>
      <c r="BM175" s="67"/>
      <c r="BN175" s="67"/>
      <c r="BR175" s="67"/>
      <c r="BS175" s="67"/>
      <c r="BT175" s="67"/>
      <c r="BU175" s="67"/>
      <c r="BV175" s="67"/>
      <c r="BX175" s="67"/>
      <c r="BY175" s="67"/>
      <c r="BZ175" s="67"/>
      <c r="CQ175" s="13"/>
      <c r="CR175" s="13"/>
      <c r="CS175" s="4"/>
      <c r="CV175"/>
      <c r="CW175"/>
      <c r="CX175"/>
      <c r="CY175"/>
    </row>
    <row r="176" spans="61:103">
      <c r="BI176" s="67"/>
      <c r="BJ176" s="67"/>
      <c r="BK176" s="67"/>
      <c r="BL176" s="67"/>
      <c r="BM176" s="67"/>
      <c r="BN176" s="67"/>
      <c r="BR176" s="67"/>
      <c r="BS176" s="67"/>
      <c r="BT176" s="67"/>
      <c r="BU176" s="67"/>
      <c r="BV176" s="67"/>
      <c r="BX176" s="67"/>
      <c r="BY176" s="67"/>
      <c r="BZ176" s="67"/>
      <c r="CQ176" s="13"/>
      <c r="CR176" s="13"/>
      <c r="CS176" s="4"/>
      <c r="CV176"/>
      <c r="CW176"/>
      <c r="CX176"/>
      <c r="CY176"/>
    </row>
    <row r="177" spans="61:103">
      <c r="BI177" s="67"/>
      <c r="BJ177" s="67"/>
      <c r="BK177" s="67"/>
      <c r="BL177" s="67"/>
      <c r="BM177" s="67"/>
      <c r="BN177" s="67"/>
      <c r="BR177" s="67"/>
      <c r="BS177" s="67"/>
      <c r="BT177" s="67"/>
      <c r="BU177" s="67"/>
      <c r="BV177" s="67"/>
      <c r="BX177" s="67"/>
      <c r="BY177" s="67"/>
      <c r="BZ177" s="67"/>
      <c r="CQ177" s="13"/>
      <c r="CR177" s="13"/>
      <c r="CS177" s="4"/>
      <c r="CV177"/>
      <c r="CW177"/>
      <c r="CX177"/>
      <c r="CY177"/>
    </row>
    <row r="178" spans="61:103">
      <c r="BI178" s="67"/>
      <c r="BJ178" s="67"/>
      <c r="BK178" s="67"/>
      <c r="BL178" s="67"/>
      <c r="BM178" s="67"/>
      <c r="BN178" s="67"/>
      <c r="BR178" s="67"/>
      <c r="BS178" s="67"/>
      <c r="BT178" s="67"/>
      <c r="BU178" s="67"/>
      <c r="BV178" s="67"/>
      <c r="BX178" s="67"/>
      <c r="BY178" s="67"/>
      <c r="BZ178" s="67"/>
      <c r="CQ178" s="13"/>
      <c r="CR178" s="13"/>
      <c r="CS178" s="4"/>
      <c r="CV178"/>
      <c r="CW178"/>
      <c r="CX178"/>
      <c r="CY178"/>
    </row>
    <row r="179" spans="61:103">
      <c r="BI179" s="67"/>
      <c r="BJ179" s="67"/>
      <c r="BK179" s="67"/>
      <c r="BL179" s="67"/>
      <c r="BM179" s="67"/>
      <c r="BN179" s="67"/>
      <c r="BR179" s="67"/>
      <c r="BS179" s="67"/>
      <c r="BT179" s="67"/>
      <c r="BU179" s="67"/>
      <c r="BV179" s="67"/>
      <c r="BX179" s="67"/>
      <c r="BY179" s="67"/>
      <c r="BZ179" s="67"/>
      <c r="CQ179" s="13"/>
      <c r="CR179" s="13"/>
      <c r="CS179" s="4"/>
      <c r="CV179"/>
      <c r="CW179"/>
      <c r="CX179"/>
      <c r="CY179"/>
    </row>
    <row r="180" spans="61:103">
      <c r="BI180" s="67"/>
      <c r="BJ180" s="67"/>
      <c r="BK180" s="67"/>
      <c r="BL180" s="67"/>
      <c r="BM180" s="67"/>
      <c r="BN180" s="67"/>
      <c r="BR180" s="67"/>
      <c r="BS180" s="67"/>
      <c r="BT180" s="67"/>
      <c r="BU180" s="67"/>
      <c r="BV180" s="67"/>
      <c r="BX180" s="67"/>
      <c r="BY180" s="67"/>
      <c r="BZ180" s="67"/>
      <c r="CQ180" s="13"/>
      <c r="CR180" s="13"/>
      <c r="CS180" s="4"/>
      <c r="CV180"/>
      <c r="CW180"/>
      <c r="CX180"/>
      <c r="CY180"/>
    </row>
    <row r="181" spans="61:103">
      <c r="BI181" s="67"/>
      <c r="BJ181" s="67"/>
      <c r="BK181" s="67"/>
      <c r="BL181" s="67"/>
      <c r="BM181" s="67"/>
      <c r="BN181" s="67"/>
      <c r="BR181" s="67"/>
      <c r="BS181" s="67"/>
      <c r="BT181" s="67"/>
      <c r="BU181" s="67"/>
      <c r="BV181" s="67"/>
      <c r="BX181" s="67"/>
      <c r="BY181" s="67"/>
      <c r="BZ181" s="67"/>
      <c r="CQ181" s="13"/>
      <c r="CR181" s="13"/>
      <c r="CS181" s="4"/>
      <c r="CV181"/>
      <c r="CW181"/>
      <c r="CX181"/>
      <c r="CY181"/>
    </row>
    <row r="182" spans="61:103">
      <c r="BI182" s="67"/>
      <c r="BJ182" s="67"/>
      <c r="BK182" s="67"/>
      <c r="BL182" s="67"/>
      <c r="BM182" s="67"/>
      <c r="BN182" s="67"/>
      <c r="BR182" s="67"/>
      <c r="BS182" s="67"/>
      <c r="BT182" s="67"/>
      <c r="BU182" s="67"/>
      <c r="BV182" s="67"/>
      <c r="BX182" s="67"/>
      <c r="BY182" s="67"/>
      <c r="BZ182" s="67"/>
      <c r="CQ182" s="13"/>
      <c r="CR182" s="13"/>
      <c r="CS182" s="4"/>
      <c r="CV182"/>
      <c r="CW182"/>
      <c r="CX182"/>
      <c r="CY182"/>
    </row>
    <row r="183" spans="61:103">
      <c r="BI183" s="67"/>
      <c r="BJ183" s="67"/>
      <c r="BK183" s="67"/>
      <c r="BL183" s="67"/>
      <c r="BM183" s="67"/>
      <c r="BN183" s="67"/>
      <c r="BR183" s="67"/>
      <c r="BS183" s="67"/>
      <c r="BT183" s="67"/>
      <c r="BU183" s="67"/>
      <c r="BV183" s="67"/>
      <c r="BX183" s="67"/>
      <c r="BY183" s="67"/>
      <c r="BZ183" s="67"/>
      <c r="CQ183" s="13"/>
      <c r="CR183" s="13"/>
      <c r="CS183" s="4"/>
      <c r="CV183"/>
      <c r="CW183"/>
      <c r="CX183"/>
      <c r="CY183"/>
    </row>
    <row r="184" spans="61:103">
      <c r="BI184" s="67"/>
      <c r="BJ184" s="67"/>
      <c r="BK184" s="67"/>
      <c r="BL184" s="67"/>
      <c r="BM184" s="67"/>
      <c r="BN184" s="67"/>
      <c r="BR184" s="67"/>
      <c r="BS184" s="67"/>
      <c r="BT184" s="67"/>
      <c r="BU184" s="67"/>
      <c r="BV184" s="67"/>
      <c r="BX184" s="67"/>
      <c r="BY184" s="67"/>
      <c r="BZ184" s="67"/>
      <c r="CQ184" s="13"/>
      <c r="CR184" s="13"/>
      <c r="CS184" s="4"/>
      <c r="CV184"/>
      <c r="CW184"/>
      <c r="CX184"/>
      <c r="CY184"/>
    </row>
    <row r="185" spans="61:103">
      <c r="BI185" s="67"/>
      <c r="BJ185" s="67"/>
      <c r="BK185" s="67"/>
      <c r="BL185" s="67"/>
      <c r="BM185" s="67"/>
      <c r="BN185" s="67"/>
      <c r="BR185" s="67"/>
      <c r="BS185" s="67"/>
      <c r="BT185" s="67"/>
      <c r="BU185" s="67"/>
      <c r="BV185" s="67"/>
      <c r="BX185" s="67"/>
      <c r="BY185" s="67"/>
      <c r="BZ185" s="67"/>
      <c r="CQ185" s="13"/>
      <c r="CR185" s="13"/>
      <c r="CS185" s="4"/>
      <c r="CV185"/>
      <c r="CW185"/>
      <c r="CX185"/>
      <c r="CY185"/>
    </row>
    <row r="186" spans="61:103">
      <c r="BI186" s="67"/>
      <c r="BJ186" s="67"/>
      <c r="BK186" s="67"/>
      <c r="BL186" s="67"/>
      <c r="BM186" s="67"/>
      <c r="BN186" s="67"/>
      <c r="BR186" s="67"/>
      <c r="BS186" s="67"/>
      <c r="BT186" s="67"/>
      <c r="BU186" s="67"/>
      <c r="BV186" s="67"/>
      <c r="BX186" s="67"/>
      <c r="BY186" s="67"/>
      <c r="BZ186" s="67"/>
      <c r="CQ186" s="13"/>
      <c r="CR186" s="13"/>
      <c r="CS186" s="4"/>
      <c r="CV186"/>
      <c r="CW186"/>
      <c r="CX186"/>
      <c r="CY186"/>
    </row>
    <row r="187" spans="61:103">
      <c r="BI187" s="67"/>
      <c r="BJ187" s="67"/>
      <c r="BK187" s="67"/>
      <c r="BL187" s="67"/>
      <c r="BM187" s="67"/>
      <c r="BN187" s="67"/>
      <c r="BR187" s="67"/>
      <c r="BS187" s="67"/>
      <c r="BT187" s="67"/>
      <c r="BU187" s="67"/>
      <c r="BV187" s="67"/>
      <c r="BX187" s="67"/>
      <c r="BY187" s="67"/>
      <c r="BZ187" s="67"/>
      <c r="CQ187" s="13"/>
      <c r="CR187" s="13"/>
      <c r="CS187" s="4"/>
      <c r="CV187"/>
      <c r="CW187"/>
      <c r="CX187"/>
      <c r="CY187"/>
    </row>
    <row r="188" spans="61:103">
      <c r="BI188" s="67"/>
      <c r="BJ188" s="67"/>
      <c r="BK188" s="67"/>
      <c r="BL188" s="67"/>
      <c r="BM188" s="67"/>
      <c r="BN188" s="67"/>
      <c r="BR188" s="67"/>
      <c r="BS188" s="67"/>
      <c r="BT188" s="67"/>
      <c r="BU188" s="67"/>
      <c r="BV188" s="67"/>
      <c r="BX188" s="67"/>
      <c r="BY188" s="67"/>
      <c r="BZ188" s="67"/>
      <c r="CQ188" s="13"/>
      <c r="CR188" s="13"/>
      <c r="CS188" s="4"/>
      <c r="CV188"/>
      <c r="CW188"/>
      <c r="CX188"/>
      <c r="CY188"/>
    </row>
    <row r="189" spans="61:103">
      <c r="BI189" s="67"/>
      <c r="BJ189" s="67"/>
      <c r="BK189" s="67"/>
      <c r="BL189" s="67"/>
      <c r="BM189" s="67"/>
      <c r="BN189" s="67"/>
      <c r="BR189" s="67"/>
      <c r="BS189" s="67"/>
      <c r="BT189" s="67"/>
      <c r="BU189" s="67"/>
      <c r="BV189" s="67"/>
      <c r="BX189" s="67"/>
      <c r="BY189" s="67"/>
      <c r="BZ189" s="67"/>
      <c r="CQ189" s="13"/>
      <c r="CR189" s="13"/>
      <c r="CS189" s="4"/>
      <c r="CV189"/>
      <c r="CW189"/>
      <c r="CX189"/>
      <c r="CY189"/>
    </row>
    <row r="190" spans="61:103">
      <c r="BI190" s="67"/>
      <c r="BJ190" s="67"/>
      <c r="BK190" s="67"/>
      <c r="BL190" s="67"/>
      <c r="BM190" s="67"/>
      <c r="BN190" s="67"/>
      <c r="BR190" s="67"/>
      <c r="BS190" s="67"/>
      <c r="BT190" s="67"/>
      <c r="BU190" s="67"/>
      <c r="BV190" s="67"/>
      <c r="BX190" s="67"/>
      <c r="BY190" s="67"/>
      <c r="BZ190" s="67"/>
      <c r="CS190" s="4"/>
      <c r="CV190"/>
      <c r="CW190"/>
      <c r="CX190"/>
      <c r="CY190"/>
    </row>
    <row r="191" spans="61:103">
      <c r="BI191" s="67"/>
      <c r="BJ191" s="67"/>
      <c r="BK191" s="67"/>
      <c r="BL191" s="67"/>
      <c r="BM191" s="67"/>
      <c r="BN191" s="67"/>
      <c r="BR191" s="67"/>
      <c r="BS191" s="67"/>
      <c r="BT191" s="67"/>
      <c r="BU191" s="67"/>
      <c r="BV191" s="67"/>
      <c r="BX191" s="67"/>
      <c r="BY191" s="67"/>
      <c r="BZ191" s="67"/>
      <c r="CS191" s="4"/>
      <c r="CV191"/>
      <c r="CW191"/>
      <c r="CX191"/>
      <c r="CY191"/>
    </row>
    <row r="192" spans="61:103">
      <c r="BI192" s="67"/>
      <c r="BJ192" s="67"/>
      <c r="BK192" s="67"/>
      <c r="BL192" s="67"/>
      <c r="BM192" s="67"/>
      <c r="BN192" s="67"/>
      <c r="BR192" s="67"/>
      <c r="BS192" s="67"/>
      <c r="BT192" s="67"/>
      <c r="BU192" s="67"/>
      <c r="BV192" s="67"/>
      <c r="BX192" s="67"/>
      <c r="BY192" s="67"/>
      <c r="BZ192" s="67"/>
      <c r="CS192" s="4"/>
      <c r="CV192"/>
      <c r="CW192"/>
      <c r="CX192"/>
      <c r="CY192"/>
    </row>
    <row r="193" spans="61:103">
      <c r="BI193" s="67"/>
      <c r="BJ193" s="67"/>
      <c r="BK193" s="67"/>
      <c r="BL193" s="67"/>
      <c r="BM193" s="67"/>
      <c r="BN193" s="67"/>
      <c r="BR193" s="67"/>
      <c r="BS193" s="67"/>
      <c r="BT193" s="67"/>
      <c r="BU193" s="67"/>
      <c r="BV193" s="67"/>
      <c r="BX193" s="67"/>
      <c r="BY193" s="67"/>
      <c r="BZ193" s="67"/>
      <c r="CS193" s="4"/>
      <c r="CV193"/>
      <c r="CW193"/>
      <c r="CX193"/>
      <c r="CY193"/>
    </row>
    <row r="194" spans="61:103">
      <c r="BI194" s="67"/>
      <c r="BJ194" s="67"/>
      <c r="BK194" s="67"/>
      <c r="BL194" s="67"/>
      <c r="BM194" s="67"/>
      <c r="BN194" s="67"/>
      <c r="BR194" s="67"/>
      <c r="BS194" s="67"/>
      <c r="BT194" s="67"/>
      <c r="BU194" s="67"/>
      <c r="BV194" s="67"/>
      <c r="BX194" s="67"/>
      <c r="BY194" s="67"/>
      <c r="BZ194" s="67"/>
      <c r="CS194" s="4"/>
      <c r="CV194"/>
      <c r="CW194"/>
      <c r="CX194"/>
      <c r="CY194"/>
    </row>
    <row r="195" spans="61:103">
      <c r="BI195" s="67"/>
      <c r="BJ195" s="67"/>
      <c r="BK195" s="67"/>
      <c r="BL195" s="67"/>
      <c r="BM195" s="67"/>
      <c r="BN195" s="67"/>
      <c r="BR195" s="67"/>
      <c r="BS195" s="67"/>
      <c r="BT195" s="67"/>
      <c r="BU195" s="67"/>
      <c r="BV195" s="67"/>
      <c r="BX195" s="67"/>
      <c r="BY195" s="67"/>
      <c r="BZ195" s="67"/>
      <c r="CS195" s="4"/>
      <c r="CV195"/>
      <c r="CW195"/>
      <c r="CX195"/>
      <c r="CY195"/>
    </row>
    <row r="196" spans="61:103">
      <c r="BI196" s="67"/>
      <c r="BJ196" s="67"/>
      <c r="BK196" s="67"/>
      <c r="BL196" s="67"/>
      <c r="BM196" s="67"/>
      <c r="BN196" s="67"/>
      <c r="BR196" s="67"/>
      <c r="BS196" s="67"/>
      <c r="BT196" s="67"/>
      <c r="BU196" s="67"/>
      <c r="BV196" s="67"/>
      <c r="BX196" s="67"/>
      <c r="BY196" s="67"/>
      <c r="BZ196" s="67"/>
      <c r="CS196" s="4"/>
      <c r="CV196"/>
      <c r="CW196"/>
      <c r="CX196"/>
      <c r="CY196"/>
    </row>
    <row r="197" spans="61:103">
      <c r="BI197" s="67"/>
      <c r="BJ197" s="67"/>
      <c r="BK197" s="67"/>
      <c r="BL197" s="67"/>
      <c r="BM197" s="67"/>
      <c r="BN197" s="67"/>
      <c r="BR197" s="67"/>
      <c r="BS197" s="67"/>
      <c r="BT197" s="67"/>
      <c r="BU197" s="67"/>
      <c r="BV197" s="67"/>
      <c r="BX197" s="67"/>
      <c r="BY197" s="67"/>
      <c r="BZ197" s="67"/>
      <c r="CS197" s="4"/>
      <c r="CV197"/>
      <c r="CW197"/>
      <c r="CX197"/>
      <c r="CY197"/>
    </row>
    <row r="198" spans="61:103">
      <c r="BI198" s="67"/>
      <c r="BJ198" s="67"/>
      <c r="BK198" s="67"/>
      <c r="BL198" s="67"/>
      <c r="BM198" s="67"/>
      <c r="BN198" s="67"/>
      <c r="BR198" s="67"/>
      <c r="BS198" s="67"/>
      <c r="BT198" s="67"/>
      <c r="BU198" s="67"/>
      <c r="BV198" s="67"/>
      <c r="BX198" s="67"/>
      <c r="BY198" s="67"/>
      <c r="BZ198" s="67"/>
      <c r="CS198" s="4"/>
      <c r="CV198"/>
      <c r="CW198"/>
      <c r="CX198"/>
      <c r="CY198"/>
    </row>
    <row r="199" spans="61:103">
      <c r="BI199" s="67"/>
      <c r="BJ199" s="67"/>
      <c r="BK199" s="67"/>
      <c r="BL199" s="67"/>
      <c r="BM199" s="67"/>
      <c r="BN199" s="67"/>
      <c r="BR199" s="67"/>
      <c r="BS199" s="67"/>
      <c r="BT199" s="67"/>
      <c r="BU199" s="67"/>
      <c r="BV199" s="67"/>
      <c r="BX199" s="67"/>
      <c r="BY199" s="67"/>
      <c r="BZ199" s="67"/>
      <c r="CS199" s="4"/>
      <c r="CV199"/>
      <c r="CW199"/>
      <c r="CX199"/>
      <c r="CY199"/>
    </row>
    <row r="200" spans="61:103">
      <c r="BI200" s="67"/>
      <c r="BJ200" s="67"/>
      <c r="BK200" s="67"/>
      <c r="BL200" s="67"/>
      <c r="BM200" s="67"/>
      <c r="BN200" s="67"/>
      <c r="BR200" s="67"/>
      <c r="BS200" s="67"/>
      <c r="BT200" s="67"/>
      <c r="BU200" s="67"/>
      <c r="BV200" s="67"/>
      <c r="BX200" s="67"/>
      <c r="BY200" s="67"/>
      <c r="BZ200" s="67"/>
      <c r="CS200" s="4"/>
      <c r="CV200"/>
      <c r="CW200"/>
      <c r="CX200"/>
      <c r="CY200"/>
    </row>
    <row r="201" spans="61:103">
      <c r="BI201" s="67"/>
      <c r="BJ201" s="67"/>
      <c r="BK201" s="67"/>
      <c r="BL201" s="67"/>
      <c r="BM201" s="67"/>
      <c r="BN201" s="67"/>
      <c r="BR201" s="67"/>
      <c r="BS201" s="67"/>
      <c r="BT201" s="67"/>
      <c r="BU201" s="67"/>
      <c r="BV201" s="67"/>
      <c r="BX201" s="67"/>
      <c r="BY201" s="67"/>
      <c r="BZ201" s="67"/>
      <c r="CS201" s="4"/>
      <c r="CV201"/>
      <c r="CW201"/>
      <c r="CX201"/>
      <c r="CY201"/>
    </row>
    <row r="202" spans="61:103">
      <c r="BI202" s="67"/>
      <c r="BJ202" s="67"/>
      <c r="BK202" s="67"/>
      <c r="BL202" s="67"/>
      <c r="BM202" s="67"/>
      <c r="BN202" s="67"/>
      <c r="BR202" s="67"/>
      <c r="BS202" s="67"/>
      <c r="BT202" s="67"/>
      <c r="BU202" s="67"/>
      <c r="BV202" s="67"/>
      <c r="BX202" s="67"/>
      <c r="BY202" s="67"/>
      <c r="BZ202" s="67"/>
      <c r="CS202" s="4"/>
      <c r="CV202"/>
      <c r="CW202"/>
      <c r="CX202"/>
      <c r="CY202"/>
    </row>
    <row r="203" spans="61:103">
      <c r="BI203" s="67"/>
      <c r="BJ203" s="67"/>
      <c r="BK203" s="67"/>
      <c r="BL203" s="67"/>
      <c r="BM203" s="67"/>
      <c r="BN203" s="67"/>
      <c r="BR203" s="67"/>
      <c r="BS203" s="67"/>
      <c r="BT203" s="67"/>
      <c r="BU203" s="67"/>
      <c r="BV203" s="67"/>
      <c r="BX203" s="67"/>
      <c r="BY203" s="67"/>
      <c r="BZ203" s="67"/>
      <c r="CS203" s="4"/>
      <c r="CV203"/>
      <c r="CW203"/>
      <c r="CX203"/>
      <c r="CY203"/>
    </row>
    <row r="204" spans="61:103">
      <c r="BI204" s="67"/>
      <c r="BJ204" s="67"/>
      <c r="BK204" s="67"/>
      <c r="BL204" s="67"/>
      <c r="BM204" s="67"/>
      <c r="BN204" s="67"/>
      <c r="BR204" s="67"/>
      <c r="BS204" s="67"/>
      <c r="BT204" s="67"/>
      <c r="BU204" s="67"/>
      <c r="BV204" s="67"/>
      <c r="BX204" s="67"/>
      <c r="BY204" s="67"/>
      <c r="BZ204" s="67"/>
      <c r="CS204" s="4"/>
      <c r="CV204"/>
      <c r="CW204"/>
      <c r="CX204"/>
      <c r="CY204"/>
    </row>
    <row r="205" spans="61:103">
      <c r="BI205" s="67"/>
      <c r="BJ205" s="67"/>
      <c r="BK205" s="67"/>
      <c r="BL205" s="67"/>
      <c r="BM205" s="67"/>
      <c r="BN205" s="67"/>
      <c r="BR205" s="67"/>
      <c r="BS205" s="67"/>
      <c r="BT205" s="67"/>
      <c r="BU205" s="67"/>
      <c r="BV205" s="67"/>
      <c r="BX205" s="67"/>
      <c r="BY205" s="67"/>
      <c r="BZ205" s="67"/>
      <c r="CS205" s="4"/>
      <c r="CV205"/>
      <c r="CW205"/>
      <c r="CX205"/>
      <c r="CY205"/>
    </row>
    <row r="206" spans="61:103">
      <c r="BI206" s="67"/>
      <c r="BJ206" s="67"/>
      <c r="BK206" s="67"/>
      <c r="BL206" s="67"/>
      <c r="BM206" s="67"/>
      <c r="BN206" s="67"/>
      <c r="BR206" s="67"/>
      <c r="BS206" s="67"/>
      <c r="BT206" s="67"/>
      <c r="BU206" s="67"/>
      <c r="BV206" s="67"/>
      <c r="BX206" s="67"/>
      <c r="BY206" s="67"/>
      <c r="BZ206" s="67"/>
      <c r="CS206" s="4"/>
      <c r="CV206"/>
      <c r="CW206"/>
      <c r="CX206"/>
      <c r="CY206"/>
    </row>
    <row r="207" spans="61:103">
      <c r="BI207" s="67"/>
      <c r="BJ207" s="67"/>
      <c r="BK207" s="67"/>
      <c r="BL207" s="67"/>
      <c r="BM207" s="67"/>
      <c r="BN207" s="67"/>
      <c r="BR207" s="67"/>
      <c r="BS207" s="67"/>
      <c r="BT207" s="67"/>
      <c r="BU207" s="67"/>
      <c r="BV207" s="67"/>
      <c r="BX207" s="67"/>
      <c r="BY207" s="67"/>
      <c r="BZ207" s="67"/>
      <c r="CS207" s="4"/>
      <c r="CV207"/>
      <c r="CW207"/>
      <c r="CX207"/>
      <c r="CY207"/>
    </row>
    <row r="208" spans="61:103">
      <c r="BI208" s="67"/>
      <c r="BJ208" s="67"/>
      <c r="BK208" s="67"/>
      <c r="BL208" s="67"/>
      <c r="BM208" s="67"/>
      <c r="BN208" s="67"/>
      <c r="BR208" s="67"/>
      <c r="BS208" s="67"/>
      <c r="BT208" s="67"/>
      <c r="BU208" s="67"/>
      <c r="BV208" s="67"/>
      <c r="BX208" s="67"/>
      <c r="BY208" s="67"/>
      <c r="BZ208" s="67"/>
      <c r="CS208" s="4"/>
      <c r="CV208"/>
      <c r="CW208"/>
      <c r="CX208"/>
      <c r="CY208"/>
    </row>
    <row r="209" spans="61:103">
      <c r="BI209" s="67"/>
      <c r="BJ209" s="67"/>
      <c r="BK209" s="67"/>
      <c r="BL209" s="67"/>
      <c r="BM209" s="67"/>
      <c r="BN209" s="67"/>
      <c r="BR209" s="67"/>
      <c r="BS209" s="67"/>
      <c r="BT209" s="67"/>
      <c r="BU209" s="67"/>
      <c r="BV209" s="67"/>
      <c r="BX209" s="67"/>
      <c r="BY209" s="67"/>
      <c r="BZ209" s="67"/>
      <c r="CS209" s="4"/>
      <c r="CV209"/>
      <c r="CW209"/>
      <c r="CX209"/>
      <c r="CY209"/>
    </row>
    <row r="210" spans="61:103">
      <c r="BI210" s="67"/>
      <c r="BJ210" s="67"/>
      <c r="BK210" s="67"/>
      <c r="BL210" s="67"/>
      <c r="BM210" s="67"/>
      <c r="BN210" s="67"/>
      <c r="BR210" s="67"/>
      <c r="BS210" s="67"/>
      <c r="BT210" s="67"/>
      <c r="BU210" s="67"/>
      <c r="BV210" s="67"/>
      <c r="BX210" s="67"/>
      <c r="BY210" s="67"/>
      <c r="BZ210" s="67"/>
      <c r="CS210" s="4"/>
      <c r="CV210"/>
      <c r="CW210"/>
      <c r="CX210"/>
      <c r="CY210"/>
    </row>
    <row r="211" spans="61:103">
      <c r="BI211" s="67"/>
      <c r="BJ211" s="67"/>
      <c r="BK211" s="67"/>
      <c r="BL211" s="67"/>
      <c r="BM211" s="67"/>
      <c r="BN211" s="67"/>
      <c r="BR211" s="67"/>
      <c r="BS211" s="67"/>
      <c r="BT211" s="67"/>
      <c r="BU211" s="67"/>
      <c r="BV211" s="67"/>
      <c r="BX211" s="67"/>
      <c r="BY211" s="67"/>
      <c r="BZ211" s="67"/>
      <c r="CS211" s="4"/>
      <c r="CV211"/>
      <c r="CW211"/>
      <c r="CX211"/>
      <c r="CY211"/>
    </row>
    <row r="212" spans="61:103">
      <c r="BI212" s="67"/>
      <c r="BJ212" s="67"/>
      <c r="BK212" s="67"/>
      <c r="BL212" s="67"/>
      <c r="BM212" s="67"/>
      <c r="BN212" s="67"/>
      <c r="BR212" s="67"/>
      <c r="BS212" s="67"/>
      <c r="BT212" s="67"/>
      <c r="BU212" s="67"/>
      <c r="BV212" s="67"/>
      <c r="BX212" s="67"/>
      <c r="BY212" s="67"/>
      <c r="BZ212" s="67"/>
      <c r="CS212" s="4"/>
      <c r="CV212"/>
      <c r="CW212"/>
      <c r="CX212"/>
      <c r="CY212"/>
    </row>
    <row r="213" spans="61:103">
      <c r="BI213" s="67"/>
      <c r="BJ213" s="67"/>
      <c r="BK213" s="67"/>
      <c r="BL213" s="67"/>
      <c r="BM213" s="67"/>
      <c r="BN213" s="67"/>
      <c r="BR213" s="67"/>
      <c r="BS213" s="67"/>
      <c r="BT213" s="67"/>
      <c r="BU213" s="67"/>
      <c r="BV213" s="67"/>
      <c r="BX213" s="67"/>
      <c r="BY213" s="67"/>
      <c r="BZ213" s="67"/>
      <c r="CS213" s="4"/>
      <c r="CV213"/>
      <c r="CW213"/>
      <c r="CX213"/>
      <c r="CY213"/>
    </row>
    <row r="214" spans="61:103">
      <c r="BI214" s="67"/>
      <c r="BJ214" s="67"/>
      <c r="BK214" s="67"/>
      <c r="BL214" s="67"/>
      <c r="BM214" s="67"/>
      <c r="BN214" s="67"/>
      <c r="BR214" s="67"/>
      <c r="BS214" s="67"/>
      <c r="BT214" s="67"/>
      <c r="BU214" s="67"/>
      <c r="BV214" s="67"/>
      <c r="BX214" s="67"/>
      <c r="BY214" s="67"/>
      <c r="BZ214" s="67"/>
      <c r="CS214" s="4"/>
      <c r="CV214"/>
      <c r="CW214"/>
      <c r="CX214"/>
      <c r="CY214"/>
    </row>
    <row r="215" spans="61:103">
      <c r="BI215" s="67"/>
      <c r="BJ215" s="67"/>
      <c r="BK215" s="67"/>
      <c r="BL215" s="67"/>
      <c r="BM215" s="67"/>
      <c r="BN215" s="67"/>
      <c r="BR215" s="67"/>
      <c r="BS215" s="67"/>
      <c r="BT215" s="67"/>
      <c r="BU215" s="67"/>
      <c r="BV215" s="67"/>
      <c r="BX215" s="67"/>
      <c r="BY215" s="67"/>
      <c r="BZ215" s="67"/>
      <c r="CS215" s="4"/>
      <c r="CV215"/>
      <c r="CW215"/>
      <c r="CX215"/>
      <c r="CY215"/>
    </row>
    <row r="216" spans="61:103">
      <c r="BI216" s="67"/>
      <c r="BJ216" s="67"/>
      <c r="BK216" s="67"/>
      <c r="BL216" s="67"/>
      <c r="BM216" s="67"/>
      <c r="BN216" s="67"/>
      <c r="BR216" s="67"/>
      <c r="BS216" s="67"/>
      <c r="BT216" s="67"/>
      <c r="BU216" s="67"/>
      <c r="BV216" s="67"/>
      <c r="BX216" s="67"/>
      <c r="BY216" s="67"/>
      <c r="BZ216" s="67"/>
      <c r="CS216" s="4"/>
      <c r="CV216"/>
      <c r="CW216"/>
      <c r="CX216"/>
      <c r="CY216"/>
    </row>
    <row r="217" spans="61:103">
      <c r="BI217" s="67"/>
      <c r="BJ217" s="67"/>
      <c r="BK217" s="67"/>
      <c r="BL217" s="67"/>
      <c r="BM217" s="67"/>
      <c r="BN217" s="67"/>
      <c r="BR217" s="67"/>
      <c r="BS217" s="67"/>
      <c r="BT217" s="67"/>
      <c r="BU217" s="67"/>
      <c r="BV217" s="67"/>
      <c r="BX217" s="67"/>
      <c r="BY217" s="67"/>
      <c r="BZ217" s="67"/>
      <c r="CS217" s="4"/>
      <c r="CV217"/>
      <c r="CW217"/>
      <c r="CX217"/>
      <c r="CY217"/>
    </row>
    <row r="218" spans="61:103">
      <c r="BI218" s="67"/>
      <c r="BJ218" s="67"/>
      <c r="BK218" s="67"/>
      <c r="BL218" s="67"/>
      <c r="BM218" s="67"/>
      <c r="BN218" s="67"/>
      <c r="BR218" s="67"/>
      <c r="BS218" s="67"/>
      <c r="BT218" s="67"/>
      <c r="BU218" s="67"/>
      <c r="BV218" s="67"/>
      <c r="BX218" s="67"/>
      <c r="BY218" s="67"/>
      <c r="BZ218" s="67"/>
      <c r="CS218" s="4"/>
      <c r="CV218"/>
      <c r="CW218"/>
      <c r="CX218"/>
      <c r="CY218"/>
    </row>
    <row r="219" spans="61:103">
      <c r="BI219" s="67"/>
      <c r="BJ219" s="67"/>
      <c r="BK219" s="67"/>
      <c r="BL219" s="67"/>
      <c r="BM219" s="67"/>
      <c r="BN219" s="67"/>
      <c r="BR219" s="67"/>
      <c r="BS219" s="67"/>
      <c r="BT219" s="67"/>
      <c r="BU219" s="67"/>
      <c r="BV219" s="67"/>
      <c r="BX219" s="67"/>
      <c r="BY219" s="67"/>
      <c r="BZ219" s="67"/>
      <c r="CS219" s="4"/>
      <c r="CV219"/>
      <c r="CW219"/>
      <c r="CX219"/>
      <c r="CY219"/>
    </row>
    <row r="220" spans="61:103">
      <c r="BI220" s="67"/>
      <c r="BJ220" s="67"/>
      <c r="BK220" s="67"/>
      <c r="BL220" s="67"/>
      <c r="BM220" s="67"/>
      <c r="BN220" s="67"/>
      <c r="BR220" s="67"/>
      <c r="BS220" s="67"/>
      <c r="BT220" s="67"/>
      <c r="BU220" s="67"/>
      <c r="BV220" s="67"/>
      <c r="BX220" s="67"/>
      <c r="BY220" s="67"/>
      <c r="BZ220" s="67"/>
      <c r="CS220" s="4"/>
      <c r="CV220"/>
      <c r="CW220"/>
      <c r="CX220"/>
      <c r="CY220"/>
    </row>
    <row r="221" spans="61:103">
      <c r="BI221" s="67"/>
      <c r="BJ221" s="67"/>
      <c r="BK221" s="67"/>
      <c r="BL221" s="67"/>
      <c r="BM221" s="67"/>
      <c r="BN221" s="67"/>
      <c r="BR221" s="67"/>
      <c r="BS221" s="67"/>
      <c r="BT221" s="67"/>
      <c r="BU221" s="67"/>
      <c r="BV221" s="67"/>
      <c r="BX221" s="67"/>
      <c r="BY221" s="67"/>
      <c r="BZ221" s="67"/>
      <c r="CS221" s="4"/>
      <c r="CV221"/>
      <c r="CW221"/>
      <c r="CX221"/>
      <c r="CY221"/>
    </row>
    <row r="222" spans="61:103">
      <c r="BI222" s="67"/>
      <c r="BJ222" s="67"/>
      <c r="BK222" s="67"/>
      <c r="BL222" s="67"/>
      <c r="BM222" s="67"/>
      <c r="BN222" s="67"/>
      <c r="BR222" s="67"/>
      <c r="BS222" s="67"/>
      <c r="BT222" s="67"/>
      <c r="BU222" s="67"/>
      <c r="BV222" s="67"/>
      <c r="BX222" s="67"/>
      <c r="BY222" s="67"/>
      <c r="BZ222" s="67"/>
      <c r="CS222" s="4"/>
      <c r="CV222"/>
      <c r="CW222"/>
      <c r="CX222"/>
      <c r="CY222"/>
    </row>
    <row r="223" spans="61:103">
      <c r="BI223" s="67"/>
      <c r="BJ223" s="67"/>
      <c r="BK223" s="67"/>
      <c r="BL223" s="67"/>
      <c r="BM223" s="67"/>
      <c r="BN223" s="67"/>
      <c r="BR223" s="67"/>
      <c r="BS223" s="67"/>
      <c r="BT223" s="67"/>
      <c r="BU223" s="67"/>
      <c r="BV223" s="67"/>
      <c r="BX223" s="67"/>
      <c r="BY223" s="67"/>
      <c r="BZ223" s="67"/>
      <c r="CS223" s="4"/>
      <c r="CV223"/>
      <c r="CW223"/>
      <c r="CX223"/>
      <c r="CY223"/>
    </row>
    <row r="224" spans="61:103">
      <c r="BI224" s="67"/>
      <c r="BJ224" s="67"/>
      <c r="BK224" s="67"/>
      <c r="BL224" s="67"/>
      <c r="BM224" s="67"/>
      <c r="BN224" s="67"/>
      <c r="BR224" s="67"/>
      <c r="BS224" s="67"/>
      <c r="BT224" s="67"/>
      <c r="BU224" s="67"/>
      <c r="BV224" s="67"/>
      <c r="BX224" s="67"/>
      <c r="BY224" s="67"/>
      <c r="BZ224" s="67"/>
      <c r="CS224" s="4"/>
      <c r="CV224"/>
      <c r="CW224"/>
      <c r="CX224"/>
      <c r="CY224"/>
    </row>
    <row r="225" spans="61:103">
      <c r="BI225" s="67"/>
      <c r="BJ225" s="67"/>
      <c r="BK225" s="67"/>
      <c r="BL225" s="67"/>
      <c r="BM225" s="67"/>
      <c r="BN225" s="67"/>
      <c r="BR225" s="67"/>
      <c r="BS225" s="67"/>
      <c r="BT225" s="67"/>
      <c r="BU225" s="67"/>
      <c r="BV225" s="67"/>
      <c r="BX225" s="67"/>
      <c r="BY225" s="67"/>
      <c r="BZ225" s="67"/>
      <c r="CS225" s="4"/>
      <c r="CV225"/>
      <c r="CW225"/>
      <c r="CX225"/>
      <c r="CY225"/>
    </row>
    <row r="226" spans="61:103">
      <c r="BI226" s="67"/>
      <c r="BJ226" s="67"/>
      <c r="BK226" s="67"/>
      <c r="BL226" s="67"/>
      <c r="BM226" s="67"/>
      <c r="BN226" s="67"/>
      <c r="BR226" s="67"/>
      <c r="BS226" s="67"/>
      <c r="BT226" s="67"/>
      <c r="BU226" s="67"/>
      <c r="BV226" s="67"/>
      <c r="BX226" s="67"/>
      <c r="BY226" s="67"/>
      <c r="BZ226" s="67"/>
      <c r="CS226" s="4"/>
      <c r="CV226"/>
      <c r="CW226"/>
      <c r="CX226"/>
      <c r="CY226"/>
    </row>
    <row r="227" spans="61:103">
      <c r="BI227" s="67"/>
      <c r="BJ227" s="67"/>
      <c r="BK227" s="67"/>
      <c r="BL227" s="67"/>
      <c r="BM227" s="67"/>
      <c r="BN227" s="67"/>
      <c r="BR227" s="67"/>
      <c r="BS227" s="67"/>
      <c r="BT227" s="67"/>
      <c r="BU227" s="67"/>
      <c r="BV227" s="67"/>
      <c r="BX227" s="67"/>
      <c r="BY227" s="67"/>
      <c r="BZ227" s="67"/>
      <c r="CS227" s="4"/>
      <c r="CV227"/>
      <c r="CW227"/>
      <c r="CX227"/>
      <c r="CY227"/>
    </row>
    <row r="228" spans="61:103">
      <c r="BI228" s="67"/>
      <c r="BJ228" s="67"/>
      <c r="BK228" s="67"/>
      <c r="BL228" s="67"/>
      <c r="BM228" s="67"/>
      <c r="BN228" s="67"/>
      <c r="BR228" s="67"/>
      <c r="BS228" s="67"/>
      <c r="BT228" s="67"/>
      <c r="BU228" s="67"/>
      <c r="BV228" s="67"/>
      <c r="BX228" s="67"/>
      <c r="BY228" s="67"/>
      <c r="BZ228" s="67"/>
      <c r="CS228" s="4"/>
      <c r="CV228"/>
      <c r="CW228"/>
      <c r="CX228"/>
      <c r="CY228"/>
    </row>
    <row r="229" spans="61:103">
      <c r="BI229" s="67"/>
      <c r="BJ229" s="67"/>
      <c r="BK229" s="67"/>
      <c r="BL229" s="67"/>
      <c r="BM229" s="67"/>
      <c r="BN229" s="67"/>
      <c r="BR229" s="67"/>
      <c r="BS229" s="67"/>
      <c r="BT229" s="67"/>
      <c r="BU229" s="67"/>
      <c r="BV229" s="67"/>
      <c r="BX229" s="67"/>
      <c r="BY229" s="67"/>
      <c r="BZ229" s="67"/>
      <c r="CS229" s="4"/>
      <c r="CV229"/>
      <c r="CW229"/>
      <c r="CX229"/>
      <c r="CY229"/>
    </row>
    <row r="230" spans="61:103">
      <c r="BI230" s="67"/>
      <c r="BJ230" s="67"/>
      <c r="BK230" s="67"/>
      <c r="BL230" s="67"/>
      <c r="BM230" s="67"/>
      <c r="BN230" s="67"/>
      <c r="BR230" s="67"/>
      <c r="BS230" s="67"/>
      <c r="BT230" s="67"/>
      <c r="BU230" s="67"/>
      <c r="BV230" s="67"/>
      <c r="BX230" s="67"/>
      <c r="BY230" s="67"/>
      <c r="BZ230" s="67"/>
      <c r="CS230" s="4"/>
      <c r="CV230"/>
      <c r="CW230"/>
      <c r="CX230"/>
      <c r="CY230"/>
    </row>
    <row r="231" spans="61:103">
      <c r="BI231" s="67"/>
      <c r="BJ231" s="67"/>
      <c r="BK231" s="67"/>
      <c r="BL231" s="67"/>
      <c r="BM231" s="67"/>
      <c r="BN231" s="67"/>
      <c r="BR231" s="67"/>
      <c r="BS231" s="67"/>
      <c r="BT231" s="67"/>
      <c r="BU231" s="67"/>
      <c r="BV231" s="67"/>
      <c r="BX231" s="67"/>
      <c r="BY231" s="67"/>
      <c r="BZ231" s="67"/>
      <c r="CS231" s="4"/>
      <c r="CV231"/>
      <c r="CW231"/>
      <c r="CX231"/>
      <c r="CY231"/>
    </row>
    <row r="232" spans="61:103">
      <c r="BI232" s="67"/>
      <c r="BJ232" s="67"/>
      <c r="BK232" s="67"/>
      <c r="BL232" s="67"/>
      <c r="BM232" s="67"/>
      <c r="BN232" s="67"/>
      <c r="BR232" s="67"/>
      <c r="BS232" s="67"/>
      <c r="BT232" s="67"/>
      <c r="BU232" s="67"/>
      <c r="BV232" s="67"/>
      <c r="BX232" s="67"/>
      <c r="BY232" s="67"/>
      <c r="BZ232" s="67"/>
      <c r="CS232" s="4"/>
      <c r="CV232"/>
      <c r="CW232"/>
      <c r="CX232"/>
      <c r="CY232"/>
    </row>
    <row r="233" spans="61:103">
      <c r="BI233" s="67"/>
      <c r="BJ233" s="67"/>
      <c r="BK233" s="67"/>
      <c r="BL233" s="67"/>
      <c r="BM233" s="67"/>
      <c r="BN233" s="67"/>
      <c r="BR233" s="67"/>
      <c r="BS233" s="67"/>
      <c r="BT233" s="67"/>
      <c r="BU233" s="67"/>
      <c r="BV233" s="67"/>
      <c r="BX233" s="67"/>
      <c r="BY233" s="67"/>
      <c r="BZ233" s="67"/>
      <c r="CS233" s="4"/>
      <c r="CV233"/>
      <c r="CW233"/>
      <c r="CX233"/>
      <c r="CY233"/>
    </row>
    <row r="234" spans="61:103">
      <c r="BI234" s="67"/>
      <c r="BJ234" s="67"/>
      <c r="BK234" s="67"/>
      <c r="BL234" s="67"/>
      <c r="BM234" s="67"/>
      <c r="BN234" s="67"/>
      <c r="BR234" s="67"/>
      <c r="BS234" s="67"/>
      <c r="BT234" s="67"/>
      <c r="BU234" s="67"/>
      <c r="BV234" s="67"/>
      <c r="BX234" s="67"/>
      <c r="BY234" s="67"/>
      <c r="BZ234" s="67"/>
      <c r="CS234" s="4"/>
      <c r="CV234"/>
      <c r="CW234"/>
      <c r="CX234"/>
      <c r="CY234"/>
    </row>
    <row r="235" spans="61:103">
      <c r="BI235" s="67"/>
      <c r="BJ235" s="67"/>
      <c r="BK235" s="67"/>
      <c r="BL235" s="67"/>
      <c r="BM235" s="67"/>
      <c r="BN235" s="67"/>
      <c r="BR235" s="67"/>
      <c r="BS235" s="67"/>
      <c r="BT235" s="67"/>
      <c r="BU235" s="67"/>
      <c r="BV235" s="67"/>
      <c r="BX235" s="67"/>
      <c r="BY235" s="67"/>
      <c r="BZ235" s="67"/>
      <c r="CS235" s="4"/>
      <c r="CV235"/>
      <c r="CW235"/>
      <c r="CX235"/>
      <c r="CY235"/>
    </row>
    <row r="236" spans="61:103">
      <c r="BI236" s="67"/>
      <c r="BJ236" s="67"/>
      <c r="BK236" s="67"/>
      <c r="BL236" s="67"/>
      <c r="BM236" s="67"/>
      <c r="BN236" s="67"/>
      <c r="BR236" s="67"/>
      <c r="BS236" s="67"/>
      <c r="BT236" s="67"/>
      <c r="BU236" s="67"/>
      <c r="BV236" s="67"/>
      <c r="BX236" s="67"/>
      <c r="BY236" s="67"/>
      <c r="BZ236" s="67"/>
      <c r="CS236" s="4"/>
      <c r="CV236"/>
      <c r="CW236"/>
      <c r="CX236"/>
      <c r="CY236"/>
    </row>
    <row r="237" spans="61:103">
      <c r="BI237" s="67"/>
      <c r="BJ237" s="67"/>
      <c r="BK237" s="67"/>
      <c r="BL237" s="67"/>
      <c r="BM237" s="67"/>
      <c r="BN237" s="67"/>
      <c r="BR237" s="67"/>
      <c r="BS237" s="67"/>
      <c r="BT237" s="67"/>
      <c r="BU237" s="67"/>
      <c r="BV237" s="67"/>
      <c r="BX237" s="67"/>
      <c r="BY237" s="67"/>
      <c r="BZ237" s="67"/>
      <c r="CS237" s="4"/>
      <c r="CV237"/>
      <c r="CW237"/>
      <c r="CX237"/>
      <c r="CY237"/>
    </row>
    <row r="238" spans="61:103">
      <c r="BI238" s="67"/>
      <c r="BJ238" s="67"/>
      <c r="BK238" s="67"/>
      <c r="BL238" s="67"/>
      <c r="BM238" s="67"/>
      <c r="BN238" s="67"/>
      <c r="BR238" s="67"/>
      <c r="BS238" s="67"/>
      <c r="BT238" s="67"/>
      <c r="BU238" s="67"/>
      <c r="BV238" s="67"/>
      <c r="BX238" s="67"/>
      <c r="BY238" s="67"/>
      <c r="BZ238" s="67"/>
      <c r="CS238" s="4"/>
      <c r="CV238"/>
      <c r="CW238"/>
      <c r="CX238"/>
      <c r="CY238"/>
    </row>
    <row r="239" spans="61:103">
      <c r="BI239" s="67"/>
      <c r="BJ239" s="67"/>
      <c r="BK239" s="67"/>
      <c r="BL239" s="67"/>
      <c r="BM239" s="67"/>
      <c r="BN239" s="67"/>
      <c r="BR239" s="67"/>
      <c r="BS239" s="67"/>
      <c r="BT239" s="67"/>
      <c r="BU239" s="67"/>
      <c r="BV239" s="67"/>
      <c r="BX239" s="67"/>
      <c r="BY239" s="67"/>
      <c r="BZ239" s="67"/>
      <c r="CS239" s="4"/>
      <c r="CV239"/>
      <c r="CW239"/>
      <c r="CX239"/>
      <c r="CY239"/>
    </row>
    <row r="240" spans="61:103">
      <c r="BI240" s="67"/>
      <c r="BJ240" s="67"/>
      <c r="BK240" s="67"/>
      <c r="BL240" s="67"/>
      <c r="BM240" s="67"/>
      <c r="BN240" s="67"/>
      <c r="BR240" s="67"/>
      <c r="BS240" s="67"/>
      <c r="BT240" s="67"/>
      <c r="BU240" s="67"/>
      <c r="BV240" s="67"/>
      <c r="BX240" s="67"/>
      <c r="BY240" s="67"/>
      <c r="BZ240" s="67"/>
      <c r="CS240" s="4"/>
      <c r="CV240"/>
      <c r="CW240"/>
      <c r="CX240"/>
      <c r="CY240"/>
    </row>
    <row r="241" spans="61:103">
      <c r="BI241" s="67"/>
      <c r="BJ241" s="67"/>
      <c r="BK241" s="67"/>
      <c r="BL241" s="67"/>
      <c r="BM241" s="67"/>
      <c r="BN241" s="67"/>
      <c r="BR241" s="67"/>
      <c r="BS241" s="67"/>
      <c r="BT241" s="67"/>
      <c r="BU241" s="67"/>
      <c r="BV241" s="67"/>
      <c r="BX241" s="67"/>
      <c r="BY241" s="67"/>
      <c r="BZ241" s="67"/>
      <c r="CS241" s="4"/>
      <c r="CV241"/>
      <c r="CW241"/>
      <c r="CX241"/>
      <c r="CY241"/>
    </row>
    <row r="242" spans="61:103">
      <c r="BI242" s="67"/>
      <c r="BJ242" s="67"/>
      <c r="BK242" s="67"/>
      <c r="BL242" s="67"/>
      <c r="BM242" s="67"/>
      <c r="BN242" s="67"/>
      <c r="BR242" s="67"/>
      <c r="BS242" s="67"/>
      <c r="BT242" s="67"/>
      <c r="BU242" s="67"/>
      <c r="BV242" s="67"/>
      <c r="BX242" s="67"/>
      <c r="BY242" s="67"/>
      <c r="BZ242" s="67"/>
      <c r="CS242" s="4"/>
      <c r="CV242"/>
      <c r="CW242"/>
      <c r="CX242"/>
      <c r="CY242"/>
    </row>
    <row r="243" spans="61:103">
      <c r="BI243" s="67"/>
      <c r="BJ243" s="67"/>
      <c r="BK243" s="67"/>
      <c r="BL243" s="67"/>
      <c r="BM243" s="67"/>
      <c r="BN243" s="67"/>
      <c r="BR243" s="67"/>
      <c r="BS243" s="67"/>
      <c r="BT243" s="67"/>
      <c r="BU243" s="67"/>
      <c r="BV243" s="67"/>
      <c r="BX243" s="67"/>
      <c r="BY243" s="67"/>
      <c r="BZ243" s="67"/>
      <c r="CS243" s="4"/>
      <c r="CV243"/>
      <c r="CW243"/>
      <c r="CX243"/>
      <c r="CY243"/>
    </row>
    <row r="244" spans="61:103">
      <c r="BI244" s="67"/>
      <c r="BJ244" s="67"/>
      <c r="BK244" s="67"/>
      <c r="BL244" s="67"/>
      <c r="BM244" s="67"/>
      <c r="BN244" s="67"/>
      <c r="BR244" s="67"/>
      <c r="BS244" s="67"/>
      <c r="BT244" s="67"/>
      <c r="BU244" s="67"/>
      <c r="BV244" s="67"/>
      <c r="BX244" s="67"/>
      <c r="BY244" s="67"/>
      <c r="BZ244" s="67"/>
      <c r="CS244" s="4"/>
      <c r="CV244"/>
      <c r="CW244"/>
      <c r="CX244"/>
      <c r="CY244"/>
    </row>
    <row r="245" spans="61:103" ht="14.4" customHeight="1">
      <c r="BI245" s="67"/>
      <c r="BJ245" s="67"/>
      <c r="BK245" s="67"/>
      <c r="BL245" s="67"/>
      <c r="BM245" s="67"/>
      <c r="BN245" s="67"/>
      <c r="BR245" s="67"/>
      <c r="BS245" s="67"/>
      <c r="BT245" s="67"/>
      <c r="BU245" s="67"/>
      <c r="BV245" s="67"/>
      <c r="BX245" s="67"/>
      <c r="BY245" s="67"/>
      <c r="BZ245" s="67"/>
      <c r="CS245" s="4"/>
      <c r="CV245"/>
      <c r="CW245"/>
      <c r="CX245"/>
      <c r="CY245"/>
    </row>
    <row r="246" spans="61:103">
      <c r="BI246" s="67"/>
      <c r="BJ246" s="67"/>
      <c r="BK246" s="67"/>
      <c r="BL246" s="67"/>
      <c r="BM246" s="67"/>
      <c r="BN246" s="67"/>
      <c r="BR246" s="67"/>
      <c r="BS246" s="67"/>
      <c r="BT246" s="67"/>
      <c r="BU246" s="67"/>
      <c r="BV246" s="67"/>
      <c r="BX246" s="67"/>
      <c r="BY246" s="67"/>
      <c r="BZ246" s="67"/>
      <c r="CS246" s="4"/>
      <c r="CV246"/>
      <c r="CW246"/>
      <c r="CX246"/>
      <c r="CY246"/>
    </row>
    <row r="247" spans="61:103">
      <c r="BI247" s="67"/>
      <c r="BJ247" s="67"/>
      <c r="BK247" s="67"/>
      <c r="BL247" s="67"/>
      <c r="BM247" s="67"/>
      <c r="BN247" s="67"/>
      <c r="BR247" s="67"/>
      <c r="BS247" s="67"/>
      <c r="BT247" s="67"/>
      <c r="BU247" s="67"/>
      <c r="BV247" s="67"/>
      <c r="BX247" s="67"/>
      <c r="BY247" s="67"/>
      <c r="BZ247" s="67"/>
      <c r="CS247" s="4"/>
      <c r="CV247"/>
      <c r="CW247"/>
      <c r="CX247"/>
      <c r="CY247"/>
    </row>
    <row r="248" spans="61:103">
      <c r="BI248" s="67"/>
      <c r="BJ248" s="67"/>
      <c r="BK248" s="67"/>
      <c r="BL248" s="67"/>
      <c r="BM248" s="67"/>
      <c r="BN248" s="67"/>
      <c r="BR248" s="67"/>
      <c r="BS248" s="67"/>
      <c r="BT248" s="67"/>
      <c r="BU248" s="67"/>
      <c r="BV248" s="67"/>
      <c r="BX248" s="67"/>
      <c r="BY248" s="67"/>
      <c r="BZ248" s="67"/>
      <c r="CS248" s="4"/>
      <c r="CV248"/>
      <c r="CW248"/>
      <c r="CX248"/>
      <c r="CY248"/>
    </row>
    <row r="249" spans="61:103">
      <c r="BI249" s="67"/>
      <c r="BJ249" s="67"/>
      <c r="BK249" s="67"/>
      <c r="BL249" s="67"/>
      <c r="BM249" s="67"/>
      <c r="BN249" s="67"/>
      <c r="BR249" s="67"/>
      <c r="BS249" s="67"/>
      <c r="BT249" s="67"/>
      <c r="BU249" s="67"/>
      <c r="BV249" s="67"/>
      <c r="BX249" s="67"/>
      <c r="BY249" s="67"/>
      <c r="BZ249" s="67"/>
      <c r="CS249" s="4"/>
      <c r="CV249"/>
      <c r="CW249"/>
      <c r="CX249"/>
      <c r="CY249"/>
    </row>
    <row r="250" spans="61:103">
      <c r="BI250" s="67"/>
      <c r="BJ250" s="67"/>
      <c r="BK250" s="67"/>
      <c r="BL250" s="67"/>
      <c r="BM250" s="67"/>
      <c r="BN250" s="67"/>
      <c r="BR250" s="67"/>
      <c r="BS250" s="67"/>
      <c r="BT250" s="67"/>
      <c r="BU250" s="67"/>
      <c r="BV250" s="67"/>
      <c r="BX250" s="67"/>
      <c r="BY250" s="67"/>
      <c r="BZ250" s="67"/>
      <c r="CS250" s="4"/>
      <c r="CV250"/>
      <c r="CW250"/>
      <c r="CX250"/>
      <c r="CY250"/>
    </row>
    <row r="251" spans="61:103">
      <c r="BI251" s="67"/>
      <c r="BJ251" s="67"/>
      <c r="BK251" s="67"/>
      <c r="BL251" s="67"/>
      <c r="BM251" s="67"/>
      <c r="BN251" s="67"/>
      <c r="BR251" s="67"/>
      <c r="BS251" s="67"/>
      <c r="BT251" s="67"/>
      <c r="BU251" s="67"/>
      <c r="BV251" s="67"/>
      <c r="BX251" s="67"/>
      <c r="BY251" s="67"/>
      <c r="BZ251" s="67"/>
      <c r="CS251" s="4"/>
      <c r="CV251"/>
      <c r="CW251"/>
      <c r="CX251"/>
      <c r="CY251"/>
    </row>
    <row r="252" spans="61:103">
      <c r="BI252" s="67"/>
      <c r="BJ252" s="67"/>
      <c r="BK252" s="67"/>
      <c r="BL252" s="67"/>
      <c r="BM252" s="67"/>
      <c r="BN252" s="67"/>
      <c r="BR252" s="67"/>
      <c r="BS252" s="67"/>
      <c r="BT252" s="67"/>
      <c r="BU252" s="67"/>
      <c r="BV252" s="67"/>
      <c r="BX252" s="67"/>
      <c r="BY252" s="67"/>
      <c r="BZ252" s="67"/>
      <c r="CS252" s="4"/>
      <c r="CV252"/>
      <c r="CW252"/>
      <c r="CX252"/>
      <c r="CY252"/>
    </row>
    <row r="253" spans="61:103">
      <c r="BI253" s="67"/>
      <c r="BJ253" s="67"/>
      <c r="BK253" s="67"/>
      <c r="BL253" s="67"/>
      <c r="BM253" s="67"/>
      <c r="BN253" s="67"/>
      <c r="BR253" s="67"/>
      <c r="BS253" s="67"/>
      <c r="BT253" s="67"/>
      <c r="BU253" s="67"/>
      <c r="BV253" s="67"/>
      <c r="BX253" s="67"/>
      <c r="BY253" s="67"/>
      <c r="BZ253" s="67"/>
      <c r="CS253" s="4"/>
      <c r="CV253"/>
      <c r="CW253"/>
      <c r="CX253"/>
      <c r="CY253"/>
    </row>
    <row r="254" spans="61:103">
      <c r="BI254" s="67"/>
      <c r="BJ254" s="67"/>
      <c r="BK254" s="67"/>
      <c r="BL254" s="67"/>
      <c r="BM254" s="67"/>
      <c r="BN254" s="67"/>
      <c r="BR254" s="67"/>
      <c r="BS254" s="67"/>
      <c r="BT254" s="67"/>
      <c r="BU254" s="67"/>
      <c r="BV254" s="67"/>
      <c r="BX254" s="67"/>
      <c r="BY254" s="67"/>
      <c r="BZ254" s="67"/>
      <c r="CS254" s="4"/>
      <c r="CV254"/>
      <c r="CW254"/>
      <c r="CX254"/>
      <c r="CY254"/>
    </row>
    <row r="255" spans="61:103">
      <c r="BI255" s="67"/>
      <c r="BJ255" s="67"/>
      <c r="BK255" s="67"/>
      <c r="BL255" s="67"/>
      <c r="BM255" s="67"/>
      <c r="BN255" s="67"/>
      <c r="BR255" s="67"/>
      <c r="BS255" s="67"/>
      <c r="BT255" s="67"/>
      <c r="BU255" s="67"/>
      <c r="BV255" s="67"/>
      <c r="BX255" s="67"/>
      <c r="BY255" s="67"/>
      <c r="BZ255" s="67"/>
      <c r="CS255" s="4"/>
      <c r="CV255"/>
      <c r="CW255"/>
      <c r="CX255"/>
      <c r="CY255"/>
    </row>
    <row r="256" spans="61:103">
      <c r="BI256" s="67"/>
      <c r="BJ256" s="67"/>
      <c r="BK256" s="67"/>
      <c r="BL256" s="67"/>
      <c r="BM256" s="67"/>
      <c r="BN256" s="67"/>
      <c r="BR256" s="67"/>
      <c r="BS256" s="67"/>
      <c r="BT256" s="67"/>
      <c r="BU256" s="67"/>
      <c r="BV256" s="67"/>
      <c r="BX256" s="67"/>
      <c r="BY256" s="67"/>
      <c r="BZ256" s="67"/>
      <c r="CS256" s="4"/>
      <c r="CV256"/>
      <c r="CW256"/>
      <c r="CX256"/>
      <c r="CY256"/>
    </row>
    <row r="257" spans="61:103">
      <c r="BI257" s="67"/>
      <c r="BJ257" s="67"/>
      <c r="BK257" s="67"/>
      <c r="BL257" s="67"/>
      <c r="BM257" s="67"/>
      <c r="BN257" s="67"/>
      <c r="BR257" s="67"/>
      <c r="BS257" s="67"/>
      <c r="BT257" s="67"/>
      <c r="BU257" s="67"/>
      <c r="BV257" s="67"/>
      <c r="BX257" s="67"/>
      <c r="BY257" s="67"/>
      <c r="BZ257" s="67"/>
      <c r="CS257" s="4"/>
      <c r="CV257"/>
      <c r="CW257"/>
      <c r="CX257"/>
      <c r="CY257"/>
    </row>
    <row r="258" spans="61:103">
      <c r="BI258" s="67"/>
      <c r="BJ258" s="67"/>
      <c r="BK258" s="67"/>
      <c r="BL258" s="67"/>
      <c r="BM258" s="67"/>
      <c r="BN258" s="67"/>
      <c r="BR258" s="67"/>
      <c r="BS258" s="67"/>
      <c r="BT258" s="67"/>
      <c r="BU258" s="67"/>
      <c r="BV258" s="67"/>
      <c r="BX258" s="67"/>
      <c r="BY258" s="67"/>
      <c r="BZ258" s="67"/>
      <c r="CS258" s="4"/>
      <c r="CV258"/>
      <c r="CW258"/>
      <c r="CX258"/>
      <c r="CY258"/>
    </row>
    <row r="259" spans="61:103">
      <c r="BI259" s="67"/>
      <c r="BJ259" s="67"/>
      <c r="BK259" s="67"/>
      <c r="BL259" s="67"/>
      <c r="BM259" s="67"/>
      <c r="BN259" s="67"/>
      <c r="BR259" s="67"/>
      <c r="BS259" s="67"/>
      <c r="BT259" s="67"/>
      <c r="BU259" s="67"/>
      <c r="BV259" s="67"/>
      <c r="BX259" s="67"/>
      <c r="BY259" s="67"/>
      <c r="BZ259" s="67"/>
      <c r="CS259" s="4"/>
      <c r="CV259"/>
      <c r="CW259"/>
      <c r="CX259"/>
      <c r="CY259"/>
    </row>
    <row r="260" spans="61:103">
      <c r="BI260" s="67"/>
      <c r="BJ260" s="67"/>
      <c r="BK260" s="67"/>
      <c r="BL260" s="67"/>
      <c r="BM260" s="67"/>
      <c r="BN260" s="67"/>
      <c r="BR260" s="67"/>
      <c r="BS260" s="67"/>
      <c r="BT260" s="67"/>
      <c r="BU260" s="67"/>
      <c r="BV260" s="67"/>
      <c r="BX260" s="67"/>
      <c r="BY260" s="67"/>
      <c r="BZ260" s="67"/>
      <c r="CS260" s="4"/>
      <c r="CV260"/>
      <c r="CW260"/>
      <c r="CX260"/>
      <c r="CY260"/>
    </row>
    <row r="261" spans="61:103">
      <c r="BI261" s="67"/>
      <c r="BJ261" s="67"/>
      <c r="BK261" s="67"/>
      <c r="BL261" s="67"/>
      <c r="BM261" s="67"/>
      <c r="BN261" s="67"/>
      <c r="BR261" s="67"/>
      <c r="BS261" s="67"/>
      <c r="BT261" s="67"/>
      <c r="BU261" s="67"/>
      <c r="BV261" s="67"/>
      <c r="BX261" s="67"/>
      <c r="BY261" s="67"/>
      <c r="BZ261" s="67"/>
      <c r="CS261" s="4"/>
      <c r="CV261"/>
      <c r="CW261"/>
      <c r="CX261"/>
      <c r="CY261"/>
    </row>
    <row r="262" spans="61:103">
      <c r="BI262" s="67"/>
      <c r="BJ262" s="67"/>
      <c r="BK262" s="67"/>
      <c r="BL262" s="67"/>
      <c r="BM262" s="67"/>
      <c r="BN262" s="67"/>
      <c r="BR262" s="67"/>
      <c r="BS262" s="67"/>
      <c r="BT262" s="67"/>
      <c r="BU262" s="67"/>
      <c r="BV262" s="67"/>
      <c r="BX262" s="67"/>
      <c r="BY262" s="67"/>
      <c r="BZ262" s="67"/>
      <c r="CS262" s="4"/>
      <c r="CV262"/>
      <c r="CW262"/>
      <c r="CX262"/>
      <c r="CY262"/>
    </row>
    <row r="263" spans="61:103">
      <c r="BI263" s="67"/>
      <c r="BJ263" s="67"/>
      <c r="BK263" s="67"/>
      <c r="BL263" s="67"/>
      <c r="BM263" s="67"/>
      <c r="BN263" s="67"/>
      <c r="BR263" s="67"/>
      <c r="BS263" s="67"/>
      <c r="BT263" s="67"/>
      <c r="BU263" s="67"/>
      <c r="BV263" s="67"/>
      <c r="BX263" s="67"/>
      <c r="BY263" s="67"/>
      <c r="BZ263" s="67"/>
      <c r="CS263" s="4"/>
      <c r="CV263"/>
      <c r="CW263"/>
      <c r="CX263"/>
      <c r="CY263"/>
    </row>
    <row r="264" spans="61:103">
      <c r="BI264" s="67"/>
      <c r="BJ264" s="67"/>
      <c r="BK264" s="67"/>
      <c r="BL264" s="67"/>
      <c r="BM264" s="67"/>
      <c r="BN264" s="67"/>
      <c r="BR264" s="67"/>
      <c r="BS264" s="67"/>
      <c r="BT264" s="67"/>
      <c r="BU264" s="67"/>
      <c r="BV264" s="67"/>
      <c r="BX264" s="67"/>
      <c r="BY264" s="67"/>
      <c r="BZ264" s="67"/>
      <c r="CS264" s="4"/>
      <c r="CV264"/>
      <c r="CW264"/>
      <c r="CX264"/>
      <c r="CY264"/>
    </row>
    <row r="265" spans="61:103">
      <c r="BI265" s="67"/>
      <c r="BJ265" s="67"/>
      <c r="BK265" s="67"/>
      <c r="BL265" s="67"/>
      <c r="BM265" s="67"/>
      <c r="BN265" s="67"/>
      <c r="BR265" s="67"/>
      <c r="BS265" s="67"/>
      <c r="BT265" s="67"/>
      <c r="BU265" s="67"/>
      <c r="BV265" s="67"/>
      <c r="BX265" s="67"/>
      <c r="BY265" s="67"/>
      <c r="BZ265" s="67"/>
      <c r="CS265" s="4"/>
      <c r="CV265"/>
      <c r="CW265"/>
      <c r="CX265"/>
      <c r="CY265"/>
    </row>
    <row r="266" spans="61:103">
      <c r="BI266" s="67"/>
      <c r="BJ266" s="67"/>
      <c r="BK266" s="67"/>
      <c r="BL266" s="67"/>
      <c r="BM266" s="67"/>
      <c r="BN266" s="67"/>
      <c r="BR266" s="67"/>
      <c r="BS266" s="67"/>
      <c r="BT266" s="67"/>
      <c r="BU266" s="67"/>
      <c r="BV266" s="67"/>
      <c r="BX266" s="67"/>
      <c r="BY266" s="67"/>
      <c r="BZ266" s="67"/>
      <c r="CS266" s="4"/>
      <c r="CV266"/>
      <c r="CW266"/>
      <c r="CX266"/>
      <c r="CY266"/>
    </row>
    <row r="267" spans="61:103">
      <c r="BI267" s="67"/>
      <c r="BJ267" s="67"/>
      <c r="BK267" s="67"/>
      <c r="BL267" s="67"/>
      <c r="BM267" s="67"/>
      <c r="BN267" s="67"/>
      <c r="BR267" s="67"/>
      <c r="BS267" s="67"/>
      <c r="BT267" s="67"/>
      <c r="BU267" s="67"/>
      <c r="BV267" s="67"/>
      <c r="BX267" s="67"/>
      <c r="BY267" s="67"/>
      <c r="BZ267" s="67"/>
      <c r="CS267" s="4"/>
      <c r="CV267"/>
      <c r="CW267"/>
      <c r="CX267"/>
      <c r="CY267"/>
    </row>
    <row r="268" spans="61:103">
      <c r="BI268" s="67"/>
      <c r="BJ268" s="67"/>
      <c r="BK268" s="67"/>
      <c r="BL268" s="67"/>
      <c r="BM268" s="67"/>
      <c r="BN268" s="67"/>
      <c r="BR268" s="67"/>
      <c r="BS268" s="67"/>
      <c r="BT268" s="67"/>
      <c r="BU268" s="67"/>
      <c r="BV268" s="67"/>
      <c r="BX268" s="67"/>
      <c r="BY268" s="67"/>
      <c r="BZ268" s="67"/>
      <c r="CS268" s="4"/>
      <c r="CV268"/>
      <c r="CW268"/>
      <c r="CX268"/>
      <c r="CY268"/>
    </row>
    <row r="269" spans="61:103">
      <c r="BI269" s="67"/>
      <c r="BJ269" s="67"/>
      <c r="BK269" s="67"/>
      <c r="BL269" s="67"/>
      <c r="BM269" s="67"/>
      <c r="BN269" s="67"/>
      <c r="BR269" s="67"/>
      <c r="BS269" s="67"/>
      <c r="BT269" s="67"/>
      <c r="BU269" s="67"/>
      <c r="BV269" s="67"/>
      <c r="BX269" s="67"/>
      <c r="BY269" s="67"/>
      <c r="BZ269" s="67"/>
      <c r="CS269" s="4"/>
      <c r="CV269"/>
      <c r="CW269"/>
      <c r="CX269"/>
      <c r="CY269"/>
    </row>
    <row r="270" spans="61:103">
      <c r="BI270" s="67"/>
      <c r="BJ270" s="67"/>
      <c r="BK270" s="67"/>
      <c r="BL270" s="67"/>
      <c r="BM270" s="67"/>
      <c r="BN270" s="67"/>
      <c r="BR270" s="67"/>
      <c r="BS270" s="67"/>
      <c r="BT270" s="67"/>
      <c r="BU270" s="67"/>
      <c r="BV270" s="67"/>
      <c r="BX270" s="67"/>
      <c r="BY270" s="67"/>
      <c r="BZ270" s="67"/>
      <c r="CS270" s="4"/>
      <c r="CV270"/>
      <c r="CW270"/>
      <c r="CX270"/>
      <c r="CY270"/>
    </row>
    <row r="271" spans="61:103">
      <c r="BI271" s="67"/>
      <c r="BJ271" s="67"/>
      <c r="BK271" s="67"/>
      <c r="BL271" s="67"/>
      <c r="BM271" s="67"/>
      <c r="BN271" s="67"/>
      <c r="BR271" s="67"/>
      <c r="BS271" s="67"/>
      <c r="BT271" s="67"/>
      <c r="BU271" s="67"/>
      <c r="BV271" s="67"/>
      <c r="BX271" s="67"/>
      <c r="BY271" s="67"/>
      <c r="BZ271" s="67"/>
      <c r="CS271" s="4"/>
      <c r="CV271"/>
      <c r="CW271"/>
      <c r="CX271"/>
      <c r="CY271"/>
    </row>
    <row r="272" spans="61:103">
      <c r="BI272" s="67"/>
      <c r="BJ272" s="67"/>
      <c r="BK272" s="67"/>
      <c r="BL272" s="67"/>
      <c r="BM272" s="67"/>
      <c r="BN272" s="67"/>
      <c r="BR272" s="67"/>
      <c r="BS272" s="67"/>
      <c r="BT272" s="67"/>
      <c r="BU272" s="67"/>
      <c r="BV272" s="67"/>
      <c r="BX272" s="67"/>
      <c r="BY272" s="67"/>
      <c r="BZ272" s="67"/>
      <c r="CS272" s="4"/>
      <c r="CV272"/>
      <c r="CW272"/>
      <c r="CX272"/>
      <c r="CY272"/>
    </row>
    <row r="273" spans="61:103">
      <c r="BI273" s="67"/>
      <c r="BJ273" s="67"/>
      <c r="BK273" s="67"/>
      <c r="BL273" s="67"/>
      <c r="BM273" s="67"/>
      <c r="BN273" s="67"/>
      <c r="BR273" s="67"/>
      <c r="BS273" s="67"/>
      <c r="BT273" s="67"/>
      <c r="BU273" s="67"/>
      <c r="BV273" s="67"/>
      <c r="BX273" s="67"/>
      <c r="BY273" s="67"/>
      <c r="BZ273" s="67"/>
      <c r="CS273" s="4"/>
      <c r="CV273"/>
      <c r="CW273"/>
      <c r="CX273"/>
      <c r="CY273"/>
    </row>
    <row r="274" spans="61:103">
      <c r="BI274" s="67"/>
      <c r="BJ274" s="67"/>
      <c r="BK274" s="67"/>
      <c r="BL274" s="67"/>
      <c r="BM274" s="67"/>
      <c r="BN274" s="67"/>
      <c r="BR274" s="67"/>
      <c r="BS274" s="67"/>
      <c r="BT274" s="67"/>
      <c r="BU274" s="67"/>
      <c r="BV274" s="67"/>
      <c r="BX274" s="67"/>
      <c r="BY274" s="67"/>
      <c r="BZ274" s="67"/>
      <c r="CS274" s="4"/>
      <c r="CV274"/>
      <c r="CW274"/>
      <c r="CX274"/>
      <c r="CY274"/>
    </row>
    <row r="275" spans="61:103">
      <c r="BI275" s="67"/>
      <c r="BJ275" s="67"/>
      <c r="BK275" s="67"/>
      <c r="BL275" s="67"/>
      <c r="BM275" s="67"/>
      <c r="BN275" s="67"/>
      <c r="BR275" s="67"/>
      <c r="BS275" s="67"/>
      <c r="BT275" s="67"/>
      <c r="BU275" s="67"/>
      <c r="BV275" s="67"/>
      <c r="BX275" s="67"/>
      <c r="BY275" s="67"/>
      <c r="BZ275" s="67"/>
      <c r="CS275" s="4"/>
      <c r="CV275"/>
      <c r="CW275"/>
      <c r="CX275"/>
      <c r="CY275"/>
    </row>
    <row r="276" spans="61:103">
      <c r="BI276" s="67"/>
      <c r="BJ276" s="67"/>
      <c r="BK276" s="67"/>
      <c r="BL276" s="67"/>
      <c r="BM276" s="67"/>
      <c r="BN276" s="67"/>
      <c r="BR276" s="67"/>
      <c r="BS276" s="67"/>
      <c r="BT276" s="67"/>
      <c r="BU276" s="67"/>
      <c r="BV276" s="67"/>
      <c r="BX276" s="67"/>
      <c r="BY276" s="67"/>
      <c r="BZ276" s="67"/>
      <c r="CS276" s="4"/>
      <c r="CV276"/>
      <c r="CW276"/>
      <c r="CX276"/>
      <c r="CY276"/>
    </row>
    <row r="277" spans="61:103">
      <c r="BI277" s="67"/>
      <c r="BJ277" s="67"/>
      <c r="BK277" s="67"/>
      <c r="BL277" s="67"/>
      <c r="BM277" s="67"/>
      <c r="BN277" s="67"/>
      <c r="BR277" s="67"/>
      <c r="BS277" s="67"/>
      <c r="BT277" s="67"/>
      <c r="BU277" s="67"/>
      <c r="BV277" s="67"/>
      <c r="BX277" s="67"/>
      <c r="BY277" s="67"/>
      <c r="BZ277" s="67"/>
      <c r="CS277" s="4"/>
      <c r="CV277"/>
      <c r="CW277"/>
      <c r="CX277"/>
      <c r="CY277"/>
    </row>
    <row r="278" spans="61:103">
      <c r="BI278" s="67"/>
      <c r="BJ278" s="67"/>
      <c r="BK278" s="67"/>
      <c r="BL278" s="67"/>
      <c r="BM278" s="67"/>
      <c r="BN278" s="67"/>
      <c r="BR278" s="67"/>
      <c r="BS278" s="67"/>
      <c r="BT278" s="67"/>
      <c r="BU278" s="67"/>
      <c r="BV278" s="67"/>
      <c r="BX278" s="67"/>
      <c r="BY278" s="67"/>
      <c r="BZ278" s="67"/>
      <c r="CS278" s="4"/>
      <c r="CV278"/>
      <c r="CW278"/>
      <c r="CX278"/>
      <c r="CY278"/>
    </row>
    <row r="279" spans="61:103">
      <c r="BI279" s="67"/>
      <c r="BJ279" s="67"/>
      <c r="BK279" s="67"/>
      <c r="BL279" s="67"/>
      <c r="BM279" s="67"/>
      <c r="BN279" s="67"/>
      <c r="BR279" s="67"/>
      <c r="BS279" s="67"/>
      <c r="BT279" s="67"/>
      <c r="BU279" s="67"/>
      <c r="BV279" s="67"/>
      <c r="BX279" s="67"/>
      <c r="BY279" s="67"/>
      <c r="BZ279" s="67"/>
      <c r="CS279" s="4"/>
      <c r="CV279"/>
      <c r="CW279"/>
      <c r="CX279"/>
      <c r="CY279"/>
    </row>
    <row r="280" spans="61:103">
      <c r="BI280" s="67"/>
      <c r="BJ280" s="67"/>
      <c r="BK280" s="67"/>
      <c r="BL280" s="67"/>
      <c r="BM280" s="67"/>
      <c r="BN280" s="67"/>
      <c r="BR280" s="67"/>
      <c r="BS280" s="67"/>
      <c r="BT280" s="67"/>
      <c r="BU280" s="67"/>
      <c r="BV280" s="67"/>
      <c r="BX280" s="67"/>
      <c r="BY280" s="67"/>
      <c r="BZ280" s="67"/>
      <c r="CS280" s="4"/>
      <c r="CV280"/>
      <c r="CW280"/>
      <c r="CX280"/>
      <c r="CY280"/>
    </row>
    <row r="281" spans="61:103">
      <c r="BI281" s="67"/>
      <c r="BJ281" s="67"/>
      <c r="BK281" s="67"/>
      <c r="BL281" s="67"/>
      <c r="BM281" s="67"/>
      <c r="BN281" s="67"/>
      <c r="BR281" s="67"/>
      <c r="BS281" s="67"/>
      <c r="BT281" s="67"/>
      <c r="BU281" s="67"/>
      <c r="BV281" s="67"/>
      <c r="BX281" s="67"/>
      <c r="BY281" s="67"/>
      <c r="BZ281" s="67"/>
      <c r="CS281" s="4"/>
      <c r="CV281"/>
      <c r="CW281"/>
      <c r="CX281"/>
      <c r="CY281"/>
    </row>
    <row r="282" spans="61:103">
      <c r="BI282" s="67"/>
      <c r="BJ282" s="67"/>
      <c r="BK282" s="67"/>
      <c r="BL282" s="67"/>
      <c r="BM282" s="67"/>
      <c r="BN282" s="67"/>
      <c r="BR282" s="67"/>
      <c r="BS282" s="67"/>
      <c r="BT282" s="67"/>
      <c r="BU282" s="67"/>
      <c r="BV282" s="67"/>
      <c r="BX282" s="67"/>
      <c r="BY282" s="67"/>
      <c r="BZ282" s="67"/>
      <c r="CS282" s="4"/>
      <c r="CV282"/>
      <c r="CW282"/>
      <c r="CX282"/>
      <c r="CY282"/>
    </row>
    <row r="283" spans="61:103">
      <c r="BI283" s="67"/>
      <c r="BJ283" s="67"/>
      <c r="BK283" s="67"/>
      <c r="BL283" s="67"/>
      <c r="BM283" s="67"/>
      <c r="BN283" s="67"/>
      <c r="BR283" s="67"/>
      <c r="BS283" s="67"/>
      <c r="BT283" s="67"/>
      <c r="BU283" s="67"/>
      <c r="BV283" s="67"/>
      <c r="BX283" s="67"/>
      <c r="BY283" s="67"/>
      <c r="BZ283" s="67"/>
      <c r="CS283" s="4"/>
      <c r="CV283"/>
      <c r="CW283"/>
      <c r="CX283"/>
      <c r="CY283"/>
    </row>
    <row r="284" spans="61:103">
      <c r="BI284" s="67"/>
      <c r="BJ284" s="67"/>
      <c r="BK284" s="67"/>
      <c r="BL284" s="67"/>
      <c r="BM284" s="67"/>
      <c r="BN284" s="67"/>
      <c r="BR284" s="67"/>
      <c r="BS284" s="67"/>
      <c r="BT284" s="67"/>
      <c r="BU284" s="67"/>
      <c r="BV284" s="67"/>
      <c r="BX284" s="67"/>
      <c r="BY284" s="67"/>
      <c r="BZ284" s="67"/>
      <c r="CS284" s="4"/>
      <c r="CV284"/>
      <c r="CW284"/>
      <c r="CX284"/>
      <c r="CY284"/>
    </row>
    <row r="285" spans="61:103">
      <c r="BI285" s="67"/>
      <c r="BJ285" s="67"/>
      <c r="BK285" s="67"/>
      <c r="BL285" s="67"/>
      <c r="BM285" s="67"/>
      <c r="BN285" s="67"/>
      <c r="BR285" s="67"/>
      <c r="BS285" s="67"/>
      <c r="BT285" s="67"/>
      <c r="BU285" s="67"/>
      <c r="BV285" s="67"/>
      <c r="BX285" s="67"/>
      <c r="BY285" s="67"/>
      <c r="BZ285" s="67"/>
      <c r="CS285" s="4"/>
      <c r="CV285"/>
      <c r="CW285"/>
      <c r="CX285"/>
      <c r="CY285"/>
    </row>
    <row r="286" spans="61:103">
      <c r="BI286" s="67"/>
      <c r="BJ286" s="67"/>
      <c r="BK286" s="67"/>
      <c r="BL286" s="67"/>
      <c r="BM286" s="67"/>
      <c r="BN286" s="67"/>
      <c r="BR286" s="67"/>
      <c r="BS286" s="67"/>
      <c r="BT286" s="67"/>
      <c r="BU286" s="67"/>
      <c r="BV286" s="67"/>
      <c r="BX286" s="67"/>
      <c r="BY286" s="67"/>
      <c r="BZ286" s="67"/>
      <c r="CS286" s="4"/>
      <c r="CV286"/>
      <c r="CW286"/>
      <c r="CX286"/>
      <c r="CY286"/>
    </row>
    <row r="287" spans="61:103">
      <c r="BI287" s="67"/>
      <c r="BJ287" s="67"/>
      <c r="BK287" s="67"/>
      <c r="BL287" s="67"/>
      <c r="BM287" s="67"/>
      <c r="BN287" s="67"/>
      <c r="BR287" s="67"/>
      <c r="BS287" s="67"/>
      <c r="BT287" s="67"/>
      <c r="BU287" s="67"/>
      <c r="BV287" s="67"/>
      <c r="BX287" s="67"/>
      <c r="BY287" s="67"/>
      <c r="BZ287" s="67"/>
      <c r="CS287" s="4"/>
      <c r="CV287"/>
      <c r="CW287"/>
      <c r="CX287"/>
      <c r="CY287"/>
    </row>
    <row r="288" spans="61:103">
      <c r="BI288" s="67"/>
      <c r="BJ288" s="67"/>
      <c r="BK288" s="67"/>
      <c r="BL288" s="67"/>
      <c r="BM288" s="67"/>
      <c r="BN288" s="67"/>
      <c r="BR288" s="67"/>
      <c r="BS288" s="67"/>
      <c r="BT288" s="67"/>
      <c r="BU288" s="67"/>
      <c r="BV288" s="67"/>
      <c r="BX288" s="67"/>
      <c r="BY288" s="67"/>
      <c r="BZ288" s="67"/>
      <c r="CS288" s="4"/>
      <c r="CV288"/>
      <c r="CW288"/>
      <c r="CX288"/>
      <c r="CY288"/>
    </row>
    <row r="289" spans="61:103">
      <c r="BI289" s="67"/>
      <c r="BJ289" s="67"/>
      <c r="BK289" s="67"/>
      <c r="BL289" s="67"/>
      <c r="BM289" s="67"/>
      <c r="BN289" s="67"/>
      <c r="BR289" s="67"/>
      <c r="BS289" s="67"/>
      <c r="BT289" s="67"/>
      <c r="BU289" s="67"/>
      <c r="BV289" s="67"/>
      <c r="BX289" s="67"/>
      <c r="BY289" s="67"/>
      <c r="BZ289" s="67"/>
      <c r="CS289" s="4"/>
      <c r="CV289"/>
      <c r="CW289"/>
      <c r="CX289"/>
      <c r="CY289"/>
    </row>
    <row r="290" spans="61:103">
      <c r="BI290" s="67"/>
      <c r="BJ290" s="67"/>
      <c r="BK290" s="67"/>
      <c r="BL290" s="67"/>
      <c r="BM290" s="67"/>
      <c r="BN290" s="67"/>
      <c r="BR290" s="67"/>
      <c r="BS290" s="67"/>
      <c r="BT290" s="67"/>
      <c r="BU290" s="67"/>
      <c r="BV290" s="67"/>
      <c r="BX290" s="67"/>
      <c r="BY290" s="67"/>
      <c r="BZ290" s="67"/>
      <c r="CS290" s="4"/>
      <c r="CV290"/>
      <c r="CW290"/>
      <c r="CX290"/>
      <c r="CY290"/>
    </row>
    <row r="291" spans="61:103">
      <c r="BI291" s="67"/>
      <c r="BJ291" s="67"/>
      <c r="BK291" s="67"/>
      <c r="BL291" s="67"/>
      <c r="BM291" s="67"/>
      <c r="BN291" s="67"/>
      <c r="BR291" s="67"/>
      <c r="BS291" s="67"/>
      <c r="BT291" s="67"/>
      <c r="BU291" s="67"/>
      <c r="BV291" s="67"/>
      <c r="BX291" s="67"/>
      <c r="BY291" s="67"/>
      <c r="BZ291" s="67"/>
      <c r="CS291" s="4"/>
      <c r="CV291"/>
      <c r="CW291"/>
      <c r="CX291"/>
      <c r="CY291"/>
    </row>
    <row r="292" spans="61:103">
      <c r="BI292" s="67"/>
      <c r="BJ292" s="67"/>
      <c r="BK292" s="67"/>
      <c r="BL292" s="67"/>
      <c r="BM292" s="67"/>
      <c r="BN292" s="67"/>
      <c r="BR292" s="67"/>
      <c r="BS292" s="67"/>
      <c r="BT292" s="67"/>
      <c r="BU292" s="67"/>
      <c r="BV292" s="67"/>
      <c r="BX292" s="67"/>
      <c r="BY292" s="67"/>
      <c r="BZ292" s="67"/>
      <c r="CS292" s="4"/>
      <c r="CV292"/>
      <c r="CW292"/>
      <c r="CX292"/>
      <c r="CY292"/>
    </row>
    <row r="293" spans="61:103">
      <c r="BI293" s="67"/>
      <c r="BJ293" s="67"/>
      <c r="BK293" s="67"/>
      <c r="BL293" s="67"/>
      <c r="BM293" s="67"/>
      <c r="BN293" s="67"/>
      <c r="BR293" s="67"/>
      <c r="BS293" s="67"/>
      <c r="BT293" s="67"/>
      <c r="BU293" s="67"/>
      <c r="BV293" s="67"/>
      <c r="BX293" s="67"/>
      <c r="BY293" s="67"/>
      <c r="BZ293" s="67"/>
      <c r="CS293" s="4"/>
      <c r="CV293"/>
      <c r="CW293"/>
      <c r="CX293"/>
      <c r="CY293"/>
    </row>
    <row r="294" spans="61:103">
      <c r="BI294" s="67"/>
      <c r="BJ294" s="67"/>
      <c r="BK294" s="67"/>
      <c r="BL294" s="67"/>
      <c r="BM294" s="67"/>
      <c r="BN294" s="67"/>
      <c r="BR294" s="67"/>
      <c r="BS294" s="67"/>
      <c r="BT294" s="67"/>
      <c r="BU294" s="67"/>
      <c r="BV294" s="67"/>
      <c r="BX294" s="67"/>
      <c r="BY294" s="67"/>
      <c r="BZ294" s="67"/>
      <c r="CS294" s="4"/>
      <c r="CV294"/>
      <c r="CW294"/>
      <c r="CX294"/>
      <c r="CY294"/>
    </row>
    <row r="295" spans="61:103">
      <c r="BI295" s="67"/>
      <c r="BJ295" s="67"/>
      <c r="BK295" s="67"/>
      <c r="BL295" s="67"/>
      <c r="BM295" s="67"/>
      <c r="BN295" s="67"/>
      <c r="BR295" s="67"/>
      <c r="BS295" s="67"/>
      <c r="BT295" s="67"/>
      <c r="BU295" s="67"/>
      <c r="BV295" s="67"/>
      <c r="BX295" s="67"/>
      <c r="BY295" s="67"/>
      <c r="BZ295" s="67"/>
      <c r="CS295" s="4"/>
      <c r="CV295"/>
      <c r="CW295"/>
      <c r="CX295"/>
      <c r="CY295"/>
    </row>
    <row r="296" spans="61:103">
      <c r="BI296" s="67"/>
      <c r="BJ296" s="67"/>
      <c r="BK296" s="67"/>
      <c r="BL296" s="67"/>
      <c r="BM296" s="67"/>
      <c r="BN296" s="67"/>
      <c r="BR296" s="67"/>
      <c r="BS296" s="67"/>
      <c r="BT296" s="67"/>
      <c r="BU296" s="67"/>
      <c r="BV296" s="67"/>
      <c r="BX296" s="67"/>
      <c r="BY296" s="67"/>
      <c r="BZ296" s="67"/>
      <c r="CS296" s="4"/>
      <c r="CV296"/>
      <c r="CW296"/>
      <c r="CX296"/>
      <c r="CY296"/>
    </row>
    <row r="297" spans="61:103">
      <c r="BI297" s="67"/>
      <c r="BJ297" s="67"/>
      <c r="BK297" s="67"/>
      <c r="BL297" s="67"/>
      <c r="BM297" s="67"/>
      <c r="BN297" s="67"/>
      <c r="BR297" s="67"/>
      <c r="BS297" s="67"/>
      <c r="BT297" s="67"/>
      <c r="BU297" s="67"/>
      <c r="BV297" s="67"/>
      <c r="BX297" s="67"/>
      <c r="BY297" s="67"/>
      <c r="BZ297" s="67"/>
      <c r="CS297" s="4"/>
      <c r="CV297"/>
      <c r="CW297"/>
      <c r="CX297"/>
      <c r="CY297"/>
    </row>
    <row r="298" spans="61:103">
      <c r="BI298" s="67"/>
      <c r="BJ298" s="67"/>
      <c r="BK298" s="67"/>
      <c r="BL298" s="67"/>
      <c r="BM298" s="67"/>
      <c r="BN298" s="67"/>
      <c r="BR298" s="67"/>
      <c r="BS298" s="67"/>
      <c r="BT298" s="67"/>
      <c r="BU298" s="67"/>
      <c r="BV298" s="67"/>
      <c r="BX298" s="67"/>
      <c r="BY298" s="67"/>
      <c r="BZ298" s="67"/>
      <c r="CS298" s="4"/>
      <c r="CV298"/>
      <c r="CW298"/>
      <c r="CX298"/>
      <c r="CY298"/>
    </row>
    <row r="299" spans="61:103">
      <c r="BI299" s="67"/>
      <c r="BJ299" s="67"/>
      <c r="BK299" s="67"/>
      <c r="BL299" s="67"/>
      <c r="BM299" s="67"/>
      <c r="BN299" s="67"/>
      <c r="BR299" s="67"/>
      <c r="BS299" s="67"/>
      <c r="BT299" s="67"/>
      <c r="BU299" s="67"/>
      <c r="BV299" s="67"/>
      <c r="BX299" s="67"/>
      <c r="BY299" s="67"/>
      <c r="BZ299" s="67"/>
      <c r="CS299" s="4"/>
      <c r="CV299"/>
      <c r="CW299"/>
      <c r="CX299"/>
      <c r="CY299"/>
    </row>
    <row r="300" spans="61:103">
      <c r="BI300" s="67"/>
      <c r="BJ300" s="67"/>
      <c r="BK300" s="67"/>
      <c r="BL300" s="67"/>
      <c r="BM300" s="67"/>
      <c r="BN300" s="67"/>
      <c r="BR300" s="67"/>
      <c r="BS300" s="67"/>
      <c r="BT300" s="67"/>
      <c r="BU300" s="67"/>
      <c r="BV300" s="67"/>
      <c r="BX300" s="67"/>
      <c r="BY300" s="67"/>
      <c r="BZ300" s="67"/>
      <c r="CS300" s="4"/>
      <c r="CV300"/>
      <c r="CW300"/>
      <c r="CX300"/>
      <c r="CY300"/>
    </row>
    <row r="301" spans="61:103">
      <c r="BI301" s="67"/>
      <c r="BJ301" s="67"/>
      <c r="BK301" s="67"/>
      <c r="BL301" s="67"/>
      <c r="BM301" s="67"/>
      <c r="BN301" s="67"/>
      <c r="BR301" s="67"/>
      <c r="BS301" s="67"/>
      <c r="BT301" s="67"/>
      <c r="BU301" s="67"/>
      <c r="BV301" s="67"/>
      <c r="BX301" s="67"/>
      <c r="BY301" s="67"/>
      <c r="BZ301" s="67"/>
      <c r="CS301" s="4"/>
      <c r="CV301"/>
      <c r="CW301"/>
      <c r="CX301"/>
      <c r="CY301"/>
    </row>
    <row r="302" spans="61:103">
      <c r="BI302" s="67"/>
      <c r="BJ302" s="67"/>
      <c r="BK302" s="67"/>
      <c r="BL302" s="67"/>
      <c r="BM302" s="67"/>
      <c r="BN302" s="67"/>
      <c r="BR302" s="67"/>
      <c r="BS302" s="67"/>
      <c r="BT302" s="67"/>
      <c r="BU302" s="67"/>
      <c r="BV302" s="67"/>
      <c r="BX302" s="67"/>
      <c r="BY302" s="67"/>
      <c r="BZ302" s="67"/>
      <c r="CS302" s="4"/>
      <c r="CV302"/>
      <c r="CW302"/>
      <c r="CX302"/>
      <c r="CY302"/>
    </row>
    <row r="303" spans="61:103">
      <c r="BI303" s="67"/>
      <c r="BJ303" s="67"/>
      <c r="BK303" s="67"/>
      <c r="BL303" s="67"/>
      <c r="BM303" s="67"/>
      <c r="BN303" s="67"/>
      <c r="BR303" s="67"/>
      <c r="BS303" s="67"/>
      <c r="BT303" s="67"/>
      <c r="BU303" s="67"/>
      <c r="BV303" s="67"/>
      <c r="BX303" s="67"/>
      <c r="BY303" s="67"/>
      <c r="BZ303" s="67"/>
      <c r="CS303" s="4"/>
      <c r="CV303"/>
      <c r="CW303"/>
      <c r="CX303"/>
      <c r="CY303"/>
    </row>
    <row r="304" spans="61:103">
      <c r="BI304" s="67"/>
      <c r="BJ304" s="67"/>
      <c r="BK304" s="67"/>
      <c r="BL304" s="67"/>
      <c r="BM304" s="67"/>
      <c r="BN304" s="67"/>
      <c r="BR304" s="67"/>
      <c r="BS304" s="67"/>
      <c r="BT304" s="67"/>
      <c r="BU304" s="67"/>
      <c r="BV304" s="67"/>
      <c r="BX304" s="67"/>
      <c r="BY304" s="67"/>
      <c r="BZ304" s="67"/>
      <c r="CS304" s="4"/>
      <c r="CV304"/>
      <c r="CW304"/>
      <c r="CX304"/>
      <c r="CY304"/>
    </row>
    <row r="305" spans="16:103">
      <c r="BI305" s="67"/>
      <c r="BJ305" s="67"/>
      <c r="BK305" s="67"/>
      <c r="BL305" s="67"/>
      <c r="BM305" s="67"/>
      <c r="BN305" s="67"/>
      <c r="BR305" s="67"/>
      <c r="BS305" s="67"/>
      <c r="BT305" s="67"/>
      <c r="BU305" s="67"/>
      <c r="BV305" s="67"/>
      <c r="BX305" s="67"/>
      <c r="BY305" s="67"/>
      <c r="BZ305" s="67"/>
      <c r="CS305" s="4"/>
      <c r="CV305"/>
      <c r="CW305"/>
      <c r="CX305"/>
      <c r="CY305"/>
    </row>
    <row r="306" spans="16:103">
      <c r="BI306" s="67"/>
      <c r="BJ306" s="67"/>
      <c r="BK306" s="67"/>
      <c r="BL306" s="67"/>
      <c r="BM306" s="67"/>
      <c r="BN306" s="67"/>
      <c r="BR306" s="67"/>
      <c r="BS306" s="67"/>
      <c r="BT306" s="67"/>
      <c r="BU306" s="67"/>
      <c r="BV306" s="67"/>
      <c r="BX306" s="67"/>
      <c r="BY306" s="67"/>
      <c r="BZ306" s="67"/>
      <c r="CS306" s="4"/>
      <c r="CV306"/>
      <c r="CW306"/>
      <c r="CX306"/>
      <c r="CY306"/>
    </row>
    <row r="307" spans="16:103">
      <c r="BI307" s="67"/>
      <c r="BJ307" s="67"/>
      <c r="BK307" s="67"/>
      <c r="BL307" s="67"/>
      <c r="BM307" s="67"/>
      <c r="BN307" s="67"/>
      <c r="BR307" s="67"/>
      <c r="BS307" s="67"/>
      <c r="BT307" s="67"/>
      <c r="BU307" s="67"/>
      <c r="BV307" s="67"/>
      <c r="BX307" s="67"/>
      <c r="BY307" s="67"/>
      <c r="BZ307" s="67"/>
      <c r="CS307" s="4"/>
      <c r="CV307"/>
      <c r="CW307"/>
      <c r="CX307"/>
      <c r="CY307"/>
    </row>
    <row r="308" spans="16:103">
      <c r="BI308" s="67"/>
      <c r="BJ308" s="67"/>
      <c r="BK308" s="67"/>
      <c r="BL308" s="67"/>
      <c r="BM308" s="67"/>
      <c r="BN308" s="67"/>
      <c r="BR308" s="67"/>
      <c r="BS308" s="67"/>
      <c r="BT308" s="67"/>
      <c r="BU308" s="67"/>
      <c r="BV308" s="67"/>
      <c r="BX308" s="67"/>
      <c r="BY308" s="67"/>
      <c r="BZ308" s="67"/>
      <c r="CS308" s="4"/>
      <c r="CV308"/>
      <c r="CW308"/>
      <c r="CX308"/>
      <c r="CY308"/>
    </row>
    <row r="309" spans="16:103">
      <c r="BI309" s="67"/>
      <c r="BJ309" s="67"/>
      <c r="BK309" s="67"/>
      <c r="BL309" s="67"/>
      <c r="BM309" s="67"/>
      <c r="BN309" s="67"/>
      <c r="BR309" s="67"/>
      <c r="BS309" s="67"/>
      <c r="BT309" s="67"/>
      <c r="BU309" s="67"/>
      <c r="BV309" s="67"/>
      <c r="BX309" s="67"/>
      <c r="BY309" s="67"/>
      <c r="BZ309" s="67"/>
      <c r="CS309" s="4"/>
      <c r="CV309"/>
      <c r="CW309"/>
      <c r="CX309"/>
      <c r="CY309"/>
    </row>
    <row r="310" spans="16:103">
      <c r="BI310" s="67"/>
      <c r="BJ310" s="67"/>
      <c r="BK310" s="67"/>
      <c r="BL310" s="67"/>
      <c r="BM310" s="67"/>
      <c r="BN310" s="67"/>
      <c r="BR310" s="67"/>
      <c r="BS310" s="67"/>
      <c r="BT310" s="67"/>
      <c r="BU310" s="67"/>
      <c r="BV310" s="67"/>
      <c r="BX310" s="67"/>
      <c r="BY310" s="67"/>
      <c r="BZ310" s="67"/>
      <c r="CS310" s="4"/>
      <c r="CV310"/>
      <c r="CW310"/>
      <c r="CX310"/>
      <c r="CY310"/>
    </row>
    <row r="311" spans="16:103">
      <c r="BI311" s="67"/>
      <c r="BJ311" s="67"/>
      <c r="BK311" s="67"/>
      <c r="BL311" s="67"/>
      <c r="BM311" s="67"/>
      <c r="BN311" s="67"/>
      <c r="BR311" s="67"/>
      <c r="BS311" s="67"/>
      <c r="BT311" s="67"/>
      <c r="BU311" s="67"/>
      <c r="BV311" s="67"/>
      <c r="BX311" s="67"/>
      <c r="BY311" s="67"/>
      <c r="BZ311" s="67"/>
      <c r="CS311" s="4"/>
      <c r="CV311"/>
      <c r="CW311"/>
      <c r="CX311"/>
      <c r="CY311"/>
    </row>
    <row r="312" spans="16:103">
      <c r="BI312" s="67"/>
      <c r="BJ312" s="67"/>
      <c r="BK312" s="67"/>
      <c r="BL312" s="67"/>
      <c r="BM312" s="67"/>
      <c r="BN312" s="67"/>
      <c r="BR312" s="67"/>
      <c r="BS312" s="67"/>
      <c r="BT312" s="67"/>
      <c r="BU312" s="67"/>
      <c r="BV312" s="67"/>
      <c r="BX312" s="67"/>
      <c r="BY312" s="67"/>
      <c r="BZ312" s="67"/>
      <c r="CS312" s="4"/>
      <c r="CV312"/>
      <c r="CW312"/>
      <c r="CX312"/>
      <c r="CY312"/>
    </row>
    <row r="313" spans="16:103">
      <c r="BI313" s="67"/>
      <c r="BJ313" s="67"/>
      <c r="BK313" s="67"/>
      <c r="BL313" s="67"/>
      <c r="BM313" s="67"/>
      <c r="BN313" s="67"/>
      <c r="BR313" s="67"/>
      <c r="BS313" s="67"/>
      <c r="BT313" s="67"/>
      <c r="BU313" s="67"/>
      <c r="BV313" s="67"/>
      <c r="BX313" s="67"/>
      <c r="BY313" s="67"/>
      <c r="BZ313" s="67"/>
      <c r="CS313" s="4"/>
      <c r="CV313"/>
      <c r="CW313"/>
      <c r="CX313"/>
      <c r="CY313"/>
    </row>
    <row r="314" spans="16:103">
      <c r="BI314" s="67"/>
      <c r="BJ314" s="67"/>
      <c r="BK314" s="67"/>
      <c r="BL314" s="67"/>
      <c r="BM314" s="67"/>
      <c r="BN314" s="67"/>
      <c r="BR314" s="67"/>
      <c r="BS314" s="67"/>
      <c r="BT314" s="67"/>
      <c r="BU314" s="67"/>
      <c r="BV314" s="67"/>
      <c r="BX314" s="67"/>
      <c r="BY314" s="67"/>
      <c r="BZ314" s="67"/>
      <c r="CS314" s="4"/>
      <c r="CV314"/>
      <c r="CW314"/>
      <c r="CX314"/>
      <c r="CY314"/>
    </row>
    <row r="315" spans="16:103">
      <c r="BI315" s="67"/>
      <c r="BJ315" s="67"/>
      <c r="BK315" s="67"/>
      <c r="BL315" s="67"/>
      <c r="BM315" s="67"/>
      <c r="BN315" s="67"/>
      <c r="BR315" s="67"/>
      <c r="BS315" s="67"/>
      <c r="BT315" s="67"/>
      <c r="BU315" s="67"/>
      <c r="BV315" s="67"/>
      <c r="BX315" s="67"/>
      <c r="BY315" s="67"/>
      <c r="BZ315" s="67"/>
      <c r="CS315" s="4"/>
      <c r="CV315"/>
      <c r="CW315"/>
      <c r="CX315"/>
      <c r="CY315"/>
    </row>
    <row r="316" spans="16:103">
      <c r="BI316" s="67"/>
      <c r="BJ316" s="67"/>
      <c r="BK316" s="67"/>
      <c r="BL316" s="67"/>
      <c r="BM316" s="67"/>
      <c r="BN316" s="67"/>
      <c r="BR316" s="67"/>
      <c r="BS316" s="67"/>
      <c r="BT316" s="67"/>
      <c r="BU316" s="67"/>
      <c r="BV316" s="67"/>
      <c r="BX316" s="67"/>
      <c r="BY316" s="67"/>
      <c r="BZ316" s="67"/>
      <c r="CS316" s="4"/>
      <c r="CV316"/>
      <c r="CW316"/>
      <c r="CX316"/>
      <c r="CY316"/>
    </row>
    <row r="317" spans="16:103">
      <c r="P317">
        <v>6</v>
      </c>
      <c r="Q317" s="3" t="s">
        <v>98</v>
      </c>
      <c r="BI317" s="67"/>
      <c r="BJ317" s="67"/>
      <c r="BK317" s="67"/>
      <c r="BL317" s="67"/>
      <c r="BM317" s="67"/>
      <c r="BN317" s="67"/>
      <c r="BR317" s="67"/>
      <c r="BS317" s="67"/>
      <c r="BT317" s="67"/>
      <c r="BU317" s="67"/>
      <c r="BV317" s="67"/>
      <c r="BX317" s="67"/>
      <c r="BY317" s="67"/>
      <c r="BZ317" s="67"/>
      <c r="CS317" s="4"/>
      <c r="CV317"/>
      <c r="CW317"/>
      <c r="CX317"/>
      <c r="CY317"/>
    </row>
    <row r="318" spans="16:103">
      <c r="P318">
        <v>7</v>
      </c>
      <c r="Q318" s="3" t="s">
        <v>99</v>
      </c>
      <c r="BI318" s="67"/>
      <c r="BJ318" s="67"/>
      <c r="BK318" s="67"/>
      <c r="BL318" s="67"/>
      <c r="BM318" s="67"/>
      <c r="BN318" s="67"/>
      <c r="BR318" s="67"/>
      <c r="BS318" s="67"/>
      <c r="BT318" s="67"/>
      <c r="BU318" s="67"/>
      <c r="BV318" s="67"/>
      <c r="BX318" s="67"/>
      <c r="BY318" s="67"/>
      <c r="BZ318" s="67"/>
      <c r="CS318" s="4"/>
      <c r="CV318"/>
      <c r="CW318"/>
      <c r="CX318"/>
      <c r="CY318"/>
    </row>
    <row r="319" spans="16:103">
      <c r="P319">
        <v>8</v>
      </c>
      <c r="Q319" s="378" t="s">
        <v>100</v>
      </c>
      <c r="BI319" s="67"/>
      <c r="BJ319" s="67"/>
      <c r="BK319" s="67"/>
      <c r="BL319" s="67"/>
      <c r="BM319" s="67"/>
      <c r="BN319" s="67"/>
      <c r="BR319" s="67"/>
      <c r="BS319" s="67"/>
      <c r="BT319" s="67"/>
      <c r="BU319" s="67"/>
      <c r="BV319" s="67"/>
      <c r="BX319" s="67"/>
      <c r="BY319" s="67"/>
      <c r="BZ319" s="67"/>
      <c r="CS319" s="4"/>
      <c r="CV319"/>
      <c r="CW319"/>
      <c r="CX319"/>
      <c r="CY319"/>
    </row>
    <row r="320" spans="16:103">
      <c r="P320">
        <v>9</v>
      </c>
      <c r="Q320" s="3" t="s">
        <v>101</v>
      </c>
      <c r="BI320" s="67"/>
      <c r="BJ320" s="67"/>
      <c r="BK320" s="67"/>
      <c r="BL320" s="67"/>
      <c r="BM320" s="67"/>
      <c r="BN320" s="67"/>
      <c r="BR320" s="67"/>
      <c r="BS320" s="67"/>
      <c r="BT320" s="67"/>
      <c r="BU320" s="67"/>
      <c r="BV320" s="67"/>
      <c r="BX320" s="67"/>
      <c r="BY320" s="67"/>
      <c r="BZ320" s="67"/>
      <c r="CS320" s="4"/>
      <c r="CV320"/>
      <c r="CW320"/>
      <c r="CX320"/>
      <c r="CY320"/>
    </row>
    <row r="321" spans="61:103">
      <c r="BI321" s="67"/>
      <c r="BJ321" s="67"/>
      <c r="BK321" s="67"/>
      <c r="BL321" s="67"/>
      <c r="BM321" s="67"/>
      <c r="BN321" s="67"/>
      <c r="BR321" s="67"/>
      <c r="BS321" s="67"/>
      <c r="BT321" s="67"/>
      <c r="BU321" s="67"/>
      <c r="BV321" s="67"/>
      <c r="BX321" s="67"/>
      <c r="BY321" s="67"/>
      <c r="BZ321" s="67"/>
      <c r="CS321" s="4"/>
      <c r="CV321"/>
      <c r="CW321"/>
      <c r="CX321"/>
      <c r="CY321"/>
    </row>
    <row r="322" spans="61:103">
      <c r="BI322" s="67"/>
      <c r="BJ322" s="67"/>
      <c r="BK322" s="67"/>
      <c r="BL322" s="67"/>
      <c r="BM322" s="67"/>
      <c r="BN322" s="67"/>
      <c r="BR322" s="67"/>
      <c r="BS322" s="67"/>
      <c r="BT322" s="67"/>
      <c r="BU322" s="67"/>
      <c r="BV322" s="67"/>
      <c r="BX322" s="67"/>
      <c r="BY322" s="67"/>
      <c r="BZ322" s="67"/>
      <c r="CS322" s="4"/>
      <c r="CV322"/>
      <c r="CW322"/>
      <c r="CX322"/>
      <c r="CY322"/>
    </row>
    <row r="323" spans="61:103">
      <c r="BI323" s="67"/>
      <c r="BJ323" s="67"/>
      <c r="BK323" s="67"/>
      <c r="BL323" s="67"/>
      <c r="BM323" s="67"/>
      <c r="BN323" s="67"/>
      <c r="BR323" s="67"/>
      <c r="BS323" s="67"/>
      <c r="BT323" s="67"/>
      <c r="BU323" s="67"/>
      <c r="BV323" s="67"/>
      <c r="BX323" s="67"/>
      <c r="BY323" s="67"/>
      <c r="BZ323" s="67"/>
      <c r="CS323" s="4"/>
      <c r="CV323"/>
      <c r="CW323"/>
      <c r="CX323"/>
      <c r="CY323"/>
    </row>
    <row r="324" spans="61:103">
      <c r="BI324" s="67"/>
      <c r="BJ324" s="67"/>
      <c r="BK324" s="67"/>
      <c r="BL324" s="67"/>
      <c r="BM324" s="67"/>
      <c r="BN324" s="67"/>
      <c r="BR324" s="67"/>
      <c r="BS324" s="67"/>
      <c r="BT324" s="67"/>
      <c r="BU324" s="67"/>
      <c r="BV324" s="67"/>
      <c r="BX324" s="67"/>
      <c r="BY324" s="67"/>
      <c r="BZ324" s="67"/>
      <c r="CS324" s="4"/>
      <c r="CV324"/>
      <c r="CW324"/>
      <c r="CX324"/>
      <c r="CY324"/>
    </row>
    <row r="325" spans="61:103">
      <c r="BI325" s="67"/>
      <c r="BJ325" s="67"/>
      <c r="BK325" s="67"/>
      <c r="BL325" s="67"/>
      <c r="BM325" s="67"/>
      <c r="BN325" s="67"/>
      <c r="BR325" s="67"/>
      <c r="BS325" s="67"/>
      <c r="BT325" s="67"/>
      <c r="BU325" s="67"/>
      <c r="BV325" s="67"/>
      <c r="BX325" s="67"/>
      <c r="BY325" s="67"/>
      <c r="BZ325" s="67"/>
      <c r="CS325" s="4"/>
      <c r="CV325"/>
      <c r="CW325"/>
      <c r="CX325"/>
      <c r="CY325"/>
    </row>
    <row r="326" spans="61:103">
      <c r="BI326" s="67"/>
      <c r="BJ326" s="67"/>
      <c r="BK326" s="67"/>
      <c r="BL326" s="67"/>
      <c r="BM326" s="67"/>
      <c r="BN326" s="67"/>
      <c r="BR326" s="67"/>
      <c r="BS326" s="67"/>
      <c r="BT326" s="67"/>
      <c r="BU326" s="67"/>
      <c r="BV326" s="67"/>
      <c r="BX326" s="67"/>
      <c r="BY326" s="67"/>
      <c r="BZ326" s="67"/>
      <c r="CS326" s="4"/>
      <c r="CV326"/>
      <c r="CW326"/>
      <c r="CX326"/>
      <c r="CY326"/>
    </row>
    <row r="327" spans="61:103">
      <c r="BI327" s="67"/>
      <c r="BJ327" s="67"/>
      <c r="BK327" s="67"/>
      <c r="BL327" s="67"/>
      <c r="BM327" s="67"/>
      <c r="BN327" s="67"/>
      <c r="BR327" s="67"/>
      <c r="BS327" s="67"/>
      <c r="BT327" s="67"/>
      <c r="BU327" s="67"/>
      <c r="BV327" s="67"/>
      <c r="BX327" s="67"/>
      <c r="BY327" s="67"/>
      <c r="BZ327" s="67"/>
      <c r="CS327" s="4"/>
      <c r="CV327"/>
      <c r="CW327"/>
      <c r="CX327"/>
      <c r="CY327"/>
    </row>
    <row r="328" spans="61:103">
      <c r="BI328" s="67"/>
      <c r="BJ328" s="67"/>
      <c r="BK328" s="67"/>
      <c r="BL328" s="67"/>
      <c r="BM328" s="67"/>
      <c r="BN328" s="67"/>
      <c r="BR328" s="67"/>
      <c r="BS328" s="67"/>
      <c r="BT328" s="67"/>
      <c r="BU328" s="67"/>
      <c r="BV328" s="67"/>
      <c r="BX328" s="67"/>
      <c r="BY328" s="67"/>
      <c r="BZ328" s="67"/>
      <c r="CS328" s="4"/>
      <c r="CV328"/>
      <c r="CW328"/>
      <c r="CX328"/>
      <c r="CY328"/>
    </row>
    <row r="329" spans="61:103">
      <c r="BI329" s="67"/>
      <c r="BJ329" s="67"/>
      <c r="BK329" s="67"/>
      <c r="BL329" s="67"/>
      <c r="BM329" s="67"/>
      <c r="BN329" s="67"/>
      <c r="BR329" s="67"/>
      <c r="BS329" s="67"/>
      <c r="BT329" s="67"/>
      <c r="BU329" s="67"/>
      <c r="BV329" s="67"/>
      <c r="BX329" s="67"/>
      <c r="BY329" s="67"/>
      <c r="BZ329" s="67"/>
      <c r="CS329" s="4"/>
      <c r="CV329"/>
      <c r="CW329"/>
      <c r="CX329"/>
      <c r="CY329"/>
    </row>
    <row r="330" spans="61:103">
      <c r="BI330" s="67"/>
      <c r="BJ330" s="67"/>
      <c r="BK330" s="67"/>
      <c r="BL330" s="67"/>
      <c r="BM330" s="67"/>
      <c r="BN330" s="67"/>
      <c r="BR330" s="67"/>
      <c r="BS330" s="67"/>
      <c r="BT330" s="67"/>
      <c r="BU330" s="67"/>
      <c r="BV330" s="67"/>
      <c r="BX330" s="67"/>
      <c r="BY330" s="67"/>
      <c r="BZ330" s="67"/>
      <c r="CS330" s="4"/>
      <c r="CV330"/>
      <c r="CW330"/>
      <c r="CX330"/>
      <c r="CY330"/>
    </row>
    <row r="331" spans="61:103">
      <c r="BI331" s="67"/>
      <c r="BJ331" s="67"/>
      <c r="BK331" s="67"/>
      <c r="BL331" s="67"/>
      <c r="BM331" s="67"/>
      <c r="BN331" s="67"/>
      <c r="BR331" s="67"/>
      <c r="BS331" s="67"/>
      <c r="BT331" s="67"/>
      <c r="BU331" s="67"/>
      <c r="BV331" s="67"/>
      <c r="BX331" s="67"/>
      <c r="BY331" s="67"/>
      <c r="BZ331" s="67"/>
      <c r="CS331" s="4"/>
      <c r="CV331"/>
      <c r="CW331"/>
      <c r="CX331"/>
      <c r="CY331"/>
    </row>
    <row r="332" spans="61:103">
      <c r="BI332" s="67"/>
      <c r="BJ332" s="67"/>
      <c r="BK332" s="67"/>
      <c r="BL332" s="67"/>
      <c r="BM332" s="67"/>
      <c r="BN332" s="67"/>
      <c r="BR332" s="67"/>
      <c r="BS332" s="67"/>
      <c r="BT332" s="67"/>
      <c r="BU332" s="67"/>
      <c r="BV332" s="67"/>
      <c r="BX332" s="67"/>
      <c r="BY332" s="67"/>
      <c r="BZ332" s="67"/>
      <c r="CS332" s="4"/>
      <c r="CV332"/>
      <c r="CW332"/>
      <c r="CX332"/>
      <c r="CY332"/>
    </row>
    <row r="333" spans="61:103">
      <c r="BI333" s="67"/>
      <c r="BJ333" s="67"/>
      <c r="BK333" s="67"/>
      <c r="BL333" s="67"/>
      <c r="BM333" s="67"/>
      <c r="BN333" s="67"/>
      <c r="BR333" s="67"/>
      <c r="BS333" s="67"/>
      <c r="BT333" s="67"/>
      <c r="BU333" s="67"/>
      <c r="BV333" s="67"/>
      <c r="BX333" s="67"/>
      <c r="BY333" s="67"/>
      <c r="BZ333" s="67"/>
      <c r="CS333" s="4"/>
      <c r="CV333"/>
      <c r="CW333"/>
      <c r="CX333"/>
      <c r="CY333"/>
    </row>
    <row r="334" spans="61:103">
      <c r="BI334" s="67"/>
      <c r="BJ334" s="67"/>
      <c r="BK334" s="67"/>
      <c r="BL334" s="67"/>
      <c r="BM334" s="67"/>
      <c r="BN334" s="67"/>
      <c r="BR334" s="67"/>
      <c r="BS334" s="67"/>
      <c r="BT334" s="67"/>
      <c r="BU334" s="67"/>
      <c r="BV334" s="67"/>
      <c r="BX334" s="67"/>
      <c r="BY334" s="67"/>
      <c r="BZ334" s="67"/>
      <c r="CS334" s="4"/>
      <c r="CV334"/>
      <c r="CW334"/>
      <c r="CX334"/>
      <c r="CY334"/>
    </row>
    <row r="335" spans="61:103">
      <c r="BI335" s="67"/>
      <c r="BJ335" s="67"/>
      <c r="BK335" s="67"/>
      <c r="BL335" s="67"/>
      <c r="BM335" s="67"/>
      <c r="BN335" s="67"/>
      <c r="BR335" s="67"/>
      <c r="BS335" s="67"/>
      <c r="BT335" s="67"/>
      <c r="BU335" s="67"/>
      <c r="BV335" s="67"/>
      <c r="BX335" s="67"/>
      <c r="BY335" s="67"/>
      <c r="BZ335" s="67"/>
      <c r="CS335" s="4"/>
      <c r="CV335"/>
      <c r="CW335"/>
      <c r="CX335"/>
      <c r="CY335"/>
    </row>
    <row r="336" spans="61:103">
      <c r="BI336" s="67"/>
      <c r="BJ336" s="67"/>
      <c r="BK336" s="67"/>
      <c r="BL336" s="67"/>
      <c r="BM336" s="67"/>
      <c r="BN336" s="67"/>
      <c r="BR336" s="67"/>
      <c r="BS336" s="67"/>
      <c r="BT336" s="67"/>
      <c r="BU336" s="67"/>
      <c r="BV336" s="67"/>
      <c r="BX336" s="67"/>
      <c r="BY336" s="67"/>
      <c r="BZ336" s="67"/>
      <c r="CS336" s="4"/>
      <c r="CV336"/>
      <c r="CW336"/>
      <c r="CX336"/>
      <c r="CY336"/>
    </row>
    <row r="337" spans="61:103">
      <c r="BI337" s="67"/>
      <c r="BJ337" s="67"/>
      <c r="BK337" s="67"/>
      <c r="BL337" s="67"/>
      <c r="BM337" s="67"/>
      <c r="BN337" s="67"/>
      <c r="BR337" s="67"/>
      <c r="BS337" s="67"/>
      <c r="BT337" s="67"/>
      <c r="BU337" s="67"/>
      <c r="BV337" s="67"/>
      <c r="BX337" s="67"/>
      <c r="BY337" s="67"/>
      <c r="BZ337" s="67"/>
      <c r="CS337" s="4"/>
      <c r="CV337"/>
      <c r="CW337"/>
      <c r="CX337"/>
      <c r="CY337"/>
    </row>
    <row r="338" spans="61:103">
      <c r="BI338" s="67"/>
      <c r="BJ338" s="67"/>
      <c r="BK338" s="67"/>
      <c r="BL338" s="67"/>
      <c r="BM338" s="67"/>
      <c r="BN338" s="67"/>
      <c r="BR338" s="67"/>
      <c r="BS338" s="67"/>
      <c r="BT338" s="67"/>
      <c r="BU338" s="67"/>
      <c r="BV338" s="67"/>
      <c r="BX338" s="67"/>
      <c r="BY338" s="67"/>
      <c r="BZ338" s="67"/>
      <c r="CS338" s="4"/>
      <c r="CV338"/>
      <c r="CW338"/>
      <c r="CX338"/>
      <c r="CY338"/>
    </row>
    <row r="339" spans="61:103">
      <c r="BI339" s="67"/>
      <c r="BJ339" s="67"/>
      <c r="BK339" s="67"/>
      <c r="BL339" s="67"/>
      <c r="BM339" s="67"/>
      <c r="BN339" s="67"/>
      <c r="BR339" s="67"/>
      <c r="BS339" s="67"/>
      <c r="BT339" s="67"/>
      <c r="BU339" s="67"/>
      <c r="BV339" s="67"/>
      <c r="BX339" s="67"/>
      <c r="BY339" s="67"/>
      <c r="BZ339" s="67"/>
      <c r="CS339" s="4"/>
      <c r="CV339"/>
      <c r="CW339"/>
      <c r="CX339"/>
      <c r="CY339"/>
    </row>
    <row r="340" spans="61:103">
      <c r="BI340" s="67"/>
      <c r="BJ340" s="67"/>
      <c r="BK340" s="67"/>
      <c r="BL340" s="67"/>
      <c r="BM340" s="67"/>
      <c r="BN340" s="67"/>
      <c r="BR340" s="67"/>
      <c r="BS340" s="67"/>
      <c r="BT340" s="67"/>
      <c r="BU340" s="67"/>
      <c r="BV340" s="67"/>
      <c r="BX340" s="67"/>
      <c r="BY340" s="67"/>
      <c r="BZ340" s="67"/>
      <c r="CS340" s="4"/>
      <c r="CV340"/>
      <c r="CW340"/>
      <c r="CX340"/>
      <c r="CY340"/>
    </row>
    <row r="341" spans="61:103">
      <c r="BI341" s="67"/>
      <c r="BJ341" s="67"/>
      <c r="BK341" s="67"/>
      <c r="BL341" s="67"/>
      <c r="BM341" s="67"/>
      <c r="BN341" s="67"/>
      <c r="BR341" s="67"/>
      <c r="BS341" s="67"/>
      <c r="BT341" s="67"/>
      <c r="BU341" s="67"/>
      <c r="BV341" s="67"/>
      <c r="BX341" s="67"/>
      <c r="BY341" s="67"/>
      <c r="BZ341" s="67"/>
      <c r="CS341" s="4"/>
      <c r="CV341"/>
      <c r="CW341"/>
      <c r="CX341"/>
      <c r="CY341"/>
    </row>
    <row r="342" spans="61:103">
      <c r="BI342" s="67"/>
      <c r="BJ342" s="67"/>
      <c r="BK342" s="67"/>
      <c r="BL342" s="67"/>
      <c r="BM342" s="67"/>
      <c r="BN342" s="67"/>
      <c r="BR342" s="67"/>
      <c r="BS342" s="67"/>
      <c r="BT342" s="67"/>
      <c r="BU342" s="67"/>
      <c r="BV342" s="67"/>
      <c r="BX342" s="67"/>
      <c r="BY342" s="67"/>
      <c r="BZ342" s="67"/>
      <c r="CS342" s="4"/>
      <c r="CV342"/>
      <c r="CW342"/>
      <c r="CX342"/>
      <c r="CY342"/>
    </row>
    <row r="343" spans="61:103">
      <c r="BI343" s="67"/>
      <c r="BJ343" s="67"/>
      <c r="BK343" s="67"/>
      <c r="BL343" s="67"/>
      <c r="BM343" s="67"/>
      <c r="BN343" s="67"/>
      <c r="BR343" s="67"/>
      <c r="BS343" s="67"/>
      <c r="BT343" s="67"/>
      <c r="BU343" s="67"/>
      <c r="BV343" s="67"/>
      <c r="BX343" s="67"/>
      <c r="BY343" s="67"/>
      <c r="BZ343" s="67"/>
      <c r="CS343" s="4"/>
      <c r="CV343"/>
      <c r="CW343"/>
      <c r="CX343"/>
      <c r="CY343"/>
    </row>
    <row r="344" spans="61:103">
      <c r="BI344" s="67"/>
      <c r="BJ344" s="67"/>
      <c r="BK344" s="67"/>
      <c r="BL344" s="67"/>
      <c r="BM344" s="67"/>
      <c r="BN344" s="67"/>
      <c r="BR344" s="67"/>
      <c r="BS344" s="67"/>
      <c r="BT344" s="67"/>
      <c r="BU344" s="67"/>
      <c r="BV344" s="67"/>
      <c r="BX344" s="67"/>
      <c r="BY344" s="67"/>
      <c r="BZ344" s="67"/>
      <c r="CS344" s="4"/>
      <c r="CV344"/>
      <c r="CW344"/>
      <c r="CX344"/>
      <c r="CY344"/>
    </row>
    <row r="345" spans="61:103">
      <c r="BI345" s="67"/>
      <c r="BJ345" s="67"/>
      <c r="BK345" s="67"/>
      <c r="BL345" s="67"/>
      <c r="BM345" s="67"/>
      <c r="BN345" s="67"/>
      <c r="BR345" s="67"/>
      <c r="BS345" s="67"/>
      <c r="BT345" s="67"/>
      <c r="BU345" s="67"/>
      <c r="BV345" s="67"/>
      <c r="BX345" s="67"/>
      <c r="BY345" s="67"/>
      <c r="BZ345" s="67"/>
      <c r="CS345" s="4"/>
      <c r="CV345"/>
      <c r="CW345"/>
      <c r="CX345"/>
      <c r="CY345"/>
    </row>
    <row r="346" spans="61:103">
      <c r="BI346" s="67"/>
      <c r="BJ346" s="67"/>
      <c r="BK346" s="67"/>
      <c r="BL346" s="67"/>
      <c r="BM346" s="67"/>
      <c r="BN346" s="67"/>
      <c r="BR346" s="67"/>
      <c r="BS346" s="67"/>
      <c r="BT346" s="67"/>
      <c r="BU346" s="67"/>
      <c r="BV346" s="67"/>
      <c r="BX346" s="67"/>
      <c r="BY346" s="67"/>
      <c r="BZ346" s="67"/>
      <c r="CS346" s="4"/>
      <c r="CV346"/>
      <c r="CW346"/>
      <c r="CX346"/>
      <c r="CY346"/>
    </row>
    <row r="347" spans="61:103">
      <c r="BI347" s="67"/>
      <c r="BJ347" s="67"/>
      <c r="BK347" s="67"/>
      <c r="BL347" s="67"/>
      <c r="BM347" s="67"/>
      <c r="BN347" s="67"/>
      <c r="BR347" s="67"/>
      <c r="BS347" s="67"/>
      <c r="BT347" s="67"/>
      <c r="BU347" s="67"/>
      <c r="BV347" s="67"/>
      <c r="BX347" s="67"/>
      <c r="BY347" s="67"/>
      <c r="BZ347" s="67"/>
      <c r="CS347" s="4"/>
      <c r="CV347"/>
      <c r="CW347"/>
      <c r="CX347"/>
      <c r="CY347"/>
    </row>
    <row r="348" spans="61:103">
      <c r="BI348" s="67"/>
      <c r="BJ348" s="67"/>
      <c r="BK348" s="67"/>
      <c r="BL348" s="67"/>
      <c r="BM348" s="67"/>
      <c r="BN348" s="67"/>
      <c r="BR348" s="67"/>
      <c r="BS348" s="67"/>
      <c r="BT348" s="67"/>
      <c r="BU348" s="67"/>
      <c r="BV348" s="67"/>
      <c r="BX348" s="67"/>
      <c r="BY348" s="67"/>
      <c r="BZ348" s="67"/>
      <c r="CS348" s="4"/>
      <c r="CV348"/>
      <c r="CW348"/>
      <c r="CX348"/>
      <c r="CY348"/>
    </row>
    <row r="349" spans="61:103">
      <c r="BI349" s="67"/>
      <c r="BJ349" s="67"/>
      <c r="BK349" s="67"/>
      <c r="BL349" s="67"/>
      <c r="BM349" s="67"/>
      <c r="BN349" s="67"/>
      <c r="BR349" s="67"/>
      <c r="BS349" s="67"/>
      <c r="BT349" s="67"/>
      <c r="BU349" s="67"/>
      <c r="BV349" s="67"/>
      <c r="BX349" s="67"/>
      <c r="BY349" s="67"/>
      <c r="BZ349" s="67"/>
      <c r="CS349" s="4"/>
      <c r="CV349"/>
      <c r="CW349"/>
      <c r="CX349"/>
      <c r="CY349"/>
    </row>
    <row r="350" spans="61:103">
      <c r="BI350" s="67"/>
      <c r="BJ350" s="67"/>
      <c r="BK350" s="67"/>
      <c r="BL350" s="67"/>
      <c r="BM350" s="67"/>
      <c r="BN350" s="67"/>
      <c r="BR350" s="67"/>
      <c r="BS350" s="67"/>
      <c r="BT350" s="67"/>
      <c r="BU350" s="67"/>
      <c r="BV350" s="67"/>
      <c r="BX350" s="67"/>
      <c r="BY350" s="67"/>
      <c r="BZ350" s="67"/>
      <c r="CS350" s="4"/>
      <c r="CV350"/>
      <c r="CW350"/>
      <c r="CX350"/>
      <c r="CY350"/>
    </row>
    <row r="351" spans="61:103">
      <c r="BI351" s="67"/>
      <c r="BJ351" s="67"/>
      <c r="BK351" s="67"/>
      <c r="BL351" s="67"/>
      <c r="BM351" s="67"/>
      <c r="BN351" s="67"/>
      <c r="BR351" s="67"/>
      <c r="BS351" s="67"/>
      <c r="BT351" s="67"/>
      <c r="BU351" s="67"/>
      <c r="BV351" s="67"/>
      <c r="BX351" s="67"/>
      <c r="BY351" s="67"/>
      <c r="BZ351" s="67"/>
      <c r="CS351" s="4"/>
      <c r="CV351"/>
      <c r="CW351"/>
      <c r="CX351"/>
      <c r="CY351"/>
    </row>
    <row r="352" spans="61:103">
      <c r="BI352" s="67"/>
      <c r="BJ352" s="67"/>
      <c r="BK352" s="67"/>
      <c r="BL352" s="67"/>
      <c r="BM352" s="67"/>
      <c r="BN352" s="67"/>
      <c r="BR352" s="67"/>
      <c r="BS352" s="67"/>
      <c r="BT352" s="67"/>
      <c r="BU352" s="67"/>
      <c r="BV352" s="67"/>
      <c r="BX352" s="67"/>
      <c r="BY352" s="67"/>
      <c r="BZ352" s="67"/>
      <c r="CS352" s="4"/>
      <c r="CV352"/>
      <c r="CW352"/>
      <c r="CX352"/>
      <c r="CY352"/>
    </row>
    <row r="353" spans="61:105">
      <c r="BI353" s="67"/>
      <c r="BJ353" s="67"/>
      <c r="BK353" s="67"/>
      <c r="BL353" s="67"/>
      <c r="BM353" s="67"/>
      <c r="BN353" s="67"/>
      <c r="BR353" s="67"/>
      <c r="BS353" s="67"/>
      <c r="BT353" s="67"/>
      <c r="BU353" s="67"/>
      <c r="BV353" s="67"/>
      <c r="BX353" s="67"/>
      <c r="BY353" s="67"/>
      <c r="BZ353" s="67"/>
      <c r="CS353" s="4"/>
      <c r="CV353"/>
      <c r="CW353"/>
      <c r="CX353"/>
      <c r="CY353"/>
    </row>
    <row r="354" spans="61:105">
      <c r="BI354" s="67"/>
      <c r="BJ354" s="67"/>
      <c r="BK354" s="67"/>
      <c r="BL354" s="67"/>
      <c r="BM354" s="67"/>
      <c r="BN354" s="67"/>
      <c r="BR354" s="67"/>
      <c r="BS354" s="67"/>
      <c r="BT354" s="67"/>
      <c r="BU354" s="67"/>
      <c r="BV354" s="67"/>
      <c r="BX354" s="67"/>
      <c r="BY354" s="67"/>
      <c r="BZ354" s="67"/>
      <c r="CS354" s="4"/>
    </row>
    <row r="355" spans="61:105">
      <c r="BI355" s="67"/>
      <c r="BJ355" s="67"/>
      <c r="BK355" s="67"/>
      <c r="BL355" s="67"/>
      <c r="BM355" s="67"/>
      <c r="BN355" s="67"/>
      <c r="BR355" s="67"/>
      <c r="BS355" s="67"/>
      <c r="BT355" s="67"/>
      <c r="BU355" s="67"/>
      <c r="BV355" s="67"/>
      <c r="BX355" s="67"/>
      <c r="BY355" s="67"/>
      <c r="BZ355" s="67"/>
      <c r="CS355" s="4"/>
    </row>
    <row r="356" spans="61:105">
      <c r="BI356" s="67"/>
      <c r="BJ356" s="67"/>
      <c r="BK356" s="67"/>
      <c r="BL356" s="67"/>
      <c r="BM356" s="67"/>
      <c r="BN356" s="67"/>
      <c r="BR356" s="67"/>
      <c r="BS356" s="67"/>
      <c r="BT356" s="67"/>
      <c r="BU356" s="67"/>
      <c r="BV356" s="67"/>
      <c r="BX356" s="67"/>
      <c r="BY356" s="67"/>
      <c r="BZ356" s="67"/>
      <c r="CS356" s="4"/>
    </row>
    <row r="357" spans="61:105">
      <c r="BI357" s="67"/>
      <c r="BJ357" s="67"/>
      <c r="BK357" s="67"/>
      <c r="BL357" s="67"/>
      <c r="BM357" s="67"/>
      <c r="BN357" s="67"/>
      <c r="BR357" s="67"/>
      <c r="BS357" s="67"/>
      <c r="BT357" s="67"/>
      <c r="BU357" s="67"/>
      <c r="BV357" s="67"/>
      <c r="BX357" s="67"/>
      <c r="BY357" s="67"/>
      <c r="BZ357" s="67"/>
      <c r="CQ357" s="1"/>
      <c r="CR357" s="1"/>
      <c r="CS357" s="4"/>
      <c r="CT357" s="1"/>
      <c r="CU357" s="1"/>
      <c r="CZ357" s="1"/>
      <c r="DA357" s="1"/>
    </row>
    <row r="358" spans="61:105">
      <c r="BI358" s="67"/>
      <c r="BJ358" s="67"/>
      <c r="BK358" s="67"/>
      <c r="BL358" s="67"/>
      <c r="BM358" s="67"/>
      <c r="BN358" s="67"/>
      <c r="BR358" s="67"/>
      <c r="BS358" s="67"/>
      <c r="BT358" s="67"/>
      <c r="BU358" s="67"/>
      <c r="BV358" s="67"/>
      <c r="BX358" s="67"/>
      <c r="BY358" s="67"/>
      <c r="BZ358" s="67"/>
      <c r="CQ358" s="1"/>
      <c r="CR358" s="1"/>
      <c r="CS358" s="4"/>
      <c r="CT358" s="1"/>
      <c r="CU358" s="1"/>
      <c r="CZ358" s="1"/>
      <c r="DA358" s="1"/>
    </row>
    <row r="359" spans="61:105">
      <c r="BI359" s="67"/>
      <c r="BJ359" s="67"/>
      <c r="BK359" s="67"/>
      <c r="BL359" s="67"/>
      <c r="BM359" s="67"/>
      <c r="BN359" s="67"/>
      <c r="BR359" s="67"/>
      <c r="BS359" s="67"/>
      <c r="BT359" s="67"/>
      <c r="BU359" s="67"/>
      <c r="BV359" s="67"/>
      <c r="BX359" s="67"/>
      <c r="BY359" s="67"/>
      <c r="BZ359" s="67"/>
      <c r="CQ359" s="1"/>
      <c r="CR359" s="1"/>
      <c r="CS359" s="4"/>
      <c r="CT359" s="1"/>
      <c r="CU359" s="1"/>
      <c r="CZ359" s="1"/>
      <c r="DA359" s="1"/>
    </row>
    <row r="360" spans="61:105">
      <c r="BI360" s="67"/>
      <c r="BJ360" s="67"/>
      <c r="BK360" s="67"/>
      <c r="BL360" s="67"/>
      <c r="BM360" s="67"/>
      <c r="BN360" s="67"/>
      <c r="BR360" s="67"/>
      <c r="BS360" s="67"/>
      <c r="BT360" s="67"/>
      <c r="BU360" s="67"/>
      <c r="BV360" s="67"/>
      <c r="BX360" s="67"/>
      <c r="BY360" s="67"/>
      <c r="BZ360" s="67"/>
      <c r="CQ360" s="1"/>
      <c r="CR360" s="1"/>
      <c r="CS360" s="4"/>
      <c r="CT360" s="1"/>
      <c r="CU360" s="1"/>
      <c r="CZ360" s="1"/>
      <c r="DA360" s="1"/>
    </row>
    <row r="361" spans="61:105">
      <c r="BI361" s="67"/>
      <c r="BJ361" s="67"/>
      <c r="BK361" s="67"/>
      <c r="BL361" s="67"/>
      <c r="BM361" s="67"/>
      <c r="BN361" s="67"/>
      <c r="BR361" s="67"/>
      <c r="BS361" s="67"/>
      <c r="BT361" s="67"/>
      <c r="BU361" s="67"/>
      <c r="BV361" s="67"/>
      <c r="BX361" s="67"/>
      <c r="BY361" s="67"/>
      <c r="BZ361" s="67"/>
      <c r="CQ361" s="1"/>
      <c r="CR361" s="1"/>
      <c r="CS361" s="4"/>
      <c r="CT361" s="1"/>
      <c r="CU361" s="1"/>
      <c r="CZ361" s="1"/>
      <c r="DA361" s="1"/>
    </row>
    <row r="362" spans="61:105">
      <c r="BI362" s="67"/>
      <c r="BJ362" s="67"/>
      <c r="BK362" s="67"/>
      <c r="BL362" s="67"/>
      <c r="BM362" s="67"/>
      <c r="BN362" s="67"/>
      <c r="BR362" s="67"/>
      <c r="BS362" s="67"/>
      <c r="BT362" s="67"/>
      <c r="BU362" s="67"/>
      <c r="BV362" s="67"/>
      <c r="BX362" s="67"/>
      <c r="BY362" s="67"/>
      <c r="BZ362" s="67"/>
      <c r="CQ362" s="1"/>
      <c r="CR362" s="1"/>
      <c r="CS362" s="4"/>
      <c r="CT362" s="1"/>
      <c r="CU362" s="1"/>
      <c r="CZ362" s="1"/>
      <c r="DA362" s="1"/>
    </row>
    <row r="363" spans="61:105">
      <c r="BI363" s="67"/>
      <c r="BJ363" s="67"/>
      <c r="BK363" s="67"/>
      <c r="BL363" s="67"/>
      <c r="BM363" s="67"/>
      <c r="BN363" s="67"/>
      <c r="BR363" s="67"/>
      <c r="BS363" s="67"/>
      <c r="BT363" s="67"/>
      <c r="BU363" s="67"/>
      <c r="BV363" s="67"/>
      <c r="BX363" s="67"/>
      <c r="BY363" s="67"/>
      <c r="BZ363" s="67"/>
      <c r="CQ363" s="1"/>
      <c r="CR363" s="1"/>
      <c r="CS363" s="4"/>
      <c r="CT363" s="1"/>
      <c r="CU363" s="1"/>
      <c r="CZ363" s="1"/>
      <c r="DA363" s="1"/>
    </row>
    <row r="364" spans="61:105">
      <c r="BI364" s="67"/>
      <c r="BJ364" s="67"/>
      <c r="BK364" s="67"/>
      <c r="BL364" s="67"/>
      <c r="BM364" s="67"/>
      <c r="BN364" s="67"/>
      <c r="BR364" s="67"/>
      <c r="BS364" s="67"/>
      <c r="BT364" s="67"/>
      <c r="BU364" s="67"/>
      <c r="BV364" s="67"/>
      <c r="BX364" s="67"/>
      <c r="BY364" s="67"/>
      <c r="BZ364" s="67"/>
      <c r="CQ364" s="1"/>
      <c r="CR364" s="1"/>
      <c r="CS364" s="4"/>
      <c r="CT364" s="1"/>
      <c r="CU364" s="1"/>
      <c r="CZ364" s="1"/>
      <c r="DA364" s="1"/>
    </row>
    <row r="365" spans="61:105">
      <c r="BI365" s="67"/>
      <c r="BJ365" s="67"/>
      <c r="BK365" s="67"/>
      <c r="BL365" s="67"/>
      <c r="BM365" s="67"/>
      <c r="BN365" s="67"/>
      <c r="BR365" s="67"/>
      <c r="BS365" s="67"/>
      <c r="BT365" s="67"/>
      <c r="BU365" s="67"/>
      <c r="BV365" s="67"/>
      <c r="BX365" s="67"/>
      <c r="BY365" s="67"/>
      <c r="BZ365" s="67"/>
      <c r="CQ365" s="1"/>
      <c r="CR365" s="1"/>
      <c r="CS365" s="4"/>
      <c r="CT365" s="1"/>
      <c r="CU365" s="1"/>
      <c r="CZ365" s="1"/>
      <c r="DA365" s="1"/>
    </row>
    <row r="366" spans="61:105">
      <c r="BI366" s="67"/>
      <c r="BJ366" s="67"/>
      <c r="BK366" s="67"/>
      <c r="BL366" s="67"/>
      <c r="BM366" s="67"/>
      <c r="BN366" s="67"/>
      <c r="BR366" s="67"/>
      <c r="BS366" s="67"/>
      <c r="BT366" s="67"/>
      <c r="BU366" s="67"/>
      <c r="BV366" s="67"/>
      <c r="BX366" s="67"/>
      <c r="BY366" s="67"/>
      <c r="BZ366" s="67"/>
      <c r="CQ366" s="1"/>
      <c r="CR366" s="1"/>
      <c r="CS366" s="4"/>
      <c r="CT366" s="1"/>
      <c r="CU366" s="1"/>
      <c r="CZ366" s="1"/>
      <c r="DA366" s="1"/>
    </row>
    <row r="367" spans="61:105">
      <c r="BI367" s="67"/>
      <c r="BJ367" s="67"/>
      <c r="BK367" s="67"/>
      <c r="BL367" s="67"/>
      <c r="BM367" s="67"/>
      <c r="BN367" s="67"/>
      <c r="BR367" s="67"/>
      <c r="BS367" s="67"/>
      <c r="BT367" s="67"/>
      <c r="BU367" s="67"/>
      <c r="BV367" s="67"/>
      <c r="BX367" s="67"/>
      <c r="BY367" s="67"/>
      <c r="BZ367" s="67"/>
      <c r="CQ367" s="1"/>
      <c r="CR367" s="1"/>
      <c r="CS367" s="4"/>
      <c r="CT367" s="1"/>
      <c r="CU367" s="1"/>
      <c r="CZ367" s="1"/>
      <c r="DA367" s="1"/>
    </row>
    <row r="368" spans="61:105">
      <c r="BI368" s="67"/>
      <c r="BJ368" s="67"/>
      <c r="BK368" s="67"/>
      <c r="BL368" s="67"/>
      <c r="BM368" s="67"/>
      <c r="BN368" s="67"/>
      <c r="BR368" s="67"/>
      <c r="BS368" s="67"/>
      <c r="BT368" s="67"/>
      <c r="BU368" s="67"/>
      <c r="BV368" s="67"/>
      <c r="BX368" s="67"/>
      <c r="BY368" s="67"/>
      <c r="BZ368" s="67"/>
      <c r="CQ368" s="1"/>
      <c r="CR368" s="1"/>
      <c r="CS368" s="4"/>
      <c r="CT368" s="1"/>
      <c r="CU368" s="1"/>
      <c r="CZ368" s="1"/>
      <c r="DA368" s="1"/>
    </row>
    <row r="369" spans="61:105">
      <c r="BI369" s="67"/>
      <c r="BJ369" s="67"/>
      <c r="BK369" s="67"/>
      <c r="BL369" s="67"/>
      <c r="BM369" s="67"/>
      <c r="BN369" s="67"/>
      <c r="BR369" s="67"/>
      <c r="BS369" s="67"/>
      <c r="BT369" s="67"/>
      <c r="BU369" s="67"/>
      <c r="BV369" s="67"/>
      <c r="BX369" s="67"/>
      <c r="BY369" s="67"/>
      <c r="BZ369" s="67"/>
      <c r="CQ369" s="1"/>
      <c r="CR369" s="1"/>
      <c r="CS369" s="4"/>
      <c r="CT369" s="1"/>
      <c r="CU369" s="1"/>
      <c r="CZ369" s="1"/>
      <c r="DA369" s="1"/>
    </row>
    <row r="370" spans="61:105">
      <c r="BI370" s="67"/>
      <c r="BJ370" s="67"/>
      <c r="BK370" s="67"/>
      <c r="BL370" s="67"/>
      <c r="BM370" s="67"/>
      <c r="BN370" s="67"/>
      <c r="BR370" s="67"/>
      <c r="BS370" s="67"/>
      <c r="BT370" s="67"/>
      <c r="BU370" s="67"/>
      <c r="BV370" s="67"/>
      <c r="BX370" s="67"/>
      <c r="BY370" s="67"/>
      <c r="BZ370" s="67"/>
      <c r="CQ370" s="1"/>
      <c r="CR370" s="1"/>
      <c r="CS370" s="4"/>
      <c r="CT370" s="1"/>
      <c r="CU370" s="1"/>
      <c r="CZ370" s="1"/>
      <c r="DA370" s="1"/>
    </row>
    <row r="371" spans="61:105">
      <c r="BI371" s="67"/>
      <c r="BJ371" s="67"/>
      <c r="BK371" s="67"/>
      <c r="BL371" s="67"/>
      <c r="BM371" s="67"/>
      <c r="BN371" s="67"/>
      <c r="BR371" s="67"/>
      <c r="BS371" s="67"/>
      <c r="BT371" s="67"/>
      <c r="BU371" s="67"/>
      <c r="BV371" s="67"/>
      <c r="BX371" s="67"/>
      <c r="BY371" s="67"/>
      <c r="BZ371" s="67"/>
      <c r="CQ371" s="1"/>
      <c r="CR371" s="1"/>
      <c r="CS371" s="4"/>
      <c r="CT371" s="1"/>
      <c r="CU371" s="1"/>
      <c r="CZ371" s="1"/>
      <c r="DA371" s="1"/>
    </row>
    <row r="372" spans="61:105">
      <c r="BI372" s="67"/>
      <c r="BJ372" s="67"/>
      <c r="BK372" s="67"/>
      <c r="BL372" s="67"/>
      <c r="BM372" s="67"/>
      <c r="BN372" s="67"/>
      <c r="BR372" s="67"/>
      <c r="BS372" s="67"/>
      <c r="BT372" s="67"/>
      <c r="BU372" s="67"/>
      <c r="BV372" s="67"/>
      <c r="BX372" s="67"/>
      <c r="BY372" s="67"/>
      <c r="BZ372" s="67"/>
      <c r="CQ372" s="1"/>
      <c r="CR372" s="1"/>
      <c r="CS372" s="4"/>
      <c r="CT372" s="1"/>
      <c r="CU372" s="1"/>
      <c r="CZ372" s="1"/>
      <c r="DA372" s="1"/>
    </row>
    <row r="373" spans="61:105">
      <c r="BI373" s="67"/>
      <c r="BJ373" s="67"/>
      <c r="BK373" s="67"/>
      <c r="BL373" s="67"/>
      <c r="BM373" s="67"/>
      <c r="BN373" s="67"/>
      <c r="BR373" s="67"/>
      <c r="BS373" s="67"/>
      <c r="BT373" s="67"/>
      <c r="BU373" s="67"/>
      <c r="BV373" s="67"/>
      <c r="BX373" s="67"/>
      <c r="BY373" s="67"/>
      <c r="BZ373" s="67"/>
      <c r="CQ373" s="1"/>
      <c r="CR373" s="1"/>
      <c r="CS373" s="4"/>
      <c r="CT373" s="1"/>
      <c r="CU373" s="1"/>
      <c r="CZ373" s="1"/>
      <c r="DA373" s="1"/>
    </row>
    <row r="374" spans="61:105">
      <c r="BI374" s="67"/>
      <c r="BJ374" s="67"/>
      <c r="BK374" s="67"/>
      <c r="BL374" s="67"/>
      <c r="BM374" s="67"/>
      <c r="BN374" s="67"/>
      <c r="BR374" s="67"/>
      <c r="BS374" s="67"/>
      <c r="BT374" s="67"/>
      <c r="BU374" s="67"/>
      <c r="BV374" s="67"/>
      <c r="BX374" s="67"/>
      <c r="BY374" s="67"/>
      <c r="BZ374" s="67"/>
      <c r="CQ374" s="1"/>
      <c r="CR374" s="1"/>
      <c r="CS374" s="4"/>
      <c r="CT374" s="1"/>
      <c r="CU374" s="1"/>
      <c r="CZ374" s="1"/>
      <c r="DA374" s="1"/>
    </row>
    <row r="375" spans="61:105">
      <c r="BI375" s="67"/>
      <c r="BJ375" s="67"/>
      <c r="BK375" s="67"/>
      <c r="BL375" s="67"/>
      <c r="BM375" s="67"/>
      <c r="BN375" s="67"/>
      <c r="BR375" s="67"/>
      <c r="BS375" s="67"/>
      <c r="BT375" s="67"/>
      <c r="BU375" s="67"/>
      <c r="BV375" s="67"/>
      <c r="BX375" s="67"/>
      <c r="BY375" s="67"/>
      <c r="BZ375" s="67"/>
      <c r="CQ375" s="1"/>
      <c r="CR375" s="1"/>
      <c r="CS375" s="4"/>
      <c r="CT375" s="1"/>
      <c r="CU375" s="1"/>
      <c r="CZ375" s="1"/>
      <c r="DA375" s="1"/>
    </row>
    <row r="376" spans="61:105">
      <c r="BI376" s="67"/>
      <c r="BJ376" s="67"/>
      <c r="BK376" s="67"/>
      <c r="BL376" s="67"/>
      <c r="BM376" s="67"/>
      <c r="BN376" s="67"/>
      <c r="BR376" s="67"/>
      <c r="BS376" s="67"/>
      <c r="BT376" s="67"/>
      <c r="BU376" s="67"/>
      <c r="BV376" s="67"/>
      <c r="BX376" s="67"/>
      <c r="BY376" s="67"/>
      <c r="BZ376" s="67"/>
      <c r="CQ376" s="1"/>
      <c r="CR376" s="1"/>
      <c r="CS376" s="4"/>
      <c r="CT376" s="1"/>
      <c r="CU376" s="1"/>
      <c r="CZ376" s="1"/>
      <c r="DA376" s="1"/>
    </row>
    <row r="377" spans="61:105">
      <c r="BI377" s="67"/>
      <c r="BJ377" s="67"/>
      <c r="BK377" s="67"/>
      <c r="BL377" s="67"/>
      <c r="BM377" s="67"/>
      <c r="BN377" s="67"/>
      <c r="BR377" s="67"/>
      <c r="BS377" s="67"/>
      <c r="BT377" s="67"/>
      <c r="BU377" s="67"/>
      <c r="BV377" s="67"/>
      <c r="BX377" s="67"/>
      <c r="BY377" s="67"/>
      <c r="BZ377" s="67"/>
      <c r="CQ377" s="1"/>
      <c r="CR377" s="1"/>
      <c r="CS377" s="4"/>
      <c r="CT377" s="1"/>
      <c r="CU377" s="1"/>
      <c r="CZ377" s="1"/>
      <c r="DA377" s="1"/>
    </row>
    <row r="378" spans="61:105">
      <c r="BI378" s="67"/>
      <c r="BJ378" s="67"/>
      <c r="BK378" s="67"/>
      <c r="BL378" s="67"/>
      <c r="BM378" s="67"/>
      <c r="BN378" s="67"/>
      <c r="BR378" s="67"/>
      <c r="BS378" s="67"/>
      <c r="BT378" s="67"/>
      <c r="BU378" s="67"/>
      <c r="BV378" s="67"/>
      <c r="BX378" s="67"/>
      <c r="BY378" s="67"/>
      <c r="BZ378" s="67"/>
      <c r="CQ378" s="1"/>
      <c r="CR378" s="1"/>
      <c r="CS378" s="4"/>
      <c r="CT378" s="1"/>
      <c r="CU378" s="1"/>
      <c r="CZ378" s="1"/>
      <c r="DA378" s="1"/>
    </row>
    <row r="379" spans="61:105">
      <c r="BI379" s="67"/>
      <c r="BJ379" s="67"/>
      <c r="BK379" s="67"/>
      <c r="BL379" s="67"/>
      <c r="BM379" s="67"/>
      <c r="BN379" s="67"/>
      <c r="BR379" s="67"/>
      <c r="BS379" s="67"/>
      <c r="BT379" s="67"/>
      <c r="BU379" s="67"/>
      <c r="BV379" s="67"/>
      <c r="BX379" s="67"/>
      <c r="BY379" s="67"/>
      <c r="BZ379" s="67"/>
      <c r="CQ379" s="1"/>
      <c r="CR379" s="1"/>
      <c r="CS379" s="4"/>
      <c r="CT379" s="1"/>
      <c r="CU379" s="1"/>
      <c r="CZ379" s="1"/>
      <c r="DA379" s="1"/>
    </row>
    <row r="380" spans="61:105">
      <c r="BI380" s="67"/>
      <c r="BJ380" s="67"/>
      <c r="BK380" s="67"/>
      <c r="BL380" s="67"/>
      <c r="BM380" s="67"/>
      <c r="BN380" s="67"/>
      <c r="BR380" s="67"/>
      <c r="BS380" s="67"/>
      <c r="BT380" s="67"/>
      <c r="BU380" s="67"/>
      <c r="BV380" s="67"/>
      <c r="BX380" s="67"/>
      <c r="BY380" s="67"/>
      <c r="BZ380" s="67"/>
      <c r="CQ380" s="1"/>
      <c r="CR380" s="1"/>
      <c r="CS380" s="4"/>
      <c r="CT380" s="1"/>
      <c r="CU380" s="1"/>
      <c r="CZ380" s="1"/>
      <c r="DA380" s="1"/>
    </row>
    <row r="381" spans="61:105">
      <c r="BI381" s="67"/>
      <c r="BJ381" s="67"/>
      <c r="BK381" s="67"/>
      <c r="BL381" s="67"/>
      <c r="BM381" s="67"/>
      <c r="BN381" s="67"/>
      <c r="BR381" s="67"/>
      <c r="BS381" s="67"/>
      <c r="BT381" s="67"/>
      <c r="BU381" s="67"/>
      <c r="BV381" s="67"/>
      <c r="BX381" s="67"/>
      <c r="BY381" s="67"/>
      <c r="BZ381" s="67"/>
      <c r="CQ381" s="1"/>
      <c r="CR381" s="1"/>
      <c r="CS381" s="4"/>
      <c r="CT381" s="1"/>
      <c r="CU381" s="1"/>
      <c r="CZ381" s="1"/>
      <c r="DA381" s="1"/>
    </row>
    <row r="382" spans="61:105">
      <c r="BI382" s="67"/>
      <c r="BJ382" s="67"/>
      <c r="BK382" s="67"/>
      <c r="BL382" s="67"/>
      <c r="BM382" s="67"/>
      <c r="BN382" s="67"/>
      <c r="BR382" s="67"/>
      <c r="BS382" s="67"/>
      <c r="BT382" s="67"/>
      <c r="BU382" s="67"/>
      <c r="BV382" s="67"/>
      <c r="BX382" s="67"/>
      <c r="BY382" s="67"/>
      <c r="BZ382" s="67"/>
      <c r="CQ382" s="1"/>
      <c r="CR382" s="1"/>
      <c r="CS382" s="4"/>
      <c r="CT382" s="1"/>
      <c r="CU382" s="1"/>
      <c r="CZ382" s="1"/>
      <c r="DA382" s="1"/>
    </row>
    <row r="383" spans="61:105">
      <c r="BI383" s="67"/>
      <c r="BJ383" s="67"/>
      <c r="BK383" s="67"/>
      <c r="BL383" s="67"/>
      <c r="BM383" s="67"/>
      <c r="BN383" s="67"/>
      <c r="BR383" s="67"/>
      <c r="BS383" s="67"/>
      <c r="BT383" s="67"/>
      <c r="BU383" s="67"/>
      <c r="BV383" s="67"/>
      <c r="BX383" s="67"/>
      <c r="BY383" s="67"/>
      <c r="BZ383" s="67"/>
      <c r="CQ383" s="1"/>
      <c r="CR383" s="1"/>
      <c r="CS383" s="4"/>
      <c r="CT383" s="1"/>
      <c r="CU383" s="1"/>
      <c r="CZ383" s="1"/>
      <c r="DA383" s="1"/>
    </row>
    <row r="384" spans="61:105">
      <c r="BI384" s="67"/>
      <c r="BJ384" s="67"/>
      <c r="BK384" s="67"/>
      <c r="BL384" s="67"/>
      <c r="BM384" s="67"/>
      <c r="BN384" s="67"/>
      <c r="BR384" s="67"/>
      <c r="BS384" s="67"/>
      <c r="BT384" s="67"/>
      <c r="BU384" s="67"/>
      <c r="BV384" s="67"/>
      <c r="BX384" s="67"/>
      <c r="BY384" s="67"/>
      <c r="BZ384" s="67"/>
      <c r="CQ384" s="1"/>
      <c r="CR384" s="1"/>
      <c r="CS384" s="4"/>
      <c r="CT384" s="1"/>
      <c r="CU384" s="1"/>
      <c r="CZ384" s="1"/>
      <c r="DA384" s="1"/>
    </row>
    <row r="385" spans="61:105">
      <c r="BI385" s="67"/>
      <c r="BJ385" s="67"/>
      <c r="BK385" s="67"/>
      <c r="BL385" s="67"/>
      <c r="BM385" s="67"/>
      <c r="BN385" s="67"/>
      <c r="BR385" s="67"/>
      <c r="BS385" s="67"/>
      <c r="BT385" s="67"/>
      <c r="BU385" s="67"/>
      <c r="BV385" s="67"/>
      <c r="BX385" s="67"/>
      <c r="BY385" s="67"/>
      <c r="BZ385" s="67"/>
      <c r="CQ385" s="1"/>
      <c r="CR385" s="1"/>
      <c r="CS385" s="4"/>
      <c r="CT385" s="1"/>
      <c r="CU385" s="1"/>
      <c r="CZ385" s="1"/>
      <c r="DA385" s="1"/>
    </row>
    <row r="386" spans="61:105">
      <c r="BI386" s="67"/>
      <c r="BJ386" s="67"/>
      <c r="BK386" s="67"/>
      <c r="BL386" s="67"/>
      <c r="BM386" s="67"/>
      <c r="BN386" s="67"/>
      <c r="BR386" s="67"/>
      <c r="BS386" s="67"/>
      <c r="BT386" s="67"/>
      <c r="BU386" s="67"/>
      <c r="BV386" s="67"/>
      <c r="BX386" s="67"/>
      <c r="BY386" s="67"/>
      <c r="BZ386" s="67"/>
      <c r="CQ386" s="1"/>
      <c r="CR386" s="1"/>
      <c r="CS386" s="4"/>
      <c r="CT386" s="1"/>
      <c r="CU386" s="1"/>
      <c r="CZ386" s="1"/>
      <c r="DA386" s="1"/>
    </row>
    <row r="387" spans="61:105">
      <c r="BI387" s="67"/>
      <c r="BJ387" s="67"/>
      <c r="BK387" s="67"/>
      <c r="BL387" s="67"/>
      <c r="BM387" s="67"/>
      <c r="BN387" s="67"/>
      <c r="BR387" s="67"/>
      <c r="BS387" s="67"/>
      <c r="BT387" s="67"/>
      <c r="BU387" s="67"/>
      <c r="BV387" s="67"/>
      <c r="BX387" s="67"/>
      <c r="BY387" s="67"/>
      <c r="BZ387" s="67"/>
      <c r="CQ387" s="1"/>
      <c r="CR387" s="1"/>
      <c r="CS387" s="4"/>
      <c r="CT387" s="1"/>
      <c r="CU387" s="1"/>
      <c r="CZ387" s="1"/>
      <c r="DA387" s="1"/>
    </row>
    <row r="388" spans="61:105">
      <c r="BI388" s="67"/>
      <c r="BJ388" s="67"/>
      <c r="BK388" s="67"/>
      <c r="BL388" s="67"/>
      <c r="BM388" s="67"/>
      <c r="BN388" s="67"/>
      <c r="BR388" s="67"/>
      <c r="BS388" s="67"/>
      <c r="BT388" s="67"/>
      <c r="BU388" s="67"/>
      <c r="BV388" s="67"/>
      <c r="BX388" s="67"/>
      <c r="BY388" s="67"/>
      <c r="BZ388" s="67"/>
      <c r="CQ388" s="1"/>
      <c r="CR388" s="1"/>
      <c r="CS388" s="4"/>
      <c r="CT388" s="1"/>
      <c r="CU388" s="1"/>
      <c r="CZ388" s="1"/>
      <c r="DA388" s="1"/>
    </row>
    <row r="389" spans="61:105">
      <c r="BI389" s="67"/>
      <c r="BJ389" s="67"/>
      <c r="BK389" s="67"/>
      <c r="BL389" s="67"/>
      <c r="BM389" s="67"/>
      <c r="BN389" s="67"/>
      <c r="BR389" s="67"/>
      <c r="BS389" s="67"/>
      <c r="BT389" s="67"/>
      <c r="BU389" s="67"/>
      <c r="BV389" s="67"/>
      <c r="BX389" s="67"/>
      <c r="BY389" s="67"/>
      <c r="BZ389" s="67"/>
      <c r="CQ389" s="1"/>
      <c r="CR389" s="1"/>
      <c r="CS389" s="1"/>
      <c r="CT389" s="1"/>
      <c r="CU389" s="1"/>
      <c r="CZ389" s="1"/>
      <c r="DA389" s="1"/>
    </row>
    <row r="390" spans="61:105">
      <c r="BI390" s="67"/>
      <c r="BJ390" s="67"/>
      <c r="BK390" s="67"/>
      <c r="BL390" s="67"/>
      <c r="BM390" s="67"/>
      <c r="BN390" s="67"/>
      <c r="BR390" s="67"/>
      <c r="BS390" s="67"/>
      <c r="BT390" s="67"/>
      <c r="BU390" s="67"/>
      <c r="BV390" s="67"/>
      <c r="BX390" s="67"/>
      <c r="BY390" s="67"/>
      <c r="BZ390" s="67"/>
      <c r="CQ390" s="1"/>
      <c r="CR390" s="1"/>
      <c r="CS390" s="1"/>
      <c r="CT390" s="1"/>
      <c r="CU390" s="1"/>
      <c r="CZ390" s="1"/>
      <c r="DA390" s="1"/>
    </row>
    <row r="391" spans="61:105">
      <c r="BI391" s="67"/>
      <c r="BJ391" s="67"/>
      <c r="BK391" s="67"/>
      <c r="BL391" s="67"/>
      <c r="BM391" s="67"/>
      <c r="BN391" s="67"/>
      <c r="BR391" s="67"/>
      <c r="BS391" s="67"/>
      <c r="BT391" s="67"/>
      <c r="BU391" s="67"/>
      <c r="BV391" s="67"/>
      <c r="BX391" s="67"/>
      <c r="BY391" s="67"/>
      <c r="BZ391" s="67"/>
      <c r="CQ391" s="1"/>
      <c r="CR391" s="1"/>
      <c r="CS391" s="1"/>
      <c r="CT391" s="1"/>
      <c r="CU391" s="1"/>
      <c r="CZ391" s="1"/>
      <c r="DA391" s="1"/>
    </row>
    <row r="392" spans="61:105">
      <c r="BI392" s="67"/>
      <c r="BJ392" s="67"/>
      <c r="BK392" s="67"/>
      <c r="BL392" s="67"/>
      <c r="BM392" s="67"/>
      <c r="BN392" s="67"/>
      <c r="BR392" s="67"/>
      <c r="BS392" s="67"/>
      <c r="BT392" s="67"/>
      <c r="BU392" s="67"/>
      <c r="BV392" s="67"/>
      <c r="BX392" s="67"/>
      <c r="BY392" s="67"/>
      <c r="BZ392" s="67"/>
      <c r="CQ392" s="1"/>
      <c r="CR392" s="1"/>
      <c r="CS392" s="1"/>
      <c r="CT392" s="1"/>
      <c r="CU392" s="1"/>
      <c r="CZ392" s="1"/>
      <c r="DA392" s="1"/>
    </row>
    <row r="393" spans="61:105">
      <c r="BI393" s="67"/>
      <c r="BJ393" s="67"/>
      <c r="BK393" s="67"/>
      <c r="BL393" s="67"/>
      <c r="BM393" s="67"/>
      <c r="BN393" s="67"/>
      <c r="BR393" s="67"/>
      <c r="BS393" s="67"/>
      <c r="BT393" s="67"/>
      <c r="BU393" s="67"/>
      <c r="BV393" s="67"/>
      <c r="BX393" s="67"/>
      <c r="BY393" s="67"/>
      <c r="BZ393" s="67"/>
    </row>
    <row r="394" spans="61:105">
      <c r="BI394" s="67"/>
      <c r="BJ394" s="67"/>
      <c r="BK394" s="67"/>
      <c r="BL394" s="67"/>
      <c r="BM394" s="67"/>
      <c r="BN394" s="67"/>
      <c r="BR394" s="67"/>
      <c r="BS394" s="67"/>
      <c r="BT394" s="67"/>
      <c r="BU394" s="67"/>
      <c r="BV394" s="67"/>
      <c r="BX394" s="67"/>
      <c r="BY394" s="67"/>
      <c r="BZ394" s="67"/>
    </row>
    <row r="395" spans="61:105">
      <c r="BI395" s="67"/>
      <c r="BJ395" s="67"/>
      <c r="BK395" s="67"/>
      <c r="BL395" s="67"/>
      <c r="BM395" s="67"/>
      <c r="BN395" s="67"/>
      <c r="BR395" s="67"/>
      <c r="BS395" s="67"/>
      <c r="BT395" s="67"/>
      <c r="BU395" s="67"/>
      <c r="BV395" s="67"/>
      <c r="BX395" s="67"/>
      <c r="BY395" s="67"/>
      <c r="BZ395" s="67"/>
    </row>
    <row r="396" spans="61:105">
      <c r="BI396" s="67"/>
      <c r="BJ396" s="67"/>
      <c r="BK396" s="67"/>
      <c r="BL396" s="67"/>
      <c r="BM396" s="67"/>
      <c r="BN396" s="67"/>
      <c r="BR396" s="67"/>
      <c r="BS396" s="67"/>
      <c r="BT396" s="67"/>
      <c r="BU396" s="67"/>
      <c r="BV396" s="67"/>
      <c r="BX396" s="67"/>
      <c r="BY396" s="67"/>
      <c r="BZ396" s="67"/>
    </row>
    <row r="397" spans="61:105">
      <c r="BI397" s="67"/>
      <c r="BJ397" s="67"/>
      <c r="BK397" s="67"/>
      <c r="BL397" s="67"/>
      <c r="BM397" s="67"/>
      <c r="BN397" s="67"/>
      <c r="BR397" s="67"/>
      <c r="BS397" s="67"/>
      <c r="BT397" s="67"/>
      <c r="BU397" s="67"/>
      <c r="BV397" s="67"/>
      <c r="BX397" s="67"/>
      <c r="BY397" s="67"/>
      <c r="BZ397" s="67"/>
    </row>
    <row r="398" spans="61:105">
      <c r="BI398" s="67"/>
      <c r="BJ398" s="67"/>
      <c r="BK398" s="67"/>
      <c r="BL398" s="67"/>
      <c r="BM398" s="67"/>
      <c r="BN398" s="67"/>
      <c r="BR398" s="67"/>
      <c r="BS398" s="67"/>
      <c r="BT398" s="67"/>
      <c r="BU398" s="67"/>
      <c r="BV398" s="67"/>
      <c r="BX398" s="67"/>
      <c r="BY398" s="67"/>
      <c r="BZ398" s="67"/>
    </row>
    <row r="399" spans="61:105">
      <c r="BI399" s="67"/>
      <c r="BJ399" s="67"/>
      <c r="BK399" s="67"/>
      <c r="BL399" s="67"/>
      <c r="BM399" s="67"/>
      <c r="BN399" s="67"/>
      <c r="BR399" s="67"/>
      <c r="BS399" s="67"/>
      <c r="BT399" s="67"/>
      <c r="BU399" s="67"/>
      <c r="BV399" s="67"/>
      <c r="BX399" s="67"/>
      <c r="BY399" s="67"/>
      <c r="BZ399" s="67"/>
    </row>
    <row r="400" spans="61:105">
      <c r="BI400" s="67"/>
      <c r="BJ400" s="67"/>
      <c r="BK400" s="67"/>
      <c r="BL400" s="67"/>
      <c r="BM400" s="67"/>
      <c r="BN400" s="67"/>
      <c r="BR400" s="67"/>
      <c r="BS400" s="67"/>
      <c r="BT400" s="67"/>
      <c r="BU400" s="67"/>
      <c r="BV400" s="67"/>
      <c r="BX400" s="67"/>
      <c r="BY400" s="67"/>
      <c r="BZ400" s="67"/>
    </row>
    <row r="401" spans="61:78">
      <c r="BI401" s="67"/>
      <c r="BJ401" s="67"/>
      <c r="BK401" s="67"/>
      <c r="BL401" s="67"/>
      <c r="BM401" s="67"/>
      <c r="BN401" s="67"/>
      <c r="BR401" s="67"/>
      <c r="BS401" s="67"/>
      <c r="BT401" s="67"/>
      <c r="BU401" s="67"/>
      <c r="BV401" s="67"/>
      <c r="BX401" s="67"/>
      <c r="BY401" s="67"/>
      <c r="BZ401" s="67"/>
    </row>
    <row r="402" spans="61:78">
      <c r="BI402" s="67"/>
      <c r="BJ402" s="67"/>
      <c r="BK402" s="67"/>
      <c r="BL402" s="67"/>
      <c r="BM402" s="67"/>
      <c r="BN402" s="67"/>
      <c r="BR402" s="67"/>
      <c r="BS402" s="67"/>
      <c r="BT402" s="67"/>
      <c r="BU402" s="67"/>
      <c r="BV402" s="67"/>
      <c r="BX402" s="67"/>
      <c r="BY402" s="67"/>
      <c r="BZ402" s="67"/>
    </row>
    <row r="403" spans="61:78">
      <c r="BI403" s="67"/>
      <c r="BJ403" s="67"/>
      <c r="BK403" s="67"/>
      <c r="BL403" s="67"/>
      <c r="BM403" s="67"/>
      <c r="BN403" s="67"/>
      <c r="BR403" s="67"/>
      <c r="BS403" s="67"/>
      <c r="BT403" s="67"/>
      <c r="BU403" s="67"/>
      <c r="BV403" s="67"/>
      <c r="BX403" s="67"/>
      <c r="BY403" s="67"/>
      <c r="BZ403" s="67"/>
    </row>
  </sheetData>
  <conditionalFormatting sqref="CR39:CR40 CR124:CR125">
    <cfRule type="cellIs" dxfId="8" priority="16" stopIfTrue="1" operator="lessThan">
      <formula>0</formula>
    </cfRule>
  </conditionalFormatting>
  <conditionalFormatting sqref="CR96">
    <cfRule type="cellIs" dxfId="7" priority="17" stopIfTrue="1" operator="greaterThan">
      <formula>0</formula>
    </cfRule>
  </conditionalFormatting>
  <conditionalFormatting sqref="CR67">
    <cfRule type="cellIs" dxfId="6" priority="18" stopIfTrue="1" operator="greaterThan">
      <formula>0</formula>
    </cfRule>
    <cfRule type="cellIs" dxfId="5" priority="19" stopIfTrue="1" operator="lessThan">
      <formula>0</formula>
    </cfRule>
  </conditionalFormatting>
  <conditionalFormatting sqref="CR96">
    <cfRule type="cellIs" dxfId="4" priority="15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3A398-05B2-4AB4-9705-C0C61818E3A6}">
  <sheetPr>
    <tabColor theme="1"/>
  </sheetPr>
  <dimension ref="A1:D359"/>
  <sheetViews>
    <sheetView topLeftCell="A322" workbookViewId="0">
      <selection activeCell="E44" sqref="E44"/>
    </sheetView>
  </sheetViews>
  <sheetFormatPr baseColWidth="10" defaultRowHeight="15"/>
  <sheetData>
    <row r="1" spans="1:4">
      <c r="A1">
        <v>1101</v>
      </c>
      <c r="B1" t="s">
        <v>232</v>
      </c>
      <c r="C1" t="s">
        <v>112</v>
      </c>
      <c r="D1">
        <v>11</v>
      </c>
    </row>
    <row r="2" spans="1:4">
      <c r="A2">
        <v>1103</v>
      </c>
      <c r="B2" t="s">
        <v>234</v>
      </c>
      <c r="C2" t="s">
        <v>112</v>
      </c>
      <c r="D2">
        <v>11</v>
      </c>
    </row>
    <row r="3" spans="1:4">
      <c r="A3">
        <v>1106</v>
      </c>
      <c r="B3" t="s">
        <v>235</v>
      </c>
      <c r="C3" t="s">
        <v>112</v>
      </c>
      <c r="D3">
        <v>11</v>
      </c>
    </row>
    <row r="4" spans="1:4">
      <c r="A4">
        <v>1108</v>
      </c>
      <c r="B4" t="s">
        <v>233</v>
      </c>
      <c r="C4" t="s">
        <v>112</v>
      </c>
      <c r="D4">
        <v>11</v>
      </c>
    </row>
    <row r="5" spans="1:4">
      <c r="A5">
        <v>1111</v>
      </c>
      <c r="B5" t="s">
        <v>236</v>
      </c>
      <c r="C5" t="s">
        <v>112</v>
      </c>
      <c r="D5">
        <v>11</v>
      </c>
    </row>
    <row r="6" spans="1:4">
      <c r="A6">
        <v>1112</v>
      </c>
      <c r="B6" t="s">
        <v>237</v>
      </c>
      <c r="C6" t="s">
        <v>112</v>
      </c>
      <c r="D6">
        <v>11</v>
      </c>
    </row>
    <row r="7" spans="1:4">
      <c r="A7">
        <v>1114</v>
      </c>
      <c r="B7" t="s">
        <v>672</v>
      </c>
      <c r="C7" t="s">
        <v>112</v>
      </c>
      <c r="D7">
        <v>11</v>
      </c>
    </row>
    <row r="8" spans="1:4">
      <c r="A8">
        <v>1119</v>
      </c>
      <c r="B8" t="s">
        <v>673</v>
      </c>
      <c r="C8" t="s">
        <v>112</v>
      </c>
      <c r="D8">
        <v>11</v>
      </c>
    </row>
    <row r="9" spans="1:4">
      <c r="A9">
        <v>1120</v>
      </c>
      <c r="B9" t="s">
        <v>238</v>
      </c>
      <c r="C9" t="s">
        <v>112</v>
      </c>
      <c r="D9">
        <v>11</v>
      </c>
    </row>
    <row r="10" spans="1:4">
      <c r="A10">
        <v>1121</v>
      </c>
      <c r="B10" t="s">
        <v>239</v>
      </c>
      <c r="C10" t="s">
        <v>112</v>
      </c>
      <c r="D10">
        <v>11</v>
      </c>
    </row>
    <row r="11" spans="1:4">
      <c r="A11">
        <v>1122</v>
      </c>
      <c r="B11" t="s">
        <v>240</v>
      </c>
      <c r="C11" t="s">
        <v>112</v>
      </c>
      <c r="D11">
        <v>11</v>
      </c>
    </row>
    <row r="12" spans="1:4">
      <c r="A12">
        <v>1124</v>
      </c>
      <c r="B12" t="s">
        <v>241</v>
      </c>
      <c r="C12" t="s">
        <v>112</v>
      </c>
      <c r="D12">
        <v>11</v>
      </c>
    </row>
    <row r="13" spans="1:4">
      <c r="A13">
        <v>1127</v>
      </c>
      <c r="B13" t="s">
        <v>242</v>
      </c>
      <c r="C13" t="s">
        <v>112</v>
      </c>
      <c r="D13">
        <v>11</v>
      </c>
    </row>
    <row r="14" spans="1:4">
      <c r="A14">
        <v>1130</v>
      </c>
      <c r="B14" t="s">
        <v>243</v>
      </c>
      <c r="C14" t="s">
        <v>112</v>
      </c>
      <c r="D14">
        <v>11</v>
      </c>
    </row>
    <row r="15" spans="1:4">
      <c r="A15">
        <v>1133</v>
      </c>
      <c r="B15" t="s">
        <v>244</v>
      </c>
      <c r="C15" t="s">
        <v>112</v>
      </c>
      <c r="D15">
        <v>11</v>
      </c>
    </row>
    <row r="16" spans="1:4">
      <c r="A16">
        <v>1134</v>
      </c>
      <c r="B16" t="s">
        <v>529</v>
      </c>
      <c r="C16" t="s">
        <v>112</v>
      </c>
      <c r="D16">
        <v>11</v>
      </c>
    </row>
    <row r="17" spans="1:4">
      <c r="A17">
        <v>1135</v>
      </c>
      <c r="B17" t="s">
        <v>245</v>
      </c>
      <c r="C17" t="s">
        <v>112</v>
      </c>
      <c r="D17">
        <v>11</v>
      </c>
    </row>
    <row r="18" spans="1:4">
      <c r="A18">
        <v>1144</v>
      </c>
      <c r="B18" t="s">
        <v>246</v>
      </c>
      <c r="C18" t="s">
        <v>112</v>
      </c>
      <c r="D18">
        <v>11</v>
      </c>
    </row>
    <row r="19" spans="1:4">
      <c r="A19">
        <v>1145</v>
      </c>
      <c r="B19" t="s">
        <v>247</v>
      </c>
      <c r="C19" t="s">
        <v>112</v>
      </c>
      <c r="D19">
        <v>11</v>
      </c>
    </row>
    <row r="20" spans="1:4">
      <c r="A20">
        <v>1146</v>
      </c>
      <c r="B20" t="s">
        <v>248</v>
      </c>
      <c r="C20" t="s">
        <v>112</v>
      </c>
      <c r="D20">
        <v>11</v>
      </c>
    </row>
    <row r="21" spans="1:4">
      <c r="A21">
        <v>1149</v>
      </c>
      <c r="B21" t="s">
        <v>249</v>
      </c>
      <c r="C21" t="s">
        <v>112</v>
      </c>
      <c r="D21">
        <v>11</v>
      </c>
    </row>
    <row r="22" spans="1:4">
      <c r="A22">
        <v>1151</v>
      </c>
      <c r="B22" t="s">
        <v>250</v>
      </c>
      <c r="C22" t="s">
        <v>112</v>
      </c>
      <c r="D22">
        <v>11</v>
      </c>
    </row>
    <row r="23" spans="1:4">
      <c r="A23">
        <v>1160</v>
      </c>
      <c r="B23" t="s">
        <v>251</v>
      </c>
      <c r="C23" t="s">
        <v>112</v>
      </c>
      <c r="D23">
        <v>11</v>
      </c>
    </row>
    <row r="24" spans="1:4">
      <c r="A24">
        <v>1503</v>
      </c>
      <c r="B24" t="s">
        <v>289</v>
      </c>
      <c r="C24" t="s">
        <v>676</v>
      </c>
      <c r="D24">
        <v>15</v>
      </c>
    </row>
    <row r="25" spans="1:4">
      <c r="A25">
        <v>1504</v>
      </c>
      <c r="B25" t="s">
        <v>288</v>
      </c>
      <c r="C25" t="s">
        <v>676</v>
      </c>
      <c r="D25">
        <v>15</v>
      </c>
    </row>
    <row r="26" spans="1:4">
      <c r="A26">
        <v>1506</v>
      </c>
      <c r="B26" t="s">
        <v>287</v>
      </c>
      <c r="C26" t="s">
        <v>676</v>
      </c>
      <c r="D26">
        <v>15</v>
      </c>
    </row>
    <row r="27" spans="1:4">
      <c r="A27">
        <v>1511</v>
      </c>
      <c r="B27" t="s">
        <v>290</v>
      </c>
      <c r="C27" t="s">
        <v>676</v>
      </c>
      <c r="D27">
        <v>15</v>
      </c>
    </row>
    <row r="28" spans="1:4">
      <c r="A28">
        <v>1514</v>
      </c>
      <c r="B28" t="s">
        <v>194</v>
      </c>
      <c r="C28" t="s">
        <v>676</v>
      </c>
      <c r="D28">
        <v>15</v>
      </c>
    </row>
    <row r="29" spans="1:4">
      <c r="A29">
        <v>1515</v>
      </c>
      <c r="B29" t="s">
        <v>291</v>
      </c>
      <c r="C29" t="s">
        <v>676</v>
      </c>
      <c r="D29">
        <v>15</v>
      </c>
    </row>
    <row r="30" spans="1:4">
      <c r="A30">
        <v>1516</v>
      </c>
      <c r="B30" t="s">
        <v>292</v>
      </c>
      <c r="C30" t="s">
        <v>676</v>
      </c>
      <c r="D30">
        <v>15</v>
      </c>
    </row>
    <row r="31" spans="1:4">
      <c r="A31">
        <v>1517</v>
      </c>
      <c r="B31" t="s">
        <v>293</v>
      </c>
      <c r="C31" t="s">
        <v>676</v>
      </c>
      <c r="D31">
        <v>15</v>
      </c>
    </row>
    <row r="32" spans="1:4">
      <c r="A32">
        <v>1520</v>
      </c>
      <c r="B32" t="s">
        <v>295</v>
      </c>
      <c r="C32" t="s">
        <v>676</v>
      </c>
      <c r="D32">
        <v>15</v>
      </c>
    </row>
    <row r="33" spans="1:4">
      <c r="A33">
        <v>1525</v>
      </c>
      <c r="B33" t="s">
        <v>296</v>
      </c>
      <c r="C33" t="s">
        <v>676</v>
      </c>
      <c r="D33">
        <v>15</v>
      </c>
    </row>
    <row r="34" spans="1:4">
      <c r="A34">
        <v>1528</v>
      </c>
      <c r="B34" t="s">
        <v>297</v>
      </c>
      <c r="C34" t="s">
        <v>676</v>
      </c>
      <c r="D34">
        <v>15</v>
      </c>
    </row>
    <row r="35" spans="1:4">
      <c r="A35">
        <v>1531</v>
      </c>
      <c r="B35" t="s">
        <v>298</v>
      </c>
      <c r="C35" t="s">
        <v>676</v>
      </c>
      <c r="D35">
        <v>15</v>
      </c>
    </row>
    <row r="36" spans="1:4">
      <c r="A36">
        <v>1532</v>
      </c>
      <c r="B36" t="s">
        <v>299</v>
      </c>
      <c r="C36" t="s">
        <v>676</v>
      </c>
      <c r="D36">
        <v>15</v>
      </c>
    </row>
    <row r="37" spans="1:4">
      <c r="A37">
        <v>1535</v>
      </c>
      <c r="B37" t="s">
        <v>300</v>
      </c>
      <c r="C37" t="s">
        <v>676</v>
      </c>
      <c r="D37">
        <v>15</v>
      </c>
    </row>
    <row r="38" spans="1:4">
      <c r="A38">
        <v>1539</v>
      </c>
      <c r="B38" t="s">
        <v>301</v>
      </c>
      <c r="C38" t="s">
        <v>676</v>
      </c>
      <c r="D38">
        <v>15</v>
      </c>
    </row>
    <row r="39" spans="1:4">
      <c r="A39">
        <v>1547</v>
      </c>
      <c r="B39" t="s">
        <v>302</v>
      </c>
      <c r="C39" t="s">
        <v>676</v>
      </c>
      <c r="D39">
        <v>15</v>
      </c>
    </row>
    <row r="40" spans="1:4">
      <c r="A40">
        <v>1554</v>
      </c>
      <c r="B40" t="s">
        <v>303</v>
      </c>
      <c r="C40" t="s">
        <v>676</v>
      </c>
      <c r="D40">
        <v>15</v>
      </c>
    </row>
    <row r="41" spans="1:4">
      <c r="A41">
        <v>1557</v>
      </c>
      <c r="B41" t="s">
        <v>304</v>
      </c>
      <c r="C41" t="s">
        <v>676</v>
      </c>
      <c r="D41">
        <v>15</v>
      </c>
    </row>
    <row r="42" spans="1:4">
      <c r="A42">
        <v>1560</v>
      </c>
      <c r="B42" t="s">
        <v>305</v>
      </c>
      <c r="C42" t="s">
        <v>676</v>
      </c>
      <c r="D42">
        <v>15</v>
      </c>
    </row>
    <row r="43" spans="1:4">
      <c r="A43">
        <v>1563</v>
      </c>
      <c r="B43" t="s">
        <v>306</v>
      </c>
      <c r="C43" t="s">
        <v>676</v>
      </c>
      <c r="D43">
        <v>15</v>
      </c>
    </row>
    <row r="44" spans="1:4">
      <c r="A44">
        <v>1566</v>
      </c>
      <c r="B44" t="s">
        <v>307</v>
      </c>
      <c r="C44" t="s">
        <v>676</v>
      </c>
      <c r="D44">
        <v>15</v>
      </c>
    </row>
    <row r="45" spans="1:4">
      <c r="A45">
        <v>1573</v>
      </c>
      <c r="B45" t="s">
        <v>310</v>
      </c>
      <c r="C45" t="s">
        <v>676</v>
      </c>
      <c r="D45">
        <v>15</v>
      </c>
    </row>
    <row r="46" spans="1:4">
      <c r="A46">
        <v>1576</v>
      </c>
      <c r="B46" t="s">
        <v>309</v>
      </c>
      <c r="C46" t="s">
        <v>676</v>
      </c>
      <c r="D46">
        <v>15</v>
      </c>
    </row>
    <row r="47" spans="1:4">
      <c r="A47">
        <v>1577</v>
      </c>
      <c r="B47" t="s">
        <v>294</v>
      </c>
      <c r="C47" t="s">
        <v>676</v>
      </c>
      <c r="D47">
        <v>15</v>
      </c>
    </row>
    <row r="48" spans="1:4">
      <c r="A48">
        <v>1578</v>
      </c>
      <c r="B48" t="s">
        <v>699</v>
      </c>
      <c r="C48" t="s">
        <v>676</v>
      </c>
      <c r="D48">
        <v>15</v>
      </c>
    </row>
    <row r="49" spans="1:4">
      <c r="A49">
        <v>1579</v>
      </c>
      <c r="B49" t="s">
        <v>700</v>
      </c>
      <c r="C49" t="s">
        <v>676</v>
      </c>
      <c r="D49">
        <v>15</v>
      </c>
    </row>
    <row r="50" spans="1:4">
      <c r="A50">
        <v>1804</v>
      </c>
      <c r="B50" t="s">
        <v>339</v>
      </c>
      <c r="C50" t="s">
        <v>113</v>
      </c>
      <c r="D50">
        <v>18</v>
      </c>
    </row>
    <row r="51" spans="1:4">
      <c r="A51">
        <v>1806</v>
      </c>
      <c r="B51" t="s">
        <v>340</v>
      </c>
      <c r="C51" t="s">
        <v>113</v>
      </c>
      <c r="D51">
        <v>18</v>
      </c>
    </row>
    <row r="52" spans="1:4">
      <c r="A52">
        <v>1811</v>
      </c>
      <c r="B52" t="s">
        <v>341</v>
      </c>
      <c r="C52" t="s">
        <v>113</v>
      </c>
      <c r="D52">
        <v>18</v>
      </c>
    </row>
    <row r="53" spans="1:4">
      <c r="A53">
        <v>1812</v>
      </c>
      <c r="B53" t="s">
        <v>342</v>
      </c>
      <c r="C53" t="s">
        <v>113</v>
      </c>
      <c r="D53">
        <v>18</v>
      </c>
    </row>
    <row r="54" spans="1:4">
      <c r="A54">
        <v>1813</v>
      </c>
      <c r="B54" t="s">
        <v>343</v>
      </c>
      <c r="C54" t="s">
        <v>113</v>
      </c>
      <c r="D54">
        <v>18</v>
      </c>
    </row>
    <row r="55" spans="1:4">
      <c r="A55">
        <v>1815</v>
      </c>
      <c r="B55" t="s">
        <v>344</v>
      </c>
      <c r="C55" t="s">
        <v>113</v>
      </c>
      <c r="D55">
        <v>18</v>
      </c>
    </row>
    <row r="56" spans="1:4">
      <c r="A56">
        <v>1816</v>
      </c>
      <c r="B56" t="s">
        <v>345</v>
      </c>
      <c r="C56" t="s">
        <v>113</v>
      </c>
      <c r="D56">
        <v>18</v>
      </c>
    </row>
    <row r="57" spans="1:4">
      <c r="A57">
        <v>1818</v>
      </c>
      <c r="B57" t="s">
        <v>291</v>
      </c>
      <c r="C57" t="s">
        <v>113</v>
      </c>
      <c r="D57">
        <v>18</v>
      </c>
    </row>
    <row r="58" spans="1:4">
      <c r="A58">
        <v>1820</v>
      </c>
      <c r="B58" t="s">
        <v>677</v>
      </c>
      <c r="C58" t="s">
        <v>113</v>
      </c>
      <c r="D58">
        <v>18</v>
      </c>
    </row>
    <row r="59" spans="1:4">
      <c r="A59">
        <v>1822</v>
      </c>
      <c r="B59" t="s">
        <v>346</v>
      </c>
      <c r="C59" t="s">
        <v>113</v>
      </c>
      <c r="D59">
        <v>18</v>
      </c>
    </row>
    <row r="60" spans="1:4">
      <c r="A60">
        <v>1824</v>
      </c>
      <c r="B60" t="s">
        <v>347</v>
      </c>
      <c r="C60" t="s">
        <v>113</v>
      </c>
      <c r="D60">
        <v>18</v>
      </c>
    </row>
    <row r="61" spans="1:4">
      <c r="A61">
        <v>1825</v>
      </c>
      <c r="B61" t="s">
        <v>348</v>
      </c>
      <c r="C61" t="s">
        <v>113</v>
      </c>
      <c r="D61">
        <v>18</v>
      </c>
    </row>
    <row r="62" spans="1:4">
      <c r="A62">
        <v>1826</v>
      </c>
      <c r="B62" t="s">
        <v>349</v>
      </c>
      <c r="C62" t="s">
        <v>113</v>
      </c>
      <c r="D62">
        <v>18</v>
      </c>
    </row>
    <row r="63" spans="1:4">
      <c r="A63">
        <v>1827</v>
      </c>
      <c r="B63" t="s">
        <v>350</v>
      </c>
      <c r="C63" t="s">
        <v>113</v>
      </c>
      <c r="D63">
        <v>18</v>
      </c>
    </row>
    <row r="64" spans="1:4">
      <c r="A64">
        <v>1828</v>
      </c>
      <c r="B64" t="s">
        <v>351</v>
      </c>
      <c r="C64" t="s">
        <v>113</v>
      </c>
      <c r="D64">
        <v>18</v>
      </c>
    </row>
    <row r="65" spans="1:4">
      <c r="A65">
        <v>1832</v>
      </c>
      <c r="B65" t="s">
        <v>352</v>
      </c>
      <c r="C65" t="s">
        <v>113</v>
      </c>
      <c r="D65">
        <v>18</v>
      </c>
    </row>
    <row r="66" spans="1:4">
      <c r="A66">
        <v>1833</v>
      </c>
      <c r="B66" t="s">
        <v>353</v>
      </c>
      <c r="C66" t="s">
        <v>113</v>
      </c>
      <c r="D66">
        <v>18</v>
      </c>
    </row>
    <row r="67" spans="1:4">
      <c r="A67">
        <v>1834</v>
      </c>
      <c r="B67" t="s">
        <v>354</v>
      </c>
      <c r="C67" t="s">
        <v>113</v>
      </c>
      <c r="D67">
        <v>18</v>
      </c>
    </row>
    <row r="68" spans="1:4">
      <c r="A68">
        <v>1835</v>
      </c>
      <c r="B68" t="s">
        <v>407</v>
      </c>
      <c r="C68" t="s">
        <v>113</v>
      </c>
      <c r="D68">
        <v>18</v>
      </c>
    </row>
    <row r="69" spans="1:4">
      <c r="A69">
        <v>1836</v>
      </c>
      <c r="B69" t="s">
        <v>355</v>
      </c>
      <c r="C69" t="s">
        <v>113</v>
      </c>
      <c r="D69">
        <v>18</v>
      </c>
    </row>
    <row r="70" spans="1:4">
      <c r="A70">
        <v>1837</v>
      </c>
      <c r="B70" t="s">
        <v>356</v>
      </c>
      <c r="C70" t="s">
        <v>113</v>
      </c>
      <c r="D70">
        <v>18</v>
      </c>
    </row>
    <row r="71" spans="1:4">
      <c r="A71">
        <v>1838</v>
      </c>
      <c r="B71" t="s">
        <v>357</v>
      </c>
      <c r="C71" t="s">
        <v>113</v>
      </c>
      <c r="D71">
        <v>18</v>
      </c>
    </row>
    <row r="72" spans="1:4">
      <c r="A72">
        <v>1839</v>
      </c>
      <c r="B72" t="s">
        <v>358</v>
      </c>
      <c r="C72" t="s">
        <v>113</v>
      </c>
      <c r="D72">
        <v>18</v>
      </c>
    </row>
    <row r="73" spans="1:4">
      <c r="A73">
        <v>1840</v>
      </c>
      <c r="B73" t="s">
        <v>359</v>
      </c>
      <c r="C73" t="s">
        <v>113</v>
      </c>
      <c r="D73">
        <v>18</v>
      </c>
    </row>
    <row r="74" spans="1:4">
      <c r="A74">
        <v>1841</v>
      </c>
      <c r="B74" t="s">
        <v>360</v>
      </c>
      <c r="C74" t="s">
        <v>113</v>
      </c>
      <c r="D74">
        <v>18</v>
      </c>
    </row>
    <row r="75" spans="1:4">
      <c r="A75">
        <v>1845</v>
      </c>
      <c r="B75" t="s">
        <v>361</v>
      </c>
      <c r="C75" t="s">
        <v>113</v>
      </c>
      <c r="D75">
        <v>18</v>
      </c>
    </row>
    <row r="76" spans="1:4">
      <c r="A76">
        <v>1848</v>
      </c>
      <c r="B76" t="s">
        <v>362</v>
      </c>
      <c r="C76" t="s">
        <v>113</v>
      </c>
      <c r="D76">
        <v>18</v>
      </c>
    </row>
    <row r="77" spans="1:4">
      <c r="A77">
        <v>1851</v>
      </c>
      <c r="B77" t="s">
        <v>364</v>
      </c>
      <c r="C77" t="s">
        <v>113</v>
      </c>
      <c r="D77">
        <v>18</v>
      </c>
    </row>
    <row r="78" spans="1:4">
      <c r="A78">
        <v>1853</v>
      </c>
      <c r="B78" t="s">
        <v>365</v>
      </c>
      <c r="C78" t="s">
        <v>113</v>
      </c>
      <c r="D78">
        <v>18</v>
      </c>
    </row>
    <row r="79" spans="1:4">
      <c r="A79">
        <v>1854</v>
      </c>
      <c r="B79" t="s">
        <v>366</v>
      </c>
      <c r="C79" t="s">
        <v>113</v>
      </c>
      <c r="D79">
        <v>18</v>
      </c>
    </row>
    <row r="80" spans="1:4">
      <c r="A80">
        <v>1856</v>
      </c>
      <c r="B80" t="s">
        <v>405</v>
      </c>
      <c r="C80" t="s">
        <v>113</v>
      </c>
      <c r="D80">
        <v>18</v>
      </c>
    </row>
    <row r="81" spans="1:4">
      <c r="A81">
        <v>1857</v>
      </c>
      <c r="B81" t="s">
        <v>453</v>
      </c>
      <c r="C81" t="s">
        <v>113</v>
      </c>
      <c r="D81">
        <v>18</v>
      </c>
    </row>
    <row r="82" spans="1:4">
      <c r="A82">
        <v>1859</v>
      </c>
      <c r="B82" t="s">
        <v>367</v>
      </c>
      <c r="C82" t="s">
        <v>113</v>
      </c>
      <c r="D82">
        <v>18</v>
      </c>
    </row>
    <row r="83" spans="1:4">
      <c r="A83">
        <v>1860</v>
      </c>
      <c r="B83" t="s">
        <v>368</v>
      </c>
      <c r="C83" t="s">
        <v>113</v>
      </c>
      <c r="D83">
        <v>18</v>
      </c>
    </row>
    <row r="84" spans="1:4">
      <c r="A84">
        <v>1865</v>
      </c>
      <c r="B84" t="s">
        <v>369</v>
      </c>
      <c r="C84" t="s">
        <v>113</v>
      </c>
      <c r="D84">
        <v>18</v>
      </c>
    </row>
    <row r="85" spans="1:4">
      <c r="A85">
        <v>1866</v>
      </c>
      <c r="B85" t="s">
        <v>370</v>
      </c>
      <c r="C85" t="s">
        <v>113</v>
      </c>
      <c r="D85">
        <v>18</v>
      </c>
    </row>
    <row r="86" spans="1:4">
      <c r="A86">
        <v>1867</v>
      </c>
      <c r="B86" t="s">
        <v>203</v>
      </c>
      <c r="C86" t="s">
        <v>113</v>
      </c>
      <c r="D86">
        <v>18</v>
      </c>
    </row>
    <row r="87" spans="1:4">
      <c r="A87">
        <v>1868</v>
      </c>
      <c r="B87" t="s">
        <v>371</v>
      </c>
      <c r="C87" t="s">
        <v>113</v>
      </c>
      <c r="D87">
        <v>18</v>
      </c>
    </row>
    <row r="88" spans="1:4">
      <c r="A88">
        <v>1870</v>
      </c>
      <c r="B88" t="s">
        <v>92</v>
      </c>
      <c r="C88" t="s">
        <v>113</v>
      </c>
      <c r="D88">
        <v>18</v>
      </c>
    </row>
    <row r="89" spans="1:4">
      <c r="A89">
        <v>1871</v>
      </c>
      <c r="B89" t="s">
        <v>372</v>
      </c>
      <c r="C89" t="s">
        <v>113</v>
      </c>
      <c r="D89">
        <v>18</v>
      </c>
    </row>
    <row r="90" spans="1:4">
      <c r="A90">
        <v>1874</v>
      </c>
      <c r="B90" t="s">
        <v>373</v>
      </c>
      <c r="C90" t="s">
        <v>113</v>
      </c>
      <c r="D90">
        <v>18</v>
      </c>
    </row>
    <row r="91" spans="1:4">
      <c r="A91">
        <v>1875</v>
      </c>
      <c r="B91" t="s">
        <v>363</v>
      </c>
      <c r="C91" t="s">
        <v>113</v>
      </c>
      <c r="D91">
        <v>18</v>
      </c>
    </row>
    <row r="92" spans="1:4">
      <c r="A92">
        <v>3001</v>
      </c>
      <c r="B92" t="s">
        <v>116</v>
      </c>
      <c r="C92" t="s">
        <v>681</v>
      </c>
      <c r="D92">
        <v>1</v>
      </c>
    </row>
    <row r="93" spans="1:4">
      <c r="A93">
        <v>3002</v>
      </c>
      <c r="B93" t="s">
        <v>117</v>
      </c>
      <c r="C93" t="s">
        <v>681</v>
      </c>
      <c r="D93">
        <v>1</v>
      </c>
    </row>
    <row r="94" spans="1:4">
      <c r="A94">
        <v>3003</v>
      </c>
      <c r="B94" t="s">
        <v>84</v>
      </c>
      <c r="C94" t="s">
        <v>681</v>
      </c>
      <c r="D94">
        <v>1</v>
      </c>
    </row>
    <row r="95" spans="1:4">
      <c r="A95">
        <v>3004</v>
      </c>
      <c r="B95" t="s">
        <v>655</v>
      </c>
      <c r="C95" t="s">
        <v>681</v>
      </c>
      <c r="D95">
        <v>1</v>
      </c>
    </row>
    <row r="96" spans="1:4">
      <c r="A96">
        <v>3005</v>
      </c>
      <c r="B96" t="s">
        <v>176</v>
      </c>
      <c r="C96" t="s">
        <v>681</v>
      </c>
      <c r="D96">
        <v>1</v>
      </c>
    </row>
    <row r="97" spans="1:4">
      <c r="A97">
        <v>3006</v>
      </c>
      <c r="B97" t="s">
        <v>177</v>
      </c>
      <c r="C97" t="s">
        <v>681</v>
      </c>
      <c r="D97">
        <v>1</v>
      </c>
    </row>
    <row r="98" spans="1:4">
      <c r="A98">
        <v>3007</v>
      </c>
      <c r="B98" t="s">
        <v>178</v>
      </c>
      <c r="C98" t="s">
        <v>681</v>
      </c>
      <c r="D98">
        <v>1</v>
      </c>
    </row>
    <row r="99" spans="1:4">
      <c r="A99">
        <v>3007</v>
      </c>
      <c r="B99" t="s">
        <v>178</v>
      </c>
      <c r="C99" t="s">
        <v>681</v>
      </c>
      <c r="D99">
        <v>1</v>
      </c>
    </row>
    <row r="100" spans="1:4">
      <c r="A100">
        <v>3011</v>
      </c>
      <c r="B100" t="s">
        <v>118</v>
      </c>
      <c r="C100" t="s">
        <v>681</v>
      </c>
      <c r="D100">
        <v>1</v>
      </c>
    </row>
    <row r="101" spans="1:4">
      <c r="A101">
        <v>3012</v>
      </c>
      <c r="B101" t="s">
        <v>119</v>
      </c>
      <c r="C101" t="s">
        <v>681</v>
      </c>
      <c r="D101">
        <v>1</v>
      </c>
    </row>
    <row r="102" spans="1:4">
      <c r="A102">
        <v>3013</v>
      </c>
      <c r="B102" t="s">
        <v>120</v>
      </c>
      <c r="C102" t="s">
        <v>681</v>
      </c>
      <c r="D102">
        <v>1</v>
      </c>
    </row>
    <row r="103" spans="1:4">
      <c r="A103">
        <v>3014</v>
      </c>
      <c r="B103" t="s">
        <v>688</v>
      </c>
      <c r="C103" t="s">
        <v>681</v>
      </c>
      <c r="D103">
        <v>1</v>
      </c>
    </row>
    <row r="104" spans="1:4">
      <c r="A104">
        <v>3015</v>
      </c>
      <c r="B104" t="s">
        <v>656</v>
      </c>
      <c r="C104" t="s">
        <v>681</v>
      </c>
      <c r="D104">
        <v>1</v>
      </c>
    </row>
    <row r="105" spans="1:4">
      <c r="A105">
        <v>3016</v>
      </c>
      <c r="B105" t="s">
        <v>121</v>
      </c>
      <c r="C105" t="s">
        <v>681</v>
      </c>
      <c r="D105">
        <v>1</v>
      </c>
    </row>
    <row r="106" spans="1:4">
      <c r="A106">
        <v>3017</v>
      </c>
      <c r="B106" t="s">
        <v>122</v>
      </c>
      <c r="C106" t="s">
        <v>681</v>
      </c>
      <c r="D106">
        <v>1</v>
      </c>
    </row>
    <row r="107" spans="1:4">
      <c r="A107">
        <v>3018</v>
      </c>
      <c r="B107" t="s">
        <v>123</v>
      </c>
      <c r="C107" t="s">
        <v>681</v>
      </c>
      <c r="D107">
        <v>1</v>
      </c>
    </row>
    <row r="108" spans="1:4">
      <c r="A108">
        <v>3019</v>
      </c>
      <c r="B108" t="s">
        <v>124</v>
      </c>
      <c r="C108" t="s">
        <v>681</v>
      </c>
      <c r="D108">
        <v>1</v>
      </c>
    </row>
    <row r="109" spans="1:4">
      <c r="A109">
        <v>3020</v>
      </c>
      <c r="B109" t="s">
        <v>689</v>
      </c>
      <c r="C109" t="s">
        <v>681</v>
      </c>
      <c r="D109">
        <v>1</v>
      </c>
    </row>
    <row r="110" spans="1:4">
      <c r="A110">
        <v>3021</v>
      </c>
      <c r="B110" t="s">
        <v>125</v>
      </c>
      <c r="C110" t="s">
        <v>681</v>
      </c>
      <c r="D110">
        <v>1</v>
      </c>
    </row>
    <row r="111" spans="1:4">
      <c r="A111">
        <v>3022</v>
      </c>
      <c r="B111" t="s">
        <v>409</v>
      </c>
      <c r="C111" t="s">
        <v>681</v>
      </c>
      <c r="D111">
        <v>1</v>
      </c>
    </row>
    <row r="112" spans="1:4">
      <c r="A112">
        <v>3023</v>
      </c>
      <c r="B112" t="s">
        <v>126</v>
      </c>
      <c r="C112" t="s">
        <v>681</v>
      </c>
      <c r="D112">
        <v>1</v>
      </c>
    </row>
    <row r="113" spans="1:4">
      <c r="A113">
        <v>3024</v>
      </c>
      <c r="B113" t="s">
        <v>127</v>
      </c>
      <c r="C113" t="s">
        <v>681</v>
      </c>
      <c r="D113">
        <v>1</v>
      </c>
    </row>
    <row r="114" spans="1:4">
      <c r="A114">
        <v>3025</v>
      </c>
      <c r="B114" t="s">
        <v>128</v>
      </c>
      <c r="C114" t="s">
        <v>681</v>
      </c>
      <c r="D114">
        <v>1</v>
      </c>
    </row>
    <row r="115" spans="1:4">
      <c r="A115">
        <v>3026</v>
      </c>
      <c r="B115" t="s">
        <v>657</v>
      </c>
      <c r="C115" t="s">
        <v>681</v>
      </c>
      <c r="D115">
        <v>1</v>
      </c>
    </row>
    <row r="116" spans="1:4">
      <c r="A116">
        <v>3027</v>
      </c>
      <c r="B116" t="s">
        <v>129</v>
      </c>
      <c r="C116" t="s">
        <v>681</v>
      </c>
      <c r="D116">
        <v>1</v>
      </c>
    </row>
    <row r="117" spans="1:4">
      <c r="A117">
        <v>3028</v>
      </c>
      <c r="B117" t="s">
        <v>130</v>
      </c>
      <c r="C117" t="s">
        <v>681</v>
      </c>
      <c r="D117">
        <v>1</v>
      </c>
    </row>
    <row r="118" spans="1:4">
      <c r="A118">
        <v>3029</v>
      </c>
      <c r="B118" t="s">
        <v>410</v>
      </c>
      <c r="C118" t="s">
        <v>681</v>
      </c>
      <c r="D118">
        <v>1</v>
      </c>
    </row>
    <row r="119" spans="1:4">
      <c r="A119">
        <v>3030</v>
      </c>
      <c r="B119" t="s">
        <v>690</v>
      </c>
      <c r="C119" t="s">
        <v>681</v>
      </c>
      <c r="D119">
        <v>1</v>
      </c>
    </row>
    <row r="120" spans="1:4">
      <c r="A120">
        <v>3031</v>
      </c>
      <c r="B120" t="s">
        <v>131</v>
      </c>
      <c r="C120" t="s">
        <v>681</v>
      </c>
      <c r="D120">
        <v>1</v>
      </c>
    </row>
    <row r="121" spans="1:4">
      <c r="A121">
        <v>3032</v>
      </c>
      <c r="B121" t="s">
        <v>132</v>
      </c>
      <c r="C121" t="s">
        <v>681</v>
      </c>
      <c r="D121">
        <v>1</v>
      </c>
    </row>
    <row r="122" spans="1:4">
      <c r="A122">
        <v>3033</v>
      </c>
      <c r="B122" t="s">
        <v>133</v>
      </c>
      <c r="C122" t="s">
        <v>681</v>
      </c>
      <c r="D122">
        <v>1</v>
      </c>
    </row>
    <row r="123" spans="1:4">
      <c r="A123">
        <v>3034</v>
      </c>
      <c r="B123" t="s">
        <v>134</v>
      </c>
      <c r="C123" t="s">
        <v>681</v>
      </c>
      <c r="D123">
        <v>1</v>
      </c>
    </row>
    <row r="124" spans="1:4">
      <c r="A124">
        <v>3035</v>
      </c>
      <c r="B124" t="s">
        <v>135</v>
      </c>
      <c r="C124" t="s">
        <v>681</v>
      </c>
      <c r="D124">
        <v>1</v>
      </c>
    </row>
    <row r="125" spans="1:4">
      <c r="A125">
        <v>3036</v>
      </c>
      <c r="B125" t="s">
        <v>136</v>
      </c>
      <c r="C125" t="s">
        <v>681</v>
      </c>
      <c r="D125">
        <v>1</v>
      </c>
    </row>
    <row r="126" spans="1:4">
      <c r="A126">
        <v>3037</v>
      </c>
      <c r="B126" t="s">
        <v>137</v>
      </c>
      <c r="C126" t="s">
        <v>681</v>
      </c>
      <c r="D126">
        <v>1</v>
      </c>
    </row>
    <row r="127" spans="1:4">
      <c r="A127">
        <v>3038</v>
      </c>
      <c r="B127" t="s">
        <v>179</v>
      </c>
      <c r="C127" t="s">
        <v>681</v>
      </c>
      <c r="D127">
        <v>1</v>
      </c>
    </row>
    <row r="128" spans="1:4">
      <c r="A128">
        <v>3039</v>
      </c>
      <c r="B128" t="s">
        <v>180</v>
      </c>
      <c r="C128" t="s">
        <v>681</v>
      </c>
      <c r="D128">
        <v>1</v>
      </c>
    </row>
    <row r="129" spans="1:4">
      <c r="A129">
        <v>3040</v>
      </c>
      <c r="B129" t="s">
        <v>691</v>
      </c>
      <c r="C129" t="s">
        <v>681</v>
      </c>
      <c r="D129">
        <v>1</v>
      </c>
    </row>
    <row r="130" spans="1:4">
      <c r="A130">
        <v>3041</v>
      </c>
      <c r="B130" t="s">
        <v>49</v>
      </c>
      <c r="C130" t="s">
        <v>681</v>
      </c>
      <c r="D130">
        <v>1</v>
      </c>
    </row>
    <row r="131" spans="1:4">
      <c r="A131">
        <v>3042</v>
      </c>
      <c r="B131" t="s">
        <v>181</v>
      </c>
      <c r="C131" t="s">
        <v>681</v>
      </c>
      <c r="D131">
        <v>1</v>
      </c>
    </row>
    <row r="132" spans="1:4">
      <c r="A132">
        <v>3043</v>
      </c>
      <c r="B132" t="s">
        <v>182</v>
      </c>
      <c r="C132" t="s">
        <v>681</v>
      </c>
      <c r="D132">
        <v>1</v>
      </c>
    </row>
    <row r="133" spans="1:4">
      <c r="A133">
        <v>3044</v>
      </c>
      <c r="B133" t="s">
        <v>183</v>
      </c>
      <c r="C133" t="s">
        <v>681</v>
      </c>
      <c r="D133">
        <v>1</v>
      </c>
    </row>
    <row r="134" spans="1:4">
      <c r="A134">
        <v>3045</v>
      </c>
      <c r="B134" t="s">
        <v>184</v>
      </c>
      <c r="C134" t="s">
        <v>681</v>
      </c>
      <c r="D134">
        <v>1</v>
      </c>
    </row>
    <row r="135" spans="1:4">
      <c r="A135">
        <v>3046</v>
      </c>
      <c r="B135" t="s">
        <v>185</v>
      </c>
      <c r="C135" t="s">
        <v>681</v>
      </c>
      <c r="D135">
        <v>1</v>
      </c>
    </row>
    <row r="136" spans="1:4">
      <c r="A136">
        <v>3047</v>
      </c>
      <c r="B136" t="s">
        <v>186</v>
      </c>
      <c r="C136" t="s">
        <v>681</v>
      </c>
      <c r="D136">
        <v>1</v>
      </c>
    </row>
    <row r="137" spans="1:4">
      <c r="A137">
        <v>3048</v>
      </c>
      <c r="B137" t="s">
        <v>187</v>
      </c>
      <c r="C137" t="s">
        <v>681</v>
      </c>
      <c r="D137">
        <v>1</v>
      </c>
    </row>
    <row r="138" spans="1:4">
      <c r="A138">
        <v>3049</v>
      </c>
      <c r="B138" t="s">
        <v>188</v>
      </c>
      <c r="C138" t="s">
        <v>681</v>
      </c>
      <c r="D138">
        <v>1</v>
      </c>
    </row>
    <row r="139" spans="1:4">
      <c r="A139">
        <v>3050</v>
      </c>
      <c r="B139" t="s">
        <v>189</v>
      </c>
      <c r="C139" t="s">
        <v>681</v>
      </c>
      <c r="D139">
        <v>1</v>
      </c>
    </row>
    <row r="140" spans="1:4">
      <c r="A140">
        <v>3051</v>
      </c>
      <c r="B140" t="s">
        <v>190</v>
      </c>
      <c r="C140" t="s">
        <v>681</v>
      </c>
      <c r="D140">
        <v>1</v>
      </c>
    </row>
    <row r="141" spans="1:4">
      <c r="A141">
        <v>3052</v>
      </c>
      <c r="B141" t="s">
        <v>667</v>
      </c>
      <c r="C141" t="s">
        <v>681</v>
      </c>
      <c r="D141">
        <v>1</v>
      </c>
    </row>
    <row r="142" spans="1:4">
      <c r="A142">
        <v>3053</v>
      </c>
      <c r="B142" t="s">
        <v>167</v>
      </c>
      <c r="C142" t="s">
        <v>681</v>
      </c>
      <c r="D142">
        <v>1</v>
      </c>
    </row>
    <row r="143" spans="1:4">
      <c r="A143">
        <v>3054</v>
      </c>
      <c r="B143" t="s">
        <v>168</v>
      </c>
      <c r="C143" t="s">
        <v>681</v>
      </c>
      <c r="D143">
        <v>1</v>
      </c>
    </row>
    <row r="144" spans="1:4">
      <c r="A144">
        <v>3099</v>
      </c>
      <c r="B144" t="s">
        <v>47</v>
      </c>
      <c r="C144" t="s">
        <v>681</v>
      </c>
      <c r="D144">
        <v>1</v>
      </c>
    </row>
    <row r="145" spans="1:4">
      <c r="A145">
        <v>3099</v>
      </c>
      <c r="B145" t="s">
        <v>47</v>
      </c>
      <c r="C145" t="s">
        <v>681</v>
      </c>
      <c r="D145">
        <v>1</v>
      </c>
    </row>
    <row r="146" spans="1:4">
      <c r="A146">
        <v>3401</v>
      </c>
      <c r="B146" t="s">
        <v>138</v>
      </c>
      <c r="C146" t="s">
        <v>682</v>
      </c>
      <c r="D146">
        <v>4</v>
      </c>
    </row>
    <row r="147" spans="1:4">
      <c r="A147">
        <v>3402</v>
      </c>
      <c r="B147" t="s">
        <v>139</v>
      </c>
      <c r="C147" t="s">
        <v>682</v>
      </c>
      <c r="D147">
        <v>4</v>
      </c>
    </row>
    <row r="148" spans="1:4">
      <c r="A148">
        <v>3405</v>
      </c>
      <c r="B148" t="s">
        <v>155</v>
      </c>
      <c r="C148" t="s">
        <v>682</v>
      </c>
      <c r="D148">
        <v>4</v>
      </c>
    </row>
    <row r="149" spans="1:4">
      <c r="A149">
        <v>3407</v>
      </c>
      <c r="B149" t="s">
        <v>156</v>
      </c>
      <c r="C149" t="s">
        <v>682</v>
      </c>
      <c r="D149">
        <v>4</v>
      </c>
    </row>
    <row r="150" spans="1:4">
      <c r="A150">
        <v>3411</v>
      </c>
      <c r="B150" t="s">
        <v>140</v>
      </c>
      <c r="C150" t="s">
        <v>682</v>
      </c>
      <c r="D150">
        <v>4</v>
      </c>
    </row>
    <row r="151" spans="1:4">
      <c r="A151">
        <v>3412</v>
      </c>
      <c r="B151" t="s">
        <v>141</v>
      </c>
      <c r="C151" t="s">
        <v>682</v>
      </c>
      <c r="D151">
        <v>4</v>
      </c>
    </row>
    <row r="152" spans="1:4">
      <c r="A152">
        <v>3413</v>
      </c>
      <c r="B152" t="s">
        <v>142</v>
      </c>
      <c r="C152" t="s">
        <v>682</v>
      </c>
      <c r="D152">
        <v>4</v>
      </c>
    </row>
    <row r="153" spans="1:4">
      <c r="A153">
        <v>3414</v>
      </c>
      <c r="B153" t="s">
        <v>658</v>
      </c>
      <c r="C153" t="s">
        <v>682</v>
      </c>
      <c r="D153">
        <v>4</v>
      </c>
    </row>
    <row r="154" spans="1:4">
      <c r="A154">
        <v>3415</v>
      </c>
      <c r="B154" t="s">
        <v>659</v>
      </c>
      <c r="C154" t="s">
        <v>682</v>
      </c>
      <c r="D154">
        <v>4</v>
      </c>
    </row>
    <row r="155" spans="1:4">
      <c r="A155">
        <v>3416</v>
      </c>
      <c r="B155" t="s">
        <v>660</v>
      </c>
      <c r="C155" t="s">
        <v>682</v>
      </c>
      <c r="D155">
        <v>4</v>
      </c>
    </row>
    <row r="156" spans="1:4">
      <c r="A156">
        <v>3417</v>
      </c>
      <c r="B156" t="s">
        <v>143</v>
      </c>
      <c r="C156" t="s">
        <v>682</v>
      </c>
      <c r="D156">
        <v>4</v>
      </c>
    </row>
    <row r="157" spans="1:4">
      <c r="A157">
        <v>3418</v>
      </c>
      <c r="B157" t="s">
        <v>144</v>
      </c>
      <c r="C157" t="s">
        <v>682</v>
      </c>
      <c r="D157">
        <v>4</v>
      </c>
    </row>
    <row r="158" spans="1:4">
      <c r="A158">
        <v>3419</v>
      </c>
      <c r="B158" t="s">
        <v>123</v>
      </c>
      <c r="C158" t="s">
        <v>682</v>
      </c>
      <c r="D158">
        <v>4</v>
      </c>
    </row>
    <row r="159" spans="1:4">
      <c r="A159">
        <v>3420</v>
      </c>
      <c r="B159" t="s">
        <v>145</v>
      </c>
      <c r="C159" t="s">
        <v>682</v>
      </c>
      <c r="D159">
        <v>4</v>
      </c>
    </row>
    <row r="160" spans="1:4">
      <c r="A160">
        <v>3421</v>
      </c>
      <c r="B160" t="s">
        <v>146</v>
      </c>
      <c r="C160" t="s">
        <v>682</v>
      </c>
      <c r="D160">
        <v>4</v>
      </c>
    </row>
    <row r="161" spans="1:4">
      <c r="A161">
        <v>3422</v>
      </c>
      <c r="B161" t="s">
        <v>147</v>
      </c>
      <c r="C161" t="s">
        <v>682</v>
      </c>
      <c r="D161">
        <v>4</v>
      </c>
    </row>
    <row r="162" spans="1:4">
      <c r="A162">
        <v>3423</v>
      </c>
      <c r="B162" t="s">
        <v>661</v>
      </c>
      <c r="C162" t="s">
        <v>682</v>
      </c>
      <c r="D162">
        <v>4</v>
      </c>
    </row>
    <row r="163" spans="1:4">
      <c r="A163">
        <v>3424</v>
      </c>
      <c r="B163" t="s">
        <v>148</v>
      </c>
      <c r="C163" t="s">
        <v>682</v>
      </c>
      <c r="D163">
        <v>4</v>
      </c>
    </row>
    <row r="164" spans="1:4">
      <c r="A164">
        <v>3425</v>
      </c>
      <c r="B164" t="s">
        <v>149</v>
      </c>
      <c r="C164" t="s">
        <v>682</v>
      </c>
      <c r="D164">
        <v>4</v>
      </c>
    </row>
    <row r="165" spans="1:4">
      <c r="A165">
        <v>3426</v>
      </c>
      <c r="B165" t="s">
        <v>150</v>
      </c>
      <c r="C165" t="s">
        <v>682</v>
      </c>
      <c r="D165">
        <v>4</v>
      </c>
    </row>
    <row r="166" spans="1:4">
      <c r="A166">
        <v>3427</v>
      </c>
      <c r="B166" t="s">
        <v>151</v>
      </c>
      <c r="C166" t="s">
        <v>682</v>
      </c>
      <c r="D166">
        <v>4</v>
      </c>
    </row>
    <row r="167" spans="1:4">
      <c r="A167">
        <v>3428</v>
      </c>
      <c r="B167" t="s">
        <v>152</v>
      </c>
      <c r="C167" t="s">
        <v>682</v>
      </c>
      <c r="D167">
        <v>4</v>
      </c>
    </row>
    <row r="168" spans="1:4">
      <c r="A168">
        <v>3429</v>
      </c>
      <c r="B168" t="s">
        <v>153</v>
      </c>
      <c r="C168" t="s">
        <v>682</v>
      </c>
      <c r="D168">
        <v>4</v>
      </c>
    </row>
    <row r="169" spans="1:4">
      <c r="A169">
        <v>3430</v>
      </c>
      <c r="B169" t="s">
        <v>154</v>
      </c>
      <c r="C169" t="s">
        <v>682</v>
      </c>
      <c r="D169">
        <v>4</v>
      </c>
    </row>
    <row r="170" spans="1:4">
      <c r="A170">
        <v>3431</v>
      </c>
      <c r="B170" t="s">
        <v>157</v>
      </c>
      <c r="C170" t="s">
        <v>682</v>
      </c>
      <c r="D170">
        <v>4</v>
      </c>
    </row>
    <row r="171" spans="1:4">
      <c r="A171">
        <v>3432</v>
      </c>
      <c r="B171" t="s">
        <v>158</v>
      </c>
      <c r="C171" t="s">
        <v>682</v>
      </c>
      <c r="D171">
        <v>4</v>
      </c>
    </row>
    <row r="172" spans="1:4">
      <c r="A172">
        <v>3433</v>
      </c>
      <c r="B172" t="s">
        <v>662</v>
      </c>
      <c r="C172" t="s">
        <v>682</v>
      </c>
      <c r="D172">
        <v>4</v>
      </c>
    </row>
    <row r="173" spans="1:4">
      <c r="A173">
        <v>3434</v>
      </c>
      <c r="B173" t="s">
        <v>159</v>
      </c>
      <c r="C173" t="s">
        <v>682</v>
      </c>
      <c r="D173">
        <v>4</v>
      </c>
    </row>
    <row r="174" spans="1:4">
      <c r="A174">
        <v>3435</v>
      </c>
      <c r="B174" t="s">
        <v>160</v>
      </c>
      <c r="C174" t="s">
        <v>682</v>
      </c>
      <c r="D174">
        <v>4</v>
      </c>
    </row>
    <row r="175" spans="1:4">
      <c r="A175">
        <v>3436</v>
      </c>
      <c r="B175" t="s">
        <v>663</v>
      </c>
      <c r="C175" t="s">
        <v>682</v>
      </c>
      <c r="D175">
        <v>4</v>
      </c>
    </row>
    <row r="176" spans="1:4">
      <c r="A176">
        <v>3437</v>
      </c>
      <c r="B176" t="s">
        <v>161</v>
      </c>
      <c r="C176" t="s">
        <v>682</v>
      </c>
      <c r="D176">
        <v>4</v>
      </c>
    </row>
    <row r="177" spans="1:4">
      <c r="A177">
        <v>3438</v>
      </c>
      <c r="B177" t="s">
        <v>664</v>
      </c>
      <c r="C177" t="s">
        <v>682</v>
      </c>
      <c r="D177">
        <v>4</v>
      </c>
    </row>
    <row r="178" spans="1:4">
      <c r="A178">
        <v>3439</v>
      </c>
      <c r="B178" t="s">
        <v>162</v>
      </c>
      <c r="C178" t="s">
        <v>682</v>
      </c>
      <c r="D178">
        <v>4</v>
      </c>
    </row>
    <row r="179" spans="1:4">
      <c r="A179">
        <v>3440</v>
      </c>
      <c r="B179" t="s">
        <v>163</v>
      </c>
      <c r="C179" t="s">
        <v>682</v>
      </c>
      <c r="D179">
        <v>4</v>
      </c>
    </row>
    <row r="180" spans="1:4">
      <c r="A180">
        <v>3441</v>
      </c>
      <c r="B180" t="s">
        <v>164</v>
      </c>
      <c r="C180" t="s">
        <v>682</v>
      </c>
      <c r="D180">
        <v>4</v>
      </c>
    </row>
    <row r="181" spans="1:4">
      <c r="A181">
        <v>3442</v>
      </c>
      <c r="B181" t="s">
        <v>165</v>
      </c>
      <c r="C181" t="s">
        <v>682</v>
      </c>
      <c r="D181">
        <v>4</v>
      </c>
    </row>
    <row r="182" spans="1:4">
      <c r="A182">
        <v>3443</v>
      </c>
      <c r="B182" t="s">
        <v>166</v>
      </c>
      <c r="C182" t="s">
        <v>682</v>
      </c>
      <c r="D182">
        <v>4</v>
      </c>
    </row>
    <row r="183" spans="1:4">
      <c r="A183">
        <v>3446</v>
      </c>
      <c r="B183" t="s">
        <v>169</v>
      </c>
      <c r="C183" t="s">
        <v>682</v>
      </c>
      <c r="D183">
        <v>4</v>
      </c>
    </row>
    <row r="184" spans="1:4">
      <c r="A184">
        <v>3447</v>
      </c>
      <c r="B184" t="s">
        <v>170</v>
      </c>
      <c r="C184" t="s">
        <v>682</v>
      </c>
      <c r="D184">
        <v>4</v>
      </c>
    </row>
    <row r="185" spans="1:4">
      <c r="A185">
        <v>3448</v>
      </c>
      <c r="B185" t="s">
        <v>171</v>
      </c>
      <c r="C185" t="s">
        <v>682</v>
      </c>
      <c r="D185">
        <v>4</v>
      </c>
    </row>
    <row r="186" spans="1:4">
      <c r="A186">
        <v>3449</v>
      </c>
      <c r="B186" t="s">
        <v>665</v>
      </c>
      <c r="C186" t="s">
        <v>682</v>
      </c>
      <c r="D186">
        <v>4</v>
      </c>
    </row>
    <row r="187" spans="1:4">
      <c r="A187">
        <v>3450</v>
      </c>
      <c r="B187" t="s">
        <v>172</v>
      </c>
      <c r="C187" t="s">
        <v>682</v>
      </c>
      <c r="D187">
        <v>4</v>
      </c>
    </row>
    <row r="188" spans="1:4">
      <c r="A188">
        <v>3451</v>
      </c>
      <c r="B188" t="s">
        <v>666</v>
      </c>
      <c r="C188" t="s">
        <v>682</v>
      </c>
      <c r="D188">
        <v>4</v>
      </c>
    </row>
    <row r="189" spans="1:4">
      <c r="A189">
        <v>3452</v>
      </c>
      <c r="B189" t="s">
        <v>173</v>
      </c>
      <c r="C189" t="s">
        <v>682</v>
      </c>
      <c r="D189">
        <v>4</v>
      </c>
    </row>
    <row r="190" spans="1:4">
      <c r="A190">
        <v>3453</v>
      </c>
      <c r="B190" t="s">
        <v>174</v>
      </c>
      <c r="C190" t="s">
        <v>682</v>
      </c>
      <c r="D190">
        <v>4</v>
      </c>
    </row>
    <row r="191" spans="1:4">
      <c r="A191">
        <v>3454</v>
      </c>
      <c r="B191" t="s">
        <v>175</v>
      </c>
      <c r="C191" t="s">
        <v>682</v>
      </c>
      <c r="D191">
        <v>4</v>
      </c>
    </row>
    <row r="192" spans="1:4">
      <c r="A192">
        <v>3801</v>
      </c>
      <c r="B192" t="s">
        <v>528</v>
      </c>
      <c r="C192" t="s">
        <v>705</v>
      </c>
      <c r="D192">
        <v>8</v>
      </c>
    </row>
    <row r="193" spans="1:4">
      <c r="A193">
        <v>3802</v>
      </c>
      <c r="B193" t="s">
        <v>191</v>
      </c>
      <c r="C193" t="s">
        <v>705</v>
      </c>
      <c r="D193">
        <v>8</v>
      </c>
    </row>
    <row r="194" spans="1:4">
      <c r="A194">
        <v>3803</v>
      </c>
      <c r="B194" t="s">
        <v>89</v>
      </c>
      <c r="C194" t="s">
        <v>705</v>
      </c>
      <c r="D194">
        <v>8</v>
      </c>
    </row>
    <row r="195" spans="1:4">
      <c r="A195">
        <v>3804</v>
      </c>
      <c r="B195" t="s">
        <v>192</v>
      </c>
      <c r="C195" t="s">
        <v>705</v>
      </c>
      <c r="D195">
        <v>8</v>
      </c>
    </row>
    <row r="196" spans="1:4">
      <c r="A196">
        <v>3805</v>
      </c>
      <c r="B196" t="s">
        <v>193</v>
      </c>
      <c r="C196" t="s">
        <v>705</v>
      </c>
      <c r="D196">
        <v>8</v>
      </c>
    </row>
    <row r="197" spans="1:4">
      <c r="A197">
        <v>3806</v>
      </c>
      <c r="B197" t="s">
        <v>195</v>
      </c>
      <c r="C197" t="s">
        <v>705</v>
      </c>
      <c r="D197">
        <v>8</v>
      </c>
    </row>
    <row r="198" spans="1:4">
      <c r="A198">
        <v>3807</v>
      </c>
      <c r="B198" t="s">
        <v>196</v>
      </c>
      <c r="C198" t="s">
        <v>705</v>
      </c>
      <c r="D198">
        <v>8</v>
      </c>
    </row>
    <row r="199" spans="1:4">
      <c r="A199">
        <v>3808</v>
      </c>
      <c r="B199" t="s">
        <v>197</v>
      </c>
      <c r="C199" t="s">
        <v>705</v>
      </c>
      <c r="D199">
        <v>8</v>
      </c>
    </row>
    <row r="200" spans="1:4">
      <c r="A200">
        <v>3811</v>
      </c>
      <c r="B200" t="s">
        <v>645</v>
      </c>
      <c r="C200" t="s">
        <v>705</v>
      </c>
      <c r="D200">
        <v>8</v>
      </c>
    </row>
    <row r="201" spans="1:4">
      <c r="A201">
        <v>3812</v>
      </c>
      <c r="B201" t="s">
        <v>198</v>
      </c>
      <c r="C201" t="s">
        <v>705</v>
      </c>
      <c r="D201">
        <v>8</v>
      </c>
    </row>
    <row r="202" spans="1:4">
      <c r="A202">
        <v>3813</v>
      </c>
      <c r="B202" t="s">
        <v>199</v>
      </c>
      <c r="C202" t="s">
        <v>705</v>
      </c>
      <c r="D202">
        <v>8</v>
      </c>
    </row>
    <row r="203" spans="1:4">
      <c r="A203">
        <v>3814</v>
      </c>
      <c r="B203" t="s">
        <v>200</v>
      </c>
      <c r="C203" t="s">
        <v>705</v>
      </c>
      <c r="D203">
        <v>8</v>
      </c>
    </row>
    <row r="204" spans="1:4">
      <c r="A204">
        <v>3815</v>
      </c>
      <c r="B204" t="s">
        <v>201</v>
      </c>
      <c r="C204" t="s">
        <v>705</v>
      </c>
      <c r="D204">
        <v>8</v>
      </c>
    </row>
    <row r="205" spans="1:4">
      <c r="A205">
        <v>3816</v>
      </c>
      <c r="B205" t="s">
        <v>202</v>
      </c>
      <c r="C205" t="s">
        <v>705</v>
      </c>
      <c r="D205">
        <v>8</v>
      </c>
    </row>
    <row r="206" spans="1:4">
      <c r="A206">
        <v>3817</v>
      </c>
      <c r="B206" t="s">
        <v>692</v>
      </c>
      <c r="C206" t="s">
        <v>705</v>
      </c>
      <c r="D206">
        <v>8</v>
      </c>
    </row>
    <row r="207" spans="1:4">
      <c r="A207">
        <v>3818</v>
      </c>
      <c r="B207" t="s">
        <v>204</v>
      </c>
      <c r="C207" t="s">
        <v>705</v>
      </c>
      <c r="D207">
        <v>8</v>
      </c>
    </row>
    <row r="208" spans="1:4">
      <c r="A208">
        <v>3819</v>
      </c>
      <c r="B208" t="s">
        <v>205</v>
      </c>
      <c r="C208" t="s">
        <v>705</v>
      </c>
      <c r="D208">
        <v>8</v>
      </c>
    </row>
    <row r="209" spans="1:4">
      <c r="A209">
        <v>3820</v>
      </c>
      <c r="B209" t="s">
        <v>206</v>
      </c>
      <c r="C209" t="s">
        <v>705</v>
      </c>
      <c r="D209">
        <v>8</v>
      </c>
    </row>
    <row r="210" spans="1:4">
      <c r="A210">
        <v>3821</v>
      </c>
      <c r="B210" t="s">
        <v>668</v>
      </c>
      <c r="C210" t="s">
        <v>705</v>
      </c>
      <c r="D210">
        <v>8</v>
      </c>
    </row>
    <row r="211" spans="1:4">
      <c r="A211">
        <v>3822</v>
      </c>
      <c r="B211" t="s">
        <v>207</v>
      </c>
      <c r="C211" t="s">
        <v>705</v>
      </c>
      <c r="D211">
        <v>8</v>
      </c>
    </row>
    <row r="212" spans="1:4">
      <c r="A212">
        <v>3823</v>
      </c>
      <c r="B212" t="s">
        <v>208</v>
      </c>
      <c r="C212" t="s">
        <v>705</v>
      </c>
      <c r="D212">
        <v>8</v>
      </c>
    </row>
    <row r="213" spans="1:4">
      <c r="A213">
        <v>3824</v>
      </c>
      <c r="B213" t="s">
        <v>209</v>
      </c>
      <c r="C213" t="s">
        <v>705</v>
      </c>
      <c r="D213">
        <v>8</v>
      </c>
    </row>
    <row r="214" spans="1:4">
      <c r="A214">
        <v>3825</v>
      </c>
      <c r="B214" t="s">
        <v>210</v>
      </c>
      <c r="C214" t="s">
        <v>705</v>
      </c>
      <c r="D214">
        <v>8</v>
      </c>
    </row>
    <row r="215" spans="1:4">
      <c r="A215">
        <v>4201</v>
      </c>
      <c r="B215" t="s">
        <v>211</v>
      </c>
      <c r="C215" t="s">
        <v>706</v>
      </c>
      <c r="D215">
        <v>9</v>
      </c>
    </row>
    <row r="216" spans="1:4">
      <c r="A216">
        <v>4202</v>
      </c>
      <c r="B216" t="s">
        <v>212</v>
      </c>
      <c r="C216" t="s">
        <v>706</v>
      </c>
      <c r="D216">
        <v>9</v>
      </c>
    </row>
    <row r="217" spans="1:4">
      <c r="A217">
        <v>4203</v>
      </c>
      <c r="B217" t="s">
        <v>213</v>
      </c>
      <c r="C217" t="s">
        <v>706</v>
      </c>
      <c r="D217">
        <v>9</v>
      </c>
    </row>
    <row r="218" spans="1:4">
      <c r="A218">
        <v>4204</v>
      </c>
      <c r="B218" t="s">
        <v>223</v>
      </c>
      <c r="C218" t="s">
        <v>706</v>
      </c>
      <c r="D218">
        <v>9</v>
      </c>
    </row>
    <row r="219" spans="1:4">
      <c r="A219">
        <v>4205</v>
      </c>
      <c r="B219" t="s">
        <v>227</v>
      </c>
      <c r="C219" t="s">
        <v>706</v>
      </c>
      <c r="D219">
        <v>9</v>
      </c>
    </row>
    <row r="220" spans="1:4">
      <c r="A220">
        <v>4206</v>
      </c>
      <c r="B220" t="s">
        <v>224</v>
      </c>
      <c r="C220" t="s">
        <v>706</v>
      </c>
      <c r="D220">
        <v>9</v>
      </c>
    </row>
    <row r="221" spans="1:4">
      <c r="A221">
        <v>4207</v>
      </c>
      <c r="B221" t="s">
        <v>225</v>
      </c>
      <c r="C221" t="s">
        <v>706</v>
      </c>
      <c r="D221">
        <v>9</v>
      </c>
    </row>
    <row r="222" spans="1:4">
      <c r="A222">
        <v>4211</v>
      </c>
      <c r="B222" t="s">
        <v>214</v>
      </c>
      <c r="C222" t="s">
        <v>706</v>
      </c>
      <c r="D222">
        <v>9</v>
      </c>
    </row>
    <row r="223" spans="1:4">
      <c r="A223">
        <v>4212</v>
      </c>
      <c r="B223" t="s">
        <v>669</v>
      </c>
      <c r="C223" t="s">
        <v>706</v>
      </c>
      <c r="D223">
        <v>9</v>
      </c>
    </row>
    <row r="224" spans="1:4">
      <c r="A224">
        <v>4213</v>
      </c>
      <c r="B224" t="s">
        <v>646</v>
      </c>
      <c r="C224" t="s">
        <v>706</v>
      </c>
      <c r="D224">
        <v>9</v>
      </c>
    </row>
    <row r="225" spans="1:4">
      <c r="A225">
        <v>4214</v>
      </c>
      <c r="B225" t="s">
        <v>215</v>
      </c>
      <c r="C225" t="s">
        <v>706</v>
      </c>
      <c r="D225">
        <v>9</v>
      </c>
    </row>
    <row r="226" spans="1:4">
      <c r="A226">
        <v>4215</v>
      </c>
      <c r="B226" t="s">
        <v>216</v>
      </c>
      <c r="C226" t="s">
        <v>706</v>
      </c>
      <c r="D226">
        <v>9</v>
      </c>
    </row>
    <row r="227" spans="1:4">
      <c r="A227">
        <v>4216</v>
      </c>
      <c r="B227" t="s">
        <v>217</v>
      </c>
      <c r="C227" t="s">
        <v>706</v>
      </c>
      <c r="D227">
        <v>9</v>
      </c>
    </row>
    <row r="228" spans="1:4">
      <c r="A228">
        <v>4217</v>
      </c>
      <c r="B228" t="s">
        <v>218</v>
      </c>
      <c r="C228" t="s">
        <v>706</v>
      </c>
      <c r="D228">
        <v>9</v>
      </c>
    </row>
    <row r="229" spans="1:4">
      <c r="A229">
        <v>4218</v>
      </c>
      <c r="B229" t="s">
        <v>219</v>
      </c>
      <c r="C229" t="s">
        <v>706</v>
      </c>
      <c r="D229">
        <v>9</v>
      </c>
    </row>
    <row r="230" spans="1:4">
      <c r="A230">
        <v>4219</v>
      </c>
      <c r="B230" t="s">
        <v>670</v>
      </c>
      <c r="C230" t="s">
        <v>706</v>
      </c>
      <c r="D230">
        <v>9</v>
      </c>
    </row>
    <row r="231" spans="1:4">
      <c r="A231">
        <v>4220</v>
      </c>
      <c r="B231" t="s">
        <v>220</v>
      </c>
      <c r="C231" t="s">
        <v>706</v>
      </c>
      <c r="D231">
        <v>9</v>
      </c>
    </row>
    <row r="232" spans="1:4">
      <c r="A232">
        <v>4221</v>
      </c>
      <c r="B232" t="s">
        <v>221</v>
      </c>
      <c r="C232" t="s">
        <v>706</v>
      </c>
      <c r="D232">
        <v>9</v>
      </c>
    </row>
    <row r="233" spans="1:4">
      <c r="A233">
        <v>4222</v>
      </c>
      <c r="B233" t="s">
        <v>222</v>
      </c>
      <c r="C233" t="s">
        <v>706</v>
      </c>
      <c r="D233">
        <v>9</v>
      </c>
    </row>
    <row r="234" spans="1:4">
      <c r="A234">
        <v>4223</v>
      </c>
      <c r="B234" t="s">
        <v>226</v>
      </c>
      <c r="C234" t="s">
        <v>706</v>
      </c>
      <c r="D234">
        <v>9</v>
      </c>
    </row>
    <row r="235" spans="1:4">
      <c r="A235">
        <v>4224</v>
      </c>
      <c r="B235" t="s">
        <v>671</v>
      </c>
      <c r="C235" t="s">
        <v>706</v>
      </c>
      <c r="D235">
        <v>9</v>
      </c>
    </row>
    <row r="236" spans="1:4">
      <c r="A236">
        <v>4225</v>
      </c>
      <c r="B236" t="s">
        <v>228</v>
      </c>
      <c r="C236" t="s">
        <v>706</v>
      </c>
      <c r="D236">
        <v>9</v>
      </c>
    </row>
    <row r="237" spans="1:4">
      <c r="A237">
        <v>4226</v>
      </c>
      <c r="B237" t="s">
        <v>229</v>
      </c>
      <c r="C237" t="s">
        <v>706</v>
      </c>
      <c r="D237">
        <v>9</v>
      </c>
    </row>
    <row r="238" spans="1:4">
      <c r="A238">
        <v>4227</v>
      </c>
      <c r="B238" t="s">
        <v>230</v>
      </c>
      <c r="C238" t="s">
        <v>706</v>
      </c>
      <c r="D238">
        <v>9</v>
      </c>
    </row>
    <row r="239" spans="1:4">
      <c r="A239">
        <v>4228</v>
      </c>
      <c r="B239" t="s">
        <v>231</v>
      </c>
      <c r="C239" t="s">
        <v>706</v>
      </c>
      <c r="D239">
        <v>9</v>
      </c>
    </row>
    <row r="240" spans="1:4">
      <c r="A240">
        <v>4601</v>
      </c>
      <c r="B240" t="s">
        <v>252</v>
      </c>
      <c r="C240" t="s">
        <v>707</v>
      </c>
      <c r="D240">
        <v>14</v>
      </c>
    </row>
    <row r="241" spans="1:4">
      <c r="A241">
        <v>4602</v>
      </c>
      <c r="B241" t="s">
        <v>695</v>
      </c>
      <c r="C241" t="s">
        <v>707</v>
      </c>
      <c r="D241">
        <v>14</v>
      </c>
    </row>
    <row r="242" spans="1:4">
      <c r="A242">
        <v>4611</v>
      </c>
      <c r="B242" t="s">
        <v>253</v>
      </c>
      <c r="C242" t="s">
        <v>707</v>
      </c>
      <c r="D242">
        <v>14</v>
      </c>
    </row>
    <row r="243" spans="1:4">
      <c r="A243">
        <v>4612</v>
      </c>
      <c r="B243" t="s">
        <v>254</v>
      </c>
      <c r="C243" t="s">
        <v>707</v>
      </c>
      <c r="D243">
        <v>14</v>
      </c>
    </row>
    <row r="244" spans="1:4">
      <c r="A244">
        <v>4613</v>
      </c>
      <c r="B244" t="s">
        <v>255</v>
      </c>
      <c r="C244" t="s">
        <v>707</v>
      </c>
      <c r="D244">
        <v>14</v>
      </c>
    </row>
    <row r="245" spans="1:4">
      <c r="A245">
        <v>4614</v>
      </c>
      <c r="B245" t="s">
        <v>256</v>
      </c>
      <c r="C245" t="s">
        <v>707</v>
      </c>
      <c r="D245">
        <v>14</v>
      </c>
    </row>
    <row r="246" spans="1:4">
      <c r="A246">
        <v>4615</v>
      </c>
      <c r="B246" t="s">
        <v>257</v>
      </c>
      <c r="C246" t="s">
        <v>707</v>
      </c>
      <c r="D246">
        <v>14</v>
      </c>
    </row>
    <row r="247" spans="1:4">
      <c r="A247">
        <v>4616</v>
      </c>
      <c r="B247" t="s">
        <v>258</v>
      </c>
      <c r="C247" t="s">
        <v>707</v>
      </c>
      <c r="D247">
        <v>14</v>
      </c>
    </row>
    <row r="248" spans="1:4">
      <c r="A248">
        <v>4617</v>
      </c>
      <c r="B248" t="s">
        <v>259</v>
      </c>
      <c r="C248" t="s">
        <v>707</v>
      </c>
      <c r="D248">
        <v>14</v>
      </c>
    </row>
    <row r="249" spans="1:4">
      <c r="A249">
        <v>4618</v>
      </c>
      <c r="B249" t="s">
        <v>260</v>
      </c>
      <c r="C249" t="s">
        <v>707</v>
      </c>
      <c r="D249">
        <v>14</v>
      </c>
    </row>
    <row r="250" spans="1:4">
      <c r="A250">
        <v>4619</v>
      </c>
      <c r="B250" t="s">
        <v>674</v>
      </c>
      <c r="C250" t="s">
        <v>707</v>
      </c>
      <c r="D250">
        <v>14</v>
      </c>
    </row>
    <row r="251" spans="1:4">
      <c r="A251">
        <v>4620</v>
      </c>
      <c r="B251" t="s">
        <v>261</v>
      </c>
      <c r="C251" t="s">
        <v>707</v>
      </c>
      <c r="D251">
        <v>14</v>
      </c>
    </row>
    <row r="252" spans="1:4">
      <c r="A252">
        <v>4621</v>
      </c>
      <c r="B252" t="s">
        <v>262</v>
      </c>
      <c r="C252" t="s">
        <v>707</v>
      </c>
      <c r="D252">
        <v>14</v>
      </c>
    </row>
    <row r="253" spans="1:4">
      <c r="A253">
        <v>4622</v>
      </c>
      <c r="B253" t="s">
        <v>263</v>
      </c>
      <c r="C253" t="s">
        <v>707</v>
      </c>
      <c r="D253">
        <v>14</v>
      </c>
    </row>
    <row r="254" spans="1:4">
      <c r="A254">
        <v>4623</v>
      </c>
      <c r="B254" t="s">
        <v>264</v>
      </c>
      <c r="C254" t="s">
        <v>707</v>
      </c>
      <c r="D254">
        <v>14</v>
      </c>
    </row>
    <row r="255" spans="1:4">
      <c r="A255">
        <v>4624</v>
      </c>
      <c r="B255" t="s">
        <v>693</v>
      </c>
      <c r="C255" t="s">
        <v>707</v>
      </c>
      <c r="D255">
        <v>14</v>
      </c>
    </row>
    <row r="256" spans="1:4">
      <c r="A256">
        <v>4625</v>
      </c>
      <c r="B256" t="s">
        <v>265</v>
      </c>
      <c r="C256" t="s">
        <v>707</v>
      </c>
      <c r="D256">
        <v>14</v>
      </c>
    </row>
    <row r="257" spans="1:4">
      <c r="A257">
        <v>4626</v>
      </c>
      <c r="B257" t="s">
        <v>270</v>
      </c>
      <c r="C257" t="s">
        <v>707</v>
      </c>
      <c r="D257">
        <v>14</v>
      </c>
    </row>
    <row r="258" spans="1:4">
      <c r="A258">
        <v>4627</v>
      </c>
      <c r="B258" t="s">
        <v>266</v>
      </c>
      <c r="C258" t="s">
        <v>707</v>
      </c>
      <c r="D258">
        <v>14</v>
      </c>
    </row>
    <row r="259" spans="1:4">
      <c r="A259">
        <v>4628</v>
      </c>
      <c r="B259" t="s">
        <v>267</v>
      </c>
      <c r="C259" t="s">
        <v>707</v>
      </c>
      <c r="D259">
        <v>14</v>
      </c>
    </row>
    <row r="260" spans="1:4">
      <c r="A260">
        <v>4629</v>
      </c>
      <c r="B260" t="s">
        <v>268</v>
      </c>
      <c r="C260" t="s">
        <v>707</v>
      </c>
      <c r="D260">
        <v>14</v>
      </c>
    </row>
    <row r="261" spans="1:4">
      <c r="A261">
        <v>4630</v>
      </c>
      <c r="B261" t="s">
        <v>269</v>
      </c>
      <c r="C261" t="s">
        <v>707</v>
      </c>
      <c r="D261">
        <v>14</v>
      </c>
    </row>
    <row r="262" spans="1:4">
      <c r="A262">
        <v>4631</v>
      </c>
      <c r="B262" t="s">
        <v>694</v>
      </c>
      <c r="C262" t="s">
        <v>707</v>
      </c>
      <c r="D262">
        <v>14</v>
      </c>
    </row>
    <row r="263" spans="1:4">
      <c r="A263">
        <v>4632</v>
      </c>
      <c r="B263" t="s">
        <v>675</v>
      </c>
      <c r="C263" t="s">
        <v>707</v>
      </c>
      <c r="D263">
        <v>14</v>
      </c>
    </row>
    <row r="264" spans="1:4">
      <c r="A264">
        <v>4633</v>
      </c>
      <c r="B264" t="s">
        <v>271</v>
      </c>
      <c r="C264" t="s">
        <v>707</v>
      </c>
      <c r="D264">
        <v>14</v>
      </c>
    </row>
    <row r="265" spans="1:4">
      <c r="A265">
        <v>4634</v>
      </c>
      <c r="B265" t="s">
        <v>272</v>
      </c>
      <c r="C265" t="s">
        <v>707</v>
      </c>
      <c r="D265">
        <v>14</v>
      </c>
    </row>
    <row r="266" spans="1:4">
      <c r="A266">
        <v>4635</v>
      </c>
      <c r="B266" t="s">
        <v>273</v>
      </c>
      <c r="C266" t="s">
        <v>707</v>
      </c>
      <c r="D266">
        <v>14</v>
      </c>
    </row>
    <row r="267" spans="1:4">
      <c r="A267">
        <v>4636</v>
      </c>
      <c r="B267" t="s">
        <v>274</v>
      </c>
      <c r="C267" t="s">
        <v>707</v>
      </c>
      <c r="D267">
        <v>14</v>
      </c>
    </row>
    <row r="268" spans="1:4">
      <c r="A268">
        <v>4637</v>
      </c>
      <c r="B268" t="s">
        <v>275</v>
      </c>
      <c r="C268" t="s">
        <v>707</v>
      </c>
      <c r="D268">
        <v>14</v>
      </c>
    </row>
    <row r="269" spans="1:4">
      <c r="A269">
        <v>4638</v>
      </c>
      <c r="B269" t="s">
        <v>276</v>
      </c>
      <c r="C269" t="s">
        <v>707</v>
      </c>
      <c r="D269">
        <v>14</v>
      </c>
    </row>
    <row r="270" spans="1:4">
      <c r="A270">
        <v>4639</v>
      </c>
      <c r="B270" t="s">
        <v>277</v>
      </c>
      <c r="C270" t="s">
        <v>707</v>
      </c>
      <c r="D270">
        <v>14</v>
      </c>
    </row>
    <row r="271" spans="1:4">
      <c r="A271">
        <v>4640</v>
      </c>
      <c r="B271" t="s">
        <v>278</v>
      </c>
      <c r="C271" t="s">
        <v>707</v>
      </c>
      <c r="D271">
        <v>14</v>
      </c>
    </row>
    <row r="272" spans="1:4">
      <c r="A272">
        <v>4641</v>
      </c>
      <c r="B272" t="s">
        <v>279</v>
      </c>
      <c r="C272" t="s">
        <v>707</v>
      </c>
      <c r="D272">
        <v>14</v>
      </c>
    </row>
    <row r="273" spans="1:4">
      <c r="A273">
        <v>4642</v>
      </c>
      <c r="B273" t="s">
        <v>280</v>
      </c>
      <c r="C273" t="s">
        <v>707</v>
      </c>
      <c r="D273">
        <v>14</v>
      </c>
    </row>
    <row r="274" spans="1:4">
      <c r="A274">
        <v>4643</v>
      </c>
      <c r="B274" t="s">
        <v>281</v>
      </c>
      <c r="C274" t="s">
        <v>707</v>
      </c>
      <c r="D274">
        <v>14</v>
      </c>
    </row>
    <row r="275" spans="1:4">
      <c r="A275">
        <v>4644</v>
      </c>
      <c r="B275" t="s">
        <v>282</v>
      </c>
      <c r="C275" t="s">
        <v>707</v>
      </c>
      <c r="D275">
        <v>14</v>
      </c>
    </row>
    <row r="276" spans="1:4">
      <c r="A276">
        <v>4645</v>
      </c>
      <c r="B276" t="s">
        <v>283</v>
      </c>
      <c r="C276" t="s">
        <v>707</v>
      </c>
      <c r="D276">
        <v>14</v>
      </c>
    </row>
    <row r="277" spans="1:4">
      <c r="A277">
        <v>4646</v>
      </c>
      <c r="B277" t="s">
        <v>284</v>
      </c>
      <c r="C277" t="s">
        <v>707</v>
      </c>
      <c r="D277">
        <v>14</v>
      </c>
    </row>
    <row r="278" spans="1:4">
      <c r="A278">
        <v>4647</v>
      </c>
      <c r="B278" t="s">
        <v>696</v>
      </c>
      <c r="C278" t="s">
        <v>707</v>
      </c>
      <c r="D278">
        <v>14</v>
      </c>
    </row>
    <row r="279" spans="1:4">
      <c r="A279">
        <v>4648</v>
      </c>
      <c r="B279" t="s">
        <v>285</v>
      </c>
      <c r="C279" t="s">
        <v>707</v>
      </c>
      <c r="D279">
        <v>14</v>
      </c>
    </row>
    <row r="280" spans="1:4">
      <c r="A280">
        <v>4649</v>
      </c>
      <c r="B280" t="s">
        <v>697</v>
      </c>
      <c r="C280" t="s">
        <v>707</v>
      </c>
      <c r="D280">
        <v>14</v>
      </c>
    </row>
    <row r="281" spans="1:4">
      <c r="A281">
        <v>4650</v>
      </c>
      <c r="B281" t="s">
        <v>286</v>
      </c>
      <c r="C281" t="s">
        <v>707</v>
      </c>
      <c r="D281">
        <v>14</v>
      </c>
    </row>
    <row r="282" spans="1:4">
      <c r="A282">
        <v>4651</v>
      </c>
      <c r="B282" t="s">
        <v>698</v>
      </c>
      <c r="C282" t="s">
        <v>707</v>
      </c>
      <c r="D282">
        <v>14</v>
      </c>
    </row>
    <row r="283" spans="1:4">
      <c r="A283">
        <v>5001</v>
      </c>
      <c r="B283" t="s">
        <v>311</v>
      </c>
      <c r="C283" t="s">
        <v>644</v>
      </c>
      <c r="D283">
        <v>16</v>
      </c>
    </row>
    <row r="284" spans="1:4">
      <c r="A284">
        <v>5006</v>
      </c>
      <c r="B284" t="s">
        <v>680</v>
      </c>
      <c r="C284" t="s">
        <v>644</v>
      </c>
      <c r="D284">
        <v>16</v>
      </c>
    </row>
    <row r="285" spans="1:4">
      <c r="A285">
        <v>5007</v>
      </c>
      <c r="B285" t="s">
        <v>323</v>
      </c>
      <c r="C285" t="s">
        <v>644</v>
      </c>
      <c r="D285">
        <v>16</v>
      </c>
    </row>
    <row r="286" spans="1:4">
      <c r="A286">
        <v>5014</v>
      </c>
      <c r="B286" t="s">
        <v>313</v>
      </c>
      <c r="C286" t="s">
        <v>644</v>
      </c>
      <c r="D286">
        <v>16</v>
      </c>
    </row>
    <row r="287" spans="1:4">
      <c r="A287">
        <v>5020</v>
      </c>
      <c r="B287" t="s">
        <v>461</v>
      </c>
      <c r="C287" t="s">
        <v>644</v>
      </c>
      <c r="D287">
        <v>16</v>
      </c>
    </row>
    <row r="288" spans="1:4">
      <c r="A288">
        <v>5021</v>
      </c>
      <c r="B288" t="s">
        <v>79</v>
      </c>
      <c r="C288" t="s">
        <v>644</v>
      </c>
      <c r="D288">
        <v>16</v>
      </c>
    </row>
    <row r="289" spans="1:4">
      <c r="A289">
        <v>5022</v>
      </c>
      <c r="B289" t="s">
        <v>316</v>
      </c>
      <c r="C289" t="s">
        <v>644</v>
      </c>
      <c r="D289">
        <v>16</v>
      </c>
    </row>
    <row r="290" spans="1:4">
      <c r="A290">
        <v>5025</v>
      </c>
      <c r="B290" t="s">
        <v>52</v>
      </c>
      <c r="C290" t="s">
        <v>644</v>
      </c>
      <c r="D290">
        <v>16</v>
      </c>
    </row>
    <row r="291" spans="1:4">
      <c r="A291">
        <v>5026</v>
      </c>
      <c r="B291" t="s">
        <v>317</v>
      </c>
      <c r="C291" t="s">
        <v>644</v>
      </c>
      <c r="D291">
        <v>16</v>
      </c>
    </row>
    <row r="292" spans="1:4">
      <c r="A292">
        <v>5027</v>
      </c>
      <c r="B292" t="s">
        <v>318</v>
      </c>
      <c r="C292" t="s">
        <v>644</v>
      </c>
      <c r="D292">
        <v>16</v>
      </c>
    </row>
    <row r="293" spans="1:4">
      <c r="A293">
        <v>5028</v>
      </c>
      <c r="B293" t="s">
        <v>319</v>
      </c>
      <c r="C293" t="s">
        <v>644</v>
      </c>
      <c r="D293">
        <v>16</v>
      </c>
    </row>
    <row r="294" spans="1:4">
      <c r="A294">
        <v>5029</v>
      </c>
      <c r="B294" t="s">
        <v>320</v>
      </c>
      <c r="C294" t="s">
        <v>644</v>
      </c>
      <c r="D294">
        <v>16</v>
      </c>
    </row>
    <row r="295" spans="1:4">
      <c r="A295">
        <v>5031</v>
      </c>
      <c r="B295" t="s">
        <v>86</v>
      </c>
      <c r="C295" t="s">
        <v>644</v>
      </c>
      <c r="D295">
        <v>16</v>
      </c>
    </row>
    <row r="296" spans="1:4">
      <c r="A296">
        <v>5032</v>
      </c>
      <c r="B296" t="s">
        <v>321</v>
      </c>
      <c r="C296" t="s">
        <v>644</v>
      </c>
      <c r="D296">
        <v>16</v>
      </c>
    </row>
    <row r="297" spans="1:4">
      <c r="A297">
        <v>5033</v>
      </c>
      <c r="B297" t="s">
        <v>322</v>
      </c>
      <c r="C297" t="s">
        <v>644</v>
      </c>
      <c r="D297">
        <v>16</v>
      </c>
    </row>
    <row r="298" spans="1:4">
      <c r="A298">
        <v>5034</v>
      </c>
      <c r="B298" t="s">
        <v>324</v>
      </c>
      <c r="C298" t="s">
        <v>644</v>
      </c>
      <c r="D298">
        <v>16</v>
      </c>
    </row>
    <row r="299" spans="1:4">
      <c r="A299">
        <v>5035</v>
      </c>
      <c r="B299" t="s">
        <v>325</v>
      </c>
      <c r="C299" t="s">
        <v>644</v>
      </c>
      <c r="D299">
        <v>16</v>
      </c>
    </row>
    <row r="300" spans="1:4">
      <c r="A300">
        <v>5036</v>
      </c>
      <c r="B300" t="s">
        <v>326</v>
      </c>
      <c r="C300" t="s">
        <v>644</v>
      </c>
      <c r="D300">
        <v>16</v>
      </c>
    </row>
    <row r="301" spans="1:4">
      <c r="A301">
        <v>5037</v>
      </c>
      <c r="B301" t="s">
        <v>327</v>
      </c>
      <c r="C301" t="s">
        <v>644</v>
      </c>
      <c r="D301">
        <v>16</v>
      </c>
    </row>
    <row r="302" spans="1:4">
      <c r="A302">
        <v>5038</v>
      </c>
      <c r="B302" t="s">
        <v>328</v>
      </c>
      <c r="C302" t="s">
        <v>644</v>
      </c>
      <c r="D302">
        <v>16</v>
      </c>
    </row>
    <row r="303" spans="1:4">
      <c r="A303">
        <v>5041</v>
      </c>
      <c r="B303" t="s">
        <v>330</v>
      </c>
      <c r="C303" t="s">
        <v>644</v>
      </c>
      <c r="D303">
        <v>16</v>
      </c>
    </row>
    <row r="304" spans="1:4">
      <c r="A304">
        <v>5042</v>
      </c>
      <c r="B304" t="s">
        <v>331</v>
      </c>
      <c r="C304" t="s">
        <v>644</v>
      </c>
      <c r="D304">
        <v>16</v>
      </c>
    </row>
    <row r="305" spans="1:4">
      <c r="A305">
        <v>5043</v>
      </c>
      <c r="B305" t="s">
        <v>332</v>
      </c>
      <c r="C305" t="s">
        <v>644</v>
      </c>
      <c r="D305">
        <v>16</v>
      </c>
    </row>
    <row r="306" spans="1:4">
      <c r="A306">
        <v>5044</v>
      </c>
      <c r="B306" t="s">
        <v>333</v>
      </c>
      <c r="C306" t="s">
        <v>644</v>
      </c>
      <c r="D306">
        <v>16</v>
      </c>
    </row>
    <row r="307" spans="1:4">
      <c r="A307">
        <v>5045</v>
      </c>
      <c r="B307" t="s">
        <v>334</v>
      </c>
      <c r="C307" t="s">
        <v>644</v>
      </c>
      <c r="D307">
        <v>16</v>
      </c>
    </row>
    <row r="308" spans="1:4">
      <c r="A308">
        <v>5046</v>
      </c>
      <c r="B308" t="s">
        <v>335</v>
      </c>
      <c r="C308" t="s">
        <v>644</v>
      </c>
      <c r="D308">
        <v>16</v>
      </c>
    </row>
    <row r="309" spans="1:4">
      <c r="A309">
        <v>5047</v>
      </c>
      <c r="B309" t="s">
        <v>336</v>
      </c>
      <c r="C309" t="s">
        <v>644</v>
      </c>
      <c r="D309">
        <v>16</v>
      </c>
    </row>
    <row r="310" spans="1:4">
      <c r="A310">
        <v>5049</v>
      </c>
      <c r="B310" t="s">
        <v>337</v>
      </c>
      <c r="C310" t="s">
        <v>644</v>
      </c>
      <c r="D310">
        <v>16</v>
      </c>
    </row>
    <row r="311" spans="1:4">
      <c r="A311">
        <v>5052</v>
      </c>
      <c r="B311" t="s">
        <v>338</v>
      </c>
      <c r="C311" t="s">
        <v>644</v>
      </c>
      <c r="D311">
        <v>16</v>
      </c>
    </row>
    <row r="312" spans="1:4">
      <c r="A312">
        <v>5053</v>
      </c>
      <c r="B312" t="s">
        <v>329</v>
      </c>
      <c r="C312" t="s">
        <v>644</v>
      </c>
      <c r="D312">
        <v>16</v>
      </c>
    </row>
    <row r="313" spans="1:4">
      <c r="A313">
        <v>5054</v>
      </c>
      <c r="B313" t="s">
        <v>650</v>
      </c>
      <c r="C313" t="s">
        <v>644</v>
      </c>
      <c r="D313">
        <v>16</v>
      </c>
    </row>
    <row r="314" spans="1:4">
      <c r="A314">
        <v>5055</v>
      </c>
      <c r="B314" t="s">
        <v>701</v>
      </c>
      <c r="C314" t="s">
        <v>644</v>
      </c>
      <c r="D314">
        <v>16</v>
      </c>
    </row>
    <row r="315" spans="1:4">
      <c r="A315">
        <v>5056</v>
      </c>
      <c r="B315" t="s">
        <v>312</v>
      </c>
      <c r="C315" t="s">
        <v>644</v>
      </c>
      <c r="D315">
        <v>16</v>
      </c>
    </row>
    <row r="316" spans="1:4">
      <c r="A316">
        <v>5057</v>
      </c>
      <c r="B316" t="s">
        <v>314</v>
      </c>
      <c r="C316" t="s">
        <v>644</v>
      </c>
      <c r="D316">
        <v>16</v>
      </c>
    </row>
    <row r="317" spans="1:4">
      <c r="A317">
        <v>5058</v>
      </c>
      <c r="B317" t="s">
        <v>315</v>
      </c>
      <c r="C317" t="s">
        <v>644</v>
      </c>
      <c r="D317">
        <v>16</v>
      </c>
    </row>
    <row r="318" spans="1:4">
      <c r="A318">
        <v>5059</v>
      </c>
      <c r="B318" t="s">
        <v>702</v>
      </c>
      <c r="C318" t="s">
        <v>644</v>
      </c>
      <c r="D318">
        <v>16</v>
      </c>
    </row>
    <row r="319" spans="1:4">
      <c r="A319">
        <v>5060</v>
      </c>
      <c r="B319" t="s">
        <v>703</v>
      </c>
      <c r="C319" t="s">
        <v>644</v>
      </c>
      <c r="D319">
        <v>16</v>
      </c>
    </row>
    <row r="320" spans="1:4">
      <c r="A320">
        <v>5061</v>
      </c>
      <c r="B320" t="s">
        <v>308</v>
      </c>
      <c r="C320" t="s">
        <v>644</v>
      </c>
      <c r="D320">
        <v>16</v>
      </c>
    </row>
    <row r="321" spans="1:4">
      <c r="A321">
        <v>5401</v>
      </c>
      <c r="B321" t="s">
        <v>375</v>
      </c>
      <c r="C321" t="s">
        <v>708</v>
      </c>
      <c r="D321">
        <v>54</v>
      </c>
    </row>
    <row r="322" spans="1:4">
      <c r="A322">
        <v>5402</v>
      </c>
      <c r="B322" t="s">
        <v>374</v>
      </c>
      <c r="C322" t="s">
        <v>708</v>
      </c>
      <c r="D322">
        <v>54</v>
      </c>
    </row>
    <row r="323" spans="1:4">
      <c r="A323">
        <v>5403</v>
      </c>
      <c r="B323" t="s">
        <v>395</v>
      </c>
      <c r="C323" t="s">
        <v>708</v>
      </c>
      <c r="D323">
        <v>54</v>
      </c>
    </row>
    <row r="324" spans="1:4">
      <c r="A324">
        <v>5404</v>
      </c>
      <c r="B324" t="s">
        <v>392</v>
      </c>
      <c r="C324" t="s">
        <v>708</v>
      </c>
      <c r="D324">
        <v>54</v>
      </c>
    </row>
    <row r="325" spans="1:4">
      <c r="A325">
        <v>5405</v>
      </c>
      <c r="B325" t="s">
        <v>393</v>
      </c>
      <c r="C325" t="s">
        <v>708</v>
      </c>
      <c r="D325">
        <v>54</v>
      </c>
    </row>
    <row r="326" spans="1:4">
      <c r="A326">
        <v>5406</v>
      </c>
      <c r="B326" t="s">
        <v>394</v>
      </c>
      <c r="C326" t="s">
        <v>708</v>
      </c>
      <c r="D326">
        <v>54</v>
      </c>
    </row>
    <row r="327" spans="1:4">
      <c r="A327">
        <v>5411</v>
      </c>
      <c r="B327" t="s">
        <v>376</v>
      </c>
      <c r="C327" t="s">
        <v>708</v>
      </c>
      <c r="D327">
        <v>54</v>
      </c>
    </row>
    <row r="328" spans="1:4">
      <c r="A328">
        <v>5412</v>
      </c>
      <c r="B328" t="s">
        <v>678</v>
      </c>
      <c r="C328" t="s">
        <v>708</v>
      </c>
      <c r="D328">
        <v>54</v>
      </c>
    </row>
    <row r="329" spans="1:4">
      <c r="A329">
        <v>5413</v>
      </c>
      <c r="B329" t="s">
        <v>377</v>
      </c>
      <c r="C329" t="s">
        <v>708</v>
      </c>
      <c r="D329">
        <v>54</v>
      </c>
    </row>
    <row r="330" spans="1:4">
      <c r="A330">
        <v>5414</v>
      </c>
      <c r="B330" t="s">
        <v>378</v>
      </c>
      <c r="C330" t="s">
        <v>708</v>
      </c>
      <c r="D330">
        <v>54</v>
      </c>
    </row>
    <row r="331" spans="1:4">
      <c r="A331">
        <v>5415</v>
      </c>
      <c r="B331" t="s">
        <v>379</v>
      </c>
      <c r="C331" t="s">
        <v>708</v>
      </c>
      <c r="D331">
        <v>54</v>
      </c>
    </row>
    <row r="332" spans="1:4">
      <c r="A332">
        <v>5416</v>
      </c>
      <c r="B332" t="s">
        <v>380</v>
      </c>
      <c r="C332" t="s">
        <v>708</v>
      </c>
      <c r="D332">
        <v>54</v>
      </c>
    </row>
    <row r="333" spans="1:4">
      <c r="A333">
        <v>5417</v>
      </c>
      <c r="B333" t="s">
        <v>381</v>
      </c>
      <c r="C333" t="s">
        <v>708</v>
      </c>
      <c r="D333">
        <v>54</v>
      </c>
    </row>
    <row r="334" spans="1:4">
      <c r="A334">
        <v>5418</v>
      </c>
      <c r="B334" t="s">
        <v>53</v>
      </c>
      <c r="C334" t="s">
        <v>708</v>
      </c>
      <c r="D334">
        <v>54</v>
      </c>
    </row>
    <row r="335" spans="1:4">
      <c r="A335">
        <v>5419</v>
      </c>
      <c r="B335" t="s">
        <v>382</v>
      </c>
      <c r="C335" t="s">
        <v>708</v>
      </c>
      <c r="D335">
        <v>54</v>
      </c>
    </row>
    <row r="336" spans="1:4">
      <c r="A336">
        <v>5420</v>
      </c>
      <c r="B336" t="s">
        <v>383</v>
      </c>
      <c r="C336" t="s">
        <v>708</v>
      </c>
      <c r="D336">
        <v>54</v>
      </c>
    </row>
    <row r="337" spans="1:4">
      <c r="A337">
        <v>5421</v>
      </c>
      <c r="B337" t="s">
        <v>704</v>
      </c>
      <c r="C337" t="s">
        <v>708</v>
      </c>
      <c r="D337">
        <v>54</v>
      </c>
    </row>
    <row r="338" spans="1:4">
      <c r="A338">
        <v>5422</v>
      </c>
      <c r="B338" t="s">
        <v>384</v>
      </c>
      <c r="C338" t="s">
        <v>708</v>
      </c>
      <c r="D338">
        <v>54</v>
      </c>
    </row>
    <row r="339" spans="1:4">
      <c r="A339">
        <v>5423</v>
      </c>
      <c r="B339" t="s">
        <v>385</v>
      </c>
      <c r="C339" t="s">
        <v>708</v>
      </c>
      <c r="D339">
        <v>54</v>
      </c>
    </row>
    <row r="340" spans="1:4">
      <c r="A340">
        <v>5424</v>
      </c>
      <c r="B340" t="s">
        <v>386</v>
      </c>
      <c r="C340" t="s">
        <v>708</v>
      </c>
      <c r="D340">
        <v>54</v>
      </c>
    </row>
    <row r="341" spans="1:4">
      <c r="A341">
        <v>5425</v>
      </c>
      <c r="B341" t="s">
        <v>387</v>
      </c>
      <c r="C341" t="s">
        <v>708</v>
      </c>
      <c r="D341">
        <v>54</v>
      </c>
    </row>
    <row r="342" spans="1:4">
      <c r="A342">
        <v>5426</v>
      </c>
      <c r="B342" t="s">
        <v>388</v>
      </c>
      <c r="C342" t="s">
        <v>708</v>
      </c>
      <c r="D342">
        <v>54</v>
      </c>
    </row>
    <row r="343" spans="1:4">
      <c r="A343">
        <v>5427</v>
      </c>
      <c r="B343" t="s">
        <v>389</v>
      </c>
      <c r="C343" t="s">
        <v>708</v>
      </c>
      <c r="D343">
        <v>54</v>
      </c>
    </row>
    <row r="344" spans="1:4">
      <c r="A344">
        <v>5428</v>
      </c>
      <c r="B344" t="s">
        <v>390</v>
      </c>
      <c r="C344" t="s">
        <v>708</v>
      </c>
      <c r="D344">
        <v>54</v>
      </c>
    </row>
    <row r="345" spans="1:4">
      <c r="A345">
        <v>5429</v>
      </c>
      <c r="B345" t="s">
        <v>391</v>
      </c>
      <c r="C345" t="s">
        <v>708</v>
      </c>
      <c r="D345">
        <v>54</v>
      </c>
    </row>
    <row r="346" spans="1:4">
      <c r="A346">
        <v>5430</v>
      </c>
      <c r="B346" t="s">
        <v>406</v>
      </c>
      <c r="C346" t="s">
        <v>708</v>
      </c>
      <c r="D346">
        <v>54</v>
      </c>
    </row>
    <row r="347" spans="1:4">
      <c r="A347">
        <v>5432</v>
      </c>
      <c r="B347" t="s">
        <v>454</v>
      </c>
      <c r="C347" t="s">
        <v>708</v>
      </c>
      <c r="D347">
        <v>54</v>
      </c>
    </row>
    <row r="348" spans="1:4">
      <c r="A348">
        <v>5433</v>
      </c>
      <c r="B348" t="s">
        <v>396</v>
      </c>
      <c r="C348" t="s">
        <v>708</v>
      </c>
      <c r="D348">
        <v>54</v>
      </c>
    </row>
    <row r="349" spans="1:4">
      <c r="A349">
        <v>5434</v>
      </c>
      <c r="B349" t="s">
        <v>455</v>
      </c>
      <c r="C349" t="s">
        <v>708</v>
      </c>
      <c r="D349">
        <v>54</v>
      </c>
    </row>
    <row r="350" spans="1:4">
      <c r="A350">
        <v>5435</v>
      </c>
      <c r="B350" t="s">
        <v>456</v>
      </c>
      <c r="C350" t="s">
        <v>708</v>
      </c>
      <c r="D350">
        <v>54</v>
      </c>
    </row>
    <row r="351" spans="1:4">
      <c r="A351">
        <v>5436</v>
      </c>
      <c r="B351" t="s">
        <v>397</v>
      </c>
      <c r="C351" t="s">
        <v>708</v>
      </c>
      <c r="D351">
        <v>54</v>
      </c>
    </row>
    <row r="352" spans="1:4">
      <c r="A352">
        <v>5437</v>
      </c>
      <c r="B352" t="s">
        <v>80</v>
      </c>
      <c r="C352" t="s">
        <v>708</v>
      </c>
      <c r="D352">
        <v>54</v>
      </c>
    </row>
    <row r="353" spans="1:4">
      <c r="A353">
        <v>5438</v>
      </c>
      <c r="B353" t="s">
        <v>398</v>
      </c>
      <c r="C353" t="s">
        <v>708</v>
      </c>
      <c r="D353">
        <v>54</v>
      </c>
    </row>
    <row r="354" spans="1:4">
      <c r="A354">
        <v>5439</v>
      </c>
      <c r="B354" t="s">
        <v>408</v>
      </c>
      <c r="C354" t="s">
        <v>708</v>
      </c>
      <c r="D354">
        <v>54</v>
      </c>
    </row>
    <row r="355" spans="1:4">
      <c r="A355">
        <v>5440</v>
      </c>
      <c r="B355" t="s">
        <v>399</v>
      </c>
      <c r="C355" t="s">
        <v>708</v>
      </c>
      <c r="D355">
        <v>54</v>
      </c>
    </row>
    <row r="356" spans="1:4">
      <c r="A356">
        <v>5441</v>
      </c>
      <c r="B356" t="s">
        <v>400</v>
      </c>
      <c r="C356" t="s">
        <v>708</v>
      </c>
      <c r="D356">
        <v>54</v>
      </c>
    </row>
    <row r="357" spans="1:4">
      <c r="A357">
        <v>5442</v>
      </c>
      <c r="B357" t="s">
        <v>401</v>
      </c>
      <c r="C357" t="s">
        <v>708</v>
      </c>
      <c r="D357">
        <v>54</v>
      </c>
    </row>
    <row r="358" spans="1:4">
      <c r="A358">
        <v>5443</v>
      </c>
      <c r="B358" t="s">
        <v>457</v>
      </c>
      <c r="C358" t="s">
        <v>708</v>
      </c>
      <c r="D358">
        <v>54</v>
      </c>
    </row>
    <row r="359" spans="1:4">
      <c r="A359">
        <v>5444</v>
      </c>
      <c r="B359" t="s">
        <v>679</v>
      </c>
      <c r="C359" t="s">
        <v>708</v>
      </c>
      <c r="D359">
        <v>54</v>
      </c>
    </row>
  </sheetData>
  <sortState xmlns:xlrd2="http://schemas.microsoft.com/office/spreadsheetml/2017/richdata2" ref="A1:B359">
    <sortCondition ref="A1:A359"/>
  </sortState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</sheetPr>
  <dimension ref="A1:AR184"/>
  <sheetViews>
    <sheetView zoomScale="99" zoomScaleNormal="99" workbookViewId="0">
      <pane xSplit="8" ySplit="10" topLeftCell="I11" activePane="bottomRight" state="frozen"/>
      <selection activeCell="E44" sqref="E44"/>
      <selection pane="topRight" activeCell="E44" sqref="E44"/>
      <selection pane="bottomLeft" activeCell="E44" sqref="E44"/>
      <selection pane="bottomRight" activeCell="O20" sqref="O20"/>
    </sheetView>
  </sheetViews>
  <sheetFormatPr baseColWidth="10" defaultRowHeight="15"/>
  <cols>
    <col min="1" max="1" width="2.6328125" customWidth="1"/>
    <col min="2" max="2" width="5.36328125" customWidth="1"/>
    <col min="3" max="3" width="5.453125" customWidth="1"/>
    <col min="4" max="4" width="13.453125" customWidth="1"/>
    <col min="5" max="5" width="11.54296875" customWidth="1"/>
    <col min="6" max="6" width="7.08984375" customWidth="1"/>
    <col min="7" max="7" width="1.36328125" customWidth="1"/>
    <col min="8" max="8" width="6.08984375" customWidth="1"/>
    <col min="9" max="10" width="6" style="67" customWidth="1"/>
    <col min="11" max="11" width="4.81640625" style="67" customWidth="1"/>
    <col min="12" max="12" width="6.81640625" customWidth="1"/>
    <col min="13" max="13" width="6" style="67" customWidth="1"/>
    <col min="14" max="14" width="1.90625" style="67" customWidth="1"/>
    <col min="15" max="16" width="6.81640625" style="348" customWidth="1"/>
    <col min="17" max="17" width="2.08984375" style="348" customWidth="1"/>
    <col min="18" max="18" width="7.36328125" customWidth="1"/>
    <col min="19" max="19" width="6.6328125" style="11" customWidth="1"/>
    <col min="20" max="20" width="4.6328125" style="11" customWidth="1"/>
    <col min="21" max="21" width="6.453125" customWidth="1"/>
    <col min="22" max="22" width="6.08984375" style="11" customWidth="1"/>
    <col min="23" max="23" width="6.08984375" customWidth="1"/>
    <col min="24" max="24" width="6.81640625" style="11" customWidth="1"/>
    <col min="25" max="25" width="6.453125" style="11" customWidth="1"/>
    <col min="26" max="26" width="10" style="67" customWidth="1"/>
    <col min="27" max="27" width="7" style="11" customWidth="1"/>
    <col min="28" max="28" width="4" style="67" customWidth="1"/>
    <col min="29" max="29" width="8.08984375" style="67" customWidth="1"/>
    <col min="30" max="30" width="8.6328125" customWidth="1"/>
    <col min="31" max="31" width="7.54296875" customWidth="1"/>
    <col min="40" max="40" width="14" customWidth="1"/>
    <col min="41" max="41" width="12.54296875" customWidth="1"/>
    <col min="42" max="42" width="10.90625" customWidth="1"/>
  </cols>
  <sheetData>
    <row r="1" spans="1:44" ht="15.6">
      <c r="A1" s="43"/>
      <c r="B1" s="43"/>
      <c r="C1" s="43"/>
      <c r="D1" s="43"/>
      <c r="E1" s="43"/>
      <c r="F1" s="43"/>
      <c r="G1" s="43"/>
      <c r="H1" s="43"/>
      <c r="I1" s="64"/>
      <c r="J1" s="64"/>
      <c r="K1" s="64"/>
      <c r="L1" s="43"/>
      <c r="M1" s="64"/>
      <c r="N1" s="64"/>
      <c r="O1" s="337"/>
      <c r="P1" s="337"/>
      <c r="Q1" s="337"/>
      <c r="R1" s="43"/>
      <c r="S1" s="73"/>
      <c r="T1" s="73"/>
      <c r="U1" s="43"/>
      <c r="V1" s="73"/>
      <c r="W1" s="43"/>
      <c r="X1" s="43"/>
      <c r="Y1" s="73"/>
      <c r="Z1" s="64"/>
      <c r="AA1" s="73"/>
      <c r="AB1" s="43"/>
      <c r="AC1" s="4"/>
      <c r="AD1" s="56"/>
      <c r="AE1" s="3"/>
      <c r="AF1" s="1"/>
      <c r="AG1" s="19">
        <v>0</v>
      </c>
      <c r="AH1" t="s">
        <v>745</v>
      </c>
      <c r="AI1" s="2" t="s">
        <v>502</v>
      </c>
    </row>
    <row r="2" spans="1:44" s="196" customFormat="1" ht="31.2" customHeight="1">
      <c r="A2" s="195"/>
      <c r="B2" s="195"/>
      <c r="C2" s="151" t="s">
        <v>538</v>
      </c>
      <c r="D2" s="195"/>
      <c r="E2" s="195"/>
      <c r="F2" s="195"/>
      <c r="G2" s="195"/>
      <c r="H2" s="195"/>
      <c r="I2" s="198"/>
      <c r="J2" s="198"/>
      <c r="K2" s="198"/>
      <c r="L2" s="195"/>
      <c r="M2" s="198"/>
      <c r="N2" s="198"/>
      <c r="O2" s="338"/>
      <c r="P2" s="338"/>
      <c r="Q2" s="338"/>
      <c r="R2" s="195"/>
      <c r="S2" s="199"/>
      <c r="T2" s="199"/>
      <c r="U2" s="195"/>
      <c r="V2" s="182" t="str">
        <f>+År!B2</f>
        <v>KU</v>
      </c>
      <c r="W2" s="195"/>
      <c r="X2" s="195"/>
      <c r="Y2" s="199"/>
      <c r="Z2" s="198"/>
      <c r="AA2" s="199"/>
      <c r="AB2" s="195"/>
      <c r="AC2" s="4"/>
      <c r="AD2" s="56"/>
      <c r="AE2" s="3"/>
      <c r="AF2" s="1"/>
      <c r="AG2" s="19">
        <v>50</v>
      </c>
      <c r="AH2" t="s">
        <v>730</v>
      </c>
      <c r="AI2" s="2" t="s">
        <v>792</v>
      </c>
      <c r="AJ2"/>
      <c r="AK2"/>
      <c r="AL2"/>
      <c r="AM2"/>
      <c r="AN2"/>
      <c r="AO2"/>
      <c r="AP2"/>
      <c r="AQ2"/>
    </row>
    <row r="3" spans="1:44" ht="15.6">
      <c r="A3" s="43"/>
      <c r="B3" s="43"/>
      <c r="C3" s="43"/>
      <c r="D3" s="43"/>
      <c r="E3" s="43"/>
      <c r="F3" s="43"/>
      <c r="G3" s="43"/>
      <c r="H3" s="43"/>
      <c r="I3" s="64"/>
      <c r="J3" s="64"/>
      <c r="K3" s="64"/>
      <c r="L3" s="43"/>
      <c r="M3" s="64"/>
      <c r="N3" s="64"/>
      <c r="O3" s="337"/>
      <c r="P3" s="337"/>
      <c r="Q3" s="337"/>
      <c r="R3" s="43"/>
      <c r="S3" s="73"/>
      <c r="T3" s="73"/>
      <c r="U3" s="43"/>
      <c r="V3" s="73"/>
      <c r="W3" s="43"/>
      <c r="X3" s="43"/>
      <c r="Y3" s="73"/>
      <c r="Z3" s="64"/>
      <c r="AA3" s="73"/>
      <c r="AB3" s="43"/>
      <c r="AC3" s="4"/>
      <c r="AD3" s="56"/>
      <c r="AE3" s="3"/>
      <c r="AF3" s="1"/>
      <c r="AG3" s="19">
        <v>100</v>
      </c>
      <c r="AH3" t="s">
        <v>731</v>
      </c>
      <c r="AI3" s="2" t="s">
        <v>791</v>
      </c>
    </row>
    <row r="4" spans="1:44" ht="15.6">
      <c r="A4" s="43"/>
      <c r="B4" s="43"/>
      <c r="C4" s="43"/>
      <c r="D4" s="43"/>
      <c r="E4" s="43"/>
      <c r="F4" s="43"/>
      <c r="G4" s="43"/>
      <c r="H4" s="43"/>
      <c r="I4" s="64"/>
      <c r="J4" s="64"/>
      <c r="K4" s="64"/>
      <c r="L4" s="43"/>
      <c r="M4" s="64"/>
      <c r="N4" s="64"/>
      <c r="O4" s="337"/>
      <c r="P4" s="337"/>
      <c r="Q4" s="337"/>
      <c r="R4" s="43"/>
      <c r="S4" s="73"/>
      <c r="T4" s="73"/>
      <c r="U4" s="43"/>
      <c r="V4" s="73"/>
      <c r="W4" s="43"/>
      <c r="X4" s="43"/>
      <c r="Y4" s="73"/>
      <c r="Z4" s="73"/>
      <c r="AA4" s="73"/>
      <c r="AB4" s="43"/>
      <c r="AC4" s="4"/>
      <c r="AD4" s="56"/>
      <c r="AE4" s="3"/>
      <c r="AF4" s="1"/>
      <c r="AG4" s="19">
        <v>150</v>
      </c>
      <c r="AH4" t="s">
        <v>729</v>
      </c>
      <c r="AI4" s="2" t="s">
        <v>793</v>
      </c>
    </row>
    <row r="5" spans="1:44" s="179" customFormat="1" ht="19.8">
      <c r="A5" s="177"/>
      <c r="B5" s="153" t="s">
        <v>7</v>
      </c>
      <c r="C5" s="153"/>
      <c r="D5" s="197">
        <f>+År!R2</f>
        <v>49</v>
      </c>
      <c r="E5" s="64"/>
      <c r="F5" s="153" t="s">
        <v>431</v>
      </c>
      <c r="G5" s="153"/>
      <c r="H5" s="183"/>
      <c r="I5" s="183"/>
      <c r="J5" s="547">
        <f>SUM(H11:H36)</f>
        <v>39801</v>
      </c>
      <c r="K5" s="549"/>
      <c r="L5" s="549"/>
      <c r="M5" s="153"/>
      <c r="N5" s="153"/>
      <c r="O5" s="337"/>
      <c r="P5" s="337"/>
      <c r="Q5" s="337"/>
      <c r="R5" s="153" t="s">
        <v>652</v>
      </c>
      <c r="S5" s="183"/>
      <c r="T5" s="183"/>
      <c r="U5" s="183"/>
      <c r="V5" s="183"/>
      <c r="W5" s="550">
        <f>+År!B35-Alder!J5</f>
        <v>13665</v>
      </c>
      <c r="X5" s="560"/>
      <c r="Y5" s="73"/>
      <c r="Z5" s="73"/>
      <c r="AA5" s="73"/>
      <c r="AB5" s="43"/>
      <c r="AC5"/>
      <c r="AD5"/>
      <c r="AE5"/>
      <c r="AF5"/>
      <c r="AG5" s="19">
        <v>200</v>
      </c>
      <c r="AH5" t="s">
        <v>732</v>
      </c>
      <c r="AI5" s="2" t="s">
        <v>794</v>
      </c>
      <c r="AJ5"/>
      <c r="AK5" s="174"/>
      <c r="AL5" s="176"/>
      <c r="AM5" s="176"/>
    </row>
    <row r="6" spans="1:44" ht="15.6">
      <c r="A6" s="43"/>
      <c r="B6" s="43"/>
      <c r="C6" s="43"/>
      <c r="D6" s="43"/>
      <c r="E6" s="43"/>
      <c r="F6" s="43"/>
      <c r="G6" s="43"/>
      <c r="H6" s="46"/>
      <c r="I6" s="64"/>
      <c r="J6" s="64"/>
      <c r="K6" s="64"/>
      <c r="L6" s="46"/>
      <c r="M6" s="64"/>
      <c r="N6" s="64"/>
      <c r="O6" s="337"/>
      <c r="P6" s="337"/>
      <c r="Q6" s="337"/>
      <c r="R6" s="43"/>
      <c r="S6" s="73"/>
      <c r="T6" s="73"/>
      <c r="U6" s="43"/>
      <c r="V6" s="73"/>
      <c r="W6" s="43"/>
      <c r="X6" s="43"/>
      <c r="Y6" s="73"/>
      <c r="Z6" s="64"/>
      <c r="AA6" s="73"/>
      <c r="AB6" s="43"/>
      <c r="AC6" s="4"/>
      <c r="AD6" s="56"/>
      <c r="AE6" s="3"/>
      <c r="AF6" s="1"/>
      <c r="AG6" s="19">
        <v>250</v>
      </c>
      <c r="AH6" t="s">
        <v>733</v>
      </c>
      <c r="AI6" s="1" t="s">
        <v>795</v>
      </c>
      <c r="AR6" s="4"/>
    </row>
    <row r="7" spans="1:44" ht="15.6">
      <c r="A7" s="43"/>
      <c r="B7" s="43"/>
      <c r="C7" s="43"/>
      <c r="D7" s="43"/>
      <c r="E7" s="43"/>
      <c r="F7" s="43"/>
      <c r="G7" s="43"/>
      <c r="H7" s="46"/>
      <c r="I7" s="64"/>
      <c r="J7" s="64"/>
      <c r="K7" s="64"/>
      <c r="L7" s="46"/>
      <c r="M7" s="64"/>
      <c r="N7" s="64"/>
      <c r="O7" s="337"/>
      <c r="P7" s="337"/>
      <c r="Q7" s="337"/>
      <c r="R7" s="43"/>
      <c r="S7" s="73"/>
      <c r="T7" s="73"/>
      <c r="U7" s="43"/>
      <c r="V7" s="73"/>
      <c r="W7" s="43"/>
      <c r="X7" s="43"/>
      <c r="Y7" s="74" t="s">
        <v>479</v>
      </c>
      <c r="Z7" s="64"/>
      <c r="AA7" s="74" t="s">
        <v>4</v>
      </c>
      <c r="AB7" s="43"/>
      <c r="AC7" s="4"/>
      <c r="AD7" s="56"/>
      <c r="AE7" s="3"/>
      <c r="AF7" s="1"/>
      <c r="AG7" s="19">
        <v>300</v>
      </c>
      <c r="AH7" t="s">
        <v>734</v>
      </c>
      <c r="AI7" s="1" t="s">
        <v>796</v>
      </c>
      <c r="AR7" s="4"/>
    </row>
    <row r="8" spans="1:44" ht="15.6">
      <c r="A8" s="43"/>
      <c r="B8" s="43"/>
      <c r="C8" s="43"/>
      <c r="D8" s="43"/>
      <c r="E8" s="43"/>
      <c r="F8" s="49" t="s">
        <v>4</v>
      </c>
      <c r="G8" s="49"/>
      <c r="H8" s="73"/>
      <c r="I8" s="64"/>
      <c r="J8" s="64"/>
      <c r="K8" s="64"/>
      <c r="L8" s="43"/>
      <c r="M8" s="64"/>
      <c r="N8" s="43"/>
      <c r="O8" s="427"/>
      <c r="P8" s="427"/>
      <c r="Q8" s="427"/>
      <c r="R8" s="49" t="s">
        <v>24</v>
      </c>
      <c r="S8" s="73"/>
      <c r="T8" s="170" t="s">
        <v>404</v>
      </c>
      <c r="U8" s="95" t="s">
        <v>404</v>
      </c>
      <c r="V8" s="74"/>
      <c r="W8" s="95" t="s">
        <v>404</v>
      </c>
      <c r="X8" s="95" t="s">
        <v>404</v>
      </c>
      <c r="Y8" s="74" t="s">
        <v>573</v>
      </c>
      <c r="Z8" s="65" t="s">
        <v>78</v>
      </c>
      <c r="AA8" s="74" t="s">
        <v>10</v>
      </c>
      <c r="AB8" s="43"/>
      <c r="AC8" s="4"/>
      <c r="AD8" s="56"/>
      <c r="AE8" s="3"/>
      <c r="AF8" s="1"/>
      <c r="AG8" s="19">
        <v>350</v>
      </c>
      <c r="AH8" t="s">
        <v>735</v>
      </c>
      <c r="AI8" s="1" t="s">
        <v>797</v>
      </c>
    </row>
    <row r="9" spans="1:44" ht="15.6">
      <c r="A9" s="43"/>
      <c r="B9" s="43"/>
      <c r="C9" s="49"/>
      <c r="D9" s="43"/>
      <c r="E9" s="49" t="s">
        <v>533</v>
      </c>
      <c r="F9" s="49" t="s">
        <v>477</v>
      </c>
      <c r="G9" s="49"/>
      <c r="H9" s="74" t="s">
        <v>4</v>
      </c>
      <c r="I9" s="65" t="s">
        <v>4</v>
      </c>
      <c r="J9" s="65"/>
      <c r="K9" s="65" t="s">
        <v>1</v>
      </c>
      <c r="L9" s="49" t="s">
        <v>24</v>
      </c>
      <c r="M9" s="65"/>
      <c r="N9" s="43"/>
      <c r="O9" s="411" t="s">
        <v>24</v>
      </c>
      <c r="P9" s="411" t="s">
        <v>24</v>
      </c>
      <c r="Q9" s="427"/>
      <c r="R9" s="49" t="s">
        <v>483</v>
      </c>
      <c r="S9" s="74" t="s">
        <v>24</v>
      </c>
      <c r="T9" s="74" t="s">
        <v>575</v>
      </c>
      <c r="U9" s="65" t="s">
        <v>489</v>
      </c>
      <c r="V9" s="74" t="s">
        <v>533</v>
      </c>
      <c r="W9" s="65" t="s">
        <v>491</v>
      </c>
      <c r="X9" s="65" t="s">
        <v>545</v>
      </c>
      <c r="Y9" s="74" t="s">
        <v>71</v>
      </c>
      <c r="Z9" s="65" t="s">
        <v>425</v>
      </c>
      <c r="AA9" s="74" t="s">
        <v>71</v>
      </c>
      <c r="AB9" s="43"/>
      <c r="AC9" s="4"/>
      <c r="AD9" s="56"/>
      <c r="AE9" s="3"/>
      <c r="AF9" s="1"/>
      <c r="AG9" s="19">
        <v>400</v>
      </c>
      <c r="AH9" t="s">
        <v>736</v>
      </c>
      <c r="AI9" s="1" t="s">
        <v>798</v>
      </c>
    </row>
    <row r="10" spans="1:44" ht="15.6">
      <c r="A10" s="43"/>
      <c r="B10" s="49" t="s">
        <v>90</v>
      </c>
      <c r="C10" s="49" t="s">
        <v>539</v>
      </c>
      <c r="D10" s="46"/>
      <c r="E10" s="49" t="s">
        <v>540</v>
      </c>
      <c r="F10" s="50" t="s">
        <v>478</v>
      </c>
      <c r="G10" s="50"/>
      <c r="H10" s="75" t="s">
        <v>10</v>
      </c>
      <c r="I10" s="87" t="s">
        <v>404</v>
      </c>
      <c r="J10" s="191" t="s">
        <v>535</v>
      </c>
      <c r="K10" s="87" t="s">
        <v>404</v>
      </c>
      <c r="L10" s="50" t="s">
        <v>0</v>
      </c>
      <c r="M10" s="191" t="s">
        <v>535</v>
      </c>
      <c r="N10" s="43"/>
      <c r="O10" s="411" t="s">
        <v>711</v>
      </c>
      <c r="P10" s="411" t="s">
        <v>712</v>
      </c>
      <c r="Q10" s="427"/>
      <c r="R10" s="50" t="s">
        <v>416</v>
      </c>
      <c r="S10" s="75" t="s">
        <v>45</v>
      </c>
      <c r="T10" s="75" t="s">
        <v>552</v>
      </c>
      <c r="U10" s="87" t="s">
        <v>441</v>
      </c>
      <c r="V10" s="75" t="s">
        <v>10</v>
      </c>
      <c r="W10" s="87" t="s">
        <v>472</v>
      </c>
      <c r="X10" s="87" t="s">
        <v>531</v>
      </c>
      <c r="Y10" s="75" t="s">
        <v>488</v>
      </c>
      <c r="Z10" s="87" t="s">
        <v>426</v>
      </c>
      <c r="AA10" s="75" t="s">
        <v>557</v>
      </c>
      <c r="AB10" s="43"/>
      <c r="AC10" s="4"/>
      <c r="AD10" s="56"/>
      <c r="AE10" s="3"/>
      <c r="AF10" s="1"/>
      <c r="AG10" s="19">
        <v>450</v>
      </c>
      <c r="AH10" t="s">
        <v>737</v>
      </c>
      <c r="AI10" t="s">
        <v>799</v>
      </c>
    </row>
    <row r="11" spans="1:44" ht="15.6">
      <c r="A11" s="43"/>
      <c r="B11">
        <f>+'Ark1'!C1491</f>
        <v>2024</v>
      </c>
      <c r="C11">
        <f>+'Ark1'!AQ1491</f>
        <v>1500</v>
      </c>
      <c r="D11" s="3" t="str">
        <f t="shared" ref="D11:D36" si="0">VLOOKUP(C11,$AG$1:$AI$63,2)</f>
        <v>1451 - 1500 dg</v>
      </c>
      <c r="E11" s="3" t="str">
        <f t="shared" ref="E11:E36" si="1">VLOOKUP(C11,$AG$1:$AI$63,3)</f>
        <v>3,97 - 4,10</v>
      </c>
      <c r="F11">
        <f>+'Ark1'!Q1491</f>
        <v>1627</v>
      </c>
      <c r="G11" s="50"/>
      <c r="H11" s="19">
        <f>+'Ark1'!R1491</f>
        <v>1986</v>
      </c>
      <c r="I11" s="235">
        <f>+'Ark1'!AE1491</f>
        <v>3.7145101559869822</v>
      </c>
      <c r="J11" s="235">
        <f t="shared" ref="J11:J20" si="2">+I11-I38</f>
        <v>-4.2674759195970413E-2</v>
      </c>
      <c r="K11" s="70">
        <f>+'Ark1'!AF1491</f>
        <v>3.5365234275490423</v>
      </c>
      <c r="L11" s="13">
        <f>+'Ark1'!S1491</f>
        <v>3.586693548387097</v>
      </c>
      <c r="M11" s="432">
        <f t="shared" ref="M11:M20" si="3">+L11-L38</f>
        <v>0.15132257311878128</v>
      </c>
      <c r="N11" s="43"/>
      <c r="O11" s="414">
        <f>+IF(H11=0,"",'Ark1'!AR1491)</f>
        <v>222.46626384692848</v>
      </c>
      <c r="P11" s="415">
        <f>+IF(H11=0,"",'Ark1'!AS1491)</f>
        <v>26.239232748333045</v>
      </c>
      <c r="Q11" s="427"/>
      <c r="R11" s="1">
        <f>+'Ark1'!T1491</f>
        <v>7.7552870090634451</v>
      </c>
      <c r="S11" s="296">
        <f>+'Ark1'!U1491</f>
        <v>289.15146022155125</v>
      </c>
      <c r="T11" s="11">
        <f>+'Ark1'!W1491</f>
        <v>71.701913393756271</v>
      </c>
      <c r="U11" s="67">
        <f>+'Ark1'!X1491</f>
        <v>13.09164149043303</v>
      </c>
      <c r="V11" s="11">
        <f>+'Ark1'!AG1491</f>
        <v>1480.3620342396778</v>
      </c>
      <c r="W11" s="11">
        <f>+'Ark1'!AH1491</f>
        <v>99.949647532729102</v>
      </c>
      <c r="X11" s="11">
        <f>+'Ark1'!AI1491</f>
        <v>15.357502517623365</v>
      </c>
      <c r="Y11" s="19">
        <f t="shared" ref="Y11" si="4">1000*S11/V11</f>
        <v>195.32482834177861</v>
      </c>
      <c r="Z11" s="19">
        <f t="shared" ref="Z11" si="5">+S11/L11</f>
        <v>80.617832641871502</v>
      </c>
      <c r="AA11" s="11">
        <f t="shared" ref="AA11" si="6">+H11/F11</f>
        <v>1.2206515058389675</v>
      </c>
      <c r="AB11" s="43"/>
      <c r="AC11" s="4"/>
      <c r="AD11" s="56"/>
      <c r="AE11" s="3"/>
      <c r="AF11" s="1"/>
      <c r="AG11" s="11">
        <v>500</v>
      </c>
      <c r="AH11" t="s">
        <v>738</v>
      </c>
      <c r="AI11" t="s">
        <v>800</v>
      </c>
      <c r="AJ11" s="2"/>
      <c r="AK11" s="2"/>
    </row>
    <row r="12" spans="1:44" ht="15.6">
      <c r="A12" s="43"/>
      <c r="B12">
        <f>+'Ark1'!C1492</f>
        <v>2024</v>
      </c>
      <c r="C12">
        <f>+'Ark1'!AQ1492</f>
        <v>1550</v>
      </c>
      <c r="D12" s="3" t="str">
        <f t="shared" si="0"/>
        <v>1501 - 1550 dg</v>
      </c>
      <c r="E12" s="3" t="str">
        <f t="shared" si="1"/>
        <v>4,11 - 4,24</v>
      </c>
      <c r="F12">
        <f>+'Ark1'!Q1492</f>
        <v>1753</v>
      </c>
      <c r="G12" s="50"/>
      <c r="H12" s="19">
        <f>+'Ark1'!R1492</f>
        <v>2167</v>
      </c>
      <c r="I12" s="235">
        <f>+'Ark1'!AE1492</f>
        <v>4.0530430553996943</v>
      </c>
      <c r="J12" s="235">
        <f t="shared" si="2"/>
        <v>-0.1089504957008236</v>
      </c>
      <c r="K12" s="70">
        <f>+'Ark1'!AF1492</f>
        <v>3.9009482662585975</v>
      </c>
      <c r="L12" s="13">
        <f>+'Ark1'!S1492</f>
        <v>3.6197508075680656</v>
      </c>
      <c r="M12" s="432">
        <f t="shared" si="3"/>
        <v>8.563117825045774E-2</v>
      </c>
      <c r="N12" s="43"/>
      <c r="O12" s="414">
        <f>+IF(H12=0,"",'Ark1'!AR1492)</f>
        <v>222.95939086294419</v>
      </c>
      <c r="P12" s="415">
        <f>+IF(H12=0,"",'Ark1'!AS1492)</f>
        <v>26.351043492129797</v>
      </c>
      <c r="Q12" s="427"/>
      <c r="R12" s="1">
        <f>+'Ark1'!T1492</f>
        <v>7.8274111675126896</v>
      </c>
      <c r="S12" s="296">
        <f>+'Ark1'!U1492</f>
        <v>292.30710659898517</v>
      </c>
      <c r="T12" s="11">
        <f>+'Ark1'!W1492</f>
        <v>72.865712967235808</v>
      </c>
      <c r="U12" s="67">
        <f>+'Ark1'!X1492</f>
        <v>13.936317489616981</v>
      </c>
      <c r="V12" s="11">
        <f>+'Ark1'!AG1492</f>
        <v>1524.7438855560683</v>
      </c>
      <c r="W12" s="11">
        <f>+'Ark1'!AH1492</f>
        <v>100</v>
      </c>
      <c r="X12" s="11">
        <f>+'Ark1'!AI1492</f>
        <v>16.335948315643748</v>
      </c>
      <c r="Y12" s="19">
        <f t="shared" ref="Y12:Y18" si="7">1000*S12/V12</f>
        <v>191.70898756703775</v>
      </c>
      <c r="Z12" s="19">
        <f t="shared" ref="Z12:Z18" si="8">+S12/L12</f>
        <v>80.753378378378514</v>
      </c>
      <c r="AA12" s="11">
        <f t="shared" ref="AA12:AA18" si="9">+H12/F12</f>
        <v>1.2361665715915573</v>
      </c>
      <c r="AB12" s="43"/>
      <c r="AC12" s="4"/>
      <c r="AD12" s="56"/>
      <c r="AE12" s="3"/>
      <c r="AF12" s="1"/>
      <c r="AG12" s="19">
        <v>550</v>
      </c>
      <c r="AH12" t="s">
        <v>739</v>
      </c>
      <c r="AI12" t="s">
        <v>801</v>
      </c>
      <c r="AJ12" s="2"/>
      <c r="AK12" s="2"/>
    </row>
    <row r="13" spans="1:44" ht="15.6">
      <c r="A13" s="43"/>
      <c r="B13">
        <f>+'Ark1'!C1493</f>
        <v>2024</v>
      </c>
      <c r="C13">
        <f>+'Ark1'!AQ1493</f>
        <v>1600</v>
      </c>
      <c r="D13" s="3" t="str">
        <f t="shared" si="0"/>
        <v>1551 - 1600 dg</v>
      </c>
      <c r="E13" s="3" t="str">
        <f t="shared" si="1"/>
        <v>4,24 - 4,38</v>
      </c>
      <c r="F13">
        <f>+'Ark1'!Q1493</f>
        <v>1569</v>
      </c>
      <c r="G13" s="50"/>
      <c r="H13" s="19">
        <f>+'Ark1'!R1493</f>
        <v>1937</v>
      </c>
      <c r="I13" s="235">
        <f>+'Ark1'!AE1493</f>
        <v>3.6228631279691759</v>
      </c>
      <c r="J13" s="235">
        <f t="shared" si="2"/>
        <v>-0.20266610236868976</v>
      </c>
      <c r="K13" s="70">
        <f>+'Ark1'!AF1493</f>
        <v>3.4948676251701261</v>
      </c>
      <c r="L13" s="13">
        <f>+'Ark1'!S1493</f>
        <v>3.6557971014492754</v>
      </c>
      <c r="M13" s="432">
        <f t="shared" si="3"/>
        <v>-2.6458744492953379E-2</v>
      </c>
      <c r="N13" s="43"/>
      <c r="O13" s="414">
        <f>+IF(H13=0,"",'Ark1'!AR1493)</f>
        <v>222.864739287558</v>
      </c>
      <c r="P13" s="415">
        <f>+IF(H13=0,"",'Ark1'!AS1493)</f>
        <v>26.435684044728006</v>
      </c>
      <c r="Q13" s="427"/>
      <c r="R13" s="1">
        <f>+'Ark1'!T1493</f>
        <v>7.9953536396489442</v>
      </c>
      <c r="S13" s="296">
        <f>+'Ark1'!U1493</f>
        <v>292.97408363448608</v>
      </c>
      <c r="T13" s="11">
        <f>+'Ark1'!W1493</f>
        <v>76.458440887971108</v>
      </c>
      <c r="U13" s="67">
        <f>+'Ark1'!X1493</f>
        <v>14.97160557563242</v>
      </c>
      <c r="V13" s="11">
        <f>+'Ark1'!AG1493</f>
        <v>1575.2307692307695</v>
      </c>
      <c r="W13" s="11">
        <f>+'Ark1'!AH1493</f>
        <v>100</v>
      </c>
      <c r="X13" s="11">
        <f>+'Ark1'!AI1493</f>
        <v>16.210635002581309</v>
      </c>
      <c r="Y13" s="19">
        <f t="shared" si="7"/>
        <v>185.98804020159773</v>
      </c>
      <c r="Z13" s="19">
        <f t="shared" si="8"/>
        <v>80.139590766222156</v>
      </c>
      <c r="AA13" s="11">
        <f t="shared" si="9"/>
        <v>1.2345442957297641</v>
      </c>
      <c r="AB13" s="43"/>
      <c r="AC13" s="4"/>
      <c r="AD13" s="56"/>
      <c r="AE13" s="3"/>
      <c r="AF13" s="1"/>
      <c r="AG13" s="11">
        <v>600</v>
      </c>
      <c r="AH13" s="1" t="s">
        <v>740</v>
      </c>
      <c r="AI13" s="1" t="s">
        <v>802</v>
      </c>
      <c r="AJ13" s="2"/>
      <c r="AK13" s="2"/>
    </row>
    <row r="14" spans="1:44" ht="15.6">
      <c r="A14" s="43"/>
      <c r="B14">
        <f>+'Ark1'!C1494</f>
        <v>2024</v>
      </c>
      <c r="C14">
        <f>+'Ark1'!AQ1494</f>
        <v>1650</v>
      </c>
      <c r="D14" s="3" t="str">
        <f t="shared" si="0"/>
        <v>1601 - 1650 dg</v>
      </c>
      <c r="E14" s="3" t="str">
        <f t="shared" si="1"/>
        <v>4,38 - 4,52</v>
      </c>
      <c r="F14">
        <f>+'Ark1'!Q1494</f>
        <v>1605</v>
      </c>
      <c r="G14" s="50"/>
      <c r="H14" s="19">
        <f>+'Ark1'!R1494</f>
        <v>1993</v>
      </c>
      <c r="I14" s="235">
        <f>+'Ark1'!AE1494</f>
        <v>3.7276025885609561</v>
      </c>
      <c r="J14" s="235">
        <f t="shared" si="2"/>
        <v>-0.16101370191990805</v>
      </c>
      <c r="K14" s="70">
        <f>+'Ark1'!AF1494</f>
        <v>3.6147894085799206</v>
      </c>
      <c r="L14" s="13">
        <f>+'Ark1'!S1494</f>
        <v>3.7712418300653598</v>
      </c>
      <c r="M14" s="432">
        <f t="shared" si="3"/>
        <v>6.6102064510806358E-2</v>
      </c>
      <c r="N14" s="43"/>
      <c r="O14" s="414">
        <f>+IF(H14=0,"",'Ark1'!AR1494)</f>
        <v>222.58103361766189</v>
      </c>
      <c r="P14" s="415">
        <f>+IF(H14=0,"",'Ark1'!AS1494)</f>
        <v>26.660521979573929</v>
      </c>
      <c r="Q14" s="427"/>
      <c r="R14" s="1">
        <f>+'Ark1'!T1494</f>
        <v>7.9924736578023055</v>
      </c>
      <c r="S14" s="296">
        <f>+'Ark1'!U1494</f>
        <v>294.51254390366262</v>
      </c>
      <c r="T14" s="11">
        <f>+'Ark1'!W1494</f>
        <v>75.062719518314111</v>
      </c>
      <c r="U14" s="67">
        <f>+'Ark1'!X1494</f>
        <v>15.504264927245361</v>
      </c>
      <c r="V14" s="11">
        <f>+'Ark1'!AG1494</f>
        <v>1626.0842950326139</v>
      </c>
      <c r="W14" s="11">
        <f>+'Ark1'!AH1494</f>
        <v>100</v>
      </c>
      <c r="X14" s="11">
        <f>+'Ark1'!AI1494</f>
        <v>23.331660812844962</v>
      </c>
      <c r="Y14" s="19">
        <f t="shared" si="7"/>
        <v>181.11763627712526</v>
      </c>
      <c r="Z14" s="19">
        <f t="shared" si="8"/>
        <v>78.094314068042252</v>
      </c>
      <c r="AA14" s="11">
        <f t="shared" si="9"/>
        <v>1.2417445482866043</v>
      </c>
      <c r="AB14" s="43"/>
      <c r="AC14" s="4"/>
      <c r="AD14" s="56"/>
      <c r="AE14" s="3"/>
      <c r="AF14" s="1"/>
      <c r="AG14" s="11">
        <v>650</v>
      </c>
      <c r="AH14" s="1" t="s">
        <v>741</v>
      </c>
      <c r="AI14" s="1" t="s">
        <v>803</v>
      </c>
      <c r="AJ14" s="2"/>
      <c r="AK14" s="2"/>
    </row>
    <row r="15" spans="1:44" ht="15.6">
      <c r="A15" s="43"/>
      <c r="B15">
        <f>+'Ark1'!C1495</f>
        <v>2024</v>
      </c>
      <c r="C15">
        <f>+'Ark1'!AQ1495</f>
        <v>1700</v>
      </c>
      <c r="D15" s="3" t="str">
        <f t="shared" si="0"/>
        <v>1651 - 1700 dg</v>
      </c>
      <c r="E15" s="3" t="str">
        <f t="shared" si="1"/>
        <v>4,52 - 4,65</v>
      </c>
      <c r="F15">
        <f>+'Ark1'!Q1495</f>
        <v>1770</v>
      </c>
      <c r="G15" s="50"/>
      <c r="H15" s="19">
        <f>+'Ark1'!R1495</f>
        <v>2196</v>
      </c>
      <c r="I15" s="235">
        <f>+'Ark1'!AE1495</f>
        <v>4.1072831332061508</v>
      </c>
      <c r="J15" s="235">
        <f t="shared" si="2"/>
        <v>-0.11078780468814209</v>
      </c>
      <c r="K15" s="70">
        <f>+'Ark1'!AF1495</f>
        <v>4.0138383235956088</v>
      </c>
      <c r="L15" s="13">
        <f>+'Ark1'!S1495</f>
        <v>3.878415300546449</v>
      </c>
      <c r="M15" s="432">
        <f t="shared" si="3"/>
        <v>1.1776330874658569E-2</v>
      </c>
      <c r="N15" s="43"/>
      <c r="O15" s="414">
        <f>+IF(H15=0,"",'Ark1'!AR1495)</f>
        <v>222.46357012750465</v>
      </c>
      <c r="P15" s="415">
        <f>+IF(H15=0,"",'Ark1'!AS1495)</f>
        <v>26.934619365523123</v>
      </c>
      <c r="Q15" s="427"/>
      <c r="R15" s="1">
        <f>+'Ark1'!T1495</f>
        <v>7.9972677595628419</v>
      </c>
      <c r="S15" s="296">
        <f>+'Ark1'!U1495</f>
        <v>296.79435336976297</v>
      </c>
      <c r="T15" s="11">
        <f>+'Ark1'!W1495</f>
        <v>73.087431693989089</v>
      </c>
      <c r="U15" s="67">
        <f>+'Ark1'!X1495</f>
        <v>16.393442622950818</v>
      </c>
      <c r="V15" s="11">
        <f>+'Ark1'!AG1495</f>
        <v>1676.6639344262298</v>
      </c>
      <c r="W15" s="11">
        <f>+'Ark1'!AH1495</f>
        <v>100</v>
      </c>
      <c r="X15" s="11">
        <f>+'Ark1'!AI1495</f>
        <v>29.007285974499094</v>
      </c>
      <c r="Y15" s="19">
        <f t="shared" si="7"/>
        <v>177.01481333009573</v>
      </c>
      <c r="Z15" s="19">
        <f t="shared" si="8"/>
        <v>76.524644827990997</v>
      </c>
      <c r="AA15" s="11">
        <f t="shared" si="9"/>
        <v>1.2406779661016949</v>
      </c>
      <c r="AB15" s="43"/>
      <c r="AC15" s="4"/>
      <c r="AD15" s="56"/>
      <c r="AE15" s="3"/>
      <c r="AF15" s="13"/>
      <c r="AG15" s="11">
        <v>700</v>
      </c>
      <c r="AH15" s="1" t="s">
        <v>742</v>
      </c>
      <c r="AI15" s="1" t="s">
        <v>804</v>
      </c>
      <c r="AJ15" s="2"/>
      <c r="AK15" s="4"/>
      <c r="AL15" s="4"/>
      <c r="AM15" s="4"/>
    </row>
    <row r="16" spans="1:44" ht="15.6">
      <c r="A16" s="43"/>
      <c r="B16">
        <f>+'Ark1'!C1496</f>
        <v>2024</v>
      </c>
      <c r="C16">
        <f>+'Ark1'!AQ1496</f>
        <v>1750</v>
      </c>
      <c r="D16" s="3" t="str">
        <f t="shared" si="0"/>
        <v>1701 - 1750 dg</v>
      </c>
      <c r="E16" s="3" t="str">
        <f t="shared" si="1"/>
        <v>4,66 - 4,79</v>
      </c>
      <c r="F16">
        <f>+'Ark1'!Q1496</f>
        <v>1882</v>
      </c>
      <c r="G16" s="50"/>
      <c r="H16" s="19">
        <f>+'Ark1'!R1496</f>
        <v>2368</v>
      </c>
      <c r="I16" s="235">
        <f>+'Ark1'!AE1496</f>
        <v>4.4289829050237532</v>
      </c>
      <c r="J16" s="235">
        <f t="shared" si="2"/>
        <v>-2.0407253394864711E-2</v>
      </c>
      <c r="K16" s="70">
        <f>+'Ark1'!AF1496</f>
        <v>4.3882250821644284</v>
      </c>
      <c r="L16" s="13">
        <f>+'Ark1'!S1496</f>
        <v>3.9184966216216206</v>
      </c>
      <c r="M16" s="432">
        <f t="shared" si="3"/>
        <v>0.24262911373518481</v>
      </c>
      <c r="N16" s="43"/>
      <c r="O16" s="414">
        <f>+IF(H16=0,"",'Ark1'!AR1496)</f>
        <v>223.18792229729735</v>
      </c>
      <c r="P16" s="415">
        <f>+IF(H16=0,"",'Ark1'!AS1496)</f>
        <v>27.075232003088484</v>
      </c>
      <c r="Q16" s="427"/>
      <c r="R16" s="1">
        <f>+'Ark1'!T1496</f>
        <v>7.9885979729729746</v>
      </c>
      <c r="S16" s="296">
        <f>+'Ark1'!U1496</f>
        <v>300.90907939189123</v>
      </c>
      <c r="T16" s="11">
        <f>+'Ark1'!W1496</f>
        <v>73.184121621621614</v>
      </c>
      <c r="U16" s="67">
        <f>+'Ark1'!X1496</f>
        <v>18.834459459459463</v>
      </c>
      <c r="V16" s="11">
        <f>+'Ark1'!AG1496</f>
        <v>1725.0899493243244</v>
      </c>
      <c r="W16" s="11">
        <f>+'Ark1'!AH1496</f>
        <v>100</v>
      </c>
      <c r="X16" s="11">
        <f>+'Ark1'!AI1496</f>
        <v>25.506756756756754</v>
      </c>
      <c r="Y16" s="19">
        <f t="shared" si="7"/>
        <v>174.43095040333984</v>
      </c>
      <c r="Z16" s="19">
        <f t="shared" si="8"/>
        <v>76.791971117577177</v>
      </c>
      <c r="AA16" s="11">
        <f t="shared" si="9"/>
        <v>1.2582359192348564</v>
      </c>
      <c r="AB16" s="43"/>
      <c r="AC16" s="4"/>
      <c r="AD16" s="56"/>
      <c r="AE16" s="3"/>
      <c r="AF16" s="13"/>
      <c r="AG16" s="11">
        <v>750</v>
      </c>
      <c r="AH16" s="1" t="s">
        <v>744</v>
      </c>
      <c r="AI16" s="1" t="s">
        <v>805</v>
      </c>
      <c r="AJ16" s="2"/>
      <c r="AK16" s="4"/>
      <c r="AL16" s="4"/>
      <c r="AM16" s="4"/>
    </row>
    <row r="17" spans="1:39" ht="15.6">
      <c r="A17" s="43"/>
      <c r="B17">
        <f>+'Ark1'!C1497</f>
        <v>2024</v>
      </c>
      <c r="C17">
        <f>+'Ark1'!AQ1497</f>
        <v>1800</v>
      </c>
      <c r="D17" s="3" t="str">
        <f t="shared" si="0"/>
        <v>1751 - 1800 dg</v>
      </c>
      <c r="E17" s="3" t="str">
        <f t="shared" si="1"/>
        <v>4,79 - 4,93</v>
      </c>
      <c r="F17">
        <f>+'Ark1'!Q1497</f>
        <v>1593</v>
      </c>
      <c r="G17" s="50"/>
      <c r="H17" s="19">
        <f>+'Ark1'!R1497</f>
        <v>1924</v>
      </c>
      <c r="I17" s="235">
        <f>+'Ark1'!AE1497</f>
        <v>3.5985486103318003</v>
      </c>
      <c r="J17" s="235">
        <f t="shared" si="2"/>
        <v>-0.18317016157343025</v>
      </c>
      <c r="K17" s="70">
        <f>+'Ark1'!AF1497</f>
        <v>3.5656541603126004</v>
      </c>
      <c r="L17" s="13">
        <f>+'Ark1'!S1497</f>
        <v>3.745577523413111</v>
      </c>
      <c r="M17" s="432">
        <f t="shared" si="3"/>
        <v>0.13936231005503963</v>
      </c>
      <c r="N17" s="43"/>
      <c r="O17" s="414">
        <f>+IF(H17=0,"",'Ark1'!AR1497)</f>
        <v>224.07328482328484</v>
      </c>
      <c r="P17" s="415">
        <f>+IF(H17=0,"",'Ark1'!AS1497)</f>
        <v>26.708375520207888</v>
      </c>
      <c r="Q17" s="427"/>
      <c r="R17" s="1">
        <f>+'Ark1'!T1497</f>
        <v>8.0774428274428249</v>
      </c>
      <c r="S17" s="296">
        <f>+'Ark1'!U1497</f>
        <v>300.92775467775436</v>
      </c>
      <c r="T17" s="11">
        <f>+'Ark1'!W1497</f>
        <v>75.935550935550907</v>
      </c>
      <c r="U17" s="67">
        <f>+'Ark1'!X1497</f>
        <v>18.087318087318089</v>
      </c>
      <c r="V17" s="11">
        <f>+'Ark1'!AG1497</f>
        <v>1775.5072765072755</v>
      </c>
      <c r="W17" s="11">
        <f>+'Ark1'!AH1497</f>
        <v>99.896049896049917</v>
      </c>
      <c r="X17" s="11">
        <f>+'Ark1'!AI1497</f>
        <v>17.151767151767164</v>
      </c>
      <c r="Y17" s="19">
        <f t="shared" si="7"/>
        <v>169.48832520119566</v>
      </c>
      <c r="Z17" s="19">
        <f t="shared" si="8"/>
        <v>80.342150922439771</v>
      </c>
      <c r="AA17" s="11">
        <f t="shared" si="9"/>
        <v>1.2077840552416823</v>
      </c>
      <c r="AB17" s="43"/>
      <c r="AC17" s="4"/>
      <c r="AD17" s="56"/>
      <c r="AE17" s="3"/>
      <c r="AF17" s="13"/>
      <c r="AG17" s="11">
        <v>800</v>
      </c>
      <c r="AH17" s="1" t="s">
        <v>743</v>
      </c>
      <c r="AI17" s="1" t="s">
        <v>806</v>
      </c>
      <c r="AJ17" s="2"/>
      <c r="AK17" s="4"/>
      <c r="AL17" s="4"/>
      <c r="AM17" s="4"/>
    </row>
    <row r="18" spans="1:39" ht="15.6">
      <c r="A18" s="43"/>
      <c r="B18">
        <f>+'Ark1'!C1498</f>
        <v>2024</v>
      </c>
      <c r="C18">
        <f>+'Ark1'!AQ1498</f>
        <v>1850</v>
      </c>
      <c r="D18" s="3" t="str">
        <f t="shared" si="0"/>
        <v>1751 - 1800 dg</v>
      </c>
      <c r="E18" s="3" t="str">
        <f t="shared" si="1"/>
        <v>4,79 - 4,93</v>
      </c>
      <c r="F18">
        <f>+'Ark1'!Q1498</f>
        <v>1519</v>
      </c>
      <c r="G18" s="50"/>
      <c r="H18" s="19">
        <f>+'Ark1'!R1498</f>
        <v>1851</v>
      </c>
      <c r="I18" s="235">
        <f>+'Ark1'!AE1498</f>
        <v>3.4620132420603751</v>
      </c>
      <c r="J18" s="235">
        <f t="shared" si="2"/>
        <v>-0.22857977630496951</v>
      </c>
      <c r="K18" s="70">
        <f>+'Ark1'!AF1498</f>
        <v>3.4387985702945256</v>
      </c>
      <c r="L18" s="13">
        <f>+'Ark1'!S1498</f>
        <v>3.7163695299837927</v>
      </c>
      <c r="M18" s="432">
        <f t="shared" si="3"/>
        <v>9.7367154686879953E-2</v>
      </c>
      <c r="N18" s="43"/>
      <c r="O18" s="414">
        <f>+IF(H18=0,"",'Ark1'!AR1498)</f>
        <v>224.47163695299841</v>
      </c>
      <c r="P18" s="415">
        <f>+IF(H18=0,"",'Ark1'!AS1498)</f>
        <v>26.626676982479193</v>
      </c>
      <c r="Q18" s="427"/>
      <c r="R18" s="1">
        <f>+'Ark1'!T1498</f>
        <v>8.1242571582928136</v>
      </c>
      <c r="S18" s="296">
        <f>+'Ark1'!U1498</f>
        <v>301.66742301458646</v>
      </c>
      <c r="T18" s="11">
        <f>+'Ark1'!W1498</f>
        <v>77.093462992976782</v>
      </c>
      <c r="U18" s="67">
        <f>+'Ark1'!X1498</f>
        <v>17.936250675310639</v>
      </c>
      <c r="V18" s="11">
        <f>+'Ark1'!AG1498</f>
        <v>1825.2479740680712</v>
      </c>
      <c r="W18" s="11">
        <f>+'Ark1'!AH1498</f>
        <v>100</v>
      </c>
      <c r="X18" s="11">
        <f>+'Ark1'!AI1498</f>
        <v>14.154511075094549</v>
      </c>
      <c r="Y18" s="19">
        <f t="shared" si="7"/>
        <v>165.2747611834007</v>
      </c>
      <c r="Z18" s="19">
        <f t="shared" si="8"/>
        <v>81.1726122982991</v>
      </c>
      <c r="AA18" s="11">
        <f t="shared" si="9"/>
        <v>1.2185648452929558</v>
      </c>
      <c r="AB18" s="43"/>
      <c r="AC18" s="4"/>
      <c r="AD18" s="56"/>
      <c r="AE18" s="3"/>
      <c r="AF18" s="13"/>
      <c r="AG18" s="11">
        <v>850</v>
      </c>
      <c r="AH18" s="1" t="s">
        <v>746</v>
      </c>
      <c r="AI18" s="1" t="s">
        <v>807</v>
      </c>
      <c r="AJ18" s="2"/>
      <c r="AK18" s="4"/>
      <c r="AL18" s="4"/>
      <c r="AM18" s="4"/>
    </row>
    <row r="19" spans="1:39" ht="15.6">
      <c r="A19" s="43"/>
      <c r="B19">
        <f>+'Ark1'!C1499</f>
        <v>2024</v>
      </c>
      <c r="C19">
        <f>+'Ark1'!AQ1499</f>
        <v>1900</v>
      </c>
      <c r="D19" s="3" t="str">
        <f t="shared" si="0"/>
        <v>1851 - 1900 dg</v>
      </c>
      <c r="E19" s="3" t="str">
        <f t="shared" si="1"/>
        <v>5,07 - 5,20</v>
      </c>
      <c r="F19">
        <f>+'Ark1'!Q1499</f>
        <v>1512</v>
      </c>
      <c r="G19" s="50"/>
      <c r="H19" s="19">
        <f>+'Ark1'!R1499</f>
        <v>1799</v>
      </c>
      <c r="I19" s="235">
        <f>+'Ark1'!AE1499</f>
        <v>3.3647551715108648</v>
      </c>
      <c r="J19" s="235">
        <f t="shared" si="2"/>
        <v>-0.30831366348142408</v>
      </c>
      <c r="K19" s="70">
        <f>+'Ark1'!AF1499</f>
        <v>3.3699482539970975</v>
      </c>
      <c r="L19" s="13">
        <f>+'Ark1'!S1499</f>
        <v>3.8021122846025577</v>
      </c>
      <c r="M19" s="432">
        <f t="shared" si="3"/>
        <v>0.16791935241535683</v>
      </c>
      <c r="N19" s="43"/>
      <c r="O19" s="414">
        <f>+IF(H19=0,"",'Ark1'!AR1499)</f>
        <v>224.49861033907729</v>
      </c>
      <c r="P19" s="415">
        <f>+IF(H19=0,"",'Ark1'!AS1499)</f>
        <v>26.877227769356921</v>
      </c>
      <c r="Q19" s="427"/>
      <c r="R19" s="1">
        <f>+'Ark1'!T1499</f>
        <v>8.1723179544191211</v>
      </c>
      <c r="S19" s="296">
        <f>+'Ark1'!U1499</f>
        <v>304.17265147303993</v>
      </c>
      <c r="T19" s="11">
        <f>+'Ark1'!W1499</f>
        <v>77.876598110061153</v>
      </c>
      <c r="U19" s="67">
        <f>+'Ark1'!X1499</f>
        <v>18.677042801556425</v>
      </c>
      <c r="V19" s="11">
        <f>+'Ark1'!AG1499</f>
        <v>1874.7304057809899</v>
      </c>
      <c r="W19" s="11">
        <f>+'Ark1'!AH1499</f>
        <v>100</v>
      </c>
      <c r="X19" s="11">
        <f>+'Ark1'!AI1499</f>
        <v>15.619788771539744</v>
      </c>
      <c r="Y19" s="19">
        <f t="shared" ref="Y19:Y36" si="10">1000*S19/V19</f>
        <v>162.24874282461178</v>
      </c>
      <c r="Z19" s="19">
        <f t="shared" ref="Z19:Z36" si="11">+S19/L19</f>
        <v>80.000964912280523</v>
      </c>
      <c r="AA19" s="11">
        <f t="shared" ref="AA19:AA36" si="12">+H19/F19</f>
        <v>1.1898148148148149</v>
      </c>
      <c r="AB19" s="43"/>
      <c r="AC19" s="4"/>
      <c r="AD19" s="56"/>
      <c r="AE19" s="3"/>
      <c r="AF19" s="13"/>
      <c r="AG19" s="11">
        <v>900</v>
      </c>
      <c r="AH19" s="1" t="s">
        <v>747</v>
      </c>
      <c r="AI19" s="1" t="s">
        <v>808</v>
      </c>
      <c r="AJ19" s="2"/>
      <c r="AK19" s="4"/>
      <c r="AL19" s="4"/>
      <c r="AM19" s="4"/>
    </row>
    <row r="20" spans="1:39" ht="15.6">
      <c r="A20" s="43"/>
      <c r="B20">
        <f>+'Ark1'!C1500</f>
        <v>2024</v>
      </c>
      <c r="C20">
        <f>+'Ark1'!AQ1500</f>
        <v>1950</v>
      </c>
      <c r="D20" s="3" t="str">
        <f t="shared" si="0"/>
        <v>1901 - 1950 dg</v>
      </c>
      <c r="E20" s="3" t="str">
        <f t="shared" si="1"/>
        <v>5,20 - 5,34</v>
      </c>
      <c r="F20">
        <f>+'Ark1'!Q1500</f>
        <v>1393</v>
      </c>
      <c r="G20" s="50"/>
      <c r="H20" s="19">
        <f>+'Ark1'!R1500</f>
        <v>1637</v>
      </c>
      <c r="I20" s="235">
        <f>+'Ark1'!AE1500</f>
        <v>3.0617588747989384</v>
      </c>
      <c r="J20" s="235">
        <f t="shared" si="2"/>
        <v>-0.14166184579548213</v>
      </c>
      <c r="K20" s="70">
        <f>+'Ark1'!AF1500</f>
        <v>3.0690885438851572</v>
      </c>
      <c r="L20" s="13">
        <f>+'Ark1'!S1500</f>
        <v>3.7976772616136927</v>
      </c>
      <c r="M20" s="432">
        <f t="shared" si="3"/>
        <v>0.10839936227014846</v>
      </c>
      <c r="N20" s="43"/>
      <c r="O20" s="414">
        <f>+IF(H20=0,"",'Ark1'!AR1500)</f>
        <v>224.67135003054372</v>
      </c>
      <c r="P20" s="415">
        <f>+IF(H20=0,"",'Ark1'!AS1500)</f>
        <v>26.81773321747254</v>
      </c>
      <c r="Q20" s="427"/>
      <c r="R20" s="1">
        <f>+'Ark1'!T1500</f>
        <v>8.1783750763591936</v>
      </c>
      <c r="S20" s="296">
        <f>+'Ark1'!U1500</f>
        <v>304.43097128894345</v>
      </c>
      <c r="T20" s="11">
        <f>+'Ark1'!W1500</f>
        <v>77.092241905925476</v>
      </c>
      <c r="U20" s="67">
        <f>+'Ark1'!X1500</f>
        <v>20.525351252290776</v>
      </c>
      <c r="V20" s="11">
        <f>+'Ark1'!AG1500</f>
        <v>1924.7055589492973</v>
      </c>
      <c r="W20" s="11">
        <f>+'Ark1'!AH1500</f>
        <v>100</v>
      </c>
      <c r="X20" s="11">
        <f>+'Ark1'!AI1500</f>
        <v>16.982284667073916</v>
      </c>
      <c r="Y20" s="19">
        <f t="shared" si="10"/>
        <v>158.17015224662896</v>
      </c>
      <c r="Z20" s="19">
        <f t="shared" si="11"/>
        <v>80.162412526752192</v>
      </c>
      <c r="AA20" s="11">
        <f t="shared" si="12"/>
        <v>1.1751615218951903</v>
      </c>
      <c r="AB20" s="43"/>
      <c r="AC20" s="4"/>
      <c r="AD20" s="56"/>
      <c r="AE20" s="3"/>
      <c r="AF20" s="13"/>
      <c r="AG20" s="11">
        <v>950</v>
      </c>
      <c r="AH20" t="s">
        <v>748</v>
      </c>
      <c r="AI20" t="s">
        <v>809</v>
      </c>
      <c r="AJ20" s="2"/>
      <c r="AK20" s="4"/>
      <c r="AL20" s="4"/>
      <c r="AM20" s="4"/>
    </row>
    <row r="21" spans="1:39" ht="15.6">
      <c r="A21" s="43"/>
      <c r="B21">
        <f>+'Ark1'!C1501</f>
        <v>2024</v>
      </c>
      <c r="C21">
        <f>+'Ark1'!AQ1501</f>
        <v>2000</v>
      </c>
      <c r="D21" s="3" t="str">
        <f t="shared" si="0"/>
        <v>1951 - 2000 dg</v>
      </c>
      <c r="E21" s="3" t="str">
        <f t="shared" si="1"/>
        <v>5,34 - 5,47</v>
      </c>
      <c r="F21">
        <f>+'Ark1'!Q1501</f>
        <v>1305</v>
      </c>
      <c r="G21" s="50"/>
      <c r="H21" s="19">
        <f>+'Ark1'!R1501</f>
        <v>1534</v>
      </c>
      <c r="I21" s="235">
        <f>+'Ark1'!AE1501</f>
        <v>2.8691130812104886</v>
      </c>
      <c r="J21" s="235">
        <f>+I21-I54</f>
        <v>0.55592087596725248</v>
      </c>
      <c r="K21" s="70">
        <f>+'Ark1'!AF1501</f>
        <v>2.8720825873209601</v>
      </c>
      <c r="L21" s="13">
        <f>+'Ark1'!S1501</f>
        <v>3.885770234986945</v>
      </c>
      <c r="M21" s="432">
        <f>+L21-L54</f>
        <v>0.10092175013846028</v>
      </c>
      <c r="N21" s="43"/>
      <c r="O21" s="414">
        <f>+IF(H21=0,"",'Ark1'!AR1501)</f>
        <v>223.82333767926988</v>
      </c>
      <c r="P21" s="415">
        <f>+IF(H21=0,"",'Ark1'!AS1501)</f>
        <v>27.075910116308297</v>
      </c>
      <c r="Q21" s="427"/>
      <c r="R21" s="1">
        <f>+'Ark1'!T1501</f>
        <v>8.1968709256844843</v>
      </c>
      <c r="S21" s="296">
        <f>+'Ark1'!U1501</f>
        <v>304.01825293350709</v>
      </c>
      <c r="T21" s="11">
        <f>+'Ark1'!W1501</f>
        <v>77.574967405475888</v>
      </c>
      <c r="U21" s="67">
        <f>+'Ark1'!X1501</f>
        <v>19.361147327249025</v>
      </c>
      <c r="V21" s="11">
        <f>+'Ark1'!AG1501</f>
        <v>1975.8846153846157</v>
      </c>
      <c r="W21" s="11">
        <f>+'Ark1'!AH1501</f>
        <v>100</v>
      </c>
      <c r="X21" s="11">
        <f>+'Ark1'!AI1501</f>
        <v>21.121251629726203</v>
      </c>
      <c r="Y21" s="19">
        <f t="shared" si="10"/>
        <v>153.86437576686552</v>
      </c>
      <c r="Z21" s="19">
        <f t="shared" si="11"/>
        <v>78.238865025051723</v>
      </c>
      <c r="AA21" s="11">
        <f t="shared" si="12"/>
        <v>1.1754789272030652</v>
      </c>
      <c r="AB21" s="43"/>
      <c r="AC21" s="4"/>
      <c r="AD21" s="56"/>
      <c r="AE21" s="3"/>
      <c r="AF21" s="13"/>
      <c r="AG21" s="11">
        <v>1000</v>
      </c>
      <c r="AH21" t="s">
        <v>756</v>
      </c>
      <c r="AI21" t="s">
        <v>810</v>
      </c>
      <c r="AJ21" s="2"/>
      <c r="AK21" s="4"/>
      <c r="AL21" s="4"/>
      <c r="AM21" s="4"/>
    </row>
    <row r="22" spans="1:39" ht="15.6">
      <c r="A22" s="43"/>
      <c r="B22">
        <f>+'Ark1'!C1502</f>
        <v>2024</v>
      </c>
      <c r="C22">
        <f>+'Ark1'!AQ1502</f>
        <v>2050</v>
      </c>
      <c r="D22" s="3" t="str">
        <f t="shared" si="0"/>
        <v>2001 - 2050 dg</v>
      </c>
      <c r="E22" s="3" t="str">
        <f t="shared" si="1"/>
        <v>5,48 - 5,61</v>
      </c>
      <c r="F22">
        <f>+'Ark1'!Q1502</f>
        <v>1488</v>
      </c>
      <c r="G22" s="50"/>
      <c r="H22" s="19">
        <f>+'Ark1'!R1502</f>
        <v>1765</v>
      </c>
      <c r="I22" s="235">
        <f>+'Ark1'!AE1502</f>
        <v>3.3011633561515725</v>
      </c>
      <c r="J22" s="235">
        <f>+I22-I55</f>
        <v>1.2578435748533812</v>
      </c>
      <c r="K22" s="70">
        <f>+'Ark1'!AF1502</f>
        <v>3.3289107606895798</v>
      </c>
      <c r="L22" s="13">
        <f>+'Ark1'!S1502</f>
        <v>4.0566572237960346</v>
      </c>
      <c r="M22" s="432">
        <f>+L22-L55</f>
        <v>0.2058853541562411</v>
      </c>
      <c r="N22" s="43"/>
      <c r="O22" s="414">
        <f>+IF(H22=0,"",'Ark1'!AR1502)</f>
        <v>223.55864022662888</v>
      </c>
      <c r="P22" s="415">
        <f>+IF(H22=0,"",'Ark1'!AS1502)</f>
        <v>27.425598636500819</v>
      </c>
      <c r="Q22" s="427"/>
      <c r="R22" s="1">
        <f>+'Ark1'!T1502</f>
        <v>8.2475920679886698</v>
      </c>
      <c r="S22" s="296">
        <f>+'Ark1'!U1502</f>
        <v>306.25665722379608</v>
      </c>
      <c r="T22" s="11">
        <f>+'Ark1'!W1502</f>
        <v>77.280453257790384</v>
      </c>
      <c r="U22" s="67">
        <f>+'Ark1'!X1502</f>
        <v>20.849858356940505</v>
      </c>
      <c r="V22" s="11">
        <f>+'Ark1'!AG1502</f>
        <v>2025.9348441926345</v>
      </c>
      <c r="W22" s="11">
        <f>+'Ark1'!AH1502</f>
        <v>99.943342776203977</v>
      </c>
      <c r="X22" s="11">
        <f>+'Ark1'!AI1502</f>
        <v>29.575070821529739</v>
      </c>
      <c r="Y22" s="19">
        <f t="shared" si="10"/>
        <v>151.16806846068337</v>
      </c>
      <c r="Z22" s="19">
        <f t="shared" si="11"/>
        <v>75.494832402234636</v>
      </c>
      <c r="AA22" s="11">
        <f t="shared" si="12"/>
        <v>1.1861559139784945</v>
      </c>
      <c r="AB22" s="43"/>
      <c r="AC22" s="4"/>
      <c r="AD22" s="56"/>
      <c r="AE22" s="3"/>
      <c r="AF22" s="13"/>
      <c r="AG22" s="11">
        <v>1050</v>
      </c>
      <c r="AH22" t="s">
        <v>750</v>
      </c>
      <c r="AI22" t="s">
        <v>811</v>
      </c>
      <c r="AJ22" s="2"/>
      <c r="AK22" s="4"/>
      <c r="AL22" s="4"/>
      <c r="AM22" s="4"/>
    </row>
    <row r="23" spans="1:39" ht="15.6">
      <c r="A23" s="43"/>
      <c r="B23">
        <f>+'Ark1'!C1503</f>
        <v>2024</v>
      </c>
      <c r="C23">
        <f>+'Ark1'!AQ1503</f>
        <v>2100</v>
      </c>
      <c r="D23" s="3" t="str">
        <f t="shared" si="0"/>
        <v>2051 - 2100 dg</v>
      </c>
      <c r="E23" s="3" t="str">
        <f t="shared" si="1"/>
        <v>5,61 - 5,75</v>
      </c>
      <c r="F23">
        <f>+'Ark1'!Q1503</f>
        <v>1487</v>
      </c>
      <c r="G23" s="50"/>
      <c r="H23" s="19">
        <f>+'Ark1'!R1503</f>
        <v>1790</v>
      </c>
      <c r="I23" s="235">
        <f>+'Ark1'!AE1503</f>
        <v>3.3479220439157591</v>
      </c>
      <c r="J23" s="235">
        <f>+I23-I56</f>
        <v>1.1188459188631867</v>
      </c>
      <c r="K23" s="70">
        <f>+'Ark1'!AF1503</f>
        <v>3.4087243619359882</v>
      </c>
      <c r="L23" s="13">
        <f>+'Ark1'!S1503</f>
        <v>4.124161073825503</v>
      </c>
      <c r="M23" s="432">
        <f>+L23-L56</f>
        <v>-7.2534441516746817E-2</v>
      </c>
      <c r="N23" s="43"/>
      <c r="O23" s="414">
        <f>+IF(H23=0,"",'Ark1'!AR1503)</f>
        <v>223.67821229050276</v>
      </c>
      <c r="P23" s="415">
        <f>+IF(H23=0,"",'Ark1'!AS1503)</f>
        <v>27.623433924501871</v>
      </c>
      <c r="Q23" s="427"/>
      <c r="R23" s="1">
        <f>+'Ark1'!T1503</f>
        <v>8.2558659217877111</v>
      </c>
      <c r="S23" s="296">
        <f>+'Ark1'!U1503</f>
        <v>309.21955307262601</v>
      </c>
      <c r="T23" s="11">
        <f>+'Ark1'!W1503</f>
        <v>77.262569832402221</v>
      </c>
      <c r="U23" s="67">
        <f>+'Ark1'!X1503</f>
        <v>24.413407821229043</v>
      </c>
      <c r="V23" s="11">
        <f>+'Ark1'!AG1503</f>
        <v>2075.8782122905031</v>
      </c>
      <c r="W23" s="11">
        <f>+'Ark1'!AH1503</f>
        <v>100</v>
      </c>
      <c r="X23" s="11">
        <f>+'Ark1'!AI1503</f>
        <v>30.446927374301676</v>
      </c>
      <c r="Y23" s="19">
        <f t="shared" si="10"/>
        <v>148.95842696447798</v>
      </c>
      <c r="Z23" s="19">
        <f t="shared" si="11"/>
        <v>74.977564536731137</v>
      </c>
      <c r="AA23" s="11">
        <f t="shared" si="12"/>
        <v>1.2037659717552118</v>
      </c>
      <c r="AB23" s="43"/>
      <c r="AC23" s="4"/>
      <c r="AD23" s="56"/>
      <c r="AE23" s="3"/>
      <c r="AF23" s="13"/>
      <c r="AG23">
        <v>1100</v>
      </c>
      <c r="AH23" t="s">
        <v>749</v>
      </c>
      <c r="AI23" t="s">
        <v>812</v>
      </c>
      <c r="AJ23" s="2"/>
      <c r="AK23" s="4"/>
      <c r="AL23" s="4"/>
      <c r="AM23" s="4"/>
    </row>
    <row r="24" spans="1:39" ht="15.6">
      <c r="A24" s="43"/>
      <c r="B24">
        <f>+'Ark1'!C1504</f>
        <v>2024</v>
      </c>
      <c r="C24">
        <f>+'Ark1'!AQ1504</f>
        <v>2150</v>
      </c>
      <c r="D24" s="3" t="str">
        <f t="shared" si="0"/>
        <v>2101 - 2150 dg</v>
      </c>
      <c r="E24" s="3" t="str">
        <f t="shared" si="1"/>
        <v>5,75 - 5,89</v>
      </c>
      <c r="F24">
        <f>+'Ark1'!Q1504</f>
        <v>1353</v>
      </c>
      <c r="G24" s="50"/>
      <c r="H24" s="19">
        <f>+'Ark1'!R1504</f>
        <v>1608</v>
      </c>
      <c r="I24" s="235">
        <f>+'Ark1'!AE1504</f>
        <v>3.0075187969924806</v>
      </c>
      <c r="J24" s="235">
        <f t="shared" ref="J24:J36" si="13">+I24-I60</f>
        <v>1.416322946719103</v>
      </c>
      <c r="K24" s="70">
        <f>+'Ark1'!AF1504</f>
        <v>3.0397077777720094</v>
      </c>
      <c r="L24" s="13">
        <f>+'Ark1'!S1504</f>
        <v>3.8457711442786073</v>
      </c>
      <c r="M24" s="432">
        <f t="shared" ref="M24:M36" si="14">+L24-L60</f>
        <v>-9.6896992435836715E-2</v>
      </c>
      <c r="N24" s="43"/>
      <c r="O24" s="414">
        <f>+IF(H24=0,"",'Ark1'!AR1504)</f>
        <v>225.17039800995025</v>
      </c>
      <c r="P24" s="415">
        <f>+IF(H24=0,"",'Ark1'!AS1504)</f>
        <v>26.863931401194961</v>
      </c>
      <c r="Q24" s="427"/>
      <c r="R24" s="1">
        <f>+'Ark1'!T1504</f>
        <v>7.9981343283582094</v>
      </c>
      <c r="S24" s="296">
        <f>+'Ark1'!U1504</f>
        <v>306.95441542288552</v>
      </c>
      <c r="T24" s="11">
        <f>+'Ark1'!W1504</f>
        <v>72.761194029850756</v>
      </c>
      <c r="U24" s="67">
        <f>+'Ark1'!X1504</f>
        <v>20.771144278606965</v>
      </c>
      <c r="V24" s="11">
        <f>+'Ark1'!AG1504</f>
        <v>2124.7213930348248</v>
      </c>
      <c r="W24" s="11">
        <f>+'Ark1'!AH1504</f>
        <v>100</v>
      </c>
      <c r="X24" s="11">
        <f>+'Ark1'!AI1504</f>
        <v>20.522388059701488</v>
      </c>
      <c r="Y24" s="19">
        <f t="shared" si="10"/>
        <v>144.46807775792675</v>
      </c>
      <c r="Z24" s="19">
        <f t="shared" si="11"/>
        <v>79.816089909443704</v>
      </c>
      <c r="AA24" s="11">
        <f t="shared" si="12"/>
        <v>1.188470066518847</v>
      </c>
      <c r="AB24" s="43"/>
      <c r="AC24" s="4"/>
      <c r="AD24" s="56"/>
      <c r="AE24" s="3"/>
      <c r="AF24" s="13"/>
      <c r="AG24">
        <v>1150</v>
      </c>
      <c r="AH24" t="s">
        <v>751</v>
      </c>
      <c r="AI24" t="s">
        <v>813</v>
      </c>
      <c r="AJ24" s="2"/>
      <c r="AK24" s="4"/>
      <c r="AL24" s="4"/>
      <c r="AM24" s="4"/>
    </row>
    <row r="25" spans="1:39" ht="15.6">
      <c r="A25" s="43"/>
      <c r="B25">
        <f>+'Ark1'!C1505</f>
        <v>2024</v>
      </c>
      <c r="C25">
        <f>+'Ark1'!AQ1505</f>
        <v>2200</v>
      </c>
      <c r="D25" s="3" t="str">
        <f t="shared" si="0"/>
        <v>2151 - 2200 dg</v>
      </c>
      <c r="E25" s="3" t="str">
        <f t="shared" si="1"/>
        <v>5,89 - 6,02</v>
      </c>
      <c r="F25">
        <f>+'Ark1'!Q1505</f>
        <v>1254</v>
      </c>
      <c r="G25" s="50"/>
      <c r="H25" s="19">
        <f>+'Ark1'!R1505</f>
        <v>1461</v>
      </c>
      <c r="I25" s="235">
        <f>+'Ark1'!AE1505</f>
        <v>2.7325777129390643</v>
      </c>
      <c r="J25" s="235">
        <f t="shared" si="13"/>
        <v>1.4445502350195352</v>
      </c>
      <c r="K25" s="70">
        <f>+'Ark1'!AF1505</f>
        <v>2.724182934276715</v>
      </c>
      <c r="L25" s="13">
        <f>+'Ark1'!S1505</f>
        <v>3.7506849315068496</v>
      </c>
      <c r="M25" s="432">
        <f t="shared" si="14"/>
        <v>-0.15667201672203301</v>
      </c>
      <c r="N25" s="43"/>
      <c r="O25" s="414">
        <f>+IF(H25=0,"",'Ark1'!AR1505)</f>
        <v>224.6865160848734</v>
      </c>
      <c r="P25" s="415">
        <f>+IF(H25=0,"",'Ark1'!AS1505)</f>
        <v>26.697646073185968</v>
      </c>
      <c r="Q25" s="427"/>
      <c r="R25" s="1">
        <f>+'Ark1'!T1505</f>
        <v>8.055441478439425</v>
      </c>
      <c r="S25" s="296">
        <f>+'Ark1'!U1505</f>
        <v>302.77091033538625</v>
      </c>
      <c r="T25" s="11">
        <f>+'Ark1'!W1505</f>
        <v>74.606433949349778</v>
      </c>
      <c r="U25" s="67">
        <f>+'Ark1'!X1505</f>
        <v>18.68583162217659</v>
      </c>
      <c r="V25" s="11">
        <f>+'Ark1'!AG1505</f>
        <v>2176.1540041067751</v>
      </c>
      <c r="W25" s="11">
        <f>+'Ark1'!AH1505</f>
        <v>100</v>
      </c>
      <c r="X25" s="11">
        <f>+'Ark1'!AI1505</f>
        <v>16.084873374401095</v>
      </c>
      <c r="Y25" s="19">
        <f t="shared" si="10"/>
        <v>139.13119648885404</v>
      </c>
      <c r="Z25" s="19">
        <f t="shared" si="11"/>
        <v>80.724165282991947</v>
      </c>
      <c r="AA25" s="11">
        <f t="shared" si="12"/>
        <v>1.1650717703349283</v>
      </c>
      <c r="AB25" s="43"/>
      <c r="AC25" s="4"/>
      <c r="AD25" s="56"/>
      <c r="AE25" s="3"/>
      <c r="AF25" s="13"/>
      <c r="AG25">
        <v>1200</v>
      </c>
      <c r="AH25" t="s">
        <v>752</v>
      </c>
      <c r="AI25" t="s">
        <v>814</v>
      </c>
      <c r="AJ25" s="2"/>
      <c r="AK25" s="4"/>
      <c r="AL25" s="4"/>
      <c r="AM25" s="4"/>
    </row>
    <row r="26" spans="1:39" ht="15.6">
      <c r="A26" s="43"/>
      <c r="B26">
        <f>+'Ark1'!C1506</f>
        <v>2024</v>
      </c>
      <c r="C26">
        <f>+'Ark1'!AQ1506</f>
        <v>2250</v>
      </c>
      <c r="D26" s="3" t="str">
        <f t="shared" si="0"/>
        <v>2201 - 2250 dg</v>
      </c>
      <c r="E26" s="3" t="str">
        <f t="shared" si="1"/>
        <v>6,03 - 6,16</v>
      </c>
      <c r="F26">
        <f>+'Ark1'!Q1506</f>
        <v>1386</v>
      </c>
      <c r="G26" s="50"/>
      <c r="H26" s="19">
        <f>+'Ark1'!R1506</f>
        <v>1628</v>
      </c>
      <c r="I26" s="235">
        <f>+'Ark1'!AE1506</f>
        <v>3.0449257472038305</v>
      </c>
      <c r="J26" s="235">
        <f t="shared" si="13"/>
        <v>1.7726700343200508</v>
      </c>
      <c r="K26" s="70">
        <f>+'Ark1'!AF1506</f>
        <v>3.0530131238748597</v>
      </c>
      <c r="L26" s="13">
        <f>+'Ark1'!S1506</f>
        <v>3.8598647818070062</v>
      </c>
      <c r="M26" s="432">
        <f t="shared" si="14"/>
        <v>-0.1263421147447179</v>
      </c>
      <c r="N26" s="43"/>
      <c r="O26" s="414">
        <f>+IF(H26=0,"",'Ark1'!AR1506)</f>
        <v>224.13574938574939</v>
      </c>
      <c r="P26" s="415">
        <f>+IF(H26=0,"",'Ark1'!AS1506)</f>
        <v>27.044624035859055</v>
      </c>
      <c r="Q26" s="427"/>
      <c r="R26" s="1">
        <f>+'Ark1'!T1506</f>
        <v>8.100122850122851</v>
      </c>
      <c r="S26" s="296">
        <f>+'Ark1'!U1506</f>
        <v>304.51056511056555</v>
      </c>
      <c r="T26" s="11">
        <f>+'Ark1'!W1506</f>
        <v>75.859950859950871</v>
      </c>
      <c r="U26" s="67">
        <f>+'Ark1'!X1506</f>
        <v>19.533169533169527</v>
      </c>
      <c r="V26" s="11">
        <f>+'Ark1'!AG1506</f>
        <v>2221.5067567567567</v>
      </c>
      <c r="W26" s="11">
        <f>+'Ark1'!AH1506</f>
        <v>100</v>
      </c>
      <c r="X26" s="11">
        <f>+'Ark1'!AI1506</f>
        <v>16.216216216216221</v>
      </c>
      <c r="Y26" s="19">
        <f t="shared" si="10"/>
        <v>137.07388653416905</v>
      </c>
      <c r="Z26" s="19">
        <f t="shared" si="11"/>
        <v>78.891511056511177</v>
      </c>
      <c r="AA26" s="11">
        <f t="shared" si="12"/>
        <v>1.1746031746031746</v>
      </c>
      <c r="AB26" s="43"/>
      <c r="AC26" s="4"/>
      <c r="AD26" s="56"/>
      <c r="AE26" s="3"/>
      <c r="AF26" s="13"/>
      <c r="AG26">
        <v>1250</v>
      </c>
      <c r="AH26" t="s">
        <v>753</v>
      </c>
      <c r="AI26" t="s">
        <v>815</v>
      </c>
      <c r="AJ26" s="2"/>
      <c r="AK26" s="4"/>
      <c r="AL26" s="4"/>
      <c r="AM26" s="4"/>
    </row>
    <row r="27" spans="1:39" ht="15.6">
      <c r="A27" s="43"/>
      <c r="B27">
        <f>+'Ark1'!C1507</f>
        <v>2024</v>
      </c>
      <c r="C27">
        <f>+'Ark1'!AQ1507</f>
        <v>2300</v>
      </c>
      <c r="D27" s="3" t="str">
        <f t="shared" si="0"/>
        <v>2251 - 2300 dg</v>
      </c>
      <c r="E27" s="3" t="str">
        <f t="shared" si="1"/>
        <v>6,16 - 6,30</v>
      </c>
      <c r="F27">
        <f>+'Ark1'!Q1507</f>
        <v>1088</v>
      </c>
      <c r="G27" s="50"/>
      <c r="H27" s="19">
        <f>+'Ark1'!R1507</f>
        <v>1244</v>
      </c>
      <c r="I27" s="235">
        <f>+'Ark1'!AE1507</f>
        <v>2.3267123031459245</v>
      </c>
      <c r="J27" s="235">
        <f t="shared" si="13"/>
        <v>0.89673893990465081</v>
      </c>
      <c r="K27" s="70">
        <f>+'Ark1'!AF1507</f>
        <v>2.3860417737121962</v>
      </c>
      <c r="L27" s="13">
        <f>+'Ark1'!S1507</f>
        <v>4.0112540192926049</v>
      </c>
      <c r="M27" s="432">
        <f t="shared" si="14"/>
        <v>-0.27586254512457131</v>
      </c>
      <c r="N27" s="43"/>
      <c r="O27" s="414">
        <f>+IF(H27=0,"",'Ark1'!AR1507)</f>
        <v>224.78215434083597</v>
      </c>
      <c r="P27" s="415">
        <f>+IF(H27=0,"",'Ark1'!AS1507)</f>
        <v>27.463637498035432</v>
      </c>
      <c r="Q27" s="427"/>
      <c r="R27" s="1">
        <f>+'Ark1'!T1507</f>
        <v>8.4180064308681697</v>
      </c>
      <c r="S27" s="296">
        <f>+'Ark1'!U1507</f>
        <v>311.44815112540215</v>
      </c>
      <c r="T27" s="11">
        <f>+'Ark1'!W1507</f>
        <v>80.305466237942113</v>
      </c>
      <c r="U27" s="67">
        <f>+'Ark1'!X1507</f>
        <v>23.392282958199356</v>
      </c>
      <c r="V27" s="11">
        <f>+'Ark1'!AG1507</f>
        <v>2274.9501607717038</v>
      </c>
      <c r="W27" s="11">
        <f>+'Ark1'!AH1507</f>
        <v>99.91961414790994</v>
      </c>
      <c r="X27" s="11">
        <f>+'Ark1'!AI1507</f>
        <v>19.212218649517688</v>
      </c>
      <c r="Y27" s="19">
        <f t="shared" si="10"/>
        <v>136.90328539758136</v>
      </c>
      <c r="Z27" s="19">
        <f t="shared" si="11"/>
        <v>77.643587174348738</v>
      </c>
      <c r="AA27" s="11">
        <f t="shared" si="12"/>
        <v>1.1433823529411764</v>
      </c>
      <c r="AB27" s="43"/>
      <c r="AC27" s="4"/>
      <c r="AD27" s="56"/>
      <c r="AE27" s="3"/>
      <c r="AF27" s="13"/>
      <c r="AG27">
        <v>1300</v>
      </c>
      <c r="AH27" t="s">
        <v>757</v>
      </c>
      <c r="AI27" t="s">
        <v>816</v>
      </c>
      <c r="AJ27" s="2"/>
      <c r="AK27" s="4"/>
      <c r="AL27" s="4"/>
      <c r="AM27" s="4"/>
    </row>
    <row r="28" spans="1:39" ht="15.6">
      <c r="A28" s="43"/>
      <c r="B28">
        <f>+'Ark1'!C1508</f>
        <v>2024</v>
      </c>
      <c r="C28">
        <f>+'Ark1'!AQ1508</f>
        <v>2350</v>
      </c>
      <c r="D28" s="3" t="str">
        <f t="shared" si="0"/>
        <v>2301 - 2350 dg</v>
      </c>
      <c r="E28" s="3" t="str">
        <f t="shared" si="1"/>
        <v>6,30 - 6,43</v>
      </c>
      <c r="F28">
        <f>+'Ark1'!Q1508</f>
        <v>1030</v>
      </c>
      <c r="G28" s="50"/>
      <c r="H28" s="19">
        <f>+'Ark1'!R1508</f>
        <v>1149</v>
      </c>
      <c r="I28" s="235">
        <f>+'Ark1'!AE1508</f>
        <v>2.1490292896420153</v>
      </c>
      <c r="J28" s="235">
        <f t="shared" si="13"/>
        <v>0.60865357115049701</v>
      </c>
      <c r="K28" s="70">
        <f>+'Ark1'!AF1508</f>
        <v>2.1648644897149723</v>
      </c>
      <c r="L28" s="13">
        <f>+'Ark1'!S1508</f>
        <v>3.9033942558746726</v>
      </c>
      <c r="M28" s="432">
        <f t="shared" si="14"/>
        <v>-0.56182809304209025</v>
      </c>
      <c r="N28" s="43"/>
      <c r="O28" s="414">
        <f>+IF(H28=0,"",'Ark1'!AR1508)</f>
        <v>224.44734551784157</v>
      </c>
      <c r="P28" s="415">
        <f>+IF(H28=0,"",'Ark1'!AS1508)</f>
        <v>27.038706804908404</v>
      </c>
      <c r="Q28" s="427"/>
      <c r="R28" s="1">
        <f>+'Ark1'!T1508</f>
        <v>8.2149695387293278</v>
      </c>
      <c r="S28" s="296">
        <f>+'Ark1'!U1508</f>
        <v>305.94177545691895</v>
      </c>
      <c r="T28" s="11">
        <f>+'Ark1'!W1508</f>
        <v>78.503046127067009</v>
      </c>
      <c r="U28" s="67">
        <f>+'Ark1'!X1508</f>
        <v>20.191470844212361</v>
      </c>
      <c r="V28" s="11">
        <f>+'Ark1'!AG1508</f>
        <v>2325.2471714534377</v>
      </c>
      <c r="W28" s="11">
        <f>+'Ark1'!AH1508</f>
        <v>100</v>
      </c>
      <c r="X28" s="11">
        <f>+'Ark1'!AI1508</f>
        <v>22.976501305483033</v>
      </c>
      <c r="Y28" s="19">
        <f t="shared" si="10"/>
        <v>131.57387275335745</v>
      </c>
      <c r="Z28" s="19">
        <f t="shared" si="11"/>
        <v>78.378394648829428</v>
      </c>
      <c r="AA28" s="11">
        <f t="shared" si="12"/>
        <v>1.1155339805825242</v>
      </c>
      <c r="AB28" s="43"/>
      <c r="AC28" s="4"/>
      <c r="AD28" s="56"/>
      <c r="AE28" s="3"/>
      <c r="AF28" s="13"/>
      <c r="AG28">
        <v>1350</v>
      </c>
      <c r="AH28" t="s">
        <v>758</v>
      </c>
      <c r="AI28" t="s">
        <v>817</v>
      </c>
      <c r="AJ28" s="2"/>
      <c r="AK28" s="4"/>
      <c r="AL28" s="4"/>
      <c r="AM28" s="4"/>
    </row>
    <row r="29" spans="1:39" ht="15.6">
      <c r="A29" s="43"/>
      <c r="B29">
        <f>+'Ark1'!C1509</f>
        <v>2024</v>
      </c>
      <c r="C29">
        <f>+'Ark1'!AQ1509</f>
        <v>2400</v>
      </c>
      <c r="D29" s="3" t="str">
        <f t="shared" si="0"/>
        <v>2351 - 2400 dg</v>
      </c>
      <c r="E29" s="3" t="str">
        <f t="shared" si="1"/>
        <v>6,44 - 6,57</v>
      </c>
      <c r="F29">
        <f>+'Ark1'!Q1509</f>
        <v>1085</v>
      </c>
      <c r="G29" s="50"/>
      <c r="H29" s="19">
        <f>+'Ark1'!R1509</f>
        <v>1269</v>
      </c>
      <c r="I29" s="235">
        <f>+'Ark1'!AE1509</f>
        <v>2.373470990910111</v>
      </c>
      <c r="J29" s="235">
        <f t="shared" si="13"/>
        <v>1.2011031232527438</v>
      </c>
      <c r="K29" s="70">
        <f>+'Ark1'!AF1509</f>
        <v>2.4312700969308474</v>
      </c>
      <c r="L29" s="13">
        <f>+'Ark1'!S1509</f>
        <v>4.2955082742316781</v>
      </c>
      <c r="M29" s="432">
        <f t="shared" si="14"/>
        <v>6.5861185430557967E-3</v>
      </c>
      <c r="N29" s="43"/>
      <c r="O29" s="414">
        <f>+IF(H29=0,"",'Ark1'!AR1509)</f>
        <v>222.92040977147369</v>
      </c>
      <c r="P29" s="415">
        <f>+IF(H29=0,"",'Ark1'!AS1509)</f>
        <v>28.054391079556694</v>
      </c>
      <c r="Q29" s="427"/>
      <c r="R29" s="1">
        <f>+'Ark1'!T1509</f>
        <v>8.243498817966902</v>
      </c>
      <c r="S29" s="296">
        <f>+'Ark1'!U1509</f>
        <v>311.09976359338054</v>
      </c>
      <c r="T29" s="11">
        <f>+'Ark1'!W1509</f>
        <v>75.965327029156811</v>
      </c>
      <c r="U29" s="67">
        <f>+'Ark1'!X1509</f>
        <v>23.640661938534279</v>
      </c>
      <c r="V29" s="11">
        <f>+'Ark1'!AG1509</f>
        <v>2376.6036249014969</v>
      </c>
      <c r="W29" s="11">
        <f>+'Ark1'!AH1509</f>
        <v>100</v>
      </c>
      <c r="X29" s="11">
        <f>+'Ark1'!AI1509</f>
        <v>35.382190701339624</v>
      </c>
      <c r="Y29" s="19">
        <f t="shared" si="10"/>
        <v>130.90098842472091</v>
      </c>
      <c r="Z29" s="19">
        <f t="shared" si="11"/>
        <v>72.424435883324151</v>
      </c>
      <c r="AA29" s="11">
        <f t="shared" si="12"/>
        <v>1.1695852534562212</v>
      </c>
      <c r="AB29" s="43"/>
      <c r="AC29" s="4"/>
      <c r="AD29" s="56"/>
      <c r="AE29" s="3"/>
      <c r="AF29" s="13"/>
      <c r="AG29">
        <v>1400</v>
      </c>
      <c r="AH29" t="s">
        <v>759</v>
      </c>
      <c r="AI29" t="s">
        <v>818</v>
      </c>
      <c r="AJ29" s="1"/>
      <c r="AK29" s="11"/>
      <c r="AL29" s="11"/>
      <c r="AM29" s="11"/>
    </row>
    <row r="30" spans="1:39" ht="15.6">
      <c r="A30" s="43"/>
      <c r="B30">
        <f>+'Ark1'!C1510</f>
        <v>2024</v>
      </c>
      <c r="C30">
        <f>+'Ark1'!AQ1510</f>
        <v>2450</v>
      </c>
      <c r="D30" s="3" t="str">
        <f t="shared" si="0"/>
        <v>2401 - 2450 dg</v>
      </c>
      <c r="E30" s="3" t="str">
        <f t="shared" si="1"/>
        <v>6,57 - 6,71</v>
      </c>
      <c r="F30">
        <f>+'Ark1'!Q1510</f>
        <v>1130</v>
      </c>
      <c r="G30" s="50"/>
      <c r="H30" s="19">
        <f>+'Ark1'!R1510</f>
        <v>1337</v>
      </c>
      <c r="I30" s="235">
        <f>+'Ark1'!AE1510</f>
        <v>2.5006546216286982</v>
      </c>
      <c r="J30" s="235">
        <f t="shared" si="13"/>
        <v>1.6121785246148193</v>
      </c>
      <c r="K30" s="70">
        <f>+'Ark1'!AF1510</f>
        <v>2.5774232116021358</v>
      </c>
      <c r="L30" s="13">
        <f>+'Ark1'!S1510</f>
        <v>4.3735029940119761</v>
      </c>
      <c r="M30" s="432">
        <f t="shared" si="14"/>
        <v>0.3438587252372729</v>
      </c>
      <c r="N30" s="43"/>
      <c r="O30" s="414">
        <f>+IF(H30=0,"",'Ark1'!AR1510)</f>
        <v>223.03889304412871</v>
      </c>
      <c r="P30" s="415">
        <f>+IF(H30=0,"",'Ark1'!AS1510)</f>
        <v>28.17771787112957</v>
      </c>
      <c r="Q30" s="427"/>
      <c r="R30" s="1">
        <f>+'Ark1'!T1510</f>
        <v>8.2602842183994056</v>
      </c>
      <c r="S30" s="296">
        <f>+'Ark1'!U1510</f>
        <v>313.0274495138371</v>
      </c>
      <c r="T30" s="11">
        <f>+'Ark1'!W1510</f>
        <v>75.317875841436049</v>
      </c>
      <c r="U30" s="67">
        <f>+'Ark1'!X1510</f>
        <v>27.374719521316376</v>
      </c>
      <c r="V30" s="11">
        <f>+'Ark1'!AG1510</f>
        <v>2425.4741959611074</v>
      </c>
      <c r="W30" s="11">
        <f>+'Ark1'!AH1510</f>
        <v>99.925205684367981</v>
      </c>
      <c r="X30" s="11">
        <f>+'Ark1'!AI1510</f>
        <v>39.865370231862379</v>
      </c>
      <c r="Y30" s="19">
        <f t="shared" si="10"/>
        <v>129.05824767589345</v>
      </c>
      <c r="Z30" s="19">
        <f t="shared" si="11"/>
        <v>71.573621863851855</v>
      </c>
      <c r="AA30" s="11">
        <f t="shared" si="12"/>
        <v>1.1831858407079645</v>
      </c>
      <c r="AB30" s="43"/>
      <c r="AC30" s="4"/>
      <c r="AD30" s="56"/>
      <c r="AE30" s="3"/>
      <c r="AF30" s="13"/>
      <c r="AG30">
        <v>1450</v>
      </c>
      <c r="AH30" t="s">
        <v>760</v>
      </c>
      <c r="AI30" t="s">
        <v>819</v>
      </c>
      <c r="AJ30" s="1"/>
      <c r="AK30" s="11"/>
      <c r="AL30" s="11"/>
      <c r="AM30" s="11"/>
    </row>
    <row r="31" spans="1:39" ht="15.6">
      <c r="A31" s="43"/>
      <c r="B31">
        <f>+'Ark1'!C1511</f>
        <v>2024</v>
      </c>
      <c r="C31">
        <f>+'Ark1'!AQ1511</f>
        <v>2500</v>
      </c>
      <c r="D31" s="3" t="str">
        <f t="shared" si="0"/>
        <v>2451 - 2500 dg</v>
      </c>
      <c r="E31" s="3" t="str">
        <f t="shared" si="1"/>
        <v>6,71 - 6,84</v>
      </c>
      <c r="F31">
        <f>+'Ark1'!Q1511</f>
        <v>995</v>
      </c>
      <c r="G31" s="50"/>
      <c r="H31" s="19">
        <f>+'Ark1'!R1511</f>
        <v>1112</v>
      </c>
      <c r="I31" s="235">
        <f>+'Ark1'!AE1511</f>
        <v>2.0798264317510191</v>
      </c>
      <c r="J31" s="235">
        <f t="shared" si="13"/>
        <v>1.1633116413402524</v>
      </c>
      <c r="K31" s="70">
        <f>+'Ark1'!AF1511</f>
        <v>2.1167743315812588</v>
      </c>
      <c r="L31" s="13">
        <f>+'Ark1'!S1511</f>
        <v>4.0513051305130503</v>
      </c>
      <c r="M31" s="432">
        <f t="shared" si="14"/>
        <v>-5.1945347498421945E-2</v>
      </c>
      <c r="N31" s="43"/>
      <c r="O31" s="414">
        <f>+IF(H31=0,"",'Ark1'!AR1511)</f>
        <v>224.25089928057557</v>
      </c>
      <c r="P31" s="415">
        <f>+IF(H31=0,"",'Ark1'!AS1511)</f>
        <v>27.419983446968441</v>
      </c>
      <c r="Q31" s="427"/>
      <c r="R31" s="1">
        <f>+'Ark1'!T1511</f>
        <v>8.1061151079136664</v>
      </c>
      <c r="S31" s="296">
        <f>+'Ark1'!U1511</f>
        <v>309.09919064748198</v>
      </c>
      <c r="T31" s="11">
        <f>+'Ark1'!W1511</f>
        <v>75.899280575539549</v>
      </c>
      <c r="U31" s="67">
        <f>+'Ark1'!X1511</f>
        <v>21.402877697841724</v>
      </c>
      <c r="V31" s="11">
        <f>+'Ark1'!AG1511</f>
        <v>2475.1447841726622</v>
      </c>
      <c r="W31" s="11">
        <f>+'Ark1'!AH1511</f>
        <v>99.820143884892133</v>
      </c>
      <c r="X31" s="11">
        <f>+'Ark1'!AI1511</f>
        <v>25.809352517985609</v>
      </c>
      <c r="Y31" s="19">
        <f t="shared" si="10"/>
        <v>124.88125649215344</v>
      </c>
      <c r="Z31" s="19">
        <f t="shared" si="11"/>
        <v>76.296201024073</v>
      </c>
      <c r="AA31" s="11">
        <f t="shared" si="12"/>
        <v>1.1175879396984925</v>
      </c>
      <c r="AB31" s="43"/>
      <c r="AC31" s="4"/>
      <c r="AD31" s="56"/>
      <c r="AE31" s="3"/>
      <c r="AF31" s="13"/>
      <c r="AG31">
        <v>1500</v>
      </c>
      <c r="AH31" t="s">
        <v>761</v>
      </c>
      <c r="AI31" t="s">
        <v>820</v>
      </c>
      <c r="AJ31" s="1"/>
      <c r="AK31" s="11"/>
      <c r="AL31" s="11"/>
      <c r="AM31" s="11"/>
    </row>
    <row r="32" spans="1:39" ht="15.6">
      <c r="A32" s="43"/>
      <c r="B32">
        <f>+'Ark1'!C1512</f>
        <v>2024</v>
      </c>
      <c r="C32">
        <f>+'Ark1'!AQ1512</f>
        <v>2550</v>
      </c>
      <c r="D32" s="3" t="str">
        <f t="shared" si="0"/>
        <v>2501 - 2551 dg</v>
      </c>
      <c r="E32" s="3" t="str">
        <f t="shared" si="1"/>
        <v>6,85 - 6,98</v>
      </c>
      <c r="F32">
        <f>+'Ark1'!Q1512</f>
        <v>843</v>
      </c>
      <c r="G32" s="50"/>
      <c r="H32" s="19">
        <f>+'Ark1'!R1512</f>
        <v>912</v>
      </c>
      <c r="I32" s="235">
        <f>+'Ark1'!AE1512</f>
        <v>1.705756929637527</v>
      </c>
      <c r="J32" s="235">
        <f t="shared" si="13"/>
        <v>0.92067351452467128</v>
      </c>
      <c r="K32" s="70">
        <f>+'Ark1'!AF1512</f>
        <v>1.7448263219394065</v>
      </c>
      <c r="L32" s="13">
        <f>+'Ark1'!S1512</f>
        <v>4.0394736842105274</v>
      </c>
      <c r="M32" s="432">
        <f t="shared" si="14"/>
        <v>-0.31097274436090316</v>
      </c>
      <c r="N32" s="43"/>
      <c r="O32" s="414">
        <f>+IF(H32=0,"",'Ark1'!AR1512)</f>
        <v>224.64473684210529</v>
      </c>
      <c r="P32" s="415">
        <f>+IF(H32=0,"",'Ark1'!AS1512)</f>
        <v>27.44006140203108</v>
      </c>
      <c r="Q32" s="427"/>
      <c r="R32" s="1">
        <f>+'Ark1'!T1512</f>
        <v>8.1644736842105257</v>
      </c>
      <c r="S32" s="296">
        <f>+'Ark1'!U1512</f>
        <v>310.66008771929825</v>
      </c>
      <c r="T32" s="11">
        <f>+'Ark1'!W1512</f>
        <v>77.083333333333314</v>
      </c>
      <c r="U32" s="67">
        <f>+'Ark1'!X1512</f>
        <v>22.587719298245609</v>
      </c>
      <c r="V32" s="11">
        <f>+'Ark1'!AG1512</f>
        <v>2525.3826754385955</v>
      </c>
      <c r="W32" s="11">
        <f>+'Ark1'!AH1512</f>
        <v>100</v>
      </c>
      <c r="X32" s="11">
        <f>+'Ark1'!AI1512</f>
        <v>20.394736842105264</v>
      </c>
      <c r="Y32" s="19">
        <f t="shared" si="10"/>
        <v>123.01505460567255</v>
      </c>
      <c r="Z32" s="19">
        <f t="shared" si="11"/>
        <v>76.906080347448409</v>
      </c>
      <c r="AA32" s="11">
        <f t="shared" si="12"/>
        <v>1.0818505338078293</v>
      </c>
      <c r="AB32" s="43"/>
      <c r="AC32" s="4"/>
      <c r="AD32" s="56"/>
      <c r="AE32" s="3"/>
      <c r="AF32" s="13"/>
      <c r="AG32">
        <v>1550</v>
      </c>
      <c r="AH32" t="s">
        <v>762</v>
      </c>
      <c r="AI32" t="s">
        <v>821</v>
      </c>
      <c r="AJ32" s="1"/>
      <c r="AK32" s="11"/>
      <c r="AL32" s="11"/>
      <c r="AM32" s="11"/>
    </row>
    <row r="33" spans="1:44" ht="15.6">
      <c r="A33" s="43"/>
      <c r="B33">
        <f>+'Ark1'!C1513</f>
        <v>2024</v>
      </c>
      <c r="C33">
        <f>+'Ark1'!AQ1513</f>
        <v>2600</v>
      </c>
      <c r="D33" s="3" t="str">
        <f t="shared" si="0"/>
        <v>2551 - 2600 dg</v>
      </c>
      <c r="E33" s="3" t="str">
        <f t="shared" si="1"/>
        <v>6,98 - 7,12</v>
      </c>
      <c r="F33">
        <f>+'Ark1'!Q1513</f>
        <v>825</v>
      </c>
      <c r="G33" s="50"/>
      <c r="H33" s="19">
        <f>+'Ark1'!R1513</f>
        <v>893</v>
      </c>
      <c r="I33" s="235">
        <f>+'Ark1'!AE1513</f>
        <v>1.670220326936745</v>
      </c>
      <c r="J33" s="235">
        <f t="shared" si="13"/>
        <v>0.25952356540583255</v>
      </c>
      <c r="K33" s="70">
        <f>+'Ark1'!AF1513</f>
        <v>1.6950684536808838</v>
      </c>
      <c r="L33" s="13">
        <f>+'Ark1'!S1513</f>
        <v>3.9641255605381152</v>
      </c>
      <c r="M33" s="432">
        <f t="shared" si="14"/>
        <v>-0.48612319568079032</v>
      </c>
      <c r="N33" s="43"/>
      <c r="O33" s="414">
        <f>+IF(H33=0,"",'Ark1'!AR1513)</f>
        <v>224.61030235162377</v>
      </c>
      <c r="P33" s="415">
        <f>+IF(H33=0,"",'Ark1'!AS1513)</f>
        <v>27.181759469021443</v>
      </c>
      <c r="Q33" s="427"/>
      <c r="R33" s="1">
        <f>+'Ark1'!T1513</f>
        <v>8.1007838745800669</v>
      </c>
      <c r="S33" s="296">
        <f>+'Ark1'!U1513</f>
        <v>308.2221724524079</v>
      </c>
      <c r="T33" s="11">
        <f>+'Ark1'!W1513</f>
        <v>76.59574468085107</v>
      </c>
      <c r="U33" s="67">
        <f>+'Ark1'!X1513</f>
        <v>22.060470324748042</v>
      </c>
      <c r="V33" s="11">
        <f>+'Ark1'!AG1513</f>
        <v>2575.561030235162</v>
      </c>
      <c r="W33" s="11">
        <f>+'Ark1'!AH1513</f>
        <v>100</v>
      </c>
      <c r="X33" s="11">
        <f>+'Ark1'!AI1513</f>
        <v>22.060470324748042</v>
      </c>
      <c r="Y33" s="19">
        <f t="shared" si="10"/>
        <v>119.67185744546912</v>
      </c>
      <c r="Z33" s="19">
        <f t="shared" si="11"/>
        <v>77.752878344894782</v>
      </c>
      <c r="AA33" s="11">
        <f t="shared" si="12"/>
        <v>1.0824242424242425</v>
      </c>
      <c r="AB33" s="43"/>
      <c r="AC33" s="4"/>
      <c r="AD33" s="56"/>
      <c r="AE33" s="3"/>
      <c r="AF33" s="5"/>
      <c r="AG33">
        <v>1600</v>
      </c>
      <c r="AH33" t="s">
        <v>763</v>
      </c>
      <c r="AI33" t="s">
        <v>822</v>
      </c>
      <c r="AJ33" s="1"/>
      <c r="AK33" s="11"/>
      <c r="AL33" s="11"/>
      <c r="AM33" s="11"/>
    </row>
    <row r="34" spans="1:44" ht="15.6">
      <c r="A34" s="43"/>
      <c r="B34">
        <f>+'Ark1'!C1514</f>
        <v>2024</v>
      </c>
      <c r="C34">
        <f>+'Ark1'!AQ1514</f>
        <v>2650</v>
      </c>
      <c r="D34" s="3" t="str">
        <f t="shared" si="0"/>
        <v>2601 - 2650 dg</v>
      </c>
      <c r="E34" s="3" t="str">
        <f t="shared" si="1"/>
        <v>7,12 - 7,26</v>
      </c>
      <c r="F34">
        <f>+'Ark1'!Q1514</f>
        <v>705</v>
      </c>
      <c r="G34" s="50"/>
      <c r="H34" s="19">
        <f>+'Ark1'!R1514</f>
        <v>768</v>
      </c>
      <c r="I34" s="235">
        <f>+'Ark1'!AE1514</f>
        <v>1.4364268881158115</v>
      </c>
      <c r="J34" s="235">
        <f t="shared" si="13"/>
        <v>-0.22136085897517455</v>
      </c>
      <c r="K34" s="70">
        <f>+'Ark1'!AF1514</f>
        <v>1.4888488297690996</v>
      </c>
      <c r="L34" s="13">
        <f>+'Ark1'!S1514</f>
        <v>4.1263020833333321</v>
      </c>
      <c r="M34" s="432">
        <f t="shared" si="14"/>
        <v>-0.52803195472163633</v>
      </c>
      <c r="N34" s="43"/>
      <c r="O34" s="414">
        <f>+IF(H34=0,"",'Ark1'!AR1514)</f>
        <v>224.8190104166666</v>
      </c>
      <c r="P34" s="415">
        <f>+IF(H34=0,"",'Ark1'!AS1514)</f>
        <v>27.750496558563523</v>
      </c>
      <c r="Q34" s="427"/>
      <c r="R34" s="1">
        <f>+'Ark1'!T1514</f>
        <v>8.2604166666666643</v>
      </c>
      <c r="S34" s="296">
        <f>+'Ark1'!U1514</f>
        <v>314.78750000000008</v>
      </c>
      <c r="T34" s="11">
        <f>+'Ark1'!W1514</f>
        <v>76.171875</v>
      </c>
      <c r="U34" s="67">
        <f>+'Ark1'!X1514</f>
        <v>24.479166666666671</v>
      </c>
      <c r="V34" s="11">
        <f>+'Ark1'!AG1514</f>
        <v>2625.6145833333339</v>
      </c>
      <c r="W34" s="11">
        <f>+'Ark1'!AH1514</f>
        <v>100</v>
      </c>
      <c r="X34" s="11">
        <f>+'Ark1'!AI1514</f>
        <v>22.135416666666671</v>
      </c>
      <c r="Y34" s="19">
        <f t="shared" si="10"/>
        <v>119.89097790596645</v>
      </c>
      <c r="Z34" s="19">
        <f t="shared" si="11"/>
        <v>76.288040391290664</v>
      </c>
      <c r="AA34" s="11">
        <f t="shared" si="12"/>
        <v>1.0893617021276596</v>
      </c>
      <c r="AB34" s="43"/>
      <c r="AC34" s="4"/>
      <c r="AD34" s="56"/>
      <c r="AE34" s="3"/>
      <c r="AF34" s="5"/>
      <c r="AG34">
        <v>1650</v>
      </c>
      <c r="AH34" t="s">
        <v>764</v>
      </c>
      <c r="AI34" t="s">
        <v>823</v>
      </c>
      <c r="AJ34" s="1"/>
      <c r="AK34" s="11"/>
      <c r="AL34" s="11"/>
      <c r="AM34" s="11"/>
    </row>
    <row r="35" spans="1:44" ht="15.6">
      <c r="A35" s="43"/>
      <c r="B35">
        <f>+'Ark1'!C1515</f>
        <v>2024</v>
      </c>
      <c r="C35">
        <f>+'Ark1'!AQ1515</f>
        <v>2700</v>
      </c>
      <c r="D35" s="3" t="str">
        <f t="shared" si="0"/>
        <v>2651 - 2700 dg</v>
      </c>
      <c r="E35" s="3" t="str">
        <f t="shared" si="1"/>
        <v>7,26 - 7,39</v>
      </c>
      <c r="F35">
        <f>+'Ark1'!Q1515</f>
        <v>620</v>
      </c>
      <c r="G35" s="50"/>
      <c r="H35" s="19">
        <f>+'Ark1'!R1515</f>
        <v>673</v>
      </c>
      <c r="I35" s="235">
        <f>+'Ark1'!AE1515</f>
        <v>1.2587438746119024</v>
      </c>
      <c r="J35" s="235">
        <f t="shared" si="13"/>
        <v>0.26687509569699996</v>
      </c>
      <c r="K35" s="70">
        <f>+'Ark1'!AF1515</f>
        <v>1.2859966500827431</v>
      </c>
      <c r="L35" s="13">
        <f>+'Ark1'!S1515</f>
        <v>4.0980683506686475</v>
      </c>
      <c r="M35" s="432">
        <f t="shared" si="14"/>
        <v>-0.54200257131716878</v>
      </c>
      <c r="N35" s="43"/>
      <c r="O35" s="414">
        <f>+IF(H35=0,"",'Ark1'!AR1515)</f>
        <v>224.08766716196135</v>
      </c>
      <c r="P35" s="415">
        <f>+IF(H35=0,"",'Ark1'!AS1515)</f>
        <v>27.593419482188889</v>
      </c>
      <c r="Q35" s="427"/>
      <c r="R35" s="1">
        <f>+'Ark1'!T1515</f>
        <v>8.1872213967310543</v>
      </c>
      <c r="S35" s="296">
        <f>+'Ark1'!U1515</f>
        <v>310.27934621099553</v>
      </c>
      <c r="T35" s="11">
        <f>+'Ark1'!W1515</f>
        <v>76.523031203566106</v>
      </c>
      <c r="U35" s="67">
        <f>+'Ark1'!X1515</f>
        <v>23.922734026745911</v>
      </c>
      <c r="V35" s="11">
        <f>+'Ark1'!AG1515</f>
        <v>2674.0653789004455</v>
      </c>
      <c r="W35" s="11">
        <f>+'Ark1'!AH1515</f>
        <v>100</v>
      </c>
      <c r="X35" s="11">
        <f>+'Ark1'!AI1515</f>
        <v>26.300148588410099</v>
      </c>
      <c r="Y35" s="19">
        <f t="shared" si="10"/>
        <v>116.03281978789163</v>
      </c>
      <c r="Z35" s="19">
        <f t="shared" si="11"/>
        <v>75.713560551124004</v>
      </c>
      <c r="AA35" s="11">
        <f t="shared" si="12"/>
        <v>1.0854838709677419</v>
      </c>
      <c r="AB35" s="43"/>
      <c r="AC35" s="4"/>
      <c r="AD35" s="56"/>
      <c r="AE35" s="3"/>
      <c r="AF35" s="5"/>
      <c r="AG35">
        <v>1700</v>
      </c>
      <c r="AH35" t="s">
        <v>765</v>
      </c>
      <c r="AI35" t="s">
        <v>824</v>
      </c>
      <c r="AJ35" s="1"/>
      <c r="AK35" s="11"/>
      <c r="AL35" s="11"/>
      <c r="AM35" s="11"/>
    </row>
    <row r="36" spans="1:44" ht="15.6">
      <c r="A36" s="43"/>
      <c r="B36">
        <f>+'Ark1'!C1516</f>
        <v>2024</v>
      </c>
      <c r="C36">
        <f>+'Ark1'!AQ1516</f>
        <v>2750</v>
      </c>
      <c r="D36" s="3" t="str">
        <f t="shared" si="0"/>
        <v>2701 - 2750 dg</v>
      </c>
      <c r="E36" s="3" t="str">
        <f t="shared" si="1"/>
        <v>7,40 - 7,53</v>
      </c>
      <c r="F36">
        <f>+'Ark1'!Q1516</f>
        <v>720</v>
      </c>
      <c r="G36" s="50"/>
      <c r="H36" s="19">
        <f>+'Ark1'!R1516</f>
        <v>800</v>
      </c>
      <c r="I36" s="235">
        <f>+'Ark1'!AE1516</f>
        <v>1.4962780084539709</v>
      </c>
      <c r="J36" s="235">
        <f t="shared" si="13"/>
        <v>0.71995668502764265</v>
      </c>
      <c r="K36" s="70">
        <f>+'Ark1'!AF1516</f>
        <v>1.5183293628838022</v>
      </c>
      <c r="L36" s="13">
        <f>+'Ark1'!S1516</f>
        <v>4.2490613266583246</v>
      </c>
      <c r="M36" s="432">
        <f t="shared" si="14"/>
        <v>-0.4191102309037511</v>
      </c>
      <c r="N36" s="43"/>
      <c r="O36" s="414">
        <f>+IF(H36=0,"",'Ark1'!AR1516)</f>
        <v>222.69499999999999</v>
      </c>
      <c r="P36" s="415">
        <f>+IF(H36=0,"",'Ark1'!AS1516)</f>
        <v>27.840137446220023</v>
      </c>
      <c r="Q36" s="427"/>
      <c r="R36" s="1">
        <f>+'Ark1'!T1516</f>
        <v>8.1524999999999999</v>
      </c>
      <c r="S36" s="296">
        <f>+'Ark1'!U1516</f>
        <v>308.17975000000007</v>
      </c>
      <c r="T36" s="11">
        <f>+'Ark1'!W1516</f>
        <v>74.5</v>
      </c>
      <c r="U36" s="67">
        <f>+'Ark1'!X1516</f>
        <v>23.25</v>
      </c>
      <c r="V36" s="11">
        <f>+'Ark1'!AG1516</f>
        <v>2725.1112499999999</v>
      </c>
      <c r="W36" s="11">
        <f>+'Ark1'!AH1516</f>
        <v>100</v>
      </c>
      <c r="X36" s="11">
        <f>+'Ark1'!AI1516</f>
        <v>34.5</v>
      </c>
      <c r="Y36" s="19">
        <f t="shared" si="10"/>
        <v>113.08886930762921</v>
      </c>
      <c r="Z36" s="19">
        <f t="shared" si="11"/>
        <v>72.528901399116336</v>
      </c>
      <c r="AA36" s="11">
        <f t="shared" si="12"/>
        <v>1.1111111111111112</v>
      </c>
      <c r="AB36" s="43"/>
      <c r="AC36" s="4"/>
      <c r="AD36" s="56"/>
      <c r="AE36" s="3"/>
      <c r="AF36" s="5"/>
      <c r="AG36">
        <v>1750</v>
      </c>
      <c r="AH36" t="s">
        <v>770</v>
      </c>
      <c r="AI36" t="s">
        <v>825</v>
      </c>
      <c r="AJ36" s="1"/>
      <c r="AK36" s="11"/>
      <c r="AL36" s="11"/>
      <c r="AM36" s="11"/>
    </row>
    <row r="37" spans="1:44" ht="15.6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27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"/>
      <c r="AD37" s="13"/>
      <c r="AE37" s="3"/>
      <c r="AF37" s="5"/>
      <c r="AG37">
        <v>1800</v>
      </c>
      <c r="AH37" t="s">
        <v>766</v>
      </c>
      <c r="AI37" t="s">
        <v>826</v>
      </c>
    </row>
    <row r="38" spans="1:44" ht="15.6">
      <c r="A38" s="43"/>
      <c r="B38" s="51">
        <f>+'Ark1'!C1559</f>
        <v>2023</v>
      </c>
      <c r="C38" s="51">
        <f>+'Ark1'!AQ1559</f>
        <v>1500</v>
      </c>
      <c r="D38" s="52" t="str">
        <f>VLOOKUP(C38,RNR!$K$2:$L$27,2)</f>
        <v>1451 - 1500 dg</v>
      </c>
      <c r="E38" s="52" t="str">
        <f t="shared" ref="E38:E62" si="15">VLOOKUP(C38,$AG$1:$AI$63,3)</f>
        <v>3,97 - 4,10</v>
      </c>
      <c r="F38" s="51">
        <f>+'Ark1'!Q1559</f>
        <v>1724</v>
      </c>
      <c r="G38" s="50"/>
      <c r="H38" s="76">
        <f>+'Ark1'!R1559</f>
        <v>2144</v>
      </c>
      <c r="I38" s="69">
        <f>+'Ark1'!AE1559</f>
        <v>3.7571849151829526</v>
      </c>
      <c r="J38" s="69"/>
      <c r="K38" s="69">
        <f>+'Ark1'!AF1559</f>
        <v>3.5526631478533299</v>
      </c>
      <c r="L38" s="53">
        <f>+'Ark1'!S1559</f>
        <v>3.4353709752683157</v>
      </c>
      <c r="M38" s="69"/>
      <c r="N38" s="43"/>
      <c r="O38" s="414">
        <f>+IF(H38=0,"",'Ark1'!AR1559)</f>
        <v>222.31623134328365</v>
      </c>
      <c r="P38" s="415">
        <f>+IF(H38=0,"",'Ark1'!AS1559)</f>
        <v>25.778422508456831</v>
      </c>
      <c r="Q38" s="427"/>
      <c r="R38" s="53">
        <f>+'Ark1'!T1559</f>
        <v>7.6543843283582094</v>
      </c>
      <c r="S38" s="296">
        <f>+'Ark1'!U1559</f>
        <v>283.63283582089576</v>
      </c>
      <c r="T38" s="76">
        <f>+'Ark1'!W1559</f>
        <v>69.21641791044776</v>
      </c>
      <c r="U38" s="66">
        <f>+'Ark1'!X1559</f>
        <v>10.727611940298509</v>
      </c>
      <c r="V38" s="76">
        <f>+'Ark1'!AG1559</f>
        <v>1480.4463619402979</v>
      </c>
      <c r="W38" s="66">
        <f>+'Ark1'!AH1559</f>
        <v>100</v>
      </c>
      <c r="X38" s="66">
        <f>+'Ark1'!AI1559</f>
        <v>14.365671641791049</v>
      </c>
      <c r="Y38" s="76">
        <f t="shared" ref="Y38:Y47" si="16">1000*S38/V38</f>
        <v>191.58602642595019</v>
      </c>
      <c r="Z38" s="66">
        <f t="shared" ref="Z38:Z47" si="17">+S38/L38</f>
        <v>82.562505727272423</v>
      </c>
      <c r="AA38" s="76">
        <f t="shared" ref="AA38:AA47" si="18">+H38/F38</f>
        <v>1.2436194895591648</v>
      </c>
      <c r="AB38" s="43"/>
      <c r="AC38" s="2"/>
      <c r="AD38" s="5"/>
      <c r="AE38" s="3"/>
      <c r="AG38">
        <v>1900</v>
      </c>
      <c r="AH38" t="s">
        <v>768</v>
      </c>
      <c r="AI38" t="s">
        <v>828</v>
      </c>
    </row>
    <row r="39" spans="1:44" ht="15.6">
      <c r="A39" s="43"/>
      <c r="B39" s="51">
        <f>+'Ark1'!C1560</f>
        <v>2023</v>
      </c>
      <c r="C39" s="51">
        <f>+'Ark1'!AQ1560</f>
        <v>1550</v>
      </c>
      <c r="D39" s="52" t="str">
        <f>VLOOKUP(C39,RNR!$K$2:$L$27,2)</f>
        <v>1501 - 1550 dg</v>
      </c>
      <c r="E39" s="52" t="str">
        <f t="shared" si="15"/>
        <v>4,11 - 4,24</v>
      </c>
      <c r="F39" s="51">
        <f>+'Ark1'!Q1560</f>
        <v>1872</v>
      </c>
      <c r="G39" s="50"/>
      <c r="H39" s="76">
        <f>+'Ark1'!R1560</f>
        <v>2375</v>
      </c>
      <c r="I39" s="69">
        <f>+'Ark1'!AE1560</f>
        <v>4.1619935511005179</v>
      </c>
      <c r="J39" s="69"/>
      <c r="K39" s="69">
        <f>+'Ark1'!AF1560</f>
        <v>3.9772887589968242</v>
      </c>
      <c r="L39" s="53">
        <f>+'Ark1'!S1560</f>
        <v>3.5341196293176078</v>
      </c>
      <c r="M39" s="69"/>
      <c r="N39" s="43"/>
      <c r="O39" s="414">
        <f>+IF(H39=0,"",'Ark1'!AR1560)</f>
        <v>222.15705263157901</v>
      </c>
      <c r="P39" s="415">
        <f>+IF(H39=0,"",'Ark1'!AS1560)</f>
        <v>26.116325667893086</v>
      </c>
      <c r="Q39" s="427"/>
      <c r="R39" s="53">
        <f>+'Ark1'!T1560</f>
        <v>7.8446315789473724</v>
      </c>
      <c r="S39" s="296">
        <f>+'Ark1'!U1560</f>
        <v>286.64922105263179</v>
      </c>
      <c r="T39" s="76">
        <f>+'Ark1'!W1560</f>
        <v>72.29473684210528</v>
      </c>
      <c r="U39" s="66">
        <f>+'Ark1'!X1560</f>
        <v>11.452631578947368</v>
      </c>
      <c r="V39" s="76">
        <f>+'Ark1'!AG1560</f>
        <v>1525.2269473684212</v>
      </c>
      <c r="W39" s="66">
        <f>+'Ark1'!AH1560</f>
        <v>99.957894736842107</v>
      </c>
      <c r="X39" s="66">
        <f>+'Ark1'!AI1560</f>
        <v>15.368421052631581</v>
      </c>
      <c r="Y39" s="76">
        <f t="shared" si="16"/>
        <v>187.93873367318051</v>
      </c>
      <c r="Z39" s="66">
        <f t="shared" si="17"/>
        <v>81.109088293080788</v>
      </c>
      <c r="AA39" s="76">
        <f t="shared" si="18"/>
        <v>1.2686965811965811</v>
      </c>
      <c r="AB39" s="43"/>
      <c r="AD39" s="1"/>
      <c r="AE39" s="1"/>
      <c r="AF39" s="1"/>
      <c r="AG39">
        <v>1950</v>
      </c>
      <c r="AH39" t="s">
        <v>769</v>
      </c>
      <c r="AI39" t="s">
        <v>829</v>
      </c>
      <c r="AJ39" s="1"/>
      <c r="AK39" s="1"/>
      <c r="AL39" s="1"/>
      <c r="AN39" s="4"/>
      <c r="AO39" s="4"/>
      <c r="AP39" s="3"/>
      <c r="AQ39" s="4"/>
      <c r="AR39" s="4"/>
    </row>
    <row r="40" spans="1:44" ht="15.6">
      <c r="A40" s="43"/>
      <c r="B40" s="51">
        <f>+'Ark1'!C1561</f>
        <v>2023</v>
      </c>
      <c r="C40" s="51">
        <f>+'Ark1'!AQ1561</f>
        <v>1600</v>
      </c>
      <c r="D40" s="52" t="str">
        <f>VLOOKUP(C40,RNR!$K$2:$L$27,2)</f>
        <v>1551 - 1600 dg</v>
      </c>
      <c r="E40" s="52" t="str">
        <f t="shared" si="15"/>
        <v>4,24 - 4,38</v>
      </c>
      <c r="F40" s="51">
        <f>+'Ark1'!Q1561</f>
        <v>1756</v>
      </c>
      <c r="G40" s="50"/>
      <c r="H40" s="76">
        <f>+'Ark1'!R1561</f>
        <v>2183</v>
      </c>
      <c r="I40" s="69">
        <f>+'Ark1'!AE1561</f>
        <v>3.8255292303378656</v>
      </c>
      <c r="J40" s="69"/>
      <c r="K40" s="69">
        <f>+'Ark1'!AF1561</f>
        <v>3.7483413061151847</v>
      </c>
      <c r="L40" s="53">
        <f>+'Ark1'!S1561</f>
        <v>3.6822558459422288</v>
      </c>
      <c r="M40" s="69"/>
      <c r="N40" s="43"/>
      <c r="O40" s="414">
        <f>+IF(H40=0,"",'Ark1'!AR1561)</f>
        <v>222.98763169949612</v>
      </c>
      <c r="P40" s="415">
        <f>+IF(H40=0,"",'Ark1'!AS1561)</f>
        <v>26.490614564032985</v>
      </c>
      <c r="Q40" s="427"/>
      <c r="R40" s="53">
        <f>+'Ark1'!T1561</f>
        <v>7.9367842418689856</v>
      </c>
      <c r="S40" s="296">
        <f>+'Ark1'!U1561</f>
        <v>293.90884104443404</v>
      </c>
      <c r="T40" s="76">
        <f>+'Ark1'!W1561</f>
        <v>74.301420064131932</v>
      </c>
      <c r="U40" s="66">
        <f>+'Ark1'!X1561</f>
        <v>15.437471369674755</v>
      </c>
      <c r="V40" s="76">
        <f>+'Ark1'!AG1561</f>
        <v>1575.4612918002747</v>
      </c>
      <c r="W40" s="66">
        <f>+'Ark1'!AH1561</f>
        <v>99.95419147961519</v>
      </c>
      <c r="X40" s="66">
        <f>+'Ark1'!AI1561</f>
        <v>17.590471827759963</v>
      </c>
      <c r="Y40" s="76">
        <f t="shared" si="16"/>
        <v>186.55414929844792</v>
      </c>
      <c r="Z40" s="66">
        <f t="shared" si="17"/>
        <v>79.817604572022233</v>
      </c>
      <c r="AA40" s="76">
        <f t="shared" si="18"/>
        <v>1.2431662870159452</v>
      </c>
      <c r="AB40" s="43"/>
      <c r="AD40" s="1"/>
      <c r="AE40" s="1"/>
      <c r="AF40" s="1"/>
      <c r="AG40">
        <v>2000</v>
      </c>
      <c r="AH40" t="s">
        <v>771</v>
      </c>
      <c r="AI40" t="s">
        <v>830</v>
      </c>
      <c r="AJ40" s="1"/>
      <c r="AK40" s="1"/>
      <c r="AL40" s="1"/>
      <c r="AN40" s="4"/>
      <c r="AO40" s="13"/>
      <c r="AP40" s="3"/>
      <c r="AQ40" s="1"/>
      <c r="AR40" s="5"/>
    </row>
    <row r="41" spans="1:44" ht="15.6">
      <c r="A41" s="43"/>
      <c r="B41" s="51">
        <f>+'Ark1'!C1562</f>
        <v>2023</v>
      </c>
      <c r="C41" s="51">
        <f>+'Ark1'!AQ1562</f>
        <v>1650</v>
      </c>
      <c r="D41" s="52" t="str">
        <f>VLOOKUP(C41,RNR!$K$2:$L$27,2)</f>
        <v>1601 - 1650 dg</v>
      </c>
      <c r="E41" s="52" t="str">
        <f t="shared" si="15"/>
        <v>4,38 - 4,52</v>
      </c>
      <c r="F41" s="51">
        <f>+'Ark1'!Q1562</f>
        <v>1777</v>
      </c>
      <c r="G41" s="50"/>
      <c r="H41" s="76">
        <f>+'Ark1'!R1562</f>
        <v>2219</v>
      </c>
      <c r="I41" s="69">
        <f>+'Ark1'!AE1562</f>
        <v>3.8886162904808641</v>
      </c>
      <c r="J41" s="69"/>
      <c r="K41" s="69">
        <f>+'Ark1'!AF1562</f>
        <v>3.7981970503029872</v>
      </c>
      <c r="L41" s="53">
        <f>+'Ark1'!S1562</f>
        <v>3.7051397655545535</v>
      </c>
      <c r="M41" s="69"/>
      <c r="N41" s="43"/>
      <c r="O41" s="414">
        <f>+IF(H41=0,"",'Ark1'!AR1562)</f>
        <v>222.64488508337087</v>
      </c>
      <c r="P41" s="415">
        <f>+IF(H41=0,"",'Ark1'!AS1562)</f>
        <v>26.530232563456448</v>
      </c>
      <c r="Q41" s="427"/>
      <c r="R41" s="53">
        <f>+'Ark1'!T1562</f>
        <v>7.950428120775122</v>
      </c>
      <c r="S41" s="296">
        <f>+'Ark1'!U1562</f>
        <v>292.98639026588557</v>
      </c>
      <c r="T41" s="76">
        <f>+'Ark1'!W1562</f>
        <v>72.78053177106807</v>
      </c>
      <c r="U41" s="66">
        <f>+'Ark1'!X1562</f>
        <v>14.511041009463723</v>
      </c>
      <c r="V41" s="76">
        <f>+'Ark1'!AG1562</f>
        <v>1626.0770617395226</v>
      </c>
      <c r="W41" s="66">
        <f>+'Ark1'!AH1562</f>
        <v>99.954934655250099</v>
      </c>
      <c r="X41" s="66">
        <f>+'Ark1'!AI1562</f>
        <v>22.938260477692655</v>
      </c>
      <c r="Y41" s="76">
        <f t="shared" si="16"/>
        <v>180.1798925522377</v>
      </c>
      <c r="Z41" s="66">
        <f t="shared" si="17"/>
        <v>79.07566483447728</v>
      </c>
      <c r="AA41" s="76">
        <f t="shared" si="18"/>
        <v>1.2487338210467078</v>
      </c>
      <c r="AB41" s="43"/>
      <c r="AD41" s="1"/>
      <c r="AE41" s="1"/>
      <c r="AF41" s="1"/>
      <c r="AG41">
        <v>2050</v>
      </c>
      <c r="AH41" t="s">
        <v>772</v>
      </c>
      <c r="AI41" t="s">
        <v>831</v>
      </c>
      <c r="AJ41" s="1"/>
      <c r="AK41" s="1"/>
      <c r="AL41" s="1"/>
      <c r="AN41" s="4"/>
      <c r="AO41" s="13"/>
      <c r="AP41" s="3"/>
      <c r="AQ41" s="1"/>
      <c r="AR41" s="5"/>
    </row>
    <row r="42" spans="1:44" ht="15.6">
      <c r="A42" s="43"/>
      <c r="B42" s="51">
        <f>+'Ark1'!C1563</f>
        <v>2023</v>
      </c>
      <c r="C42" s="51">
        <f>+'Ark1'!AQ1563</f>
        <v>1700</v>
      </c>
      <c r="D42" s="52" t="str">
        <f>VLOOKUP(C42,RNR!$K$2:$L$27,2)</f>
        <v>1651 - 1700 dg</v>
      </c>
      <c r="E42" s="52" t="str">
        <f t="shared" si="15"/>
        <v>4,52 - 4,65</v>
      </c>
      <c r="F42" s="51">
        <f>+'Ark1'!Q1563</f>
        <v>1916</v>
      </c>
      <c r="G42" s="50"/>
      <c r="H42" s="76">
        <f>+'Ark1'!R1563</f>
        <v>2407</v>
      </c>
      <c r="I42" s="69">
        <f>+'Ark1'!AE1563</f>
        <v>4.2180709378942929</v>
      </c>
      <c r="J42" s="69"/>
      <c r="K42" s="69">
        <f>+'Ark1'!AF1563</f>
        <v>4.1440044560091795</v>
      </c>
      <c r="L42" s="53">
        <f>+'Ark1'!S1563</f>
        <v>3.8666389696717904</v>
      </c>
      <c r="M42" s="69"/>
      <c r="N42" s="43"/>
      <c r="O42" s="414">
        <f>+IF(H42=0,"",'Ark1'!AR1563)</f>
        <v>222.00041545492311</v>
      </c>
      <c r="P42" s="415">
        <f>+IF(H42=0,"",'Ark1'!AS1563)</f>
        <v>26.906534314319185</v>
      </c>
      <c r="Q42" s="427"/>
      <c r="R42" s="53">
        <f>+'Ark1'!T1563</f>
        <v>7.9717490652264225</v>
      </c>
      <c r="S42" s="296">
        <f>+'Ark1'!U1563</f>
        <v>294.69405899459912</v>
      </c>
      <c r="T42" s="76">
        <f>+'Ark1'!W1563</f>
        <v>73.327793934358112</v>
      </c>
      <c r="U42" s="66">
        <f>+'Ark1'!X1563</f>
        <v>16.161196510178645</v>
      </c>
      <c r="V42" s="76">
        <f>+'Ark1'!AG1563</f>
        <v>1675.6842542584131</v>
      </c>
      <c r="W42" s="66">
        <f>+'Ark1'!AH1563</f>
        <v>100</v>
      </c>
      <c r="X42" s="66">
        <f>+'Ark1'!AI1563</f>
        <v>29.123390112172807</v>
      </c>
      <c r="Y42" s="76">
        <f t="shared" si="16"/>
        <v>175.86490906368169</v>
      </c>
      <c r="Z42" s="66">
        <f t="shared" si="17"/>
        <v>76.214526700333096</v>
      </c>
      <c r="AA42" s="76">
        <f t="shared" si="18"/>
        <v>1.2562630480167014</v>
      </c>
      <c r="AB42" s="43"/>
      <c r="AD42" s="1"/>
      <c r="AE42" s="1"/>
      <c r="AF42" s="1"/>
      <c r="AG42">
        <v>2100</v>
      </c>
      <c r="AH42" t="s">
        <v>773</v>
      </c>
      <c r="AI42" t="s">
        <v>832</v>
      </c>
      <c r="AJ42" s="1"/>
      <c r="AK42" s="1"/>
      <c r="AL42" s="1"/>
      <c r="AN42" s="4"/>
      <c r="AO42" s="13"/>
      <c r="AP42" s="3"/>
      <c r="AQ42" s="1"/>
      <c r="AR42" s="5"/>
    </row>
    <row r="43" spans="1:44" ht="15.6">
      <c r="A43" s="43"/>
      <c r="B43" s="51">
        <f>+'Ark1'!C1564</f>
        <v>2023</v>
      </c>
      <c r="C43" s="51">
        <f>+'Ark1'!AQ1564</f>
        <v>1750</v>
      </c>
      <c r="D43" s="52" t="str">
        <f>VLOOKUP(C43,RNR!$K$2:$L$27,2)</f>
        <v>1701 - 1750 dg</v>
      </c>
      <c r="E43" s="52" t="str">
        <f t="shared" si="15"/>
        <v>4,66 - 4,79</v>
      </c>
      <c r="F43" s="51">
        <f>+'Ark1'!Q1564</f>
        <v>1992</v>
      </c>
      <c r="G43" s="50"/>
      <c r="H43" s="76">
        <f>+'Ark1'!R1564</f>
        <v>2539</v>
      </c>
      <c r="I43" s="69">
        <f>+'Ark1'!AE1564</f>
        <v>4.449390158418618</v>
      </c>
      <c r="J43" s="69"/>
      <c r="K43" s="69">
        <f>+'Ark1'!AF1564</f>
        <v>4.3580731199225324</v>
      </c>
      <c r="L43" s="53">
        <f>+'Ark1'!S1564</f>
        <v>3.6758675078864358</v>
      </c>
      <c r="M43" s="69"/>
      <c r="N43" s="43"/>
      <c r="O43" s="414">
        <f>+IF(H43=0,"",'Ark1'!AR1564)</f>
        <v>223.27530523828275</v>
      </c>
      <c r="P43" s="415">
        <f>+IF(H43=0,"",'Ark1'!AS1564)</f>
        <v>26.387464376885745</v>
      </c>
      <c r="Q43" s="427"/>
      <c r="R43" s="53">
        <f>+'Ark1'!T1564</f>
        <v>7.8676644348168558</v>
      </c>
      <c r="S43" s="296">
        <f>+'Ark1'!U1564</f>
        <v>293.80492319810912</v>
      </c>
      <c r="T43" s="76">
        <f>+'Ark1'!W1564</f>
        <v>72.075620322961811</v>
      </c>
      <c r="U43" s="66">
        <f>+'Ark1'!X1564</f>
        <v>15.557306025994491</v>
      </c>
      <c r="V43" s="76">
        <f>+'Ark1'!AG1564</f>
        <v>1725.3135092556122</v>
      </c>
      <c r="W43" s="66">
        <f>+'Ark1'!AH1564</f>
        <v>99.96061441512407</v>
      </c>
      <c r="X43" s="66">
        <f>+'Ark1'!AI1564</f>
        <v>23.040567152422209</v>
      </c>
      <c r="Y43" s="76">
        <f t="shared" si="16"/>
        <v>170.29074520193811</v>
      </c>
      <c r="Z43" s="66">
        <f t="shared" si="17"/>
        <v>79.928050335808265</v>
      </c>
      <c r="AA43" s="76">
        <f t="shared" si="18"/>
        <v>1.2745983935742973</v>
      </c>
      <c r="AB43" s="43"/>
      <c r="AD43" s="1"/>
      <c r="AE43" s="1"/>
      <c r="AF43" s="1"/>
      <c r="AG43">
        <v>2150</v>
      </c>
      <c r="AH43" t="s">
        <v>774</v>
      </c>
      <c r="AI43" t="s">
        <v>833</v>
      </c>
      <c r="AJ43" s="1"/>
      <c r="AK43" s="1"/>
      <c r="AL43" s="1"/>
      <c r="AN43" s="4"/>
      <c r="AO43" s="13"/>
      <c r="AP43" s="3"/>
      <c r="AQ43" s="1"/>
      <c r="AR43" s="5"/>
    </row>
    <row r="44" spans="1:44" ht="15.6">
      <c r="A44" s="43"/>
      <c r="B44" s="51">
        <f>+'Ark1'!C1565</f>
        <v>2023</v>
      </c>
      <c r="C44" s="51">
        <f>+'Ark1'!AQ1565</f>
        <v>1800</v>
      </c>
      <c r="D44" s="52" t="str">
        <f>VLOOKUP(C44,RNR!$K$2:$L$27,2)</f>
        <v>1751 - 1800 dg</v>
      </c>
      <c r="E44" s="52" t="str">
        <f t="shared" si="15"/>
        <v>4,79 - 4,93</v>
      </c>
      <c r="F44" s="51">
        <f>+'Ark1'!Q1565</f>
        <v>1763</v>
      </c>
      <c r="G44" s="50"/>
      <c r="H44" s="76">
        <f>+'Ark1'!R1565</f>
        <v>2158</v>
      </c>
      <c r="I44" s="69">
        <f>+'Ark1'!AE1565</f>
        <v>3.7817187719052305</v>
      </c>
      <c r="J44" s="69"/>
      <c r="K44" s="69">
        <f>+'Ark1'!AF1565</f>
        <v>3.721134995314813</v>
      </c>
      <c r="L44" s="53">
        <f>+'Ark1'!S1565</f>
        <v>3.6062152133580714</v>
      </c>
      <c r="M44" s="69"/>
      <c r="N44" s="43"/>
      <c r="O44" s="414">
        <f>+IF(H44=0,"",'Ark1'!AR1565)</f>
        <v>224.05607043558848</v>
      </c>
      <c r="P44" s="415">
        <f>+IF(H44=0,"",'Ark1'!AS1565)</f>
        <v>26.252507940871169</v>
      </c>
      <c r="Q44" s="427"/>
      <c r="R44" s="53">
        <f>+'Ark1'!T1565</f>
        <v>7.9925857275254817</v>
      </c>
      <c r="S44" s="296">
        <f>+'Ark1'!U1565</f>
        <v>295.15574606116724</v>
      </c>
      <c r="T44" s="76">
        <f>+'Ark1'!W1565</f>
        <v>74.698795180722897</v>
      </c>
      <c r="U44" s="66">
        <f>+'Ark1'!X1565</f>
        <v>14.921223354958299</v>
      </c>
      <c r="V44" s="76">
        <f>+'Ark1'!AG1565</f>
        <v>1774.8785912882299</v>
      </c>
      <c r="W44" s="66">
        <f>+'Ark1'!AH1565</f>
        <v>100</v>
      </c>
      <c r="X44" s="66">
        <f>+'Ark1'!AI1565</f>
        <v>16.774791473586649</v>
      </c>
      <c r="Y44" s="76">
        <f t="shared" si="16"/>
        <v>166.2963019047626</v>
      </c>
      <c r="Z44" s="66">
        <f t="shared" si="17"/>
        <v>81.846403666607898</v>
      </c>
      <c r="AA44" s="76">
        <f t="shared" si="18"/>
        <v>1.2240499149177537</v>
      </c>
      <c r="AB44" s="43"/>
      <c r="AD44" s="1"/>
      <c r="AE44" s="1"/>
      <c r="AF44" s="1"/>
      <c r="AG44">
        <v>2200</v>
      </c>
      <c r="AH44" t="s">
        <v>775</v>
      </c>
      <c r="AI44" t="s">
        <v>834</v>
      </c>
      <c r="AJ44" s="1"/>
      <c r="AK44" s="1"/>
      <c r="AL44" s="1"/>
      <c r="AN44" s="4"/>
      <c r="AO44" s="13"/>
      <c r="AP44" s="3"/>
      <c r="AQ44" s="1"/>
      <c r="AR44" s="5"/>
    </row>
    <row r="45" spans="1:44" ht="15.6">
      <c r="A45" s="43"/>
      <c r="B45" s="51">
        <f>+'Ark1'!C1566</f>
        <v>2023</v>
      </c>
      <c r="C45" s="51">
        <f>+'Ark1'!AQ1566</f>
        <v>1850</v>
      </c>
      <c r="D45" s="52" t="str">
        <f>VLOOKUP(C45,RNR!$K$2:$L$27,2)</f>
        <v>1801 - 1850 dg</v>
      </c>
      <c r="E45" s="52" t="str">
        <f t="shared" si="15"/>
        <v>4,79 - 4,93</v>
      </c>
      <c r="F45" s="51">
        <f>+'Ark1'!Q1566</f>
        <v>1702</v>
      </c>
      <c r="G45" s="50"/>
      <c r="H45" s="76">
        <f>+'Ark1'!R1566</f>
        <v>2106</v>
      </c>
      <c r="I45" s="69">
        <f>+'Ark1'!AE1566</f>
        <v>3.6905930183653446</v>
      </c>
      <c r="J45" s="69"/>
      <c r="K45" s="69">
        <f>+'Ark1'!AF1566</f>
        <v>3.643395250865241</v>
      </c>
      <c r="L45" s="53">
        <f>+'Ark1'!S1566</f>
        <v>3.6190023752969127</v>
      </c>
      <c r="M45" s="69"/>
      <c r="N45" s="43"/>
      <c r="O45" s="414">
        <f>+IF(H45=0,"",'Ark1'!AR1566)</f>
        <v>224.12440645773981</v>
      </c>
      <c r="P45" s="415">
        <f>+IF(H45=0,"",'Ark1'!AS1566)</f>
        <v>26.301355534118596</v>
      </c>
      <c r="Q45" s="427"/>
      <c r="R45" s="53">
        <f>+'Ark1'!T1566</f>
        <v>7.9696106362773058</v>
      </c>
      <c r="S45" s="296">
        <f>+'Ark1'!U1566</f>
        <v>296.12507122507128</v>
      </c>
      <c r="T45" s="76">
        <f>+'Ark1'!W1566</f>
        <v>74.406457739791108</v>
      </c>
      <c r="U45" s="66">
        <f>+'Ark1'!X1566</f>
        <v>15.669515669515674</v>
      </c>
      <c r="V45" s="76">
        <f>+'Ark1'!AG1566</f>
        <v>1826.2901234567901</v>
      </c>
      <c r="W45" s="66">
        <f>+'Ark1'!AH1566</f>
        <v>100</v>
      </c>
      <c r="X45" s="66">
        <f>+'Ark1'!AI1566</f>
        <v>14.482431149097811</v>
      </c>
      <c r="Y45" s="76">
        <f t="shared" si="16"/>
        <v>162.14568946174208</v>
      </c>
      <c r="Z45" s="66">
        <f t="shared" si="17"/>
        <v>81.8250557795714</v>
      </c>
      <c r="AA45" s="76">
        <f t="shared" si="18"/>
        <v>1.237367802585194</v>
      </c>
      <c r="AB45" s="43"/>
      <c r="AD45" s="1"/>
      <c r="AE45" s="1"/>
      <c r="AF45" s="1"/>
      <c r="AG45">
        <v>2250</v>
      </c>
      <c r="AH45" t="s">
        <v>776</v>
      </c>
      <c r="AI45" t="s">
        <v>835</v>
      </c>
      <c r="AJ45" s="1"/>
      <c r="AK45" s="1"/>
      <c r="AL45" s="1"/>
      <c r="AN45" s="4"/>
      <c r="AO45" s="13"/>
      <c r="AP45" s="3"/>
      <c r="AQ45" s="1"/>
      <c r="AR45" s="5"/>
    </row>
    <row r="46" spans="1:44" ht="15.6">
      <c r="A46" s="43"/>
      <c r="B46" s="51">
        <f>+'Ark1'!C1567</f>
        <v>2023</v>
      </c>
      <c r="C46" s="51">
        <f>+'Ark1'!AQ1567</f>
        <v>1900</v>
      </c>
      <c r="D46" s="52" t="str">
        <f>VLOOKUP(C46,RNR!$K$2:$L$27,2)</f>
        <v>1851 - 1900 dg</v>
      </c>
      <c r="E46" s="52" t="str">
        <f t="shared" si="15"/>
        <v>5,07 - 5,20</v>
      </c>
      <c r="F46" s="51">
        <f>+'Ark1'!Q1567</f>
        <v>1709</v>
      </c>
      <c r="G46" s="50"/>
      <c r="H46" s="76">
        <f>+'Ark1'!R1567</f>
        <v>2096</v>
      </c>
      <c r="I46" s="69">
        <f>+'Ark1'!AE1567</f>
        <v>3.6730688349922889</v>
      </c>
      <c r="J46" s="69"/>
      <c r="K46" s="69">
        <f>+'Ark1'!AF1567</f>
        <v>3.649142758556061</v>
      </c>
      <c r="L46" s="53">
        <f>+'Ark1'!S1567</f>
        <v>3.6341929321872009</v>
      </c>
      <c r="M46" s="69"/>
      <c r="N46" s="43"/>
      <c r="O46" s="414">
        <f>+IF(H46=0,"",'Ark1'!AR1567)</f>
        <v>224.35209923664121</v>
      </c>
      <c r="P46" s="415">
        <f>+IF(H46=0,"",'Ark1'!AS1567)</f>
        <v>26.392107811530607</v>
      </c>
      <c r="Q46" s="427"/>
      <c r="R46" s="53">
        <f>+'Ark1'!T1567</f>
        <v>8.0839694656488508</v>
      </c>
      <c r="S46" s="296">
        <f>+'Ark1'!U1567</f>
        <v>298.00725190839654</v>
      </c>
      <c r="T46" s="76">
        <f>+'Ark1'!W1567</f>
        <v>75.906488549618302</v>
      </c>
      <c r="U46" s="66">
        <f>+'Ark1'!X1567</f>
        <v>16.316793893129777</v>
      </c>
      <c r="V46" s="76">
        <f>+'Ark1'!AG1567</f>
        <v>1875.1688931297715</v>
      </c>
      <c r="W46" s="66">
        <f>+'Ark1'!AH1567</f>
        <v>100</v>
      </c>
      <c r="X46" s="66">
        <f>+'Ark1'!AI1567</f>
        <v>15.553435114503811</v>
      </c>
      <c r="Y46" s="76">
        <f t="shared" si="16"/>
        <v>158.92288582656906</v>
      </c>
      <c r="Z46" s="66">
        <f t="shared" si="17"/>
        <v>82.000944217632394</v>
      </c>
      <c r="AA46" s="76">
        <f t="shared" si="18"/>
        <v>1.2264482153306027</v>
      </c>
      <c r="AB46" s="43"/>
      <c r="AD46" s="1"/>
      <c r="AE46" s="1"/>
      <c r="AF46" s="1"/>
      <c r="AG46">
        <v>2300</v>
      </c>
      <c r="AH46" t="s">
        <v>777</v>
      </c>
      <c r="AI46" t="s">
        <v>836</v>
      </c>
      <c r="AJ46" s="1"/>
      <c r="AK46" s="1"/>
      <c r="AL46" s="1"/>
      <c r="AN46" s="4"/>
      <c r="AO46" s="13"/>
      <c r="AP46" s="3"/>
      <c r="AQ46" s="1"/>
      <c r="AR46" s="5"/>
    </row>
    <row r="47" spans="1:44" ht="15.6">
      <c r="A47" s="43"/>
      <c r="B47" s="51">
        <f>+'Ark1'!C1568</f>
        <v>2023</v>
      </c>
      <c r="C47" s="51">
        <f>+'Ark1'!AQ1568</f>
        <v>1950</v>
      </c>
      <c r="D47" s="52" t="str">
        <f>VLOOKUP(C47,RNR!$K$2:$L$27,2)</f>
        <v>1901 - 1950 dg</v>
      </c>
      <c r="E47" s="52" t="str">
        <f t="shared" si="15"/>
        <v>5,20 - 5,34</v>
      </c>
      <c r="F47" s="51">
        <f>+'Ark1'!Q1568</f>
        <v>1500</v>
      </c>
      <c r="G47" s="50"/>
      <c r="H47" s="76">
        <f>+'Ark1'!R1568</f>
        <v>1828</v>
      </c>
      <c r="I47" s="69">
        <f>+'Ark1'!AE1568</f>
        <v>3.2034207205944205</v>
      </c>
      <c r="J47" s="69"/>
      <c r="K47" s="69">
        <f>+'Ark1'!AF1568</f>
        <v>3.2003160388445209</v>
      </c>
      <c r="L47" s="53">
        <f>+'Ark1'!S1568</f>
        <v>3.6892778993435442</v>
      </c>
      <c r="M47" s="69"/>
      <c r="N47" s="43"/>
      <c r="O47" s="414">
        <f>+IF(H47=0,"",'Ark1'!AR1568)</f>
        <v>224.44365426695839</v>
      </c>
      <c r="P47" s="415">
        <f>+IF(H47=0,"",'Ark1'!AS1568)</f>
        <v>26.519083551060262</v>
      </c>
      <c r="Q47" s="427"/>
      <c r="R47" s="53">
        <f>+'Ark1'!T1568</f>
        <v>8.0864332603938749</v>
      </c>
      <c r="S47" s="296">
        <f>+'Ark1'!U1568</f>
        <v>299.6704595185991</v>
      </c>
      <c r="T47" s="76">
        <f>+'Ark1'!W1568</f>
        <v>76.641137855579856</v>
      </c>
      <c r="U47" s="66">
        <f>+'Ark1'!X1568</f>
        <v>16.575492341356679</v>
      </c>
      <c r="V47" s="76">
        <f>+'Ark1'!AG1568</f>
        <v>1925.4786652078776</v>
      </c>
      <c r="W47" s="66">
        <f>+'Ark1'!AH1568</f>
        <v>99.945295404814019</v>
      </c>
      <c r="X47" s="66">
        <f>+'Ark1'!AI1568</f>
        <v>16.575492341356679</v>
      </c>
      <c r="Y47" s="76">
        <f t="shared" si="16"/>
        <v>155.63426639486875</v>
      </c>
      <c r="Z47" s="66">
        <f t="shared" si="17"/>
        <v>81.227402135231202</v>
      </c>
      <c r="AA47" s="76">
        <f t="shared" si="18"/>
        <v>1.2186666666666666</v>
      </c>
      <c r="AB47" s="43"/>
      <c r="AD47" s="1"/>
      <c r="AE47" s="1"/>
      <c r="AF47" s="1"/>
      <c r="AG47">
        <v>2350</v>
      </c>
      <c r="AH47" t="s">
        <v>778</v>
      </c>
      <c r="AI47" t="s">
        <v>837</v>
      </c>
      <c r="AJ47" s="1"/>
      <c r="AK47" s="1"/>
      <c r="AL47" s="1"/>
      <c r="AN47" s="4"/>
      <c r="AO47" s="13"/>
      <c r="AP47" s="3"/>
      <c r="AQ47" s="1"/>
      <c r="AR47" s="5"/>
    </row>
    <row r="48" spans="1:44" ht="15.6">
      <c r="A48" s="43"/>
      <c r="B48" s="51">
        <f>+'Ark1'!C1569</f>
        <v>2023</v>
      </c>
      <c r="C48" s="51">
        <f>+'Ark1'!AQ1569</f>
        <v>2000</v>
      </c>
      <c r="D48" s="52" t="str">
        <f>VLOOKUP(C48,RNR!$K$2:$L$27,2)</f>
        <v>1951 - 2000 dg</v>
      </c>
      <c r="E48" s="52" t="str">
        <f t="shared" si="15"/>
        <v>5,34 - 5,47</v>
      </c>
      <c r="F48" s="51">
        <f>+'Ark1'!Q1569</f>
        <v>1530</v>
      </c>
      <c r="G48" s="50"/>
      <c r="H48" s="76">
        <f>+'Ark1'!R1569</f>
        <v>1834</v>
      </c>
      <c r="I48" s="69">
        <f>+'Ark1'!AE1569</f>
        <v>3.2139352306182527</v>
      </c>
      <c r="J48" s="69"/>
      <c r="K48" s="69">
        <f>+'Ark1'!AF1569</f>
        <v>3.2379096932861704</v>
      </c>
      <c r="L48" s="53">
        <f>+'Ark1'!S1569</f>
        <v>3.873839432004369</v>
      </c>
      <c r="M48" s="69"/>
      <c r="N48" s="43"/>
      <c r="O48" s="414">
        <f>+IF(H48=0,"",'Ark1'!AR1569)</f>
        <v>223.93020719738277</v>
      </c>
      <c r="P48" s="415">
        <f>+IF(H48=0,"",'Ark1'!AS1569)</f>
        <v>26.919728205054408</v>
      </c>
      <c r="Q48" s="427"/>
      <c r="R48" s="53">
        <f>+'Ark1'!T1569</f>
        <v>8.1412213740458004</v>
      </c>
      <c r="S48" s="296">
        <f>+'Ark1'!U1569</f>
        <v>302.19874591057834</v>
      </c>
      <c r="T48" s="76">
        <f>+'Ark1'!W1569</f>
        <v>74.863685932388194</v>
      </c>
      <c r="U48" s="66">
        <f>+'Ark1'!X1569</f>
        <v>19.302071973827701</v>
      </c>
      <c r="V48" s="76">
        <f>+'Ark1'!AG1569</f>
        <v>1975.7273718647764</v>
      </c>
      <c r="W48" s="66">
        <f>+'Ark1'!AH1569</f>
        <v>100</v>
      </c>
      <c r="X48" s="66">
        <f>+'Ark1'!AI1569</f>
        <v>22.410032715376225</v>
      </c>
      <c r="Y48" s="76">
        <f t="shared" ref="Y48:Y56" si="19">1000*S48/V48</f>
        <v>152.95569126288422</v>
      </c>
      <c r="Z48" s="66">
        <f t="shared" ref="Z48:Z56" si="20">+S48/L48</f>
        <v>78.010137284966717</v>
      </c>
      <c r="AA48" s="76">
        <f t="shared" ref="AA48:AA56" si="21">+H48/F48</f>
        <v>1.1986928104575163</v>
      </c>
      <c r="AB48" s="43"/>
      <c r="AD48" s="1"/>
      <c r="AE48" s="1"/>
      <c r="AF48" s="1"/>
      <c r="AG48">
        <v>2400</v>
      </c>
      <c r="AH48" t="s">
        <v>779</v>
      </c>
      <c r="AI48" t="s">
        <v>838</v>
      </c>
      <c r="AJ48" s="1"/>
      <c r="AK48" s="1"/>
      <c r="AL48" s="1"/>
      <c r="AN48" s="4"/>
      <c r="AO48" s="13"/>
      <c r="AP48" s="3"/>
      <c r="AQ48" s="1"/>
      <c r="AR48" s="5"/>
    </row>
    <row r="49" spans="1:44" ht="15.6">
      <c r="A49" s="43"/>
      <c r="B49" s="51">
        <f>+'Ark1'!C1570</f>
        <v>2023</v>
      </c>
      <c r="C49" s="51">
        <f>+'Ark1'!AQ1570</f>
        <v>2050</v>
      </c>
      <c r="D49" s="52" t="str">
        <f>VLOOKUP(C49,RNR!$K$2:$L$27,2)</f>
        <v>2001 - 2050 dg</v>
      </c>
      <c r="E49" s="52" t="str">
        <f t="shared" si="15"/>
        <v>5,48 - 5,61</v>
      </c>
      <c r="F49" s="51">
        <f>+'Ark1'!Q1570</f>
        <v>1561</v>
      </c>
      <c r="G49" s="50"/>
      <c r="H49" s="76">
        <f>+'Ark1'!R1570</f>
        <v>1934</v>
      </c>
      <c r="I49" s="69">
        <f>+'Ark1'!AE1570</f>
        <v>3.3891770643488006</v>
      </c>
      <c r="J49" s="69"/>
      <c r="K49" s="69">
        <f>+'Ark1'!AF1570</f>
        <v>3.4312924706050305</v>
      </c>
      <c r="L49" s="53">
        <f>+'Ark1'!S1570</f>
        <v>4.0429162357807646</v>
      </c>
      <c r="M49" s="69"/>
      <c r="N49" s="43"/>
      <c r="O49" s="414">
        <f>+IF(H49=0,"",'Ark1'!AR1570)</f>
        <v>222.84901758014485</v>
      </c>
      <c r="P49" s="415">
        <f>+IF(H49=0,"",'Ark1'!AS1570)</f>
        <v>27.457318184296408</v>
      </c>
      <c r="Q49" s="427"/>
      <c r="R49" s="53">
        <f>+'Ark1'!T1570</f>
        <v>8.2895553257497419</v>
      </c>
      <c r="S49" s="296">
        <f>+'Ark1'!U1570</f>
        <v>303.68862461220345</v>
      </c>
      <c r="T49" s="76">
        <f>+'Ark1'!W1570</f>
        <v>76.577042399172669</v>
      </c>
      <c r="U49" s="66">
        <f>+'Ark1'!X1570</f>
        <v>19.958634953464319</v>
      </c>
      <c r="V49" s="76">
        <f>+'Ark1'!AG1570</f>
        <v>2025.3309203722856</v>
      </c>
      <c r="W49" s="66">
        <f>+'Ark1'!AH1570</f>
        <v>99.948293691830429</v>
      </c>
      <c r="X49" s="66">
        <f>+'Ark1'!AI1570</f>
        <v>30.455015511892448</v>
      </c>
      <c r="Y49" s="76">
        <f t="shared" si="19"/>
        <v>149.94518750367027</v>
      </c>
      <c r="Z49" s="66">
        <f t="shared" si="20"/>
        <v>75.11622969689239</v>
      </c>
      <c r="AA49" s="76">
        <f t="shared" si="21"/>
        <v>1.2389493914157592</v>
      </c>
      <c r="AB49" s="43"/>
      <c r="AD49" s="1"/>
      <c r="AE49" s="1"/>
      <c r="AF49" s="1"/>
      <c r="AG49">
        <v>2450</v>
      </c>
      <c r="AH49" t="s">
        <v>780</v>
      </c>
      <c r="AI49" t="s">
        <v>839</v>
      </c>
      <c r="AJ49" s="1"/>
      <c r="AK49" s="1"/>
      <c r="AL49" s="1"/>
      <c r="AN49" s="4"/>
      <c r="AO49" s="13"/>
      <c r="AP49" s="3"/>
      <c r="AQ49" s="1"/>
      <c r="AR49" s="5"/>
    </row>
    <row r="50" spans="1:44" ht="15.6">
      <c r="A50" s="43"/>
      <c r="B50" s="51">
        <f>+'Ark1'!C1571</f>
        <v>2023</v>
      </c>
      <c r="C50" s="51">
        <f>+'Ark1'!AQ1571</f>
        <v>2100</v>
      </c>
      <c r="D50" s="52" t="str">
        <f>VLOOKUP(C50,RNR!$K$2:$L$27,2)</f>
        <v>2051 - 2100 dg</v>
      </c>
      <c r="E50" s="52" t="str">
        <f t="shared" si="15"/>
        <v>5,61 - 5,75</v>
      </c>
      <c r="F50" s="51">
        <f>+'Ark1'!Q1571</f>
        <v>1636</v>
      </c>
      <c r="G50" s="50"/>
      <c r="H50" s="76">
        <f>+'Ark1'!R1571</f>
        <v>1967</v>
      </c>
      <c r="I50" s="69">
        <f>+'Ark1'!AE1571</f>
        <v>3.4470068694798823</v>
      </c>
      <c r="J50" s="69"/>
      <c r="K50" s="69">
        <f>+'Ark1'!AF1571</f>
        <v>3.4856174599478207</v>
      </c>
      <c r="L50" s="53">
        <f>+'Ark1'!S1571</f>
        <v>3.9511698880976609</v>
      </c>
      <c r="M50" s="69"/>
      <c r="N50" s="43"/>
      <c r="O50" s="414">
        <f>+IF(H50=0,"",'Ark1'!AR1571)</f>
        <v>223.54499237417389</v>
      </c>
      <c r="P50" s="415">
        <f>+IF(H50=0,"",'Ark1'!AS1571)</f>
        <v>27.158927565005719</v>
      </c>
      <c r="Q50" s="427"/>
      <c r="R50" s="53">
        <f>+'Ark1'!T1571</f>
        <v>8.0991357397051331</v>
      </c>
      <c r="S50" s="296">
        <f>+'Ark1'!U1571</f>
        <v>303.32109811896322</v>
      </c>
      <c r="T50" s="76">
        <f>+'Ark1'!W1571</f>
        <v>74.631418403660405</v>
      </c>
      <c r="U50" s="66">
        <f>+'Ark1'!X1571</f>
        <v>20.793085917641076</v>
      </c>
      <c r="V50" s="76">
        <f>+'Ark1'!AG1571</f>
        <v>2074.7102186070156</v>
      </c>
      <c r="W50" s="66">
        <f>+'Ark1'!AH1571</f>
        <v>100</v>
      </c>
      <c r="X50" s="66">
        <f>+'Ark1'!AI1571</f>
        <v>27.910523640061005</v>
      </c>
      <c r="Y50" s="76">
        <f t="shared" si="19"/>
        <v>146.1992597320972</v>
      </c>
      <c r="Z50" s="66">
        <f t="shared" si="20"/>
        <v>76.76741489468094</v>
      </c>
      <c r="AA50" s="76">
        <f t="shared" si="21"/>
        <v>1.202322738386308</v>
      </c>
      <c r="AB50" s="43"/>
      <c r="AD50" s="1"/>
      <c r="AE50" s="1"/>
      <c r="AF50" s="1"/>
      <c r="AG50">
        <v>2500</v>
      </c>
      <c r="AH50" t="s">
        <v>781</v>
      </c>
      <c r="AI50" t="s">
        <v>840</v>
      </c>
      <c r="AJ50" s="1"/>
      <c r="AK50" s="1"/>
      <c r="AL50" s="1"/>
      <c r="AN50" s="4"/>
      <c r="AO50" s="13"/>
      <c r="AP50" s="3"/>
      <c r="AQ50" s="1"/>
      <c r="AR50" s="5"/>
    </row>
    <row r="51" spans="1:44" ht="15.6">
      <c r="A51" s="43"/>
      <c r="B51" s="51">
        <f>+'Ark1'!C1572</f>
        <v>2023</v>
      </c>
      <c r="C51" s="51">
        <f>+'Ark1'!AQ1572</f>
        <v>2150</v>
      </c>
      <c r="D51" s="52" t="str">
        <f>VLOOKUP(C51,RNR!$K$2:$L$27,2)</f>
        <v>2101 - 2150 dg</v>
      </c>
      <c r="E51" s="52" t="str">
        <f t="shared" si="15"/>
        <v>5,75 - 5,89</v>
      </c>
      <c r="F51" s="51">
        <f>+'Ark1'!Q1572</f>
        <v>1424</v>
      </c>
      <c r="G51" s="50"/>
      <c r="H51" s="76">
        <f>+'Ark1'!R1572</f>
        <v>1686</v>
      </c>
      <c r="I51" s="69">
        <f>+'Ark1'!AE1572</f>
        <v>2.9545773166970424</v>
      </c>
      <c r="J51" s="69"/>
      <c r="K51" s="69">
        <f>+'Ark1'!AF1572</f>
        <v>2.9516080960122406</v>
      </c>
      <c r="L51" s="53">
        <f>+'Ark1'!S1572</f>
        <v>3.7364985163204754</v>
      </c>
      <c r="M51" s="69"/>
      <c r="N51" s="43"/>
      <c r="O51" s="414">
        <f>+IF(H51=0,"",'Ark1'!AR1572)</f>
        <v>224.23309608540924</v>
      </c>
      <c r="P51" s="415">
        <f>+IF(H51=0,"",'Ark1'!AS1572)</f>
        <v>26.554565747240581</v>
      </c>
      <c r="Q51" s="427"/>
      <c r="R51" s="53">
        <f>+'Ark1'!T1572</f>
        <v>7.9181494661921699</v>
      </c>
      <c r="S51" s="296">
        <f>+'Ark1'!U1572</f>
        <v>299.65972716488716</v>
      </c>
      <c r="T51" s="76">
        <f>+'Ark1'!W1572</f>
        <v>73.606168446026089</v>
      </c>
      <c r="U51" s="66">
        <f>+'Ark1'!X1572</f>
        <v>17.319098457888487</v>
      </c>
      <c r="V51" s="76">
        <f>+'Ark1'!AG1572</f>
        <v>2124.7781731909845</v>
      </c>
      <c r="W51" s="66">
        <f>+'Ark1'!AH1572</f>
        <v>100</v>
      </c>
      <c r="X51" s="66">
        <f>+'Ark1'!AI1572</f>
        <v>19.217081850533813</v>
      </c>
      <c r="Y51" s="76">
        <f t="shared" si="19"/>
        <v>141.03106429922482</v>
      </c>
      <c r="Z51" s="66">
        <f t="shared" si="20"/>
        <v>80.198005125926741</v>
      </c>
      <c r="AA51" s="76">
        <f t="shared" si="21"/>
        <v>1.1839887640449438</v>
      </c>
      <c r="AB51" s="43"/>
      <c r="AD51" s="1"/>
      <c r="AE51" s="1"/>
      <c r="AF51" s="1"/>
      <c r="AG51">
        <v>2550</v>
      </c>
      <c r="AH51" t="s">
        <v>782</v>
      </c>
      <c r="AI51" t="s">
        <v>841</v>
      </c>
      <c r="AJ51" s="1"/>
      <c r="AK51" s="1"/>
      <c r="AL51" s="1"/>
      <c r="AN51" s="4"/>
      <c r="AO51" s="13"/>
      <c r="AP51" s="3"/>
      <c r="AQ51" s="1"/>
      <c r="AR51" s="5"/>
    </row>
    <row r="52" spans="1:44" ht="15.6">
      <c r="A52" s="43"/>
      <c r="B52" s="51">
        <f>+'Ark1'!C1573</f>
        <v>2023</v>
      </c>
      <c r="C52" s="51">
        <f>+'Ark1'!AQ1573</f>
        <v>2200</v>
      </c>
      <c r="D52" s="52" t="str">
        <f>VLOOKUP(C52,RNR!$K$2:$L$27,2)</f>
        <v>2151 - 2200 dg</v>
      </c>
      <c r="E52" s="52" t="str">
        <f t="shared" si="15"/>
        <v>5,89 - 6,02</v>
      </c>
      <c r="F52" s="51">
        <f>+'Ark1'!Q1573</f>
        <v>1330</v>
      </c>
      <c r="G52" s="50"/>
      <c r="H52" s="76">
        <f>+'Ark1'!R1573</f>
        <v>1539</v>
      </c>
      <c r="I52" s="69">
        <f>+'Ark1'!AE1573</f>
        <v>2.6969718211131362</v>
      </c>
      <c r="J52" s="69"/>
      <c r="K52" s="69">
        <f>+'Ark1'!AF1573</f>
        <v>2.7177970528148769</v>
      </c>
      <c r="L52" s="53">
        <f>+'Ark1'!S1573</f>
        <v>3.7735849056603761</v>
      </c>
      <c r="M52" s="69"/>
      <c r="N52" s="43"/>
      <c r="O52" s="414">
        <f>+IF(H52=0,"",'Ark1'!AR1573)</f>
        <v>224.45354126055875</v>
      </c>
      <c r="P52" s="415">
        <f>+IF(H52=0,"",'Ark1'!AS1573)</f>
        <v>26.729341881861998</v>
      </c>
      <c r="Q52" s="427"/>
      <c r="R52" s="53">
        <f>+'Ark1'!T1573</f>
        <v>8.0272904483430825</v>
      </c>
      <c r="S52" s="296">
        <f>+'Ark1'!U1573</f>
        <v>302.27738791423002</v>
      </c>
      <c r="T52" s="76">
        <f>+'Ark1'!W1573</f>
        <v>75.113710201429498</v>
      </c>
      <c r="U52" s="66">
        <f>+'Ark1'!X1573</f>
        <v>16.374269005847953</v>
      </c>
      <c r="V52" s="76">
        <f>+'Ark1'!AG1573</f>
        <v>2175.772579597141</v>
      </c>
      <c r="W52" s="66">
        <f>+'Ark1'!AH1573</f>
        <v>100</v>
      </c>
      <c r="X52" s="66">
        <f>+'Ark1'!AI1573</f>
        <v>17.80376868096166</v>
      </c>
      <c r="Y52" s="76">
        <f t="shared" si="19"/>
        <v>138.92876063830104</v>
      </c>
      <c r="Z52" s="66">
        <f t="shared" si="20"/>
        <v>80.103507797270979</v>
      </c>
      <c r="AA52" s="76">
        <f t="shared" si="21"/>
        <v>1.1571428571428573</v>
      </c>
      <c r="AB52" s="43"/>
      <c r="AD52" s="1"/>
      <c r="AE52" s="1"/>
      <c r="AF52" s="1"/>
      <c r="AG52">
        <v>2600</v>
      </c>
      <c r="AH52" t="s">
        <v>783</v>
      </c>
      <c r="AI52" t="s">
        <v>842</v>
      </c>
      <c r="AJ52" s="1"/>
      <c r="AK52" s="1"/>
      <c r="AL52" s="1"/>
      <c r="AN52" s="4"/>
      <c r="AO52" s="13"/>
      <c r="AP52" s="3"/>
      <c r="AQ52" s="1"/>
      <c r="AR52" s="5"/>
    </row>
    <row r="53" spans="1:44" ht="15.6">
      <c r="A53" s="43"/>
      <c r="B53" s="51">
        <f>+'Ark1'!C1574</f>
        <v>2023</v>
      </c>
      <c r="C53" s="51">
        <f>+'Ark1'!AQ1574</f>
        <v>2250</v>
      </c>
      <c r="D53" s="52" t="str">
        <f>VLOOKUP(C53,RNR!$K$2:$L$27,2)</f>
        <v>2201 - 2250 dg</v>
      </c>
      <c r="E53" s="52" t="str">
        <f t="shared" si="15"/>
        <v>6,03 - 6,16</v>
      </c>
      <c r="F53" s="51">
        <f>+'Ark1'!Q1574</f>
        <v>1494</v>
      </c>
      <c r="G53" s="50"/>
      <c r="H53" s="76">
        <f>+'Ark1'!R1574</f>
        <v>1816</v>
      </c>
      <c r="I53" s="69">
        <f>+'Ark1'!AE1574</f>
        <v>3.1823917005467552</v>
      </c>
      <c r="J53" s="69"/>
      <c r="K53" s="69">
        <f>+'Ark1'!AF1574</f>
        <v>3.1690120436628364</v>
      </c>
      <c r="L53" s="53">
        <f>+'Ark1'!S1574</f>
        <v>3.6788079470198674</v>
      </c>
      <c r="M53" s="69"/>
      <c r="N53" s="43"/>
      <c r="O53" s="414">
        <f>+IF(H53=0,"",'Ark1'!AR1574)</f>
        <v>224.15088105726872</v>
      </c>
      <c r="P53" s="415">
        <f>+IF(H53=0,"",'Ark1'!AS1574)</f>
        <v>26.498534677796997</v>
      </c>
      <c r="Q53" s="427"/>
      <c r="R53" s="53">
        <f>+'Ark1'!T1574</f>
        <v>7.9416299559471373</v>
      </c>
      <c r="S53" s="296">
        <f>+'Ark1'!U1574</f>
        <v>298.7000550660793</v>
      </c>
      <c r="T53" s="76">
        <f>+'Ark1'!W1574</f>
        <v>73.733480176211444</v>
      </c>
      <c r="U53" s="66">
        <f>+'Ark1'!X1574</f>
        <v>16.464757709251099</v>
      </c>
      <c r="V53" s="76">
        <f>+'Ark1'!AG1574</f>
        <v>2221.2593612334804</v>
      </c>
      <c r="W53" s="66">
        <f>+'Ark1'!AH1574</f>
        <v>99.944933920704869</v>
      </c>
      <c r="X53" s="66">
        <f>+'Ark1'!AI1574</f>
        <v>13.381057268722463</v>
      </c>
      <c r="Y53" s="76">
        <f t="shared" si="19"/>
        <v>134.47329036813113</v>
      </c>
      <c r="Z53" s="66">
        <f t="shared" si="20"/>
        <v>81.194794446404998</v>
      </c>
      <c r="AA53" s="76">
        <f t="shared" si="21"/>
        <v>1.2155287817938421</v>
      </c>
      <c r="AB53" s="43"/>
      <c r="AD53" s="1"/>
      <c r="AE53" s="1"/>
      <c r="AF53" s="1"/>
      <c r="AG53">
        <v>2650</v>
      </c>
      <c r="AH53" t="s">
        <v>784</v>
      </c>
      <c r="AI53" t="s">
        <v>843</v>
      </c>
      <c r="AJ53" s="1"/>
      <c r="AK53" s="1"/>
      <c r="AL53" s="1"/>
      <c r="AN53" s="4"/>
      <c r="AO53" s="13"/>
      <c r="AP53" s="3"/>
      <c r="AQ53" s="1"/>
      <c r="AR53" s="5"/>
    </row>
    <row r="54" spans="1:44" ht="15.6">
      <c r="A54" s="43"/>
      <c r="B54" s="51">
        <f>+'Ark1'!C1575</f>
        <v>2023</v>
      </c>
      <c r="C54" s="51">
        <f>+'Ark1'!AQ1575</f>
        <v>2300</v>
      </c>
      <c r="D54" s="52" t="str">
        <f>VLOOKUP(C54,RNR!$K$2:$L$27,2)</f>
        <v>2251 - 2300 dg</v>
      </c>
      <c r="E54" s="52" t="str">
        <f t="shared" si="15"/>
        <v>6,16 - 6,30</v>
      </c>
      <c r="F54" s="51">
        <f>+'Ark1'!Q1575</f>
        <v>1153</v>
      </c>
      <c r="G54" s="50"/>
      <c r="H54" s="76">
        <f>+'Ark1'!R1575</f>
        <v>1320</v>
      </c>
      <c r="I54" s="69">
        <f>+'Ark1'!AE1575</f>
        <v>2.3131922052432361</v>
      </c>
      <c r="J54" s="69"/>
      <c r="K54" s="69">
        <f>+'Ark1'!AF1575</f>
        <v>2.3458635499412077</v>
      </c>
      <c r="L54" s="53">
        <f>+'Ark1'!S1575</f>
        <v>3.7848484848484847</v>
      </c>
      <c r="M54" s="69"/>
      <c r="N54" s="43"/>
      <c r="O54" s="414">
        <f>+IF(H54=0,"",'Ark1'!AR1575)</f>
        <v>224.65681818181821</v>
      </c>
      <c r="P54" s="415">
        <f>+IF(H54=0,"",'Ark1'!AS1575)</f>
        <v>26.807792510152797</v>
      </c>
      <c r="Q54" s="427"/>
      <c r="R54" s="53">
        <f>+'Ark1'!T1575</f>
        <v>8.2378787878787865</v>
      </c>
      <c r="S54" s="296">
        <f>+'Ark1'!U1575</f>
        <v>304.19780303030302</v>
      </c>
      <c r="T54" s="76">
        <f>+'Ark1'!W1575</f>
        <v>76.742424242424249</v>
      </c>
      <c r="U54" s="66">
        <f>+'Ark1'!X1575</f>
        <v>19.924242424242426</v>
      </c>
      <c r="V54" s="76">
        <f>+'Ark1'!AG1575</f>
        <v>2275.7416666666672</v>
      </c>
      <c r="W54" s="66">
        <f>+'Ark1'!AH1575</f>
        <v>100</v>
      </c>
      <c r="X54" s="66">
        <f>+'Ark1'!AI1575</f>
        <v>18.409090909090914</v>
      </c>
      <c r="Y54" s="76">
        <f t="shared" si="19"/>
        <v>133.66974269793494</v>
      </c>
      <c r="Z54" s="66">
        <f t="shared" si="20"/>
        <v>80.372518014411526</v>
      </c>
      <c r="AA54" s="76">
        <f t="shared" si="21"/>
        <v>1.144839549002602</v>
      </c>
      <c r="AB54" s="43"/>
      <c r="AD54" s="1"/>
      <c r="AE54" s="1"/>
      <c r="AF54" s="1"/>
      <c r="AG54">
        <v>2700</v>
      </c>
      <c r="AH54" t="s">
        <v>785</v>
      </c>
      <c r="AI54" t="s">
        <v>844</v>
      </c>
      <c r="AJ54" s="1"/>
      <c r="AK54" s="1"/>
      <c r="AL54" s="1"/>
      <c r="AN54" s="4"/>
      <c r="AO54" s="13"/>
      <c r="AP54" s="3"/>
      <c r="AQ54" s="1"/>
      <c r="AR54" s="5"/>
    </row>
    <row r="55" spans="1:44" ht="15.6">
      <c r="A55" s="43"/>
      <c r="B55" s="51">
        <f>+'Ark1'!C1576</f>
        <v>2023</v>
      </c>
      <c r="C55" s="51">
        <f>+'Ark1'!AQ1576</f>
        <v>2350</v>
      </c>
      <c r="D55" s="52" t="str">
        <f>VLOOKUP(C55,RNR!$K$2:$L$27,2)</f>
        <v>2301 - 2350 dg</v>
      </c>
      <c r="E55" s="52" t="str">
        <f t="shared" si="15"/>
        <v>6,30 - 6,43</v>
      </c>
      <c r="F55" s="51">
        <f>+'Ark1'!Q1576</f>
        <v>1019</v>
      </c>
      <c r="G55" s="50"/>
      <c r="H55" s="76">
        <f>+'Ark1'!R1576</f>
        <v>1166</v>
      </c>
      <c r="I55" s="69">
        <f>+'Ark1'!AE1576</f>
        <v>2.0433197812981914</v>
      </c>
      <c r="J55" s="69"/>
      <c r="K55" s="69">
        <f>+'Ark1'!AF1576</f>
        <v>2.0770813352533466</v>
      </c>
      <c r="L55" s="53">
        <f>+'Ark1'!S1576</f>
        <v>3.8507718696397935</v>
      </c>
      <c r="M55" s="69"/>
      <c r="N55" s="43"/>
      <c r="O55" s="414">
        <f>+IF(H55=0,"",'Ark1'!AR1576)</f>
        <v>224.69982847341345</v>
      </c>
      <c r="P55" s="415">
        <f>+IF(H55=0,"",'Ark1'!AS1576)</f>
        <v>26.891120032382901</v>
      </c>
      <c r="Q55" s="427"/>
      <c r="R55" s="53">
        <f>+'Ark1'!T1576</f>
        <v>8.1543739279588312</v>
      </c>
      <c r="S55" s="296">
        <f>+'Ark1'!U1576</f>
        <v>304.91740137221291</v>
      </c>
      <c r="T55" s="76">
        <f>+'Ark1'!W1576</f>
        <v>76.843910806174947</v>
      </c>
      <c r="U55" s="66">
        <f>+'Ark1'!X1576</f>
        <v>18.439108061749575</v>
      </c>
      <c r="V55" s="76">
        <f>+'Ark1'!AG1576</f>
        <v>2326.0703259005154</v>
      </c>
      <c r="W55" s="66">
        <f>+'Ark1'!AH1576</f>
        <v>100</v>
      </c>
      <c r="X55" s="66">
        <f>+'Ark1'!AI1576</f>
        <v>19.811320754716988</v>
      </c>
      <c r="Y55" s="76">
        <f t="shared" si="19"/>
        <v>131.08692285740204</v>
      </c>
      <c r="Z55" s="66">
        <f t="shared" si="20"/>
        <v>79.183449888641491</v>
      </c>
      <c r="AA55" s="76">
        <f t="shared" si="21"/>
        <v>1.1442590775269872</v>
      </c>
      <c r="AB55" s="43"/>
      <c r="AD55" s="1"/>
      <c r="AE55" s="1"/>
      <c r="AF55" s="1"/>
      <c r="AG55">
        <v>2750</v>
      </c>
      <c r="AH55" t="s">
        <v>786</v>
      </c>
      <c r="AI55" t="s">
        <v>845</v>
      </c>
      <c r="AJ55" s="1"/>
      <c r="AK55" s="1"/>
      <c r="AL55" s="1"/>
      <c r="AN55" s="4"/>
      <c r="AO55" s="13"/>
      <c r="AP55" s="3"/>
      <c r="AQ55" s="1"/>
      <c r="AR55" s="5"/>
    </row>
    <row r="56" spans="1:44" ht="15.6">
      <c r="A56" s="43"/>
      <c r="B56" s="51">
        <f>+'Ark1'!C1577</f>
        <v>2023</v>
      </c>
      <c r="C56" s="51">
        <f>+'Ark1'!AQ1577</f>
        <v>2400</v>
      </c>
      <c r="D56" s="52" t="str">
        <f>VLOOKUP(C56,RNR!$K$2:$L$27,2)</f>
        <v>2351 - 2400 dg</v>
      </c>
      <c r="E56" s="52" t="str">
        <f t="shared" si="15"/>
        <v>6,44 - 6,57</v>
      </c>
      <c r="F56" s="51">
        <f>+'Ark1'!Q1577</f>
        <v>1105</v>
      </c>
      <c r="G56" s="50"/>
      <c r="H56" s="76">
        <f>+'Ark1'!R1577</f>
        <v>1272</v>
      </c>
      <c r="I56" s="69">
        <f>+'Ark1'!AE1577</f>
        <v>2.2290761250525724</v>
      </c>
      <c r="J56" s="69"/>
      <c r="K56" s="69">
        <f>+'Ark1'!AF1577</f>
        <v>2.307086860017364</v>
      </c>
      <c r="L56" s="53">
        <f>+'Ark1'!S1577</f>
        <v>4.1966955153422498</v>
      </c>
      <c r="M56" s="69"/>
      <c r="N56" s="43"/>
      <c r="O56" s="414">
        <f>+IF(H56=0,"",'Ark1'!AR1577)</f>
        <v>223.75157232704399</v>
      </c>
      <c r="P56" s="415">
        <f>+IF(H56=0,"",'Ark1'!AS1577)</f>
        <v>27.734622071778496</v>
      </c>
      <c r="Q56" s="427"/>
      <c r="R56" s="53">
        <f>+'Ark1'!T1577</f>
        <v>8.3694968553459148</v>
      </c>
      <c r="S56" s="296">
        <f>+'Ark1'!U1577</f>
        <v>310.45888364779881</v>
      </c>
      <c r="T56" s="76">
        <f>+'Ark1'!W1577</f>
        <v>77.044025157232682</v>
      </c>
      <c r="U56" s="66">
        <f>+'Ark1'!X1577</f>
        <v>22.798742138364783</v>
      </c>
      <c r="V56" s="76">
        <f>+'Ark1'!AG1577</f>
        <v>2376.307389937107</v>
      </c>
      <c r="W56" s="66">
        <f>+'Ark1'!AH1577</f>
        <v>100</v>
      </c>
      <c r="X56" s="66">
        <f>+'Ark1'!AI1577</f>
        <v>31.367924528301881</v>
      </c>
      <c r="Y56" s="76">
        <f t="shared" si="19"/>
        <v>130.64761106348939</v>
      </c>
      <c r="Z56" s="66">
        <f t="shared" si="20"/>
        <v>73.976985586117792</v>
      </c>
      <c r="AA56" s="76">
        <f t="shared" si="21"/>
        <v>1.1511312217194569</v>
      </c>
      <c r="AB56" s="43"/>
      <c r="AD56" s="1"/>
      <c r="AE56" s="1"/>
      <c r="AF56" s="1"/>
      <c r="AG56">
        <v>2800</v>
      </c>
      <c r="AH56" t="s">
        <v>787</v>
      </c>
      <c r="AI56" t="s">
        <v>846</v>
      </c>
      <c r="AJ56" s="1"/>
      <c r="AK56" s="1"/>
      <c r="AL56" s="1"/>
      <c r="AN56" s="4"/>
      <c r="AO56" s="13"/>
      <c r="AP56" s="3"/>
      <c r="AQ56" s="1"/>
      <c r="AR56" s="5"/>
    </row>
    <row r="57" spans="1:44" ht="15.6">
      <c r="A57" s="43"/>
      <c r="B57" s="51">
        <f>+'Ark1'!C1578</f>
        <v>2023</v>
      </c>
      <c r="C57" s="51">
        <f>+'Ark1'!AQ1578</f>
        <v>2450</v>
      </c>
      <c r="D57" s="52" t="str">
        <f>VLOOKUP(C57,RNR!$K$2:$L$27,2)</f>
        <v>2401 - 2450 dg</v>
      </c>
      <c r="E57" s="52" t="str">
        <f t="shared" si="15"/>
        <v>6,57 - 6,71</v>
      </c>
      <c r="F57" s="51">
        <f>+'Ark1'!Q1578</f>
        <v>1119</v>
      </c>
      <c r="G57" s="50"/>
      <c r="H57" s="76">
        <f>+'Ark1'!R1578</f>
        <v>1270</v>
      </c>
      <c r="I57" s="69">
        <f>+'Ark1'!AE1578</f>
        <v>2.2255712883779619</v>
      </c>
      <c r="J57" s="69"/>
      <c r="K57" s="69">
        <f>+'Ark1'!AF1578</f>
        <v>2.2940576959066967</v>
      </c>
      <c r="L57" s="53">
        <f>+'Ark1'!S1578</f>
        <v>4.165354330708662</v>
      </c>
      <c r="M57" s="69"/>
      <c r="N57" s="43"/>
      <c r="O57" s="414">
        <f>+IF(H57=0,"",'Ark1'!AR1578)</f>
        <v>223.66299212598423</v>
      </c>
      <c r="P57" s="415">
        <f>+IF(H57=0,"",'Ark1'!AS1578)</f>
        <v>27.67133120672192</v>
      </c>
      <c r="Q57" s="427"/>
      <c r="R57" s="53">
        <f>+'Ark1'!T1578</f>
        <v>8.2881889763779526</v>
      </c>
      <c r="S57" s="296">
        <f>+'Ark1'!U1578</f>
        <v>309.19173228346506</v>
      </c>
      <c r="T57" s="76">
        <f>+'Ark1'!W1578</f>
        <v>74.881889763779526</v>
      </c>
      <c r="U57" s="66">
        <f>+'Ark1'!X1578</f>
        <v>23.700787401574804</v>
      </c>
      <c r="V57" s="76">
        <f>+'Ark1'!AG1578</f>
        <v>2425.1629921259846</v>
      </c>
      <c r="W57" s="66">
        <f>+'Ark1'!AH1578</f>
        <v>100</v>
      </c>
      <c r="X57" s="66">
        <f>+'Ark1'!AI1578</f>
        <v>33.464566929133873</v>
      </c>
      <c r="Y57" s="76">
        <f t="shared" ref="Y57:Y62" si="22">1000*S57/V57</f>
        <v>127.49317604109426</v>
      </c>
      <c r="Z57" s="66">
        <f t="shared" ref="Z57:Z62" si="23">+S57/L57</f>
        <v>74.229395085066272</v>
      </c>
      <c r="AA57" s="76">
        <f t="shared" ref="AA57:AA62" si="24">+H57/F57</f>
        <v>1.1349419124218052</v>
      </c>
      <c r="AB57" s="43"/>
      <c r="AD57" s="1"/>
      <c r="AE57" s="1"/>
      <c r="AF57" s="1"/>
      <c r="AJ57" s="1"/>
      <c r="AK57" s="1"/>
      <c r="AL57" s="1"/>
      <c r="AN57" s="4"/>
      <c r="AO57" s="13"/>
      <c r="AP57" s="3"/>
      <c r="AQ57" s="1"/>
      <c r="AR57" s="5"/>
    </row>
    <row r="58" spans="1:44" ht="15.6">
      <c r="A58" s="43"/>
      <c r="B58" s="51">
        <f>+'Ark1'!C1579</f>
        <v>2023</v>
      </c>
      <c r="C58" s="51">
        <f>+'Ark1'!AQ1579</f>
        <v>2500</v>
      </c>
      <c r="D58" s="52" t="str">
        <f>VLOOKUP(C58,RNR!$K$2:$L$27,2)</f>
        <v>2451 - 2500 dg</v>
      </c>
      <c r="E58" s="52" t="str">
        <f t="shared" si="15"/>
        <v>6,71 - 6,84</v>
      </c>
      <c r="F58" s="51">
        <f>+'Ark1'!Q1579</f>
        <v>1018</v>
      </c>
      <c r="G58" s="50"/>
      <c r="H58" s="76">
        <f>+'Ark1'!R1579</f>
        <v>1152</v>
      </c>
      <c r="I58" s="69">
        <f>+'Ark1'!AE1579</f>
        <v>2.0187859245759143</v>
      </c>
      <c r="J58" s="69"/>
      <c r="K58" s="69">
        <f>+'Ark1'!AF1579</f>
        <v>2.0589222371843094</v>
      </c>
      <c r="L58" s="53">
        <f>+'Ark1'!S1579</f>
        <v>3.9278887923544734</v>
      </c>
      <c r="M58" s="69"/>
      <c r="N58" s="43"/>
      <c r="O58" s="414">
        <f>+IF(H58=0,"",'Ark1'!AR1579)</f>
        <v>224.32204861111111</v>
      </c>
      <c r="P58" s="415">
        <f>+IF(H58=0,"",'Ark1'!AS1579)</f>
        <v>27.111246436132696</v>
      </c>
      <c r="Q58" s="427"/>
      <c r="R58" s="53">
        <f>+'Ark1'!T1579</f>
        <v>8.1345486111111107</v>
      </c>
      <c r="S58" s="296">
        <f>+'Ark1'!U1579</f>
        <v>305.92482638888845</v>
      </c>
      <c r="T58" s="76">
        <f>+'Ark1'!W1579</f>
        <v>76.475694444444443</v>
      </c>
      <c r="U58" s="66">
        <f>+'Ark1'!X1579</f>
        <v>21.180555555555557</v>
      </c>
      <c r="V58" s="76">
        <f>+'Ark1'!AG1579</f>
        <v>2474.5512152777778</v>
      </c>
      <c r="W58" s="66">
        <f>+'Ark1'!AH1579</f>
        <v>100</v>
      </c>
      <c r="X58" s="66">
        <f>+'Ark1'!AI1579</f>
        <v>21.267361111111111</v>
      </c>
      <c r="Y58" s="76">
        <f t="shared" si="22"/>
        <v>123.62840764827219</v>
      </c>
      <c r="Z58" s="66">
        <f t="shared" si="23"/>
        <v>77.885307492504026</v>
      </c>
      <c r="AA58" s="76">
        <f t="shared" si="24"/>
        <v>1.1316306483300589</v>
      </c>
      <c r="AB58" s="43"/>
      <c r="AD58" s="1"/>
      <c r="AE58" s="1"/>
      <c r="AF58" s="1"/>
      <c r="AJ58" s="1"/>
      <c r="AK58" s="1"/>
      <c r="AL58" s="1"/>
      <c r="AN58" s="4"/>
      <c r="AO58" s="13"/>
      <c r="AP58" s="3"/>
      <c r="AQ58" s="1"/>
      <c r="AR58" s="5"/>
    </row>
    <row r="59" spans="1:44" ht="15.6">
      <c r="A59" s="43"/>
      <c r="B59" s="51">
        <f>+'Ark1'!C1580</f>
        <v>2023</v>
      </c>
      <c r="C59" s="51">
        <f>+'Ark1'!AQ1580</f>
        <v>2550</v>
      </c>
      <c r="D59" s="52" t="str">
        <f>VLOOKUP(C59,RNR!$K$2:$L$27,2)</f>
        <v>2501 - 2551 dg</v>
      </c>
      <c r="E59" s="52" t="str">
        <f t="shared" si="15"/>
        <v>6,85 - 6,98</v>
      </c>
      <c r="F59" s="51">
        <f>+'Ark1'!Q1580</f>
        <v>838</v>
      </c>
      <c r="G59" s="50"/>
      <c r="H59" s="76">
        <f>+'Ark1'!R1580</f>
        <v>931</v>
      </c>
      <c r="I59" s="69">
        <f>+'Ark1'!AE1580</f>
        <v>1.6315014720314027</v>
      </c>
      <c r="J59" s="69"/>
      <c r="K59" s="69">
        <f>+'Ark1'!AF1580</f>
        <v>1.66357281077375</v>
      </c>
      <c r="L59" s="53">
        <f>+'Ark1'!S1580</f>
        <v>3.9398496240601504</v>
      </c>
      <c r="M59" s="69"/>
      <c r="N59" s="43"/>
      <c r="O59" s="414">
        <f>+IF(H59=0,"",'Ark1'!AR1580)</f>
        <v>224.52738990332975</v>
      </c>
      <c r="P59" s="415">
        <f>+IF(H59=0,"",'Ark1'!AS1580)</f>
        <v>27.036961527274112</v>
      </c>
      <c r="Q59" s="427"/>
      <c r="R59" s="53">
        <f>+'Ark1'!T1580</f>
        <v>8.0085929108485505</v>
      </c>
      <c r="S59" s="296">
        <f>+'Ark1'!U1580</f>
        <v>305.85767991407101</v>
      </c>
      <c r="T59" s="76">
        <f>+'Ark1'!W1580</f>
        <v>73.469387755102048</v>
      </c>
      <c r="U59" s="66">
        <f>+'Ark1'!X1580</f>
        <v>20.408163265306126</v>
      </c>
      <c r="V59" s="76">
        <f>+'Ark1'!AG1580</f>
        <v>2526.0311493018262</v>
      </c>
      <c r="W59" s="66">
        <f>+'Ark1'!AH1580</f>
        <v>100</v>
      </c>
      <c r="X59" s="66">
        <f>+'Ark1'!AI1580</f>
        <v>20.837808807733619</v>
      </c>
      <c r="Y59" s="76">
        <f t="shared" si="22"/>
        <v>121.08230731778882</v>
      </c>
      <c r="Z59" s="66">
        <f t="shared" si="23"/>
        <v>77.631815703380624</v>
      </c>
      <c r="AA59" s="76">
        <f t="shared" si="24"/>
        <v>1.1109785202863962</v>
      </c>
      <c r="AB59" s="43"/>
      <c r="AD59" s="1"/>
      <c r="AE59" s="1"/>
      <c r="AF59" s="1"/>
      <c r="AJ59" s="1"/>
      <c r="AK59" s="1"/>
      <c r="AL59" s="1"/>
      <c r="AN59" s="4"/>
      <c r="AO59" s="13"/>
      <c r="AP59" s="3"/>
      <c r="AQ59" s="1"/>
      <c r="AR59" s="5"/>
    </row>
    <row r="60" spans="1:44" ht="15.6">
      <c r="A60" s="43"/>
      <c r="B60" s="51">
        <f>+'Ark1'!C1581</f>
        <v>2023</v>
      </c>
      <c r="C60" s="51">
        <f>+'Ark1'!AQ1581</f>
        <v>2600</v>
      </c>
      <c r="D60" s="52" t="str">
        <f>VLOOKUP(C60,RNR!$K$2:$L$27,2)</f>
        <v>2551 - 2600 dg</v>
      </c>
      <c r="E60" s="52" t="str">
        <f t="shared" si="15"/>
        <v>6,98 - 7,12</v>
      </c>
      <c r="F60" s="51">
        <f>+'Ark1'!Q1581</f>
        <v>812</v>
      </c>
      <c r="G60" s="50"/>
      <c r="H60" s="76">
        <f>+'Ark1'!R1581</f>
        <v>908</v>
      </c>
      <c r="I60" s="69">
        <f>+'Ark1'!AE1581</f>
        <v>1.5911958502733776</v>
      </c>
      <c r="J60" s="69"/>
      <c r="K60" s="69">
        <f>+'Ark1'!AF1581</f>
        <v>1.6284813494038517</v>
      </c>
      <c r="L60" s="53">
        <f>+'Ark1'!S1581</f>
        <v>3.942668136714444</v>
      </c>
      <c r="M60" s="69"/>
      <c r="N60" s="43"/>
      <c r="O60" s="414">
        <f>+IF(H60=0,"",'Ark1'!AR1581)</f>
        <v>224.62775330396471</v>
      </c>
      <c r="P60" s="415">
        <f>+IF(H60=0,"",'Ark1'!AS1581)</f>
        <v>27.099885556673581</v>
      </c>
      <c r="Q60" s="427"/>
      <c r="R60" s="53">
        <f>+'Ark1'!T1581</f>
        <v>8.0859030837004404</v>
      </c>
      <c r="S60" s="296">
        <f>+'Ark1'!U1581</f>
        <v>306.98997797356839</v>
      </c>
      <c r="T60" s="76">
        <f>+'Ark1'!W1581</f>
        <v>74.33920704845815</v>
      </c>
      <c r="U60" s="66">
        <f>+'Ark1'!X1581</f>
        <v>21.916299559471369</v>
      </c>
      <c r="V60" s="76">
        <f>+'Ark1'!AG1581</f>
        <v>2575.5660792951544</v>
      </c>
      <c r="W60" s="66">
        <f>+'Ark1'!AH1581</f>
        <v>100</v>
      </c>
      <c r="X60" s="66">
        <f>+'Ark1'!AI1581</f>
        <v>21.916299559471369</v>
      </c>
      <c r="Y60" s="76">
        <f t="shared" si="22"/>
        <v>119.19320589032651</v>
      </c>
      <c r="Z60" s="66">
        <f t="shared" si="23"/>
        <v>77.863509513989499</v>
      </c>
      <c r="AA60" s="76">
        <f t="shared" si="24"/>
        <v>1.1182266009852218</v>
      </c>
      <c r="AB60" s="43"/>
      <c r="AD60" s="1"/>
      <c r="AE60" s="1"/>
      <c r="AF60" s="1"/>
      <c r="AG60">
        <v>2850</v>
      </c>
      <c r="AH60" t="s">
        <v>788</v>
      </c>
      <c r="AI60" t="s">
        <v>847</v>
      </c>
      <c r="AJ60" s="1"/>
      <c r="AK60" s="1"/>
      <c r="AL60" s="1"/>
      <c r="AN60" s="4"/>
      <c r="AO60" s="13"/>
      <c r="AP60" s="3"/>
      <c r="AQ60" s="1"/>
      <c r="AR60" s="5"/>
    </row>
    <row r="61" spans="1:44" ht="15.6">
      <c r="A61" s="43"/>
      <c r="B61" s="51">
        <f>+'Ark1'!C1582</f>
        <v>2023</v>
      </c>
      <c r="C61" s="51">
        <f>+'Ark1'!AQ1582</f>
        <v>2650</v>
      </c>
      <c r="D61" s="52" t="str">
        <f>VLOOKUP(C61,RNR!$K$2:$L$27,2)</f>
        <v>2601 - 2650 dg</v>
      </c>
      <c r="E61" s="52" t="str">
        <f t="shared" si="15"/>
        <v>7,12 - 7,26</v>
      </c>
      <c r="F61" s="51">
        <f>+'Ark1'!Q1582</f>
        <v>672</v>
      </c>
      <c r="G61" s="50"/>
      <c r="H61" s="76">
        <f>+'Ark1'!R1582</f>
        <v>735</v>
      </c>
      <c r="I61" s="69">
        <f>+'Ark1'!AE1582</f>
        <v>1.2880274779195291</v>
      </c>
      <c r="J61" s="69"/>
      <c r="K61" s="69">
        <f>+'Ark1'!AF1582</f>
        <v>1.3092668286924396</v>
      </c>
      <c r="L61" s="53">
        <f>+'Ark1'!S1582</f>
        <v>3.9073569482288826</v>
      </c>
      <c r="M61" s="69"/>
      <c r="N61" s="43"/>
      <c r="O61" s="414">
        <f>+IF(H61=0,"",'Ark1'!AR1582)</f>
        <v>224.28435374149663</v>
      </c>
      <c r="P61" s="415">
        <f>+IF(H61=0,"",'Ark1'!AS1582)</f>
        <v>27.080174294930995</v>
      </c>
      <c r="Q61" s="427"/>
      <c r="R61" s="53">
        <f>+'Ark1'!T1582</f>
        <v>8.165986394557823</v>
      </c>
      <c r="S61" s="296">
        <f>+'Ark1'!U1582</f>
        <v>304.90748299319705</v>
      </c>
      <c r="T61" s="76">
        <f>+'Ark1'!W1582</f>
        <v>74.557823129251702</v>
      </c>
      <c r="U61" s="66">
        <f>+'Ark1'!X1582</f>
        <v>19.319727891156464</v>
      </c>
      <c r="V61" s="76">
        <f>+'Ark1'!AG1582</f>
        <v>2624.8571428571422</v>
      </c>
      <c r="W61" s="66">
        <f>+'Ark1'!AH1582</f>
        <v>100</v>
      </c>
      <c r="X61" s="66">
        <f>+'Ark1'!AI1582</f>
        <v>20.952380952380953</v>
      </c>
      <c r="Y61" s="76">
        <f t="shared" si="22"/>
        <v>116.16155333364428</v>
      </c>
      <c r="Z61" s="66">
        <f t="shared" si="23"/>
        <v>78.034202411787533</v>
      </c>
      <c r="AA61" s="76">
        <f t="shared" si="24"/>
        <v>1.09375</v>
      </c>
      <c r="AB61" s="43"/>
      <c r="AD61" s="1"/>
      <c r="AE61" s="1"/>
      <c r="AF61" s="1"/>
      <c r="AG61">
        <v>2900</v>
      </c>
      <c r="AH61" t="s">
        <v>789</v>
      </c>
      <c r="AI61" t="s">
        <v>848</v>
      </c>
      <c r="AJ61" s="1"/>
      <c r="AK61" s="1"/>
      <c r="AL61" s="1"/>
      <c r="AN61" s="4"/>
      <c r="AO61" s="13"/>
      <c r="AP61" s="3"/>
      <c r="AQ61" s="1"/>
      <c r="AR61" s="5"/>
    </row>
    <row r="62" spans="1:44" ht="15.6">
      <c r="A62" s="43"/>
      <c r="B62" s="51">
        <f>+'Ark1'!C1583</f>
        <v>2023</v>
      </c>
      <c r="C62" s="51">
        <f>+'Ark1'!AQ1583</f>
        <v>2700</v>
      </c>
      <c r="D62" s="52" t="str">
        <f>VLOOKUP(C62,RNR!$K$2:$L$27,2)</f>
        <v>2651 - 2700 dg</v>
      </c>
      <c r="E62" s="52" t="str">
        <f t="shared" si="15"/>
        <v>7,26 - 7,39</v>
      </c>
      <c r="F62" s="51">
        <f>+'Ark1'!Q1583</f>
        <v>671</v>
      </c>
      <c r="G62" s="50"/>
      <c r="H62" s="76">
        <f>+'Ark1'!R1583</f>
        <v>726</v>
      </c>
      <c r="I62" s="69">
        <f>+'Ark1'!AE1583</f>
        <v>1.2722557128837797</v>
      </c>
      <c r="J62" s="69"/>
      <c r="K62" s="69">
        <f>+'Ark1'!AF1583</f>
        <v>1.2963545075923593</v>
      </c>
      <c r="L62" s="53">
        <f>+'Ark1'!S1583</f>
        <v>3.9862068965517241</v>
      </c>
      <c r="M62" s="69"/>
      <c r="N62" s="43"/>
      <c r="O62" s="414">
        <f>+IF(H62=0,"",'Ark1'!AR1583)</f>
        <v>224.08953168044073</v>
      </c>
      <c r="P62" s="415">
        <f>+IF(H62=0,"",'Ark1'!AS1583)</f>
        <v>27.178257203816443</v>
      </c>
      <c r="Q62" s="427"/>
      <c r="R62" s="53">
        <f>+'Ark1'!T1583</f>
        <v>7.9972451790633619</v>
      </c>
      <c r="S62" s="296">
        <f>+'Ark1'!U1583</f>
        <v>305.64297520661177</v>
      </c>
      <c r="T62" s="76">
        <f>+'Ark1'!W1583</f>
        <v>69.559228650137712</v>
      </c>
      <c r="U62" s="66">
        <f>+'Ark1'!X1583</f>
        <v>23.966942148760328</v>
      </c>
      <c r="V62" s="76">
        <f>+'Ark1'!AG1583</f>
        <v>2675.1404958677681</v>
      </c>
      <c r="W62" s="66">
        <f>+'Ark1'!AH1583</f>
        <v>100</v>
      </c>
      <c r="X62" s="66">
        <f>+'Ark1'!AI1583</f>
        <v>27.685950413223143</v>
      </c>
      <c r="Y62" s="76">
        <f t="shared" si="22"/>
        <v>114.25305537362689</v>
      </c>
      <c r="Z62" s="66">
        <f t="shared" si="23"/>
        <v>76.675140839028899</v>
      </c>
      <c r="AA62" s="76">
        <f t="shared" si="24"/>
        <v>1.0819672131147542</v>
      </c>
      <c r="AB62" s="43"/>
      <c r="AD62" s="1"/>
      <c r="AE62" s="1"/>
      <c r="AF62" s="1"/>
      <c r="AG62">
        <v>2950</v>
      </c>
      <c r="AH62" t="s">
        <v>790</v>
      </c>
      <c r="AI62" t="s">
        <v>849</v>
      </c>
      <c r="AJ62" s="1"/>
      <c r="AK62" s="1"/>
      <c r="AL62" s="1"/>
      <c r="AN62" s="4"/>
      <c r="AO62" s="13"/>
      <c r="AP62" s="3"/>
      <c r="AQ62" s="13"/>
      <c r="AR62" s="5"/>
    </row>
    <row r="63" spans="1:44" ht="15.6">
      <c r="A63" s="43"/>
      <c r="B63" s="51">
        <f>+'Ark1'!C1584</f>
        <v>2023</v>
      </c>
      <c r="C63" s="51">
        <f>+'Ark1'!AQ1584</f>
        <v>2750</v>
      </c>
      <c r="D63" s="52" t="str">
        <f>VLOOKUP(C63,RNR!$K$2:$L$27,2)</f>
        <v>2701 - 2750 dg</v>
      </c>
      <c r="E63" s="52" t="str">
        <f t="shared" ref="E63:E64" si="25">VLOOKUP(C63,$AG$1:$AI$63,3)</f>
        <v>7,40 - 7,53</v>
      </c>
      <c r="F63" s="51">
        <f>+'Ark1'!Q1584</f>
        <v>727</v>
      </c>
      <c r="G63" s="50"/>
      <c r="H63" s="76">
        <f>+'Ark1'!R1584</f>
        <v>816</v>
      </c>
      <c r="I63" s="69">
        <f>+'Ark1'!AE1584</f>
        <v>1.4299733632412737</v>
      </c>
      <c r="J63" s="69"/>
      <c r="K63" s="69">
        <f>+'Ark1'!AF1584</f>
        <v>1.4856138950675641</v>
      </c>
      <c r="L63" s="53">
        <f>+'Ark1'!S1584</f>
        <v>4.2871165644171763</v>
      </c>
      <c r="M63" s="69"/>
      <c r="N63" s="43"/>
      <c r="O63" s="414">
        <f>+IF(H63=0,"",'Ark1'!AR1584)</f>
        <v>223.09313725490196</v>
      </c>
      <c r="P63" s="415">
        <f>+IF(H63=0,"",'Ark1'!AS1584)</f>
        <v>28.073865470197568</v>
      </c>
      <c r="Q63" s="427"/>
      <c r="R63" s="53">
        <f>+'Ark1'!T1584</f>
        <v>8.2598039215686274</v>
      </c>
      <c r="S63" s="296">
        <f>+'Ark1'!U1584</f>
        <v>311.63272058823514</v>
      </c>
      <c r="T63" s="76">
        <f>+'Ark1'!W1584</f>
        <v>74.142156862745054</v>
      </c>
      <c r="U63" s="66">
        <f>+'Ark1'!X1584</f>
        <v>24.019607843137258</v>
      </c>
      <c r="V63" s="76">
        <f>+'Ark1'!AG1584</f>
        <v>2725.377450980392</v>
      </c>
      <c r="W63" s="66">
        <f>+'Ark1'!AH1584</f>
        <v>100</v>
      </c>
      <c r="X63" s="66">
        <f>+'Ark1'!AI1584</f>
        <v>37.009803921568626</v>
      </c>
      <c r="Y63" s="76">
        <f t="shared" ref="Y63:Y64" si="26">1000*S63/V63</f>
        <v>114.3447930399998</v>
      </c>
      <c r="Z63" s="66">
        <f t="shared" ref="Z63:Z64" si="27">+S63/L63</f>
        <v>72.690517252264385</v>
      </c>
      <c r="AA63" s="76">
        <f t="shared" ref="AA63:AA64" si="28">+H63/F63</f>
        <v>1.1224209078404401</v>
      </c>
      <c r="AB63" s="43"/>
      <c r="AG63">
        <v>3000</v>
      </c>
      <c r="AH63" t="s">
        <v>754</v>
      </c>
      <c r="AI63" t="s">
        <v>850</v>
      </c>
      <c r="AN63" s="13"/>
      <c r="AO63" s="13"/>
      <c r="AP63" s="3"/>
    </row>
    <row r="64" spans="1:44" ht="15.6">
      <c r="A64" s="43"/>
      <c r="B64" s="51">
        <f>+'Ark1'!C1585</f>
        <v>2023</v>
      </c>
      <c r="C64" s="51">
        <f>+'Ark1'!AQ1585</f>
        <v>2800</v>
      </c>
      <c r="D64" s="52" t="str">
        <f>VLOOKUP(C64,RNR!$K$2:$L$27,2)</f>
        <v>2701 - 2750 dg</v>
      </c>
      <c r="E64" s="52" t="str">
        <f t="shared" si="25"/>
        <v>7,53 - 7,67</v>
      </c>
      <c r="F64" s="51">
        <f>+'Ark1'!Q1585</f>
        <v>758</v>
      </c>
      <c r="G64" s="50"/>
      <c r="H64" s="76">
        <f>+'Ark1'!R1585</f>
        <v>879</v>
      </c>
      <c r="I64" s="69">
        <f>+'Ark1'!AE1585</f>
        <v>1.5403757184915183</v>
      </c>
      <c r="J64" s="69"/>
      <c r="K64" s="69">
        <f>+'Ark1'!AF1585</f>
        <v>1.5893085616741152</v>
      </c>
      <c r="L64" s="53">
        <f>+'Ark1'!S1585</f>
        <v>4.4652223489167628</v>
      </c>
      <c r="M64" s="69"/>
      <c r="N64" s="43"/>
      <c r="O64" s="414">
        <f>+IF(H64=0,"",'Ark1'!AR1585)</f>
        <v>221.71672354948805</v>
      </c>
      <c r="P64" s="415">
        <f>+IF(H64=0,"",'Ark1'!AS1585)</f>
        <v>28.402750739895648</v>
      </c>
      <c r="Q64" s="427"/>
      <c r="R64" s="53">
        <f>+'Ark1'!T1585</f>
        <v>8.1649601820250268</v>
      </c>
      <c r="S64" s="296">
        <f>+'Ark1'!U1585</f>
        <v>309.48998862343626</v>
      </c>
      <c r="T64" s="76">
        <f>+'Ark1'!W1585</f>
        <v>72.241183162684877</v>
      </c>
      <c r="U64" s="66">
        <f>+'Ark1'!X1585</f>
        <v>26.734926052332192</v>
      </c>
      <c r="V64" s="76">
        <f>+'Ark1'!AG1585</f>
        <v>2775</v>
      </c>
      <c r="W64" s="66">
        <f>+'Ark1'!AH1585</f>
        <v>99.886234357224097</v>
      </c>
      <c r="X64" s="66">
        <f>+'Ark1'!AI1585</f>
        <v>48.009101251422081</v>
      </c>
      <c r="Y64" s="76">
        <f t="shared" si="26"/>
        <v>111.52792382826532</v>
      </c>
      <c r="Z64" s="66">
        <f t="shared" si="27"/>
        <v>69.311215531857385</v>
      </c>
      <c r="AA64" s="76">
        <f t="shared" si="28"/>
        <v>1.1596306068601583</v>
      </c>
      <c r="AB64" s="43"/>
      <c r="AP64" s="3"/>
    </row>
    <row r="65" spans="1:42" ht="15.6">
      <c r="A65" s="43"/>
      <c r="B65" s="51">
        <f>+'Ark1'!C1586</f>
        <v>2023</v>
      </c>
      <c r="C65" s="51">
        <f>+'Ark1'!AQ1586</f>
        <v>2850</v>
      </c>
      <c r="D65" s="52" t="str">
        <f>VLOOKUP(C65,RNR!$K$2:$L$27,2)</f>
        <v>2701 - 2750 dg</v>
      </c>
      <c r="E65" s="52" t="str">
        <f t="shared" ref="E65:E71" si="29">VLOOKUP(C65,$AG$1:$AI$63,3)</f>
        <v>7,67 - 7,80</v>
      </c>
      <c r="F65" s="51">
        <f>+'Ark1'!Q1586</f>
        <v>591</v>
      </c>
      <c r="G65" s="50"/>
      <c r="H65" s="76">
        <f>+'Ark1'!R1586</f>
        <v>669</v>
      </c>
      <c r="I65" s="69">
        <f>+'Ark1'!AE1586</f>
        <v>1.1723678676573672</v>
      </c>
      <c r="J65" s="69"/>
      <c r="K65" s="69">
        <f>+'Ark1'!AF1586</f>
        <v>1.2042874731844764</v>
      </c>
      <c r="L65" s="53">
        <f>+'Ark1'!S1586</f>
        <v>4.2889221556886223</v>
      </c>
      <c r="M65" s="69"/>
      <c r="N65" s="43"/>
      <c r="O65" s="414">
        <f>+IF(H65=0,"",'Ark1'!AR1586)</f>
        <v>222.3333333333334</v>
      </c>
      <c r="P65" s="415">
        <f>+IF(H65=0,"",'Ark1'!AS1586)</f>
        <v>27.975973977764223</v>
      </c>
      <c r="Q65" s="427"/>
      <c r="R65" s="53">
        <f>+'Ark1'!T1586</f>
        <v>8.1973094170403584</v>
      </c>
      <c r="S65" s="296">
        <f>+'Ark1'!U1586</f>
        <v>308.12810164424474</v>
      </c>
      <c r="T65" s="76">
        <f>+'Ark1'!W1586</f>
        <v>75.037369207772798</v>
      </c>
      <c r="U65" s="66">
        <f>+'Ark1'!X1586</f>
        <v>23.318385650224208</v>
      </c>
      <c r="V65" s="76">
        <f>+'Ark1'!AG1586</f>
        <v>2824.5067264573995</v>
      </c>
      <c r="W65" s="66">
        <f>+'Ark1'!AH1586</f>
        <v>100</v>
      </c>
      <c r="X65" s="66">
        <f>+'Ark1'!AI1586</f>
        <v>38.266068759342311</v>
      </c>
      <c r="Y65" s="76">
        <f t="shared" ref="Y65:Y71" si="30">1000*S65/V65</f>
        <v>109.09094276815915</v>
      </c>
      <c r="Z65" s="66">
        <f t="shared" ref="Z65:Z71" si="31">+S65/L65</f>
        <v>71.842782512515015</v>
      </c>
      <c r="AA65" s="76">
        <f t="shared" ref="AA65:AA71" si="32">+H65/F65</f>
        <v>1.131979695431472</v>
      </c>
      <c r="AB65" s="43"/>
      <c r="AP65" s="3"/>
    </row>
    <row r="66" spans="1:42" ht="15.6">
      <c r="A66" s="43"/>
      <c r="B66" s="51">
        <f>+'Ark1'!C1587</f>
        <v>2023</v>
      </c>
      <c r="C66" s="51">
        <f>+'Ark1'!AQ1587</f>
        <v>2900</v>
      </c>
      <c r="D66" s="52" t="str">
        <f>VLOOKUP(C66,RNR!$K$2:$L$27,2)</f>
        <v>2701 - 2750 dg</v>
      </c>
      <c r="E66" s="52" t="str">
        <f t="shared" si="29"/>
        <v>7,81 - 7,94</v>
      </c>
      <c r="F66" s="51">
        <f>+'Ark1'!Q1587</f>
        <v>477</v>
      </c>
      <c r="G66" s="50"/>
      <c r="H66" s="76">
        <f>+'Ark1'!R1587</f>
        <v>507</v>
      </c>
      <c r="I66" s="69">
        <f>+'Ark1'!AE1587</f>
        <v>0.88847609701387908</v>
      </c>
      <c r="J66" s="69"/>
      <c r="K66" s="69">
        <f>+'Ark1'!AF1587</f>
        <v>0.90116807718156611</v>
      </c>
      <c r="L66" s="53">
        <f>+'Ark1'!S1587</f>
        <v>4.0296442687747032</v>
      </c>
      <c r="M66" s="69"/>
      <c r="N66" s="43"/>
      <c r="O66" s="414">
        <f>+IF(H66=0,"",'Ark1'!AR1587)</f>
        <v>223.08284023668639</v>
      </c>
      <c r="P66" s="415">
        <f>+IF(H66=0,"",'Ark1'!AS1587)</f>
        <v>27.380639515994378</v>
      </c>
      <c r="Q66" s="427"/>
      <c r="R66" s="53">
        <f>+'Ark1'!T1587</f>
        <v>8.0848126232741624</v>
      </c>
      <c r="S66" s="296">
        <f>+'Ark1'!U1587</f>
        <v>304.24615384615379</v>
      </c>
      <c r="T66" s="76">
        <f>+'Ark1'!W1587</f>
        <v>69.822485207100598</v>
      </c>
      <c r="U66" s="66">
        <f>+'Ark1'!X1587</f>
        <v>21.696252465483234</v>
      </c>
      <c r="V66" s="76">
        <f>+'Ark1'!AG1587</f>
        <v>2873.4871794871801</v>
      </c>
      <c r="W66" s="66">
        <f>+'Ark1'!AH1587</f>
        <v>100</v>
      </c>
      <c r="X66" s="66">
        <f>+'Ark1'!AI1587</f>
        <v>26.232741617357004</v>
      </c>
      <c r="Y66" s="76">
        <f t="shared" si="30"/>
        <v>105.8804632984134</v>
      </c>
      <c r="Z66" s="66">
        <f t="shared" si="31"/>
        <v>75.501988154072507</v>
      </c>
      <c r="AA66" s="76">
        <f t="shared" si="32"/>
        <v>1.0628930817610063</v>
      </c>
      <c r="AB66" s="43"/>
      <c r="AP66" s="3"/>
    </row>
    <row r="67" spans="1:42" ht="15.6">
      <c r="A67" s="43"/>
      <c r="B67" s="51">
        <f>+'Ark1'!C1588</f>
        <v>2023</v>
      </c>
      <c r="C67" s="51">
        <f>+'Ark1'!AQ1588</f>
        <v>2950</v>
      </c>
      <c r="D67" s="52" t="str">
        <f>VLOOKUP(C67,RNR!$K$2:$L$27,2)</f>
        <v>2701 - 2750 dg</v>
      </c>
      <c r="E67" s="52" t="str">
        <f t="shared" si="29"/>
        <v>7,94 - 8,08</v>
      </c>
      <c r="F67" s="51">
        <f>+'Ark1'!Q1588</f>
        <v>478</v>
      </c>
      <c r="G67" s="50"/>
      <c r="H67" s="76">
        <f>+'Ark1'!R1588</f>
        <v>523</v>
      </c>
      <c r="I67" s="69">
        <f>+'Ark1'!AE1588</f>
        <v>0.91651479041076667</v>
      </c>
      <c r="J67" s="69"/>
      <c r="K67" s="69">
        <f>+'Ark1'!AF1588</f>
        <v>0.93391216246875297</v>
      </c>
      <c r="L67" s="53">
        <f>+'Ark1'!S1588</f>
        <v>4.1032504780114722</v>
      </c>
      <c r="M67" s="69"/>
      <c r="N67" s="43"/>
      <c r="O67" s="414">
        <f>+IF(H67=0,"",'Ark1'!AR1588)</f>
        <v>223.21223709369019</v>
      </c>
      <c r="P67" s="415">
        <f>+IF(H67=0,"",'Ark1'!AS1588)</f>
        <v>27.477957531730404</v>
      </c>
      <c r="Q67" s="427"/>
      <c r="R67" s="53">
        <f>+'Ark1'!T1588</f>
        <v>8.0439770554493304</v>
      </c>
      <c r="S67" s="296">
        <f>+'Ark1'!U1588</f>
        <v>305.65506692160631</v>
      </c>
      <c r="T67" s="76">
        <f>+'Ark1'!W1588</f>
        <v>73.996175908221801</v>
      </c>
      <c r="U67" s="66">
        <f>+'Ark1'!X1588</f>
        <v>22.370936902485656</v>
      </c>
      <c r="V67" s="76">
        <f>+'Ark1'!AG1588</f>
        <v>2927</v>
      </c>
      <c r="W67" s="66">
        <f>+'Ark1'!AH1588</f>
        <v>100</v>
      </c>
      <c r="X67" s="66">
        <f>+'Ark1'!AI1588</f>
        <v>29.254302103250488</v>
      </c>
      <c r="Y67" s="76">
        <f t="shared" si="30"/>
        <v>104.4260563449287</v>
      </c>
      <c r="Z67" s="66">
        <f t="shared" si="31"/>
        <v>74.490959925442723</v>
      </c>
      <c r="AA67" s="76">
        <f t="shared" si="32"/>
        <v>1.094142259414226</v>
      </c>
      <c r="AB67" s="43"/>
      <c r="AP67" s="3"/>
    </row>
    <row r="68" spans="1:42" ht="15.6">
      <c r="A68" s="43"/>
      <c r="B68" s="51">
        <f>+'Ark1'!C1589</f>
        <v>2023</v>
      </c>
      <c r="C68" s="51">
        <f>+'Ark1'!AQ1589</f>
        <v>3000</v>
      </c>
      <c r="D68" s="52" t="str">
        <f>VLOOKUP(C68,RNR!$K$2:$L$27,2)</f>
        <v>2701 - 2750 dg</v>
      </c>
      <c r="E68" s="52" t="str">
        <f t="shared" si="29"/>
        <v>8,08 - 8,21</v>
      </c>
      <c r="F68" s="51">
        <f>+'Ark1'!Q1589</f>
        <v>408</v>
      </c>
      <c r="G68" s="50"/>
      <c r="H68" s="76">
        <f>+'Ark1'!R1589</f>
        <v>448</v>
      </c>
      <c r="I68" s="69">
        <f>+'Ark1'!AE1589</f>
        <v>0.78508341511285573</v>
      </c>
      <c r="J68" s="69"/>
      <c r="K68" s="69">
        <f>+'Ark1'!AF1589</f>
        <v>0.81066966019082898</v>
      </c>
      <c r="L68" s="53">
        <f>+'Ark1'!S1589</f>
        <v>4.3504464285714306</v>
      </c>
      <c r="M68" s="69"/>
      <c r="N68" s="43"/>
      <c r="O68" s="414">
        <f>+IF(H68=0,"",'Ark1'!AR1589)</f>
        <v>222.06919642857139</v>
      </c>
      <c r="P68" s="415">
        <f>+IF(H68=0,"",'Ark1'!AS1589)</f>
        <v>28.27021120120056</v>
      </c>
      <c r="Q68" s="427"/>
      <c r="R68" s="53">
        <f>+'Ark1'!T1589</f>
        <v>8.1763392857142883</v>
      </c>
      <c r="S68" s="296">
        <f>+'Ark1'!U1589</f>
        <v>309.73705357142836</v>
      </c>
      <c r="T68" s="76">
        <f>+'Ark1'!W1589</f>
        <v>73.4375</v>
      </c>
      <c r="U68" s="66">
        <f>+'Ark1'!X1589</f>
        <v>24.330357142857139</v>
      </c>
      <c r="V68" s="76">
        <f>+'Ark1'!AG1589</f>
        <v>2975.0915178571422</v>
      </c>
      <c r="W68" s="66">
        <f>+'Ark1'!AH1589</f>
        <v>100</v>
      </c>
      <c r="X68" s="66">
        <f>+'Ark1'!AI1589</f>
        <v>35.267857142857153</v>
      </c>
      <c r="Y68" s="76">
        <f t="shared" si="30"/>
        <v>104.1100926517116</v>
      </c>
      <c r="Z68" s="66">
        <f t="shared" si="31"/>
        <v>71.196613648024552</v>
      </c>
      <c r="AA68" s="76">
        <f t="shared" si="32"/>
        <v>1.0980392156862746</v>
      </c>
      <c r="AB68" s="43"/>
      <c r="AP68" s="3"/>
    </row>
    <row r="69" spans="1:42" ht="15.6">
      <c r="A69" s="43"/>
      <c r="B69" s="51">
        <f>+'Ark1'!C1590</f>
        <v>2023</v>
      </c>
      <c r="C69" s="51">
        <f>+'Ark1'!AQ1590</f>
        <v>3100</v>
      </c>
      <c r="D69" s="52" t="str">
        <f>VLOOKUP(C69,RNR!$K$2:$L$27,2)</f>
        <v>2701 - 2750 dg</v>
      </c>
      <c r="E69" s="52" t="str">
        <f t="shared" si="29"/>
        <v>8,08 - 8,21</v>
      </c>
      <c r="F69" s="51">
        <f>+'Ark1'!Q1590</f>
        <v>689</v>
      </c>
      <c r="G69" s="50"/>
      <c r="H69" s="76">
        <f>+'Ark1'!R1590</f>
        <v>805</v>
      </c>
      <c r="I69" s="69">
        <f>+'Ark1'!AE1590</f>
        <v>1.4106967615309125</v>
      </c>
      <c r="J69" s="69"/>
      <c r="K69" s="69">
        <f>+'Ark1'!AF1590</f>
        <v>1.4649204136773739</v>
      </c>
      <c r="L69" s="53">
        <f>+'Ark1'!S1590</f>
        <v>4.4502487562189055</v>
      </c>
      <c r="M69" s="69"/>
      <c r="N69" s="43"/>
      <c r="O69" s="414">
        <f>+IF(H69=0,"",'Ark1'!AR1590)</f>
        <v>222.07329192546587</v>
      </c>
      <c r="P69" s="415">
        <f>+IF(H69=0,"",'Ark1'!AS1590)</f>
        <v>28.397273507687601</v>
      </c>
      <c r="Q69" s="427"/>
      <c r="R69" s="53">
        <f>+'Ark1'!T1590</f>
        <v>8.1192546583850937</v>
      </c>
      <c r="S69" s="296">
        <f>+'Ark1'!U1590</f>
        <v>311.49093167701881</v>
      </c>
      <c r="T69" s="76">
        <f>+'Ark1'!W1590</f>
        <v>71.925465838509325</v>
      </c>
      <c r="U69" s="66">
        <f>+'Ark1'!X1590</f>
        <v>26.459627329192539</v>
      </c>
      <c r="V69" s="76">
        <f>+'Ark1'!AG1590</f>
        <v>3050.1950310559</v>
      </c>
      <c r="W69" s="66">
        <f>+'Ark1'!AH1590</f>
        <v>100</v>
      </c>
      <c r="X69" s="66">
        <f>+'Ark1'!AI1590</f>
        <v>44.720496894409933</v>
      </c>
      <c r="Y69" s="76">
        <f t="shared" si="30"/>
        <v>102.12164419177766</v>
      </c>
      <c r="Z69" s="66">
        <f t="shared" si="31"/>
        <v>69.99404948807242</v>
      </c>
      <c r="AA69" s="76">
        <f t="shared" si="32"/>
        <v>1.1683599419448476</v>
      </c>
      <c r="AB69" s="43"/>
      <c r="AP69" s="3"/>
    </row>
    <row r="70" spans="1:42" ht="15.6">
      <c r="A70" s="43"/>
      <c r="B70" s="51">
        <f>+'Ark1'!C1591</f>
        <v>2023</v>
      </c>
      <c r="C70" s="51">
        <f>+'Ark1'!AQ1591</f>
        <v>3200</v>
      </c>
      <c r="D70" s="52" t="str">
        <f>VLOOKUP(C70,RNR!$K$2:$L$27,2)</f>
        <v>2701 - 2750 dg</v>
      </c>
      <c r="E70" s="52" t="str">
        <f t="shared" si="29"/>
        <v>8,08 - 8,21</v>
      </c>
      <c r="F70" s="51">
        <f>+'Ark1'!Q1591</f>
        <v>798</v>
      </c>
      <c r="G70" s="50"/>
      <c r="H70" s="76">
        <f>+'Ark1'!R1591</f>
        <v>946</v>
      </c>
      <c r="I70" s="69">
        <f>+'Ark1'!AE1591</f>
        <v>1.6577877470909861</v>
      </c>
      <c r="J70" s="69"/>
      <c r="K70" s="69">
        <f>+'Ark1'!AF1591</f>
        <v>1.7223162185619296</v>
      </c>
      <c r="L70" s="53">
        <f>+'Ark1'!S1591</f>
        <v>4.6543340380549685</v>
      </c>
      <c r="M70" s="69"/>
      <c r="N70" s="43"/>
      <c r="O70" s="414">
        <f>+IF(H70=0,"",'Ark1'!AR1591)</f>
        <v>220.92811839323471</v>
      </c>
      <c r="P70" s="415">
        <f>+IF(H70=0,"",'Ark1'!AS1591)</f>
        <v>28.852307594837555</v>
      </c>
      <c r="Q70" s="427"/>
      <c r="R70" s="53">
        <f>+'Ark1'!T1591</f>
        <v>8.1786469344608879</v>
      </c>
      <c r="S70" s="296">
        <f>+'Ark1'!U1591</f>
        <v>311.636997885835</v>
      </c>
      <c r="T70" s="76">
        <f>+'Ark1'!W1591</f>
        <v>70.613107822410157</v>
      </c>
      <c r="U70" s="66">
        <f>+'Ark1'!X1591</f>
        <v>27.695560253699782</v>
      </c>
      <c r="V70" s="76">
        <f>+'Ark1'!AG1591</f>
        <v>3147.2219873150102</v>
      </c>
      <c r="W70" s="66">
        <f>+'Ark1'!AH1591</f>
        <v>100</v>
      </c>
      <c r="X70" s="66">
        <f>+'Ark1'!AI1591</f>
        <v>56.976744186046496</v>
      </c>
      <c r="Y70" s="76">
        <f t="shared" si="30"/>
        <v>99.019706630768013</v>
      </c>
      <c r="Z70" s="66">
        <f t="shared" si="31"/>
        <v>66.956302521008382</v>
      </c>
      <c r="AA70" s="76">
        <f t="shared" si="32"/>
        <v>1.1854636591478698</v>
      </c>
      <c r="AB70" s="43"/>
      <c r="AP70" s="3"/>
    </row>
    <row r="71" spans="1:42" ht="15.6">
      <c r="A71" s="43"/>
      <c r="B71" s="51">
        <f>+'Ark1'!C1592</f>
        <v>2023</v>
      </c>
      <c r="C71" s="51">
        <f>+'Ark1'!AQ1592</f>
        <v>3300</v>
      </c>
      <c r="D71" s="52" t="str">
        <f>VLOOKUP(C71,RNR!$K$2:$L$27,2)</f>
        <v>2701 - 2750 dg</v>
      </c>
      <c r="E71" s="52" t="str">
        <f t="shared" si="29"/>
        <v>8,08 - 8,21</v>
      </c>
      <c r="F71" s="51">
        <f>+'Ark1'!Q1592</f>
        <v>496</v>
      </c>
      <c r="G71" s="50"/>
      <c r="H71" s="76">
        <f>+'Ark1'!R1592</f>
        <v>566</v>
      </c>
      <c r="I71" s="69">
        <f>+'Ark1'!AE1592</f>
        <v>0.99186877891490244</v>
      </c>
      <c r="J71" s="69"/>
      <c r="K71" s="69">
        <f>+'Ark1'!AF1592</f>
        <v>1.0434256110025837</v>
      </c>
      <c r="L71" s="53">
        <f>+'Ark1'!S1592</f>
        <v>4.6400709219858163</v>
      </c>
      <c r="M71" s="69"/>
      <c r="N71" s="43"/>
      <c r="O71" s="414">
        <f>+IF(H71=0,"",'Ark1'!AR1592)</f>
        <v>221.75795053003537</v>
      </c>
      <c r="P71" s="415">
        <f>+IF(H71=0,"",'Ark1'!AS1592)</f>
        <v>28.898172867388791</v>
      </c>
      <c r="Q71" s="427"/>
      <c r="R71" s="53">
        <f>+'Ark1'!T1592</f>
        <v>8.1342756183745593</v>
      </c>
      <c r="S71" s="296">
        <f>+'Ark1'!U1592</f>
        <v>315.55300353356887</v>
      </c>
      <c r="T71" s="76">
        <f>+'Ark1'!W1592</f>
        <v>69.964664310954049</v>
      </c>
      <c r="U71" s="66">
        <f>+'Ark1'!X1592</f>
        <v>28.091872791519435</v>
      </c>
      <c r="V71" s="76">
        <f>+'Ark1'!AG1592</f>
        <v>3251.9734982332152</v>
      </c>
      <c r="W71" s="66">
        <f>+'Ark1'!AH1592</f>
        <v>100</v>
      </c>
      <c r="X71" s="66">
        <f>+'Ark1'!AI1592</f>
        <v>48.056537102473513</v>
      </c>
      <c r="Y71" s="76">
        <f t="shared" si="30"/>
        <v>97.034309690717848</v>
      </c>
      <c r="Z71" s="66">
        <f t="shared" si="31"/>
        <v>68.00607336374965</v>
      </c>
      <c r="AA71" s="76">
        <f t="shared" si="32"/>
        <v>1.1411290322580645</v>
      </c>
      <c r="AB71" s="43"/>
      <c r="AP71" s="3"/>
    </row>
    <row r="72" spans="1:42" ht="15.6">
      <c r="A72" s="43"/>
      <c r="B72" s="51">
        <f>+'Ark1'!C1593</f>
        <v>2023</v>
      </c>
      <c r="C72" s="51">
        <f>+'Ark1'!AQ1593</f>
        <v>3400</v>
      </c>
      <c r="D72" s="52" t="str">
        <f>VLOOKUP(C72,RNR!$K$2:$L$27,2)</f>
        <v>2701 - 2750 dg</v>
      </c>
      <c r="E72" s="52" t="str">
        <f t="shared" ref="E72:E75" si="33">VLOOKUP(C72,$AG$1:$AI$63,3)</f>
        <v>8,08 - 8,21</v>
      </c>
      <c r="F72" s="51">
        <f>+'Ark1'!Q1593</f>
        <v>404</v>
      </c>
      <c r="G72" s="50"/>
      <c r="H72" s="76">
        <f>+'Ark1'!R1593</f>
        <v>443</v>
      </c>
      <c r="I72" s="69">
        <f>+'Ark1'!AE1593</f>
        <v>0.7763213234263282</v>
      </c>
      <c r="J72" s="69"/>
      <c r="K72" s="69">
        <f>+'Ark1'!AF1593</f>
        <v>0.81461544865838653</v>
      </c>
      <c r="L72" s="53">
        <f>+'Ark1'!S1593</f>
        <v>4.6681715575620757</v>
      </c>
      <c r="M72" s="69"/>
      <c r="N72" s="43"/>
      <c r="O72" s="414">
        <f>+IF(H72=0,"",'Ark1'!AR1593)</f>
        <v>221.02934537246037</v>
      </c>
      <c r="P72" s="415">
        <f>+IF(H72=0,"",'Ark1'!AS1593)</f>
        <v>29.073863627875191</v>
      </c>
      <c r="Q72" s="427"/>
      <c r="R72" s="53">
        <f>+'Ark1'!T1593</f>
        <v>8.106094808126409</v>
      </c>
      <c r="S72" s="296">
        <f>+'Ark1'!U1593</f>
        <v>314.75756207674931</v>
      </c>
      <c r="T72" s="76">
        <f>+'Ark1'!W1593</f>
        <v>72.686230248307012</v>
      </c>
      <c r="U72" s="66">
        <f>+'Ark1'!X1593</f>
        <v>28.893905191873593</v>
      </c>
      <c r="V72" s="76">
        <f>+'Ark1'!AG1593</f>
        <v>3348.3724604966137</v>
      </c>
      <c r="W72" s="66">
        <f>+'Ark1'!AH1593</f>
        <v>100</v>
      </c>
      <c r="X72" s="66">
        <f>+'Ark1'!AI1593</f>
        <v>49.209932279909687</v>
      </c>
      <c r="Y72" s="76">
        <f t="shared" ref="Y72:Y75" si="34">1000*S72/V72</f>
        <v>94.003151020441152</v>
      </c>
      <c r="Z72" s="66">
        <f t="shared" ref="Z72:Z75" si="35">+S72/L72</f>
        <v>67.426305609284327</v>
      </c>
      <c r="AA72" s="76">
        <f t="shared" ref="AA72:AA75" si="36">+H72/F72</f>
        <v>1.0965346534653466</v>
      </c>
      <c r="AB72" s="43"/>
      <c r="AP72" s="3"/>
    </row>
    <row r="73" spans="1:42" ht="15.6">
      <c r="A73" s="43"/>
      <c r="B73" s="51">
        <f>+'Ark1'!C1594</f>
        <v>2023</v>
      </c>
      <c r="C73" s="51">
        <f>+'Ark1'!AQ1594</f>
        <v>3500</v>
      </c>
      <c r="D73" s="52" t="str">
        <f>VLOOKUP(C73,RNR!$K$2:$L$27,2)</f>
        <v>2701 - 2750 dg</v>
      </c>
      <c r="E73" s="52" t="str">
        <f t="shared" si="33"/>
        <v>8,08 - 8,21</v>
      </c>
      <c r="F73" s="51">
        <f>+'Ark1'!Q1594</f>
        <v>440</v>
      </c>
      <c r="G73" s="50"/>
      <c r="H73" s="76">
        <f>+'Ark1'!R1594</f>
        <v>525</v>
      </c>
      <c r="I73" s="69">
        <f>+'Ark1'!AE1594</f>
        <v>0.92001962708537743</v>
      </c>
      <c r="J73" s="69"/>
      <c r="K73" s="69">
        <f>+'Ark1'!AF1594</f>
        <v>0.96510165150006411</v>
      </c>
      <c r="L73" s="53">
        <f>+'Ark1'!S1594</f>
        <v>4.92</v>
      </c>
      <c r="M73" s="69"/>
      <c r="N73" s="43"/>
      <c r="O73" s="414">
        <f>+IF(H73=0,"",'Ark1'!AR1594)</f>
        <v>219.58476190476193</v>
      </c>
      <c r="P73" s="415">
        <f>+IF(H73=0,"",'Ark1'!AS1594)</f>
        <v>29.609147670440599</v>
      </c>
      <c r="Q73" s="427"/>
      <c r="R73" s="53">
        <f>+'Ark1'!T1594</f>
        <v>8.3542857142857123</v>
      </c>
      <c r="S73" s="296">
        <f>+'Ark1'!U1594</f>
        <v>314.65961904761895</v>
      </c>
      <c r="T73" s="76">
        <f>+'Ark1'!W1594</f>
        <v>72.380952380952351</v>
      </c>
      <c r="U73" s="66">
        <f>+'Ark1'!X1594</f>
        <v>27.61904761904762</v>
      </c>
      <c r="V73" s="76">
        <f>+'Ark1'!AG1594</f>
        <v>3454.6647619047608</v>
      </c>
      <c r="W73" s="66">
        <f>+'Ark1'!AH1594</f>
        <v>100</v>
      </c>
      <c r="X73" s="66">
        <f>+'Ark1'!AI1594</f>
        <v>66.666666666666686</v>
      </c>
      <c r="Y73" s="76">
        <f t="shared" si="34"/>
        <v>91.08253354057095</v>
      </c>
      <c r="Z73" s="66">
        <f t="shared" si="35"/>
        <v>63.95520712349979</v>
      </c>
      <c r="AA73" s="76">
        <f t="shared" si="36"/>
        <v>1.1931818181818181</v>
      </c>
      <c r="AB73" s="43"/>
      <c r="AP73" s="3"/>
    </row>
    <row r="74" spans="1:42" ht="15.6">
      <c r="A74" s="43"/>
      <c r="B74" s="51">
        <f>+'Ark1'!C1595</f>
        <v>2023</v>
      </c>
      <c r="C74" s="51">
        <f>+'Ark1'!AQ1595</f>
        <v>3600</v>
      </c>
      <c r="D74" s="52" t="str">
        <f>VLOOKUP(C74,RNR!$K$2:$L$27,2)</f>
        <v>2701 - 2750 dg</v>
      </c>
      <c r="E74" s="52" t="str">
        <f t="shared" si="33"/>
        <v>8,08 - 8,21</v>
      </c>
      <c r="F74" s="51">
        <f>+'Ark1'!Q1595</f>
        <v>459</v>
      </c>
      <c r="G74" s="50"/>
      <c r="H74" s="76">
        <f>+'Ark1'!R1595</f>
        <v>523</v>
      </c>
      <c r="I74" s="69">
        <f>+'Ark1'!AE1595</f>
        <v>0.91651479041076667</v>
      </c>
      <c r="J74" s="69"/>
      <c r="K74" s="69">
        <f>+'Ark1'!AF1595</f>
        <v>0.99168402062389216</v>
      </c>
      <c r="L74" s="53">
        <f>+'Ark1'!S1595</f>
        <v>5.1529636711281057</v>
      </c>
      <c r="M74" s="69"/>
      <c r="N74" s="43"/>
      <c r="O74" s="414">
        <f>+IF(H74=0,"",'Ark1'!AR1595)</f>
        <v>220.68642447418745</v>
      </c>
      <c r="P74" s="415">
        <f>+IF(H74=0,"",'Ark1'!AS1595)</f>
        <v>30.142762189463731</v>
      </c>
      <c r="Q74" s="427"/>
      <c r="R74" s="53">
        <f>+'Ark1'!T1595</f>
        <v>8.3326959847036353</v>
      </c>
      <c r="S74" s="296">
        <f>+'Ark1'!U1595</f>
        <v>324.56290630975155</v>
      </c>
      <c r="T74" s="76">
        <f>+'Ark1'!W1595</f>
        <v>73.804971319311647</v>
      </c>
      <c r="U74" s="66">
        <f>+'Ark1'!X1595</f>
        <v>33.843212237093695</v>
      </c>
      <c r="V74" s="76">
        <f>+'Ark1'!AG1595</f>
        <v>3539.164435946464</v>
      </c>
      <c r="W74" s="66">
        <f>+'Ark1'!AH1595</f>
        <v>100</v>
      </c>
      <c r="X74" s="66">
        <f>+'Ark1'!AI1595</f>
        <v>69.024856596558351</v>
      </c>
      <c r="Y74" s="76">
        <f t="shared" si="34"/>
        <v>91.706082659862361</v>
      </c>
      <c r="Z74" s="66">
        <f t="shared" si="35"/>
        <v>62.985677179962934</v>
      </c>
      <c r="AA74" s="76">
        <f t="shared" si="36"/>
        <v>1.1394335511982572</v>
      </c>
      <c r="AB74" s="43"/>
      <c r="AP74" s="3"/>
    </row>
    <row r="75" spans="1:42" ht="15.6">
      <c r="A75" s="43"/>
      <c r="B75" s="51">
        <f>+'Ark1'!C1596</f>
        <v>2023</v>
      </c>
      <c r="C75" s="51">
        <f>+'Ark1'!AQ1596</f>
        <v>3700</v>
      </c>
      <c r="D75" s="52" t="str">
        <f>VLOOKUP(C75,RNR!$K$2:$L$27,2)</f>
        <v>2701 - 2750 dg</v>
      </c>
      <c r="E75" s="52" t="str">
        <f t="shared" si="33"/>
        <v>8,08 - 8,21</v>
      </c>
      <c r="F75" s="51">
        <f>+'Ark1'!Q1596</f>
        <v>1875</v>
      </c>
      <c r="G75" s="50"/>
      <c r="H75" s="76">
        <f>+'Ark1'!R1596</f>
        <v>3307</v>
      </c>
      <c r="I75" s="69">
        <f>+'Ark1'!AE1596</f>
        <v>5.7952474414692272</v>
      </c>
      <c r="J75" s="69"/>
      <c r="K75" s="69">
        <f>+'Ark1'!AF1596</f>
        <v>6.0246073167996492</v>
      </c>
      <c r="L75" s="53">
        <f>+'Ark1'!S1596</f>
        <v>5.0260606060606063</v>
      </c>
      <c r="M75" s="69"/>
      <c r="N75" s="43"/>
      <c r="O75" s="414">
        <f>+IF(H75=0,"",'Ark1'!AR1596)</f>
        <v>218.34230420320529</v>
      </c>
      <c r="P75" s="415">
        <f>+IF(H75=0,"",'Ark1'!AS1596)</f>
        <v>29.735364425142592</v>
      </c>
      <c r="Q75" s="427"/>
      <c r="R75" s="53">
        <f>+'Ark1'!T1596</f>
        <v>7.891744783791955</v>
      </c>
      <c r="S75" s="296">
        <f>+'Ark1'!U1596</f>
        <v>311.83280919262199</v>
      </c>
      <c r="T75" s="76">
        <f>+'Ark1'!W1596</f>
        <v>66.827940731781055</v>
      </c>
      <c r="U75" s="66">
        <f>+'Ark1'!X1596</f>
        <v>29.694587239189602</v>
      </c>
      <c r="V75" s="76">
        <f>+'Ark1'!AG1596</f>
        <v>4354.5400665255529</v>
      </c>
      <c r="W75" s="66">
        <f>+'Ark1'!AH1596</f>
        <v>99.879044451164177</v>
      </c>
      <c r="X75" s="66">
        <f>+'Ark1'!AI1596</f>
        <v>79.98185666767462</v>
      </c>
      <c r="Y75" s="76">
        <f t="shared" si="34"/>
        <v>71.610963368958167</v>
      </c>
      <c r="Z75" s="66">
        <f t="shared" si="35"/>
        <v>62.043185236684707</v>
      </c>
      <c r="AA75" s="76">
        <f t="shared" si="36"/>
        <v>1.7637333333333334</v>
      </c>
      <c r="AB75" s="43"/>
      <c r="AP75" s="3"/>
    </row>
    <row r="76" spans="1:42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P76" s="3"/>
    </row>
    <row r="77" spans="1:42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P77" s="3"/>
    </row>
    <row r="78" spans="1:42">
      <c r="H78" s="14"/>
      <c r="I78" s="68"/>
      <c r="J78" s="68"/>
      <c r="K78" s="68"/>
      <c r="L78" s="14"/>
      <c r="M78" s="68"/>
      <c r="N78" s="68"/>
      <c r="R78" s="14"/>
      <c r="AP78" s="3"/>
    </row>
    <row r="79" spans="1:42">
      <c r="H79" s="14"/>
      <c r="I79" s="68"/>
      <c r="J79" s="68"/>
      <c r="K79" s="68"/>
      <c r="L79" s="14"/>
      <c r="M79" s="68"/>
      <c r="N79" s="68"/>
      <c r="R79" s="14"/>
      <c r="AP79" s="3"/>
    </row>
    <row r="80" spans="1:42">
      <c r="H80" s="14"/>
      <c r="I80" s="68"/>
      <c r="J80" s="68"/>
      <c r="K80" s="68"/>
      <c r="L80" s="14"/>
      <c r="M80" s="68"/>
      <c r="N80" s="68"/>
      <c r="R80" s="14"/>
      <c r="AP80" s="3"/>
    </row>
    <row r="81" spans="8:42">
      <c r="H81" s="14"/>
      <c r="I81" s="68"/>
      <c r="J81" s="68"/>
      <c r="K81" s="68"/>
      <c r="L81" s="14"/>
      <c r="M81" s="68"/>
      <c r="N81" s="68"/>
      <c r="R81" s="14"/>
      <c r="AP81" s="3"/>
    </row>
    <row r="82" spans="8:42">
      <c r="H82" s="14"/>
      <c r="I82" s="68"/>
      <c r="J82" s="68"/>
      <c r="K82" s="68"/>
      <c r="L82" s="14"/>
      <c r="M82" s="68"/>
      <c r="N82" s="68"/>
      <c r="R82" s="14"/>
      <c r="AP82" s="3"/>
    </row>
    <row r="83" spans="8:42">
      <c r="H83" s="14"/>
      <c r="I83" s="68"/>
      <c r="J83" s="68"/>
      <c r="K83" s="68"/>
      <c r="L83" s="14"/>
      <c r="M83" s="68"/>
      <c r="N83" s="68"/>
      <c r="R83" s="14"/>
      <c r="AP83" s="3"/>
    </row>
    <row r="84" spans="8:42">
      <c r="H84" s="14"/>
      <c r="I84" s="68"/>
      <c r="J84" s="68"/>
      <c r="K84" s="68"/>
      <c r="L84" s="14"/>
      <c r="M84" s="68"/>
      <c r="N84" s="68"/>
      <c r="R84" s="14"/>
      <c r="AP84" s="3"/>
    </row>
    <row r="85" spans="8:42">
      <c r="H85" s="14"/>
      <c r="I85" s="68"/>
      <c r="J85" s="68"/>
      <c r="K85" s="68"/>
      <c r="L85" s="14"/>
      <c r="M85" s="68"/>
      <c r="N85" s="68"/>
      <c r="R85" s="14"/>
      <c r="AP85" s="3"/>
    </row>
    <row r="86" spans="8:42">
      <c r="H86" s="14"/>
      <c r="I86" s="68"/>
      <c r="J86" s="68"/>
      <c r="K86" s="68"/>
      <c r="L86" s="14"/>
      <c r="M86" s="68"/>
      <c r="N86" s="68"/>
      <c r="R86" s="14"/>
      <c r="AP86" s="3"/>
    </row>
    <row r="87" spans="8:42">
      <c r="H87" s="14"/>
      <c r="I87" s="68"/>
      <c r="J87" s="68"/>
      <c r="K87" s="68"/>
      <c r="L87" s="14"/>
      <c r="M87" s="68"/>
      <c r="N87" s="68"/>
      <c r="R87" s="14"/>
      <c r="AP87" s="3"/>
    </row>
    <row r="88" spans="8:42">
      <c r="H88" s="14"/>
      <c r="I88" s="68"/>
      <c r="J88" s="68"/>
      <c r="K88" s="68"/>
      <c r="L88" s="14"/>
      <c r="M88" s="68"/>
      <c r="N88" s="68"/>
      <c r="R88" s="14"/>
      <c r="AP88" s="3"/>
    </row>
    <row r="89" spans="8:42">
      <c r="H89" s="14"/>
      <c r="I89" s="68"/>
      <c r="J89" s="68"/>
      <c r="K89" s="68"/>
      <c r="L89" s="14"/>
      <c r="M89" s="68"/>
      <c r="N89" s="68"/>
      <c r="R89" s="14"/>
      <c r="AP89" s="3"/>
    </row>
    <row r="90" spans="8:42">
      <c r="H90" s="14"/>
      <c r="I90" s="68"/>
      <c r="J90" s="68"/>
      <c r="K90" s="68"/>
      <c r="L90" s="14"/>
      <c r="M90" s="68"/>
      <c r="N90" s="68"/>
      <c r="R90" s="14"/>
      <c r="AP90" s="3"/>
    </row>
    <row r="91" spans="8:42">
      <c r="H91" s="14"/>
      <c r="I91" s="68"/>
      <c r="J91" s="68"/>
      <c r="K91" s="68"/>
      <c r="L91" s="14"/>
      <c r="M91" s="68"/>
      <c r="N91" s="68"/>
      <c r="R91" s="14"/>
      <c r="AP91" s="3"/>
    </row>
    <row r="92" spans="8:42">
      <c r="H92" s="14"/>
      <c r="I92" s="68"/>
      <c r="J92" s="68"/>
      <c r="K92" s="68"/>
      <c r="L92" s="14"/>
      <c r="M92" s="68"/>
      <c r="N92" s="68"/>
      <c r="R92" s="14"/>
      <c r="AP92" s="3"/>
    </row>
    <row r="93" spans="8:42">
      <c r="H93" s="14"/>
      <c r="I93" s="68"/>
      <c r="J93" s="68"/>
      <c r="K93" s="68"/>
      <c r="L93" s="14"/>
      <c r="M93" s="68"/>
      <c r="N93" s="68"/>
      <c r="R93" s="14"/>
      <c r="AP93" s="3"/>
    </row>
    <row r="94" spans="8:42">
      <c r="H94" s="14"/>
      <c r="I94" s="68"/>
      <c r="J94" s="68"/>
      <c r="K94" s="68"/>
      <c r="L94" s="14"/>
      <c r="M94" s="68"/>
      <c r="N94" s="68"/>
      <c r="R94" s="14"/>
      <c r="AP94" s="3"/>
    </row>
    <row r="95" spans="8:42">
      <c r="H95" s="14"/>
      <c r="I95" s="68"/>
      <c r="J95" s="68"/>
      <c r="K95" s="68"/>
      <c r="L95" s="14"/>
      <c r="M95" s="68"/>
      <c r="N95" s="68"/>
      <c r="R95" s="14"/>
      <c r="AP95" s="3"/>
    </row>
    <row r="96" spans="8:42">
      <c r="H96" s="14"/>
      <c r="I96" s="68"/>
      <c r="J96" s="68"/>
      <c r="K96" s="68"/>
      <c r="L96" s="14"/>
      <c r="M96" s="68"/>
      <c r="N96" s="68"/>
      <c r="R96" s="14"/>
      <c r="AP96" s="3"/>
    </row>
    <row r="97" spans="8:42">
      <c r="H97" s="14"/>
      <c r="I97" s="68"/>
      <c r="J97" s="68"/>
      <c r="K97" s="68"/>
      <c r="L97" s="14"/>
      <c r="M97" s="68"/>
      <c r="N97" s="68"/>
      <c r="R97" s="14"/>
      <c r="AP97" s="3"/>
    </row>
    <row r="98" spans="8:42">
      <c r="H98" s="14"/>
      <c r="I98" s="68"/>
      <c r="J98" s="68"/>
      <c r="K98" s="68"/>
      <c r="L98" s="14"/>
      <c r="M98" s="68"/>
      <c r="N98" s="68"/>
      <c r="R98" s="14"/>
      <c r="AP98" s="3"/>
    </row>
    <row r="99" spans="8:42">
      <c r="H99" s="14"/>
      <c r="I99" s="68"/>
      <c r="J99" s="68"/>
      <c r="K99" s="68"/>
      <c r="L99" s="14"/>
      <c r="M99" s="68"/>
      <c r="N99" s="68"/>
      <c r="R99" s="14"/>
      <c r="AP99" s="3"/>
    </row>
    <row r="100" spans="8:42">
      <c r="H100" s="14"/>
      <c r="I100" s="68"/>
      <c r="J100" s="68"/>
      <c r="K100" s="68"/>
      <c r="L100" s="14"/>
      <c r="M100" s="68"/>
      <c r="N100" s="68"/>
      <c r="R100" s="14"/>
      <c r="AP100" s="3"/>
    </row>
    <row r="101" spans="8:42">
      <c r="H101" s="14"/>
      <c r="I101" s="68"/>
      <c r="J101" s="68"/>
      <c r="K101" s="68"/>
      <c r="L101" s="14"/>
      <c r="M101" s="68"/>
      <c r="N101" s="68"/>
      <c r="R101" s="14"/>
      <c r="AP101" s="3"/>
    </row>
    <row r="102" spans="8:42">
      <c r="H102" s="14"/>
      <c r="I102" s="68"/>
      <c r="J102" s="68"/>
      <c r="K102" s="68"/>
      <c r="L102" s="14"/>
      <c r="M102" s="68"/>
      <c r="N102" s="68"/>
      <c r="R102" s="14"/>
      <c r="AP102" s="3"/>
    </row>
    <row r="103" spans="8:42">
      <c r="H103" s="14"/>
      <c r="I103" s="68"/>
      <c r="J103" s="68"/>
      <c r="K103" s="68"/>
      <c r="L103" s="14"/>
      <c r="M103" s="68"/>
      <c r="N103" s="68"/>
      <c r="R103" s="14"/>
      <c r="AP103" s="3"/>
    </row>
    <row r="104" spans="8:42">
      <c r="H104" s="14"/>
      <c r="I104" s="68"/>
      <c r="J104" s="68"/>
      <c r="K104" s="68"/>
      <c r="L104" s="14"/>
      <c r="M104" s="68"/>
      <c r="N104" s="68"/>
      <c r="R104" s="14"/>
      <c r="AP104" s="3"/>
    </row>
    <row r="105" spans="8:42">
      <c r="H105" s="14"/>
      <c r="I105" s="68"/>
      <c r="J105" s="68"/>
      <c r="K105" s="68"/>
      <c r="L105" s="14"/>
      <c r="M105" s="68"/>
      <c r="N105" s="68"/>
      <c r="R105" s="14"/>
      <c r="AP105" s="3"/>
    </row>
    <row r="106" spans="8:42">
      <c r="H106" s="14"/>
      <c r="I106" s="68"/>
      <c r="J106" s="68"/>
      <c r="K106" s="68"/>
      <c r="L106" s="14"/>
      <c r="M106" s="68"/>
      <c r="N106" s="68"/>
      <c r="R106" s="14"/>
      <c r="AP106" s="3"/>
    </row>
    <row r="107" spans="8:42">
      <c r="H107" s="14"/>
      <c r="I107" s="68"/>
      <c r="J107" s="68"/>
      <c r="K107" s="68"/>
      <c r="L107" s="14"/>
      <c r="M107" s="68"/>
      <c r="N107" s="68"/>
      <c r="R107" s="14"/>
      <c r="AP107" s="3"/>
    </row>
    <row r="108" spans="8:42">
      <c r="H108" s="14"/>
      <c r="I108" s="68"/>
      <c r="J108" s="68"/>
      <c r="K108" s="68"/>
      <c r="L108" s="14"/>
      <c r="M108" s="68"/>
      <c r="N108" s="68"/>
      <c r="R108" s="14"/>
      <c r="AP108" s="3"/>
    </row>
    <row r="109" spans="8:42">
      <c r="H109" s="14"/>
      <c r="I109" s="68"/>
      <c r="J109" s="68"/>
      <c r="K109" s="68"/>
      <c r="L109" s="14"/>
      <c r="M109" s="68"/>
      <c r="N109" s="68"/>
      <c r="R109" s="14"/>
      <c r="AP109" s="3"/>
    </row>
    <row r="110" spans="8:42">
      <c r="H110" s="14"/>
      <c r="I110" s="68"/>
      <c r="J110" s="68"/>
      <c r="K110" s="68"/>
      <c r="L110" s="14"/>
      <c r="M110" s="68"/>
      <c r="N110" s="68"/>
      <c r="R110" s="14"/>
      <c r="AP110" s="3"/>
    </row>
    <row r="111" spans="8:42">
      <c r="H111" s="14"/>
      <c r="I111" s="68"/>
      <c r="J111" s="68"/>
      <c r="K111" s="68"/>
      <c r="L111" s="14"/>
      <c r="M111" s="68"/>
      <c r="N111" s="68"/>
      <c r="R111" s="14"/>
      <c r="AP111" s="3"/>
    </row>
    <row r="112" spans="8:42">
      <c r="H112" s="14"/>
      <c r="I112" s="68"/>
      <c r="J112" s="68"/>
      <c r="K112" s="68"/>
      <c r="L112" s="14"/>
      <c r="M112" s="68"/>
      <c r="N112" s="68"/>
      <c r="R112" s="14"/>
      <c r="AP112" s="3"/>
    </row>
    <row r="113" spans="8:42">
      <c r="H113" s="14"/>
      <c r="I113" s="68"/>
      <c r="J113" s="68"/>
      <c r="K113" s="68"/>
      <c r="L113" s="14"/>
      <c r="M113" s="68"/>
      <c r="N113" s="68"/>
      <c r="R113" s="14"/>
      <c r="AP113" s="3"/>
    </row>
    <row r="114" spans="8:42">
      <c r="H114" s="14"/>
      <c r="I114" s="68"/>
      <c r="J114" s="68"/>
      <c r="K114" s="68"/>
      <c r="L114" s="14"/>
      <c r="M114" s="68"/>
      <c r="N114" s="68"/>
      <c r="R114" s="14"/>
      <c r="AP114" s="3"/>
    </row>
    <row r="115" spans="8:42">
      <c r="H115" s="14"/>
      <c r="I115" s="68"/>
      <c r="J115" s="68"/>
      <c r="K115" s="68"/>
      <c r="L115" s="14"/>
      <c r="M115" s="68"/>
      <c r="N115" s="68"/>
      <c r="R115" s="14"/>
      <c r="AP115" s="3"/>
    </row>
    <row r="116" spans="8:42">
      <c r="H116" s="14"/>
      <c r="I116" s="68"/>
      <c r="J116" s="68"/>
      <c r="K116" s="68"/>
      <c r="L116" s="14"/>
      <c r="M116" s="68"/>
      <c r="N116" s="68"/>
      <c r="R116" s="14"/>
      <c r="AP116" s="3"/>
    </row>
    <row r="117" spans="8:42">
      <c r="H117" s="14"/>
      <c r="I117" s="68"/>
      <c r="J117" s="68"/>
      <c r="K117" s="68"/>
      <c r="L117" s="14"/>
      <c r="M117" s="68"/>
      <c r="N117" s="68"/>
      <c r="R117" s="14"/>
      <c r="AP117" s="3"/>
    </row>
    <row r="118" spans="8:42">
      <c r="H118" s="14"/>
      <c r="I118" s="68"/>
      <c r="J118" s="68"/>
      <c r="K118" s="68"/>
      <c r="L118" s="14"/>
      <c r="M118" s="68"/>
      <c r="N118" s="68"/>
      <c r="R118" s="14"/>
      <c r="AP118" s="3"/>
    </row>
    <row r="119" spans="8:42">
      <c r="H119" s="14"/>
      <c r="I119" s="68"/>
      <c r="J119" s="68"/>
      <c r="K119" s="68"/>
      <c r="L119" s="14"/>
      <c r="M119" s="68"/>
      <c r="N119" s="68"/>
      <c r="R119" s="14"/>
      <c r="AP119" s="3"/>
    </row>
    <row r="120" spans="8:42">
      <c r="H120" s="14"/>
      <c r="I120" s="68"/>
      <c r="J120" s="68"/>
      <c r="K120" s="68"/>
      <c r="L120" s="14"/>
      <c r="M120" s="68"/>
      <c r="N120" s="68"/>
      <c r="R120" s="14"/>
      <c r="AP120" s="3"/>
    </row>
    <row r="121" spans="8:42">
      <c r="H121" s="14"/>
      <c r="I121" s="68"/>
      <c r="J121" s="68"/>
      <c r="K121" s="68"/>
      <c r="L121" s="14"/>
      <c r="M121" s="68"/>
      <c r="N121" s="68"/>
      <c r="R121" s="14"/>
      <c r="AP121" s="3"/>
    </row>
    <row r="122" spans="8:42">
      <c r="H122" s="14"/>
      <c r="I122" s="68"/>
      <c r="J122" s="68"/>
      <c r="K122" s="68"/>
      <c r="L122" s="14"/>
      <c r="M122" s="68"/>
      <c r="N122" s="68"/>
      <c r="R122" s="14"/>
      <c r="AP122" s="3"/>
    </row>
    <row r="123" spans="8:42">
      <c r="H123" s="14"/>
      <c r="I123" s="68"/>
      <c r="J123" s="68"/>
      <c r="K123" s="68"/>
      <c r="L123" s="14"/>
      <c r="M123" s="68"/>
      <c r="N123" s="68"/>
      <c r="R123" s="14"/>
      <c r="AP123" s="3"/>
    </row>
    <row r="124" spans="8:42">
      <c r="H124" s="14"/>
      <c r="I124" s="68"/>
      <c r="J124" s="68"/>
      <c r="K124" s="68"/>
      <c r="L124" s="14"/>
      <c r="M124" s="68"/>
      <c r="N124" s="68"/>
      <c r="R124" s="14"/>
      <c r="AP124" s="3"/>
    </row>
    <row r="125" spans="8:42">
      <c r="H125" s="14"/>
      <c r="I125" s="68"/>
      <c r="J125" s="68"/>
      <c r="K125" s="68"/>
      <c r="L125" s="14"/>
      <c r="M125" s="68"/>
      <c r="N125" s="68"/>
      <c r="R125" s="14"/>
      <c r="AP125" s="3"/>
    </row>
    <row r="126" spans="8:42">
      <c r="H126" s="14"/>
      <c r="I126" s="68"/>
      <c r="J126" s="68"/>
      <c r="K126" s="68"/>
      <c r="L126" s="14"/>
      <c r="M126" s="68"/>
      <c r="N126" s="68"/>
      <c r="R126" s="14"/>
      <c r="AP126" s="3"/>
    </row>
    <row r="127" spans="8:42">
      <c r="H127" s="14"/>
      <c r="I127" s="68"/>
      <c r="J127" s="68"/>
      <c r="K127" s="68"/>
      <c r="L127" s="14"/>
      <c r="M127" s="68"/>
      <c r="N127" s="68"/>
      <c r="R127" s="14"/>
      <c r="AP127" s="3"/>
    </row>
    <row r="128" spans="8:42">
      <c r="H128" s="14"/>
      <c r="I128" s="68"/>
      <c r="J128" s="68"/>
      <c r="K128" s="68"/>
      <c r="L128" s="14"/>
      <c r="M128" s="68"/>
      <c r="N128" s="68"/>
      <c r="R128" s="14"/>
      <c r="AP128" s="3"/>
    </row>
    <row r="129" spans="8:42">
      <c r="H129" s="14"/>
      <c r="I129" s="68"/>
      <c r="J129" s="68"/>
      <c r="K129" s="68"/>
      <c r="L129" s="14"/>
      <c r="M129" s="68"/>
      <c r="N129" s="68"/>
      <c r="R129" s="14"/>
      <c r="AP129" s="3"/>
    </row>
    <row r="130" spans="8:42">
      <c r="H130" s="14"/>
      <c r="I130" s="68"/>
      <c r="J130" s="68"/>
      <c r="K130" s="68"/>
      <c r="L130" s="14"/>
      <c r="M130" s="68"/>
      <c r="N130" s="68"/>
      <c r="R130" s="14"/>
      <c r="AP130" s="3"/>
    </row>
    <row r="131" spans="8:42">
      <c r="H131" s="14"/>
      <c r="I131" s="68"/>
      <c r="J131" s="68"/>
      <c r="K131" s="68"/>
      <c r="L131" s="14"/>
      <c r="M131" s="68"/>
      <c r="N131" s="68"/>
      <c r="R131" s="14"/>
      <c r="AP131" s="3"/>
    </row>
    <row r="132" spans="8:42">
      <c r="H132" s="14"/>
      <c r="I132" s="68"/>
      <c r="J132" s="68"/>
      <c r="K132" s="68"/>
      <c r="L132" s="14"/>
      <c r="M132" s="68"/>
      <c r="N132" s="68"/>
      <c r="R132" s="14"/>
      <c r="AP132" s="3"/>
    </row>
    <row r="133" spans="8:42">
      <c r="H133" s="14"/>
      <c r="I133" s="68"/>
      <c r="J133" s="68"/>
      <c r="K133" s="68"/>
      <c r="L133" s="14"/>
      <c r="M133" s="68"/>
      <c r="N133" s="68"/>
      <c r="R133" s="14"/>
      <c r="AP133" s="3"/>
    </row>
    <row r="134" spans="8:42">
      <c r="H134" s="14"/>
      <c r="I134" s="68"/>
      <c r="J134" s="68"/>
      <c r="K134" s="68"/>
      <c r="L134" s="14"/>
      <c r="M134" s="68"/>
      <c r="N134" s="68"/>
      <c r="R134" s="14"/>
      <c r="AP134" s="3"/>
    </row>
    <row r="135" spans="8:42">
      <c r="H135" s="14"/>
      <c r="I135" s="68"/>
      <c r="J135" s="68"/>
      <c r="K135" s="68"/>
      <c r="L135" s="14"/>
      <c r="M135" s="68"/>
      <c r="N135" s="68"/>
      <c r="R135" s="14"/>
      <c r="AP135" s="3"/>
    </row>
    <row r="136" spans="8:42">
      <c r="H136" s="14"/>
      <c r="I136" s="68"/>
      <c r="J136" s="68"/>
      <c r="K136" s="68"/>
      <c r="L136" s="14"/>
      <c r="M136" s="68"/>
      <c r="N136" s="68"/>
      <c r="R136" s="14"/>
      <c r="AP136" s="3"/>
    </row>
    <row r="137" spans="8:42">
      <c r="H137" s="14"/>
      <c r="I137" s="68"/>
      <c r="J137" s="68"/>
      <c r="K137" s="68"/>
      <c r="L137" s="14"/>
      <c r="M137" s="68"/>
      <c r="N137" s="68"/>
      <c r="R137" s="14"/>
      <c r="AP137" s="3"/>
    </row>
    <row r="138" spans="8:42">
      <c r="H138" s="14"/>
      <c r="I138" s="68"/>
      <c r="J138" s="68"/>
      <c r="K138" s="68"/>
      <c r="L138" s="14"/>
      <c r="M138" s="68"/>
      <c r="N138" s="68"/>
      <c r="R138" s="14"/>
      <c r="AP138" s="3"/>
    </row>
    <row r="139" spans="8:42">
      <c r="H139" s="14"/>
      <c r="I139" s="68"/>
      <c r="J139" s="68"/>
      <c r="K139" s="68"/>
      <c r="L139" s="14"/>
      <c r="M139" s="68"/>
      <c r="N139" s="68"/>
      <c r="R139" s="14"/>
      <c r="AP139" s="3"/>
    </row>
    <row r="140" spans="8:42">
      <c r="H140" s="14"/>
      <c r="I140" s="68"/>
      <c r="J140" s="68"/>
      <c r="K140" s="68"/>
      <c r="L140" s="14"/>
      <c r="M140" s="68"/>
      <c r="N140" s="68"/>
      <c r="R140" s="14"/>
      <c r="AP140" s="3"/>
    </row>
    <row r="141" spans="8:42">
      <c r="H141" s="14"/>
      <c r="I141" s="68"/>
      <c r="J141" s="68"/>
      <c r="K141" s="68"/>
      <c r="L141" s="14"/>
      <c r="M141" s="68"/>
      <c r="N141" s="68"/>
      <c r="R141" s="14"/>
      <c r="AP141" s="3"/>
    </row>
    <row r="142" spans="8:42">
      <c r="H142" s="14"/>
      <c r="I142" s="68"/>
      <c r="J142" s="68"/>
      <c r="K142" s="68"/>
      <c r="L142" s="14"/>
      <c r="M142" s="68"/>
      <c r="N142" s="68"/>
      <c r="R142" s="14"/>
      <c r="AP142" s="3"/>
    </row>
    <row r="143" spans="8:42">
      <c r="H143" s="14"/>
      <c r="I143" s="68"/>
      <c r="J143" s="68"/>
      <c r="K143" s="68"/>
      <c r="L143" s="14"/>
      <c r="M143" s="68"/>
      <c r="N143" s="68"/>
      <c r="R143" s="14"/>
    </row>
    <row r="144" spans="8:42">
      <c r="H144" s="14"/>
      <c r="I144" s="68"/>
      <c r="J144" s="68"/>
      <c r="K144" s="68"/>
      <c r="L144" s="14"/>
      <c r="M144" s="68"/>
      <c r="N144" s="68"/>
      <c r="R144" s="14"/>
    </row>
    <row r="145" spans="1:18">
      <c r="H145" s="14"/>
      <c r="I145" s="68"/>
      <c r="J145" s="68"/>
      <c r="K145" s="68"/>
      <c r="L145" s="14"/>
      <c r="M145" s="68"/>
      <c r="N145" s="68"/>
      <c r="R145" s="14"/>
    </row>
    <row r="146" spans="1:18">
      <c r="H146" s="14"/>
      <c r="I146" s="68"/>
      <c r="J146" s="68"/>
      <c r="K146" s="68"/>
      <c r="L146" s="14"/>
      <c r="M146" s="68"/>
      <c r="N146" s="68"/>
      <c r="R146" s="14"/>
    </row>
    <row r="147" spans="1:18">
      <c r="H147" s="14"/>
      <c r="I147" s="68"/>
      <c r="J147" s="68"/>
      <c r="K147" s="68"/>
      <c r="L147" s="14"/>
      <c r="M147" s="68"/>
      <c r="N147" s="68"/>
      <c r="R147" s="14"/>
    </row>
    <row r="148" spans="1:18">
      <c r="H148" s="14"/>
      <c r="I148" s="68"/>
      <c r="J148" s="68"/>
      <c r="K148" s="68"/>
      <c r="L148" s="14"/>
      <c r="M148" s="68"/>
      <c r="N148" s="68"/>
      <c r="R148" s="14"/>
    </row>
    <row r="149" spans="1:18">
      <c r="H149" s="14"/>
      <c r="I149" s="68"/>
      <c r="J149" s="68"/>
      <c r="K149" s="68"/>
      <c r="L149" s="14"/>
      <c r="M149" s="68"/>
      <c r="N149" s="68"/>
      <c r="R149" s="14"/>
    </row>
    <row r="150" spans="1:18">
      <c r="A150" s="30"/>
      <c r="B150" s="30"/>
      <c r="C150" s="30"/>
      <c r="D150" s="30"/>
      <c r="E150" s="30"/>
      <c r="F150" s="30"/>
      <c r="G150" s="30"/>
      <c r="H150" s="30"/>
      <c r="I150" s="71"/>
      <c r="J150" s="71"/>
      <c r="M150" s="71"/>
      <c r="N150" s="71"/>
    </row>
    <row r="151" spans="1:18">
      <c r="A151" s="34"/>
      <c r="B151" s="34"/>
      <c r="C151" s="34"/>
      <c r="D151" s="34"/>
      <c r="E151" s="34"/>
      <c r="F151" s="34"/>
      <c r="G151" s="34"/>
      <c r="H151" s="34"/>
      <c r="I151" s="72"/>
      <c r="J151" s="72"/>
      <c r="M151" s="72"/>
      <c r="N151" s="72"/>
    </row>
    <row r="152" spans="1:18">
      <c r="A152" s="34"/>
      <c r="B152" s="34"/>
      <c r="C152" s="34"/>
      <c r="D152" s="34"/>
      <c r="E152" s="34"/>
      <c r="F152" s="34"/>
      <c r="G152" s="34"/>
      <c r="H152" s="34"/>
      <c r="I152" s="72"/>
      <c r="J152" s="72"/>
      <c r="M152" s="72"/>
      <c r="N152" s="72"/>
    </row>
    <row r="153" spans="1:18">
      <c r="A153" s="34"/>
      <c r="B153" s="34"/>
      <c r="C153" s="34"/>
      <c r="D153" s="34"/>
      <c r="E153" s="34"/>
      <c r="F153" s="34"/>
      <c r="G153" s="34"/>
      <c r="H153" s="34"/>
      <c r="I153" s="72"/>
      <c r="J153" s="72"/>
      <c r="M153" s="72"/>
      <c r="N153" s="72"/>
    </row>
    <row r="154" spans="1:18">
      <c r="A154" s="34"/>
      <c r="B154" s="34"/>
      <c r="C154" s="34"/>
      <c r="D154" s="34"/>
      <c r="E154" s="34"/>
      <c r="F154" s="34"/>
      <c r="G154" s="34"/>
      <c r="H154" s="34"/>
      <c r="I154" s="72"/>
      <c r="J154" s="72"/>
      <c r="M154" s="72"/>
      <c r="N154" s="72"/>
    </row>
    <row r="155" spans="1:18">
      <c r="A155" s="34"/>
      <c r="B155" s="34"/>
      <c r="C155" s="34"/>
      <c r="D155" s="34"/>
      <c r="E155" s="34"/>
      <c r="F155" s="34"/>
      <c r="G155" s="34"/>
      <c r="H155" s="34"/>
      <c r="I155" s="72"/>
      <c r="J155" s="72"/>
      <c r="M155" s="72"/>
      <c r="N155" s="72"/>
    </row>
    <row r="156" spans="1:18">
      <c r="A156" s="34"/>
      <c r="B156" s="34"/>
      <c r="C156" s="34"/>
      <c r="D156" s="34"/>
      <c r="E156" s="34"/>
      <c r="F156" s="34"/>
      <c r="G156" s="34"/>
      <c r="H156" s="34"/>
      <c r="I156" s="72"/>
      <c r="J156" s="72"/>
      <c r="M156" s="72"/>
      <c r="N156" s="72"/>
    </row>
    <row r="157" spans="1:18">
      <c r="A157" s="34"/>
      <c r="B157" s="34"/>
      <c r="C157" s="34"/>
      <c r="D157" s="34"/>
      <c r="E157" s="34"/>
      <c r="F157" s="34"/>
      <c r="G157" s="34"/>
      <c r="H157" s="34"/>
      <c r="I157" s="72"/>
      <c r="J157" s="72"/>
      <c r="M157" s="72"/>
      <c r="N157" s="72"/>
    </row>
    <row r="158" spans="1:18">
      <c r="A158" s="34"/>
      <c r="B158" s="34"/>
      <c r="C158" s="34"/>
      <c r="D158" s="34"/>
      <c r="E158" s="34"/>
      <c r="F158" s="34"/>
      <c r="G158" s="34"/>
      <c r="H158" s="34"/>
      <c r="I158" s="72"/>
      <c r="J158" s="72"/>
      <c r="M158" s="72"/>
      <c r="N158" s="72"/>
    </row>
    <row r="159" spans="1:18">
      <c r="A159" s="34"/>
      <c r="B159" s="34"/>
      <c r="C159" s="34"/>
      <c r="D159" s="34"/>
      <c r="E159" s="34"/>
      <c r="F159" s="34"/>
      <c r="G159" s="34"/>
      <c r="H159" s="34"/>
      <c r="I159" s="72"/>
      <c r="J159" s="72"/>
      <c r="M159" s="72"/>
      <c r="N159" s="72"/>
    </row>
    <row r="160" spans="1:18">
      <c r="A160" s="34"/>
      <c r="B160" s="34"/>
      <c r="C160" s="34"/>
      <c r="D160" s="34"/>
      <c r="E160" s="34"/>
      <c r="F160" s="34"/>
      <c r="G160" s="34"/>
      <c r="H160" s="34"/>
      <c r="I160" s="72"/>
      <c r="J160" s="72"/>
      <c r="M160" s="72"/>
      <c r="N160" s="72"/>
    </row>
    <row r="161" spans="1:18">
      <c r="A161" s="34"/>
      <c r="B161" s="34"/>
      <c r="C161" s="34"/>
      <c r="D161" s="34"/>
      <c r="E161" s="34"/>
      <c r="F161" s="34"/>
      <c r="G161" s="34"/>
      <c r="H161" s="34"/>
      <c r="I161" s="72"/>
      <c r="J161" s="72"/>
      <c r="M161" s="72"/>
      <c r="N161" s="72"/>
    </row>
    <row r="162" spans="1:18">
      <c r="A162" s="34"/>
      <c r="B162" s="34"/>
      <c r="C162" s="34"/>
      <c r="D162" s="34"/>
      <c r="E162" s="34"/>
      <c r="F162" s="34"/>
      <c r="G162" s="34"/>
      <c r="H162" s="34"/>
      <c r="I162" s="72"/>
      <c r="J162" s="72"/>
      <c r="M162" s="72"/>
      <c r="N162" s="72"/>
    </row>
    <row r="163" spans="1:18">
      <c r="A163" s="34"/>
      <c r="B163" s="34"/>
      <c r="C163" s="34"/>
      <c r="D163" s="34"/>
      <c r="E163" s="34"/>
      <c r="F163" s="34"/>
      <c r="G163" s="34"/>
      <c r="H163" s="34"/>
      <c r="I163" s="72"/>
      <c r="J163" s="72"/>
      <c r="M163" s="72"/>
      <c r="N163" s="72"/>
    </row>
    <row r="164" spans="1:18">
      <c r="A164" s="34"/>
      <c r="B164" s="34"/>
      <c r="C164" s="34"/>
      <c r="D164" s="34"/>
      <c r="E164" s="34"/>
      <c r="F164" s="34"/>
      <c r="G164" s="34"/>
      <c r="H164" s="34"/>
      <c r="I164" s="72"/>
      <c r="J164" s="72"/>
      <c r="M164" s="72"/>
      <c r="N164" s="72"/>
    </row>
    <row r="165" spans="1:18">
      <c r="A165" s="34"/>
      <c r="B165" s="34"/>
      <c r="C165" s="34"/>
      <c r="D165" s="34"/>
      <c r="E165" s="34"/>
      <c r="F165" s="34"/>
      <c r="G165" s="34"/>
      <c r="H165" s="34"/>
      <c r="I165" s="72"/>
      <c r="J165" s="72"/>
      <c r="K165" s="72"/>
      <c r="L165" s="34"/>
      <c r="M165" s="72"/>
      <c r="N165" s="72"/>
      <c r="R165" s="34"/>
    </row>
    <row r="166" spans="1:18">
      <c r="A166" s="34"/>
      <c r="B166" s="34"/>
      <c r="C166" s="34"/>
      <c r="D166" s="34"/>
      <c r="E166" s="34"/>
      <c r="F166" s="34"/>
      <c r="G166" s="34"/>
      <c r="H166" s="34"/>
      <c r="I166" s="72"/>
      <c r="J166" s="72"/>
      <c r="K166" s="72"/>
      <c r="L166" s="34"/>
      <c r="M166" s="72"/>
      <c r="N166" s="72"/>
      <c r="R166" s="34"/>
    </row>
    <row r="167" spans="1:18">
      <c r="A167" s="34"/>
      <c r="B167" s="34"/>
      <c r="C167" s="34"/>
      <c r="D167" s="34"/>
      <c r="E167" s="34"/>
      <c r="F167" s="34"/>
      <c r="G167" s="34"/>
      <c r="H167" s="34"/>
      <c r="I167" s="72"/>
      <c r="J167" s="72"/>
      <c r="K167" s="72"/>
      <c r="L167" s="34"/>
      <c r="M167" s="72"/>
      <c r="N167" s="72"/>
      <c r="R167" s="34"/>
    </row>
    <row r="168" spans="1:18">
      <c r="A168" s="34"/>
      <c r="B168" s="34"/>
      <c r="C168" s="34"/>
      <c r="D168" s="34"/>
      <c r="E168" s="34"/>
      <c r="F168" s="34"/>
      <c r="G168" s="34"/>
      <c r="H168" s="34"/>
      <c r="I168" s="72"/>
      <c r="J168" s="72"/>
      <c r="K168" s="72"/>
      <c r="L168" s="34"/>
      <c r="M168" s="72"/>
      <c r="N168" s="72"/>
      <c r="R168" s="34"/>
    </row>
    <row r="169" spans="1:18">
      <c r="A169" s="34"/>
      <c r="B169" s="34"/>
      <c r="C169" s="34"/>
      <c r="D169" s="34"/>
      <c r="E169" s="34"/>
      <c r="F169" s="34"/>
      <c r="G169" s="34"/>
      <c r="H169" s="34"/>
      <c r="I169" s="72"/>
      <c r="J169" s="72"/>
      <c r="K169" s="72"/>
      <c r="L169" s="34"/>
      <c r="M169" s="72"/>
      <c r="N169" s="72"/>
      <c r="R169" s="34"/>
    </row>
    <row r="170" spans="1:18">
      <c r="A170" s="34"/>
      <c r="B170" s="34"/>
      <c r="C170" s="34"/>
      <c r="D170" s="34"/>
      <c r="E170" s="34"/>
      <c r="F170" s="34"/>
      <c r="G170" s="34"/>
      <c r="H170" s="34"/>
      <c r="I170" s="72"/>
      <c r="J170" s="72"/>
      <c r="K170" s="72"/>
      <c r="L170" s="34"/>
      <c r="M170" s="72"/>
      <c r="N170" s="72"/>
      <c r="R170" s="34"/>
    </row>
    <row r="171" spans="1:18">
      <c r="A171" s="34"/>
      <c r="B171" s="34"/>
      <c r="C171" s="34"/>
      <c r="D171" s="34"/>
      <c r="E171" s="34"/>
      <c r="F171" s="34"/>
      <c r="G171" s="34"/>
      <c r="H171" s="34"/>
      <c r="I171" s="72"/>
      <c r="J171" s="72"/>
      <c r="K171" s="72"/>
      <c r="L171" s="34"/>
      <c r="M171" s="72"/>
      <c r="N171" s="72"/>
      <c r="R171" s="34"/>
    </row>
    <row r="172" spans="1:18">
      <c r="A172" s="34"/>
      <c r="B172" s="34"/>
      <c r="C172" s="34"/>
      <c r="D172" s="34"/>
      <c r="E172" s="34"/>
      <c r="F172" s="34"/>
      <c r="G172" s="34"/>
      <c r="H172" s="34"/>
      <c r="I172" s="72"/>
      <c r="J172" s="72"/>
      <c r="K172" s="72"/>
      <c r="L172" s="34"/>
      <c r="M172" s="72"/>
      <c r="N172" s="72"/>
      <c r="R172" s="34"/>
    </row>
    <row r="173" spans="1:18">
      <c r="A173" s="34"/>
      <c r="B173" s="34"/>
      <c r="C173" s="34"/>
      <c r="D173" s="34"/>
      <c r="E173" s="34"/>
      <c r="F173" s="34"/>
      <c r="G173" s="34"/>
      <c r="H173" s="34"/>
      <c r="I173" s="72"/>
      <c r="J173" s="72"/>
      <c r="K173" s="72"/>
      <c r="L173" s="34"/>
      <c r="M173" s="72"/>
      <c r="N173" s="72"/>
      <c r="R173" s="34"/>
    </row>
    <row r="174" spans="1:18">
      <c r="A174" s="34"/>
      <c r="B174" s="34"/>
      <c r="C174" s="34"/>
      <c r="D174" s="34"/>
      <c r="E174" s="34"/>
      <c r="F174" s="34"/>
      <c r="G174" s="34"/>
      <c r="H174" s="34"/>
      <c r="I174" s="72"/>
      <c r="J174" s="72"/>
      <c r="K174" s="72"/>
      <c r="L174" s="34"/>
      <c r="M174" s="72"/>
      <c r="N174" s="72"/>
      <c r="R174" s="34"/>
    </row>
    <row r="175" spans="1:18">
      <c r="A175" s="34"/>
      <c r="B175" s="34"/>
      <c r="C175" s="34"/>
      <c r="D175" s="34"/>
      <c r="E175" s="34"/>
      <c r="F175" s="34"/>
      <c r="G175" s="34"/>
      <c r="H175" s="34"/>
      <c r="I175" s="72"/>
      <c r="J175" s="72"/>
      <c r="K175" s="72"/>
      <c r="L175" s="34"/>
      <c r="M175" s="72"/>
      <c r="N175" s="72"/>
      <c r="R175" s="34"/>
    </row>
    <row r="176" spans="1:18">
      <c r="A176" s="34"/>
      <c r="B176" s="34"/>
      <c r="C176" s="34"/>
      <c r="D176" s="34"/>
      <c r="E176" s="34"/>
      <c r="F176" s="34"/>
      <c r="G176" s="34"/>
      <c r="H176" s="34"/>
      <c r="I176" s="72"/>
      <c r="J176" s="72"/>
      <c r="K176" s="72"/>
      <c r="L176" s="34"/>
      <c r="M176" s="72"/>
      <c r="N176" s="72"/>
      <c r="R176" s="34"/>
    </row>
    <row r="177" spans="1:18">
      <c r="A177" s="34"/>
      <c r="B177" s="34"/>
      <c r="C177" s="34"/>
      <c r="D177" s="34"/>
      <c r="E177" s="34"/>
      <c r="F177" s="34"/>
      <c r="G177" s="34"/>
      <c r="H177" s="34"/>
      <c r="I177" s="72"/>
      <c r="J177" s="72"/>
      <c r="K177" s="72"/>
      <c r="L177" s="34"/>
      <c r="M177" s="72"/>
      <c r="N177" s="72"/>
      <c r="R177" s="34"/>
    </row>
    <row r="178" spans="1:18">
      <c r="A178" s="34"/>
      <c r="B178" s="34"/>
      <c r="C178" s="34"/>
      <c r="D178" s="34"/>
      <c r="E178" s="34"/>
      <c r="F178" s="34"/>
      <c r="G178" s="34"/>
      <c r="H178" s="34"/>
      <c r="I178" s="72"/>
      <c r="J178" s="72"/>
      <c r="K178" s="72"/>
      <c r="L178" s="34"/>
      <c r="M178" s="72"/>
      <c r="N178" s="72"/>
      <c r="R178" s="34"/>
    </row>
    <row r="179" spans="1:18">
      <c r="A179" s="34"/>
      <c r="B179" s="34"/>
      <c r="C179" s="34"/>
      <c r="D179" s="34"/>
      <c r="E179" s="34"/>
      <c r="F179" s="34"/>
      <c r="G179" s="34"/>
      <c r="H179" s="34"/>
      <c r="I179" s="72"/>
      <c r="J179" s="72"/>
      <c r="K179" s="72"/>
      <c r="L179" s="34"/>
      <c r="M179" s="72"/>
      <c r="N179" s="72"/>
      <c r="R179" s="34"/>
    </row>
    <row r="180" spans="1:18">
      <c r="A180" s="34"/>
      <c r="B180" s="34"/>
      <c r="C180" s="34"/>
      <c r="D180" s="34"/>
      <c r="E180" s="34"/>
      <c r="F180" s="34"/>
      <c r="G180" s="34"/>
      <c r="H180" s="34"/>
      <c r="I180" s="72"/>
      <c r="J180" s="72"/>
      <c r="K180" s="72"/>
      <c r="L180" s="34"/>
      <c r="M180" s="72"/>
      <c r="N180" s="72"/>
      <c r="R180" s="34"/>
    </row>
    <row r="181" spans="1:18">
      <c r="A181" s="34"/>
      <c r="B181" s="34"/>
      <c r="C181" s="34"/>
      <c r="D181" s="34"/>
      <c r="E181" s="34"/>
      <c r="F181" s="34"/>
      <c r="G181" s="34"/>
      <c r="H181" s="34"/>
      <c r="I181" s="72"/>
      <c r="J181" s="72"/>
      <c r="K181" s="72"/>
      <c r="L181" s="34"/>
      <c r="M181" s="72"/>
      <c r="N181" s="72"/>
      <c r="R181" s="34"/>
    </row>
    <row r="182" spans="1:18">
      <c r="A182" s="34"/>
      <c r="B182" s="34"/>
      <c r="C182" s="34"/>
      <c r="D182" s="34"/>
      <c r="E182" s="34"/>
      <c r="F182" s="34"/>
      <c r="G182" s="34"/>
      <c r="H182" s="34"/>
      <c r="I182" s="72"/>
      <c r="J182" s="72"/>
      <c r="K182" s="72"/>
      <c r="L182" s="34"/>
      <c r="M182" s="72"/>
      <c r="N182" s="72"/>
      <c r="R182" s="34"/>
    </row>
    <row r="183" spans="1:18">
      <c r="A183" s="34"/>
      <c r="B183" s="34"/>
      <c r="C183" s="34"/>
      <c r="D183" s="34"/>
      <c r="E183" s="34"/>
      <c r="F183" s="34"/>
      <c r="G183" s="34"/>
      <c r="H183" s="34"/>
      <c r="I183" s="72"/>
      <c r="J183" s="72"/>
      <c r="K183" s="72"/>
      <c r="L183" s="34"/>
      <c r="M183" s="72"/>
      <c r="N183" s="72"/>
      <c r="R183" s="34"/>
    </row>
    <row r="184" spans="1:18">
      <c r="A184" s="34"/>
      <c r="B184" s="34"/>
      <c r="C184" s="34"/>
      <c r="D184" s="34"/>
      <c r="E184" s="34"/>
      <c r="F184" s="34"/>
      <c r="G184" s="34"/>
      <c r="H184" s="34"/>
      <c r="I184" s="72"/>
      <c r="J184" s="72"/>
      <c r="K184" s="72"/>
      <c r="L184" s="34"/>
      <c r="M184" s="72"/>
      <c r="N184" s="72"/>
      <c r="R184" s="34"/>
    </row>
  </sheetData>
  <mergeCells count="2">
    <mergeCell ref="W5:X5"/>
    <mergeCell ref="J5:L5"/>
  </mergeCells>
  <conditionalFormatting sqref="I11:J36 M11:M36">
    <cfRule type="cellIs" dxfId="3" priority="6" operator="greaterThan">
      <formula>10</formula>
    </cfRule>
  </conditionalFormatting>
  <conditionalFormatting sqref="J11:J36 M11:M36">
    <cfRule type="cellIs" dxfId="2" priority="4" operator="lessThan">
      <formula>0</formula>
    </cfRule>
    <cfRule type="cellIs" dxfId="1" priority="5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B21A-A6AF-4079-BF41-41C6E410E11F}">
  <sheetPr>
    <tabColor theme="0"/>
  </sheetPr>
  <dimension ref="R1:AN295"/>
  <sheetViews>
    <sheetView topLeftCell="A33" zoomScale="96" zoomScaleNormal="96" workbookViewId="0">
      <selection activeCell="A39" sqref="A39"/>
    </sheetView>
  </sheetViews>
  <sheetFormatPr baseColWidth="10" defaultRowHeight="15"/>
  <cols>
    <col min="33" max="33" width="14" customWidth="1"/>
    <col min="34" max="34" width="12.54296875" customWidth="1"/>
    <col min="35" max="35" width="10.90625" customWidth="1"/>
  </cols>
  <sheetData>
    <row r="1" spans="25:40" ht="15.6">
      <c r="Y1" s="1"/>
      <c r="Z1" s="5"/>
    </row>
    <row r="2" spans="25:40" s="196" customFormat="1" ht="15" customHeight="1">
      <c r="Y2" s="1"/>
      <c r="Z2" s="5"/>
      <c r="AA2"/>
      <c r="AB2"/>
      <c r="AC2"/>
      <c r="AD2"/>
      <c r="AE2"/>
      <c r="AF2"/>
      <c r="AG2"/>
      <c r="AH2"/>
      <c r="AI2"/>
      <c r="AJ2"/>
    </row>
    <row r="3" spans="25:40" ht="15.6">
      <c r="Y3" s="1"/>
      <c r="Z3" s="5"/>
    </row>
    <row r="5" spans="25:40" s="179" customFormat="1" ht="19.8">
      <c r="Y5" s="3"/>
      <c r="Z5" s="1"/>
      <c r="AA5" s="5"/>
      <c r="AB5"/>
      <c r="AC5"/>
      <c r="AD5"/>
      <c r="AE5"/>
      <c r="AF5"/>
      <c r="AG5"/>
      <c r="AH5"/>
      <c r="AI5"/>
      <c r="AJ5"/>
      <c r="AK5"/>
      <c r="AL5" s="174"/>
      <c r="AM5" s="176"/>
      <c r="AN5" s="176"/>
    </row>
    <row r="6" spans="25:40" ht="15.6">
      <c r="Y6" s="1"/>
      <c r="Z6" s="5"/>
      <c r="AK6" s="4"/>
    </row>
    <row r="7" spans="25:40" ht="15.6">
      <c r="Y7" s="1"/>
      <c r="Z7" s="5"/>
      <c r="AK7" s="4"/>
    </row>
    <row r="8" spans="25:40" ht="15.6">
      <c r="Y8" s="1"/>
      <c r="Z8" s="5"/>
    </row>
    <row r="9" spans="25:40" ht="15.6">
      <c r="Y9" s="1"/>
      <c r="Z9" s="5"/>
    </row>
    <row r="10" spans="25:40" ht="15.6">
      <c r="Y10" s="1"/>
      <c r="Z10" s="5"/>
    </row>
    <row r="11" spans="25:40" ht="15.6">
      <c r="Y11" s="1"/>
      <c r="Z11" s="5"/>
    </row>
    <row r="12" spans="25:40" ht="15.6">
      <c r="Y12" s="1"/>
      <c r="Z12" s="5"/>
    </row>
    <row r="13" spans="25:40" ht="15.6">
      <c r="Y13" s="1"/>
      <c r="Z13" s="5"/>
      <c r="AB13" s="2"/>
      <c r="AC13" s="2"/>
      <c r="AD13" s="2"/>
    </row>
    <row r="14" spans="25:40" ht="15.6">
      <c r="Y14" s="13"/>
      <c r="Z14" s="5"/>
      <c r="AB14" s="2"/>
      <c r="AC14" s="2"/>
      <c r="AD14" s="4"/>
      <c r="AE14" s="4"/>
      <c r="AF14" s="4"/>
    </row>
    <row r="15" spans="25:40" ht="15.6">
      <c r="Y15" s="1"/>
      <c r="Z15" s="5"/>
    </row>
    <row r="16" spans="25:40" ht="15.6">
      <c r="Y16" s="1"/>
      <c r="Z16" s="5"/>
    </row>
    <row r="17" spans="25:32" ht="15.6">
      <c r="Y17" s="1"/>
      <c r="Z17" s="5"/>
      <c r="AB17" s="2"/>
      <c r="AC17" s="2"/>
      <c r="AD17" s="2"/>
    </row>
    <row r="18" spans="25:32" ht="15.6">
      <c r="Y18" s="1"/>
      <c r="Z18" s="5"/>
      <c r="AB18" s="2"/>
      <c r="AC18" s="2"/>
      <c r="AD18" s="2"/>
    </row>
    <row r="19" spans="25:32" ht="15.6">
      <c r="Y19" s="1"/>
      <c r="Z19" s="5"/>
      <c r="AB19" s="2"/>
      <c r="AC19" s="2"/>
      <c r="AD19" s="2"/>
    </row>
    <row r="20" spans="25:32" ht="15.6">
      <c r="Y20" s="1"/>
      <c r="Z20" s="5"/>
      <c r="AB20" s="2"/>
      <c r="AC20" s="2"/>
      <c r="AD20" s="2"/>
    </row>
    <row r="21" spans="25:32" ht="15.6">
      <c r="Y21" s="1"/>
      <c r="Z21" s="5"/>
      <c r="AB21" s="2"/>
      <c r="AC21" s="2"/>
      <c r="AD21" s="2"/>
    </row>
    <row r="22" spans="25:32" ht="15.6">
      <c r="Y22" s="13"/>
      <c r="Z22" s="5"/>
      <c r="AB22" s="2"/>
      <c r="AC22" s="2"/>
      <c r="AD22" s="4"/>
      <c r="AE22" s="4"/>
      <c r="AF22" s="4"/>
    </row>
    <row r="23" spans="25:32" ht="15.6">
      <c r="Y23" s="13"/>
      <c r="Z23" s="5"/>
      <c r="AB23" s="1"/>
      <c r="AC23" s="1"/>
      <c r="AD23" s="11"/>
      <c r="AE23" s="11"/>
      <c r="AF23" s="11"/>
    </row>
    <row r="24" spans="25:32" ht="15.6">
      <c r="Y24" s="13"/>
      <c r="Z24" s="5"/>
      <c r="AB24" s="1"/>
      <c r="AC24" s="1"/>
      <c r="AD24" s="11"/>
      <c r="AE24" s="11"/>
      <c r="AF24" s="11"/>
    </row>
    <row r="25" spans="25:32" ht="15.6">
      <c r="Y25" s="5"/>
      <c r="Z25" s="5"/>
      <c r="AB25" s="1"/>
      <c r="AC25" s="1"/>
      <c r="AD25" s="11"/>
      <c r="AE25" s="11"/>
      <c r="AF25" s="11"/>
    </row>
    <row r="26" spans="25:32" ht="15.6">
      <c r="Y26" s="5"/>
      <c r="Z26" s="5"/>
      <c r="AB26" s="1"/>
      <c r="AC26" s="1"/>
      <c r="AD26" s="11"/>
      <c r="AE26" s="11"/>
      <c r="AF26" s="11"/>
    </row>
    <row r="27" spans="25:32" ht="15.6">
      <c r="Y27" s="5"/>
      <c r="Z27" s="5"/>
      <c r="AB27" s="1"/>
      <c r="AC27" s="1"/>
      <c r="AD27" s="11"/>
      <c r="AE27" s="11"/>
      <c r="AF27" s="11"/>
    </row>
    <row r="28" spans="25:32" ht="15.6">
      <c r="Y28" s="5"/>
      <c r="Z28" s="5"/>
      <c r="AB28" s="1"/>
      <c r="AC28" s="1"/>
      <c r="AD28" s="11"/>
      <c r="AE28" s="11"/>
      <c r="AF28" s="11"/>
    </row>
    <row r="29" spans="25:32" ht="15.6">
      <c r="Y29" s="5"/>
      <c r="Z29" s="5"/>
      <c r="AB29" s="1"/>
      <c r="AC29" s="1"/>
      <c r="AD29" s="11"/>
      <c r="AE29" s="11"/>
      <c r="AF29" s="11"/>
    </row>
    <row r="30" spans="25:32" ht="15.6">
      <c r="Y30" s="5"/>
      <c r="Z30" s="5"/>
      <c r="AB30" s="1"/>
      <c r="AC30" s="1"/>
      <c r="AD30" s="11"/>
      <c r="AE30" s="11"/>
      <c r="AF30" s="11"/>
    </row>
    <row r="31" spans="25:32" ht="15.6">
      <c r="Y31" s="5"/>
      <c r="Z31" s="5"/>
      <c r="AB31" s="1"/>
      <c r="AC31" s="1"/>
      <c r="AD31" s="11"/>
      <c r="AE31" s="11"/>
      <c r="AF31" s="11"/>
    </row>
    <row r="32" spans="25:32" ht="15.6">
      <c r="Y32" s="5"/>
      <c r="Z32" s="5"/>
      <c r="AB32" s="1"/>
      <c r="AC32" s="1"/>
      <c r="AD32" s="11"/>
      <c r="AE32" s="11"/>
      <c r="AF32" s="11"/>
    </row>
    <row r="33" spans="25:32" ht="15.6">
      <c r="Y33" s="5"/>
      <c r="Z33" s="5"/>
      <c r="AB33" s="13"/>
      <c r="AC33" s="13"/>
      <c r="AD33" s="11"/>
      <c r="AE33" s="11"/>
      <c r="AF33" s="11"/>
    </row>
    <row r="34" spans="25:32" ht="16.5" customHeight="1">
      <c r="Y34" s="5"/>
      <c r="Z34" s="5"/>
      <c r="AB34" s="13"/>
      <c r="AC34" s="13"/>
      <c r="AD34" s="11"/>
      <c r="AE34" s="11"/>
      <c r="AF34" s="11"/>
    </row>
    <row r="35" spans="25:32" ht="16.5" customHeight="1">
      <c r="Y35" s="5"/>
      <c r="Z35" s="5"/>
      <c r="AB35" s="13"/>
      <c r="AC35" s="13"/>
      <c r="AD35" s="11"/>
      <c r="AE35" s="11"/>
      <c r="AF35" s="11"/>
    </row>
    <row r="36" spans="25:32">
      <c r="AB36" s="13"/>
      <c r="AC36" s="13"/>
      <c r="AD36" s="11"/>
      <c r="AE36" s="11"/>
      <c r="AF36" s="11"/>
    </row>
    <row r="37" spans="25:32" ht="17.25" customHeight="1">
      <c r="Z37" s="5"/>
      <c r="AB37" s="13"/>
      <c r="AC37" s="13"/>
      <c r="AD37" s="11"/>
      <c r="AE37" s="11"/>
      <c r="AF37" s="11"/>
    </row>
    <row r="38" spans="25:32">
      <c r="AB38" s="13"/>
      <c r="AC38" s="13"/>
      <c r="AD38" s="11"/>
      <c r="AE38" s="11"/>
      <c r="AF38" s="11"/>
    </row>
    <row r="39" spans="25:32">
      <c r="AB39" s="13"/>
      <c r="AC39" s="13"/>
      <c r="AD39" s="11"/>
      <c r="AE39" s="11"/>
      <c r="AF39" s="11"/>
    </row>
    <row r="40" spans="25:32">
      <c r="Y40" s="4"/>
      <c r="Z40" s="4"/>
    </row>
    <row r="41" spans="25:32" ht="15.6">
      <c r="Y41" s="1"/>
      <c r="Z41" s="19"/>
      <c r="AB41" s="1"/>
      <c r="AC41" s="5"/>
    </row>
    <row r="42" spans="25:32" ht="15.6">
      <c r="Y42" s="1"/>
      <c r="Z42" s="19"/>
    </row>
    <row r="43" spans="25:32" ht="15.6">
      <c r="Y43" s="1"/>
      <c r="Z43" s="19"/>
    </row>
    <row r="44" spans="25:32" ht="15.6">
      <c r="Y44" s="1"/>
      <c r="Z44" s="19"/>
    </row>
    <row r="45" spans="25:32" ht="15.6">
      <c r="Y45" s="13"/>
      <c r="Z45" s="19"/>
    </row>
    <row r="46" spans="25:32" ht="15.6">
      <c r="Y46" s="13"/>
      <c r="Z46" s="19"/>
    </row>
    <row r="47" spans="25:32" ht="15.6">
      <c r="Y47" s="13"/>
      <c r="Z47" s="19"/>
    </row>
    <row r="48" spans="25:32" ht="15.6">
      <c r="Y48" s="13"/>
      <c r="Z48" s="19"/>
    </row>
    <row r="49" spans="18:26" ht="15.6">
      <c r="Y49" s="13"/>
      <c r="Z49" s="19"/>
    </row>
    <row r="50" spans="18:26" ht="15.6">
      <c r="Y50" s="5"/>
      <c r="Z50" s="19"/>
    </row>
    <row r="51" spans="18:26" ht="15.6">
      <c r="Y51" s="5"/>
      <c r="Z51" s="19"/>
    </row>
    <row r="52" spans="18:26" ht="15.6">
      <c r="Y52" s="5"/>
      <c r="Z52" s="19"/>
    </row>
    <row r="53" spans="18:26" ht="15.6">
      <c r="Y53" s="5"/>
      <c r="Z53" s="19"/>
    </row>
    <row r="54" spans="18:26" ht="15.6">
      <c r="Y54" s="5"/>
      <c r="Z54" s="19"/>
    </row>
    <row r="55" spans="18:26" ht="15.6">
      <c r="Y55" s="5"/>
      <c r="Z55" s="19"/>
    </row>
    <row r="56" spans="18:26" ht="15.6">
      <c r="Y56" s="5"/>
      <c r="Z56" s="19"/>
    </row>
    <row r="57" spans="18:26" ht="15.6">
      <c r="Y57" s="5"/>
      <c r="Z57" s="19"/>
    </row>
    <row r="58" spans="18:26" ht="15.6">
      <c r="Y58" s="5"/>
      <c r="Z58" s="19"/>
    </row>
    <row r="60" spans="18:26" ht="15.6">
      <c r="Z60" s="19"/>
    </row>
    <row r="62" spans="18:26">
      <c r="R62">
        <v>2</v>
      </c>
      <c r="S62" s="378" t="s">
        <v>94</v>
      </c>
    </row>
    <row r="63" spans="18:26">
      <c r="R63">
        <f>1+R62</f>
        <v>3</v>
      </c>
      <c r="S63" s="3" t="s">
        <v>95</v>
      </c>
    </row>
    <row r="64" spans="18:26">
      <c r="R64">
        <f t="shared" ref="R64:R69" si="0">1+R63</f>
        <v>4</v>
      </c>
      <c r="S64" s="3" t="s">
        <v>96</v>
      </c>
    </row>
    <row r="65" spans="18:26">
      <c r="R65">
        <f t="shared" si="0"/>
        <v>5</v>
      </c>
      <c r="S65" s="378" t="s">
        <v>97</v>
      </c>
      <c r="W65" s="4"/>
      <c r="X65" s="4"/>
    </row>
    <row r="66" spans="18:26" ht="15.6">
      <c r="R66">
        <f t="shared" si="0"/>
        <v>6</v>
      </c>
      <c r="S66" s="3" t="s">
        <v>98</v>
      </c>
      <c r="W66" s="1"/>
      <c r="X66" s="5"/>
    </row>
    <row r="67" spans="18:26" ht="15.6">
      <c r="R67">
        <f t="shared" si="0"/>
        <v>7</v>
      </c>
      <c r="S67" s="3" t="s">
        <v>99</v>
      </c>
      <c r="W67" s="1"/>
      <c r="X67" s="5"/>
    </row>
    <row r="68" spans="18:26" ht="15.6">
      <c r="R68">
        <f t="shared" si="0"/>
        <v>8</v>
      </c>
      <c r="S68" s="378" t="s">
        <v>100</v>
      </c>
      <c r="W68" s="1"/>
      <c r="X68" s="5"/>
    </row>
    <row r="69" spans="18:26" ht="15.6">
      <c r="R69">
        <f t="shared" si="0"/>
        <v>9</v>
      </c>
      <c r="S69" s="3" t="s">
        <v>101</v>
      </c>
      <c r="W69" s="1"/>
      <c r="X69" s="5"/>
    </row>
    <row r="70" spans="18:26" ht="15.6">
      <c r="Y70" s="13"/>
      <c r="Z70" s="5"/>
    </row>
    <row r="71" spans="18:26" ht="15.6">
      <c r="Y71" s="13"/>
      <c r="Z71" s="5"/>
    </row>
    <row r="72" spans="18:26" ht="15.6">
      <c r="Y72" s="13"/>
      <c r="Z72" s="5"/>
    </row>
    <row r="73" spans="18:26" ht="15.6">
      <c r="Y73" s="13"/>
      <c r="Z73" s="5"/>
    </row>
    <row r="74" spans="18:26" ht="15.6">
      <c r="Y74" s="5"/>
      <c r="Z74" s="5"/>
    </row>
    <row r="75" spans="18:26" ht="15.6">
      <c r="Y75" s="5"/>
      <c r="Z75" s="5"/>
    </row>
    <row r="76" spans="18:26" ht="15.6">
      <c r="Y76" s="5"/>
      <c r="Z76" s="5"/>
    </row>
    <row r="77" spans="18:26" ht="15.6">
      <c r="Y77" s="5"/>
      <c r="Z77" s="5"/>
    </row>
    <row r="78" spans="18:26" ht="15.6">
      <c r="Y78" s="5"/>
      <c r="Z78" s="5"/>
    </row>
    <row r="79" spans="18:26" ht="15.6">
      <c r="Y79" s="5"/>
      <c r="Z79" s="5"/>
    </row>
    <row r="80" spans="18:26" ht="15.6">
      <c r="Y80" s="5"/>
      <c r="Z80" s="5"/>
    </row>
    <row r="81" spans="25:37" ht="15.6">
      <c r="Y81" s="5"/>
      <c r="Z81" s="5"/>
    </row>
    <row r="82" spans="25:37" ht="15.6">
      <c r="Y82" s="5"/>
      <c r="Z82" s="5"/>
    </row>
    <row r="83" spans="25:37" ht="15.6">
      <c r="Y83" s="5"/>
      <c r="Z83" s="5"/>
    </row>
    <row r="85" spans="25:37" ht="15.6">
      <c r="Z85" s="5"/>
    </row>
    <row r="88" spans="25:37" ht="15.6">
      <c r="Z88" s="2"/>
    </row>
    <row r="89" spans="25:37">
      <c r="Y89" s="1"/>
      <c r="Z89" s="1"/>
      <c r="AA89" s="1"/>
      <c r="AB89" s="1"/>
      <c r="AC89" s="1"/>
      <c r="AD89" s="1"/>
      <c r="AE89" s="1"/>
      <c r="AG89" s="4"/>
      <c r="AH89" s="4"/>
      <c r="AI89" s="3"/>
      <c r="AJ89" s="4"/>
      <c r="AK89" s="4"/>
    </row>
    <row r="90" spans="25:37" ht="15.6">
      <c r="Y90" s="1"/>
      <c r="Z90" s="1"/>
      <c r="AA90" s="1"/>
      <c r="AB90" s="1"/>
      <c r="AC90" s="1"/>
      <c r="AD90" s="1"/>
      <c r="AE90" s="1"/>
      <c r="AG90" s="4"/>
      <c r="AH90" s="13"/>
      <c r="AI90" s="3"/>
      <c r="AJ90" s="1"/>
      <c r="AK90" s="5"/>
    </row>
    <row r="91" spans="25:37" ht="15.6">
      <c r="Y91" s="1"/>
      <c r="Z91" s="1"/>
      <c r="AA91" s="1"/>
      <c r="AB91" s="1"/>
      <c r="AC91" s="1"/>
      <c r="AD91" s="1"/>
      <c r="AE91" s="1"/>
      <c r="AG91" s="4"/>
      <c r="AH91" s="13"/>
      <c r="AI91" s="3"/>
      <c r="AJ91" s="1"/>
      <c r="AK91" s="5"/>
    </row>
    <row r="92" spans="25:37" ht="15.6">
      <c r="Y92" s="1"/>
      <c r="Z92" s="1"/>
      <c r="AA92" s="1"/>
      <c r="AB92" s="1"/>
      <c r="AC92" s="1"/>
      <c r="AD92" s="1"/>
      <c r="AE92" s="1"/>
      <c r="AG92" s="4"/>
      <c r="AH92" s="13"/>
      <c r="AI92" s="3"/>
      <c r="AJ92" s="1"/>
      <c r="AK92" s="5"/>
    </row>
    <row r="93" spans="25:37" ht="15.6">
      <c r="Y93" s="1"/>
      <c r="Z93" s="1"/>
      <c r="AA93" s="1"/>
      <c r="AB93" s="1"/>
      <c r="AC93" s="1"/>
      <c r="AD93" s="1"/>
      <c r="AE93" s="1"/>
      <c r="AG93" s="4"/>
      <c r="AH93" s="13"/>
      <c r="AI93" s="3"/>
      <c r="AJ93" s="1"/>
      <c r="AK93" s="5"/>
    </row>
    <row r="94" spans="25:37" ht="15.6">
      <c r="Y94" s="1"/>
      <c r="Z94" s="1"/>
      <c r="AA94" s="1"/>
      <c r="AB94" s="1"/>
      <c r="AC94" s="1"/>
      <c r="AD94" s="1"/>
      <c r="AE94" s="1"/>
      <c r="AG94" s="4"/>
      <c r="AH94" s="13"/>
      <c r="AI94" s="3"/>
      <c r="AJ94" s="1"/>
      <c r="AK94" s="5"/>
    </row>
    <row r="95" spans="25:37" ht="15.6">
      <c r="Y95" s="1"/>
      <c r="Z95" s="1"/>
      <c r="AA95" s="1"/>
      <c r="AB95" s="1"/>
      <c r="AC95" s="1"/>
      <c r="AD95" s="1"/>
      <c r="AE95" s="1"/>
      <c r="AG95" s="4"/>
      <c r="AH95" s="13"/>
      <c r="AI95" s="3"/>
      <c r="AJ95" s="13"/>
      <c r="AK95" s="5"/>
    </row>
    <row r="96" spans="25:37" ht="15.6">
      <c r="Y96" s="1"/>
      <c r="Z96" s="1"/>
      <c r="AA96" s="1"/>
      <c r="AB96" s="1"/>
      <c r="AC96" s="1"/>
      <c r="AD96" s="1"/>
      <c r="AE96" s="1"/>
      <c r="AG96" s="4"/>
      <c r="AH96" s="13"/>
      <c r="AI96" s="3"/>
      <c r="AJ96" s="13"/>
      <c r="AK96" s="5"/>
    </row>
    <row r="97" spans="25:37" ht="15.6">
      <c r="Y97" s="1"/>
      <c r="Z97" s="1"/>
      <c r="AA97" s="1"/>
      <c r="AB97" s="1"/>
      <c r="AC97" s="1"/>
      <c r="AD97" s="1"/>
      <c r="AE97" s="1"/>
      <c r="AG97" s="4"/>
      <c r="AH97" s="13"/>
      <c r="AI97" s="3"/>
      <c r="AJ97" s="13"/>
      <c r="AK97" s="5"/>
    </row>
    <row r="98" spans="25:37" ht="15.6">
      <c r="Y98" s="1"/>
      <c r="Z98" s="1"/>
      <c r="AA98" s="1"/>
      <c r="AB98" s="1"/>
      <c r="AC98" s="1"/>
      <c r="AD98" s="1"/>
      <c r="AE98" s="1"/>
      <c r="AG98" s="4"/>
      <c r="AH98" s="13"/>
      <c r="AI98" s="3"/>
      <c r="AJ98" s="13"/>
      <c r="AK98" s="5"/>
    </row>
    <row r="99" spans="25:37" ht="15.6">
      <c r="Y99" s="1"/>
      <c r="Z99" s="1"/>
      <c r="AA99" s="1"/>
      <c r="AB99" s="1"/>
      <c r="AC99" s="1"/>
      <c r="AD99" s="1"/>
      <c r="AE99" s="1"/>
      <c r="AG99" s="4"/>
      <c r="AH99" s="13"/>
      <c r="AI99" s="3"/>
      <c r="AJ99" s="5"/>
      <c r="AK99" s="5"/>
    </row>
    <row r="100" spans="25:37" ht="15.6">
      <c r="Y100" s="1"/>
      <c r="Z100" s="1"/>
      <c r="AA100" s="1"/>
      <c r="AB100" s="1"/>
      <c r="AC100" s="1"/>
      <c r="AD100" s="1"/>
      <c r="AE100" s="1"/>
      <c r="AG100" s="4"/>
      <c r="AH100" s="13"/>
      <c r="AI100" s="3"/>
      <c r="AJ100" s="5"/>
      <c r="AK100" s="5"/>
    </row>
    <row r="101" spans="25:37" ht="15.6">
      <c r="Y101" s="1"/>
      <c r="Z101" s="1"/>
      <c r="AA101" s="1"/>
      <c r="AB101" s="1"/>
      <c r="AC101" s="1"/>
      <c r="AD101" s="1"/>
      <c r="AE101" s="1"/>
      <c r="AG101" s="4"/>
      <c r="AH101" s="13"/>
      <c r="AI101" s="3"/>
      <c r="AJ101" s="5"/>
      <c r="AK101" s="5"/>
    </row>
    <row r="102" spans="25:37" ht="15.6">
      <c r="Y102" s="1"/>
      <c r="Z102" s="1"/>
      <c r="AA102" s="1"/>
      <c r="AB102" s="1"/>
      <c r="AC102" s="1"/>
      <c r="AD102" s="1"/>
      <c r="AE102" s="1"/>
      <c r="AG102" s="4"/>
      <c r="AH102" s="13"/>
      <c r="AI102" s="3"/>
      <c r="AJ102" s="5"/>
      <c r="AK102" s="5"/>
    </row>
    <row r="103" spans="25:37" ht="15.6">
      <c r="Y103" s="1"/>
      <c r="Z103" s="1"/>
      <c r="AA103" s="1"/>
      <c r="AB103" s="1"/>
      <c r="AC103" s="1"/>
      <c r="AD103" s="1"/>
      <c r="AE103" s="1"/>
      <c r="AG103" s="4"/>
      <c r="AH103" s="13"/>
      <c r="AI103" s="3"/>
      <c r="AJ103" s="5"/>
      <c r="AK103" s="5"/>
    </row>
    <row r="104" spans="25:37" ht="15.6">
      <c r="Y104" s="1"/>
      <c r="Z104" s="1"/>
      <c r="AA104" s="1"/>
      <c r="AB104" s="1"/>
      <c r="AC104" s="1"/>
      <c r="AD104" s="1"/>
      <c r="AE104" s="1"/>
      <c r="AG104" s="4"/>
      <c r="AH104" s="13"/>
      <c r="AI104" s="3"/>
      <c r="AJ104" s="5"/>
      <c r="AK104" s="5"/>
    </row>
    <row r="105" spans="25:37" ht="15.6">
      <c r="Y105" s="1"/>
      <c r="Z105" s="1"/>
      <c r="AA105" s="1"/>
      <c r="AB105" s="1"/>
      <c r="AC105" s="1"/>
      <c r="AD105" s="1"/>
      <c r="AE105" s="1"/>
      <c r="AG105" s="4"/>
      <c r="AH105" s="13"/>
      <c r="AI105" s="3"/>
      <c r="AJ105" s="5"/>
      <c r="AK105" s="5"/>
    </row>
    <row r="106" spans="25:37" ht="15.6">
      <c r="Y106" s="1"/>
      <c r="Z106" s="1"/>
      <c r="AA106" s="1"/>
      <c r="AB106" s="1"/>
      <c r="AC106" s="1"/>
      <c r="AD106" s="1"/>
      <c r="AE106" s="1"/>
      <c r="AG106" s="4"/>
      <c r="AH106" s="13"/>
      <c r="AI106" s="3"/>
      <c r="AJ106" s="5"/>
      <c r="AK106" s="5"/>
    </row>
    <row r="107" spans="25:37" ht="15.6">
      <c r="Y107" s="1"/>
      <c r="Z107" s="1"/>
      <c r="AA107" s="1"/>
      <c r="AB107" s="1"/>
      <c r="AC107" s="1"/>
      <c r="AD107" s="1"/>
      <c r="AE107" s="1"/>
      <c r="AG107" s="4"/>
      <c r="AH107" s="5"/>
      <c r="AI107" s="3"/>
      <c r="AJ107" s="5"/>
      <c r="AK107" s="5"/>
    </row>
    <row r="108" spans="25:37">
      <c r="Y108" s="1"/>
      <c r="Z108" s="1"/>
      <c r="AA108" s="1"/>
      <c r="AB108" s="1"/>
      <c r="AC108" s="1"/>
      <c r="AD108" s="1"/>
      <c r="AE108" s="1"/>
      <c r="AG108" s="13"/>
      <c r="AH108" s="13"/>
      <c r="AI108" s="3"/>
    </row>
    <row r="109" spans="25:37" ht="15.6">
      <c r="Y109" s="1"/>
      <c r="Z109" s="1"/>
      <c r="AA109" s="1"/>
      <c r="AB109" s="1"/>
      <c r="AC109" s="1"/>
      <c r="AD109" s="1"/>
      <c r="AE109" s="1"/>
      <c r="AG109" s="5"/>
      <c r="AH109" s="5"/>
      <c r="AI109" s="3"/>
      <c r="AK109" s="5"/>
    </row>
    <row r="110" spans="25:37" ht="15.6">
      <c r="Y110" s="1"/>
      <c r="Z110" s="1"/>
      <c r="AA110" s="1"/>
      <c r="AB110" s="1"/>
      <c r="AC110" s="1"/>
      <c r="AD110" s="1"/>
      <c r="AE110" s="1"/>
      <c r="AG110" s="5"/>
      <c r="AH110" s="5"/>
      <c r="AI110" s="3"/>
      <c r="AK110" s="5"/>
    </row>
    <row r="111" spans="25:37">
      <c r="Y111" s="1"/>
      <c r="Z111" s="1"/>
      <c r="AA111" s="1"/>
      <c r="AB111" s="1"/>
      <c r="AC111" s="1"/>
      <c r="AD111" s="1"/>
      <c r="AE111" s="1"/>
      <c r="AG111" s="13"/>
      <c r="AH111" s="13"/>
      <c r="AI111" s="3"/>
    </row>
    <row r="112" spans="25:37">
      <c r="Y112" s="1"/>
      <c r="Z112" s="1"/>
      <c r="AA112" s="1"/>
      <c r="AB112" s="1"/>
      <c r="AC112" s="1"/>
      <c r="AD112" s="1"/>
      <c r="AE112" s="1"/>
      <c r="AG112" s="13"/>
      <c r="AH112" s="13"/>
      <c r="AI112" s="3"/>
    </row>
    <row r="113" spans="25:35">
      <c r="Y113" s="1"/>
      <c r="Z113" s="1"/>
      <c r="AA113" s="1"/>
      <c r="AB113" s="1"/>
      <c r="AC113" s="1"/>
      <c r="AD113" s="1"/>
      <c r="AE113" s="1"/>
      <c r="AG113" s="13"/>
      <c r="AH113" s="13"/>
      <c r="AI113" s="3"/>
    </row>
    <row r="114" spans="25:35">
      <c r="Y114" s="1"/>
      <c r="Z114" s="1"/>
      <c r="AA114" s="1"/>
      <c r="AB114" s="1"/>
      <c r="AC114" s="1"/>
      <c r="AD114" s="1"/>
      <c r="AE114" s="1"/>
      <c r="AG114" s="13"/>
      <c r="AH114" s="13"/>
      <c r="AI114" s="3"/>
    </row>
    <row r="115" spans="25:35">
      <c r="Y115" s="1"/>
      <c r="Z115" s="1"/>
      <c r="AA115" s="1"/>
      <c r="AB115" s="1"/>
      <c r="AC115" s="1"/>
      <c r="AD115" s="1"/>
      <c r="AE115" s="1"/>
      <c r="AG115" s="13"/>
      <c r="AH115" s="13"/>
      <c r="AI115" s="3"/>
    </row>
    <row r="116" spans="25:35">
      <c r="Y116" s="1"/>
      <c r="Z116" s="1"/>
      <c r="AA116" s="1"/>
      <c r="AB116" s="1"/>
      <c r="AC116" s="1"/>
      <c r="AD116" s="1"/>
      <c r="AE116" s="1"/>
      <c r="AG116" s="13"/>
      <c r="AH116" s="13"/>
      <c r="AI116" s="3"/>
    </row>
    <row r="117" spans="25:35">
      <c r="Y117" s="1"/>
      <c r="Z117" s="1"/>
      <c r="AA117" s="1"/>
      <c r="AB117" s="1"/>
      <c r="AC117" s="1"/>
      <c r="AD117" s="1"/>
      <c r="AE117" s="1"/>
      <c r="AG117" s="13"/>
      <c r="AH117" s="13"/>
      <c r="AI117" s="3"/>
    </row>
    <row r="118" spans="25:35">
      <c r="Y118" s="1"/>
      <c r="Z118" s="1"/>
      <c r="AA118" s="1"/>
      <c r="AB118" s="1"/>
      <c r="AC118" s="1"/>
      <c r="AD118" s="1"/>
      <c r="AE118" s="1"/>
      <c r="AG118" s="13"/>
      <c r="AH118" s="13"/>
      <c r="AI118" s="3"/>
    </row>
    <row r="119" spans="25:35">
      <c r="Y119" s="1"/>
      <c r="Z119" s="1"/>
      <c r="AA119" s="1"/>
      <c r="AB119" s="1"/>
      <c r="AC119" s="1"/>
      <c r="AD119" s="1"/>
      <c r="AE119" s="1"/>
      <c r="AG119" s="13"/>
      <c r="AH119" s="13"/>
      <c r="AI119" s="3"/>
    </row>
    <row r="120" spans="25:35">
      <c r="Y120" s="1"/>
      <c r="Z120" s="1"/>
      <c r="AA120" s="1"/>
      <c r="AB120" s="1"/>
      <c r="AC120" s="1"/>
      <c r="AD120" s="1"/>
      <c r="AE120" s="1"/>
      <c r="AG120" s="13"/>
      <c r="AH120" s="13"/>
      <c r="AI120" s="3"/>
    </row>
    <row r="121" spans="25:35">
      <c r="Y121" s="1"/>
      <c r="Z121" s="1"/>
      <c r="AA121" s="1"/>
      <c r="AB121" s="1"/>
      <c r="AC121" s="1"/>
      <c r="AD121" s="1"/>
      <c r="AE121" s="1"/>
      <c r="AG121" s="13"/>
      <c r="AH121" s="13"/>
      <c r="AI121" s="3"/>
    </row>
    <row r="122" spans="25:35">
      <c r="Y122" s="1"/>
      <c r="Z122" s="1"/>
      <c r="AA122" s="1"/>
      <c r="AB122" s="1"/>
      <c r="AC122" s="1"/>
      <c r="AD122" s="1"/>
      <c r="AE122" s="1"/>
      <c r="AG122" s="13"/>
      <c r="AH122" s="13"/>
      <c r="AI122" s="3"/>
    </row>
    <row r="123" spans="25:35">
      <c r="Y123" s="1"/>
      <c r="Z123" s="1"/>
      <c r="AA123" s="1"/>
      <c r="AB123" s="1"/>
      <c r="AC123" s="1"/>
      <c r="AD123" s="1"/>
      <c r="AE123" s="1"/>
      <c r="AG123" s="13"/>
      <c r="AH123" s="13"/>
      <c r="AI123" s="3"/>
    </row>
    <row r="124" spans="25:35">
      <c r="Y124" s="1"/>
      <c r="Z124" s="1"/>
      <c r="AA124" s="1"/>
      <c r="AB124" s="1"/>
      <c r="AC124" s="1"/>
      <c r="AD124" s="1"/>
      <c r="AE124" s="1"/>
      <c r="AG124" s="13"/>
      <c r="AH124" s="13"/>
      <c r="AI124" s="3"/>
    </row>
    <row r="125" spans="25:35">
      <c r="Y125" s="1"/>
      <c r="Z125" s="1"/>
      <c r="AA125" s="1"/>
      <c r="AB125" s="1"/>
      <c r="AC125" s="1"/>
      <c r="AD125" s="1"/>
      <c r="AE125" s="1"/>
      <c r="AG125" s="13"/>
      <c r="AH125" s="13"/>
      <c r="AI125" s="3"/>
    </row>
    <row r="126" spans="25:35">
      <c r="Y126" s="1"/>
      <c r="Z126" s="1"/>
      <c r="AA126" s="1"/>
      <c r="AB126" s="1"/>
      <c r="AC126" s="1"/>
      <c r="AD126" s="1"/>
      <c r="AE126" s="1"/>
      <c r="AG126" s="13"/>
      <c r="AH126" s="13"/>
      <c r="AI126" s="3"/>
    </row>
    <row r="127" spans="25:35">
      <c r="Y127" s="1"/>
      <c r="Z127" s="1"/>
      <c r="AA127" s="1"/>
      <c r="AB127" s="1"/>
      <c r="AC127" s="1"/>
      <c r="AD127" s="1"/>
      <c r="AE127" s="1"/>
      <c r="AG127" s="13"/>
      <c r="AH127" s="13"/>
      <c r="AI127" s="3"/>
    </row>
    <row r="128" spans="25:35">
      <c r="Y128" s="1"/>
      <c r="Z128" s="1"/>
      <c r="AA128" s="1"/>
      <c r="AB128" s="1"/>
      <c r="AC128" s="1"/>
      <c r="AD128" s="1"/>
      <c r="AE128" s="1"/>
      <c r="AG128" s="13"/>
      <c r="AH128" s="13"/>
      <c r="AI128" s="3"/>
    </row>
    <row r="129" spans="25:35">
      <c r="Y129" s="1"/>
      <c r="Z129" s="1"/>
      <c r="AA129" s="1"/>
      <c r="AB129" s="1"/>
      <c r="AC129" s="1"/>
      <c r="AD129" s="1"/>
      <c r="AE129" s="1"/>
      <c r="AG129" s="13"/>
      <c r="AH129" s="13"/>
      <c r="AI129" s="3"/>
    </row>
    <row r="130" spans="25:35">
      <c r="Y130" s="1"/>
      <c r="Z130" s="1"/>
      <c r="AA130" s="1"/>
      <c r="AB130" s="1"/>
      <c r="AC130" s="1"/>
      <c r="AD130" s="1"/>
      <c r="AE130" s="1"/>
      <c r="AG130" s="13"/>
      <c r="AH130" s="13"/>
      <c r="AI130" s="3"/>
    </row>
    <row r="131" spans="25:35">
      <c r="Y131" s="1"/>
      <c r="Z131" s="1"/>
      <c r="AA131" s="1"/>
      <c r="AB131" s="1"/>
      <c r="AC131" s="1"/>
      <c r="AD131" s="1"/>
      <c r="AE131" s="1"/>
      <c r="AG131" s="13"/>
      <c r="AH131" s="13"/>
      <c r="AI131" s="3"/>
    </row>
    <row r="132" spans="25:35">
      <c r="Y132" s="1"/>
      <c r="Z132" s="1"/>
      <c r="AA132" s="1"/>
      <c r="AB132" s="1"/>
      <c r="AC132" s="1"/>
      <c r="AD132" s="1"/>
      <c r="AE132" s="1"/>
      <c r="AG132" s="13"/>
      <c r="AH132" s="13"/>
      <c r="AI132" s="3"/>
    </row>
    <row r="133" spans="25:35">
      <c r="Y133" s="1"/>
      <c r="Z133" s="1"/>
      <c r="AA133" s="1"/>
      <c r="AB133" s="1"/>
      <c r="AC133" s="1"/>
      <c r="AD133" s="1"/>
      <c r="AE133" s="1"/>
      <c r="AG133" s="13"/>
      <c r="AH133" s="13"/>
      <c r="AI133" s="3"/>
    </row>
    <row r="134" spans="25:35">
      <c r="AG134" s="13"/>
      <c r="AH134" s="13"/>
      <c r="AI134" s="3"/>
    </row>
    <row r="135" spans="25:35">
      <c r="AG135" s="13"/>
      <c r="AH135" s="13"/>
      <c r="AI135" s="3"/>
    </row>
    <row r="136" spans="25:35">
      <c r="AG136" s="13"/>
      <c r="AH136" s="13"/>
      <c r="AI136" s="3"/>
    </row>
    <row r="137" spans="25:35">
      <c r="AG137" s="13"/>
      <c r="AH137" s="13"/>
      <c r="AI137" s="3"/>
    </row>
    <row r="138" spans="25:35">
      <c r="AG138" s="13"/>
      <c r="AH138" s="13"/>
      <c r="AI138" s="3"/>
    </row>
    <row r="139" spans="25:35">
      <c r="AG139" s="13"/>
      <c r="AH139" s="13"/>
      <c r="AI139" s="3"/>
    </row>
    <row r="140" spans="25:35">
      <c r="AG140" s="13"/>
      <c r="AH140" s="13"/>
      <c r="AI140" s="3"/>
    </row>
    <row r="141" spans="25:35">
      <c r="AG141" s="13"/>
      <c r="AH141" s="13"/>
      <c r="AI141" s="3"/>
    </row>
    <row r="142" spans="25:35">
      <c r="AG142" s="13"/>
      <c r="AH142" s="13"/>
      <c r="AI142" s="3"/>
    </row>
    <row r="143" spans="25:35">
      <c r="AG143" s="13"/>
      <c r="AH143" s="13"/>
      <c r="AI143" s="3"/>
    </row>
    <row r="144" spans="25:35">
      <c r="AG144" s="13"/>
      <c r="AH144" s="13"/>
      <c r="AI144" s="3"/>
    </row>
    <row r="145" spans="33:35">
      <c r="AG145" s="13"/>
      <c r="AH145" s="13"/>
      <c r="AI145" s="3"/>
    </row>
    <row r="146" spans="33:35">
      <c r="AG146" s="13"/>
      <c r="AH146" s="13"/>
      <c r="AI146" s="3"/>
    </row>
    <row r="147" spans="33:35">
      <c r="AG147" s="13"/>
      <c r="AH147" s="13"/>
      <c r="AI147" s="3"/>
    </row>
    <row r="148" spans="33:35">
      <c r="AG148" s="13"/>
      <c r="AH148" s="13"/>
      <c r="AI148" s="3"/>
    </row>
    <row r="149" spans="33:35">
      <c r="AG149" s="13"/>
      <c r="AH149" s="13"/>
      <c r="AI149" s="3"/>
    </row>
    <row r="150" spans="33:35">
      <c r="AG150" s="13"/>
      <c r="AH150" s="13"/>
      <c r="AI150" s="3"/>
    </row>
    <row r="151" spans="33:35">
      <c r="AG151" s="13"/>
      <c r="AH151" s="13"/>
      <c r="AI151" s="3"/>
    </row>
    <row r="152" spans="33:35">
      <c r="AG152" s="13"/>
      <c r="AH152" s="13"/>
      <c r="AI152" s="3"/>
    </row>
    <row r="153" spans="33:35">
      <c r="AG153" s="13"/>
      <c r="AH153" s="13"/>
      <c r="AI153" s="3"/>
    </row>
    <row r="154" spans="33:35">
      <c r="AG154" s="13"/>
      <c r="AH154" s="13"/>
      <c r="AI154" s="3"/>
    </row>
    <row r="155" spans="33:35">
      <c r="AG155" s="13"/>
      <c r="AH155" s="13"/>
      <c r="AI155" s="3"/>
    </row>
    <row r="156" spans="33:35">
      <c r="AG156" s="13"/>
      <c r="AH156" s="13"/>
      <c r="AI156" s="3"/>
    </row>
    <row r="157" spans="33:35">
      <c r="AG157" s="13"/>
      <c r="AH157" s="13"/>
      <c r="AI157" s="3"/>
    </row>
    <row r="158" spans="33:35">
      <c r="AG158" s="13"/>
      <c r="AH158" s="13"/>
      <c r="AI158" s="3"/>
    </row>
    <row r="159" spans="33:35">
      <c r="AG159" s="13"/>
      <c r="AH159" s="13"/>
      <c r="AI159" s="3"/>
    </row>
    <row r="160" spans="33:35">
      <c r="AG160" s="13"/>
      <c r="AH160" s="13"/>
      <c r="AI160" s="3"/>
    </row>
    <row r="161" spans="33:35">
      <c r="AG161" s="13"/>
      <c r="AH161" s="13"/>
      <c r="AI161" s="3"/>
    </row>
    <row r="162" spans="33:35">
      <c r="AG162" s="13"/>
      <c r="AH162" s="13"/>
      <c r="AI162" s="3"/>
    </row>
    <row r="163" spans="33:35">
      <c r="AG163" s="13"/>
      <c r="AH163" s="13"/>
      <c r="AI163" s="3"/>
    </row>
    <row r="164" spans="33:35">
      <c r="AG164" s="13"/>
      <c r="AH164" s="13"/>
      <c r="AI164" s="3"/>
    </row>
    <row r="165" spans="33:35">
      <c r="AG165" s="13"/>
      <c r="AH165" s="13"/>
      <c r="AI165" s="3"/>
    </row>
    <row r="166" spans="33:35">
      <c r="AG166" s="13"/>
      <c r="AH166" s="13"/>
      <c r="AI166" s="3"/>
    </row>
    <row r="167" spans="33:35">
      <c r="AG167" s="13"/>
      <c r="AH167" s="13"/>
      <c r="AI167" s="3"/>
    </row>
    <row r="168" spans="33:35">
      <c r="AG168" s="13"/>
      <c r="AH168" s="13"/>
      <c r="AI168" s="3"/>
    </row>
    <row r="169" spans="33:35">
      <c r="AI169" s="3"/>
    </row>
    <row r="170" spans="33:35">
      <c r="AI170" s="3"/>
    </row>
    <row r="171" spans="33:35">
      <c r="AI171" s="3"/>
    </row>
    <row r="172" spans="33:35">
      <c r="AI172" s="3"/>
    </row>
    <row r="173" spans="33:35">
      <c r="AI173" s="3"/>
    </row>
    <row r="174" spans="33:35">
      <c r="AI174" s="3"/>
    </row>
    <row r="175" spans="33:35">
      <c r="AI175" s="3"/>
    </row>
    <row r="176" spans="33:35">
      <c r="AI176" s="3"/>
    </row>
    <row r="177" spans="35:35">
      <c r="AI177" s="3"/>
    </row>
    <row r="178" spans="35:35">
      <c r="AI178" s="3"/>
    </row>
    <row r="179" spans="35:35">
      <c r="AI179" s="3"/>
    </row>
    <row r="180" spans="35:35">
      <c r="AI180" s="3"/>
    </row>
    <row r="181" spans="35:35">
      <c r="AI181" s="3"/>
    </row>
    <row r="182" spans="35:35">
      <c r="AI182" s="3"/>
    </row>
    <row r="183" spans="35:35">
      <c r="AI183" s="3"/>
    </row>
    <row r="184" spans="35:35">
      <c r="AI184" s="3"/>
    </row>
    <row r="185" spans="35:35">
      <c r="AI185" s="3"/>
    </row>
    <row r="186" spans="35:35">
      <c r="AI186" s="3"/>
    </row>
    <row r="187" spans="35:35">
      <c r="AI187" s="3"/>
    </row>
    <row r="188" spans="35:35">
      <c r="AI188" s="3"/>
    </row>
    <row r="189" spans="35:35">
      <c r="AI189" s="3"/>
    </row>
    <row r="190" spans="35:35">
      <c r="AI190" s="3"/>
    </row>
    <row r="191" spans="35:35">
      <c r="AI191" s="3"/>
    </row>
    <row r="192" spans="35:35">
      <c r="AI192" s="3"/>
    </row>
    <row r="193" spans="35:35">
      <c r="AI193" s="3"/>
    </row>
    <row r="194" spans="35:35">
      <c r="AI194" s="3"/>
    </row>
    <row r="195" spans="35:35">
      <c r="AI195" s="3"/>
    </row>
    <row r="196" spans="35:35">
      <c r="AI196" s="3"/>
    </row>
    <row r="197" spans="35:35">
      <c r="AI197" s="3"/>
    </row>
    <row r="198" spans="35:35">
      <c r="AI198" s="3"/>
    </row>
    <row r="199" spans="35:35">
      <c r="AI199" s="3"/>
    </row>
    <row r="200" spans="35:35">
      <c r="AI200" s="3"/>
    </row>
    <row r="201" spans="35:35">
      <c r="AI201" s="3"/>
    </row>
    <row r="202" spans="35:35">
      <c r="AI202" s="3"/>
    </row>
    <row r="203" spans="35:35">
      <c r="AI203" s="3"/>
    </row>
    <row r="204" spans="35:35">
      <c r="AI204" s="3"/>
    </row>
    <row r="205" spans="35:35">
      <c r="AI205" s="3"/>
    </row>
    <row r="206" spans="35:35">
      <c r="AI206" s="3"/>
    </row>
    <row r="207" spans="35:35">
      <c r="AI207" s="3"/>
    </row>
    <row r="208" spans="35:35">
      <c r="AI208" s="3"/>
    </row>
    <row r="209" spans="35:35">
      <c r="AI209" s="3"/>
    </row>
    <row r="210" spans="35:35">
      <c r="AI210" s="3"/>
    </row>
    <row r="211" spans="35:35">
      <c r="AI211" s="3"/>
    </row>
    <row r="212" spans="35:35">
      <c r="AI212" s="3"/>
    </row>
    <row r="213" spans="35:35">
      <c r="AI213" s="3"/>
    </row>
    <row r="214" spans="35:35">
      <c r="AI214" s="3"/>
    </row>
    <row r="215" spans="35:35">
      <c r="AI215" s="3"/>
    </row>
    <row r="216" spans="35:35">
      <c r="AI216" s="3"/>
    </row>
    <row r="217" spans="35:35">
      <c r="AI217" s="3"/>
    </row>
    <row r="218" spans="35:35">
      <c r="AI218" s="3"/>
    </row>
    <row r="219" spans="35:35">
      <c r="AI219" s="3"/>
    </row>
    <row r="220" spans="35:35">
      <c r="AI220" s="3"/>
    </row>
    <row r="221" spans="35:35">
      <c r="AI221" s="3"/>
    </row>
    <row r="222" spans="35:35">
      <c r="AI222" s="3"/>
    </row>
    <row r="223" spans="35:35">
      <c r="AI223" s="3"/>
    </row>
    <row r="224" spans="35:35">
      <c r="AI224" s="3"/>
    </row>
    <row r="225" spans="35:35">
      <c r="AI225" s="3"/>
    </row>
    <row r="226" spans="35:35">
      <c r="AI226" s="3"/>
    </row>
    <row r="227" spans="35:35">
      <c r="AI227" s="3"/>
    </row>
    <row r="228" spans="35:35">
      <c r="AI228" s="3"/>
    </row>
    <row r="229" spans="35:35">
      <c r="AI229" s="3"/>
    </row>
    <row r="230" spans="35:35">
      <c r="AI230" s="3"/>
    </row>
    <row r="231" spans="35:35">
      <c r="AI231" s="3"/>
    </row>
    <row r="232" spans="35:35">
      <c r="AI232" s="3"/>
    </row>
    <row r="233" spans="35:35">
      <c r="AI233" s="3"/>
    </row>
    <row r="234" spans="35:35">
      <c r="AI234" s="3"/>
    </row>
    <row r="235" spans="35:35">
      <c r="AI235" s="3"/>
    </row>
    <row r="236" spans="35:35">
      <c r="AI236" s="3"/>
    </row>
    <row r="237" spans="35:35">
      <c r="AI237" s="3"/>
    </row>
    <row r="238" spans="35:35">
      <c r="AI238" s="3"/>
    </row>
    <row r="239" spans="35:35">
      <c r="AI239" s="3"/>
    </row>
    <row r="240" spans="35:35">
      <c r="AI240" s="3"/>
    </row>
    <row r="241" spans="35:35">
      <c r="AI241" s="3"/>
    </row>
    <row r="242" spans="35:35">
      <c r="AI242" s="3"/>
    </row>
    <row r="243" spans="35:35">
      <c r="AI243" s="3"/>
    </row>
    <row r="244" spans="35:35">
      <c r="AI244" s="3"/>
    </row>
    <row r="245" spans="35:35">
      <c r="AI245" s="3"/>
    </row>
    <row r="246" spans="35:35">
      <c r="AI246" s="3"/>
    </row>
    <row r="247" spans="35:35">
      <c r="AI247" s="3"/>
    </row>
    <row r="248" spans="35:35">
      <c r="AI248" s="3"/>
    </row>
    <row r="249" spans="35:35">
      <c r="AI249" s="3"/>
    </row>
    <row r="250" spans="35:35">
      <c r="AI250" s="3"/>
    </row>
    <row r="251" spans="35:35">
      <c r="AI251" s="3"/>
    </row>
    <row r="252" spans="35:35">
      <c r="AI252" s="3"/>
    </row>
    <row r="253" spans="35:35">
      <c r="AI253" s="3"/>
    </row>
    <row r="254" spans="35:35">
      <c r="AI254" s="3"/>
    </row>
    <row r="255" spans="35:35">
      <c r="AI255" s="3"/>
    </row>
    <row r="256" spans="35:35">
      <c r="AI256" s="3"/>
    </row>
    <row r="257" spans="35:35">
      <c r="AI257" s="3"/>
    </row>
    <row r="258" spans="35:35">
      <c r="AI258" s="3"/>
    </row>
    <row r="259" spans="35:35">
      <c r="AI259" s="3"/>
    </row>
    <row r="260" spans="35:35">
      <c r="AI260" s="3"/>
    </row>
    <row r="261" spans="35:35">
      <c r="AI261" s="3"/>
    </row>
    <row r="262" spans="35:35">
      <c r="AI262" s="3"/>
    </row>
    <row r="263" spans="35:35">
      <c r="AI263" s="3"/>
    </row>
    <row r="264" spans="35:35">
      <c r="AI264" s="3"/>
    </row>
    <row r="265" spans="35:35">
      <c r="AI265" s="3"/>
    </row>
    <row r="266" spans="35:35">
      <c r="AI266" s="3"/>
    </row>
    <row r="267" spans="35:35">
      <c r="AI267" s="3"/>
    </row>
    <row r="268" spans="35:35">
      <c r="AI268" s="3"/>
    </row>
    <row r="269" spans="35:35">
      <c r="AI269" s="3"/>
    </row>
    <row r="270" spans="35:35">
      <c r="AI270" s="3"/>
    </row>
    <row r="271" spans="35:35">
      <c r="AI271" s="3"/>
    </row>
    <row r="272" spans="35:35">
      <c r="AI272" s="3"/>
    </row>
    <row r="273" spans="35:35">
      <c r="AI273" s="3"/>
    </row>
    <row r="274" spans="35:35">
      <c r="AI274" s="3"/>
    </row>
    <row r="275" spans="35:35">
      <c r="AI275" s="3"/>
    </row>
    <row r="276" spans="35:35">
      <c r="AI276" s="3"/>
    </row>
    <row r="277" spans="35:35">
      <c r="AI277" s="3"/>
    </row>
    <row r="278" spans="35:35">
      <c r="AI278" s="3"/>
    </row>
    <row r="279" spans="35:35">
      <c r="AI279" s="3"/>
    </row>
    <row r="280" spans="35:35">
      <c r="AI280" s="3"/>
    </row>
    <row r="281" spans="35:35">
      <c r="AI281" s="3"/>
    </row>
    <row r="282" spans="35:35">
      <c r="AI282" s="3"/>
    </row>
    <row r="283" spans="35:35">
      <c r="AI283" s="3"/>
    </row>
    <row r="284" spans="35:35">
      <c r="AI284" s="3"/>
    </row>
    <row r="285" spans="35:35">
      <c r="AI285" s="3"/>
    </row>
    <row r="286" spans="35:35">
      <c r="AI286" s="3"/>
    </row>
    <row r="287" spans="35:35">
      <c r="AI287" s="3"/>
    </row>
    <row r="288" spans="35:35">
      <c r="AI288" s="3"/>
    </row>
    <row r="289" spans="35:35">
      <c r="AI289" s="3"/>
    </row>
    <row r="290" spans="35:35">
      <c r="AI290" s="3"/>
    </row>
    <row r="291" spans="35:35">
      <c r="AI291" s="3"/>
    </row>
    <row r="292" spans="35:35">
      <c r="AI292" s="3"/>
    </row>
    <row r="293" spans="35:35">
      <c r="AI293" s="3"/>
    </row>
    <row r="294" spans="35:35">
      <c r="AI294" s="3"/>
    </row>
    <row r="295" spans="35:35">
      <c r="AI295" s="3"/>
    </row>
  </sheetData>
  <conditionalFormatting sqref="AH109:AH110">
    <cfRule type="cellIs" dxfId="0" priority="3" stopIfTrue="1" operator="less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9F53-C432-426D-8854-8C74D2A2B31B}">
  <sheetPr transitionEvaluation="1">
    <tabColor theme="0"/>
  </sheetPr>
  <dimension ref="F1:EB477"/>
  <sheetViews>
    <sheetView defaultGridColor="0" colorId="22" zoomScale="91" zoomScaleNormal="91" workbookViewId="0">
      <selection activeCell="Q21" sqref="Q21"/>
    </sheetView>
  </sheetViews>
  <sheetFormatPr baseColWidth="10" defaultRowHeight="15"/>
  <cols>
    <col min="35" max="40" width="5.81640625" customWidth="1"/>
    <col min="41" max="41" width="5.81640625" style="11" customWidth="1"/>
    <col min="42" max="42" width="5.81640625" customWidth="1"/>
    <col min="43" max="45" width="5.81640625" style="67" customWidth="1"/>
    <col min="46" max="51" width="5.81640625" customWidth="1"/>
    <col min="52" max="53" width="5.81640625" style="11" customWidth="1"/>
    <col min="54" max="54" width="5.81640625" customWidth="1"/>
    <col min="55" max="59" width="5.81640625" style="11" customWidth="1"/>
    <col min="60" max="61" width="5.81640625" customWidth="1"/>
    <col min="62" max="62" width="5.81640625" style="11" customWidth="1"/>
    <col min="63" max="63" width="5.08984375" style="11" customWidth="1"/>
    <col min="64" max="64" width="7.36328125" style="11" customWidth="1"/>
    <col min="65" max="65" width="5.36328125" customWidth="1"/>
    <col min="66" max="66" width="4.1796875" customWidth="1"/>
    <col min="67" max="67" width="5.54296875" style="67" customWidth="1"/>
    <col min="68" max="68" width="4.08984375" customWidth="1"/>
    <col min="69" max="69" width="1" customWidth="1"/>
    <col min="70" max="70" width="7" customWidth="1"/>
    <col min="71" max="71" width="5.90625" customWidth="1"/>
    <col min="72" max="72" width="6.6328125" customWidth="1"/>
    <col min="73" max="73" width="7.90625" customWidth="1"/>
    <col min="74" max="74" width="5" customWidth="1"/>
    <col min="75" max="75" width="6.36328125" customWidth="1"/>
    <col min="76" max="76" width="5" customWidth="1"/>
    <col min="77" max="77" width="7.90625" style="67" customWidth="1"/>
    <col min="78" max="78" width="6" customWidth="1"/>
    <col min="79" max="79" width="8" style="67" customWidth="1"/>
    <col min="80" max="80" width="8.08984375" style="67" customWidth="1"/>
    <col min="81" max="81" width="6" customWidth="1"/>
    <col min="82" max="82" width="8.08984375" customWidth="1"/>
    <col min="83" max="83" width="5.08984375" customWidth="1"/>
    <col min="84" max="84" width="7.1796875" customWidth="1"/>
    <col min="85" max="85" width="8.08984375" customWidth="1"/>
    <col min="86" max="86" width="8" style="67" customWidth="1"/>
    <col min="87" max="87" width="7" customWidth="1"/>
    <col min="88" max="88" width="7.08984375" customWidth="1"/>
    <col min="89" max="89" width="7.6328125" customWidth="1"/>
    <col min="90" max="90" width="7" customWidth="1"/>
    <col min="91" max="91" width="10.08984375" customWidth="1"/>
    <col min="92" max="93" width="8" customWidth="1"/>
    <col min="94" max="94" width="9.6328125" customWidth="1"/>
    <col min="95" max="95" width="7.6328125" customWidth="1"/>
    <col min="96" max="96" width="9.6328125" customWidth="1"/>
    <col min="97" max="97" width="9.1796875" customWidth="1"/>
    <col min="98" max="100" width="7.90625" customWidth="1"/>
    <col min="101" max="101" width="8.08984375" customWidth="1"/>
    <col min="102" max="102" width="8.54296875" customWidth="1"/>
    <col min="103" max="103" width="8" customWidth="1"/>
    <col min="104" max="104" width="6.453125" customWidth="1"/>
    <col min="105" max="105" width="8.08984375" customWidth="1"/>
    <col min="106" max="106" width="7.54296875" customWidth="1"/>
    <col min="107" max="107" width="8.36328125" customWidth="1"/>
    <col min="108" max="108" width="9.453125" customWidth="1"/>
    <col min="109" max="110" width="8.36328125" customWidth="1"/>
    <col min="111" max="111" width="8.90625" customWidth="1"/>
    <col min="112" max="112" width="8.36328125" customWidth="1"/>
    <col min="113" max="113" width="7.90625" customWidth="1"/>
    <col min="114" max="114" width="8" customWidth="1"/>
    <col min="115" max="116" width="9.90625" customWidth="1"/>
    <col min="117" max="117" width="9.08984375" customWidth="1"/>
    <col min="118" max="118" width="8.36328125" customWidth="1"/>
    <col min="119" max="119" width="8.6328125" customWidth="1"/>
    <col min="120" max="120" width="8.90625" customWidth="1"/>
    <col min="121" max="121" width="8.08984375" customWidth="1"/>
    <col min="122" max="122" width="8.6328125" customWidth="1"/>
    <col min="123" max="124" width="9.90625" customWidth="1"/>
    <col min="125" max="125" width="8.08984375" customWidth="1"/>
    <col min="126" max="126" width="8" customWidth="1"/>
    <col min="127" max="127" width="8.08984375" customWidth="1"/>
    <col min="128" max="128" width="11.08984375" customWidth="1"/>
    <col min="129" max="129" width="7.6328125" customWidth="1"/>
    <col min="130" max="130" width="8.08984375" customWidth="1"/>
    <col min="131" max="131" width="7.90625" customWidth="1"/>
    <col min="132" max="132" width="8.90625" customWidth="1"/>
    <col min="133" max="133" width="6.90625" customWidth="1"/>
    <col min="134" max="134" width="6.6328125" customWidth="1"/>
    <col min="135" max="136" width="8.08984375" customWidth="1"/>
    <col min="137" max="137" width="9.36328125" customWidth="1"/>
    <col min="138" max="138" width="10.08984375" customWidth="1"/>
    <col min="139" max="139" width="10.90625" customWidth="1"/>
    <col min="140" max="143" width="8.08984375" customWidth="1"/>
    <col min="144" max="144" width="8.36328125" customWidth="1"/>
    <col min="145" max="145" width="11.08984375" customWidth="1"/>
    <col min="146" max="146" width="8.08984375" customWidth="1"/>
    <col min="147" max="147" width="6.36328125" customWidth="1"/>
    <col min="148" max="148" width="7.453125" customWidth="1"/>
    <col min="149" max="149" width="7.6328125" customWidth="1"/>
    <col min="150" max="151" width="7.90625" customWidth="1"/>
    <col min="152" max="152" width="8" customWidth="1"/>
    <col min="153" max="153" width="7.6328125" customWidth="1"/>
    <col min="154" max="154" width="7.90625" customWidth="1"/>
    <col min="155" max="155" width="8.08984375" customWidth="1"/>
    <col min="156" max="156" width="7.54296875" customWidth="1"/>
    <col min="157" max="157" width="7.90625" customWidth="1"/>
    <col min="158" max="158" width="7.6328125" customWidth="1"/>
    <col min="159" max="159" width="7.90625" customWidth="1"/>
    <col min="160" max="160" width="7.54296875" customWidth="1"/>
    <col min="161" max="161" width="7.90625" customWidth="1"/>
    <col min="162" max="162" width="9.90625" customWidth="1"/>
    <col min="163" max="163" width="7.08984375" customWidth="1"/>
    <col min="164" max="164" width="8.08984375" customWidth="1"/>
    <col min="165" max="165" width="8.54296875" customWidth="1"/>
    <col min="166" max="166" width="9.90625" customWidth="1"/>
    <col min="167" max="167" width="8.36328125" customWidth="1"/>
    <col min="168" max="168" width="10.54296875" customWidth="1"/>
    <col min="169" max="169" width="7.90625" customWidth="1"/>
    <col min="170" max="170" width="8.08984375" customWidth="1"/>
    <col min="171" max="173" width="9.90625" customWidth="1"/>
    <col min="174" max="174" width="8.36328125" customWidth="1"/>
    <col min="175" max="175" width="8.6328125" customWidth="1"/>
    <col min="176" max="176" width="8.54296875" customWidth="1"/>
    <col min="177" max="177" width="8.6328125" customWidth="1"/>
    <col min="178" max="178" width="8.36328125" customWidth="1"/>
    <col min="179" max="179" width="10.6328125" customWidth="1"/>
    <col min="180" max="180" width="9.90625" customWidth="1"/>
    <col min="181" max="181" width="7.54296875" customWidth="1"/>
    <col min="182" max="182" width="8.54296875" customWidth="1"/>
    <col min="183" max="184" width="7.90625" customWidth="1"/>
    <col min="185" max="187" width="8.36328125" customWidth="1"/>
    <col min="188" max="189" width="8.08984375" customWidth="1"/>
    <col min="190" max="191" width="8.36328125" customWidth="1"/>
    <col min="192" max="192" width="8.54296875" customWidth="1"/>
    <col min="193" max="193" width="8.36328125" customWidth="1"/>
    <col min="194" max="194" width="8.6328125" customWidth="1"/>
    <col min="195" max="196" width="9.90625" customWidth="1"/>
    <col min="197" max="197" width="8.08984375" customWidth="1"/>
    <col min="198" max="198" width="8.54296875" customWidth="1"/>
    <col min="199" max="199" width="7.54296875" customWidth="1"/>
    <col min="200" max="200" width="8.08984375" customWidth="1"/>
    <col min="201" max="201" width="7.90625" customWidth="1"/>
    <col min="202" max="202" width="8.36328125" customWidth="1"/>
    <col min="203" max="203" width="8.08984375" customWidth="1"/>
    <col min="204" max="204" width="9.90625" customWidth="1"/>
    <col min="205" max="205" width="8" customWidth="1"/>
    <col min="206" max="206" width="7.90625" customWidth="1"/>
    <col min="207" max="207" width="8.90625" customWidth="1"/>
    <col min="208" max="208" width="8" customWidth="1"/>
    <col min="209" max="209" width="8.90625" customWidth="1"/>
    <col min="210" max="210" width="7.08984375" customWidth="1"/>
    <col min="211" max="211" width="9" customWidth="1"/>
    <col min="212" max="212" width="8.08984375" customWidth="1"/>
    <col min="213" max="213" width="10.36328125" customWidth="1"/>
    <col min="214" max="215" width="7.90625" customWidth="1"/>
    <col min="216" max="216" width="8.6328125" customWidth="1"/>
    <col min="217" max="217" width="8.90625" customWidth="1"/>
    <col min="218" max="218" width="8.6328125" customWidth="1"/>
    <col min="219" max="220" width="8.08984375" customWidth="1"/>
    <col min="221" max="221" width="7.54296875" customWidth="1"/>
    <col min="222" max="224" width="8.08984375" customWidth="1"/>
    <col min="225" max="225" width="8.6328125" customWidth="1"/>
    <col min="226" max="226" width="7.90625" customWidth="1"/>
    <col min="227" max="228" width="8.08984375" customWidth="1"/>
    <col min="229" max="229" width="7.90625" customWidth="1"/>
    <col min="232" max="232" width="8" customWidth="1"/>
    <col min="233" max="233" width="8.08984375" customWidth="1"/>
    <col min="234" max="234" width="8" customWidth="1"/>
    <col min="235" max="236" width="8.08984375" customWidth="1"/>
    <col min="237" max="239" width="7.90625" customWidth="1"/>
    <col min="240" max="240" width="8.08984375" customWidth="1"/>
    <col min="241" max="243" width="7.90625" customWidth="1"/>
    <col min="244" max="244" width="6.6328125" customWidth="1"/>
    <col min="245" max="245" width="8.36328125" customWidth="1"/>
    <col min="246" max="246" width="8" customWidth="1"/>
  </cols>
  <sheetData>
    <row r="1" spans="34:132">
      <c r="AI1" s="22"/>
      <c r="AJ1" s="22"/>
      <c r="AK1" s="22"/>
      <c r="AL1" s="22"/>
      <c r="AM1" s="22"/>
      <c r="AN1" s="22"/>
      <c r="AO1" s="22"/>
      <c r="AP1" s="22"/>
      <c r="AQ1" s="224"/>
      <c r="AR1" s="224"/>
      <c r="AS1" s="224"/>
      <c r="AT1" s="22"/>
      <c r="AU1" s="22"/>
      <c r="AV1" s="22"/>
      <c r="AW1" s="22"/>
      <c r="AX1" s="22"/>
      <c r="AY1" s="22"/>
      <c r="AZ1" s="222"/>
      <c r="BA1" s="222"/>
      <c r="BB1" s="22"/>
      <c r="BC1" s="222"/>
      <c r="BD1" s="222"/>
      <c r="BE1" s="222"/>
      <c r="BF1" s="222"/>
      <c r="BG1" s="222"/>
      <c r="BH1" s="22"/>
      <c r="BI1" s="22"/>
      <c r="BJ1" s="222"/>
      <c r="BK1" s="222"/>
      <c r="BL1" s="222"/>
      <c r="BM1" s="22"/>
      <c r="BN1" s="22"/>
      <c r="BO1" s="224"/>
      <c r="BP1" s="22"/>
      <c r="BQ1" s="22"/>
      <c r="BR1" s="22"/>
      <c r="BY1"/>
      <c r="CA1"/>
      <c r="CB1"/>
      <c r="CH1"/>
    </row>
    <row r="2" spans="34:132">
      <c r="AI2" s="22"/>
      <c r="AJ2" s="22"/>
      <c r="AK2" s="22"/>
      <c r="AL2" s="22"/>
      <c r="AM2" s="22"/>
      <c r="AN2" s="22"/>
      <c r="AO2" s="22"/>
      <c r="AP2" s="22"/>
      <c r="AQ2" s="224"/>
      <c r="AR2" s="224"/>
      <c r="AS2" s="224"/>
      <c r="AT2" s="22"/>
      <c r="AU2" s="22"/>
      <c r="AV2" s="22"/>
      <c r="AW2" s="22"/>
      <c r="AX2" s="22"/>
      <c r="AY2" s="22"/>
      <c r="AZ2" s="222"/>
      <c r="BA2" s="222"/>
      <c r="BB2" s="22"/>
      <c r="BC2" s="222"/>
      <c r="BD2" s="222"/>
      <c r="BE2" s="222"/>
      <c r="BF2" s="222"/>
      <c r="BG2" s="222"/>
      <c r="BH2" s="22"/>
      <c r="BI2" s="22"/>
      <c r="BJ2" s="222"/>
      <c r="BK2" s="222"/>
      <c r="BL2" s="222"/>
      <c r="BM2" s="22"/>
      <c r="BN2" s="22"/>
      <c r="BO2" s="224"/>
      <c r="BP2" s="22"/>
      <c r="BQ2" s="22"/>
      <c r="BR2" s="22"/>
      <c r="BY2"/>
      <c r="CA2"/>
      <c r="CB2"/>
      <c r="CH2"/>
    </row>
    <row r="3" spans="34:132">
      <c r="AI3" s="22"/>
      <c r="AJ3" s="22"/>
      <c r="AK3" s="22"/>
      <c r="AL3" s="22"/>
      <c r="AM3" s="22"/>
      <c r="AN3" s="22"/>
      <c r="AO3" s="22"/>
      <c r="AP3" s="22"/>
      <c r="AQ3" s="224"/>
      <c r="AR3" s="224"/>
      <c r="AS3" s="224"/>
      <c r="AT3" s="22"/>
      <c r="AU3" s="22"/>
      <c r="AV3" s="22"/>
      <c r="AW3" s="22"/>
      <c r="AX3" s="22"/>
      <c r="AY3" s="22"/>
      <c r="AZ3" s="222"/>
      <c r="BA3" s="222"/>
      <c r="BB3" s="22"/>
      <c r="BC3" s="222"/>
      <c r="BD3" s="222"/>
      <c r="BE3" s="222"/>
      <c r="BF3" s="222"/>
      <c r="BG3" s="222"/>
      <c r="BH3" s="22"/>
      <c r="BI3" s="22"/>
      <c r="BJ3" s="222"/>
      <c r="BK3" s="222"/>
      <c r="BL3" s="222"/>
      <c r="BM3" s="22"/>
      <c r="BN3" s="22"/>
      <c r="BO3" s="224"/>
      <c r="BP3" s="22"/>
      <c r="BQ3" s="22"/>
      <c r="BR3" s="22"/>
      <c r="BY3"/>
      <c r="CA3"/>
      <c r="CB3"/>
      <c r="CH3"/>
    </row>
    <row r="4" spans="34:132">
      <c r="AI4" s="22"/>
      <c r="AJ4" s="22"/>
      <c r="AK4" s="22"/>
      <c r="AL4" s="22"/>
      <c r="AM4" s="22"/>
      <c r="AN4" s="22"/>
      <c r="AO4" s="22"/>
      <c r="AP4" s="22"/>
      <c r="AQ4" s="224"/>
      <c r="AR4" s="224"/>
      <c r="AS4" s="224"/>
      <c r="AT4" s="22"/>
      <c r="AU4" s="22"/>
      <c r="AV4" s="22"/>
      <c r="AW4" s="22"/>
      <c r="AX4" s="22"/>
      <c r="AY4" s="22"/>
      <c r="AZ4" s="222"/>
      <c r="BA4" s="222"/>
      <c r="BB4" s="22"/>
      <c r="BC4" s="222"/>
      <c r="BD4" s="222"/>
      <c r="BE4" s="222"/>
      <c r="BF4" s="222"/>
      <c r="BG4" s="222"/>
      <c r="BH4" s="22"/>
      <c r="BI4" s="22"/>
      <c r="BJ4" s="222"/>
      <c r="BK4" s="222"/>
      <c r="BL4" s="222"/>
      <c r="BM4" s="22"/>
      <c r="BN4" s="22"/>
      <c r="BO4" s="224"/>
      <c r="BP4" s="22"/>
      <c r="BQ4" s="22"/>
      <c r="BR4" s="22"/>
      <c r="BY4"/>
      <c r="CA4"/>
      <c r="CB4"/>
      <c r="CH4"/>
    </row>
    <row r="5" spans="34:132">
      <c r="AI5" s="22"/>
      <c r="AJ5" s="22"/>
      <c r="AK5" s="22"/>
      <c r="AL5" s="22"/>
      <c r="AM5" s="22"/>
      <c r="AN5" s="22"/>
      <c r="AO5" s="22"/>
      <c r="AP5" s="22"/>
      <c r="AQ5" s="224"/>
      <c r="AR5" s="224"/>
      <c r="AS5" s="224"/>
      <c r="AT5" s="22"/>
      <c r="AU5" s="22"/>
      <c r="AV5" s="22"/>
      <c r="AW5" s="22"/>
      <c r="AX5" s="22"/>
      <c r="AY5" s="22"/>
      <c r="AZ5" s="222"/>
      <c r="BA5" s="222"/>
      <c r="BB5" s="22"/>
      <c r="BC5" s="222"/>
      <c r="BD5" s="222"/>
      <c r="BE5" s="222"/>
      <c r="BF5" s="222"/>
      <c r="BG5" s="222"/>
      <c r="BH5" s="22"/>
      <c r="BI5" s="22"/>
      <c r="BJ5" s="222"/>
      <c r="BK5" s="222"/>
      <c r="BL5" s="222"/>
      <c r="BM5" s="22"/>
      <c r="BN5" s="22"/>
      <c r="BO5" s="224"/>
      <c r="BP5" s="22"/>
      <c r="BQ5" s="22"/>
      <c r="BR5" s="22"/>
      <c r="BY5"/>
      <c r="CA5"/>
      <c r="CB5"/>
      <c r="CH5"/>
    </row>
    <row r="6" spans="34:132">
      <c r="AI6" s="22"/>
      <c r="AJ6" s="22"/>
      <c r="AK6" s="22"/>
      <c r="AL6" s="22"/>
      <c r="AM6" s="22"/>
      <c r="AN6" s="22"/>
      <c r="AO6" s="22"/>
      <c r="AP6" s="22"/>
      <c r="AQ6" s="224"/>
      <c r="AR6" s="224"/>
      <c r="AS6" s="224"/>
      <c r="AT6" s="22"/>
      <c r="AU6" s="22"/>
      <c r="AV6" s="22"/>
      <c r="AW6" s="22"/>
      <c r="AX6" s="22"/>
      <c r="AY6" s="22"/>
      <c r="AZ6" s="222"/>
      <c r="BA6" s="222"/>
      <c r="BB6" s="22"/>
      <c r="BC6" s="222"/>
      <c r="BD6" s="222"/>
      <c r="BE6" s="222"/>
      <c r="BF6" s="222"/>
      <c r="BG6" s="222"/>
      <c r="BH6" s="22"/>
      <c r="BI6" s="22"/>
      <c r="BJ6" s="222"/>
      <c r="BK6" s="222"/>
      <c r="BL6" s="222"/>
      <c r="BM6" s="22"/>
      <c r="BN6" s="22"/>
      <c r="BO6" s="224"/>
      <c r="BP6" s="22"/>
      <c r="BQ6" s="22"/>
      <c r="BR6" s="22"/>
      <c r="BY6"/>
      <c r="CA6"/>
      <c r="CB6"/>
      <c r="CH6"/>
    </row>
    <row r="7" spans="34:132">
      <c r="AI7" s="22"/>
      <c r="AJ7" s="22"/>
      <c r="AK7" s="22"/>
      <c r="AL7" s="22"/>
      <c r="AM7" s="22"/>
      <c r="AN7" s="22"/>
      <c r="AO7" s="22"/>
      <c r="AP7" s="22"/>
      <c r="AQ7" s="224"/>
      <c r="AR7" s="224"/>
      <c r="AS7" s="224"/>
      <c r="AT7" s="22"/>
      <c r="AU7" s="22"/>
      <c r="AV7" s="22"/>
      <c r="AW7" s="22"/>
      <c r="AX7" s="22"/>
      <c r="AY7" s="22"/>
      <c r="AZ7" s="222"/>
      <c r="BA7" s="222"/>
      <c r="BB7" s="22"/>
      <c r="BC7" s="222"/>
      <c r="BD7" s="222"/>
      <c r="BE7" s="222"/>
      <c r="BF7" s="222"/>
      <c r="BG7" s="222"/>
      <c r="BH7" s="22"/>
      <c r="BI7" s="22"/>
      <c r="BJ7" s="222"/>
      <c r="BK7" s="222"/>
      <c r="BL7" s="222"/>
      <c r="BM7" s="22"/>
      <c r="BN7" s="22"/>
      <c r="BO7" s="224"/>
      <c r="BP7" s="22"/>
      <c r="BQ7" s="22"/>
      <c r="BR7" s="22"/>
      <c r="BY7"/>
      <c r="CA7"/>
      <c r="CB7"/>
      <c r="CH7"/>
    </row>
    <row r="8" spans="34:132">
      <c r="AI8" s="22"/>
      <c r="AJ8" s="22"/>
      <c r="AK8" s="22"/>
      <c r="AL8" s="22"/>
      <c r="AM8" s="22"/>
      <c r="AN8" s="22"/>
      <c r="AO8" s="22"/>
      <c r="AP8" s="22"/>
      <c r="AQ8" s="224"/>
      <c r="AR8" s="224"/>
      <c r="AS8" s="224"/>
      <c r="AT8" s="22"/>
      <c r="AU8" s="22"/>
      <c r="AV8" s="22"/>
      <c r="AW8" s="22"/>
      <c r="AX8" s="22"/>
      <c r="AY8" s="22"/>
      <c r="AZ8" s="222"/>
      <c r="BA8" s="222"/>
      <c r="BB8" s="22"/>
      <c r="BC8" s="222"/>
      <c r="BD8" s="222"/>
      <c r="BE8" s="222"/>
      <c r="BF8" s="222"/>
      <c r="BG8" s="222"/>
      <c r="BH8" s="22"/>
      <c r="BI8" s="22"/>
      <c r="BJ8" s="222"/>
      <c r="BK8" s="222"/>
      <c r="BL8" s="222"/>
      <c r="BM8" s="22"/>
      <c r="BN8" s="22"/>
      <c r="BO8" s="224"/>
      <c r="BP8" s="22"/>
      <c r="BQ8" s="22"/>
      <c r="BR8" s="22"/>
      <c r="BY8"/>
      <c r="CA8"/>
      <c r="CB8"/>
      <c r="CH8"/>
    </row>
    <row r="9" spans="34:132" ht="15.6">
      <c r="AI9" s="22"/>
      <c r="AJ9" s="22"/>
      <c r="AK9" s="22"/>
      <c r="AL9" s="22"/>
      <c r="AM9" s="22"/>
      <c r="AN9" s="22"/>
      <c r="AO9" s="22"/>
      <c r="AP9" s="22"/>
      <c r="AQ9" s="224"/>
      <c r="AR9" s="224"/>
      <c r="AS9" s="224"/>
      <c r="AT9" s="22"/>
      <c r="AU9" s="22"/>
      <c r="AV9" s="22"/>
      <c r="AW9" s="22"/>
      <c r="AX9" s="22"/>
      <c r="AY9" s="22"/>
      <c r="AZ9" s="222"/>
      <c r="BA9" s="222"/>
      <c r="BB9" s="22"/>
      <c r="BC9" s="222"/>
      <c r="BD9" s="222"/>
      <c r="BE9" s="222"/>
      <c r="BF9" s="222"/>
      <c r="BG9" s="222"/>
      <c r="BH9" s="22"/>
      <c r="BI9" s="22"/>
      <c r="BJ9" s="222"/>
      <c r="BK9" s="222"/>
      <c r="BL9" s="222"/>
      <c r="BM9" s="22"/>
      <c r="BN9" s="22"/>
      <c r="BO9" s="224"/>
      <c r="BP9" s="22"/>
      <c r="BQ9" s="22"/>
      <c r="BR9" s="22"/>
      <c r="BU9" s="39"/>
      <c r="BV9" s="39"/>
      <c r="BW9" s="39"/>
      <c r="BY9" s="39"/>
      <c r="BZ9" s="39"/>
      <c r="CA9" s="4"/>
      <c r="CB9" s="2"/>
      <c r="CC9" s="2"/>
      <c r="CD9" s="2"/>
      <c r="CE9" s="2"/>
      <c r="CF9" s="2"/>
      <c r="CG9" s="2"/>
      <c r="CH9" s="2"/>
      <c r="CI9" s="2"/>
      <c r="CJ9" s="2"/>
      <c r="CL9" s="2"/>
      <c r="CS9" s="4"/>
      <c r="CT9" s="2"/>
      <c r="CU9" s="2"/>
      <c r="CV9" s="2"/>
      <c r="CW9" s="2"/>
      <c r="CX9" s="2"/>
      <c r="CY9" s="2"/>
      <c r="CZ9" s="2"/>
      <c r="DA9" s="2"/>
      <c r="DB9" s="2"/>
      <c r="DD9" s="2"/>
      <c r="DK9" s="4"/>
      <c r="DL9" s="2"/>
      <c r="DM9" s="2"/>
      <c r="DN9" s="2"/>
      <c r="DO9" s="2"/>
      <c r="DP9" s="2"/>
      <c r="DQ9" s="2"/>
      <c r="DR9" s="2"/>
      <c r="DS9" s="2"/>
      <c r="DT9" s="2"/>
      <c r="DV9" s="2"/>
    </row>
    <row r="10" spans="34:132" ht="15.6">
      <c r="AI10" s="22"/>
      <c r="AJ10" s="22"/>
      <c r="AK10" s="22"/>
      <c r="AL10" s="22"/>
      <c r="AM10" s="22"/>
      <c r="AN10" s="22"/>
      <c r="AO10" s="22"/>
      <c r="AP10" s="22"/>
      <c r="AQ10" s="224"/>
      <c r="AR10" s="224"/>
      <c r="AS10" s="224"/>
      <c r="AT10" s="22"/>
      <c r="AU10" s="22"/>
      <c r="AV10" s="22"/>
      <c r="AW10" s="22"/>
      <c r="AX10" s="22"/>
      <c r="AY10" s="22"/>
      <c r="AZ10" s="222"/>
      <c r="BA10" s="222"/>
      <c r="BB10" s="22"/>
      <c r="BC10" s="222"/>
      <c r="BD10" s="222"/>
      <c r="BE10" s="222"/>
      <c r="BF10" s="222"/>
      <c r="BG10" s="222"/>
      <c r="BH10" s="22"/>
      <c r="BI10" s="22"/>
      <c r="BJ10" s="222"/>
      <c r="BK10" s="222"/>
      <c r="BL10" s="222"/>
      <c r="BM10" s="22"/>
      <c r="BN10" s="22"/>
      <c r="BO10" s="224"/>
      <c r="BP10" s="22"/>
      <c r="BQ10" s="22"/>
      <c r="BR10" s="22"/>
      <c r="BU10" s="24"/>
      <c r="BV10" s="24"/>
      <c r="BW10" s="24"/>
      <c r="BX10" s="39"/>
      <c r="BY10" s="24"/>
      <c r="BZ10" s="24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</row>
    <row r="11" spans="34:132" s="2" customFormat="1" ht="15.6">
      <c r="AH11"/>
      <c r="AI11" s="22"/>
      <c r="AJ11" s="22"/>
      <c r="AK11" s="22"/>
      <c r="AL11" s="22"/>
      <c r="AM11" s="22"/>
      <c r="AN11" s="22"/>
      <c r="AO11" s="22"/>
      <c r="AP11" s="22"/>
      <c r="AQ11" s="224"/>
      <c r="AR11" s="224"/>
      <c r="AS11" s="224"/>
      <c r="AT11" s="22"/>
      <c r="AU11" s="22"/>
      <c r="AV11" s="22"/>
      <c r="AW11" s="22"/>
      <c r="AX11" s="22"/>
      <c r="AY11" s="22"/>
      <c r="AZ11" s="222"/>
      <c r="BA11" s="222"/>
      <c r="BB11" s="22"/>
      <c r="BC11" s="222"/>
      <c r="BD11" s="222"/>
      <c r="BE11" s="222"/>
      <c r="BF11" s="222"/>
      <c r="BG11" s="222"/>
      <c r="BH11" s="22"/>
      <c r="BI11" s="22"/>
      <c r="BJ11" s="222"/>
      <c r="BK11" s="222"/>
      <c r="BL11" s="222"/>
      <c r="BM11" s="22"/>
      <c r="BN11" s="22"/>
      <c r="BO11" s="224"/>
      <c r="BP11" s="22"/>
      <c r="BQ11" s="22"/>
      <c r="BR11" s="22"/>
      <c r="BS11"/>
      <c r="BT11"/>
      <c r="BU11" s="40"/>
      <c r="BV11" s="40"/>
      <c r="BW11" s="40"/>
      <c r="BX11" s="24"/>
      <c r="BY11" s="40"/>
      <c r="BZ11" s="40"/>
      <c r="CA11" s="42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42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42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</row>
    <row r="12" spans="34:132" s="3" customFormat="1">
      <c r="AH12"/>
      <c r="AI12" s="22"/>
      <c r="AJ12" s="22"/>
      <c r="AK12" s="22"/>
      <c r="AL12" s="22"/>
      <c r="AM12" s="22"/>
      <c r="AN12" s="22"/>
      <c r="AO12" s="22"/>
      <c r="AP12" s="22"/>
      <c r="AQ12" s="224"/>
      <c r="AR12" s="224"/>
      <c r="AS12" s="224"/>
      <c r="AT12" s="22"/>
      <c r="AU12" s="22"/>
      <c r="AV12" s="22"/>
      <c r="AW12" s="22"/>
      <c r="AX12" s="22"/>
      <c r="AY12" s="22"/>
      <c r="AZ12" s="222"/>
      <c r="BA12" s="222"/>
      <c r="BB12" s="22"/>
      <c r="BC12" s="222"/>
      <c r="BD12" s="222"/>
      <c r="BE12" s="222"/>
      <c r="BF12" s="222"/>
      <c r="BG12" s="222"/>
      <c r="BH12" s="22"/>
      <c r="BI12" s="22"/>
      <c r="BJ12" s="222"/>
      <c r="BK12" s="222"/>
      <c r="BL12" s="222"/>
      <c r="BM12" s="22"/>
      <c r="BN12" s="22"/>
      <c r="BO12" s="224"/>
      <c r="BP12" s="22"/>
      <c r="BQ12" s="22"/>
      <c r="BR12" s="22"/>
      <c r="BS12"/>
      <c r="BT12"/>
      <c r="BU12" s="40"/>
      <c r="BV12" s="40"/>
      <c r="BW12" s="40"/>
      <c r="BX12" s="40"/>
      <c r="BY12" s="40"/>
      <c r="BZ12" s="40"/>
      <c r="CA12" s="32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32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32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</row>
    <row r="13" spans="34:132" s="2" customFormat="1" ht="15.6">
      <c r="AH13"/>
      <c r="AI13" s="22"/>
      <c r="AJ13" s="22"/>
      <c r="AK13" s="22"/>
      <c r="AL13" s="22"/>
      <c r="AM13" s="22"/>
      <c r="AN13" s="22"/>
      <c r="AO13" s="22"/>
      <c r="AP13" s="22"/>
      <c r="AQ13" s="224"/>
      <c r="AR13" s="224"/>
      <c r="AS13" s="224"/>
      <c r="AT13" s="22"/>
      <c r="AU13" s="22"/>
      <c r="AV13" s="22"/>
      <c r="AW13" s="22"/>
      <c r="AX13" s="22"/>
      <c r="AY13" s="22"/>
      <c r="AZ13" s="222"/>
      <c r="BA13" s="222"/>
      <c r="BB13" s="22"/>
      <c r="BC13" s="222"/>
      <c r="BD13" s="222"/>
      <c r="BE13" s="222"/>
      <c r="BF13" s="222"/>
      <c r="BG13" s="222"/>
      <c r="BH13" s="22"/>
      <c r="BI13" s="22"/>
      <c r="BJ13" s="222"/>
      <c r="BK13" s="222"/>
      <c r="BL13" s="222"/>
      <c r="BM13" s="22"/>
      <c r="BN13" s="22"/>
      <c r="BO13" s="224"/>
      <c r="BP13" s="22"/>
      <c r="BQ13" s="22"/>
      <c r="BR13" s="22"/>
      <c r="BS13"/>
      <c r="BT13"/>
      <c r="BU13" s="41"/>
      <c r="BV13" s="41"/>
      <c r="BW13" s="41"/>
      <c r="BX13" s="40"/>
      <c r="BY13" s="41"/>
      <c r="BZ13" s="41"/>
      <c r="CA13" s="4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4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</row>
    <row r="14" spans="34:132" s="3" customFormat="1" ht="15.6">
      <c r="AH14"/>
      <c r="AI14" s="22"/>
      <c r="AJ14" s="22"/>
      <c r="AK14" s="22"/>
      <c r="AL14" s="22"/>
      <c r="AM14" s="22"/>
      <c r="AN14" s="22"/>
      <c r="AO14" s="22"/>
      <c r="AP14" s="22"/>
      <c r="AQ14" s="224"/>
      <c r="AR14" s="224"/>
      <c r="AS14" s="224"/>
      <c r="AT14" s="22"/>
      <c r="AU14" s="22"/>
      <c r="AV14" s="22"/>
      <c r="AW14" s="22"/>
      <c r="AX14" s="22"/>
      <c r="AY14" s="22"/>
      <c r="AZ14" s="222"/>
      <c r="BA14" s="222"/>
      <c r="BB14" s="22"/>
      <c r="BC14" s="222"/>
      <c r="BD14" s="222"/>
      <c r="BE14" s="222"/>
      <c r="BF14" s="222"/>
      <c r="BG14" s="222"/>
      <c r="BH14" s="22"/>
      <c r="BI14" s="22"/>
      <c r="BJ14" s="222"/>
      <c r="BK14" s="222"/>
      <c r="BL14" s="222"/>
      <c r="BM14" s="22"/>
      <c r="BN14" s="22"/>
      <c r="BO14" s="224"/>
      <c r="BP14" s="22"/>
      <c r="BQ14" s="22"/>
      <c r="BR14" s="22"/>
      <c r="BS14"/>
      <c r="BT14"/>
      <c r="BU14" s="40"/>
      <c r="BV14" s="40"/>
      <c r="BW14" s="40"/>
      <c r="BX14" s="41"/>
      <c r="BY14" s="40"/>
      <c r="BZ14" s="40"/>
      <c r="CA14" s="4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4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4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</row>
    <row r="15" spans="34:132" s="3" customFormat="1">
      <c r="AH15"/>
      <c r="AI15" s="22"/>
      <c r="AJ15" s="22"/>
      <c r="AK15" s="22"/>
      <c r="AL15" s="22"/>
      <c r="AM15" s="22"/>
      <c r="AN15" s="22"/>
      <c r="AO15" s="22"/>
      <c r="AP15" s="22"/>
      <c r="AQ15" s="224"/>
      <c r="AR15" s="224"/>
      <c r="AS15" s="224"/>
      <c r="AT15" s="22"/>
      <c r="AU15" s="22"/>
      <c r="AV15" s="22"/>
      <c r="AW15" s="22"/>
      <c r="AX15" s="22"/>
      <c r="AY15" s="22"/>
      <c r="AZ15" s="222"/>
      <c r="BA15" s="222"/>
      <c r="BB15" s="22"/>
      <c r="BC15" s="222"/>
      <c r="BD15" s="222"/>
      <c r="BE15" s="222"/>
      <c r="BF15" s="222"/>
      <c r="BG15" s="222"/>
      <c r="BH15" s="22"/>
      <c r="BI15" s="22"/>
      <c r="BJ15" s="222"/>
      <c r="BK15" s="222"/>
      <c r="BL15" s="222"/>
      <c r="BM15" s="22"/>
      <c r="BN15" s="22"/>
      <c r="BO15" s="224"/>
      <c r="BP15" s="22"/>
      <c r="BQ15" s="22"/>
      <c r="BR15" s="22"/>
      <c r="BS15"/>
      <c r="BT15"/>
      <c r="BU15" s="40"/>
      <c r="BV15" s="40"/>
      <c r="BW15" s="40"/>
      <c r="BX15" s="40"/>
      <c r="BY15" s="40"/>
      <c r="BZ15" s="40"/>
      <c r="CA15" s="4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4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4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</row>
    <row r="16" spans="34:132" s="3" customFormat="1">
      <c r="AH16"/>
      <c r="AI16" s="22"/>
      <c r="AJ16" s="22"/>
      <c r="AK16" s="22"/>
      <c r="AL16" s="22"/>
      <c r="AM16" s="22"/>
      <c r="AN16" s="22"/>
      <c r="AO16" s="22"/>
      <c r="AP16" s="22"/>
      <c r="AQ16" s="224"/>
      <c r="AR16" s="224"/>
      <c r="AS16" s="224"/>
      <c r="AT16" s="22"/>
      <c r="AU16" s="22"/>
      <c r="AV16" s="22"/>
      <c r="AW16" s="22"/>
      <c r="AX16" s="22"/>
      <c r="AY16" s="22"/>
      <c r="AZ16" s="222"/>
      <c r="BA16" s="222"/>
      <c r="BB16" s="22"/>
      <c r="BC16" s="222"/>
      <c r="BD16" s="222"/>
      <c r="BE16" s="222"/>
      <c r="BF16" s="222"/>
      <c r="BG16" s="222"/>
      <c r="BH16" s="22"/>
      <c r="BI16" s="22"/>
      <c r="BJ16" s="222"/>
      <c r="BK16" s="222"/>
      <c r="BL16" s="222"/>
      <c r="BM16" s="22"/>
      <c r="BN16" s="22"/>
      <c r="BO16" s="224"/>
      <c r="BP16" s="22"/>
      <c r="BQ16" s="22"/>
      <c r="BR16" s="22"/>
      <c r="BS16"/>
      <c r="BT16"/>
      <c r="BU16" s="40"/>
      <c r="BV16" s="40"/>
      <c r="BW16" s="40"/>
      <c r="BX16" s="40"/>
      <c r="BY16" s="40"/>
      <c r="BZ16" s="40"/>
      <c r="CA16" s="32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4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4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</row>
    <row r="17" spans="6:86">
      <c r="AI17" s="22"/>
      <c r="AJ17" s="22"/>
      <c r="AK17" s="22"/>
      <c r="AL17" s="22"/>
      <c r="AM17" s="22"/>
      <c r="AN17" s="22"/>
      <c r="AO17" s="22"/>
      <c r="AP17" s="22"/>
      <c r="AQ17" s="224"/>
      <c r="AR17" s="224"/>
      <c r="AS17" s="224"/>
      <c r="AT17" s="22"/>
      <c r="AU17" s="22"/>
      <c r="AV17" s="22"/>
      <c r="AW17" s="22"/>
      <c r="AX17" s="22"/>
      <c r="AY17" s="22"/>
      <c r="AZ17" s="222"/>
      <c r="BA17" s="222"/>
      <c r="BB17" s="22"/>
      <c r="BC17" s="222"/>
      <c r="BD17" s="222"/>
      <c r="BE17" s="222"/>
      <c r="BF17" s="222"/>
      <c r="BG17" s="222"/>
      <c r="BH17" s="22"/>
      <c r="BI17" s="22"/>
      <c r="BJ17" s="222"/>
      <c r="BK17" s="222"/>
      <c r="BL17" s="222"/>
      <c r="BM17" s="22"/>
      <c r="BN17" s="22"/>
      <c r="BO17" s="224"/>
      <c r="BP17" s="22"/>
      <c r="BQ17" s="22"/>
      <c r="BR17" s="22"/>
      <c r="BX17" s="40"/>
      <c r="BY17"/>
      <c r="CA17"/>
      <c r="CB17"/>
      <c r="CH17"/>
    </row>
    <row r="18" spans="6:86">
      <c r="AI18" s="22"/>
      <c r="AJ18" s="22"/>
      <c r="AK18" s="22"/>
      <c r="AL18" s="22"/>
      <c r="AM18" s="22"/>
      <c r="AN18" s="22"/>
      <c r="AO18" s="22"/>
      <c r="AP18" s="22"/>
      <c r="AQ18" s="224"/>
      <c r="AR18" s="224"/>
      <c r="AS18" s="224"/>
      <c r="AT18" s="22"/>
      <c r="AU18" s="22"/>
      <c r="AV18" s="22"/>
      <c r="AW18" s="22"/>
      <c r="AX18" s="22"/>
      <c r="AY18" s="22"/>
      <c r="AZ18" s="222"/>
      <c r="BA18" s="222"/>
      <c r="BB18" s="22"/>
      <c r="BC18" s="222"/>
      <c r="BD18" s="222"/>
      <c r="BE18" s="222"/>
      <c r="BF18" s="222"/>
      <c r="BG18" s="222"/>
      <c r="BH18" s="22"/>
      <c r="BI18" s="22"/>
      <c r="BJ18" s="222"/>
      <c r="BK18" s="222"/>
      <c r="BL18" s="222"/>
      <c r="BM18" s="22"/>
      <c r="BN18" s="22"/>
      <c r="BO18" s="224"/>
      <c r="BP18" s="22"/>
      <c r="BQ18" s="22"/>
      <c r="BR18" s="22"/>
      <c r="BY18"/>
      <c r="CA18"/>
      <c r="CB18"/>
      <c r="CH18"/>
    </row>
    <row r="19" spans="6:86">
      <c r="AI19" s="22"/>
      <c r="AJ19" s="22"/>
      <c r="AK19" s="22"/>
      <c r="AL19" s="22"/>
      <c r="AM19" s="22"/>
      <c r="AN19" s="22"/>
      <c r="AO19" s="22"/>
      <c r="AP19" s="22"/>
      <c r="AQ19" s="224"/>
      <c r="AR19" s="224"/>
      <c r="AS19" s="224"/>
      <c r="AT19" s="22"/>
      <c r="AU19" s="22"/>
      <c r="AV19" s="22"/>
      <c r="AW19" s="22"/>
      <c r="AX19" s="22"/>
      <c r="AY19" s="22"/>
      <c r="AZ19" s="222"/>
      <c r="BA19" s="222"/>
      <c r="BB19" s="22"/>
      <c r="BC19" s="222"/>
      <c r="BD19" s="222"/>
      <c r="BE19" s="222"/>
      <c r="BF19" s="222"/>
      <c r="BG19" s="222"/>
      <c r="BH19" s="22"/>
      <c r="BI19" s="22"/>
      <c r="BJ19" s="222"/>
      <c r="BK19" s="222"/>
      <c r="BL19" s="222"/>
      <c r="BM19" s="22"/>
      <c r="BN19" s="22"/>
      <c r="BO19" s="224"/>
      <c r="BP19" s="22"/>
      <c r="BQ19" s="22"/>
      <c r="BR19" s="22"/>
      <c r="BY19"/>
      <c r="CA19"/>
      <c r="CB19"/>
      <c r="CH19"/>
    </row>
    <row r="20" spans="6:86">
      <c r="AI20" s="22"/>
      <c r="AJ20" s="22"/>
      <c r="AK20" s="22"/>
      <c r="AL20" s="22"/>
      <c r="AM20" s="22"/>
      <c r="AN20" s="22"/>
      <c r="AO20" s="22"/>
      <c r="AP20" s="22"/>
      <c r="AQ20" s="224"/>
      <c r="AR20" s="224"/>
      <c r="AS20" s="224"/>
      <c r="AT20" s="22"/>
      <c r="AU20" s="22"/>
      <c r="AV20" s="22"/>
      <c r="AW20" s="22"/>
      <c r="AX20" s="22"/>
      <c r="AY20" s="22"/>
      <c r="AZ20" s="222"/>
      <c r="BA20" s="222"/>
      <c r="BB20" s="22"/>
      <c r="BC20" s="222"/>
      <c r="BD20" s="222"/>
      <c r="BE20" s="222"/>
      <c r="BF20" s="222"/>
      <c r="BG20" s="222"/>
      <c r="BH20" s="22"/>
      <c r="BI20" s="22"/>
      <c r="BJ20" s="222"/>
      <c r="BK20" s="222"/>
      <c r="BL20" s="222"/>
      <c r="BM20" s="22"/>
      <c r="BN20" s="22"/>
      <c r="BO20" s="224"/>
      <c r="BP20" s="22"/>
      <c r="BQ20" s="22"/>
      <c r="BR20" s="22"/>
      <c r="BY20"/>
      <c r="CA20"/>
      <c r="CB20"/>
      <c r="CH20"/>
    </row>
    <row r="21" spans="6:86">
      <c r="AI21" s="22"/>
      <c r="AJ21" s="22"/>
      <c r="AK21" s="22"/>
      <c r="AL21" s="22"/>
      <c r="AM21" s="22"/>
      <c r="AN21" s="22"/>
      <c r="AO21" s="22"/>
      <c r="AP21" s="22"/>
      <c r="AQ21" s="224"/>
      <c r="AR21" s="224"/>
      <c r="AS21" s="224"/>
      <c r="AT21" s="22"/>
      <c r="AU21" s="22"/>
      <c r="AV21" s="22"/>
      <c r="AW21" s="22"/>
      <c r="AX21" s="22"/>
      <c r="AY21" s="22"/>
      <c r="AZ21" s="222"/>
      <c r="BA21" s="222"/>
      <c r="BB21" s="22"/>
      <c r="BC21" s="222"/>
      <c r="BD21" s="222"/>
      <c r="BE21" s="222"/>
      <c r="BF21" s="222"/>
      <c r="BG21" s="222"/>
      <c r="BH21" s="22"/>
      <c r="BI21" s="22"/>
      <c r="BJ21" s="222"/>
      <c r="BK21" s="222"/>
      <c r="BL21" s="222"/>
      <c r="BM21" s="22"/>
      <c r="BN21" s="22"/>
      <c r="BO21" s="224"/>
      <c r="BP21" s="22"/>
      <c r="BQ21" s="22"/>
      <c r="BR21" s="22"/>
      <c r="BY21"/>
      <c r="CA21"/>
      <c r="CB21"/>
      <c r="CH21"/>
    </row>
    <row r="22" spans="6:86">
      <c r="AI22" s="22"/>
      <c r="AJ22" s="22"/>
      <c r="AK22" s="22"/>
      <c r="AL22" s="22"/>
      <c r="AM22" s="22"/>
      <c r="AN22" s="22"/>
      <c r="AO22" s="22"/>
      <c r="AP22" s="22"/>
      <c r="AQ22" s="224"/>
      <c r="AR22" s="224"/>
      <c r="AS22" s="224"/>
      <c r="AT22" s="22"/>
      <c r="AU22" s="22"/>
      <c r="AV22" s="22"/>
      <c r="AW22" s="22"/>
      <c r="AX22" s="22"/>
      <c r="AY22" s="22"/>
      <c r="AZ22" s="222"/>
      <c r="BA22" s="222"/>
      <c r="BB22" s="22"/>
      <c r="BC22" s="222"/>
      <c r="BD22" s="222"/>
      <c r="BE22" s="222"/>
      <c r="BF22" s="222"/>
      <c r="BG22" s="222"/>
      <c r="BH22" s="22"/>
      <c r="BI22" s="22"/>
      <c r="BJ22" s="222"/>
      <c r="BK22" s="222"/>
      <c r="BL22" s="222"/>
      <c r="BM22" s="22"/>
      <c r="BN22" s="22"/>
      <c r="BO22" s="224"/>
      <c r="BP22" s="22"/>
      <c r="BQ22" s="22"/>
      <c r="BR22" s="22"/>
      <c r="BY22"/>
      <c r="CA22"/>
      <c r="CB22"/>
      <c r="CH22"/>
    </row>
    <row r="23" spans="6:86">
      <c r="AI23" s="22"/>
      <c r="AJ23" s="22"/>
      <c r="AK23" s="22"/>
      <c r="AL23" s="22"/>
      <c r="AM23" s="22"/>
      <c r="AN23" s="22"/>
      <c r="AO23" s="22"/>
      <c r="AP23" s="22"/>
      <c r="AQ23" s="224"/>
      <c r="AR23" s="224"/>
      <c r="AS23" s="224"/>
      <c r="AT23" s="22"/>
      <c r="AU23" s="22"/>
      <c r="AV23" s="22"/>
      <c r="AW23" s="22"/>
      <c r="AX23" s="22"/>
      <c r="AY23" s="22"/>
      <c r="AZ23" s="222"/>
      <c r="BA23" s="222"/>
      <c r="BB23" s="22"/>
      <c r="BC23" s="222"/>
      <c r="BD23" s="222"/>
      <c r="BE23" s="222"/>
      <c r="BF23" s="222"/>
      <c r="BG23" s="222"/>
      <c r="BH23" s="22"/>
      <c r="BI23" s="22"/>
      <c r="BJ23" s="222"/>
      <c r="BK23" s="222"/>
      <c r="BL23" s="222"/>
      <c r="BM23" s="22"/>
      <c r="BN23" s="22"/>
      <c r="BO23" s="224"/>
      <c r="BP23" s="22"/>
      <c r="BQ23" s="22"/>
      <c r="BR23" s="22"/>
      <c r="BY23"/>
      <c r="CA23"/>
      <c r="CB23"/>
      <c r="CH23"/>
    </row>
    <row r="24" spans="6:86">
      <c r="AI24" s="22"/>
      <c r="AJ24" s="22"/>
      <c r="AK24" s="22"/>
      <c r="AL24" s="22"/>
      <c r="AM24" s="22"/>
      <c r="AN24" s="22"/>
      <c r="AO24" s="22"/>
      <c r="AP24" s="22"/>
      <c r="AQ24" s="224"/>
      <c r="AR24" s="224"/>
      <c r="AS24" s="224"/>
      <c r="AT24" s="22"/>
      <c r="AU24" s="22"/>
      <c r="AV24" s="22"/>
      <c r="AW24" s="22"/>
      <c r="AX24" s="22"/>
      <c r="AY24" s="22"/>
      <c r="AZ24" s="222"/>
      <c r="BA24" s="222"/>
      <c r="BB24" s="22"/>
      <c r="BC24" s="222"/>
      <c r="BD24" s="222"/>
      <c r="BE24" s="222"/>
      <c r="BF24" s="222"/>
      <c r="BG24" s="222"/>
      <c r="BH24" s="22"/>
      <c r="BI24" s="22"/>
      <c r="BJ24" s="222"/>
      <c r="BK24" s="222"/>
      <c r="BL24" s="222"/>
      <c r="BM24" s="22"/>
      <c r="BN24" s="22"/>
      <c r="BO24" s="224"/>
      <c r="BP24" s="22"/>
      <c r="BQ24" s="22"/>
      <c r="BR24" s="22"/>
      <c r="BY24"/>
      <c r="CA24"/>
      <c r="CB24"/>
      <c r="CH24"/>
    </row>
    <row r="25" spans="6:86">
      <c r="AI25" s="22"/>
      <c r="AJ25" s="22"/>
      <c r="AK25" s="22"/>
      <c r="AL25" s="22"/>
      <c r="AM25" s="22"/>
      <c r="AN25" s="22"/>
      <c r="AO25" s="22"/>
      <c r="AP25" s="22"/>
      <c r="AQ25" s="224"/>
      <c r="AR25" s="224"/>
      <c r="AS25" s="224"/>
      <c r="AT25" s="22"/>
      <c r="AU25" s="22"/>
      <c r="AV25" s="22"/>
      <c r="AW25" s="22"/>
      <c r="AX25" s="22"/>
      <c r="AY25" s="22"/>
      <c r="AZ25" s="222"/>
      <c r="BA25" s="222"/>
      <c r="BB25" s="22"/>
      <c r="BC25" s="222"/>
      <c r="BD25" s="222"/>
      <c r="BE25" s="222"/>
      <c r="BF25" s="222"/>
      <c r="BG25" s="222"/>
      <c r="BH25" s="22"/>
      <c r="BI25" s="22"/>
      <c r="BJ25" s="222"/>
      <c r="BK25" s="222"/>
      <c r="BL25" s="222"/>
      <c r="BM25" s="22"/>
      <c r="BN25" s="22"/>
      <c r="BO25" s="224"/>
      <c r="BP25" s="22"/>
      <c r="BQ25" s="22"/>
      <c r="BR25" s="22"/>
      <c r="BY25"/>
      <c r="CA25"/>
      <c r="CB25"/>
      <c r="CH25"/>
    </row>
    <row r="26" spans="6:86">
      <c r="AI26" s="22"/>
      <c r="AJ26" s="22"/>
      <c r="AK26" s="22"/>
      <c r="AL26" s="22"/>
      <c r="AM26" s="22"/>
      <c r="AN26" s="22"/>
      <c r="AO26" s="22"/>
      <c r="AP26" s="22"/>
      <c r="AQ26" s="224"/>
      <c r="AR26" s="224"/>
      <c r="AS26" s="224"/>
      <c r="AT26" s="22"/>
      <c r="AU26" s="22"/>
      <c r="AV26" s="22"/>
      <c r="AW26" s="22"/>
      <c r="AX26" s="22"/>
      <c r="AY26" s="22"/>
      <c r="AZ26" s="222"/>
      <c r="BA26" s="222"/>
      <c r="BB26" s="22"/>
      <c r="BC26" s="222"/>
      <c r="BD26" s="222"/>
      <c r="BE26" s="222"/>
      <c r="BF26" s="222"/>
      <c r="BG26" s="222"/>
      <c r="BH26" s="22"/>
      <c r="BI26" s="22"/>
      <c r="BJ26" s="222"/>
      <c r="BK26" s="222"/>
      <c r="BL26" s="222"/>
      <c r="BM26" s="22"/>
      <c r="BN26" s="22"/>
      <c r="BO26" s="224"/>
      <c r="BP26" s="22"/>
      <c r="BQ26" s="22"/>
      <c r="BR26" s="22"/>
      <c r="BY26"/>
      <c r="CA26"/>
      <c r="CB26"/>
      <c r="CH26"/>
    </row>
    <row r="27" spans="6:86">
      <c r="AI27" s="22"/>
      <c r="AJ27" s="22"/>
      <c r="AK27" s="22"/>
      <c r="AL27" s="22"/>
      <c r="AM27" s="22"/>
      <c r="AN27" s="22"/>
      <c r="AO27" s="22"/>
      <c r="AP27" s="22"/>
      <c r="AQ27" s="224"/>
      <c r="AR27" s="224"/>
      <c r="AS27" s="224"/>
      <c r="AT27" s="22"/>
      <c r="AU27" s="22"/>
      <c r="AV27" s="22"/>
      <c r="AW27" s="22"/>
      <c r="AX27" s="22"/>
      <c r="AY27" s="22"/>
      <c r="AZ27" s="222"/>
      <c r="BA27" s="222"/>
      <c r="BB27" s="22"/>
      <c r="BC27" s="222"/>
      <c r="BD27" s="222"/>
      <c r="BE27" s="222"/>
      <c r="BF27" s="222"/>
      <c r="BG27" s="222"/>
      <c r="BH27" s="22"/>
      <c r="BI27" s="22"/>
      <c r="BJ27" s="222"/>
      <c r="BK27" s="222"/>
      <c r="BL27" s="222"/>
      <c r="BM27" s="22"/>
      <c r="BN27" s="22"/>
      <c r="BO27" s="224"/>
      <c r="BP27" s="22"/>
      <c r="BQ27" s="22"/>
      <c r="BR27" s="22"/>
      <c r="BY27"/>
      <c r="CA27"/>
      <c r="CB27"/>
      <c r="CH27"/>
    </row>
    <row r="28" spans="6:86">
      <c r="AI28" s="22"/>
      <c r="AJ28" s="22"/>
      <c r="AK28" s="22"/>
      <c r="AL28" s="22"/>
      <c r="AM28" s="22"/>
      <c r="AN28" s="22"/>
      <c r="AO28" s="22"/>
      <c r="AP28" s="22"/>
      <c r="AQ28" s="224"/>
      <c r="AR28" s="224"/>
      <c r="AS28" s="224"/>
      <c r="AT28" s="22"/>
      <c r="AU28" s="22"/>
      <c r="AV28" s="22"/>
      <c r="AW28" s="22"/>
      <c r="AX28" s="22"/>
      <c r="AY28" s="22"/>
      <c r="AZ28" s="222"/>
      <c r="BA28" s="222"/>
      <c r="BB28" s="22"/>
      <c r="BC28" s="222"/>
      <c r="BD28" s="222"/>
      <c r="BE28" s="222"/>
      <c r="BF28" s="222"/>
      <c r="BG28" s="222"/>
      <c r="BH28" s="22"/>
      <c r="BI28" s="22"/>
      <c r="BJ28" s="222"/>
      <c r="BK28" s="222"/>
      <c r="BL28" s="222"/>
      <c r="BM28" s="22"/>
      <c r="BN28" s="22"/>
      <c r="BO28" s="224"/>
      <c r="BP28" s="22"/>
      <c r="BQ28" s="22"/>
      <c r="BR28" s="22"/>
      <c r="BY28"/>
      <c r="CA28"/>
      <c r="CB28"/>
      <c r="CH28"/>
    </row>
    <row r="29" spans="6:86">
      <c r="F29" s="3"/>
      <c r="G29" s="3"/>
      <c r="AI29" s="22"/>
      <c r="AJ29" s="22"/>
      <c r="AK29" s="22"/>
      <c r="AL29" s="22"/>
      <c r="AM29" s="22"/>
      <c r="AN29" s="22"/>
      <c r="AO29" s="22"/>
      <c r="AP29" s="22"/>
      <c r="AQ29" s="224"/>
      <c r="AR29" s="224"/>
      <c r="AS29" s="224"/>
      <c r="AT29" s="22"/>
      <c r="AU29" s="22"/>
      <c r="AV29" s="22"/>
      <c r="AW29" s="22"/>
      <c r="AX29" s="22"/>
      <c r="AY29" s="22"/>
      <c r="AZ29" s="222"/>
      <c r="BA29" s="222"/>
      <c r="BB29" s="22"/>
      <c r="BC29" s="222"/>
      <c r="BD29" s="222"/>
      <c r="BE29" s="222"/>
      <c r="BF29" s="222"/>
      <c r="BG29" s="222"/>
      <c r="BH29" s="22"/>
      <c r="BI29" s="22"/>
      <c r="BJ29" s="222"/>
      <c r="BK29" s="222"/>
      <c r="BL29" s="222"/>
      <c r="BM29" s="22"/>
      <c r="BN29" s="22"/>
      <c r="BO29" s="224"/>
      <c r="BP29" s="22"/>
      <c r="BQ29" s="22"/>
      <c r="BR29" s="22"/>
      <c r="BY29"/>
      <c r="CA29"/>
      <c r="CB29"/>
      <c r="CH29"/>
    </row>
    <row r="30" spans="6:86">
      <c r="AI30" s="22"/>
      <c r="AJ30" s="22"/>
      <c r="AK30" s="22"/>
      <c r="AL30" s="22"/>
      <c r="AM30" s="22"/>
      <c r="AN30" s="22"/>
      <c r="AO30" s="22"/>
      <c r="AP30" s="22"/>
      <c r="AQ30" s="224"/>
      <c r="AR30" s="224"/>
      <c r="AS30" s="224"/>
      <c r="AT30" s="22"/>
      <c r="AU30" s="22"/>
      <c r="AV30" s="22"/>
      <c r="AW30" s="22"/>
      <c r="AX30" s="22"/>
      <c r="AY30" s="22"/>
      <c r="AZ30" s="222"/>
      <c r="BA30" s="222"/>
      <c r="BB30" s="22"/>
      <c r="BC30" s="222"/>
      <c r="BD30" s="222"/>
      <c r="BE30" s="222"/>
      <c r="BF30" s="222"/>
      <c r="BG30" s="222"/>
      <c r="BH30" s="22"/>
      <c r="BI30" s="22"/>
      <c r="BJ30" s="222"/>
      <c r="BK30" s="222"/>
      <c r="BL30" s="222"/>
      <c r="BM30" s="22"/>
      <c r="BN30" s="22"/>
      <c r="BO30" s="224"/>
      <c r="BP30" s="22"/>
      <c r="BQ30" s="22"/>
      <c r="BR30" s="22"/>
      <c r="BY30"/>
      <c r="CA30"/>
      <c r="CB30"/>
      <c r="CH30"/>
    </row>
    <row r="31" spans="6:86">
      <c r="AI31" s="22"/>
      <c r="AJ31" s="22"/>
      <c r="AK31" s="22"/>
      <c r="AL31" s="22"/>
      <c r="AM31" s="22"/>
      <c r="AN31" s="22"/>
      <c r="AO31" s="22"/>
      <c r="AP31" s="22"/>
      <c r="AQ31" s="224"/>
      <c r="AR31" s="224"/>
      <c r="AS31" s="224"/>
      <c r="AT31" s="22"/>
      <c r="AU31" s="22"/>
      <c r="AV31" s="22"/>
      <c r="AW31" s="22"/>
      <c r="AX31" s="22"/>
      <c r="AY31" s="22"/>
      <c r="AZ31" s="222"/>
      <c r="BA31" s="222"/>
      <c r="BB31" s="22"/>
      <c r="BC31" s="222"/>
      <c r="BD31" s="222"/>
      <c r="BE31" s="222"/>
      <c r="BF31" s="222"/>
      <c r="BG31" s="222"/>
      <c r="BH31" s="22"/>
      <c r="BI31" s="22"/>
      <c r="BJ31" s="222"/>
      <c r="BK31" s="222"/>
      <c r="BL31" s="222"/>
      <c r="BM31" s="22"/>
      <c r="BN31" s="22"/>
      <c r="BO31" s="224"/>
      <c r="BP31" s="22"/>
      <c r="BQ31" s="22"/>
      <c r="BR31" s="22"/>
      <c r="BY31"/>
      <c r="CA31"/>
      <c r="CB31"/>
      <c r="CH31"/>
    </row>
    <row r="32" spans="6:86">
      <c r="AI32" s="22"/>
      <c r="AJ32" s="22"/>
      <c r="AK32" s="22"/>
      <c r="AL32" s="22"/>
      <c r="AM32" s="22"/>
      <c r="AN32" s="22"/>
      <c r="AO32" s="22"/>
      <c r="AP32" s="22"/>
      <c r="AQ32" s="224"/>
      <c r="AR32" s="224"/>
      <c r="AS32" s="224"/>
      <c r="AT32" s="22"/>
      <c r="AU32" s="22"/>
      <c r="AV32" s="22"/>
      <c r="AW32" s="22"/>
      <c r="AX32" s="22"/>
      <c r="AY32" s="22"/>
      <c r="AZ32" s="222"/>
      <c r="BA32" s="222"/>
      <c r="BB32" s="22"/>
      <c r="BC32" s="222"/>
      <c r="BD32" s="222"/>
      <c r="BE32" s="222"/>
      <c r="BF32" s="222"/>
      <c r="BG32" s="222"/>
      <c r="BH32" s="22"/>
      <c r="BI32" s="22"/>
      <c r="BJ32" s="222"/>
      <c r="BK32" s="222"/>
      <c r="BL32" s="222"/>
      <c r="BM32" s="22"/>
      <c r="BN32" s="22"/>
      <c r="BO32" s="224"/>
      <c r="BP32" s="22"/>
      <c r="BQ32" s="22"/>
      <c r="BR32" s="22"/>
      <c r="BY32"/>
      <c r="CA32"/>
      <c r="CB32"/>
      <c r="CH32"/>
    </row>
    <row r="33" spans="35:86">
      <c r="AI33" s="22"/>
      <c r="AJ33" s="22"/>
      <c r="AK33" s="22"/>
      <c r="AL33" s="22"/>
      <c r="AM33" s="22"/>
      <c r="AN33" s="22"/>
      <c r="AO33" s="22"/>
      <c r="AP33" s="22"/>
      <c r="AQ33" s="224"/>
      <c r="AR33" s="224"/>
      <c r="AS33" s="224"/>
      <c r="AT33" s="22"/>
      <c r="AU33" s="22"/>
      <c r="AV33" s="22"/>
      <c r="AW33" s="22"/>
      <c r="AX33" s="22"/>
      <c r="AY33" s="22"/>
      <c r="AZ33" s="222"/>
      <c r="BA33" s="222"/>
      <c r="BB33" s="22"/>
      <c r="BC33" s="222"/>
      <c r="BD33" s="222"/>
      <c r="BE33" s="222"/>
      <c r="BF33" s="222"/>
      <c r="BG33" s="222"/>
      <c r="BH33" s="22"/>
      <c r="BI33" s="22"/>
      <c r="BJ33" s="222"/>
      <c r="BK33" s="222"/>
      <c r="BL33" s="222"/>
      <c r="BM33" s="22"/>
      <c r="BN33" s="22"/>
      <c r="BO33" s="224"/>
      <c r="BP33" s="22"/>
      <c r="BQ33" s="22"/>
      <c r="BR33" s="22"/>
      <c r="BY33"/>
      <c r="CA33"/>
      <c r="CB33"/>
      <c r="CH33"/>
    </row>
    <row r="34" spans="35:86">
      <c r="AI34" s="22"/>
      <c r="AJ34" s="22"/>
      <c r="AK34" s="22"/>
      <c r="AL34" s="22"/>
      <c r="AM34" s="22"/>
      <c r="AN34" s="22"/>
      <c r="AO34" s="22"/>
      <c r="AP34" s="22"/>
      <c r="AQ34" s="224"/>
      <c r="AR34" s="224"/>
      <c r="AS34" s="224"/>
      <c r="AT34" s="22"/>
      <c r="AU34" s="22"/>
      <c r="AV34" s="22"/>
      <c r="AW34" s="22"/>
      <c r="AX34" s="22"/>
      <c r="AY34" s="22"/>
      <c r="AZ34" s="222"/>
      <c r="BA34" s="222"/>
      <c r="BB34" s="22"/>
      <c r="BC34" s="222"/>
      <c r="BD34" s="222"/>
      <c r="BE34" s="222"/>
      <c r="BF34" s="222"/>
      <c r="BG34" s="222"/>
      <c r="BH34" s="22"/>
      <c r="BI34" s="22"/>
      <c r="BJ34" s="222"/>
      <c r="BK34" s="222"/>
      <c r="BL34" s="222"/>
      <c r="BM34" s="22"/>
      <c r="BN34" s="22"/>
      <c r="BO34" s="224"/>
      <c r="BP34" s="22"/>
      <c r="BQ34" s="22"/>
      <c r="BR34" s="22"/>
      <c r="BY34"/>
      <c r="CA34"/>
      <c r="CB34"/>
      <c r="CH34"/>
    </row>
    <row r="35" spans="35:86">
      <c r="AI35" s="22"/>
      <c r="AJ35" s="22"/>
      <c r="AK35" s="22"/>
      <c r="AL35" s="22"/>
      <c r="AM35" s="22"/>
      <c r="AN35" s="22"/>
      <c r="AO35" s="22"/>
      <c r="AP35" s="22"/>
      <c r="AQ35" s="224"/>
      <c r="AR35" s="224"/>
      <c r="AS35" s="224"/>
      <c r="AT35" s="22"/>
      <c r="AU35" s="22"/>
      <c r="AV35" s="22"/>
      <c r="AW35" s="22"/>
      <c r="AX35" s="22"/>
      <c r="AY35" s="22"/>
      <c r="AZ35" s="222"/>
      <c r="BA35" s="222"/>
      <c r="BB35" s="22"/>
      <c r="BC35" s="222"/>
      <c r="BD35" s="222"/>
      <c r="BE35" s="222"/>
      <c r="BF35" s="222"/>
      <c r="BG35" s="222"/>
      <c r="BH35" s="22"/>
      <c r="BI35" s="22"/>
      <c r="BJ35" s="222"/>
      <c r="BK35" s="222"/>
      <c r="BL35" s="222"/>
      <c r="BM35" s="22"/>
      <c r="BN35" s="22"/>
      <c r="BO35" s="224"/>
      <c r="BP35" s="22"/>
      <c r="BQ35" s="22"/>
      <c r="BR35" s="22"/>
      <c r="BY35"/>
      <c r="CA35"/>
      <c r="CB35"/>
      <c r="CH35"/>
    </row>
    <row r="36" spans="35:86">
      <c r="AI36" s="22"/>
      <c r="AJ36" s="22"/>
      <c r="AK36" s="22"/>
      <c r="AL36" s="22"/>
      <c r="AM36" s="22"/>
      <c r="AN36" s="22"/>
      <c r="AO36" s="22"/>
      <c r="AP36" s="22"/>
      <c r="AQ36" s="224"/>
      <c r="AR36" s="224"/>
      <c r="AS36" s="224"/>
      <c r="AT36" s="22"/>
      <c r="AU36" s="22"/>
      <c r="AV36" s="22"/>
      <c r="AW36" s="22"/>
      <c r="AX36" s="22"/>
      <c r="AY36" s="22"/>
      <c r="AZ36" s="222"/>
      <c r="BA36" s="222"/>
      <c r="BB36" s="22"/>
      <c r="BC36" s="222"/>
      <c r="BD36" s="222"/>
      <c r="BE36" s="222"/>
      <c r="BF36" s="222"/>
      <c r="BG36" s="222"/>
      <c r="BH36" s="22"/>
      <c r="BI36" s="22"/>
      <c r="BJ36" s="222"/>
      <c r="BK36" s="222"/>
      <c r="BL36" s="222"/>
      <c r="BM36" s="22"/>
      <c r="BN36" s="22"/>
      <c r="BO36" s="224"/>
      <c r="BP36" s="22"/>
      <c r="BQ36" s="22"/>
      <c r="BR36" s="22"/>
      <c r="BY36"/>
      <c r="CA36"/>
      <c r="CB36"/>
      <c r="CH36"/>
    </row>
    <row r="37" spans="35:86">
      <c r="AI37" s="22"/>
      <c r="AJ37" s="22"/>
      <c r="AK37" s="22"/>
      <c r="AL37" s="22"/>
      <c r="AM37" s="22"/>
      <c r="AN37" s="22"/>
      <c r="AO37" s="22"/>
      <c r="AP37" s="22"/>
      <c r="AQ37" s="224"/>
      <c r="AR37" s="224"/>
      <c r="AS37" s="224"/>
      <c r="AT37" s="22"/>
      <c r="AU37" s="22"/>
      <c r="AV37" s="22"/>
      <c r="AW37" s="22"/>
      <c r="AX37" s="22"/>
      <c r="AY37" s="22"/>
      <c r="AZ37" s="222"/>
      <c r="BA37" s="222"/>
      <c r="BB37" s="22"/>
      <c r="BC37" s="222"/>
      <c r="BD37" s="222"/>
      <c r="BE37" s="222"/>
      <c r="BF37" s="222"/>
      <c r="BG37" s="222"/>
      <c r="BH37" s="22"/>
      <c r="BI37" s="22"/>
      <c r="BJ37" s="222"/>
      <c r="BK37" s="222"/>
      <c r="BL37" s="222"/>
      <c r="BM37" s="22"/>
      <c r="BN37" s="22"/>
      <c r="BO37" s="224"/>
      <c r="BP37" s="22"/>
      <c r="BQ37" s="22"/>
      <c r="BR37" s="22"/>
      <c r="BY37"/>
      <c r="CA37"/>
      <c r="CB37"/>
      <c r="CH37"/>
    </row>
    <row r="38" spans="35:86">
      <c r="AI38" s="22"/>
      <c r="AJ38" s="22"/>
      <c r="AK38" s="22"/>
      <c r="AL38" s="22"/>
      <c r="AM38" s="22"/>
      <c r="AN38" s="22"/>
      <c r="AO38" s="22"/>
      <c r="AP38" s="22"/>
      <c r="AQ38" s="224"/>
      <c r="AR38" s="224"/>
      <c r="AS38" s="224"/>
      <c r="AT38" s="22"/>
      <c r="AU38" s="22"/>
      <c r="AV38" s="22"/>
      <c r="AW38" s="22"/>
      <c r="AX38" s="22"/>
      <c r="AY38" s="22"/>
      <c r="AZ38" s="222"/>
      <c r="BA38" s="222"/>
      <c r="BB38" s="22"/>
      <c r="BC38" s="222"/>
      <c r="BD38" s="222"/>
      <c r="BE38" s="222"/>
      <c r="BF38" s="222"/>
      <c r="BG38" s="222"/>
      <c r="BH38" s="22"/>
      <c r="BI38" s="22"/>
      <c r="BJ38" s="222"/>
      <c r="BK38" s="222"/>
      <c r="BL38" s="222"/>
      <c r="BM38" s="22"/>
      <c r="BN38" s="22"/>
      <c r="BO38" s="224"/>
      <c r="BP38" s="22"/>
      <c r="BQ38" s="22"/>
      <c r="BR38" s="22"/>
      <c r="BY38"/>
      <c r="CA38"/>
      <c r="CB38"/>
      <c r="CH38"/>
    </row>
    <row r="39" spans="35:86">
      <c r="AI39" s="22"/>
      <c r="AJ39" s="22"/>
      <c r="AK39" s="22"/>
      <c r="AL39" s="22"/>
      <c r="AM39" s="22"/>
      <c r="AN39" s="22"/>
      <c r="AO39" s="22"/>
      <c r="AP39" s="22"/>
      <c r="AQ39" s="224"/>
      <c r="AR39" s="224"/>
      <c r="AS39" s="224"/>
      <c r="AT39" s="22"/>
      <c r="AU39" s="22"/>
      <c r="AV39" s="22"/>
      <c r="AW39" s="22"/>
      <c r="AX39" s="22"/>
      <c r="AY39" s="22"/>
      <c r="AZ39" s="222"/>
      <c r="BA39" s="222"/>
      <c r="BB39" s="22"/>
      <c r="BC39" s="222"/>
      <c r="BD39" s="222"/>
      <c r="BE39" s="222"/>
      <c r="BF39" s="222"/>
      <c r="BG39" s="222"/>
      <c r="BH39" s="22"/>
      <c r="BI39" s="22"/>
      <c r="BJ39" s="222"/>
      <c r="BK39" s="222"/>
      <c r="BL39" s="222"/>
      <c r="BM39" s="22"/>
      <c r="BN39" s="22"/>
      <c r="BO39" s="224"/>
      <c r="BP39" s="22"/>
      <c r="BQ39" s="22"/>
      <c r="BR39" s="22"/>
      <c r="BY39"/>
      <c r="CA39"/>
      <c r="CB39"/>
      <c r="CH39"/>
    </row>
    <row r="40" spans="35:86">
      <c r="AI40" s="22"/>
      <c r="AJ40" s="22"/>
      <c r="AK40" s="22"/>
      <c r="AL40" s="22"/>
      <c r="AM40" s="22"/>
      <c r="AN40" s="22"/>
      <c r="AO40" s="22"/>
      <c r="AP40" s="22"/>
      <c r="AQ40" s="224"/>
      <c r="AR40" s="224"/>
      <c r="AS40" s="224"/>
      <c r="AT40" s="22"/>
      <c r="AU40" s="22"/>
      <c r="AV40" s="22"/>
      <c r="AW40" s="22"/>
      <c r="AX40" s="22"/>
      <c r="AY40" s="22"/>
      <c r="AZ40" s="222"/>
      <c r="BA40" s="222"/>
      <c r="BB40" s="22"/>
      <c r="BC40" s="222"/>
      <c r="BD40" s="222"/>
      <c r="BE40" s="222"/>
      <c r="BF40" s="222"/>
      <c r="BG40" s="222"/>
      <c r="BH40" s="22"/>
      <c r="BI40" s="22"/>
      <c r="BJ40" s="222"/>
      <c r="BK40" s="222"/>
      <c r="BL40" s="222"/>
      <c r="BM40" s="22"/>
      <c r="BN40" s="22"/>
      <c r="BO40" s="224"/>
      <c r="BP40" s="22"/>
      <c r="BQ40" s="22"/>
      <c r="BR40" s="22"/>
      <c r="BY40"/>
      <c r="CA40"/>
      <c r="CB40"/>
      <c r="CH40"/>
    </row>
    <row r="41" spans="35:86">
      <c r="AI41" s="22"/>
      <c r="AJ41" s="22"/>
      <c r="AK41" s="22"/>
      <c r="AL41" s="22"/>
      <c r="AM41" s="22"/>
      <c r="AN41" s="22"/>
      <c r="AO41" s="22"/>
      <c r="AP41" s="22"/>
      <c r="AQ41" s="224"/>
      <c r="AR41" s="224"/>
      <c r="AS41" s="224"/>
      <c r="AT41" s="22"/>
      <c r="AU41" s="22"/>
      <c r="AV41" s="22"/>
      <c r="AW41" s="22"/>
      <c r="AX41" s="22"/>
      <c r="AY41" s="22"/>
      <c r="AZ41" s="222"/>
      <c r="BA41" s="222"/>
      <c r="BB41" s="22"/>
      <c r="BC41" s="222"/>
      <c r="BD41" s="222"/>
      <c r="BE41" s="222"/>
      <c r="BF41" s="222"/>
      <c r="BG41" s="222"/>
      <c r="BH41" s="22"/>
      <c r="BI41" s="22"/>
      <c r="BJ41" s="222"/>
      <c r="BK41" s="222"/>
      <c r="BL41" s="222"/>
      <c r="BM41" s="22"/>
      <c r="BN41" s="22"/>
      <c r="BO41" s="224"/>
      <c r="BP41" s="22"/>
      <c r="BQ41" s="22"/>
      <c r="BR41" s="22"/>
      <c r="BY41"/>
      <c r="CA41"/>
      <c r="CB41"/>
      <c r="CH41"/>
    </row>
    <row r="42" spans="35:86">
      <c r="AI42" s="22"/>
      <c r="AJ42" s="22"/>
      <c r="AK42" s="22"/>
      <c r="AL42" s="22"/>
      <c r="AM42" s="22"/>
      <c r="AN42" s="22"/>
      <c r="AO42" s="22"/>
      <c r="AP42" s="22"/>
      <c r="AQ42" s="224"/>
      <c r="AR42" s="224"/>
      <c r="AS42" s="224"/>
      <c r="AT42" s="22"/>
      <c r="AU42" s="22"/>
      <c r="AV42" s="22"/>
      <c r="AW42" s="22"/>
      <c r="AX42" s="22"/>
      <c r="AY42" s="22"/>
      <c r="AZ42" s="222"/>
      <c r="BA42" s="222"/>
      <c r="BB42" s="22"/>
      <c r="BC42" s="222"/>
      <c r="BD42" s="222"/>
      <c r="BE42" s="222"/>
      <c r="BF42" s="222"/>
      <c r="BG42" s="222"/>
      <c r="BH42" s="22"/>
      <c r="BI42" s="22"/>
      <c r="BJ42" s="222"/>
      <c r="BK42" s="222"/>
      <c r="BL42" s="222"/>
      <c r="BM42" s="22"/>
      <c r="BN42" s="22"/>
      <c r="BO42" s="224"/>
      <c r="BP42" s="22"/>
      <c r="BQ42" s="22"/>
      <c r="BR42" s="22"/>
      <c r="BY42"/>
      <c r="CA42"/>
      <c r="CB42"/>
      <c r="CH42"/>
    </row>
    <row r="43" spans="35:86">
      <c r="AI43" s="22"/>
      <c r="AJ43" s="22"/>
      <c r="AK43" s="22"/>
      <c r="AL43" s="22"/>
      <c r="AM43" s="22"/>
      <c r="AN43" s="22"/>
      <c r="AO43" s="22"/>
      <c r="AP43" s="22"/>
      <c r="AQ43" s="224"/>
      <c r="AR43" s="224"/>
      <c r="AS43" s="224"/>
      <c r="AT43" s="22"/>
      <c r="AU43" s="22"/>
      <c r="AV43" s="22"/>
      <c r="AW43" s="22"/>
      <c r="AX43" s="22"/>
      <c r="AY43" s="22"/>
      <c r="AZ43" s="222"/>
      <c r="BA43" s="222"/>
      <c r="BB43" s="22"/>
      <c r="BC43" s="222"/>
      <c r="BD43" s="222"/>
      <c r="BE43" s="222"/>
      <c r="BF43" s="222"/>
      <c r="BG43" s="222"/>
      <c r="BH43" s="22"/>
      <c r="BI43" s="22"/>
      <c r="BJ43" s="222"/>
      <c r="BK43" s="222"/>
      <c r="BL43" s="222"/>
      <c r="BM43" s="22"/>
      <c r="BN43" s="22"/>
      <c r="BO43" s="224"/>
      <c r="BP43" s="22"/>
      <c r="BQ43" s="22"/>
      <c r="BR43" s="22"/>
      <c r="BY43"/>
      <c r="CA43"/>
      <c r="CB43"/>
      <c r="CH43"/>
    </row>
    <row r="44" spans="35:86">
      <c r="AI44" s="22"/>
      <c r="AJ44" s="22"/>
      <c r="AK44" s="22"/>
      <c r="AL44" s="22"/>
      <c r="AM44" s="22"/>
      <c r="AN44" s="22"/>
      <c r="AO44" s="22"/>
      <c r="AP44" s="22"/>
      <c r="AQ44" s="224"/>
      <c r="AR44" s="224"/>
      <c r="AS44" s="224"/>
      <c r="AT44" s="22"/>
      <c r="AU44" s="22"/>
      <c r="AV44" s="22"/>
      <c r="AW44" s="22"/>
      <c r="AX44" s="22"/>
      <c r="AY44" s="22"/>
      <c r="AZ44" s="222"/>
      <c r="BA44" s="222"/>
      <c r="BB44" s="22"/>
      <c r="BC44" s="222"/>
      <c r="BD44" s="222"/>
      <c r="BE44" s="222"/>
      <c r="BF44" s="222"/>
      <c r="BG44" s="222"/>
      <c r="BH44" s="22"/>
      <c r="BI44" s="22"/>
      <c r="BJ44" s="222"/>
      <c r="BK44" s="222"/>
      <c r="BL44" s="222"/>
      <c r="BM44" s="22"/>
      <c r="BN44" s="22"/>
      <c r="BO44" s="224"/>
      <c r="BP44" s="22"/>
      <c r="BQ44" s="22"/>
      <c r="BR44" s="22"/>
      <c r="BY44"/>
      <c r="CA44"/>
      <c r="CB44"/>
      <c r="CH44"/>
    </row>
    <row r="45" spans="35:86">
      <c r="AI45" s="22"/>
      <c r="AJ45" s="22"/>
      <c r="AK45" s="22"/>
      <c r="AL45" s="22"/>
      <c r="AM45" s="22"/>
      <c r="AN45" s="22"/>
      <c r="AO45" s="22"/>
      <c r="AP45" s="22"/>
      <c r="AQ45" s="224"/>
      <c r="AR45" s="224"/>
      <c r="AS45" s="224"/>
      <c r="AT45" s="22"/>
      <c r="AU45" s="22"/>
      <c r="AV45" s="22"/>
      <c r="AW45" s="22"/>
      <c r="AX45" s="22"/>
      <c r="AY45" s="22"/>
      <c r="AZ45" s="222"/>
      <c r="BA45" s="222"/>
      <c r="BB45" s="22"/>
      <c r="BC45" s="222"/>
      <c r="BD45" s="222"/>
      <c r="BE45" s="222"/>
      <c r="BF45" s="222"/>
      <c r="BG45" s="222"/>
      <c r="BH45" s="22"/>
      <c r="BI45" s="22"/>
      <c r="BJ45" s="222"/>
      <c r="BK45" s="222"/>
      <c r="BL45" s="222"/>
      <c r="BM45" s="22"/>
      <c r="BN45" s="22"/>
      <c r="BO45" s="224"/>
      <c r="BP45" s="22"/>
      <c r="BQ45" s="22"/>
      <c r="BR45" s="22"/>
      <c r="BY45"/>
      <c r="CA45"/>
      <c r="CB45"/>
      <c r="CH45"/>
    </row>
    <row r="46" spans="35:86">
      <c r="AI46" s="22"/>
      <c r="AJ46" s="22"/>
      <c r="AK46" s="22"/>
      <c r="AL46" s="22"/>
      <c r="AM46" s="22"/>
      <c r="AN46" s="22"/>
      <c r="AO46" s="22"/>
      <c r="AP46" s="22"/>
      <c r="AQ46" s="224"/>
      <c r="AR46" s="224"/>
      <c r="AS46" s="224"/>
      <c r="AT46" s="22"/>
      <c r="AU46" s="22"/>
      <c r="AV46" s="22"/>
      <c r="AW46" s="22"/>
      <c r="AX46" s="22"/>
      <c r="AY46" s="22"/>
      <c r="AZ46" s="222"/>
      <c r="BA46" s="222"/>
      <c r="BB46" s="22"/>
      <c r="BC46" s="222"/>
      <c r="BD46" s="222"/>
      <c r="BE46" s="222"/>
      <c r="BF46" s="222"/>
      <c r="BG46" s="222"/>
      <c r="BH46" s="22"/>
      <c r="BI46" s="22"/>
      <c r="BJ46" s="222"/>
      <c r="BK46" s="222"/>
      <c r="BL46" s="222"/>
      <c r="BM46" s="22"/>
      <c r="BN46" s="22"/>
      <c r="BO46" s="224"/>
      <c r="BP46" s="22"/>
      <c r="BQ46" s="22"/>
      <c r="BR46" s="22"/>
      <c r="BY46"/>
      <c r="CA46"/>
      <c r="CB46"/>
      <c r="CH46"/>
    </row>
    <row r="47" spans="35:86">
      <c r="AI47" s="22"/>
      <c r="AJ47" s="22"/>
      <c r="AK47" s="22"/>
      <c r="AL47" s="22"/>
      <c r="AM47" s="22"/>
      <c r="AN47" s="22"/>
      <c r="AO47" s="22"/>
      <c r="AP47" s="22"/>
      <c r="AQ47" s="224"/>
      <c r="AR47" s="224"/>
      <c r="AS47" s="224"/>
      <c r="AT47" s="22"/>
      <c r="AU47" s="22"/>
      <c r="AV47" s="22"/>
      <c r="AW47" s="22"/>
      <c r="AX47" s="22"/>
      <c r="AY47" s="22"/>
      <c r="AZ47" s="222"/>
      <c r="BA47" s="222"/>
      <c r="BB47" s="22"/>
      <c r="BC47" s="222"/>
      <c r="BD47" s="222"/>
      <c r="BE47" s="222"/>
      <c r="BF47" s="222"/>
      <c r="BG47" s="222"/>
      <c r="BH47" s="22"/>
      <c r="BI47" s="22"/>
      <c r="BJ47" s="222"/>
      <c r="BK47" s="222"/>
      <c r="BL47" s="222"/>
      <c r="BM47" s="22"/>
      <c r="BN47" s="22"/>
      <c r="BO47" s="224"/>
      <c r="BP47" s="22"/>
      <c r="BQ47" s="22"/>
      <c r="BR47" s="22"/>
      <c r="BY47"/>
      <c r="CA47"/>
      <c r="CB47"/>
      <c r="CH47"/>
    </row>
    <row r="48" spans="35:86">
      <c r="AI48" s="22"/>
      <c r="AJ48" s="22"/>
      <c r="AK48" s="22"/>
      <c r="AL48" s="22"/>
      <c r="AM48" s="22"/>
      <c r="AN48" s="22"/>
      <c r="AO48" s="22"/>
      <c r="AP48" s="22"/>
      <c r="AQ48" s="224"/>
      <c r="AR48" s="224"/>
      <c r="AS48" s="224"/>
      <c r="AT48" s="22"/>
      <c r="AU48" s="22"/>
      <c r="AV48" s="22"/>
      <c r="AW48" s="22"/>
      <c r="AX48" s="22"/>
      <c r="AY48" s="22"/>
      <c r="AZ48" s="222"/>
      <c r="BA48" s="222"/>
      <c r="BB48" s="22"/>
      <c r="BC48" s="222"/>
      <c r="BD48" s="222"/>
      <c r="BE48" s="222"/>
      <c r="BF48" s="222"/>
      <c r="BG48" s="222"/>
      <c r="BH48" s="22"/>
      <c r="BI48" s="22"/>
      <c r="BJ48" s="222"/>
      <c r="BK48" s="222"/>
      <c r="BL48" s="222"/>
      <c r="BM48" s="22"/>
      <c r="BN48" s="22"/>
      <c r="BO48" s="224"/>
      <c r="BP48" s="22"/>
      <c r="BQ48" s="22"/>
      <c r="BR48" s="22"/>
      <c r="BY48"/>
      <c r="CA48"/>
      <c r="CB48"/>
      <c r="CH48"/>
    </row>
    <row r="49" spans="35:86">
      <c r="AI49" s="22"/>
      <c r="AJ49" s="22"/>
      <c r="AK49" s="22"/>
      <c r="AL49" s="22"/>
      <c r="AM49" s="22"/>
      <c r="AN49" s="22"/>
      <c r="AO49" s="22"/>
      <c r="AP49" s="22"/>
      <c r="AQ49" s="224"/>
      <c r="AR49" s="224"/>
      <c r="AS49" s="224"/>
      <c r="AT49" s="22"/>
      <c r="AU49" s="22"/>
      <c r="AV49" s="22"/>
      <c r="AW49" s="22"/>
      <c r="AX49" s="22"/>
      <c r="AY49" s="22"/>
      <c r="AZ49" s="222"/>
      <c r="BA49" s="222"/>
      <c r="BB49" s="22"/>
      <c r="BC49" s="222"/>
      <c r="BD49" s="222"/>
      <c r="BE49" s="222"/>
      <c r="BF49" s="222"/>
      <c r="BG49" s="222"/>
      <c r="BH49" s="22"/>
      <c r="BI49" s="22"/>
      <c r="BJ49" s="222"/>
      <c r="BK49" s="222"/>
      <c r="BL49" s="222"/>
      <c r="BM49" s="22"/>
      <c r="BN49" s="22"/>
      <c r="BO49" s="224"/>
      <c r="BP49" s="22"/>
      <c r="BQ49" s="22"/>
      <c r="BR49" s="22"/>
      <c r="BY49"/>
      <c r="CA49"/>
      <c r="CB49"/>
      <c r="CH49"/>
    </row>
    <row r="50" spans="35:86">
      <c r="AI50" s="22"/>
      <c r="AJ50" s="22"/>
      <c r="AK50" s="22"/>
      <c r="AL50" s="22"/>
      <c r="AM50" s="22"/>
      <c r="AN50" s="22"/>
      <c r="AO50" s="22"/>
      <c r="AP50" s="22"/>
      <c r="AQ50" s="224"/>
      <c r="AR50" s="224"/>
      <c r="AS50" s="224"/>
      <c r="AT50" s="22"/>
      <c r="AU50" s="22"/>
      <c r="AV50" s="22"/>
      <c r="AW50" s="22"/>
      <c r="AX50" s="22"/>
      <c r="AY50" s="22"/>
      <c r="AZ50" s="222"/>
      <c r="BA50" s="222"/>
      <c r="BB50" s="22"/>
      <c r="BC50" s="222"/>
      <c r="BD50" s="222"/>
      <c r="BE50" s="222"/>
      <c r="BF50" s="222"/>
      <c r="BG50" s="222"/>
      <c r="BH50" s="22"/>
      <c r="BI50" s="22"/>
      <c r="BJ50" s="222"/>
      <c r="BK50" s="222"/>
      <c r="BL50" s="222"/>
      <c r="BM50" s="22"/>
      <c r="BN50" s="22"/>
      <c r="BO50" s="224"/>
      <c r="BP50" s="22"/>
      <c r="BQ50" s="22"/>
      <c r="BR50" s="22"/>
      <c r="BY50"/>
      <c r="CA50"/>
      <c r="CB50"/>
      <c r="CH50"/>
    </row>
    <row r="51" spans="35:86">
      <c r="AI51" s="22"/>
      <c r="AJ51" s="22"/>
      <c r="AK51" s="22"/>
      <c r="AL51" s="22"/>
      <c r="AM51" s="22"/>
      <c r="AN51" s="22"/>
      <c r="AO51" s="22"/>
      <c r="AP51" s="22"/>
      <c r="AQ51" s="224"/>
      <c r="AR51" s="224"/>
      <c r="AS51" s="224"/>
      <c r="AT51" s="22"/>
      <c r="AU51" s="22"/>
      <c r="AV51" s="22"/>
      <c r="AW51" s="22"/>
      <c r="AX51" s="22"/>
      <c r="AY51" s="22"/>
      <c r="AZ51" s="222"/>
      <c r="BA51" s="222"/>
      <c r="BB51" s="22"/>
      <c r="BC51" s="222"/>
      <c r="BD51" s="222"/>
      <c r="BE51" s="222"/>
      <c r="BF51" s="222"/>
      <c r="BG51" s="222"/>
      <c r="BH51" s="22"/>
      <c r="BI51" s="22"/>
      <c r="BJ51" s="222"/>
      <c r="BK51" s="222"/>
      <c r="BL51" s="222"/>
      <c r="BM51" s="22"/>
      <c r="BN51" s="22"/>
      <c r="BO51" s="224"/>
      <c r="BP51" s="22"/>
      <c r="BQ51" s="22"/>
      <c r="BR51" s="22"/>
      <c r="BY51"/>
      <c r="CA51"/>
      <c r="CB51"/>
      <c r="CH51"/>
    </row>
    <row r="52" spans="35:86">
      <c r="AI52" s="22"/>
      <c r="AJ52" s="22"/>
      <c r="AK52" s="22"/>
      <c r="AL52" s="22"/>
      <c r="AM52" s="22"/>
      <c r="AN52" s="22"/>
      <c r="AO52" s="22"/>
      <c r="AP52" s="22"/>
      <c r="AQ52" s="224"/>
      <c r="AR52" s="224"/>
      <c r="AS52" s="224"/>
      <c r="AT52" s="22"/>
      <c r="AU52" s="22"/>
      <c r="AV52" s="22"/>
      <c r="AW52" s="22"/>
      <c r="AX52" s="22"/>
      <c r="AY52" s="22"/>
      <c r="AZ52" s="222"/>
      <c r="BA52" s="222"/>
      <c r="BB52" s="22"/>
      <c r="BC52" s="222"/>
      <c r="BD52" s="222"/>
      <c r="BE52" s="222"/>
      <c r="BF52" s="222"/>
      <c r="BG52" s="222"/>
      <c r="BH52" s="22"/>
      <c r="BI52" s="22"/>
      <c r="BJ52" s="222"/>
      <c r="BK52" s="222"/>
      <c r="BL52" s="222"/>
      <c r="BM52" s="22"/>
      <c r="BN52" s="22"/>
      <c r="BO52" s="224"/>
      <c r="BP52" s="22"/>
      <c r="BQ52" s="22"/>
      <c r="BR52" s="22"/>
      <c r="BY52"/>
      <c r="CA52"/>
      <c r="CB52"/>
      <c r="CH52"/>
    </row>
    <row r="53" spans="35:86">
      <c r="AI53" s="22"/>
      <c r="AJ53" s="22"/>
      <c r="AK53" s="22"/>
      <c r="AL53" s="22"/>
      <c r="AM53" s="22"/>
      <c r="AN53" s="22"/>
      <c r="AO53" s="22"/>
      <c r="AP53" s="22"/>
      <c r="AQ53" s="224"/>
      <c r="AR53" s="224"/>
      <c r="AS53" s="224"/>
      <c r="AT53" s="22"/>
      <c r="AU53" s="22"/>
      <c r="AV53" s="22"/>
      <c r="AW53" s="22"/>
      <c r="AX53" s="22"/>
      <c r="AY53" s="22"/>
      <c r="AZ53" s="222"/>
      <c r="BA53" s="222"/>
      <c r="BB53" s="22"/>
      <c r="BC53" s="222"/>
      <c r="BD53" s="222"/>
      <c r="BE53" s="222"/>
      <c r="BF53" s="222"/>
      <c r="BG53" s="222"/>
      <c r="BH53" s="22"/>
      <c r="BI53" s="22"/>
      <c r="BJ53" s="222"/>
      <c r="BK53" s="222"/>
      <c r="BL53" s="222"/>
      <c r="BM53" s="22"/>
      <c r="BN53" s="22"/>
      <c r="BO53" s="224"/>
      <c r="BP53" s="22"/>
      <c r="BQ53" s="22"/>
      <c r="BR53" s="22"/>
      <c r="BY53"/>
      <c r="CA53"/>
      <c r="CB53"/>
      <c r="CH53"/>
    </row>
    <row r="54" spans="35:86">
      <c r="AI54" s="22"/>
      <c r="AJ54" s="22"/>
      <c r="AK54" s="22"/>
      <c r="AL54" s="22"/>
      <c r="AM54" s="22"/>
      <c r="AN54" s="22"/>
      <c r="AO54" s="22"/>
      <c r="AP54" s="22"/>
      <c r="AQ54" s="224"/>
      <c r="AR54" s="224"/>
      <c r="AS54" s="224"/>
      <c r="AT54" s="22"/>
      <c r="AU54" s="22"/>
      <c r="AV54" s="22"/>
      <c r="AW54" s="22"/>
      <c r="AX54" s="22"/>
      <c r="AY54" s="22"/>
      <c r="AZ54" s="222"/>
      <c r="BA54" s="222"/>
      <c r="BB54" s="22"/>
      <c r="BC54" s="222"/>
      <c r="BD54" s="222"/>
      <c r="BE54" s="222"/>
      <c r="BF54" s="222"/>
      <c r="BG54" s="222"/>
      <c r="BH54" s="22"/>
      <c r="BI54" s="22"/>
      <c r="BJ54" s="222"/>
      <c r="BK54" s="222"/>
      <c r="BL54" s="222"/>
      <c r="BM54" s="22"/>
      <c r="BN54" s="22"/>
      <c r="BO54" s="224"/>
      <c r="BP54" s="22"/>
      <c r="BQ54" s="22"/>
      <c r="BR54" s="22"/>
      <c r="BY54"/>
      <c r="CA54"/>
      <c r="CB54"/>
      <c r="CH54"/>
    </row>
    <row r="55" spans="35:86">
      <c r="AI55" s="22"/>
      <c r="AJ55" s="22"/>
      <c r="AK55" s="22"/>
      <c r="AL55" s="22"/>
      <c r="AM55" s="22"/>
      <c r="AN55" s="22"/>
      <c r="AO55" s="22"/>
      <c r="AP55" s="22"/>
      <c r="AQ55" s="224"/>
      <c r="AR55" s="224"/>
      <c r="AS55" s="224"/>
      <c r="AT55" s="22"/>
      <c r="AU55" s="22"/>
      <c r="AV55" s="22"/>
      <c r="AW55" s="22"/>
      <c r="AX55" s="22"/>
      <c r="AY55" s="22"/>
      <c r="AZ55" s="222"/>
      <c r="BA55" s="222"/>
      <c r="BB55" s="22"/>
      <c r="BC55" s="222"/>
      <c r="BD55" s="222"/>
      <c r="BE55" s="222"/>
      <c r="BF55" s="222"/>
      <c r="BG55" s="222"/>
      <c r="BH55" s="22"/>
      <c r="BI55" s="22"/>
      <c r="BJ55" s="222"/>
      <c r="BK55" s="222"/>
      <c r="BL55" s="222"/>
      <c r="BM55" s="22"/>
      <c r="BN55" s="22"/>
      <c r="BO55" s="224"/>
      <c r="BP55" s="22"/>
      <c r="BQ55" s="22"/>
      <c r="BR55" s="22"/>
      <c r="BY55"/>
      <c r="CA55"/>
      <c r="CB55"/>
      <c r="CH55"/>
    </row>
    <row r="56" spans="35:86">
      <c r="AI56" s="22"/>
      <c r="AJ56" s="22"/>
      <c r="AK56" s="22"/>
      <c r="AL56" s="22"/>
      <c r="AM56" s="22"/>
      <c r="AN56" s="22"/>
      <c r="AO56" s="22"/>
      <c r="AP56" s="22"/>
      <c r="AQ56" s="224"/>
      <c r="AR56" s="224"/>
      <c r="AS56" s="224"/>
      <c r="AT56" s="22"/>
      <c r="AU56" s="22"/>
      <c r="AV56" s="22"/>
      <c r="AW56" s="22"/>
      <c r="AX56" s="22"/>
      <c r="AY56" s="22"/>
      <c r="AZ56" s="222"/>
      <c r="BA56" s="222"/>
      <c r="BB56" s="22"/>
      <c r="BC56" s="222"/>
      <c r="BD56" s="222"/>
      <c r="BE56" s="222"/>
      <c r="BF56" s="222"/>
      <c r="BG56" s="222"/>
      <c r="BH56" s="22"/>
      <c r="BI56" s="22"/>
      <c r="BJ56" s="222"/>
      <c r="BK56" s="222"/>
      <c r="BL56" s="222"/>
      <c r="BM56" s="22"/>
      <c r="BN56" s="22"/>
      <c r="BO56" s="224"/>
      <c r="BP56" s="22"/>
      <c r="BQ56" s="22"/>
      <c r="BR56" s="22"/>
      <c r="BY56"/>
      <c r="CA56"/>
      <c r="CB56"/>
      <c r="CH56"/>
    </row>
    <row r="57" spans="35:86">
      <c r="AI57" s="22"/>
      <c r="AJ57" s="22"/>
      <c r="AK57" s="22"/>
      <c r="AL57" s="22"/>
      <c r="AM57" s="22"/>
      <c r="AN57" s="22"/>
      <c r="AO57" s="22"/>
      <c r="AP57" s="22"/>
      <c r="AQ57" s="224"/>
      <c r="AR57" s="224"/>
      <c r="AS57" s="224"/>
      <c r="AT57" s="22"/>
      <c r="AU57" s="22"/>
      <c r="AV57" s="22"/>
      <c r="AW57" s="22"/>
      <c r="AX57" s="22"/>
      <c r="AY57" s="22"/>
      <c r="AZ57" s="222"/>
      <c r="BA57" s="222"/>
      <c r="BB57" s="22"/>
      <c r="BC57" s="222"/>
      <c r="BD57" s="222"/>
      <c r="BE57" s="222"/>
      <c r="BF57" s="222"/>
      <c r="BG57" s="222"/>
      <c r="BH57" s="22"/>
      <c r="BI57" s="22"/>
      <c r="BJ57" s="222"/>
      <c r="BK57" s="222"/>
      <c r="BL57" s="222"/>
      <c r="BM57" s="22"/>
      <c r="BN57" s="22"/>
      <c r="BO57" s="224"/>
      <c r="BP57" s="22"/>
      <c r="BQ57" s="22"/>
      <c r="BR57" s="22"/>
      <c r="BY57"/>
      <c r="CA57"/>
      <c r="CB57"/>
      <c r="CH57"/>
    </row>
    <row r="58" spans="35:86">
      <c r="AI58" s="22"/>
      <c r="AJ58" s="22"/>
      <c r="AK58" s="22"/>
      <c r="AL58" s="22"/>
      <c r="AM58" s="22"/>
      <c r="AN58" s="22"/>
      <c r="AO58" s="22"/>
      <c r="AP58" s="22"/>
      <c r="AQ58" s="224"/>
      <c r="AR58" s="224"/>
      <c r="AS58" s="224"/>
      <c r="AT58" s="22"/>
      <c r="AU58" s="22"/>
      <c r="AV58" s="22"/>
      <c r="AW58" s="22"/>
      <c r="AX58" s="22"/>
      <c r="AY58" s="22"/>
      <c r="AZ58" s="222"/>
      <c r="BA58" s="222"/>
      <c r="BB58" s="22"/>
      <c r="BC58" s="222"/>
      <c r="BD58" s="222"/>
      <c r="BE58" s="222"/>
      <c r="BF58" s="222"/>
      <c r="BG58" s="222"/>
      <c r="BH58" s="22"/>
      <c r="BI58" s="22"/>
      <c r="BJ58" s="222"/>
      <c r="BK58" s="222"/>
      <c r="BL58" s="222"/>
      <c r="BM58" s="22"/>
      <c r="BN58" s="22"/>
      <c r="BO58" s="224"/>
      <c r="BP58" s="22"/>
      <c r="BQ58" s="22"/>
      <c r="BR58" s="22"/>
      <c r="BY58"/>
      <c r="CA58"/>
      <c r="CB58"/>
      <c r="CH58"/>
    </row>
    <row r="59" spans="35:86">
      <c r="AI59" s="22"/>
      <c r="AJ59" s="22"/>
      <c r="AK59" s="22"/>
      <c r="AL59" s="22"/>
      <c r="AM59" s="22"/>
      <c r="AN59" s="22"/>
      <c r="AO59" s="22"/>
      <c r="AP59" s="22"/>
      <c r="AQ59" s="224"/>
      <c r="AR59" s="224"/>
      <c r="AS59" s="224"/>
      <c r="AT59" s="22"/>
      <c r="AU59" s="22"/>
      <c r="AV59" s="22"/>
      <c r="AW59" s="22"/>
      <c r="AX59" s="22"/>
      <c r="AY59" s="22"/>
      <c r="AZ59" s="222"/>
      <c r="BA59" s="222"/>
      <c r="BB59" s="22"/>
      <c r="BC59" s="222"/>
      <c r="BD59" s="222"/>
      <c r="BE59" s="222"/>
      <c r="BF59" s="222"/>
      <c r="BG59" s="222"/>
      <c r="BH59" s="22"/>
      <c r="BI59" s="22"/>
      <c r="BJ59" s="222"/>
      <c r="BK59" s="222"/>
      <c r="BL59" s="222"/>
      <c r="BM59" s="22"/>
      <c r="BN59" s="22"/>
      <c r="BO59" s="224"/>
      <c r="BP59" s="22"/>
      <c r="BQ59" s="22"/>
      <c r="BR59" s="22"/>
      <c r="BY59"/>
      <c r="CA59"/>
      <c r="CB59"/>
      <c r="CH59"/>
    </row>
    <row r="60" spans="35:86">
      <c r="AI60" s="22"/>
      <c r="AJ60" s="22"/>
      <c r="AK60" s="22"/>
      <c r="AL60" s="22"/>
      <c r="AM60" s="22"/>
      <c r="AN60" s="22"/>
      <c r="AO60" s="22"/>
      <c r="AP60" s="22"/>
      <c r="AQ60" s="224"/>
      <c r="AR60" s="224"/>
      <c r="AS60" s="224"/>
      <c r="AT60" s="22"/>
      <c r="AU60" s="22"/>
      <c r="AV60" s="22"/>
      <c r="AW60" s="22"/>
      <c r="AX60" s="22"/>
      <c r="AY60" s="22"/>
      <c r="AZ60" s="222"/>
      <c r="BA60" s="222"/>
      <c r="BB60" s="22"/>
      <c r="BC60" s="222"/>
      <c r="BD60" s="222"/>
      <c r="BE60" s="222"/>
      <c r="BF60" s="222"/>
      <c r="BG60" s="222"/>
      <c r="BH60" s="22"/>
      <c r="BI60" s="22"/>
      <c r="BJ60" s="222"/>
      <c r="BK60" s="222"/>
      <c r="BL60" s="222"/>
      <c r="BM60" s="22"/>
      <c r="BN60" s="22"/>
      <c r="BO60" s="224"/>
      <c r="BP60" s="22"/>
      <c r="BQ60" s="22"/>
      <c r="BR60" s="22"/>
      <c r="BY60"/>
      <c r="CA60"/>
      <c r="CB60"/>
      <c r="CH60"/>
    </row>
    <row r="61" spans="35:86">
      <c r="AI61" s="22"/>
      <c r="AJ61" s="22"/>
      <c r="AK61" s="22"/>
      <c r="AL61" s="22"/>
      <c r="AM61" s="22"/>
      <c r="AN61" s="22"/>
      <c r="AO61" s="22"/>
      <c r="AP61" s="22"/>
      <c r="AQ61" s="224"/>
      <c r="AR61" s="224"/>
      <c r="AS61" s="224"/>
      <c r="AT61" s="22"/>
      <c r="AU61" s="22"/>
      <c r="AV61" s="22"/>
      <c r="AW61" s="22"/>
      <c r="AX61" s="22"/>
      <c r="AY61" s="22"/>
      <c r="AZ61" s="222"/>
      <c r="BA61" s="222"/>
      <c r="BB61" s="22"/>
      <c r="BC61" s="222"/>
      <c r="BD61" s="222"/>
      <c r="BE61" s="222"/>
      <c r="BF61" s="222"/>
      <c r="BG61" s="222"/>
      <c r="BH61" s="22"/>
      <c r="BI61" s="22"/>
      <c r="BJ61" s="222"/>
      <c r="BK61" s="222"/>
      <c r="BL61" s="222"/>
      <c r="BM61" s="22"/>
      <c r="BN61" s="22"/>
      <c r="BO61" s="224"/>
      <c r="BP61" s="22"/>
      <c r="BQ61" s="22"/>
      <c r="BR61" s="22"/>
      <c r="BY61"/>
      <c r="CA61"/>
      <c r="CB61"/>
      <c r="CH61"/>
    </row>
    <row r="62" spans="35:86">
      <c r="AI62" s="22"/>
      <c r="AJ62" s="22"/>
      <c r="AK62" s="22"/>
      <c r="AL62" s="22"/>
      <c r="AM62" s="22"/>
      <c r="AN62" s="22"/>
      <c r="AO62" s="22"/>
      <c r="AP62" s="22"/>
      <c r="AQ62" s="224"/>
      <c r="AR62" s="224"/>
      <c r="AS62" s="224"/>
      <c r="AT62" s="22"/>
      <c r="AU62" s="22"/>
      <c r="AV62" s="22"/>
      <c r="AW62" s="22"/>
      <c r="AX62" s="22"/>
      <c r="AY62" s="22"/>
      <c r="AZ62" s="222"/>
      <c r="BA62" s="222"/>
      <c r="BB62" s="22"/>
      <c r="BC62" s="222"/>
      <c r="BD62" s="222"/>
      <c r="BE62" s="222"/>
      <c r="BF62" s="222"/>
      <c r="BG62" s="222"/>
      <c r="BH62" s="22"/>
      <c r="BI62" s="22"/>
      <c r="BJ62" s="222"/>
      <c r="BK62" s="222"/>
      <c r="BL62" s="222"/>
      <c r="BM62" s="22"/>
      <c r="BN62" s="22"/>
      <c r="BO62" s="224"/>
      <c r="BP62" s="22"/>
      <c r="BQ62" s="22"/>
      <c r="BR62" s="22"/>
      <c r="BY62"/>
      <c r="CA62"/>
      <c r="CB62"/>
      <c r="CH62"/>
    </row>
    <row r="63" spans="35:86">
      <c r="AI63" s="22"/>
      <c r="AJ63" s="22"/>
      <c r="AK63" s="22"/>
      <c r="AL63" s="22"/>
      <c r="AM63" s="22"/>
      <c r="AN63" s="22"/>
      <c r="AO63" s="22"/>
      <c r="AP63" s="22"/>
      <c r="AQ63" s="224"/>
      <c r="AR63" s="224"/>
      <c r="AS63" s="224"/>
      <c r="AT63" s="22"/>
      <c r="AU63" s="22"/>
      <c r="AV63" s="22"/>
      <c r="AW63" s="22"/>
      <c r="AX63" s="22"/>
      <c r="AY63" s="22"/>
      <c r="AZ63" s="222"/>
      <c r="BA63" s="222"/>
      <c r="BB63" s="22"/>
      <c r="BC63" s="222"/>
      <c r="BD63" s="222"/>
      <c r="BE63" s="222"/>
      <c r="BF63" s="222"/>
      <c r="BG63" s="222"/>
      <c r="BH63" s="22"/>
      <c r="BI63" s="22"/>
      <c r="BJ63" s="222"/>
      <c r="BK63" s="222"/>
      <c r="BL63" s="222"/>
      <c r="BM63" s="22"/>
      <c r="BN63" s="22"/>
      <c r="BO63" s="224"/>
      <c r="BP63" s="22"/>
      <c r="BQ63" s="22"/>
      <c r="BR63" s="22"/>
      <c r="BY63"/>
      <c r="CA63"/>
      <c r="CB63"/>
      <c r="CH63"/>
    </row>
    <row r="64" spans="35:86">
      <c r="AI64" s="22"/>
      <c r="AJ64" s="22"/>
      <c r="AK64" s="22"/>
      <c r="AL64" s="22"/>
      <c r="AM64" s="22"/>
      <c r="AN64" s="22"/>
      <c r="AO64" s="22"/>
      <c r="AP64" s="22"/>
      <c r="AQ64" s="224"/>
      <c r="AR64" s="224"/>
      <c r="AS64" s="224"/>
      <c r="AT64" s="22"/>
      <c r="AU64" s="22"/>
      <c r="AV64" s="22"/>
      <c r="AW64" s="22"/>
      <c r="AX64" s="22"/>
      <c r="AY64" s="22"/>
      <c r="AZ64" s="222"/>
      <c r="BA64" s="222"/>
      <c r="BB64" s="22"/>
      <c r="BC64" s="222"/>
      <c r="BD64" s="222"/>
      <c r="BE64" s="222"/>
      <c r="BF64" s="222"/>
      <c r="BG64" s="222"/>
      <c r="BH64" s="22"/>
      <c r="BI64" s="22"/>
      <c r="BJ64" s="222"/>
      <c r="BK64" s="222"/>
      <c r="BL64" s="222"/>
      <c r="BM64" s="22"/>
      <c r="BN64" s="22"/>
      <c r="BO64" s="224"/>
      <c r="BP64" s="22"/>
      <c r="BQ64" s="22"/>
      <c r="BR64" s="22"/>
      <c r="BY64"/>
      <c r="CA64"/>
      <c r="CB64"/>
      <c r="CH64"/>
    </row>
    <row r="65" spans="16:86">
      <c r="AI65" s="22"/>
      <c r="AJ65" s="22"/>
      <c r="AK65" s="22"/>
      <c r="AL65" s="22"/>
      <c r="AM65" s="22"/>
      <c r="AN65" s="22"/>
      <c r="AO65" s="22"/>
      <c r="AP65" s="22"/>
      <c r="AQ65" s="224"/>
      <c r="AR65" s="224"/>
      <c r="AS65" s="224"/>
      <c r="AT65" s="22"/>
      <c r="AU65" s="22"/>
      <c r="AV65" s="22"/>
      <c r="AW65" s="22"/>
      <c r="AX65" s="22"/>
      <c r="AY65" s="22"/>
      <c r="AZ65" s="222"/>
      <c r="BA65" s="222"/>
      <c r="BB65" s="22"/>
      <c r="BC65" s="222"/>
      <c r="BD65" s="222"/>
      <c r="BE65" s="222"/>
      <c r="BF65" s="222"/>
      <c r="BG65" s="222"/>
      <c r="BH65" s="22"/>
      <c r="BI65" s="22"/>
      <c r="BJ65" s="222"/>
      <c r="BK65" s="222"/>
      <c r="BL65" s="222"/>
      <c r="BM65" s="22"/>
      <c r="BN65" s="22"/>
      <c r="BO65" s="224"/>
      <c r="BP65" s="22"/>
      <c r="BQ65" s="22"/>
      <c r="BR65" s="22"/>
      <c r="BY65"/>
      <c r="CA65"/>
      <c r="CB65"/>
      <c r="CH65"/>
    </row>
    <row r="66" spans="16:86">
      <c r="AI66" s="22"/>
      <c r="AJ66" s="22"/>
      <c r="AK66" s="22"/>
      <c r="AL66" s="22"/>
      <c r="AM66" s="22"/>
      <c r="AN66" s="22"/>
      <c r="AO66" s="22"/>
      <c r="AP66" s="22"/>
      <c r="AQ66" s="224"/>
      <c r="AR66" s="224"/>
      <c r="AS66" s="224"/>
      <c r="AT66" s="22"/>
      <c r="AU66" s="22"/>
      <c r="AV66" s="22"/>
      <c r="AW66" s="22"/>
      <c r="AX66" s="22"/>
      <c r="AY66" s="22"/>
      <c r="AZ66" s="222"/>
      <c r="BA66" s="222"/>
      <c r="BB66" s="22"/>
      <c r="BC66" s="222"/>
      <c r="BD66" s="222"/>
      <c r="BE66" s="222"/>
      <c r="BF66" s="222"/>
      <c r="BG66" s="222"/>
      <c r="BH66" s="22"/>
      <c r="BI66" s="22"/>
      <c r="BJ66" s="222"/>
      <c r="BK66" s="222"/>
      <c r="BL66" s="222"/>
      <c r="BM66" s="22"/>
      <c r="BN66" s="22"/>
      <c r="BO66" s="224"/>
      <c r="BP66" s="22"/>
      <c r="BQ66" s="22"/>
      <c r="BR66" s="22"/>
      <c r="BY66"/>
      <c r="CA66"/>
      <c r="CB66"/>
      <c r="CH66"/>
    </row>
    <row r="67" spans="16:86" ht="16.8" customHeight="1">
      <c r="AI67" s="22"/>
      <c r="AJ67" s="22"/>
      <c r="AK67" s="22"/>
      <c r="AL67" s="22"/>
      <c r="AM67" s="22"/>
      <c r="AN67" s="22"/>
      <c r="AO67" s="22"/>
      <c r="AP67" s="22"/>
      <c r="AQ67" s="224"/>
      <c r="AR67" s="224"/>
      <c r="AS67" s="224"/>
      <c r="AT67" s="22"/>
      <c r="AU67" s="22"/>
      <c r="AV67" s="22"/>
      <c r="AW67" s="22"/>
      <c r="AX67" s="22"/>
      <c r="AY67" s="22"/>
      <c r="AZ67" s="222"/>
      <c r="BA67" s="222"/>
      <c r="BB67" s="22"/>
      <c r="BC67" s="222"/>
      <c r="BD67" s="222"/>
      <c r="BE67" s="222"/>
      <c r="BF67" s="222"/>
      <c r="BG67" s="222"/>
      <c r="BH67" s="22"/>
      <c r="BI67" s="22"/>
      <c r="BJ67" s="222"/>
      <c r="BK67" s="222"/>
      <c r="BL67" s="222"/>
      <c r="BM67" s="22"/>
      <c r="BN67" s="22"/>
      <c r="BO67" s="224"/>
      <c r="BP67" s="22"/>
      <c r="BQ67" s="22"/>
      <c r="BR67" s="22"/>
      <c r="BY67"/>
      <c r="CA67"/>
      <c r="CB67"/>
      <c r="CH67"/>
    </row>
    <row r="68" spans="16:86">
      <c r="AI68" s="22"/>
      <c r="AJ68" s="22"/>
      <c r="AK68" s="22"/>
      <c r="AL68" s="22"/>
      <c r="AM68" s="22"/>
      <c r="AN68" s="22"/>
      <c r="AO68" s="22"/>
      <c r="AP68" s="22"/>
      <c r="AQ68" s="224"/>
      <c r="AR68" s="224"/>
      <c r="AS68" s="224"/>
      <c r="AT68" s="22"/>
      <c r="AU68" s="22"/>
      <c r="AV68" s="22"/>
      <c r="AW68" s="22"/>
      <c r="AX68" s="22"/>
      <c r="AY68" s="22"/>
      <c r="AZ68" s="222"/>
      <c r="BA68" s="222"/>
      <c r="BB68" s="22"/>
      <c r="BC68" s="222"/>
      <c r="BD68" s="222"/>
      <c r="BE68" s="222"/>
      <c r="BF68" s="222"/>
      <c r="BG68" s="222"/>
      <c r="BH68" s="22"/>
      <c r="BI68" s="22"/>
      <c r="BJ68" s="222"/>
      <c r="BK68" s="222"/>
      <c r="BL68" s="222"/>
      <c r="BM68" s="22"/>
      <c r="BN68" s="22"/>
      <c r="BO68" s="224"/>
      <c r="BP68" s="22"/>
      <c r="BQ68" s="22"/>
      <c r="BR68" s="22"/>
      <c r="BY68"/>
      <c r="CA68"/>
      <c r="CB68"/>
      <c r="CH68"/>
    </row>
    <row r="69" spans="16:86">
      <c r="AI69" s="22"/>
      <c r="AJ69" s="22"/>
      <c r="AK69" s="22"/>
      <c r="AL69" s="22"/>
      <c r="AM69" s="22"/>
      <c r="AN69" s="22"/>
      <c r="AO69" s="22"/>
      <c r="AP69" s="22"/>
      <c r="AQ69" s="224"/>
      <c r="AR69" s="224"/>
      <c r="AS69" s="224"/>
      <c r="AT69" s="22"/>
      <c r="AU69" s="22"/>
      <c r="AV69" s="22"/>
      <c r="AW69" s="22"/>
      <c r="AX69" s="22"/>
      <c r="AY69" s="22"/>
      <c r="AZ69" s="222"/>
      <c r="BA69" s="222"/>
      <c r="BB69" s="22"/>
      <c r="BC69" s="222"/>
      <c r="BD69" s="222"/>
      <c r="BE69" s="222"/>
      <c r="BF69" s="222"/>
      <c r="BG69" s="222"/>
      <c r="BH69" s="22"/>
      <c r="BI69" s="22"/>
      <c r="BJ69" s="222"/>
      <c r="BK69" s="222"/>
      <c r="BL69" s="222"/>
      <c r="BM69" s="22"/>
      <c r="BN69" s="22"/>
      <c r="BO69" s="224"/>
      <c r="BP69" s="22"/>
      <c r="BQ69" s="22"/>
      <c r="BR69" s="22"/>
      <c r="BY69"/>
      <c r="CA69"/>
      <c r="CB69"/>
      <c r="CH69"/>
    </row>
    <row r="70" spans="16:86">
      <c r="AI70" s="22"/>
      <c r="AJ70" s="22"/>
      <c r="AK70" s="22"/>
      <c r="AL70" s="22"/>
      <c r="AM70" s="22"/>
      <c r="AN70" s="22"/>
      <c r="AO70" s="22"/>
      <c r="AP70" s="22"/>
      <c r="AQ70" s="224"/>
      <c r="AR70" s="224"/>
      <c r="AS70" s="224"/>
      <c r="AT70" s="22"/>
      <c r="AU70" s="22"/>
      <c r="AV70" s="22"/>
      <c r="AW70" s="22"/>
      <c r="AX70" s="22"/>
      <c r="AY70" s="22"/>
      <c r="AZ70" s="222"/>
      <c r="BA70" s="222"/>
      <c r="BB70" s="22"/>
      <c r="BC70" s="222"/>
      <c r="BD70" s="222"/>
      <c r="BE70" s="222"/>
      <c r="BF70" s="222"/>
      <c r="BG70" s="222"/>
      <c r="BH70" s="22"/>
      <c r="BI70" s="22"/>
      <c r="BJ70" s="222"/>
      <c r="BK70" s="222"/>
      <c r="BL70" s="222"/>
      <c r="BM70" s="22"/>
      <c r="BN70" s="22"/>
      <c r="BO70" s="224"/>
      <c r="BP70" s="22"/>
      <c r="BQ70" s="22"/>
      <c r="BR70" s="22"/>
      <c r="BY70"/>
      <c r="CA70"/>
      <c r="CB70"/>
      <c r="CH70"/>
    </row>
    <row r="71" spans="16:86">
      <c r="AI71" s="22"/>
      <c r="AJ71" s="22"/>
      <c r="AK71" s="22"/>
      <c r="AL71" s="22"/>
      <c r="AM71" s="22"/>
      <c r="AN71" s="22"/>
      <c r="AO71" s="22"/>
      <c r="AP71" s="22"/>
      <c r="AQ71" s="224"/>
      <c r="AR71" s="224"/>
      <c r="AS71" s="224"/>
      <c r="AT71" s="22"/>
      <c r="AU71" s="22"/>
      <c r="AV71" s="22"/>
      <c r="AW71" s="22"/>
      <c r="AX71" s="22"/>
      <c r="AY71" s="22"/>
      <c r="AZ71" s="222"/>
      <c r="BA71" s="222"/>
      <c r="BB71" s="22"/>
      <c r="BC71" s="222"/>
      <c r="BD71" s="222"/>
      <c r="BE71" s="222"/>
      <c r="BF71" s="222"/>
      <c r="BG71" s="222"/>
      <c r="BH71" s="22"/>
      <c r="BI71" s="22"/>
      <c r="BJ71" s="222"/>
      <c r="BK71" s="222"/>
      <c r="BL71" s="222"/>
      <c r="BM71" s="22"/>
      <c r="BN71" s="22"/>
      <c r="BO71" s="224"/>
      <c r="BP71" s="22"/>
      <c r="BQ71" s="22"/>
      <c r="BR71" s="22"/>
      <c r="BY71"/>
      <c r="CA71"/>
      <c r="CB71"/>
      <c r="CH71"/>
    </row>
    <row r="72" spans="16:86">
      <c r="AI72" s="22"/>
      <c r="AJ72" s="22"/>
      <c r="AK72" s="22"/>
      <c r="AL72" s="22"/>
      <c r="AM72" s="22"/>
      <c r="AN72" s="22"/>
      <c r="AO72" s="22"/>
      <c r="AP72" s="22"/>
      <c r="AQ72" s="224"/>
      <c r="AR72" s="224"/>
      <c r="AS72" s="224"/>
      <c r="AT72" s="22"/>
      <c r="AU72" s="22"/>
      <c r="AV72" s="22"/>
      <c r="AW72" s="22"/>
      <c r="AX72" s="22"/>
      <c r="AY72" s="22"/>
      <c r="AZ72" s="222"/>
      <c r="BA72" s="222"/>
      <c r="BB72" s="22"/>
      <c r="BC72" s="222"/>
      <c r="BD72" s="222"/>
      <c r="BE72" s="222"/>
      <c r="BF72" s="222"/>
      <c r="BG72" s="222"/>
      <c r="BH72" s="22"/>
      <c r="BI72" s="22"/>
      <c r="BJ72" s="222"/>
      <c r="BK72" s="222"/>
      <c r="BL72" s="222"/>
      <c r="BM72" s="22"/>
      <c r="BN72" s="22"/>
      <c r="BO72" s="224"/>
      <c r="BP72" s="22"/>
      <c r="BQ72" s="22"/>
      <c r="BR72" s="22"/>
      <c r="BY72"/>
      <c r="CA72"/>
      <c r="CB72"/>
      <c r="CH72"/>
    </row>
    <row r="73" spans="16:86">
      <c r="AI73" s="22"/>
      <c r="AJ73" s="22"/>
      <c r="AK73" s="22"/>
      <c r="AL73" s="22"/>
      <c r="AM73" s="22"/>
      <c r="AN73" s="22"/>
      <c r="AO73" s="22"/>
      <c r="AP73" s="22"/>
      <c r="AQ73" s="224"/>
      <c r="AR73" s="224"/>
      <c r="AS73" s="224"/>
      <c r="AT73" s="22"/>
      <c r="AU73" s="22"/>
      <c r="AV73" s="22"/>
      <c r="AW73" s="22"/>
      <c r="AX73" s="22"/>
      <c r="AY73" s="22"/>
      <c r="AZ73" s="222"/>
      <c r="BA73" s="222"/>
      <c r="BB73" s="22"/>
      <c r="BC73" s="222"/>
      <c r="BD73" s="222"/>
      <c r="BE73" s="222"/>
      <c r="BF73" s="222"/>
      <c r="BG73" s="222"/>
      <c r="BH73" s="22"/>
      <c r="BI73" s="22"/>
      <c r="BJ73" s="222"/>
      <c r="BK73" s="222"/>
      <c r="BL73" s="222"/>
      <c r="BM73" s="22"/>
      <c r="BN73" s="22"/>
      <c r="BO73" s="224"/>
      <c r="BP73" s="22"/>
      <c r="BQ73" s="22"/>
      <c r="BR73" s="22"/>
      <c r="BY73"/>
      <c r="CA73"/>
      <c r="CB73"/>
      <c r="CH73"/>
    </row>
    <row r="74" spans="16:86">
      <c r="AI74" s="22"/>
      <c r="AJ74" s="22"/>
      <c r="AK74" s="22"/>
      <c r="AL74" s="22"/>
      <c r="AM74" s="22"/>
      <c r="AN74" s="22"/>
      <c r="AO74" s="22"/>
      <c r="AP74" s="22"/>
      <c r="AQ74" s="224"/>
      <c r="AR74" s="224"/>
      <c r="AS74" s="224"/>
      <c r="AT74" s="22"/>
      <c r="AU74" s="22"/>
      <c r="AV74" s="22"/>
      <c r="AW74" s="22"/>
      <c r="AX74" s="22"/>
      <c r="AY74" s="22"/>
      <c r="AZ74" s="222"/>
      <c r="BA74" s="222"/>
      <c r="BB74" s="22"/>
      <c r="BC74" s="222"/>
      <c r="BD74" s="222"/>
      <c r="BE74" s="222"/>
      <c r="BF74" s="222"/>
      <c r="BG74" s="222"/>
      <c r="BH74" s="22"/>
      <c r="BI74" s="22"/>
      <c r="BJ74" s="222"/>
      <c r="BK74" s="222"/>
      <c r="BL74" s="222"/>
      <c r="BM74" s="22"/>
      <c r="BN74" s="22"/>
      <c r="BO74" s="224"/>
      <c r="BP74" s="22"/>
      <c r="BQ74" s="22"/>
      <c r="BR74" s="22"/>
      <c r="BY74"/>
      <c r="CA74"/>
      <c r="CB74"/>
      <c r="CH74"/>
    </row>
    <row r="75" spans="16:86">
      <c r="AI75" s="22"/>
      <c r="AJ75" s="22"/>
      <c r="AK75" s="22"/>
      <c r="AL75" s="22"/>
      <c r="AM75" s="22"/>
      <c r="AN75" s="22"/>
      <c r="AO75" s="22"/>
      <c r="AP75" s="22"/>
      <c r="AQ75" s="224"/>
      <c r="AR75" s="224"/>
      <c r="AS75" s="224"/>
      <c r="AT75" s="22"/>
      <c r="AU75" s="22"/>
      <c r="AV75" s="22"/>
      <c r="AW75" s="22"/>
      <c r="AX75" s="22"/>
      <c r="AY75" s="22"/>
      <c r="AZ75" s="222"/>
      <c r="BA75" s="222"/>
      <c r="BB75" s="22"/>
      <c r="BC75" s="222"/>
      <c r="BD75" s="222"/>
      <c r="BE75" s="222"/>
      <c r="BF75" s="222"/>
      <c r="BG75" s="222"/>
      <c r="BH75" s="22"/>
      <c r="BI75" s="22"/>
      <c r="BJ75" s="222"/>
      <c r="BK75" s="222"/>
      <c r="BL75" s="222"/>
      <c r="BM75" s="22"/>
      <c r="BN75" s="22"/>
      <c r="BO75" s="224"/>
      <c r="BP75" s="22"/>
      <c r="BQ75" s="22"/>
      <c r="BR75" s="22"/>
      <c r="BY75"/>
      <c r="CA75"/>
      <c r="CB75"/>
      <c r="CH75"/>
    </row>
    <row r="76" spans="16:86">
      <c r="AI76" s="22"/>
      <c r="AJ76" s="22"/>
      <c r="AK76" s="22"/>
      <c r="AL76" s="22"/>
      <c r="AM76" s="22"/>
      <c r="AN76" s="22"/>
      <c r="AO76" s="22"/>
      <c r="AP76" s="22"/>
      <c r="AQ76" s="224"/>
      <c r="AR76" s="224"/>
      <c r="AS76" s="224"/>
      <c r="AT76" s="22"/>
      <c r="AU76" s="22"/>
      <c r="AV76" s="22"/>
      <c r="AW76" s="22"/>
      <c r="AX76" s="22"/>
      <c r="AY76" s="22"/>
      <c r="AZ76" s="222"/>
      <c r="BA76" s="222"/>
      <c r="BB76" s="22"/>
      <c r="BC76" s="222"/>
      <c r="BD76" s="222"/>
      <c r="BE76" s="222"/>
      <c r="BF76" s="222"/>
      <c r="BG76" s="222"/>
      <c r="BH76" s="22"/>
      <c r="BI76" s="22"/>
      <c r="BJ76" s="222"/>
      <c r="BK76" s="222"/>
      <c r="BL76" s="222"/>
      <c r="BM76" s="22"/>
      <c r="BN76" s="22"/>
      <c r="BO76" s="224"/>
      <c r="BP76" s="22"/>
      <c r="BQ76" s="22"/>
      <c r="BR76" s="22"/>
      <c r="BY76"/>
      <c r="CA76"/>
      <c r="CB76"/>
      <c r="CH76"/>
    </row>
    <row r="77" spans="16:86">
      <c r="AI77" s="22"/>
      <c r="AJ77" s="22"/>
      <c r="AK77" s="22"/>
      <c r="AL77" s="22"/>
      <c r="AM77" s="22"/>
      <c r="AN77" s="22"/>
      <c r="AO77" s="22"/>
      <c r="AP77" s="22"/>
      <c r="AQ77" s="224"/>
      <c r="AR77" s="224"/>
      <c r="AS77" s="224"/>
      <c r="AT77" s="22"/>
      <c r="AU77" s="22"/>
      <c r="AV77" s="22"/>
      <c r="AW77" s="22"/>
      <c r="AX77" s="22"/>
      <c r="AY77" s="22"/>
      <c r="AZ77" s="222"/>
      <c r="BA77" s="222"/>
      <c r="BB77" s="22"/>
      <c r="BC77" s="222"/>
      <c r="BD77" s="222"/>
      <c r="BE77" s="222"/>
      <c r="BF77" s="222"/>
      <c r="BG77" s="222"/>
      <c r="BH77" s="22"/>
      <c r="BI77" s="22"/>
      <c r="BJ77" s="222"/>
      <c r="BK77" s="222"/>
      <c r="BL77" s="222"/>
      <c r="BM77" s="22"/>
      <c r="BN77" s="22"/>
      <c r="BO77" s="224"/>
      <c r="BP77" s="22"/>
      <c r="BQ77" s="22"/>
      <c r="BR77" s="22"/>
      <c r="BY77"/>
      <c r="CA77"/>
      <c r="CB77"/>
      <c r="CH77"/>
    </row>
    <row r="78" spans="16:86">
      <c r="AI78" s="22"/>
      <c r="AJ78" s="22"/>
      <c r="AK78" s="22"/>
      <c r="AL78" s="22"/>
      <c r="AM78" s="22"/>
      <c r="AN78" s="22"/>
      <c r="AO78" s="22"/>
      <c r="AP78" s="22"/>
      <c r="AQ78" s="224"/>
      <c r="AR78" s="224"/>
      <c r="AS78" s="224"/>
      <c r="AT78" s="22"/>
      <c r="AU78" s="22"/>
      <c r="AV78" s="22"/>
      <c r="AW78" s="22"/>
      <c r="AX78" s="22"/>
      <c r="AY78" s="22"/>
      <c r="AZ78" s="222"/>
      <c r="BA78" s="222"/>
      <c r="BB78" s="22"/>
      <c r="BC78" s="222"/>
      <c r="BD78" s="222"/>
      <c r="BE78" s="222"/>
      <c r="BF78" s="222"/>
      <c r="BG78" s="222"/>
      <c r="BH78" s="22"/>
      <c r="BI78" s="22"/>
      <c r="BJ78" s="222"/>
      <c r="BK78" s="222"/>
      <c r="BL78" s="222"/>
      <c r="BM78" s="22"/>
      <c r="BN78" s="22"/>
      <c r="BO78" s="224"/>
      <c r="BP78" s="22"/>
      <c r="BQ78" s="22"/>
      <c r="BR78" s="22"/>
      <c r="BY78"/>
      <c r="CA78"/>
      <c r="CB78"/>
      <c r="CH78"/>
    </row>
    <row r="79" spans="16:86">
      <c r="P79">
        <v>4</v>
      </c>
      <c r="Q79" s="3" t="s">
        <v>32</v>
      </c>
      <c r="AI79" s="22"/>
      <c r="AJ79" s="22"/>
      <c r="AK79" s="22"/>
      <c r="AL79" s="22"/>
      <c r="AM79" s="22"/>
      <c r="AN79" s="22"/>
      <c r="AO79" s="22"/>
      <c r="AP79" s="22"/>
      <c r="AQ79" s="224"/>
      <c r="AR79" s="224"/>
      <c r="AS79" s="224"/>
      <c r="AT79" s="22"/>
      <c r="AU79" s="22"/>
      <c r="AV79" s="22"/>
      <c r="AW79" s="22"/>
      <c r="AX79" s="22"/>
      <c r="AY79" s="22"/>
      <c r="AZ79" s="222"/>
      <c r="BA79" s="222"/>
      <c r="BB79" s="22"/>
      <c r="BC79" s="222"/>
      <c r="BD79" s="222"/>
      <c r="BE79" s="222"/>
      <c r="BF79" s="222"/>
      <c r="BG79" s="222"/>
      <c r="BH79" s="22"/>
      <c r="BI79" s="22"/>
      <c r="BJ79" s="222"/>
      <c r="BK79" s="222"/>
      <c r="BL79" s="222"/>
      <c r="BM79" s="22"/>
      <c r="BN79" s="22"/>
      <c r="BO79" s="224"/>
      <c r="BP79" s="22"/>
      <c r="BQ79" s="22"/>
      <c r="BR79" s="22"/>
      <c r="BY79"/>
      <c r="CA79"/>
      <c r="CB79"/>
      <c r="CH79"/>
    </row>
    <row r="80" spans="16:86">
      <c r="P80">
        <v>3</v>
      </c>
      <c r="Q80" s="3" t="s">
        <v>31</v>
      </c>
      <c r="AI80" s="22"/>
      <c r="AJ80" s="22"/>
      <c r="AK80" s="22"/>
      <c r="AL80" s="22"/>
      <c r="AM80" s="22"/>
      <c r="AN80" s="22"/>
      <c r="AO80" s="22"/>
      <c r="AP80" s="22"/>
      <c r="AQ80" s="224"/>
      <c r="AR80" s="224"/>
      <c r="AS80" s="224"/>
      <c r="AT80" s="22"/>
      <c r="AU80" s="22"/>
      <c r="AV80" s="22"/>
      <c r="AW80" s="22"/>
      <c r="AX80" s="22"/>
      <c r="AY80" s="22"/>
      <c r="AZ80" s="222"/>
      <c r="BA80" s="222"/>
      <c r="BB80" s="22"/>
      <c r="BC80" s="222"/>
      <c r="BD80" s="222"/>
      <c r="BE80" s="222"/>
      <c r="BF80" s="222"/>
      <c r="BG80" s="222"/>
      <c r="BH80" s="22"/>
      <c r="BI80" s="22"/>
      <c r="BJ80" s="222"/>
      <c r="BK80" s="222"/>
      <c r="BL80" s="222"/>
      <c r="BM80" s="22"/>
      <c r="BN80" s="22"/>
      <c r="BO80" s="224"/>
      <c r="BP80" s="22"/>
      <c r="BQ80" s="22"/>
      <c r="BR80" s="22"/>
      <c r="BY80"/>
      <c r="CA80"/>
      <c r="CB80"/>
      <c r="CH80"/>
    </row>
    <row r="81" spans="16:86">
      <c r="P81">
        <v>2</v>
      </c>
      <c r="Q81" s="378" t="s">
        <v>30</v>
      </c>
      <c r="AI81" s="22"/>
      <c r="AJ81" s="22"/>
      <c r="AK81" s="22"/>
      <c r="AL81" s="22"/>
      <c r="AM81" s="22"/>
      <c r="AN81" s="22"/>
      <c r="AO81" s="22"/>
      <c r="AP81" s="22"/>
      <c r="AQ81" s="224"/>
      <c r="AR81" s="224"/>
      <c r="AS81" s="224"/>
      <c r="AT81" s="22"/>
      <c r="AU81" s="22"/>
      <c r="AV81" s="22"/>
      <c r="AW81" s="22"/>
      <c r="AX81" s="22"/>
      <c r="AY81" s="22"/>
      <c r="AZ81" s="222"/>
      <c r="BA81" s="222"/>
      <c r="BB81" s="22"/>
      <c r="BC81" s="222"/>
      <c r="BD81" s="222"/>
      <c r="BE81" s="222"/>
      <c r="BF81" s="222"/>
      <c r="BG81" s="222"/>
      <c r="BH81" s="22"/>
      <c r="BI81" s="22"/>
      <c r="BJ81" s="222"/>
      <c r="BK81" s="222"/>
      <c r="BL81" s="222"/>
      <c r="BM81" s="22"/>
      <c r="BN81" s="22"/>
      <c r="BO81" s="224"/>
      <c r="BP81" s="22"/>
      <c r="BQ81" s="22"/>
      <c r="BR81" s="22"/>
      <c r="BY81"/>
      <c r="CA81"/>
      <c r="CB81"/>
      <c r="CH81"/>
    </row>
    <row r="82" spans="16:86">
      <c r="AI82" s="22"/>
      <c r="AJ82" s="22"/>
      <c r="AK82" s="22"/>
      <c r="AL82" s="22"/>
      <c r="AM82" s="22"/>
      <c r="AN82" s="22"/>
      <c r="AO82" s="22"/>
      <c r="AP82" s="22"/>
      <c r="AQ82" s="224"/>
      <c r="AR82" s="224"/>
      <c r="AS82" s="224"/>
      <c r="AT82" s="22"/>
      <c r="AU82" s="22"/>
      <c r="AV82" s="22"/>
      <c r="AW82" s="22"/>
      <c r="AX82" s="22"/>
      <c r="AY82" s="22"/>
      <c r="AZ82" s="222"/>
      <c r="BA82" s="222"/>
      <c r="BB82" s="22"/>
      <c r="BC82" s="222"/>
      <c r="BD82" s="222"/>
      <c r="BE82" s="222"/>
      <c r="BF82" s="222"/>
      <c r="BG82" s="222"/>
      <c r="BH82" s="22"/>
      <c r="BI82" s="22"/>
      <c r="BJ82" s="222"/>
      <c r="BK82" s="222"/>
      <c r="BL82" s="222"/>
      <c r="BM82" s="22"/>
      <c r="BN82" s="22"/>
      <c r="BO82" s="224"/>
      <c r="BP82" s="22"/>
      <c r="BQ82" s="22"/>
      <c r="BR82" s="22"/>
      <c r="BY82"/>
      <c r="CA82"/>
      <c r="CB82"/>
      <c r="CH82"/>
    </row>
    <row r="83" spans="16:86">
      <c r="AI83" s="22"/>
      <c r="AJ83" s="22"/>
      <c r="AK83" s="22"/>
      <c r="AL83" s="22"/>
      <c r="AM83" s="22"/>
      <c r="AN83" s="22"/>
      <c r="AO83" s="22"/>
      <c r="AP83" s="22"/>
      <c r="AQ83" s="224"/>
      <c r="AR83" s="224"/>
      <c r="AS83" s="224"/>
      <c r="AT83" s="22"/>
      <c r="AU83" s="22"/>
      <c r="AV83" s="22"/>
      <c r="AW83" s="22"/>
      <c r="AX83" s="22"/>
      <c r="AY83" s="22"/>
      <c r="AZ83" s="222"/>
      <c r="BA83" s="222"/>
      <c r="BB83" s="22"/>
      <c r="BC83" s="222"/>
      <c r="BD83" s="222"/>
      <c r="BE83" s="222"/>
      <c r="BF83" s="222"/>
      <c r="BG83" s="222"/>
      <c r="BH83" s="22"/>
      <c r="BI83" s="22"/>
      <c r="BJ83" s="222"/>
      <c r="BK83" s="222"/>
      <c r="BL83" s="222"/>
      <c r="BM83" s="22"/>
      <c r="BN83" s="22"/>
      <c r="BO83" s="224"/>
      <c r="BP83" s="22"/>
      <c r="BQ83" s="22"/>
      <c r="BR83" s="22"/>
      <c r="BY83"/>
      <c r="CA83"/>
      <c r="CB83"/>
      <c r="CH83"/>
    </row>
    <row r="84" spans="16:86">
      <c r="AI84" s="22"/>
      <c r="AJ84" s="22"/>
      <c r="AK84" s="22"/>
      <c r="AL84" s="22"/>
      <c r="AM84" s="22"/>
      <c r="AN84" s="22"/>
      <c r="AO84" s="22"/>
      <c r="AP84" s="22"/>
      <c r="AQ84" s="224"/>
      <c r="AR84" s="224"/>
      <c r="AS84" s="224"/>
      <c r="AT84" s="22"/>
      <c r="AU84" s="22"/>
      <c r="AV84" s="22"/>
      <c r="AW84" s="22"/>
      <c r="AX84" s="22"/>
      <c r="AY84" s="22"/>
      <c r="AZ84" s="222"/>
      <c r="BA84" s="222"/>
      <c r="BB84" s="22"/>
      <c r="BC84" s="222"/>
      <c r="BD84" s="222"/>
      <c r="BE84" s="222"/>
      <c r="BF84" s="222"/>
      <c r="BG84" s="222"/>
      <c r="BH84" s="22"/>
      <c r="BI84" s="22"/>
      <c r="BJ84" s="222"/>
      <c r="BK84" s="222"/>
      <c r="BL84" s="222"/>
      <c r="BM84" s="22"/>
      <c r="BN84" s="22"/>
      <c r="BO84" s="224"/>
      <c r="BP84" s="22"/>
      <c r="BQ84" s="22"/>
      <c r="BR84" s="22"/>
      <c r="BY84"/>
      <c r="CA84"/>
      <c r="CB84"/>
      <c r="CH84"/>
    </row>
    <row r="85" spans="16:86">
      <c r="AI85" s="22"/>
      <c r="AJ85" s="22"/>
      <c r="AK85" s="22"/>
      <c r="AL85" s="22"/>
      <c r="AM85" s="22"/>
      <c r="AN85" s="22"/>
      <c r="AO85" s="22"/>
      <c r="AP85" s="22"/>
      <c r="AQ85" s="224"/>
      <c r="AR85" s="224"/>
      <c r="AS85" s="224"/>
      <c r="AT85" s="22"/>
      <c r="AU85" s="22"/>
      <c r="AV85" s="22"/>
      <c r="AW85" s="22"/>
      <c r="AX85" s="22"/>
      <c r="AY85" s="22"/>
      <c r="AZ85" s="222"/>
      <c r="BA85" s="222"/>
      <c r="BB85" s="22"/>
      <c r="BC85" s="222"/>
      <c r="BD85" s="222"/>
      <c r="BE85" s="222"/>
      <c r="BF85" s="222"/>
      <c r="BG85" s="222"/>
      <c r="BH85" s="22"/>
      <c r="BI85" s="22"/>
      <c r="BJ85" s="222"/>
      <c r="BK85" s="222"/>
      <c r="BL85" s="222"/>
      <c r="BM85" s="22"/>
      <c r="BN85" s="22"/>
      <c r="BO85" s="224"/>
      <c r="BP85" s="22"/>
      <c r="BQ85" s="22"/>
      <c r="BR85" s="22"/>
      <c r="BY85"/>
      <c r="CA85"/>
      <c r="CB85"/>
      <c r="CH85"/>
    </row>
    <row r="86" spans="16:86">
      <c r="AI86" s="22"/>
      <c r="AJ86" s="22"/>
      <c r="AK86" s="22"/>
      <c r="AL86" s="22"/>
      <c r="AM86" s="22"/>
      <c r="AN86" s="22"/>
      <c r="AO86" s="22"/>
      <c r="AP86" s="22"/>
      <c r="AQ86" s="224"/>
      <c r="AR86" s="224"/>
      <c r="AS86" s="224"/>
      <c r="AT86" s="22"/>
      <c r="AU86" s="22"/>
      <c r="AV86" s="22"/>
      <c r="AW86" s="22"/>
      <c r="AX86" s="22"/>
      <c r="AY86" s="22"/>
      <c r="AZ86" s="222"/>
      <c r="BA86" s="222"/>
      <c r="BB86" s="22"/>
      <c r="BC86" s="222"/>
      <c r="BD86" s="222"/>
      <c r="BE86" s="222"/>
      <c r="BF86" s="222"/>
      <c r="BG86" s="222"/>
      <c r="BH86" s="22"/>
      <c r="BI86" s="22"/>
      <c r="BJ86" s="222"/>
      <c r="BK86" s="222"/>
      <c r="BL86" s="222"/>
      <c r="BM86" s="22"/>
      <c r="BN86" s="22"/>
      <c r="BO86" s="224"/>
      <c r="BP86" s="22"/>
      <c r="BQ86" s="22"/>
      <c r="BR86" s="22"/>
      <c r="BY86"/>
      <c r="CA86"/>
      <c r="CB86"/>
      <c r="CH86"/>
    </row>
    <row r="87" spans="16:86">
      <c r="AI87" s="22"/>
      <c r="AJ87" s="22"/>
      <c r="AK87" s="22"/>
      <c r="AL87" s="22"/>
      <c r="AM87" s="22"/>
      <c r="AN87" s="22"/>
      <c r="AO87" s="22"/>
      <c r="AP87" s="22"/>
      <c r="AQ87" s="224"/>
      <c r="AR87" s="224"/>
      <c r="AS87" s="224"/>
      <c r="AT87" s="22"/>
      <c r="AU87" s="22"/>
      <c r="AV87" s="22"/>
      <c r="AW87" s="22"/>
      <c r="AX87" s="22"/>
      <c r="AY87" s="22"/>
      <c r="AZ87" s="222"/>
      <c r="BA87" s="222"/>
      <c r="BB87" s="22"/>
      <c r="BC87" s="222"/>
      <c r="BD87" s="222"/>
      <c r="BE87" s="222"/>
      <c r="BF87" s="222"/>
      <c r="BG87" s="222"/>
      <c r="BH87" s="22"/>
      <c r="BI87" s="22"/>
      <c r="BJ87" s="222"/>
      <c r="BK87" s="222"/>
      <c r="BL87" s="222"/>
      <c r="BM87" s="22"/>
      <c r="BN87" s="22"/>
      <c r="BO87" s="224"/>
      <c r="BP87" s="22"/>
      <c r="BQ87" s="22"/>
      <c r="BR87" s="22"/>
      <c r="BY87"/>
      <c r="CA87"/>
      <c r="CB87"/>
      <c r="CH87"/>
    </row>
    <row r="88" spans="16:86">
      <c r="AI88" s="22"/>
      <c r="AJ88" s="22"/>
      <c r="AK88" s="22"/>
      <c r="AL88" s="22"/>
      <c r="AM88" s="22"/>
      <c r="AN88" s="22"/>
      <c r="AO88" s="22"/>
      <c r="AP88" s="22"/>
      <c r="AQ88" s="224"/>
      <c r="AR88" s="224"/>
      <c r="AS88" s="224"/>
      <c r="AT88" s="22"/>
      <c r="AU88" s="22"/>
      <c r="AV88" s="22"/>
      <c r="AW88" s="22"/>
      <c r="AX88" s="22"/>
      <c r="AY88" s="22"/>
      <c r="AZ88" s="222"/>
      <c r="BA88" s="222"/>
      <c r="BB88" s="22"/>
      <c r="BC88" s="222"/>
      <c r="BD88" s="222"/>
      <c r="BE88" s="222"/>
      <c r="BF88" s="222"/>
      <c r="BG88" s="222"/>
      <c r="BH88" s="22"/>
      <c r="BI88" s="22"/>
      <c r="BJ88" s="222"/>
      <c r="BK88" s="222"/>
      <c r="BL88" s="222"/>
      <c r="BM88" s="22"/>
      <c r="BN88" s="22"/>
      <c r="BO88" s="224"/>
      <c r="BP88" s="22"/>
      <c r="BQ88" s="22"/>
      <c r="BR88" s="22"/>
      <c r="BY88"/>
      <c r="CA88"/>
      <c r="CB88"/>
      <c r="CH88"/>
    </row>
    <row r="89" spans="16:86">
      <c r="AI89" s="22"/>
      <c r="AJ89" s="22"/>
      <c r="AK89" s="22"/>
      <c r="AL89" s="22"/>
      <c r="AM89" s="22"/>
      <c r="AN89" s="22"/>
      <c r="AO89" s="22"/>
      <c r="AP89" s="22"/>
      <c r="AQ89" s="224"/>
      <c r="AR89" s="224"/>
      <c r="AS89" s="224"/>
      <c r="AT89" s="22"/>
      <c r="AU89" s="22"/>
      <c r="AV89" s="22"/>
      <c r="AW89" s="22"/>
      <c r="AX89" s="22"/>
      <c r="AY89" s="22"/>
      <c r="AZ89" s="222"/>
      <c r="BA89" s="222"/>
      <c r="BB89" s="22"/>
      <c r="BC89" s="222"/>
      <c r="BD89" s="222"/>
      <c r="BE89" s="222"/>
      <c r="BF89" s="222"/>
      <c r="BG89" s="222"/>
      <c r="BH89" s="22"/>
      <c r="BI89" s="22"/>
      <c r="BJ89" s="222"/>
      <c r="BK89" s="222"/>
      <c r="BL89" s="222"/>
      <c r="BM89" s="22"/>
      <c r="BN89" s="22"/>
      <c r="BO89" s="224"/>
      <c r="BP89" s="22"/>
      <c r="BQ89" s="22"/>
      <c r="BR89" s="22"/>
      <c r="BY89"/>
      <c r="CA89"/>
      <c r="CB89"/>
      <c r="CH89"/>
    </row>
    <row r="90" spans="16:86">
      <c r="AI90" s="22"/>
      <c r="AJ90" s="22"/>
      <c r="AK90" s="22"/>
      <c r="AL90" s="22"/>
      <c r="AM90" s="22"/>
      <c r="AN90" s="22"/>
      <c r="AO90" s="22"/>
      <c r="AP90" s="22"/>
      <c r="AQ90" s="224"/>
      <c r="AR90" s="224"/>
      <c r="AS90" s="224"/>
      <c r="AT90" s="22"/>
      <c r="AU90" s="22"/>
      <c r="AV90" s="22"/>
      <c r="AW90" s="22"/>
      <c r="AX90" s="22"/>
      <c r="AY90" s="22"/>
      <c r="AZ90" s="222"/>
      <c r="BA90" s="222"/>
      <c r="BB90" s="22"/>
      <c r="BC90" s="222"/>
      <c r="BD90" s="222"/>
      <c r="BE90" s="222"/>
      <c r="BF90" s="222"/>
      <c r="BG90" s="222"/>
      <c r="BH90" s="22"/>
      <c r="BI90" s="22"/>
      <c r="BJ90" s="222"/>
      <c r="BK90" s="222"/>
      <c r="BL90" s="222"/>
      <c r="BM90" s="22"/>
      <c r="BN90" s="22"/>
      <c r="BO90" s="224"/>
      <c r="BP90" s="22"/>
      <c r="BQ90" s="22"/>
      <c r="BR90" s="22"/>
      <c r="BY90"/>
      <c r="CA90"/>
      <c r="CB90"/>
      <c r="CH90"/>
    </row>
    <row r="91" spans="16:86">
      <c r="AI91" s="22"/>
      <c r="AJ91" s="22"/>
      <c r="AK91" s="22"/>
      <c r="AL91" s="22"/>
      <c r="AM91" s="22"/>
      <c r="AN91" s="22"/>
      <c r="AO91" s="22"/>
      <c r="AP91" s="22"/>
      <c r="AQ91" s="224"/>
      <c r="AR91" s="224"/>
      <c r="AS91" s="224"/>
      <c r="AT91" s="22"/>
      <c r="AU91" s="22"/>
      <c r="AV91" s="22"/>
      <c r="AW91" s="22"/>
      <c r="AX91" s="22"/>
      <c r="AY91" s="22"/>
      <c r="AZ91" s="222"/>
      <c r="BA91" s="222"/>
      <c r="BB91" s="22"/>
      <c r="BC91" s="222"/>
      <c r="BD91" s="222"/>
      <c r="BE91" s="222"/>
      <c r="BF91" s="222"/>
      <c r="BG91" s="222"/>
      <c r="BH91" s="22"/>
      <c r="BI91" s="22"/>
      <c r="BJ91" s="222"/>
      <c r="BK91" s="222"/>
      <c r="BL91" s="222"/>
      <c r="BM91" s="22"/>
      <c r="BN91" s="22"/>
      <c r="BO91" s="224"/>
      <c r="BP91" s="22"/>
      <c r="BQ91" s="22"/>
      <c r="BR91" s="22"/>
      <c r="BY91"/>
      <c r="CA91"/>
      <c r="CB91"/>
      <c r="CH91"/>
    </row>
    <row r="92" spans="16:86">
      <c r="AI92" s="22"/>
      <c r="AJ92" s="22"/>
      <c r="AK92" s="22"/>
      <c r="AL92" s="22"/>
      <c r="AM92" s="22"/>
      <c r="AN92" s="22"/>
      <c r="AO92" s="22"/>
      <c r="AP92" s="22"/>
      <c r="AQ92" s="224"/>
      <c r="AR92" s="224"/>
      <c r="AS92" s="224"/>
      <c r="AT92" s="22"/>
      <c r="AU92" s="22"/>
      <c r="AV92" s="22"/>
      <c r="AW92" s="22"/>
      <c r="AX92" s="22"/>
      <c r="AY92" s="22"/>
      <c r="AZ92" s="222"/>
      <c r="BA92" s="222"/>
      <c r="BB92" s="22"/>
      <c r="BC92" s="222"/>
      <c r="BD92" s="222"/>
      <c r="BE92" s="222"/>
      <c r="BF92" s="222"/>
      <c r="BG92" s="222"/>
      <c r="BH92" s="22"/>
      <c r="BI92" s="22"/>
      <c r="BJ92" s="222"/>
      <c r="BK92" s="222"/>
      <c r="BL92" s="222"/>
      <c r="BM92" s="22"/>
      <c r="BN92" s="22"/>
      <c r="BO92" s="224"/>
      <c r="BP92" s="22"/>
      <c r="BQ92" s="22"/>
      <c r="BR92" s="22"/>
      <c r="BY92"/>
      <c r="CA92"/>
      <c r="CB92"/>
      <c r="CH92"/>
    </row>
    <row r="93" spans="16:86">
      <c r="AI93" s="22"/>
      <c r="AJ93" s="22"/>
      <c r="AK93" s="22"/>
      <c r="AL93" s="22"/>
      <c r="AM93" s="22"/>
      <c r="AN93" s="22"/>
      <c r="AO93" s="22"/>
      <c r="AP93" s="22"/>
      <c r="AQ93" s="224"/>
      <c r="AR93" s="224"/>
      <c r="AS93" s="224"/>
      <c r="AT93" s="22"/>
      <c r="AU93" s="22"/>
      <c r="AV93" s="22"/>
      <c r="AW93" s="22"/>
      <c r="AX93" s="22"/>
      <c r="AY93" s="22"/>
      <c r="AZ93" s="222"/>
      <c r="BA93" s="222"/>
      <c r="BB93" s="22"/>
      <c r="BC93" s="222"/>
      <c r="BD93" s="222"/>
      <c r="BE93" s="222"/>
      <c r="BF93" s="222"/>
      <c r="BG93" s="222"/>
      <c r="BH93" s="22"/>
      <c r="BI93" s="22"/>
      <c r="BJ93" s="222"/>
      <c r="BK93" s="222"/>
      <c r="BL93" s="222"/>
      <c r="BM93" s="22"/>
      <c r="BN93" s="22"/>
      <c r="BO93" s="224"/>
      <c r="BP93" s="22"/>
      <c r="BQ93" s="22"/>
      <c r="BR93" s="22"/>
      <c r="BY93"/>
      <c r="CA93"/>
      <c r="CB93"/>
      <c r="CH93"/>
    </row>
    <row r="94" spans="16:86">
      <c r="AI94" s="22"/>
      <c r="AJ94" s="22"/>
      <c r="AK94" s="22"/>
      <c r="AL94" s="22"/>
      <c r="AM94" s="22"/>
      <c r="AN94" s="22"/>
      <c r="AO94" s="22"/>
      <c r="AP94" s="22"/>
      <c r="AQ94" s="224"/>
      <c r="AR94" s="224"/>
      <c r="AS94" s="224"/>
      <c r="AT94" s="22"/>
      <c r="AU94" s="22"/>
      <c r="AV94" s="22"/>
      <c r="AW94" s="22"/>
      <c r="AX94" s="22"/>
      <c r="AY94" s="22"/>
      <c r="AZ94" s="222"/>
      <c r="BA94" s="222"/>
      <c r="BB94" s="22"/>
      <c r="BC94" s="222"/>
      <c r="BD94" s="222"/>
      <c r="BE94" s="222"/>
      <c r="BF94" s="222"/>
      <c r="BG94" s="222"/>
      <c r="BH94" s="22"/>
      <c r="BI94" s="22"/>
      <c r="BJ94" s="222"/>
      <c r="BK94" s="222"/>
      <c r="BL94" s="222"/>
      <c r="BM94" s="22"/>
      <c r="BN94" s="22"/>
      <c r="BO94" s="224"/>
      <c r="BP94" s="22"/>
      <c r="BQ94" s="22"/>
      <c r="BR94" s="22"/>
      <c r="BY94"/>
      <c r="CA94"/>
      <c r="CB94"/>
      <c r="CH94"/>
    </row>
    <row r="95" spans="16:86">
      <c r="AI95" s="22"/>
      <c r="AJ95" s="22"/>
      <c r="AK95" s="22"/>
      <c r="AL95" s="22"/>
      <c r="AM95" s="22"/>
      <c r="AN95" s="22"/>
      <c r="AO95" s="22"/>
      <c r="AP95" s="22"/>
      <c r="AQ95" s="224"/>
      <c r="AR95" s="224"/>
      <c r="AS95" s="224"/>
      <c r="AT95" s="22"/>
      <c r="AU95" s="22"/>
      <c r="AV95" s="22"/>
      <c r="AW95" s="22"/>
      <c r="AX95" s="22"/>
      <c r="AY95" s="22"/>
      <c r="AZ95" s="222"/>
      <c r="BA95" s="222"/>
      <c r="BB95" s="22"/>
      <c r="BC95" s="222"/>
      <c r="BD95" s="222"/>
      <c r="BE95" s="222"/>
      <c r="BF95" s="222"/>
      <c r="BG95" s="222"/>
      <c r="BH95" s="22"/>
      <c r="BI95" s="22"/>
      <c r="BJ95" s="222"/>
      <c r="BK95" s="222"/>
      <c r="BL95" s="222"/>
      <c r="BM95" s="22"/>
      <c r="BN95" s="22"/>
      <c r="BO95" s="224"/>
      <c r="BP95" s="22"/>
      <c r="BQ95" s="22"/>
      <c r="BR95" s="22"/>
      <c r="BY95"/>
      <c r="CA95"/>
      <c r="CB95"/>
      <c r="CH95"/>
    </row>
    <row r="96" spans="16:86">
      <c r="AI96" s="22"/>
      <c r="AJ96" s="22"/>
      <c r="AK96" s="22"/>
      <c r="AL96" s="22"/>
      <c r="AM96" s="22"/>
      <c r="AN96" s="22"/>
      <c r="AO96" s="22"/>
      <c r="AP96" s="22"/>
      <c r="AQ96" s="224"/>
      <c r="AR96" s="224"/>
      <c r="AS96" s="224"/>
      <c r="AT96" s="22"/>
      <c r="AU96" s="22"/>
      <c r="AV96" s="22"/>
      <c r="AW96" s="22"/>
      <c r="AX96" s="22"/>
      <c r="AY96" s="22"/>
      <c r="AZ96" s="222"/>
      <c r="BA96" s="222"/>
      <c r="BB96" s="22"/>
      <c r="BC96" s="222"/>
      <c r="BD96" s="222"/>
      <c r="BE96" s="222"/>
      <c r="BF96" s="222"/>
      <c r="BG96" s="222"/>
      <c r="BH96" s="22"/>
      <c r="BI96" s="22"/>
      <c r="BJ96" s="222"/>
      <c r="BK96" s="222"/>
      <c r="BL96" s="222"/>
      <c r="BM96" s="22"/>
      <c r="BN96" s="22"/>
      <c r="BO96" s="224"/>
      <c r="BP96" s="22"/>
      <c r="BQ96" s="22"/>
      <c r="BR96" s="22"/>
      <c r="BY96"/>
      <c r="CA96"/>
      <c r="CB96"/>
      <c r="CH96"/>
    </row>
    <row r="97" spans="35:86">
      <c r="AI97" s="22"/>
      <c r="AJ97" s="22"/>
      <c r="AK97" s="22"/>
      <c r="AL97" s="22"/>
      <c r="AM97" s="22"/>
      <c r="AN97" s="22"/>
      <c r="AO97" s="22"/>
      <c r="AP97" s="22"/>
      <c r="AQ97" s="224"/>
      <c r="AR97" s="224"/>
      <c r="AS97" s="224"/>
      <c r="AT97" s="22"/>
      <c r="AU97" s="22"/>
      <c r="AV97" s="22"/>
      <c r="AW97" s="22"/>
      <c r="AX97" s="22"/>
      <c r="AY97" s="22"/>
      <c r="AZ97" s="222"/>
      <c r="BA97" s="222"/>
      <c r="BB97" s="22"/>
      <c r="BC97" s="222"/>
      <c r="BD97" s="222"/>
      <c r="BE97" s="222"/>
      <c r="BF97" s="222"/>
      <c r="BG97" s="222"/>
      <c r="BH97" s="22"/>
      <c r="BI97" s="22"/>
      <c r="BJ97" s="222"/>
      <c r="BK97" s="222"/>
      <c r="BL97" s="222"/>
      <c r="BM97" s="22"/>
      <c r="BN97" s="22"/>
      <c r="BO97" s="224"/>
      <c r="BP97" s="22"/>
      <c r="BQ97" s="22"/>
      <c r="BR97" s="22"/>
      <c r="BY97"/>
      <c r="CA97"/>
      <c r="CB97"/>
      <c r="CH97"/>
    </row>
    <row r="98" spans="35:86">
      <c r="AI98" s="22"/>
      <c r="AJ98" s="22"/>
      <c r="AK98" s="22"/>
      <c r="AL98" s="22"/>
      <c r="AM98" s="22"/>
      <c r="AN98" s="22"/>
      <c r="AO98" s="22"/>
      <c r="AP98" s="22"/>
      <c r="AQ98" s="224"/>
      <c r="AR98" s="224"/>
      <c r="AS98" s="224"/>
      <c r="AT98" s="22"/>
      <c r="AU98" s="22"/>
      <c r="AV98" s="22"/>
      <c r="AW98" s="22"/>
      <c r="AX98" s="22"/>
      <c r="AY98" s="22"/>
      <c r="AZ98" s="222"/>
      <c r="BA98" s="222"/>
      <c r="BB98" s="22"/>
      <c r="BC98" s="222"/>
      <c r="BD98" s="222"/>
      <c r="BE98" s="222"/>
      <c r="BF98" s="222"/>
      <c r="BG98" s="222"/>
      <c r="BH98" s="22"/>
      <c r="BI98" s="22"/>
      <c r="BJ98" s="222"/>
      <c r="BK98" s="222"/>
      <c r="BL98" s="222"/>
      <c r="BM98" s="22"/>
      <c r="BN98" s="22"/>
      <c r="BO98" s="224"/>
      <c r="BP98" s="22"/>
      <c r="BQ98" s="22"/>
      <c r="BR98" s="22"/>
      <c r="BY98"/>
      <c r="CA98"/>
      <c r="CB98"/>
      <c r="CH98"/>
    </row>
    <row r="99" spans="35:86">
      <c r="AI99" s="22"/>
      <c r="AJ99" s="22"/>
      <c r="AK99" s="22"/>
      <c r="AL99" s="22"/>
      <c r="AM99" s="22"/>
      <c r="AN99" s="22"/>
      <c r="AO99" s="22"/>
      <c r="AP99" s="22"/>
      <c r="AQ99" s="224"/>
      <c r="AR99" s="224"/>
      <c r="AS99" s="224"/>
      <c r="AT99" s="22"/>
      <c r="AU99" s="22"/>
      <c r="AV99" s="22"/>
      <c r="AW99" s="22"/>
      <c r="AX99" s="22"/>
      <c r="AY99" s="22"/>
      <c r="AZ99" s="222"/>
      <c r="BA99" s="222"/>
      <c r="BB99" s="22"/>
      <c r="BC99" s="222"/>
      <c r="BD99" s="222"/>
      <c r="BE99" s="222"/>
      <c r="BF99" s="222"/>
      <c r="BG99" s="222"/>
      <c r="BH99" s="22"/>
      <c r="BI99" s="22"/>
      <c r="BJ99" s="222"/>
      <c r="BK99" s="222"/>
      <c r="BL99" s="222"/>
      <c r="BM99" s="22"/>
      <c r="BN99" s="22"/>
      <c r="BO99" s="224"/>
      <c r="BP99" s="22"/>
      <c r="BQ99" s="22"/>
      <c r="BR99" s="22"/>
      <c r="BY99"/>
      <c r="CA99"/>
      <c r="CB99"/>
      <c r="CH99"/>
    </row>
    <row r="100" spans="35:86">
      <c r="AI100" s="22"/>
      <c r="AJ100" s="22"/>
      <c r="AK100" s="22"/>
      <c r="AL100" s="22"/>
      <c r="AM100" s="22"/>
      <c r="AN100" s="22"/>
      <c r="AO100" s="22"/>
      <c r="AP100" s="22"/>
      <c r="AQ100" s="224"/>
      <c r="AR100" s="224"/>
      <c r="AS100" s="224"/>
      <c r="AT100" s="22"/>
      <c r="AU100" s="22"/>
      <c r="AV100" s="22"/>
      <c r="AW100" s="22"/>
      <c r="AX100" s="22"/>
      <c r="AY100" s="22"/>
      <c r="AZ100" s="222"/>
      <c r="BA100" s="222"/>
      <c r="BB100" s="22"/>
      <c r="BC100" s="222"/>
      <c r="BD100" s="222"/>
      <c r="BE100" s="222"/>
      <c r="BF100" s="222"/>
      <c r="BG100" s="222"/>
      <c r="BH100" s="22"/>
      <c r="BI100" s="22"/>
      <c r="BJ100" s="222"/>
      <c r="BK100" s="222"/>
      <c r="BL100" s="222"/>
      <c r="BM100" s="22"/>
      <c r="BN100" s="22"/>
      <c r="BO100" s="224"/>
      <c r="BP100" s="22"/>
      <c r="BQ100" s="22"/>
      <c r="BR100" s="22"/>
      <c r="BY100"/>
      <c r="CA100"/>
      <c r="CB100"/>
      <c r="CH100"/>
    </row>
    <row r="101" spans="35:86">
      <c r="AI101" s="22"/>
      <c r="AJ101" s="22"/>
      <c r="AK101" s="22"/>
      <c r="AL101" s="22"/>
      <c r="AM101" s="22"/>
      <c r="AN101" s="22"/>
      <c r="AO101" s="22"/>
      <c r="AP101" s="22"/>
      <c r="AQ101" s="224"/>
      <c r="AR101" s="224"/>
      <c r="AS101" s="224"/>
      <c r="AT101" s="22"/>
      <c r="AU101" s="22"/>
      <c r="AV101" s="22"/>
      <c r="AW101" s="22"/>
      <c r="AX101" s="22"/>
      <c r="AY101" s="22"/>
      <c r="AZ101" s="222"/>
      <c r="BA101" s="222"/>
      <c r="BB101" s="22"/>
      <c r="BC101" s="222"/>
      <c r="BD101" s="222"/>
      <c r="BE101" s="222"/>
      <c r="BF101" s="222"/>
      <c r="BG101" s="222"/>
      <c r="BH101" s="22"/>
      <c r="BI101" s="22"/>
      <c r="BJ101" s="222"/>
      <c r="BK101" s="222"/>
      <c r="BL101" s="222"/>
      <c r="BM101" s="22"/>
      <c r="BN101" s="22"/>
      <c r="BO101" s="224"/>
      <c r="BP101" s="22"/>
      <c r="BQ101" s="22"/>
      <c r="BR101" s="22"/>
      <c r="BY101"/>
      <c r="CA101"/>
      <c r="CB101"/>
      <c r="CH101"/>
    </row>
    <row r="102" spans="35:86">
      <c r="AI102" s="22"/>
      <c r="AJ102" s="22"/>
      <c r="AK102" s="22"/>
      <c r="AL102" s="22"/>
      <c r="AM102" s="22"/>
      <c r="AN102" s="22"/>
      <c r="AO102" s="22"/>
      <c r="AP102" s="22"/>
      <c r="AQ102" s="224"/>
      <c r="AR102" s="224"/>
      <c r="AS102" s="224"/>
      <c r="AT102" s="22"/>
      <c r="AU102" s="22"/>
      <c r="AV102" s="22"/>
      <c r="AW102" s="22"/>
      <c r="AX102" s="22"/>
      <c r="AY102" s="22"/>
      <c r="AZ102" s="222"/>
      <c r="BA102" s="222"/>
      <c r="BB102" s="22"/>
      <c r="BC102" s="222"/>
      <c r="BD102" s="222"/>
      <c r="BE102" s="222"/>
      <c r="BF102" s="222"/>
      <c r="BG102" s="222"/>
      <c r="BH102" s="22"/>
      <c r="BI102" s="22"/>
      <c r="BJ102" s="222"/>
      <c r="BK102" s="222"/>
      <c r="BL102" s="222"/>
      <c r="BM102" s="22"/>
      <c r="BN102" s="22"/>
      <c r="BO102" s="224"/>
      <c r="BP102" s="22"/>
      <c r="BQ102" s="22"/>
      <c r="BR102" s="22"/>
      <c r="BY102"/>
      <c r="CA102"/>
      <c r="CB102"/>
      <c r="CH102"/>
    </row>
    <row r="103" spans="35:86">
      <c r="AI103" s="22"/>
      <c r="AJ103" s="22"/>
      <c r="AK103" s="22"/>
      <c r="AL103" s="22"/>
      <c r="AM103" s="22"/>
      <c r="AN103" s="22"/>
      <c r="AO103" s="22"/>
      <c r="AP103" s="22"/>
      <c r="AQ103" s="224"/>
      <c r="AR103" s="224"/>
      <c r="AS103" s="224"/>
      <c r="AT103" s="22"/>
      <c r="AU103" s="22"/>
      <c r="AV103" s="22"/>
      <c r="AW103" s="22"/>
      <c r="AX103" s="22"/>
      <c r="AY103" s="22"/>
      <c r="AZ103" s="222"/>
      <c r="BA103" s="222"/>
      <c r="BB103" s="22"/>
      <c r="BC103" s="222"/>
      <c r="BD103" s="222"/>
      <c r="BE103" s="222"/>
      <c r="BF103" s="222"/>
      <c r="BG103" s="222"/>
      <c r="BH103" s="22"/>
      <c r="BI103" s="22"/>
      <c r="BJ103" s="222"/>
      <c r="BK103" s="222"/>
      <c r="BL103" s="222"/>
      <c r="BM103" s="22"/>
      <c r="BN103" s="22"/>
      <c r="BO103" s="224"/>
      <c r="BP103" s="22"/>
      <c r="BQ103" s="22"/>
      <c r="BR103" s="22"/>
      <c r="BY103"/>
      <c r="CA103"/>
      <c r="CB103"/>
      <c r="CH103"/>
    </row>
    <row r="104" spans="35:86">
      <c r="AI104" s="22"/>
      <c r="AJ104" s="22"/>
      <c r="AK104" s="22"/>
      <c r="AL104" s="22"/>
      <c r="AM104" s="22"/>
      <c r="AN104" s="22"/>
      <c r="AO104" s="22"/>
      <c r="AP104" s="22"/>
      <c r="AQ104" s="224"/>
      <c r="AR104" s="224"/>
      <c r="AS104" s="224"/>
      <c r="AT104" s="22"/>
      <c r="AU104" s="22"/>
      <c r="AV104" s="22"/>
      <c r="AW104" s="22"/>
      <c r="AX104" s="22"/>
      <c r="AY104" s="22"/>
      <c r="AZ104" s="222"/>
      <c r="BA104" s="222"/>
      <c r="BB104" s="22"/>
      <c r="BC104" s="222"/>
      <c r="BD104" s="222"/>
      <c r="BE104" s="222"/>
      <c r="BF104" s="222"/>
      <c r="BG104" s="222"/>
      <c r="BH104" s="22"/>
      <c r="BI104" s="22"/>
      <c r="BJ104" s="222"/>
      <c r="BK104" s="222"/>
      <c r="BL104" s="222"/>
      <c r="BM104" s="22"/>
      <c r="BN104" s="22"/>
      <c r="BO104" s="224"/>
      <c r="BP104" s="22"/>
      <c r="BQ104" s="22"/>
      <c r="BR104" s="22"/>
      <c r="BY104"/>
      <c r="CA104"/>
      <c r="CB104"/>
      <c r="CH104"/>
    </row>
    <row r="105" spans="35:86">
      <c r="AI105" s="22"/>
      <c r="AJ105" s="22"/>
      <c r="AK105" s="22"/>
      <c r="AL105" s="22"/>
      <c r="AM105" s="22"/>
      <c r="AN105" s="22"/>
      <c r="AO105" s="22"/>
      <c r="AP105" s="22"/>
      <c r="AQ105" s="224"/>
      <c r="AR105" s="224"/>
      <c r="AS105" s="224"/>
      <c r="AT105" s="22"/>
      <c r="AU105" s="22"/>
      <c r="AV105" s="22"/>
      <c r="AW105" s="22"/>
      <c r="AX105" s="22"/>
      <c r="AY105" s="22"/>
      <c r="AZ105" s="222"/>
      <c r="BA105" s="222"/>
      <c r="BB105" s="22"/>
      <c r="BC105" s="222"/>
      <c r="BD105" s="222"/>
      <c r="BE105" s="222"/>
      <c r="BF105" s="222"/>
      <c r="BG105" s="222"/>
      <c r="BH105" s="22"/>
      <c r="BI105" s="22"/>
      <c r="BJ105" s="222"/>
      <c r="BK105" s="222"/>
      <c r="BL105" s="222"/>
      <c r="BM105" s="22"/>
      <c r="BN105" s="22"/>
      <c r="BO105" s="224"/>
      <c r="BP105" s="22"/>
      <c r="BQ105" s="22"/>
      <c r="BR105" s="22"/>
      <c r="BY105"/>
      <c r="CA105"/>
      <c r="CB105"/>
      <c r="CH105"/>
    </row>
    <row r="106" spans="35:86">
      <c r="AI106" s="22"/>
      <c r="AJ106" s="22"/>
      <c r="AK106" s="22"/>
      <c r="AL106" s="22"/>
      <c r="AM106" s="22"/>
      <c r="AN106" s="22"/>
      <c r="AO106" s="22"/>
      <c r="AP106" s="22"/>
      <c r="AQ106" s="224"/>
      <c r="AR106" s="224"/>
      <c r="AS106" s="224"/>
      <c r="AT106" s="22"/>
      <c r="AU106" s="22"/>
      <c r="AV106" s="22"/>
      <c r="AW106" s="22"/>
      <c r="AX106" s="22"/>
      <c r="AY106" s="22"/>
      <c r="AZ106" s="222"/>
      <c r="BA106" s="222"/>
      <c r="BB106" s="22"/>
      <c r="BC106" s="222"/>
      <c r="BD106" s="222"/>
      <c r="BE106" s="222"/>
      <c r="BF106" s="222"/>
      <c r="BG106" s="222"/>
      <c r="BH106" s="22"/>
      <c r="BI106" s="22"/>
      <c r="BJ106" s="222"/>
      <c r="BK106" s="222"/>
      <c r="BL106" s="222"/>
      <c r="BM106" s="22"/>
      <c r="BN106" s="22"/>
      <c r="BO106" s="224"/>
      <c r="BP106" s="22"/>
      <c r="BQ106" s="22"/>
      <c r="BR106" s="22"/>
      <c r="BY106"/>
      <c r="CA106"/>
      <c r="CB106"/>
      <c r="CH106"/>
    </row>
    <row r="107" spans="35:86" s="536" customFormat="1">
      <c r="AI107" s="22"/>
      <c r="AJ107" s="22"/>
      <c r="AK107" s="22"/>
      <c r="AL107" s="22"/>
      <c r="AM107" s="22"/>
      <c r="AN107" s="22"/>
      <c r="AO107" s="22"/>
      <c r="AP107" s="22"/>
      <c r="AQ107" s="224"/>
      <c r="AR107" s="224"/>
      <c r="AS107" s="224"/>
      <c r="AT107" s="22"/>
      <c r="AU107" s="22"/>
      <c r="AV107" s="22"/>
      <c r="AW107" s="22"/>
      <c r="AX107" s="22"/>
      <c r="AY107" s="22"/>
      <c r="AZ107" s="222"/>
      <c r="BA107" s="222"/>
      <c r="BB107" s="22"/>
      <c r="BC107" s="222"/>
      <c r="BD107" s="222"/>
      <c r="BE107" s="222"/>
      <c r="BF107" s="222"/>
      <c r="BG107" s="222"/>
      <c r="BH107" s="22"/>
      <c r="BI107" s="22"/>
      <c r="BJ107" s="222"/>
      <c r="BK107" s="222"/>
      <c r="BL107" s="222"/>
      <c r="BM107" s="22"/>
      <c r="BN107" s="22"/>
      <c r="BO107" s="224"/>
      <c r="BP107" s="22"/>
      <c r="BQ107" s="22"/>
      <c r="BR107" s="22"/>
    </row>
    <row r="108" spans="35:86" s="536" customFormat="1">
      <c r="AI108" s="22"/>
      <c r="AJ108" s="22"/>
      <c r="AK108" s="22"/>
      <c r="AL108" s="22"/>
      <c r="AM108" s="22"/>
      <c r="AN108" s="22"/>
      <c r="AO108" s="22"/>
      <c r="AP108" s="22"/>
      <c r="AQ108" s="224"/>
      <c r="AR108" s="224"/>
      <c r="AS108" s="224"/>
      <c r="AT108" s="22"/>
      <c r="AU108" s="22"/>
      <c r="AV108" s="22"/>
      <c r="AW108" s="22"/>
      <c r="AX108" s="22"/>
      <c r="AY108" s="22"/>
      <c r="AZ108" s="222"/>
      <c r="BA108" s="222"/>
      <c r="BB108" s="22"/>
      <c r="BC108" s="222"/>
      <c r="BD108" s="222"/>
      <c r="BE108" s="222"/>
      <c r="BF108" s="222"/>
      <c r="BG108" s="222"/>
      <c r="BH108" s="22"/>
      <c r="BI108" s="22"/>
      <c r="BJ108" s="222"/>
      <c r="BK108" s="222"/>
      <c r="BL108" s="222"/>
      <c r="BM108" s="22"/>
      <c r="BN108" s="22"/>
      <c r="BO108" s="224"/>
      <c r="BP108" s="22"/>
      <c r="BQ108" s="22"/>
      <c r="BR108" s="22"/>
    </row>
    <row r="109" spans="35:86" s="536" customFormat="1">
      <c r="AI109" s="22"/>
      <c r="AJ109" s="22"/>
      <c r="AK109" s="22"/>
      <c r="AL109" s="22"/>
      <c r="AM109" s="22"/>
      <c r="AN109" s="22"/>
      <c r="AO109" s="22"/>
      <c r="AP109" s="22"/>
      <c r="AQ109" s="224"/>
      <c r="AR109" s="224"/>
      <c r="AS109" s="224"/>
      <c r="AT109" s="22"/>
      <c r="AU109" s="22"/>
      <c r="AV109" s="22"/>
      <c r="AW109" s="22"/>
      <c r="AX109" s="22"/>
      <c r="AY109" s="22"/>
      <c r="AZ109" s="222"/>
      <c r="BA109" s="222"/>
      <c r="BB109" s="22"/>
      <c r="BC109" s="222"/>
      <c r="BD109" s="222"/>
      <c r="BE109" s="222"/>
      <c r="BF109" s="222"/>
      <c r="BG109" s="222"/>
      <c r="BH109" s="22"/>
      <c r="BI109" s="22"/>
      <c r="BJ109" s="222"/>
      <c r="BK109" s="222"/>
      <c r="BL109" s="222"/>
      <c r="BM109" s="22"/>
      <c r="BN109" s="22"/>
      <c r="BO109" s="224"/>
      <c r="BP109" s="22"/>
      <c r="BQ109" s="22"/>
      <c r="BR109" s="22"/>
    </row>
    <row r="110" spans="35:86" s="536" customFormat="1">
      <c r="AI110" s="22"/>
      <c r="AJ110" s="22"/>
      <c r="AK110" s="22"/>
      <c r="AL110" s="22"/>
      <c r="AM110" s="22"/>
      <c r="AN110" s="22"/>
      <c r="AO110" s="22"/>
      <c r="AP110" s="22"/>
      <c r="AQ110" s="224"/>
      <c r="AR110" s="224"/>
      <c r="AS110" s="224"/>
      <c r="AT110" s="22"/>
      <c r="AU110" s="22"/>
      <c r="AV110" s="22"/>
      <c r="AW110" s="22"/>
      <c r="AX110" s="22"/>
      <c r="AY110" s="22"/>
      <c r="AZ110" s="222"/>
      <c r="BA110" s="222"/>
      <c r="BB110" s="22"/>
      <c r="BC110" s="222"/>
      <c r="BD110" s="222"/>
      <c r="BE110" s="222"/>
      <c r="BF110" s="222"/>
      <c r="BG110" s="222"/>
      <c r="BH110" s="22"/>
      <c r="BI110" s="22"/>
      <c r="BJ110" s="222"/>
      <c r="BK110" s="222"/>
      <c r="BL110" s="222"/>
      <c r="BM110" s="22"/>
      <c r="BN110" s="22"/>
      <c r="BO110" s="224"/>
      <c r="BP110" s="22"/>
      <c r="BQ110" s="22"/>
      <c r="BR110" s="22"/>
    </row>
    <row r="111" spans="35:86" s="536" customFormat="1">
      <c r="AI111" s="22"/>
      <c r="AJ111" s="22"/>
      <c r="AK111" s="22"/>
      <c r="AL111" s="22"/>
      <c r="AM111" s="22"/>
      <c r="AN111" s="22"/>
      <c r="AO111" s="22"/>
      <c r="AP111" s="22"/>
      <c r="AQ111" s="224"/>
      <c r="AR111" s="224"/>
      <c r="AS111" s="224"/>
      <c r="AT111" s="22"/>
      <c r="AU111" s="22"/>
      <c r="AV111" s="22"/>
      <c r="AW111" s="22"/>
      <c r="AX111" s="22"/>
      <c r="AY111" s="22"/>
      <c r="AZ111" s="222"/>
      <c r="BA111" s="222"/>
      <c r="BB111" s="22"/>
      <c r="BC111" s="222"/>
      <c r="BD111" s="222"/>
      <c r="BE111" s="222"/>
      <c r="BF111" s="222"/>
      <c r="BG111" s="222"/>
      <c r="BH111" s="22"/>
      <c r="BI111" s="22"/>
      <c r="BJ111" s="222"/>
      <c r="BK111" s="222"/>
      <c r="BL111" s="222"/>
      <c r="BM111" s="22"/>
      <c r="BN111" s="22"/>
      <c r="BO111" s="224"/>
      <c r="BP111" s="22"/>
      <c r="BQ111" s="22"/>
      <c r="BR111" s="22"/>
    </row>
    <row r="112" spans="35:86" s="536" customFormat="1">
      <c r="AI112" s="22"/>
      <c r="AJ112" s="22"/>
      <c r="AK112" s="22"/>
      <c r="AL112" s="22"/>
      <c r="AM112" s="22"/>
      <c r="AN112" s="22"/>
      <c r="AO112" s="22"/>
      <c r="AP112" s="22"/>
      <c r="AQ112" s="224"/>
      <c r="AR112" s="224"/>
      <c r="AS112" s="224"/>
      <c r="AT112" s="22"/>
      <c r="AU112" s="22"/>
      <c r="AV112" s="22"/>
      <c r="AW112" s="22"/>
      <c r="AX112" s="22"/>
      <c r="AY112" s="22"/>
      <c r="AZ112" s="222"/>
      <c r="BA112" s="222"/>
      <c r="BB112" s="22"/>
      <c r="BC112" s="222"/>
      <c r="BD112" s="222"/>
      <c r="BE112" s="222"/>
      <c r="BF112" s="222"/>
      <c r="BG112" s="222"/>
      <c r="BH112" s="22"/>
      <c r="BI112" s="22"/>
      <c r="BJ112" s="222"/>
      <c r="BK112" s="222"/>
      <c r="BL112" s="222"/>
      <c r="BM112" s="22"/>
      <c r="BN112" s="22"/>
      <c r="BO112" s="224"/>
      <c r="BP112" s="22"/>
      <c r="BQ112" s="22"/>
      <c r="BR112" s="22"/>
    </row>
    <row r="113" spans="35:70" s="536" customFormat="1">
      <c r="AI113" s="22"/>
      <c r="AJ113" s="22"/>
      <c r="AK113" s="22"/>
      <c r="AL113" s="22"/>
      <c r="AM113" s="22"/>
      <c r="AN113" s="22"/>
      <c r="AO113" s="22"/>
      <c r="AP113" s="22"/>
      <c r="AQ113" s="224"/>
      <c r="AR113" s="224"/>
      <c r="AS113" s="224"/>
      <c r="AT113" s="22"/>
      <c r="AU113" s="22"/>
      <c r="AV113" s="22"/>
      <c r="AW113" s="22"/>
      <c r="AX113" s="22"/>
      <c r="AY113" s="22"/>
      <c r="AZ113" s="222"/>
      <c r="BA113" s="222"/>
      <c r="BB113" s="22"/>
      <c r="BC113" s="222"/>
      <c r="BD113" s="222"/>
      <c r="BE113" s="222"/>
      <c r="BF113" s="222"/>
      <c r="BG113" s="222"/>
      <c r="BH113" s="22"/>
      <c r="BI113" s="22"/>
      <c r="BJ113" s="222"/>
      <c r="BK113" s="222"/>
      <c r="BL113" s="222"/>
      <c r="BM113" s="22"/>
      <c r="BN113" s="22"/>
      <c r="BO113" s="224"/>
      <c r="BP113" s="22"/>
      <c r="BQ113" s="22"/>
      <c r="BR113" s="22"/>
    </row>
    <row r="114" spans="35:70" s="536" customFormat="1">
      <c r="AI114" s="22"/>
      <c r="AJ114" s="22"/>
      <c r="AK114" s="22"/>
      <c r="AL114" s="22"/>
      <c r="AM114" s="22"/>
      <c r="AN114" s="22"/>
      <c r="AO114" s="22"/>
      <c r="AP114" s="22"/>
      <c r="AQ114" s="224"/>
      <c r="AR114" s="224"/>
      <c r="AS114" s="224"/>
      <c r="AT114" s="22"/>
      <c r="AU114" s="22"/>
      <c r="AV114" s="22"/>
      <c r="AW114" s="22"/>
      <c r="AX114" s="22"/>
      <c r="AY114" s="22"/>
      <c r="AZ114" s="222"/>
      <c r="BA114" s="222"/>
      <c r="BB114" s="22"/>
      <c r="BC114" s="222"/>
      <c r="BD114" s="222"/>
      <c r="BE114" s="222"/>
      <c r="BF114" s="222"/>
      <c r="BG114" s="222"/>
      <c r="BH114" s="22"/>
      <c r="BI114" s="22"/>
      <c r="BJ114" s="222"/>
      <c r="BK114" s="222"/>
      <c r="BL114" s="222"/>
      <c r="BM114" s="22"/>
      <c r="BN114" s="22"/>
      <c r="BO114" s="224"/>
      <c r="BP114" s="22"/>
      <c r="BQ114" s="22"/>
      <c r="BR114" s="22"/>
    </row>
    <row r="115" spans="35:70" s="536" customFormat="1">
      <c r="AI115" s="22"/>
      <c r="AJ115" s="22"/>
      <c r="AK115" s="22"/>
      <c r="AL115" s="22"/>
      <c r="AM115" s="22"/>
      <c r="AN115" s="22"/>
      <c r="AO115" s="22"/>
      <c r="AP115" s="22"/>
      <c r="AQ115" s="224"/>
      <c r="AR115" s="224"/>
      <c r="AS115" s="224"/>
      <c r="AT115" s="22"/>
      <c r="AU115" s="22"/>
      <c r="AV115" s="22"/>
      <c r="AW115" s="22"/>
      <c r="AX115" s="22"/>
      <c r="AY115" s="22"/>
      <c r="AZ115" s="222"/>
      <c r="BA115" s="222"/>
      <c r="BB115" s="22"/>
      <c r="BC115" s="222"/>
      <c r="BD115" s="222"/>
      <c r="BE115" s="222"/>
      <c r="BF115" s="222"/>
      <c r="BG115" s="222"/>
      <c r="BH115" s="22"/>
      <c r="BI115" s="22"/>
      <c r="BJ115" s="222"/>
      <c r="BK115" s="222"/>
      <c r="BL115" s="222"/>
      <c r="BM115" s="22"/>
      <c r="BN115" s="22"/>
      <c r="BO115" s="224"/>
      <c r="BP115" s="22"/>
      <c r="BQ115" s="22"/>
      <c r="BR115" s="22"/>
    </row>
    <row r="116" spans="35:70" s="536" customFormat="1">
      <c r="AI116" s="22"/>
      <c r="AJ116" s="22"/>
      <c r="AK116" s="22"/>
      <c r="AL116" s="22"/>
      <c r="AM116" s="22"/>
      <c r="AN116" s="22"/>
      <c r="AO116" s="22"/>
      <c r="AP116" s="22"/>
      <c r="AQ116" s="224"/>
      <c r="AR116" s="224"/>
      <c r="AS116" s="224"/>
      <c r="AT116" s="22"/>
      <c r="AU116" s="22"/>
      <c r="AV116" s="22"/>
      <c r="AW116" s="22"/>
      <c r="AX116" s="22"/>
      <c r="AY116" s="22"/>
      <c r="AZ116" s="222"/>
      <c r="BA116" s="222"/>
      <c r="BB116" s="22"/>
      <c r="BC116" s="222"/>
      <c r="BD116" s="222"/>
      <c r="BE116" s="222"/>
      <c r="BF116" s="222"/>
      <c r="BG116" s="222"/>
      <c r="BH116" s="22"/>
      <c r="BI116" s="22"/>
      <c r="BJ116" s="222"/>
      <c r="BK116" s="222"/>
      <c r="BL116" s="222"/>
      <c r="BM116" s="22"/>
      <c r="BN116" s="22"/>
      <c r="BO116" s="224"/>
      <c r="BP116" s="22"/>
      <c r="BQ116" s="22"/>
      <c r="BR116" s="22"/>
    </row>
    <row r="117" spans="35:70" s="536" customFormat="1">
      <c r="AI117" s="22"/>
      <c r="AJ117" s="22"/>
      <c r="AK117" s="22"/>
      <c r="AL117" s="22"/>
      <c r="AM117" s="22"/>
      <c r="AN117" s="22"/>
      <c r="AO117" s="22"/>
      <c r="AP117" s="22"/>
      <c r="AQ117" s="224"/>
      <c r="AR117" s="224"/>
      <c r="AS117" s="224"/>
      <c r="AT117" s="22"/>
      <c r="AU117" s="22"/>
      <c r="AV117" s="22"/>
      <c r="AW117" s="22"/>
      <c r="AX117" s="22"/>
      <c r="AY117" s="22"/>
      <c r="AZ117" s="222"/>
      <c r="BA117" s="222"/>
      <c r="BB117" s="22"/>
      <c r="BC117" s="222"/>
      <c r="BD117" s="222"/>
      <c r="BE117" s="222"/>
      <c r="BF117" s="222"/>
      <c r="BG117" s="222"/>
      <c r="BH117" s="22"/>
      <c r="BI117" s="22"/>
      <c r="BJ117" s="222"/>
      <c r="BK117" s="222"/>
      <c r="BL117" s="222"/>
      <c r="BM117" s="22"/>
      <c r="BN117" s="22"/>
      <c r="BO117" s="224"/>
      <c r="BP117" s="22"/>
      <c r="BQ117" s="22"/>
      <c r="BR117" s="22"/>
    </row>
    <row r="118" spans="35:70" s="536" customFormat="1">
      <c r="AI118" s="22"/>
      <c r="AJ118" s="22"/>
      <c r="AK118" s="22"/>
      <c r="AL118" s="22"/>
      <c r="AM118" s="22"/>
      <c r="AN118" s="22"/>
      <c r="AO118" s="22"/>
      <c r="AP118" s="22"/>
      <c r="AQ118" s="224"/>
      <c r="AR118" s="224"/>
      <c r="AS118" s="224"/>
      <c r="AT118" s="22"/>
      <c r="AU118" s="22"/>
      <c r="AV118" s="22"/>
      <c r="AW118" s="22"/>
      <c r="AX118" s="22"/>
      <c r="AY118" s="22"/>
      <c r="AZ118" s="222"/>
      <c r="BA118" s="222"/>
      <c r="BB118" s="22"/>
      <c r="BC118" s="222"/>
      <c r="BD118" s="222"/>
      <c r="BE118" s="222"/>
      <c r="BF118" s="222"/>
      <c r="BG118" s="222"/>
      <c r="BH118" s="22"/>
      <c r="BI118" s="22"/>
      <c r="BJ118" s="222"/>
      <c r="BK118" s="222"/>
      <c r="BL118" s="222"/>
      <c r="BM118" s="22"/>
      <c r="BN118" s="22"/>
      <c r="BO118" s="224"/>
      <c r="BP118" s="22"/>
      <c r="BQ118" s="22"/>
      <c r="BR118" s="22"/>
    </row>
    <row r="119" spans="35:70" s="536" customFormat="1">
      <c r="AI119" s="22"/>
      <c r="AJ119" s="22"/>
      <c r="AK119" s="22"/>
      <c r="AL119" s="22"/>
      <c r="AM119" s="22"/>
      <c r="AN119" s="22"/>
      <c r="AO119" s="22"/>
      <c r="AP119" s="22"/>
      <c r="AQ119" s="224"/>
      <c r="AR119" s="224"/>
      <c r="AS119" s="224"/>
      <c r="AT119" s="22"/>
      <c r="AU119" s="22"/>
      <c r="AV119" s="22"/>
      <c r="AW119" s="22"/>
      <c r="AX119" s="22"/>
      <c r="AY119" s="22"/>
      <c r="AZ119" s="222"/>
      <c r="BA119" s="222"/>
      <c r="BB119" s="22"/>
      <c r="BC119" s="222"/>
      <c r="BD119" s="222"/>
      <c r="BE119" s="222"/>
      <c r="BF119" s="222"/>
      <c r="BG119" s="222"/>
      <c r="BH119" s="22"/>
      <c r="BI119" s="22"/>
      <c r="BJ119" s="222"/>
      <c r="BK119" s="222"/>
      <c r="BL119" s="222"/>
      <c r="BM119" s="22"/>
      <c r="BN119" s="22"/>
      <c r="BO119" s="224"/>
      <c r="BP119" s="22"/>
      <c r="BQ119" s="22"/>
      <c r="BR119" s="22"/>
    </row>
    <row r="120" spans="35:70" s="536" customFormat="1">
      <c r="AI120" s="22"/>
      <c r="AJ120" s="22"/>
      <c r="AK120" s="22"/>
      <c r="AL120" s="22"/>
      <c r="AM120" s="22"/>
      <c r="AN120" s="22"/>
      <c r="AO120" s="22"/>
      <c r="AP120" s="22"/>
      <c r="AQ120" s="224"/>
      <c r="AR120" s="224"/>
      <c r="AS120" s="224"/>
      <c r="AT120" s="22"/>
      <c r="AU120" s="22"/>
      <c r="AV120" s="22"/>
      <c r="AW120" s="22"/>
      <c r="AX120" s="22"/>
      <c r="AY120" s="22"/>
      <c r="AZ120" s="222"/>
      <c r="BA120" s="222"/>
      <c r="BB120" s="22"/>
      <c r="BC120" s="222"/>
      <c r="BD120" s="222"/>
      <c r="BE120" s="222"/>
      <c r="BF120" s="222"/>
      <c r="BG120" s="222"/>
      <c r="BH120" s="22"/>
      <c r="BI120" s="22"/>
      <c r="BJ120" s="222"/>
      <c r="BK120" s="222"/>
      <c r="BL120" s="222"/>
      <c r="BM120" s="22"/>
      <c r="BN120" s="22"/>
      <c r="BO120" s="224"/>
      <c r="BP120" s="22"/>
      <c r="BQ120" s="22"/>
      <c r="BR120" s="22"/>
    </row>
    <row r="121" spans="35:70" s="536" customFormat="1">
      <c r="AI121" s="22"/>
      <c r="AJ121" s="22"/>
      <c r="AK121" s="22"/>
      <c r="AL121" s="22"/>
      <c r="AM121" s="22"/>
      <c r="AN121" s="22"/>
      <c r="AO121" s="22"/>
      <c r="AP121" s="22"/>
      <c r="AQ121" s="224"/>
      <c r="AR121" s="224"/>
      <c r="AS121" s="224"/>
      <c r="AT121" s="22"/>
      <c r="AU121" s="22"/>
      <c r="AV121" s="22"/>
      <c r="AW121" s="22"/>
      <c r="AX121" s="22"/>
      <c r="AY121" s="22"/>
      <c r="AZ121" s="222"/>
      <c r="BA121" s="222"/>
      <c r="BB121" s="22"/>
      <c r="BC121" s="222"/>
      <c r="BD121" s="222"/>
      <c r="BE121" s="222"/>
      <c r="BF121" s="222"/>
      <c r="BG121" s="222"/>
      <c r="BH121" s="22"/>
      <c r="BI121" s="22"/>
      <c r="BJ121" s="222"/>
      <c r="BK121" s="222"/>
      <c r="BL121" s="222"/>
      <c r="BM121" s="22"/>
      <c r="BN121" s="22"/>
      <c r="BO121" s="224"/>
      <c r="BP121" s="22"/>
      <c r="BQ121" s="22"/>
      <c r="BR121" s="22"/>
    </row>
    <row r="122" spans="35:70" s="536" customFormat="1">
      <c r="AI122" s="22"/>
      <c r="AJ122" s="22"/>
      <c r="AK122" s="22"/>
      <c r="AL122" s="22"/>
      <c r="AM122" s="22"/>
      <c r="AN122" s="22"/>
      <c r="AO122" s="22"/>
      <c r="AP122" s="22"/>
      <c r="AQ122" s="224"/>
      <c r="AR122" s="224"/>
      <c r="AS122" s="224"/>
      <c r="AT122" s="22"/>
      <c r="AU122" s="22"/>
      <c r="AV122" s="22"/>
      <c r="AW122" s="22"/>
      <c r="AX122" s="22"/>
      <c r="AY122" s="22"/>
      <c r="AZ122" s="222"/>
      <c r="BA122" s="222"/>
      <c r="BB122" s="22"/>
      <c r="BC122" s="222"/>
      <c r="BD122" s="222"/>
      <c r="BE122" s="222"/>
      <c r="BF122" s="222"/>
      <c r="BG122" s="222"/>
      <c r="BH122" s="22"/>
      <c r="BI122" s="22"/>
      <c r="BJ122" s="222"/>
      <c r="BK122" s="222"/>
      <c r="BL122" s="222"/>
      <c r="BM122" s="22"/>
      <c r="BN122" s="22"/>
      <c r="BO122" s="224"/>
      <c r="BP122" s="22"/>
      <c r="BQ122" s="22"/>
      <c r="BR122" s="22"/>
    </row>
    <row r="123" spans="35:70" s="536" customFormat="1">
      <c r="AI123" s="22"/>
      <c r="AJ123" s="22"/>
      <c r="AK123" s="22"/>
      <c r="AL123" s="22"/>
      <c r="AM123" s="22"/>
      <c r="AN123" s="22"/>
      <c r="AO123" s="22"/>
      <c r="AP123" s="22"/>
      <c r="AQ123" s="224"/>
      <c r="AR123" s="224"/>
      <c r="AS123" s="224"/>
      <c r="AT123" s="22"/>
      <c r="AU123" s="22"/>
      <c r="AV123" s="22"/>
      <c r="AW123" s="22"/>
      <c r="AX123" s="22"/>
      <c r="AY123" s="22"/>
      <c r="AZ123" s="222"/>
      <c r="BA123" s="222"/>
      <c r="BB123" s="22"/>
      <c r="BC123" s="222"/>
      <c r="BD123" s="222"/>
      <c r="BE123" s="222"/>
      <c r="BF123" s="222"/>
      <c r="BG123" s="222"/>
      <c r="BH123" s="22"/>
      <c r="BI123" s="22"/>
      <c r="BJ123" s="222"/>
      <c r="BK123" s="222"/>
      <c r="BL123" s="222"/>
      <c r="BM123" s="22"/>
      <c r="BN123" s="22"/>
      <c r="BO123" s="224"/>
      <c r="BP123" s="22"/>
      <c r="BQ123" s="22"/>
      <c r="BR123" s="22"/>
    </row>
    <row r="124" spans="35:70" s="536" customFormat="1">
      <c r="AI124" s="22"/>
      <c r="AJ124" s="22"/>
      <c r="AK124" s="22"/>
      <c r="AL124" s="22"/>
      <c r="AM124" s="22"/>
      <c r="AN124" s="22"/>
      <c r="AO124" s="22"/>
      <c r="AP124" s="22"/>
      <c r="AQ124" s="224"/>
      <c r="AR124" s="224"/>
      <c r="AS124" s="224"/>
      <c r="AT124" s="22"/>
      <c r="AU124" s="22"/>
      <c r="AV124" s="22"/>
      <c r="AW124" s="22"/>
      <c r="AX124" s="22"/>
      <c r="AY124" s="22"/>
      <c r="AZ124" s="222"/>
      <c r="BA124" s="222"/>
      <c r="BB124" s="22"/>
      <c r="BC124" s="222"/>
      <c r="BD124" s="222"/>
      <c r="BE124" s="222"/>
      <c r="BF124" s="222"/>
      <c r="BG124" s="222"/>
      <c r="BH124" s="22"/>
      <c r="BI124" s="22"/>
      <c r="BJ124" s="222"/>
      <c r="BK124" s="222"/>
      <c r="BL124" s="222"/>
      <c r="BM124" s="22"/>
      <c r="BN124" s="22"/>
      <c r="BO124" s="224"/>
      <c r="BP124" s="22"/>
      <c r="BQ124" s="22"/>
      <c r="BR124" s="22"/>
    </row>
    <row r="125" spans="35:70" s="536" customFormat="1">
      <c r="AI125" s="22"/>
      <c r="AJ125" s="22"/>
      <c r="AK125" s="22"/>
      <c r="AL125" s="22"/>
      <c r="AM125" s="22"/>
      <c r="AN125" s="22"/>
      <c r="AO125" s="22"/>
      <c r="AP125" s="22"/>
      <c r="AQ125" s="224"/>
      <c r="AR125" s="224"/>
      <c r="AS125" s="224"/>
      <c r="AT125" s="22"/>
      <c r="AU125" s="22"/>
      <c r="AV125" s="22"/>
      <c r="AW125" s="22"/>
      <c r="AX125" s="22"/>
      <c r="AY125" s="22"/>
      <c r="AZ125" s="222"/>
      <c r="BA125" s="222"/>
      <c r="BB125" s="22"/>
      <c r="BC125" s="222"/>
      <c r="BD125" s="222"/>
      <c r="BE125" s="222"/>
      <c r="BF125" s="222"/>
      <c r="BG125" s="222"/>
      <c r="BH125" s="22"/>
      <c r="BI125" s="22"/>
      <c r="BJ125" s="222"/>
      <c r="BK125" s="222"/>
      <c r="BL125" s="222"/>
      <c r="BM125" s="22"/>
      <c r="BN125" s="22"/>
      <c r="BO125" s="224"/>
      <c r="BP125" s="22"/>
      <c r="BQ125" s="22"/>
      <c r="BR125" s="22"/>
    </row>
    <row r="126" spans="35:70" s="536" customFormat="1">
      <c r="AI126" s="22"/>
      <c r="AJ126" s="22"/>
      <c r="AK126" s="22"/>
      <c r="AL126" s="22"/>
      <c r="AM126" s="22"/>
      <c r="AN126" s="22"/>
      <c r="AO126" s="22"/>
      <c r="AP126" s="22"/>
      <c r="AQ126" s="224"/>
      <c r="AR126" s="224"/>
      <c r="AS126" s="224"/>
      <c r="AT126" s="22"/>
      <c r="AU126" s="22"/>
      <c r="AV126" s="22"/>
      <c r="AW126" s="22"/>
      <c r="AX126" s="22"/>
      <c r="AY126" s="22"/>
      <c r="AZ126" s="222"/>
      <c r="BA126" s="222"/>
      <c r="BB126" s="22"/>
      <c r="BC126" s="222"/>
      <c r="BD126" s="222"/>
      <c r="BE126" s="222"/>
      <c r="BF126" s="222"/>
      <c r="BG126" s="222"/>
      <c r="BH126" s="22"/>
      <c r="BI126" s="22"/>
      <c r="BJ126" s="222"/>
      <c r="BK126" s="222"/>
      <c r="BL126" s="222"/>
      <c r="BM126" s="22"/>
      <c r="BN126" s="22"/>
      <c r="BO126" s="224"/>
      <c r="BP126" s="22"/>
      <c r="BQ126" s="22"/>
      <c r="BR126" s="22"/>
    </row>
    <row r="127" spans="35:70" s="536" customFormat="1">
      <c r="AI127" s="22"/>
      <c r="AJ127" s="22"/>
      <c r="AK127" s="22"/>
      <c r="AL127" s="22"/>
      <c r="AM127" s="22"/>
      <c r="AN127" s="22"/>
      <c r="AO127" s="22"/>
      <c r="AP127" s="22"/>
      <c r="AQ127" s="224"/>
      <c r="AR127" s="224"/>
      <c r="AS127" s="224"/>
      <c r="AT127" s="22"/>
      <c r="AU127" s="22"/>
      <c r="AV127" s="22"/>
      <c r="AW127" s="22"/>
      <c r="AX127" s="22"/>
      <c r="AY127" s="22"/>
      <c r="AZ127" s="222"/>
      <c r="BA127" s="222"/>
      <c r="BB127" s="22"/>
      <c r="BC127" s="222"/>
      <c r="BD127" s="222"/>
      <c r="BE127" s="222"/>
      <c r="BF127" s="222"/>
      <c r="BG127" s="222"/>
      <c r="BH127" s="22"/>
      <c r="BI127" s="22"/>
      <c r="BJ127" s="222"/>
      <c r="BK127" s="222"/>
      <c r="BL127" s="222"/>
      <c r="BM127" s="22"/>
      <c r="BN127" s="22"/>
      <c r="BO127" s="224"/>
      <c r="BP127" s="22"/>
      <c r="BQ127" s="22"/>
      <c r="BR127" s="22"/>
    </row>
    <row r="128" spans="35:70" s="536" customFormat="1">
      <c r="AI128" s="22"/>
      <c r="AJ128" s="22"/>
      <c r="AK128" s="22"/>
      <c r="AL128" s="22"/>
      <c r="AM128" s="22"/>
      <c r="AN128" s="22"/>
      <c r="AO128" s="22"/>
      <c r="AP128" s="22"/>
      <c r="AQ128" s="224"/>
      <c r="AR128" s="224"/>
      <c r="AS128" s="224"/>
      <c r="AT128" s="22"/>
      <c r="AU128" s="22"/>
      <c r="AV128" s="22"/>
      <c r="AW128" s="22"/>
      <c r="AX128" s="22"/>
      <c r="AY128" s="22"/>
      <c r="AZ128" s="222"/>
      <c r="BA128" s="222"/>
      <c r="BB128" s="22"/>
      <c r="BC128" s="222"/>
      <c r="BD128" s="222"/>
      <c r="BE128" s="222"/>
      <c r="BF128" s="222"/>
      <c r="BG128" s="222"/>
      <c r="BH128" s="22"/>
      <c r="BI128" s="22"/>
      <c r="BJ128" s="222"/>
      <c r="BK128" s="222"/>
      <c r="BL128" s="222"/>
      <c r="BM128" s="22"/>
      <c r="BN128" s="22"/>
      <c r="BO128" s="224"/>
      <c r="BP128" s="22"/>
      <c r="BQ128" s="22"/>
      <c r="BR128" s="22"/>
    </row>
    <row r="129" spans="35:70" s="536" customFormat="1">
      <c r="AI129" s="22"/>
      <c r="AJ129" s="22"/>
      <c r="AK129" s="22"/>
      <c r="AL129" s="22"/>
      <c r="AM129" s="22"/>
      <c r="AN129" s="22"/>
      <c r="AO129" s="22"/>
      <c r="AP129" s="22"/>
      <c r="AQ129" s="224"/>
      <c r="AR129" s="224"/>
      <c r="AS129" s="224"/>
      <c r="AT129" s="22"/>
      <c r="AU129" s="22"/>
      <c r="AV129" s="22"/>
      <c r="AW129" s="22"/>
      <c r="AX129" s="22"/>
      <c r="AY129" s="22"/>
      <c r="AZ129" s="222"/>
      <c r="BA129" s="222"/>
      <c r="BB129" s="22"/>
      <c r="BC129" s="222"/>
      <c r="BD129" s="222"/>
      <c r="BE129" s="222"/>
      <c r="BF129" s="222"/>
      <c r="BG129" s="222"/>
      <c r="BH129" s="22"/>
      <c r="BI129" s="22"/>
      <c r="BJ129" s="222"/>
      <c r="BK129" s="222"/>
      <c r="BL129" s="222"/>
      <c r="BM129" s="22"/>
      <c r="BN129" s="22"/>
      <c r="BO129" s="224"/>
      <c r="BP129" s="22"/>
      <c r="BQ129" s="22"/>
      <c r="BR129" s="22"/>
    </row>
    <row r="130" spans="35:70" s="536" customFormat="1">
      <c r="AI130" s="22"/>
      <c r="AJ130" s="22"/>
      <c r="AK130" s="22"/>
      <c r="AL130" s="22"/>
      <c r="AM130" s="22"/>
      <c r="AN130" s="22"/>
      <c r="AO130" s="22"/>
      <c r="AP130" s="22"/>
      <c r="AQ130" s="224"/>
      <c r="AR130" s="224"/>
      <c r="AS130" s="224"/>
      <c r="AT130" s="22"/>
      <c r="AU130" s="22"/>
      <c r="AV130" s="22"/>
      <c r="AW130" s="22"/>
      <c r="AX130" s="22"/>
      <c r="AY130" s="22"/>
      <c r="AZ130" s="222"/>
      <c r="BA130" s="222"/>
      <c r="BB130" s="22"/>
      <c r="BC130" s="222"/>
      <c r="BD130" s="222"/>
      <c r="BE130" s="222"/>
      <c r="BF130" s="222"/>
      <c r="BG130" s="222"/>
      <c r="BH130" s="22"/>
      <c r="BI130" s="22"/>
      <c r="BJ130" s="222"/>
      <c r="BK130" s="222"/>
      <c r="BL130" s="222"/>
      <c r="BM130" s="22"/>
      <c r="BN130" s="22"/>
      <c r="BO130" s="224"/>
      <c r="BP130" s="22"/>
      <c r="BQ130" s="22"/>
      <c r="BR130" s="22"/>
    </row>
    <row r="131" spans="35:70" s="536" customFormat="1">
      <c r="AI131" s="22"/>
      <c r="AJ131" s="22"/>
      <c r="AK131" s="22"/>
      <c r="AL131" s="22"/>
      <c r="AM131" s="22"/>
      <c r="AN131" s="22"/>
      <c r="AO131" s="22"/>
      <c r="AP131" s="22"/>
      <c r="AQ131" s="224"/>
      <c r="AR131" s="224"/>
      <c r="AS131" s="224"/>
      <c r="AT131" s="22"/>
      <c r="AU131" s="22"/>
      <c r="AV131" s="22"/>
      <c r="AW131" s="22"/>
      <c r="AX131" s="22"/>
      <c r="AY131" s="22"/>
      <c r="AZ131" s="222"/>
      <c r="BA131" s="222"/>
      <c r="BB131" s="22"/>
      <c r="BC131" s="222"/>
      <c r="BD131" s="222"/>
      <c r="BE131" s="222"/>
      <c r="BF131" s="222"/>
      <c r="BG131" s="222"/>
      <c r="BH131" s="22"/>
      <c r="BI131" s="22"/>
      <c r="BJ131" s="222"/>
      <c r="BK131" s="222"/>
      <c r="BL131" s="222"/>
      <c r="BM131" s="22"/>
      <c r="BN131" s="22"/>
      <c r="BO131" s="224"/>
      <c r="BP131" s="22"/>
      <c r="BQ131" s="22"/>
      <c r="BR131" s="22"/>
    </row>
    <row r="132" spans="35:70" s="536" customFormat="1">
      <c r="AI132" s="22"/>
      <c r="AJ132" s="22"/>
      <c r="AK132" s="22"/>
      <c r="AL132" s="22"/>
      <c r="AM132" s="22"/>
      <c r="AN132" s="22"/>
      <c r="AO132" s="22"/>
      <c r="AP132" s="22"/>
      <c r="AQ132" s="224"/>
      <c r="AR132" s="224"/>
      <c r="AS132" s="224"/>
      <c r="AT132" s="22"/>
      <c r="AU132" s="22"/>
      <c r="AV132" s="22"/>
      <c r="AW132" s="22"/>
      <c r="AX132" s="22"/>
      <c r="AY132" s="22"/>
      <c r="AZ132" s="222"/>
      <c r="BA132" s="222"/>
      <c r="BB132" s="22"/>
      <c r="BC132" s="222"/>
      <c r="BD132" s="222"/>
      <c r="BE132" s="222"/>
      <c r="BF132" s="222"/>
      <c r="BG132" s="222"/>
      <c r="BH132" s="22"/>
      <c r="BI132" s="22"/>
      <c r="BJ132" s="222"/>
      <c r="BK132" s="222"/>
      <c r="BL132" s="222"/>
      <c r="BM132" s="22"/>
      <c r="BN132" s="22"/>
      <c r="BO132" s="224"/>
      <c r="BP132" s="22"/>
      <c r="BQ132" s="22"/>
      <c r="BR132" s="22"/>
    </row>
    <row r="133" spans="35:70" s="536" customFormat="1">
      <c r="AI133" s="22"/>
      <c r="AJ133" s="22"/>
      <c r="AK133" s="22"/>
      <c r="AL133" s="22"/>
      <c r="AM133" s="22"/>
      <c r="AN133" s="22"/>
      <c r="AO133" s="22"/>
      <c r="AP133" s="22"/>
      <c r="AQ133" s="224"/>
      <c r="AR133" s="224"/>
      <c r="AS133" s="224"/>
      <c r="AT133" s="22"/>
      <c r="AU133" s="22"/>
      <c r="AV133" s="22"/>
      <c r="AW133" s="22"/>
      <c r="AX133" s="22"/>
      <c r="AY133" s="22"/>
      <c r="AZ133" s="222"/>
      <c r="BA133" s="222"/>
      <c r="BB133" s="22"/>
      <c r="BC133" s="222"/>
      <c r="BD133" s="222"/>
      <c r="BE133" s="222"/>
      <c r="BF133" s="222"/>
      <c r="BG133" s="222"/>
      <c r="BH133" s="22"/>
      <c r="BI133" s="22"/>
      <c r="BJ133" s="222"/>
      <c r="BK133" s="222"/>
      <c r="BL133" s="222"/>
      <c r="BM133" s="22"/>
      <c r="BN133" s="22"/>
      <c r="BO133" s="224"/>
      <c r="BP133" s="22"/>
      <c r="BQ133" s="22"/>
      <c r="BR133" s="22"/>
    </row>
    <row r="134" spans="35:70" s="536" customFormat="1">
      <c r="AI134" s="22"/>
      <c r="AJ134" s="22"/>
      <c r="AK134" s="22"/>
      <c r="AL134" s="22"/>
      <c r="AM134" s="22"/>
      <c r="AN134" s="22"/>
      <c r="AO134" s="22"/>
      <c r="AP134" s="22"/>
      <c r="AQ134" s="224"/>
      <c r="AR134" s="224"/>
      <c r="AS134" s="224"/>
      <c r="AT134" s="22"/>
      <c r="AU134" s="22"/>
      <c r="AV134" s="22"/>
      <c r="AW134" s="22"/>
      <c r="AX134" s="22"/>
      <c r="AY134" s="22"/>
      <c r="AZ134" s="222"/>
      <c r="BA134" s="222"/>
      <c r="BB134" s="22"/>
      <c r="BC134" s="222"/>
      <c r="BD134" s="222"/>
      <c r="BE134" s="222"/>
      <c r="BF134" s="222"/>
      <c r="BG134" s="222"/>
      <c r="BH134" s="22"/>
      <c r="BI134" s="22"/>
      <c r="BJ134" s="222"/>
      <c r="BK134" s="222"/>
      <c r="BL134" s="222"/>
      <c r="BM134" s="22"/>
      <c r="BN134" s="22"/>
      <c r="BO134" s="224"/>
      <c r="BP134" s="22"/>
      <c r="BQ134" s="22"/>
      <c r="BR134" s="22"/>
    </row>
    <row r="135" spans="35:70" s="536" customFormat="1">
      <c r="AI135" s="22"/>
      <c r="AJ135" s="22"/>
      <c r="AK135" s="22"/>
      <c r="AL135" s="22"/>
      <c r="AM135" s="22"/>
      <c r="AN135" s="22"/>
      <c r="AO135" s="22"/>
      <c r="AP135" s="22"/>
      <c r="AQ135" s="224"/>
      <c r="AR135" s="224"/>
      <c r="AS135" s="224"/>
      <c r="AT135" s="22"/>
      <c r="AU135" s="22"/>
      <c r="AV135" s="22"/>
      <c r="AW135" s="22"/>
      <c r="AX135" s="22"/>
      <c r="AY135" s="22"/>
      <c r="AZ135" s="222"/>
      <c r="BA135" s="222"/>
      <c r="BB135" s="22"/>
      <c r="BC135" s="222"/>
      <c r="BD135" s="222"/>
      <c r="BE135" s="222"/>
      <c r="BF135" s="222"/>
      <c r="BG135" s="222"/>
      <c r="BH135" s="22"/>
      <c r="BI135" s="22"/>
      <c r="BJ135" s="222"/>
      <c r="BK135" s="222"/>
      <c r="BL135" s="222"/>
      <c r="BM135" s="22"/>
      <c r="BN135" s="22"/>
      <c r="BO135" s="224"/>
      <c r="BP135" s="22"/>
      <c r="BQ135" s="22"/>
      <c r="BR135" s="22"/>
    </row>
    <row r="136" spans="35:70" s="536" customFormat="1">
      <c r="AI136" s="22"/>
      <c r="AJ136" s="22"/>
      <c r="AK136" s="22"/>
      <c r="AL136" s="22"/>
      <c r="AM136" s="22"/>
      <c r="AN136" s="22"/>
      <c r="AO136" s="22"/>
      <c r="AP136" s="22"/>
      <c r="AQ136" s="224"/>
      <c r="AR136" s="224"/>
      <c r="AS136" s="224"/>
      <c r="AT136" s="22"/>
      <c r="AU136" s="22"/>
      <c r="AV136" s="22"/>
      <c r="AW136" s="22"/>
      <c r="AX136" s="22"/>
      <c r="AY136" s="22"/>
      <c r="AZ136" s="222"/>
      <c r="BA136" s="222"/>
      <c r="BB136" s="22"/>
      <c r="BC136" s="222"/>
      <c r="BD136" s="222"/>
      <c r="BE136" s="222"/>
      <c r="BF136" s="222"/>
      <c r="BG136" s="222"/>
      <c r="BH136" s="22"/>
      <c r="BI136" s="22"/>
      <c r="BJ136" s="222"/>
      <c r="BK136" s="222"/>
      <c r="BL136" s="222"/>
      <c r="BM136" s="22"/>
      <c r="BN136" s="22"/>
      <c r="BO136" s="224"/>
      <c r="BP136" s="22"/>
      <c r="BQ136" s="22"/>
      <c r="BR136" s="22"/>
    </row>
    <row r="137" spans="35:70" s="536" customFormat="1">
      <c r="AI137" s="22"/>
      <c r="AJ137" s="22"/>
      <c r="AK137" s="22"/>
      <c r="AL137" s="22"/>
      <c r="AM137" s="22"/>
      <c r="AN137" s="22"/>
      <c r="AO137" s="22"/>
      <c r="AP137" s="22"/>
      <c r="AQ137" s="224"/>
      <c r="AR137" s="224"/>
      <c r="AS137" s="224"/>
      <c r="AT137" s="22"/>
      <c r="AU137" s="22"/>
      <c r="AV137" s="22"/>
      <c r="AW137" s="22"/>
      <c r="AX137" s="22"/>
      <c r="AY137" s="22"/>
      <c r="AZ137" s="222"/>
      <c r="BA137" s="222"/>
      <c r="BB137" s="22"/>
      <c r="BC137" s="222"/>
      <c r="BD137" s="222"/>
      <c r="BE137" s="222"/>
      <c r="BF137" s="222"/>
      <c r="BG137" s="222"/>
      <c r="BH137" s="22"/>
      <c r="BI137" s="22"/>
      <c r="BJ137" s="222"/>
      <c r="BK137" s="222"/>
      <c r="BL137" s="222"/>
      <c r="BM137" s="22"/>
      <c r="BN137" s="22"/>
      <c r="BO137" s="224"/>
      <c r="BP137" s="22"/>
      <c r="BQ137" s="22"/>
      <c r="BR137" s="22"/>
    </row>
    <row r="138" spans="35:70" s="536" customFormat="1">
      <c r="AI138" s="22"/>
      <c r="AJ138" s="22"/>
      <c r="AK138" s="22"/>
      <c r="AL138" s="22"/>
      <c r="AM138" s="22"/>
      <c r="AN138" s="22"/>
      <c r="AO138" s="22"/>
      <c r="AP138" s="22"/>
      <c r="AQ138" s="224"/>
      <c r="AR138" s="224"/>
      <c r="AS138" s="224"/>
      <c r="AT138" s="22"/>
      <c r="AU138" s="22"/>
      <c r="AV138" s="22"/>
      <c r="AW138" s="22"/>
      <c r="AX138" s="22"/>
      <c r="AY138" s="22"/>
      <c r="AZ138" s="222"/>
      <c r="BA138" s="222"/>
      <c r="BB138" s="22"/>
      <c r="BC138" s="222"/>
      <c r="BD138" s="222"/>
      <c r="BE138" s="222"/>
      <c r="BF138" s="222"/>
      <c r="BG138" s="222"/>
      <c r="BH138" s="22"/>
      <c r="BI138" s="22"/>
      <c r="BJ138" s="222"/>
      <c r="BK138" s="222"/>
      <c r="BL138" s="222"/>
      <c r="BM138" s="22"/>
      <c r="BN138" s="22"/>
      <c r="BO138" s="224"/>
      <c r="BP138" s="22"/>
      <c r="BQ138" s="22"/>
      <c r="BR138" s="22"/>
    </row>
    <row r="139" spans="35:70" s="536" customFormat="1">
      <c r="AI139" s="22"/>
      <c r="AJ139" s="22"/>
      <c r="AK139" s="22"/>
      <c r="AL139" s="22"/>
      <c r="AM139" s="22"/>
      <c r="AN139" s="22"/>
      <c r="AO139" s="22"/>
      <c r="AP139" s="22"/>
      <c r="AQ139" s="224"/>
      <c r="AR139" s="224"/>
      <c r="AS139" s="224"/>
      <c r="AT139" s="22"/>
      <c r="AU139" s="22"/>
      <c r="AV139" s="22"/>
      <c r="AW139" s="22"/>
      <c r="AX139" s="22"/>
      <c r="AY139" s="22"/>
      <c r="AZ139" s="222"/>
      <c r="BA139" s="222"/>
      <c r="BB139" s="22"/>
      <c r="BC139" s="222"/>
      <c r="BD139" s="222"/>
      <c r="BE139" s="222"/>
      <c r="BF139" s="222"/>
      <c r="BG139" s="222"/>
      <c r="BH139" s="22"/>
      <c r="BI139" s="22"/>
      <c r="BJ139" s="222"/>
      <c r="BK139" s="222"/>
      <c r="BL139" s="222"/>
      <c r="BM139" s="22"/>
      <c r="BN139" s="22"/>
      <c r="BO139" s="224"/>
      <c r="BP139" s="22"/>
      <c r="BQ139" s="22"/>
      <c r="BR139" s="22"/>
    </row>
    <row r="140" spans="35:70" s="536" customFormat="1">
      <c r="AI140" s="22"/>
      <c r="AJ140" s="22"/>
      <c r="AK140" s="22"/>
      <c r="AL140" s="22"/>
      <c r="AM140" s="22"/>
      <c r="AN140" s="22"/>
      <c r="AO140" s="22"/>
      <c r="AP140" s="22"/>
      <c r="AQ140" s="224"/>
      <c r="AR140" s="224"/>
      <c r="AS140" s="224"/>
      <c r="AT140" s="22"/>
      <c r="AU140" s="22"/>
      <c r="AV140" s="22"/>
      <c r="AW140" s="22"/>
      <c r="AX140" s="22"/>
      <c r="AY140" s="22"/>
      <c r="AZ140" s="222"/>
      <c r="BA140" s="222"/>
      <c r="BB140" s="22"/>
      <c r="BC140" s="222"/>
      <c r="BD140" s="222"/>
      <c r="BE140" s="222"/>
      <c r="BF140" s="222"/>
      <c r="BG140" s="222"/>
      <c r="BH140" s="22"/>
      <c r="BI140" s="22"/>
      <c r="BJ140" s="222"/>
      <c r="BK140" s="222"/>
      <c r="BL140" s="222"/>
      <c r="BM140" s="22"/>
      <c r="BN140" s="22"/>
      <c r="BO140" s="224"/>
      <c r="BP140" s="22"/>
      <c r="BQ140" s="22"/>
      <c r="BR140" s="22"/>
    </row>
    <row r="141" spans="35:70" s="536" customFormat="1">
      <c r="AI141" s="22"/>
      <c r="AJ141" s="22"/>
      <c r="AK141" s="22"/>
      <c r="AL141" s="22"/>
      <c r="AM141" s="22"/>
      <c r="AN141" s="22"/>
      <c r="AO141" s="22"/>
      <c r="AP141" s="22"/>
      <c r="AQ141" s="224"/>
      <c r="AR141" s="224"/>
      <c r="AS141" s="224"/>
      <c r="AT141" s="22"/>
      <c r="AU141" s="22"/>
      <c r="AV141" s="22"/>
      <c r="AW141" s="22"/>
      <c r="AX141" s="22"/>
      <c r="AY141" s="22"/>
      <c r="AZ141" s="222"/>
      <c r="BA141" s="222"/>
      <c r="BB141" s="22"/>
      <c r="BC141" s="222"/>
      <c r="BD141" s="222"/>
      <c r="BE141" s="222"/>
      <c r="BF141" s="222"/>
      <c r="BG141" s="222"/>
      <c r="BH141" s="22"/>
      <c r="BI141" s="22"/>
      <c r="BJ141" s="222"/>
      <c r="BK141" s="222"/>
      <c r="BL141" s="222"/>
      <c r="BM141" s="22"/>
      <c r="BN141" s="22"/>
      <c r="BO141" s="224"/>
      <c r="BP141" s="22"/>
      <c r="BQ141" s="22"/>
      <c r="BR141" s="22"/>
    </row>
    <row r="142" spans="35:70" s="536" customFormat="1">
      <c r="AI142" s="22"/>
      <c r="AJ142" s="22"/>
      <c r="AK142" s="22"/>
      <c r="AL142" s="22"/>
      <c r="AM142" s="22"/>
      <c r="AN142" s="22"/>
      <c r="AO142" s="22"/>
      <c r="AP142" s="22"/>
      <c r="AQ142" s="224"/>
      <c r="AR142" s="224"/>
      <c r="AS142" s="224"/>
      <c r="AT142" s="22"/>
      <c r="AU142" s="22"/>
      <c r="AV142" s="22"/>
      <c r="AW142" s="22"/>
      <c r="AX142" s="22"/>
      <c r="AY142" s="22"/>
      <c r="AZ142" s="222"/>
      <c r="BA142" s="222"/>
      <c r="BB142" s="22"/>
      <c r="BC142" s="222"/>
      <c r="BD142" s="222"/>
      <c r="BE142" s="222"/>
      <c r="BF142" s="222"/>
      <c r="BG142" s="222"/>
      <c r="BH142" s="22"/>
      <c r="BI142" s="22"/>
      <c r="BJ142" s="222"/>
      <c r="BK142" s="222"/>
      <c r="BL142" s="222"/>
      <c r="BM142" s="22"/>
      <c r="BN142" s="22"/>
      <c r="BO142" s="224"/>
      <c r="BP142" s="22"/>
      <c r="BQ142" s="22"/>
      <c r="BR142" s="22"/>
    </row>
    <row r="143" spans="35:70" s="536" customFormat="1">
      <c r="AI143" s="22"/>
      <c r="AJ143" s="22"/>
      <c r="AK143" s="22"/>
      <c r="AL143" s="22"/>
      <c r="AM143" s="22"/>
      <c r="AN143" s="22"/>
      <c r="AO143" s="22"/>
      <c r="AP143" s="22"/>
      <c r="AQ143" s="224"/>
      <c r="AR143" s="224"/>
      <c r="AS143" s="224"/>
      <c r="AT143" s="22"/>
      <c r="AU143" s="22"/>
      <c r="AV143" s="22"/>
      <c r="AW143" s="22"/>
      <c r="AX143" s="22"/>
      <c r="AY143" s="22"/>
      <c r="AZ143" s="222"/>
      <c r="BA143" s="222"/>
      <c r="BB143" s="22"/>
      <c r="BC143" s="222"/>
      <c r="BD143" s="222"/>
      <c r="BE143" s="222"/>
      <c r="BF143" s="222"/>
      <c r="BG143" s="222"/>
      <c r="BH143" s="22"/>
      <c r="BI143" s="22"/>
      <c r="BJ143" s="222"/>
      <c r="BK143" s="222"/>
      <c r="BL143" s="222"/>
      <c r="BM143" s="22"/>
      <c r="BN143" s="22"/>
      <c r="BO143" s="224"/>
      <c r="BP143" s="22"/>
      <c r="BQ143" s="22"/>
      <c r="BR143" s="22"/>
    </row>
    <row r="144" spans="35:70" s="536" customFormat="1">
      <c r="AI144" s="22"/>
      <c r="AJ144" s="22"/>
      <c r="AK144" s="22"/>
      <c r="AL144" s="22"/>
      <c r="AM144" s="22"/>
      <c r="AN144" s="22"/>
      <c r="AO144" s="22"/>
      <c r="AP144" s="22"/>
      <c r="AQ144" s="224"/>
      <c r="AR144" s="224"/>
      <c r="AS144" s="224"/>
      <c r="AT144" s="22"/>
      <c r="AU144" s="22"/>
      <c r="AV144" s="22"/>
      <c r="AW144" s="22"/>
      <c r="AX144" s="22"/>
      <c r="AY144" s="22"/>
      <c r="AZ144" s="222"/>
      <c r="BA144" s="222"/>
      <c r="BB144" s="22"/>
      <c r="BC144" s="222"/>
      <c r="BD144" s="222"/>
      <c r="BE144" s="222"/>
      <c r="BF144" s="222"/>
      <c r="BG144" s="222"/>
      <c r="BH144" s="22"/>
      <c r="BI144" s="22"/>
      <c r="BJ144" s="222"/>
      <c r="BK144" s="222"/>
      <c r="BL144" s="222"/>
      <c r="BM144" s="22"/>
      <c r="BN144" s="22"/>
      <c r="BO144" s="224"/>
      <c r="BP144" s="22"/>
      <c r="BQ144" s="22"/>
      <c r="BR144" s="22"/>
    </row>
    <row r="145" spans="35:70" s="536" customFormat="1">
      <c r="AI145" s="22"/>
      <c r="AJ145" s="22"/>
      <c r="AK145" s="22"/>
      <c r="AL145" s="22"/>
      <c r="AM145" s="22"/>
      <c r="AN145" s="22"/>
      <c r="AO145" s="22"/>
      <c r="AP145" s="22"/>
      <c r="AQ145" s="224"/>
      <c r="AR145" s="224"/>
      <c r="AS145" s="224"/>
      <c r="AT145" s="22"/>
      <c r="AU145" s="22"/>
      <c r="AV145" s="22"/>
      <c r="AW145" s="22"/>
      <c r="AX145" s="22"/>
      <c r="AY145" s="22"/>
      <c r="AZ145" s="222"/>
      <c r="BA145" s="222"/>
      <c r="BB145" s="22"/>
      <c r="BC145" s="222"/>
      <c r="BD145" s="222"/>
      <c r="BE145" s="222"/>
      <c r="BF145" s="222"/>
      <c r="BG145" s="222"/>
      <c r="BH145" s="22"/>
      <c r="BI145" s="22"/>
      <c r="BJ145" s="222"/>
      <c r="BK145" s="222"/>
      <c r="BL145" s="222"/>
      <c r="BM145" s="22"/>
      <c r="BN145" s="22"/>
      <c r="BO145" s="224"/>
      <c r="BP145" s="22"/>
      <c r="BQ145" s="22"/>
      <c r="BR145" s="22"/>
    </row>
    <row r="146" spans="35:70" s="536" customFormat="1">
      <c r="AI146" s="22"/>
      <c r="AJ146" s="22"/>
      <c r="AK146" s="22"/>
      <c r="AL146" s="22"/>
      <c r="AM146" s="22"/>
      <c r="AN146" s="22"/>
      <c r="AO146" s="22"/>
      <c r="AP146" s="22"/>
      <c r="AQ146" s="224"/>
      <c r="AR146" s="224"/>
      <c r="AS146" s="224"/>
      <c r="AT146" s="22"/>
      <c r="AU146" s="22"/>
      <c r="AV146" s="22"/>
      <c r="AW146" s="22"/>
      <c r="AX146" s="22"/>
      <c r="AY146" s="22"/>
      <c r="AZ146" s="222"/>
      <c r="BA146" s="222"/>
      <c r="BB146" s="22"/>
      <c r="BC146" s="222"/>
      <c r="BD146" s="222"/>
      <c r="BE146" s="222"/>
      <c r="BF146" s="222"/>
      <c r="BG146" s="222"/>
      <c r="BH146" s="22"/>
      <c r="BI146" s="22"/>
      <c r="BJ146" s="222"/>
      <c r="BK146" s="222"/>
      <c r="BL146" s="222"/>
      <c r="BM146" s="22"/>
      <c r="BN146" s="22"/>
      <c r="BO146" s="224"/>
      <c r="BP146" s="22"/>
      <c r="BQ146" s="22"/>
      <c r="BR146" s="22"/>
    </row>
    <row r="147" spans="35:70" s="536" customFormat="1">
      <c r="AI147" s="22"/>
      <c r="AJ147" s="22"/>
      <c r="AK147" s="22"/>
      <c r="AL147" s="22"/>
      <c r="AM147" s="22"/>
      <c r="AN147" s="22"/>
      <c r="AO147" s="22"/>
      <c r="AP147" s="22"/>
      <c r="AQ147" s="224"/>
      <c r="AR147" s="224"/>
      <c r="AS147" s="224"/>
      <c r="AT147" s="22"/>
      <c r="AU147" s="22"/>
      <c r="AV147" s="22"/>
      <c r="AW147" s="22"/>
      <c r="AX147" s="22"/>
      <c r="AY147" s="22"/>
      <c r="AZ147" s="222"/>
      <c r="BA147" s="222"/>
      <c r="BB147" s="22"/>
      <c r="BC147" s="222"/>
      <c r="BD147" s="222"/>
      <c r="BE147" s="222"/>
      <c r="BF147" s="222"/>
      <c r="BG147" s="222"/>
      <c r="BH147" s="22"/>
      <c r="BI147" s="22"/>
      <c r="BJ147" s="222"/>
      <c r="BK147" s="222"/>
      <c r="BL147" s="222"/>
      <c r="BM147" s="22"/>
      <c r="BN147" s="22"/>
      <c r="BO147" s="224"/>
      <c r="BP147" s="22"/>
      <c r="BQ147" s="22"/>
      <c r="BR147" s="22"/>
    </row>
    <row r="148" spans="35:70" s="536" customFormat="1">
      <c r="AI148" s="22"/>
      <c r="AJ148" s="22"/>
      <c r="AK148" s="22"/>
      <c r="AL148" s="22"/>
      <c r="AM148" s="22"/>
      <c r="AN148" s="22"/>
      <c r="AO148" s="22"/>
      <c r="AP148" s="22"/>
      <c r="AQ148" s="224"/>
      <c r="AR148" s="224"/>
      <c r="AS148" s="224"/>
      <c r="AT148" s="22"/>
      <c r="AU148" s="22"/>
      <c r="AV148" s="22"/>
      <c r="AW148" s="22"/>
      <c r="AX148" s="22"/>
      <c r="AY148" s="22"/>
      <c r="AZ148" s="222"/>
      <c r="BA148" s="222"/>
      <c r="BB148" s="22"/>
      <c r="BC148" s="222"/>
      <c r="BD148" s="222"/>
      <c r="BE148" s="222"/>
      <c r="BF148" s="222"/>
      <c r="BG148" s="222"/>
      <c r="BH148" s="22"/>
      <c r="BI148" s="22"/>
      <c r="BJ148" s="222"/>
      <c r="BK148" s="222"/>
      <c r="BL148" s="222"/>
      <c r="BM148" s="22"/>
      <c r="BN148" s="22"/>
      <c r="BO148" s="224"/>
      <c r="BP148" s="22"/>
      <c r="BQ148" s="22"/>
      <c r="BR148" s="22"/>
    </row>
    <row r="149" spans="35:70" s="536" customFormat="1">
      <c r="AI149" s="22"/>
      <c r="AJ149" s="22"/>
      <c r="AK149" s="22"/>
      <c r="AL149" s="22"/>
      <c r="AM149" s="22"/>
      <c r="AN149" s="22"/>
      <c r="AO149" s="22"/>
      <c r="AP149" s="22"/>
      <c r="AQ149" s="224"/>
      <c r="AR149" s="224"/>
      <c r="AS149" s="224"/>
      <c r="AT149" s="22"/>
      <c r="AU149" s="22"/>
      <c r="AV149" s="22"/>
      <c r="AW149" s="22"/>
      <c r="AX149" s="22"/>
      <c r="AY149" s="22"/>
      <c r="AZ149" s="222"/>
      <c r="BA149" s="222"/>
      <c r="BB149" s="22"/>
      <c r="BC149" s="222"/>
      <c r="BD149" s="222"/>
      <c r="BE149" s="222"/>
      <c r="BF149" s="222"/>
      <c r="BG149" s="222"/>
      <c r="BH149" s="22"/>
      <c r="BI149" s="22"/>
      <c r="BJ149" s="222"/>
      <c r="BK149" s="222"/>
      <c r="BL149" s="222"/>
      <c r="BM149" s="22"/>
      <c r="BN149" s="22"/>
      <c r="BO149" s="224"/>
      <c r="BP149" s="22"/>
      <c r="BQ149" s="22"/>
      <c r="BR149" s="22"/>
    </row>
    <row r="150" spans="35:70" s="536" customFormat="1">
      <c r="AI150" s="22"/>
      <c r="AJ150" s="22"/>
      <c r="AK150" s="22"/>
      <c r="AL150" s="22"/>
      <c r="AM150" s="22"/>
      <c r="AN150" s="22"/>
      <c r="AO150" s="22"/>
      <c r="AP150" s="22"/>
      <c r="AQ150" s="224"/>
      <c r="AR150" s="224"/>
      <c r="AS150" s="224"/>
      <c r="AT150" s="22"/>
      <c r="AU150" s="22"/>
      <c r="AV150" s="22"/>
      <c r="AW150" s="22"/>
      <c r="AX150" s="22"/>
      <c r="AY150" s="22"/>
      <c r="AZ150" s="222"/>
      <c r="BA150" s="222"/>
      <c r="BB150" s="22"/>
      <c r="BC150" s="222"/>
      <c r="BD150" s="222"/>
      <c r="BE150" s="222"/>
      <c r="BF150" s="222"/>
      <c r="BG150" s="222"/>
      <c r="BH150" s="22"/>
      <c r="BI150" s="22"/>
      <c r="BJ150" s="222"/>
      <c r="BK150" s="222"/>
      <c r="BL150" s="222"/>
      <c r="BM150" s="22"/>
      <c r="BN150" s="22"/>
      <c r="BO150" s="224"/>
      <c r="BP150" s="22"/>
      <c r="BQ150" s="22"/>
      <c r="BR150" s="22"/>
    </row>
    <row r="151" spans="35:70" s="536" customFormat="1">
      <c r="AI151" s="22"/>
      <c r="AJ151" s="22"/>
      <c r="AK151" s="22"/>
      <c r="AL151" s="22"/>
      <c r="AM151" s="22"/>
      <c r="AN151" s="22"/>
      <c r="AO151" s="22"/>
      <c r="AP151" s="22"/>
      <c r="AQ151" s="224"/>
      <c r="AR151" s="224"/>
      <c r="AS151" s="224"/>
      <c r="AT151" s="22"/>
      <c r="AU151" s="22"/>
      <c r="AV151" s="22"/>
      <c r="AW151" s="22"/>
      <c r="AX151" s="22"/>
      <c r="AY151" s="22"/>
      <c r="AZ151" s="222"/>
      <c r="BA151" s="222"/>
      <c r="BB151" s="22"/>
      <c r="BC151" s="222"/>
      <c r="BD151" s="222"/>
      <c r="BE151" s="222"/>
      <c r="BF151" s="222"/>
      <c r="BG151" s="222"/>
      <c r="BH151" s="22"/>
      <c r="BI151" s="22"/>
      <c r="BJ151" s="222"/>
      <c r="BK151" s="222"/>
      <c r="BL151" s="222"/>
      <c r="BM151" s="22"/>
      <c r="BN151" s="22"/>
      <c r="BO151" s="224"/>
      <c r="BP151" s="22"/>
      <c r="BQ151" s="22"/>
      <c r="BR151" s="22"/>
    </row>
    <row r="152" spans="35:70" s="536" customFormat="1">
      <c r="AI152" s="22"/>
      <c r="AJ152" s="22"/>
      <c r="AK152" s="22"/>
      <c r="AL152" s="22"/>
      <c r="AM152" s="22"/>
      <c r="AN152" s="22"/>
      <c r="AO152" s="22"/>
      <c r="AP152" s="22"/>
      <c r="AQ152" s="224"/>
      <c r="AR152" s="224"/>
      <c r="AS152" s="224"/>
      <c r="AT152" s="22"/>
      <c r="AU152" s="22"/>
      <c r="AV152" s="22"/>
      <c r="AW152" s="22"/>
      <c r="AX152" s="22"/>
      <c r="AY152" s="22"/>
      <c r="AZ152" s="222"/>
      <c r="BA152" s="222"/>
      <c r="BB152" s="22"/>
      <c r="BC152" s="222"/>
      <c r="BD152" s="222"/>
      <c r="BE152" s="222"/>
      <c r="BF152" s="222"/>
      <c r="BG152" s="222"/>
      <c r="BH152" s="22"/>
      <c r="BI152" s="22"/>
      <c r="BJ152" s="222"/>
      <c r="BK152" s="222"/>
      <c r="BL152" s="222"/>
      <c r="BM152" s="22"/>
      <c r="BN152" s="22"/>
      <c r="BO152" s="224"/>
      <c r="BP152" s="22"/>
      <c r="BQ152" s="22"/>
      <c r="BR152" s="22"/>
    </row>
    <row r="153" spans="35:70" s="536" customFormat="1">
      <c r="AI153" s="22"/>
      <c r="AJ153" s="22"/>
      <c r="AK153" s="22"/>
      <c r="AL153" s="22"/>
      <c r="AM153" s="22"/>
      <c r="AN153" s="22"/>
      <c r="AO153" s="22"/>
      <c r="AP153" s="22"/>
      <c r="AQ153" s="224"/>
      <c r="AR153" s="224"/>
      <c r="AS153" s="224"/>
      <c r="AT153" s="22"/>
      <c r="AU153" s="22"/>
      <c r="AV153" s="22"/>
      <c r="AW153" s="22"/>
      <c r="AX153" s="22"/>
      <c r="AY153" s="22"/>
      <c r="AZ153" s="222"/>
      <c r="BA153" s="222"/>
      <c r="BB153" s="22"/>
      <c r="BC153" s="222"/>
      <c r="BD153" s="222"/>
      <c r="BE153" s="222"/>
      <c r="BF153" s="222"/>
      <c r="BG153" s="222"/>
      <c r="BH153" s="22"/>
      <c r="BI153" s="22"/>
      <c r="BJ153" s="222"/>
      <c r="BK153" s="222"/>
      <c r="BL153" s="222"/>
      <c r="BM153" s="22"/>
      <c r="BN153" s="22"/>
      <c r="BO153" s="224"/>
      <c r="BP153" s="22"/>
      <c r="BQ153" s="22"/>
      <c r="BR153" s="22"/>
    </row>
    <row r="154" spans="35:70" s="536" customFormat="1">
      <c r="AI154" s="22"/>
      <c r="AJ154" s="22"/>
      <c r="AK154" s="22"/>
      <c r="AL154" s="22"/>
      <c r="AM154" s="22"/>
      <c r="AN154" s="22"/>
      <c r="AO154" s="22"/>
      <c r="AP154" s="22"/>
      <c r="AQ154" s="224"/>
      <c r="AR154" s="224"/>
      <c r="AS154" s="224"/>
      <c r="AT154" s="22"/>
      <c r="AU154" s="22"/>
      <c r="AV154" s="22"/>
      <c r="AW154" s="22"/>
      <c r="AX154" s="22"/>
      <c r="AY154" s="22"/>
      <c r="AZ154" s="222"/>
      <c r="BA154" s="222"/>
      <c r="BB154" s="22"/>
      <c r="BC154" s="222"/>
      <c r="BD154" s="222"/>
      <c r="BE154" s="222"/>
      <c r="BF154" s="222"/>
      <c r="BG154" s="222"/>
      <c r="BH154" s="22"/>
      <c r="BI154" s="22"/>
      <c r="BJ154" s="222"/>
      <c r="BK154" s="222"/>
      <c r="BL154" s="222"/>
      <c r="BM154" s="22"/>
      <c r="BN154" s="22"/>
      <c r="BO154" s="224"/>
      <c r="BP154" s="22"/>
      <c r="BQ154" s="22"/>
      <c r="BR154" s="22"/>
    </row>
    <row r="155" spans="35:70" s="536" customFormat="1">
      <c r="AI155" s="22"/>
      <c r="AJ155" s="22"/>
      <c r="AK155" s="22"/>
      <c r="AL155" s="22"/>
      <c r="AM155" s="22"/>
      <c r="AN155" s="22"/>
      <c r="AO155" s="22"/>
      <c r="AP155" s="22"/>
      <c r="AQ155" s="224"/>
      <c r="AR155" s="224"/>
      <c r="AS155" s="224"/>
      <c r="AT155" s="22"/>
      <c r="AU155" s="22"/>
      <c r="AV155" s="22"/>
      <c r="AW155" s="22"/>
      <c r="AX155" s="22"/>
      <c r="AY155" s="22"/>
      <c r="AZ155" s="222"/>
      <c r="BA155" s="222"/>
      <c r="BB155" s="22"/>
      <c r="BC155" s="222"/>
      <c r="BD155" s="222"/>
      <c r="BE155" s="222"/>
      <c r="BF155" s="222"/>
      <c r="BG155" s="222"/>
      <c r="BH155" s="22"/>
      <c r="BI155" s="22"/>
      <c r="BJ155" s="222"/>
      <c r="BK155" s="222"/>
      <c r="BL155" s="222"/>
      <c r="BM155" s="22"/>
      <c r="BN155" s="22"/>
      <c r="BO155" s="224"/>
      <c r="BP155" s="22"/>
      <c r="BQ155" s="22"/>
      <c r="BR155" s="22"/>
    </row>
    <row r="156" spans="35:70" s="536" customFormat="1">
      <c r="AI156" s="22"/>
      <c r="AJ156" s="22"/>
      <c r="AK156" s="22"/>
      <c r="AL156" s="22"/>
      <c r="AM156" s="22"/>
      <c r="AN156" s="22"/>
      <c r="AO156" s="22"/>
      <c r="AP156" s="22"/>
      <c r="AQ156" s="224"/>
      <c r="AR156" s="224"/>
      <c r="AS156" s="224"/>
      <c r="AT156" s="22"/>
      <c r="AU156" s="22"/>
      <c r="AV156" s="22"/>
      <c r="AW156" s="22"/>
      <c r="AX156" s="22"/>
      <c r="AY156" s="22"/>
      <c r="AZ156" s="222"/>
      <c r="BA156" s="222"/>
      <c r="BB156" s="22"/>
      <c r="BC156" s="222"/>
      <c r="BD156" s="222"/>
      <c r="BE156" s="222"/>
      <c r="BF156" s="222"/>
      <c r="BG156" s="222"/>
      <c r="BH156" s="22"/>
      <c r="BI156" s="22"/>
      <c r="BJ156" s="222"/>
      <c r="BK156" s="222"/>
      <c r="BL156" s="222"/>
      <c r="BM156" s="22"/>
      <c r="BN156" s="22"/>
      <c r="BO156" s="224"/>
      <c r="BP156" s="22"/>
      <c r="BQ156" s="22"/>
      <c r="BR156" s="22"/>
    </row>
    <row r="157" spans="35:70" s="536" customFormat="1">
      <c r="AI157" s="22"/>
      <c r="AJ157" s="22"/>
      <c r="AK157" s="22"/>
      <c r="AL157" s="22"/>
      <c r="AM157" s="22"/>
      <c r="AN157" s="22"/>
      <c r="AO157" s="22"/>
      <c r="AP157" s="22"/>
      <c r="AQ157" s="224"/>
      <c r="AR157" s="224"/>
      <c r="AS157" s="224"/>
      <c r="AT157" s="22"/>
      <c r="AU157" s="22"/>
      <c r="AV157" s="22"/>
      <c r="AW157" s="22"/>
      <c r="AX157" s="22"/>
      <c r="AY157" s="22"/>
      <c r="AZ157" s="222"/>
      <c r="BA157" s="222"/>
      <c r="BB157" s="22"/>
      <c r="BC157" s="222"/>
      <c r="BD157" s="222"/>
      <c r="BE157" s="222"/>
      <c r="BF157" s="222"/>
      <c r="BG157" s="222"/>
      <c r="BH157" s="22"/>
      <c r="BI157" s="22"/>
      <c r="BJ157" s="222"/>
      <c r="BK157" s="222"/>
      <c r="BL157" s="222"/>
      <c r="BM157" s="22"/>
      <c r="BN157" s="22"/>
      <c r="BO157" s="224"/>
      <c r="BP157" s="22"/>
      <c r="BQ157" s="22"/>
      <c r="BR157" s="22"/>
    </row>
    <row r="158" spans="35:70" s="536" customFormat="1">
      <c r="AI158" s="22"/>
      <c r="AJ158" s="22"/>
      <c r="AK158" s="22"/>
      <c r="AL158" s="22"/>
      <c r="AM158" s="22"/>
      <c r="AN158" s="22"/>
      <c r="AO158" s="22"/>
      <c r="AP158" s="22"/>
      <c r="AQ158" s="224"/>
      <c r="AR158" s="224"/>
      <c r="AS158" s="224"/>
      <c r="AT158" s="22"/>
      <c r="AU158" s="22"/>
      <c r="AV158" s="22"/>
      <c r="AW158" s="22"/>
      <c r="AX158" s="22"/>
      <c r="AY158" s="22"/>
      <c r="AZ158" s="222"/>
      <c r="BA158" s="222"/>
      <c r="BB158" s="22"/>
      <c r="BC158" s="222"/>
      <c r="BD158" s="222"/>
      <c r="BE158" s="222"/>
      <c r="BF158" s="222"/>
      <c r="BG158" s="222"/>
      <c r="BH158" s="22"/>
      <c r="BI158" s="22"/>
      <c r="BJ158" s="222"/>
      <c r="BK158" s="222"/>
      <c r="BL158" s="222"/>
      <c r="BM158" s="22"/>
      <c r="BN158" s="22"/>
      <c r="BO158" s="224"/>
      <c r="BP158" s="22"/>
      <c r="BQ158" s="22"/>
      <c r="BR158" s="22"/>
    </row>
    <row r="159" spans="35:70" s="536" customFormat="1">
      <c r="AI159" s="22"/>
      <c r="AJ159" s="22"/>
      <c r="AK159" s="22"/>
      <c r="AL159" s="22"/>
      <c r="AM159" s="22"/>
      <c r="AN159" s="22"/>
      <c r="AO159" s="22"/>
      <c r="AP159" s="22"/>
      <c r="AQ159" s="224"/>
      <c r="AR159" s="224"/>
      <c r="AS159" s="224"/>
      <c r="AT159" s="22"/>
      <c r="AU159" s="22"/>
      <c r="AV159" s="22"/>
      <c r="AW159" s="22"/>
      <c r="AX159" s="22"/>
      <c r="AY159" s="22"/>
      <c r="AZ159" s="222"/>
      <c r="BA159" s="222"/>
      <c r="BB159" s="22"/>
      <c r="BC159" s="222"/>
      <c r="BD159" s="222"/>
      <c r="BE159" s="222"/>
      <c r="BF159" s="222"/>
      <c r="BG159" s="222"/>
      <c r="BH159" s="22"/>
      <c r="BI159" s="22"/>
      <c r="BJ159" s="222"/>
      <c r="BK159" s="222"/>
      <c r="BL159" s="222"/>
      <c r="BM159" s="22"/>
      <c r="BN159" s="22"/>
      <c r="BO159" s="224"/>
      <c r="BP159" s="22"/>
      <c r="BQ159" s="22"/>
      <c r="BR159" s="22"/>
    </row>
    <row r="160" spans="35:70" s="536" customFormat="1">
      <c r="AI160" s="22"/>
      <c r="AJ160" s="22"/>
      <c r="AK160" s="22"/>
      <c r="AL160" s="22"/>
      <c r="AM160" s="22"/>
      <c r="AN160" s="22"/>
      <c r="AO160" s="22"/>
      <c r="AP160" s="22"/>
      <c r="AQ160" s="224"/>
      <c r="AR160" s="224"/>
      <c r="AS160" s="224"/>
      <c r="AT160" s="22"/>
      <c r="AU160" s="22"/>
      <c r="AV160" s="22"/>
      <c r="AW160" s="22"/>
      <c r="AX160" s="22"/>
      <c r="AY160" s="22"/>
      <c r="AZ160" s="222"/>
      <c r="BA160" s="222"/>
      <c r="BB160" s="22"/>
      <c r="BC160" s="222"/>
      <c r="BD160" s="222"/>
      <c r="BE160" s="222"/>
      <c r="BF160" s="222"/>
      <c r="BG160" s="222"/>
      <c r="BH160" s="22"/>
      <c r="BI160" s="22"/>
      <c r="BJ160" s="222"/>
      <c r="BK160" s="222"/>
      <c r="BL160" s="222"/>
      <c r="BM160" s="22"/>
      <c r="BN160" s="22"/>
      <c r="BO160" s="224"/>
      <c r="BP160" s="22"/>
      <c r="BQ160" s="22"/>
      <c r="BR160" s="22"/>
    </row>
    <row r="161" spans="35:70" s="536" customFormat="1">
      <c r="AI161" s="22"/>
      <c r="AJ161" s="22"/>
      <c r="AK161" s="22"/>
      <c r="AL161" s="22"/>
      <c r="AM161" s="22"/>
      <c r="AN161" s="22"/>
      <c r="AO161" s="22"/>
      <c r="AP161" s="22"/>
      <c r="AQ161" s="224"/>
      <c r="AR161" s="224"/>
      <c r="AS161" s="224"/>
      <c r="AT161" s="22"/>
      <c r="AU161" s="22"/>
      <c r="AV161" s="22"/>
      <c r="AW161" s="22"/>
      <c r="AX161" s="22"/>
      <c r="AY161" s="22"/>
      <c r="AZ161" s="222"/>
      <c r="BA161" s="222"/>
      <c r="BB161" s="22"/>
      <c r="BC161" s="222"/>
      <c r="BD161" s="222"/>
      <c r="BE161" s="222"/>
      <c r="BF161" s="222"/>
      <c r="BG161" s="222"/>
      <c r="BH161" s="22"/>
      <c r="BI161" s="22"/>
      <c r="BJ161" s="222"/>
      <c r="BK161" s="222"/>
      <c r="BL161" s="222"/>
      <c r="BM161" s="22"/>
      <c r="BN161" s="22"/>
      <c r="BO161" s="224"/>
      <c r="BP161" s="22"/>
      <c r="BQ161" s="22"/>
      <c r="BR161" s="22"/>
    </row>
    <row r="162" spans="35:70" s="536" customFormat="1">
      <c r="AI162" s="22"/>
      <c r="AJ162" s="22"/>
      <c r="AK162" s="22"/>
      <c r="AL162" s="22"/>
      <c r="AM162" s="22"/>
      <c r="AN162" s="22"/>
      <c r="AO162" s="22"/>
      <c r="AP162" s="22"/>
      <c r="AQ162" s="224"/>
      <c r="AR162" s="224"/>
      <c r="AS162" s="224"/>
      <c r="AT162" s="22"/>
      <c r="AU162" s="22"/>
      <c r="AV162" s="22"/>
      <c r="AW162" s="22"/>
      <c r="AX162" s="22"/>
      <c r="AY162" s="22"/>
      <c r="AZ162" s="222"/>
      <c r="BA162" s="222"/>
      <c r="BB162" s="22"/>
      <c r="BC162" s="222"/>
      <c r="BD162" s="222"/>
      <c r="BE162" s="222"/>
      <c r="BF162" s="222"/>
      <c r="BG162" s="222"/>
      <c r="BH162" s="22"/>
      <c r="BI162" s="22"/>
      <c r="BJ162" s="222"/>
      <c r="BK162" s="222"/>
      <c r="BL162" s="222"/>
      <c r="BM162" s="22"/>
      <c r="BN162" s="22"/>
      <c r="BO162" s="224"/>
      <c r="BP162" s="22"/>
      <c r="BQ162" s="22"/>
      <c r="BR162" s="22"/>
    </row>
    <row r="163" spans="35:70" s="536" customFormat="1">
      <c r="AI163" s="22"/>
      <c r="AJ163" s="22"/>
      <c r="AK163" s="22"/>
      <c r="AL163" s="22"/>
      <c r="AM163" s="22"/>
      <c r="AN163" s="22"/>
      <c r="AO163" s="22"/>
      <c r="AP163" s="22"/>
      <c r="AQ163" s="224"/>
      <c r="AR163" s="224"/>
      <c r="AS163" s="224"/>
      <c r="AT163" s="22"/>
      <c r="AU163" s="22"/>
      <c r="AV163" s="22"/>
      <c r="AW163" s="22"/>
      <c r="AX163" s="22"/>
      <c r="AY163" s="22"/>
      <c r="AZ163" s="222"/>
      <c r="BA163" s="222"/>
      <c r="BB163" s="22"/>
      <c r="BC163" s="222"/>
      <c r="BD163" s="222"/>
      <c r="BE163" s="222"/>
      <c r="BF163" s="222"/>
      <c r="BG163" s="222"/>
      <c r="BH163" s="22"/>
      <c r="BI163" s="22"/>
      <c r="BJ163" s="222"/>
      <c r="BK163" s="222"/>
      <c r="BL163" s="222"/>
      <c r="BM163" s="22"/>
      <c r="BN163" s="22"/>
      <c r="BO163" s="224"/>
      <c r="BP163" s="22"/>
      <c r="BQ163" s="22"/>
      <c r="BR163" s="22"/>
    </row>
    <row r="164" spans="35:70" s="536" customFormat="1">
      <c r="AI164" s="22"/>
      <c r="AJ164" s="22"/>
      <c r="AK164" s="22"/>
      <c r="AL164" s="22"/>
      <c r="AM164" s="22"/>
      <c r="AN164" s="22"/>
      <c r="AO164" s="22"/>
      <c r="AP164" s="22"/>
      <c r="AQ164" s="224"/>
      <c r="AR164" s="224"/>
      <c r="AS164" s="224"/>
      <c r="AT164" s="22"/>
      <c r="AU164" s="22"/>
      <c r="AV164" s="22"/>
      <c r="AW164" s="22"/>
      <c r="AX164" s="22"/>
      <c r="AY164" s="22"/>
      <c r="AZ164" s="222"/>
      <c r="BA164" s="222"/>
      <c r="BB164" s="22"/>
      <c r="BC164" s="222"/>
      <c r="BD164" s="222"/>
      <c r="BE164" s="222"/>
      <c r="BF164" s="222"/>
      <c r="BG164" s="222"/>
      <c r="BH164" s="22"/>
      <c r="BI164" s="22"/>
      <c r="BJ164" s="222"/>
      <c r="BK164" s="222"/>
      <c r="BL164" s="222"/>
      <c r="BM164" s="22"/>
      <c r="BN164" s="22"/>
      <c r="BO164" s="224"/>
      <c r="BP164" s="22"/>
      <c r="BQ164" s="22"/>
      <c r="BR164" s="22"/>
    </row>
    <row r="165" spans="35:70" s="536" customFormat="1">
      <c r="AI165" s="22"/>
      <c r="AJ165" s="22"/>
      <c r="AK165" s="22"/>
      <c r="AL165" s="22"/>
      <c r="AM165" s="22"/>
      <c r="AN165" s="22"/>
      <c r="AO165" s="22"/>
      <c r="AP165" s="22"/>
      <c r="AQ165" s="224"/>
      <c r="AR165" s="224"/>
      <c r="AS165" s="224"/>
      <c r="AT165" s="22"/>
      <c r="AU165" s="22"/>
      <c r="AV165" s="22"/>
      <c r="AW165" s="22"/>
      <c r="AX165" s="22"/>
      <c r="AY165" s="22"/>
      <c r="AZ165" s="222"/>
      <c r="BA165" s="222"/>
      <c r="BB165" s="22"/>
      <c r="BC165" s="222"/>
      <c r="BD165" s="222"/>
      <c r="BE165" s="222"/>
      <c r="BF165" s="222"/>
      <c r="BG165" s="222"/>
      <c r="BH165" s="22"/>
      <c r="BI165" s="22"/>
      <c r="BJ165" s="222"/>
      <c r="BK165" s="222"/>
      <c r="BL165" s="222"/>
      <c r="BM165" s="22"/>
      <c r="BN165" s="22"/>
      <c r="BO165" s="224"/>
      <c r="BP165" s="22"/>
      <c r="BQ165" s="22"/>
      <c r="BR165" s="22"/>
    </row>
    <row r="166" spans="35:70" s="536" customFormat="1">
      <c r="AI166" s="22"/>
      <c r="AJ166" s="22"/>
      <c r="AK166" s="22"/>
      <c r="AL166" s="22"/>
      <c r="AM166" s="22"/>
      <c r="AN166" s="22"/>
      <c r="AO166" s="22"/>
      <c r="AP166" s="22"/>
      <c r="AQ166" s="224"/>
      <c r="AR166" s="224"/>
      <c r="AS166" s="224"/>
      <c r="AT166" s="22"/>
      <c r="AU166" s="22"/>
      <c r="AV166" s="22"/>
      <c r="AW166" s="22"/>
      <c r="AX166" s="22"/>
      <c r="AY166" s="22"/>
      <c r="AZ166" s="222"/>
      <c r="BA166" s="222"/>
      <c r="BB166" s="22"/>
      <c r="BC166" s="222"/>
      <c r="BD166" s="222"/>
      <c r="BE166" s="222"/>
      <c r="BF166" s="222"/>
      <c r="BG166" s="222"/>
      <c r="BH166" s="22"/>
      <c r="BI166" s="22"/>
      <c r="BJ166" s="222"/>
      <c r="BK166" s="222"/>
      <c r="BL166" s="222"/>
      <c r="BM166" s="22"/>
      <c r="BN166" s="22"/>
      <c r="BO166" s="224"/>
      <c r="BP166" s="22"/>
      <c r="BQ166" s="22"/>
      <c r="BR166" s="22"/>
    </row>
    <row r="167" spans="35:70" s="536" customFormat="1">
      <c r="AI167" s="22"/>
      <c r="AJ167" s="22"/>
      <c r="AK167" s="22"/>
      <c r="AL167" s="22"/>
      <c r="AM167" s="22"/>
      <c r="AN167" s="22"/>
      <c r="AO167" s="22"/>
      <c r="AP167" s="22"/>
      <c r="AQ167" s="224"/>
      <c r="AR167" s="224"/>
      <c r="AS167" s="224"/>
      <c r="AT167" s="22"/>
      <c r="AU167" s="22"/>
      <c r="AV167" s="22"/>
      <c r="AW167" s="22"/>
      <c r="AX167" s="22"/>
      <c r="AY167" s="22"/>
      <c r="AZ167" s="222"/>
      <c r="BA167" s="222"/>
      <c r="BB167" s="22"/>
      <c r="BC167" s="222"/>
      <c r="BD167" s="222"/>
      <c r="BE167" s="222"/>
      <c r="BF167" s="222"/>
      <c r="BG167" s="222"/>
      <c r="BH167" s="22"/>
      <c r="BI167" s="22"/>
      <c r="BJ167" s="222"/>
      <c r="BK167" s="222"/>
      <c r="BL167" s="222"/>
      <c r="BM167" s="22"/>
      <c r="BN167" s="22"/>
      <c r="BO167" s="224"/>
      <c r="BP167" s="22"/>
      <c r="BQ167" s="22"/>
      <c r="BR167" s="22"/>
    </row>
    <row r="168" spans="35:70" s="536" customFormat="1">
      <c r="AI168" s="22"/>
      <c r="AJ168" s="22"/>
      <c r="AK168" s="22"/>
      <c r="AL168" s="22"/>
      <c r="AM168" s="22"/>
      <c r="AN168" s="22"/>
      <c r="AO168" s="22"/>
      <c r="AP168" s="22"/>
      <c r="AQ168" s="224"/>
      <c r="AR168" s="224"/>
      <c r="AS168" s="224"/>
      <c r="AT168" s="22"/>
      <c r="AU168" s="22"/>
      <c r="AV168" s="22"/>
      <c r="AW168" s="22"/>
      <c r="AX168" s="22"/>
      <c r="AY168" s="22"/>
      <c r="AZ168" s="222"/>
      <c r="BA168" s="222"/>
      <c r="BB168" s="22"/>
      <c r="BC168" s="222"/>
      <c r="BD168" s="222"/>
      <c r="BE168" s="222"/>
      <c r="BF168" s="222"/>
      <c r="BG168" s="222"/>
      <c r="BH168" s="22"/>
      <c r="BI168" s="22"/>
      <c r="BJ168" s="222"/>
      <c r="BK168" s="222"/>
      <c r="BL168" s="222"/>
      <c r="BM168" s="22"/>
      <c r="BN168" s="22"/>
      <c r="BO168" s="224"/>
      <c r="BP168" s="22"/>
      <c r="BQ168" s="22"/>
      <c r="BR168" s="22"/>
    </row>
    <row r="169" spans="35:70" s="536" customFormat="1">
      <c r="AI169" s="22"/>
      <c r="AJ169" s="22"/>
      <c r="AK169" s="22"/>
      <c r="AL169" s="22"/>
      <c r="AM169" s="22"/>
      <c r="AN169" s="22"/>
      <c r="AO169" s="22"/>
      <c r="AP169" s="22"/>
      <c r="AQ169" s="224"/>
      <c r="AR169" s="224"/>
      <c r="AS169" s="224"/>
      <c r="AT169" s="22"/>
      <c r="AU169" s="22"/>
      <c r="AV169" s="22"/>
      <c r="AW169" s="22"/>
      <c r="AX169" s="22"/>
      <c r="AY169" s="22"/>
      <c r="AZ169" s="222"/>
      <c r="BA169" s="222"/>
      <c r="BB169" s="22"/>
      <c r="BC169" s="222"/>
      <c r="BD169" s="222"/>
      <c r="BE169" s="222"/>
      <c r="BF169" s="222"/>
      <c r="BG169" s="222"/>
      <c r="BH169" s="22"/>
      <c r="BI169" s="22"/>
      <c r="BJ169" s="222"/>
      <c r="BK169" s="222"/>
      <c r="BL169" s="222"/>
      <c r="BM169" s="22"/>
      <c r="BN169" s="22"/>
      <c r="BO169" s="224"/>
      <c r="BP169" s="22"/>
      <c r="BQ169" s="22"/>
      <c r="BR169" s="22"/>
    </row>
    <row r="170" spans="35:70" s="536" customFormat="1">
      <c r="AI170" s="22"/>
      <c r="AJ170" s="22"/>
      <c r="AK170" s="22"/>
      <c r="AL170" s="22"/>
      <c r="AM170" s="22"/>
      <c r="AN170" s="22"/>
      <c r="AO170" s="22"/>
      <c r="AP170" s="22"/>
      <c r="AQ170" s="224"/>
      <c r="AR170" s="224"/>
      <c r="AS170" s="224"/>
      <c r="AT170" s="22"/>
      <c r="AU170" s="22"/>
      <c r="AV170" s="22"/>
      <c r="AW170" s="22"/>
      <c r="AX170" s="22"/>
      <c r="AY170" s="22"/>
      <c r="AZ170" s="222"/>
      <c r="BA170" s="222"/>
      <c r="BB170" s="22"/>
      <c r="BC170" s="222"/>
      <c r="BD170" s="222"/>
      <c r="BE170" s="222"/>
      <c r="BF170" s="222"/>
      <c r="BG170" s="222"/>
      <c r="BH170" s="22"/>
      <c r="BI170" s="22"/>
      <c r="BJ170" s="222"/>
      <c r="BK170" s="222"/>
      <c r="BL170" s="222"/>
      <c r="BM170" s="22"/>
      <c r="BN170" s="22"/>
      <c r="BO170" s="224"/>
      <c r="BP170" s="22"/>
      <c r="BQ170" s="22"/>
      <c r="BR170" s="22"/>
    </row>
    <row r="171" spans="35:70" s="536" customFormat="1">
      <c r="AI171" s="22"/>
      <c r="AJ171" s="22"/>
      <c r="AK171" s="22"/>
      <c r="AL171" s="22"/>
      <c r="AM171" s="22"/>
      <c r="AN171" s="22"/>
      <c r="AO171" s="22"/>
      <c r="AP171" s="22"/>
      <c r="AQ171" s="224"/>
      <c r="AR171" s="224"/>
      <c r="AS171" s="224"/>
      <c r="AT171" s="22"/>
      <c r="AU171" s="22"/>
      <c r="AV171" s="22"/>
      <c r="AW171" s="22"/>
      <c r="AX171" s="22"/>
      <c r="AY171" s="22"/>
      <c r="AZ171" s="222"/>
      <c r="BA171" s="222"/>
      <c r="BB171" s="22"/>
      <c r="BC171" s="222"/>
      <c r="BD171" s="222"/>
      <c r="BE171" s="222"/>
      <c r="BF171" s="222"/>
      <c r="BG171" s="222"/>
      <c r="BH171" s="22"/>
      <c r="BI171" s="22"/>
      <c r="BJ171" s="222"/>
      <c r="BK171" s="222"/>
      <c r="BL171" s="222"/>
      <c r="BM171" s="22"/>
      <c r="BN171" s="22"/>
      <c r="BO171" s="224"/>
      <c r="BP171" s="22"/>
      <c r="BQ171" s="22"/>
      <c r="BR171" s="22"/>
    </row>
    <row r="172" spans="35:70" s="536" customFormat="1">
      <c r="AI172" s="22"/>
      <c r="AJ172" s="22"/>
      <c r="AK172" s="22"/>
      <c r="AL172" s="22"/>
      <c r="AM172" s="22"/>
      <c r="AN172" s="22"/>
      <c r="AO172" s="22"/>
      <c r="AP172" s="22"/>
      <c r="AQ172" s="224"/>
      <c r="AR172" s="224"/>
      <c r="AS172" s="224"/>
      <c r="AT172" s="22"/>
      <c r="AU172" s="22"/>
      <c r="AV172" s="22"/>
      <c r="AW172" s="22"/>
      <c r="AX172" s="22"/>
      <c r="AY172" s="22"/>
      <c r="AZ172" s="222"/>
      <c r="BA172" s="222"/>
      <c r="BB172" s="22"/>
      <c r="BC172" s="222"/>
      <c r="BD172" s="222"/>
      <c r="BE172" s="222"/>
      <c r="BF172" s="222"/>
      <c r="BG172" s="222"/>
      <c r="BH172" s="22"/>
      <c r="BI172" s="22"/>
      <c r="BJ172" s="222"/>
      <c r="BK172" s="222"/>
      <c r="BL172" s="222"/>
      <c r="BM172" s="22"/>
      <c r="BN172" s="22"/>
      <c r="BO172" s="224"/>
      <c r="BP172" s="22"/>
      <c r="BQ172" s="22"/>
      <c r="BR172" s="22"/>
    </row>
    <row r="173" spans="35:70" s="536" customFormat="1">
      <c r="AI173" s="22"/>
      <c r="AJ173" s="22"/>
      <c r="AK173" s="22"/>
      <c r="AL173" s="22"/>
      <c r="AM173" s="22"/>
      <c r="AN173" s="22"/>
      <c r="AO173" s="22"/>
      <c r="AP173" s="22"/>
      <c r="AQ173" s="224"/>
      <c r="AR173" s="224"/>
      <c r="AS173" s="224"/>
      <c r="AT173" s="22"/>
      <c r="AU173" s="22"/>
      <c r="AV173" s="22"/>
      <c r="AW173" s="22"/>
      <c r="AX173" s="22"/>
      <c r="AY173" s="22"/>
      <c r="AZ173" s="222"/>
      <c r="BA173" s="222"/>
      <c r="BB173" s="22"/>
      <c r="BC173" s="222"/>
      <c r="BD173" s="222"/>
      <c r="BE173" s="222"/>
      <c r="BF173" s="222"/>
      <c r="BG173" s="222"/>
      <c r="BH173" s="22"/>
      <c r="BI173" s="22"/>
      <c r="BJ173" s="222"/>
      <c r="BK173" s="222"/>
      <c r="BL173" s="222"/>
      <c r="BM173" s="22"/>
      <c r="BN173" s="22"/>
      <c r="BO173" s="224"/>
      <c r="BP173" s="22"/>
      <c r="BQ173" s="22"/>
      <c r="BR173" s="22"/>
    </row>
    <row r="174" spans="35:70" s="536" customFormat="1">
      <c r="AI174" s="22"/>
      <c r="AJ174" s="22"/>
      <c r="AK174" s="22"/>
      <c r="AL174" s="22"/>
      <c r="AM174" s="22"/>
      <c r="AN174" s="22"/>
      <c r="AO174" s="22"/>
      <c r="AP174" s="22"/>
      <c r="AQ174" s="224"/>
      <c r="AR174" s="224"/>
      <c r="AS174" s="224"/>
      <c r="AT174" s="22"/>
      <c r="AU174" s="22"/>
      <c r="AV174" s="22"/>
      <c r="AW174" s="22"/>
      <c r="AX174" s="22"/>
      <c r="AY174" s="22"/>
      <c r="AZ174" s="222"/>
      <c r="BA174" s="222"/>
      <c r="BB174" s="22"/>
      <c r="BC174" s="222"/>
      <c r="BD174" s="222"/>
      <c r="BE174" s="222"/>
      <c r="BF174" s="222"/>
      <c r="BG174" s="222"/>
      <c r="BH174" s="22"/>
      <c r="BI174" s="22"/>
      <c r="BJ174" s="222"/>
      <c r="BK174" s="222"/>
      <c r="BL174" s="222"/>
      <c r="BM174" s="22"/>
      <c r="BN174" s="22"/>
      <c r="BO174" s="224"/>
      <c r="BP174" s="22"/>
      <c r="BQ174" s="22"/>
      <c r="BR174" s="22"/>
    </row>
    <row r="175" spans="35:70" s="536" customFormat="1">
      <c r="AI175" s="22"/>
      <c r="AJ175" s="22"/>
      <c r="AK175" s="22"/>
      <c r="AL175" s="22"/>
      <c r="AM175" s="22"/>
      <c r="AN175" s="22"/>
      <c r="AO175" s="22"/>
      <c r="AP175" s="22"/>
      <c r="AQ175" s="224"/>
      <c r="AR175" s="224"/>
      <c r="AS175" s="224"/>
      <c r="AT175" s="22"/>
      <c r="AU175" s="22"/>
      <c r="AV175" s="22"/>
      <c r="AW175" s="22"/>
      <c r="AX175" s="22"/>
      <c r="AY175" s="22"/>
      <c r="AZ175" s="222"/>
      <c r="BA175" s="222"/>
      <c r="BB175" s="22"/>
      <c r="BC175" s="222"/>
      <c r="BD175" s="222"/>
      <c r="BE175" s="222"/>
      <c r="BF175" s="222"/>
      <c r="BG175" s="222"/>
      <c r="BH175" s="22"/>
      <c r="BI175" s="22"/>
      <c r="BJ175" s="222"/>
      <c r="BK175" s="222"/>
      <c r="BL175" s="222"/>
      <c r="BM175" s="22"/>
      <c r="BN175" s="22"/>
      <c r="BO175" s="224"/>
      <c r="BP175" s="22"/>
      <c r="BQ175" s="22"/>
      <c r="BR175" s="22"/>
    </row>
    <row r="176" spans="35:70" s="536" customFormat="1">
      <c r="AI176" s="22"/>
      <c r="AJ176" s="22"/>
      <c r="AK176" s="22"/>
      <c r="AL176" s="22"/>
      <c r="AM176" s="22"/>
      <c r="AN176" s="22"/>
      <c r="AO176" s="22"/>
      <c r="AP176" s="22"/>
      <c r="AQ176" s="224"/>
      <c r="AR176" s="224"/>
      <c r="AS176" s="224"/>
      <c r="AT176" s="22"/>
      <c r="AU176" s="22"/>
      <c r="AV176" s="22"/>
      <c r="AW176" s="22"/>
      <c r="AX176" s="22"/>
      <c r="AY176" s="22"/>
      <c r="AZ176" s="222"/>
      <c r="BA176" s="222"/>
      <c r="BB176" s="22"/>
      <c r="BC176" s="222"/>
      <c r="BD176" s="222"/>
      <c r="BE176" s="222"/>
      <c r="BF176" s="222"/>
      <c r="BG176" s="222"/>
      <c r="BH176" s="22"/>
      <c r="BI176" s="22"/>
      <c r="BJ176" s="222"/>
      <c r="BK176" s="222"/>
      <c r="BL176" s="222"/>
      <c r="BM176" s="22"/>
      <c r="BN176" s="22"/>
      <c r="BO176" s="224"/>
      <c r="BP176" s="22"/>
      <c r="BQ176" s="22"/>
      <c r="BR176" s="22"/>
    </row>
    <row r="177" spans="35:86">
      <c r="AI177" s="22"/>
      <c r="AJ177" s="22"/>
      <c r="AK177" s="22"/>
      <c r="AL177" s="22"/>
      <c r="AM177" s="22"/>
      <c r="AN177" s="22"/>
      <c r="AO177" s="22"/>
      <c r="AP177" s="22"/>
      <c r="AQ177" s="224"/>
      <c r="AR177" s="224"/>
      <c r="AS177" s="224"/>
      <c r="AT177" s="22"/>
      <c r="AU177" s="22"/>
      <c r="AV177" s="22"/>
      <c r="AW177" s="22"/>
      <c r="AX177" s="22"/>
      <c r="AY177" s="22"/>
      <c r="AZ177" s="222"/>
      <c r="BA177" s="222"/>
      <c r="BB177" s="22"/>
      <c r="BC177" s="222"/>
      <c r="BD177" s="222"/>
      <c r="BE177" s="222"/>
      <c r="BF177" s="222"/>
      <c r="BG177" s="222"/>
      <c r="BH177" s="22"/>
      <c r="BI177" s="22"/>
      <c r="BJ177" s="222"/>
      <c r="BK177" s="222"/>
      <c r="BL177" s="222"/>
      <c r="BM177" s="22"/>
      <c r="BN177" s="22"/>
      <c r="BO177" s="224"/>
      <c r="BP177" s="22"/>
      <c r="BQ177" s="22"/>
      <c r="BR177" s="22"/>
      <c r="BY177"/>
      <c r="CA177"/>
      <c r="CB177"/>
      <c r="CH177"/>
    </row>
    <row r="178" spans="35:86">
      <c r="AI178" s="22"/>
      <c r="AJ178" s="22"/>
      <c r="AK178" s="22"/>
      <c r="AL178" s="22"/>
      <c r="AM178" s="22"/>
      <c r="AN178" s="22"/>
      <c r="AO178" s="22"/>
      <c r="AP178" s="22"/>
      <c r="AQ178" s="224"/>
      <c r="AR178" s="224"/>
      <c r="AS178" s="224"/>
      <c r="AT178" s="22"/>
      <c r="AU178" s="22"/>
      <c r="AV178" s="22"/>
      <c r="AW178" s="22"/>
      <c r="AX178" s="22"/>
      <c r="AY178" s="22"/>
      <c r="AZ178" s="222"/>
      <c r="BA178" s="222"/>
      <c r="BB178" s="22"/>
      <c r="BC178" s="222"/>
      <c r="BD178" s="222"/>
      <c r="BE178" s="222"/>
      <c r="BF178" s="222"/>
      <c r="BG178" s="222"/>
      <c r="BH178" s="22"/>
      <c r="BI178" s="22"/>
      <c r="BJ178" s="222"/>
      <c r="BK178" s="222"/>
      <c r="BL178" s="222"/>
      <c r="BM178" s="22"/>
      <c r="BN178" s="22"/>
      <c r="BO178" s="224"/>
      <c r="BP178" s="22"/>
      <c r="BQ178" s="22"/>
      <c r="BR178" s="22"/>
      <c r="BY178"/>
      <c r="CA178"/>
      <c r="CB178"/>
      <c r="CH178"/>
    </row>
    <row r="179" spans="35:86">
      <c r="AI179" s="22"/>
      <c r="AJ179" s="22"/>
      <c r="AK179" s="22"/>
      <c r="AL179" s="22"/>
      <c r="AM179" s="22"/>
      <c r="AN179" s="22"/>
      <c r="AO179" s="22"/>
      <c r="AP179" s="22"/>
      <c r="AQ179" s="224"/>
      <c r="AR179" s="224"/>
      <c r="AS179" s="224"/>
      <c r="AT179" s="22"/>
      <c r="AU179" s="22"/>
      <c r="AV179" s="22"/>
      <c r="AW179" s="22"/>
      <c r="AX179" s="22"/>
      <c r="AY179" s="22"/>
      <c r="AZ179" s="222"/>
      <c r="BA179" s="222"/>
      <c r="BB179" s="22"/>
      <c r="BC179" s="222"/>
      <c r="BD179" s="222"/>
      <c r="BE179" s="222"/>
      <c r="BF179" s="222"/>
      <c r="BG179" s="222"/>
      <c r="BH179" s="22"/>
      <c r="BI179" s="22"/>
      <c r="BJ179" s="222"/>
      <c r="BK179" s="222"/>
      <c r="BL179" s="222"/>
      <c r="BM179" s="22"/>
      <c r="BN179" s="22"/>
      <c r="BO179" s="224"/>
      <c r="BP179" s="22"/>
      <c r="BQ179" s="22"/>
      <c r="BR179" s="22"/>
      <c r="BY179"/>
      <c r="CA179"/>
      <c r="CB179"/>
      <c r="CH179"/>
    </row>
    <row r="180" spans="35:86">
      <c r="AI180" s="22"/>
      <c r="AJ180" s="22"/>
      <c r="AK180" s="22"/>
      <c r="AL180" s="22"/>
      <c r="AM180" s="22"/>
      <c r="AN180" s="22"/>
      <c r="AO180" s="22"/>
      <c r="AP180" s="22"/>
      <c r="AQ180" s="224"/>
      <c r="AR180" s="224"/>
      <c r="AS180" s="224"/>
      <c r="AT180" s="22"/>
      <c r="AU180" s="22"/>
      <c r="AV180" s="22"/>
      <c r="AW180" s="22"/>
      <c r="AX180" s="22"/>
      <c r="AY180" s="22"/>
      <c r="AZ180" s="222"/>
      <c r="BA180" s="222"/>
      <c r="BB180" s="22"/>
      <c r="BC180" s="222"/>
      <c r="BD180" s="222"/>
      <c r="BE180" s="222"/>
      <c r="BF180" s="222"/>
      <c r="BG180" s="222"/>
      <c r="BH180" s="22"/>
      <c r="BI180" s="22"/>
      <c r="BJ180" s="222"/>
      <c r="BK180" s="222"/>
      <c r="BL180" s="222"/>
      <c r="BM180" s="22"/>
      <c r="BN180" s="22"/>
      <c r="BO180" s="224"/>
      <c r="BP180" s="22"/>
      <c r="BQ180" s="22"/>
      <c r="BR180" s="22"/>
      <c r="BY180"/>
      <c r="CA180"/>
      <c r="CB180"/>
      <c r="CH180"/>
    </row>
    <row r="181" spans="35:86">
      <c r="AI181" s="22"/>
      <c r="AJ181" s="22"/>
      <c r="AK181" s="22"/>
      <c r="AL181" s="22"/>
      <c r="AM181" s="22"/>
      <c r="AN181" s="22"/>
      <c r="AO181" s="22"/>
      <c r="AP181" s="22"/>
      <c r="AQ181" s="224"/>
      <c r="AR181" s="224"/>
      <c r="AS181" s="224"/>
      <c r="AT181" s="22"/>
      <c r="AU181" s="22"/>
      <c r="AV181" s="22"/>
      <c r="AW181" s="22"/>
      <c r="AX181" s="22"/>
      <c r="AY181" s="22"/>
      <c r="AZ181" s="222"/>
      <c r="BA181" s="222"/>
      <c r="BB181" s="22"/>
      <c r="BC181" s="222"/>
      <c r="BD181" s="222"/>
      <c r="BE181" s="222"/>
      <c r="BF181" s="222"/>
      <c r="BG181" s="222"/>
      <c r="BH181" s="22"/>
      <c r="BI181" s="22"/>
      <c r="BJ181" s="222"/>
      <c r="BK181" s="222"/>
      <c r="BL181" s="222"/>
      <c r="BM181" s="22"/>
      <c r="BN181" s="22"/>
      <c r="BO181" s="224"/>
      <c r="BP181" s="22"/>
      <c r="BQ181" s="22"/>
      <c r="BR181" s="22"/>
      <c r="BY181"/>
      <c r="CA181"/>
      <c r="CB181"/>
      <c r="CH181"/>
    </row>
    <row r="182" spans="35:86">
      <c r="AI182" s="22"/>
      <c r="AJ182" s="22"/>
      <c r="AK182" s="22"/>
      <c r="AL182" s="22"/>
      <c r="AM182" s="22"/>
      <c r="AN182" s="22"/>
      <c r="AO182" s="22"/>
      <c r="AP182" s="22"/>
      <c r="AQ182" s="224"/>
      <c r="AR182" s="224"/>
      <c r="AS182" s="224"/>
      <c r="AT182" s="22"/>
      <c r="AU182" s="22"/>
      <c r="AV182" s="22"/>
      <c r="AW182" s="22"/>
      <c r="AX182" s="22"/>
      <c r="AY182" s="22"/>
      <c r="AZ182" s="222"/>
      <c r="BA182" s="222"/>
      <c r="BB182" s="22"/>
      <c r="BC182" s="222"/>
      <c r="BD182" s="222"/>
      <c r="BE182" s="222"/>
      <c r="BF182" s="222"/>
      <c r="BG182" s="222"/>
      <c r="BH182" s="22"/>
      <c r="BI182" s="22"/>
      <c r="BJ182" s="222"/>
      <c r="BK182" s="222"/>
      <c r="BL182" s="222"/>
      <c r="BM182" s="22"/>
      <c r="BN182" s="22"/>
      <c r="BO182" s="224"/>
      <c r="BP182" s="22"/>
      <c r="BQ182" s="22"/>
      <c r="BR182" s="22"/>
      <c r="BY182"/>
      <c r="CA182"/>
      <c r="CB182"/>
      <c r="CH182"/>
    </row>
    <row r="183" spans="35:86">
      <c r="AI183" s="22"/>
      <c r="AJ183" s="22"/>
      <c r="AK183" s="22"/>
      <c r="AL183" s="22"/>
      <c r="AM183" s="22"/>
      <c r="AN183" s="22"/>
      <c r="AO183" s="22"/>
      <c r="AP183" s="22"/>
      <c r="AQ183" s="224"/>
      <c r="AR183" s="224"/>
      <c r="AS183" s="224"/>
      <c r="AT183" s="22"/>
      <c r="AU183" s="22"/>
      <c r="AV183" s="22"/>
      <c r="AW183" s="22"/>
      <c r="AX183" s="22"/>
      <c r="AY183" s="22"/>
      <c r="AZ183" s="222"/>
      <c r="BA183" s="222"/>
      <c r="BB183" s="22"/>
      <c r="BC183" s="222"/>
      <c r="BD183" s="222"/>
      <c r="BE183" s="222"/>
      <c r="BF183" s="222"/>
      <c r="BG183" s="222"/>
      <c r="BH183" s="22"/>
      <c r="BI183" s="22"/>
      <c r="BJ183" s="222"/>
      <c r="BK183" s="222"/>
      <c r="BL183" s="222"/>
      <c r="BM183" s="22"/>
      <c r="BN183" s="22"/>
      <c r="BO183" s="224"/>
      <c r="BP183" s="22"/>
      <c r="BQ183" s="22"/>
      <c r="BR183" s="22"/>
      <c r="BY183"/>
      <c r="CA183"/>
      <c r="CB183"/>
      <c r="CH183"/>
    </row>
    <row r="184" spans="35:86">
      <c r="AI184" s="22"/>
      <c r="AJ184" s="22"/>
      <c r="AK184" s="22"/>
      <c r="AL184" s="22"/>
      <c r="AM184" s="22"/>
      <c r="AN184" s="22"/>
      <c r="AO184" s="22"/>
      <c r="AP184" s="22"/>
      <c r="AQ184" s="224"/>
      <c r="AR184" s="224"/>
      <c r="AS184" s="224"/>
      <c r="AT184" s="22"/>
      <c r="AU184" s="22"/>
      <c r="AV184" s="22"/>
      <c r="AW184" s="22"/>
      <c r="AX184" s="22"/>
      <c r="AY184" s="22"/>
      <c r="AZ184" s="222"/>
      <c r="BA184" s="222"/>
      <c r="BB184" s="22"/>
      <c r="BC184" s="222"/>
      <c r="BD184" s="222"/>
      <c r="BE184" s="222"/>
      <c r="BF184" s="222"/>
      <c r="BG184" s="222"/>
      <c r="BH184" s="22"/>
      <c r="BI184" s="22"/>
      <c r="BJ184" s="222"/>
      <c r="BK184" s="222"/>
      <c r="BL184" s="222"/>
      <c r="BM184" s="22"/>
      <c r="BN184" s="22"/>
      <c r="BO184" s="224"/>
      <c r="BP184" s="22"/>
      <c r="BQ184" s="22"/>
      <c r="BR184" s="22"/>
      <c r="BY184"/>
      <c r="CA184"/>
      <c r="CB184"/>
      <c r="CH184"/>
    </row>
    <row r="185" spans="35:86">
      <c r="AI185" s="22"/>
      <c r="AJ185" s="22"/>
      <c r="AK185" s="22"/>
      <c r="AL185" s="22"/>
      <c r="AM185" s="22"/>
      <c r="AN185" s="22"/>
      <c r="AO185" s="22"/>
      <c r="AP185" s="22"/>
      <c r="AQ185" s="224"/>
      <c r="AR185" s="224"/>
      <c r="AS185" s="224"/>
      <c r="AT185" s="22"/>
      <c r="AU185" s="22"/>
      <c r="AV185" s="22"/>
      <c r="AW185" s="22"/>
      <c r="AX185" s="22"/>
      <c r="AY185" s="22"/>
      <c r="AZ185" s="222"/>
      <c r="BA185" s="222"/>
      <c r="BB185" s="22"/>
      <c r="BC185" s="222"/>
      <c r="BD185" s="222"/>
      <c r="BE185" s="222"/>
      <c r="BF185" s="222"/>
      <c r="BG185" s="222"/>
      <c r="BH185" s="22"/>
      <c r="BI185" s="22"/>
      <c r="BJ185" s="222"/>
      <c r="BK185" s="222"/>
      <c r="BL185" s="222"/>
      <c r="BM185" s="22"/>
      <c r="BN185" s="22"/>
      <c r="BO185" s="224"/>
      <c r="BP185" s="22"/>
      <c r="BQ185" s="22"/>
      <c r="BR185" s="22"/>
      <c r="BY185"/>
      <c r="CA185"/>
      <c r="CB185"/>
      <c r="CH185"/>
    </row>
    <row r="186" spans="35:86">
      <c r="AI186" s="22"/>
      <c r="AJ186" s="22"/>
      <c r="AK186" s="22"/>
      <c r="AL186" s="22"/>
      <c r="AM186" s="22"/>
      <c r="AN186" s="22"/>
      <c r="AO186" s="22"/>
      <c r="AP186" s="22"/>
      <c r="AQ186" s="224"/>
      <c r="AR186" s="224"/>
      <c r="AS186" s="224"/>
      <c r="AT186" s="22"/>
      <c r="AU186" s="22"/>
      <c r="AV186" s="22"/>
      <c r="AW186" s="22"/>
      <c r="AX186" s="22"/>
      <c r="AY186" s="22"/>
      <c r="AZ186" s="222"/>
      <c r="BA186" s="222"/>
      <c r="BB186" s="22"/>
      <c r="BC186" s="222"/>
      <c r="BD186" s="222"/>
      <c r="BE186" s="222"/>
      <c r="BF186" s="222"/>
      <c r="BG186" s="222"/>
      <c r="BH186" s="22"/>
      <c r="BI186" s="22"/>
      <c r="BJ186" s="222"/>
      <c r="BK186" s="222"/>
      <c r="BL186" s="222"/>
      <c r="BM186" s="22"/>
      <c r="BN186" s="22"/>
      <c r="BO186" s="224"/>
      <c r="BP186" s="22"/>
      <c r="BQ186" s="22"/>
      <c r="BR186" s="22"/>
      <c r="BY186"/>
      <c r="CA186"/>
      <c r="CB186"/>
      <c r="CH186"/>
    </row>
    <row r="187" spans="35:86">
      <c r="AI187" s="22"/>
      <c r="AJ187" s="22"/>
      <c r="AK187" s="22"/>
      <c r="AL187" s="22"/>
      <c r="AM187" s="22"/>
      <c r="AN187" s="22"/>
      <c r="AO187" s="22"/>
      <c r="AP187" s="22"/>
      <c r="AQ187" s="224"/>
      <c r="AR187" s="224"/>
      <c r="AS187" s="224"/>
      <c r="AT187" s="22"/>
      <c r="AU187" s="22"/>
      <c r="AV187" s="22"/>
      <c r="AW187" s="22"/>
      <c r="AX187" s="22"/>
      <c r="AY187" s="22"/>
      <c r="AZ187" s="222"/>
      <c r="BA187" s="222"/>
      <c r="BB187" s="22"/>
      <c r="BC187" s="222"/>
      <c r="BD187" s="222"/>
      <c r="BE187" s="222"/>
      <c r="BF187" s="222"/>
      <c r="BG187" s="222"/>
      <c r="BH187" s="22"/>
      <c r="BI187" s="22"/>
      <c r="BJ187" s="222"/>
      <c r="BK187" s="222"/>
      <c r="BL187" s="222"/>
      <c r="BM187" s="22"/>
      <c r="BN187" s="22"/>
      <c r="BO187" s="224"/>
      <c r="BP187" s="22"/>
      <c r="BQ187" s="22"/>
      <c r="BR187" s="22"/>
      <c r="BY187"/>
      <c r="CA187"/>
      <c r="CB187"/>
      <c r="CH187"/>
    </row>
    <row r="188" spans="35:86">
      <c r="AI188" s="22"/>
      <c r="AJ188" s="22"/>
      <c r="AK188" s="22"/>
      <c r="AL188" s="22"/>
      <c r="AM188" s="22"/>
      <c r="AN188" s="22"/>
      <c r="AO188" s="22"/>
      <c r="AP188" s="22"/>
      <c r="AQ188" s="224"/>
      <c r="AR188" s="224"/>
      <c r="AS188" s="224"/>
      <c r="AT188" s="22"/>
      <c r="AU188" s="22"/>
      <c r="AV188" s="22"/>
      <c r="AW188" s="22"/>
      <c r="AX188" s="22"/>
      <c r="AY188" s="22"/>
      <c r="AZ188" s="222"/>
      <c r="BA188" s="222"/>
      <c r="BB188" s="22"/>
      <c r="BC188" s="222"/>
      <c r="BD188" s="222"/>
      <c r="BE188" s="222"/>
      <c r="BF188" s="222"/>
      <c r="BG188" s="222"/>
      <c r="BH188" s="22"/>
      <c r="BI188" s="22"/>
      <c r="BJ188" s="222"/>
      <c r="BK188" s="222"/>
      <c r="BL188" s="222"/>
      <c r="BM188" s="22"/>
      <c r="BN188" s="22"/>
      <c r="BO188" s="224"/>
      <c r="BP188" s="22"/>
      <c r="BQ188" s="22"/>
      <c r="BR188" s="22"/>
      <c r="BY188"/>
      <c r="CA188"/>
      <c r="CB188"/>
      <c r="CH188"/>
    </row>
    <row r="189" spans="35:86">
      <c r="AI189" s="22"/>
      <c r="AJ189" s="22"/>
      <c r="AK189" s="22"/>
      <c r="AL189" s="22"/>
      <c r="AM189" s="22"/>
      <c r="AN189" s="22"/>
      <c r="AO189" s="22"/>
      <c r="AP189" s="22"/>
      <c r="AQ189" s="224"/>
      <c r="AR189" s="224"/>
      <c r="AS189" s="224"/>
      <c r="AT189" s="22"/>
      <c r="AU189" s="22"/>
      <c r="AV189" s="22"/>
      <c r="AW189" s="22"/>
      <c r="AX189" s="22"/>
      <c r="AY189" s="22"/>
      <c r="AZ189" s="222"/>
      <c r="BA189" s="222"/>
      <c r="BB189" s="22"/>
      <c r="BC189" s="222"/>
      <c r="BD189" s="222"/>
      <c r="BE189" s="222"/>
      <c r="BF189" s="222"/>
      <c r="BG189" s="222"/>
      <c r="BH189" s="22"/>
      <c r="BI189" s="22"/>
      <c r="BJ189" s="222"/>
      <c r="BK189" s="222"/>
      <c r="BL189" s="222"/>
      <c r="BM189" s="22"/>
      <c r="BN189" s="22"/>
      <c r="BO189" s="224"/>
      <c r="BP189" s="22"/>
      <c r="BQ189" s="22"/>
      <c r="BR189" s="22"/>
      <c r="BY189"/>
      <c r="CA189"/>
      <c r="CB189"/>
      <c r="CH189"/>
    </row>
    <row r="190" spans="35:86">
      <c r="AI190" s="22"/>
      <c r="AJ190" s="22"/>
      <c r="AK190" s="22"/>
      <c r="AL190" s="22"/>
      <c r="AM190" s="22"/>
      <c r="AN190" s="22"/>
      <c r="AO190" s="22"/>
      <c r="AP190" s="22"/>
      <c r="AQ190" s="224"/>
      <c r="AR190" s="224"/>
      <c r="AS190" s="224"/>
      <c r="AT190" s="22"/>
      <c r="AU190" s="22"/>
      <c r="AV190" s="22"/>
      <c r="AW190" s="22"/>
      <c r="AX190" s="22"/>
      <c r="AY190" s="22"/>
      <c r="AZ190" s="222"/>
      <c r="BA190" s="222"/>
      <c r="BB190" s="22"/>
      <c r="BC190" s="222"/>
      <c r="BD190" s="222"/>
      <c r="BE190" s="222"/>
      <c r="BF190" s="222"/>
      <c r="BG190" s="222"/>
      <c r="BH190" s="22"/>
      <c r="BI190" s="22"/>
      <c r="BJ190" s="222"/>
      <c r="BK190" s="222"/>
      <c r="BL190" s="222"/>
      <c r="BM190" s="22"/>
      <c r="BN190" s="22"/>
      <c r="BO190" s="224"/>
      <c r="BP190" s="22"/>
      <c r="BQ190" s="22"/>
      <c r="BR190" s="22"/>
      <c r="BY190"/>
      <c r="CA190"/>
      <c r="CB190"/>
      <c r="CH190"/>
    </row>
    <row r="191" spans="35:86">
      <c r="AI191" s="22"/>
      <c r="AJ191" s="22"/>
      <c r="AK191" s="22"/>
      <c r="AL191" s="22"/>
      <c r="AM191" s="22"/>
      <c r="AN191" s="22"/>
      <c r="AO191" s="22"/>
      <c r="AP191" s="22"/>
      <c r="AQ191" s="224"/>
      <c r="AR191" s="224"/>
      <c r="AS191" s="224"/>
      <c r="AT191" s="22"/>
      <c r="AU191" s="22"/>
      <c r="AV191" s="22"/>
      <c r="AW191" s="22"/>
      <c r="AX191" s="22"/>
      <c r="AY191" s="22"/>
      <c r="AZ191" s="222"/>
      <c r="BA191" s="222"/>
      <c r="BB191" s="22"/>
      <c r="BC191" s="222"/>
      <c r="BD191" s="222"/>
      <c r="BE191" s="222"/>
      <c r="BF191" s="222"/>
      <c r="BG191" s="222"/>
      <c r="BH191" s="22"/>
      <c r="BI191" s="22"/>
      <c r="BJ191" s="222"/>
      <c r="BK191" s="222"/>
      <c r="BL191" s="222"/>
      <c r="BM191" s="22"/>
      <c r="BN191" s="22"/>
      <c r="BO191" s="224"/>
      <c r="BP191" s="22"/>
      <c r="BQ191" s="22"/>
      <c r="BR191" s="22"/>
      <c r="BY191"/>
      <c r="CA191"/>
      <c r="CB191"/>
      <c r="CH191"/>
    </row>
    <row r="192" spans="35:86">
      <c r="AI192" s="22"/>
      <c r="AJ192" s="22"/>
      <c r="AK192" s="22"/>
      <c r="AL192" s="22"/>
      <c r="AM192" s="22"/>
      <c r="AN192" s="22"/>
      <c r="AO192" s="22"/>
      <c r="AP192" s="22"/>
      <c r="AQ192" s="224"/>
      <c r="AR192" s="224"/>
      <c r="AS192" s="224"/>
      <c r="AT192" s="22"/>
      <c r="AU192" s="22"/>
      <c r="AV192" s="22"/>
      <c r="AW192" s="22"/>
      <c r="AX192" s="22"/>
      <c r="AY192" s="22"/>
      <c r="AZ192" s="222"/>
      <c r="BA192" s="222"/>
      <c r="BB192" s="22"/>
      <c r="BC192" s="222"/>
      <c r="BD192" s="222"/>
      <c r="BE192" s="222"/>
      <c r="BF192" s="222"/>
      <c r="BG192" s="222"/>
      <c r="BH192" s="22"/>
      <c r="BI192" s="22"/>
      <c r="BJ192" s="222"/>
      <c r="BK192" s="222"/>
      <c r="BL192" s="222"/>
      <c r="BM192" s="22"/>
      <c r="BN192" s="22"/>
      <c r="BO192" s="224"/>
      <c r="BP192" s="22"/>
      <c r="BQ192" s="22"/>
      <c r="BR192" s="22"/>
      <c r="BY192"/>
      <c r="CA192"/>
      <c r="CB192"/>
      <c r="CH192"/>
    </row>
    <row r="193" spans="35:86">
      <c r="AI193" s="22"/>
      <c r="AJ193" s="22"/>
      <c r="AK193" s="22"/>
      <c r="AL193" s="22"/>
      <c r="AM193" s="22"/>
      <c r="AN193" s="22"/>
      <c r="AO193" s="22"/>
      <c r="AP193" s="22"/>
      <c r="AQ193" s="224"/>
      <c r="AR193" s="224"/>
      <c r="AS193" s="224"/>
      <c r="AT193" s="22"/>
      <c r="AU193" s="22"/>
      <c r="AV193" s="22"/>
      <c r="AW193" s="22"/>
      <c r="AX193" s="22"/>
      <c r="AY193" s="22"/>
      <c r="AZ193" s="222"/>
      <c r="BA193" s="222"/>
      <c r="BB193" s="22"/>
      <c r="BC193" s="222"/>
      <c r="BD193" s="222"/>
      <c r="BE193" s="222"/>
      <c r="BF193" s="222"/>
      <c r="BG193" s="222"/>
      <c r="BH193" s="22"/>
      <c r="BI193" s="22"/>
      <c r="BJ193" s="222"/>
      <c r="BK193" s="222"/>
      <c r="BL193" s="222"/>
      <c r="BM193" s="22"/>
      <c r="BN193" s="22"/>
      <c r="BO193" s="224"/>
      <c r="BP193" s="22"/>
      <c r="BQ193" s="22"/>
      <c r="BR193" s="22"/>
      <c r="BY193"/>
      <c r="CA193"/>
      <c r="CB193"/>
      <c r="CH193"/>
    </row>
    <row r="194" spans="35:86">
      <c r="AI194" s="22"/>
      <c r="AJ194" s="22"/>
      <c r="AK194" s="22"/>
      <c r="AL194" s="22"/>
      <c r="AM194" s="22"/>
      <c r="AN194" s="22"/>
      <c r="AO194" s="22"/>
      <c r="AP194" s="22"/>
      <c r="AQ194" s="224"/>
      <c r="AR194" s="224"/>
      <c r="AS194" s="224"/>
      <c r="AT194" s="22"/>
      <c r="AU194" s="22"/>
      <c r="AV194" s="22"/>
      <c r="AW194" s="22"/>
      <c r="AX194" s="22"/>
      <c r="AY194" s="22"/>
      <c r="AZ194" s="222"/>
      <c r="BA194" s="222"/>
      <c r="BB194" s="22"/>
      <c r="BC194" s="222"/>
      <c r="BD194" s="222"/>
      <c r="BE194" s="222"/>
      <c r="BF194" s="222"/>
      <c r="BG194" s="222"/>
      <c r="BH194" s="22"/>
      <c r="BI194" s="22"/>
      <c r="BJ194" s="222"/>
      <c r="BK194" s="222"/>
      <c r="BL194" s="222"/>
      <c r="BM194" s="22"/>
      <c r="BN194" s="22"/>
      <c r="BO194" s="224"/>
      <c r="BP194" s="22"/>
      <c r="BQ194" s="22"/>
      <c r="BR194" s="22"/>
      <c r="BY194"/>
      <c r="CA194"/>
      <c r="CB194"/>
      <c r="CH194"/>
    </row>
    <row r="195" spans="35:86">
      <c r="AI195" s="22"/>
      <c r="AJ195" s="22"/>
      <c r="AK195" s="22"/>
      <c r="AL195" s="22"/>
      <c r="AM195" s="22"/>
      <c r="AN195" s="22"/>
      <c r="AO195" s="22"/>
      <c r="AP195" s="22"/>
      <c r="AQ195" s="224"/>
      <c r="AR195" s="224"/>
      <c r="AS195" s="224"/>
      <c r="AT195" s="22"/>
      <c r="AU195" s="22"/>
      <c r="AV195" s="22"/>
      <c r="AW195" s="22"/>
      <c r="AX195" s="22"/>
      <c r="AY195" s="22"/>
      <c r="AZ195" s="222"/>
      <c r="BA195" s="222"/>
      <c r="BB195" s="22"/>
      <c r="BC195" s="222"/>
      <c r="BD195" s="222"/>
      <c r="BE195" s="222"/>
      <c r="BF195" s="222"/>
      <c r="BG195" s="222"/>
      <c r="BH195" s="22"/>
      <c r="BI195" s="22"/>
      <c r="BJ195" s="222"/>
      <c r="BK195" s="222"/>
      <c r="BL195" s="222"/>
      <c r="BM195" s="22"/>
      <c r="BN195" s="22"/>
      <c r="BO195" s="224"/>
      <c r="BP195" s="22"/>
      <c r="BQ195" s="22"/>
      <c r="BR195" s="22"/>
      <c r="BY195"/>
      <c r="CA195"/>
      <c r="CB195"/>
      <c r="CH195"/>
    </row>
    <row r="196" spans="35:86">
      <c r="AI196" s="22"/>
      <c r="AJ196" s="22"/>
      <c r="AK196" s="22"/>
      <c r="AL196" s="22"/>
      <c r="AM196" s="22"/>
      <c r="AN196" s="22"/>
      <c r="AO196" s="22"/>
      <c r="AP196" s="22"/>
      <c r="AQ196" s="224"/>
      <c r="AR196" s="224"/>
      <c r="AS196" s="224"/>
      <c r="AT196" s="22"/>
      <c r="AU196" s="22"/>
      <c r="AV196" s="22"/>
      <c r="AW196" s="22"/>
      <c r="AX196" s="22"/>
      <c r="AY196" s="22"/>
      <c r="AZ196" s="222"/>
      <c r="BA196" s="222"/>
      <c r="BB196" s="22"/>
      <c r="BC196" s="222"/>
      <c r="BD196" s="222"/>
      <c r="BE196" s="222"/>
      <c r="BF196" s="222"/>
      <c r="BG196" s="222"/>
      <c r="BH196" s="22"/>
      <c r="BI196" s="22"/>
      <c r="BJ196" s="222"/>
      <c r="BK196" s="222"/>
      <c r="BL196" s="222"/>
      <c r="BM196" s="22"/>
      <c r="BN196" s="22"/>
      <c r="BO196" s="224"/>
      <c r="BP196" s="22"/>
      <c r="BQ196" s="22"/>
      <c r="BR196" s="22"/>
      <c r="BY196"/>
      <c r="CA196"/>
      <c r="CB196"/>
      <c r="CH196"/>
    </row>
    <row r="197" spans="35:86">
      <c r="AI197" s="22"/>
      <c r="AJ197" s="22"/>
      <c r="AK197" s="22"/>
      <c r="AL197" s="22"/>
      <c r="AM197" s="22"/>
      <c r="AN197" s="22"/>
      <c r="AO197" s="22"/>
      <c r="AP197" s="22"/>
      <c r="AQ197" s="224"/>
      <c r="AR197" s="224"/>
      <c r="AS197" s="224"/>
      <c r="AT197" s="22"/>
      <c r="AU197" s="22"/>
      <c r="AV197" s="22"/>
      <c r="AW197" s="22"/>
      <c r="AX197" s="22"/>
      <c r="AY197" s="22"/>
      <c r="AZ197" s="222"/>
      <c r="BA197" s="222"/>
      <c r="BB197" s="22"/>
      <c r="BC197" s="222"/>
      <c r="BD197" s="222"/>
      <c r="BE197" s="222"/>
      <c r="BF197" s="222"/>
      <c r="BG197" s="222"/>
      <c r="BH197" s="22"/>
      <c r="BI197" s="22"/>
      <c r="BJ197" s="222"/>
      <c r="BK197" s="222"/>
      <c r="BL197" s="222"/>
      <c r="BM197" s="22"/>
      <c r="BN197" s="22"/>
      <c r="BO197" s="224"/>
      <c r="BP197" s="22"/>
      <c r="BQ197" s="22"/>
      <c r="BR197" s="22"/>
      <c r="BY197"/>
      <c r="CA197"/>
      <c r="CB197"/>
      <c r="CH197"/>
    </row>
    <row r="198" spans="35:86">
      <c r="AI198" s="22"/>
      <c r="AJ198" s="22"/>
      <c r="AK198" s="22"/>
      <c r="AL198" s="22"/>
      <c r="AM198" s="22"/>
      <c r="AN198" s="22"/>
      <c r="AO198" s="22"/>
      <c r="AP198" s="22"/>
      <c r="AQ198" s="224"/>
      <c r="AR198" s="224"/>
      <c r="AS198" s="224"/>
      <c r="AT198" s="22"/>
      <c r="AU198" s="22"/>
      <c r="AV198" s="22"/>
      <c r="AW198" s="22"/>
      <c r="AX198" s="22"/>
      <c r="AY198" s="22"/>
      <c r="AZ198" s="222"/>
      <c r="BA198" s="222"/>
      <c r="BB198" s="22"/>
      <c r="BC198" s="222"/>
      <c r="BD198" s="222"/>
      <c r="BE198" s="222"/>
      <c r="BF198" s="222"/>
      <c r="BG198" s="222"/>
      <c r="BH198" s="22"/>
      <c r="BI198" s="22"/>
      <c r="BJ198" s="222"/>
      <c r="BK198" s="222"/>
      <c r="BL198" s="222"/>
      <c r="BM198" s="22"/>
      <c r="BN198" s="22"/>
      <c r="BO198" s="224"/>
      <c r="BP198" s="22"/>
      <c r="BQ198" s="22"/>
      <c r="BR198" s="22"/>
      <c r="BY198"/>
      <c r="CA198"/>
      <c r="CB198"/>
      <c r="CH198"/>
    </row>
    <row r="199" spans="35:86">
      <c r="AI199" s="22"/>
      <c r="AJ199" s="22"/>
      <c r="AK199" s="22"/>
      <c r="AL199" s="22"/>
      <c r="AM199" s="22"/>
      <c r="AN199" s="22"/>
      <c r="AO199" s="22"/>
      <c r="AP199" s="22"/>
      <c r="AQ199" s="224"/>
      <c r="AR199" s="224"/>
      <c r="AS199" s="224"/>
      <c r="AT199" s="22"/>
      <c r="AU199" s="22"/>
      <c r="AV199" s="22"/>
      <c r="AW199" s="22"/>
      <c r="AX199" s="22"/>
      <c r="AY199" s="22"/>
      <c r="AZ199" s="222"/>
      <c r="BA199" s="222"/>
      <c r="BB199" s="22"/>
      <c r="BC199" s="222"/>
      <c r="BD199" s="222"/>
      <c r="BE199" s="222"/>
      <c r="BF199" s="222"/>
      <c r="BG199" s="222"/>
      <c r="BH199" s="22"/>
      <c r="BI199" s="22"/>
      <c r="BJ199" s="222"/>
      <c r="BK199" s="222"/>
      <c r="BL199" s="222"/>
      <c r="BM199" s="22"/>
      <c r="BN199" s="22"/>
      <c r="BO199" s="224"/>
      <c r="BP199" s="22"/>
      <c r="BQ199" s="22"/>
      <c r="BR199" s="22"/>
      <c r="BY199"/>
      <c r="CA199"/>
      <c r="CB199"/>
      <c r="CH199"/>
    </row>
    <row r="200" spans="35:86">
      <c r="AI200" s="22"/>
      <c r="AJ200" s="22"/>
      <c r="AK200" s="22"/>
      <c r="AL200" s="22"/>
      <c r="AM200" s="22"/>
      <c r="AN200" s="22"/>
      <c r="AO200" s="22"/>
      <c r="AP200" s="22"/>
      <c r="AQ200" s="224"/>
      <c r="AR200" s="224"/>
      <c r="AS200" s="224"/>
      <c r="AT200" s="22"/>
      <c r="AU200" s="22"/>
      <c r="AV200" s="22"/>
      <c r="AW200" s="22"/>
      <c r="AX200" s="22"/>
      <c r="AY200" s="22"/>
      <c r="AZ200" s="222"/>
      <c r="BA200" s="222"/>
      <c r="BB200" s="22"/>
      <c r="BC200" s="222"/>
      <c r="BD200" s="222"/>
      <c r="BE200" s="222"/>
      <c r="BF200" s="222"/>
      <c r="BG200" s="222"/>
      <c r="BH200" s="22"/>
      <c r="BI200" s="22"/>
      <c r="BJ200" s="222"/>
      <c r="BK200" s="222"/>
      <c r="BL200" s="222"/>
      <c r="BM200" s="22"/>
      <c r="BN200" s="22"/>
      <c r="BO200" s="224"/>
      <c r="BP200" s="22"/>
      <c r="BQ200" s="22"/>
      <c r="BR200" s="22"/>
      <c r="BY200"/>
      <c r="CA200"/>
      <c r="CB200"/>
      <c r="CH200"/>
    </row>
    <row r="201" spans="35:86">
      <c r="AI201" s="22"/>
      <c r="AJ201" s="22"/>
      <c r="AK201" s="22"/>
      <c r="AL201" s="22"/>
      <c r="AM201" s="22"/>
      <c r="AN201" s="22"/>
      <c r="AO201" s="22"/>
      <c r="AP201" s="22"/>
      <c r="AQ201" s="224"/>
      <c r="AR201" s="224"/>
      <c r="AS201" s="224"/>
      <c r="AT201" s="22"/>
      <c r="AU201" s="22"/>
      <c r="AV201" s="22"/>
      <c r="AW201" s="22"/>
      <c r="AX201" s="22"/>
      <c r="AY201" s="22"/>
      <c r="AZ201" s="222"/>
      <c r="BA201" s="222"/>
      <c r="BB201" s="22"/>
      <c r="BC201" s="222"/>
      <c r="BD201" s="222"/>
      <c r="BE201" s="222"/>
      <c r="BF201" s="222"/>
      <c r="BG201" s="222"/>
      <c r="BH201" s="22"/>
      <c r="BI201" s="22"/>
      <c r="BJ201" s="222"/>
      <c r="BK201" s="222"/>
      <c r="BL201" s="222"/>
      <c r="BM201" s="22"/>
      <c r="BN201" s="22"/>
      <c r="BO201" s="224"/>
      <c r="BP201" s="22"/>
      <c r="BQ201" s="22"/>
      <c r="BR201" s="22"/>
      <c r="BY201"/>
      <c r="CA201"/>
      <c r="CB201"/>
      <c r="CH201"/>
    </row>
    <row r="202" spans="35:86">
      <c r="AI202" s="22"/>
      <c r="AJ202" s="22"/>
      <c r="AK202" s="22"/>
      <c r="AL202" s="22"/>
      <c r="AM202" s="22"/>
      <c r="AN202" s="22"/>
      <c r="AO202" s="22"/>
      <c r="AP202" s="22"/>
      <c r="AQ202" s="224"/>
      <c r="AR202" s="224"/>
      <c r="AS202" s="224"/>
      <c r="AT202" s="22"/>
      <c r="AU202" s="22"/>
      <c r="AV202" s="22"/>
      <c r="AW202" s="22"/>
      <c r="AX202" s="22"/>
      <c r="AY202" s="22"/>
      <c r="AZ202" s="222"/>
      <c r="BA202" s="222"/>
      <c r="BB202" s="22"/>
      <c r="BC202" s="222"/>
      <c r="BD202" s="222"/>
      <c r="BE202" s="222"/>
      <c r="BF202" s="222"/>
      <c r="BG202" s="222"/>
      <c r="BH202" s="22"/>
      <c r="BI202" s="22"/>
      <c r="BJ202" s="222"/>
      <c r="BK202" s="222"/>
      <c r="BL202" s="222"/>
      <c r="BM202" s="22"/>
      <c r="BN202" s="22"/>
      <c r="BO202" s="224"/>
      <c r="BP202" s="22"/>
      <c r="BQ202" s="22"/>
      <c r="BR202" s="22"/>
      <c r="BY202"/>
      <c r="CA202"/>
      <c r="CB202"/>
      <c r="CH202"/>
    </row>
    <row r="203" spans="35:86">
      <c r="AI203" s="22"/>
      <c r="AJ203" s="22"/>
      <c r="AK203" s="22"/>
      <c r="AL203" s="22"/>
      <c r="AM203" s="22"/>
      <c r="AN203" s="22"/>
      <c r="AO203" s="22"/>
      <c r="AP203" s="22"/>
      <c r="AQ203" s="224"/>
      <c r="AR203" s="224"/>
      <c r="AS203" s="224"/>
      <c r="AT203" s="22"/>
      <c r="AU203" s="22"/>
      <c r="AV203" s="22"/>
      <c r="AW203" s="22"/>
      <c r="AX203" s="22"/>
      <c r="AY203" s="22"/>
      <c r="AZ203" s="222"/>
      <c r="BA203" s="222"/>
      <c r="BB203" s="22"/>
      <c r="BC203" s="222"/>
      <c r="BD203" s="222"/>
      <c r="BE203" s="222"/>
      <c r="BF203" s="222"/>
      <c r="BG203" s="222"/>
      <c r="BH203" s="22"/>
      <c r="BI203" s="22"/>
      <c r="BJ203" s="222"/>
      <c r="BK203" s="222"/>
      <c r="BL203" s="222"/>
      <c r="BM203" s="22"/>
      <c r="BN203" s="22"/>
      <c r="BO203" s="224"/>
      <c r="BP203" s="22"/>
      <c r="BQ203" s="22"/>
      <c r="BR203" s="22"/>
      <c r="BY203"/>
      <c r="CA203"/>
      <c r="CB203"/>
      <c r="CH203"/>
    </row>
    <row r="204" spans="35:86">
      <c r="AI204" s="22"/>
      <c r="AJ204" s="22"/>
      <c r="AK204" s="22"/>
      <c r="AL204" s="22"/>
      <c r="AM204" s="22"/>
      <c r="AN204" s="22"/>
      <c r="AO204" s="22"/>
      <c r="AP204" s="22"/>
      <c r="AQ204" s="224"/>
      <c r="AR204" s="224"/>
      <c r="AS204" s="224"/>
      <c r="AT204" s="22"/>
      <c r="AU204" s="22"/>
      <c r="AV204" s="22"/>
      <c r="AW204" s="22"/>
      <c r="AX204" s="22"/>
      <c r="AY204" s="22"/>
      <c r="AZ204" s="222"/>
      <c r="BA204" s="222"/>
      <c r="BB204" s="22"/>
      <c r="BC204" s="222"/>
      <c r="BD204" s="222"/>
      <c r="BE204" s="222"/>
      <c r="BF204" s="222"/>
      <c r="BG204" s="222"/>
      <c r="BH204" s="22"/>
      <c r="BI204" s="22"/>
      <c r="BJ204" s="222"/>
      <c r="BK204" s="222"/>
      <c r="BL204" s="222"/>
      <c r="BM204" s="22"/>
      <c r="BN204" s="22"/>
      <c r="BO204" s="224"/>
      <c r="BP204" s="22"/>
      <c r="BQ204" s="22"/>
      <c r="BR204" s="22"/>
      <c r="BY204"/>
      <c r="CA204"/>
      <c r="CB204"/>
      <c r="CH204"/>
    </row>
    <row r="205" spans="35:86">
      <c r="AI205" s="22"/>
      <c r="AJ205" s="22"/>
      <c r="AK205" s="22"/>
      <c r="AL205" s="22"/>
      <c r="AM205" s="22"/>
      <c r="AN205" s="22"/>
      <c r="AO205" s="22"/>
      <c r="AP205" s="22"/>
      <c r="AQ205" s="224"/>
      <c r="AR205" s="224"/>
      <c r="AS205" s="224"/>
      <c r="AT205" s="22"/>
      <c r="AU205" s="22"/>
      <c r="AV205" s="22"/>
      <c r="AW205" s="22"/>
      <c r="AX205" s="22"/>
      <c r="AY205" s="22"/>
      <c r="AZ205" s="222"/>
      <c r="BA205" s="222"/>
      <c r="BB205" s="22"/>
      <c r="BC205" s="222"/>
      <c r="BD205" s="222"/>
      <c r="BE205" s="222"/>
      <c r="BF205" s="222"/>
      <c r="BG205" s="222"/>
      <c r="BH205" s="22"/>
      <c r="BI205" s="22"/>
      <c r="BJ205" s="222"/>
      <c r="BK205" s="222"/>
      <c r="BL205" s="222"/>
      <c r="BM205" s="22"/>
      <c r="BN205" s="22"/>
      <c r="BO205" s="224"/>
      <c r="BP205" s="22"/>
      <c r="BQ205" s="22"/>
      <c r="BR205" s="22"/>
      <c r="BY205"/>
      <c r="CA205"/>
      <c r="CB205"/>
      <c r="CH205"/>
    </row>
    <row r="206" spans="35:86">
      <c r="AI206" s="22"/>
      <c r="AJ206" s="22"/>
      <c r="AK206" s="22"/>
      <c r="AL206" s="22"/>
      <c r="AM206" s="22"/>
      <c r="AN206" s="22"/>
      <c r="AO206" s="22"/>
      <c r="AP206" s="22"/>
      <c r="AQ206" s="224"/>
      <c r="AR206" s="224"/>
      <c r="AS206" s="224"/>
      <c r="AT206" s="22"/>
      <c r="AU206" s="22"/>
      <c r="AV206" s="22"/>
      <c r="AW206" s="22"/>
      <c r="AX206" s="22"/>
      <c r="AY206" s="22"/>
      <c r="AZ206" s="222"/>
      <c r="BA206" s="222"/>
      <c r="BB206" s="22"/>
      <c r="BC206" s="222"/>
      <c r="BD206" s="222"/>
      <c r="BE206" s="222"/>
      <c r="BF206" s="222"/>
      <c r="BG206" s="222"/>
      <c r="BH206" s="22"/>
      <c r="BI206" s="22"/>
      <c r="BJ206" s="222"/>
      <c r="BK206" s="222"/>
      <c r="BL206" s="222"/>
      <c r="BM206" s="22"/>
      <c r="BN206" s="22"/>
      <c r="BO206" s="224"/>
      <c r="BP206" s="22"/>
      <c r="BQ206" s="22"/>
      <c r="BR206" s="22"/>
      <c r="BY206"/>
      <c r="CA206"/>
      <c r="CB206"/>
      <c r="CH206"/>
    </row>
    <row r="207" spans="35:86">
      <c r="AI207" s="22"/>
      <c r="AJ207" s="22"/>
      <c r="AK207" s="22"/>
      <c r="AL207" s="22"/>
      <c r="AM207" s="22"/>
      <c r="AN207" s="22"/>
      <c r="AO207" s="22"/>
      <c r="AP207" s="22"/>
      <c r="AQ207" s="224"/>
      <c r="AR207" s="224"/>
      <c r="AS207" s="224"/>
      <c r="AT207" s="22"/>
      <c r="AU207" s="22"/>
      <c r="AV207" s="22"/>
      <c r="AW207" s="22"/>
      <c r="AX207" s="22"/>
      <c r="AY207" s="22"/>
      <c r="AZ207" s="222"/>
      <c r="BA207" s="222"/>
      <c r="BB207" s="22"/>
      <c r="BC207" s="222"/>
      <c r="BD207" s="222"/>
      <c r="BE207" s="222"/>
      <c r="BF207" s="222"/>
      <c r="BG207" s="222"/>
      <c r="BH207" s="22"/>
      <c r="BI207" s="22"/>
      <c r="BJ207" s="222"/>
      <c r="BK207" s="222"/>
      <c r="BL207" s="222"/>
      <c r="BM207" s="22"/>
      <c r="BN207" s="22"/>
      <c r="BO207" s="224"/>
      <c r="BP207" s="22"/>
      <c r="BQ207" s="22"/>
      <c r="BR207" s="22"/>
      <c r="BY207"/>
      <c r="CA207"/>
      <c r="CB207"/>
      <c r="CH207"/>
    </row>
    <row r="208" spans="35:86">
      <c r="AI208" s="22"/>
      <c r="AJ208" s="22"/>
      <c r="AK208" s="22"/>
      <c r="AL208" s="22"/>
      <c r="AM208" s="22"/>
      <c r="AN208" s="22"/>
      <c r="AO208" s="22"/>
      <c r="AP208" s="22"/>
      <c r="AQ208" s="224"/>
      <c r="AR208" s="224"/>
      <c r="AS208" s="224"/>
      <c r="AT208" s="22"/>
      <c r="AU208" s="22"/>
      <c r="AV208" s="22"/>
      <c r="AW208" s="22"/>
      <c r="AX208" s="22"/>
      <c r="AY208" s="22"/>
      <c r="AZ208" s="222"/>
      <c r="BA208" s="222"/>
      <c r="BB208" s="22"/>
      <c r="BC208" s="222"/>
      <c r="BD208" s="222"/>
      <c r="BE208" s="222"/>
      <c r="BF208" s="222"/>
      <c r="BG208" s="222"/>
      <c r="BH208" s="22"/>
      <c r="BI208" s="22"/>
      <c r="BJ208" s="222"/>
      <c r="BK208" s="222"/>
      <c r="BL208" s="222"/>
      <c r="BM208" s="22"/>
      <c r="BN208" s="22"/>
      <c r="BO208" s="224"/>
      <c r="BP208" s="22"/>
      <c r="BQ208" s="22"/>
      <c r="BR208" s="22"/>
      <c r="BY208"/>
      <c r="CA208"/>
      <c r="CB208"/>
      <c r="CH208"/>
    </row>
    <row r="209" spans="35:86">
      <c r="AI209" s="22"/>
      <c r="AJ209" s="22"/>
      <c r="AK209" s="22"/>
      <c r="AL209" s="22"/>
      <c r="AM209" s="22"/>
      <c r="AN209" s="22"/>
      <c r="AO209" s="22"/>
      <c r="AP209" s="22"/>
      <c r="AQ209" s="224"/>
      <c r="AR209" s="224"/>
      <c r="AS209" s="224"/>
      <c r="AT209" s="22"/>
      <c r="AU209" s="22"/>
      <c r="AV209" s="22"/>
      <c r="AW209" s="22"/>
      <c r="AX209" s="22"/>
      <c r="AY209" s="22"/>
      <c r="AZ209" s="222"/>
      <c r="BA209" s="222"/>
      <c r="BB209" s="22"/>
      <c r="BC209" s="222"/>
      <c r="BD209" s="222"/>
      <c r="BE209" s="222"/>
      <c r="BF209" s="222"/>
      <c r="BG209" s="222"/>
      <c r="BH209" s="22"/>
      <c r="BI209" s="22"/>
      <c r="BJ209" s="222"/>
      <c r="BK209" s="222"/>
      <c r="BL209" s="222"/>
      <c r="BM209" s="22"/>
      <c r="BN209" s="22"/>
      <c r="BO209" s="224"/>
      <c r="BP209" s="22"/>
      <c r="BQ209" s="22"/>
      <c r="BR209" s="22"/>
      <c r="BY209"/>
      <c r="CA209"/>
      <c r="CB209"/>
      <c r="CH209"/>
    </row>
    <row r="210" spans="35:86">
      <c r="AI210" s="22"/>
      <c r="AJ210" s="22"/>
      <c r="AK210" s="22"/>
      <c r="AL210" s="22"/>
      <c r="AM210" s="22"/>
      <c r="AN210" s="22"/>
      <c r="AO210" s="22"/>
      <c r="AP210" s="22"/>
      <c r="AQ210" s="224"/>
      <c r="AR210" s="224"/>
      <c r="AS210" s="224"/>
      <c r="AT210" s="22"/>
      <c r="AU210" s="22"/>
      <c r="AV210" s="22"/>
      <c r="AW210" s="22"/>
      <c r="AX210" s="22"/>
      <c r="AY210" s="22"/>
      <c r="AZ210" s="222"/>
      <c r="BA210" s="222"/>
      <c r="BB210" s="22"/>
      <c r="BC210" s="222"/>
      <c r="BD210" s="222"/>
      <c r="BE210" s="222"/>
      <c r="BF210" s="222"/>
      <c r="BG210" s="222"/>
      <c r="BH210" s="22"/>
      <c r="BI210" s="22"/>
      <c r="BJ210" s="222"/>
      <c r="BK210" s="222"/>
      <c r="BL210" s="222"/>
      <c r="BM210" s="22"/>
      <c r="BN210" s="22"/>
      <c r="BO210" s="224"/>
      <c r="BP210" s="22"/>
      <c r="BQ210" s="22"/>
      <c r="BR210" s="22"/>
      <c r="BY210"/>
      <c r="CA210"/>
      <c r="CB210"/>
      <c r="CH210"/>
    </row>
    <row r="211" spans="35:86">
      <c r="AI211" s="22"/>
      <c r="AJ211" s="22"/>
      <c r="AK211" s="22"/>
      <c r="AL211" s="22"/>
      <c r="AM211" s="22"/>
      <c r="AN211" s="22"/>
      <c r="AO211" s="22"/>
      <c r="AP211" s="22"/>
      <c r="AQ211" s="224"/>
      <c r="AR211" s="224"/>
      <c r="AS211" s="224"/>
      <c r="AT211" s="22"/>
      <c r="AU211" s="22"/>
      <c r="AV211" s="22"/>
      <c r="AW211" s="22"/>
      <c r="AX211" s="22"/>
      <c r="AY211" s="22"/>
      <c r="AZ211" s="222"/>
      <c r="BA211" s="222"/>
      <c r="BB211" s="22"/>
      <c r="BC211" s="222"/>
      <c r="BD211" s="222"/>
      <c r="BE211" s="222"/>
      <c r="BF211" s="222"/>
      <c r="BG211" s="222"/>
      <c r="BH211" s="22"/>
      <c r="BI211" s="22"/>
      <c r="BJ211" s="222"/>
      <c r="BK211" s="222"/>
      <c r="BL211" s="222"/>
      <c r="BM211" s="22"/>
      <c r="BN211" s="22"/>
      <c r="BO211" s="224"/>
      <c r="BP211" s="22"/>
      <c r="BQ211" s="22"/>
      <c r="BR211" s="22"/>
      <c r="BY211"/>
      <c r="CA211"/>
      <c r="CB211"/>
      <c r="CH211"/>
    </row>
    <row r="212" spans="35:86">
      <c r="AW212" s="15"/>
      <c r="AX212" s="15"/>
      <c r="AY212" s="15"/>
      <c r="AZ212" s="223"/>
      <c r="BA212" s="223"/>
      <c r="BB212" s="15"/>
      <c r="BC212" s="223"/>
      <c r="BD212" s="223"/>
      <c r="BE212" s="223"/>
      <c r="BF212" s="223"/>
      <c r="BG212" s="223"/>
      <c r="BH212" s="15"/>
      <c r="BI212" s="15"/>
      <c r="BJ212" s="223"/>
      <c r="BP212" s="15"/>
      <c r="BQ212" s="15"/>
    </row>
    <row r="213" spans="35:86">
      <c r="AW213" s="15"/>
      <c r="AX213" s="15"/>
      <c r="AY213" s="15"/>
      <c r="AZ213" s="223"/>
      <c r="BA213" s="223"/>
      <c r="BB213" s="15"/>
      <c r="BC213" s="223"/>
      <c r="BD213" s="223"/>
      <c r="BE213" s="223"/>
      <c r="BF213" s="223"/>
      <c r="BG213" s="223"/>
      <c r="BH213" s="15"/>
      <c r="BI213" s="15"/>
      <c r="BJ213" s="223"/>
      <c r="BP213" s="15"/>
      <c r="BQ213" s="15"/>
    </row>
    <row r="224" spans="35:86">
      <c r="AW224" s="15"/>
      <c r="AX224" s="15"/>
      <c r="AY224" s="15"/>
      <c r="AZ224" s="223"/>
      <c r="BA224" s="223"/>
      <c r="BB224" s="15"/>
      <c r="BC224" s="223"/>
      <c r="BD224" s="223"/>
      <c r="BE224" s="223"/>
      <c r="BF224" s="223"/>
      <c r="BG224" s="223"/>
      <c r="BH224" s="15"/>
      <c r="BI224" s="15"/>
      <c r="BJ224" s="223"/>
      <c r="BP224" s="15"/>
      <c r="BQ224" s="15"/>
    </row>
    <row r="225" spans="49:69">
      <c r="AW225" s="15"/>
      <c r="AX225" s="15"/>
      <c r="AY225" s="15"/>
      <c r="AZ225" s="223"/>
      <c r="BA225" s="223"/>
      <c r="BB225" s="15"/>
      <c r="BC225" s="223"/>
      <c r="BD225" s="223"/>
      <c r="BE225" s="223"/>
      <c r="BF225" s="223"/>
      <c r="BG225" s="223"/>
      <c r="BH225" s="15"/>
      <c r="BI225" s="15"/>
      <c r="BJ225" s="223"/>
      <c r="BP225" s="15"/>
      <c r="BQ225" s="15"/>
    </row>
    <row r="226" spans="49:69">
      <c r="AW226" s="15"/>
      <c r="AX226" s="15"/>
      <c r="AY226" s="15"/>
      <c r="AZ226" s="223"/>
      <c r="BA226" s="223"/>
      <c r="BB226" s="15"/>
      <c r="BC226" s="223"/>
      <c r="BD226" s="223"/>
      <c r="BE226" s="223"/>
      <c r="BF226" s="223"/>
      <c r="BG226" s="223"/>
      <c r="BH226" s="15"/>
      <c r="BI226" s="15"/>
      <c r="BJ226" s="223"/>
      <c r="BP226" s="15"/>
      <c r="BQ226" s="15"/>
    </row>
    <row r="227" spans="49:69">
      <c r="AW227" s="15"/>
      <c r="AX227" s="15"/>
      <c r="AY227" s="15"/>
      <c r="AZ227" s="223"/>
      <c r="BA227" s="223"/>
      <c r="BB227" s="15"/>
      <c r="BC227" s="223"/>
      <c r="BD227" s="223"/>
      <c r="BE227" s="223"/>
      <c r="BF227" s="223"/>
      <c r="BG227" s="223"/>
      <c r="BH227" s="15"/>
      <c r="BI227" s="15"/>
      <c r="BJ227" s="223"/>
      <c r="BP227" s="15"/>
      <c r="BQ227" s="15"/>
    </row>
    <row r="228" spans="49:69">
      <c r="AW228" s="15"/>
      <c r="AX228" s="15"/>
      <c r="AY228" s="15"/>
      <c r="AZ228" s="223"/>
      <c r="BA228" s="223"/>
      <c r="BB228" s="15"/>
      <c r="BC228" s="223"/>
      <c r="BD228" s="223"/>
      <c r="BE228" s="223"/>
      <c r="BF228" s="223"/>
      <c r="BG228" s="223"/>
      <c r="BH228" s="15"/>
      <c r="BI228" s="15"/>
      <c r="BJ228" s="223"/>
      <c r="BP228" s="15"/>
      <c r="BQ228" s="15"/>
    </row>
    <row r="229" spans="49:69">
      <c r="AW229" s="15"/>
      <c r="AX229" s="15"/>
      <c r="AY229" s="15"/>
      <c r="AZ229" s="223"/>
      <c r="BA229" s="223"/>
      <c r="BB229" s="15"/>
      <c r="BC229" s="223"/>
      <c r="BD229" s="223"/>
      <c r="BE229" s="223"/>
      <c r="BF229" s="223"/>
      <c r="BG229" s="223"/>
      <c r="BH229" s="15"/>
      <c r="BI229" s="15"/>
      <c r="BJ229" s="223"/>
      <c r="BP229" s="15"/>
      <c r="BQ229" s="15"/>
    </row>
    <row r="230" spans="49:69">
      <c r="AW230" s="15"/>
      <c r="AX230" s="15"/>
      <c r="AY230" s="15"/>
      <c r="AZ230" s="223"/>
      <c r="BA230" s="223"/>
      <c r="BB230" s="15"/>
      <c r="BC230" s="223"/>
      <c r="BD230" s="223"/>
      <c r="BE230" s="223"/>
      <c r="BF230" s="223"/>
      <c r="BG230" s="223"/>
      <c r="BH230" s="15"/>
      <c r="BI230" s="15"/>
      <c r="BJ230" s="223"/>
      <c r="BP230" s="15"/>
      <c r="BQ230" s="15"/>
    </row>
    <row r="231" spans="49:69">
      <c r="AW231" s="15"/>
      <c r="AX231" s="15"/>
      <c r="AY231" s="15"/>
      <c r="AZ231" s="223"/>
      <c r="BA231" s="223"/>
      <c r="BB231" s="15"/>
      <c r="BC231" s="223"/>
      <c r="BD231" s="223"/>
      <c r="BE231" s="223"/>
      <c r="BF231" s="223"/>
      <c r="BG231" s="223"/>
      <c r="BH231" s="15"/>
      <c r="BI231" s="15"/>
      <c r="BJ231" s="223"/>
      <c r="BP231" s="15"/>
      <c r="BQ231" s="15"/>
    </row>
    <row r="242" spans="49:69">
      <c r="AW242" s="15"/>
      <c r="AX242" s="15"/>
      <c r="AY242" s="15"/>
      <c r="AZ242" s="223"/>
      <c r="BA242" s="223"/>
      <c r="BB242" s="15"/>
      <c r="BC242" s="223"/>
      <c r="BD242" s="223"/>
      <c r="BE242" s="223"/>
      <c r="BF242" s="223"/>
      <c r="BG242" s="223"/>
      <c r="BH242" s="15"/>
      <c r="BI242" s="15"/>
      <c r="BJ242" s="223"/>
      <c r="BP242" s="15"/>
      <c r="BQ242" s="15"/>
    </row>
    <row r="243" spans="49:69">
      <c r="AW243" s="15"/>
      <c r="AX243" s="15"/>
      <c r="AY243" s="15"/>
      <c r="AZ243" s="223"/>
      <c r="BA243" s="223"/>
      <c r="BB243" s="15"/>
      <c r="BC243" s="223"/>
      <c r="BD243" s="223"/>
      <c r="BE243" s="223"/>
      <c r="BF243" s="223"/>
      <c r="BG243" s="223"/>
      <c r="BH243" s="15"/>
      <c r="BI243" s="15"/>
      <c r="BJ243" s="223"/>
      <c r="BP243" s="15"/>
      <c r="BQ243" s="15"/>
    </row>
    <row r="244" spans="49:69">
      <c r="AW244" s="15"/>
      <c r="AX244" s="15"/>
      <c r="AY244" s="15"/>
      <c r="AZ244" s="223"/>
      <c r="BA244" s="223"/>
      <c r="BB244" s="15"/>
      <c r="BC244" s="223"/>
      <c r="BD244" s="223"/>
      <c r="BE244" s="223"/>
      <c r="BF244" s="223"/>
      <c r="BG244" s="223"/>
      <c r="BH244" s="15"/>
      <c r="BI244" s="15"/>
      <c r="BJ244" s="223"/>
      <c r="BP244" s="15"/>
      <c r="BQ244" s="15"/>
    </row>
    <row r="245" spans="49:69">
      <c r="AW245" s="15"/>
      <c r="AX245" s="15"/>
      <c r="AY245" s="15"/>
      <c r="AZ245" s="223"/>
      <c r="BA245" s="223"/>
      <c r="BB245" s="15"/>
      <c r="BC245" s="223"/>
      <c r="BD245" s="223"/>
      <c r="BE245" s="223"/>
      <c r="BF245" s="223"/>
      <c r="BG245" s="223"/>
      <c r="BH245" s="15"/>
      <c r="BI245" s="15"/>
      <c r="BJ245" s="223"/>
      <c r="BP245" s="15"/>
      <c r="BQ245" s="15"/>
    </row>
    <row r="246" spans="49:69">
      <c r="AW246" s="15"/>
      <c r="AX246" s="15"/>
      <c r="AY246" s="15"/>
      <c r="AZ246" s="223"/>
      <c r="BA246" s="223"/>
      <c r="BB246" s="15"/>
      <c r="BC246" s="223"/>
      <c r="BD246" s="223"/>
      <c r="BE246" s="223"/>
      <c r="BF246" s="223"/>
      <c r="BG246" s="223"/>
      <c r="BH246" s="15"/>
      <c r="BI246" s="15"/>
      <c r="BJ246" s="223"/>
      <c r="BP246" s="15"/>
      <c r="BQ246" s="15"/>
    </row>
    <row r="359" spans="16:17">
      <c r="P359" s="3" t="s">
        <v>868</v>
      </c>
      <c r="Q359" s="3" t="s">
        <v>90</v>
      </c>
    </row>
    <row r="360" spans="16:17">
      <c r="P360">
        <v>2000</v>
      </c>
      <c r="Q360" s="1">
        <f>+P360/365</f>
        <v>5.4794520547945202</v>
      </c>
    </row>
    <row r="361" spans="16:17">
      <c r="P361">
        <f>100+P360</f>
        <v>2100</v>
      </c>
      <c r="Q361" s="1">
        <f t="shared" ref="Q361:Q364" si="0">+P361/365</f>
        <v>5.7534246575342465</v>
      </c>
    </row>
    <row r="362" spans="16:17">
      <c r="P362">
        <f t="shared" ref="P362:P364" si="1">100+P361</f>
        <v>2200</v>
      </c>
      <c r="Q362" s="1">
        <f t="shared" si="0"/>
        <v>6.0273972602739727</v>
      </c>
    </row>
    <row r="363" spans="16:17">
      <c r="P363">
        <f t="shared" si="1"/>
        <v>2300</v>
      </c>
      <c r="Q363" s="1">
        <f t="shared" si="0"/>
        <v>6.3013698630136989</v>
      </c>
    </row>
    <row r="364" spans="16:17">
      <c r="P364">
        <f t="shared" si="1"/>
        <v>2400</v>
      </c>
      <c r="Q364" s="1">
        <f t="shared" si="0"/>
        <v>6.5753424657534243</v>
      </c>
    </row>
    <row r="373" spans="17:17" ht="15.6">
      <c r="Q373" s="2"/>
    </row>
    <row r="477" spans="17:17">
      <c r="Q477" s="3" t="s">
        <v>869</v>
      </c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>
    <tabColor theme="0"/>
  </sheetPr>
  <dimension ref="A1:BQ1055"/>
  <sheetViews>
    <sheetView defaultGridColor="0" colorId="22" zoomScale="95" zoomScaleNormal="95" workbookViewId="0">
      <pane xSplit="3" ySplit="9" topLeftCell="D98" activePane="bottomRight" state="frozen"/>
      <selection activeCell="E44" sqref="E44"/>
      <selection pane="topRight" activeCell="E44" sqref="E44"/>
      <selection pane="bottomLeft" activeCell="E44" sqref="E44"/>
      <selection pane="bottomRight" activeCell="K106" sqref="K106"/>
    </sheetView>
  </sheetViews>
  <sheetFormatPr baseColWidth="10" defaultColWidth="9.90625" defaultRowHeight="15"/>
  <cols>
    <col min="1" max="1" width="1.6328125" customWidth="1"/>
    <col min="2" max="2" width="5.453125" style="32" customWidth="1"/>
    <col min="3" max="3" width="4.36328125" customWidth="1"/>
    <col min="4" max="4" width="7" customWidth="1"/>
    <col min="5" max="5" width="2.90625" customWidth="1"/>
    <col min="6" max="6" width="6" style="11" customWidth="1"/>
    <col min="7" max="7" width="5.453125" customWidth="1"/>
    <col min="8" max="8" width="4.36328125" customWidth="1"/>
    <col min="9" max="9" width="4.6328125" customWidth="1"/>
    <col min="10" max="10" width="1.7265625" customWidth="1"/>
    <col min="11" max="11" width="5.81640625" customWidth="1"/>
    <col min="12" max="12" width="5.54296875" customWidth="1"/>
    <col min="13" max="13" width="1.6328125" customWidth="1"/>
    <col min="14" max="14" width="7.1796875" customWidth="1"/>
    <col min="15" max="15" width="7.453125" customWidth="1"/>
    <col min="16" max="16" width="1.81640625" customWidth="1"/>
    <col min="17" max="17" width="5.36328125" customWidth="1"/>
    <col min="18" max="18" width="7.81640625" customWidth="1"/>
    <col min="19" max="19" width="5.54296875" style="11" customWidth="1"/>
    <col min="20" max="20" width="4.6328125" style="11" customWidth="1"/>
    <col min="21" max="21" width="4.81640625" style="11" customWidth="1"/>
    <col min="22" max="22" width="3.90625" style="11" customWidth="1"/>
    <col min="23" max="23" width="6.08984375" customWidth="1"/>
    <col min="24" max="24" width="5.1796875" customWidth="1"/>
    <col min="25" max="25" width="5.81640625" style="11" customWidth="1"/>
    <col min="26" max="26" width="6.08984375" style="11" customWidth="1"/>
    <col min="27" max="27" width="5.90625" style="11" customWidth="1"/>
    <col min="28" max="28" width="5" style="11" customWidth="1"/>
    <col min="29" max="29" width="4.81640625" customWidth="1"/>
    <col min="30" max="30" width="6.90625" customWidth="1"/>
    <col min="31" max="31" width="7.08984375" customWidth="1"/>
    <col min="32" max="32" width="6.36328125" style="11" customWidth="1"/>
    <col min="33" max="33" width="5.54296875" customWidth="1"/>
    <col min="34" max="34" width="5.36328125" customWidth="1"/>
    <col min="35" max="35" width="5.1796875" customWidth="1"/>
    <col min="36" max="36" width="5.453125" customWidth="1"/>
    <col min="37" max="37" width="6" style="67" customWidth="1"/>
    <col min="38" max="38" width="5.36328125" customWidth="1"/>
    <col min="39" max="39" width="5.36328125" style="67" customWidth="1"/>
    <col min="40" max="40" width="6.36328125" customWidth="1"/>
    <col min="41" max="41" width="6.81640625" style="67" customWidth="1"/>
    <col min="42" max="42" width="4.453125" customWidth="1"/>
    <col min="43" max="43" width="7.90625" customWidth="1"/>
    <col min="44" max="44" width="4.6328125" style="11" customWidth="1"/>
    <col min="45" max="45" width="6.54296875" customWidth="1"/>
    <col min="46" max="46" width="4.54296875" customWidth="1"/>
    <col min="47" max="47" width="5.90625" customWidth="1"/>
    <col min="48" max="48" width="4.453125" customWidth="1"/>
    <col min="49" max="49" width="7.90625" style="67" customWidth="1"/>
    <col min="50" max="50" width="4" customWidth="1"/>
    <col min="51" max="51" width="7.81640625" style="67" customWidth="1"/>
    <col min="52" max="52" width="6.36328125" customWidth="1"/>
    <col min="53" max="54" width="7.90625" customWidth="1"/>
    <col min="55" max="55" width="8.54296875" style="67" customWidth="1"/>
    <col min="56" max="56" width="8.54296875" customWidth="1"/>
    <col min="57" max="57" width="8" style="67" customWidth="1"/>
    <col min="58" max="58" width="7.90625" style="67" customWidth="1"/>
    <col min="59" max="59" width="7.90625" customWidth="1"/>
    <col min="60" max="60" width="10.1796875" style="67" customWidth="1"/>
    <col min="61" max="61" width="5.54296875" customWidth="1"/>
  </cols>
  <sheetData>
    <row r="1" spans="1:60">
      <c r="A1" s="84"/>
      <c r="B1" s="391"/>
      <c r="C1" s="26"/>
      <c r="D1" s="26"/>
      <c r="E1" s="26"/>
      <c r="F1" s="128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128"/>
      <c r="T1" s="128"/>
      <c r="U1" s="128"/>
      <c r="V1" s="128"/>
      <c r="W1" s="26"/>
      <c r="X1" s="26"/>
      <c r="Y1" s="128"/>
      <c r="Z1" s="128"/>
      <c r="AA1" s="128"/>
      <c r="AB1" s="128"/>
      <c r="AC1" s="26"/>
      <c r="AD1" s="26"/>
      <c r="AE1" s="26"/>
      <c r="AF1" s="128"/>
      <c r="AK1"/>
      <c r="AM1"/>
      <c r="AO1"/>
      <c r="AR1"/>
      <c r="AW1"/>
      <c r="AY1"/>
      <c r="BC1"/>
      <c r="BE1"/>
      <c r="BF1"/>
      <c r="BH1"/>
    </row>
    <row r="2" spans="1:60" ht="31.8">
      <c r="A2" s="84"/>
      <c r="B2" s="391"/>
      <c r="C2" s="84"/>
      <c r="D2" s="149" t="s">
        <v>7</v>
      </c>
      <c r="E2" s="149"/>
      <c r="F2" s="146"/>
      <c r="G2" s="146"/>
      <c r="H2" s="92"/>
      <c r="I2" s="92"/>
      <c r="J2" s="92"/>
      <c r="K2" s="147"/>
      <c r="L2" s="146"/>
      <c r="M2" s="26"/>
      <c r="N2" s="146"/>
      <c r="O2" s="146"/>
      <c r="P2" s="146"/>
      <c r="Q2" s="146"/>
      <c r="R2" s="493"/>
      <c r="S2" s="147"/>
      <c r="T2" s="147"/>
      <c r="U2" s="147"/>
      <c r="V2" s="147"/>
      <c r="W2" s="146"/>
      <c r="X2" s="146"/>
      <c r="Y2" s="147"/>
      <c r="Z2" s="147"/>
      <c r="AA2" s="147"/>
      <c r="AB2" s="221" t="str">
        <f>+År!B2</f>
        <v>KU</v>
      </c>
      <c r="AC2" s="146"/>
      <c r="AD2" s="26"/>
      <c r="AE2" s="26"/>
      <c r="AF2" s="26"/>
      <c r="AK2"/>
      <c r="AM2"/>
      <c r="AO2"/>
      <c r="AR2"/>
      <c r="AW2"/>
      <c r="AY2"/>
      <c r="BC2"/>
      <c r="BE2"/>
      <c r="BF2"/>
      <c r="BH2"/>
    </row>
    <row r="3" spans="1:60">
      <c r="A3" s="84"/>
      <c r="B3" s="391"/>
      <c r="C3" s="26"/>
      <c r="D3" s="26"/>
      <c r="E3" s="26"/>
      <c r="F3" s="128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128"/>
      <c r="T3" s="128"/>
      <c r="U3" s="128"/>
      <c r="V3" s="128"/>
      <c r="W3" s="26"/>
      <c r="X3" s="26"/>
      <c r="Y3" s="128"/>
      <c r="Z3" s="128"/>
      <c r="AA3" s="128"/>
      <c r="AB3" s="128"/>
      <c r="AC3" s="26"/>
      <c r="AD3" s="26"/>
      <c r="AE3" s="26"/>
      <c r="AF3" s="128"/>
      <c r="AK3"/>
      <c r="AM3"/>
      <c r="AO3"/>
      <c r="AR3"/>
      <c r="AW3"/>
      <c r="AY3"/>
      <c r="BC3"/>
      <c r="BE3"/>
      <c r="BF3"/>
      <c r="BH3"/>
    </row>
    <row r="4" spans="1:60" ht="22.2">
      <c r="A4" s="84"/>
      <c r="B4" s="391"/>
      <c r="C4" s="84"/>
      <c r="D4" s="84"/>
      <c r="E4" s="84"/>
      <c r="F4" s="148" t="s">
        <v>430</v>
      </c>
      <c r="G4" s="148"/>
      <c r="H4" s="542">
        <f>+År!R2</f>
        <v>49</v>
      </c>
      <c r="I4" s="543"/>
      <c r="J4" s="26"/>
      <c r="K4" s="148"/>
      <c r="L4" s="146"/>
      <c r="M4" s="128"/>
      <c r="N4" s="92"/>
      <c r="O4" s="92"/>
      <c r="P4" s="92"/>
      <c r="Q4" s="146"/>
      <c r="R4" s="146"/>
      <c r="S4" s="147"/>
      <c r="T4" s="390" t="s">
        <v>431</v>
      </c>
      <c r="U4" s="147"/>
      <c r="V4" s="147"/>
      <c r="W4" s="147"/>
      <c r="X4" s="547">
        <f>SUM(F10:F61)</f>
        <v>53466</v>
      </c>
      <c r="Y4" s="549"/>
      <c r="Z4" s="549"/>
      <c r="AA4" s="128"/>
      <c r="AB4" s="128"/>
      <c r="AC4" s="128"/>
      <c r="AD4" s="128"/>
      <c r="AE4" s="128"/>
      <c r="AF4" s="92"/>
      <c r="AK4"/>
      <c r="AM4"/>
      <c r="AO4"/>
      <c r="AR4"/>
      <c r="AW4"/>
      <c r="AY4"/>
      <c r="BC4"/>
      <c r="BE4"/>
      <c r="BF4"/>
      <c r="BH4"/>
    </row>
    <row r="5" spans="1:60" ht="22.2">
      <c r="A5" s="84"/>
      <c r="B5" s="391"/>
      <c r="C5" s="84"/>
      <c r="D5" s="84"/>
      <c r="E5" s="84"/>
      <c r="F5" s="148"/>
      <c r="G5" s="148"/>
      <c r="H5" s="26"/>
      <c r="I5" s="26"/>
      <c r="J5" s="26"/>
      <c r="K5" s="148"/>
      <c r="L5" s="148"/>
      <c r="M5" s="92"/>
      <c r="N5" s="148"/>
      <c r="O5" s="148"/>
      <c r="P5" s="148"/>
      <c r="Q5" s="148"/>
      <c r="R5" s="148"/>
      <c r="S5" s="225"/>
      <c r="T5" s="225"/>
      <c r="U5" s="225"/>
      <c r="V5" s="225"/>
      <c r="W5" s="148"/>
      <c r="X5" s="148"/>
      <c r="Y5" s="225"/>
      <c r="Z5" s="225"/>
      <c r="AA5" s="225"/>
      <c r="AB5" s="128"/>
      <c r="AC5" s="26"/>
      <c r="AD5" s="26"/>
      <c r="AE5" s="92"/>
      <c r="AF5" s="92"/>
      <c r="AK5"/>
      <c r="AM5"/>
      <c r="AO5"/>
      <c r="AR5"/>
      <c r="AW5"/>
      <c r="AY5"/>
      <c r="BC5"/>
      <c r="BE5"/>
      <c r="BF5"/>
      <c r="BH5"/>
    </row>
    <row r="6" spans="1:60" ht="15.6">
      <c r="A6" s="26"/>
      <c r="B6" s="391"/>
      <c r="C6" s="26"/>
      <c r="D6" s="26"/>
      <c r="E6" s="26"/>
      <c r="F6" s="128"/>
      <c r="G6" s="26"/>
      <c r="H6" s="92"/>
      <c r="I6" s="92"/>
      <c r="J6" s="92"/>
      <c r="K6" s="26"/>
      <c r="L6" s="26"/>
      <c r="M6" s="417"/>
      <c r="N6" s="26"/>
      <c r="O6" s="26"/>
      <c r="P6" s="26"/>
      <c r="Q6" s="26"/>
      <c r="R6" s="26"/>
      <c r="S6" s="128"/>
      <c r="T6" s="128"/>
      <c r="U6" s="128"/>
      <c r="V6" s="128"/>
      <c r="W6" s="26"/>
      <c r="X6" s="26"/>
      <c r="Y6" s="128"/>
      <c r="Z6" s="130"/>
      <c r="AA6" s="416" t="s">
        <v>46</v>
      </c>
      <c r="AB6" s="416"/>
      <c r="AC6" s="417"/>
      <c r="AD6" s="417"/>
      <c r="AE6" s="417"/>
      <c r="AF6" s="26"/>
      <c r="AK6"/>
      <c r="AM6"/>
      <c r="AO6"/>
      <c r="AR6"/>
      <c r="AW6"/>
      <c r="AY6"/>
      <c r="BC6"/>
      <c r="BE6"/>
      <c r="BF6"/>
      <c r="BH6"/>
    </row>
    <row r="7" spans="1:60" ht="15.6">
      <c r="A7" s="26"/>
      <c r="B7" s="391"/>
      <c r="C7" s="26"/>
      <c r="D7" s="38" t="s">
        <v>4</v>
      </c>
      <c r="E7" s="38"/>
      <c r="F7" s="128"/>
      <c r="G7" s="128"/>
      <c r="H7" s="93"/>
      <c r="I7" s="93"/>
      <c r="J7" s="93"/>
      <c r="K7" s="38"/>
      <c r="L7" s="26"/>
      <c r="M7" s="418"/>
      <c r="N7" s="128"/>
      <c r="O7" s="128"/>
      <c r="P7" s="128"/>
      <c r="Q7" s="38"/>
      <c r="R7" s="26"/>
      <c r="S7" s="130"/>
      <c r="T7" s="128"/>
      <c r="U7" s="130" t="s">
        <v>404</v>
      </c>
      <c r="V7" s="128"/>
      <c r="W7" s="38" t="s">
        <v>533</v>
      </c>
      <c r="X7" s="128"/>
      <c r="Y7" s="130" t="s">
        <v>404</v>
      </c>
      <c r="Z7" s="130"/>
      <c r="AA7" s="416" t="s">
        <v>10</v>
      </c>
      <c r="AB7" s="416" t="s">
        <v>419</v>
      </c>
      <c r="AC7" s="418"/>
      <c r="AD7" s="418"/>
      <c r="AE7" s="418" t="s">
        <v>479</v>
      </c>
      <c r="AF7" s="26"/>
      <c r="AK7"/>
      <c r="AM7"/>
      <c r="AO7"/>
      <c r="AR7"/>
      <c r="AW7"/>
      <c r="AY7"/>
      <c r="BC7"/>
      <c r="BE7"/>
      <c r="BF7"/>
      <c r="BH7"/>
    </row>
    <row r="8" spans="1:60" ht="15.6">
      <c r="A8" s="26"/>
      <c r="B8" s="392"/>
      <c r="C8" s="38" t="s">
        <v>480</v>
      </c>
      <c r="D8" s="38" t="s">
        <v>73</v>
      </c>
      <c r="E8" s="38"/>
      <c r="F8" s="130" t="s">
        <v>4</v>
      </c>
      <c r="G8" s="129"/>
      <c r="H8" s="93" t="s">
        <v>4</v>
      </c>
      <c r="I8" s="93" t="s">
        <v>1</v>
      </c>
      <c r="J8" s="93"/>
      <c r="K8" s="38" t="s">
        <v>541</v>
      </c>
      <c r="L8" s="127"/>
      <c r="M8" s="418"/>
      <c r="N8" s="411" t="s">
        <v>24</v>
      </c>
      <c r="O8" s="411" t="s">
        <v>24</v>
      </c>
      <c r="P8" s="411"/>
      <c r="Q8" s="38" t="s">
        <v>3</v>
      </c>
      <c r="R8" s="127"/>
      <c r="S8" s="130" t="s">
        <v>1</v>
      </c>
      <c r="T8" s="129"/>
      <c r="U8" s="130" t="s">
        <v>536</v>
      </c>
      <c r="V8" s="129"/>
      <c r="W8" s="38" t="s">
        <v>559</v>
      </c>
      <c r="X8" s="129"/>
      <c r="Y8" s="130" t="s">
        <v>491</v>
      </c>
      <c r="Z8" s="130" t="s">
        <v>545</v>
      </c>
      <c r="AA8" s="416" t="s">
        <v>489</v>
      </c>
      <c r="AB8" s="416"/>
      <c r="AC8" s="418" t="s">
        <v>541</v>
      </c>
      <c r="AD8" s="418" t="s">
        <v>483</v>
      </c>
      <c r="AE8" s="418" t="s">
        <v>482</v>
      </c>
      <c r="AF8" s="26"/>
      <c r="AK8"/>
      <c r="AM8"/>
      <c r="AO8"/>
      <c r="AR8"/>
      <c r="AW8"/>
      <c r="AY8"/>
      <c r="BC8"/>
      <c r="BE8"/>
      <c r="BF8"/>
      <c r="BH8"/>
    </row>
    <row r="9" spans="1:60" ht="15.6">
      <c r="A9" s="26"/>
      <c r="B9" s="392" t="s">
        <v>90</v>
      </c>
      <c r="C9" s="38" t="s">
        <v>481</v>
      </c>
      <c r="D9" s="38" t="s">
        <v>478</v>
      </c>
      <c r="E9" s="38"/>
      <c r="F9" s="130" t="s">
        <v>10</v>
      </c>
      <c r="G9" s="129" t="s">
        <v>535</v>
      </c>
      <c r="H9" s="93" t="s">
        <v>404</v>
      </c>
      <c r="I9" s="93" t="s">
        <v>404</v>
      </c>
      <c r="J9" s="93"/>
      <c r="K9" s="38" t="s">
        <v>542</v>
      </c>
      <c r="L9" s="127" t="s">
        <v>535</v>
      </c>
      <c r="M9" s="418"/>
      <c r="N9" s="411" t="s">
        <v>711</v>
      </c>
      <c r="O9" s="411" t="s">
        <v>712</v>
      </c>
      <c r="P9" s="411"/>
      <c r="Q9" s="38" t="s">
        <v>551</v>
      </c>
      <c r="R9" s="127" t="s">
        <v>535</v>
      </c>
      <c r="S9" s="130"/>
      <c r="T9" s="129" t="s">
        <v>535</v>
      </c>
      <c r="U9" s="130" t="s">
        <v>552</v>
      </c>
      <c r="V9" s="129" t="s">
        <v>535</v>
      </c>
      <c r="W9" s="38" t="s">
        <v>471</v>
      </c>
      <c r="X9" s="129" t="s">
        <v>535</v>
      </c>
      <c r="Y9" s="130" t="s">
        <v>472</v>
      </c>
      <c r="Z9" s="130" t="s">
        <v>623</v>
      </c>
      <c r="AA9" s="416" t="s">
        <v>441</v>
      </c>
      <c r="AB9" s="416" t="s">
        <v>1</v>
      </c>
      <c r="AC9" s="418" t="s">
        <v>542</v>
      </c>
      <c r="AD9" s="418" t="s">
        <v>416</v>
      </c>
      <c r="AE9" s="418" t="s">
        <v>475</v>
      </c>
      <c r="AF9" s="26"/>
      <c r="AK9"/>
      <c r="AM9"/>
      <c r="AO9"/>
      <c r="AR9"/>
      <c r="AW9"/>
      <c r="AY9"/>
      <c r="BC9"/>
      <c r="BE9"/>
      <c r="BF9"/>
      <c r="BH9"/>
    </row>
    <row r="10" spans="1:60" ht="15.6">
      <c r="A10" s="26"/>
      <c r="B10" s="393">
        <f>+'Ark1'!C67</f>
        <v>2024</v>
      </c>
      <c r="C10" s="91">
        <f>+'Ark1'!E67</f>
        <v>1</v>
      </c>
      <c r="D10" s="91">
        <f>'Ark1'!Q67</f>
        <v>590</v>
      </c>
      <c r="E10" s="38"/>
      <c r="F10" s="438">
        <f>+IF(D10=0,"",'Ark1'!R67)</f>
        <v>1290</v>
      </c>
      <c r="G10" s="115">
        <f t="shared" ref="G10:G41" si="0">+IF(D10=0,"",F10-F64)</f>
        <v>29</v>
      </c>
      <c r="H10" s="114">
        <f>+IF(D10=0,"",'Ark1'!AE67)</f>
        <v>2.4127482886320277</v>
      </c>
      <c r="I10" s="114">
        <f>+IF(D10=0,"",'Ark1'!AF67)</f>
        <v>2.4535747960816394</v>
      </c>
      <c r="J10" s="93"/>
      <c r="K10" s="5">
        <f>+IF(D10=0,"",'Ark1'!S67)</f>
        <v>4.096273291925467</v>
      </c>
      <c r="L10" s="113">
        <f t="shared" ref="L10:L41" si="1">+IF(D10=0,"",K10-K64)</f>
        <v>0.22047711358151734</v>
      </c>
      <c r="M10" s="413"/>
      <c r="N10" s="414">
        <f>+IF(F10=0,"",'Ark1'!AR67)</f>
        <v>223.60401606425705</v>
      </c>
      <c r="O10" s="415">
        <f>+IF(F10=0,"",'Ark1'!AS67)</f>
        <v>27.676124450199044</v>
      </c>
      <c r="P10" s="411"/>
      <c r="Q10" s="113">
        <f>+IF(D10=0,"",'Ark1'!T67)</f>
        <v>8.4891472868217051</v>
      </c>
      <c r="R10" s="113">
        <f t="shared" ref="R10:R41" si="2">+IF(D10=0,"",Q10-Q64)</f>
        <v>0.64457948349101546</v>
      </c>
      <c r="S10" s="19">
        <f>+IF(D10=0,"",'Ark1'!U67)</f>
        <v>308.84294573643444</v>
      </c>
      <c r="T10" s="115">
        <f t="shared" ref="T10:T41" si="3">+IF(D10=0,"",S10-S64)</f>
        <v>7.7252613589559473</v>
      </c>
      <c r="U10" s="115">
        <f>+IF(D10=0,"",'Ark1'!W67)</f>
        <v>80.697674418604677</v>
      </c>
      <c r="V10" s="115">
        <f t="shared" ref="V10:V41" si="4">+IF(D10=0,"",U10-U64)</f>
        <v>8.1362152592073613</v>
      </c>
      <c r="W10" s="115">
        <f>+IF(D10=0,"",'Ark1'!AG67)</f>
        <v>2244.5068273092365</v>
      </c>
      <c r="X10" s="115">
        <f t="shared" ref="X10:X41" si="5">+IF(D10=0,"",W10-W64)</f>
        <v>-51.237280434870627</v>
      </c>
      <c r="Y10" s="115">
        <f>+IF(D10=0,"",'Ark1'!AH67)</f>
        <v>96.511627906976713</v>
      </c>
      <c r="Z10" s="381">
        <f>+IF(D10=0,"",'Ark1'!AI67)</f>
        <v>26.279069767441872</v>
      </c>
      <c r="AA10" s="115">
        <f>+IF(D10=0,"",'Ark1'!X67)</f>
        <v>21.472868217054263</v>
      </c>
      <c r="AB10" s="412">
        <f>+IF(D10=0,"",'Ark1'!Y67)</f>
        <v>59.496283518912101</v>
      </c>
      <c r="AC10" s="367">
        <f>+IF(D10=0,"",'Ark1'!Z67)</f>
        <v>1.8049250455860169</v>
      </c>
      <c r="AD10" s="367">
        <f>+IF(D10=0,"",'Ark1'!AA67)</f>
        <v>2.3612419642987699</v>
      </c>
      <c r="AE10" s="137">
        <f t="shared" ref="AE10:AE36" si="6">IF(D10=0,"",1000*S10/W10)</f>
        <v>137.59946816766072</v>
      </c>
      <c r="AF10" s="26"/>
      <c r="AK10"/>
      <c r="AM10"/>
      <c r="AN10" s="11">
        <f>+År!F35</f>
        <v>303.70392211873076</v>
      </c>
      <c r="AO10"/>
      <c r="AR10"/>
      <c r="AW10"/>
      <c r="AY10"/>
      <c r="BC10"/>
      <c r="BE10"/>
      <c r="BF10"/>
      <c r="BH10"/>
    </row>
    <row r="11" spans="1:60" ht="15.6">
      <c r="A11" s="26"/>
      <c r="B11" s="393">
        <f>+'Ark1'!C68</f>
        <v>2024</v>
      </c>
      <c r="C11" s="91">
        <f>+'Ark1'!E68</f>
        <v>2</v>
      </c>
      <c r="D11" s="91">
        <f>+'Ark1'!Q68</f>
        <v>661</v>
      </c>
      <c r="E11" s="38"/>
      <c r="F11" s="438">
        <f>+IF(D11=0,"",'Ark1'!R68)</f>
        <v>1390</v>
      </c>
      <c r="G11" s="115">
        <f t="shared" si="0"/>
        <v>24</v>
      </c>
      <c r="H11" s="114">
        <f>+IF(D11=0,"",'Ark1'!AE68)</f>
        <v>2.599783039688774</v>
      </c>
      <c r="I11" s="114">
        <f>+IF(D11=0,"",'Ark1'!AF68)</f>
        <v>2.5928341341143994</v>
      </c>
      <c r="J11" s="93"/>
      <c r="K11" s="5">
        <f>+IF(D11=0,"",'Ark1'!S68)</f>
        <v>3.9119133574007217</v>
      </c>
      <c r="L11" s="113">
        <f t="shared" si="1"/>
        <v>0.16375429996331459</v>
      </c>
      <c r="M11" s="413"/>
      <c r="N11" s="414">
        <f>+IF(F11=0,"",'Ark1'!AR68)</f>
        <v>223.27272727272728</v>
      </c>
      <c r="O11" s="415">
        <f>+IF(F11=0,"",'Ark1'!AS68)</f>
        <v>27.178920263985127</v>
      </c>
      <c r="P11" s="411"/>
      <c r="Q11" s="113">
        <f>+IF(D11=0,"",'Ark1'!T68)</f>
        <v>8.3741007194244617</v>
      </c>
      <c r="R11" s="113">
        <f t="shared" si="2"/>
        <v>0.40191916744788703</v>
      </c>
      <c r="S11" s="19">
        <f>+IF(D11=0,"",'Ark1'!U68)</f>
        <v>302.8921582733808</v>
      </c>
      <c r="T11" s="115">
        <f t="shared" si="3"/>
        <v>4.8049694007597736</v>
      </c>
      <c r="U11" s="115">
        <f>+IF(D11=0,"",'Ark1'!W68)</f>
        <v>80.863309352517987</v>
      </c>
      <c r="V11" s="115">
        <f t="shared" si="4"/>
        <v>7.6568671856072967</v>
      </c>
      <c r="W11" s="115">
        <f>+IF(D11=0,"",'Ark1'!AG68)</f>
        <v>2233.158899923606</v>
      </c>
      <c r="X11" s="115">
        <f t="shared" si="5"/>
        <v>21.195277632584293</v>
      </c>
      <c r="Y11" s="115">
        <f>+IF(D11=0,"",'Ark1'!AH68)</f>
        <v>94.172661870503603</v>
      </c>
      <c r="Z11" s="381">
        <f>+IF(D11=0,"",'Ark1'!AI68)</f>
        <v>22.158273381294965</v>
      </c>
      <c r="AA11" s="115">
        <f>+IF(D11=0,"",'Ark1'!X68)</f>
        <v>19.136690647482006</v>
      </c>
      <c r="AB11" s="412">
        <f>+IF(D11=0,"",'Ark1'!Y68)</f>
        <v>58.103449076822251</v>
      </c>
      <c r="AC11" s="367">
        <f>+IF(D11=0,"",'Ark1'!Z68)</f>
        <v>1.66009839766961</v>
      </c>
      <c r="AD11" s="367">
        <f>+IF(D11=0,"",'Ark1'!AA68)</f>
        <v>2.2780572983583647</v>
      </c>
      <c r="AE11" s="137">
        <f t="shared" si="6"/>
        <v>135.6339480740678</v>
      </c>
      <c r="AF11" s="26"/>
      <c r="AK11"/>
      <c r="AM11"/>
      <c r="AN11" s="11">
        <f>+AN10</f>
        <v>303.70392211873076</v>
      </c>
      <c r="AO11"/>
      <c r="AR11"/>
      <c r="AW11"/>
      <c r="AY11"/>
      <c r="BC11"/>
      <c r="BE11"/>
      <c r="BF11"/>
      <c r="BH11"/>
    </row>
    <row r="12" spans="1:60" ht="15.6">
      <c r="A12" s="26"/>
      <c r="B12" s="393">
        <f>+'Ark1'!C69</f>
        <v>2024</v>
      </c>
      <c r="C12" s="91">
        <f>+'Ark1'!E69</f>
        <v>3</v>
      </c>
      <c r="D12" s="91">
        <f>+'Ark1'!Q69</f>
        <v>596</v>
      </c>
      <c r="E12" s="38"/>
      <c r="F12" s="438">
        <f>+IF(D12=0,"",'Ark1'!R69)</f>
        <v>1106</v>
      </c>
      <c r="G12" s="115">
        <f t="shared" si="0"/>
        <v>-182</v>
      </c>
      <c r="H12" s="114">
        <f>+IF(D12=0,"",'Ark1'!AE69)</f>
        <v>2.0686043466876152</v>
      </c>
      <c r="I12" s="114">
        <f>+IF(D12=0,"",'Ark1'!AF69)</f>
        <v>2.0708193104500219</v>
      </c>
      <c r="J12" s="93"/>
      <c r="K12" s="5">
        <f>+IF(D12=0,"",'Ark1'!S69)</f>
        <v>3.8631006346328194</v>
      </c>
      <c r="L12" s="113">
        <f t="shared" si="1"/>
        <v>0.14347446640852013</v>
      </c>
      <c r="M12" s="413"/>
      <c r="N12" s="414">
        <f>+IF(F12=0,"",'Ark1'!AR69)</f>
        <v>224.29099526066349</v>
      </c>
      <c r="O12" s="415">
        <f>+IF(F12=0,"",'Ark1'!AS69)</f>
        <v>27.00963527121036</v>
      </c>
      <c r="P12" s="411"/>
      <c r="Q12" s="113">
        <f>+IF(D12=0,"",'Ark1'!T69)</f>
        <v>8.3065099457504505</v>
      </c>
      <c r="R12" s="113">
        <f t="shared" si="2"/>
        <v>0.26303168488088602</v>
      </c>
      <c r="S12" s="19">
        <f>+IF(D12=0,"",'Ark1'!U69)</f>
        <v>304.02911392405053</v>
      </c>
      <c r="T12" s="115">
        <f t="shared" si="3"/>
        <v>2.1511636134915761</v>
      </c>
      <c r="U12" s="115">
        <f>+IF(D12=0,"",'Ark1'!W69)</f>
        <v>79.023508137432188</v>
      </c>
      <c r="V12" s="115">
        <f t="shared" si="4"/>
        <v>3.8682286343265844</v>
      </c>
      <c r="W12" s="115">
        <f>+IF(D12=0,"",'Ark1'!AG69)</f>
        <v>2193.0056872037921</v>
      </c>
      <c r="X12" s="115">
        <f t="shared" si="5"/>
        <v>47.784369058958418</v>
      </c>
      <c r="Y12" s="115">
        <f>+IF(D12=0,"",'Ark1'!AH69)</f>
        <v>95.388788426763114</v>
      </c>
      <c r="Z12" s="381">
        <f>+IF(D12=0,"",'Ark1'!AI69)</f>
        <v>20.343580470162753</v>
      </c>
      <c r="AA12" s="115">
        <f>+IF(D12=0,"",'Ark1'!X69)</f>
        <v>19.077757685352623</v>
      </c>
      <c r="AB12" s="412">
        <f>+IF(D12=0,"",'Ark1'!Y69)</f>
        <v>57.807174030371726</v>
      </c>
      <c r="AC12" s="367">
        <f>+IF(D12=0,"",'Ark1'!Z69)</f>
        <v>1.6799954674359909</v>
      </c>
      <c r="AD12" s="367">
        <f>+IF(D12=0,"",'Ark1'!AA69)</f>
        <v>2.2576158287028329</v>
      </c>
      <c r="AE12" s="137">
        <f t="shared" si="6"/>
        <v>138.63580732966773</v>
      </c>
      <c r="AF12" s="26"/>
      <c r="AK12"/>
      <c r="AM12"/>
      <c r="AN12" s="11">
        <f t="shared" ref="AN12:AN61" si="7">+AN11</f>
        <v>303.70392211873076</v>
      </c>
      <c r="AO12"/>
      <c r="AR12"/>
      <c r="AW12"/>
      <c r="AY12"/>
      <c r="BC12"/>
      <c r="BE12"/>
      <c r="BF12"/>
      <c r="BH12"/>
    </row>
    <row r="13" spans="1:60" ht="15.6">
      <c r="A13" s="26"/>
      <c r="B13" s="393">
        <f>+'Ark1'!C70</f>
        <v>2024</v>
      </c>
      <c r="C13" s="91">
        <f>+'Ark1'!E70</f>
        <v>4</v>
      </c>
      <c r="D13" s="91">
        <f>+'Ark1'!Q70</f>
        <v>516</v>
      </c>
      <c r="E13" s="38"/>
      <c r="F13" s="438">
        <f>+IF(D13=0,"",'Ark1'!R70)</f>
        <v>1065</v>
      </c>
      <c r="G13" s="115">
        <f t="shared" si="0"/>
        <v>-126</v>
      </c>
      <c r="H13" s="114">
        <f>+IF(D13=0,"",'Ark1'!AE70)</f>
        <v>1.9919200987543495</v>
      </c>
      <c r="I13" s="114">
        <f>+IF(D13=0,"",'Ark1'!AF70)</f>
        <v>2.0093899347005912</v>
      </c>
      <c r="J13" s="93"/>
      <c r="K13" s="5">
        <f>+IF(D13=0,"",'Ark1'!S70)</f>
        <v>3.8532455315145806</v>
      </c>
      <c r="L13" s="113">
        <f t="shared" si="1"/>
        <v>6.0983126131905596E-2</v>
      </c>
      <c r="M13" s="413"/>
      <c r="N13" s="414">
        <f>+IF(F13=0,"",'Ark1'!AR70)</f>
        <v>224.75972083748755</v>
      </c>
      <c r="O13" s="415">
        <f>+IF(F13=0,"",'Ark1'!AS70)</f>
        <v>27.131690411824778</v>
      </c>
      <c r="P13" s="411"/>
      <c r="Q13" s="113">
        <f>+IF(D13=0,"",'Ark1'!T70)</f>
        <v>8.3774647887323983</v>
      </c>
      <c r="R13" s="113">
        <f t="shared" si="2"/>
        <v>0.36654959141921672</v>
      </c>
      <c r="S13" s="19">
        <f>+IF(D13=0,"",'Ark1'!U70)</f>
        <v>306.36751173708961</v>
      </c>
      <c r="T13" s="115">
        <f t="shared" si="3"/>
        <v>6.9835486808340761</v>
      </c>
      <c r="U13" s="115">
        <f>+IF(D13=0,"",'Ark1'!W70)</f>
        <v>80.657276995305182</v>
      </c>
      <c r="V13" s="115">
        <f t="shared" si="4"/>
        <v>4.5027849717955348</v>
      </c>
      <c r="W13" s="115">
        <f>+IF(D13=0,"",'Ark1'!AG70)</f>
        <v>2218.5672981056828</v>
      </c>
      <c r="X13" s="115">
        <f t="shared" si="5"/>
        <v>-41.756401316282791</v>
      </c>
      <c r="Y13" s="115">
        <f>+IF(D13=0,"",'Ark1'!AH70)</f>
        <v>94.178403755868516</v>
      </c>
      <c r="Z13" s="381">
        <f>+IF(D13=0,"",'Ark1'!AI70)</f>
        <v>17.746478873239436</v>
      </c>
      <c r="AA13" s="115">
        <f>+IF(D13=0,"",'Ark1'!X70)</f>
        <v>21.971830985915496</v>
      </c>
      <c r="AB13" s="412">
        <f>+IF(D13=0,"",'Ark1'!Y70)</f>
        <v>60.521010171773952</v>
      </c>
      <c r="AC13" s="367">
        <f>+IF(D13=0,"",'Ark1'!Z70)</f>
        <v>1.6590656629147962</v>
      </c>
      <c r="AD13" s="367">
        <f>+IF(D13=0,"",'Ark1'!AA70)</f>
        <v>2.3329159562849218</v>
      </c>
      <c r="AE13" s="137">
        <f t="shared" si="6"/>
        <v>138.09250321082467</v>
      </c>
      <c r="AF13" s="26"/>
      <c r="AK13"/>
      <c r="AM13"/>
      <c r="AN13" s="11">
        <f t="shared" si="7"/>
        <v>303.70392211873076</v>
      </c>
      <c r="AO13"/>
      <c r="AR13"/>
      <c r="AW13"/>
      <c r="AY13"/>
      <c r="BC13"/>
      <c r="BE13"/>
      <c r="BF13"/>
      <c r="BH13"/>
    </row>
    <row r="14" spans="1:60" ht="15.6">
      <c r="A14" s="26"/>
      <c r="B14" s="393">
        <f>+'Ark1'!C71</f>
        <v>2024</v>
      </c>
      <c r="C14" s="91">
        <f>+'Ark1'!E71</f>
        <v>5</v>
      </c>
      <c r="D14" s="91">
        <f>+'Ark1'!Q71</f>
        <v>447</v>
      </c>
      <c r="E14" s="38"/>
      <c r="F14" s="438">
        <f>+IF(D14=0,"",'Ark1'!R71)</f>
        <v>846</v>
      </c>
      <c r="G14" s="115">
        <f t="shared" si="0"/>
        <v>-323</v>
      </c>
      <c r="H14" s="114">
        <f>+IF(D14=0,"",'Ark1'!AE71)</f>
        <v>1.5823139939400741</v>
      </c>
      <c r="I14" s="114">
        <f>+IF(D14=0,"",'Ark1'!AF71)</f>
        <v>1.5739962705247277</v>
      </c>
      <c r="J14" s="93"/>
      <c r="K14" s="5">
        <f>+IF(D14=0,"",'Ark1'!S71)</f>
        <v>3.7860520094562649</v>
      </c>
      <c r="L14" s="113">
        <f t="shared" si="1"/>
        <v>0.17200170590032249</v>
      </c>
      <c r="M14" s="413"/>
      <c r="N14" s="414">
        <f>+IF(F14=0,"",'Ark1'!AR71)</f>
        <v>224.11027568922304</v>
      </c>
      <c r="O14" s="415">
        <f>+IF(F14=0,"",'Ark1'!AS71)</f>
        <v>26.829551151020112</v>
      </c>
      <c r="P14" s="411"/>
      <c r="Q14" s="113">
        <f>+IF(D14=0,"",'Ark1'!T71)</f>
        <v>8.2730496453900741</v>
      </c>
      <c r="R14" s="113">
        <f t="shared" si="2"/>
        <v>0.58357145890590001</v>
      </c>
      <c r="S14" s="19">
        <f>+IF(D14=0,"",'Ark1'!U71)</f>
        <v>302.10744680851059</v>
      </c>
      <c r="T14" s="115">
        <f t="shared" si="3"/>
        <v>11.399919006970606</v>
      </c>
      <c r="U14" s="115">
        <f>+IF(D14=0,"",'Ark1'!W71)</f>
        <v>79.669030732860548</v>
      </c>
      <c r="V14" s="115">
        <f t="shared" si="4"/>
        <v>8.6681753008673894</v>
      </c>
      <c r="W14" s="115">
        <f>+IF(D14=0,"",'Ark1'!AG71)</f>
        <v>2244.6566416040096</v>
      </c>
      <c r="X14" s="115">
        <f t="shared" si="5"/>
        <v>64.872040320783071</v>
      </c>
      <c r="Y14" s="115">
        <f>+IF(D14=0,"",'Ark1'!AH71)</f>
        <v>94.32624113475174</v>
      </c>
      <c r="Z14" s="381">
        <f>+IF(D14=0,"",'Ark1'!AI71)</f>
        <v>17.257683215130022</v>
      </c>
      <c r="AA14" s="115">
        <f>+IF(D14=0,"",'Ark1'!X71)</f>
        <v>18.439716312056735</v>
      </c>
      <c r="AB14" s="412">
        <f>+IF(D14=0,"",'Ark1'!Y71)</f>
        <v>58.329201708647958</v>
      </c>
      <c r="AC14" s="367">
        <f>+IF(D14=0,"",'Ark1'!Z71)</f>
        <v>1.6031423832090257</v>
      </c>
      <c r="AD14" s="367">
        <f>+IF(D14=0,"",'Ark1'!AA71)</f>
        <v>2.2649361176246625</v>
      </c>
      <c r="AE14" s="137">
        <f t="shared" si="6"/>
        <v>134.58960324222576</v>
      </c>
      <c r="AF14" s="26"/>
      <c r="AK14"/>
      <c r="AM14"/>
      <c r="AN14" s="11">
        <f t="shared" si="7"/>
        <v>303.70392211873076</v>
      </c>
      <c r="AO14"/>
      <c r="AR14"/>
      <c r="AW14"/>
      <c r="AY14"/>
      <c r="BC14"/>
      <c r="BE14"/>
      <c r="BF14"/>
      <c r="BH14"/>
    </row>
    <row r="15" spans="1:60" ht="15.6">
      <c r="A15" s="26"/>
      <c r="B15" s="393">
        <f>+'Ark1'!C72</f>
        <v>2024</v>
      </c>
      <c r="C15" s="91">
        <f>+'Ark1'!E72</f>
        <v>6</v>
      </c>
      <c r="D15" s="91">
        <f>+'Ark1'!Q72</f>
        <v>434</v>
      </c>
      <c r="E15" s="38"/>
      <c r="F15" s="438">
        <f>+IF(D15=0,"",'Ark1'!R72)</f>
        <v>810</v>
      </c>
      <c r="G15" s="115">
        <f t="shared" si="0"/>
        <v>-176</v>
      </c>
      <c r="H15" s="114">
        <f>+IF(D15=0,"",'Ark1'!AE72)</f>
        <v>1.5149814835596453</v>
      </c>
      <c r="I15" s="114">
        <f>+IF(D15=0,"",'Ark1'!AF72)</f>
        <v>1.5179555445508013</v>
      </c>
      <c r="J15" s="93"/>
      <c r="K15" s="5">
        <f>+IF(D15=0,"",'Ark1'!S72)</f>
        <v>3.809405940594059</v>
      </c>
      <c r="L15" s="113">
        <f t="shared" si="1"/>
        <v>0.13188813794909438</v>
      </c>
      <c r="M15" s="413"/>
      <c r="N15" s="414">
        <f>+IF(F15=0,"",'Ark1'!AR72)</f>
        <v>224.58831341301465</v>
      </c>
      <c r="O15" s="415">
        <f>+IF(F15=0,"",'Ark1'!AS72)</f>
        <v>26.950500019709377</v>
      </c>
      <c r="P15" s="411"/>
      <c r="Q15" s="113">
        <f>+IF(D15=0,"",'Ark1'!T72)</f>
        <v>8.4024691358024697</v>
      </c>
      <c r="R15" s="113">
        <f t="shared" si="2"/>
        <v>0.48259083965642446</v>
      </c>
      <c r="S15" s="19">
        <f>+IF(D15=0,"",'Ark1'!U72)</f>
        <v>304.30012345678989</v>
      </c>
      <c r="T15" s="115">
        <f t="shared" si="3"/>
        <v>5.9515433350858302</v>
      </c>
      <c r="U15" s="115">
        <f>+IF(D15=0,"",'Ark1'!W72)</f>
        <v>80.987654320987644</v>
      </c>
      <c r="V15" s="115">
        <f t="shared" si="4"/>
        <v>6.5454636516164442</v>
      </c>
      <c r="W15" s="115">
        <f>+IF(D15=0,"",'Ark1'!AG72)</f>
        <v>2186.0889774236393</v>
      </c>
      <c r="X15" s="115">
        <f t="shared" si="5"/>
        <v>0.80389947263711292</v>
      </c>
      <c r="Y15" s="115">
        <f>+IF(D15=0,"",'Ark1'!AH72)</f>
        <v>92.962962962962962</v>
      </c>
      <c r="Z15" s="381">
        <f>+IF(D15=0,"",'Ark1'!AI72)</f>
        <v>15.185185185185183</v>
      </c>
      <c r="AA15" s="115">
        <f>+IF(D15=0,"",'Ark1'!X72)</f>
        <v>20</v>
      </c>
      <c r="AB15" s="412">
        <f>+IF(D15=0,"",'Ark1'!Y72)</f>
        <v>56.994390562058051</v>
      </c>
      <c r="AC15" s="367">
        <f>+IF(D15=0,"",'Ark1'!Z72)</f>
        <v>1.5386483436593628</v>
      </c>
      <c r="AD15" s="367">
        <f>+IF(D15=0,"",'Ark1'!AA72)</f>
        <v>2.264267537994415</v>
      </c>
      <c r="AE15" s="137">
        <f t="shared" si="6"/>
        <v>139.19841625815945</v>
      </c>
      <c r="AF15" s="26"/>
      <c r="AK15"/>
      <c r="AM15"/>
      <c r="AN15" s="11">
        <f t="shared" si="7"/>
        <v>303.70392211873076</v>
      </c>
      <c r="AO15"/>
      <c r="AR15"/>
      <c r="AW15"/>
      <c r="AY15"/>
      <c r="BC15"/>
      <c r="BE15"/>
      <c r="BF15"/>
      <c r="BH15"/>
    </row>
    <row r="16" spans="1:60" ht="15.6">
      <c r="A16" s="26"/>
      <c r="B16" s="393">
        <f>+'Ark1'!C73</f>
        <v>2024</v>
      </c>
      <c r="C16" s="91">
        <f>+'Ark1'!E73</f>
        <v>7</v>
      </c>
      <c r="D16" s="91">
        <f>+'Ark1'!Q73</f>
        <v>453</v>
      </c>
      <c r="E16" s="38"/>
      <c r="F16" s="438">
        <f>+IF(D16=0,"",'Ark1'!R73)</f>
        <v>836</v>
      </c>
      <c r="G16" s="115">
        <f t="shared" si="0"/>
        <v>-86</v>
      </c>
      <c r="H16" s="114">
        <f>+IF(D16=0,"",'Ark1'!AE73)</f>
        <v>1.5636105188343996</v>
      </c>
      <c r="I16" s="114">
        <f>+IF(D16=0,"",'Ark1'!AF73)</f>
        <v>1.5818612358142181</v>
      </c>
      <c r="J16" s="93"/>
      <c r="K16" s="5">
        <f>+IF(D16=0,"",'Ark1'!S73)</f>
        <v>3.8973429951690823</v>
      </c>
      <c r="L16" s="113">
        <f t="shared" si="1"/>
        <v>0.20689294028434135</v>
      </c>
      <c r="M16" s="413"/>
      <c r="N16" s="414">
        <f>+IF(F16=0,"",'Ark1'!AR73)</f>
        <v>224.85496183206101</v>
      </c>
      <c r="O16" s="415">
        <f>+IF(F16=0,"",'Ark1'!AS73)</f>
        <v>27.105501367679743</v>
      </c>
      <c r="P16" s="411"/>
      <c r="Q16" s="113">
        <f>+IF(D16=0,"",'Ark1'!T73)</f>
        <v>8.4114832535885142</v>
      </c>
      <c r="R16" s="113">
        <f t="shared" si="2"/>
        <v>0.45378260282929705</v>
      </c>
      <c r="S16" s="19">
        <f>+IF(D16=0,"",'Ark1'!U73)</f>
        <v>307.24880382775115</v>
      </c>
      <c r="T16" s="115">
        <f t="shared" si="3"/>
        <v>6.8565044785103737</v>
      </c>
      <c r="U16" s="115">
        <f>+IF(D16=0,"",'Ark1'!W73)</f>
        <v>80.263157894736821</v>
      </c>
      <c r="V16" s="115">
        <f t="shared" si="4"/>
        <v>6.5104463979906342</v>
      </c>
      <c r="W16" s="115">
        <f>+IF(D16=0,"",'Ark1'!AG73)</f>
        <v>2153.3104325699751</v>
      </c>
      <c r="X16" s="115">
        <f t="shared" si="5"/>
        <v>7.1805624401044952</v>
      </c>
      <c r="Y16" s="115">
        <f>+IF(D16=0,"",'Ark1'!AH73)</f>
        <v>94.019138755980833</v>
      </c>
      <c r="Z16" s="381">
        <f>+IF(D16=0,"",'Ark1'!AI73)</f>
        <v>15.550239234449764</v>
      </c>
      <c r="AA16" s="115">
        <f>+IF(D16=0,"",'Ark1'!X73)</f>
        <v>21.411483253588521</v>
      </c>
      <c r="AB16" s="412">
        <f>+IF(D16=0,"",'Ark1'!Y73)</f>
        <v>63.097893382321907</v>
      </c>
      <c r="AC16" s="367">
        <f>+IF(D16=0,"",'Ark1'!Z73)</f>
        <v>1.6896674084600876</v>
      </c>
      <c r="AD16" s="367">
        <f>+IF(D16=0,"",'Ark1'!AA73)</f>
        <v>2.3862769947457037</v>
      </c>
      <c r="AE16" s="137">
        <f t="shared" si="6"/>
        <v>142.68672049345426</v>
      </c>
      <c r="AF16" s="26"/>
      <c r="AK16"/>
      <c r="AM16"/>
      <c r="AN16" s="11">
        <f t="shared" si="7"/>
        <v>303.70392211873076</v>
      </c>
      <c r="AO16"/>
      <c r="AR16"/>
      <c r="AW16"/>
      <c r="AY16"/>
      <c r="BC16"/>
      <c r="BE16"/>
      <c r="BF16"/>
      <c r="BH16"/>
    </row>
    <row r="17" spans="1:60" ht="15.6">
      <c r="A17" s="26"/>
      <c r="B17" s="393">
        <f>+'Ark1'!C74</f>
        <v>2024</v>
      </c>
      <c r="C17" s="91">
        <f>+'Ark1'!E74</f>
        <v>8</v>
      </c>
      <c r="D17" s="91">
        <f>+'Ark1'!Q74</f>
        <v>387</v>
      </c>
      <c r="E17" s="38"/>
      <c r="F17" s="438">
        <f>+IF(D17=0,"",'Ark1'!R74)</f>
        <v>674</v>
      </c>
      <c r="G17" s="115">
        <f t="shared" si="0"/>
        <v>-69</v>
      </c>
      <c r="H17" s="114">
        <f>+IF(D17=0,"",'Ark1'!AE74)</f>
        <v>1.2606142221224701</v>
      </c>
      <c r="I17" s="114">
        <f>+IF(D17=0,"",'Ark1'!AF74)</f>
        <v>1.243955328302748</v>
      </c>
      <c r="J17" s="93"/>
      <c r="K17" s="5">
        <f>+IF(D17=0,"",'Ark1'!S74)</f>
        <v>3.729850746268657</v>
      </c>
      <c r="L17" s="113">
        <f t="shared" si="1"/>
        <v>7.1777476255087347E-2</v>
      </c>
      <c r="M17" s="413"/>
      <c r="N17" s="414">
        <f>+IF(F17=0,"",'Ark1'!AR74)</f>
        <v>224.06535947712419</v>
      </c>
      <c r="O17" s="415">
        <f>+IF(F17=0,"",'Ark1'!AS74)</f>
        <v>26.632772266146095</v>
      </c>
      <c r="P17" s="411"/>
      <c r="Q17" s="113">
        <f>+IF(D17=0,"",'Ark1'!T74)</f>
        <v>8.2804154302670625</v>
      </c>
      <c r="R17" s="113">
        <f t="shared" si="2"/>
        <v>0.38943292690232312</v>
      </c>
      <c r="S17" s="19">
        <f>+IF(D17=0,"",'Ark1'!U74)</f>
        <v>299.69050445103858</v>
      </c>
      <c r="T17" s="115">
        <f t="shared" si="3"/>
        <v>2.4750266583066605</v>
      </c>
      <c r="U17" s="115">
        <f>+IF(D17=0,"",'Ark1'!W74)</f>
        <v>81.157270029673583</v>
      </c>
      <c r="V17" s="115">
        <f t="shared" si="4"/>
        <v>6.3255069071971377</v>
      </c>
      <c r="W17" s="115">
        <f>+IF(D17=0,"",'Ark1'!AG74)</f>
        <v>2180.5179738562088</v>
      </c>
      <c r="X17" s="115">
        <f t="shared" si="5"/>
        <v>60.87449559533934</v>
      </c>
      <c r="Y17" s="115">
        <f>+IF(D17=0,"",'Ark1'!AH74)</f>
        <v>90.652818991097931</v>
      </c>
      <c r="Z17" s="381">
        <f>+IF(D17=0,"",'Ark1'!AI74)</f>
        <v>14.2433234421365</v>
      </c>
      <c r="AA17" s="115">
        <f>+IF(D17=0,"",'Ark1'!X74)</f>
        <v>17.359050445103858</v>
      </c>
      <c r="AB17" s="412">
        <f>+IF(D17=0,"",'Ark1'!Y74)</f>
        <v>57.652275456604841</v>
      </c>
      <c r="AC17" s="367">
        <f>+IF(D17=0,"",'Ark1'!Z74)</f>
        <v>1.5361402161504889</v>
      </c>
      <c r="AD17" s="367">
        <f>+IF(D17=0,"",'Ark1'!AA74)</f>
        <v>2.2499592754901734</v>
      </c>
      <c r="AE17" s="137">
        <f t="shared" si="6"/>
        <v>137.44005233813368</v>
      </c>
      <c r="AF17" s="26"/>
      <c r="AK17"/>
      <c r="AM17"/>
      <c r="AN17" s="11">
        <f t="shared" si="7"/>
        <v>303.70392211873076</v>
      </c>
      <c r="AO17"/>
      <c r="AR17"/>
      <c r="AW17"/>
      <c r="AY17"/>
      <c r="BC17"/>
      <c r="BE17"/>
      <c r="BF17"/>
      <c r="BH17"/>
    </row>
    <row r="18" spans="1:60" ht="15.6">
      <c r="A18" s="26"/>
      <c r="B18" s="393">
        <f>+'Ark1'!C75</f>
        <v>2024</v>
      </c>
      <c r="C18" s="91">
        <f>+'Ark1'!E75</f>
        <v>9</v>
      </c>
      <c r="D18" s="91">
        <f>+'Ark1'!Q75</f>
        <v>366</v>
      </c>
      <c r="E18" s="38"/>
      <c r="F18" s="438">
        <f>+IF(D18=0,"",'Ark1'!R75)</f>
        <v>629</v>
      </c>
      <c r="G18" s="115">
        <f t="shared" ref="G18" si="8">+IF(D18=0,"",F18-F72)</f>
        <v>-140</v>
      </c>
      <c r="H18" s="114">
        <f>+IF(D18=0,"",'Ark1'!AE75)</f>
        <v>1.1764485841469343</v>
      </c>
      <c r="I18" s="114">
        <f>+IF(D18=0,"",'Ark1'!AF75)</f>
        <v>1.1981721281186397</v>
      </c>
      <c r="J18" s="93"/>
      <c r="K18" s="5">
        <f>+IF(D18=0,"",'Ark1'!S75)</f>
        <v>4.0240000000000009</v>
      </c>
      <c r="L18" s="113">
        <f t="shared" ref="L18" si="9">+IF(D18=0,"",K18-K72)</f>
        <v>0.3939346405228763</v>
      </c>
      <c r="M18" s="413"/>
      <c r="N18" s="414">
        <f>+IF(F18=0,"",'Ark1'!AR75)</f>
        <v>224.26486486486485</v>
      </c>
      <c r="O18" s="415">
        <f>+IF(F18=0,"",'Ark1'!AS75)</f>
        <v>27.589423614986934</v>
      </c>
      <c r="P18" s="411"/>
      <c r="Q18" s="113">
        <f>+IF(D18=0,"",'Ark1'!T75)</f>
        <v>8.4387917329093796</v>
      </c>
      <c r="R18" s="113">
        <f t="shared" ref="R18" si="10">+IF(D18=0,"",Q18-Q72)</f>
        <v>0.74568380052966443</v>
      </c>
      <c r="S18" s="19">
        <f>+IF(D18=0,"",'Ark1'!U75)</f>
        <v>309.31192368839413</v>
      </c>
      <c r="T18" s="115">
        <f t="shared" ref="T18" si="11">+IF(D18=0,"",S18-S72)</f>
        <v>17.131169462126081</v>
      </c>
      <c r="U18" s="115">
        <f>+IF(D18=0,"",'Ark1'!W75)</f>
        <v>81.558028616852141</v>
      </c>
      <c r="V18" s="115">
        <f t="shared" ref="V18" si="12">+IF(D18=0,"",U18-U72)</f>
        <v>11.206923285252671</v>
      </c>
      <c r="W18" s="115">
        <f>+IF(D18=0,"",'Ark1'!AG75)</f>
        <v>2238.3207207207206</v>
      </c>
      <c r="X18" s="115">
        <f t="shared" ref="X18" si="13">+IF(D18=0,"",W18-W72)</f>
        <v>36.040360900630731</v>
      </c>
      <c r="Y18" s="115">
        <f>+IF(D18=0,"",'Ark1'!AH75)</f>
        <v>88.235294117647058</v>
      </c>
      <c r="Z18" s="381">
        <f>+IF(D18=0,"",'Ark1'!AI75)</f>
        <v>20.031796502384736</v>
      </c>
      <c r="AA18" s="115">
        <f>+IF(D18=0,"",'Ark1'!X75)</f>
        <v>21.939586645468996</v>
      </c>
      <c r="AB18" s="412">
        <f>+IF(D18=0,"",'Ark1'!Y75)</f>
        <v>60.245529431571562</v>
      </c>
      <c r="AC18" s="367">
        <f>+IF(D18=0,"",'Ark1'!Z75)</f>
        <v>1.6234909568957929</v>
      </c>
      <c r="AD18" s="367">
        <f>+IF(D18=0,"",'Ark1'!AA75)</f>
        <v>2.2310475348787926</v>
      </c>
      <c r="AE18" s="137">
        <f t="shared" ref="AE18" si="14">IF(D18=0,"",1000*S18/W18)</f>
        <v>138.18927771387393</v>
      </c>
      <c r="AF18" s="26"/>
      <c r="AK18"/>
      <c r="AM18"/>
      <c r="AN18" s="11">
        <f t="shared" si="7"/>
        <v>303.70392211873076</v>
      </c>
      <c r="AO18"/>
      <c r="AR18"/>
      <c r="AW18"/>
      <c r="AY18"/>
      <c r="BC18"/>
      <c r="BE18"/>
      <c r="BF18"/>
      <c r="BH18"/>
    </row>
    <row r="19" spans="1:60" ht="15.6">
      <c r="A19" s="26"/>
      <c r="B19" s="393">
        <f>+'Ark1'!C76</f>
        <v>2024</v>
      </c>
      <c r="C19" s="91">
        <f>+'Ark1'!E76</f>
        <v>10</v>
      </c>
      <c r="D19" s="91">
        <f>+'Ark1'!Q76</f>
        <v>642</v>
      </c>
      <c r="E19" s="38"/>
      <c r="F19" s="438">
        <f>+IF(D19=0,"",'Ark1'!R76)</f>
        <v>1216</v>
      </c>
      <c r="G19" s="115">
        <f t="shared" si="0"/>
        <v>35</v>
      </c>
      <c r="H19" s="114">
        <f>+IF(D19=0,"",'Ark1'!AE76)</f>
        <v>2.2743425728500362</v>
      </c>
      <c r="I19" s="114">
        <f>+IF(D19=0,"",'Ark1'!AF76)</f>
        <v>2.3023311009481402</v>
      </c>
      <c r="J19" s="93"/>
      <c r="K19" s="5">
        <f>+IF(D19=0,"",'Ark1'!S76)</f>
        <v>4.0535861500412196</v>
      </c>
      <c r="L19" s="113">
        <f t="shared" si="1"/>
        <v>0.25851812283033482</v>
      </c>
      <c r="M19" s="413"/>
      <c r="N19" s="414">
        <f>+IF(F19=0,"",'Ark1'!AR76)</f>
        <v>223.95008912655976</v>
      </c>
      <c r="O19" s="415">
        <f>+IF(F19=0,"",'Ark1'!AS76)</f>
        <v>27.533018756440921</v>
      </c>
      <c r="P19" s="411"/>
      <c r="Q19" s="113">
        <f>+IF(D19=0,"",'Ark1'!T76)</f>
        <v>8.4325657894736867</v>
      </c>
      <c r="R19" s="113">
        <f t="shared" si="2"/>
        <v>0.19632531529925856</v>
      </c>
      <c r="S19" s="19">
        <f>+IF(D19=0,"",'Ark1'!U76)</f>
        <v>307.44136513157929</v>
      </c>
      <c r="T19" s="115">
        <f t="shared" si="3"/>
        <v>9.3199426082940704</v>
      </c>
      <c r="U19" s="115">
        <f>+IF(D19=0,"",'Ark1'!W76)</f>
        <v>78.865131578947356</v>
      </c>
      <c r="V19" s="115">
        <f t="shared" si="4"/>
        <v>0.88037289986185385</v>
      </c>
      <c r="W19" s="115">
        <f>+IF(D19=0,"",'Ark1'!AG76)</f>
        <v>2210.7406417112297</v>
      </c>
      <c r="X19" s="115">
        <f t="shared" si="5"/>
        <v>21.533161746848691</v>
      </c>
      <c r="Y19" s="115">
        <f>+IF(D19=0,"",'Ark1'!AH76)</f>
        <v>92.269736842105274</v>
      </c>
      <c r="Z19" s="381">
        <f>+IF(D19=0,"",'Ark1'!AI76)</f>
        <v>23.519736842105264</v>
      </c>
      <c r="AA19" s="115">
        <f>+IF(D19=0,"",'Ark1'!X76)</f>
        <v>21.463815789473681</v>
      </c>
      <c r="AB19" s="412">
        <f>+IF(D19=0,"",'Ark1'!Y76)</f>
        <v>61.951860883157273</v>
      </c>
      <c r="AC19" s="367">
        <f>+IF(D19=0,"",'Ark1'!Z76)</f>
        <v>1.8277426710460136</v>
      </c>
      <c r="AD19" s="367">
        <f>+IF(D19=0,"",'Ark1'!AA76)</f>
        <v>2.483576049907017</v>
      </c>
      <c r="AE19" s="115">
        <f t="shared" si="6"/>
        <v>139.06713403233201</v>
      </c>
      <c r="AF19" s="26"/>
      <c r="AK19"/>
      <c r="AM19"/>
      <c r="AN19" s="11">
        <f t="shared" si="7"/>
        <v>303.70392211873076</v>
      </c>
      <c r="AO19"/>
      <c r="AR19"/>
      <c r="AW19"/>
      <c r="AY19"/>
      <c r="BC19"/>
      <c r="BE19"/>
      <c r="BF19"/>
      <c r="BH19"/>
    </row>
    <row r="20" spans="1:60" ht="15.6">
      <c r="A20" s="26"/>
      <c r="B20" s="393">
        <f>+'Ark1'!C77</f>
        <v>2024</v>
      </c>
      <c r="C20" s="91">
        <f>+'Ark1'!E77</f>
        <v>11</v>
      </c>
      <c r="D20" s="91">
        <f>+'Ark1'!Q77</f>
        <v>581</v>
      </c>
      <c r="E20" s="38"/>
      <c r="F20" s="438">
        <f>+IF(D20=0,"",'Ark1'!R77)</f>
        <v>1065</v>
      </c>
      <c r="G20" s="115">
        <f t="shared" si="0"/>
        <v>-36</v>
      </c>
      <c r="H20" s="114">
        <f>+IF(D20=0,"",'Ark1'!AE77)</f>
        <v>1.9919200987543495</v>
      </c>
      <c r="I20" s="114">
        <f>+IF(D20=0,"",'Ark1'!AF77)</f>
        <v>1.9919251668167397</v>
      </c>
      <c r="J20" s="93"/>
      <c r="K20" s="5">
        <f>+IF(D20=0,"",'Ark1'!S77)</f>
        <v>3.9491525423728815</v>
      </c>
      <c r="L20" s="113">
        <f t="shared" si="1"/>
        <v>0.17239133468761025</v>
      </c>
      <c r="M20" s="413"/>
      <c r="N20" s="414">
        <f>+IF(F20=0,"",'Ark1'!AR77)</f>
        <v>223.50608519269781</v>
      </c>
      <c r="O20" s="415">
        <f>+IF(F20=0,"",'Ark1'!AS77)</f>
        <v>27.200249402373579</v>
      </c>
      <c r="P20" s="411"/>
      <c r="Q20" s="113">
        <f>+IF(D20=0,"",'Ark1'!T77)</f>
        <v>8.4920187793427253</v>
      </c>
      <c r="R20" s="113">
        <f t="shared" si="2"/>
        <v>0.32126491921556699</v>
      </c>
      <c r="S20" s="19">
        <f>+IF(D20=0,"",'Ark1'!U77)</f>
        <v>303.70469483568075</v>
      </c>
      <c r="T20" s="115">
        <f t="shared" si="3"/>
        <v>3.6937048265982071</v>
      </c>
      <c r="U20" s="115">
        <f>+IF(D20=0,"",'Ark1'!W77)</f>
        <v>80.657276995305182</v>
      </c>
      <c r="V20" s="115">
        <f t="shared" si="4"/>
        <v>2.9097747246421193</v>
      </c>
      <c r="W20" s="115">
        <f>+IF(D20=0,"",'Ark1'!AG77)</f>
        <v>2238.9503042596348</v>
      </c>
      <c r="X20" s="115">
        <f t="shared" si="5"/>
        <v>68.091095002162092</v>
      </c>
      <c r="Y20" s="115">
        <f>+IF(D20=0,"",'Ark1'!AH77)</f>
        <v>92.58215962441318</v>
      </c>
      <c r="Z20" s="381">
        <f>+IF(D20=0,"",'Ark1'!AI77)</f>
        <v>21.314553990610325</v>
      </c>
      <c r="AA20" s="115">
        <f>+IF(D20=0,"",'Ark1'!X77)</f>
        <v>19.624413145539904</v>
      </c>
      <c r="AB20" s="412">
        <f>+IF(D20=0,"",'Ark1'!Y77)</f>
        <v>65.26388209872961</v>
      </c>
      <c r="AC20" s="367">
        <f>+IF(D20=0,"",'Ark1'!Z77)</f>
        <v>1.767857731163113</v>
      </c>
      <c r="AD20" s="367">
        <f>+IF(D20=0,"",'Ark1'!AA77)</f>
        <v>2.3114701050620785</v>
      </c>
      <c r="AE20" s="115">
        <f t="shared" si="6"/>
        <v>135.64601869808288</v>
      </c>
      <c r="AF20" s="26"/>
      <c r="AK20"/>
      <c r="AM20"/>
      <c r="AN20" s="11">
        <f t="shared" si="7"/>
        <v>303.70392211873076</v>
      </c>
      <c r="AO20"/>
      <c r="AR20"/>
      <c r="AW20"/>
      <c r="AY20"/>
      <c r="BC20"/>
      <c r="BE20"/>
      <c r="BF20"/>
      <c r="BH20"/>
    </row>
    <row r="21" spans="1:60" ht="15.6">
      <c r="A21" s="26"/>
      <c r="B21" s="393">
        <f>+'Ark1'!C78</f>
        <v>2024</v>
      </c>
      <c r="C21" s="91">
        <f>+'Ark1'!E78</f>
        <v>12</v>
      </c>
      <c r="D21" s="91">
        <f>+'Ark1'!Q78</f>
        <v>554</v>
      </c>
      <c r="E21" s="38"/>
      <c r="F21" s="438">
        <f>+IF(D21=0,"",'Ark1'!R78)</f>
        <v>988</v>
      </c>
      <c r="G21" s="115">
        <f t="shared" si="0"/>
        <v>-34</v>
      </c>
      <c r="H21" s="114">
        <f>+IF(D21=0,"",'Ark1'!AE78)</f>
        <v>1.8479033404406535</v>
      </c>
      <c r="I21" s="114">
        <f>+IF(D21=0,"",'Ark1'!AF78)</f>
        <v>1.8670864714289224</v>
      </c>
      <c r="J21" s="93"/>
      <c r="K21" s="5">
        <f>+IF(D21=0,"",'Ark1'!S78)</f>
        <v>4.0182926829268286</v>
      </c>
      <c r="L21" s="113">
        <f t="shared" si="1"/>
        <v>9.4691535150639439E-3</v>
      </c>
      <c r="M21" s="413"/>
      <c r="N21" s="414">
        <f>+IF(F21=0,"",'Ark1'!AR78)</f>
        <v>223.47243243243247</v>
      </c>
      <c r="O21" s="415">
        <f>+IF(F21=0,"",'Ark1'!AS78)</f>
        <v>27.499237321635889</v>
      </c>
      <c r="P21" s="411"/>
      <c r="Q21" s="113">
        <f>+IF(D21=0,"",'Ark1'!T78)</f>
        <v>8.8117408906882648</v>
      </c>
      <c r="R21" s="113">
        <f t="shared" si="2"/>
        <v>0.45851192787026385</v>
      </c>
      <c r="S21" s="19">
        <f>+IF(D21=0,"",'Ark1'!U78)</f>
        <v>306.85668016194262</v>
      </c>
      <c r="T21" s="115">
        <f t="shared" si="3"/>
        <v>1.0230206707487923</v>
      </c>
      <c r="U21" s="115">
        <f>+IF(D21=0,"",'Ark1'!W78)</f>
        <v>85.425101214574894</v>
      </c>
      <c r="V21" s="115">
        <f t="shared" si="4"/>
        <v>5.4838096294477054</v>
      </c>
      <c r="W21" s="115">
        <f>+IF(D21=0,"",'Ark1'!AG78)</f>
        <v>2277.1902702702705</v>
      </c>
      <c r="X21" s="115">
        <f t="shared" si="5"/>
        <v>84.736586059744241</v>
      </c>
      <c r="Y21" s="115">
        <f>+IF(D21=0,"",'Ark1'!AH78)</f>
        <v>93.421052631578945</v>
      </c>
      <c r="Z21" s="381">
        <f>+IF(D21=0,"",'Ark1'!AI78)</f>
        <v>20.344129554655872</v>
      </c>
      <c r="AA21" s="115">
        <f>+IF(D21=0,"",'Ark1'!X78)</f>
        <v>20.748987854251013</v>
      </c>
      <c r="AB21" s="412">
        <f>+IF(D21=0,"",'Ark1'!Y78)</f>
        <v>59.523905192653523</v>
      </c>
      <c r="AC21" s="367">
        <f>+IF(D21=0,"",'Ark1'!Z78)</f>
        <v>1.6325026202199375</v>
      </c>
      <c r="AD21" s="367">
        <f>+IF(D21=0,"",'Ark1'!AA78)</f>
        <v>2.3911492937514591</v>
      </c>
      <c r="AE21" s="115">
        <f t="shared" si="6"/>
        <v>134.75232358406441</v>
      </c>
      <c r="AF21" s="26"/>
      <c r="AK21"/>
      <c r="AM21"/>
      <c r="AN21" s="11">
        <f t="shared" si="7"/>
        <v>303.70392211873076</v>
      </c>
      <c r="AO21"/>
      <c r="AR21"/>
      <c r="AW21"/>
      <c r="AY21"/>
      <c r="BC21"/>
      <c r="BE21"/>
      <c r="BF21"/>
      <c r="BH21"/>
    </row>
    <row r="22" spans="1:60" ht="15.6">
      <c r="A22" s="26"/>
      <c r="B22" s="393">
        <f>+'Ark1'!C79</f>
        <v>2024</v>
      </c>
      <c r="C22" s="91">
        <f>+'Ark1'!E79</f>
        <v>13</v>
      </c>
      <c r="D22" s="91">
        <f>+'Ark1'!Q79</f>
        <v>177</v>
      </c>
      <c r="E22" s="38"/>
      <c r="F22" s="438">
        <f>+IF(D22=0,"",'Ark1'!R79)</f>
        <v>281</v>
      </c>
      <c r="G22" s="115">
        <f t="shared" si="0"/>
        <v>-844</v>
      </c>
      <c r="H22" s="114">
        <f>+IF(D22=0,"",'Ark1'!AE79)</f>
        <v>0.52556765046945719</v>
      </c>
      <c r="I22" s="114">
        <f>+IF(D22=0,"",'Ark1'!AF79)</f>
        <v>0.52434395205877748</v>
      </c>
      <c r="J22" s="93"/>
      <c r="K22" s="5">
        <f>+IF(D22=0,"",'Ark1'!S79)</f>
        <v>3.9857651245551602</v>
      </c>
      <c r="L22" s="113">
        <f t="shared" si="1"/>
        <v>0.17717836248002561</v>
      </c>
      <c r="M22" s="413"/>
      <c r="N22" s="414">
        <f>+IF(F22=0,"",'Ark1'!AR79)</f>
        <v>223.29716981132077</v>
      </c>
      <c r="O22" s="415">
        <f>+IF(F22=0,"",'Ark1'!AS79)</f>
        <v>27.279729211731841</v>
      </c>
      <c r="P22" s="411"/>
      <c r="Q22" s="113">
        <f>+IF(D22=0,"",'Ark1'!T79)</f>
        <v>8.7188612099644143</v>
      </c>
      <c r="R22" s="113">
        <f t="shared" si="2"/>
        <v>0.55619454329774953</v>
      </c>
      <c r="S22" s="19">
        <f>+IF(D22=0,"",'Ark1'!U79)</f>
        <v>302.99679715302454</v>
      </c>
      <c r="T22" s="115">
        <f t="shared" si="3"/>
        <v>3.2437304863578902</v>
      </c>
      <c r="U22" s="115">
        <f>+IF(D22=0,"",'Ark1'!W79)</f>
        <v>81.494661921708186</v>
      </c>
      <c r="V22" s="115">
        <f t="shared" si="4"/>
        <v>4.6057730328192861</v>
      </c>
      <c r="W22" s="115">
        <f>+IF(D22=0,"",'Ark1'!AG79)</f>
        <v>2120.8066037735844</v>
      </c>
      <c r="X22" s="115">
        <f t="shared" si="5"/>
        <v>-58.543013084653467</v>
      </c>
      <c r="Y22" s="115">
        <f>+IF(D22=0,"",'Ark1'!AH79)</f>
        <v>75.444839857651246</v>
      </c>
      <c r="Z22" s="381">
        <f>+IF(D22=0,"",'Ark1'!AI79)</f>
        <v>14.23487544483986</v>
      </c>
      <c r="AA22" s="115">
        <f>+IF(D22=0,"",'Ark1'!X79)</f>
        <v>19.217081850533813</v>
      </c>
      <c r="AB22" s="412">
        <f>+IF(D22=0,"",'Ark1'!Y79)</f>
        <v>60.61914438441476</v>
      </c>
      <c r="AC22" s="367">
        <f>+IF(D22=0,"",'Ark1'!Z79)</f>
        <v>1.7123614425576397</v>
      </c>
      <c r="AD22" s="367">
        <f>+IF(D22=0,"",'Ark1'!AA79)</f>
        <v>2.4398748841873474</v>
      </c>
      <c r="AE22" s="115">
        <f t="shared" si="6"/>
        <v>142.8686597891093</v>
      </c>
      <c r="AF22" s="26"/>
      <c r="AK22"/>
      <c r="AM22"/>
      <c r="AN22" s="11">
        <f t="shared" si="7"/>
        <v>303.70392211873076</v>
      </c>
      <c r="AO22"/>
      <c r="AR22"/>
      <c r="AW22"/>
      <c r="AY22"/>
      <c r="BC22"/>
      <c r="BE22"/>
      <c r="BF22"/>
      <c r="BH22"/>
    </row>
    <row r="23" spans="1:60" ht="15.6">
      <c r="A23" s="26"/>
      <c r="B23" s="393">
        <f>+'Ark1'!C80</f>
        <v>2024</v>
      </c>
      <c r="C23" s="91">
        <f>+'Ark1'!E80</f>
        <v>14</v>
      </c>
      <c r="D23" s="91">
        <f>+'Ark1'!Q80</f>
        <v>500</v>
      </c>
      <c r="E23" s="38"/>
      <c r="F23" s="438">
        <f>+IF(D23=0,"",'Ark1'!R80)</f>
        <v>938</v>
      </c>
      <c r="G23" s="115">
        <f t="shared" si="0"/>
        <v>628</v>
      </c>
      <c r="H23" s="114">
        <f>+IF(D23=0,"",'Ark1'!AE80)</f>
        <v>1.7543859649122804</v>
      </c>
      <c r="I23" s="114">
        <f>+IF(D23=0,"",'Ark1'!AF80)</f>
        <v>1.7762412263620944</v>
      </c>
      <c r="J23" s="93"/>
      <c r="K23" s="5">
        <f>+IF(D23=0,"",'Ark1'!S80)</f>
        <v>3.9796573875802994</v>
      </c>
      <c r="L23" s="113">
        <f t="shared" si="1"/>
        <v>0.12251453043744354</v>
      </c>
      <c r="M23" s="413"/>
      <c r="N23" s="414">
        <f>+IF(F23=0,"",'Ark1'!AR80)</f>
        <v>224.50754936120788</v>
      </c>
      <c r="O23" s="415">
        <f>+IF(F23=0,"",'Ark1'!AS80)</f>
        <v>27.305512530919511</v>
      </c>
      <c r="P23" s="411"/>
      <c r="Q23" s="113">
        <f>+IF(D23=0,"",'Ark1'!T80)</f>
        <v>8.452025586353944</v>
      </c>
      <c r="R23" s="113">
        <f t="shared" si="2"/>
        <v>0.38105784441845891</v>
      </c>
      <c r="S23" s="19">
        <f>+IF(D23=0,"",'Ark1'!U80)</f>
        <v>307.48731343283595</v>
      </c>
      <c r="T23" s="115">
        <f t="shared" si="3"/>
        <v>8.6931198844488335</v>
      </c>
      <c r="U23" s="115">
        <f>+IF(D23=0,"",'Ark1'!W80)</f>
        <v>79.53091684434969</v>
      </c>
      <c r="V23" s="115">
        <f t="shared" si="4"/>
        <v>6.6276910378980887</v>
      </c>
      <c r="W23" s="115">
        <f>+IF(D23=0,"",'Ark1'!AG80)</f>
        <v>2182.1091753774681</v>
      </c>
      <c r="X23" s="115">
        <f t="shared" si="5"/>
        <v>-4.8584359585638595</v>
      </c>
      <c r="Y23" s="115">
        <f>+IF(D23=0,"",'Ark1'!AH80)</f>
        <v>91.791044776119378</v>
      </c>
      <c r="Z23" s="381">
        <f>+IF(D23=0,"",'Ark1'!AI80)</f>
        <v>20.255863539445624</v>
      </c>
      <c r="AA23" s="115">
        <f>+IF(D23=0,"",'Ark1'!X80)</f>
        <v>21.961620469083154</v>
      </c>
      <c r="AB23" s="412">
        <f>+IF(D23=0,"",'Ark1'!Y80)</f>
        <v>64.192286923417214</v>
      </c>
      <c r="AC23" s="367">
        <f>+IF(D23=0,"",'Ark1'!Z80)</f>
        <v>1.8165499525005004</v>
      </c>
      <c r="AD23" s="367">
        <f>+IF(D23=0,"",'Ark1'!AA80)</f>
        <v>2.3446034646811444</v>
      </c>
      <c r="AE23" s="115">
        <f t="shared" si="6"/>
        <v>140.91289148245565</v>
      </c>
      <c r="AF23" s="26"/>
      <c r="AK23"/>
      <c r="AM23"/>
      <c r="AN23" s="11">
        <f t="shared" si="7"/>
        <v>303.70392211873076</v>
      </c>
      <c r="AO23"/>
      <c r="AR23"/>
      <c r="AW23"/>
      <c r="AY23"/>
      <c r="BC23"/>
      <c r="BE23"/>
      <c r="BF23"/>
      <c r="BH23"/>
    </row>
    <row r="24" spans="1:60" ht="15.6">
      <c r="A24" s="26"/>
      <c r="B24" s="393">
        <f>+'Ark1'!C81</f>
        <v>2024</v>
      </c>
      <c r="C24" s="91">
        <f>+'Ark1'!E81</f>
        <v>15</v>
      </c>
      <c r="D24" s="91">
        <f>+'Ark1'!Q81</f>
        <v>571</v>
      </c>
      <c r="E24" s="38"/>
      <c r="F24" s="438">
        <f>+IF(D24=0,"",'Ark1'!R81)</f>
        <v>956</v>
      </c>
      <c r="G24" s="115">
        <f t="shared" si="0"/>
        <v>43</v>
      </c>
      <c r="H24" s="114">
        <f>+IF(D24=0,"",'Ark1'!AE81)</f>
        <v>1.7880522201024951</v>
      </c>
      <c r="I24" s="114">
        <f>+IF(D24=0,"",'Ark1'!AF81)</f>
        <v>1.8438050410159712</v>
      </c>
      <c r="J24" s="93"/>
      <c r="K24" s="5">
        <f>+IF(D24=0,"",'Ark1'!S81)</f>
        <v>4.1510031678986268</v>
      </c>
      <c r="L24" s="113">
        <f t="shared" si="1"/>
        <v>0.1532033879206276</v>
      </c>
      <c r="M24" s="413"/>
      <c r="N24" s="414">
        <f>+IF(F24=0,"",'Ark1'!AR81)</f>
        <v>224.36031927023944</v>
      </c>
      <c r="O24" s="415">
        <f>+IF(F24=0,"",'Ark1'!AS81)</f>
        <v>27.79515407731796</v>
      </c>
      <c r="P24" s="411"/>
      <c r="Q24" s="113">
        <f>+IF(D24=0,"",'Ark1'!T81)</f>
        <v>8.6694560669456067</v>
      </c>
      <c r="R24" s="113">
        <f t="shared" si="2"/>
        <v>0.40110995522599779</v>
      </c>
      <c r="S24" s="19">
        <f>+IF(D24=0,"",'Ark1'!U81)</f>
        <v>313.1736401673644</v>
      </c>
      <c r="T24" s="115">
        <f t="shared" si="3"/>
        <v>5.097517494856163</v>
      </c>
      <c r="U24" s="115">
        <f>+IF(D24=0,"",'Ark1'!W81)</f>
        <v>82.635983263598305</v>
      </c>
      <c r="V24" s="115">
        <f t="shared" si="4"/>
        <v>4.5417883019334369</v>
      </c>
      <c r="W24" s="115">
        <f>+IF(D24=0,"",'Ark1'!AG81)</f>
        <v>2231.7183580387687</v>
      </c>
      <c r="X24" s="115">
        <f t="shared" si="5"/>
        <v>16.195630766041177</v>
      </c>
      <c r="Y24" s="115">
        <f>+IF(D24=0,"",'Ark1'!AH81)</f>
        <v>91.73640167364016</v>
      </c>
      <c r="Z24" s="381">
        <f>+IF(D24=0,"",'Ark1'!AI81)</f>
        <v>22.803347280334719</v>
      </c>
      <c r="AA24" s="115">
        <f>+IF(D24=0,"",'Ark1'!X81)</f>
        <v>25.941422594142256</v>
      </c>
      <c r="AB24" s="412">
        <f>+IF(D24=0,"",'Ark1'!Y81)</f>
        <v>62.081791909938993</v>
      </c>
      <c r="AC24" s="367">
        <f>+IF(D24=0,"",'Ark1'!Z81)</f>
        <v>1.7703772088461347</v>
      </c>
      <c r="AD24" s="367">
        <f>+IF(D24=0,"",'Ark1'!AA81)</f>
        <v>2.4266537985694887</v>
      </c>
      <c r="AE24" s="115">
        <f t="shared" si="6"/>
        <v>140.32847784725891</v>
      </c>
      <c r="AF24" s="26"/>
      <c r="AK24"/>
      <c r="AM24"/>
      <c r="AN24" s="11">
        <f t="shared" si="7"/>
        <v>303.70392211873076</v>
      </c>
      <c r="AO24"/>
      <c r="AR24"/>
      <c r="AW24"/>
      <c r="AY24"/>
      <c r="BC24"/>
      <c r="BE24"/>
      <c r="BF24"/>
      <c r="BH24"/>
    </row>
    <row r="25" spans="1:60" ht="15.6">
      <c r="A25" s="26"/>
      <c r="B25" s="393">
        <f>+'Ark1'!C82</f>
        <v>2024</v>
      </c>
      <c r="C25" s="91">
        <f>+'Ark1'!E82</f>
        <v>16</v>
      </c>
      <c r="D25" s="91">
        <f>+'Ark1'!Q82</f>
        <v>607</v>
      </c>
      <c r="E25" s="38"/>
      <c r="F25" s="438">
        <f>+IF(D25=0,"",'Ark1'!R82)</f>
        <v>1079</v>
      </c>
      <c r="G25" s="115">
        <f t="shared" si="0"/>
        <v>-61</v>
      </c>
      <c r="H25" s="114">
        <f>+IF(D25=0,"",'Ark1'!AE82)</f>
        <v>2.0181049639022937</v>
      </c>
      <c r="I25" s="114">
        <f>+IF(D25=0,"",'Ark1'!AF82)</f>
        <v>2.0451182223264404</v>
      </c>
      <c r="J25" s="93"/>
      <c r="K25" s="5">
        <f>+IF(D25=0,"",'Ark1'!S82)</f>
        <v>4.0065298507462686</v>
      </c>
      <c r="L25" s="113">
        <f t="shared" si="1"/>
        <v>7.6010941335538984E-2</v>
      </c>
      <c r="M25" s="413"/>
      <c r="N25" s="414">
        <f>+IF(F25=0,"",'Ark1'!AR82)</f>
        <v>224.13386613386609</v>
      </c>
      <c r="O25" s="415">
        <f>+IF(F25=0,"",'Ark1'!AS82)</f>
        <v>27.408093110382328</v>
      </c>
      <c r="P25" s="411"/>
      <c r="Q25" s="113">
        <f>+IF(D25=0,"",'Ark1'!T82)</f>
        <v>8.4893419833178854</v>
      </c>
      <c r="R25" s="113">
        <f t="shared" si="2"/>
        <v>0.3639033868266548</v>
      </c>
      <c r="S25" s="19">
        <f>+IF(D25=0,"",'Ark1'!U82)</f>
        <v>307.76913809082498</v>
      </c>
      <c r="T25" s="115">
        <f t="shared" si="3"/>
        <v>2.6624714241578431</v>
      </c>
      <c r="U25" s="115">
        <f>+IF(D25=0,"",'Ark1'!W82)</f>
        <v>82.483781278961999</v>
      </c>
      <c r="V25" s="115">
        <f t="shared" si="4"/>
        <v>6.7820268929970524</v>
      </c>
      <c r="W25" s="115">
        <f>+IF(D25=0,"",'Ark1'!AG82)</f>
        <v>2202.611388611389</v>
      </c>
      <c r="X25" s="115">
        <f t="shared" si="5"/>
        <v>-18.055899366243921</v>
      </c>
      <c r="Y25" s="115">
        <f>+IF(D25=0,"",'Ark1'!AH82)</f>
        <v>92.678405931417984</v>
      </c>
      <c r="Z25" s="381">
        <f>+IF(D25=0,"",'Ark1'!AI82)</f>
        <v>19.740500463392031</v>
      </c>
      <c r="AA25" s="115">
        <f>+IF(D25=0,"",'Ark1'!X82)</f>
        <v>20.945319740500462</v>
      </c>
      <c r="AB25" s="412">
        <f>+IF(D25=0,"",'Ark1'!Y82)</f>
        <v>56.946618275293936</v>
      </c>
      <c r="AC25" s="367">
        <f>+IF(D25=0,"",'Ark1'!Z82)</f>
        <v>1.7297988871328829</v>
      </c>
      <c r="AD25" s="367">
        <f>+IF(D25=0,"",'Ark1'!AA82)</f>
        <v>2.259697961561832</v>
      </c>
      <c r="AE25" s="115">
        <f t="shared" si="6"/>
        <v>139.72920492563807</v>
      </c>
      <c r="AF25" s="26"/>
      <c r="AK25"/>
      <c r="AM25"/>
      <c r="AN25" s="11">
        <f t="shared" si="7"/>
        <v>303.70392211873076</v>
      </c>
      <c r="AO25"/>
      <c r="AR25"/>
      <c r="AW25"/>
      <c r="AY25"/>
      <c r="BC25"/>
      <c r="BE25"/>
      <c r="BF25"/>
      <c r="BH25"/>
    </row>
    <row r="26" spans="1:60" ht="15.6">
      <c r="A26" s="26"/>
      <c r="B26" s="393">
        <f>+'Ark1'!C83</f>
        <v>2024</v>
      </c>
      <c r="C26" s="91">
        <f>+'Ark1'!E83</f>
        <v>17</v>
      </c>
      <c r="D26" s="91">
        <f>+'Ark1'!Q83</f>
        <v>568</v>
      </c>
      <c r="E26" s="38"/>
      <c r="F26" s="438">
        <f>+IF(D26=0,"",'Ark1'!R83)</f>
        <v>1054</v>
      </c>
      <c r="G26" s="115">
        <f t="shared" si="0"/>
        <v>-63</v>
      </c>
      <c r="H26" s="114">
        <f>+IF(D26=0,"",'Ark1'!AE83)</f>
        <v>1.971346276138106</v>
      </c>
      <c r="I26" s="114">
        <f>+IF(D26=0,"",'Ark1'!AF83)</f>
        <v>2.0277741601975623</v>
      </c>
      <c r="J26" s="93"/>
      <c r="K26" s="5">
        <f>+IF(D26=0,"",'Ark1'!S83)</f>
        <v>4.2290076335877851</v>
      </c>
      <c r="L26" s="113">
        <f t="shared" si="1"/>
        <v>0.27123584562731784</v>
      </c>
      <c r="M26" s="413"/>
      <c r="N26" s="414">
        <f>+IF(F26=0,"",'Ark1'!AR83)</f>
        <v>223.73080859774825</v>
      </c>
      <c r="O26" s="415">
        <f>+IF(F26=0,"",'Ark1'!AS83)</f>
        <v>28.041164838341235</v>
      </c>
      <c r="P26" s="411"/>
      <c r="Q26" s="113">
        <f>+IF(D26=0,"",'Ark1'!T83)</f>
        <v>8.6185958254269419</v>
      </c>
      <c r="R26" s="113">
        <f t="shared" si="2"/>
        <v>0.45118311280384837</v>
      </c>
      <c r="S26" s="19">
        <f>+IF(D26=0,"",'Ark1'!U83)</f>
        <v>312.39715370018968</v>
      </c>
      <c r="T26" s="115">
        <f t="shared" si="3"/>
        <v>8.3173864665279211</v>
      </c>
      <c r="U26" s="115">
        <f>+IF(D26=0,"",'Ark1'!W83)</f>
        <v>79.411764705882348</v>
      </c>
      <c r="V26" s="115">
        <f t="shared" si="4"/>
        <v>5.8217915635367774</v>
      </c>
      <c r="W26" s="115">
        <f>+IF(D26=0,"",'Ark1'!AG83)</f>
        <v>2219.991811668373</v>
      </c>
      <c r="X26" s="115">
        <f t="shared" si="5"/>
        <v>36.609202972720595</v>
      </c>
      <c r="Y26" s="115">
        <f>+IF(D26=0,"",'Ark1'!AH83)</f>
        <v>92.694497153700169</v>
      </c>
      <c r="Z26" s="381">
        <f>+IF(D26=0,"",'Ark1'!AI83)</f>
        <v>22.296015180265655</v>
      </c>
      <c r="AA26" s="115">
        <f>+IF(D26=0,"",'Ark1'!X83)</f>
        <v>23.055028462998106</v>
      </c>
      <c r="AB26" s="412">
        <f>+IF(D26=0,"",'Ark1'!Y83)</f>
        <v>60.148472619858843</v>
      </c>
      <c r="AC26" s="367">
        <f>+IF(D26=0,"",'Ark1'!Z83)</f>
        <v>1.8694921974756824</v>
      </c>
      <c r="AD26" s="367">
        <f>+IF(D26=0,"",'Ark1'!AA83)</f>
        <v>2.4325191574669405</v>
      </c>
      <c r="AE26" s="115">
        <f t="shared" si="6"/>
        <v>140.71995764048171</v>
      </c>
      <c r="AF26" s="26"/>
      <c r="AK26"/>
      <c r="AM26"/>
      <c r="AN26" s="11">
        <f t="shared" si="7"/>
        <v>303.70392211873076</v>
      </c>
      <c r="AO26"/>
      <c r="AR26"/>
      <c r="AW26"/>
      <c r="AY26"/>
      <c r="BC26"/>
      <c r="BE26"/>
      <c r="BF26"/>
      <c r="BH26"/>
    </row>
    <row r="27" spans="1:60" ht="15.6">
      <c r="A27" s="26"/>
      <c r="B27" s="393">
        <f>+'Ark1'!C84</f>
        <v>2024</v>
      </c>
      <c r="C27" s="91">
        <f>+'Ark1'!E84</f>
        <v>18</v>
      </c>
      <c r="D27" s="91">
        <f>+'Ark1'!Q84</f>
        <v>477</v>
      </c>
      <c r="E27" s="38"/>
      <c r="F27" s="438">
        <f>+IF(D27=0,"",'Ark1'!R84)</f>
        <v>854</v>
      </c>
      <c r="G27" s="115">
        <f t="shared" ref="G27" si="15">+IF(D27=0,"",F27-F81)</f>
        <v>-71</v>
      </c>
      <c r="H27" s="114">
        <f>+IF(D27=0,"",'Ark1'!AE84)</f>
        <v>1.5972767740246143</v>
      </c>
      <c r="I27" s="114">
        <f>+IF(D27=0,"",'Ark1'!AF84)</f>
        <v>1.6282140932603089</v>
      </c>
      <c r="J27" s="93"/>
      <c r="K27" s="5">
        <f>+IF(D27=0,"",'Ark1'!S84)</f>
        <v>4.1552941176470606</v>
      </c>
      <c r="L27" s="113">
        <f t="shared" ref="L27" si="16">+IF(D27=0,"",K27-K81)</f>
        <v>0.36072890025575566</v>
      </c>
      <c r="M27" s="413"/>
      <c r="N27" s="414">
        <f>+IF(F27=0,"",'Ark1'!AR84)</f>
        <v>223.73589743589747</v>
      </c>
      <c r="O27" s="415">
        <f>+IF(F27=0,"",'Ark1'!AS84)</f>
        <v>27.869140099392695</v>
      </c>
      <c r="P27" s="411"/>
      <c r="Q27" s="113">
        <f>+IF(D27=0,"",'Ark1'!T84)</f>
        <v>8.4203747072599509</v>
      </c>
      <c r="R27" s="113">
        <f t="shared" ref="R27" si="17">+IF(D27=0,"",Q27-Q81)</f>
        <v>0.26578011266535206</v>
      </c>
      <c r="S27" s="19">
        <f>+IF(D27=0,"",'Ark1'!U84)</f>
        <v>309.58629976580806</v>
      </c>
      <c r="T27" s="115">
        <f t="shared" ref="T27" si="18">+IF(D27=0,"",S27-S81)</f>
        <v>11.785434900943187</v>
      </c>
      <c r="U27" s="115">
        <f>+IF(D27=0,"",'Ark1'!W84)</f>
        <v>79.156908665105405</v>
      </c>
      <c r="V27" s="115">
        <f t="shared" ref="V27" si="19">+IF(D27=0,"",U27-U81)</f>
        <v>2.9406924488891804</v>
      </c>
      <c r="W27" s="115">
        <f>+IF(D27=0,"",'Ark1'!AG84)</f>
        <v>2215.2602564102558</v>
      </c>
      <c r="X27" s="115">
        <f t="shared" ref="X27" si="20">+IF(D27=0,"",W27-W81)</f>
        <v>31.831515317619051</v>
      </c>
      <c r="Y27" s="115">
        <f>+IF(D27=0,"",'Ark1'!AH84)</f>
        <v>91.334894613583117</v>
      </c>
      <c r="Z27" s="381">
        <f>+IF(D27=0,"",'Ark1'!AI84)</f>
        <v>24.473067915690859</v>
      </c>
      <c r="AA27" s="115">
        <f>+IF(D27=0,"",'Ark1'!X84)</f>
        <v>22.482435597189696</v>
      </c>
      <c r="AB27" s="412">
        <f>+IF(D27=0,"",'Ark1'!Y84)</f>
        <v>59.529802522902976</v>
      </c>
      <c r="AC27" s="367">
        <f>+IF(D27=0,"",'Ark1'!Z84)</f>
        <v>1.8911959524973512</v>
      </c>
      <c r="AD27" s="367">
        <f>+IF(D27=0,"",'Ark1'!AA84)</f>
        <v>2.4780264962806502</v>
      </c>
      <c r="AE27" s="115">
        <f t="shared" ref="AE27" si="21">IF(D27=0,"",1000*S27/W27)</f>
        <v>139.75166072246552</v>
      </c>
      <c r="AF27" s="26"/>
      <c r="AK27"/>
      <c r="AM27"/>
      <c r="AN27" s="11">
        <f t="shared" si="7"/>
        <v>303.70392211873076</v>
      </c>
      <c r="AO27"/>
      <c r="AR27"/>
      <c r="AW27"/>
      <c r="AY27"/>
      <c r="BC27"/>
      <c r="BE27"/>
      <c r="BF27"/>
      <c r="BH27"/>
    </row>
    <row r="28" spans="1:60" ht="15.6">
      <c r="A28" s="26"/>
      <c r="B28" s="393">
        <f>+'Ark1'!C85</f>
        <v>2024</v>
      </c>
      <c r="C28" s="91">
        <f>+'Ark1'!E85</f>
        <v>19</v>
      </c>
      <c r="D28" s="91">
        <f>+'Ark1'!Q85</f>
        <v>437</v>
      </c>
      <c r="E28" s="38"/>
      <c r="F28" s="438">
        <f>+IF(D28=0,"",'Ark1'!R85)</f>
        <v>740</v>
      </c>
      <c r="G28" s="115">
        <f t="shared" si="0"/>
        <v>-461</v>
      </c>
      <c r="H28" s="114">
        <f>+IF(D28=0,"",'Ark1'!AE85)</f>
        <v>1.384057157819923</v>
      </c>
      <c r="I28" s="114">
        <f>+IF(D28=0,"",'Ark1'!AF85)</f>
        <v>1.3940227581709659</v>
      </c>
      <c r="J28" s="93"/>
      <c r="K28" s="5">
        <f>+IF(D28=0,"",'Ark1'!S85)</f>
        <v>3.9837837837837848</v>
      </c>
      <c r="L28" s="113">
        <f t="shared" si="1"/>
        <v>-9.9968310018560214E-2</v>
      </c>
      <c r="M28" s="413"/>
      <c r="N28" s="414">
        <f>+IF(F28=0,"",'Ark1'!AR85)</f>
        <v>223.66965620328847</v>
      </c>
      <c r="O28" s="415">
        <f>+IF(F28=0,"",'Ark1'!AS85)</f>
        <v>27.436651567480524</v>
      </c>
      <c r="P28" s="411"/>
      <c r="Q28" s="113">
        <f>+IF(D28=0,"",'Ark1'!T85)</f>
        <v>8.4013513513513498</v>
      </c>
      <c r="R28" s="113">
        <f t="shared" si="2"/>
        <v>0.25813736300830037</v>
      </c>
      <c r="S28" s="19">
        <f>+IF(D28=0,"",'Ark1'!U85)</f>
        <v>305.89067567567577</v>
      </c>
      <c r="T28" s="115">
        <f t="shared" si="3"/>
        <v>-0.11223856245919706</v>
      </c>
      <c r="U28" s="115">
        <f>+IF(D28=0,"",'Ark1'!W85)</f>
        <v>79.86486486486487</v>
      </c>
      <c r="V28" s="115">
        <f t="shared" si="4"/>
        <v>4.7607849314760244</v>
      </c>
      <c r="W28" s="115">
        <f>+IF(D28=0,"",'Ark1'!AG85)</f>
        <v>2237.8878923766815</v>
      </c>
      <c r="X28" s="115">
        <f t="shared" si="5"/>
        <v>-7.0373079795072044</v>
      </c>
      <c r="Y28" s="115">
        <f>+IF(D28=0,"",'Ark1'!AH85)</f>
        <v>90.270270270270274</v>
      </c>
      <c r="Z28" s="381">
        <f>+IF(D28=0,"",'Ark1'!AI85)</f>
        <v>20.810810810810803</v>
      </c>
      <c r="AA28" s="115">
        <f>+IF(D28=0,"",'Ark1'!X85)</f>
        <v>19.864864864864863</v>
      </c>
      <c r="AB28" s="412">
        <f>+IF(D28=0,"",'Ark1'!Y85)</f>
        <v>57.475944976091618</v>
      </c>
      <c r="AC28" s="367">
        <f>+IF(D28=0,"",'Ark1'!Z85)</f>
        <v>1.7123578676094724</v>
      </c>
      <c r="AD28" s="367">
        <f>+IF(D28=0,"",'Ark1'!AA85)</f>
        <v>2.2956476589079422</v>
      </c>
      <c r="AE28" s="115">
        <f t="shared" ref="AE28:AE30" si="22">IF(D28=0,"",1000*S28/W28)</f>
        <v>136.68722044463709</v>
      </c>
      <c r="AF28" s="26"/>
      <c r="AK28"/>
      <c r="AM28"/>
      <c r="AN28" s="11">
        <f t="shared" si="7"/>
        <v>303.70392211873076</v>
      </c>
      <c r="AO28"/>
      <c r="AR28"/>
      <c r="AW28"/>
      <c r="AY28"/>
      <c r="BC28"/>
      <c r="BE28"/>
      <c r="BF28"/>
      <c r="BH28"/>
    </row>
    <row r="29" spans="1:60" ht="15.6">
      <c r="A29" s="26"/>
      <c r="B29" s="393">
        <f>+'Ark1'!C86</f>
        <v>2024</v>
      </c>
      <c r="C29" s="91">
        <f>+'Ark1'!E86</f>
        <v>20</v>
      </c>
      <c r="D29" s="91">
        <f>+'Ark1'!Q86</f>
        <v>489</v>
      </c>
      <c r="E29" s="38"/>
      <c r="F29" s="438">
        <f>+IF(D29=0,"",'Ark1'!R86)</f>
        <v>814</v>
      </c>
      <c r="G29" s="115">
        <f t="shared" si="0"/>
        <v>243</v>
      </c>
      <c r="H29" s="114">
        <f>+IF(D29=0,"",'Ark1'!AE86)</f>
        <v>1.5224628736019152</v>
      </c>
      <c r="I29" s="114">
        <f>+IF(D29=0,"",'Ark1'!AF86)</f>
        <v>1.5365873400146064</v>
      </c>
      <c r="J29" s="93"/>
      <c r="K29" s="5">
        <f>+IF(D29=0,"",'Ark1'!S86)</f>
        <v>4.0518518518518514</v>
      </c>
      <c r="L29" s="113">
        <f t="shared" si="1"/>
        <v>8.8524376749177236E-4</v>
      </c>
      <c r="M29" s="413"/>
      <c r="N29" s="414">
        <f>+IF(F29=0,"",'Ark1'!AR86)</f>
        <v>223.62803234501348</v>
      </c>
      <c r="O29" s="415">
        <f>+IF(F29=0,"",'Ark1'!AS86)</f>
        <v>27.581360442664472</v>
      </c>
      <c r="P29" s="411"/>
      <c r="Q29" s="113">
        <f>+IF(D29=0,"",'Ark1'!T86)</f>
        <v>8.3488943488943494</v>
      </c>
      <c r="R29" s="113">
        <f t="shared" si="2"/>
        <v>-0.15898656178866233</v>
      </c>
      <c r="S29" s="19">
        <f>+IF(D29=0,"",'Ark1'!U86)</f>
        <v>306.52149877149878</v>
      </c>
      <c r="T29" s="115">
        <f t="shared" si="3"/>
        <v>-0.18393030030517821</v>
      </c>
      <c r="U29" s="115">
        <f>+IF(D29=0,"",'Ark1'!W86)</f>
        <v>80.0982800982801</v>
      </c>
      <c r="V29" s="115">
        <f t="shared" si="4"/>
        <v>1.4643046166688833</v>
      </c>
      <c r="W29" s="115">
        <f>+IF(D29=0,"",'Ark1'!AG86)</f>
        <v>2243.4636118598378</v>
      </c>
      <c r="X29" s="115">
        <f t="shared" si="5"/>
        <v>49.178178788972673</v>
      </c>
      <c r="Y29" s="115">
        <f>+IF(D29=0,"",'Ark1'!AH86)</f>
        <v>91.154791154791127</v>
      </c>
      <c r="Z29" s="381">
        <f>+IF(D29=0,"",'Ark1'!AI86)</f>
        <v>20.884520884520889</v>
      </c>
      <c r="AA29" s="115">
        <f>+IF(D29=0,"",'Ark1'!X86)</f>
        <v>21.867321867321863</v>
      </c>
      <c r="AB29" s="412">
        <f>+IF(D29=0,"",'Ark1'!Y86)</f>
        <v>61.403104725979027</v>
      </c>
      <c r="AC29" s="367">
        <f>+IF(D29=0,"",'Ark1'!Z86)</f>
        <v>1.8307207159166807</v>
      </c>
      <c r="AD29" s="367">
        <f>+IF(D29=0,"",'Ark1'!AA86)</f>
        <v>2.3774415886127152</v>
      </c>
      <c r="AE29" s="115">
        <f t="shared" si="22"/>
        <v>136.62869197035542</v>
      </c>
      <c r="AF29" s="26"/>
      <c r="AK29"/>
      <c r="AM29"/>
      <c r="AN29" s="11">
        <f t="shared" si="7"/>
        <v>303.70392211873076</v>
      </c>
      <c r="AO29"/>
      <c r="AR29"/>
      <c r="AW29"/>
      <c r="AY29"/>
      <c r="BC29"/>
      <c r="BE29"/>
      <c r="BF29"/>
      <c r="BH29"/>
    </row>
    <row r="30" spans="1:60" ht="15.6">
      <c r="A30" s="26"/>
      <c r="B30" s="393">
        <f>+'Ark1'!C87</f>
        <v>2024</v>
      </c>
      <c r="C30" s="91">
        <f>+'Ark1'!E87</f>
        <v>21</v>
      </c>
      <c r="D30" s="91">
        <f>+'Ark1'!Q87</f>
        <v>476</v>
      </c>
      <c r="E30" s="38"/>
      <c r="F30" s="438">
        <f>+IF(D30=0,"",'Ark1'!R87)</f>
        <v>809</v>
      </c>
      <c r="G30" s="115">
        <f t="shared" si="0"/>
        <v>-93</v>
      </c>
      <c r="H30" s="114">
        <f>+IF(D30=0,"",'Ark1'!AE87)</f>
        <v>1.5131111360490783</v>
      </c>
      <c r="I30" s="114">
        <f>+IF(D30=0,"",'Ark1'!AF87)</f>
        <v>1.5452375085570975</v>
      </c>
      <c r="J30" s="93"/>
      <c r="K30" s="5">
        <f>+IF(D30=0,"",'Ark1'!S87)</f>
        <v>4.1985111662531009</v>
      </c>
      <c r="L30" s="113">
        <f t="shared" si="1"/>
        <v>0.22743218961239053</v>
      </c>
      <c r="M30" s="413"/>
      <c r="N30" s="414">
        <f>+IF(F30=0,"",'Ark1'!AR87)</f>
        <v>223.47482993197281</v>
      </c>
      <c r="O30" s="415">
        <f>+IF(F30=0,"",'Ark1'!AS87)</f>
        <v>28.017902004258843</v>
      </c>
      <c r="P30" s="411"/>
      <c r="Q30" s="113">
        <f>+IF(D30=0,"",'Ark1'!T87)</f>
        <v>8.4721878862793574</v>
      </c>
      <c r="R30" s="113">
        <f t="shared" si="2"/>
        <v>0.15622336299775874</v>
      </c>
      <c r="S30" s="19">
        <f>+IF(D30=0,"",'Ark1'!U87)</f>
        <v>310.15216316440006</v>
      </c>
      <c r="T30" s="115">
        <f t="shared" si="3"/>
        <v>5.4869746943337532</v>
      </c>
      <c r="U30" s="115">
        <f>+IF(D30=0,"",'Ark1'!W87)</f>
        <v>79.728059332509275</v>
      </c>
      <c r="V30" s="115">
        <f t="shared" si="4"/>
        <v>2.455332059782009</v>
      </c>
      <c r="W30" s="115">
        <f>+IF(D30=0,"",'Ark1'!AG87)</f>
        <v>2333.8435374149658</v>
      </c>
      <c r="X30" s="115">
        <f t="shared" si="5"/>
        <v>82.215852450765851</v>
      </c>
      <c r="Y30" s="115">
        <f>+IF(D30=0,"",'Ark1'!AH87)</f>
        <v>90.852904820766383</v>
      </c>
      <c r="Z30" s="381">
        <f>+IF(D30=0,"",'Ark1'!AI87)</f>
        <v>27.317676143386898</v>
      </c>
      <c r="AA30" s="115">
        <f>+IF(D30=0,"",'Ark1'!X87)</f>
        <v>24.721878862793577</v>
      </c>
      <c r="AB30" s="412">
        <f>+IF(D30=0,"",'Ark1'!Y87)</f>
        <v>65.477258044543305</v>
      </c>
      <c r="AC30" s="367">
        <f>+IF(D30=0,"",'Ark1'!Z87)</f>
        <v>1.9235563110499352</v>
      </c>
      <c r="AD30" s="367">
        <f>+IF(D30=0,"",'Ark1'!AA87)</f>
        <v>2.5801429199884409</v>
      </c>
      <c r="AE30" s="115">
        <f t="shared" si="22"/>
        <v>132.89329734071796</v>
      </c>
      <c r="AF30" s="26"/>
      <c r="AK30"/>
      <c r="AM30"/>
      <c r="AN30" s="11">
        <f t="shared" si="7"/>
        <v>303.70392211873076</v>
      </c>
      <c r="AO30"/>
      <c r="AR30"/>
      <c r="AW30"/>
      <c r="AY30"/>
      <c r="BC30"/>
      <c r="BE30"/>
      <c r="BF30"/>
      <c r="BH30"/>
    </row>
    <row r="31" spans="1:60" ht="15.6">
      <c r="A31" s="26"/>
      <c r="B31" s="393">
        <f>+'Ark1'!C88</f>
        <v>2024</v>
      </c>
      <c r="C31" s="91">
        <f>+'Ark1'!E88</f>
        <v>22</v>
      </c>
      <c r="D31" s="91">
        <f>+'Ark1'!Q88</f>
        <v>505</v>
      </c>
      <c r="E31" s="38"/>
      <c r="F31" s="438">
        <f>+IF(D31=0,"",'Ark1'!R88)</f>
        <v>933</v>
      </c>
      <c r="G31" s="115">
        <f t="shared" si="0"/>
        <v>-82</v>
      </c>
      <c r="H31" s="114">
        <f>+IF(D31=0,"",'Ark1'!AE88)</f>
        <v>1.7450342273594437</v>
      </c>
      <c r="I31" s="114">
        <f>+IF(D31=0,"",'Ark1'!AF88)</f>
        <v>1.7498522386043143</v>
      </c>
      <c r="J31" s="93"/>
      <c r="K31" s="5">
        <f>+IF(D31=0,"",'Ark1'!S88)</f>
        <v>3.917115177610333</v>
      </c>
      <c r="L31" s="113">
        <f t="shared" si="1"/>
        <v>-7.8932253219706983E-2</v>
      </c>
      <c r="M31" s="413"/>
      <c r="N31" s="414">
        <f>+IF(F31=0,"",'Ark1'!AR88)</f>
        <v>224.2604166666666</v>
      </c>
      <c r="O31" s="415">
        <f>+IF(F31=0,"",'Ark1'!AS88)</f>
        <v>27.182686374415191</v>
      </c>
      <c r="P31" s="411"/>
      <c r="Q31" s="113">
        <f>+IF(D31=0,"",'Ark1'!T88)</f>
        <v>7.934619506966774</v>
      </c>
      <c r="R31" s="113">
        <f t="shared" si="2"/>
        <v>-0.44961694623519755</v>
      </c>
      <c r="S31" s="19">
        <f>+IF(D31=0,"",'Ark1'!U88)</f>
        <v>304.54244372990377</v>
      </c>
      <c r="T31" s="115">
        <f t="shared" si="3"/>
        <v>-1.3904626740367689</v>
      </c>
      <c r="U31" s="115">
        <f>+IF(D31=0,"",'Ark1'!W88)</f>
        <v>71.275455519828498</v>
      </c>
      <c r="V31" s="115">
        <f t="shared" si="4"/>
        <v>-4.5866134456887124</v>
      </c>
      <c r="W31" s="115">
        <f>+IF(D31=0,"",'Ark1'!AG88)</f>
        <v>2263.4814814814808</v>
      </c>
      <c r="X31" s="115">
        <f t="shared" si="5"/>
        <v>29.176307247056229</v>
      </c>
      <c r="Y31" s="115">
        <f>+IF(D31=0,"",'Ark1'!AH88)</f>
        <v>92.604501607717026</v>
      </c>
      <c r="Z31" s="381">
        <f>+IF(D31=0,"",'Ark1'!AI88)</f>
        <v>24.758842443729904</v>
      </c>
      <c r="AA31" s="115">
        <f>+IF(D31=0,"",'Ark1'!X88)</f>
        <v>21.864951768488744</v>
      </c>
      <c r="AB31" s="412">
        <f>+IF(D31=0,"",'Ark1'!Y88)</f>
        <v>65.380753395013826</v>
      </c>
      <c r="AC31" s="367">
        <f>+IF(D31=0,"",'Ark1'!Z88)</f>
        <v>1.9149221391343223</v>
      </c>
      <c r="AD31" s="367">
        <f>+IF(D31=0,"",'Ark1'!AA88)</f>
        <v>2.4714905591680458</v>
      </c>
      <c r="AE31" s="115">
        <f t="shared" si="6"/>
        <v>134.54602841750506</v>
      </c>
      <c r="AF31" s="26"/>
      <c r="AK31"/>
      <c r="AM31"/>
      <c r="AN31" s="11">
        <f t="shared" si="7"/>
        <v>303.70392211873076</v>
      </c>
      <c r="AO31"/>
      <c r="AR31"/>
      <c r="AW31"/>
      <c r="AY31"/>
      <c r="BC31"/>
      <c r="BE31"/>
      <c r="BF31"/>
      <c r="BH31"/>
    </row>
    <row r="32" spans="1:60" ht="15.6">
      <c r="A32" s="26"/>
      <c r="B32" s="393">
        <f>+'Ark1'!C89</f>
        <v>2024</v>
      </c>
      <c r="C32" s="91">
        <f>+'Ark1'!E89</f>
        <v>23</v>
      </c>
      <c r="D32" s="91">
        <f>+'Ark1'!Q89</f>
        <v>560</v>
      </c>
      <c r="E32" s="38"/>
      <c r="F32" s="438">
        <f>+IF(D32=0,"",'Ark1'!R89)</f>
        <v>972</v>
      </c>
      <c r="G32" s="115">
        <f t="shared" si="0"/>
        <v>-30</v>
      </c>
      <c r="H32" s="114">
        <f>+IF(D32=0,"",'Ark1'!AE89)</f>
        <v>1.8179777802715749</v>
      </c>
      <c r="I32" s="114">
        <f>+IF(D32=0,"",'Ark1'!AF89)</f>
        <v>1.8389503294525</v>
      </c>
      <c r="J32" s="93"/>
      <c r="K32" s="5">
        <f>+IF(D32=0,"",'Ark1'!S89)</f>
        <v>3.9493801652892566</v>
      </c>
      <c r="L32" s="113">
        <f t="shared" si="1"/>
        <v>6.8738239511925592E-2</v>
      </c>
      <c r="M32" s="413"/>
      <c r="N32" s="414">
        <f>+IF(F32=0,"",'Ark1'!AR89)</f>
        <v>224.64699331848547</v>
      </c>
      <c r="O32" s="415">
        <f>+IF(F32=0,"",'Ark1'!AS89)</f>
        <v>27.222119949472976</v>
      </c>
      <c r="P32" s="411"/>
      <c r="Q32" s="113">
        <f>+IF(D32=0,"",'Ark1'!T89)</f>
        <v>8.129629629629628</v>
      </c>
      <c r="R32" s="113">
        <f t="shared" si="2"/>
        <v>6.7753382124639216E-2</v>
      </c>
      <c r="S32" s="19">
        <f>+IF(D32=0,"",'Ark1'!U89)</f>
        <v>307.20751028806569</v>
      </c>
      <c r="T32" s="115">
        <f t="shared" si="3"/>
        <v>8.9046160764887077</v>
      </c>
      <c r="U32" s="115">
        <f>+IF(D32=0,"",'Ark1'!W89)</f>
        <v>75.30864197530866</v>
      </c>
      <c r="V32" s="115">
        <f t="shared" si="4"/>
        <v>2.1549493605381684</v>
      </c>
      <c r="W32" s="115">
        <f>+IF(D32=0,"",'Ark1'!AG89)</f>
        <v>2276.1247216035631</v>
      </c>
      <c r="X32" s="115">
        <f t="shared" si="5"/>
        <v>46.071416699511701</v>
      </c>
      <c r="Y32" s="115">
        <f>+IF(D32=0,"",'Ark1'!AH89)</f>
        <v>92.283950617283935</v>
      </c>
      <c r="Z32" s="381">
        <f>+IF(D32=0,"",'Ark1'!AI89)</f>
        <v>22.736625514403286</v>
      </c>
      <c r="AA32" s="115">
        <f>+IF(D32=0,"",'Ark1'!X89)</f>
        <v>22.839506172839503</v>
      </c>
      <c r="AB32" s="412">
        <f>+IF(D32=0,"",'Ark1'!Y89)</f>
        <v>61.152702977511147</v>
      </c>
      <c r="AC32" s="367">
        <f>+IF(D32=0,"",'Ark1'!Z89)</f>
        <v>1.750405365555266</v>
      </c>
      <c r="AD32" s="367">
        <f>+IF(D32=0,"",'Ark1'!AA89)</f>
        <v>2.366098581329747</v>
      </c>
      <c r="AE32" s="115">
        <f t="shared" ref="AE32" si="23">IF(D32=0,"",1000*S32/W32)</f>
        <v>134.96954159508164</v>
      </c>
      <c r="AF32" s="26"/>
      <c r="AK32"/>
      <c r="AM32"/>
      <c r="AN32" s="11">
        <f t="shared" si="7"/>
        <v>303.70392211873076</v>
      </c>
      <c r="AO32"/>
      <c r="AR32"/>
      <c r="AW32"/>
      <c r="AY32"/>
      <c r="BC32"/>
      <c r="BE32"/>
      <c r="BF32"/>
      <c r="BH32"/>
    </row>
    <row r="33" spans="1:69" ht="15.6">
      <c r="A33" s="26"/>
      <c r="B33" s="393">
        <f>+'Ark1'!C90</f>
        <v>2024</v>
      </c>
      <c r="C33" s="91">
        <f>+'Ark1'!E90</f>
        <v>24</v>
      </c>
      <c r="D33" s="91">
        <f>+'Ark1'!Q90</f>
        <v>505</v>
      </c>
      <c r="E33" s="38"/>
      <c r="F33" s="438">
        <f>+IF(D33=0,"",'Ark1'!R90)</f>
        <v>831</v>
      </c>
      <c r="G33" s="115">
        <f t="shared" si="0"/>
        <v>-249</v>
      </c>
      <c r="H33" s="114">
        <f>+IF(D33=0,"",'Ark1'!AE90)</f>
        <v>1.5542587812815623</v>
      </c>
      <c r="I33" s="114">
        <f>+IF(D33=0,"",'Ark1'!AF90)</f>
        <v>1.5668481496168043</v>
      </c>
      <c r="J33" s="93"/>
      <c r="K33" s="5">
        <f>+IF(D33=0,"",'Ark1'!S90)</f>
        <v>4.1112454655380892</v>
      </c>
      <c r="L33" s="113">
        <f t="shared" si="1"/>
        <v>0.10753489039894237</v>
      </c>
      <c r="M33" s="413"/>
      <c r="N33" s="414">
        <f>+IF(F33=0,"",'Ark1'!AR90)</f>
        <v>223.5868421052632</v>
      </c>
      <c r="O33" s="415">
        <f>+IF(F33=0,"",'Ark1'!AS90)</f>
        <v>27.516647456542781</v>
      </c>
      <c r="P33" s="411"/>
      <c r="Q33" s="113">
        <f>+IF(D33=0,"",'Ark1'!T90)</f>
        <v>8.15282791817088</v>
      </c>
      <c r="R33" s="113">
        <f t="shared" si="2"/>
        <v>-0.15735726701430508</v>
      </c>
      <c r="S33" s="19">
        <f>+IF(D33=0,"",'Ark1'!U90)</f>
        <v>306.16389891696758</v>
      </c>
      <c r="T33" s="115">
        <f t="shared" si="3"/>
        <v>3.1127878058566125</v>
      </c>
      <c r="U33" s="115">
        <f>+IF(D33=0,"",'Ark1'!W90)</f>
        <v>75.210589651022843</v>
      </c>
      <c r="V33" s="115">
        <f t="shared" si="4"/>
        <v>-1.1782992378660566</v>
      </c>
      <c r="W33" s="115">
        <f>+IF(D33=0,"",'Ark1'!AG90)</f>
        <v>2276.230263157895</v>
      </c>
      <c r="X33" s="115">
        <f t="shared" si="5"/>
        <v>0.53114811364730485</v>
      </c>
      <c r="Y33" s="115">
        <f>+IF(D33=0,"",'Ark1'!AH90)</f>
        <v>91.456077015643771</v>
      </c>
      <c r="Z33" s="381">
        <f>+IF(D33=0,"",'Ark1'!AI90)</f>
        <v>24.669073405535503</v>
      </c>
      <c r="AA33" s="115">
        <f>+IF(D33=0,"",'Ark1'!X90)</f>
        <v>22.262334536702763</v>
      </c>
      <c r="AB33" s="412">
        <f>+IF(D33=0,"",'Ark1'!Y90)</f>
        <v>61.891905664018445</v>
      </c>
      <c r="AC33" s="367">
        <f>+IF(D33=0,"",'Ark1'!Z90)</f>
        <v>1.8623368406098673</v>
      </c>
      <c r="AD33" s="367">
        <f>+IF(D33=0,"",'Ark1'!AA90)</f>
        <v>2.4782060527612688</v>
      </c>
      <c r="AE33" s="115">
        <f t="shared" si="6"/>
        <v>134.50480114969366</v>
      </c>
      <c r="AF33" s="26"/>
      <c r="AK33"/>
      <c r="AM33"/>
      <c r="AN33" s="11">
        <f t="shared" si="7"/>
        <v>303.70392211873076</v>
      </c>
      <c r="AO33"/>
      <c r="AR33"/>
      <c r="AW33"/>
      <c r="AY33"/>
      <c r="BC33"/>
      <c r="BE33"/>
      <c r="BF33"/>
      <c r="BH33"/>
    </row>
    <row r="34" spans="1:69" ht="15.6">
      <c r="A34" s="26"/>
      <c r="B34" s="393">
        <f>+'Ark1'!C91</f>
        <v>2024</v>
      </c>
      <c r="C34" s="91">
        <f>+'Ark1'!E91</f>
        <v>25</v>
      </c>
      <c r="D34" s="91">
        <f>+'Ark1'!Q91</f>
        <v>473</v>
      </c>
      <c r="E34" s="38"/>
      <c r="F34" s="438">
        <f>+IF(D34=0,"",'Ark1'!R91)</f>
        <v>850</v>
      </c>
      <c r="G34" s="115">
        <f t="shared" si="0"/>
        <v>-132</v>
      </c>
      <c r="H34" s="114">
        <f>+IF(D34=0,"",'Ark1'!AE91)</f>
        <v>1.5897953839823435</v>
      </c>
      <c r="I34" s="114">
        <f>+IF(D34=0,"",'Ark1'!AF91)</f>
        <v>1.5999184472505297</v>
      </c>
      <c r="J34" s="93"/>
      <c r="K34" s="5">
        <f>+IF(D34=0,"",'Ark1'!S91)</f>
        <v>4.054117647058824</v>
      </c>
      <c r="L34" s="113">
        <f t="shared" si="1"/>
        <v>-6.2095513051829698E-3</v>
      </c>
      <c r="M34" s="413"/>
      <c r="N34" s="414">
        <f>+IF(F34=0,"",'Ark1'!AR91)</f>
        <v>223.41518987341763</v>
      </c>
      <c r="O34" s="415">
        <f>+IF(F34=0,"",'Ark1'!AS91)</f>
        <v>27.507888159264073</v>
      </c>
      <c r="P34" s="411"/>
      <c r="Q34" s="113">
        <f>+IF(D34=0,"",'Ark1'!T91)</f>
        <v>7.9541176470588244</v>
      </c>
      <c r="R34" s="113">
        <f t="shared" si="2"/>
        <v>-0.15789864622020033</v>
      </c>
      <c r="S34" s="19">
        <f>+IF(D34=0,"",'Ark1'!U91)</f>
        <v>305.63776470588255</v>
      </c>
      <c r="T34" s="115">
        <f t="shared" si="3"/>
        <v>1.4775814064935275</v>
      </c>
      <c r="U34" s="115">
        <f>+IF(D34=0,"",'Ark1'!W91)</f>
        <v>72.588235294117652</v>
      </c>
      <c r="V34" s="115">
        <f t="shared" si="4"/>
        <v>-0.93518629447704882</v>
      </c>
      <c r="W34" s="115">
        <f>+IF(D34=0,"",'Ark1'!AG91)</f>
        <v>2303.9721518987344</v>
      </c>
      <c r="X34" s="115">
        <f t="shared" si="5"/>
        <v>23.664543203082303</v>
      </c>
      <c r="Y34" s="115">
        <f>+IF(D34=0,"",'Ark1'!AH91)</f>
        <v>92.941176470588246</v>
      </c>
      <c r="Z34" s="381">
        <f>+IF(D34=0,"",'Ark1'!AI91)</f>
        <v>26.705882352941178</v>
      </c>
      <c r="AA34" s="115">
        <f>+IF(D34=0,"",'Ark1'!X91)</f>
        <v>21.882352941176471</v>
      </c>
      <c r="AB34" s="412">
        <f>+IF(D34=0,"",'Ark1'!Y91)</f>
        <v>62.606339255728685</v>
      </c>
      <c r="AC34" s="367">
        <f>+IF(D34=0,"",'Ark1'!Z91)</f>
        <v>1.9352794564079028</v>
      </c>
      <c r="AD34" s="367">
        <f>+IF(D34=0,"",'Ark1'!AA91)</f>
        <v>2.4973422550984763</v>
      </c>
      <c r="AE34" s="115">
        <f t="shared" ref="AE34" si="24">IF(D34=0,"",1000*S34/W34)</f>
        <v>132.6568832240452</v>
      </c>
      <c r="AF34" s="26"/>
      <c r="AK34"/>
      <c r="AM34"/>
      <c r="AN34" s="11">
        <f t="shared" si="7"/>
        <v>303.70392211873076</v>
      </c>
      <c r="AO34"/>
      <c r="AR34"/>
      <c r="AW34"/>
      <c r="AY34"/>
      <c r="BC34"/>
      <c r="BE34"/>
      <c r="BF34"/>
      <c r="BH34"/>
    </row>
    <row r="35" spans="1:69" ht="15.6">
      <c r="A35" s="26"/>
      <c r="B35" s="393">
        <f>+'Ark1'!C92</f>
        <v>2024</v>
      </c>
      <c r="C35" s="91">
        <f>+'Ark1'!E92</f>
        <v>26</v>
      </c>
      <c r="D35" s="91">
        <f>+'Ark1'!Q92</f>
        <v>453</v>
      </c>
      <c r="E35" s="38"/>
      <c r="F35" s="438">
        <f>+IF(D35=0,"",'Ark1'!R92)</f>
        <v>841</v>
      </c>
      <c r="G35" s="115">
        <f t="shared" si="0"/>
        <v>-182</v>
      </c>
      <c r="H35" s="114">
        <f>+IF(D35=0,"",'Ark1'!AE92)</f>
        <v>1.5729622563872363</v>
      </c>
      <c r="I35" s="114">
        <f>+IF(D35=0,"",'Ark1'!AF92)</f>
        <v>1.597038752810497</v>
      </c>
      <c r="J35" s="93"/>
      <c r="K35" s="5">
        <f>+IF(D35=0,"",'Ark1'!S92)</f>
        <v>4.0346062052505971</v>
      </c>
      <c r="L35" s="113">
        <f t="shared" si="1"/>
        <v>0.10926239385570602</v>
      </c>
      <c r="M35" s="413"/>
      <c r="N35" s="414">
        <f>+IF(F35=0,"",'Ark1'!AR92)</f>
        <v>224.48641655886172</v>
      </c>
      <c r="O35" s="415">
        <f>+IF(F35=0,"",'Ark1'!AS92)</f>
        <v>27.365698336200005</v>
      </c>
      <c r="P35" s="411"/>
      <c r="Q35" s="113">
        <f>+IF(D35=0,"",'Ark1'!T92)</f>
        <v>8.0856123662306789</v>
      </c>
      <c r="R35" s="113">
        <f t="shared" si="2"/>
        <v>9.9297605722368232E-2</v>
      </c>
      <c r="S35" s="19">
        <f>+IF(D35=0,"",'Ark1'!U92)</f>
        <v>308.3525564803806</v>
      </c>
      <c r="T35" s="115">
        <f t="shared" si="3"/>
        <v>6.9613541343391034</v>
      </c>
      <c r="U35" s="115">
        <f>+IF(D35=0,"",'Ark1'!W92)</f>
        <v>72.65160523186681</v>
      </c>
      <c r="V35" s="115">
        <f t="shared" si="4"/>
        <v>-0.3689226273707078</v>
      </c>
      <c r="W35" s="115">
        <f>+IF(D35=0,"",'Ark1'!AG92)</f>
        <v>2320.7153945666237</v>
      </c>
      <c r="X35" s="115">
        <f t="shared" si="5"/>
        <v>37.008963031355051</v>
      </c>
      <c r="Y35" s="115">
        <f>+IF(D35=0,"",'Ark1'!AH92)</f>
        <v>91.914387633769365</v>
      </c>
      <c r="Z35" s="381">
        <f>+IF(D35=0,"",'Ark1'!AI92)</f>
        <v>24.851367419738406</v>
      </c>
      <c r="AA35" s="115">
        <f>+IF(D35=0,"",'Ark1'!X92)</f>
        <v>23.06777645659928</v>
      </c>
      <c r="AB35" s="412">
        <f>+IF(D35=0,"",'Ark1'!Y92)</f>
        <v>65.396980889011189</v>
      </c>
      <c r="AC35" s="367">
        <f>+IF(D35=0,"",'Ark1'!Z92)</f>
        <v>1.9740173968182264</v>
      </c>
      <c r="AD35" s="367">
        <f>+IF(D35=0,"",'Ark1'!AA92)</f>
        <v>2.5442191379977204</v>
      </c>
      <c r="AE35" s="115">
        <f t="shared" ref="AE35" si="25">IF(D35=0,"",1000*S35/W35)</f>
        <v>132.86961305221277</v>
      </c>
      <c r="AF35" s="26"/>
      <c r="AK35"/>
      <c r="AM35"/>
      <c r="AN35" s="11">
        <f t="shared" si="7"/>
        <v>303.70392211873076</v>
      </c>
      <c r="AO35"/>
      <c r="AR35"/>
      <c r="AW35"/>
      <c r="AY35"/>
      <c r="BC35"/>
      <c r="BE35"/>
      <c r="BF35"/>
      <c r="BH35"/>
    </row>
    <row r="36" spans="1:69" ht="15.6">
      <c r="A36" s="26"/>
      <c r="B36" s="393">
        <f>+'Ark1'!C93</f>
        <v>2024</v>
      </c>
      <c r="C36" s="91">
        <f>+'Ark1'!E93</f>
        <v>27</v>
      </c>
      <c r="D36" s="91">
        <f>+'Ark1'!Q93</f>
        <v>459</v>
      </c>
      <c r="E36" s="38"/>
      <c r="F36" s="438">
        <f>+IF(D36=0,"",'Ark1'!R93)</f>
        <v>785</v>
      </c>
      <c r="G36" s="115">
        <f t="shared" si="0"/>
        <v>-85</v>
      </c>
      <c r="H36" s="114">
        <f>+IF(D36=0,"",'Ark1'!AE93)</f>
        <v>1.4682227957954588</v>
      </c>
      <c r="I36" s="114">
        <f>+IF(D36=0,"",'Ark1'!AF93)</f>
        <v>1.459773523117514</v>
      </c>
      <c r="J36" s="93"/>
      <c r="K36" s="5">
        <f>+IF(D36=0,"",'Ark1'!S93)</f>
        <v>3.8288633461047255</v>
      </c>
      <c r="L36" s="113">
        <f t="shared" si="1"/>
        <v>0.14410584033105245</v>
      </c>
      <c r="M36" s="413"/>
      <c r="N36" s="414">
        <f>+IF(F36=0,"",'Ark1'!AR93)</f>
        <v>224.26315789473679</v>
      </c>
      <c r="O36" s="415">
        <f>+IF(F36=0,"",'Ark1'!AS93)</f>
        <v>26.809284585769181</v>
      </c>
      <c r="P36" s="411"/>
      <c r="Q36" s="113">
        <f>+IF(D36=0,"",'Ark1'!T93)</f>
        <v>7.9031847133757953</v>
      </c>
      <c r="R36" s="113">
        <f t="shared" si="2"/>
        <v>4.8012299582690154E-2</v>
      </c>
      <c r="S36" s="19">
        <f>+IF(D36=0,"",'Ark1'!U93)</f>
        <v>301.95617834394898</v>
      </c>
      <c r="T36" s="115">
        <f t="shared" si="3"/>
        <v>7.2787070795815225</v>
      </c>
      <c r="U36" s="115">
        <f>+IF(D36=0,"",'Ark1'!W93)</f>
        <v>72.484076433121004</v>
      </c>
      <c r="V36" s="115">
        <f t="shared" si="4"/>
        <v>2.1392488469141142</v>
      </c>
      <c r="W36" s="115">
        <f>+IF(D36=0,"",'Ark1'!AG93)</f>
        <v>2248.2354570637112</v>
      </c>
      <c r="X36" s="115">
        <f t="shared" si="5"/>
        <v>-26.574605829370284</v>
      </c>
      <c r="Y36" s="115">
        <f>+IF(D36=0,"",'Ark1'!AH93)</f>
        <v>91.974522292993612</v>
      </c>
      <c r="Z36" s="381">
        <f>+IF(D36=0,"",'Ark1'!AI93)</f>
        <v>18.726114649681524</v>
      </c>
      <c r="AA36" s="115">
        <f>+IF(D36=0,"",'Ark1'!X93)</f>
        <v>18.216560509554139</v>
      </c>
      <c r="AB36" s="412">
        <f>+IF(D36=0,"",'Ark1'!Y93)</f>
        <v>58.301659988112434</v>
      </c>
      <c r="AC36" s="367">
        <f>+IF(D36=0,"",'Ark1'!Z93)</f>
        <v>1.7389312551037619</v>
      </c>
      <c r="AD36" s="367">
        <f>+IF(D36=0,"",'Ark1'!AA93)</f>
        <v>2.3843016411937983</v>
      </c>
      <c r="AE36" s="115">
        <f t="shared" si="6"/>
        <v>134.30807587133967</v>
      </c>
      <c r="AF36" s="26"/>
      <c r="AK36"/>
      <c r="AM36"/>
      <c r="AN36" s="11">
        <f t="shared" si="7"/>
        <v>303.70392211873076</v>
      </c>
      <c r="AO36"/>
      <c r="AR36"/>
      <c r="AW36"/>
      <c r="AY36"/>
      <c r="BC36"/>
      <c r="BE36"/>
      <c r="BF36"/>
      <c r="BH36"/>
    </row>
    <row r="37" spans="1:69" ht="15.6">
      <c r="A37" s="26"/>
      <c r="B37" s="393">
        <f>+'Ark1'!C94</f>
        <v>2024</v>
      </c>
      <c r="C37" s="91">
        <f>+'Ark1'!E94</f>
        <v>28</v>
      </c>
      <c r="D37" s="91">
        <f>+'Ark1'!Q94</f>
        <v>364</v>
      </c>
      <c r="E37" s="38"/>
      <c r="F37" s="438">
        <f>+IF(D37=0,"",'Ark1'!R94)</f>
        <v>600</v>
      </c>
      <c r="G37" s="115">
        <f t="shared" si="0"/>
        <v>3</v>
      </c>
      <c r="H37" s="114">
        <f>+IF(D37=0,"",'Ark1'!AE94)</f>
        <v>1.1222085063404779</v>
      </c>
      <c r="I37" s="114">
        <f>+IF(D37=0,"",'Ark1'!AF94)</f>
        <v>1.126126188542919</v>
      </c>
      <c r="J37" s="93"/>
      <c r="K37" s="5">
        <f>+IF(D37=0,"",'Ark1'!S94)</f>
        <v>3.9949916527545906</v>
      </c>
      <c r="L37" s="113">
        <f t="shared" si="1"/>
        <v>5.8964716727654576E-2</v>
      </c>
      <c r="M37" s="413"/>
      <c r="N37" s="414">
        <f>+IF(F37=0,"",'Ark1'!AR94)</f>
        <v>223.75189393939397</v>
      </c>
      <c r="O37" s="415">
        <f>+IF(F37=0,"",'Ark1'!AS94)</f>
        <v>27.464319979376977</v>
      </c>
      <c r="P37" s="411"/>
      <c r="Q37" s="113">
        <f>+IF(D37=0,"",'Ark1'!T94)</f>
        <v>8.1766666666666659</v>
      </c>
      <c r="R37" s="113">
        <f t="shared" si="2"/>
        <v>0.17834170854271392</v>
      </c>
      <c r="S37" s="19">
        <f>+IF(D37=0,"",'Ark1'!U94)</f>
        <v>304.76416666666665</v>
      </c>
      <c r="T37" s="115">
        <f t="shared" si="3"/>
        <v>0.11760050251251641</v>
      </c>
      <c r="U37" s="115">
        <f>+IF(D37=0,"",'Ark1'!W94)</f>
        <v>75.5</v>
      </c>
      <c r="V37" s="115">
        <f t="shared" si="4"/>
        <v>0.29061976549414226</v>
      </c>
      <c r="W37" s="115">
        <f>+IF(D37=0,"",'Ark1'!AG94)</f>
        <v>2328.215909090909</v>
      </c>
      <c r="X37" s="115">
        <f t="shared" si="5"/>
        <v>12.928888981219188</v>
      </c>
      <c r="Y37" s="115">
        <f>+IF(D37=0,"",'Ark1'!AH94)</f>
        <v>88</v>
      </c>
      <c r="Z37" s="381">
        <f>+IF(D37=0,"",'Ark1'!AI94)</f>
        <v>25.5</v>
      </c>
      <c r="AA37" s="115">
        <f>+IF(D37=0,"",'Ark1'!X94)</f>
        <v>21.166666666666671</v>
      </c>
      <c r="AB37" s="412">
        <f>+IF(D37=0,"",'Ark1'!Y94)</f>
        <v>59.028936683395749</v>
      </c>
      <c r="AC37" s="367">
        <f>+IF(D37=0,"",'Ark1'!Z94)</f>
        <v>1.8783969302984065</v>
      </c>
      <c r="AD37" s="367">
        <f>+IF(D37=0,"",'Ark1'!AA94)</f>
        <v>2.4709220051542657</v>
      </c>
      <c r="AE37" s="115">
        <f t="shared" ref="AE37:AE38" si="26">IF(D37=0,"",1000*S37/W37)</f>
        <v>130.90030244904</v>
      </c>
      <c r="AF37" s="26"/>
      <c r="AK37"/>
      <c r="AM37"/>
      <c r="AN37" s="11">
        <f t="shared" si="7"/>
        <v>303.70392211873076</v>
      </c>
      <c r="AO37"/>
      <c r="AR37"/>
      <c r="AW37"/>
      <c r="AY37"/>
      <c r="BC37"/>
      <c r="BE37"/>
      <c r="BF37"/>
      <c r="BH37"/>
    </row>
    <row r="38" spans="1:69" ht="15.6">
      <c r="A38" s="26"/>
      <c r="B38" s="393">
        <f>+'Ark1'!C95</f>
        <v>2024</v>
      </c>
      <c r="C38" s="91">
        <f>+'Ark1'!E95</f>
        <v>29</v>
      </c>
      <c r="D38" s="91">
        <f>+'Ark1'!Q95</f>
        <v>333</v>
      </c>
      <c r="E38" s="38"/>
      <c r="F38" s="438">
        <f>+IF(D38=0,"",'Ark1'!R95)</f>
        <v>543</v>
      </c>
      <c r="G38" s="115">
        <f t="shared" si="0"/>
        <v>-6</v>
      </c>
      <c r="H38" s="114">
        <f>+IF(D38=0,"",'Ark1'!AE95)</f>
        <v>1.0155986982381326</v>
      </c>
      <c r="I38" s="114">
        <f>+IF(D38=0,"",'Ark1'!AF95)</f>
        <v>0.98106004151206383</v>
      </c>
      <c r="J38" s="93"/>
      <c r="K38" s="5">
        <f>+IF(D38=0,"",'Ark1'!S95)</f>
        <v>3.6208178438661713</v>
      </c>
      <c r="L38" s="113">
        <f t="shared" si="1"/>
        <v>-0.29341573277616284</v>
      </c>
      <c r="M38" s="413"/>
      <c r="N38" s="414">
        <f>+IF(F38=0,"",'Ark1'!AR95)</f>
        <v>223.52310924369752</v>
      </c>
      <c r="O38" s="415">
        <f>+IF(F38=0,"",'Ark1'!AS95)</f>
        <v>26.444492113807577</v>
      </c>
      <c r="P38" s="411"/>
      <c r="Q38" s="113">
        <f>+IF(D38=0,"",'Ark1'!T95)</f>
        <v>7.848987108655618</v>
      </c>
      <c r="R38" s="113">
        <f t="shared" si="2"/>
        <v>-0.16740633396733262</v>
      </c>
      <c r="S38" s="19">
        <f>+IF(D38=0,"",'Ark1'!U95)</f>
        <v>293.3755064456721</v>
      </c>
      <c r="T38" s="115">
        <f t="shared" si="3"/>
        <v>-10.449448016987503</v>
      </c>
      <c r="U38" s="115">
        <f>+IF(D38=0,"",'Ark1'!W95)</f>
        <v>70.534069981583798</v>
      </c>
      <c r="V38" s="115">
        <f t="shared" si="4"/>
        <v>-3.6007205466493559</v>
      </c>
      <c r="W38" s="115">
        <f>+IF(D38=0,"",'Ark1'!AG95)</f>
        <v>2227.2983193277305</v>
      </c>
      <c r="X38" s="115">
        <f t="shared" si="5"/>
        <v>-90.041186845109678</v>
      </c>
      <c r="Y38" s="115">
        <f>+IF(D38=0,"",'Ark1'!AH95)</f>
        <v>87.661141804788187</v>
      </c>
      <c r="Z38" s="381">
        <f>+IF(D38=0,"",'Ark1'!AI95)</f>
        <v>16.574585635359121</v>
      </c>
      <c r="AA38" s="115">
        <f>+IF(D38=0,"",'Ark1'!X95)</f>
        <v>16.574585635359121</v>
      </c>
      <c r="AB38" s="412">
        <f>+IF(D38=0,"",'Ark1'!Y95)</f>
        <v>56.241605295189913</v>
      </c>
      <c r="AC38" s="367">
        <f>+IF(D38=0,"",'Ark1'!Z95)</f>
        <v>1.6097625912238951</v>
      </c>
      <c r="AD38" s="367">
        <f>+IF(D38=0,"",'Ark1'!AA95)</f>
        <v>2.4440768943295343</v>
      </c>
      <c r="AE38" s="115">
        <f t="shared" si="26"/>
        <v>131.71810165699858</v>
      </c>
      <c r="AF38" s="26"/>
      <c r="AK38"/>
      <c r="AM38"/>
      <c r="AN38" s="11">
        <f t="shared" si="7"/>
        <v>303.70392211873076</v>
      </c>
      <c r="AO38"/>
      <c r="AR38"/>
      <c r="AW38"/>
      <c r="AY38"/>
      <c r="BC38"/>
      <c r="BE38"/>
      <c r="BF38"/>
      <c r="BH38"/>
    </row>
    <row r="39" spans="1:69" ht="15.6">
      <c r="A39" s="26"/>
      <c r="B39" s="393">
        <f>+'Ark1'!C96</f>
        <v>2024</v>
      </c>
      <c r="C39" s="91">
        <f>+'Ark1'!E96</f>
        <v>30</v>
      </c>
      <c r="D39" s="91">
        <f>+'Ark1'!Q96</f>
        <v>350</v>
      </c>
      <c r="E39" s="38"/>
      <c r="F39" s="438">
        <f>+IF(D39=0,"",'Ark1'!R96)</f>
        <v>562</v>
      </c>
      <c r="G39" s="115">
        <f t="shared" si="0"/>
        <v>-153</v>
      </c>
      <c r="H39" s="114">
        <f>+IF(D39=0,"",'Ark1'!AE96)</f>
        <v>1.0511353009389144</v>
      </c>
      <c r="I39" s="114">
        <f>+IF(D39=0,"",'Ark1'!AF96)</f>
        <v>1.0387272159496588</v>
      </c>
      <c r="J39" s="93"/>
      <c r="K39" s="5">
        <f>+IF(D39=0,"",'Ark1'!S96)</f>
        <v>3.71505376344086</v>
      </c>
      <c r="L39" s="113">
        <f t="shared" si="1"/>
        <v>0.14402704051540338</v>
      </c>
      <c r="M39" s="413"/>
      <c r="N39" s="414">
        <f>+IF(F39=0,"",'Ark1'!AR96)</f>
        <v>224.71285140562247</v>
      </c>
      <c r="O39" s="415">
        <f>+IF(F39=0,"",'Ark1'!AS96)</f>
        <v>26.683033150106791</v>
      </c>
      <c r="P39" s="411"/>
      <c r="Q39" s="113">
        <f>+IF(D39=0,"",'Ark1'!T96)</f>
        <v>7.813167259786475</v>
      </c>
      <c r="R39" s="113">
        <f t="shared" si="2"/>
        <v>-2.739218077296357E-2</v>
      </c>
      <c r="S39" s="19">
        <f>+IF(D39=0,"",'Ark1'!U96)</f>
        <v>300.11886120996428</v>
      </c>
      <c r="T39" s="115">
        <f t="shared" si="3"/>
        <v>7.7953647064680922</v>
      </c>
      <c r="U39" s="115">
        <f>+IF(D39=0,"",'Ark1'!W96)</f>
        <v>74.911032028469748</v>
      </c>
      <c r="V39" s="115">
        <f t="shared" si="4"/>
        <v>2.8830600004977356</v>
      </c>
      <c r="W39" s="115">
        <f>+IF(D39=0,"",'Ark1'!AG96)</f>
        <v>2194.9919678714873</v>
      </c>
      <c r="X39" s="115">
        <f t="shared" si="5"/>
        <v>1.6795659876570426</v>
      </c>
      <c r="Y39" s="115">
        <f>+IF(D39=0,"",'Ark1'!AH96)</f>
        <v>88.434163701067618</v>
      </c>
      <c r="Z39" s="381">
        <f>+IF(D39=0,"",'Ark1'!AI96)</f>
        <v>14.056939501779359</v>
      </c>
      <c r="AA39" s="115">
        <f>+IF(D39=0,"",'Ark1'!X96)</f>
        <v>17.793594306049823</v>
      </c>
      <c r="AB39" s="412">
        <f>+IF(D39=0,"",'Ark1'!Y96)</f>
        <v>57.859315820124749</v>
      </c>
      <c r="AC39" s="367">
        <f>+IF(D39=0,"",'Ark1'!Z96)</f>
        <v>1.6737916183680059</v>
      </c>
      <c r="AD39" s="367">
        <f>+IF(D39=0,"",'Ark1'!AA96)</f>
        <v>2.3717579716191022</v>
      </c>
      <c r="AE39" s="115">
        <f t="shared" ref="AE39" si="27">IF(D39=0,"",1000*S39/W39)</f>
        <v>136.72891090393989</v>
      </c>
      <c r="AF39" s="26"/>
      <c r="AK39"/>
      <c r="AM39"/>
      <c r="AN39" s="11">
        <f t="shared" si="7"/>
        <v>303.70392211873076</v>
      </c>
      <c r="AO39"/>
      <c r="AR39"/>
      <c r="AW39"/>
      <c r="AY39"/>
      <c r="BC39"/>
      <c r="BE39"/>
      <c r="BF39"/>
      <c r="BH39"/>
    </row>
    <row r="40" spans="1:69" ht="15.6">
      <c r="A40" s="26"/>
      <c r="B40" s="393">
        <f>+'Ark1'!C97</f>
        <v>2024</v>
      </c>
      <c r="C40" s="91">
        <f>+'Ark1'!E97</f>
        <v>31</v>
      </c>
      <c r="D40" s="91">
        <f>+'Ark1'!Q97</f>
        <v>403</v>
      </c>
      <c r="E40" s="38"/>
      <c r="F40" s="438">
        <f>+IF(D40=0,"",'Ark1'!R97)</f>
        <v>714</v>
      </c>
      <c r="G40" s="115">
        <f t="shared" si="0"/>
        <v>-2</v>
      </c>
      <c r="H40" s="114">
        <f>+IF(D40=0,"",'Ark1'!AE97)</f>
        <v>1.3354281225451687</v>
      </c>
      <c r="I40" s="114">
        <f>+IF(D40=0,"",'Ark1'!AF97)</f>
        <v>1.3127742364700501</v>
      </c>
      <c r="J40" s="93"/>
      <c r="K40" s="5">
        <f>+IF(D40=0,"",'Ark1'!S97)</f>
        <v>3.6933895921237694</v>
      </c>
      <c r="L40" s="113">
        <f t="shared" si="1"/>
        <v>-0.16074785528155955</v>
      </c>
      <c r="M40" s="413"/>
      <c r="N40" s="414">
        <f>+IF(F40=0,"",'Ark1'!AR97)</f>
        <v>224.6666666666666</v>
      </c>
      <c r="O40" s="415">
        <f>+IF(F40=0,"",'Ark1'!AS97)</f>
        <v>26.480460403984065</v>
      </c>
      <c r="P40" s="411"/>
      <c r="Q40" s="113">
        <f>+IF(D40=0,"",'Ark1'!T97)</f>
        <v>7.6218487394957988</v>
      </c>
      <c r="R40" s="113">
        <f t="shared" si="2"/>
        <v>-0.51641941692878124</v>
      </c>
      <c r="S40" s="19">
        <f>+IF(D40=0,"",'Ark1'!U97)</f>
        <v>298.55196078431368</v>
      </c>
      <c r="T40" s="115">
        <f t="shared" si="3"/>
        <v>-2.9724805564684971</v>
      </c>
      <c r="U40" s="115">
        <f>+IF(D40=0,"",'Ark1'!W97)</f>
        <v>68.907563025210095</v>
      </c>
      <c r="V40" s="115">
        <f t="shared" si="4"/>
        <v>-5.1147833435049819</v>
      </c>
      <c r="W40" s="115">
        <f>+IF(D40=0,"",'Ark1'!AG97)</f>
        <v>2201.9317829457368</v>
      </c>
      <c r="X40" s="115">
        <f t="shared" si="5"/>
        <v>-96.967760433258718</v>
      </c>
      <c r="Y40" s="115">
        <f>+IF(D40=0,"",'Ark1'!AH97)</f>
        <v>90.336134453781497</v>
      </c>
      <c r="Z40" s="381">
        <f>+IF(D40=0,"",'Ark1'!AI97)</f>
        <v>17.366946778711487</v>
      </c>
      <c r="AA40" s="115">
        <f>+IF(D40=0,"",'Ark1'!X97)</f>
        <v>17.366946778711487</v>
      </c>
      <c r="AB40" s="412">
        <f>+IF(D40=0,"",'Ark1'!Y97)</f>
        <v>59.545067345455593</v>
      </c>
      <c r="AC40" s="367">
        <f>+IF(D40=0,"",'Ark1'!Z97)</f>
        <v>1.636521020911206</v>
      </c>
      <c r="AD40" s="367">
        <f>+IF(D40=0,"",'Ark1'!AA97)</f>
        <v>2.3822109048208646</v>
      </c>
      <c r="AE40" s="115">
        <f t="shared" ref="AE40" si="28">IF(D40=0,"",1000*S40/W40)</f>
        <v>135.58638060299575</v>
      </c>
      <c r="AF40" s="26"/>
      <c r="AK40"/>
      <c r="AM40"/>
      <c r="AN40" s="11">
        <f t="shared" si="7"/>
        <v>303.70392211873076</v>
      </c>
      <c r="AO40"/>
      <c r="AR40"/>
      <c r="AW40"/>
      <c r="AY40"/>
      <c r="BC40"/>
      <c r="BE40"/>
      <c r="BF40"/>
      <c r="BH40"/>
    </row>
    <row r="41" spans="1:69" ht="15.6">
      <c r="A41" s="26"/>
      <c r="B41" s="393">
        <f>+'Ark1'!C98</f>
        <v>2024</v>
      </c>
      <c r="C41" s="91">
        <f>+'Ark1'!E98</f>
        <v>32</v>
      </c>
      <c r="D41" s="91">
        <f>+'Ark1'!Q98</f>
        <v>431</v>
      </c>
      <c r="E41" s="38"/>
      <c r="F41" s="438">
        <f>+IF(D41=0,"",'Ark1'!R98)</f>
        <v>714</v>
      </c>
      <c r="G41" s="115">
        <f t="shared" si="0"/>
        <v>-129</v>
      </c>
      <c r="H41" s="114">
        <f>+IF(D41=0,"",'Ark1'!AE98)</f>
        <v>1.3354281225451687</v>
      </c>
      <c r="I41" s="114">
        <f>+IF(D41=0,"",'Ark1'!AF98)</f>
        <v>1.3060467381674612</v>
      </c>
      <c r="J41" s="93"/>
      <c r="K41" s="5">
        <f>+IF(D41=0,"",'Ark1'!S98)</f>
        <v>3.6348314606741576</v>
      </c>
      <c r="L41" s="113">
        <f t="shared" si="1"/>
        <v>1.6693035853156957E-2</v>
      </c>
      <c r="M41" s="413"/>
      <c r="N41" s="414">
        <f>+IF(F41=0,"",'Ark1'!AR98)</f>
        <v>224.59538461538472</v>
      </c>
      <c r="O41" s="415">
        <f>+IF(F41=0,"",'Ark1'!AS98)</f>
        <v>26.290050644510558</v>
      </c>
      <c r="P41" s="411"/>
      <c r="Q41" s="113">
        <f>+IF(D41=0,"",'Ark1'!T98)</f>
        <v>7.6526610644257698</v>
      </c>
      <c r="R41" s="113">
        <f t="shared" si="2"/>
        <v>-0.1978727434034111</v>
      </c>
      <c r="S41" s="19">
        <f>+IF(D41=0,"",'Ark1'!U98)</f>
        <v>297.02198879551872</v>
      </c>
      <c r="T41" s="115">
        <f t="shared" si="3"/>
        <v>1.2705059959928917</v>
      </c>
      <c r="U41" s="115">
        <f>+IF(D41=0,"",'Ark1'!W98)</f>
        <v>69.327731092436991</v>
      </c>
      <c r="V41" s="115">
        <f t="shared" si="4"/>
        <v>-2.4397659419639552</v>
      </c>
      <c r="W41" s="115">
        <f>+IF(D41=0,"",'Ark1'!AG98)</f>
        <v>2243.1692307692306</v>
      </c>
      <c r="X41" s="115">
        <f t="shared" si="5"/>
        <v>22.238196286471066</v>
      </c>
      <c r="Y41" s="115">
        <f>+IF(D41=0,"",'Ark1'!AH98)</f>
        <v>91.036414565826362</v>
      </c>
      <c r="Z41" s="381">
        <f>+IF(D41=0,"",'Ark1'!AI98)</f>
        <v>16.666666666666671</v>
      </c>
      <c r="AA41" s="115">
        <f>+IF(D41=0,"",'Ark1'!X98)</f>
        <v>17.78711484593838</v>
      </c>
      <c r="AB41" s="412">
        <f>+IF(D41=0,"",'Ark1'!Y98)</f>
        <v>56.135712215669194</v>
      </c>
      <c r="AC41" s="367">
        <f>+IF(D41=0,"",'Ark1'!Z98)</f>
        <v>1.6988347383367364</v>
      </c>
      <c r="AD41" s="367">
        <f>+IF(D41=0,"",'Ark1'!AA98)</f>
        <v>2.5070935620395485</v>
      </c>
      <c r="AE41" s="115">
        <f t="shared" ref="AE41" si="29">IF(D41=0,"",1000*S41/W41)</f>
        <v>132.41176132469664</v>
      </c>
      <c r="AF41" s="26"/>
      <c r="AK41"/>
      <c r="AM41"/>
      <c r="AN41" s="11">
        <f t="shared" si="7"/>
        <v>303.70392211873076</v>
      </c>
      <c r="AO41"/>
      <c r="AR41"/>
      <c r="AW41"/>
      <c r="AY41"/>
      <c r="BC41"/>
      <c r="BE41"/>
      <c r="BF41"/>
      <c r="BH41"/>
    </row>
    <row r="42" spans="1:69" ht="15.6">
      <c r="A42" s="26"/>
      <c r="B42" s="393">
        <f>+'Ark1'!C99</f>
        <v>2024</v>
      </c>
      <c r="C42" s="91">
        <f>+'Ark1'!E99</f>
        <v>33</v>
      </c>
      <c r="D42" s="91">
        <f>+'Ark1'!Q99</f>
        <v>416</v>
      </c>
      <c r="E42" s="38"/>
      <c r="F42" s="438">
        <f>+IF(D42=0,"",'Ark1'!R99)</f>
        <v>714</v>
      </c>
      <c r="G42" s="115">
        <f t="shared" ref="G42:G61" si="30">+IF(D42=0,"",F42-F96)</f>
        <v>-208</v>
      </c>
      <c r="H42" s="114">
        <f>+IF(D42=0,"",'Ark1'!AE99)</f>
        <v>1.3354281225451687</v>
      </c>
      <c r="I42" s="114">
        <f>+IF(D42=0,"",'Ark1'!AF99)</f>
        <v>1.3075567917959789</v>
      </c>
      <c r="J42" s="93"/>
      <c r="K42" s="5">
        <f>+IF(D42=0,"",'Ark1'!S99)</f>
        <v>3.6451612903225801</v>
      </c>
      <c r="L42" s="113">
        <f t="shared" ref="L42:L59" si="31">+IF(D42=0,"",K42-K96)</f>
        <v>3.1624172418649454E-2</v>
      </c>
      <c r="M42" s="413"/>
      <c r="N42" s="414">
        <f>+IF(F42=0,"",'Ark1'!AR99)</f>
        <v>224.50232558139535</v>
      </c>
      <c r="O42" s="415">
        <f>+IF(F42=0,"",'Ark1'!AS99)</f>
        <v>26.462508930906662</v>
      </c>
      <c r="P42" s="411"/>
      <c r="Q42" s="113">
        <f>+IF(D42=0,"",'Ark1'!T99)</f>
        <v>7.7577030812324947</v>
      </c>
      <c r="R42" s="113">
        <f t="shared" ref="R42:R59" si="32">+IF(D42=0,"",Q42-Q96)</f>
        <v>-2.6006064030816844E-3</v>
      </c>
      <c r="S42" s="19">
        <f>+IF(D42=0,"",'Ark1'!U99)</f>
        <v>297.36540616246498</v>
      </c>
      <c r="T42" s="115">
        <f t="shared" ref="T42:T61" si="33">+IF(D42=0,"",S42-S96)</f>
        <v>2.2328682015106551</v>
      </c>
      <c r="U42" s="115">
        <f>+IF(D42=0,"",'Ark1'!W99)</f>
        <v>70.588235294117652</v>
      </c>
      <c r="V42" s="115">
        <f t="shared" ref="V42:V61" si="34">+IF(D42=0,"",U42-U96)</f>
        <v>-0.88681893581730264</v>
      </c>
      <c r="W42" s="115">
        <f>+IF(D42=0,"",'Ark1'!AG99)</f>
        <v>2200.3085271317827</v>
      </c>
      <c r="X42" s="115">
        <f t="shared" ref="X42:X61" si="35">+IF(D42=0,"",W42-W96)</f>
        <v>-22.266239223357843</v>
      </c>
      <c r="Y42" s="115">
        <f>+IF(D42=0,"",'Ark1'!AH99)</f>
        <v>90.336134453781497</v>
      </c>
      <c r="Z42" s="381">
        <f>+IF(D42=0,"",'Ark1'!AI99)</f>
        <v>16.106442577030808</v>
      </c>
      <c r="AA42" s="115">
        <f>+IF(D42=0,"",'Ark1'!X99)</f>
        <v>17.226890756302524</v>
      </c>
      <c r="AB42" s="412">
        <f>+IF(D42=0,"",'Ark1'!Y99)</f>
        <v>56.530317533739762</v>
      </c>
      <c r="AC42" s="367">
        <f>+IF(D42=0,"",'Ark1'!Z99)</f>
        <v>1.6794767949539291</v>
      </c>
      <c r="AD42" s="367">
        <f>+IF(D42=0,"",'Ark1'!AA99)</f>
        <v>2.4389126684398152</v>
      </c>
      <c r="AE42" s="115">
        <f t="shared" ref="AE42" si="36">IF(D42=0,"",1000*S42/W42)</f>
        <v>135.14714072853062</v>
      </c>
      <c r="AF42" s="26"/>
      <c r="AK42"/>
      <c r="AM42"/>
      <c r="AN42" s="11">
        <f t="shared" si="7"/>
        <v>303.70392211873076</v>
      </c>
      <c r="AO42"/>
      <c r="AR42"/>
      <c r="AW42"/>
      <c r="AY42"/>
      <c r="BC42"/>
      <c r="BE42"/>
      <c r="BF42"/>
      <c r="BH42"/>
    </row>
    <row r="43" spans="1:69" ht="15.6">
      <c r="A43" s="26"/>
      <c r="B43" s="393">
        <f>+'Ark1'!C100</f>
        <v>2024</v>
      </c>
      <c r="C43" s="91">
        <f>+'Ark1'!E100</f>
        <v>34</v>
      </c>
      <c r="D43" s="91">
        <f>+'Ark1'!Q100</f>
        <v>458</v>
      </c>
      <c r="E43" s="38"/>
      <c r="F43" s="438">
        <f>+IF(D43=0,"",'Ark1'!R100)</f>
        <v>834</v>
      </c>
      <c r="G43" s="115">
        <f t="shared" si="30"/>
        <v>3</v>
      </c>
      <c r="H43" s="114">
        <f>+IF(D43=0,"",'Ark1'!AE100)</f>
        <v>1.5598698238132644</v>
      </c>
      <c r="I43" s="114">
        <f>+IF(D43=0,"",'Ark1'!AF100)</f>
        <v>1.5087504990428551</v>
      </c>
      <c r="J43" s="93"/>
      <c r="K43" s="5">
        <f>+IF(D43=0,"",'Ark1'!S100)</f>
        <v>3.4098557692307687</v>
      </c>
      <c r="L43" s="113">
        <f t="shared" si="31"/>
        <v>-0.1095146908176563</v>
      </c>
      <c r="M43" s="413"/>
      <c r="N43" s="414">
        <f>+IF(F43=0,"",'Ark1'!AR100)</f>
        <v>225.04768041237111</v>
      </c>
      <c r="O43" s="415">
        <f>+IF(F43=0,"",'Ark1'!AS100)</f>
        <v>25.75030017996664</v>
      </c>
      <c r="P43" s="411"/>
      <c r="Q43" s="113">
        <f>+IF(D43=0,"",'Ark1'!T100)</f>
        <v>7.4760191846522801</v>
      </c>
      <c r="R43" s="113">
        <f t="shared" si="32"/>
        <v>-7.9937494048081703E-2</v>
      </c>
      <c r="S43" s="19">
        <f>+IF(D43=0,"",'Ark1'!U100)</f>
        <v>293.75107913669058</v>
      </c>
      <c r="T43" s="115">
        <f t="shared" si="33"/>
        <v>4.4362776926473657</v>
      </c>
      <c r="U43" s="115">
        <f>+IF(D43=0,"",'Ark1'!W100)</f>
        <v>65.947242206235032</v>
      </c>
      <c r="V43" s="115">
        <f t="shared" si="34"/>
        <v>1.5669774649594785</v>
      </c>
      <c r="W43" s="115">
        <f>+IF(D43=0,"",'Ark1'!AG100)</f>
        <v>2180.6494845360826</v>
      </c>
      <c r="X43" s="115">
        <f t="shared" si="35"/>
        <v>-101.22889384229529</v>
      </c>
      <c r="Y43" s="115">
        <f>+IF(D43=0,"",'Ark1'!AH100)</f>
        <v>93.045563549160633</v>
      </c>
      <c r="Z43" s="381">
        <f>+IF(D43=0,"",'Ark1'!AI100)</f>
        <v>10.551558752997606</v>
      </c>
      <c r="AA43" s="115">
        <f>+IF(D43=0,"",'Ark1'!X100)</f>
        <v>14.748201438848922</v>
      </c>
      <c r="AB43" s="412">
        <f>+IF(D43=0,"",'Ark1'!Y100)</f>
        <v>56.710973481540783</v>
      </c>
      <c r="AC43" s="367">
        <f>+IF(D43=0,"",'Ark1'!Z100)</f>
        <v>1.5283040827187071</v>
      </c>
      <c r="AD43" s="367">
        <f>+IF(D43=0,"",'Ark1'!AA100)</f>
        <v>2.3331672732172044</v>
      </c>
      <c r="AE43" s="115">
        <f t="shared" ref="AE43" si="37">IF(D43=0,"",1000*S43/W43)</f>
        <v>134.70806804110657</v>
      </c>
      <c r="AF43" s="26"/>
      <c r="AK43"/>
      <c r="AM43"/>
      <c r="AN43" s="11">
        <f t="shared" si="7"/>
        <v>303.70392211873076</v>
      </c>
      <c r="AO43"/>
      <c r="AR43"/>
      <c r="AW43"/>
      <c r="AY43"/>
      <c r="BC43"/>
      <c r="BE43"/>
      <c r="BF43"/>
      <c r="BH43"/>
    </row>
    <row r="44" spans="1:69" s="3" customFormat="1" ht="15.6">
      <c r="A44" s="26"/>
      <c r="B44" s="393">
        <f>+'Ark1'!C101</f>
        <v>2024</v>
      </c>
      <c r="C44" s="91">
        <f>+'Ark1'!E101</f>
        <v>35</v>
      </c>
      <c r="D44" s="91">
        <f>+'Ark1'!Q101</f>
        <v>471</v>
      </c>
      <c r="E44" s="38"/>
      <c r="F44" s="438">
        <f>+IF(D44=0,"",'Ark1'!R101)</f>
        <v>921</v>
      </c>
      <c r="G44" s="115">
        <f t="shared" si="30"/>
        <v>52</v>
      </c>
      <c r="H44" s="114">
        <f>+IF(D44=0,"",'Ark1'!AE101)</f>
        <v>1.722590057232634</v>
      </c>
      <c r="I44" s="114">
        <f>+IF(D44=0,"",'Ark1'!AF101)</f>
        <v>1.6925348645178588</v>
      </c>
      <c r="J44" s="93"/>
      <c r="K44" s="5">
        <f>+IF(D44=0,"",'Ark1'!S101)</f>
        <v>3.7371864776444945</v>
      </c>
      <c r="L44" s="113">
        <f t="shared" si="31"/>
        <v>0.23139944060745776</v>
      </c>
      <c r="M44" s="413"/>
      <c r="N44" s="414">
        <f>+IF(F44=0,"",'Ark1'!AR101)</f>
        <v>224.33175355450243</v>
      </c>
      <c r="O44" s="415">
        <f>+IF(F44=0,"",'Ark1'!AS101)</f>
        <v>26.606278901597033</v>
      </c>
      <c r="P44" s="411"/>
      <c r="Q44" s="113">
        <f>+IF(D44=0,"",'Ark1'!T101)</f>
        <v>7.5027144408251907</v>
      </c>
      <c r="R44" s="113">
        <f t="shared" si="32"/>
        <v>-0.14515667540035793</v>
      </c>
      <c r="S44" s="19">
        <f>+IF(D44=0,"",'Ark1'!U101)</f>
        <v>298.40499457111838</v>
      </c>
      <c r="T44" s="115">
        <f t="shared" si="33"/>
        <v>7.4822097609915659</v>
      </c>
      <c r="U44" s="115">
        <f>+IF(D44=0,"",'Ark1'!W101)</f>
        <v>67.752442996742658</v>
      </c>
      <c r="V44" s="115">
        <f t="shared" si="34"/>
        <v>-1.2924361747188016</v>
      </c>
      <c r="W44" s="115">
        <f>+IF(D44=0,"",'Ark1'!AG101)</f>
        <v>2309.2902843601901</v>
      </c>
      <c r="X44" s="115">
        <f t="shared" si="35"/>
        <v>116.1463637646566</v>
      </c>
      <c r="Y44" s="115">
        <f>+IF(D44=0,"",'Ark1'!AH101)</f>
        <v>91.639522258414758</v>
      </c>
      <c r="Z44" s="381">
        <f>+IF(D44=0,"",'Ark1'!AI101)</f>
        <v>19.218241042345277</v>
      </c>
      <c r="AA44" s="115">
        <f>+IF(D44=0,"",'Ark1'!X101)</f>
        <v>15.092290988056455</v>
      </c>
      <c r="AB44" s="412">
        <f>+IF(D44=0,"",'Ark1'!Y101)</f>
        <v>54.104262527984758</v>
      </c>
      <c r="AC44" s="367">
        <f>+IF(D44=0,"",'Ark1'!Z101)</f>
        <v>1.6027242314380283</v>
      </c>
      <c r="AD44" s="367">
        <f>+IF(D44=0,"",'Ark1'!AA101)</f>
        <v>2.2924706134346393</v>
      </c>
      <c r="AE44" s="115">
        <f t="shared" ref="AE44" si="38">IF(D44=0,"",1000*S44/W44)</f>
        <v>129.21935219321907</v>
      </c>
      <c r="AF44" s="26"/>
      <c r="AG44"/>
      <c r="AH44"/>
      <c r="AI44"/>
      <c r="AJ44"/>
      <c r="AK44"/>
      <c r="AL44"/>
      <c r="AM44"/>
      <c r="AN44" s="11">
        <f t="shared" si="7"/>
        <v>303.70392211873076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</row>
    <row r="45" spans="1:69" s="3" customFormat="1" ht="15.6">
      <c r="A45" s="26"/>
      <c r="B45" s="393">
        <f>+'Ark1'!C102</f>
        <v>2024</v>
      </c>
      <c r="C45" s="91">
        <f>+'Ark1'!E102</f>
        <v>36</v>
      </c>
      <c r="D45" s="91">
        <f>+'Ark1'!Q102</f>
        <v>485</v>
      </c>
      <c r="E45" s="38"/>
      <c r="F45" s="438">
        <f>+IF(D45=0,"",'Ark1'!R102)</f>
        <v>911</v>
      </c>
      <c r="G45" s="115">
        <f t="shared" si="30"/>
        <v>146</v>
      </c>
      <c r="H45" s="114">
        <f>+IF(D45=0,"",'Ark1'!AE102)</f>
        <v>1.7038865821269595</v>
      </c>
      <c r="I45" s="114">
        <f>+IF(D45=0,"",'Ark1'!AF102)</f>
        <v>1.6629902834515402</v>
      </c>
      <c r="J45" s="93"/>
      <c r="K45" s="5">
        <f>+IF(D45=0,"",'Ark1'!S102)</f>
        <v>3.6174200661521496</v>
      </c>
      <c r="L45" s="113">
        <f t="shared" si="31"/>
        <v>0.15355672843861434</v>
      </c>
      <c r="M45" s="413"/>
      <c r="N45" s="414">
        <f>+IF(F45=0,"",'Ark1'!AR102)</f>
        <v>224.39047619047611</v>
      </c>
      <c r="O45" s="415">
        <f>+IF(F45=0,"",'Ark1'!AS102)</f>
        <v>26.429637760428545</v>
      </c>
      <c r="P45" s="411"/>
      <c r="Q45" s="113">
        <f>+IF(D45=0,"",'Ark1'!T102)</f>
        <v>7.6816684961580659</v>
      </c>
      <c r="R45" s="113">
        <f t="shared" si="32"/>
        <v>3.591686217113832E-2</v>
      </c>
      <c r="S45" s="19">
        <f>+IF(D45=0,"",'Ark1'!U102)</f>
        <v>296.41448957189925</v>
      </c>
      <c r="T45" s="115">
        <f t="shared" si="33"/>
        <v>6.3910908790884946</v>
      </c>
      <c r="U45" s="115">
        <f>+IF(D45=0,"",'Ark1'!W102)</f>
        <v>71.130625686059261</v>
      </c>
      <c r="V45" s="115">
        <f t="shared" si="34"/>
        <v>2.5031747056670781</v>
      </c>
      <c r="W45" s="115">
        <f>+IF(D45=0,"",'Ark1'!AG102)</f>
        <v>2210.3333333333339</v>
      </c>
      <c r="X45" s="115">
        <f t="shared" si="35"/>
        <v>0.24139556812906449</v>
      </c>
      <c r="Y45" s="115">
        <f>+IF(D45=0,"",'Ark1'!AH102)</f>
        <v>92.206366630076829</v>
      </c>
      <c r="Z45" s="381">
        <f>+IF(D45=0,"",'Ark1'!AI102)</f>
        <v>13.391877058177828</v>
      </c>
      <c r="AA45" s="115">
        <f>+IF(D45=0,"",'Ark1'!X102)</f>
        <v>15.69703622392975</v>
      </c>
      <c r="AB45" s="412">
        <f>+IF(D45=0,"",'Ark1'!Y102)</f>
        <v>54.741257954436797</v>
      </c>
      <c r="AC45" s="367">
        <f>+IF(D45=0,"",'Ark1'!Z102)</f>
        <v>1.5483080426603884</v>
      </c>
      <c r="AD45" s="367">
        <f>+IF(D45=0,"",'Ark1'!AA102)</f>
        <v>2.41102568548671</v>
      </c>
      <c r="AE45" s="115">
        <f t="shared" ref="AE45" si="39">IF(D45=0,"",1000*S45/W45)</f>
        <v>134.1039765820687</v>
      </c>
      <c r="AF45" s="26"/>
      <c r="AG45"/>
      <c r="AH45"/>
      <c r="AI45"/>
      <c r="AJ45"/>
      <c r="AK45"/>
      <c r="AL45"/>
      <c r="AM45"/>
      <c r="AN45" s="11">
        <f t="shared" si="7"/>
        <v>303.70392211873076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</row>
    <row r="46" spans="1:69" s="3" customFormat="1" ht="15.6">
      <c r="A46" s="26"/>
      <c r="B46" s="393">
        <f>+'Ark1'!C103</f>
        <v>2024</v>
      </c>
      <c r="C46" s="91">
        <f>+'Ark1'!E103</f>
        <v>37</v>
      </c>
      <c r="D46" s="91">
        <f>+'Ark1'!Q103</f>
        <v>512</v>
      </c>
      <c r="E46" s="38"/>
      <c r="F46" s="438">
        <f>+IF(D46=0,"",'Ark1'!R103)</f>
        <v>1005</v>
      </c>
      <c r="G46" s="115">
        <f t="shared" si="30"/>
        <v>80</v>
      </c>
      <c r="H46" s="114">
        <f>+IF(D46=0,"",'Ark1'!AE103)</f>
        <v>1.8796992481203003</v>
      </c>
      <c r="I46" s="114">
        <f>+IF(D46=0,"",'Ark1'!AF103)</f>
        <v>1.8487502818956636</v>
      </c>
      <c r="J46" s="93"/>
      <c r="K46" s="5">
        <f>+IF(D46=0,"",'Ark1'!S103)</f>
        <v>3.6433566433566442</v>
      </c>
      <c r="L46" s="113">
        <f t="shared" si="31"/>
        <v>2.1206806223093899E-2</v>
      </c>
      <c r="M46" s="413"/>
      <c r="N46" s="414">
        <f>+IF(F46=0,"",'Ark1'!AR103)</f>
        <v>224.91575492341369</v>
      </c>
      <c r="O46" s="415">
        <f>+IF(F46=0,"",'Ark1'!AS103)</f>
        <v>26.463452156334878</v>
      </c>
      <c r="P46" s="411"/>
      <c r="Q46" s="113">
        <f>+IF(D46=0,"",'Ark1'!T103)</f>
        <v>7.6815920398009956</v>
      </c>
      <c r="R46" s="113">
        <f t="shared" si="32"/>
        <v>7.6186634395591035E-2</v>
      </c>
      <c r="S46" s="19">
        <f>+IF(D46=0,"",'Ark1'!U103)</f>
        <v>298.7034825870644</v>
      </c>
      <c r="T46" s="115">
        <f t="shared" si="33"/>
        <v>5.0871690735504558</v>
      </c>
      <c r="U46" s="115">
        <f>+IF(D46=0,"",'Ark1'!W103)</f>
        <v>69.751243781094544</v>
      </c>
      <c r="V46" s="115">
        <f t="shared" si="34"/>
        <v>2.2917843216351059</v>
      </c>
      <c r="W46" s="115">
        <f>+IF(D46=0,"",'Ark1'!AG103)</f>
        <v>2210.690371991247</v>
      </c>
      <c r="X46" s="115">
        <f t="shared" si="35"/>
        <v>-18.826275540325241</v>
      </c>
      <c r="Y46" s="115">
        <f>+IF(D46=0,"",'Ark1'!AH103)</f>
        <v>90.945273631840806</v>
      </c>
      <c r="Z46" s="381">
        <f>+IF(D46=0,"",'Ark1'!AI103)</f>
        <v>14.726368159203981</v>
      </c>
      <c r="AA46" s="115">
        <f>+IF(D46=0,"",'Ark1'!X103)</f>
        <v>16.318407960199004</v>
      </c>
      <c r="AB46" s="412">
        <f>+IF(D46=0,"",'Ark1'!Y103)</f>
        <v>54.204619121809614</v>
      </c>
      <c r="AC46" s="367">
        <f>+IF(D46=0,"",'Ark1'!Z103)</f>
        <v>1.5397170157895887</v>
      </c>
      <c r="AD46" s="367">
        <f>+IF(D46=0,"",'Ark1'!AA103)</f>
        <v>2.3368366279242294</v>
      </c>
      <c r="AE46" s="115">
        <f t="shared" ref="AE46" si="40">IF(D46=0,"",1000*S46/W46)</f>
        <v>135.11773804759986</v>
      </c>
      <c r="AF46" s="26"/>
      <c r="AG46"/>
      <c r="AH46"/>
      <c r="AI46"/>
      <c r="AJ46"/>
      <c r="AK46"/>
      <c r="AL46"/>
      <c r="AM46"/>
      <c r="AN46" s="11">
        <f t="shared" si="7"/>
        <v>303.70392211873076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</row>
    <row r="47" spans="1:69" s="3" customFormat="1" ht="15.6">
      <c r="A47" s="26"/>
      <c r="B47" s="393">
        <f>+'Ark1'!C104</f>
        <v>2024</v>
      </c>
      <c r="C47" s="91">
        <f>+'Ark1'!E104</f>
        <v>38</v>
      </c>
      <c r="D47" s="91">
        <f>+'Ark1'!Q104</f>
        <v>492</v>
      </c>
      <c r="E47" s="38"/>
      <c r="F47" s="438">
        <f>+IF(D47=0,"",'Ark1'!R104)</f>
        <v>941</v>
      </c>
      <c r="G47" s="115">
        <f t="shared" si="30"/>
        <v>-75</v>
      </c>
      <c r="H47" s="114">
        <f>+IF(D47=0,"",'Ark1'!AE104)</f>
        <v>1.7599970074439824</v>
      </c>
      <c r="I47" s="114">
        <f>+IF(D47=0,"",'Ark1'!AF104)</f>
        <v>1.7130548428630004</v>
      </c>
      <c r="J47" s="93"/>
      <c r="K47" s="5">
        <f>+IF(D47=0,"",'Ark1'!S104)</f>
        <v>3.5240641711229954</v>
      </c>
      <c r="L47" s="113">
        <f t="shared" si="31"/>
        <v>-0.14492191237600949</v>
      </c>
      <c r="M47" s="413"/>
      <c r="N47" s="414">
        <f>+IF(F47=0,"",'Ark1'!AR104)</f>
        <v>224.97775175644028</v>
      </c>
      <c r="O47" s="415">
        <f>+IF(F47=0,"",'Ark1'!AS104)</f>
        <v>26.045875424828338</v>
      </c>
      <c r="P47" s="411"/>
      <c r="Q47" s="113">
        <f>+IF(D47=0,"",'Ark1'!T104)</f>
        <v>7.5897980871413377</v>
      </c>
      <c r="R47" s="113">
        <f t="shared" si="32"/>
        <v>2.2868953283067484E-2</v>
      </c>
      <c r="S47" s="19">
        <f>+IF(D47=0,"",'Ark1'!U104)</f>
        <v>295.60361317747078</v>
      </c>
      <c r="T47" s="115">
        <f t="shared" si="33"/>
        <v>-0.24894587764742937</v>
      </c>
      <c r="U47" s="115">
        <f>+IF(D47=0,"",'Ark1'!W104)</f>
        <v>67.162592986184876</v>
      </c>
      <c r="V47" s="115">
        <f t="shared" si="34"/>
        <v>-0.65236764373638323</v>
      </c>
      <c r="W47" s="115">
        <f>+IF(D47=0,"",'Ark1'!AG104)</f>
        <v>2245.3875878220138</v>
      </c>
      <c r="X47" s="115">
        <f t="shared" si="35"/>
        <v>-10.198582390751653</v>
      </c>
      <c r="Y47" s="115">
        <f>+IF(D47=0,"",'Ark1'!AH104)</f>
        <v>90.754516471838485</v>
      </c>
      <c r="Z47" s="381">
        <f>+IF(D47=0,"",'Ark1'!AI104)</f>
        <v>11.37088204038257</v>
      </c>
      <c r="AA47" s="115">
        <f>+IF(D47=0,"",'Ark1'!X104)</f>
        <v>16.046758767268859</v>
      </c>
      <c r="AB47" s="412">
        <f>+IF(D47=0,"",'Ark1'!Y104)</f>
        <v>57.91752323868149</v>
      </c>
      <c r="AC47" s="367">
        <f>+IF(D47=0,"",'Ark1'!Z104)</f>
        <v>1.4962561803847676</v>
      </c>
      <c r="AD47" s="367">
        <f>+IF(D47=0,"",'Ark1'!AA104)</f>
        <v>2.4667097141012362</v>
      </c>
      <c r="AE47" s="115">
        <f t="shared" ref="AE47" si="41">IF(D47=0,"",1000*S47/W47)</f>
        <v>131.64925947782632</v>
      </c>
      <c r="AF47" s="26"/>
      <c r="AG47"/>
      <c r="AH47"/>
      <c r="AI47"/>
      <c r="AJ47"/>
      <c r="AK47"/>
      <c r="AL47"/>
      <c r="AM47"/>
      <c r="AN47" s="11">
        <f t="shared" si="7"/>
        <v>303.70392211873076</v>
      </c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</row>
    <row r="48" spans="1:69" s="3" customFormat="1" ht="15.6">
      <c r="A48" s="26"/>
      <c r="B48" s="393">
        <f>+'Ark1'!C105</f>
        <v>2024</v>
      </c>
      <c r="C48" s="91">
        <f>+'Ark1'!E105</f>
        <v>39</v>
      </c>
      <c r="D48" s="91">
        <f>+'Ark1'!Q105</f>
        <v>414</v>
      </c>
      <c r="E48" s="38"/>
      <c r="F48" s="438">
        <f>+IF(D48=0,"",'Ark1'!R105)</f>
        <v>837</v>
      </c>
      <c r="G48" s="115">
        <f t="shared" si="30"/>
        <v>-107</v>
      </c>
      <c r="H48" s="114">
        <f>+IF(D48=0,"",'Ark1'!AE105)</f>
        <v>1.5654808663449671</v>
      </c>
      <c r="I48" s="114">
        <f>+IF(D48=0,"",'Ark1'!AF105)</f>
        <v>1.5158752178146111</v>
      </c>
      <c r="J48" s="93"/>
      <c r="K48" s="5">
        <f>+IF(D48=0,"",'Ark1'!S105)</f>
        <v>3.6806220095693778</v>
      </c>
      <c r="L48" s="113">
        <f t="shared" si="31"/>
        <v>3.4877328718314615E-2</v>
      </c>
      <c r="M48" s="413"/>
      <c r="N48" s="414">
        <f>+IF(F48=0,"",'Ark1'!AR105)</f>
        <v>223.86701434159065</v>
      </c>
      <c r="O48" s="415">
        <f>+IF(F48=0,"",'Ark1'!AS105)</f>
        <v>26.438377325325639</v>
      </c>
      <c r="P48" s="411"/>
      <c r="Q48" s="113">
        <f>+IF(D48=0,"",'Ark1'!T105)</f>
        <v>7.4946236559139772</v>
      </c>
      <c r="R48" s="113">
        <f t="shared" si="32"/>
        <v>-8.9062784763990877E-2</v>
      </c>
      <c r="S48" s="19">
        <f>+IF(D48=0,"",'Ark1'!U105)</f>
        <v>294.08040621266406</v>
      </c>
      <c r="T48" s="115">
        <f t="shared" si="33"/>
        <v>1.244707060121641</v>
      </c>
      <c r="U48" s="115">
        <f>+IF(D48=0,"",'Ark1'!W105)</f>
        <v>66.786140979689364</v>
      </c>
      <c r="V48" s="115">
        <f t="shared" si="34"/>
        <v>1.7437680983334332</v>
      </c>
      <c r="W48" s="115">
        <f>+IF(D48=0,"",'Ark1'!AG105)</f>
        <v>2222.3011734028678</v>
      </c>
      <c r="X48" s="115">
        <f t="shared" si="35"/>
        <v>30.668474634670929</v>
      </c>
      <c r="Y48" s="115">
        <f>+IF(D48=0,"",'Ark1'!AH105)</f>
        <v>91.63679808841097</v>
      </c>
      <c r="Z48" s="381">
        <f>+IF(D48=0,"",'Ark1'!AI105)</f>
        <v>19.713261648745512</v>
      </c>
      <c r="AA48" s="115">
        <f>+IF(D48=0,"",'Ark1'!X105)</f>
        <v>14.695340501792122</v>
      </c>
      <c r="AB48" s="412">
        <f>+IF(D48=0,"",'Ark1'!Y105)</f>
        <v>55.098568118202152</v>
      </c>
      <c r="AC48" s="367">
        <f>+IF(D48=0,"",'Ark1'!Z105)</f>
        <v>1.6599071162631078</v>
      </c>
      <c r="AD48" s="367">
        <f>+IF(D48=0,"",'Ark1'!AA105)</f>
        <v>2.526141888186261</v>
      </c>
      <c r="AE48" s="115">
        <f t="shared" ref="AE48:AE49" si="42">IF(D48=0,"",1000*S48/W48)</f>
        <v>132.33148131868981</v>
      </c>
      <c r="AF48" s="26"/>
      <c r="AG48"/>
      <c r="AH48"/>
      <c r="AI48"/>
      <c r="AJ48"/>
      <c r="AK48"/>
      <c r="AL48"/>
      <c r="AM48"/>
      <c r="AN48" s="11">
        <f t="shared" si="7"/>
        <v>303.70392211873076</v>
      </c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</row>
    <row r="49" spans="1:69" s="3" customFormat="1" ht="15.6">
      <c r="A49" s="26"/>
      <c r="B49" s="393">
        <f>+'Ark1'!C106</f>
        <v>2024</v>
      </c>
      <c r="C49" s="91">
        <f>+'Ark1'!E106</f>
        <v>40</v>
      </c>
      <c r="D49" s="91">
        <f>+'Ark1'!Q106</f>
        <v>718</v>
      </c>
      <c r="E49" s="38"/>
      <c r="F49" s="438">
        <f>+IF(D49=0,"",'Ark1'!R106)</f>
        <v>1789</v>
      </c>
      <c r="G49" s="115">
        <f t="shared" si="30"/>
        <v>-452</v>
      </c>
      <c r="H49" s="114">
        <f>+IF(D49=0,"",'Ark1'!AE106)</f>
        <v>3.3460516964051927</v>
      </c>
      <c r="I49" s="114">
        <f>+IF(D49=0,"",'Ark1'!AF106)</f>
        <v>3.2765546394707226</v>
      </c>
      <c r="J49" s="93"/>
      <c r="K49" s="5">
        <f>+IF(D49=0,"",'Ark1'!S106)</f>
        <v>4.1466144376049225</v>
      </c>
      <c r="L49" s="113">
        <f t="shared" si="31"/>
        <v>0.14661443760492254</v>
      </c>
      <c r="M49" s="413"/>
      <c r="N49" s="414">
        <f>+IF(F49=0,"",'Ark1'!AR106)</f>
        <v>220.69666269368287</v>
      </c>
      <c r="O49" s="415">
        <f>+IF(F49=0,"",'Ark1'!AS106)</f>
        <v>27.722470269366394</v>
      </c>
      <c r="P49" s="411"/>
      <c r="Q49" s="113">
        <f>+IF(D49=0,"",'Ark1'!T106)</f>
        <v>7.7926215762996094</v>
      </c>
      <c r="R49" s="113">
        <f t="shared" si="32"/>
        <v>6.482148705373536E-2</v>
      </c>
      <c r="S49" s="19">
        <f>+IF(D49=0,"",'Ark1'!U106)</f>
        <v>297.39603130240363</v>
      </c>
      <c r="T49" s="115">
        <f t="shared" si="33"/>
        <v>2.8015645464905674</v>
      </c>
      <c r="U49" s="115">
        <f>+IF(D49=0,"",'Ark1'!W106)</f>
        <v>70.318613750698731</v>
      </c>
      <c r="V49" s="115">
        <f t="shared" si="34"/>
        <v>3.919684701167256</v>
      </c>
      <c r="W49" s="115">
        <f>+IF(D49=0,"",'Ark1'!AG106)</f>
        <v>2340.2532777115621</v>
      </c>
      <c r="X49" s="115">
        <f t="shared" si="35"/>
        <v>-43.856285891037714</v>
      </c>
      <c r="Y49" s="115">
        <f>+IF(D49=0,"",'Ark1'!AH106)</f>
        <v>93.73951928451649</v>
      </c>
      <c r="Z49" s="381">
        <f>+IF(D49=0,"",'Ark1'!AI106)</f>
        <v>35.662381218557861</v>
      </c>
      <c r="AA49" s="115">
        <f>+IF(D49=0,"",'Ark1'!X106)</f>
        <v>18.893236444941312</v>
      </c>
      <c r="AB49" s="412">
        <f>+IF(D49=0,"",'Ark1'!Y106)</f>
        <v>61.923488383161363</v>
      </c>
      <c r="AC49" s="367">
        <f>+IF(D49=0,"",'Ark1'!Z106)</f>
        <v>1.8348831255069349</v>
      </c>
      <c r="AD49" s="367">
        <f>+IF(D49=0,"",'Ark1'!AA106)</f>
        <v>2.5061202452225526</v>
      </c>
      <c r="AE49" s="115">
        <f t="shared" si="42"/>
        <v>127.07856629655701</v>
      </c>
      <c r="AF49" s="26"/>
      <c r="AG49"/>
      <c r="AH49"/>
      <c r="AI49"/>
      <c r="AJ49"/>
      <c r="AK49"/>
      <c r="AL49"/>
      <c r="AM49"/>
      <c r="AN49" s="11">
        <f t="shared" si="7"/>
        <v>303.70392211873076</v>
      </c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</row>
    <row r="50" spans="1:69" s="2" customFormat="1" ht="15.6">
      <c r="A50" s="26"/>
      <c r="B50" s="393">
        <f>+'Ark1'!C107</f>
        <v>2024</v>
      </c>
      <c r="C50" s="91">
        <f>+'Ark1'!E107</f>
        <v>41</v>
      </c>
      <c r="D50" s="91">
        <f>+'Ark1'!Q107</f>
        <v>913</v>
      </c>
      <c r="E50" s="38"/>
      <c r="F50" s="438">
        <f>+IF(D50=0,"",'Ark1'!R107)</f>
        <v>2120</v>
      </c>
      <c r="G50" s="115">
        <f t="shared" si="30"/>
        <v>-159</v>
      </c>
      <c r="H50" s="114">
        <f>+IF(D50=0,"",'Ark1'!AE107)</f>
        <v>3.9651367224030225</v>
      </c>
      <c r="I50" s="114">
        <f>+IF(D50=0,"",'Ark1'!AF107)</f>
        <v>3.9322787998219368</v>
      </c>
      <c r="J50" s="93"/>
      <c r="K50" s="5">
        <f>+IF(D50=0,"",'Ark1'!S107)</f>
        <v>4.121455576559546</v>
      </c>
      <c r="L50" s="113">
        <f t="shared" si="31"/>
        <v>7.2224807328777452E-2</v>
      </c>
      <c r="M50" s="413"/>
      <c r="N50" s="414">
        <f>+IF(F50=0,"",'Ark1'!AR107)</f>
        <v>221.97529644268775</v>
      </c>
      <c r="O50" s="415">
        <f>+IF(F50=0,"",'Ark1'!AS107)</f>
        <v>27.573259563735522</v>
      </c>
      <c r="P50" s="411"/>
      <c r="Q50" s="113">
        <f>+IF(D50=0,"",'Ark1'!T107)</f>
        <v>7.7094339622641508</v>
      </c>
      <c r="R50" s="113">
        <f t="shared" si="32"/>
        <v>-0.11987713909609266</v>
      </c>
      <c r="S50" s="19">
        <f>+IF(D50=0,"",'Ark1'!U107)</f>
        <v>301.18721698113194</v>
      </c>
      <c r="T50" s="115">
        <f t="shared" si="33"/>
        <v>2.4995908293105913</v>
      </c>
      <c r="U50" s="115">
        <f>+IF(D50=0,"",'Ark1'!W107)</f>
        <v>67.830188679245296</v>
      </c>
      <c r="V50" s="115">
        <f t="shared" si="34"/>
        <v>-0.22597630539711133</v>
      </c>
      <c r="W50" s="115">
        <f>+IF(D50=0,"",'Ark1'!AG107)</f>
        <v>2361.2223320158105</v>
      </c>
      <c r="X50" s="115">
        <f t="shared" si="35"/>
        <v>62.413199595719107</v>
      </c>
      <c r="Y50" s="115">
        <f>+IF(D50=0,"",'Ark1'!AH107)</f>
        <v>95.471698113207523</v>
      </c>
      <c r="Z50" s="381">
        <f>+IF(D50=0,"",'Ark1'!AI107)</f>
        <v>34.764150943396238</v>
      </c>
      <c r="AA50" s="115">
        <f>+IF(D50=0,"",'Ark1'!X107)</f>
        <v>19.952830188679247</v>
      </c>
      <c r="AB50" s="412">
        <f>+IF(D50=0,"",'Ark1'!Y107)</f>
        <v>61.145971124085747</v>
      </c>
      <c r="AC50" s="367">
        <f>+IF(D50=0,"",'Ark1'!Z107)</f>
        <v>1.8100662362197757</v>
      </c>
      <c r="AD50" s="367">
        <f>+IF(D50=0,"",'Ark1'!AA107)</f>
        <v>2.5254376905118621</v>
      </c>
      <c r="AE50" s="115">
        <f t="shared" ref="AE50" si="43">IF(D50=0,"",1000*S50/W50)</f>
        <v>127.55563628944842</v>
      </c>
      <c r="AF50" s="26"/>
      <c r="AG50"/>
      <c r="AH50"/>
      <c r="AI50"/>
      <c r="AJ50"/>
      <c r="AK50"/>
      <c r="AL50"/>
      <c r="AM50"/>
      <c r="AN50" s="11">
        <f t="shared" si="7"/>
        <v>303.70392211873076</v>
      </c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</row>
    <row r="51" spans="1:69" s="3" customFormat="1" ht="15.6">
      <c r="A51" s="26"/>
      <c r="B51" s="393">
        <f>+'Ark1'!C108</f>
        <v>2024</v>
      </c>
      <c r="C51" s="91">
        <f>+'Ark1'!E108</f>
        <v>42</v>
      </c>
      <c r="D51" s="91">
        <f>+'Ark1'!Q108</f>
        <v>856</v>
      </c>
      <c r="E51" s="38"/>
      <c r="F51" s="438">
        <f>+IF(D51=0,"",'Ark1'!R108)</f>
        <v>2144</v>
      </c>
      <c r="G51" s="115">
        <f t="shared" si="30"/>
        <v>108</v>
      </c>
      <c r="H51" s="114">
        <f>+IF(D51=0,"",'Ark1'!AE108)</f>
        <v>4.0100250626566405</v>
      </c>
      <c r="I51" s="114">
        <f>+IF(D51=0,"",'Ark1'!AF108)</f>
        <v>3.9596081839462567</v>
      </c>
      <c r="J51" s="93"/>
      <c r="K51" s="5">
        <f>+IF(D51=0,"",'Ark1'!S108)</f>
        <v>4.1375760411792237</v>
      </c>
      <c r="L51" s="113">
        <f t="shared" si="31"/>
        <v>0.16907210417134921</v>
      </c>
      <c r="M51" s="413"/>
      <c r="N51" s="414">
        <f>+IF(F51=0,"",'Ark1'!AR108)</f>
        <v>221.45189935865815</v>
      </c>
      <c r="O51" s="415">
        <f>+IF(F51=0,"",'Ark1'!AS108)</f>
        <v>27.56325288916242</v>
      </c>
      <c r="P51" s="411"/>
      <c r="Q51" s="113">
        <f>+IF(D51=0,"",'Ark1'!T108)</f>
        <v>7.8596082089552244</v>
      </c>
      <c r="R51" s="113">
        <f t="shared" si="32"/>
        <v>-1.2690415799195165E-2</v>
      </c>
      <c r="S51" s="19">
        <f>+IF(D51=0,"",'Ark1'!U108)</f>
        <v>299.88554104477595</v>
      </c>
      <c r="T51" s="115">
        <f t="shared" si="33"/>
        <v>5.4131441881942806</v>
      </c>
      <c r="U51" s="115">
        <f>+IF(D51=0,"",'Ark1'!W108)</f>
        <v>68.56343283582089</v>
      </c>
      <c r="V51" s="115">
        <f t="shared" si="34"/>
        <v>-0.69000527812802659</v>
      </c>
      <c r="W51" s="115">
        <f>+IF(D51=0,"",'Ark1'!AG108)</f>
        <v>2350.668968919586</v>
      </c>
      <c r="X51" s="115">
        <f t="shared" si="35"/>
        <v>13.598452823519892</v>
      </c>
      <c r="Y51" s="115">
        <f>+IF(D51=0,"",'Ark1'!AH108)</f>
        <v>94.449626865671618</v>
      </c>
      <c r="Z51" s="381">
        <f>+IF(D51=0,"",'Ark1'!AI108)</f>
        <v>37.360074626865675</v>
      </c>
      <c r="AA51" s="115">
        <f>+IF(D51=0,"",'Ark1'!X108)</f>
        <v>20.149253731343283</v>
      </c>
      <c r="AB51" s="412">
        <f>+IF(D51=0,"",'Ark1'!Y108)</f>
        <v>62.954853344244782</v>
      </c>
      <c r="AC51" s="367">
        <f>+IF(D51=0,"",'Ark1'!Z108)</f>
        <v>1.786103579302438</v>
      </c>
      <c r="AD51" s="367">
        <f>+IF(D51=0,"",'Ark1'!AA108)</f>
        <v>2.6215544258500159</v>
      </c>
      <c r="AE51" s="115">
        <f t="shared" ref="AE51:AE52" si="44">IF(D51=0,"",1000*S51/W51)</f>
        <v>127.5745521848656</v>
      </c>
      <c r="AF51" s="26"/>
      <c r="AG51"/>
      <c r="AH51"/>
      <c r="AI51"/>
      <c r="AJ51"/>
      <c r="AK51"/>
      <c r="AL51"/>
      <c r="AM51"/>
      <c r="AN51" s="11">
        <f t="shared" si="7"/>
        <v>303.70392211873076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</row>
    <row r="52" spans="1:69" s="3" customFormat="1" ht="15.6">
      <c r="A52" s="26"/>
      <c r="B52" s="393">
        <f>+'Ark1'!C109</f>
        <v>2024</v>
      </c>
      <c r="C52" s="91">
        <f>+'Ark1'!E109</f>
        <v>43</v>
      </c>
      <c r="D52" s="91">
        <f>+'Ark1'!Q109</f>
        <v>882</v>
      </c>
      <c r="E52" s="38"/>
      <c r="F52" s="438">
        <f>+IF(D52=0,"",'Ark1'!R109)</f>
        <v>2168</v>
      </c>
      <c r="G52" s="115">
        <f t="shared" si="30"/>
        <v>27</v>
      </c>
      <c r="H52" s="114">
        <f>+IF(D52=0,"",'Ark1'!AE109)</f>
        <v>4.0549134029102607</v>
      </c>
      <c r="I52" s="114">
        <f>+IF(D52=0,"",'Ark1'!AF109)</f>
        <v>4.0554269987944656</v>
      </c>
      <c r="J52" s="93"/>
      <c r="K52" s="5">
        <f>+IF(D52=0,"",'Ark1'!S109)</f>
        <v>4.2725173210161653</v>
      </c>
      <c r="L52" s="113">
        <f t="shared" si="31"/>
        <v>-8.7180556801387254E-3</v>
      </c>
      <c r="M52" s="413"/>
      <c r="N52" s="414">
        <f>+IF(F52=0,"",'Ark1'!AR109)</f>
        <v>221.19594594594591</v>
      </c>
      <c r="O52" s="415">
        <f>+IF(F52=0,"",'Ark1'!AS109)</f>
        <v>28.066024800023339</v>
      </c>
      <c r="P52" s="411"/>
      <c r="Q52" s="113">
        <f>+IF(D52=0,"",'Ark1'!T109)</f>
        <v>7.9773985239852419</v>
      </c>
      <c r="R52" s="113">
        <f t="shared" si="32"/>
        <v>-0.14030348442204499</v>
      </c>
      <c r="S52" s="19">
        <f>+IF(D52=0,"",'Ark1'!U109)</f>
        <v>303.74238929889304</v>
      </c>
      <c r="T52" s="115">
        <f t="shared" si="33"/>
        <v>-0.63304274220956813</v>
      </c>
      <c r="U52" s="115">
        <f>+IF(D52=0,"",'Ark1'!W109)</f>
        <v>70.156826568265686</v>
      </c>
      <c r="V52" s="115">
        <f t="shared" si="34"/>
        <v>-2.9865643705479243</v>
      </c>
      <c r="W52" s="115">
        <f>+IF(D52=0,"",'Ark1'!AG109)</f>
        <v>2355.4797297297296</v>
      </c>
      <c r="X52" s="115">
        <f t="shared" si="35"/>
        <v>27.96898754222957</v>
      </c>
      <c r="Y52" s="115">
        <f>+IF(D52=0,"",'Ark1'!AH109)</f>
        <v>95.571955719557181</v>
      </c>
      <c r="Z52" s="381">
        <f>+IF(D52=0,"",'Ark1'!AI109)</f>
        <v>38.745387453874542</v>
      </c>
      <c r="AA52" s="115">
        <f>+IF(D52=0,"",'Ark1'!X109)</f>
        <v>21.494464944649447</v>
      </c>
      <c r="AB52" s="412">
        <f>+IF(D52=0,"",'Ark1'!Y109)</f>
        <v>60.833548589238141</v>
      </c>
      <c r="AC52" s="367">
        <f>+IF(D52=0,"",'Ark1'!Z109)</f>
        <v>1.7762854043080474</v>
      </c>
      <c r="AD52" s="367">
        <f>+IF(D52=0,"",'Ark1'!AA109)</f>
        <v>2.5782846824796621</v>
      </c>
      <c r="AE52" s="115">
        <f t="shared" si="44"/>
        <v>128.9513917123561</v>
      </c>
      <c r="AF52" s="26"/>
      <c r="AG52"/>
      <c r="AH52"/>
      <c r="AI52"/>
      <c r="AJ52"/>
      <c r="AK52"/>
      <c r="AL52"/>
      <c r="AM52"/>
      <c r="AN52" s="11">
        <f t="shared" si="7"/>
        <v>303.70392211873076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</row>
    <row r="53" spans="1:69" s="3" customFormat="1" ht="15.6">
      <c r="A53" s="26"/>
      <c r="B53" s="393">
        <f>+'Ark1'!C110</f>
        <v>2024</v>
      </c>
      <c r="C53" s="91">
        <f>+'Ark1'!E110</f>
        <v>44</v>
      </c>
      <c r="D53" s="91">
        <f>+'Ark1'!Q110</f>
        <v>819</v>
      </c>
      <c r="E53" s="38"/>
      <c r="F53" s="438">
        <f>+IF(D53=0,"",'Ark1'!R110)</f>
        <v>1979</v>
      </c>
      <c r="G53" s="115">
        <f t="shared" si="30"/>
        <v>-73</v>
      </c>
      <c r="H53" s="114">
        <f>+IF(D53=0,"",'Ark1'!AE110)</f>
        <v>3.7014177234130097</v>
      </c>
      <c r="I53" s="114">
        <f>+IF(D53=0,"",'Ark1'!AF110)</f>
        <v>3.7135870690240247</v>
      </c>
      <c r="J53" s="93"/>
      <c r="K53" s="5">
        <f>+IF(D53=0,"",'Ark1'!S110)</f>
        <v>4.3189873417721527</v>
      </c>
      <c r="L53" s="113">
        <f t="shared" si="31"/>
        <v>0.13676946194801864</v>
      </c>
      <c r="M53" s="413"/>
      <c r="N53" s="414">
        <f>+IF(F53=0,"",'Ark1'!AR110)</f>
        <v>221.29857067231328</v>
      </c>
      <c r="O53" s="415">
        <f>+IF(F53=0,"",'Ark1'!AS110)</f>
        <v>28.142675438698905</v>
      </c>
      <c r="P53" s="411"/>
      <c r="Q53" s="113">
        <f>+IF(D53=0,"",'Ark1'!T110)</f>
        <v>7.8342597271349188</v>
      </c>
      <c r="R53" s="113">
        <f t="shared" si="32"/>
        <v>-0.34605216370328939</v>
      </c>
      <c r="S53" s="19">
        <f>+IF(D53=0,"",'Ark1'!U110)</f>
        <v>304.70242546740747</v>
      </c>
      <c r="T53" s="115">
        <f t="shared" si="33"/>
        <v>2.8910219586350649</v>
      </c>
      <c r="U53" s="115">
        <f>+IF(D53=0,"",'Ark1'!W110)</f>
        <v>69.075290550783208</v>
      </c>
      <c r="V53" s="115">
        <f t="shared" si="34"/>
        <v>-5.0962494102304419</v>
      </c>
      <c r="W53" s="115">
        <f>+IF(D53=0,"",'Ark1'!AG110)</f>
        <v>2406.5404976177874</v>
      </c>
      <c r="X53" s="115">
        <f t="shared" si="35"/>
        <v>70.208691002011165</v>
      </c>
      <c r="Y53" s="115">
        <f>+IF(D53=0,"",'Ark1'!AH110)</f>
        <v>95.452248610409313</v>
      </c>
      <c r="Z53" s="381">
        <f>+IF(D53=0,"",'Ark1'!AI110)</f>
        <v>42.142496210207185</v>
      </c>
      <c r="AA53" s="115">
        <f>+IF(D53=0,"",'Ark1'!X110)</f>
        <v>22.385042950985348</v>
      </c>
      <c r="AB53" s="412">
        <f>+IF(D53=0,"",'Ark1'!Y110)</f>
        <v>62.20148514382219</v>
      </c>
      <c r="AC53" s="367">
        <f>+IF(D53=0,"",'Ark1'!Z110)</f>
        <v>1.8109798419358301</v>
      </c>
      <c r="AD53" s="367">
        <f>+IF(D53=0,"",'Ark1'!AA110)</f>
        <v>2.5536820794611876</v>
      </c>
      <c r="AE53" s="115">
        <f t="shared" ref="AE53:AE55" si="45">IF(D53=0,"",1000*S53/W53)</f>
        <v>126.61429374200418</v>
      </c>
      <c r="AF53" s="26"/>
      <c r="AG53"/>
      <c r="AH53"/>
      <c r="AI53"/>
      <c r="AJ53"/>
      <c r="AK53"/>
      <c r="AL53"/>
      <c r="AM53"/>
      <c r="AN53" s="11">
        <f t="shared" si="7"/>
        <v>303.70392211873076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</row>
    <row r="54" spans="1:69" s="3" customFormat="1" ht="15.6">
      <c r="A54" s="26"/>
      <c r="B54" s="393">
        <f>+'Ark1'!C111</f>
        <v>2024</v>
      </c>
      <c r="C54" s="91">
        <f>+'Ark1'!E111</f>
        <v>45</v>
      </c>
      <c r="D54" s="91">
        <f>+'Ark1'!Q111</f>
        <v>832</v>
      </c>
      <c r="E54" s="38"/>
      <c r="F54" s="438">
        <f>+IF(D54=0,"",'Ark1'!R111)</f>
        <v>2109</v>
      </c>
      <c r="G54" s="115">
        <f t="shared" si="30"/>
        <v>92</v>
      </c>
      <c r="H54" s="114">
        <f>+IF(D54=0,"",'Ark1'!AE111)</f>
        <v>3.944562899786781</v>
      </c>
      <c r="I54" s="114">
        <f>+IF(D54=0,"",'Ark1'!AF111)</f>
        <v>3.9338258041917729</v>
      </c>
      <c r="J54" s="93"/>
      <c r="K54" s="5">
        <f>+IF(D54=0,"",'Ark1'!S111)</f>
        <v>4.2823193916349807</v>
      </c>
      <c r="L54" s="113">
        <f t="shared" si="31"/>
        <v>8.182187919716899E-2</v>
      </c>
      <c r="M54" s="413"/>
      <c r="N54" s="414">
        <f>+IF(F54=0,"",'Ark1'!AR111)</f>
        <v>221.11243781094527</v>
      </c>
      <c r="O54" s="415">
        <f>+IF(F54=0,"",'Ark1'!AS111)</f>
        <v>28.014222996090879</v>
      </c>
      <c r="P54" s="411"/>
      <c r="Q54" s="113">
        <f>+IF(D54=0,"",'Ark1'!T111)</f>
        <v>7.8259838786154559</v>
      </c>
      <c r="R54" s="113">
        <f t="shared" si="32"/>
        <v>-0.26672806982281738</v>
      </c>
      <c r="S54" s="19">
        <f>+IF(D54=0,"",'Ark1'!U111)</f>
        <v>302.87724039829271</v>
      </c>
      <c r="T54" s="115">
        <f t="shared" si="33"/>
        <v>0.83802373988879708</v>
      </c>
      <c r="U54" s="115">
        <f>+IF(D54=0,"",'Ark1'!W111)</f>
        <v>68.800379326695122</v>
      </c>
      <c r="V54" s="115">
        <f t="shared" si="34"/>
        <v>-3.6835076341378254</v>
      </c>
      <c r="W54" s="115">
        <f>+IF(D54=0,"",'Ark1'!AG111)</f>
        <v>2421.0567164179106</v>
      </c>
      <c r="X54" s="115">
        <f t="shared" si="35"/>
        <v>48.14487633590079</v>
      </c>
      <c r="Y54" s="115">
        <f>+IF(D54=0,"",'Ark1'!AH111)</f>
        <v>95.305832147937409</v>
      </c>
      <c r="Z54" s="381">
        <f>+IF(D54=0,"",'Ark1'!AI111)</f>
        <v>42.674253200568998</v>
      </c>
      <c r="AA54" s="115">
        <f>+IF(D54=0,"",'Ark1'!X111)</f>
        <v>20.720720720720717</v>
      </c>
      <c r="AB54" s="412">
        <f>+IF(D54=0,"",'Ark1'!Y111)</f>
        <v>64.729956640241255</v>
      </c>
      <c r="AC54" s="367">
        <f>+IF(D54=0,"",'Ark1'!Z111)</f>
        <v>1.8684334655600487</v>
      </c>
      <c r="AD54" s="367">
        <f>+IF(D54=0,"",'Ark1'!AA111)</f>
        <v>2.6205534113650328</v>
      </c>
      <c r="AE54" s="115">
        <f t="shared" si="45"/>
        <v>125.10125778730892</v>
      </c>
      <c r="AF54" s="26"/>
      <c r="AG54"/>
      <c r="AH54"/>
      <c r="AI54"/>
      <c r="AJ54"/>
      <c r="AK54"/>
      <c r="AL54"/>
      <c r="AM54"/>
      <c r="AN54" s="11">
        <f t="shared" si="7"/>
        <v>303.70392211873076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</row>
    <row r="55" spans="1:69" s="3" customFormat="1" ht="15.6">
      <c r="A55" s="26"/>
      <c r="B55" s="393">
        <f>+'Ark1'!C112</f>
        <v>2024</v>
      </c>
      <c r="C55" s="91">
        <f>+'Ark1'!E112</f>
        <v>46</v>
      </c>
      <c r="D55" s="91">
        <f>+'Ark1'!Q112</f>
        <v>800</v>
      </c>
      <c r="E55" s="38"/>
      <c r="F55" s="438">
        <f>+IF(D55=0,"",'Ark1'!R112)</f>
        <v>1952</v>
      </c>
      <c r="G55" s="115">
        <f t="shared" si="30"/>
        <v>-182</v>
      </c>
      <c r="H55" s="114">
        <f>+IF(D55=0,"",'Ark1'!AE112)</f>
        <v>3.6509183406276882</v>
      </c>
      <c r="I55" s="114">
        <f>+IF(D55=0,"",'Ark1'!AF112)</f>
        <v>3.6275521946310847</v>
      </c>
      <c r="J55" s="93"/>
      <c r="K55" s="5">
        <f>+IF(D55=0,"",'Ark1'!S112)</f>
        <v>4.206153846153847</v>
      </c>
      <c r="L55" s="113">
        <f t="shared" si="31"/>
        <v>-8.6803900325026717E-2</v>
      </c>
      <c r="M55" s="413"/>
      <c r="N55" s="414">
        <f>+IF(F55=0,"",'Ark1'!AR112)</f>
        <v>221.69074371321565</v>
      </c>
      <c r="O55" s="415">
        <f>+IF(F55=0,"",'Ark1'!AS112)</f>
        <v>27.729714353083043</v>
      </c>
      <c r="P55" s="411"/>
      <c r="Q55" s="113">
        <f>+IF(D55=0,"",'Ark1'!T112)</f>
        <v>7.7356557377049198</v>
      </c>
      <c r="R55" s="113">
        <f t="shared" si="32"/>
        <v>-0.35197312827446137</v>
      </c>
      <c r="S55" s="19">
        <f>+IF(D55=0,"",'Ark1'!U112)</f>
        <v>301.76019467213126</v>
      </c>
      <c r="T55" s="115">
        <f t="shared" si="33"/>
        <v>-1.7031605293683469</v>
      </c>
      <c r="U55" s="115">
        <f>+IF(D55=0,"",'Ark1'!W112)</f>
        <v>69.159836065573742</v>
      </c>
      <c r="V55" s="115">
        <f t="shared" si="34"/>
        <v>-4.9263869897214789</v>
      </c>
      <c r="W55" s="115">
        <f>+IF(D55=0,"",'Ark1'!AG112)</f>
        <v>2414.837346174425</v>
      </c>
      <c r="X55" s="115">
        <f t="shared" si="35"/>
        <v>23.022531359609729</v>
      </c>
      <c r="Y55" s="115">
        <f>+IF(D55=0,"",'Ark1'!AH112)</f>
        <v>95.747950819672127</v>
      </c>
      <c r="Z55" s="381">
        <f>+IF(D55=0,"",'Ark1'!AI112)</f>
        <v>43.545081967213129</v>
      </c>
      <c r="AA55" s="115">
        <f>+IF(D55=0,"",'Ark1'!X112)</f>
        <v>20.594262295081968</v>
      </c>
      <c r="AB55" s="412">
        <f>+IF(D55=0,"",'Ark1'!Y112)</f>
        <v>58.817895791424178</v>
      </c>
      <c r="AC55" s="367">
        <f>+IF(D55=0,"",'Ark1'!Z112)</f>
        <v>1.7263837841065903</v>
      </c>
      <c r="AD55" s="367">
        <f>+IF(D55=0,"",'Ark1'!AA112)</f>
        <v>2.5536856963185257</v>
      </c>
      <c r="AE55" s="115">
        <f t="shared" si="45"/>
        <v>124.96087786209638</v>
      </c>
      <c r="AF55" s="26"/>
      <c r="AG55"/>
      <c r="AH55"/>
      <c r="AI55"/>
      <c r="AJ55"/>
      <c r="AK55"/>
      <c r="AL55"/>
      <c r="AM55"/>
      <c r="AN55" s="11">
        <f t="shared" si="7"/>
        <v>303.70392211873076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</row>
    <row r="56" spans="1:69" s="3" customFormat="1" ht="15.6">
      <c r="A56" s="26"/>
      <c r="B56" s="393">
        <f>+'Ark1'!C113</f>
        <v>2024</v>
      </c>
      <c r="C56" s="91">
        <f>+'Ark1'!E113</f>
        <v>47</v>
      </c>
      <c r="D56" s="91">
        <f>+'Ark1'!Q113</f>
        <v>832</v>
      </c>
      <c r="E56" s="38"/>
      <c r="F56" s="438">
        <f>+IF(D56=0,"",'Ark1'!R113)</f>
        <v>1931</v>
      </c>
      <c r="G56" s="115">
        <f t="shared" si="30"/>
        <v>103</v>
      </c>
      <c r="H56" s="114">
        <f>+IF(D56=0,"",'Ark1'!AE113)</f>
        <v>3.6116410429057719</v>
      </c>
      <c r="I56" s="114">
        <f>+IF(D56=0,"",'Ark1'!AF113)</f>
        <v>3.6460386505123745</v>
      </c>
      <c r="J56" s="93"/>
      <c r="K56" s="5">
        <f>+IF(D56=0,"",'Ark1'!S113)</f>
        <v>4.3033766233766242</v>
      </c>
      <c r="L56" s="113">
        <f t="shared" si="31"/>
        <v>2.5720544515726473E-2</v>
      </c>
      <c r="M56" s="413"/>
      <c r="N56" s="414">
        <f>+IF(F56=0,"",'Ark1'!AR113)</f>
        <v>221.97585071350164</v>
      </c>
      <c r="O56" s="415">
        <f>+IF(F56=0,"",'Ark1'!AS113)</f>
        <v>28.121456809182938</v>
      </c>
      <c r="P56" s="411"/>
      <c r="Q56" s="113">
        <f>+IF(D56=0,"",'Ark1'!T113)</f>
        <v>7.949766960124288</v>
      </c>
      <c r="R56" s="113">
        <f t="shared" si="32"/>
        <v>-0.25920459348621527</v>
      </c>
      <c r="S56" s="19">
        <f>+IF(D56=0,"",'Ark1'!U113)</f>
        <v>306.59642672190625</v>
      </c>
      <c r="T56" s="115">
        <f t="shared" si="33"/>
        <v>2.3826411639188336</v>
      </c>
      <c r="U56" s="115">
        <f>+IF(D56=0,"",'Ark1'!W113)</f>
        <v>72.604867944070435</v>
      </c>
      <c r="V56" s="115">
        <f t="shared" si="34"/>
        <v>-2.1216090799995868</v>
      </c>
      <c r="W56" s="115">
        <f>+IF(D56=0,"",'Ark1'!AG113)</f>
        <v>2341.7634467618004</v>
      </c>
      <c r="X56" s="115">
        <f t="shared" si="35"/>
        <v>-42.07353480501979</v>
      </c>
      <c r="Y56" s="115">
        <f>+IF(D56=0,"",'Ark1'!AH113)</f>
        <v>94.30346970481618</v>
      </c>
      <c r="Z56" s="381">
        <f>+IF(D56=0,"",'Ark1'!AI113)</f>
        <v>39.461418953909877</v>
      </c>
      <c r="AA56" s="115">
        <f>+IF(D56=0,"",'Ark1'!X113)</f>
        <v>22.371828068358365</v>
      </c>
      <c r="AB56" s="412">
        <f>+IF(D56=0,"",'Ark1'!Y113)</f>
        <v>60.448048601013234</v>
      </c>
      <c r="AC56" s="367">
        <f>+IF(D56=0,"",'Ark1'!Z113)</f>
        <v>1.7822581742773724</v>
      </c>
      <c r="AD56" s="367">
        <f>+IF(D56=0,"",'Ark1'!AA113)</f>
        <v>2.5566727507026439</v>
      </c>
      <c r="AE56" s="115">
        <f t="shared" ref="AE56" si="46">IF(D56=0,"",1000*S56/W56)</f>
        <v>130.92544729309401</v>
      </c>
      <c r="AF56" s="26"/>
      <c r="AG56"/>
      <c r="AH56"/>
      <c r="AI56"/>
      <c r="AJ56"/>
      <c r="AK56"/>
      <c r="AL56"/>
      <c r="AM56"/>
      <c r="AN56" s="11">
        <f t="shared" si="7"/>
        <v>303.70392211873076</v>
      </c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</row>
    <row r="57" spans="1:69" s="3" customFormat="1" ht="15.6">
      <c r="A57" s="26"/>
      <c r="B57" s="393">
        <f>+'Ark1'!C114</f>
        <v>2024</v>
      </c>
      <c r="C57" s="91">
        <f>+'Ark1'!E114</f>
        <v>48</v>
      </c>
      <c r="D57" s="91">
        <f>+'Ark1'!Q114</f>
        <v>725</v>
      </c>
      <c r="E57" s="38"/>
      <c r="F57" s="438">
        <f>+IF(D57=0,"",'Ark1'!R114)</f>
        <v>1664</v>
      </c>
      <c r="G57" s="115">
        <f t="shared" si="30"/>
        <v>-79</v>
      </c>
      <c r="H57" s="114">
        <f>+IF(D57=0,"",'Ark1'!AE114)</f>
        <v>3.112258257584259</v>
      </c>
      <c r="I57" s="114">
        <f>+IF(D57=0,"",'Ark1'!AF114)</f>
        <v>3.1507515297345141</v>
      </c>
      <c r="J57" s="93"/>
      <c r="K57" s="5">
        <f>+IF(D57=0,"",'Ark1'!S114)</f>
        <v>4.2518072289156628</v>
      </c>
      <c r="L57" s="113">
        <f t="shared" si="31"/>
        <v>2.0506883691267852E-2</v>
      </c>
      <c r="M57" s="413"/>
      <c r="N57" s="414">
        <f>+IF(F57=0,"",'Ark1'!AR114)</f>
        <v>222.42011457670276</v>
      </c>
      <c r="O57" s="415">
        <f>+IF(F57=0,"",'Ark1'!AS114)</f>
        <v>28.001992897030757</v>
      </c>
      <c r="P57" s="411"/>
      <c r="Q57" s="113">
        <f>+IF(D57=0,"",'Ark1'!T114)</f>
        <v>8.0258413461538485</v>
      </c>
      <c r="R57" s="113">
        <f t="shared" si="32"/>
        <v>-0.14971803422480967</v>
      </c>
      <c r="S57" s="19">
        <f>+IF(D57=0,"",'Ark1'!U114)</f>
        <v>307.46021634615352</v>
      </c>
      <c r="T57" s="115">
        <f t="shared" si="33"/>
        <v>2.9567740053617513</v>
      </c>
      <c r="U57" s="115">
        <f>+IF(D57=0,"",'Ark1'!W114)</f>
        <v>71.935096153846175</v>
      </c>
      <c r="V57" s="115">
        <f t="shared" si="34"/>
        <v>-4.7717311553907678</v>
      </c>
      <c r="W57" s="115">
        <f>+IF(D57=0,"",'Ark1'!AG114)</f>
        <v>2406.2934436664546</v>
      </c>
      <c r="X57" s="115">
        <f t="shared" si="35"/>
        <v>22.576181761693533</v>
      </c>
      <c r="Y57" s="115">
        <f>+IF(D57=0,"",'Ark1'!AH114)</f>
        <v>94.411057692307679</v>
      </c>
      <c r="Z57" s="381">
        <f>+IF(D57=0,"",'Ark1'!AI114)</f>
        <v>37.139423076923087</v>
      </c>
      <c r="AA57" s="115">
        <f>+IF(D57=0,"",'Ark1'!X114)</f>
        <v>24.098557692307697</v>
      </c>
      <c r="AB57" s="412">
        <f>+IF(D57=0,"",'Ark1'!Y114)</f>
        <v>64.690172493671284</v>
      </c>
      <c r="AC57" s="367">
        <f>+IF(D57=0,"",'Ark1'!Z114)</f>
        <v>1.8450220708670848</v>
      </c>
      <c r="AD57" s="367">
        <f>+IF(D57=0,"",'Ark1'!AA114)</f>
        <v>2.5544419294598963</v>
      </c>
      <c r="AE57" s="115">
        <f t="shared" ref="AE57" si="47">IF(D57=0,"",1000*S57/W57)</f>
        <v>127.77336744004018</v>
      </c>
      <c r="AF57" s="26"/>
      <c r="AG57"/>
      <c r="AH57"/>
      <c r="AI57"/>
      <c r="AJ57"/>
      <c r="AK57"/>
      <c r="AL57"/>
      <c r="AM57"/>
      <c r="AN57" s="11">
        <f t="shared" si="7"/>
        <v>303.70392211873076</v>
      </c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</row>
    <row r="58" spans="1:69" s="3" customFormat="1" ht="15.6">
      <c r="A58" s="26"/>
      <c r="B58" s="393">
        <f>+'Ark1'!C115</f>
        <v>2024</v>
      </c>
      <c r="C58" s="91">
        <f>+'Ark1'!E115</f>
        <v>49</v>
      </c>
      <c r="D58" s="91">
        <f>+'Ark1'!Q115</f>
        <v>743</v>
      </c>
      <c r="E58" s="38"/>
      <c r="F58" s="438">
        <f>+IF(D58=0,"",'Ark1'!R115)</f>
        <v>1662</v>
      </c>
      <c r="G58" s="115">
        <f t="shared" si="30"/>
        <v>-64</v>
      </c>
      <c r="H58" s="114">
        <f>+IF(D58=0,"",'Ark1'!AE115)</f>
        <v>3.1085175625631245</v>
      </c>
      <c r="I58" s="114">
        <f>+IF(D58=0,"",'Ark1'!AF115)</f>
        <v>3.1525017631816024</v>
      </c>
      <c r="J58" s="93"/>
      <c r="K58" s="5">
        <f>+IF(D58=0,"",'Ark1'!S115)</f>
        <v>4.3010234798314277</v>
      </c>
      <c r="L58" s="113">
        <f t="shared" si="31"/>
        <v>6.0024641271614776E-2</v>
      </c>
      <c r="M58" s="413"/>
      <c r="N58" s="414">
        <f>+IF(F58=0,"",'Ark1'!AR115)</f>
        <v>222.44958253050743</v>
      </c>
      <c r="O58" s="415">
        <f>+IF(F58=0,"",'Ark1'!AS115)</f>
        <v>28.047207441596441</v>
      </c>
      <c r="P58" s="411"/>
      <c r="Q58" s="113">
        <f>+IF(D58=0,"",'Ark1'!T115)</f>
        <v>7.9831528279181692</v>
      </c>
      <c r="R58" s="113">
        <f t="shared" si="32"/>
        <v>-0.16980198088832044</v>
      </c>
      <c r="S58" s="19">
        <f>+IF(D58=0,"",'Ark1'!U115)</f>
        <v>308.00120336943434</v>
      </c>
      <c r="T58" s="115">
        <f t="shared" si="33"/>
        <v>2.1822578306163223</v>
      </c>
      <c r="U58" s="115">
        <f>+IF(D58=0,"",'Ark1'!W115)</f>
        <v>72.864019253910939</v>
      </c>
      <c r="V58" s="115">
        <f t="shared" ref="V58" si="48">+IF(D58=0,"",U58-U112)</f>
        <v>-3.7292600044899871</v>
      </c>
      <c r="W58" s="115">
        <f>+IF(D58=0,"",'Ark1'!AG115)</f>
        <v>2352.8535645472066</v>
      </c>
      <c r="X58" s="115">
        <f t="shared" ref="X58" si="49">+IF(D58=0,"",W58-W112)</f>
        <v>25.296266597869817</v>
      </c>
      <c r="Y58" s="115">
        <f>+IF(D58=0,"",'Ark1'!AH115)</f>
        <v>93.682310469314075</v>
      </c>
      <c r="Z58" s="381">
        <f>+IF(D58=0,"",'Ark1'!AI115)</f>
        <v>37.665463297232243</v>
      </c>
      <c r="AA58" s="115">
        <f>+IF(D58=0,"",'Ark1'!X115)</f>
        <v>22.262334536702763</v>
      </c>
      <c r="AB58" s="412">
        <f>+IF(D58=0,"",'Ark1'!Y115)</f>
        <v>58.544053874320149</v>
      </c>
      <c r="AC58" s="367">
        <f>+IF(D58=0,"",'Ark1'!Z115)</f>
        <v>1.7614998561302659</v>
      </c>
      <c r="AD58" s="367">
        <f>+IF(D58=0,"",'Ark1'!AA115)</f>
        <v>2.4445140179807745</v>
      </c>
      <c r="AE58" s="115">
        <f t="shared" ref="AE58" si="50">IF(D58=0,"",1000*S58/W58)</f>
        <v>130.90538570287413</v>
      </c>
      <c r="AF58" s="26"/>
      <c r="AG58"/>
      <c r="AH58"/>
      <c r="AI58"/>
      <c r="AJ58"/>
      <c r="AK58"/>
      <c r="AL58"/>
      <c r="AM58"/>
      <c r="AN58" s="11">
        <f t="shared" si="7"/>
        <v>303.70392211873076</v>
      </c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</row>
    <row r="59" spans="1:69" s="3" customFormat="1" ht="15.6">
      <c r="A59" s="26"/>
      <c r="B59" s="393">
        <f>+'Ark1'!C116</f>
        <v>2024</v>
      </c>
      <c r="C59" s="91">
        <f>+'Ark1'!E116</f>
        <v>50</v>
      </c>
      <c r="D59" s="91">
        <f>+'Ark1'!Q116</f>
        <v>0</v>
      </c>
      <c r="E59" s="38"/>
      <c r="F59" s="438" t="str">
        <f>+IF(D59=0,"",'Ark1'!R116)</f>
        <v/>
      </c>
      <c r="G59" s="115" t="str">
        <f t="shared" si="30"/>
        <v/>
      </c>
      <c r="H59" s="114" t="str">
        <f>+IF(D59=0,"",'Ark1'!AE116)</f>
        <v/>
      </c>
      <c r="I59" s="114" t="str">
        <f>+IF(D59=0,"",'Ark1'!AF116)</f>
        <v/>
      </c>
      <c r="J59" s="93"/>
      <c r="K59" s="5" t="str">
        <f>+IF(D59=0,"",'Ark1'!S116)</f>
        <v/>
      </c>
      <c r="L59" s="113" t="str">
        <f t="shared" si="31"/>
        <v/>
      </c>
      <c r="M59" s="413"/>
      <c r="N59" s="414" t="str">
        <f>+IF(F59=0,"",'Ark1'!AR116)</f>
        <v/>
      </c>
      <c r="O59" s="415" t="str">
        <f>+IF(F59=0,"",'Ark1'!AS116)</f>
        <v/>
      </c>
      <c r="P59" s="411"/>
      <c r="Q59" s="113" t="str">
        <f>+IF(D59=0,"",'Ark1'!T116)</f>
        <v/>
      </c>
      <c r="R59" s="113" t="str">
        <f t="shared" si="32"/>
        <v/>
      </c>
      <c r="S59" s="19" t="str">
        <f>+IF(D59=0,"",'Ark1'!U116)</f>
        <v/>
      </c>
      <c r="T59" s="115" t="str">
        <f t="shared" si="33"/>
        <v/>
      </c>
      <c r="U59" s="115" t="str">
        <f>+IF(D59=0,"",'Ark1'!W116)</f>
        <v/>
      </c>
      <c r="V59" s="115" t="str">
        <f t="shared" si="34"/>
        <v/>
      </c>
      <c r="W59" s="115" t="str">
        <f>+IF(D59=0,"",'Ark1'!AG116)</f>
        <v/>
      </c>
      <c r="X59" s="115" t="str">
        <f t="shared" si="35"/>
        <v/>
      </c>
      <c r="Y59" s="115" t="str">
        <f>+IF(D59=0,"",'Ark1'!AH116)</f>
        <v/>
      </c>
      <c r="Z59" s="381" t="str">
        <f>+IF(D59=0,"",'Ark1'!AI116)</f>
        <v/>
      </c>
      <c r="AA59" s="115" t="str">
        <f>+IF(D59=0,"",'Ark1'!X116)</f>
        <v/>
      </c>
      <c r="AB59" s="412" t="str">
        <f>+IF(D59=0,"",'Ark1'!Y116)</f>
        <v/>
      </c>
      <c r="AC59" s="367" t="str">
        <f>+IF(D59=0,"",'Ark1'!Z116)</f>
        <v/>
      </c>
      <c r="AD59" s="367" t="str">
        <f>+IF(D59=0,"",'Ark1'!AA116)</f>
        <v/>
      </c>
      <c r="AE59" s="115" t="str">
        <f t="shared" ref="AE59" si="51">IF(D59=0,"",1000*S59/W59)</f>
        <v/>
      </c>
      <c r="AF59" s="26"/>
      <c r="AG59"/>
      <c r="AH59"/>
      <c r="AI59"/>
      <c r="AJ59"/>
      <c r="AK59"/>
      <c r="AL59"/>
      <c r="AM59"/>
      <c r="AN59" s="11">
        <f t="shared" si="7"/>
        <v>303.70392211873076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</row>
    <row r="60" spans="1:69" s="3" customFormat="1" ht="15.6">
      <c r="A60" s="26"/>
      <c r="B60" s="393">
        <f>+'Ark1'!C117</f>
        <v>2024</v>
      </c>
      <c r="C60" s="91">
        <f>+'Ark1'!E117</f>
        <v>51</v>
      </c>
      <c r="D60" s="91">
        <f>+'Ark1'!Q117</f>
        <v>0</v>
      </c>
      <c r="E60" s="38"/>
      <c r="F60" s="438" t="str">
        <f>+IF(D60=0,"",'Ark1'!R117)</f>
        <v/>
      </c>
      <c r="G60" s="115" t="str">
        <f t="shared" si="30"/>
        <v/>
      </c>
      <c r="H60" s="114" t="str">
        <f>+IF(D60=0,"",'Ark1'!AE117)</f>
        <v/>
      </c>
      <c r="I60" s="114" t="str">
        <f>+IF(D60=0,"",'Ark1'!AF117)</f>
        <v/>
      </c>
      <c r="J60" s="93"/>
      <c r="K60" s="5" t="str">
        <f>+IF(D60=0,"",'Ark1'!S117)</f>
        <v/>
      </c>
      <c r="L60" s="113" t="str">
        <f t="shared" ref="L60:L61" si="52">+IF(D60=0,"",K60-K114)</f>
        <v/>
      </c>
      <c r="M60" s="413"/>
      <c r="N60" s="414" t="str">
        <f>+IF(F60=0,"",'Ark1'!AR117)</f>
        <v/>
      </c>
      <c r="O60" s="415" t="str">
        <f>+IF(F60=0,"",'Ark1'!AS117)</f>
        <v/>
      </c>
      <c r="P60" s="411"/>
      <c r="Q60" s="113" t="str">
        <f>+IF(D60=0,"",'Ark1'!T117)</f>
        <v/>
      </c>
      <c r="R60" s="113" t="str">
        <f t="shared" ref="R60:R61" si="53">+IF(D60=0,"",Q60-Q114)</f>
        <v/>
      </c>
      <c r="S60" s="19" t="str">
        <f>+IF(D60=0,"",'Ark1'!U117)</f>
        <v/>
      </c>
      <c r="T60" s="115" t="str">
        <f t="shared" si="33"/>
        <v/>
      </c>
      <c r="U60" s="115" t="str">
        <f>+IF(D60=0,"",'Ark1'!W117)</f>
        <v/>
      </c>
      <c r="V60" s="115" t="str">
        <f t="shared" si="34"/>
        <v/>
      </c>
      <c r="W60" s="115" t="str">
        <f>+IF(D60=0,"",'Ark1'!AG117)</f>
        <v/>
      </c>
      <c r="X60" s="115" t="str">
        <f t="shared" si="35"/>
        <v/>
      </c>
      <c r="Y60" s="115" t="str">
        <f>+IF(D60=0,"",'Ark1'!AH117)</f>
        <v/>
      </c>
      <c r="Z60" s="381" t="str">
        <f>+IF(D60=0,"",'Ark1'!AI117)</f>
        <v/>
      </c>
      <c r="AA60" s="115" t="str">
        <f>+IF(D60=0,"",'Ark1'!X117)</f>
        <v/>
      </c>
      <c r="AB60" s="412" t="str">
        <f>+IF(D60=0,"",'Ark1'!Y117)</f>
        <v/>
      </c>
      <c r="AC60" s="367" t="str">
        <f>+IF(D60=0,"",'Ark1'!Z117)</f>
        <v/>
      </c>
      <c r="AD60" s="367" t="str">
        <f>+IF(D60=0,"",'Ark1'!AA117)</f>
        <v/>
      </c>
      <c r="AE60" s="115" t="str">
        <f t="shared" ref="AE60" si="54">IF(D60=0,"",1000*S60/W60)</f>
        <v/>
      </c>
      <c r="AF60" s="26"/>
      <c r="AG60"/>
      <c r="AH60"/>
      <c r="AI60"/>
      <c r="AJ60"/>
      <c r="AK60"/>
      <c r="AL60"/>
      <c r="AM60"/>
      <c r="AN60" s="11">
        <f t="shared" si="7"/>
        <v>303.70392211873076</v>
      </c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</row>
    <row r="61" spans="1:69" s="2" customFormat="1" ht="15.6">
      <c r="A61" s="26"/>
      <c r="B61" s="393">
        <f>+'Ark1'!C118</f>
        <v>2024</v>
      </c>
      <c r="C61" s="91">
        <f>+'Ark1'!E118</f>
        <v>52</v>
      </c>
      <c r="D61" s="91">
        <f>+'Ark1'!Q118</f>
        <v>0</v>
      </c>
      <c r="E61" s="38"/>
      <c r="F61" s="438" t="str">
        <f>+IF(D61=0,"",'Ark1'!R118)</f>
        <v/>
      </c>
      <c r="G61" s="115" t="str">
        <f t="shared" si="30"/>
        <v/>
      </c>
      <c r="H61" s="114" t="str">
        <f>+IF(D61=0,"",'Ark1'!AE118)</f>
        <v/>
      </c>
      <c r="I61" s="114" t="str">
        <f>+IF(D61=0,"",'Ark1'!AF118)</f>
        <v/>
      </c>
      <c r="J61" s="93"/>
      <c r="K61" s="5" t="str">
        <f>+IF(D61=0,"",'Ark1'!S118)</f>
        <v/>
      </c>
      <c r="L61" s="113" t="str">
        <f t="shared" si="52"/>
        <v/>
      </c>
      <c r="M61" s="413"/>
      <c r="N61" s="414" t="str">
        <f>+IF(F61=0,"",'Ark1'!AR118)</f>
        <v/>
      </c>
      <c r="O61" s="415" t="str">
        <f>+IF(F61=0,"",'Ark1'!AS118)</f>
        <v/>
      </c>
      <c r="P61" s="411"/>
      <c r="Q61" s="113" t="str">
        <f>+IF(D61=0,"",'Ark1'!T118)</f>
        <v/>
      </c>
      <c r="R61" s="113" t="str">
        <f t="shared" si="53"/>
        <v/>
      </c>
      <c r="S61" s="19" t="str">
        <f>+IF(D61=0,"",'Ark1'!U118)</f>
        <v/>
      </c>
      <c r="T61" s="115" t="str">
        <f t="shared" si="33"/>
        <v/>
      </c>
      <c r="U61" s="115" t="str">
        <f>+IF(D61=0,"",'Ark1'!W118)</f>
        <v/>
      </c>
      <c r="V61" s="115" t="str">
        <f t="shared" si="34"/>
        <v/>
      </c>
      <c r="W61" s="115" t="str">
        <f>+IF(D61=0,"",'Ark1'!AG118)</f>
        <v/>
      </c>
      <c r="X61" s="115" t="str">
        <f t="shared" si="35"/>
        <v/>
      </c>
      <c r="Y61" s="115" t="str">
        <f>+IF(D61=0,"",'Ark1'!AH118)</f>
        <v/>
      </c>
      <c r="Z61" s="381" t="str">
        <f>+IF(D61=0,"",'Ark1'!AI118)</f>
        <v/>
      </c>
      <c r="AA61" s="115" t="str">
        <f>+IF(D61=0,"",'Ark1'!X118)</f>
        <v/>
      </c>
      <c r="AB61" s="412" t="str">
        <f>+IF(D61=0,"",'Ark1'!Y118)</f>
        <v/>
      </c>
      <c r="AC61" s="367" t="str">
        <f>+IF(D61=0,"",'Ark1'!Z118)</f>
        <v/>
      </c>
      <c r="AD61" s="367" t="str">
        <f>+IF(D61=0,"",'Ark1'!AA118)</f>
        <v/>
      </c>
      <c r="AE61" s="115" t="str">
        <f t="shared" ref="AE61" si="55">IF(D61=0,"",1000*S61/W61)</f>
        <v/>
      </c>
      <c r="AF61" s="26"/>
      <c r="AG61"/>
      <c r="AH61"/>
      <c r="AI61"/>
      <c r="AJ61"/>
      <c r="AK61"/>
      <c r="AL61"/>
      <c r="AM61"/>
      <c r="AN61" s="11">
        <f t="shared" si="7"/>
        <v>303.70392211873076</v>
      </c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</row>
    <row r="62" spans="1:69" s="2" customFormat="1" ht="15.6">
      <c r="A62" s="26"/>
      <c r="B62" s="391"/>
      <c r="C62" s="26"/>
      <c r="D62" s="26"/>
      <c r="E62" s="38"/>
      <c r="F62" s="26"/>
      <c r="G62" s="26"/>
      <c r="H62" s="26"/>
      <c r="I62" s="26"/>
      <c r="J62" s="93"/>
      <c r="K62" s="26"/>
      <c r="L62" s="26"/>
      <c r="M62" s="26"/>
      <c r="N62" s="26"/>
      <c r="O62" s="26"/>
      <c r="P62" s="411"/>
      <c r="Q62" s="26"/>
      <c r="R62" s="26"/>
      <c r="S62" s="128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</row>
    <row r="63" spans="1:69" s="2" customFormat="1" ht="15.6">
      <c r="A63" s="26"/>
      <c r="B63" s="391"/>
      <c r="C63" s="26"/>
      <c r="D63" s="26"/>
      <c r="E63" s="26"/>
      <c r="F63" s="26"/>
      <c r="G63" s="115" t="str">
        <f>+IF(D63=0,"",F63-#REF!)</f>
        <v/>
      </c>
      <c r="H63" s="26"/>
      <c r="I63" s="26"/>
      <c r="J63" s="26"/>
      <c r="K63" s="26"/>
      <c r="L63" s="26"/>
      <c r="M63" s="26"/>
      <c r="N63" s="26"/>
      <c r="O63" s="26"/>
      <c r="P63" s="411"/>
      <c r="Q63" s="26"/>
      <c r="R63" s="26"/>
      <c r="S63" s="128"/>
      <c r="T63" s="128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</row>
    <row r="64" spans="1:69" s="2" customFormat="1" ht="15.6">
      <c r="A64" s="26"/>
      <c r="B64" s="393">
        <f>+'Ark1'!C119</f>
        <v>2023</v>
      </c>
      <c r="C64" s="91">
        <f>+'Ark1'!E119</f>
        <v>1</v>
      </c>
      <c r="D64" s="91">
        <f>+'Ark1'!Q119</f>
        <v>612</v>
      </c>
      <c r="E64" s="91"/>
      <c r="F64" s="115">
        <f>+IF(D64=0,"",'Ark1'!R119)</f>
        <v>1261</v>
      </c>
      <c r="G64" s="26"/>
      <c r="H64" s="114">
        <f>+IF(D64=0,"",'Ark1'!AE119)</f>
        <v>2.2097995233422121</v>
      </c>
      <c r="I64" s="114">
        <f>+IF(D64=0,"",'Ark1'!AF119)</f>
        <v>2.2183194722284871</v>
      </c>
      <c r="J64" s="114"/>
      <c r="K64" s="113">
        <f>+IF(D64=0,"",'Ark1'!S119)</f>
        <v>3.8757961783439496</v>
      </c>
      <c r="L64" s="26"/>
      <c r="M64" s="418"/>
      <c r="N64" s="414">
        <f>+IF(F64=0,"",'Ark1'!AR119)</f>
        <v>223.74831649831648</v>
      </c>
      <c r="O64" s="415">
        <f>+IF(F64=0,"",'Ark1'!AS119)</f>
        <v>26.961476490940161</v>
      </c>
      <c r="P64" s="411"/>
      <c r="Q64" s="113">
        <f>+IF(D64=0,"",'Ark1'!T119)</f>
        <v>7.8445678033306896</v>
      </c>
      <c r="R64" s="26"/>
      <c r="S64" s="115">
        <f>+IF(D64=0,"",'Ark1'!U119)</f>
        <v>301.1176843774785</v>
      </c>
      <c r="T64" s="128"/>
      <c r="U64" s="115">
        <f>+IF(D64=0,"",'Ark1'!W119)</f>
        <v>72.561459159397316</v>
      </c>
      <c r="V64" s="26"/>
      <c r="W64" s="115">
        <f>+IF(D64=0,"",'Ark1'!AG119)</f>
        <v>2295.7441077441072</v>
      </c>
      <c r="X64" s="26"/>
      <c r="Y64" s="115">
        <f>+IF(D64=0,"",'Ark1'!AH119)</f>
        <v>94.210943695479756</v>
      </c>
      <c r="Z64" s="115">
        <f>+IF(D64=0,"",'Ark1'!AI119)</f>
        <v>24.980174464710544</v>
      </c>
      <c r="AA64" s="115">
        <f>+IF(D64=0,"",'Ark1'!X119)</f>
        <v>18.794607454401273</v>
      </c>
      <c r="AB64" s="115">
        <f>+IF(D64=0,"",'Ark1'!Y119)</f>
        <v>58.025362906190097</v>
      </c>
      <c r="AC64" s="113">
        <f>+IF(D64=0,"",'Ark1'!Z119)</f>
        <v>1.7132953124634469</v>
      </c>
      <c r="AD64" s="113">
        <f>+IF(D64=0,"",'Ark1'!AA119)</f>
        <v>2.3025578456136904</v>
      </c>
      <c r="AE64" s="115">
        <f t="shared" ref="AE64:AE95" si="56">IF(D64=0,"",1000*S64/W64)</f>
        <v>131.16343557704658</v>
      </c>
      <c r="AF64" s="26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</row>
    <row r="65" spans="1:69" s="2" customFormat="1" ht="15.6">
      <c r="A65" s="26"/>
      <c r="B65" s="393">
        <f>+'Ark1'!C120</f>
        <v>2023</v>
      </c>
      <c r="C65" s="91">
        <f>+'Ark1'!E120</f>
        <v>2</v>
      </c>
      <c r="D65" s="91">
        <f>+'Ark1'!Q120</f>
        <v>658</v>
      </c>
      <c r="E65" s="91"/>
      <c r="F65" s="115">
        <f>+IF(D65=0,"",'Ark1'!R120)</f>
        <v>1366</v>
      </c>
      <c r="G65" s="26"/>
      <c r="H65" s="114">
        <f>+IF(D65=0,"",'Ark1'!AE120)</f>
        <v>2.3938034487592881</v>
      </c>
      <c r="I65" s="114">
        <f>+IF(D65=0,"",'Ark1'!AF120)</f>
        <v>2.3788483318302056</v>
      </c>
      <c r="J65" s="114"/>
      <c r="K65" s="113">
        <f>+IF(D65=0,"",'Ark1'!S120)</f>
        <v>3.7481590574374071</v>
      </c>
      <c r="L65" s="26"/>
      <c r="M65" s="418"/>
      <c r="N65" s="414">
        <f>+IF(F65=0,"",'Ark1'!AR120)</f>
        <v>223.89241486068113</v>
      </c>
      <c r="O65" s="415">
        <f>+IF(F65=0,"",'Ark1'!AS120)</f>
        <v>26.644641813923236</v>
      </c>
      <c r="P65" s="411"/>
      <c r="Q65" s="113">
        <f>+IF(D65=0,"",'Ark1'!T120)</f>
        <v>7.9721815519765746</v>
      </c>
      <c r="R65" s="26"/>
      <c r="S65" s="115">
        <f>+IF(D65=0,"",'Ark1'!U120)</f>
        <v>298.08718887262103</v>
      </c>
      <c r="T65" s="128"/>
      <c r="U65" s="115">
        <f>+IF(D65=0,"",'Ark1'!W120)</f>
        <v>73.206442166910691</v>
      </c>
      <c r="V65" s="26"/>
      <c r="W65" s="115">
        <f>+IF(D65=0,"",'Ark1'!AG120)</f>
        <v>2211.9636222910217</v>
      </c>
      <c r="X65" s="26"/>
      <c r="Y65" s="115">
        <f>+IF(D65=0,"",'Ark1'!AH120)</f>
        <v>94.582723279648619</v>
      </c>
      <c r="Z65" s="115">
        <f>+IF(D65=0,"",'Ark1'!AI120)</f>
        <v>19.326500732064421</v>
      </c>
      <c r="AA65" s="115">
        <f>+IF(D65=0,"",'Ark1'!X120)</f>
        <v>17.130307467057104</v>
      </c>
      <c r="AB65" s="115">
        <f>+IF(D65=0,"",'Ark1'!Y120)</f>
        <v>57.525086422701605</v>
      </c>
      <c r="AC65" s="113">
        <f>+IF(D65=0,"",'Ark1'!Z120)</f>
        <v>1.7132420327768061</v>
      </c>
      <c r="AD65" s="113">
        <f>+IF(D65=0,"",'Ark1'!AA120)</f>
        <v>2.4573883723822942</v>
      </c>
      <c r="AE65" s="115">
        <f t="shared" si="56"/>
        <v>134.76134321046379</v>
      </c>
      <c r="AF65" s="26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</row>
    <row r="66" spans="1:69" s="3" customFormat="1" ht="15.6">
      <c r="A66" s="26"/>
      <c r="B66" s="393">
        <f>+'Ark1'!C121</f>
        <v>2023</v>
      </c>
      <c r="C66" s="91">
        <f>+'Ark1'!E121</f>
        <v>3</v>
      </c>
      <c r="D66" s="91">
        <f>+'Ark1'!Q121</f>
        <v>649</v>
      </c>
      <c r="E66" s="91"/>
      <c r="F66" s="115">
        <f>+IF(D66=0,"",'Ark1'!R121)</f>
        <v>1288</v>
      </c>
      <c r="G66" s="26"/>
      <c r="H66" s="114">
        <f>+IF(D66=0,"",'Ark1'!AE121)</f>
        <v>2.2571148184494598</v>
      </c>
      <c r="I66" s="114">
        <f>+IF(D66=0,"",'Ark1'!AF121)</f>
        <v>2.2715379582610096</v>
      </c>
      <c r="J66" s="114"/>
      <c r="K66" s="113">
        <f>+IF(D66=0,"",'Ark1'!S121)</f>
        <v>3.7196261682242993</v>
      </c>
      <c r="L66" s="26"/>
      <c r="M66" s="418"/>
      <c r="N66" s="414">
        <f>+IF(F66=0,"",'Ark1'!AR121)</f>
        <v>224.90561432058593</v>
      </c>
      <c r="O66" s="415">
        <f>+IF(F66=0,"",'Ark1'!AS121)</f>
        <v>26.640394281886756</v>
      </c>
      <c r="P66" s="411"/>
      <c r="Q66" s="113">
        <f>+IF(D66=0,"",'Ark1'!T121)</f>
        <v>8.0434782608695645</v>
      </c>
      <c r="R66" s="26"/>
      <c r="S66" s="115">
        <f>+IF(D66=0,"",'Ark1'!U121)</f>
        <v>301.87795031055896</v>
      </c>
      <c r="T66" s="128"/>
      <c r="U66" s="115">
        <f>+IF(D66=0,"",'Ark1'!W121)</f>
        <v>75.155279503105604</v>
      </c>
      <c r="V66" s="26"/>
      <c r="W66" s="115">
        <f>+IF(D66=0,"",'Ark1'!AG121)</f>
        <v>2145.2213181448337</v>
      </c>
      <c r="X66" s="26"/>
      <c r="Y66" s="115">
        <f>+IF(D66=0,"",'Ark1'!AH121)</f>
        <v>95.419254658385114</v>
      </c>
      <c r="Z66" s="115">
        <f>+IF(D66=0,"",'Ark1'!AI121)</f>
        <v>14.130434782608695</v>
      </c>
      <c r="AA66" s="115">
        <f>+IF(D66=0,"",'Ark1'!X121)</f>
        <v>18.167701863354036</v>
      </c>
      <c r="AB66" s="115">
        <f>+IF(D66=0,"",'Ark1'!Y121)</f>
        <v>53.556344725859773</v>
      </c>
      <c r="AC66" s="113">
        <f>+IF(D66=0,"",'Ark1'!Z121)</f>
        <v>1.6189202907467222</v>
      </c>
      <c r="AD66" s="113">
        <f>+IF(D66=0,"",'Ark1'!AA121)</f>
        <v>2.3381731630079594</v>
      </c>
      <c r="AE66" s="115">
        <f t="shared" si="56"/>
        <v>140.72112175895214</v>
      </c>
      <c r="AF66" s="2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</row>
    <row r="67" spans="1:69" ht="15.6">
      <c r="A67" s="26"/>
      <c r="B67" s="393">
        <f>+'Ark1'!C122</f>
        <v>2023</v>
      </c>
      <c r="C67" s="91">
        <f>+'Ark1'!E122</f>
        <v>4</v>
      </c>
      <c r="D67" s="91">
        <f>+'Ark1'!Q122</f>
        <v>616</v>
      </c>
      <c r="E67" s="91"/>
      <c r="F67" s="115">
        <f>+IF(D67=0,"",'Ark1'!R122)</f>
        <v>1191</v>
      </c>
      <c r="G67" s="26"/>
      <c r="H67" s="114">
        <f>+IF(D67=0,"",'Ark1'!AE122)</f>
        <v>2.0871302397308287</v>
      </c>
      <c r="I67" s="114">
        <f>+IF(D67=0,"",'Ark1'!AF122)</f>
        <v>2.0831139983115112</v>
      </c>
      <c r="J67" s="114"/>
      <c r="K67" s="113">
        <f>+IF(D67=0,"",'Ark1'!S122)</f>
        <v>3.792262405382675</v>
      </c>
      <c r="L67" s="26"/>
      <c r="M67" s="418"/>
      <c r="N67" s="414">
        <f>+IF(F67=0,"",'Ark1'!AR122)</f>
        <v>223.66589595375723</v>
      </c>
      <c r="O67" s="415">
        <f>+IF(F67=0,"",'Ark1'!AS122)</f>
        <v>26.91901642073697</v>
      </c>
      <c r="P67" s="411"/>
      <c r="Q67" s="113">
        <f>+IF(D67=0,"",'Ark1'!T122)</f>
        <v>8.0109151973131816</v>
      </c>
      <c r="R67" s="26"/>
      <c r="S67" s="115">
        <f>+IF(D67=0,"",'Ark1'!U122)</f>
        <v>299.38396305625554</v>
      </c>
      <c r="T67" s="128"/>
      <c r="U67" s="115">
        <f>+IF(D67=0,"",'Ark1'!W122)</f>
        <v>76.154492023509647</v>
      </c>
      <c r="V67" s="26"/>
      <c r="W67" s="115">
        <f>+IF(D67=0,"",'Ark1'!AG122)</f>
        <v>2260.3236994219656</v>
      </c>
      <c r="X67" s="26"/>
      <c r="Y67" s="115">
        <f>+IF(D67=0,"",'Ark1'!AH122)</f>
        <v>72.628043660789245</v>
      </c>
      <c r="Z67" s="115">
        <f>+IF(D67=0,"",'Ark1'!AI122)</f>
        <v>15.617128463476069</v>
      </c>
      <c r="AA67" s="115">
        <f>+IF(D67=0,"",'Ark1'!X122)</f>
        <v>16.288832913518053</v>
      </c>
      <c r="AB67" s="115">
        <f>+IF(D67=0,"",'Ark1'!Y122)</f>
        <v>57.513592331289992</v>
      </c>
      <c r="AC67" s="113">
        <f>+IF(D67=0,"",'Ark1'!Z122)</f>
        <v>1.7252328736633105</v>
      </c>
      <c r="AD67" s="113">
        <f>+IF(D67=0,"",'Ark1'!AA122)</f>
        <v>2.3066468592662095</v>
      </c>
      <c r="AE67" s="115">
        <f t="shared" si="56"/>
        <v>132.45180906293078</v>
      </c>
      <c r="AF67" s="26"/>
      <c r="AK67"/>
      <c r="AM67"/>
      <c r="AO67"/>
      <c r="AR67"/>
      <c r="AW67"/>
      <c r="AY67"/>
      <c r="BC67"/>
      <c r="BE67"/>
      <c r="BF67"/>
      <c r="BH67"/>
    </row>
    <row r="68" spans="1:69" ht="15.6">
      <c r="A68" s="26"/>
      <c r="B68" s="393">
        <f>+'Ark1'!C123</f>
        <v>2023</v>
      </c>
      <c r="C68" s="91">
        <f>+'Ark1'!E123</f>
        <v>5</v>
      </c>
      <c r="D68" s="91">
        <f>+'Ark1'!Q123</f>
        <v>558</v>
      </c>
      <c r="E68" s="91"/>
      <c r="F68" s="115">
        <f>+IF(D68=0,"",'Ark1'!R123)</f>
        <v>1169</v>
      </c>
      <c r="G68" s="26"/>
      <c r="H68" s="114">
        <f>+IF(D68=0,"",'Ark1'!AE123)</f>
        <v>2.0485770363101077</v>
      </c>
      <c r="I68" s="114">
        <f>+IF(D68=0,"",'Ark1'!AF123)</f>
        <v>1.9853794936750575</v>
      </c>
      <c r="J68" s="114"/>
      <c r="K68" s="113">
        <f>+IF(D68=0,"",'Ark1'!S123)</f>
        <v>3.6140503035559424</v>
      </c>
      <c r="L68" s="26"/>
      <c r="M68" s="418"/>
      <c r="N68" s="414">
        <f>+IF(F68=0,"",'Ark1'!AR123)</f>
        <v>223.92575618698439</v>
      </c>
      <c r="O68" s="415">
        <f>+IF(F68=0,"",'Ark1'!AS123)</f>
        <v>26.254737955753654</v>
      </c>
      <c r="P68" s="411"/>
      <c r="Q68" s="113">
        <f>+IF(D68=0,"",'Ark1'!T123)</f>
        <v>7.6894781864841741</v>
      </c>
      <c r="R68" s="26"/>
      <c r="S68" s="115">
        <f>+IF(D68=0,"",'Ark1'!U123)</f>
        <v>290.70752780153998</v>
      </c>
      <c r="T68" s="128"/>
      <c r="U68" s="115">
        <f>+IF(D68=0,"",'Ark1'!W123)</f>
        <v>71.000855431993159</v>
      </c>
      <c r="V68" s="26"/>
      <c r="W68" s="115">
        <f>+IF(D68=0,"",'Ark1'!AG123)</f>
        <v>2179.7846012832265</v>
      </c>
      <c r="X68" s="26"/>
      <c r="Y68" s="115">
        <f>+IF(D68=0,"",'Ark1'!AH123)</f>
        <v>93.242087254063321</v>
      </c>
      <c r="Z68" s="115">
        <f>+IF(D68=0,"",'Ark1'!AI123)</f>
        <v>15.312232677502138</v>
      </c>
      <c r="AA68" s="115">
        <f>+IF(D68=0,"",'Ark1'!X123)</f>
        <v>15.568862275449098</v>
      </c>
      <c r="AB68" s="115">
        <f>+IF(D68=0,"",'Ark1'!Y123)</f>
        <v>66.828458909625482</v>
      </c>
      <c r="AC68" s="113">
        <f>+IF(D68=0,"",'Ark1'!Z123)</f>
        <v>1.5993664890863979</v>
      </c>
      <c r="AD68" s="113">
        <f>+IF(D68=0,"",'Ark1'!AA123)</f>
        <v>2.3082180295493089</v>
      </c>
      <c r="AE68" s="115">
        <f t="shared" si="56"/>
        <v>133.36525436063826</v>
      </c>
      <c r="AF68" s="26"/>
      <c r="AK68"/>
      <c r="AM68"/>
      <c r="AO68"/>
      <c r="AR68"/>
      <c r="AW68"/>
      <c r="AY68"/>
      <c r="BC68"/>
      <c r="BE68"/>
      <c r="BF68"/>
      <c r="BH68"/>
    </row>
    <row r="69" spans="1:69" ht="15.6">
      <c r="A69" s="26"/>
      <c r="B69" s="393">
        <f>+'Ark1'!C124</f>
        <v>2023</v>
      </c>
      <c r="C69" s="91">
        <f>+'Ark1'!E124</f>
        <v>6</v>
      </c>
      <c r="D69" s="91">
        <f>+'Ark1'!Q124</f>
        <v>523</v>
      </c>
      <c r="E69" s="91"/>
      <c r="F69" s="115">
        <f>+IF(D69=0,"",'Ark1'!R124)</f>
        <v>986</v>
      </c>
      <c r="G69" s="26"/>
      <c r="H69" s="114">
        <f>+IF(D69=0,"",'Ark1'!AE124)</f>
        <v>1.7278844805832048</v>
      </c>
      <c r="I69" s="114">
        <f>+IF(D69=0,"",'Ark1'!AF124)</f>
        <v>1.718595352889754</v>
      </c>
      <c r="J69" s="114"/>
      <c r="K69" s="113">
        <f>+IF(D69=0,"",'Ark1'!S124)</f>
        <v>3.6775178026449646</v>
      </c>
      <c r="L69" s="26"/>
      <c r="M69" s="418"/>
      <c r="N69" s="414">
        <f>+IF(F69=0,"",'Ark1'!AR124)</f>
        <v>224.51559020044536</v>
      </c>
      <c r="O69" s="415">
        <f>+IF(F69=0,"",'Ark1'!AS124)</f>
        <v>26.538389419193901</v>
      </c>
      <c r="P69" s="411"/>
      <c r="Q69" s="113">
        <f>+IF(D69=0,"",'Ark1'!T124)</f>
        <v>7.9198782961460452</v>
      </c>
      <c r="R69" s="26"/>
      <c r="S69" s="115">
        <f>+IF(D69=0,"",'Ark1'!U124)</f>
        <v>298.34858012170406</v>
      </c>
      <c r="T69" s="128"/>
      <c r="U69" s="115">
        <f>+IF(D69=0,"",'Ark1'!W124)</f>
        <v>74.4421906693712</v>
      </c>
      <c r="V69" s="26"/>
      <c r="W69" s="115">
        <f>+IF(D69=0,"",'Ark1'!AG124)</f>
        <v>2185.2850779510022</v>
      </c>
      <c r="X69" s="26"/>
      <c r="Y69" s="115">
        <f>+IF(D69=0,"",'Ark1'!AH124)</f>
        <v>91.075050709939134</v>
      </c>
      <c r="Z69" s="115">
        <f>+IF(D69=0,"",'Ark1'!AI124)</f>
        <v>13.590263691683564</v>
      </c>
      <c r="AA69" s="115">
        <f>+IF(D69=0,"",'Ark1'!X124)</f>
        <v>14.0973630831643</v>
      </c>
      <c r="AB69" s="115">
        <f>+IF(D69=0,"",'Ark1'!Y124)</f>
        <v>55.13927620064679</v>
      </c>
      <c r="AC69" s="113">
        <f>+IF(D69=0,"",'Ark1'!Z124)</f>
        <v>1.6560788299921658</v>
      </c>
      <c r="AD69" s="113">
        <f>+IF(D69=0,"",'Ark1'!AA124)</f>
        <v>2.3520459320183518</v>
      </c>
      <c r="AE69" s="115">
        <f t="shared" si="56"/>
        <v>136.52615996510895</v>
      </c>
      <c r="AF69" s="26"/>
      <c r="AK69"/>
      <c r="AM69"/>
      <c r="AO69"/>
      <c r="AR69"/>
      <c r="AW69"/>
      <c r="AY69"/>
      <c r="BC69"/>
      <c r="BE69"/>
      <c r="BF69"/>
      <c r="BH69"/>
    </row>
    <row r="70" spans="1:69" ht="15.6">
      <c r="A70" s="26"/>
      <c r="B70" s="393">
        <f>+'Ark1'!C125</f>
        <v>2023</v>
      </c>
      <c r="C70" s="91">
        <f>+'Ark1'!E125</f>
        <v>7</v>
      </c>
      <c r="D70" s="91">
        <f>+'Ark1'!Q125</f>
        <v>494</v>
      </c>
      <c r="E70" s="91"/>
      <c r="F70" s="115">
        <f>+IF(D70=0,"",'Ark1'!R125)</f>
        <v>922</v>
      </c>
      <c r="G70" s="26"/>
      <c r="H70" s="114">
        <f>+IF(D70=0,"",'Ark1'!AE125)</f>
        <v>1.6157297069956544</v>
      </c>
      <c r="I70" s="114">
        <f>+IF(D70=0,"",'Ark1'!AF125)</f>
        <v>1.6180519422787645</v>
      </c>
      <c r="J70" s="114"/>
      <c r="K70" s="113">
        <f>+IF(D70=0,"",'Ark1'!S125)</f>
        <v>3.690450054884741</v>
      </c>
      <c r="L70" s="26"/>
      <c r="M70" s="418"/>
      <c r="N70" s="414">
        <f>+IF(F70=0,"",'Ark1'!AR125)</f>
        <v>224.84297520661164</v>
      </c>
      <c r="O70" s="415">
        <f>+IF(F70=0,"",'Ark1'!AS125)</f>
        <v>26.495252723184095</v>
      </c>
      <c r="P70" s="411"/>
      <c r="Q70" s="113">
        <f>+IF(D70=0,"",'Ark1'!T125)</f>
        <v>7.9577006507592172</v>
      </c>
      <c r="R70" s="26"/>
      <c r="S70" s="115">
        <f>+IF(D70=0,"",'Ark1'!U125)</f>
        <v>300.39229934924077</v>
      </c>
      <c r="T70" s="128"/>
      <c r="U70" s="115">
        <f>+IF(D70=0,"",'Ark1'!W125)</f>
        <v>73.752711496746187</v>
      </c>
      <c r="V70" s="26"/>
      <c r="W70" s="115">
        <f>+IF(D70=0,"",'Ark1'!AG125)</f>
        <v>2146.1298701298706</v>
      </c>
      <c r="X70" s="26"/>
      <c r="Y70" s="115">
        <f>+IF(D70=0,"",'Ark1'!AH125)</f>
        <v>91.865509761388282</v>
      </c>
      <c r="Z70" s="115">
        <f>+IF(D70=0,"",'Ark1'!AI125)</f>
        <v>14.20824295010846</v>
      </c>
      <c r="AA70" s="115">
        <f>+IF(D70=0,"",'Ark1'!X125)</f>
        <v>16.268980477223437</v>
      </c>
      <c r="AB70" s="115">
        <f>+IF(D70=0,"",'Ark1'!Y125)</f>
        <v>59.018556728488527</v>
      </c>
      <c r="AC70" s="113">
        <f>+IF(D70=0,"",'Ark1'!Z125)</f>
        <v>1.6357228488922537</v>
      </c>
      <c r="AD70" s="113">
        <f>+IF(D70=0,"",'Ark1'!AA125)</f>
        <v>2.3517543932154674</v>
      </c>
      <c r="AE70" s="115">
        <f t="shared" si="56"/>
        <v>139.96930173245428</v>
      </c>
      <c r="AF70" s="26"/>
      <c r="AK70"/>
      <c r="AM70"/>
      <c r="AO70"/>
      <c r="AR70"/>
      <c r="AW70"/>
      <c r="AY70"/>
      <c r="BC70"/>
      <c r="BE70"/>
      <c r="BF70"/>
      <c r="BH70"/>
    </row>
    <row r="71" spans="1:69" ht="15.6">
      <c r="A71" s="26"/>
      <c r="B71" s="393">
        <f>+'Ark1'!C126</f>
        <v>2023</v>
      </c>
      <c r="C71" s="91">
        <f>+'Ark1'!E126</f>
        <v>8</v>
      </c>
      <c r="D71" s="91">
        <f>+'Ark1'!Q126</f>
        <v>417</v>
      </c>
      <c r="E71" s="91"/>
      <c r="F71" s="115">
        <f>+IF(D71=0,"",'Ark1'!R126)</f>
        <v>743</v>
      </c>
      <c r="G71" s="26"/>
      <c r="H71" s="114">
        <f>+IF(D71=0,"",'Ark1'!AE126)</f>
        <v>1.3020468246179731</v>
      </c>
      <c r="I71" s="114">
        <f>+IF(D71=0,"",'Ark1'!AF126)</f>
        <v>1.2901285277731749</v>
      </c>
      <c r="J71" s="114"/>
      <c r="K71" s="113">
        <f>+IF(D71=0,"",'Ark1'!S126)</f>
        <v>3.6580732700135696</v>
      </c>
      <c r="L71" s="26"/>
      <c r="M71" s="418"/>
      <c r="N71" s="414">
        <f>+IF(F71=0,"",'Ark1'!AR126)</f>
        <v>224.09420289855075</v>
      </c>
      <c r="O71" s="415">
        <f>+IF(F71=0,"",'Ark1'!AS126)</f>
        <v>26.438040006435752</v>
      </c>
      <c r="P71" s="411"/>
      <c r="Q71" s="113">
        <f>+IF(D71=0,"",'Ark1'!T126)</f>
        <v>7.8909825033647394</v>
      </c>
      <c r="R71" s="26"/>
      <c r="S71" s="115">
        <f>+IF(D71=0,"",'Ark1'!U126)</f>
        <v>297.21547779273192</v>
      </c>
      <c r="T71" s="128"/>
      <c r="U71" s="115">
        <f>+IF(D71=0,"",'Ark1'!W126)</f>
        <v>74.831763122476445</v>
      </c>
      <c r="V71" s="26"/>
      <c r="W71" s="115">
        <f>+IF(D71=0,"",'Ark1'!AG126)</f>
        <v>2119.6434782608694</v>
      </c>
      <c r="X71" s="26"/>
      <c r="Y71" s="115">
        <f>+IF(D71=0,"",'Ark1'!AH126)</f>
        <v>92.866756393001381</v>
      </c>
      <c r="Z71" s="115">
        <f>+IF(D71=0,"",'Ark1'!AI126)</f>
        <v>13.728129205921938</v>
      </c>
      <c r="AA71" s="115">
        <f>+IF(D71=0,"",'Ark1'!X126)</f>
        <v>15.612382234185732</v>
      </c>
      <c r="AB71" s="115">
        <f>+IF(D71=0,"",'Ark1'!Y126)</f>
        <v>56.73264009569845</v>
      </c>
      <c r="AC71" s="113">
        <f>+IF(D71=0,"",'Ark1'!Z126)</f>
        <v>1.5423782407758151</v>
      </c>
      <c r="AD71" s="113">
        <f>+IF(D71=0,"",'Ark1'!AA126)</f>
        <v>2.207953804709589</v>
      </c>
      <c r="AE71" s="115">
        <f t="shared" si="56"/>
        <v>140.21956090304019</v>
      </c>
      <c r="AF71" s="26"/>
      <c r="AK71"/>
      <c r="AM71"/>
      <c r="AO71"/>
      <c r="AR71"/>
      <c r="AW71"/>
      <c r="AY71"/>
      <c r="BC71"/>
      <c r="BE71"/>
      <c r="BF71"/>
      <c r="BH71"/>
    </row>
    <row r="72" spans="1:69" ht="15.6">
      <c r="A72" s="26"/>
      <c r="B72" s="393">
        <f>+'Ark1'!C127</f>
        <v>2023</v>
      </c>
      <c r="C72" s="91">
        <f>+'Ark1'!E127</f>
        <v>9</v>
      </c>
      <c r="D72" s="91">
        <f>+'Ark1'!Q127</f>
        <v>426</v>
      </c>
      <c r="E72" s="91"/>
      <c r="F72" s="115">
        <f>+IF(D72=0,"",'Ark1'!R127)</f>
        <v>769</v>
      </c>
      <c r="G72" s="26"/>
      <c r="H72" s="114">
        <f>+IF(D72=0,"",'Ark1'!AE127)</f>
        <v>1.3476097013879151</v>
      </c>
      <c r="I72" s="114">
        <f>+IF(D72=0,"",'Ark1'!AF127)</f>
        <v>1.3126552759994938</v>
      </c>
      <c r="J72" s="114"/>
      <c r="K72" s="113">
        <f>+IF(D72=0,"",'Ark1'!S127)</f>
        <v>3.6300653594771246</v>
      </c>
      <c r="L72" s="26"/>
      <c r="M72" s="418"/>
      <c r="N72" s="414">
        <f>+IF(F72=0,"",'Ark1'!AR127)</f>
        <v>223.13493253373315</v>
      </c>
      <c r="O72" s="415">
        <f>+IF(F72=0,"",'Ark1'!AS127)</f>
        <v>26.432475357832342</v>
      </c>
      <c r="P72" s="411"/>
      <c r="Q72" s="113">
        <f>+IF(D72=0,"",'Ark1'!T127)</f>
        <v>7.6931079323797151</v>
      </c>
      <c r="R72" s="26"/>
      <c r="S72" s="115">
        <f>+IF(D72=0,"",'Ark1'!U127)</f>
        <v>292.18075422626805</v>
      </c>
      <c r="T72" s="128"/>
      <c r="U72" s="115">
        <f>+IF(D72=0,"",'Ark1'!W127)</f>
        <v>70.35110533159947</v>
      </c>
      <c r="V72" s="26"/>
      <c r="W72" s="115">
        <f>+IF(D72=0,"",'Ark1'!AG127)</f>
        <v>2202.2803598200899</v>
      </c>
      <c r="X72" s="26"/>
      <c r="Y72" s="115">
        <f>+IF(D72=0,"",'Ark1'!AH127)</f>
        <v>86.736020806241882</v>
      </c>
      <c r="Z72" s="115">
        <f>+IF(D72=0,"",'Ark1'!AI127)</f>
        <v>18.075422626788033</v>
      </c>
      <c r="AA72" s="115">
        <f>+IF(D72=0,"",'Ark1'!X127)</f>
        <v>14.174252275682704</v>
      </c>
      <c r="AB72" s="115">
        <f>+IF(D72=0,"",'Ark1'!Y127)</f>
        <v>55.764517608767278</v>
      </c>
      <c r="AC72" s="113">
        <f>+IF(D72=0,"",'Ark1'!Z127)</f>
        <v>1.6958601005751199</v>
      </c>
      <c r="AD72" s="113">
        <f>+IF(D72=0,"",'Ark1'!AA127)</f>
        <v>2.2868350176550742</v>
      </c>
      <c r="AE72" s="115">
        <f t="shared" si="56"/>
        <v>132.67191569112347</v>
      </c>
      <c r="AF72" s="26"/>
      <c r="AK72"/>
      <c r="AM72"/>
      <c r="AO72"/>
      <c r="AR72"/>
      <c r="AW72"/>
      <c r="AY72"/>
      <c r="BC72"/>
      <c r="BE72"/>
      <c r="BF72"/>
      <c r="BH72"/>
    </row>
    <row r="73" spans="1:69" ht="15.6">
      <c r="A73" s="26"/>
      <c r="B73" s="393">
        <f>+'Ark1'!C128</f>
        <v>2023</v>
      </c>
      <c r="C73" s="91">
        <f>+'Ark1'!E128</f>
        <v>10</v>
      </c>
      <c r="D73" s="91">
        <f>+'Ark1'!Q128</f>
        <v>656</v>
      </c>
      <c r="E73" s="91"/>
      <c r="F73" s="115">
        <f>+IF(D73=0,"",'Ark1'!R128)</f>
        <v>1181</v>
      </c>
      <c r="G73" s="26"/>
      <c r="H73" s="114">
        <f>+IF(D73=0,"",'Ark1'!AE128)</f>
        <v>2.0696060563577743</v>
      </c>
      <c r="I73" s="114">
        <f>+IF(D73=0,"",'Ark1'!AF128)</f>
        <v>2.056912537402197</v>
      </c>
      <c r="J73" s="114"/>
      <c r="K73" s="113">
        <f>+IF(D73=0,"",'Ark1'!S128)</f>
        <v>3.7950680272108848</v>
      </c>
      <c r="L73" s="26"/>
      <c r="M73" s="418"/>
      <c r="N73" s="414">
        <f>+IF(F73=0,"",'Ark1'!AR128)</f>
        <v>223.07212822796089</v>
      </c>
      <c r="O73" s="415">
        <f>+IF(F73=0,"",'Ark1'!AS128)</f>
        <v>26.896587153858945</v>
      </c>
      <c r="P73" s="411"/>
      <c r="Q73" s="113">
        <f>+IF(D73=0,"",'Ark1'!T128)</f>
        <v>8.2362404741744282</v>
      </c>
      <c r="R73" s="26"/>
      <c r="S73" s="115">
        <f>+IF(D73=0,"",'Ark1'!U128)</f>
        <v>298.12142252328522</v>
      </c>
      <c r="T73" s="128"/>
      <c r="U73" s="115">
        <f>+IF(D73=0,"",'Ark1'!W128)</f>
        <v>77.984758679085502</v>
      </c>
      <c r="V73" s="26"/>
      <c r="W73" s="115">
        <f>+IF(D73=0,"",'Ark1'!AG128)</f>
        <v>2189.207479964381</v>
      </c>
      <c r="X73" s="26"/>
      <c r="Y73" s="115">
        <f>+IF(D73=0,"",'Ark1'!AH128)</f>
        <v>95.088907705334435</v>
      </c>
      <c r="Z73" s="115">
        <f>+IF(D73=0,"",'Ark1'!AI128)</f>
        <v>18.797629127857743</v>
      </c>
      <c r="AA73" s="115">
        <f>+IF(D73=0,"",'Ark1'!X128)</f>
        <v>18.204911092294665</v>
      </c>
      <c r="AB73" s="115">
        <f>+IF(D73=0,"",'Ark1'!Y128)</f>
        <v>59.853049852440527</v>
      </c>
      <c r="AC73" s="113">
        <f>+IF(D73=0,"",'Ark1'!Z128)</f>
        <v>1.7598395662151372</v>
      </c>
      <c r="AD73" s="113">
        <f>+IF(D73=0,"",'Ark1'!AA128)</f>
        <v>2.4375500442471818</v>
      </c>
      <c r="AE73" s="115">
        <f t="shared" si="56"/>
        <v>136.17778362795275</v>
      </c>
      <c r="AF73" s="26"/>
      <c r="AK73"/>
      <c r="AM73"/>
      <c r="AO73"/>
      <c r="AR73"/>
      <c r="AW73"/>
      <c r="AY73"/>
      <c r="BC73"/>
      <c r="BE73"/>
      <c r="BF73"/>
      <c r="BH73"/>
    </row>
    <row r="74" spans="1:69" ht="15.6">
      <c r="A74" s="26"/>
      <c r="B74" s="393">
        <f>+'Ark1'!C129</f>
        <v>2023</v>
      </c>
      <c r="C74" s="91">
        <f>+'Ark1'!E129</f>
        <v>11</v>
      </c>
      <c r="D74" s="91">
        <f>+'Ark1'!Q129</f>
        <v>620</v>
      </c>
      <c r="E74" s="91"/>
      <c r="F74" s="115">
        <f>+IF(D74=0,"",'Ark1'!R129)</f>
        <v>1101</v>
      </c>
      <c r="G74" s="26"/>
      <c r="H74" s="114">
        <f>+IF(D74=0,"",'Ark1'!AE129)</f>
        <v>1.9294125893733352</v>
      </c>
      <c r="I74" s="114">
        <f>+IF(D74=0,"",'Ark1'!AF129)</f>
        <v>1.9297330098825121</v>
      </c>
      <c r="J74" s="114"/>
      <c r="K74" s="113">
        <f>+IF(D74=0,"",'Ark1'!S129)</f>
        <v>3.7767612076852712</v>
      </c>
      <c r="L74" s="26"/>
      <c r="M74" s="418"/>
      <c r="N74" s="414">
        <f>+IF(F74=0,"",'Ark1'!AR129)</f>
        <v>224.32208293153323</v>
      </c>
      <c r="O74" s="415">
        <f>+IF(F74=0,"",'Ark1'!AS129)</f>
        <v>26.732201674325168</v>
      </c>
      <c r="P74" s="411"/>
      <c r="Q74" s="113">
        <f>+IF(D74=0,"",'Ark1'!T129)</f>
        <v>8.1707538601271583</v>
      </c>
      <c r="R74" s="26"/>
      <c r="S74" s="115">
        <f>+IF(D74=0,"",'Ark1'!U129)</f>
        <v>300.01099000908255</v>
      </c>
      <c r="T74" s="128"/>
      <c r="U74" s="115">
        <f>+IF(D74=0,"",'Ark1'!W129)</f>
        <v>77.747502270663063</v>
      </c>
      <c r="V74" s="26"/>
      <c r="W74" s="115">
        <f>+IF(D74=0,"",'Ark1'!AG129)</f>
        <v>2170.8592092574727</v>
      </c>
      <c r="X74" s="26"/>
      <c r="Y74" s="115">
        <f>+IF(D74=0,"",'Ark1'!AH129)</f>
        <v>94.187102633969118</v>
      </c>
      <c r="Z74" s="115">
        <f>+IF(D74=0,"",'Ark1'!AI129)</f>
        <v>16.984559491371481</v>
      </c>
      <c r="AA74" s="115">
        <f>+IF(D74=0,"",'Ark1'!X129)</f>
        <v>18.165304268846505</v>
      </c>
      <c r="AB74" s="115">
        <f>+IF(D74=0,"",'Ark1'!Y129)</f>
        <v>62.314825753166105</v>
      </c>
      <c r="AC74" s="113">
        <f>+IF(D74=0,"",'Ark1'!Z129)</f>
        <v>1.7394859537265035</v>
      </c>
      <c r="AD74" s="113">
        <f>+IF(D74=0,"",'Ark1'!AA129)</f>
        <v>2.4319808132504357</v>
      </c>
      <c r="AE74" s="115">
        <f t="shared" si="56"/>
        <v>138.19919261908248</v>
      </c>
      <c r="AF74" s="26"/>
      <c r="AK74"/>
      <c r="AM74"/>
      <c r="AO74"/>
      <c r="AR74"/>
      <c r="AW74"/>
      <c r="AY74"/>
      <c r="BC74"/>
      <c r="BE74"/>
      <c r="BF74"/>
      <c r="BH74"/>
    </row>
    <row r="75" spans="1:69" ht="15.6">
      <c r="A75" s="26"/>
      <c r="B75" s="393">
        <f>+'Ark1'!C130</f>
        <v>2023</v>
      </c>
      <c r="C75" s="91">
        <f>+'Ark1'!E130</f>
        <v>12</v>
      </c>
      <c r="D75" s="91">
        <f>+'Ark1'!Q130</f>
        <v>584</v>
      </c>
      <c r="E75" s="91"/>
      <c r="F75" s="115">
        <f>+IF(D75=0,"",'Ark1'!R130)</f>
        <v>1022</v>
      </c>
      <c r="G75" s="26"/>
      <c r="H75" s="114">
        <f>+IF(D75=0,"",'Ark1'!AE130)</f>
        <v>1.7909715407262021</v>
      </c>
      <c r="I75" s="114">
        <f>+IF(D75=0,"",'Ark1'!AF130)</f>
        <v>1.8260342537705945</v>
      </c>
      <c r="J75" s="114"/>
      <c r="K75" s="113">
        <f>+IF(D75=0,"",'Ark1'!S130)</f>
        <v>4.0088235294117647</v>
      </c>
      <c r="L75" s="26"/>
      <c r="M75" s="418"/>
      <c r="N75" s="414">
        <f>+IF(F75=0,"",'Ark1'!AR130)</f>
        <v>223.72842105263155</v>
      </c>
      <c r="O75" s="415">
        <f>+IF(F75=0,"",'Ark1'!AS130)</f>
        <v>27.340502002741744</v>
      </c>
      <c r="P75" s="411"/>
      <c r="Q75" s="113">
        <f>+IF(D75=0,"",'Ark1'!T130)</f>
        <v>8.353228962818001</v>
      </c>
      <c r="R75" s="26"/>
      <c r="S75" s="115">
        <f>+IF(D75=0,"",'Ark1'!U130)</f>
        <v>305.83365949119383</v>
      </c>
      <c r="T75" s="128"/>
      <c r="U75" s="115">
        <f>+IF(D75=0,"",'Ark1'!W130)</f>
        <v>79.941291585127189</v>
      </c>
      <c r="V75" s="26"/>
      <c r="W75" s="115">
        <f>+IF(D75=0,"",'Ark1'!AG130)</f>
        <v>2192.4536842105263</v>
      </c>
      <c r="X75" s="26"/>
      <c r="Y75" s="115">
        <f>+IF(D75=0,"",'Ark1'!AH130)</f>
        <v>92.954990215264175</v>
      </c>
      <c r="Z75" s="115">
        <f>+IF(D75=0,"",'Ark1'!AI130)</f>
        <v>20.156555772994125</v>
      </c>
      <c r="AA75" s="115">
        <f>+IF(D75=0,"",'Ark1'!X130)</f>
        <v>20.547945205479447</v>
      </c>
      <c r="AB75" s="115">
        <f>+IF(D75=0,"",'Ark1'!Y130)</f>
        <v>60.731145851465854</v>
      </c>
      <c r="AC75" s="113">
        <f>+IF(D75=0,"",'Ark1'!Z130)</f>
        <v>1.8665820181772212</v>
      </c>
      <c r="AD75" s="113">
        <f>+IF(D75=0,"",'Ark1'!AA130)</f>
        <v>2.4115435744295581</v>
      </c>
      <c r="AE75" s="115">
        <f t="shared" si="56"/>
        <v>139.49378346905445</v>
      </c>
      <c r="AF75" s="26"/>
      <c r="AK75"/>
      <c r="AM75"/>
      <c r="AO75"/>
      <c r="AR75"/>
      <c r="AW75"/>
      <c r="AY75"/>
      <c r="BC75"/>
      <c r="BE75"/>
      <c r="BF75"/>
      <c r="BH75"/>
    </row>
    <row r="76" spans="1:69" ht="15.6">
      <c r="A76" s="26"/>
      <c r="B76" s="393">
        <f>+'Ark1'!C131</f>
        <v>2023</v>
      </c>
      <c r="C76" s="91">
        <f>+'Ark1'!E131</f>
        <v>13</v>
      </c>
      <c r="D76" s="91">
        <f>+'Ark1'!Q131</f>
        <v>606</v>
      </c>
      <c r="E76" s="91"/>
      <c r="F76" s="115">
        <f>+IF(D76=0,"",'Ark1'!R131)</f>
        <v>1125</v>
      </c>
      <c r="G76" s="26"/>
      <c r="H76" s="114">
        <f>+IF(D76=0,"",'Ark1'!AE131)</f>
        <v>1.9714706294686664</v>
      </c>
      <c r="I76" s="114">
        <f>+IF(D76=0,"",'Ark1'!AF131)</f>
        <v>1.9701028542557248</v>
      </c>
      <c r="J76" s="114"/>
      <c r="K76" s="113">
        <f>+IF(D76=0,"",'Ark1'!S131)</f>
        <v>3.8085867620751346</v>
      </c>
      <c r="L76" s="26"/>
      <c r="M76" s="418"/>
      <c r="N76" s="414">
        <f>+IF(F76=0,"",'Ark1'!AR131)</f>
        <v>223.90229885057471</v>
      </c>
      <c r="O76" s="415">
        <f>+IF(F76=0,"",'Ark1'!AS131)</f>
        <v>26.838928266102521</v>
      </c>
      <c r="P76" s="411"/>
      <c r="Q76" s="113">
        <f>+IF(D76=0,"",'Ark1'!T131)</f>
        <v>8.1626666666666647</v>
      </c>
      <c r="R76" s="26"/>
      <c r="S76" s="115">
        <f>+IF(D76=0,"",'Ark1'!U131)</f>
        <v>299.75306666666665</v>
      </c>
      <c r="T76" s="128"/>
      <c r="U76" s="115">
        <f>+IF(D76=0,"",'Ark1'!W131)</f>
        <v>76.8888888888889</v>
      </c>
      <c r="V76" s="26"/>
      <c r="W76" s="115">
        <f>+IF(D76=0,"",'Ark1'!AG131)</f>
        <v>2179.3496168582378</v>
      </c>
      <c r="X76" s="26"/>
      <c r="Y76" s="115">
        <f>+IF(D76=0,"",'Ark1'!AH131)</f>
        <v>92.711111111111123</v>
      </c>
      <c r="Z76" s="115">
        <f>+IF(D76=0,"",'Ark1'!AI131)</f>
        <v>17.955555555555556</v>
      </c>
      <c r="AA76" s="115">
        <f>+IF(D76=0,"",'Ark1'!X131)</f>
        <v>16.888888888888889</v>
      </c>
      <c r="AB76" s="115">
        <f>+IF(D76=0,"",'Ark1'!Y131)</f>
        <v>56.2349455759392</v>
      </c>
      <c r="AC76" s="113">
        <f>+IF(D76=0,"",'Ark1'!Z131)</f>
        <v>1.6662666813940139</v>
      </c>
      <c r="AD76" s="113">
        <f>+IF(D76=0,"",'Ark1'!AA131)</f>
        <v>2.424547059647316</v>
      </c>
      <c r="AE76" s="115">
        <f t="shared" si="56"/>
        <v>137.54244126226627</v>
      </c>
      <c r="AF76" s="26"/>
      <c r="AK76"/>
      <c r="AM76"/>
      <c r="AO76"/>
      <c r="AR76"/>
      <c r="AW76"/>
      <c r="AY76"/>
      <c r="BC76"/>
      <c r="BE76"/>
      <c r="BF76"/>
      <c r="BH76"/>
    </row>
    <row r="77" spans="1:69" ht="15.6">
      <c r="A77" s="26"/>
      <c r="B77" s="393">
        <f>+'Ark1'!C132</f>
        <v>2023</v>
      </c>
      <c r="C77" s="91">
        <f>+'Ark1'!E132</f>
        <v>14</v>
      </c>
      <c r="D77" s="91">
        <f>+'Ark1'!Q132</f>
        <v>191</v>
      </c>
      <c r="E77" s="91"/>
      <c r="F77" s="115">
        <f>+IF(D77=0,"",'Ark1'!R132)</f>
        <v>310</v>
      </c>
      <c r="G77" s="26"/>
      <c r="H77" s="114">
        <f>+IF(D77=0,"",'Ark1'!AE132)</f>
        <v>0.54324968456469924</v>
      </c>
      <c r="I77" s="114">
        <f>+IF(D77=0,"",'Ark1'!AF132)</f>
        <v>0.54113620336639068</v>
      </c>
      <c r="J77" s="114"/>
      <c r="K77" s="113">
        <f>+IF(D77=0,"",'Ark1'!S132)</f>
        <v>3.8571428571428559</v>
      </c>
      <c r="L77" s="26"/>
      <c r="M77" s="418"/>
      <c r="N77" s="414">
        <f>+IF(F77=0,"",'Ark1'!AR132)</f>
        <v>223.90688259109299</v>
      </c>
      <c r="O77" s="415">
        <f>+IF(F77=0,"",'Ark1'!AS132)</f>
        <v>26.791231000533369</v>
      </c>
      <c r="P77" s="411"/>
      <c r="Q77" s="113">
        <f>+IF(D77=0,"",'Ark1'!T132)</f>
        <v>8.0709677419354851</v>
      </c>
      <c r="R77" s="26"/>
      <c r="S77" s="115">
        <f>+IF(D77=0,"",'Ark1'!U132)</f>
        <v>298.79419354838711</v>
      </c>
      <c r="T77" s="128"/>
      <c r="U77" s="115">
        <f>+IF(D77=0,"",'Ark1'!W132)</f>
        <v>72.903225806451601</v>
      </c>
      <c r="V77" s="26"/>
      <c r="W77" s="115">
        <f>+IF(D77=0,"",'Ark1'!AG132)</f>
        <v>2186.967611336032</v>
      </c>
      <c r="X77" s="26"/>
      <c r="Y77" s="115">
        <f>+IF(D77=0,"",'Ark1'!AH132)</f>
        <v>79.677419354838719</v>
      </c>
      <c r="Z77" s="115">
        <f>+IF(D77=0,"",'Ark1'!AI132)</f>
        <v>22.58064516129032</v>
      </c>
      <c r="AA77" s="115">
        <f>+IF(D77=0,"",'Ark1'!X132)</f>
        <v>19.032258064516128</v>
      </c>
      <c r="AB77" s="115">
        <f>+IF(D77=0,"",'Ark1'!Y132)</f>
        <v>64.109295525194668</v>
      </c>
      <c r="AC77" s="113">
        <f>+IF(D77=0,"",'Ark1'!Z132)</f>
        <v>2.0080155375262105</v>
      </c>
      <c r="AD77" s="113">
        <f>+IF(D77=0,"",'Ark1'!AA132)</f>
        <v>2.569321932438168</v>
      </c>
      <c r="AE77" s="115">
        <f t="shared" si="56"/>
        <v>136.62488278271843</v>
      </c>
      <c r="AF77" s="26"/>
      <c r="AK77"/>
      <c r="AM77"/>
      <c r="AO77"/>
      <c r="AR77"/>
      <c r="AW77"/>
      <c r="AY77"/>
      <c r="BC77"/>
      <c r="BE77"/>
      <c r="BF77"/>
      <c r="BH77"/>
    </row>
    <row r="78" spans="1:69" ht="15.6">
      <c r="A78" s="26"/>
      <c r="B78" s="393">
        <f>+'Ark1'!C133</f>
        <v>2023</v>
      </c>
      <c r="C78" s="91">
        <f>+'Ark1'!E133</f>
        <v>15</v>
      </c>
      <c r="D78" s="91">
        <f>+'Ark1'!Q133</f>
        <v>527</v>
      </c>
      <c r="E78" s="91"/>
      <c r="F78" s="115">
        <f>+IF(D78=0,"",'Ark1'!R133)</f>
        <v>913</v>
      </c>
      <c r="G78" s="26"/>
      <c r="H78" s="114">
        <f>+IF(D78=0,"",'Ark1'!AE133)</f>
        <v>1.5999579419599053</v>
      </c>
      <c r="I78" s="114">
        <f>+IF(D78=0,"",'Ark1'!AF133)</f>
        <v>1.6432421269314361</v>
      </c>
      <c r="J78" s="114"/>
      <c r="K78" s="113">
        <f>+IF(D78=0,"",'Ark1'!S133)</f>
        <v>3.9977997799779992</v>
      </c>
      <c r="L78" s="26"/>
      <c r="M78" s="418"/>
      <c r="N78" s="414">
        <f>+IF(F78=0,"",'Ark1'!AR133)</f>
        <v>224.51076555023923</v>
      </c>
      <c r="O78" s="415">
        <f>+IF(F78=0,"",'Ark1'!AS133)</f>
        <v>27.305370380180168</v>
      </c>
      <c r="P78" s="411"/>
      <c r="Q78" s="113">
        <f>+IF(D78=0,"",'Ark1'!T133)</f>
        <v>8.2683461117196089</v>
      </c>
      <c r="R78" s="26"/>
      <c r="S78" s="115">
        <f>+IF(D78=0,"",'Ark1'!U133)</f>
        <v>308.07612267250823</v>
      </c>
      <c r="T78" s="128"/>
      <c r="U78" s="115">
        <f>+IF(D78=0,"",'Ark1'!W133)</f>
        <v>78.094194961664869</v>
      </c>
      <c r="V78" s="26"/>
      <c r="W78" s="115">
        <f>+IF(D78=0,"",'Ark1'!AG133)</f>
        <v>2215.5227272727275</v>
      </c>
      <c r="X78" s="26"/>
      <c r="Y78" s="115">
        <f>+IF(D78=0,"",'Ark1'!AH133)</f>
        <v>91.56626506024098</v>
      </c>
      <c r="Z78" s="115">
        <f>+IF(D78=0,"",'Ark1'!AI133)</f>
        <v>18.948521358159905</v>
      </c>
      <c r="AA78" s="115">
        <f>+IF(D78=0,"",'Ark1'!X133)</f>
        <v>21.686746987951807</v>
      </c>
      <c r="AB78" s="115">
        <f>+IF(D78=0,"",'Ark1'!Y133)</f>
        <v>61.877490873108499</v>
      </c>
      <c r="AC78" s="113">
        <f>+IF(D78=0,"",'Ark1'!Z133)</f>
        <v>1.8187492504371825</v>
      </c>
      <c r="AD78" s="113">
        <f>+IF(D78=0,"",'Ark1'!AA133)</f>
        <v>2.3831406750630282</v>
      </c>
      <c r="AE78" s="115">
        <f t="shared" si="56"/>
        <v>139.05346981104768</v>
      </c>
      <c r="AF78" s="26"/>
      <c r="AK78"/>
      <c r="AM78"/>
      <c r="AO78"/>
      <c r="AR78"/>
      <c r="AW78"/>
      <c r="AY78"/>
      <c r="BC78"/>
      <c r="BE78"/>
      <c r="BF78"/>
      <c r="BH78"/>
    </row>
    <row r="79" spans="1:69" ht="15.6">
      <c r="A79" s="26"/>
      <c r="B79" s="393">
        <f>+'Ark1'!C134</f>
        <v>2023</v>
      </c>
      <c r="C79" s="91">
        <f>+'Ark1'!E134</f>
        <v>16</v>
      </c>
      <c r="D79" s="91">
        <f>+'Ark1'!Q134</f>
        <v>611</v>
      </c>
      <c r="E79" s="91"/>
      <c r="F79" s="115">
        <f>+IF(D79=0,"",'Ark1'!R134)</f>
        <v>1140</v>
      </c>
      <c r="G79" s="26"/>
      <c r="H79" s="114">
        <f>+IF(D79=0,"",'Ark1'!AE134)</f>
        <v>1.9977569045282484</v>
      </c>
      <c r="I79" s="114">
        <f>+IF(D79=0,"",'Ark1'!AF134)</f>
        <v>2.0320261445770598</v>
      </c>
      <c r="J79" s="114"/>
      <c r="K79" s="113">
        <f>+IF(D79=0,"",'Ark1'!S134)</f>
        <v>3.9305189094107296</v>
      </c>
      <c r="L79" s="26"/>
      <c r="M79" s="418"/>
      <c r="N79" s="414">
        <f>+IF(F79=0,"",'Ark1'!AR134)</f>
        <v>224.23112767940353</v>
      </c>
      <c r="O79" s="415">
        <f>+IF(F79=0,"",'Ark1'!AS134)</f>
        <v>27.140786972591936</v>
      </c>
      <c r="P79" s="411"/>
      <c r="Q79" s="113">
        <f>+IF(D79=0,"",'Ark1'!T134)</f>
        <v>8.1254385964912306</v>
      </c>
      <c r="R79" s="26"/>
      <c r="S79" s="115">
        <f>+IF(D79=0,"",'Ark1'!U134)</f>
        <v>305.10666666666714</v>
      </c>
      <c r="T79" s="128"/>
      <c r="U79" s="115">
        <f>+IF(D79=0,"",'Ark1'!W134)</f>
        <v>75.701754385964946</v>
      </c>
      <c r="V79" s="26"/>
      <c r="W79" s="115">
        <f>+IF(D79=0,"",'Ark1'!AG134)</f>
        <v>2220.6672879776329</v>
      </c>
      <c r="X79" s="26"/>
      <c r="Y79" s="115">
        <f>+IF(D79=0,"",'Ark1'!AH134)</f>
        <v>94.035087719298247</v>
      </c>
      <c r="Z79" s="115">
        <f>+IF(D79=0,"",'Ark1'!AI134)</f>
        <v>21.578947368421048</v>
      </c>
      <c r="AA79" s="115">
        <f>+IF(D79=0,"",'Ark1'!X134)</f>
        <v>21.315789473684205</v>
      </c>
      <c r="AB79" s="115">
        <f>+IF(D79=0,"",'Ark1'!Y134)</f>
        <v>65.007665063120399</v>
      </c>
      <c r="AC79" s="113">
        <f>+IF(D79=0,"",'Ark1'!Z134)</f>
        <v>1.9469193067446873</v>
      </c>
      <c r="AD79" s="113">
        <f>+IF(D79=0,"",'Ark1'!AA134)</f>
        <v>2.4034080847139103</v>
      </c>
      <c r="AE79" s="115">
        <f t="shared" si="56"/>
        <v>137.39413748221983</v>
      </c>
      <c r="AF79" s="26"/>
      <c r="AK79"/>
      <c r="AM79"/>
      <c r="AO79"/>
      <c r="AR79"/>
      <c r="AW79"/>
      <c r="AY79"/>
      <c r="BC79"/>
      <c r="BE79"/>
      <c r="BF79"/>
      <c r="BH79"/>
    </row>
    <row r="80" spans="1:69" ht="15.6">
      <c r="A80" s="26"/>
      <c r="B80" s="393">
        <f>+'Ark1'!C135</f>
        <v>2023</v>
      </c>
      <c r="C80" s="91">
        <f>+'Ark1'!E135</f>
        <v>17</v>
      </c>
      <c r="D80" s="91">
        <f>+'Ark1'!Q135</f>
        <v>596</v>
      </c>
      <c r="E80" s="91"/>
      <c r="F80" s="115">
        <f>+IF(D80=0,"",'Ark1'!R135)</f>
        <v>1117</v>
      </c>
      <c r="G80" s="26"/>
      <c r="H80" s="114">
        <f>+IF(D80=0,"",'Ark1'!AE135)</f>
        <v>1.9574512827702235</v>
      </c>
      <c r="I80" s="114">
        <f>+IF(D80=0,"",'Ark1'!AF135)</f>
        <v>1.9843279065797641</v>
      </c>
      <c r="J80" s="114"/>
      <c r="K80" s="113">
        <f>+IF(D80=0,"",'Ark1'!S135)</f>
        <v>3.9577717879604672</v>
      </c>
      <c r="L80" s="26"/>
      <c r="M80" s="418"/>
      <c r="N80" s="414">
        <f>+IF(F80=0,"",'Ark1'!AR135)</f>
        <v>223.56135265700485</v>
      </c>
      <c r="O80" s="415">
        <f>+IF(F80=0,"",'Ark1'!AS135)</f>
        <v>27.306155147413769</v>
      </c>
      <c r="P80" s="411"/>
      <c r="Q80" s="113">
        <f>+IF(D80=0,"",'Ark1'!T135)</f>
        <v>8.1674127126230935</v>
      </c>
      <c r="R80" s="26"/>
      <c r="S80" s="115">
        <f>+IF(D80=0,"",'Ark1'!U135)</f>
        <v>304.07976723366176</v>
      </c>
      <c r="T80" s="128"/>
      <c r="U80" s="115">
        <f>+IF(D80=0,"",'Ark1'!W135)</f>
        <v>73.589973142345571</v>
      </c>
      <c r="V80" s="26"/>
      <c r="W80" s="115">
        <f>+IF(D80=0,"",'Ark1'!AG135)</f>
        <v>2183.3826086956524</v>
      </c>
      <c r="X80" s="26"/>
      <c r="Y80" s="115">
        <f>+IF(D80=0,"",'Ark1'!AH135)</f>
        <v>92.658907788719773</v>
      </c>
      <c r="Z80" s="115">
        <f>+IF(D80=0,"",'Ark1'!AI135)</f>
        <v>22.291853178155776</v>
      </c>
      <c r="AA80" s="115">
        <f>+IF(D80=0,"",'Ark1'!X135)</f>
        <v>21.038495971351832</v>
      </c>
      <c r="AB80" s="115">
        <f>+IF(D80=0,"",'Ark1'!Y135)</f>
        <v>64.063999605275086</v>
      </c>
      <c r="AC80" s="113">
        <f>+IF(D80=0,"",'Ark1'!Z135)</f>
        <v>1.8700771109805296</v>
      </c>
      <c r="AD80" s="113">
        <f>+IF(D80=0,"",'Ark1'!AA135)</f>
        <v>2.5904745666612521</v>
      </c>
      <c r="AE80" s="115">
        <f t="shared" si="56"/>
        <v>139.2700326651948</v>
      </c>
      <c r="AF80" s="26"/>
      <c r="AK80"/>
      <c r="AM80"/>
      <c r="AO80"/>
      <c r="AR80"/>
      <c r="AW80"/>
      <c r="AY80"/>
      <c r="BC80"/>
      <c r="BE80"/>
      <c r="BF80"/>
      <c r="BH80"/>
    </row>
    <row r="81" spans="1:60" ht="15.6">
      <c r="A81" s="26"/>
      <c r="B81" s="393">
        <f>+'Ark1'!C136</f>
        <v>2023</v>
      </c>
      <c r="C81" s="91">
        <f>+'Ark1'!E136</f>
        <v>18</v>
      </c>
      <c r="D81" s="91">
        <f>+'Ark1'!Q136</f>
        <v>534</v>
      </c>
      <c r="E81" s="91"/>
      <c r="F81" s="115">
        <f>+IF(D81=0,"",'Ark1'!R136)</f>
        <v>925</v>
      </c>
      <c r="G81" s="26"/>
      <c r="H81" s="114">
        <f>+IF(D81=0,"",'Ark1'!AE136)</f>
        <v>1.6209869620075705</v>
      </c>
      <c r="I81" s="114">
        <f>+IF(D81=0,"",'Ark1'!AF136)</f>
        <v>1.609312669301834</v>
      </c>
      <c r="J81" s="114"/>
      <c r="K81" s="113">
        <f>+IF(D81=0,"",'Ark1'!S136)</f>
        <v>3.7945652173913049</v>
      </c>
      <c r="L81" s="26"/>
      <c r="M81" s="418"/>
      <c r="N81" s="414">
        <f>+IF(F81=0,"",'Ark1'!AR136)</f>
        <v>223.21971496437047</v>
      </c>
      <c r="O81" s="415">
        <f>+IF(F81=0,"",'Ark1'!AS136)</f>
        <v>26.837398757075238</v>
      </c>
      <c r="P81" s="411"/>
      <c r="Q81" s="113">
        <f>+IF(D81=0,"",'Ark1'!T136)</f>
        <v>8.1545945945945988</v>
      </c>
      <c r="R81" s="26"/>
      <c r="S81" s="115">
        <f>+IF(D81=0,"",'Ark1'!U136)</f>
        <v>297.80086486486488</v>
      </c>
      <c r="T81" s="128"/>
      <c r="U81" s="115">
        <f>+IF(D81=0,"",'Ark1'!W136)</f>
        <v>76.216216216216225</v>
      </c>
      <c r="V81" s="26"/>
      <c r="W81" s="115">
        <f>+IF(D81=0,"",'Ark1'!AG136)</f>
        <v>2183.4287410926368</v>
      </c>
      <c r="X81" s="26"/>
      <c r="Y81" s="115">
        <f>+IF(D81=0,"",'Ark1'!AH136)</f>
        <v>91.027027027027017</v>
      </c>
      <c r="Z81" s="115">
        <f>+IF(D81=0,"",'Ark1'!AI136)</f>
        <v>19.135135135135137</v>
      </c>
      <c r="AA81" s="115">
        <f>+IF(D81=0,"",'Ark1'!X136)</f>
        <v>17.513513513513509</v>
      </c>
      <c r="AB81" s="115">
        <f>+IF(D81=0,"",'Ark1'!Y136)</f>
        <v>59.192040546993553</v>
      </c>
      <c r="AC81" s="113">
        <f>+IF(D81=0,"",'Ark1'!Z136)</f>
        <v>1.724914161637656</v>
      </c>
      <c r="AD81" s="113">
        <f>+IF(D81=0,"",'Ark1'!AA136)</f>
        <v>2.4127797074593298</v>
      </c>
      <c r="AE81" s="115">
        <f t="shared" si="56"/>
        <v>136.39138262686723</v>
      </c>
      <c r="AF81" s="26"/>
      <c r="AK81"/>
      <c r="AM81"/>
      <c r="AO81"/>
      <c r="AR81"/>
      <c r="AW81"/>
      <c r="AY81"/>
      <c r="BC81"/>
      <c r="BE81"/>
      <c r="BF81"/>
      <c r="BH81"/>
    </row>
    <row r="82" spans="1:60" ht="15.6">
      <c r="A82" s="26"/>
      <c r="B82" s="393">
        <f>+'Ark1'!C137</f>
        <v>2023</v>
      </c>
      <c r="C82" s="91">
        <f>+'Ark1'!E137</f>
        <v>19</v>
      </c>
      <c r="D82" s="91">
        <f>+'Ark1'!Q137</f>
        <v>634</v>
      </c>
      <c r="E82" s="91"/>
      <c r="F82" s="115">
        <f>+IF(D82=0,"",'Ark1'!R137)</f>
        <v>1201</v>
      </c>
      <c r="G82" s="26"/>
      <c r="H82" s="114">
        <f>+IF(D82=0,"",'Ark1'!AE137)</f>
        <v>2.1046544231038835</v>
      </c>
      <c r="I82" s="114">
        <f>+IF(D82=0,"",'Ark1'!AF137)</f>
        <v>2.1470458199848497</v>
      </c>
      <c r="J82" s="114"/>
      <c r="K82" s="113">
        <f>+IF(D82=0,"",'Ark1'!S137)</f>
        <v>4.0837520938023451</v>
      </c>
      <c r="L82" s="26"/>
      <c r="M82" s="418"/>
      <c r="N82" s="414">
        <f>+IF(F82=0,"",'Ark1'!AR137)</f>
        <v>223.33392698130004</v>
      </c>
      <c r="O82" s="415">
        <f>+IF(F82=0,"",'Ark1'!AS137)</f>
        <v>27.615245051522717</v>
      </c>
      <c r="P82" s="411"/>
      <c r="Q82" s="113">
        <f>+IF(D82=0,"",'Ark1'!T137)</f>
        <v>8.1432139883430494</v>
      </c>
      <c r="R82" s="26"/>
      <c r="S82" s="115">
        <f>+IF(D82=0,"",'Ark1'!U137)</f>
        <v>306.00291423813496</v>
      </c>
      <c r="T82" s="128"/>
      <c r="U82" s="115">
        <f>+IF(D82=0,"",'Ark1'!W137)</f>
        <v>75.104079933388846</v>
      </c>
      <c r="V82" s="26"/>
      <c r="W82" s="115">
        <f>+IF(D82=0,"",'Ark1'!AG137)</f>
        <v>2244.9252003561887</v>
      </c>
      <c r="X82" s="26"/>
      <c r="Y82" s="115">
        <f>+IF(D82=0,"",'Ark1'!AH137)</f>
        <v>93.422148209825153</v>
      </c>
      <c r="Z82" s="115">
        <f>+IF(D82=0,"",'Ark1'!AI137)</f>
        <v>26.394671107410499</v>
      </c>
      <c r="AA82" s="115">
        <f>+IF(D82=0,"",'Ark1'!X137)</f>
        <v>19.900083263946716</v>
      </c>
      <c r="AB82" s="115">
        <f>+IF(D82=0,"",'Ark1'!Y137)</f>
        <v>65.173111693092338</v>
      </c>
      <c r="AC82" s="113">
        <f>+IF(D82=0,"",'Ark1'!Z137)</f>
        <v>1.9657529066459356</v>
      </c>
      <c r="AD82" s="113">
        <f>+IF(D82=0,"",'Ark1'!AA137)</f>
        <v>2.4878333744957248</v>
      </c>
      <c r="AE82" s="115">
        <f t="shared" si="56"/>
        <v>136.30873500354639</v>
      </c>
      <c r="AF82" s="26"/>
      <c r="AK82"/>
      <c r="AM82"/>
      <c r="AO82"/>
      <c r="AR82"/>
      <c r="AW82"/>
      <c r="AY82"/>
      <c r="BC82"/>
      <c r="BE82"/>
      <c r="BF82"/>
      <c r="BH82"/>
    </row>
    <row r="83" spans="1:60" ht="15.6">
      <c r="A83" s="26"/>
      <c r="B83" s="393">
        <f>+'Ark1'!C138</f>
        <v>2023</v>
      </c>
      <c r="C83" s="91">
        <f>+'Ark1'!E138</f>
        <v>20</v>
      </c>
      <c r="D83" s="91">
        <f>+'Ark1'!Q138</f>
        <v>345</v>
      </c>
      <c r="E83" s="91"/>
      <c r="F83" s="115">
        <f>+IF(D83=0,"",'Ark1'!R138)</f>
        <v>571</v>
      </c>
      <c r="G83" s="26"/>
      <c r="H83" s="114">
        <f>+IF(D83=0,"",'Ark1'!AE138)</f>
        <v>1.00063087060143</v>
      </c>
      <c r="I83" s="114">
        <f>+IF(D83=0,"",'Ark1'!AF138)</f>
        <v>1.0231288116333388</v>
      </c>
      <c r="J83" s="114"/>
      <c r="K83" s="113">
        <f>+IF(D83=0,"",'Ark1'!S138)</f>
        <v>4.0509666080843596</v>
      </c>
      <c r="L83" s="26"/>
      <c r="M83" s="418"/>
      <c r="N83" s="414">
        <f>+IF(F83=0,"",'Ark1'!AR138)</f>
        <v>223.77362204724409</v>
      </c>
      <c r="O83" s="415">
        <f>+IF(F83=0,"",'Ark1'!AS138)</f>
        <v>27.784251425529138</v>
      </c>
      <c r="P83" s="411"/>
      <c r="Q83" s="113">
        <f>+IF(D83=0,"",'Ark1'!T138)</f>
        <v>8.5078809106830118</v>
      </c>
      <c r="R83" s="26"/>
      <c r="S83" s="115">
        <f>+IF(D83=0,"",'Ark1'!U138)</f>
        <v>306.70542907180396</v>
      </c>
      <c r="T83" s="128"/>
      <c r="U83" s="115">
        <f>+IF(D83=0,"",'Ark1'!W138)</f>
        <v>78.633975481611216</v>
      </c>
      <c r="V83" s="26"/>
      <c r="W83" s="115">
        <f>+IF(D83=0,"",'Ark1'!AG138)</f>
        <v>2194.2854330708651</v>
      </c>
      <c r="X83" s="26"/>
      <c r="Y83" s="115">
        <f>+IF(D83=0,"",'Ark1'!AH138)</f>
        <v>88.966725043782816</v>
      </c>
      <c r="Z83" s="115">
        <f>+IF(D83=0,"",'Ark1'!AI138)</f>
        <v>24.693520140105075</v>
      </c>
      <c r="AA83" s="115">
        <f>+IF(D83=0,"",'Ark1'!X138)</f>
        <v>21.541155866900176</v>
      </c>
      <c r="AB83" s="115">
        <f>+IF(D83=0,"",'Ark1'!Y138)</f>
        <v>68.199959852922092</v>
      </c>
      <c r="AC83" s="113">
        <f>+IF(D83=0,"",'Ark1'!Z138)</f>
        <v>1.8727941174579641</v>
      </c>
      <c r="AD83" s="113">
        <f>+IF(D83=0,"",'Ark1'!AA138)</f>
        <v>2.6290557979281903</v>
      </c>
      <c r="AE83" s="115">
        <f t="shared" si="56"/>
        <v>139.77462751624566</v>
      </c>
      <c r="AF83" s="26"/>
      <c r="AK83"/>
      <c r="AM83"/>
      <c r="AO83"/>
      <c r="AR83"/>
      <c r="AW83"/>
      <c r="AY83"/>
      <c r="BC83"/>
      <c r="BE83"/>
      <c r="BF83"/>
      <c r="BH83"/>
    </row>
    <row r="84" spans="1:60" ht="15.6">
      <c r="A84" s="26"/>
      <c r="B84" s="393">
        <f>+'Ark1'!C139</f>
        <v>2023</v>
      </c>
      <c r="C84" s="91">
        <f>+'Ark1'!E139</f>
        <v>21</v>
      </c>
      <c r="D84" s="91">
        <f>+'Ark1'!Q139</f>
        <v>516</v>
      </c>
      <c r="E84" s="91"/>
      <c r="F84" s="115">
        <f>+IF(D84=0,"",'Ark1'!R139)</f>
        <v>902</v>
      </c>
      <c r="G84" s="26"/>
      <c r="H84" s="114">
        <f>+IF(D84=0,"",'Ark1'!AE139)</f>
        <v>1.5806813402495441</v>
      </c>
      <c r="I84" s="114">
        <f>+IF(D84=0,"",'Ark1'!AF139)</f>
        <v>1.6054697026835925</v>
      </c>
      <c r="J84" s="114"/>
      <c r="K84" s="113">
        <f>+IF(D84=0,"",'Ark1'!S139)</f>
        <v>3.9710789766407104</v>
      </c>
      <c r="L84" s="26"/>
      <c r="M84" s="418"/>
      <c r="N84" s="414">
        <f>+IF(F84=0,"",'Ark1'!AR139)</f>
        <v>223.5775656324582</v>
      </c>
      <c r="O84" s="415">
        <f>+IF(F84=0,"",'Ark1'!AS139)</f>
        <v>27.332481550210471</v>
      </c>
      <c r="P84" s="411"/>
      <c r="Q84" s="113">
        <f>+IF(D84=0,"",'Ark1'!T139)</f>
        <v>8.3159645232815986</v>
      </c>
      <c r="R84" s="26"/>
      <c r="S84" s="115">
        <f>+IF(D84=0,"",'Ark1'!U139)</f>
        <v>304.66518847006631</v>
      </c>
      <c r="T84" s="128"/>
      <c r="U84" s="115">
        <f>+IF(D84=0,"",'Ark1'!W139)</f>
        <v>77.272727272727266</v>
      </c>
      <c r="V84" s="26"/>
      <c r="W84" s="115">
        <f>+IF(D84=0,"",'Ark1'!AG139)</f>
        <v>2251.6276849641999</v>
      </c>
      <c r="X84" s="26"/>
      <c r="Y84" s="115">
        <f>+IF(D84=0,"",'Ark1'!AH139)</f>
        <v>92.904656319290481</v>
      </c>
      <c r="Z84" s="115">
        <f>+IF(D84=0,"",'Ark1'!AI139)</f>
        <v>25.055432372505543</v>
      </c>
      <c r="AA84" s="115">
        <f>+IF(D84=0,"",'Ark1'!X139)</f>
        <v>21.951219512195124</v>
      </c>
      <c r="AB84" s="115">
        <f>+IF(D84=0,"",'Ark1'!Y139)</f>
        <v>68.226417487263205</v>
      </c>
      <c r="AC84" s="113">
        <f>+IF(D84=0,"",'Ark1'!Z139)</f>
        <v>2.0049660210988849</v>
      </c>
      <c r="AD84" s="113">
        <f>+IF(D84=0,"",'Ark1'!AA139)</f>
        <v>2.5078480167299495</v>
      </c>
      <c r="AE84" s="115">
        <f t="shared" si="56"/>
        <v>135.30886589490055</v>
      </c>
      <c r="AF84" s="26"/>
      <c r="AK84"/>
      <c r="AM84"/>
      <c r="AO84"/>
      <c r="AR84"/>
      <c r="AW84"/>
      <c r="AY84"/>
      <c r="BC84"/>
      <c r="BE84"/>
      <c r="BF84"/>
      <c r="BH84"/>
    </row>
    <row r="85" spans="1:60" ht="15.6">
      <c r="A85" s="26"/>
      <c r="B85" s="393">
        <f>+'Ark1'!C140</f>
        <v>2023</v>
      </c>
      <c r="C85" s="91">
        <f>+'Ark1'!E140</f>
        <v>22</v>
      </c>
      <c r="D85" s="91">
        <f>+'Ark1'!Q140</f>
        <v>534</v>
      </c>
      <c r="E85" s="91"/>
      <c r="F85" s="115">
        <f>+IF(D85=0,"",'Ark1'!R140)</f>
        <v>1015</v>
      </c>
      <c r="G85" s="26"/>
      <c r="H85" s="114">
        <f>+IF(D85=0,"",'Ark1'!AE140)</f>
        <v>1.7787046123650629</v>
      </c>
      <c r="I85" s="114">
        <f>+IF(D85=0,"",'Ark1'!AF140)</f>
        <v>1.8141156824755611</v>
      </c>
      <c r="J85" s="114"/>
      <c r="K85" s="113">
        <f>+IF(D85=0,"",'Ark1'!S140)</f>
        <v>3.99604743083004</v>
      </c>
      <c r="L85" s="26"/>
      <c r="M85" s="418"/>
      <c r="N85" s="414">
        <f>+IF(F85=0,"",'Ark1'!AR140)</f>
        <v>223.79831045406536</v>
      </c>
      <c r="O85" s="415">
        <f>+IF(F85=0,"",'Ark1'!AS140)</f>
        <v>27.32684788972324</v>
      </c>
      <c r="P85" s="411"/>
      <c r="Q85" s="113">
        <f>+IF(D85=0,"",'Ark1'!T140)</f>
        <v>8.3842364532019715</v>
      </c>
      <c r="R85" s="26"/>
      <c r="S85" s="115">
        <f>+IF(D85=0,"",'Ark1'!U140)</f>
        <v>305.93290640394054</v>
      </c>
      <c r="T85" s="128"/>
      <c r="U85" s="115">
        <f>+IF(D85=0,"",'Ark1'!W140)</f>
        <v>75.86206896551721</v>
      </c>
      <c r="V85" s="26"/>
      <c r="W85" s="115">
        <f>+IF(D85=0,"",'Ark1'!AG140)</f>
        <v>2234.3051742344246</v>
      </c>
      <c r="X85" s="26"/>
      <c r="Y85" s="115">
        <f>+IF(D85=0,"",'Ark1'!AH140)</f>
        <v>93.300492610837424</v>
      </c>
      <c r="Z85" s="115">
        <f>+IF(D85=0,"",'Ark1'!AI140)</f>
        <v>23.152709359605904</v>
      </c>
      <c r="AA85" s="115">
        <f>+IF(D85=0,"",'Ark1'!X140)</f>
        <v>22.758620689655167</v>
      </c>
      <c r="AB85" s="115">
        <f>+IF(D85=0,"",'Ark1'!Y140)</f>
        <v>67.244868179506966</v>
      </c>
      <c r="AC85" s="113">
        <f>+IF(D85=0,"",'Ark1'!Z140)</f>
        <v>1.9712412644511237</v>
      </c>
      <c r="AD85" s="113">
        <f>+IF(D85=0,"",'Ark1'!AA140)</f>
        <v>2.5799812469725967</v>
      </c>
      <c r="AE85" s="115">
        <f t="shared" si="56"/>
        <v>136.92530005833567</v>
      </c>
      <c r="AF85" s="26"/>
      <c r="AK85"/>
      <c r="AM85"/>
      <c r="AO85"/>
      <c r="AR85"/>
      <c r="AW85"/>
      <c r="AY85"/>
      <c r="BC85"/>
      <c r="BE85"/>
      <c r="BF85"/>
      <c r="BH85"/>
    </row>
    <row r="86" spans="1:60" ht="15.6">
      <c r="A86" s="26"/>
      <c r="B86" s="393">
        <f>+'Ark1'!C141</f>
        <v>2023</v>
      </c>
      <c r="C86" s="91">
        <f>+'Ark1'!E141</f>
        <v>23</v>
      </c>
      <c r="D86" s="91">
        <f>+'Ark1'!Q141</f>
        <v>576</v>
      </c>
      <c r="E86" s="91"/>
      <c r="F86" s="115">
        <f>+IF(D86=0,"",'Ark1'!R141)</f>
        <v>1002</v>
      </c>
      <c r="G86" s="26"/>
      <c r="H86" s="114">
        <f>+IF(D86=0,"",'Ark1'!AE141)</f>
        <v>1.7559231739800929</v>
      </c>
      <c r="I86" s="114">
        <f>+IF(D86=0,"",'Ark1'!AF141)</f>
        <v>1.7462158721626551</v>
      </c>
      <c r="J86" s="114"/>
      <c r="K86" s="113">
        <f>+IF(D86=0,"",'Ark1'!S141)</f>
        <v>3.880641925777331</v>
      </c>
      <c r="L86" s="26"/>
      <c r="M86" s="418"/>
      <c r="N86" s="414">
        <f>+IF(F86=0,"",'Ark1'!AR141)</f>
        <v>222.54371002132189</v>
      </c>
      <c r="O86" s="415">
        <f>+IF(F86=0,"",'Ark1'!AS141)</f>
        <v>27.143285676159568</v>
      </c>
      <c r="P86" s="411"/>
      <c r="Q86" s="113">
        <f>+IF(D86=0,"",'Ark1'!T141)</f>
        <v>8.0618762475049888</v>
      </c>
      <c r="R86" s="26"/>
      <c r="S86" s="115">
        <f>+IF(D86=0,"",'Ark1'!U141)</f>
        <v>298.30289421157698</v>
      </c>
      <c r="T86" s="128"/>
      <c r="U86" s="115">
        <f>+IF(D86=0,"",'Ark1'!W141)</f>
        <v>73.153692614770492</v>
      </c>
      <c r="V86" s="26"/>
      <c r="W86" s="115">
        <f>+IF(D86=0,"",'Ark1'!AG141)</f>
        <v>2230.0533049040514</v>
      </c>
      <c r="X86" s="26"/>
      <c r="Y86" s="115">
        <f>+IF(D86=0,"",'Ark1'!AH141)</f>
        <v>93.61277445109782</v>
      </c>
      <c r="Z86" s="115">
        <f>+IF(D86=0,"",'Ark1'!AI141)</f>
        <v>22.255489021956095</v>
      </c>
      <c r="AA86" s="115">
        <f>+IF(D86=0,"",'Ark1'!X141)</f>
        <v>19.26147704590818</v>
      </c>
      <c r="AB86" s="115">
        <f>+IF(D86=0,"",'Ark1'!Y141)</f>
        <v>63.548413511959886</v>
      </c>
      <c r="AC86" s="113">
        <f>+IF(D86=0,"",'Ark1'!Z141)</f>
        <v>1.8527369516375152</v>
      </c>
      <c r="AD86" s="113">
        <f>+IF(D86=0,"",'Ark1'!AA141)</f>
        <v>2.5415045115620196</v>
      </c>
      <c r="AE86" s="115">
        <f t="shared" si="56"/>
        <v>133.76491654059879</v>
      </c>
      <c r="AF86" s="26"/>
      <c r="AK86"/>
      <c r="AM86"/>
      <c r="AO86"/>
      <c r="AR86"/>
      <c r="AW86"/>
      <c r="AY86"/>
      <c r="BC86"/>
      <c r="BE86"/>
      <c r="BF86"/>
      <c r="BH86"/>
    </row>
    <row r="87" spans="1:60" ht="15.6">
      <c r="A87" s="26"/>
      <c r="B87" s="393">
        <f>+'Ark1'!C142</f>
        <v>2023</v>
      </c>
      <c r="C87" s="91">
        <f>+'Ark1'!E142</f>
        <v>24</v>
      </c>
      <c r="D87" s="91">
        <f>+'Ark1'!Q142</f>
        <v>589</v>
      </c>
      <c r="E87" s="91"/>
      <c r="F87" s="115">
        <f>+IF(D87=0,"",'Ark1'!R142)</f>
        <v>1080</v>
      </c>
      <c r="G87" s="26"/>
      <c r="H87" s="114">
        <f>+IF(D87=0,"",'Ark1'!AE142)</f>
        <v>1.8926118042899205</v>
      </c>
      <c r="I87" s="114">
        <f>+IF(D87=0,"",'Ark1'!AF142)</f>
        <v>1.9121078259503623</v>
      </c>
      <c r="J87" s="114"/>
      <c r="K87" s="113">
        <f>+IF(D87=0,"",'Ark1'!S142)</f>
        <v>4.0037105751391469</v>
      </c>
      <c r="L87" s="26"/>
      <c r="M87" s="418"/>
      <c r="N87" s="414">
        <f>+IF(F87=0,"",'Ark1'!AR142)</f>
        <v>222.82497541789576</v>
      </c>
      <c r="O87" s="415">
        <f>+IF(F87=0,"",'Ark1'!AS142)</f>
        <v>27.412610896780439</v>
      </c>
      <c r="P87" s="411"/>
      <c r="Q87" s="113">
        <f>+IF(D87=0,"",'Ark1'!T142)</f>
        <v>8.3101851851851851</v>
      </c>
      <c r="R87" s="26"/>
      <c r="S87" s="115">
        <f>+IF(D87=0,"",'Ark1'!U142)</f>
        <v>303.05111111111097</v>
      </c>
      <c r="T87" s="128"/>
      <c r="U87" s="115">
        <f>+IF(D87=0,"",'Ark1'!W142)</f>
        <v>76.3888888888889</v>
      </c>
      <c r="V87" s="26"/>
      <c r="W87" s="115">
        <f>+IF(D87=0,"",'Ark1'!AG142)</f>
        <v>2275.6991150442477</v>
      </c>
      <c r="X87" s="26"/>
      <c r="Y87" s="115">
        <f>+IF(D87=0,"",'Ark1'!AH142)</f>
        <v>94.166666666666686</v>
      </c>
      <c r="Z87" s="115">
        <f>+IF(D87=0,"",'Ark1'!AI142)</f>
        <v>23.703703703703702</v>
      </c>
      <c r="AA87" s="115">
        <f>+IF(D87=0,"",'Ark1'!X142)</f>
        <v>20.740740740740744</v>
      </c>
      <c r="AB87" s="115">
        <f>+IF(D87=0,"",'Ark1'!Y142)</f>
        <v>65.200471330569385</v>
      </c>
      <c r="AC87" s="113">
        <f>+IF(D87=0,"",'Ark1'!Z142)</f>
        <v>1.9455375723264197</v>
      </c>
      <c r="AD87" s="113">
        <f>+IF(D87=0,"",'Ark1'!AA142)</f>
        <v>2.5757213953467843</v>
      </c>
      <c r="AE87" s="115">
        <f t="shared" si="56"/>
        <v>133.16835653171071</v>
      </c>
      <c r="AF87" s="26"/>
      <c r="AK87"/>
      <c r="AM87"/>
      <c r="AO87"/>
      <c r="AR87"/>
      <c r="AW87"/>
      <c r="AY87"/>
      <c r="BC87"/>
      <c r="BE87"/>
      <c r="BF87"/>
      <c r="BH87"/>
    </row>
    <row r="88" spans="1:60" ht="15.6">
      <c r="A88" s="26"/>
      <c r="B88" s="393">
        <f>+'Ark1'!C143</f>
        <v>2023</v>
      </c>
      <c r="C88" s="91">
        <f>+'Ark1'!E143</f>
        <v>25</v>
      </c>
      <c r="D88" s="91">
        <f>+'Ark1'!Q143</f>
        <v>555</v>
      </c>
      <c r="E88" s="91"/>
      <c r="F88" s="115">
        <f>+IF(D88=0,"",'Ark1'!R143)</f>
        <v>982</v>
      </c>
      <c r="G88" s="26"/>
      <c r="H88" s="114">
        <f>+IF(D88=0,"",'Ark1'!AE143)</f>
        <v>1.720874807233983</v>
      </c>
      <c r="I88" s="114">
        <f>+IF(D88=0,"",'Ark1'!AF143)</f>
        <v>1.7449644835192564</v>
      </c>
      <c r="J88" s="114"/>
      <c r="K88" s="113">
        <f>+IF(D88=0,"",'Ark1'!S143)</f>
        <v>4.060327198364007</v>
      </c>
      <c r="L88" s="26"/>
      <c r="M88" s="418"/>
      <c r="N88" s="414">
        <f>+IF(F88=0,"",'Ark1'!AR143)</f>
        <v>223.12282608695648</v>
      </c>
      <c r="O88" s="415">
        <f>+IF(F88=0,"",'Ark1'!AS143)</f>
        <v>27.558326184122521</v>
      </c>
      <c r="P88" s="411"/>
      <c r="Q88" s="113">
        <f>+IF(D88=0,"",'Ark1'!T143)</f>
        <v>8.1120162932790247</v>
      </c>
      <c r="R88" s="26"/>
      <c r="S88" s="115">
        <f>+IF(D88=0,"",'Ark1'!U143)</f>
        <v>304.16018329938902</v>
      </c>
      <c r="T88" s="128"/>
      <c r="U88" s="115">
        <f>+IF(D88=0,"",'Ark1'!W143)</f>
        <v>73.523421588594701</v>
      </c>
      <c r="V88" s="26"/>
      <c r="W88" s="115">
        <f>+IF(D88=0,"",'Ark1'!AG143)</f>
        <v>2280.3076086956521</v>
      </c>
      <c r="X88" s="26"/>
      <c r="Y88" s="115">
        <f>+IF(D88=0,"",'Ark1'!AH143)</f>
        <v>93.686354378818734</v>
      </c>
      <c r="Z88" s="115">
        <f>+IF(D88=0,"",'Ark1'!AI143)</f>
        <v>28.818737270875761</v>
      </c>
      <c r="AA88" s="115">
        <f>+IF(D88=0,"",'Ark1'!X143)</f>
        <v>23.727087576374743</v>
      </c>
      <c r="AB88" s="115">
        <f>+IF(D88=0,"",'Ark1'!Y143)</f>
        <v>67.886664066008947</v>
      </c>
      <c r="AC88" s="113">
        <f>+IF(D88=0,"",'Ark1'!Z143)</f>
        <v>2.002924457474041</v>
      </c>
      <c r="AD88" s="113">
        <f>+IF(D88=0,"",'Ark1'!AA143)</f>
        <v>2.5770564935239495</v>
      </c>
      <c r="AE88" s="115">
        <f t="shared" si="56"/>
        <v>133.38559330307643</v>
      </c>
      <c r="AF88" s="26"/>
      <c r="AK88"/>
      <c r="AM88"/>
      <c r="AO88"/>
      <c r="AR88"/>
      <c r="AW88"/>
      <c r="AY88"/>
      <c r="BC88"/>
      <c r="BE88"/>
      <c r="BF88"/>
      <c r="BH88"/>
    </row>
    <row r="89" spans="1:60" ht="15.6">
      <c r="A89" s="26"/>
      <c r="B89" s="393">
        <f>+'Ark1'!C144</f>
        <v>2023</v>
      </c>
      <c r="C89" s="91">
        <f>+'Ark1'!E144</f>
        <v>26</v>
      </c>
      <c r="D89" s="91">
        <f>+'Ark1'!Q144</f>
        <v>538</v>
      </c>
      <c r="E89" s="91"/>
      <c r="F89" s="115">
        <f>+IF(D89=0,"",'Ark1'!R144)</f>
        <v>1023</v>
      </c>
      <c r="G89" s="26"/>
      <c r="H89" s="114">
        <f>+IF(D89=0,"",'Ark1'!AE144)</f>
        <v>1.7927239590635076</v>
      </c>
      <c r="I89" s="114">
        <f>+IF(D89=0,"",'Ark1'!AF144)</f>
        <v>1.8012705461065721</v>
      </c>
      <c r="J89" s="114"/>
      <c r="K89" s="113">
        <f>+IF(D89=0,"",'Ark1'!S144)</f>
        <v>3.9253438113948911</v>
      </c>
      <c r="L89" s="26"/>
      <c r="M89" s="418"/>
      <c r="N89" s="414">
        <f>+IF(F89=0,"",'Ark1'!AR144)</f>
        <v>223.71784232365152</v>
      </c>
      <c r="O89" s="415">
        <f>+IF(F89=0,"",'Ark1'!AS144)</f>
        <v>27.112363746492079</v>
      </c>
      <c r="P89" s="411"/>
      <c r="Q89" s="113">
        <f>+IF(D89=0,"",'Ark1'!T144)</f>
        <v>7.9863147605083107</v>
      </c>
      <c r="R89" s="26"/>
      <c r="S89" s="115">
        <f>+IF(D89=0,"",'Ark1'!U144)</f>
        <v>301.3912023460415</v>
      </c>
      <c r="T89" s="128"/>
      <c r="U89" s="115">
        <f>+IF(D89=0,"",'Ark1'!W144)</f>
        <v>73.020527859237518</v>
      </c>
      <c r="V89" s="26"/>
      <c r="W89" s="115">
        <f>+IF(D89=0,"",'Ark1'!AG144)</f>
        <v>2283.7064315352686</v>
      </c>
      <c r="X89" s="26"/>
      <c r="Y89" s="115">
        <f>+IF(D89=0,"",'Ark1'!AH144)</f>
        <v>94.23264907135875</v>
      </c>
      <c r="Z89" s="115">
        <f>+IF(D89=0,"",'Ark1'!AI144)</f>
        <v>24.731182795698924</v>
      </c>
      <c r="AA89" s="115">
        <f>+IF(D89=0,"",'Ark1'!X144)</f>
        <v>18.475073313782996</v>
      </c>
      <c r="AB89" s="115">
        <f>+IF(D89=0,"",'Ark1'!Y144)</f>
        <v>62.222560215929008</v>
      </c>
      <c r="AC89" s="113">
        <f>+IF(D89=0,"",'Ark1'!Z144)</f>
        <v>1.9347328275136528</v>
      </c>
      <c r="AD89" s="113">
        <f>+IF(D89=0,"",'Ark1'!AA144)</f>
        <v>2.4112412703783246</v>
      </c>
      <c r="AE89" s="115">
        <f t="shared" si="56"/>
        <v>131.97458227738363</v>
      </c>
      <c r="AF89" s="26"/>
      <c r="AK89"/>
      <c r="AM89"/>
      <c r="AO89"/>
      <c r="AR89"/>
      <c r="AW89"/>
      <c r="AY89"/>
      <c r="BC89"/>
      <c r="BE89"/>
      <c r="BF89"/>
      <c r="BH89"/>
    </row>
    <row r="90" spans="1:60" ht="15.6">
      <c r="A90" s="26"/>
      <c r="B90" s="393">
        <f>+'Ark1'!C145</f>
        <v>2023</v>
      </c>
      <c r="C90" s="91">
        <f>+'Ark1'!E145</f>
        <v>27</v>
      </c>
      <c r="D90" s="91">
        <f>+'Ark1'!Q145</f>
        <v>504</v>
      </c>
      <c r="E90" s="91"/>
      <c r="F90" s="115">
        <f>+IF(D90=0,"",'Ark1'!R145)</f>
        <v>870</v>
      </c>
      <c r="G90" s="26"/>
      <c r="H90" s="114">
        <f>+IF(D90=0,"",'Ark1'!AE145)</f>
        <v>1.5246039534557696</v>
      </c>
      <c r="I90" s="114">
        <f>+IF(D90=0,"",'Ark1'!AF145)</f>
        <v>1.4977486259321813</v>
      </c>
      <c r="J90" s="114"/>
      <c r="K90" s="113">
        <f>+IF(D90=0,"",'Ark1'!S145)</f>
        <v>3.684757505773673</v>
      </c>
      <c r="L90" s="26"/>
      <c r="M90" s="418"/>
      <c r="N90" s="414">
        <f>+IF(F90=0,"",'Ark1'!AR145)</f>
        <v>223.65660377358495</v>
      </c>
      <c r="O90" s="415">
        <f>+IF(F90=0,"",'Ark1'!AS145)</f>
        <v>26.521401051965089</v>
      </c>
      <c r="P90" s="411"/>
      <c r="Q90" s="113">
        <f>+IF(D90=0,"",'Ark1'!T145)</f>
        <v>7.8551724137931052</v>
      </c>
      <c r="R90" s="26"/>
      <c r="S90" s="115">
        <f>+IF(D90=0,"",'Ark1'!U145)</f>
        <v>294.67747126436745</v>
      </c>
      <c r="T90" s="128"/>
      <c r="U90" s="115">
        <f>+IF(D90=0,"",'Ark1'!W145)</f>
        <v>70.34482758620689</v>
      </c>
      <c r="V90" s="26"/>
      <c r="W90" s="115">
        <f>+IF(D90=0,"",'Ark1'!AG145)</f>
        <v>2274.8100628930815</v>
      </c>
      <c r="X90" s="26"/>
      <c r="Y90" s="115">
        <f>+IF(D90=0,"",'Ark1'!AH145)</f>
        <v>91.379310344827559</v>
      </c>
      <c r="Z90" s="115">
        <f>+IF(D90=0,"",'Ark1'!AI145)</f>
        <v>21.149425287356319</v>
      </c>
      <c r="AA90" s="115">
        <f>+IF(D90=0,"",'Ark1'!X145)</f>
        <v>16.551724137931036</v>
      </c>
      <c r="AB90" s="115">
        <f>+IF(D90=0,"",'Ark1'!Y145)</f>
        <v>60.018537159789609</v>
      </c>
      <c r="AC90" s="113">
        <f>+IF(D90=0,"",'Ark1'!Z145)</f>
        <v>1.8441049436474095</v>
      </c>
      <c r="AD90" s="113">
        <f>+IF(D90=0,"",'Ark1'!AA145)</f>
        <v>2.5192937625905221</v>
      </c>
      <c r="AE90" s="115">
        <f t="shared" si="56"/>
        <v>129.53937388935211</v>
      </c>
      <c r="AF90" s="26"/>
      <c r="AK90"/>
      <c r="AM90"/>
      <c r="AO90"/>
      <c r="AR90"/>
      <c r="AW90"/>
      <c r="AY90"/>
      <c r="BC90"/>
      <c r="BE90"/>
      <c r="BF90"/>
      <c r="BH90"/>
    </row>
    <row r="91" spans="1:60" ht="15.6">
      <c r="A91" s="26"/>
      <c r="B91" s="393">
        <f>+'Ark1'!C146</f>
        <v>2023</v>
      </c>
      <c r="C91" s="91">
        <f>+'Ark1'!E146</f>
        <v>28</v>
      </c>
      <c r="D91" s="91">
        <f>+'Ark1'!Q146</f>
        <v>365</v>
      </c>
      <c r="E91" s="91"/>
      <c r="F91" s="115">
        <f>+IF(D91=0,"",'Ark1'!R146)</f>
        <v>597</v>
      </c>
      <c r="G91" s="26"/>
      <c r="H91" s="114">
        <f>+IF(D91=0,"",'Ark1'!AE146)</f>
        <v>1.0461937473713723</v>
      </c>
      <c r="I91" s="114">
        <f>+IF(D91=0,"",'Ark1'!AF146)</f>
        <v>1.0625352853842538</v>
      </c>
      <c r="J91" s="114"/>
      <c r="K91" s="113">
        <f>+IF(D91=0,"",'Ark1'!S146)</f>
        <v>3.936026936026936</v>
      </c>
      <c r="L91" s="26"/>
      <c r="M91" s="418"/>
      <c r="N91" s="414">
        <f>+IF(F91=0,"",'Ark1'!AR146)</f>
        <v>224.31809872029257</v>
      </c>
      <c r="O91" s="415">
        <f>+IF(F91=0,"",'Ark1'!AS146)</f>
        <v>27.24269823179289</v>
      </c>
      <c r="P91" s="411"/>
      <c r="Q91" s="113">
        <f>+IF(D91=0,"",'Ark1'!T146)</f>
        <v>7.9983249581239519</v>
      </c>
      <c r="R91" s="26"/>
      <c r="S91" s="115">
        <f>+IF(D91=0,"",'Ark1'!U146)</f>
        <v>304.64656616415414</v>
      </c>
      <c r="T91" s="128"/>
      <c r="U91" s="115">
        <f>+IF(D91=0,"",'Ark1'!W146)</f>
        <v>75.209380234505858</v>
      </c>
      <c r="V91" s="26"/>
      <c r="W91" s="115">
        <f>+IF(D91=0,"",'Ark1'!AG146)</f>
        <v>2315.2870201096898</v>
      </c>
      <c r="X91" s="26"/>
      <c r="Y91" s="115">
        <f>+IF(D91=0,"",'Ark1'!AH146)</f>
        <v>91.624790619765477</v>
      </c>
      <c r="Z91" s="115">
        <f>+IF(D91=0,"",'Ark1'!AI146)</f>
        <v>20.938023450586257</v>
      </c>
      <c r="AA91" s="115">
        <f>+IF(D91=0,"",'Ark1'!X146)</f>
        <v>22.445561139028477</v>
      </c>
      <c r="AB91" s="115">
        <f>+IF(D91=0,"",'Ark1'!Y146)</f>
        <v>64.043508628287057</v>
      </c>
      <c r="AC91" s="113">
        <f>+IF(D91=0,"",'Ark1'!Z146)</f>
        <v>1.9140195540648937</v>
      </c>
      <c r="AD91" s="113">
        <f>+IF(D91=0,"",'Ark1'!AA146)</f>
        <v>2.4271628442054878</v>
      </c>
      <c r="AE91" s="115">
        <f t="shared" si="56"/>
        <v>131.58047512818567</v>
      </c>
      <c r="AF91" s="26"/>
      <c r="AK91"/>
      <c r="AM91"/>
      <c r="AO91"/>
      <c r="AR91"/>
      <c r="AW91"/>
      <c r="AY91"/>
      <c r="BC91"/>
      <c r="BE91"/>
      <c r="BF91"/>
      <c r="BH91"/>
    </row>
    <row r="92" spans="1:60" ht="15.6">
      <c r="A92" s="26"/>
      <c r="B92" s="393">
        <f>+'Ark1'!C147</f>
        <v>2023</v>
      </c>
      <c r="C92" s="91">
        <f>+'Ark1'!E147</f>
        <v>29</v>
      </c>
      <c r="D92" s="91">
        <f>+'Ark1'!Q147</f>
        <v>324</v>
      </c>
      <c r="E92" s="91"/>
      <c r="F92" s="115">
        <f>+IF(D92=0,"",'Ark1'!R147)</f>
        <v>549</v>
      </c>
      <c r="G92" s="26"/>
      <c r="H92" s="114">
        <f>+IF(D92=0,"",'Ark1'!AE147)</f>
        <v>0.96207766718070942</v>
      </c>
      <c r="I92" s="114">
        <f>+IF(D92=0,"",'Ark1'!AF147)</f>
        <v>0.97447012408901246</v>
      </c>
      <c r="J92" s="114"/>
      <c r="K92" s="113">
        <f>+IF(D92=0,"",'Ark1'!S147)</f>
        <v>3.9142335766423342</v>
      </c>
      <c r="L92" s="26"/>
      <c r="M92" s="418"/>
      <c r="N92" s="414">
        <f>+IF(F92=0,"",'Ark1'!AR147)</f>
        <v>224.29012345679016</v>
      </c>
      <c r="O92" s="415">
        <f>+IF(F92=0,"",'Ark1'!AS147)</f>
        <v>27.236173953110161</v>
      </c>
      <c r="P92" s="411"/>
      <c r="Q92" s="113">
        <f>+IF(D92=0,"",'Ark1'!T147)</f>
        <v>8.0163934426229506</v>
      </c>
      <c r="R92" s="26"/>
      <c r="S92" s="115">
        <f>+IF(D92=0,"",'Ark1'!U147)</f>
        <v>303.8249544626596</v>
      </c>
      <c r="T92" s="128"/>
      <c r="U92" s="115">
        <f>+IF(D92=0,"",'Ark1'!W147)</f>
        <v>74.134790528233154</v>
      </c>
      <c r="V92" s="26"/>
      <c r="W92" s="115">
        <f>+IF(D92=0,"",'Ark1'!AG147)</f>
        <v>2317.3395061728402</v>
      </c>
      <c r="X92" s="26"/>
      <c r="Y92" s="115">
        <f>+IF(D92=0,"",'Ark1'!AH147)</f>
        <v>88.524590163934377</v>
      </c>
      <c r="Z92" s="115">
        <f>+IF(D92=0,"",'Ark1'!AI147)</f>
        <v>22.586520947176684</v>
      </c>
      <c r="AA92" s="115">
        <f>+IF(D92=0,"",'Ark1'!X147)</f>
        <v>22.404371584699447</v>
      </c>
      <c r="AB92" s="115">
        <f>+IF(D92=0,"",'Ark1'!Y147)</f>
        <v>63.615179995882961</v>
      </c>
      <c r="AC92" s="113">
        <f>+IF(D92=0,"",'Ark1'!Z147)</f>
        <v>2.0025701853354123</v>
      </c>
      <c r="AD92" s="113">
        <f>+IF(D92=0,"",'Ark1'!AA147)</f>
        <v>2.5093096094098986</v>
      </c>
      <c r="AE92" s="115">
        <f t="shared" si="56"/>
        <v>131.10938369338731</v>
      </c>
      <c r="AF92" s="26"/>
      <c r="AK92"/>
      <c r="AM92"/>
      <c r="AO92"/>
      <c r="AR92"/>
      <c r="AW92"/>
      <c r="AY92"/>
      <c r="BC92"/>
      <c r="BE92"/>
      <c r="BF92"/>
      <c r="BH92"/>
    </row>
    <row r="93" spans="1:60" ht="15.6">
      <c r="A93" s="26"/>
      <c r="B93" s="393">
        <f>+'Ark1'!C148</f>
        <v>2023</v>
      </c>
      <c r="C93" s="91">
        <f>+'Ark1'!E148</f>
        <v>30</v>
      </c>
      <c r="D93" s="91">
        <f>+'Ark1'!Q148</f>
        <v>400</v>
      </c>
      <c r="E93" s="91"/>
      <c r="F93" s="115">
        <f>+IF(D93=0,"",'Ark1'!R148)</f>
        <v>715</v>
      </c>
      <c r="G93" s="26"/>
      <c r="H93" s="114">
        <f>+IF(D93=0,"",'Ark1'!AE148)</f>
        <v>1.2529791111734196</v>
      </c>
      <c r="I93" s="114">
        <f>+IF(D93=0,"",'Ark1'!AF148)</f>
        <v>1.2210754769457628</v>
      </c>
      <c r="J93" s="114"/>
      <c r="K93" s="113">
        <f>+IF(D93=0,"",'Ark1'!S148)</f>
        <v>3.5710267229254566</v>
      </c>
      <c r="L93" s="26"/>
      <c r="M93" s="418"/>
      <c r="N93" s="414">
        <f>+IF(F93=0,"",'Ark1'!AR148)</f>
        <v>223.73940345368911</v>
      </c>
      <c r="O93" s="415">
        <f>+IF(F93=0,"",'Ark1'!AS148)</f>
        <v>26.18284273841542</v>
      </c>
      <c r="P93" s="411"/>
      <c r="Q93" s="113">
        <f>+IF(D93=0,"",'Ark1'!T148)</f>
        <v>7.8405594405594385</v>
      </c>
      <c r="R93" s="26"/>
      <c r="S93" s="115">
        <f>+IF(D93=0,"",'Ark1'!U148)</f>
        <v>292.32349650349619</v>
      </c>
      <c r="T93" s="128"/>
      <c r="U93" s="115">
        <f>+IF(D93=0,"",'Ark1'!W148)</f>
        <v>72.027972027972012</v>
      </c>
      <c r="V93" s="26"/>
      <c r="W93" s="115">
        <f>+IF(D93=0,"",'Ark1'!AG148)</f>
        <v>2193.3124018838303</v>
      </c>
      <c r="X93" s="26"/>
      <c r="Y93" s="115">
        <f>+IF(D93=0,"",'Ark1'!AH148)</f>
        <v>89.090909090909108</v>
      </c>
      <c r="Z93" s="115">
        <f>+IF(D93=0,"",'Ark1'!AI148)</f>
        <v>17.202797202797196</v>
      </c>
      <c r="AA93" s="115">
        <f>+IF(D93=0,"",'Ark1'!X148)</f>
        <v>15.664335664335663</v>
      </c>
      <c r="AB93" s="115">
        <f>+IF(D93=0,"",'Ark1'!Y148)</f>
        <v>60.481592937670719</v>
      </c>
      <c r="AC93" s="113">
        <f>+IF(D93=0,"",'Ark1'!Z148)</f>
        <v>1.7513847560523901</v>
      </c>
      <c r="AD93" s="113">
        <f>+IF(D93=0,"",'Ark1'!AA148)</f>
        <v>2.476695231037894</v>
      </c>
      <c r="AE93" s="115">
        <f t="shared" si="56"/>
        <v>133.27946180964477</v>
      </c>
      <c r="AF93" s="26"/>
      <c r="AK93"/>
      <c r="AM93"/>
      <c r="AO93"/>
      <c r="AR93"/>
      <c r="AW93"/>
      <c r="AY93"/>
      <c r="BC93"/>
      <c r="BE93"/>
      <c r="BF93"/>
      <c r="BH93"/>
    </row>
    <row r="94" spans="1:60" ht="15.6">
      <c r="A94" s="26"/>
      <c r="B94" s="393">
        <f>+'Ark1'!C149</f>
        <v>2023</v>
      </c>
      <c r="C94" s="91">
        <f>+'Ark1'!E149</f>
        <v>31</v>
      </c>
      <c r="D94" s="91">
        <f>+'Ark1'!Q149</f>
        <v>403</v>
      </c>
      <c r="E94" s="91"/>
      <c r="F94" s="115">
        <f>+IF(D94=0,"",'Ark1'!R149)</f>
        <v>716</v>
      </c>
      <c r="G94" s="26"/>
      <c r="H94" s="114">
        <f>+IF(D94=0,"",'Ark1'!AE149)</f>
        <v>1.2547315295107249</v>
      </c>
      <c r="I94" s="114">
        <f>+IF(D94=0,"",'Ark1'!AF149)</f>
        <v>1.261270641018148</v>
      </c>
      <c r="J94" s="114"/>
      <c r="K94" s="113">
        <f>+IF(D94=0,"",'Ark1'!S149)</f>
        <v>3.8541374474053289</v>
      </c>
      <c r="L94" s="26"/>
      <c r="M94" s="418"/>
      <c r="N94" s="414">
        <f>+IF(F94=0,"",'Ark1'!AR149)</f>
        <v>224.26636225266364</v>
      </c>
      <c r="O94" s="415">
        <f>+IF(F94=0,"",'Ark1'!AS149)</f>
        <v>27.033949806157757</v>
      </c>
      <c r="P94" s="411"/>
      <c r="Q94" s="113">
        <f>+IF(D94=0,"",'Ark1'!T149)</f>
        <v>8.13826815642458</v>
      </c>
      <c r="R94" s="26"/>
      <c r="S94" s="115">
        <f>+IF(D94=0,"",'Ark1'!U149)</f>
        <v>301.52444134078218</v>
      </c>
      <c r="T94" s="128"/>
      <c r="U94" s="115">
        <f>+IF(D94=0,"",'Ark1'!W149)</f>
        <v>74.022346368715077</v>
      </c>
      <c r="V94" s="26"/>
      <c r="W94" s="115">
        <f>+IF(D94=0,"",'Ark1'!AG149)</f>
        <v>2298.8995433789955</v>
      </c>
      <c r="X94" s="26"/>
      <c r="Y94" s="115">
        <f>+IF(D94=0,"",'Ark1'!AH149)</f>
        <v>91.759776536312884</v>
      </c>
      <c r="Z94" s="115">
        <f>+IF(D94=0,"",'Ark1'!AI149)</f>
        <v>21.229050279329606</v>
      </c>
      <c r="AA94" s="115">
        <f>+IF(D94=0,"",'Ark1'!X149)</f>
        <v>19.1340782122905</v>
      </c>
      <c r="AB94" s="115">
        <f>+IF(D94=0,"",'Ark1'!Y149)</f>
        <v>59.552546656168943</v>
      </c>
      <c r="AC94" s="113">
        <f>+IF(D94=0,"",'Ark1'!Z149)</f>
        <v>1.8179225543468305</v>
      </c>
      <c r="AD94" s="113">
        <f>+IF(D94=0,"",'Ark1'!AA149)</f>
        <v>2.533934894782647</v>
      </c>
      <c r="AE94" s="115">
        <f t="shared" si="56"/>
        <v>131.16033808836724</v>
      </c>
      <c r="AF94" s="26"/>
      <c r="AK94"/>
      <c r="AM94"/>
      <c r="AO94"/>
      <c r="AR94"/>
      <c r="AW94"/>
      <c r="AY94"/>
      <c r="BC94"/>
      <c r="BE94"/>
      <c r="BF94"/>
      <c r="BH94"/>
    </row>
    <row r="95" spans="1:60" ht="15.6">
      <c r="A95" s="26"/>
      <c r="B95" s="393">
        <f>+'Ark1'!C150</f>
        <v>2023</v>
      </c>
      <c r="C95" s="91">
        <f>+'Ark1'!E150</f>
        <v>32</v>
      </c>
      <c r="D95" s="91">
        <f>+'Ark1'!Q150</f>
        <v>456</v>
      </c>
      <c r="E95" s="91"/>
      <c r="F95" s="115">
        <f>+IF(D95=0,"",'Ark1'!R150)</f>
        <v>843</v>
      </c>
      <c r="G95" s="26"/>
      <c r="H95" s="114">
        <f>+IF(D95=0,"",'Ark1'!AE150)</f>
        <v>1.4772886583485212</v>
      </c>
      <c r="I95" s="114">
        <f>+IF(D95=0,"",'Ark1'!AF150)</f>
        <v>1.4565562067644315</v>
      </c>
      <c r="J95" s="114"/>
      <c r="K95" s="113">
        <f>+IF(D95=0,"",'Ark1'!S150)</f>
        <v>3.6181384248210007</v>
      </c>
      <c r="L95" s="26"/>
      <c r="M95" s="418"/>
      <c r="N95" s="414">
        <f>+IF(F95=0,"",'Ark1'!AR150)</f>
        <v>224.39522546419099</v>
      </c>
      <c r="O95" s="415">
        <f>+IF(F95=0,"",'Ark1'!AS150)</f>
        <v>26.320945595511741</v>
      </c>
      <c r="P95" s="411"/>
      <c r="Q95" s="113">
        <f>+IF(D95=0,"",'Ark1'!T150)</f>
        <v>7.8505338078291809</v>
      </c>
      <c r="R95" s="26"/>
      <c r="S95" s="115">
        <f>+IF(D95=0,"",'Ark1'!U150)</f>
        <v>295.75148279952583</v>
      </c>
      <c r="T95" s="128"/>
      <c r="U95" s="115">
        <f>+IF(D95=0,"",'Ark1'!W150)</f>
        <v>71.767497034400947</v>
      </c>
      <c r="V95" s="26"/>
      <c r="W95" s="115">
        <f>+IF(D95=0,"",'Ark1'!AG150)</f>
        <v>2220.9310344827595</v>
      </c>
      <c r="X95" s="26"/>
      <c r="Y95" s="115">
        <f>+IF(D95=0,"",'Ark1'!AH150)</f>
        <v>89.442467378410427</v>
      </c>
      <c r="Z95" s="115">
        <f>+IF(D95=0,"",'Ark1'!AI150)</f>
        <v>15.302491103202849</v>
      </c>
      <c r="AA95" s="115">
        <f>+IF(D95=0,"",'Ark1'!X150)</f>
        <v>16.014234875444846</v>
      </c>
      <c r="AB95" s="115">
        <f>+IF(D95=0,"",'Ark1'!Y150)</f>
        <v>60.692630362865685</v>
      </c>
      <c r="AC95" s="113">
        <f>+IF(D95=0,"",'Ark1'!Z150)</f>
        <v>1.7132342544096737</v>
      </c>
      <c r="AD95" s="113">
        <f>+IF(D95=0,"",'Ark1'!AA150)</f>
        <v>2.4313022104739166</v>
      </c>
      <c r="AE95" s="115">
        <f t="shared" si="56"/>
        <v>133.16554103104082</v>
      </c>
      <c r="AF95" s="26"/>
      <c r="AK95"/>
      <c r="AM95"/>
      <c r="AO95"/>
      <c r="AR95"/>
      <c r="AW95"/>
      <c r="AY95"/>
      <c r="BC95"/>
      <c r="BE95"/>
      <c r="BF95"/>
      <c r="BH95"/>
    </row>
    <row r="96" spans="1:60" ht="15.6">
      <c r="A96" s="26"/>
      <c r="B96" s="393">
        <f>+'Ark1'!C151</f>
        <v>2023</v>
      </c>
      <c r="C96" s="91">
        <f>+'Ark1'!E151</f>
        <v>33</v>
      </c>
      <c r="D96" s="91">
        <f>+'Ark1'!Q151</f>
        <v>489</v>
      </c>
      <c r="E96" s="91"/>
      <c r="F96" s="115">
        <f>+IF(D96=0,"",'Ark1'!R151)</f>
        <v>922</v>
      </c>
      <c r="G96" s="26"/>
      <c r="H96" s="114">
        <f>+IF(D96=0,"",'Ark1'!AE151)</f>
        <v>1.6157297069956544</v>
      </c>
      <c r="I96" s="114">
        <f>+IF(D96=0,"",'Ark1'!AF151)</f>
        <v>1.5897204332864345</v>
      </c>
      <c r="J96" s="114"/>
      <c r="K96" s="113">
        <f>+IF(D96=0,"",'Ark1'!S151)</f>
        <v>3.6135371179039306</v>
      </c>
      <c r="L96" s="26"/>
      <c r="M96" s="418"/>
      <c r="N96" s="414">
        <f>+IF(F96=0,"",'Ark1'!AR151)</f>
        <v>224.35280373831776</v>
      </c>
      <c r="O96" s="415">
        <f>+IF(F96=0,"",'Ark1'!AS151)</f>
        <v>26.159750360624081</v>
      </c>
      <c r="P96" s="411"/>
      <c r="Q96" s="113">
        <f>+IF(D96=0,"",'Ark1'!T151)</f>
        <v>7.7603036876355764</v>
      </c>
      <c r="R96" s="26"/>
      <c r="S96" s="115">
        <f>+IF(D96=0,"",'Ark1'!U151)</f>
        <v>295.13253796095432</v>
      </c>
      <c r="T96" s="128"/>
      <c r="U96" s="115">
        <f>+IF(D96=0,"",'Ark1'!W151)</f>
        <v>71.475054229934955</v>
      </c>
      <c r="V96" s="26"/>
      <c r="W96" s="115">
        <f>+IF(D96=0,"",'Ark1'!AG151)</f>
        <v>2222.5747663551406</v>
      </c>
      <c r="X96" s="26"/>
      <c r="Y96" s="115">
        <f>+IF(D96=0,"",'Ark1'!AH151)</f>
        <v>92.841648590021634</v>
      </c>
      <c r="Z96" s="115">
        <f>+IF(D96=0,"",'Ark1'!AI151)</f>
        <v>13.882863340563988</v>
      </c>
      <c r="AA96" s="115">
        <f>+IF(D96=0,"",'Ark1'!X151)</f>
        <v>14.20824295010846</v>
      </c>
      <c r="AB96" s="115">
        <f>+IF(D96=0,"",'Ark1'!Y151)</f>
        <v>52.33136229109757</v>
      </c>
      <c r="AC96" s="113">
        <f>+IF(D96=0,"",'Ark1'!Z151)</f>
        <v>1.4804753284608687</v>
      </c>
      <c r="AD96" s="113">
        <f>+IF(D96=0,"",'Ark1'!AA151)</f>
        <v>2.3835178605382499</v>
      </c>
      <c r="AE96" s="115">
        <f t="shared" ref="AE96:AE115" si="57">IF(D96=0,"",1000*S96/W96)</f>
        <v>132.78857585742773</v>
      </c>
      <c r="AF96" s="26"/>
      <c r="AK96"/>
      <c r="AM96"/>
      <c r="AO96"/>
      <c r="AR96"/>
      <c r="AW96"/>
      <c r="AY96"/>
      <c r="BC96"/>
      <c r="BE96"/>
      <c r="BF96"/>
      <c r="BH96"/>
    </row>
    <row r="97" spans="1:60" ht="15.6">
      <c r="A97" s="26"/>
      <c r="B97" s="393">
        <f>+'Ark1'!C152</f>
        <v>2023</v>
      </c>
      <c r="C97" s="91">
        <f>+'Ark1'!E152</f>
        <v>34</v>
      </c>
      <c r="D97" s="91">
        <f>+'Ark1'!Q152</f>
        <v>460</v>
      </c>
      <c r="E97" s="91"/>
      <c r="F97" s="115">
        <f>+IF(D97=0,"",'Ark1'!R152)</f>
        <v>831</v>
      </c>
      <c r="G97" s="26"/>
      <c r="H97" s="114">
        <f>+IF(D97=0,"",'Ark1'!AE152)</f>
        <v>1.4562596383008548</v>
      </c>
      <c r="I97" s="114">
        <f>+IF(D97=0,"",'Ark1'!AF152)</f>
        <v>1.4045733355688732</v>
      </c>
      <c r="J97" s="114"/>
      <c r="K97" s="113">
        <f>+IF(D97=0,"",'Ark1'!S152)</f>
        <v>3.519370460048425</v>
      </c>
      <c r="L97" s="26"/>
      <c r="M97" s="418"/>
      <c r="N97" s="414">
        <f>+IF(F97=0,"",'Ark1'!AR152)</f>
        <v>223.70810810810812</v>
      </c>
      <c r="O97" s="415">
        <f>+IF(F97=0,"",'Ark1'!AS152)</f>
        <v>26.044929751549745</v>
      </c>
      <c r="P97" s="411"/>
      <c r="Q97" s="113">
        <f>+IF(D97=0,"",'Ark1'!T152)</f>
        <v>7.5559566787003618</v>
      </c>
      <c r="R97" s="26"/>
      <c r="S97" s="115">
        <f>+IF(D97=0,"",'Ark1'!U152)</f>
        <v>289.31480144404321</v>
      </c>
      <c r="T97" s="128"/>
      <c r="U97" s="115">
        <f>+IF(D97=0,"",'Ark1'!W152)</f>
        <v>64.380264741275553</v>
      </c>
      <c r="V97" s="26"/>
      <c r="W97" s="115">
        <f>+IF(D97=0,"",'Ark1'!AG152)</f>
        <v>2281.8783783783779</v>
      </c>
      <c r="X97" s="26"/>
      <c r="Y97" s="115">
        <f>+IF(D97=0,"",'Ark1'!AH152)</f>
        <v>89.049338146811053</v>
      </c>
      <c r="Z97" s="115">
        <f>+IF(D97=0,"",'Ark1'!AI152)</f>
        <v>17.809867629362213</v>
      </c>
      <c r="AA97" s="115">
        <f>+IF(D97=0,"",'Ark1'!X152)</f>
        <v>13.357400722021657</v>
      </c>
      <c r="AB97" s="115">
        <f>+IF(D97=0,"",'Ark1'!Y152)</f>
        <v>58.732107016825715</v>
      </c>
      <c r="AC97" s="113">
        <f>+IF(D97=0,"",'Ark1'!Z152)</f>
        <v>1.6966946809930563</v>
      </c>
      <c r="AD97" s="113">
        <f>+IF(D97=0,"",'Ark1'!AA152)</f>
        <v>2.5051446498226042</v>
      </c>
      <c r="AE97" s="115">
        <f t="shared" si="57"/>
        <v>126.78800245683797</v>
      </c>
      <c r="AF97" s="26"/>
      <c r="AK97"/>
      <c r="AM97"/>
      <c r="AO97"/>
      <c r="AR97"/>
      <c r="AW97"/>
      <c r="AY97"/>
      <c r="BC97"/>
      <c r="BE97"/>
      <c r="BF97"/>
      <c r="BH97"/>
    </row>
    <row r="98" spans="1:60" ht="15.6">
      <c r="A98" s="26"/>
      <c r="B98" s="393">
        <f>+'Ark1'!C153</f>
        <v>2023</v>
      </c>
      <c r="C98" s="91">
        <f>+'Ark1'!E153</f>
        <v>35</v>
      </c>
      <c r="D98" s="91">
        <f>+'Ark1'!Q153</f>
        <v>469</v>
      </c>
      <c r="E98" s="91"/>
      <c r="F98" s="115">
        <f>+IF(D98=0,"",'Ark1'!R153)</f>
        <v>869</v>
      </c>
      <c r="G98" s="26"/>
      <c r="H98" s="114">
        <f>+IF(D98=0,"",'Ark1'!AE153)</f>
        <v>1.5228515351184631</v>
      </c>
      <c r="I98" s="114">
        <f>+IF(D98=0,"",'Ark1'!AF153)</f>
        <v>1.47696517542384</v>
      </c>
      <c r="J98" s="114"/>
      <c r="K98" s="113">
        <f>+IF(D98=0,"",'Ark1'!S153)</f>
        <v>3.5057870370370368</v>
      </c>
      <c r="L98" s="26"/>
      <c r="M98" s="418"/>
      <c r="N98" s="414">
        <f>+IF(F98=0,"",'Ark1'!AR153)</f>
        <v>224.24937965260543</v>
      </c>
      <c r="O98" s="415">
        <f>+IF(F98=0,"",'Ark1'!AS153)</f>
        <v>25.943448119497191</v>
      </c>
      <c r="P98" s="411"/>
      <c r="Q98" s="113">
        <f>+IF(D98=0,"",'Ark1'!T153)</f>
        <v>7.6478711162255486</v>
      </c>
      <c r="R98" s="26"/>
      <c r="S98" s="115">
        <f>+IF(D98=0,"",'Ark1'!U153)</f>
        <v>290.92278481012681</v>
      </c>
      <c r="T98" s="128"/>
      <c r="U98" s="115">
        <f>+IF(D98=0,"",'Ark1'!W153)</f>
        <v>69.04487917146146</v>
      </c>
      <c r="V98" s="26"/>
      <c r="W98" s="115">
        <f>+IF(D98=0,"",'Ark1'!AG153)</f>
        <v>2193.1439205955335</v>
      </c>
      <c r="X98" s="26"/>
      <c r="Y98" s="115">
        <f>+IF(D98=0,"",'Ark1'!AH153)</f>
        <v>92.750287686996515</v>
      </c>
      <c r="Z98" s="115">
        <f>+IF(D98=0,"",'Ark1'!AI153)</f>
        <v>16.455696202531644</v>
      </c>
      <c r="AA98" s="115">
        <f>+IF(D98=0,"",'Ark1'!X153)</f>
        <v>12.428078250863065</v>
      </c>
      <c r="AB98" s="115">
        <f>+IF(D98=0,"",'Ark1'!Y153)</f>
        <v>52.316564614816251</v>
      </c>
      <c r="AC98" s="113">
        <f>+IF(D98=0,"",'Ark1'!Z153)</f>
        <v>1.5672564225362251</v>
      </c>
      <c r="AD98" s="113">
        <f>+IF(D98=0,"",'Ark1'!AA153)</f>
        <v>2.3375280683139121</v>
      </c>
      <c r="AE98" s="115">
        <f t="shared" si="57"/>
        <v>132.65102307154046</v>
      </c>
      <c r="AF98" s="26"/>
      <c r="AK98"/>
      <c r="AM98"/>
      <c r="AO98"/>
      <c r="AR98"/>
      <c r="AW98"/>
      <c r="AY98"/>
      <c r="BC98"/>
      <c r="BE98"/>
      <c r="BF98"/>
      <c r="BH98"/>
    </row>
    <row r="99" spans="1:60" ht="15.6">
      <c r="A99" s="26"/>
      <c r="B99" s="393">
        <f>+'Ark1'!C154</f>
        <v>2023</v>
      </c>
      <c r="C99" s="91">
        <f>+'Ark1'!E154</f>
        <v>36</v>
      </c>
      <c r="D99" s="91">
        <f>+'Ark1'!Q154</f>
        <v>438</v>
      </c>
      <c r="E99" s="91"/>
      <c r="F99" s="115">
        <f>+IF(D99=0,"",'Ark1'!R154)</f>
        <v>765</v>
      </c>
      <c r="G99" s="26"/>
      <c r="H99" s="114">
        <f>+IF(D99=0,"",'Ark1'!AE154)</f>
        <v>1.3406000280386936</v>
      </c>
      <c r="I99" s="114">
        <f>+IF(D99=0,"",'Ark1'!AF154)</f>
        <v>1.2961856694420608</v>
      </c>
      <c r="J99" s="114"/>
      <c r="K99" s="113">
        <f>+IF(D99=0,"",'Ark1'!S154)</f>
        <v>3.4638633377135353</v>
      </c>
      <c r="L99" s="26"/>
      <c r="M99" s="418"/>
      <c r="N99" s="414">
        <f>+IF(F99=0,"",'Ark1'!AR154)</f>
        <v>223.98444130127297</v>
      </c>
      <c r="O99" s="415">
        <f>+IF(F99=0,"",'Ark1'!AS154)</f>
        <v>25.965446800960393</v>
      </c>
      <c r="P99" s="411"/>
      <c r="Q99" s="113">
        <f>+IF(D99=0,"",'Ark1'!T154)</f>
        <v>7.6457516339869276</v>
      </c>
      <c r="R99" s="26"/>
      <c r="S99" s="115">
        <f>+IF(D99=0,"",'Ark1'!U154)</f>
        <v>290.02339869281076</v>
      </c>
      <c r="T99" s="128"/>
      <c r="U99" s="115">
        <f>+IF(D99=0,"",'Ark1'!W154)</f>
        <v>68.627450980392183</v>
      </c>
      <c r="V99" s="26"/>
      <c r="W99" s="115">
        <f>+IF(D99=0,"",'Ark1'!AG154)</f>
        <v>2210.0919377652049</v>
      </c>
      <c r="X99" s="26"/>
      <c r="Y99" s="115">
        <f>+IF(D99=0,"",'Ark1'!AH154)</f>
        <v>92.287581699346433</v>
      </c>
      <c r="Z99" s="115">
        <f>+IF(D99=0,"",'Ark1'!AI154)</f>
        <v>14.509803921568627</v>
      </c>
      <c r="AA99" s="115">
        <f>+IF(D99=0,"",'Ark1'!X154)</f>
        <v>11.503267973856209</v>
      </c>
      <c r="AB99" s="115">
        <f>+IF(D99=0,"",'Ark1'!Y154)</f>
        <v>51.658679599764866</v>
      </c>
      <c r="AC99" s="113">
        <f>+IF(D99=0,"",'Ark1'!Z154)</f>
        <v>1.481591991720943</v>
      </c>
      <c r="AD99" s="113">
        <f>+IF(D99=0,"",'Ark1'!AA154)</f>
        <v>2.2697207489432714</v>
      </c>
      <c r="AE99" s="115">
        <f t="shared" si="57"/>
        <v>131.22684795912872</v>
      </c>
      <c r="AF99" s="26"/>
      <c r="AK99"/>
      <c r="AM99"/>
      <c r="AO99"/>
      <c r="AR99"/>
      <c r="AW99"/>
      <c r="AY99"/>
      <c r="BC99"/>
      <c r="BE99"/>
      <c r="BF99"/>
      <c r="BH99"/>
    </row>
    <row r="100" spans="1:60" ht="15.6">
      <c r="A100" s="26"/>
      <c r="B100" s="393">
        <f>+'Ark1'!C155</f>
        <v>2023</v>
      </c>
      <c r="C100" s="91">
        <f>+'Ark1'!E155</f>
        <v>37</v>
      </c>
      <c r="D100" s="91">
        <f>+'Ark1'!Q155</f>
        <v>475</v>
      </c>
      <c r="E100" s="91"/>
      <c r="F100" s="115">
        <f>+IF(D100=0,"",'Ark1'!R155)</f>
        <v>925</v>
      </c>
      <c r="G100" s="26"/>
      <c r="H100" s="114">
        <f>+IF(D100=0,"",'Ark1'!AE155)</f>
        <v>1.6209869620075705</v>
      </c>
      <c r="I100" s="114">
        <f>+IF(D100=0,"",'Ark1'!AF155)</f>
        <v>1.5866993988261788</v>
      </c>
      <c r="J100" s="114"/>
      <c r="K100" s="113">
        <f>+IF(D100=0,"",'Ark1'!S155)</f>
        <v>3.6221498371335503</v>
      </c>
      <c r="L100" s="26"/>
      <c r="M100" s="418"/>
      <c r="N100" s="414">
        <f>+IF(F100=0,"",'Ark1'!AR155)</f>
        <v>223.97474167623432</v>
      </c>
      <c r="O100" s="415">
        <f>+IF(F100=0,"",'Ark1'!AS155)</f>
        <v>26.297337337829703</v>
      </c>
      <c r="P100" s="411"/>
      <c r="Q100" s="113">
        <f>+IF(D100=0,"",'Ark1'!T155)</f>
        <v>7.6054054054054046</v>
      </c>
      <c r="R100" s="26"/>
      <c r="S100" s="115">
        <f>+IF(D100=0,"",'Ark1'!U155)</f>
        <v>293.61631351351394</v>
      </c>
      <c r="T100" s="128"/>
      <c r="U100" s="115">
        <f>+IF(D100=0,"",'Ark1'!W155)</f>
        <v>67.459459459459438</v>
      </c>
      <c r="V100" s="26"/>
      <c r="W100" s="115">
        <f>+IF(D100=0,"",'Ark1'!AG155)</f>
        <v>2229.5166475315723</v>
      </c>
      <c r="X100" s="26"/>
      <c r="Y100" s="115">
        <f>+IF(D100=0,"",'Ark1'!AH155)</f>
        <v>94.162162162162176</v>
      </c>
      <c r="Z100" s="115">
        <f>+IF(D100=0,"",'Ark1'!AI155)</f>
        <v>18.378378378378379</v>
      </c>
      <c r="AA100" s="115">
        <f>+IF(D100=0,"",'Ark1'!X155)</f>
        <v>15.783783783783782</v>
      </c>
      <c r="AB100" s="115">
        <f>+IF(D100=0,"",'Ark1'!Y155)</f>
        <v>55.79596724678413</v>
      </c>
      <c r="AC100" s="113">
        <f>+IF(D100=0,"",'Ark1'!Z155)</f>
        <v>1.6970652778704169</v>
      </c>
      <c r="AD100" s="113">
        <f>+IF(D100=0,"",'Ark1'!AA155)</f>
        <v>2.4488216632391095</v>
      </c>
      <c r="AE100" s="115">
        <f t="shared" si="57"/>
        <v>131.69505320294138</v>
      </c>
      <c r="AF100" s="26"/>
      <c r="AK100"/>
      <c r="AM100"/>
      <c r="AO100"/>
      <c r="AR100"/>
      <c r="AW100"/>
      <c r="AY100"/>
      <c r="BC100"/>
      <c r="BE100"/>
      <c r="BF100"/>
      <c r="BH100"/>
    </row>
    <row r="101" spans="1:60" ht="15.6">
      <c r="A101" s="26"/>
      <c r="B101" s="393">
        <f>+'Ark1'!C156</f>
        <v>2023</v>
      </c>
      <c r="C101" s="91">
        <f>+'Ark1'!E156</f>
        <v>38</v>
      </c>
      <c r="D101" s="91">
        <f>+'Ark1'!Q156</f>
        <v>518</v>
      </c>
      <c r="E101" s="91"/>
      <c r="F101" s="115">
        <f>+IF(D101=0,"",'Ark1'!R156)</f>
        <v>1016</v>
      </c>
      <c r="G101" s="26"/>
      <c r="H101" s="114">
        <f>+IF(D101=0,"",'Ark1'!AE156)</f>
        <v>1.7804570307023695</v>
      </c>
      <c r="I101" s="114">
        <f>+IF(D101=0,"",'Ark1'!AF156)</f>
        <v>1.7560698274605957</v>
      </c>
      <c r="J101" s="114"/>
      <c r="K101" s="113">
        <f>+IF(D101=0,"",'Ark1'!S156)</f>
        <v>3.6689860834990049</v>
      </c>
      <c r="L101" s="26"/>
      <c r="M101" s="418"/>
      <c r="N101" s="414">
        <f>+IF(F101=0,"",'Ark1'!AR156)</f>
        <v>224.11914893617032</v>
      </c>
      <c r="O101" s="415">
        <f>+IF(F101=0,"",'Ark1'!AS156)</f>
        <v>26.413845492139483</v>
      </c>
      <c r="P101" s="411"/>
      <c r="Q101" s="113">
        <f>+IF(D101=0,"",'Ark1'!T156)</f>
        <v>7.5669291338582703</v>
      </c>
      <c r="R101" s="26"/>
      <c r="S101" s="115">
        <f>+IF(D101=0,"",'Ark1'!U156)</f>
        <v>295.85255905511821</v>
      </c>
      <c r="T101" s="128"/>
      <c r="U101" s="115">
        <f>+IF(D101=0,"",'Ark1'!W156)</f>
        <v>67.814960629921259</v>
      </c>
      <c r="V101" s="26"/>
      <c r="W101" s="115">
        <f>+IF(D101=0,"",'Ark1'!AG156)</f>
        <v>2255.5861702127654</v>
      </c>
      <c r="X101" s="26"/>
      <c r="Y101" s="115">
        <f>+IF(D101=0,"",'Ark1'!AH156)</f>
        <v>92.421259842519675</v>
      </c>
      <c r="Z101" s="115">
        <f>+IF(D101=0,"",'Ark1'!AI156)</f>
        <v>19.586614173228355</v>
      </c>
      <c r="AA101" s="115">
        <f>+IF(D101=0,"",'Ark1'!X156)</f>
        <v>15.354330708661411</v>
      </c>
      <c r="AB101" s="115">
        <f>+IF(D101=0,"",'Ark1'!Y156)</f>
        <v>54.330686697972446</v>
      </c>
      <c r="AC101" s="113">
        <f>+IF(D101=0,"",'Ark1'!Z156)</f>
        <v>1.5541909866640051</v>
      </c>
      <c r="AD101" s="113">
        <f>+IF(D101=0,"",'Ark1'!AA156)</f>
        <v>2.4104939578771485</v>
      </c>
      <c r="AE101" s="115">
        <f t="shared" si="57"/>
        <v>131.16437889278728</v>
      </c>
      <c r="AF101" s="26"/>
      <c r="AK101"/>
      <c r="AM101"/>
      <c r="AO101"/>
      <c r="AR101"/>
      <c r="AW101"/>
      <c r="AY101"/>
      <c r="BC101"/>
      <c r="BE101"/>
      <c r="BF101"/>
      <c r="BH101"/>
    </row>
    <row r="102" spans="1:60" ht="15.6">
      <c r="A102" s="26"/>
      <c r="B102" s="393">
        <f>+'Ark1'!C157</f>
        <v>2023</v>
      </c>
      <c r="C102" s="91">
        <f>+'Ark1'!E157</f>
        <v>39</v>
      </c>
      <c r="D102" s="91">
        <f>+'Ark1'!Q157</f>
        <v>471</v>
      </c>
      <c r="E102" s="91"/>
      <c r="F102" s="115">
        <f>+IF(D102=0,"",'Ark1'!R157)</f>
        <v>944</v>
      </c>
      <c r="G102" s="26"/>
      <c r="H102" s="114">
        <f>+IF(D102=0,"",'Ark1'!AE157)</f>
        <v>1.6542829104163743</v>
      </c>
      <c r="I102" s="114">
        <f>+IF(D102=0,"",'Ark1'!AF157)</f>
        <v>1.6149859816809349</v>
      </c>
      <c r="J102" s="114"/>
      <c r="K102" s="113">
        <f>+IF(D102=0,"",'Ark1'!S157)</f>
        <v>3.6457446808510632</v>
      </c>
      <c r="L102" s="26"/>
      <c r="M102" s="418"/>
      <c r="N102" s="414">
        <f>+IF(F102=0,"",'Ark1'!AR157)</f>
        <v>223.47144456886895</v>
      </c>
      <c r="O102" s="415">
        <f>+IF(F102=0,"",'Ark1'!AS157)</f>
        <v>26.35120559377193</v>
      </c>
      <c r="P102" s="411"/>
      <c r="Q102" s="113">
        <f>+IF(D102=0,"",'Ark1'!T157)</f>
        <v>7.583686440677968</v>
      </c>
      <c r="R102" s="26"/>
      <c r="S102" s="115">
        <f>+IF(D102=0,"",'Ark1'!U157)</f>
        <v>292.83569915254242</v>
      </c>
      <c r="T102" s="128"/>
      <c r="U102" s="115">
        <f>+IF(D102=0,"",'Ark1'!W157)</f>
        <v>65.042372881355931</v>
      </c>
      <c r="V102" s="26"/>
      <c r="W102" s="115">
        <f>+IF(D102=0,"",'Ark1'!AG157)</f>
        <v>2191.6326987681969</v>
      </c>
      <c r="X102" s="26"/>
      <c r="Y102" s="115">
        <f>+IF(D102=0,"",'Ark1'!AH157)</f>
        <v>94.597457627118644</v>
      </c>
      <c r="Z102" s="115">
        <f>+IF(D102=0,"",'Ark1'!AI157)</f>
        <v>19.385593220338983</v>
      </c>
      <c r="AA102" s="115">
        <f>+IF(D102=0,"",'Ark1'!X157)</f>
        <v>14.194915254237296</v>
      </c>
      <c r="AB102" s="115">
        <f>+IF(D102=0,"",'Ark1'!Y157)</f>
        <v>59.454811630297534</v>
      </c>
      <c r="AC102" s="113">
        <f>+IF(D102=0,"",'Ark1'!Z157)</f>
        <v>1.7429844734215361</v>
      </c>
      <c r="AD102" s="113">
        <f>+IF(D102=0,"",'Ark1'!AA157)</f>
        <v>2.5725467108775022</v>
      </c>
      <c r="AE102" s="115">
        <f t="shared" si="57"/>
        <v>133.61531762011498</v>
      </c>
      <c r="AF102" s="26"/>
      <c r="AK102"/>
      <c r="AM102"/>
      <c r="AO102"/>
      <c r="AR102"/>
      <c r="AW102"/>
      <c r="AY102"/>
      <c r="BC102"/>
      <c r="BE102"/>
      <c r="BF102"/>
      <c r="BH102"/>
    </row>
    <row r="103" spans="1:60" ht="15.6">
      <c r="A103" s="26"/>
      <c r="B103" s="393">
        <f>+'Ark1'!C158</f>
        <v>2023</v>
      </c>
      <c r="C103" s="91">
        <f>+'Ark1'!E158</f>
        <v>40</v>
      </c>
      <c r="D103" s="91">
        <f>+'Ark1'!Q158</f>
        <v>922</v>
      </c>
      <c r="E103" s="91"/>
      <c r="F103" s="115">
        <f>+IF(D103=0,"",'Ark1'!R158)</f>
        <v>2241</v>
      </c>
      <c r="G103" s="26"/>
      <c r="H103" s="114">
        <f>+IF(D103=0,"",'Ark1'!AE158)</f>
        <v>3.9271694939015847</v>
      </c>
      <c r="I103" s="114">
        <f>+IF(D103=0,"",'Ark1'!AF158)</f>
        <v>3.8569071578331529</v>
      </c>
      <c r="J103" s="114"/>
      <c r="K103" s="113">
        <f>+IF(D103=0,"",'Ark1'!S158)</f>
        <v>4</v>
      </c>
      <c r="L103" s="26"/>
      <c r="M103" s="418"/>
      <c r="N103" s="414">
        <f>+IF(F103=0,"",'Ark1'!AR158)</f>
        <v>221.37650882079848</v>
      </c>
      <c r="O103" s="415">
        <f>+IF(F103=0,"",'Ark1'!AS158)</f>
        <v>27.218570914843298</v>
      </c>
      <c r="P103" s="411"/>
      <c r="Q103" s="113">
        <f>+IF(D103=0,"",'Ark1'!T158)</f>
        <v>7.727800089245874</v>
      </c>
      <c r="R103" s="26"/>
      <c r="S103" s="115">
        <f>+IF(D103=0,"",'Ark1'!U158)</f>
        <v>294.59446675591306</v>
      </c>
      <c r="T103" s="128"/>
      <c r="U103" s="115">
        <f>+IF(D103=0,"",'Ark1'!W158)</f>
        <v>66.398929049531475</v>
      </c>
      <c r="V103" s="26"/>
      <c r="W103" s="115">
        <f>+IF(D103=0,"",'Ark1'!AG158)</f>
        <v>2384.1095636025998</v>
      </c>
      <c r="X103" s="26"/>
      <c r="Y103" s="115">
        <f>+IF(D103=0,"",'Ark1'!AH158)</f>
        <v>96.073181615350322</v>
      </c>
      <c r="Z103" s="115">
        <f>+IF(D103=0,"",'Ark1'!AI158)</f>
        <v>37.12628290941543</v>
      </c>
      <c r="AA103" s="115">
        <f>+IF(D103=0,"",'Ark1'!X158)</f>
        <v>17.402945113788487</v>
      </c>
      <c r="AB103" s="115">
        <f>+IF(D103=0,"",'Ark1'!Y158)</f>
        <v>62.214246613249678</v>
      </c>
      <c r="AC103" s="113">
        <f>+IF(D103=0,"",'Ark1'!Z158)</f>
        <v>1.8708883223434121</v>
      </c>
      <c r="AD103" s="113">
        <f>+IF(D103=0,"",'Ark1'!AA158)</f>
        <v>2.6141036189626834</v>
      </c>
      <c r="AE103" s="115">
        <f t="shared" si="57"/>
        <v>123.56582568745492</v>
      </c>
      <c r="AF103" s="26"/>
      <c r="AK103"/>
      <c r="AM103"/>
      <c r="AO103"/>
      <c r="AR103"/>
      <c r="AW103"/>
      <c r="AY103"/>
      <c r="BC103"/>
      <c r="BE103"/>
      <c r="BF103"/>
      <c r="BH103"/>
    </row>
    <row r="104" spans="1:60" ht="15.6">
      <c r="A104" s="26"/>
      <c r="B104" s="393">
        <f>+'Ark1'!C159</f>
        <v>2023</v>
      </c>
      <c r="C104" s="91">
        <f>+'Ark1'!E159</f>
        <v>41</v>
      </c>
      <c r="D104" s="91">
        <f>+'Ark1'!Q159</f>
        <v>939</v>
      </c>
      <c r="E104" s="91"/>
      <c r="F104" s="115">
        <f>+IF(D104=0,"",'Ark1'!R159)</f>
        <v>2279</v>
      </c>
      <c r="G104" s="26"/>
      <c r="H104" s="114">
        <f>+IF(D104=0,"",'Ark1'!AE159)</f>
        <v>3.9937613907191927</v>
      </c>
      <c r="I104" s="114">
        <f>+IF(D104=0,"",'Ark1'!AF159)</f>
        <v>3.9768050289329953</v>
      </c>
      <c r="J104" s="114"/>
      <c r="K104" s="113">
        <f>+IF(D104=0,"",'Ark1'!S159)</f>
        <v>4.0492307692307685</v>
      </c>
      <c r="L104" s="26"/>
      <c r="M104" s="418"/>
      <c r="N104" s="414">
        <f>+IF(F104=0,"",'Ark1'!AR159)</f>
        <v>221.76027397260276</v>
      </c>
      <c r="O104" s="415">
        <f>+IF(F104=0,"",'Ark1'!AS159)</f>
        <v>27.394160224124604</v>
      </c>
      <c r="P104" s="411"/>
      <c r="Q104" s="113">
        <f>+IF(D104=0,"",'Ark1'!T159)</f>
        <v>7.8293111013602434</v>
      </c>
      <c r="R104" s="26"/>
      <c r="S104" s="115">
        <f>+IF(D104=0,"",'Ark1'!U159)</f>
        <v>298.68762615182135</v>
      </c>
      <c r="T104" s="128"/>
      <c r="U104" s="115">
        <f>+IF(D104=0,"",'Ark1'!W159)</f>
        <v>68.056164984642407</v>
      </c>
      <c r="V104" s="26"/>
      <c r="W104" s="115">
        <f>+IF(D104=0,"",'Ark1'!AG159)</f>
        <v>2298.8091324200914</v>
      </c>
      <c r="X104" s="26"/>
      <c r="Y104" s="115">
        <f>+IF(D104=0,"",'Ark1'!AH159)</f>
        <v>96.094778411584016</v>
      </c>
      <c r="Z104" s="115">
        <f>+IF(D104=0,"",'Ark1'!AI159)</f>
        <v>36.463361123299691</v>
      </c>
      <c r="AA104" s="115">
        <f>+IF(D104=0,"",'Ark1'!X159)</f>
        <v>19.262834576568672</v>
      </c>
      <c r="AB104" s="115">
        <f>+IF(D104=0,"",'Ark1'!Y159)</f>
        <v>61.235319169243162</v>
      </c>
      <c r="AC104" s="113">
        <f>+IF(D104=0,"",'Ark1'!Z159)</f>
        <v>1.8204750686160152</v>
      </c>
      <c r="AD104" s="113">
        <f>+IF(D104=0,"",'Ark1'!AA159)</f>
        <v>2.6450548309150834</v>
      </c>
      <c r="AE104" s="115">
        <f t="shared" si="57"/>
        <v>129.93145970208295</v>
      </c>
      <c r="AF104" s="26"/>
      <c r="AK104"/>
      <c r="AM104"/>
      <c r="AO104"/>
      <c r="AR104"/>
      <c r="AW104"/>
      <c r="AY104"/>
      <c r="BC104"/>
      <c r="BE104"/>
      <c r="BF104"/>
      <c r="BH104"/>
    </row>
    <row r="105" spans="1:60" ht="15.6">
      <c r="A105" s="26"/>
      <c r="B105" s="393">
        <f>+'Ark1'!C160</f>
        <v>2023</v>
      </c>
      <c r="C105" s="91">
        <f>+'Ark1'!E160</f>
        <v>42</v>
      </c>
      <c r="D105" s="91">
        <f>+'Ark1'!Q160</f>
        <v>855</v>
      </c>
      <c r="E105" s="91"/>
      <c r="F105" s="115">
        <f>+IF(D105=0,"",'Ark1'!R160)</f>
        <v>2036</v>
      </c>
      <c r="G105" s="26"/>
      <c r="H105" s="114">
        <f>+IF(D105=0,"",'Ark1'!AE160)</f>
        <v>3.5679237347539594</v>
      </c>
      <c r="I105" s="114">
        <f>+IF(D105=0,"",'Ark1'!AF160)</f>
        <v>3.502636812870068</v>
      </c>
      <c r="J105" s="114"/>
      <c r="K105" s="113">
        <f>+IF(D105=0,"",'Ark1'!S160)</f>
        <v>3.9685039370078745</v>
      </c>
      <c r="L105" s="26"/>
      <c r="M105" s="418"/>
      <c r="N105" s="414">
        <f>+IF(F105=0,"",'Ark1'!AR160)</f>
        <v>221.39090444557999</v>
      </c>
      <c r="O105" s="415">
        <f>+IF(F105=0,"",'Ark1'!AS160)</f>
        <v>27.100151616312271</v>
      </c>
      <c r="P105" s="411"/>
      <c r="Q105" s="113">
        <f>+IF(D105=0,"",'Ark1'!T160)</f>
        <v>7.8722986247544195</v>
      </c>
      <c r="R105" s="26"/>
      <c r="S105" s="115">
        <f>+IF(D105=0,"",'Ark1'!U160)</f>
        <v>294.47239685658167</v>
      </c>
      <c r="T105" s="128"/>
      <c r="U105" s="115">
        <f>+IF(D105=0,"",'Ark1'!W160)</f>
        <v>69.253438113948917</v>
      </c>
      <c r="V105" s="26"/>
      <c r="W105" s="115">
        <f>+IF(D105=0,"",'Ark1'!AG160)</f>
        <v>2337.0705160960661</v>
      </c>
      <c r="X105" s="26"/>
      <c r="Y105" s="115">
        <f>+IF(D105=0,"",'Ark1'!AH160)</f>
        <v>96.119842829076646</v>
      </c>
      <c r="Z105" s="115">
        <f>+IF(D105=0,"",'Ark1'!AI160)</f>
        <v>36.247544204322203</v>
      </c>
      <c r="AA105" s="115">
        <f>+IF(D105=0,"",'Ark1'!X160)</f>
        <v>17.092337917485278</v>
      </c>
      <c r="AB105" s="115">
        <f>+IF(D105=0,"",'Ark1'!Y160)</f>
        <v>59.677166065906839</v>
      </c>
      <c r="AC105" s="113">
        <f>+IF(D105=0,"",'Ark1'!Z160)</f>
        <v>1.7426506014829468</v>
      </c>
      <c r="AD105" s="113">
        <f>+IF(D105=0,"",'Ark1'!AA160)</f>
        <v>2.5912423955457249</v>
      </c>
      <c r="AE105" s="115">
        <f t="shared" si="57"/>
        <v>126.00064689039844</v>
      </c>
      <c r="AF105" s="26"/>
      <c r="AK105"/>
      <c r="AM105"/>
      <c r="AO105"/>
      <c r="AR105"/>
      <c r="AW105"/>
      <c r="AY105"/>
      <c r="BC105"/>
      <c r="BE105"/>
      <c r="BF105"/>
      <c r="BH105"/>
    </row>
    <row r="106" spans="1:60" ht="15.6">
      <c r="A106" s="26"/>
      <c r="B106" s="393">
        <f>+'Ark1'!C161</f>
        <v>2023</v>
      </c>
      <c r="C106" s="91">
        <f>+'Ark1'!E161</f>
        <v>43</v>
      </c>
      <c r="D106" s="91">
        <f>+'Ark1'!Q161</f>
        <v>878</v>
      </c>
      <c r="E106" s="91"/>
      <c r="F106" s="115">
        <f>+IF(D106=0,"",'Ark1'!R161)</f>
        <v>2141</v>
      </c>
      <c r="G106" s="26"/>
      <c r="H106" s="114">
        <f>+IF(D106=0,"",'Ark1'!AE161)</f>
        <v>3.7519276601710358</v>
      </c>
      <c r="I106" s="114">
        <f>+IF(D106=0,"",'Ark1'!AF161)</f>
        <v>3.807141382763501</v>
      </c>
      <c r="J106" s="114"/>
      <c r="K106" s="113">
        <f>+IF(D106=0,"",'Ark1'!S161)</f>
        <v>4.2812353766963041</v>
      </c>
      <c r="L106" s="26"/>
      <c r="M106" s="418"/>
      <c r="N106" s="414">
        <f>+IF(F106=0,"",'Ark1'!AR161)</f>
        <v>221.68359375</v>
      </c>
      <c r="O106" s="415">
        <f>+IF(F106=0,"",'Ark1'!AS161)</f>
        <v>28.033421018192087</v>
      </c>
      <c r="P106" s="411"/>
      <c r="Q106" s="113">
        <f>+IF(D106=0,"",'Ark1'!T161)</f>
        <v>8.1177020084072868</v>
      </c>
      <c r="R106" s="26"/>
      <c r="S106" s="115">
        <f>+IF(D106=0,"",'Ark1'!U161)</f>
        <v>304.37543204110261</v>
      </c>
      <c r="T106" s="128"/>
      <c r="U106" s="115">
        <f>+IF(D106=0,"",'Ark1'!W161)</f>
        <v>73.14339093881361</v>
      </c>
      <c r="V106" s="26"/>
      <c r="W106" s="115">
        <f>+IF(D106=0,"",'Ark1'!AG161)</f>
        <v>2327.5107421875</v>
      </c>
      <c r="X106" s="26"/>
      <c r="Y106" s="115">
        <f>+IF(D106=0,"",'Ark1'!AH161)</f>
        <v>95.609528257823442</v>
      </c>
      <c r="Z106" s="115">
        <f>+IF(D106=0,"",'Ark1'!AI161)</f>
        <v>41.05558150397011</v>
      </c>
      <c r="AA106" s="115">
        <f>+IF(D106=0,"",'Ark1'!X161)</f>
        <v>21.952358710882756</v>
      </c>
      <c r="AB106" s="115">
        <f>+IF(D106=0,"",'Ark1'!Y161)</f>
        <v>63.436911209077273</v>
      </c>
      <c r="AC106" s="113">
        <f>+IF(D106=0,"",'Ark1'!Z161)</f>
        <v>1.9063381137225632</v>
      </c>
      <c r="AD106" s="113">
        <f>+IF(D106=0,"",'Ark1'!AA161)</f>
        <v>2.6722175980104841</v>
      </c>
      <c r="AE106" s="115">
        <f t="shared" si="57"/>
        <v>130.77294404022248</v>
      </c>
      <c r="AF106" s="26"/>
      <c r="AK106"/>
      <c r="AM106"/>
      <c r="AO106"/>
      <c r="AR106"/>
      <c r="AW106"/>
      <c r="AY106"/>
      <c r="BC106"/>
      <c r="BE106"/>
      <c r="BF106"/>
      <c r="BH106"/>
    </row>
    <row r="107" spans="1:60" ht="15.6">
      <c r="A107" s="26"/>
      <c r="B107" s="393">
        <f>+'Ark1'!C162</f>
        <v>2023</v>
      </c>
      <c r="C107" s="91">
        <f>+'Ark1'!E162</f>
        <v>44</v>
      </c>
      <c r="D107" s="91">
        <f>+'Ark1'!Q162</f>
        <v>855</v>
      </c>
      <c r="E107" s="91"/>
      <c r="F107" s="115">
        <f>+IF(D107=0,"",'Ark1'!R162)</f>
        <v>2052</v>
      </c>
      <c r="G107" s="26"/>
      <c r="H107" s="114">
        <f>+IF(D107=0,"",'Ark1'!AE162)</f>
        <v>3.5959624281508473</v>
      </c>
      <c r="I107" s="114">
        <f>+IF(D107=0,"",'Ark1'!AF162)</f>
        <v>3.6181431394169623</v>
      </c>
      <c r="J107" s="114"/>
      <c r="K107" s="113">
        <f>+IF(D107=0,"",'Ark1'!S162)</f>
        <v>4.1822178798241341</v>
      </c>
      <c r="L107" s="26"/>
      <c r="M107" s="418"/>
      <c r="N107" s="414">
        <f>+IF(F107=0,"",'Ark1'!AR162)</f>
        <v>221.5954198473282</v>
      </c>
      <c r="O107" s="415">
        <f>+IF(F107=0,"",'Ark1'!AS162)</f>
        <v>27.747476964947559</v>
      </c>
      <c r="P107" s="411"/>
      <c r="Q107" s="113">
        <f>+IF(D107=0,"",'Ark1'!T162)</f>
        <v>8.1803118908382082</v>
      </c>
      <c r="R107" s="26"/>
      <c r="S107" s="115">
        <f>+IF(D107=0,"",'Ark1'!U162)</f>
        <v>301.8114035087724</v>
      </c>
      <c r="T107" s="128"/>
      <c r="U107" s="115">
        <f>+IF(D107=0,"",'Ark1'!W162)</f>
        <v>74.17153996101365</v>
      </c>
      <c r="V107" s="26"/>
      <c r="W107" s="115">
        <f>+IF(D107=0,"",'Ark1'!AG162)</f>
        <v>2336.3318066157763</v>
      </c>
      <c r="X107" s="26"/>
      <c r="Y107" s="115">
        <f>+IF(D107=0,"",'Ark1'!AH162)</f>
        <v>95.614035087719301</v>
      </c>
      <c r="Z107" s="115">
        <f>+IF(D107=0,"",'Ark1'!AI162)</f>
        <v>38.742690058479525</v>
      </c>
      <c r="AA107" s="115">
        <f>+IF(D107=0,"",'Ark1'!X162)</f>
        <v>21.198830409356724</v>
      </c>
      <c r="AB107" s="115">
        <f>+IF(D107=0,"",'Ark1'!Y162)</f>
        <v>63.852807303703514</v>
      </c>
      <c r="AC107" s="113">
        <f>+IF(D107=0,"",'Ark1'!Z162)</f>
        <v>1.855340797030488</v>
      </c>
      <c r="AD107" s="113">
        <f>+IF(D107=0,"",'Ark1'!AA162)</f>
        <v>2.6029751871178859</v>
      </c>
      <c r="AE107" s="115">
        <f t="shared" si="57"/>
        <v>129.18173807938362</v>
      </c>
      <c r="AF107" s="26"/>
      <c r="AK107"/>
      <c r="AM107"/>
      <c r="AO107"/>
      <c r="AR107"/>
      <c r="AW107"/>
      <c r="AY107"/>
      <c r="BC107"/>
      <c r="BE107"/>
      <c r="BF107"/>
      <c r="BH107"/>
    </row>
    <row r="108" spans="1:60" ht="15.6">
      <c r="A108" s="26"/>
      <c r="B108" s="393">
        <f>+'Ark1'!C163</f>
        <v>2023</v>
      </c>
      <c r="C108" s="91">
        <f>+'Ark1'!E163</f>
        <v>45</v>
      </c>
      <c r="D108" s="91">
        <f>+'Ark1'!Q163</f>
        <v>842</v>
      </c>
      <c r="E108" s="91"/>
      <c r="F108" s="115">
        <f>+IF(D108=0,"",'Ark1'!R163)</f>
        <v>2017</v>
      </c>
      <c r="G108" s="26"/>
      <c r="H108" s="114">
        <f>+IF(D108=0,"",'Ark1'!AE163)</f>
        <v>3.5346277863451574</v>
      </c>
      <c r="I108" s="114">
        <f>+IF(D108=0,"",'Ark1'!AF163)</f>
        <v>3.5591146346829472</v>
      </c>
      <c r="J108" s="114"/>
      <c r="K108" s="113">
        <f>+IF(D108=0,"",'Ark1'!S163)</f>
        <v>4.2004975124378117</v>
      </c>
      <c r="L108" s="26"/>
      <c r="M108" s="418"/>
      <c r="N108" s="414">
        <f>+IF(F108=0,"",'Ark1'!AR163)</f>
        <v>221.38595592004097</v>
      </c>
      <c r="O108" s="415">
        <f>+IF(F108=0,"",'Ark1'!AS163)</f>
        <v>27.814629168924078</v>
      </c>
      <c r="P108" s="411"/>
      <c r="Q108" s="113">
        <f>+IF(D108=0,"",'Ark1'!T163)</f>
        <v>8.0927119484382732</v>
      </c>
      <c r="R108" s="26"/>
      <c r="S108" s="115">
        <f>+IF(D108=0,"",'Ark1'!U163)</f>
        <v>302.03921665840392</v>
      </c>
      <c r="T108" s="128"/>
      <c r="U108" s="115">
        <f>+IF(D108=0,"",'Ark1'!W163)</f>
        <v>72.483886960832947</v>
      </c>
      <c r="V108" s="26"/>
      <c r="W108" s="115">
        <f>+IF(D108=0,"",'Ark1'!AG163)</f>
        <v>2372.9118400820098</v>
      </c>
      <c r="X108" s="26"/>
      <c r="Y108" s="115">
        <f>+IF(D108=0,"",'Ark1'!AH163)</f>
        <v>96.727813584531489</v>
      </c>
      <c r="Z108" s="115">
        <f>+IF(D108=0,"",'Ark1'!AI163)</f>
        <v>39.266236985622221</v>
      </c>
      <c r="AA108" s="115">
        <f>+IF(D108=0,"",'Ark1'!X163)</f>
        <v>21.715418939018345</v>
      </c>
      <c r="AB108" s="115">
        <f>+IF(D108=0,"",'Ark1'!Y163)</f>
        <v>61.402694254053863</v>
      </c>
      <c r="AC108" s="113">
        <f>+IF(D108=0,"",'Ark1'!Z163)</f>
        <v>1.7949814696708908</v>
      </c>
      <c r="AD108" s="113">
        <f>+IF(D108=0,"",'Ark1'!AA163)</f>
        <v>2.550011701066996</v>
      </c>
      <c r="AE108" s="115">
        <f t="shared" si="57"/>
        <v>127.28632035818288</v>
      </c>
      <c r="AF108" s="26"/>
      <c r="AK108"/>
      <c r="AM108"/>
      <c r="AO108"/>
      <c r="AR108"/>
      <c r="AW108"/>
      <c r="AY108"/>
      <c r="BC108"/>
      <c r="BE108"/>
      <c r="BF108"/>
      <c r="BH108"/>
    </row>
    <row r="109" spans="1:60" ht="15.6">
      <c r="A109" s="26"/>
      <c r="B109" s="393">
        <f>+'Ark1'!C164</f>
        <v>2023</v>
      </c>
      <c r="C109" s="91">
        <f>+'Ark1'!E164</f>
        <v>46</v>
      </c>
      <c r="D109" s="91">
        <f>+'Ark1'!Q164</f>
        <v>854</v>
      </c>
      <c r="E109" s="91"/>
      <c r="F109" s="115">
        <f>+IF(D109=0,"",'Ark1'!R164)</f>
        <v>2134</v>
      </c>
      <c r="G109" s="26"/>
      <c r="H109" s="114">
        <f>+IF(D109=0,"",'Ark1'!AE164)</f>
        <v>3.7396607318098978</v>
      </c>
      <c r="I109" s="114">
        <f>+IF(D109=0,"",'Ark1'!AF164)</f>
        <v>3.783322935055133</v>
      </c>
      <c r="J109" s="114"/>
      <c r="K109" s="113">
        <f>+IF(D109=0,"",'Ark1'!S164)</f>
        <v>4.2929577464788737</v>
      </c>
      <c r="L109" s="26"/>
      <c r="M109" s="418"/>
      <c r="N109" s="414">
        <f>+IF(F109=0,"",'Ark1'!AR164)</f>
        <v>221.12573099415195</v>
      </c>
      <c r="O109" s="415">
        <f>+IF(F109=0,"",'Ark1'!AS164)</f>
        <v>28.04433785248008</v>
      </c>
      <c r="P109" s="411"/>
      <c r="Q109" s="113">
        <f>+IF(D109=0,"",'Ark1'!T164)</f>
        <v>8.0876288659793811</v>
      </c>
      <c r="R109" s="26"/>
      <c r="S109" s="115">
        <f>+IF(D109=0,"",'Ark1'!U164)</f>
        <v>303.46335520149961</v>
      </c>
      <c r="T109" s="128"/>
      <c r="U109" s="115">
        <f>+IF(D109=0,"",'Ark1'!W164)</f>
        <v>74.086223055295221</v>
      </c>
      <c r="V109" s="26"/>
      <c r="W109" s="115">
        <f>+IF(D109=0,"",'Ark1'!AG164)</f>
        <v>2391.8148148148152</v>
      </c>
      <c r="X109" s="26"/>
      <c r="Y109" s="115">
        <f>+IF(D109=0,"",'Ark1'!AH164)</f>
        <v>96.06373008434862</v>
      </c>
      <c r="Z109" s="115">
        <f>+IF(D109=0,"",'Ark1'!AI164)</f>
        <v>42.689784442361763</v>
      </c>
      <c r="AA109" s="115">
        <f>+IF(D109=0,"",'Ark1'!X164)</f>
        <v>20.946579194001878</v>
      </c>
      <c r="AB109" s="115">
        <f>+IF(D109=0,"",'Ark1'!Y164)</f>
        <v>62.997073221526477</v>
      </c>
      <c r="AC109" s="113">
        <f>+IF(D109=0,"",'Ark1'!Z164)</f>
        <v>1.7936517782616532</v>
      </c>
      <c r="AD109" s="113">
        <f>+IF(D109=0,"",'Ark1'!AA164)</f>
        <v>2.5141225663001245</v>
      </c>
      <c r="AE109" s="115">
        <f t="shared" si="57"/>
        <v>126.87577371034682</v>
      </c>
      <c r="AF109" s="26"/>
      <c r="AK109"/>
      <c r="AM109"/>
      <c r="AO109"/>
      <c r="AR109"/>
      <c r="AW109"/>
      <c r="AY109"/>
      <c r="BC109"/>
      <c r="BE109"/>
      <c r="BF109"/>
      <c r="BH109"/>
    </row>
    <row r="110" spans="1:60" ht="15.6">
      <c r="A110" s="26"/>
      <c r="B110" s="393">
        <f>+'Ark1'!C165</f>
        <v>2023</v>
      </c>
      <c r="C110" s="91">
        <f>+'Ark1'!E165</f>
        <v>47</v>
      </c>
      <c r="D110" s="91">
        <f>+'Ark1'!Q165</f>
        <v>799</v>
      </c>
      <c r="E110" s="91"/>
      <c r="F110" s="115">
        <f>+IF(D110=0,"",'Ark1'!R165)</f>
        <v>1828</v>
      </c>
      <c r="G110" s="26"/>
      <c r="H110" s="114">
        <f>+IF(D110=0,"",'Ark1'!AE165)</f>
        <v>3.2034207205944205</v>
      </c>
      <c r="I110" s="114">
        <f>+IF(D110=0,"",'Ark1'!AF165)</f>
        <v>3.2488362674213107</v>
      </c>
      <c r="J110" s="114"/>
      <c r="K110" s="113">
        <f>+IF(D110=0,"",'Ark1'!S165)</f>
        <v>4.2776560788608977</v>
      </c>
      <c r="L110" s="26"/>
      <c r="M110" s="418"/>
      <c r="N110" s="414">
        <f>+IF(F110=0,"",'Ark1'!AR165)</f>
        <v>221.19470046082952</v>
      </c>
      <c r="O110" s="415">
        <f>+IF(F110=0,"",'Ark1'!AS165)</f>
        <v>28.091427979371765</v>
      </c>
      <c r="P110" s="411"/>
      <c r="Q110" s="113">
        <f>+IF(D110=0,"",'Ark1'!T165)</f>
        <v>8.2089715536105032</v>
      </c>
      <c r="R110" s="26"/>
      <c r="S110" s="115">
        <f>+IF(D110=0,"",'Ark1'!U165)</f>
        <v>304.21378555798742</v>
      </c>
      <c r="T110" s="128"/>
      <c r="U110" s="115">
        <f>+IF(D110=0,"",'Ark1'!W165)</f>
        <v>74.726477024070022</v>
      </c>
      <c r="V110" s="26"/>
      <c r="W110" s="115">
        <f>+IF(D110=0,"",'Ark1'!AG165)</f>
        <v>2383.8369815668202</v>
      </c>
      <c r="X110" s="26"/>
      <c r="Y110" s="115">
        <f>+IF(D110=0,"",'Ark1'!AH165)</f>
        <v>94.967177242888397</v>
      </c>
      <c r="Z110" s="115">
        <f>+IF(D110=0,"",'Ark1'!AI165)</f>
        <v>39.387308533916851</v>
      </c>
      <c r="AA110" s="115">
        <f>+IF(D110=0,"",'Ark1'!X165)</f>
        <v>21.663019693654263</v>
      </c>
      <c r="AB110" s="115">
        <f>+IF(D110=0,"",'Ark1'!Y165)</f>
        <v>64.257766231933942</v>
      </c>
      <c r="AC110" s="113">
        <f>+IF(D110=0,"",'Ark1'!Z165)</f>
        <v>1.8821445478477905</v>
      </c>
      <c r="AD110" s="113">
        <f>+IF(D110=0,"",'Ark1'!AA165)</f>
        <v>2.5106090940767394</v>
      </c>
      <c r="AE110" s="115">
        <f t="shared" si="57"/>
        <v>127.61518002713314</v>
      </c>
      <c r="AF110" s="26"/>
      <c r="AK110"/>
      <c r="AM110"/>
      <c r="AO110"/>
      <c r="AR110"/>
      <c r="AW110"/>
      <c r="AY110"/>
      <c r="BC110"/>
      <c r="BE110"/>
      <c r="BF110"/>
      <c r="BH110"/>
    </row>
    <row r="111" spans="1:60" ht="15.6">
      <c r="A111" s="26"/>
      <c r="B111" s="393">
        <f>+'Ark1'!C166</f>
        <v>2023</v>
      </c>
      <c r="C111" s="91">
        <f>+'Ark1'!E166</f>
        <v>48</v>
      </c>
      <c r="D111" s="91">
        <f>+'Ark1'!Q166</f>
        <v>767</v>
      </c>
      <c r="E111" s="91"/>
      <c r="F111" s="115">
        <f>+IF(D111=0,"",'Ark1'!R166)</f>
        <v>1743</v>
      </c>
      <c r="G111" s="26"/>
      <c r="H111" s="114">
        <f>+IF(D111=0,"",'Ark1'!AE166)</f>
        <v>3.0544651619234542</v>
      </c>
      <c r="I111" s="114">
        <f>+IF(D111=0,"",'Ark1'!AF166)</f>
        <v>3.1007184724042474</v>
      </c>
      <c r="J111" s="114"/>
      <c r="K111" s="113">
        <f>+IF(D111=0,"",'Ark1'!S166)</f>
        <v>4.2313003452243949</v>
      </c>
      <c r="L111" s="26"/>
      <c r="M111" s="418"/>
      <c r="N111" s="414">
        <f>+IF(F111=0,"",'Ark1'!AR166)</f>
        <v>221.75833333333327</v>
      </c>
      <c r="O111" s="415">
        <f>+IF(F111=0,"",'Ark1'!AS166)</f>
        <v>27.951404397647043</v>
      </c>
      <c r="P111" s="411"/>
      <c r="Q111" s="113">
        <f>+IF(D111=0,"",'Ark1'!T166)</f>
        <v>8.1755593803786581</v>
      </c>
      <c r="R111" s="26"/>
      <c r="S111" s="115">
        <f>+IF(D111=0,"",'Ark1'!U166)</f>
        <v>304.50344234079176</v>
      </c>
      <c r="T111" s="128"/>
      <c r="U111" s="115">
        <f>+IF(D111=0,"",'Ark1'!W166)</f>
        <v>76.706827309236942</v>
      </c>
      <c r="V111" s="26"/>
      <c r="W111" s="115">
        <f>+IF(D111=0,"",'Ark1'!AG166)</f>
        <v>2383.717261904761</v>
      </c>
      <c r="X111" s="26"/>
      <c r="Y111" s="115">
        <f>+IF(D111=0,"",'Ark1'!AH166)</f>
        <v>96.385542168674689</v>
      </c>
      <c r="Z111" s="115">
        <f>+IF(D111=0,"",'Ark1'!AI166)</f>
        <v>37.464142283419378</v>
      </c>
      <c r="AA111" s="115">
        <f>+IF(D111=0,"",'Ark1'!X166)</f>
        <v>23.06368330464716</v>
      </c>
      <c r="AB111" s="115">
        <f>+IF(D111=0,"",'Ark1'!Y166)</f>
        <v>62.817534758823399</v>
      </c>
      <c r="AC111" s="113">
        <f>+IF(D111=0,"",'Ark1'!Z166)</f>
        <v>1.8589841315193012</v>
      </c>
      <c r="AD111" s="113">
        <f>+IF(D111=0,"",'Ark1'!AA166)</f>
        <v>2.470047631317601</v>
      </c>
      <c r="AE111" s="115">
        <f t="shared" si="57"/>
        <v>127.7431041034924</v>
      </c>
      <c r="AF111" s="26"/>
      <c r="AK111"/>
      <c r="AM111"/>
      <c r="AO111"/>
      <c r="AR111"/>
      <c r="AW111"/>
      <c r="AY111"/>
      <c r="BC111"/>
      <c r="BE111"/>
      <c r="BF111"/>
      <c r="BH111"/>
    </row>
    <row r="112" spans="1:60" ht="15.6">
      <c r="A112" s="26"/>
      <c r="B112" s="393">
        <f>+'Ark1'!C167</f>
        <v>2023</v>
      </c>
      <c r="C112" s="91">
        <f>+'Ark1'!E167</f>
        <v>49</v>
      </c>
      <c r="D112" s="91">
        <f>+'Ark1'!Q167</f>
        <v>761</v>
      </c>
      <c r="E112" s="91"/>
      <c r="F112" s="115">
        <f>+IF(D112=0,"",'Ark1'!R167)</f>
        <v>1726</v>
      </c>
      <c r="G112" s="26"/>
      <c r="H112" s="114">
        <f>+IF(D112=0,"",'Ark1'!AE167)</f>
        <v>3.0246740501892608</v>
      </c>
      <c r="I112" s="114">
        <f>+IF(D112=0,"",'Ark1'!AF167)</f>
        <v>3.0837411829658081</v>
      </c>
      <c r="J112" s="114"/>
      <c r="K112" s="113">
        <f>+IF(D112=0,"",'Ark1'!S167)</f>
        <v>4.240998838559813</v>
      </c>
      <c r="L112" s="26"/>
      <c r="M112" s="418"/>
      <c r="N112" s="414">
        <f>+IF(F112=0,"",'Ark1'!AR167)</f>
        <v>222.45054282267796</v>
      </c>
      <c r="O112" s="415">
        <f>+IF(F112=0,"",'Ark1'!AS167)</f>
        <v>27.882500485953276</v>
      </c>
      <c r="P112" s="411"/>
      <c r="Q112" s="113">
        <f>+IF(D112=0,"",'Ark1'!T167)</f>
        <v>8.1529548088064896</v>
      </c>
      <c r="R112" s="26"/>
      <c r="S112" s="115">
        <f>+IF(D112=0,"",'Ark1'!U167)</f>
        <v>305.81894553881801</v>
      </c>
      <c r="T112" s="128"/>
      <c r="U112" s="115">
        <f>+IF(D112=0,"",'Ark1'!W167)</f>
        <v>76.593279258400926</v>
      </c>
      <c r="V112" s="26"/>
      <c r="W112" s="115">
        <f>+IF(D112=0,"",'Ark1'!AG167)</f>
        <v>2327.5572979493368</v>
      </c>
      <c r="X112" s="26"/>
      <c r="Y112" s="115">
        <f>+IF(D112=0,"",'Ark1'!AH167)</f>
        <v>95.944380069524925</v>
      </c>
      <c r="Z112" s="115">
        <f>+IF(D112=0,"",'Ark1'!AI167)</f>
        <v>36.674391657010432</v>
      </c>
      <c r="AA112" s="115">
        <f>+IF(D112=0,"",'Ark1'!X167)</f>
        <v>21.668597914252608</v>
      </c>
      <c r="AB112" s="115">
        <f>+IF(D112=0,"",'Ark1'!Y167)</f>
        <v>61.812520202730006</v>
      </c>
      <c r="AC112" s="113">
        <f>+IF(D112=0,"",'Ark1'!Z167)</f>
        <v>1.8801027432729489</v>
      </c>
      <c r="AD112" s="113">
        <f>+IF(D112=0,"",'Ark1'!AA167)</f>
        <v>2.3941822992585369</v>
      </c>
      <c r="AE112" s="115">
        <f t="shared" si="57"/>
        <v>131.39051219415981</v>
      </c>
      <c r="AF112" s="26"/>
      <c r="AK112"/>
      <c r="AM112"/>
      <c r="AO112"/>
      <c r="AR112"/>
      <c r="AW112"/>
      <c r="AY112"/>
      <c r="BC112"/>
      <c r="BE112"/>
      <c r="BF112"/>
      <c r="BH112"/>
    </row>
    <row r="113" spans="1:60" ht="15.6">
      <c r="A113" s="26"/>
      <c r="B113" s="393">
        <f>+'Ark1'!C168</f>
        <v>2023</v>
      </c>
      <c r="C113" s="91">
        <f>+'Ark1'!E168</f>
        <v>50</v>
      </c>
      <c r="D113" s="91">
        <f>+'Ark1'!Q168</f>
        <v>0</v>
      </c>
      <c r="E113" s="91"/>
      <c r="F113" s="115" t="str">
        <f>+IF(D113=0,"",'Ark1'!R168)</f>
        <v/>
      </c>
      <c r="G113" s="26"/>
      <c r="H113" s="114" t="str">
        <f>+IF(D113=0,"",'Ark1'!AE168)</f>
        <v/>
      </c>
      <c r="I113" s="114" t="str">
        <f>+IF(D113=0,"",'Ark1'!AF168)</f>
        <v/>
      </c>
      <c r="J113" s="114"/>
      <c r="K113" s="113" t="str">
        <f>+IF(D113=0,"",'Ark1'!S168)</f>
        <v/>
      </c>
      <c r="L113" s="26"/>
      <c r="M113" s="418"/>
      <c r="N113" s="414" t="str">
        <f>+IF(F113=0,"",'Ark1'!AR168)</f>
        <v/>
      </c>
      <c r="O113" s="415" t="str">
        <f>+IF(F113=0,"",'Ark1'!AS168)</f>
        <v/>
      </c>
      <c r="P113" s="411"/>
      <c r="Q113" s="113" t="str">
        <f>+IF(D113=0,"",'Ark1'!T168)</f>
        <v/>
      </c>
      <c r="R113" s="26"/>
      <c r="S113" s="115" t="str">
        <f>+IF(D113=0,"",'Ark1'!U168)</f>
        <v/>
      </c>
      <c r="T113" s="128"/>
      <c r="U113" s="115" t="str">
        <f>+IF(D113=0,"",'Ark1'!W168)</f>
        <v/>
      </c>
      <c r="V113" s="26"/>
      <c r="W113" s="115" t="str">
        <f>+IF(D113=0,"",'Ark1'!AG168)</f>
        <v/>
      </c>
      <c r="X113" s="26"/>
      <c r="Y113" s="115" t="str">
        <f>+IF(D113=0,"",'Ark1'!AH168)</f>
        <v/>
      </c>
      <c r="Z113" s="115" t="str">
        <f>+IF(D113=0,"",'Ark1'!AI168)</f>
        <v/>
      </c>
      <c r="AA113" s="115" t="str">
        <f>+IF(D113=0,"",'Ark1'!X168)</f>
        <v/>
      </c>
      <c r="AB113" s="115" t="str">
        <f>+IF(D113=0,"",'Ark1'!Y168)</f>
        <v/>
      </c>
      <c r="AC113" s="113" t="str">
        <f>+IF(D113=0,"",'Ark1'!Z168)</f>
        <v/>
      </c>
      <c r="AD113" s="113" t="str">
        <f>+IF(D113=0,"",'Ark1'!AA168)</f>
        <v/>
      </c>
      <c r="AE113" s="115" t="str">
        <f t="shared" si="57"/>
        <v/>
      </c>
      <c r="AF113" s="26"/>
      <c r="AK113"/>
      <c r="AM113"/>
      <c r="AO113"/>
      <c r="AR113"/>
      <c r="AW113"/>
      <c r="AY113"/>
      <c r="BC113"/>
      <c r="BE113"/>
      <c r="BF113"/>
      <c r="BH113"/>
    </row>
    <row r="114" spans="1:60" ht="15.6">
      <c r="A114" s="26"/>
      <c r="B114" s="393">
        <f>+'Ark1'!C169</f>
        <v>2023</v>
      </c>
      <c r="C114" s="91">
        <f>+'Ark1'!E169</f>
        <v>51</v>
      </c>
      <c r="D114" s="91">
        <f>+'Ark1'!Q169</f>
        <v>0</v>
      </c>
      <c r="E114" s="91"/>
      <c r="F114" s="115" t="str">
        <f>+IF(D114=0,"",'Ark1'!R169)</f>
        <v/>
      </c>
      <c r="G114" s="26"/>
      <c r="H114" s="114" t="str">
        <f>+IF(D114=0,"",'Ark1'!AE169)</f>
        <v/>
      </c>
      <c r="I114" s="114" t="str">
        <f>+IF(D114=0,"",'Ark1'!AF169)</f>
        <v/>
      </c>
      <c r="J114" s="114"/>
      <c r="K114" s="113" t="str">
        <f>+IF(D114=0,"",'Ark1'!S169)</f>
        <v/>
      </c>
      <c r="L114" s="26"/>
      <c r="M114" s="418"/>
      <c r="N114" s="414" t="str">
        <f>+IF(F114=0,"",'Ark1'!AR169)</f>
        <v/>
      </c>
      <c r="O114" s="415" t="str">
        <f>+IF(F114=0,"",'Ark1'!AS169)</f>
        <v/>
      </c>
      <c r="P114" s="411"/>
      <c r="Q114" s="113" t="str">
        <f>+IF(D114=0,"",'Ark1'!T169)</f>
        <v/>
      </c>
      <c r="R114" s="26"/>
      <c r="S114" s="115" t="str">
        <f>+IF(D114=0,"",'Ark1'!U169)</f>
        <v/>
      </c>
      <c r="T114" s="128"/>
      <c r="U114" s="115" t="str">
        <f>+IF(D114=0,"",'Ark1'!W169)</f>
        <v/>
      </c>
      <c r="V114" s="26"/>
      <c r="W114" s="115" t="str">
        <f>+IF(D114=0,"",'Ark1'!AG169)</f>
        <v/>
      </c>
      <c r="X114" s="26"/>
      <c r="Y114" s="115" t="str">
        <f>+IF(D114=0,"",'Ark1'!AH169)</f>
        <v/>
      </c>
      <c r="Z114" s="115" t="str">
        <f>+IF(D114=0,"",'Ark1'!AI169)</f>
        <v/>
      </c>
      <c r="AA114" s="115" t="str">
        <f>+IF(D114=0,"",'Ark1'!X169)</f>
        <v/>
      </c>
      <c r="AB114" s="115" t="str">
        <f>+IF(D114=0,"",'Ark1'!Y169)</f>
        <v/>
      </c>
      <c r="AC114" s="113" t="str">
        <f>+IF(D114=0,"",'Ark1'!Z169)</f>
        <v/>
      </c>
      <c r="AD114" s="113" t="str">
        <f>+IF(D114=0,"",'Ark1'!AA169)</f>
        <v/>
      </c>
      <c r="AE114" s="115" t="str">
        <f t="shared" si="57"/>
        <v/>
      </c>
      <c r="AF114" s="26"/>
      <c r="AK114"/>
      <c r="AM114"/>
      <c r="AO114"/>
      <c r="AR114"/>
      <c r="AW114"/>
      <c r="AY114"/>
      <c r="BC114"/>
      <c r="BE114"/>
      <c r="BF114"/>
      <c r="BH114"/>
    </row>
    <row r="115" spans="1:60" ht="15.6">
      <c r="A115" s="26"/>
      <c r="B115" s="393">
        <f>+'Ark1'!C170</f>
        <v>2023</v>
      </c>
      <c r="C115" s="91">
        <f>+'Ark1'!E170</f>
        <v>52</v>
      </c>
      <c r="D115" s="91">
        <f>+'Ark1'!Q170</f>
        <v>0</v>
      </c>
      <c r="E115" s="91"/>
      <c r="F115" s="115" t="str">
        <f>+IF(D115=0,"",'Ark1'!R170)</f>
        <v/>
      </c>
      <c r="G115" s="26"/>
      <c r="H115" s="114" t="str">
        <f>+IF(D115=0,"",'Ark1'!AE170)</f>
        <v/>
      </c>
      <c r="I115" s="114" t="str">
        <f>+IF(D115=0,"",'Ark1'!AF170)</f>
        <v/>
      </c>
      <c r="J115" s="114"/>
      <c r="K115" s="113" t="str">
        <f>+IF(D115=0,"",'Ark1'!S170)</f>
        <v/>
      </c>
      <c r="L115" s="26"/>
      <c r="M115" s="418"/>
      <c r="N115" s="414" t="str">
        <f>+IF(F115=0,"",'Ark1'!AR170)</f>
        <v/>
      </c>
      <c r="O115" s="415" t="str">
        <f>+IF(F115=0,"",'Ark1'!AS170)</f>
        <v/>
      </c>
      <c r="P115" s="411"/>
      <c r="Q115" s="113" t="str">
        <f>+IF(D115=0,"",'Ark1'!T170)</f>
        <v/>
      </c>
      <c r="R115" s="26"/>
      <c r="S115" s="115" t="str">
        <f>+IF(D115=0,"",'Ark1'!U170)</f>
        <v/>
      </c>
      <c r="T115" s="128"/>
      <c r="U115" s="115" t="str">
        <f>+IF(D115=0,"",'Ark1'!W170)</f>
        <v/>
      </c>
      <c r="V115" s="26"/>
      <c r="W115" s="115" t="str">
        <f>+IF(D115=0,"",'Ark1'!AG170)</f>
        <v/>
      </c>
      <c r="X115" s="26"/>
      <c r="Y115" s="115" t="str">
        <f>+IF(D115=0,"",'Ark1'!AH170)</f>
        <v/>
      </c>
      <c r="Z115" s="115" t="str">
        <f>+IF(D115=0,"",'Ark1'!AI170)</f>
        <v/>
      </c>
      <c r="AA115" s="115" t="str">
        <f>+IF(D115=0,"",'Ark1'!X170)</f>
        <v/>
      </c>
      <c r="AB115" s="115" t="str">
        <f>+IF(D115=0,"",'Ark1'!Y170)</f>
        <v/>
      </c>
      <c r="AC115" s="113" t="str">
        <f>+IF(D115=0,"",'Ark1'!Z170)</f>
        <v/>
      </c>
      <c r="AD115" s="113" t="str">
        <f>+IF(D115=0,"",'Ark1'!AA170)</f>
        <v/>
      </c>
      <c r="AE115" s="115" t="str">
        <f t="shared" si="57"/>
        <v/>
      </c>
      <c r="AF115" s="26"/>
      <c r="AK115"/>
      <c r="AM115"/>
      <c r="AO115"/>
      <c r="AR115"/>
      <c r="AW115"/>
      <c r="AY115"/>
      <c r="BC115"/>
      <c r="BE115"/>
      <c r="BF115"/>
      <c r="BH115"/>
    </row>
    <row r="116" spans="1:60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128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K116"/>
      <c r="AM116"/>
      <c r="AO116"/>
      <c r="AR116"/>
      <c r="AW116"/>
      <c r="AY116"/>
      <c r="BC116"/>
      <c r="BE116"/>
      <c r="BF116"/>
      <c r="BH116"/>
    </row>
    <row r="117" spans="1:60">
      <c r="A117" s="26"/>
      <c r="B117" s="391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128"/>
      <c r="T117" s="128"/>
      <c r="U117" s="128"/>
      <c r="V117" s="128"/>
      <c r="W117" s="26"/>
      <c r="X117" s="26"/>
      <c r="Y117" s="128"/>
      <c r="Z117" s="128"/>
      <c r="AA117" s="128"/>
      <c r="AB117" s="128"/>
      <c r="AC117" s="26"/>
      <c r="AD117" s="26"/>
      <c r="AE117" s="26"/>
      <c r="AF117" s="26"/>
      <c r="AG117" s="1"/>
      <c r="AI117" s="1"/>
      <c r="AQ117" s="1"/>
      <c r="AS117" s="1"/>
      <c r="AU117" s="1"/>
      <c r="AZ117" s="1"/>
      <c r="BA117" s="1"/>
      <c r="BB117" s="1"/>
      <c r="BD117" s="1"/>
      <c r="BG117" s="1"/>
    </row>
    <row r="118" spans="1:60">
      <c r="A118" s="26"/>
      <c r="B118" s="391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128"/>
      <c r="T118" s="128"/>
      <c r="U118" s="128"/>
      <c r="V118" s="128"/>
      <c r="W118" s="26"/>
      <c r="X118" s="26"/>
      <c r="Y118" s="128"/>
      <c r="Z118" s="128"/>
      <c r="AA118" s="128"/>
      <c r="AB118" s="128"/>
      <c r="AC118" s="26"/>
      <c r="AD118" s="26"/>
      <c r="AE118" s="26"/>
      <c r="AF118" s="26"/>
      <c r="AG118" s="1"/>
      <c r="AI118" s="1"/>
      <c r="AQ118" s="1"/>
      <c r="AS118" s="1"/>
      <c r="AU118" s="1"/>
      <c r="AZ118" s="1"/>
      <c r="BA118" s="1"/>
      <c r="BB118" s="1"/>
      <c r="BD118" s="1"/>
      <c r="BG118" s="1"/>
    </row>
    <row r="119" spans="1:60">
      <c r="B119" s="308"/>
      <c r="C119" s="11"/>
      <c r="D119" s="11"/>
      <c r="E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W119" s="11"/>
      <c r="X119" s="11"/>
      <c r="AC119" s="11"/>
      <c r="AD119" s="11"/>
      <c r="AE119" s="11"/>
      <c r="AG119" s="1"/>
      <c r="AI119" s="1"/>
      <c r="AQ119" s="1"/>
      <c r="AS119" s="1"/>
      <c r="AU119" s="1"/>
      <c r="AZ119" s="1"/>
      <c r="BA119" s="1"/>
      <c r="BB119" s="1"/>
      <c r="BD119" s="1"/>
      <c r="BG119" s="1"/>
    </row>
    <row r="120" spans="1:60">
      <c r="B120" s="308"/>
      <c r="C120" s="11"/>
      <c r="D120" s="11"/>
      <c r="E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W120" s="11"/>
      <c r="X120" s="11"/>
      <c r="AC120" s="11"/>
      <c r="AD120" s="11"/>
      <c r="AE120" s="11"/>
      <c r="AG120" s="1"/>
      <c r="AI120" s="1"/>
      <c r="AQ120" s="1"/>
      <c r="AS120" s="1"/>
      <c r="AU120" s="1"/>
      <c r="AZ120" s="1"/>
      <c r="BA120" s="1"/>
      <c r="BB120" s="1"/>
      <c r="BD120" s="1"/>
      <c r="BG120" s="1"/>
    </row>
    <row r="121" spans="1:60">
      <c r="B121" s="308"/>
      <c r="C121" s="11"/>
      <c r="D121" s="11"/>
      <c r="E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W121" s="11"/>
      <c r="X121" s="11"/>
      <c r="AC121" s="11"/>
      <c r="AD121" s="11"/>
      <c r="AE121" s="11"/>
      <c r="AG121" s="1"/>
      <c r="AI121" s="1"/>
      <c r="AQ121" s="1"/>
      <c r="AS121" s="1"/>
      <c r="AU121" s="1"/>
      <c r="AZ121" s="1"/>
      <c r="BA121" s="1"/>
      <c r="BB121" s="1"/>
      <c r="BD121" s="1"/>
      <c r="BG121" s="1"/>
    </row>
    <row r="122" spans="1:60">
      <c r="B122" s="308"/>
      <c r="C122" s="11"/>
      <c r="D122" s="11"/>
      <c r="E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W122" s="11"/>
      <c r="X122" s="11"/>
      <c r="AC122" s="11"/>
      <c r="AD122" s="11"/>
      <c r="AE122" s="11"/>
      <c r="AG122" s="1"/>
      <c r="AI122" s="1"/>
      <c r="AQ122" s="1"/>
      <c r="AS122" s="1"/>
      <c r="AU122" s="1"/>
      <c r="AZ122" s="1"/>
      <c r="BA122" s="1"/>
      <c r="BB122" s="1"/>
      <c r="BD122" s="1"/>
      <c r="BG122" s="1"/>
    </row>
    <row r="123" spans="1:60">
      <c r="B123" s="308"/>
      <c r="C123" s="11"/>
      <c r="D123" s="11"/>
      <c r="E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W123" s="11"/>
      <c r="X123" s="11"/>
      <c r="AC123" s="11"/>
      <c r="AD123" s="11"/>
      <c r="AE123" s="11"/>
      <c r="AG123" s="1"/>
      <c r="AI123" s="1"/>
      <c r="AQ123" s="1"/>
      <c r="AS123" s="1"/>
      <c r="AU123" s="1"/>
      <c r="AZ123" s="1"/>
      <c r="BA123" s="1"/>
      <c r="BB123" s="1"/>
      <c r="BD123" s="1"/>
      <c r="BG123" s="1"/>
    </row>
    <row r="124" spans="1:60">
      <c r="B124" s="308"/>
      <c r="C124" s="11"/>
      <c r="D124" s="11"/>
      <c r="E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W124" s="11"/>
      <c r="X124" s="11"/>
      <c r="AC124" s="11"/>
      <c r="AD124" s="11"/>
      <c r="AE124" s="11"/>
      <c r="AG124" s="1"/>
      <c r="AI124" s="1"/>
      <c r="AQ124" s="1"/>
      <c r="AS124" s="1"/>
      <c r="AU124" s="1"/>
      <c r="AZ124" s="1"/>
      <c r="BA124" s="1"/>
      <c r="BB124" s="1"/>
      <c r="BD124" s="1"/>
      <c r="BG124" s="1"/>
    </row>
    <row r="125" spans="1:60">
      <c r="B125" s="308"/>
      <c r="C125" s="11"/>
      <c r="D125" s="11"/>
      <c r="E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W125" s="11"/>
      <c r="X125" s="11"/>
      <c r="AC125" s="11"/>
      <c r="AD125" s="11"/>
      <c r="AE125" s="11"/>
      <c r="AG125" s="1"/>
      <c r="AI125" s="1"/>
      <c r="AQ125" s="1"/>
      <c r="AS125" s="1"/>
      <c r="AU125" s="1"/>
      <c r="AZ125" s="1"/>
      <c r="BA125" s="1"/>
      <c r="BB125" s="1"/>
      <c r="BD125" s="1"/>
      <c r="BG125" s="1"/>
    </row>
    <row r="126" spans="1:60">
      <c r="B126" s="308"/>
      <c r="C126" s="11"/>
      <c r="D126" s="11"/>
      <c r="E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W126" s="11"/>
      <c r="X126" s="11"/>
      <c r="AC126" s="11"/>
      <c r="AD126" s="11"/>
      <c r="AE126" s="11"/>
      <c r="AG126" s="1"/>
      <c r="AI126" s="1"/>
      <c r="AQ126" s="1"/>
      <c r="AS126" s="1"/>
      <c r="AU126" s="1"/>
      <c r="AZ126" s="1"/>
      <c r="BA126" s="1"/>
      <c r="BB126" s="1"/>
      <c r="BD126" s="1"/>
      <c r="BG126" s="1"/>
    </row>
    <row r="127" spans="1:60">
      <c r="B127" s="308"/>
      <c r="C127" s="11"/>
      <c r="D127" s="11"/>
      <c r="E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W127" s="11"/>
      <c r="X127" s="11"/>
      <c r="AC127" s="11"/>
      <c r="AD127" s="11"/>
      <c r="AE127" s="11"/>
      <c r="AG127" s="1"/>
      <c r="AI127" s="1"/>
      <c r="AQ127" s="1"/>
      <c r="AS127" s="1"/>
      <c r="AU127" s="1"/>
      <c r="AZ127" s="1"/>
      <c r="BA127" s="1"/>
      <c r="BB127" s="1"/>
      <c r="BD127" s="1"/>
      <c r="BG127" s="1"/>
    </row>
    <row r="128" spans="1:60">
      <c r="B128" s="308"/>
      <c r="C128" s="11"/>
      <c r="D128" s="11"/>
      <c r="E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W128" s="11"/>
      <c r="X128" s="11"/>
      <c r="AC128" s="11"/>
      <c r="AD128" s="11"/>
      <c r="AE128" s="11"/>
      <c r="AG128" s="1"/>
      <c r="AI128" s="1"/>
      <c r="AQ128" s="1"/>
      <c r="AS128" s="1"/>
      <c r="AU128" s="1"/>
      <c r="AZ128" s="1"/>
      <c r="BA128" s="1"/>
      <c r="BB128" s="1"/>
      <c r="BD128" s="1"/>
      <c r="BG128" s="1"/>
    </row>
    <row r="129" spans="2:59">
      <c r="B129" s="308"/>
      <c r="C129" s="11"/>
      <c r="D129" s="11"/>
      <c r="E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W129" s="11"/>
      <c r="X129" s="11"/>
      <c r="AC129" s="11"/>
      <c r="AD129" s="11"/>
      <c r="AE129" s="11"/>
      <c r="AG129" s="1"/>
      <c r="AI129" s="1"/>
      <c r="AQ129" s="1"/>
      <c r="AS129" s="1"/>
      <c r="AU129" s="1"/>
      <c r="AZ129" s="1"/>
      <c r="BA129" s="1"/>
      <c r="BB129" s="1"/>
      <c r="BD129" s="1"/>
      <c r="BG129" s="1"/>
    </row>
    <row r="130" spans="2:59">
      <c r="B130" s="308"/>
      <c r="C130" s="11"/>
      <c r="D130" s="11"/>
      <c r="E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W130" s="11"/>
      <c r="X130" s="11"/>
      <c r="AC130" s="11"/>
      <c r="AD130" s="11"/>
      <c r="AE130" s="11"/>
      <c r="AG130" s="1"/>
      <c r="AI130" s="1"/>
      <c r="AQ130" s="1"/>
      <c r="AS130" s="1"/>
      <c r="AU130" s="1"/>
      <c r="AZ130" s="1"/>
      <c r="BA130" s="1"/>
      <c r="BB130" s="1"/>
      <c r="BD130" s="1"/>
      <c r="BG130" s="1"/>
    </row>
    <row r="131" spans="2:59">
      <c r="B131" s="308"/>
      <c r="C131" s="11"/>
      <c r="D131" s="11"/>
      <c r="E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W131" s="11"/>
      <c r="X131" s="11"/>
      <c r="AC131" s="11"/>
      <c r="AD131" s="11"/>
      <c r="AE131" s="11"/>
      <c r="AG131" s="1"/>
      <c r="AI131" s="1"/>
      <c r="AQ131" s="1"/>
      <c r="AS131" s="1"/>
      <c r="AU131" s="1"/>
      <c r="AZ131" s="1"/>
      <c r="BA131" s="1"/>
      <c r="BB131" s="1"/>
      <c r="BD131" s="1"/>
      <c r="BG131" s="1"/>
    </row>
    <row r="132" spans="2:59">
      <c r="B132" s="308"/>
      <c r="C132" s="11"/>
      <c r="D132" s="11"/>
      <c r="E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W132" s="11"/>
      <c r="X132" s="11"/>
      <c r="AC132" s="11"/>
      <c r="AD132" s="11"/>
      <c r="AE132" s="11"/>
      <c r="AG132" s="1"/>
      <c r="AI132" s="1"/>
      <c r="AQ132" s="1"/>
      <c r="AS132" s="1"/>
      <c r="AU132" s="1"/>
      <c r="AZ132" s="1"/>
      <c r="BA132" s="1"/>
      <c r="BB132" s="1"/>
      <c r="BD132" s="1"/>
      <c r="BG132" s="1"/>
    </row>
    <row r="133" spans="2:59">
      <c r="B133" s="308"/>
      <c r="C133" s="11"/>
      <c r="D133" s="11"/>
      <c r="E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W133" s="11"/>
      <c r="X133" s="11"/>
      <c r="AC133" s="11"/>
      <c r="AD133" s="11"/>
      <c r="AE133" s="11"/>
      <c r="AG133" s="1"/>
      <c r="AI133" s="1"/>
      <c r="AQ133" s="1"/>
      <c r="AS133" s="1"/>
      <c r="AU133" s="1"/>
      <c r="AZ133" s="1"/>
      <c r="BA133" s="1"/>
      <c r="BB133" s="1"/>
      <c r="BD133" s="1"/>
      <c r="BG133" s="1"/>
    </row>
    <row r="134" spans="2:59">
      <c r="B134" s="308"/>
      <c r="C134" s="11"/>
      <c r="D134" s="11"/>
      <c r="E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W134" s="11"/>
      <c r="X134" s="11"/>
      <c r="AC134" s="11"/>
      <c r="AD134" s="11"/>
      <c r="AE134" s="11"/>
      <c r="AG134" s="1"/>
      <c r="AI134" s="1"/>
      <c r="AQ134" s="1"/>
      <c r="AS134" s="1"/>
      <c r="AU134" s="1"/>
      <c r="AZ134" s="1"/>
      <c r="BA134" s="1"/>
      <c r="BB134" s="1"/>
      <c r="BD134" s="1"/>
      <c r="BG134" s="1"/>
    </row>
    <row r="135" spans="2:59">
      <c r="B135" s="308"/>
      <c r="C135" s="11"/>
      <c r="D135" s="11"/>
      <c r="E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W135" s="11"/>
      <c r="X135" s="11"/>
      <c r="AC135" s="11"/>
      <c r="AD135" s="11"/>
      <c r="AE135" s="11"/>
      <c r="AG135" s="1"/>
      <c r="AI135" s="1"/>
      <c r="AQ135" s="1"/>
      <c r="AS135" s="1"/>
      <c r="AU135" s="1"/>
      <c r="AZ135" s="1"/>
      <c r="BA135" s="1"/>
      <c r="BB135" s="1"/>
      <c r="BD135" s="1"/>
      <c r="BG135" s="1"/>
    </row>
    <row r="136" spans="2:59">
      <c r="B136" s="308"/>
      <c r="C136" s="11"/>
      <c r="D136" s="11"/>
      <c r="E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W136" s="11"/>
      <c r="X136" s="11"/>
      <c r="AC136" s="11"/>
      <c r="AD136" s="11"/>
      <c r="AE136" s="11"/>
      <c r="AG136" s="1"/>
      <c r="AI136" s="1"/>
      <c r="AQ136" s="1"/>
      <c r="AS136" s="1"/>
      <c r="AU136" s="1"/>
      <c r="AZ136" s="1"/>
      <c r="BA136" s="1"/>
      <c r="BB136" s="1"/>
      <c r="BD136" s="1"/>
      <c r="BG136" s="1"/>
    </row>
    <row r="137" spans="2:59">
      <c r="B137" s="308"/>
      <c r="C137" s="11"/>
      <c r="D137" s="11"/>
      <c r="E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W137" s="11"/>
      <c r="X137" s="11"/>
      <c r="AC137" s="11"/>
      <c r="AD137" s="11"/>
      <c r="AE137" s="11"/>
      <c r="AG137" s="1"/>
      <c r="AI137" s="1"/>
      <c r="AQ137" s="1"/>
      <c r="AS137" s="1"/>
      <c r="AU137" s="1"/>
      <c r="AZ137" s="1"/>
      <c r="BA137" s="1"/>
      <c r="BB137" s="1"/>
      <c r="BD137" s="1"/>
      <c r="BG137" s="1"/>
    </row>
    <row r="138" spans="2:59">
      <c r="B138" s="308"/>
      <c r="C138" s="11"/>
      <c r="D138" s="11"/>
      <c r="E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W138" s="11"/>
      <c r="X138" s="11"/>
      <c r="AC138" s="11"/>
      <c r="AD138" s="11"/>
      <c r="AE138" s="11"/>
      <c r="AG138" s="1"/>
      <c r="AI138" s="1"/>
      <c r="AQ138" s="1"/>
      <c r="AS138" s="1"/>
      <c r="AU138" s="1"/>
      <c r="AZ138" s="1"/>
      <c r="BA138" s="1"/>
      <c r="BB138" s="1"/>
      <c r="BD138" s="1"/>
      <c r="BG138" s="1"/>
    </row>
    <row r="139" spans="2:59">
      <c r="B139" s="308"/>
      <c r="C139" s="11"/>
      <c r="D139" s="11"/>
      <c r="E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W139" s="11"/>
      <c r="X139" s="11"/>
      <c r="AC139" s="11"/>
      <c r="AD139" s="11"/>
      <c r="AE139" s="11"/>
      <c r="AG139" s="1"/>
      <c r="AI139" s="1"/>
      <c r="AQ139" s="1"/>
      <c r="AS139" s="1"/>
      <c r="AU139" s="1"/>
      <c r="AZ139" s="1"/>
      <c r="BA139" s="1"/>
      <c r="BB139" s="1"/>
      <c r="BD139" s="1"/>
      <c r="BG139" s="1"/>
    </row>
    <row r="140" spans="2:59">
      <c r="B140" s="308"/>
      <c r="C140" s="11"/>
      <c r="D140" s="11"/>
      <c r="E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W140" s="11"/>
      <c r="X140" s="11"/>
      <c r="AC140" s="11"/>
      <c r="AD140" s="11"/>
      <c r="AE140" s="11"/>
      <c r="AG140" s="1"/>
      <c r="AI140" s="1"/>
      <c r="AQ140" s="1"/>
      <c r="AS140" s="1"/>
      <c r="AU140" s="1"/>
      <c r="AZ140" s="1"/>
      <c r="BA140" s="1"/>
      <c r="BB140" s="1"/>
      <c r="BD140" s="1"/>
      <c r="BG140" s="1"/>
    </row>
    <row r="141" spans="2:59">
      <c r="B141" s="308"/>
      <c r="C141" s="11"/>
      <c r="D141" s="11"/>
      <c r="E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W141" s="11"/>
      <c r="X141" s="11"/>
      <c r="AC141" s="11"/>
      <c r="AD141" s="11"/>
      <c r="AE141" s="11"/>
      <c r="AG141" s="1"/>
      <c r="AI141" s="1"/>
      <c r="AQ141" s="1"/>
      <c r="AS141" s="1"/>
      <c r="AU141" s="1"/>
      <c r="AZ141" s="1"/>
      <c r="BA141" s="1"/>
      <c r="BB141" s="1"/>
      <c r="BD141" s="1"/>
      <c r="BG141" s="1"/>
    </row>
    <row r="142" spans="2:59">
      <c r="B142" s="308"/>
      <c r="C142" s="11"/>
      <c r="D142" s="11"/>
      <c r="E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W142" s="11"/>
      <c r="X142" s="11"/>
      <c r="AC142" s="11"/>
      <c r="AD142" s="11"/>
      <c r="AE142" s="11"/>
      <c r="AG142" s="1"/>
      <c r="AI142" s="1"/>
      <c r="AQ142" s="1"/>
      <c r="AS142" s="1"/>
      <c r="AU142" s="1"/>
      <c r="AZ142" s="1"/>
      <c r="BA142" s="1"/>
      <c r="BB142" s="1"/>
      <c r="BD142" s="1"/>
      <c r="BG142" s="1"/>
    </row>
    <row r="143" spans="2:59">
      <c r="B143" s="308"/>
      <c r="C143" s="11"/>
      <c r="D143" s="11"/>
      <c r="E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W143" s="11"/>
      <c r="X143" s="11"/>
      <c r="AC143" s="11"/>
      <c r="AD143" s="11"/>
      <c r="AE143" s="11"/>
      <c r="AG143" s="1"/>
      <c r="AI143" s="1"/>
      <c r="AQ143" s="1"/>
      <c r="AS143" s="1"/>
      <c r="AU143" s="1"/>
      <c r="AZ143" s="1"/>
      <c r="BA143" s="1"/>
      <c r="BB143" s="1"/>
      <c r="BD143" s="1"/>
      <c r="BG143" s="1"/>
    </row>
    <row r="144" spans="2:59">
      <c r="B144" s="308"/>
      <c r="C144" s="11"/>
      <c r="D144" s="11"/>
      <c r="E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W144" s="11"/>
      <c r="X144" s="11"/>
      <c r="AC144" s="11"/>
      <c r="AD144" s="11"/>
      <c r="AE144" s="11"/>
      <c r="AG144" s="1"/>
      <c r="AI144" s="1"/>
      <c r="AQ144" s="1"/>
      <c r="AS144" s="1"/>
      <c r="AU144" s="1"/>
      <c r="AZ144" s="1"/>
      <c r="BA144" s="1"/>
      <c r="BB144" s="1"/>
      <c r="BD144" s="1"/>
      <c r="BG144" s="1"/>
    </row>
    <row r="145" spans="2:59">
      <c r="B145" s="308"/>
      <c r="C145" s="11"/>
      <c r="D145" s="11"/>
      <c r="E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W145" s="11"/>
      <c r="X145" s="11"/>
      <c r="AC145" s="11"/>
      <c r="AD145" s="11"/>
      <c r="AE145" s="11"/>
      <c r="AG145" s="1"/>
      <c r="AI145" s="1"/>
      <c r="AQ145" s="1"/>
      <c r="AS145" s="1"/>
      <c r="AU145" s="1"/>
      <c r="AZ145" s="1"/>
      <c r="BA145" s="1"/>
      <c r="BB145" s="1"/>
      <c r="BD145" s="1"/>
      <c r="BG145" s="1"/>
    </row>
    <row r="146" spans="2:59">
      <c r="B146" s="308"/>
      <c r="C146" s="11"/>
      <c r="D146" s="11"/>
      <c r="E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W146" s="11"/>
      <c r="X146" s="11"/>
      <c r="AC146" s="11"/>
      <c r="AD146" s="11"/>
      <c r="AE146" s="11"/>
      <c r="AG146" s="1"/>
      <c r="AI146" s="1"/>
      <c r="AQ146" s="1"/>
      <c r="AS146" s="1"/>
      <c r="AU146" s="1"/>
      <c r="AZ146" s="1"/>
      <c r="BA146" s="1"/>
      <c r="BB146" s="1"/>
      <c r="BD146" s="1"/>
      <c r="BG146" s="1"/>
    </row>
    <row r="147" spans="2:59">
      <c r="B147" s="308"/>
      <c r="C147" s="11"/>
      <c r="D147" s="11"/>
      <c r="E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W147" s="11"/>
      <c r="X147" s="11"/>
      <c r="AC147" s="11"/>
      <c r="AD147" s="11"/>
      <c r="AE147" s="11"/>
      <c r="AG147" s="1"/>
      <c r="AI147" s="1"/>
      <c r="AQ147" s="1"/>
      <c r="AS147" s="1"/>
      <c r="AU147" s="1"/>
      <c r="AZ147" s="1"/>
      <c r="BA147" s="1"/>
      <c r="BB147" s="1"/>
      <c r="BD147" s="1"/>
      <c r="BG147" s="1"/>
    </row>
    <row r="148" spans="2:59">
      <c r="B148" s="308"/>
      <c r="C148" s="11"/>
      <c r="D148" s="11"/>
      <c r="E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W148" s="11"/>
      <c r="X148" s="11"/>
      <c r="AC148" s="11"/>
      <c r="AD148" s="11"/>
      <c r="AE148" s="11"/>
      <c r="AG148" s="1"/>
      <c r="AI148" s="1"/>
      <c r="AQ148" s="1"/>
      <c r="AS148" s="1"/>
      <c r="AU148" s="1"/>
      <c r="AZ148" s="1"/>
      <c r="BA148" s="1"/>
      <c r="BB148" s="1"/>
      <c r="BD148" s="1"/>
      <c r="BG148" s="1"/>
    </row>
    <row r="149" spans="2:59">
      <c r="B149" s="308"/>
      <c r="C149" s="11"/>
      <c r="D149" s="11"/>
      <c r="E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W149" s="11"/>
      <c r="X149" s="11"/>
      <c r="AC149" s="11"/>
      <c r="AD149" s="11"/>
      <c r="AE149" s="11"/>
      <c r="AG149" s="1"/>
      <c r="AI149" s="1"/>
      <c r="AQ149" s="1"/>
      <c r="AS149" s="1"/>
      <c r="AU149" s="1"/>
      <c r="AZ149" s="1"/>
      <c r="BA149" s="1"/>
      <c r="BB149" s="1"/>
      <c r="BD149" s="1"/>
      <c r="BG149" s="1"/>
    </row>
    <row r="150" spans="2:59">
      <c r="B150" s="308"/>
      <c r="C150" s="11"/>
      <c r="D150" s="11"/>
      <c r="E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W150" s="11"/>
      <c r="X150" s="11"/>
      <c r="AC150" s="11"/>
      <c r="AD150" s="11"/>
      <c r="AE150" s="11"/>
      <c r="AG150" s="1"/>
      <c r="AI150" s="1"/>
      <c r="AQ150" s="1"/>
      <c r="AS150" s="1"/>
      <c r="AU150" s="1"/>
      <c r="AZ150" s="1"/>
      <c r="BA150" s="1"/>
      <c r="BB150" s="1"/>
      <c r="BD150" s="1"/>
      <c r="BG150" s="1"/>
    </row>
    <row r="151" spans="2:59">
      <c r="B151" s="308"/>
      <c r="C151" s="11"/>
      <c r="D151" s="11"/>
      <c r="E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W151" s="11"/>
      <c r="X151" s="11"/>
      <c r="AC151" s="11"/>
      <c r="AD151" s="11"/>
      <c r="AE151" s="11"/>
      <c r="AG151" s="1"/>
      <c r="AI151" s="1"/>
      <c r="AQ151" s="1"/>
      <c r="AS151" s="1"/>
      <c r="AU151" s="1"/>
      <c r="AZ151" s="1"/>
      <c r="BA151" s="1"/>
      <c r="BB151" s="1"/>
      <c r="BD151" s="1"/>
      <c r="BG151" s="1"/>
    </row>
    <row r="152" spans="2:59">
      <c r="B152" s="308"/>
      <c r="C152" s="11"/>
      <c r="D152" s="11"/>
      <c r="E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W152" s="11"/>
      <c r="X152" s="11"/>
      <c r="AC152" s="11"/>
      <c r="AD152" s="11"/>
      <c r="AE152" s="11"/>
      <c r="AG152" s="1"/>
      <c r="AI152" s="1"/>
      <c r="AQ152" s="1"/>
      <c r="AS152" s="1"/>
      <c r="AU152" s="1"/>
      <c r="AZ152" s="1"/>
      <c r="BA152" s="1"/>
      <c r="BB152" s="1"/>
      <c r="BD152" s="1"/>
      <c r="BG152" s="1"/>
    </row>
    <row r="153" spans="2:59">
      <c r="B153" s="308"/>
      <c r="C153" s="11"/>
      <c r="D153" s="11"/>
      <c r="E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W153" s="11"/>
      <c r="X153" s="11"/>
      <c r="AC153" s="11"/>
      <c r="AD153" s="11"/>
      <c r="AE153" s="11"/>
      <c r="AG153" s="1"/>
      <c r="AI153" s="1"/>
      <c r="AQ153" s="1"/>
      <c r="AS153" s="1"/>
      <c r="AU153" s="1"/>
      <c r="AZ153" s="1"/>
      <c r="BA153" s="1"/>
      <c r="BB153" s="1"/>
      <c r="BD153" s="1"/>
      <c r="BG153" s="1"/>
    </row>
    <row r="154" spans="2:59">
      <c r="B154" s="308"/>
      <c r="C154" s="11"/>
      <c r="D154" s="11"/>
      <c r="E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W154" s="11"/>
      <c r="X154" s="11"/>
      <c r="AC154" s="11"/>
      <c r="AD154" s="11"/>
      <c r="AE154" s="11"/>
      <c r="AG154" s="1"/>
      <c r="AI154" s="1"/>
      <c r="AQ154" s="1"/>
      <c r="AS154" s="1"/>
      <c r="AU154" s="1"/>
      <c r="AZ154" s="1"/>
      <c r="BA154" s="1"/>
      <c r="BB154" s="1"/>
      <c r="BD154" s="1"/>
      <c r="BG154" s="1"/>
    </row>
    <row r="155" spans="2:59">
      <c r="B155" s="308"/>
      <c r="C155" s="11"/>
      <c r="D155" s="11"/>
      <c r="E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W155" s="11"/>
      <c r="X155" s="11"/>
      <c r="AC155" s="11"/>
      <c r="AD155" s="11"/>
      <c r="AE155" s="11"/>
      <c r="AG155" s="1"/>
      <c r="AI155" s="1"/>
      <c r="AQ155" s="1"/>
      <c r="AS155" s="1"/>
      <c r="AU155" s="1"/>
      <c r="AZ155" s="1"/>
      <c r="BA155" s="1"/>
      <c r="BB155" s="1"/>
      <c r="BD155" s="1"/>
      <c r="BG155" s="1"/>
    </row>
    <row r="156" spans="2:59">
      <c r="B156" s="308"/>
      <c r="C156" s="11"/>
      <c r="D156" s="11"/>
      <c r="E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W156" s="11"/>
      <c r="X156" s="11"/>
      <c r="AC156" s="11"/>
      <c r="AD156" s="11"/>
      <c r="AE156" s="11"/>
      <c r="AG156" s="1"/>
      <c r="AI156" s="1"/>
      <c r="AQ156" s="1"/>
      <c r="AS156" s="1"/>
      <c r="AU156" s="1"/>
      <c r="AZ156" s="1"/>
      <c r="BA156" s="1"/>
      <c r="BB156" s="1"/>
      <c r="BD156" s="1"/>
      <c r="BG156" s="1"/>
    </row>
    <row r="157" spans="2:59">
      <c r="B157" s="308"/>
      <c r="C157" s="11"/>
      <c r="D157" s="11"/>
      <c r="E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W157" s="11"/>
      <c r="X157" s="11"/>
      <c r="AC157" s="11"/>
      <c r="AD157" s="11"/>
      <c r="AE157" s="11"/>
      <c r="AG157" s="1"/>
      <c r="AI157" s="1"/>
      <c r="AQ157" s="1"/>
      <c r="AS157" s="1"/>
      <c r="AU157" s="1"/>
      <c r="AZ157" s="1"/>
      <c r="BA157" s="1"/>
      <c r="BB157" s="1"/>
      <c r="BD157" s="1"/>
      <c r="BG157" s="1"/>
    </row>
    <row r="158" spans="2:59">
      <c r="B158" s="308"/>
      <c r="C158" s="11"/>
      <c r="D158" s="11"/>
      <c r="E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W158" s="11"/>
      <c r="X158" s="11"/>
      <c r="AC158" s="11"/>
      <c r="AD158" s="11"/>
      <c r="AE158" s="11"/>
      <c r="AG158" s="1"/>
      <c r="AI158" s="1"/>
      <c r="AQ158" s="1"/>
      <c r="AS158" s="1"/>
      <c r="AU158" s="1"/>
      <c r="AZ158" s="1"/>
      <c r="BA158" s="1"/>
      <c r="BB158" s="1"/>
      <c r="BD158" s="1"/>
      <c r="BG158" s="1"/>
    </row>
    <row r="159" spans="2:59">
      <c r="B159" s="308"/>
      <c r="C159" s="11"/>
      <c r="D159" s="11"/>
      <c r="E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W159" s="11"/>
      <c r="X159" s="11"/>
      <c r="AC159" s="11"/>
      <c r="AD159" s="11"/>
      <c r="AE159" s="11"/>
      <c r="AG159" s="1"/>
      <c r="AI159" s="1"/>
      <c r="AQ159" s="1"/>
      <c r="AS159" s="1"/>
      <c r="AU159" s="1"/>
      <c r="AZ159" s="1"/>
      <c r="BA159" s="1"/>
      <c r="BB159" s="1"/>
      <c r="BD159" s="1"/>
      <c r="BG159" s="1"/>
    </row>
    <row r="160" spans="2:59">
      <c r="B160" s="308"/>
      <c r="C160" s="11"/>
      <c r="D160" s="11"/>
      <c r="E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W160" s="11"/>
      <c r="X160" s="11"/>
      <c r="AC160" s="11"/>
      <c r="AD160" s="11"/>
      <c r="AE160" s="11"/>
      <c r="AG160" s="1"/>
      <c r="AI160" s="1"/>
      <c r="AQ160" s="1"/>
      <c r="AS160" s="1"/>
      <c r="AU160" s="1"/>
      <c r="AZ160" s="1"/>
      <c r="BA160" s="1"/>
      <c r="BB160" s="1"/>
      <c r="BD160" s="1"/>
      <c r="BG160" s="1"/>
    </row>
    <row r="161" spans="2:59">
      <c r="B161" s="308"/>
      <c r="C161" s="11"/>
      <c r="D161" s="11"/>
      <c r="E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W161" s="11"/>
      <c r="X161" s="11"/>
      <c r="AC161" s="11"/>
      <c r="AD161" s="11"/>
      <c r="AE161" s="11"/>
      <c r="AG161" s="1"/>
      <c r="AI161" s="1"/>
      <c r="AQ161" s="1"/>
      <c r="AS161" s="1"/>
      <c r="AU161" s="1"/>
      <c r="AZ161" s="1"/>
      <c r="BA161" s="1"/>
      <c r="BB161" s="1"/>
      <c r="BD161" s="1"/>
      <c r="BG161" s="1"/>
    </row>
    <row r="162" spans="2:59">
      <c r="B162" s="308"/>
      <c r="C162" s="11"/>
      <c r="D162" s="11"/>
      <c r="E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W162" s="11"/>
      <c r="X162" s="11"/>
      <c r="AC162" s="11"/>
      <c r="AD162" s="11"/>
      <c r="AE162" s="11"/>
      <c r="AG162" s="1"/>
      <c r="AI162" s="1"/>
      <c r="AQ162" s="1"/>
      <c r="AS162" s="1"/>
      <c r="AU162" s="1"/>
      <c r="AZ162" s="1"/>
      <c r="BA162" s="1"/>
      <c r="BB162" s="1"/>
      <c r="BD162" s="1"/>
      <c r="BG162" s="1"/>
    </row>
    <row r="163" spans="2:59">
      <c r="B163" s="308"/>
      <c r="C163" s="11"/>
      <c r="D163" s="11"/>
      <c r="E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W163" s="11"/>
      <c r="X163" s="11"/>
      <c r="AC163" s="11"/>
      <c r="AD163" s="11"/>
      <c r="AE163" s="11"/>
      <c r="AG163" s="1"/>
      <c r="AI163" s="1"/>
      <c r="AQ163" s="1"/>
      <c r="AS163" s="1"/>
      <c r="AU163" s="1"/>
      <c r="AZ163" s="1"/>
      <c r="BA163" s="1"/>
      <c r="BB163" s="1"/>
      <c r="BD163" s="1"/>
      <c r="BG163" s="1"/>
    </row>
    <row r="164" spans="2:59">
      <c r="B164" s="308"/>
      <c r="C164" s="11"/>
      <c r="D164" s="11"/>
      <c r="E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W164" s="11"/>
      <c r="X164" s="11"/>
      <c r="AC164" s="11"/>
      <c r="AD164" s="11"/>
      <c r="AE164" s="11"/>
      <c r="AG164" s="1"/>
      <c r="AI164" s="1"/>
      <c r="AQ164" s="1"/>
      <c r="AS164" s="1"/>
      <c r="AU164" s="1"/>
      <c r="AZ164" s="1"/>
      <c r="BA164" s="1"/>
      <c r="BB164" s="1"/>
      <c r="BD164" s="1"/>
      <c r="BG164" s="1"/>
    </row>
    <row r="165" spans="2:59">
      <c r="B165" s="308"/>
      <c r="C165" s="11"/>
      <c r="D165" s="11"/>
      <c r="E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W165" s="11"/>
      <c r="X165" s="11"/>
      <c r="AC165" s="11"/>
      <c r="AD165" s="11"/>
      <c r="AE165" s="11"/>
      <c r="AG165" s="1"/>
      <c r="AI165" s="1"/>
      <c r="AQ165" s="1"/>
      <c r="AS165" s="1"/>
      <c r="AU165" s="1"/>
      <c r="AZ165" s="1"/>
      <c r="BA165" s="1"/>
      <c r="BB165" s="1"/>
      <c r="BD165" s="1"/>
      <c r="BG165" s="1"/>
    </row>
    <row r="166" spans="2:59">
      <c r="B166" s="308"/>
      <c r="C166" s="11"/>
      <c r="D166" s="11"/>
      <c r="E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W166" s="11"/>
      <c r="X166" s="11"/>
      <c r="AC166" s="11"/>
      <c r="AD166" s="11"/>
      <c r="AE166" s="11"/>
      <c r="AG166" s="1"/>
      <c r="AI166" s="1"/>
      <c r="AQ166" s="1"/>
      <c r="AS166" s="1"/>
      <c r="AU166" s="1"/>
      <c r="AZ166" s="1"/>
      <c r="BA166" s="1"/>
      <c r="BB166" s="1"/>
      <c r="BD166" s="1"/>
      <c r="BG166" s="1"/>
    </row>
    <row r="167" spans="2:59">
      <c r="B167" s="308"/>
      <c r="C167" s="11"/>
      <c r="D167" s="11"/>
      <c r="E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W167" s="11"/>
      <c r="X167" s="11"/>
      <c r="AC167" s="11"/>
      <c r="AD167" s="11"/>
      <c r="AE167" s="11"/>
      <c r="AG167" s="1"/>
      <c r="AI167" s="1"/>
      <c r="AQ167" s="1"/>
      <c r="AS167" s="1"/>
      <c r="AU167" s="1"/>
      <c r="AZ167" s="1"/>
      <c r="BA167" s="1"/>
      <c r="BB167" s="1"/>
      <c r="BD167" s="1"/>
      <c r="BG167" s="1"/>
    </row>
    <row r="168" spans="2:59">
      <c r="B168" s="308"/>
      <c r="C168" s="11"/>
      <c r="D168" s="11"/>
      <c r="E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W168" s="11"/>
      <c r="X168" s="11"/>
      <c r="AC168" s="11"/>
      <c r="AD168" s="11"/>
      <c r="AE168" s="11"/>
      <c r="AG168" s="1"/>
      <c r="AI168" s="1"/>
      <c r="AQ168" s="1"/>
      <c r="AS168" s="1"/>
      <c r="AU168" s="1"/>
      <c r="AZ168" s="1"/>
      <c r="BA168" s="1"/>
      <c r="BB168" s="1"/>
      <c r="BD168" s="1"/>
      <c r="BG168" s="1"/>
    </row>
    <row r="169" spans="2:59">
      <c r="B169" s="308"/>
      <c r="C169" s="11"/>
      <c r="D169" s="11"/>
      <c r="E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W169" s="11"/>
      <c r="X169" s="11"/>
      <c r="AC169" s="11"/>
      <c r="AD169" s="11"/>
      <c r="AE169" s="11"/>
      <c r="AG169" s="1"/>
      <c r="AI169" s="1"/>
      <c r="AQ169" s="1"/>
      <c r="AS169" s="1"/>
      <c r="AU169" s="1"/>
      <c r="AZ169" s="1"/>
      <c r="BA169" s="1"/>
      <c r="BB169" s="1"/>
      <c r="BD169" s="1"/>
      <c r="BG169" s="1"/>
    </row>
    <row r="170" spans="2:59">
      <c r="B170" s="308"/>
      <c r="C170" s="11"/>
      <c r="D170" s="11"/>
      <c r="E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W170" s="11"/>
      <c r="X170" s="11"/>
      <c r="AC170" s="11"/>
      <c r="AD170" s="11"/>
      <c r="AE170" s="11"/>
      <c r="AG170" s="1"/>
      <c r="AI170" s="1"/>
      <c r="AQ170" s="1"/>
      <c r="AS170" s="1"/>
      <c r="AU170" s="1"/>
      <c r="AZ170" s="1"/>
      <c r="BA170" s="1"/>
      <c r="BB170" s="1"/>
      <c r="BD170" s="1"/>
      <c r="BG170" s="1"/>
    </row>
    <row r="171" spans="2:59">
      <c r="B171" s="308"/>
      <c r="C171" s="11"/>
      <c r="D171" s="11"/>
      <c r="E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W171" s="11"/>
      <c r="X171" s="11"/>
      <c r="AC171" s="11"/>
      <c r="AD171" s="11"/>
      <c r="AE171" s="11"/>
      <c r="AG171" s="1"/>
      <c r="AI171" s="1"/>
      <c r="AQ171" s="1"/>
      <c r="AS171" s="1"/>
      <c r="AU171" s="1"/>
      <c r="AZ171" s="1"/>
      <c r="BA171" s="1"/>
      <c r="BB171" s="1"/>
      <c r="BD171" s="1"/>
      <c r="BG171" s="1"/>
    </row>
    <row r="172" spans="2:59">
      <c r="B172" s="308"/>
      <c r="C172" s="11"/>
      <c r="D172" s="11"/>
      <c r="E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W172" s="11"/>
      <c r="X172" s="11"/>
      <c r="AC172" s="11"/>
      <c r="AD172" s="11"/>
      <c r="AE172" s="11"/>
      <c r="AG172" s="1"/>
      <c r="AI172" s="1"/>
      <c r="AQ172" s="1"/>
      <c r="AS172" s="1"/>
      <c r="AU172" s="1"/>
      <c r="AZ172" s="1"/>
      <c r="BA172" s="1"/>
      <c r="BB172" s="1"/>
      <c r="BD172" s="1"/>
      <c r="BG172" s="1"/>
    </row>
    <row r="173" spans="2:59">
      <c r="B173" s="308"/>
      <c r="C173" s="11"/>
      <c r="D173" s="11"/>
      <c r="E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W173" s="11"/>
      <c r="X173" s="11"/>
      <c r="AC173" s="11"/>
      <c r="AD173" s="11"/>
      <c r="AE173" s="11"/>
      <c r="AG173" s="1"/>
      <c r="AI173" s="1"/>
      <c r="AQ173" s="1"/>
      <c r="AS173" s="1"/>
      <c r="AU173" s="1"/>
      <c r="AZ173" s="1"/>
      <c r="BA173" s="1"/>
      <c r="BB173" s="1"/>
      <c r="BD173" s="1"/>
      <c r="BG173" s="1"/>
    </row>
    <row r="174" spans="2:59">
      <c r="B174" s="308"/>
      <c r="C174" s="11"/>
      <c r="D174" s="11"/>
      <c r="E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W174" s="11"/>
      <c r="X174" s="11"/>
      <c r="AC174" s="11"/>
      <c r="AD174" s="11"/>
      <c r="AE174" s="11"/>
      <c r="AG174" s="1"/>
      <c r="AI174" s="1"/>
      <c r="AQ174" s="1"/>
      <c r="AS174" s="1"/>
      <c r="AU174" s="1"/>
      <c r="AZ174" s="1"/>
      <c r="BA174" s="1"/>
      <c r="BB174" s="1"/>
      <c r="BD174" s="1"/>
      <c r="BG174" s="1"/>
    </row>
    <row r="175" spans="2:59">
      <c r="B175" s="308"/>
      <c r="C175" s="11"/>
      <c r="D175" s="11"/>
      <c r="E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W175" s="11"/>
      <c r="X175" s="11"/>
      <c r="AC175" s="11"/>
      <c r="AD175" s="11"/>
      <c r="AE175" s="11"/>
      <c r="AG175" s="1"/>
      <c r="AI175" s="1"/>
      <c r="AQ175" s="1"/>
      <c r="AS175" s="1"/>
      <c r="AU175" s="1"/>
      <c r="AZ175" s="1"/>
      <c r="BA175" s="1"/>
      <c r="BB175" s="1"/>
      <c r="BD175" s="1"/>
      <c r="BG175" s="1"/>
    </row>
    <row r="176" spans="2:59">
      <c r="B176" s="308"/>
      <c r="C176" s="11"/>
      <c r="D176" s="11"/>
      <c r="E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W176" s="11"/>
      <c r="X176" s="11"/>
      <c r="AC176" s="11"/>
      <c r="AD176" s="11"/>
      <c r="AE176" s="11"/>
      <c r="AG176" s="1"/>
      <c r="AI176" s="1"/>
      <c r="AQ176" s="1"/>
      <c r="AS176" s="1"/>
      <c r="AU176" s="1"/>
      <c r="AZ176" s="1"/>
      <c r="BA176" s="1"/>
      <c r="BB176" s="1"/>
      <c r="BD176" s="1"/>
      <c r="BG176" s="1"/>
    </row>
    <row r="177" spans="2:59">
      <c r="B177" s="308"/>
      <c r="C177" s="11"/>
      <c r="D177" s="11"/>
      <c r="E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W177" s="11"/>
      <c r="X177" s="11"/>
      <c r="AC177" s="11"/>
      <c r="AD177" s="11"/>
      <c r="AE177" s="11"/>
      <c r="AG177" s="1"/>
      <c r="AI177" s="1"/>
      <c r="AQ177" s="1"/>
      <c r="AS177" s="1"/>
      <c r="AU177" s="1"/>
      <c r="AZ177" s="1"/>
      <c r="BA177" s="1"/>
      <c r="BB177" s="1"/>
      <c r="BD177" s="1"/>
      <c r="BG177" s="1"/>
    </row>
    <row r="178" spans="2:59">
      <c r="B178" s="308"/>
      <c r="C178" s="11"/>
      <c r="D178" s="11"/>
      <c r="E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W178" s="11"/>
      <c r="X178" s="11"/>
      <c r="AC178" s="11"/>
      <c r="AD178" s="11"/>
      <c r="AE178" s="11"/>
      <c r="AG178" s="1"/>
      <c r="AI178" s="1"/>
      <c r="AQ178" s="1"/>
      <c r="AS178" s="1"/>
      <c r="AU178" s="1"/>
      <c r="AZ178" s="1"/>
      <c r="BA178" s="1"/>
      <c r="BB178" s="1"/>
      <c r="BD178" s="1"/>
      <c r="BG178" s="1"/>
    </row>
    <row r="179" spans="2:59">
      <c r="B179" s="308"/>
      <c r="C179" s="11"/>
      <c r="D179" s="11"/>
      <c r="E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W179" s="11"/>
      <c r="X179" s="11"/>
      <c r="AC179" s="11"/>
      <c r="AD179" s="11"/>
      <c r="AE179" s="11"/>
      <c r="AG179" s="1"/>
      <c r="AI179" s="1"/>
      <c r="AQ179" s="1"/>
      <c r="AS179" s="1"/>
      <c r="AU179" s="1"/>
      <c r="AZ179" s="1"/>
      <c r="BA179" s="1"/>
      <c r="BB179" s="1"/>
      <c r="BD179" s="1"/>
      <c r="BG179" s="1"/>
    </row>
    <row r="180" spans="2:59">
      <c r="B180" s="308"/>
      <c r="C180" s="11"/>
      <c r="D180" s="11"/>
      <c r="E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W180" s="11"/>
      <c r="X180" s="11"/>
      <c r="AC180" s="11"/>
      <c r="AD180" s="11"/>
      <c r="AE180" s="11"/>
      <c r="AG180" s="1"/>
      <c r="AI180" s="1"/>
      <c r="AQ180" s="1"/>
      <c r="AS180" s="1"/>
      <c r="AU180" s="1"/>
      <c r="AZ180" s="1"/>
      <c r="BA180" s="1"/>
      <c r="BB180" s="1"/>
      <c r="BD180" s="1"/>
      <c r="BG180" s="1"/>
    </row>
    <row r="181" spans="2:59">
      <c r="B181" s="308"/>
      <c r="C181" s="11"/>
      <c r="D181" s="11"/>
      <c r="E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W181" s="11"/>
      <c r="X181" s="11"/>
      <c r="AC181" s="11"/>
      <c r="AD181" s="11"/>
      <c r="AE181" s="11"/>
      <c r="AG181" s="1"/>
      <c r="AI181" s="1"/>
      <c r="AQ181" s="1"/>
      <c r="AS181" s="1"/>
      <c r="AU181" s="1"/>
      <c r="AZ181" s="1"/>
      <c r="BA181" s="1"/>
      <c r="BB181" s="1"/>
      <c r="BD181" s="1"/>
      <c r="BG181" s="1"/>
    </row>
    <row r="182" spans="2:59">
      <c r="B182" s="308"/>
      <c r="C182" s="11"/>
      <c r="D182" s="11"/>
      <c r="E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W182" s="11"/>
      <c r="X182" s="11"/>
      <c r="AC182" s="11"/>
      <c r="AD182" s="11"/>
      <c r="AE182" s="11"/>
      <c r="AG182" s="1"/>
      <c r="AI182" s="1"/>
      <c r="AQ182" s="1"/>
      <c r="AS182" s="1"/>
      <c r="AU182" s="1"/>
      <c r="AZ182" s="1"/>
      <c r="BA182" s="1"/>
      <c r="BB182" s="1"/>
      <c r="BD182" s="1"/>
      <c r="BG182" s="1"/>
    </row>
    <row r="183" spans="2:59">
      <c r="B183" s="308"/>
      <c r="C183" s="11"/>
      <c r="D183" s="11"/>
      <c r="E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W183" s="11"/>
      <c r="X183" s="11"/>
      <c r="AC183" s="11"/>
      <c r="AD183" s="11"/>
      <c r="AE183" s="11"/>
      <c r="AG183" s="1"/>
      <c r="AI183" s="1"/>
      <c r="AQ183" s="1"/>
      <c r="AS183" s="1"/>
      <c r="AU183" s="1"/>
      <c r="AZ183" s="1"/>
      <c r="BA183" s="1"/>
      <c r="BB183" s="1"/>
      <c r="BD183" s="1"/>
      <c r="BG183" s="1"/>
    </row>
    <row r="184" spans="2:59">
      <c r="B184" s="308"/>
      <c r="C184" s="11"/>
      <c r="D184" s="11"/>
      <c r="E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W184" s="11"/>
      <c r="X184" s="11"/>
      <c r="AC184" s="11"/>
      <c r="AD184" s="11"/>
      <c r="AE184" s="11"/>
      <c r="AG184" s="1"/>
      <c r="AI184" s="1"/>
      <c r="AQ184" s="1"/>
      <c r="AS184" s="1"/>
      <c r="AU184" s="1"/>
      <c r="AZ184" s="1"/>
      <c r="BA184" s="1"/>
      <c r="BB184" s="1"/>
      <c r="BD184" s="1"/>
      <c r="BG184" s="1"/>
    </row>
    <row r="185" spans="2:59">
      <c r="B185" s="308"/>
      <c r="C185" s="11"/>
      <c r="D185" s="11"/>
      <c r="E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W185" s="11"/>
      <c r="X185" s="11"/>
      <c r="AC185" s="11"/>
      <c r="AD185" s="11"/>
      <c r="AE185" s="11"/>
      <c r="AG185" s="1"/>
      <c r="AI185" s="1"/>
      <c r="AQ185" s="1"/>
      <c r="AS185" s="1"/>
      <c r="AU185" s="1"/>
      <c r="AZ185" s="1"/>
      <c r="BA185" s="1"/>
      <c r="BB185" s="1"/>
      <c r="BD185" s="1"/>
      <c r="BG185" s="1"/>
    </row>
    <row r="186" spans="2:59">
      <c r="B186" s="308"/>
      <c r="C186" s="11"/>
      <c r="D186" s="11"/>
      <c r="E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W186" s="11"/>
      <c r="X186" s="11"/>
      <c r="AC186" s="11"/>
      <c r="AD186" s="11"/>
      <c r="AE186" s="11"/>
      <c r="AG186" s="1"/>
      <c r="AI186" s="1"/>
      <c r="AQ186" s="1"/>
      <c r="AS186" s="1"/>
      <c r="AU186" s="1"/>
      <c r="AZ186" s="1"/>
      <c r="BA186" s="1"/>
      <c r="BB186" s="1"/>
      <c r="BD186" s="1"/>
      <c r="BG186" s="1"/>
    </row>
    <row r="187" spans="2:59">
      <c r="B187" s="308"/>
      <c r="C187" s="11"/>
      <c r="D187" s="11"/>
      <c r="E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W187" s="11"/>
      <c r="X187" s="11"/>
      <c r="AC187" s="11"/>
      <c r="AD187" s="11"/>
      <c r="AE187" s="11"/>
      <c r="AG187" s="1"/>
      <c r="AI187" s="1"/>
      <c r="AQ187" s="1"/>
      <c r="AS187" s="1"/>
      <c r="AU187" s="1"/>
      <c r="AZ187" s="1"/>
      <c r="BA187" s="1"/>
      <c r="BB187" s="1"/>
      <c r="BD187" s="1"/>
      <c r="BG187" s="1"/>
    </row>
    <row r="188" spans="2:59">
      <c r="B188" s="308"/>
      <c r="C188" s="11"/>
      <c r="D188" s="11"/>
      <c r="E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W188" s="11"/>
      <c r="X188" s="11"/>
      <c r="AC188" s="11"/>
      <c r="AD188" s="11"/>
      <c r="AE188" s="11"/>
      <c r="AG188" s="1"/>
      <c r="AI188" s="1"/>
      <c r="AQ188" s="1"/>
      <c r="AS188" s="1"/>
      <c r="AU188" s="1"/>
      <c r="AZ188" s="1"/>
      <c r="BA188" s="1"/>
      <c r="BB188" s="1"/>
      <c r="BD188" s="1"/>
      <c r="BG188" s="1"/>
    </row>
    <row r="189" spans="2:59">
      <c r="B189" s="308"/>
      <c r="C189" s="11"/>
      <c r="D189" s="11"/>
      <c r="E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W189" s="11"/>
      <c r="X189" s="11"/>
      <c r="AC189" s="11"/>
      <c r="AD189" s="11"/>
      <c r="AE189" s="11"/>
      <c r="AG189" s="1"/>
      <c r="AI189" s="1"/>
      <c r="AQ189" s="1"/>
      <c r="AS189" s="1"/>
      <c r="AU189" s="1"/>
      <c r="AZ189" s="1"/>
      <c r="BA189" s="1"/>
      <c r="BB189" s="1"/>
      <c r="BD189" s="1"/>
      <c r="BG189" s="1"/>
    </row>
    <row r="190" spans="2:59">
      <c r="B190" s="308"/>
      <c r="C190" s="11"/>
      <c r="D190" s="11"/>
      <c r="E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W190" s="11"/>
      <c r="X190" s="11"/>
      <c r="AC190" s="11"/>
      <c r="AD190" s="11"/>
      <c r="AE190" s="11"/>
      <c r="AG190" s="1"/>
      <c r="AI190" s="1"/>
      <c r="AQ190" s="1"/>
      <c r="AS190" s="1"/>
      <c r="AU190" s="1"/>
      <c r="AZ190" s="1"/>
      <c r="BA190" s="1"/>
      <c r="BB190" s="1"/>
      <c r="BD190" s="1"/>
      <c r="BG190" s="1"/>
    </row>
    <row r="191" spans="2:59">
      <c r="B191" s="308"/>
      <c r="C191" s="11"/>
      <c r="D191" s="11"/>
      <c r="E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W191" s="11"/>
      <c r="X191" s="11"/>
      <c r="AC191" s="11"/>
      <c r="AD191" s="11"/>
      <c r="AE191" s="11"/>
      <c r="AG191" s="1"/>
      <c r="AI191" s="1"/>
      <c r="AQ191" s="1"/>
      <c r="AS191" s="1"/>
      <c r="AU191" s="1"/>
      <c r="AZ191" s="1"/>
      <c r="BA191" s="1"/>
      <c r="BB191" s="1"/>
      <c r="BD191" s="1"/>
      <c r="BG191" s="1"/>
    </row>
    <row r="192" spans="2:59">
      <c r="B192" s="308"/>
      <c r="C192" s="11"/>
      <c r="D192" s="11"/>
      <c r="E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W192" s="11"/>
      <c r="X192" s="11"/>
      <c r="AC192" s="11"/>
      <c r="AD192" s="11"/>
      <c r="AE192" s="11"/>
      <c r="AG192" s="1"/>
      <c r="AI192" s="1"/>
      <c r="AQ192" s="1"/>
      <c r="AS192" s="1"/>
      <c r="AU192" s="1"/>
      <c r="AZ192" s="1"/>
      <c r="BA192" s="1"/>
      <c r="BB192" s="1"/>
      <c r="BD192" s="1"/>
      <c r="BG192" s="1"/>
    </row>
    <row r="193" spans="2:59">
      <c r="B193" s="308"/>
      <c r="C193" s="11"/>
      <c r="D193" s="11"/>
      <c r="E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W193" s="11"/>
      <c r="X193" s="11"/>
      <c r="AC193" s="11"/>
      <c r="AD193" s="11"/>
      <c r="AE193" s="11"/>
      <c r="AG193" s="1"/>
      <c r="AI193" s="1"/>
      <c r="AQ193" s="1"/>
      <c r="AS193" s="1"/>
      <c r="AU193" s="1"/>
      <c r="AZ193" s="1"/>
      <c r="BA193" s="1"/>
      <c r="BB193" s="1"/>
      <c r="BD193" s="1"/>
      <c r="BG193" s="1"/>
    </row>
    <row r="194" spans="2:59">
      <c r="B194" s="308"/>
      <c r="C194" s="11"/>
      <c r="D194" s="11"/>
      <c r="E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W194" s="11"/>
      <c r="X194" s="11"/>
      <c r="AC194" s="11"/>
      <c r="AD194" s="11"/>
      <c r="AE194" s="11"/>
      <c r="AG194" s="1"/>
      <c r="AI194" s="1"/>
      <c r="AQ194" s="1"/>
      <c r="AS194" s="1"/>
      <c r="AU194" s="1"/>
      <c r="AZ194" s="1"/>
      <c r="BA194" s="1"/>
      <c r="BB194" s="1"/>
      <c r="BD194" s="1"/>
      <c r="BG194" s="1"/>
    </row>
    <row r="195" spans="2:59">
      <c r="B195" s="308"/>
      <c r="C195" s="11"/>
      <c r="D195" s="11"/>
      <c r="E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W195" s="11"/>
      <c r="X195" s="11"/>
      <c r="AC195" s="11"/>
      <c r="AD195" s="11"/>
      <c r="AE195" s="11"/>
      <c r="AG195" s="1"/>
      <c r="AI195" s="1"/>
      <c r="AQ195" s="1"/>
      <c r="AS195" s="1"/>
      <c r="AU195" s="1"/>
      <c r="AZ195" s="1"/>
      <c r="BA195" s="1"/>
      <c r="BB195" s="1"/>
      <c r="BD195" s="1"/>
      <c r="BG195" s="1"/>
    </row>
    <row r="196" spans="2:59">
      <c r="B196" s="308"/>
      <c r="C196" s="11"/>
      <c r="D196" s="11"/>
      <c r="E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W196" s="11"/>
      <c r="X196" s="11"/>
      <c r="AC196" s="11"/>
      <c r="AD196" s="11"/>
      <c r="AE196" s="11"/>
      <c r="AG196" s="1"/>
      <c r="AI196" s="1"/>
      <c r="AQ196" s="1"/>
      <c r="AS196" s="1"/>
      <c r="AU196" s="1"/>
      <c r="AZ196" s="1"/>
      <c r="BA196" s="1"/>
      <c r="BB196" s="1"/>
      <c r="BD196" s="1"/>
      <c r="BG196" s="1"/>
    </row>
    <row r="197" spans="2:59">
      <c r="B197" s="308"/>
      <c r="C197" s="11"/>
      <c r="D197" s="11"/>
      <c r="E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W197" s="11"/>
      <c r="X197" s="11"/>
      <c r="AC197" s="11"/>
      <c r="AD197" s="11"/>
      <c r="AE197" s="11"/>
      <c r="AG197" s="1"/>
      <c r="AI197" s="1"/>
      <c r="AQ197" s="1"/>
      <c r="AS197" s="1"/>
      <c r="AU197" s="1"/>
      <c r="AZ197" s="1"/>
      <c r="BA197" s="1"/>
      <c r="BB197" s="1"/>
      <c r="BD197" s="1"/>
      <c r="BG197" s="1"/>
    </row>
    <row r="198" spans="2:59">
      <c r="B198" s="308"/>
      <c r="C198" s="11"/>
      <c r="D198" s="11"/>
      <c r="E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W198" s="11"/>
      <c r="X198" s="11"/>
      <c r="AC198" s="11"/>
      <c r="AD198" s="11"/>
      <c r="AE198" s="11"/>
      <c r="AG198" s="1"/>
      <c r="AI198" s="1"/>
      <c r="AQ198" s="1"/>
      <c r="AS198" s="1"/>
      <c r="AU198" s="1"/>
      <c r="AZ198" s="1"/>
      <c r="BA198" s="1"/>
      <c r="BB198" s="1"/>
      <c r="BD198" s="1"/>
      <c r="BG198" s="1"/>
    </row>
    <row r="199" spans="2:59">
      <c r="B199" s="308"/>
      <c r="C199" s="11"/>
      <c r="D199" s="11"/>
      <c r="E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W199" s="11"/>
      <c r="X199" s="11"/>
      <c r="AC199" s="11"/>
      <c r="AD199" s="11"/>
      <c r="AE199" s="11"/>
      <c r="AG199" s="1"/>
      <c r="AI199" s="1"/>
      <c r="AQ199" s="1"/>
      <c r="AS199" s="1"/>
      <c r="AU199" s="1"/>
      <c r="AZ199" s="1"/>
      <c r="BA199" s="1"/>
      <c r="BB199" s="1"/>
      <c r="BD199" s="1"/>
      <c r="BG199" s="1"/>
    </row>
    <row r="200" spans="2:59">
      <c r="B200" s="308"/>
      <c r="C200" s="11"/>
      <c r="D200" s="11"/>
      <c r="E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W200" s="11"/>
      <c r="X200" s="11"/>
      <c r="AC200" s="11"/>
      <c r="AD200" s="11"/>
      <c r="AE200" s="11"/>
      <c r="AG200" s="1"/>
      <c r="AI200" s="1"/>
      <c r="AQ200" s="1"/>
      <c r="AS200" s="1"/>
      <c r="AU200" s="1"/>
      <c r="AZ200" s="1"/>
      <c r="BA200" s="1"/>
      <c r="BB200" s="1"/>
      <c r="BD200" s="1"/>
      <c r="BG200" s="1"/>
    </row>
    <row r="201" spans="2:59">
      <c r="B201" s="308"/>
      <c r="C201" s="11"/>
      <c r="D201" s="11"/>
      <c r="E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W201" s="11"/>
      <c r="X201" s="11"/>
      <c r="AC201" s="11"/>
      <c r="AD201" s="11"/>
      <c r="AE201" s="11"/>
      <c r="AG201" s="1"/>
      <c r="AI201" s="1"/>
      <c r="AQ201" s="1"/>
      <c r="AS201" s="1"/>
      <c r="AU201" s="1"/>
      <c r="AZ201" s="1"/>
      <c r="BA201" s="1"/>
      <c r="BB201" s="1"/>
      <c r="BD201" s="1"/>
      <c r="BG201" s="1"/>
    </row>
    <row r="202" spans="2:59">
      <c r="B202" s="308"/>
      <c r="C202" s="11"/>
      <c r="D202" s="11"/>
      <c r="E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W202" s="11"/>
      <c r="X202" s="11"/>
      <c r="AC202" s="11"/>
      <c r="AD202" s="11"/>
      <c r="AE202" s="11"/>
      <c r="AG202" s="1"/>
      <c r="AI202" s="1"/>
      <c r="AQ202" s="1"/>
      <c r="AS202" s="1"/>
      <c r="AU202" s="1"/>
      <c r="AZ202" s="1"/>
      <c r="BA202" s="1"/>
      <c r="BB202" s="1"/>
      <c r="BD202" s="1"/>
      <c r="BG202" s="1"/>
    </row>
    <row r="203" spans="2:59">
      <c r="B203" s="308"/>
      <c r="C203" s="11"/>
      <c r="D203" s="11"/>
      <c r="E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W203" s="11"/>
      <c r="X203" s="11"/>
      <c r="AC203" s="11"/>
      <c r="AD203" s="11"/>
      <c r="AE203" s="11"/>
      <c r="AG203" s="1"/>
      <c r="AI203" s="1"/>
      <c r="AQ203" s="1"/>
      <c r="AS203" s="1"/>
      <c r="AU203" s="1"/>
      <c r="AZ203" s="1"/>
      <c r="BA203" s="1"/>
      <c r="BB203" s="1"/>
      <c r="BD203" s="1"/>
      <c r="BG203" s="1"/>
    </row>
    <row r="204" spans="2:59">
      <c r="B204" s="308"/>
      <c r="C204" s="11"/>
      <c r="D204" s="11"/>
      <c r="E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W204" s="11"/>
      <c r="X204" s="11"/>
      <c r="AC204" s="11"/>
      <c r="AD204" s="11"/>
      <c r="AE204" s="11"/>
      <c r="AG204" s="1"/>
      <c r="AI204" s="1"/>
      <c r="AQ204" s="1"/>
      <c r="AS204" s="1"/>
      <c r="AU204" s="1"/>
      <c r="AZ204" s="1"/>
      <c r="BA204" s="1"/>
      <c r="BB204" s="1"/>
      <c r="BD204" s="1"/>
      <c r="BG204" s="1"/>
    </row>
    <row r="205" spans="2:59">
      <c r="B205" s="308"/>
      <c r="C205" s="11"/>
      <c r="D205" s="11"/>
      <c r="E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W205" s="11"/>
      <c r="X205" s="11"/>
      <c r="AC205" s="11"/>
      <c r="AD205" s="11"/>
      <c r="AE205" s="11"/>
      <c r="AG205" s="1"/>
      <c r="AI205" s="1"/>
      <c r="AQ205" s="1"/>
      <c r="AS205" s="1"/>
      <c r="AU205" s="1"/>
      <c r="AZ205" s="1"/>
      <c r="BA205" s="1"/>
      <c r="BB205" s="1"/>
      <c r="BD205" s="1"/>
      <c r="BG205" s="1"/>
    </row>
    <row r="206" spans="2:59">
      <c r="B206" s="308"/>
      <c r="C206" s="11"/>
      <c r="D206" s="11"/>
      <c r="E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W206" s="11"/>
      <c r="X206" s="11"/>
      <c r="AC206" s="11"/>
      <c r="AD206" s="11"/>
      <c r="AE206" s="11"/>
      <c r="AG206" s="1"/>
      <c r="AI206" s="1"/>
      <c r="AQ206" s="1"/>
      <c r="AS206" s="1"/>
      <c r="AU206" s="1"/>
      <c r="AZ206" s="1"/>
      <c r="BA206" s="1"/>
      <c r="BB206" s="1"/>
      <c r="BD206" s="1"/>
      <c r="BG206" s="1"/>
    </row>
    <row r="207" spans="2:59">
      <c r="B207" s="308"/>
      <c r="C207" s="11"/>
      <c r="D207" s="11"/>
      <c r="E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W207" s="11"/>
      <c r="X207" s="11"/>
      <c r="AC207" s="11"/>
      <c r="AD207" s="11"/>
      <c r="AE207" s="11"/>
      <c r="AG207" s="1"/>
      <c r="AI207" s="1"/>
      <c r="AQ207" s="1"/>
      <c r="AS207" s="1"/>
      <c r="AU207" s="1"/>
      <c r="AZ207" s="1"/>
      <c r="BA207" s="1"/>
      <c r="BB207" s="1"/>
      <c r="BD207" s="1"/>
      <c r="BG207" s="1"/>
    </row>
    <row r="208" spans="2:59">
      <c r="B208" s="308"/>
      <c r="C208" s="11"/>
      <c r="D208" s="11"/>
      <c r="E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W208" s="11"/>
      <c r="X208" s="11"/>
      <c r="AC208" s="11"/>
      <c r="AD208" s="11"/>
      <c r="AE208" s="11"/>
      <c r="AG208" s="1"/>
      <c r="AI208" s="1"/>
      <c r="AQ208" s="1"/>
      <c r="AS208" s="1"/>
      <c r="AU208" s="1"/>
      <c r="AZ208" s="1"/>
      <c r="BA208" s="1"/>
      <c r="BB208" s="1"/>
      <c r="BD208" s="1"/>
      <c r="BG208" s="1"/>
    </row>
    <row r="209" spans="2:59">
      <c r="B209" s="308"/>
      <c r="C209" s="11"/>
      <c r="D209" s="11"/>
      <c r="E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W209" s="11"/>
      <c r="X209" s="11"/>
      <c r="AC209" s="11"/>
      <c r="AD209" s="11"/>
      <c r="AE209" s="11"/>
      <c r="AG209" s="1"/>
      <c r="AI209" s="1"/>
      <c r="AQ209" s="1"/>
      <c r="AS209" s="1"/>
      <c r="AU209" s="1"/>
      <c r="AZ209" s="1"/>
      <c r="BA209" s="1"/>
      <c r="BB209" s="1"/>
      <c r="BD209" s="1"/>
      <c r="BG209" s="1"/>
    </row>
    <row r="210" spans="2:59">
      <c r="B210" s="308"/>
      <c r="C210" s="11"/>
      <c r="D210" s="11"/>
      <c r="E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W210" s="11"/>
      <c r="X210" s="11"/>
      <c r="AC210" s="11"/>
      <c r="AD210" s="11"/>
      <c r="AE210" s="11"/>
      <c r="AG210" s="1"/>
      <c r="AI210" s="1"/>
      <c r="AQ210" s="1"/>
      <c r="AS210" s="1"/>
      <c r="AU210" s="1"/>
      <c r="AZ210" s="1"/>
      <c r="BA210" s="1"/>
      <c r="BB210" s="1"/>
      <c r="BD210" s="1"/>
      <c r="BG210" s="1"/>
    </row>
    <row r="211" spans="2:59">
      <c r="B211" s="308"/>
      <c r="C211" s="11"/>
      <c r="D211" s="11"/>
      <c r="E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W211" s="11"/>
      <c r="X211" s="11"/>
      <c r="AC211" s="11"/>
      <c r="AD211" s="11"/>
      <c r="AE211" s="11"/>
      <c r="AG211" s="1"/>
      <c r="AI211" s="1"/>
      <c r="AQ211" s="1"/>
      <c r="AS211" s="1"/>
      <c r="AU211" s="1"/>
      <c r="AZ211" s="1"/>
      <c r="BA211" s="1"/>
      <c r="BB211" s="1"/>
      <c r="BD211" s="1"/>
      <c r="BG211" s="1"/>
    </row>
    <row r="212" spans="2:59">
      <c r="B212" s="308"/>
      <c r="C212" s="11"/>
      <c r="D212" s="11"/>
      <c r="E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W212" s="11"/>
      <c r="X212" s="11"/>
      <c r="AC212" s="11"/>
      <c r="AD212" s="11"/>
      <c r="AE212" s="11"/>
      <c r="AG212" s="1"/>
      <c r="AI212" s="1"/>
      <c r="AQ212" s="1"/>
      <c r="AS212" s="1"/>
      <c r="AU212" s="1"/>
      <c r="AZ212" s="1"/>
      <c r="BA212" s="1"/>
      <c r="BB212" s="1"/>
      <c r="BD212" s="1"/>
      <c r="BG212" s="1"/>
    </row>
    <row r="213" spans="2:59">
      <c r="B213" s="308"/>
      <c r="C213" s="11"/>
      <c r="D213" s="11"/>
      <c r="E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W213" s="11"/>
      <c r="X213" s="11"/>
      <c r="AC213" s="11"/>
      <c r="AD213" s="11"/>
      <c r="AE213" s="11"/>
      <c r="AG213" s="1"/>
      <c r="AI213" s="1"/>
      <c r="AQ213" s="1"/>
      <c r="AS213" s="1"/>
      <c r="AU213" s="1"/>
      <c r="AZ213" s="1"/>
      <c r="BA213" s="1"/>
      <c r="BB213" s="1"/>
      <c r="BD213" s="1"/>
      <c r="BG213" s="1"/>
    </row>
    <row r="214" spans="2:59">
      <c r="B214" s="308"/>
      <c r="C214" s="11"/>
      <c r="D214" s="11"/>
      <c r="E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W214" s="11"/>
      <c r="X214" s="11"/>
      <c r="AC214" s="11"/>
      <c r="AD214" s="11"/>
      <c r="AE214" s="11"/>
      <c r="AG214" s="1"/>
      <c r="AI214" s="1"/>
      <c r="AQ214" s="1"/>
      <c r="AS214" s="1"/>
      <c r="AU214" s="1"/>
      <c r="AZ214" s="1"/>
      <c r="BA214" s="1"/>
      <c r="BB214" s="1"/>
      <c r="BD214" s="1"/>
      <c r="BG214" s="1"/>
    </row>
    <row r="215" spans="2:59">
      <c r="B215" s="308"/>
      <c r="C215" s="11"/>
      <c r="D215" s="11"/>
      <c r="E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W215" s="11"/>
      <c r="X215" s="11"/>
      <c r="AC215" s="11"/>
      <c r="AD215" s="11"/>
      <c r="AE215" s="11"/>
      <c r="AG215" s="1"/>
      <c r="AI215" s="1"/>
      <c r="AQ215" s="1"/>
      <c r="AS215" s="1"/>
      <c r="AU215" s="1"/>
      <c r="AZ215" s="1"/>
      <c r="BA215" s="1"/>
      <c r="BB215" s="1"/>
      <c r="BD215" s="1"/>
      <c r="BG215" s="1"/>
    </row>
    <row r="216" spans="2:59">
      <c r="B216" s="308"/>
      <c r="C216" s="11"/>
      <c r="D216" s="11"/>
      <c r="E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W216" s="11"/>
      <c r="X216" s="11"/>
      <c r="AC216" s="11"/>
      <c r="AD216" s="11"/>
      <c r="AE216" s="11"/>
      <c r="AG216" s="1"/>
      <c r="AI216" s="1"/>
      <c r="AQ216" s="1"/>
      <c r="AS216" s="1"/>
      <c r="AU216" s="1"/>
      <c r="AZ216" s="1"/>
      <c r="BA216" s="1"/>
      <c r="BB216" s="1"/>
      <c r="BD216" s="1"/>
      <c r="BG216" s="1"/>
    </row>
    <row r="217" spans="2:59">
      <c r="B217" s="308"/>
      <c r="C217" s="11"/>
      <c r="D217" s="11"/>
      <c r="E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W217" s="11"/>
      <c r="X217" s="11"/>
      <c r="AC217" s="11"/>
      <c r="AD217" s="11"/>
      <c r="AE217" s="11"/>
      <c r="AG217" s="1"/>
      <c r="AI217" s="1"/>
      <c r="AQ217" s="1"/>
      <c r="AS217" s="1"/>
      <c r="AU217" s="1"/>
      <c r="AZ217" s="1"/>
      <c r="BA217" s="1"/>
      <c r="BB217" s="1"/>
      <c r="BD217" s="1"/>
      <c r="BG217" s="1"/>
    </row>
    <row r="218" spans="2:59">
      <c r="B218" s="308"/>
      <c r="C218" s="11"/>
      <c r="D218" s="11"/>
      <c r="E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W218" s="11"/>
      <c r="X218" s="11"/>
      <c r="AC218" s="11"/>
      <c r="AD218" s="11"/>
      <c r="AE218" s="11"/>
      <c r="AG218" s="1"/>
      <c r="AI218" s="1"/>
      <c r="AQ218" s="1"/>
      <c r="AS218" s="1"/>
      <c r="AU218" s="1"/>
      <c r="AZ218" s="1"/>
      <c r="BA218" s="1"/>
      <c r="BB218" s="1"/>
      <c r="BD218" s="1"/>
      <c r="BG218" s="1"/>
    </row>
    <row r="219" spans="2:59">
      <c r="B219" s="308"/>
      <c r="C219" s="11"/>
      <c r="D219" s="11"/>
      <c r="E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W219" s="11"/>
      <c r="X219" s="11"/>
      <c r="AC219" s="11"/>
      <c r="AD219" s="11"/>
      <c r="AE219" s="11"/>
      <c r="AG219" s="1"/>
      <c r="AI219" s="1"/>
      <c r="AQ219" s="1"/>
      <c r="AS219" s="1"/>
      <c r="AU219" s="1"/>
      <c r="AZ219" s="1"/>
      <c r="BA219" s="1"/>
      <c r="BB219" s="1"/>
      <c r="BD219" s="1"/>
      <c r="BG219" s="1"/>
    </row>
    <row r="220" spans="2:59">
      <c r="B220" s="308"/>
      <c r="C220" s="11"/>
      <c r="D220" s="11"/>
      <c r="E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W220" s="11"/>
      <c r="X220" s="11"/>
      <c r="AC220" s="11"/>
      <c r="AD220" s="11"/>
      <c r="AE220" s="11"/>
      <c r="AG220" s="1"/>
      <c r="AI220" s="1"/>
      <c r="AQ220" s="1"/>
      <c r="AS220" s="1"/>
      <c r="AU220" s="1"/>
      <c r="AZ220" s="1"/>
      <c r="BA220" s="1"/>
      <c r="BB220" s="1"/>
      <c r="BD220" s="1"/>
      <c r="BG220" s="1"/>
    </row>
    <row r="221" spans="2:59">
      <c r="B221" s="308"/>
      <c r="C221" s="11"/>
      <c r="D221" s="11"/>
      <c r="E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W221" s="11"/>
      <c r="X221" s="11"/>
      <c r="AC221" s="11"/>
      <c r="AD221" s="11"/>
      <c r="AE221" s="11"/>
      <c r="AG221" s="1"/>
      <c r="AI221" s="1"/>
      <c r="AQ221" s="1"/>
      <c r="AS221" s="1"/>
      <c r="AU221" s="1"/>
      <c r="AZ221" s="1"/>
      <c r="BA221" s="1"/>
      <c r="BB221" s="1"/>
      <c r="BD221" s="1"/>
      <c r="BG221" s="1"/>
    </row>
    <row r="222" spans="2:59">
      <c r="B222" s="308"/>
      <c r="C222" s="11"/>
      <c r="D222" s="11"/>
      <c r="E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W222" s="11"/>
      <c r="X222" s="11"/>
      <c r="AC222" s="11"/>
      <c r="AD222" s="11"/>
      <c r="AE222" s="11"/>
      <c r="AG222" s="1"/>
      <c r="AI222" s="1"/>
      <c r="AQ222" s="1"/>
      <c r="AS222" s="1"/>
      <c r="AU222" s="1"/>
      <c r="AZ222" s="1"/>
      <c r="BA222" s="1"/>
      <c r="BB222" s="1"/>
      <c r="BD222" s="1"/>
      <c r="BG222" s="1"/>
    </row>
    <row r="223" spans="2:59">
      <c r="B223" s="308"/>
      <c r="C223" s="11"/>
      <c r="D223" s="11"/>
      <c r="E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W223" s="11"/>
      <c r="X223" s="11"/>
      <c r="AC223" s="11"/>
      <c r="AD223" s="11"/>
      <c r="AE223" s="11"/>
      <c r="AG223" s="1"/>
      <c r="AI223" s="1"/>
      <c r="AQ223" s="1"/>
      <c r="AS223" s="1"/>
      <c r="AU223" s="1"/>
      <c r="AZ223" s="1"/>
      <c r="BA223" s="1"/>
      <c r="BB223" s="1"/>
      <c r="BD223" s="1"/>
      <c r="BG223" s="1"/>
    </row>
    <row r="224" spans="2:59">
      <c r="B224" s="308"/>
      <c r="C224" s="11"/>
      <c r="D224" s="11"/>
      <c r="E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W224" s="11"/>
      <c r="X224" s="11"/>
      <c r="AC224" s="11"/>
      <c r="AD224" s="11"/>
      <c r="AE224" s="11"/>
      <c r="AG224" s="1"/>
      <c r="AI224" s="1"/>
      <c r="AQ224" s="1"/>
      <c r="AS224" s="1"/>
      <c r="AU224" s="1"/>
      <c r="AZ224" s="1"/>
      <c r="BA224" s="1"/>
      <c r="BB224" s="1"/>
      <c r="BD224" s="1"/>
      <c r="BG224" s="1"/>
    </row>
    <row r="225" spans="1:59">
      <c r="B225" s="308"/>
      <c r="C225" s="11"/>
      <c r="D225" s="11"/>
      <c r="E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W225" s="11"/>
      <c r="X225" s="11"/>
      <c r="AC225" s="11"/>
      <c r="AD225" s="11"/>
      <c r="AE225" s="11"/>
      <c r="AG225" s="1"/>
      <c r="AI225" s="1"/>
      <c r="AQ225" s="1"/>
      <c r="AS225" s="1"/>
      <c r="AU225" s="1"/>
      <c r="AZ225" s="1"/>
      <c r="BA225" s="1"/>
      <c r="BB225" s="1"/>
      <c r="BD225" s="1"/>
      <c r="BG225" s="1"/>
    </row>
    <row r="226" spans="1:59">
      <c r="B226" s="308"/>
      <c r="C226" s="11"/>
      <c r="D226" s="11"/>
      <c r="E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W226" s="11"/>
      <c r="X226" s="11"/>
      <c r="AC226" s="11"/>
      <c r="AD226" s="11"/>
      <c r="AE226" s="11"/>
      <c r="AG226" s="1"/>
      <c r="AI226" s="1"/>
      <c r="AQ226" s="1"/>
      <c r="AS226" s="1"/>
      <c r="AU226" s="1"/>
      <c r="AZ226" s="1"/>
      <c r="BA226" s="1"/>
      <c r="BB226" s="1"/>
      <c r="BD226" s="1"/>
      <c r="BG226" s="1"/>
    </row>
    <row r="227" spans="1:59">
      <c r="B227" s="308"/>
      <c r="C227" s="11"/>
      <c r="D227" s="11"/>
      <c r="E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W227" s="11"/>
      <c r="X227" s="11"/>
      <c r="AC227" s="11"/>
      <c r="AD227" s="11"/>
      <c r="AE227" s="11"/>
      <c r="AG227" s="1"/>
      <c r="AI227" s="1"/>
      <c r="AQ227" s="1"/>
      <c r="AS227" s="1"/>
      <c r="AU227" s="1"/>
      <c r="AZ227" s="1"/>
      <c r="BA227" s="1"/>
      <c r="BB227" s="1"/>
      <c r="BD227" s="1"/>
      <c r="BG227" s="1"/>
    </row>
    <row r="228" spans="1:59">
      <c r="B228" s="308"/>
      <c r="C228" s="11"/>
      <c r="D228" s="11"/>
      <c r="E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W228" s="11"/>
      <c r="X228" s="11"/>
      <c r="AC228" s="11"/>
      <c r="AD228" s="11"/>
      <c r="AE228" s="11"/>
      <c r="AG228" s="1"/>
      <c r="AI228" s="1"/>
      <c r="AQ228" s="1"/>
      <c r="AS228" s="1"/>
      <c r="AU228" s="1"/>
      <c r="AZ228" s="1"/>
      <c r="BA228" s="1"/>
      <c r="BB228" s="1"/>
      <c r="BD228" s="1"/>
      <c r="BG228" s="1"/>
    </row>
    <row r="229" spans="1:59">
      <c r="B229" s="308"/>
      <c r="C229" s="11"/>
      <c r="D229" s="11"/>
      <c r="E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W229" s="11"/>
      <c r="X229" s="11"/>
      <c r="AC229" s="11"/>
      <c r="AD229" s="11"/>
      <c r="AE229" s="11"/>
      <c r="AG229" s="1"/>
      <c r="AI229" s="1"/>
      <c r="AQ229" s="1"/>
      <c r="AS229" s="1"/>
      <c r="AU229" s="1"/>
      <c r="AZ229" s="1"/>
      <c r="BA229" s="1"/>
      <c r="BB229" s="1"/>
      <c r="BD229" s="1"/>
      <c r="BG229" s="1"/>
    </row>
    <row r="230" spans="1:59">
      <c r="B230" s="308"/>
      <c r="C230" s="11"/>
      <c r="D230" s="11"/>
      <c r="E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W230" s="11"/>
      <c r="X230" s="11"/>
      <c r="AC230" s="11"/>
      <c r="AD230" s="11"/>
      <c r="AE230" s="11"/>
      <c r="AG230" s="1"/>
      <c r="AI230" s="1"/>
      <c r="AQ230" s="1"/>
      <c r="AS230" s="1"/>
      <c r="AU230" s="1"/>
      <c r="AZ230" s="1"/>
      <c r="BA230" s="1"/>
      <c r="BB230" s="1"/>
      <c r="BD230" s="1"/>
      <c r="BG230" s="1"/>
    </row>
    <row r="231" spans="1:59">
      <c r="B231" s="308"/>
      <c r="C231" s="11"/>
      <c r="D231" s="11"/>
      <c r="E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W231" s="11"/>
      <c r="X231" s="11"/>
      <c r="AC231" s="11"/>
      <c r="AD231" s="11"/>
      <c r="AE231" s="11"/>
      <c r="AG231" s="1"/>
      <c r="AI231" s="1"/>
      <c r="AQ231" s="1"/>
      <c r="AS231" s="1"/>
      <c r="AU231" s="1"/>
      <c r="AZ231" s="1"/>
      <c r="BA231" s="1"/>
      <c r="BB231" s="1"/>
      <c r="BD231" s="1"/>
      <c r="BG231" s="1"/>
    </row>
    <row r="232" spans="1:59">
      <c r="B232" s="308"/>
      <c r="C232" s="11"/>
      <c r="D232" s="11"/>
      <c r="E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W232" s="11"/>
      <c r="X232" s="11"/>
      <c r="AC232" s="11"/>
      <c r="AD232" s="11"/>
      <c r="AE232" s="11"/>
      <c r="AG232" s="1"/>
      <c r="AI232" s="1"/>
      <c r="AQ232" s="1"/>
      <c r="AS232" s="1"/>
      <c r="AU232" s="1"/>
      <c r="AZ232" s="1"/>
      <c r="BA232" s="1"/>
      <c r="BB232" s="1"/>
      <c r="BD232" s="1"/>
      <c r="BG232" s="1"/>
    </row>
    <row r="233" spans="1:59">
      <c r="B233" s="308"/>
      <c r="C233" s="11"/>
      <c r="D233" s="11"/>
      <c r="E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W233" s="11"/>
      <c r="X233" s="11"/>
      <c r="AC233" s="11"/>
      <c r="AD233" s="11"/>
      <c r="AE233" s="11"/>
      <c r="AG233" s="1"/>
      <c r="AI233" s="1"/>
      <c r="AQ233" s="1"/>
      <c r="AS233" s="1"/>
      <c r="AU233" s="1"/>
      <c r="AZ233" s="1"/>
      <c r="BA233" s="1"/>
      <c r="BB233" s="1"/>
      <c r="BD233" s="1"/>
      <c r="BG233" s="1"/>
    </row>
    <row r="234" spans="1:59">
      <c r="B234" s="308"/>
      <c r="C234" s="11"/>
      <c r="D234" s="11"/>
      <c r="E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W234" s="11"/>
      <c r="X234" s="11"/>
      <c r="AC234" s="11"/>
      <c r="AD234" s="11"/>
      <c r="AE234" s="11"/>
      <c r="AG234" s="1"/>
      <c r="AI234" s="1"/>
      <c r="AQ234" s="1"/>
      <c r="AS234" s="1"/>
      <c r="AU234" s="1"/>
      <c r="AZ234" s="1"/>
      <c r="BA234" s="1"/>
      <c r="BB234" s="1"/>
      <c r="BD234" s="1"/>
      <c r="BG234" s="1"/>
    </row>
    <row r="235" spans="1:59">
      <c r="A235" s="11"/>
      <c r="B235" s="308"/>
      <c r="C235" s="11"/>
      <c r="D235" s="11"/>
      <c r="E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W235" s="11"/>
      <c r="X235" s="11"/>
      <c r="AC235" s="11"/>
      <c r="AD235" s="11"/>
      <c r="AE235" s="11"/>
      <c r="AG235" s="1"/>
      <c r="AI235" s="1"/>
      <c r="AQ235" s="1"/>
      <c r="AS235" s="1"/>
      <c r="AU235" s="1"/>
      <c r="AZ235" s="1"/>
      <c r="BA235" s="1"/>
      <c r="BB235" s="1"/>
      <c r="BD235" s="1"/>
      <c r="BG235" s="1"/>
    </row>
    <row r="236" spans="1:59">
      <c r="A236" s="11"/>
      <c r="B236" s="308"/>
      <c r="C236" s="11"/>
      <c r="D236" s="11"/>
      <c r="E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W236" s="11"/>
      <c r="X236" s="11"/>
      <c r="AC236" s="11"/>
      <c r="AD236" s="11"/>
      <c r="AE236" s="11"/>
      <c r="AG236" s="1"/>
      <c r="AI236" s="1"/>
      <c r="AQ236" s="1"/>
      <c r="AS236" s="1"/>
      <c r="AU236" s="1"/>
      <c r="AZ236" s="1"/>
      <c r="BA236" s="1"/>
      <c r="BB236" s="1"/>
      <c r="BD236" s="1"/>
      <c r="BG236" s="1"/>
    </row>
    <row r="237" spans="1:59">
      <c r="A237" s="11"/>
      <c r="B237" s="308"/>
      <c r="C237" s="11"/>
      <c r="D237" s="11"/>
      <c r="E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W237" s="11"/>
      <c r="X237" s="11"/>
      <c r="AC237" s="11"/>
      <c r="AD237" s="11"/>
      <c r="AE237" s="11"/>
      <c r="AG237" s="1"/>
      <c r="AI237" s="1"/>
      <c r="AQ237" s="1"/>
      <c r="AS237" s="1"/>
      <c r="AU237" s="1"/>
      <c r="AZ237" s="1"/>
      <c r="BA237" s="1"/>
      <c r="BB237" s="1"/>
      <c r="BD237" s="1"/>
      <c r="BG237" s="1"/>
    </row>
    <row r="238" spans="1:59">
      <c r="A238" s="11"/>
      <c r="B238" s="308"/>
      <c r="C238" s="11"/>
      <c r="D238" s="11"/>
      <c r="E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W238" s="11"/>
      <c r="X238" s="11"/>
      <c r="AC238" s="11"/>
      <c r="AD238" s="11"/>
      <c r="AE238" s="11"/>
      <c r="AG238" s="1"/>
      <c r="AI238" s="1"/>
      <c r="AQ238" s="1"/>
      <c r="AS238" s="1"/>
      <c r="AU238" s="1"/>
      <c r="AZ238" s="1"/>
      <c r="BA238" s="1"/>
      <c r="BB238" s="1"/>
      <c r="BD238" s="1"/>
      <c r="BG238" s="1"/>
    </row>
    <row r="239" spans="1:59">
      <c r="A239" s="11"/>
      <c r="B239" s="308"/>
      <c r="C239" s="11"/>
      <c r="D239" s="11"/>
      <c r="E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W239" s="11"/>
      <c r="X239" s="11"/>
      <c r="AC239" s="11"/>
      <c r="AD239" s="11"/>
      <c r="AE239" s="11"/>
      <c r="AG239" s="1"/>
      <c r="AI239" s="1"/>
      <c r="AQ239" s="1"/>
      <c r="AS239" s="1"/>
      <c r="AU239" s="1"/>
      <c r="AZ239" s="1"/>
      <c r="BA239" s="1"/>
      <c r="BB239" s="1"/>
      <c r="BD239" s="1"/>
      <c r="BG239" s="1"/>
    </row>
    <row r="240" spans="1:59">
      <c r="A240" s="11"/>
      <c r="B240" s="308"/>
      <c r="C240" s="11"/>
      <c r="D240" s="11"/>
      <c r="E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W240" s="11"/>
      <c r="X240" s="11"/>
      <c r="AC240" s="11"/>
      <c r="AD240" s="11"/>
      <c r="AE240" s="11"/>
      <c r="AG240" s="1"/>
      <c r="AI240" s="1"/>
      <c r="AQ240" s="1"/>
      <c r="AS240" s="1"/>
      <c r="AU240" s="1"/>
      <c r="AZ240" s="1"/>
      <c r="BA240" s="1"/>
      <c r="BB240" s="1"/>
      <c r="BD240" s="1"/>
      <c r="BG240" s="1"/>
    </row>
    <row r="241" spans="1:59">
      <c r="A241" s="11"/>
      <c r="B241" s="308"/>
      <c r="C241" s="11"/>
      <c r="D241" s="11"/>
      <c r="E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W241" s="11"/>
      <c r="X241" s="11"/>
      <c r="AC241" s="11"/>
      <c r="AD241" s="11"/>
      <c r="AE241" s="11"/>
      <c r="AG241" s="1"/>
      <c r="AI241" s="1"/>
      <c r="AQ241" s="1"/>
      <c r="AS241" s="1"/>
      <c r="AU241" s="1"/>
      <c r="AZ241" s="1"/>
      <c r="BA241" s="1"/>
      <c r="BB241" s="1"/>
      <c r="BD241" s="1"/>
      <c r="BG241" s="1"/>
    </row>
    <row r="242" spans="1:59">
      <c r="A242" s="11"/>
      <c r="B242" s="308"/>
      <c r="C242" s="11"/>
      <c r="D242" s="11"/>
      <c r="E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W242" s="11"/>
      <c r="X242" s="11"/>
      <c r="AC242" s="11"/>
      <c r="AD242" s="11"/>
      <c r="AE242" s="11"/>
      <c r="AG242" s="1"/>
      <c r="AI242" s="1"/>
      <c r="AQ242" s="1"/>
      <c r="AS242" s="1"/>
      <c r="AU242" s="1"/>
      <c r="AZ242" s="1"/>
      <c r="BA242" s="1"/>
      <c r="BB242" s="1"/>
      <c r="BD242" s="1"/>
      <c r="BG242" s="1"/>
    </row>
    <row r="243" spans="1:59">
      <c r="A243" s="11"/>
      <c r="B243" s="308"/>
      <c r="C243" s="11"/>
      <c r="D243" s="11"/>
      <c r="E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W243" s="11"/>
      <c r="X243" s="11"/>
      <c r="AC243" s="11"/>
      <c r="AD243" s="11"/>
      <c r="AE243" s="11"/>
      <c r="AG243" s="1"/>
      <c r="AI243" s="1"/>
      <c r="AQ243" s="1"/>
      <c r="AS243" s="1"/>
      <c r="AU243" s="1"/>
      <c r="AZ243" s="1"/>
      <c r="BA243" s="1"/>
      <c r="BB243" s="1"/>
      <c r="BD243" s="1"/>
      <c r="BG243" s="1"/>
    </row>
    <row r="244" spans="1:59">
      <c r="A244" s="11"/>
      <c r="B244" s="308"/>
      <c r="C244" s="11"/>
      <c r="D244" s="11"/>
      <c r="E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W244" s="11"/>
      <c r="X244" s="11"/>
      <c r="AC244" s="11"/>
      <c r="AD244" s="11"/>
      <c r="AE244" s="11"/>
      <c r="AG244" s="1"/>
      <c r="AI244" s="1"/>
      <c r="AQ244" s="1"/>
      <c r="AS244" s="1"/>
      <c r="AU244" s="1"/>
      <c r="AZ244" s="1"/>
      <c r="BA244" s="1"/>
      <c r="BB244" s="1"/>
      <c r="BD244" s="1"/>
      <c r="BG244" s="1"/>
    </row>
    <row r="245" spans="1:59">
      <c r="A245" s="11"/>
      <c r="B245" s="308"/>
      <c r="C245" s="11"/>
      <c r="D245" s="11"/>
      <c r="E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W245" s="11"/>
      <c r="X245" s="11"/>
      <c r="AC245" s="11"/>
      <c r="AD245" s="11"/>
      <c r="AE245" s="11"/>
      <c r="AG245" s="1"/>
      <c r="AI245" s="1"/>
      <c r="AQ245" s="1"/>
      <c r="AS245" s="1"/>
      <c r="AU245" s="1"/>
      <c r="AZ245" s="1"/>
      <c r="BA245" s="1"/>
      <c r="BB245" s="1"/>
      <c r="BD245" s="1"/>
      <c r="BG245" s="1"/>
    </row>
    <row r="246" spans="1:59">
      <c r="A246" s="11"/>
      <c r="B246" s="308"/>
      <c r="C246" s="11"/>
      <c r="D246" s="11"/>
      <c r="E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W246" s="11"/>
      <c r="X246" s="11"/>
      <c r="AC246" s="11"/>
      <c r="AD246" s="11"/>
      <c r="AE246" s="11"/>
      <c r="AG246" s="1"/>
      <c r="AI246" s="1"/>
      <c r="AQ246" s="1"/>
      <c r="AS246" s="1"/>
      <c r="AU246" s="1"/>
      <c r="AZ246" s="1"/>
      <c r="BA246" s="1"/>
      <c r="BB246" s="1"/>
      <c r="BD246" s="1"/>
      <c r="BG246" s="1"/>
    </row>
    <row r="247" spans="1:59">
      <c r="A247" s="11"/>
      <c r="B247" s="308"/>
      <c r="C247" s="11"/>
      <c r="D247" s="11"/>
      <c r="E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W247" s="11"/>
      <c r="X247" s="11"/>
      <c r="AC247" s="11"/>
      <c r="AD247" s="11"/>
      <c r="AE247" s="11"/>
      <c r="AG247" s="1"/>
      <c r="AI247" s="1"/>
      <c r="AQ247" s="1"/>
      <c r="AS247" s="1"/>
      <c r="AU247" s="1"/>
      <c r="AZ247" s="1"/>
      <c r="BA247" s="1"/>
      <c r="BB247" s="1"/>
      <c r="BD247" s="1"/>
      <c r="BG247" s="1"/>
    </row>
    <row r="248" spans="1:59">
      <c r="A248" s="11"/>
      <c r="B248" s="308"/>
      <c r="C248" s="11"/>
      <c r="D248" s="11"/>
      <c r="E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W248" s="11"/>
      <c r="X248" s="11"/>
      <c r="AC248" s="11"/>
      <c r="AD248" s="11"/>
      <c r="AE248" s="11"/>
      <c r="AG248" s="1"/>
      <c r="AI248" s="1"/>
      <c r="AQ248" s="1"/>
      <c r="AS248" s="1"/>
      <c r="AU248" s="1"/>
      <c r="AZ248" s="1"/>
      <c r="BA248" s="1"/>
      <c r="BB248" s="1"/>
      <c r="BD248" s="1"/>
      <c r="BG248" s="1"/>
    </row>
    <row r="249" spans="1:59">
      <c r="A249" s="11"/>
      <c r="B249" s="308"/>
      <c r="C249" s="11"/>
      <c r="D249" s="11"/>
      <c r="E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W249" s="11"/>
      <c r="X249" s="11"/>
      <c r="AC249" s="11"/>
      <c r="AD249" s="11"/>
      <c r="AE249" s="11"/>
      <c r="AG249" s="1"/>
      <c r="AI249" s="1"/>
      <c r="AQ249" s="1"/>
      <c r="AS249" s="1"/>
      <c r="AU249" s="1"/>
      <c r="AZ249" s="1"/>
      <c r="BA249" s="1"/>
      <c r="BB249" s="1"/>
      <c r="BD249" s="1"/>
      <c r="BG249" s="1"/>
    </row>
    <row r="250" spans="1:59">
      <c r="A250" s="11"/>
      <c r="B250" s="308"/>
      <c r="C250" s="11"/>
      <c r="D250" s="11"/>
      <c r="E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W250" s="11"/>
      <c r="X250" s="11"/>
      <c r="AC250" s="11"/>
      <c r="AD250" s="11"/>
      <c r="AE250" s="11"/>
      <c r="AG250" s="1"/>
      <c r="AI250" s="1"/>
      <c r="AQ250" s="1"/>
      <c r="AS250" s="1"/>
      <c r="AU250" s="1"/>
      <c r="AZ250" s="1"/>
      <c r="BA250" s="1"/>
      <c r="BB250" s="1"/>
      <c r="BD250" s="1"/>
      <c r="BG250" s="1"/>
    </row>
    <row r="251" spans="1:59">
      <c r="A251" s="11"/>
      <c r="B251" s="308"/>
      <c r="C251" s="11"/>
      <c r="D251" s="11"/>
      <c r="E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W251" s="11"/>
      <c r="X251" s="11"/>
      <c r="AC251" s="11"/>
      <c r="AD251" s="11"/>
      <c r="AE251" s="11"/>
      <c r="AG251" s="1"/>
      <c r="AI251" s="1"/>
      <c r="AQ251" s="1"/>
      <c r="AS251" s="1"/>
      <c r="AU251" s="1"/>
      <c r="AZ251" s="1"/>
      <c r="BA251" s="1"/>
      <c r="BB251" s="1"/>
      <c r="BD251" s="1"/>
      <c r="BG251" s="1"/>
    </row>
    <row r="252" spans="1:59">
      <c r="A252" s="11"/>
      <c r="B252" s="308"/>
      <c r="C252" s="11"/>
      <c r="D252" s="11"/>
      <c r="E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W252" s="11"/>
      <c r="X252" s="11"/>
      <c r="AC252" s="11"/>
      <c r="AD252" s="11"/>
      <c r="AE252" s="11"/>
      <c r="AG252" s="1"/>
      <c r="AI252" s="1"/>
      <c r="AQ252" s="1"/>
      <c r="AS252" s="1"/>
      <c r="AU252" s="1"/>
      <c r="AZ252" s="1"/>
      <c r="BA252" s="1"/>
      <c r="BB252" s="1"/>
      <c r="BD252" s="1"/>
      <c r="BG252" s="1"/>
    </row>
    <row r="253" spans="1:59">
      <c r="A253" s="11"/>
      <c r="B253" s="308"/>
      <c r="C253" s="11"/>
      <c r="D253" s="11"/>
      <c r="E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W253" s="11"/>
      <c r="X253" s="11"/>
      <c r="AC253" s="11"/>
      <c r="AD253" s="11"/>
      <c r="AE253" s="11"/>
      <c r="AG253" s="1"/>
      <c r="AI253" s="1"/>
      <c r="AQ253" s="1"/>
      <c r="AS253" s="1"/>
      <c r="AU253" s="1"/>
      <c r="AZ253" s="1"/>
      <c r="BA253" s="1"/>
      <c r="BB253" s="1"/>
      <c r="BD253" s="1"/>
      <c r="BG253" s="1"/>
    </row>
    <row r="254" spans="1:59">
      <c r="A254" s="11"/>
      <c r="B254" s="308"/>
      <c r="C254" s="11"/>
      <c r="D254" s="11"/>
      <c r="E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W254" s="11"/>
      <c r="X254" s="11"/>
      <c r="AC254" s="11"/>
      <c r="AD254" s="11"/>
      <c r="AE254" s="11"/>
      <c r="AG254" s="1"/>
      <c r="AI254" s="1"/>
      <c r="AQ254" s="1"/>
      <c r="AS254" s="1"/>
      <c r="AU254" s="1"/>
      <c r="AZ254" s="1"/>
      <c r="BA254" s="1"/>
      <c r="BB254" s="1"/>
      <c r="BD254" s="1"/>
      <c r="BG254" s="1"/>
    </row>
    <row r="255" spans="1:59">
      <c r="A255" s="11"/>
      <c r="B255" s="308"/>
      <c r="C255" s="11"/>
      <c r="D255" s="11"/>
      <c r="E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W255" s="11"/>
      <c r="X255" s="11"/>
      <c r="AC255" s="11"/>
      <c r="AD255" s="11"/>
      <c r="AE255" s="11"/>
      <c r="AG255" s="1"/>
      <c r="AI255" s="1"/>
      <c r="AQ255" s="1"/>
      <c r="AS255" s="1"/>
      <c r="AU255" s="1"/>
      <c r="AZ255" s="1"/>
      <c r="BA255" s="1"/>
      <c r="BB255" s="1"/>
      <c r="BD255" s="1"/>
      <c r="BG255" s="1"/>
    </row>
    <row r="256" spans="1:59">
      <c r="A256" s="11"/>
      <c r="B256" s="308"/>
      <c r="C256" s="11"/>
      <c r="D256" s="11"/>
      <c r="E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W256" s="11"/>
      <c r="X256" s="11"/>
      <c r="AC256" s="11"/>
      <c r="AD256" s="11"/>
      <c r="AE256" s="11"/>
      <c r="AG256" s="1"/>
      <c r="AI256" s="1"/>
      <c r="AQ256" s="1"/>
      <c r="AS256" s="1"/>
      <c r="AU256" s="1"/>
      <c r="AZ256" s="1"/>
      <c r="BA256" s="1"/>
      <c r="BB256" s="1"/>
      <c r="BD256" s="1"/>
      <c r="BG256" s="1"/>
    </row>
    <row r="257" spans="1:59">
      <c r="A257" s="11"/>
      <c r="B257" s="308"/>
      <c r="C257" s="11"/>
      <c r="D257" s="11"/>
      <c r="E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W257" s="11"/>
      <c r="X257" s="11"/>
      <c r="AC257" s="11"/>
      <c r="AD257" s="11"/>
      <c r="AE257" s="11"/>
      <c r="AG257" s="1"/>
      <c r="AI257" s="1"/>
      <c r="AQ257" s="1"/>
      <c r="AS257" s="1"/>
      <c r="AU257" s="1"/>
      <c r="AZ257" s="1"/>
      <c r="BA257" s="1"/>
      <c r="BB257" s="1"/>
      <c r="BD257" s="1"/>
      <c r="BG257" s="1"/>
    </row>
    <row r="258" spans="1:59">
      <c r="A258" s="11"/>
      <c r="B258" s="308"/>
      <c r="C258" s="11"/>
      <c r="D258" s="11"/>
      <c r="E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W258" s="11"/>
      <c r="X258" s="11"/>
      <c r="AC258" s="11"/>
      <c r="AD258" s="11"/>
      <c r="AE258" s="11"/>
      <c r="AG258" s="1"/>
      <c r="AI258" s="1"/>
      <c r="AQ258" s="1"/>
      <c r="AS258" s="1"/>
      <c r="AU258" s="1"/>
      <c r="AZ258" s="1"/>
      <c r="BA258" s="1"/>
      <c r="BB258" s="1"/>
      <c r="BD258" s="1"/>
      <c r="BG258" s="1"/>
    </row>
    <row r="259" spans="1:59">
      <c r="A259" s="11"/>
      <c r="B259" s="308"/>
      <c r="C259" s="11"/>
      <c r="D259" s="11"/>
      <c r="E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W259" s="11"/>
      <c r="X259" s="11"/>
      <c r="AC259" s="11"/>
      <c r="AD259" s="11"/>
      <c r="AE259" s="11"/>
      <c r="AG259" s="1"/>
      <c r="AI259" s="1"/>
      <c r="AQ259" s="1"/>
      <c r="AS259" s="1"/>
      <c r="AU259" s="1"/>
      <c r="AZ259" s="1"/>
      <c r="BA259" s="1"/>
      <c r="BB259" s="1"/>
      <c r="BD259" s="1"/>
      <c r="BG259" s="1"/>
    </row>
    <row r="260" spans="1:59">
      <c r="A260" s="11"/>
      <c r="B260" s="308"/>
      <c r="C260" s="11"/>
      <c r="D260" s="11"/>
      <c r="E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W260" s="11"/>
      <c r="X260" s="11"/>
      <c r="AC260" s="11"/>
      <c r="AD260" s="11"/>
      <c r="AE260" s="11"/>
      <c r="AG260" s="1"/>
      <c r="AI260" s="1"/>
      <c r="AQ260" s="1"/>
      <c r="AS260" s="1"/>
      <c r="AU260" s="1"/>
      <c r="AZ260" s="1"/>
      <c r="BA260" s="1"/>
      <c r="BB260" s="1"/>
      <c r="BD260" s="1"/>
      <c r="BG260" s="1"/>
    </row>
    <row r="261" spans="1:59">
      <c r="A261" s="11"/>
      <c r="B261" s="308"/>
      <c r="C261" s="11"/>
      <c r="D261" s="11"/>
      <c r="E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W261" s="11"/>
      <c r="X261" s="11"/>
      <c r="AC261" s="11"/>
      <c r="AD261" s="11"/>
      <c r="AE261" s="11"/>
      <c r="AG261" s="1"/>
      <c r="AI261" s="1"/>
      <c r="AQ261" s="1"/>
      <c r="AS261" s="1"/>
      <c r="AU261" s="1"/>
      <c r="AZ261" s="1"/>
      <c r="BA261" s="1"/>
      <c r="BB261" s="1"/>
      <c r="BD261" s="1"/>
      <c r="BG261" s="1"/>
    </row>
    <row r="262" spans="1:59">
      <c r="A262" s="11"/>
      <c r="B262" s="308"/>
      <c r="C262" s="11"/>
      <c r="D262" s="11"/>
      <c r="E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W262" s="11"/>
      <c r="X262" s="11"/>
      <c r="AC262" s="11"/>
      <c r="AD262" s="11"/>
      <c r="AE262" s="11"/>
      <c r="AG262" s="1"/>
      <c r="AI262" s="1"/>
      <c r="AQ262" s="1"/>
      <c r="AS262" s="1"/>
      <c r="AU262" s="1"/>
      <c r="AZ262" s="1"/>
      <c r="BA262" s="1"/>
      <c r="BB262" s="1"/>
      <c r="BD262" s="1"/>
      <c r="BG262" s="1"/>
    </row>
    <row r="263" spans="1:59">
      <c r="A263" s="11"/>
      <c r="B263" s="308"/>
      <c r="C263" s="11"/>
      <c r="D263" s="11"/>
      <c r="E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W263" s="11"/>
      <c r="X263" s="11"/>
      <c r="AC263" s="11"/>
      <c r="AD263" s="11"/>
      <c r="AE263" s="11"/>
      <c r="AG263" s="1"/>
      <c r="AI263" s="1"/>
      <c r="AQ263" s="1"/>
      <c r="AS263" s="1"/>
      <c r="AU263" s="1"/>
      <c r="AZ263" s="1"/>
      <c r="BA263" s="1"/>
      <c r="BB263" s="1"/>
      <c r="BD263" s="1"/>
      <c r="BG263" s="1"/>
    </row>
    <row r="264" spans="1:59">
      <c r="A264" s="11"/>
      <c r="B264" s="308"/>
      <c r="C264" s="11"/>
      <c r="D264" s="11"/>
      <c r="E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W264" s="11"/>
      <c r="X264" s="11"/>
      <c r="AC264" s="11"/>
      <c r="AD264" s="11"/>
      <c r="AE264" s="11"/>
      <c r="AG264" s="1"/>
      <c r="AI264" s="1"/>
      <c r="AQ264" s="1"/>
      <c r="AS264" s="1"/>
      <c r="AU264" s="1"/>
      <c r="AZ264" s="1"/>
      <c r="BA264" s="1"/>
      <c r="BB264" s="1"/>
      <c r="BD264" s="1"/>
      <c r="BG264" s="1"/>
    </row>
    <row r="265" spans="1:59">
      <c r="A265" s="11"/>
      <c r="B265" s="308"/>
      <c r="C265" s="11"/>
      <c r="D265" s="11"/>
      <c r="E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W265" s="11"/>
      <c r="X265" s="11"/>
      <c r="AC265" s="11"/>
      <c r="AD265" s="11"/>
      <c r="AE265" s="11"/>
      <c r="AG265" s="1"/>
      <c r="AI265" s="1"/>
      <c r="AQ265" s="1"/>
      <c r="AS265" s="1"/>
      <c r="AU265" s="1"/>
      <c r="AZ265" s="1"/>
      <c r="BA265" s="1"/>
      <c r="BB265" s="1"/>
      <c r="BD265" s="1"/>
      <c r="BG265" s="1"/>
    </row>
    <row r="266" spans="1:59">
      <c r="A266" s="11"/>
      <c r="B266" s="308"/>
      <c r="C266" s="11"/>
      <c r="D266" s="11"/>
      <c r="E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W266" s="11"/>
      <c r="X266" s="11"/>
      <c r="AC266" s="11"/>
      <c r="AD266" s="11"/>
      <c r="AE266" s="11"/>
      <c r="AG266" s="1"/>
      <c r="AI266" s="1"/>
      <c r="AQ266" s="1"/>
      <c r="AS266" s="1"/>
      <c r="AU266" s="1"/>
      <c r="AZ266" s="1"/>
      <c r="BA266" s="1"/>
      <c r="BB266" s="1"/>
      <c r="BD266" s="1"/>
      <c r="BG266" s="1"/>
    </row>
    <row r="267" spans="1:59">
      <c r="A267" s="11"/>
      <c r="B267" s="308"/>
      <c r="C267" s="11"/>
      <c r="D267" s="11"/>
      <c r="E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W267" s="11"/>
      <c r="X267" s="11"/>
      <c r="AC267" s="11"/>
      <c r="AD267" s="11"/>
      <c r="AE267" s="11"/>
      <c r="AG267" s="1"/>
      <c r="AI267" s="1"/>
      <c r="AQ267" s="1"/>
      <c r="AS267" s="1"/>
      <c r="AU267" s="1"/>
      <c r="AZ267" s="1"/>
      <c r="BA267" s="1"/>
      <c r="BB267" s="1"/>
      <c r="BD267" s="1"/>
      <c r="BG267" s="1"/>
    </row>
    <row r="268" spans="1:59">
      <c r="A268" s="11"/>
      <c r="B268" s="308"/>
      <c r="C268" s="11"/>
      <c r="D268" s="11"/>
      <c r="E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W268" s="11"/>
      <c r="X268" s="11"/>
      <c r="AC268" s="11"/>
      <c r="AD268" s="11"/>
      <c r="AE268" s="11"/>
      <c r="AG268" s="1"/>
      <c r="AI268" s="1"/>
      <c r="AQ268" s="1"/>
      <c r="AS268" s="1"/>
      <c r="AU268" s="1"/>
      <c r="AZ268" s="1"/>
      <c r="BA268" s="1"/>
      <c r="BB268" s="1"/>
      <c r="BD268" s="1"/>
      <c r="BG268" s="1"/>
    </row>
    <row r="269" spans="1:59">
      <c r="A269" s="11"/>
      <c r="B269" s="308"/>
      <c r="C269" s="11"/>
      <c r="D269" s="11"/>
      <c r="E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W269" s="11"/>
      <c r="X269" s="11"/>
      <c r="AC269" s="11"/>
      <c r="AD269" s="11"/>
      <c r="AE269" s="11"/>
      <c r="AG269" s="1"/>
      <c r="AI269" s="1"/>
      <c r="AQ269" s="1"/>
      <c r="AS269" s="1"/>
      <c r="AU269" s="1"/>
      <c r="AZ269" s="1"/>
      <c r="BA269" s="1"/>
      <c r="BB269" s="1"/>
      <c r="BD269" s="1"/>
      <c r="BG269" s="1"/>
    </row>
    <row r="270" spans="1:59">
      <c r="A270" s="11"/>
      <c r="B270" s="308"/>
      <c r="C270" s="11"/>
      <c r="D270" s="11"/>
      <c r="E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W270" s="11"/>
      <c r="X270" s="11"/>
      <c r="AC270" s="11"/>
      <c r="AD270" s="11"/>
      <c r="AE270" s="11"/>
      <c r="AG270" s="1"/>
      <c r="AI270" s="1"/>
      <c r="AQ270" s="1"/>
      <c r="AS270" s="1"/>
      <c r="AU270" s="1"/>
      <c r="AZ270" s="1"/>
      <c r="BA270" s="1"/>
      <c r="BB270" s="1"/>
      <c r="BD270" s="1"/>
      <c r="BG270" s="1"/>
    </row>
    <row r="271" spans="1:59">
      <c r="A271" s="11"/>
      <c r="B271" s="308"/>
      <c r="C271" s="11"/>
      <c r="D271" s="11"/>
      <c r="E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W271" s="11"/>
      <c r="X271" s="11"/>
      <c r="AC271" s="11"/>
      <c r="AD271" s="11"/>
      <c r="AE271" s="11"/>
      <c r="AG271" s="1"/>
      <c r="AI271" s="1"/>
      <c r="AQ271" s="1"/>
      <c r="AS271" s="1"/>
      <c r="AU271" s="1"/>
      <c r="AZ271" s="1"/>
      <c r="BA271" s="1"/>
      <c r="BB271" s="1"/>
      <c r="BD271" s="1"/>
      <c r="BG271" s="1"/>
    </row>
    <row r="272" spans="1:59">
      <c r="A272" s="11"/>
      <c r="B272" s="308"/>
      <c r="C272" s="11"/>
      <c r="D272" s="11"/>
      <c r="E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W272" s="11"/>
      <c r="X272" s="11"/>
      <c r="AC272" s="11"/>
      <c r="AD272" s="11"/>
      <c r="AE272" s="11"/>
      <c r="AG272" s="1"/>
      <c r="AI272" s="1"/>
      <c r="AQ272" s="1"/>
      <c r="AS272" s="1"/>
      <c r="AU272" s="1"/>
      <c r="AZ272" s="1"/>
      <c r="BA272" s="1"/>
      <c r="BB272" s="1"/>
      <c r="BD272" s="1"/>
      <c r="BG272" s="1"/>
    </row>
    <row r="273" spans="1:59">
      <c r="A273" s="11"/>
      <c r="B273" s="308"/>
      <c r="C273" s="11"/>
      <c r="D273" s="11"/>
      <c r="E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W273" s="11"/>
      <c r="X273" s="11"/>
      <c r="AC273" s="11"/>
      <c r="AD273" s="11"/>
      <c r="AE273" s="11"/>
      <c r="AG273" s="1"/>
      <c r="AI273" s="1"/>
      <c r="AQ273" s="1"/>
      <c r="AS273" s="1"/>
      <c r="AU273" s="1"/>
      <c r="AZ273" s="1"/>
      <c r="BA273" s="1"/>
      <c r="BB273" s="1"/>
      <c r="BD273" s="1"/>
      <c r="BG273" s="1"/>
    </row>
    <row r="274" spans="1:59">
      <c r="A274" s="11"/>
      <c r="B274" s="308"/>
      <c r="C274" s="11"/>
      <c r="D274" s="11"/>
      <c r="E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W274" s="11"/>
      <c r="X274" s="11"/>
      <c r="AC274" s="11"/>
      <c r="AD274" s="11"/>
      <c r="AE274" s="11"/>
      <c r="AG274" s="1"/>
      <c r="AI274" s="1"/>
      <c r="AQ274" s="1"/>
      <c r="AS274" s="1"/>
      <c r="AU274" s="1"/>
      <c r="AZ274" s="1"/>
      <c r="BA274" s="1"/>
      <c r="BB274" s="1"/>
      <c r="BD274" s="1"/>
      <c r="BG274" s="1"/>
    </row>
    <row r="275" spans="1:59">
      <c r="A275" s="11"/>
      <c r="B275" s="308"/>
      <c r="C275" s="11"/>
      <c r="D275" s="11"/>
      <c r="E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W275" s="11"/>
      <c r="X275" s="11"/>
      <c r="AC275" s="11"/>
      <c r="AD275" s="11"/>
      <c r="AE275" s="11"/>
      <c r="AG275" s="1"/>
      <c r="AI275" s="1"/>
      <c r="AQ275" s="1"/>
      <c r="AS275" s="1"/>
      <c r="AU275" s="1"/>
      <c r="AZ275" s="1"/>
      <c r="BA275" s="1"/>
      <c r="BB275" s="1"/>
      <c r="BD275" s="1"/>
      <c r="BG275" s="1"/>
    </row>
    <row r="276" spans="1:59">
      <c r="A276" s="11"/>
      <c r="B276" s="308"/>
      <c r="C276" s="11"/>
      <c r="D276" s="11"/>
      <c r="E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W276" s="11"/>
      <c r="X276" s="11"/>
      <c r="AC276" s="11"/>
      <c r="AD276" s="11"/>
      <c r="AE276" s="11"/>
      <c r="AG276" s="1"/>
      <c r="AI276" s="1"/>
      <c r="AQ276" s="1"/>
      <c r="AS276" s="1"/>
      <c r="AU276" s="1"/>
      <c r="AZ276" s="1"/>
      <c r="BA276" s="1"/>
      <c r="BB276" s="1"/>
      <c r="BD276" s="1"/>
      <c r="BG276" s="1"/>
    </row>
    <row r="277" spans="1:59">
      <c r="A277" s="11"/>
      <c r="B277" s="308"/>
      <c r="C277" s="11"/>
      <c r="D277" s="11"/>
      <c r="E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W277" s="11"/>
      <c r="X277" s="11"/>
      <c r="AC277" s="11"/>
      <c r="AD277" s="11"/>
      <c r="AE277" s="11"/>
      <c r="AG277" s="1"/>
      <c r="AI277" s="1"/>
      <c r="AQ277" s="1"/>
      <c r="AS277" s="1"/>
      <c r="AU277" s="1"/>
      <c r="AZ277" s="1"/>
      <c r="BA277" s="1"/>
      <c r="BB277" s="1"/>
      <c r="BD277" s="1"/>
      <c r="BG277" s="1"/>
    </row>
    <row r="278" spans="1:59">
      <c r="A278" s="11"/>
      <c r="B278" s="308"/>
      <c r="C278" s="11"/>
      <c r="D278" s="11"/>
      <c r="E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W278" s="11"/>
      <c r="X278" s="11"/>
      <c r="AC278" s="11"/>
      <c r="AD278" s="11"/>
      <c r="AE278" s="11"/>
      <c r="AG278" s="1"/>
      <c r="AI278" s="1"/>
      <c r="AQ278" s="1"/>
      <c r="AS278" s="1"/>
      <c r="AU278" s="1"/>
      <c r="AZ278" s="1"/>
      <c r="BA278" s="1"/>
      <c r="BB278" s="1"/>
      <c r="BD278" s="1"/>
      <c r="BG278" s="1"/>
    </row>
    <row r="279" spans="1:59">
      <c r="A279" s="11"/>
      <c r="B279" s="308"/>
      <c r="C279" s="11"/>
      <c r="D279" s="11"/>
      <c r="E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W279" s="11"/>
      <c r="X279" s="11"/>
      <c r="AC279" s="11"/>
      <c r="AD279" s="11"/>
      <c r="AE279" s="11"/>
      <c r="AG279" s="1"/>
      <c r="AI279" s="1"/>
      <c r="AQ279" s="1"/>
      <c r="AS279" s="1"/>
      <c r="AU279" s="1"/>
      <c r="AZ279" s="1"/>
      <c r="BA279" s="1"/>
      <c r="BB279" s="1"/>
      <c r="BD279" s="1"/>
      <c r="BG279" s="1"/>
    </row>
    <row r="280" spans="1:59">
      <c r="A280" s="11"/>
      <c r="B280" s="308"/>
      <c r="C280" s="11"/>
      <c r="D280" s="11"/>
      <c r="E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W280" s="11"/>
      <c r="X280" s="11"/>
      <c r="AC280" s="11"/>
      <c r="AD280" s="11"/>
      <c r="AE280" s="11"/>
      <c r="AG280" s="1"/>
      <c r="AI280" s="1"/>
      <c r="AQ280" s="1"/>
      <c r="AS280" s="1"/>
      <c r="AU280" s="1"/>
      <c r="AZ280" s="1"/>
      <c r="BA280" s="1"/>
      <c r="BB280" s="1"/>
      <c r="BD280" s="1"/>
      <c r="BG280" s="1"/>
    </row>
    <row r="281" spans="1:59">
      <c r="A281" s="11"/>
      <c r="B281" s="308"/>
      <c r="C281" s="11"/>
      <c r="D281" s="11"/>
      <c r="E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W281" s="11"/>
      <c r="X281" s="11"/>
      <c r="AC281" s="11"/>
      <c r="AD281" s="11"/>
      <c r="AE281" s="11"/>
      <c r="AG281" s="1"/>
      <c r="AI281" s="1"/>
      <c r="AQ281" s="1"/>
      <c r="AS281" s="1"/>
      <c r="AU281" s="1"/>
      <c r="AZ281" s="1"/>
      <c r="BA281" s="1"/>
      <c r="BB281" s="1"/>
      <c r="BD281" s="1"/>
      <c r="BG281" s="1"/>
    </row>
    <row r="282" spans="1:59">
      <c r="A282" s="11"/>
      <c r="B282" s="308"/>
      <c r="C282" s="11"/>
      <c r="D282" s="11"/>
      <c r="E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W282" s="11"/>
      <c r="X282" s="11"/>
      <c r="AC282" s="11"/>
      <c r="AD282" s="11"/>
      <c r="AE282" s="11"/>
      <c r="AG282" s="1"/>
      <c r="AI282" s="1"/>
      <c r="AQ282" s="1"/>
      <c r="AS282" s="1"/>
      <c r="AU282" s="1"/>
      <c r="AZ282" s="1"/>
      <c r="BA282" s="1"/>
      <c r="BB282" s="1"/>
      <c r="BD282" s="1"/>
      <c r="BG282" s="1"/>
    </row>
    <row r="283" spans="1:59">
      <c r="A283" s="11"/>
      <c r="B283" s="308"/>
      <c r="C283" s="11"/>
      <c r="D283" s="11"/>
      <c r="E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W283" s="11"/>
      <c r="X283" s="11"/>
      <c r="AC283" s="11"/>
      <c r="AD283" s="11"/>
      <c r="AE283" s="11"/>
      <c r="AG283" s="1"/>
      <c r="AI283" s="1"/>
      <c r="AQ283" s="1"/>
      <c r="AS283" s="1"/>
      <c r="AU283" s="1"/>
      <c r="AZ283" s="1"/>
      <c r="BA283" s="1"/>
      <c r="BB283" s="1"/>
      <c r="BD283" s="1"/>
      <c r="BG283" s="1"/>
    </row>
    <row r="284" spans="1:59">
      <c r="A284" s="11"/>
      <c r="B284" s="308"/>
      <c r="C284" s="11"/>
      <c r="D284" s="11"/>
      <c r="E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W284" s="11"/>
      <c r="X284" s="11"/>
      <c r="AC284" s="11"/>
      <c r="AD284" s="11"/>
      <c r="AE284" s="11"/>
      <c r="AG284" s="1"/>
      <c r="AI284" s="1"/>
      <c r="AQ284" s="1"/>
      <c r="AS284" s="1"/>
      <c r="AU284" s="1"/>
      <c r="AZ284" s="1"/>
      <c r="BA284" s="1"/>
      <c r="BB284" s="1"/>
      <c r="BD284" s="1"/>
      <c r="BG284" s="1"/>
    </row>
    <row r="285" spans="1:59">
      <c r="A285" s="11"/>
      <c r="B285" s="308"/>
      <c r="C285" s="11"/>
      <c r="D285" s="11"/>
      <c r="E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W285" s="11"/>
      <c r="X285" s="11"/>
      <c r="AC285" s="11"/>
      <c r="AD285" s="11"/>
      <c r="AE285" s="11"/>
      <c r="AG285" s="1"/>
      <c r="AI285" s="1"/>
      <c r="AQ285" s="1"/>
      <c r="AS285" s="1"/>
      <c r="AU285" s="1"/>
      <c r="AZ285" s="1"/>
      <c r="BA285" s="1"/>
      <c r="BB285" s="1"/>
      <c r="BD285" s="1"/>
      <c r="BG285" s="1"/>
    </row>
    <row r="286" spans="1:59">
      <c r="A286" s="11"/>
      <c r="B286" s="308"/>
      <c r="C286" s="11"/>
      <c r="D286" s="11"/>
      <c r="E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W286" s="11"/>
      <c r="X286" s="11"/>
      <c r="AC286" s="11"/>
      <c r="AD286" s="11"/>
      <c r="AE286" s="11"/>
      <c r="AG286" s="1"/>
      <c r="AI286" s="1"/>
      <c r="AQ286" s="1"/>
      <c r="AS286" s="1"/>
      <c r="AU286" s="1"/>
      <c r="AZ286" s="1"/>
      <c r="BA286" s="1"/>
      <c r="BB286" s="1"/>
      <c r="BD286" s="1"/>
      <c r="BG286" s="1"/>
    </row>
    <row r="287" spans="1:59">
      <c r="A287" s="11"/>
      <c r="B287" s="308"/>
      <c r="C287" s="11"/>
      <c r="D287" s="11"/>
      <c r="E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W287" s="11"/>
      <c r="X287" s="11"/>
      <c r="AC287" s="11"/>
      <c r="AD287" s="11"/>
      <c r="AE287" s="11"/>
      <c r="AG287" s="1"/>
      <c r="AI287" s="1"/>
      <c r="AQ287" s="1"/>
      <c r="AS287" s="1"/>
      <c r="AU287" s="1"/>
      <c r="AZ287" s="1"/>
      <c r="BA287" s="1"/>
      <c r="BB287" s="1"/>
      <c r="BD287" s="1"/>
      <c r="BG287" s="1"/>
    </row>
    <row r="288" spans="1:59">
      <c r="A288" s="11"/>
      <c r="B288" s="308"/>
      <c r="C288" s="11"/>
      <c r="D288" s="11"/>
      <c r="E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W288" s="11"/>
      <c r="X288" s="11"/>
      <c r="AC288" s="11"/>
      <c r="AD288" s="11"/>
      <c r="AE288" s="11"/>
      <c r="AG288" s="1"/>
      <c r="AI288" s="1"/>
      <c r="AQ288" s="1"/>
      <c r="AS288" s="1"/>
      <c r="AU288" s="1"/>
      <c r="AZ288" s="1"/>
      <c r="BA288" s="1"/>
      <c r="BB288" s="1"/>
      <c r="BD288" s="1"/>
      <c r="BG288" s="1"/>
    </row>
    <row r="289" spans="1:59">
      <c r="A289" s="11"/>
      <c r="B289" s="308"/>
      <c r="C289" s="11"/>
      <c r="D289" s="11"/>
      <c r="E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W289" s="11"/>
      <c r="X289" s="11"/>
      <c r="AC289" s="11"/>
      <c r="AD289" s="11"/>
      <c r="AE289" s="11"/>
      <c r="AG289" s="1"/>
      <c r="AI289" s="1"/>
      <c r="AQ289" s="1"/>
      <c r="AS289" s="1"/>
      <c r="AU289" s="1"/>
      <c r="AZ289" s="1"/>
      <c r="BA289" s="1"/>
      <c r="BB289" s="1"/>
      <c r="BD289" s="1"/>
      <c r="BG289" s="1"/>
    </row>
    <row r="290" spans="1:59">
      <c r="A290" s="11"/>
      <c r="B290" s="308"/>
      <c r="C290" s="11"/>
      <c r="D290" s="11"/>
      <c r="E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W290" s="11"/>
      <c r="X290" s="11"/>
      <c r="AC290" s="11"/>
      <c r="AD290" s="11"/>
      <c r="AE290" s="11"/>
      <c r="AG290" s="1"/>
      <c r="AI290" s="1"/>
      <c r="AQ290" s="1"/>
      <c r="AS290" s="1"/>
      <c r="AU290" s="1"/>
      <c r="AZ290" s="1"/>
      <c r="BA290" s="1"/>
      <c r="BB290" s="1"/>
      <c r="BD290" s="1"/>
      <c r="BG290" s="1"/>
    </row>
    <row r="291" spans="1:59">
      <c r="A291" s="11"/>
      <c r="B291" s="308"/>
      <c r="C291" s="11"/>
      <c r="D291" s="11"/>
      <c r="E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W291" s="11"/>
      <c r="X291" s="11"/>
      <c r="AC291" s="11"/>
      <c r="AD291" s="11"/>
      <c r="AE291" s="11"/>
      <c r="AG291" s="1"/>
      <c r="AI291" s="1"/>
      <c r="AQ291" s="1"/>
      <c r="AS291" s="1"/>
      <c r="AU291" s="1"/>
      <c r="AZ291" s="1"/>
      <c r="BA291" s="1"/>
      <c r="BB291" s="1"/>
      <c r="BD291" s="1"/>
      <c r="BG291" s="1"/>
    </row>
    <row r="292" spans="1:59">
      <c r="A292" s="11"/>
      <c r="B292" s="308"/>
      <c r="C292" s="11"/>
      <c r="D292" s="11"/>
      <c r="E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W292" s="11"/>
      <c r="X292" s="11"/>
      <c r="AC292" s="11"/>
      <c r="AD292" s="11"/>
      <c r="AE292" s="11"/>
      <c r="AG292" s="1"/>
      <c r="AI292" s="1"/>
      <c r="AQ292" s="1"/>
      <c r="AS292" s="1"/>
      <c r="AU292" s="1"/>
      <c r="AZ292" s="1"/>
      <c r="BA292" s="1"/>
      <c r="BB292" s="1"/>
      <c r="BD292" s="1"/>
      <c r="BG292" s="1"/>
    </row>
    <row r="293" spans="1:59">
      <c r="A293" s="11"/>
      <c r="B293" s="308"/>
      <c r="C293" s="11"/>
      <c r="D293" s="11"/>
      <c r="E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W293" s="11"/>
      <c r="X293" s="11"/>
      <c r="AC293" s="11"/>
      <c r="AD293" s="11"/>
      <c r="AE293" s="11"/>
      <c r="AG293" s="1"/>
      <c r="AI293" s="1"/>
      <c r="AQ293" s="1"/>
      <c r="AS293" s="1"/>
      <c r="AU293" s="1"/>
      <c r="AZ293" s="1"/>
      <c r="BA293" s="1"/>
      <c r="BB293" s="1"/>
      <c r="BD293" s="1"/>
      <c r="BG293" s="1"/>
    </row>
    <row r="294" spans="1:59">
      <c r="A294" s="11"/>
      <c r="B294" s="308"/>
      <c r="C294" s="11"/>
      <c r="D294" s="11"/>
      <c r="E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W294" s="11"/>
      <c r="X294" s="11"/>
      <c r="AC294" s="11"/>
      <c r="AD294" s="11"/>
      <c r="AE294" s="11"/>
      <c r="AG294" s="1"/>
      <c r="AI294" s="1"/>
      <c r="AQ294" s="1"/>
      <c r="AS294" s="1"/>
      <c r="AU294" s="1"/>
      <c r="AZ294" s="1"/>
      <c r="BA294" s="1"/>
      <c r="BB294" s="1"/>
      <c r="BD294" s="1"/>
      <c r="BG294" s="1"/>
    </row>
    <row r="295" spans="1:59">
      <c r="A295" s="11"/>
      <c r="B295" s="308"/>
      <c r="C295" s="11"/>
      <c r="D295" s="11"/>
      <c r="E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W295" s="11"/>
      <c r="X295" s="11"/>
      <c r="AC295" s="11"/>
      <c r="AD295" s="11"/>
      <c r="AE295" s="11"/>
      <c r="AG295" s="1"/>
      <c r="AI295" s="1"/>
      <c r="AQ295" s="1"/>
      <c r="AS295" s="1"/>
      <c r="AU295" s="1"/>
      <c r="AZ295" s="1"/>
      <c r="BA295" s="1"/>
      <c r="BB295" s="1"/>
      <c r="BD295" s="1"/>
      <c r="BG295" s="1"/>
    </row>
    <row r="296" spans="1:59">
      <c r="A296" s="11"/>
      <c r="B296" s="308"/>
      <c r="C296" s="11"/>
      <c r="D296" s="11"/>
      <c r="E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W296" s="11"/>
      <c r="X296" s="11"/>
      <c r="AC296" s="11"/>
      <c r="AD296" s="11"/>
      <c r="AE296" s="11"/>
      <c r="AG296" s="1"/>
      <c r="AI296" s="1"/>
      <c r="AQ296" s="1"/>
      <c r="AS296" s="1"/>
      <c r="AU296" s="1"/>
      <c r="AZ296" s="1"/>
      <c r="BA296" s="1"/>
      <c r="BB296" s="1"/>
      <c r="BD296" s="1"/>
      <c r="BG296" s="1"/>
    </row>
    <row r="297" spans="1:59">
      <c r="A297" s="11"/>
      <c r="B297" s="308"/>
      <c r="C297" s="11"/>
      <c r="D297" s="11"/>
      <c r="E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W297" s="11"/>
      <c r="X297" s="11"/>
      <c r="AC297" s="11"/>
      <c r="AD297" s="11"/>
      <c r="AE297" s="11"/>
      <c r="AG297" s="1"/>
      <c r="AI297" s="1"/>
      <c r="AQ297" s="1"/>
      <c r="AS297" s="1"/>
      <c r="AU297" s="1"/>
      <c r="AZ297" s="1"/>
      <c r="BA297" s="1"/>
      <c r="BB297" s="1"/>
      <c r="BD297" s="1"/>
      <c r="BG297" s="1"/>
    </row>
    <row r="298" spans="1:59">
      <c r="A298" s="11"/>
      <c r="B298" s="308"/>
      <c r="C298" s="11"/>
      <c r="D298" s="11"/>
      <c r="E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W298" s="11"/>
      <c r="X298" s="11"/>
      <c r="AC298" s="11"/>
      <c r="AD298" s="11"/>
      <c r="AE298" s="11"/>
      <c r="AG298" s="1"/>
      <c r="AI298" s="1"/>
      <c r="AQ298" s="1"/>
      <c r="AS298" s="1"/>
      <c r="AU298" s="1"/>
      <c r="AZ298" s="1"/>
      <c r="BA298" s="1"/>
      <c r="BB298" s="1"/>
      <c r="BD298" s="1"/>
      <c r="BG298" s="1"/>
    </row>
    <row r="299" spans="1:59">
      <c r="A299" s="11"/>
      <c r="B299" s="308"/>
      <c r="C299" s="11"/>
      <c r="D299" s="11"/>
      <c r="E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W299" s="11"/>
      <c r="X299" s="11"/>
      <c r="AC299" s="11"/>
      <c r="AD299" s="11"/>
      <c r="AE299" s="11"/>
      <c r="AG299" s="1"/>
      <c r="AI299" s="1"/>
      <c r="AQ299" s="1"/>
      <c r="AS299" s="1"/>
      <c r="AU299" s="1"/>
      <c r="AZ299" s="1"/>
      <c r="BA299" s="1"/>
      <c r="BB299" s="1"/>
      <c r="BD299" s="1"/>
      <c r="BG299" s="1"/>
    </row>
    <row r="300" spans="1:59">
      <c r="A300" s="11"/>
      <c r="B300" s="308"/>
      <c r="C300" s="11"/>
      <c r="D300" s="11"/>
      <c r="E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W300" s="11"/>
      <c r="X300" s="11"/>
      <c r="AC300" s="11"/>
      <c r="AD300" s="11"/>
      <c r="AE300" s="11"/>
      <c r="AG300" s="1"/>
      <c r="AI300" s="1"/>
      <c r="AQ300" s="1"/>
      <c r="AS300" s="1"/>
      <c r="AU300" s="1"/>
      <c r="AZ300" s="1"/>
      <c r="BA300" s="1"/>
      <c r="BB300" s="1"/>
      <c r="BD300" s="1"/>
      <c r="BG300" s="1"/>
    </row>
    <row r="301" spans="1:59">
      <c r="A301" s="11"/>
      <c r="B301" s="308"/>
      <c r="C301" s="11"/>
      <c r="D301" s="11"/>
      <c r="E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W301" s="11"/>
      <c r="X301" s="11"/>
      <c r="AC301" s="11"/>
      <c r="AD301" s="11"/>
      <c r="AE301" s="11"/>
      <c r="AG301" s="1"/>
      <c r="AI301" s="1"/>
      <c r="AQ301" s="1"/>
      <c r="AS301" s="1"/>
      <c r="AU301" s="1"/>
      <c r="AZ301" s="1"/>
      <c r="BA301" s="1"/>
      <c r="BB301" s="1"/>
      <c r="BD301" s="1"/>
      <c r="BG301" s="1"/>
    </row>
    <row r="302" spans="1:59">
      <c r="A302" s="11"/>
      <c r="B302" s="308"/>
      <c r="C302" s="11"/>
      <c r="D302" s="11"/>
      <c r="E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W302" s="11"/>
      <c r="X302" s="11"/>
      <c r="AC302" s="11"/>
      <c r="AD302" s="11"/>
      <c r="AE302" s="11"/>
      <c r="AG302" s="1"/>
      <c r="AI302" s="1"/>
      <c r="AQ302" s="1"/>
      <c r="AS302" s="1"/>
      <c r="AU302" s="1"/>
      <c r="AZ302" s="1"/>
      <c r="BA302" s="1"/>
      <c r="BB302" s="1"/>
      <c r="BD302" s="1"/>
      <c r="BG302" s="1"/>
    </row>
    <row r="303" spans="1:59">
      <c r="A303" s="11"/>
      <c r="B303" s="308"/>
      <c r="C303" s="11"/>
      <c r="D303" s="11"/>
      <c r="E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W303" s="11"/>
      <c r="X303" s="11"/>
      <c r="AC303" s="11"/>
      <c r="AD303" s="11"/>
      <c r="AE303" s="11"/>
      <c r="AG303" s="1"/>
      <c r="AI303" s="1"/>
      <c r="AQ303" s="1"/>
      <c r="AS303" s="1"/>
      <c r="AU303" s="1"/>
      <c r="AZ303" s="1"/>
      <c r="BA303" s="1"/>
      <c r="BB303" s="1"/>
      <c r="BD303" s="1"/>
      <c r="BG303" s="1"/>
    </row>
    <row r="304" spans="1:59">
      <c r="A304" s="11"/>
      <c r="B304" s="308"/>
      <c r="C304" s="11"/>
      <c r="D304" s="11"/>
      <c r="E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W304" s="11"/>
      <c r="X304" s="11"/>
      <c r="AC304" s="11"/>
      <c r="AD304" s="11"/>
      <c r="AE304" s="11"/>
      <c r="AG304" s="1"/>
      <c r="AI304" s="1"/>
      <c r="AQ304" s="1"/>
      <c r="AS304" s="1"/>
      <c r="AU304" s="1"/>
      <c r="AZ304" s="1"/>
      <c r="BA304" s="1"/>
      <c r="BB304" s="1"/>
      <c r="BD304" s="1"/>
      <c r="BG304" s="1"/>
    </row>
    <row r="305" spans="1:59">
      <c r="A305" s="11"/>
      <c r="B305" s="308"/>
      <c r="C305" s="11"/>
      <c r="D305" s="11"/>
      <c r="E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W305" s="11"/>
      <c r="X305" s="11"/>
      <c r="AC305" s="11"/>
      <c r="AD305" s="11"/>
      <c r="AE305" s="11"/>
      <c r="AG305" s="1"/>
      <c r="AI305" s="1"/>
      <c r="AQ305" s="1"/>
      <c r="AS305" s="1"/>
      <c r="AU305" s="1"/>
      <c r="AZ305" s="1"/>
      <c r="BA305" s="1"/>
      <c r="BB305" s="1"/>
      <c r="BD305" s="1"/>
      <c r="BG305" s="1"/>
    </row>
    <row r="306" spans="1:59">
      <c r="A306" s="11"/>
      <c r="B306" s="308"/>
      <c r="C306" s="11"/>
      <c r="D306" s="11"/>
      <c r="E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W306" s="11"/>
      <c r="X306" s="11"/>
      <c r="AC306" s="11"/>
      <c r="AD306" s="11"/>
      <c r="AE306" s="11"/>
      <c r="AG306" s="1"/>
      <c r="AI306" s="1"/>
      <c r="AQ306" s="1"/>
      <c r="AS306" s="1"/>
      <c r="AU306" s="1"/>
      <c r="AZ306" s="1"/>
      <c r="BA306" s="1"/>
      <c r="BB306" s="1"/>
      <c r="BD306" s="1"/>
      <c r="BG306" s="1"/>
    </row>
    <row r="307" spans="1:59">
      <c r="A307" s="11"/>
      <c r="B307" s="308"/>
      <c r="C307" s="11"/>
      <c r="D307" s="11"/>
      <c r="E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W307" s="11"/>
      <c r="X307" s="11"/>
      <c r="AC307" s="11"/>
      <c r="AD307" s="11"/>
      <c r="AE307" s="11"/>
      <c r="AG307" s="1"/>
      <c r="AI307" s="1"/>
      <c r="AQ307" s="1"/>
      <c r="AS307" s="1"/>
      <c r="AU307" s="1"/>
      <c r="AZ307" s="1"/>
      <c r="BA307" s="1"/>
      <c r="BB307" s="1"/>
      <c r="BD307" s="1"/>
      <c r="BG307" s="1"/>
    </row>
    <row r="308" spans="1:59">
      <c r="A308" s="11"/>
      <c r="B308" s="308"/>
      <c r="C308" s="11"/>
      <c r="D308" s="11"/>
      <c r="E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W308" s="11"/>
      <c r="X308" s="11"/>
      <c r="AC308" s="11"/>
      <c r="AD308" s="11"/>
      <c r="AE308" s="11"/>
      <c r="AG308" s="1"/>
      <c r="AI308" s="1"/>
      <c r="AQ308" s="1"/>
      <c r="AS308" s="1"/>
      <c r="AU308" s="1"/>
      <c r="AZ308" s="1"/>
      <c r="BA308" s="1"/>
      <c r="BB308" s="1"/>
      <c r="BD308" s="1"/>
      <c r="BG308" s="1"/>
    </row>
    <row r="309" spans="1:59">
      <c r="A309" s="11"/>
      <c r="B309" s="308"/>
      <c r="C309" s="11"/>
      <c r="D309" s="11"/>
      <c r="E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W309" s="11"/>
      <c r="X309" s="11"/>
      <c r="AC309" s="11"/>
      <c r="AD309" s="11"/>
      <c r="AE309" s="11"/>
      <c r="AG309" s="1"/>
      <c r="AI309" s="1"/>
      <c r="AQ309" s="1"/>
      <c r="AS309" s="1"/>
      <c r="AU309" s="1"/>
      <c r="AZ309" s="1"/>
      <c r="BA309" s="1"/>
      <c r="BB309" s="1"/>
      <c r="BD309" s="1"/>
      <c r="BG309" s="1"/>
    </row>
    <row r="310" spans="1:59">
      <c r="A310" s="11"/>
      <c r="B310" s="308"/>
      <c r="C310" s="11"/>
      <c r="D310" s="11"/>
      <c r="E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W310" s="11"/>
      <c r="X310" s="11"/>
      <c r="AC310" s="11"/>
      <c r="AD310" s="11"/>
      <c r="AE310" s="11"/>
      <c r="AG310" s="1"/>
      <c r="AI310" s="1"/>
      <c r="AQ310" s="1"/>
      <c r="AS310" s="1"/>
      <c r="AU310" s="1"/>
      <c r="AZ310" s="1"/>
      <c r="BA310" s="1"/>
      <c r="BB310" s="1"/>
      <c r="BD310" s="1"/>
      <c r="BG310" s="1"/>
    </row>
    <row r="311" spans="1:59">
      <c r="A311" s="11"/>
      <c r="B311" s="308"/>
      <c r="C311" s="11"/>
      <c r="D311" s="11"/>
      <c r="E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W311" s="11"/>
      <c r="X311" s="11"/>
      <c r="AC311" s="11"/>
      <c r="AD311" s="11"/>
      <c r="AE311" s="11"/>
      <c r="AG311" s="1"/>
      <c r="AI311" s="1"/>
      <c r="AQ311" s="1"/>
      <c r="AS311" s="1"/>
      <c r="AU311" s="1"/>
      <c r="AZ311" s="1"/>
      <c r="BA311" s="1"/>
      <c r="BB311" s="1"/>
      <c r="BD311" s="1"/>
      <c r="BG311" s="1"/>
    </row>
    <row r="312" spans="1:59">
      <c r="A312" s="11"/>
      <c r="B312" s="308"/>
      <c r="C312" s="11"/>
      <c r="D312" s="11"/>
      <c r="E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W312" s="11"/>
      <c r="X312" s="11"/>
      <c r="AC312" s="11"/>
      <c r="AD312" s="11"/>
      <c r="AE312" s="11"/>
      <c r="AG312" s="1"/>
      <c r="AI312" s="1"/>
      <c r="AQ312" s="1"/>
      <c r="AS312" s="1"/>
      <c r="AU312" s="1"/>
      <c r="AZ312" s="1"/>
      <c r="BA312" s="1"/>
      <c r="BB312" s="1"/>
      <c r="BD312" s="1"/>
      <c r="BG312" s="1"/>
    </row>
    <row r="313" spans="1:59">
      <c r="A313" s="11"/>
      <c r="B313" s="308"/>
      <c r="C313" s="11"/>
      <c r="D313" s="11"/>
      <c r="E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W313" s="11"/>
      <c r="X313" s="11"/>
      <c r="AC313" s="11"/>
      <c r="AD313" s="11"/>
      <c r="AE313" s="11"/>
      <c r="AG313" s="1"/>
      <c r="AI313" s="1"/>
      <c r="AQ313" s="1"/>
      <c r="AS313" s="1"/>
      <c r="AU313" s="1"/>
      <c r="AZ313" s="1"/>
      <c r="BA313" s="1"/>
      <c r="BB313" s="1"/>
      <c r="BD313" s="1"/>
      <c r="BG313" s="1"/>
    </row>
    <row r="314" spans="1:59">
      <c r="A314" s="11"/>
      <c r="B314" s="308"/>
      <c r="C314" s="11"/>
      <c r="D314" s="11"/>
      <c r="E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W314" s="11"/>
      <c r="X314" s="11"/>
      <c r="AC314" s="11"/>
      <c r="AD314" s="11"/>
      <c r="AE314" s="11"/>
      <c r="AG314" s="1"/>
      <c r="AI314" s="1"/>
      <c r="AQ314" s="1"/>
      <c r="AS314" s="1"/>
      <c r="AU314" s="1"/>
      <c r="AZ314" s="1"/>
      <c r="BA314" s="1"/>
      <c r="BB314" s="1"/>
      <c r="BD314" s="1"/>
      <c r="BG314" s="1"/>
    </row>
    <row r="315" spans="1:59">
      <c r="A315" s="11"/>
      <c r="B315" s="308"/>
      <c r="C315" s="11"/>
      <c r="D315" s="11"/>
      <c r="E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W315" s="11"/>
      <c r="X315" s="11"/>
      <c r="AC315" s="11"/>
      <c r="AD315" s="11"/>
      <c r="AE315" s="11"/>
      <c r="AG315" s="1"/>
      <c r="AI315" s="1"/>
      <c r="AQ315" s="1"/>
      <c r="AS315" s="1"/>
      <c r="AU315" s="1"/>
      <c r="AZ315" s="1"/>
      <c r="BA315" s="1"/>
      <c r="BB315" s="1"/>
      <c r="BD315" s="1"/>
      <c r="BG315" s="1"/>
    </row>
    <row r="316" spans="1:59">
      <c r="A316" s="11"/>
      <c r="B316" s="308"/>
      <c r="C316" s="11"/>
      <c r="D316" s="11"/>
      <c r="E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W316" s="11"/>
      <c r="X316" s="11"/>
      <c r="AC316" s="11"/>
      <c r="AD316" s="11"/>
      <c r="AE316" s="11"/>
      <c r="AG316" s="1"/>
      <c r="AI316" s="1"/>
      <c r="AQ316" s="1"/>
      <c r="AS316" s="1"/>
      <c r="AU316" s="1"/>
      <c r="AZ316" s="1"/>
      <c r="BA316" s="1"/>
      <c r="BB316" s="1"/>
      <c r="BD316" s="1"/>
      <c r="BG316" s="1"/>
    </row>
    <row r="317" spans="1:59">
      <c r="A317" s="11"/>
      <c r="B317" s="308"/>
      <c r="C317" s="11"/>
      <c r="D317" s="11"/>
      <c r="E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W317" s="11"/>
      <c r="X317" s="11"/>
      <c r="AC317" s="11"/>
      <c r="AD317" s="11"/>
      <c r="AE317" s="11"/>
      <c r="AG317" s="1"/>
      <c r="AI317" s="1"/>
      <c r="AQ317" s="1"/>
      <c r="AS317" s="1"/>
      <c r="AU317" s="1"/>
      <c r="AZ317" s="1"/>
      <c r="BA317" s="1"/>
      <c r="BB317" s="1"/>
      <c r="BD317" s="1"/>
      <c r="BG317" s="1"/>
    </row>
    <row r="318" spans="1:59">
      <c r="A318" s="11"/>
      <c r="B318" s="308"/>
      <c r="C318" s="11"/>
      <c r="D318" s="11"/>
      <c r="E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W318" s="11"/>
      <c r="X318" s="11"/>
      <c r="AC318" s="11"/>
      <c r="AD318" s="11"/>
      <c r="AE318" s="11"/>
      <c r="AG318" s="1"/>
      <c r="AI318" s="1"/>
      <c r="AQ318" s="1"/>
      <c r="AS318" s="1"/>
      <c r="AU318" s="1"/>
      <c r="AZ318" s="1"/>
      <c r="BA318" s="1"/>
      <c r="BB318" s="1"/>
      <c r="BD318" s="1"/>
      <c r="BG318" s="1"/>
    </row>
    <row r="319" spans="1:59">
      <c r="A319" s="11"/>
      <c r="B319" s="308"/>
      <c r="C319" s="11"/>
      <c r="D319" s="11"/>
      <c r="E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W319" s="11"/>
      <c r="X319" s="11"/>
      <c r="AC319" s="11"/>
      <c r="AD319" s="11"/>
      <c r="AE319" s="11"/>
      <c r="AG319" s="1"/>
      <c r="AI319" s="1"/>
      <c r="AQ319" s="1"/>
      <c r="AS319" s="1"/>
      <c r="AU319" s="1"/>
      <c r="AZ319" s="1"/>
      <c r="BA319" s="1"/>
      <c r="BB319" s="1"/>
      <c r="BD319" s="1"/>
      <c r="BG319" s="1"/>
    </row>
    <row r="320" spans="1:59">
      <c r="A320" s="11"/>
      <c r="B320" s="308"/>
      <c r="C320" s="11"/>
      <c r="D320" s="11"/>
      <c r="E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W320" s="11"/>
      <c r="X320" s="11"/>
      <c r="AC320" s="11"/>
      <c r="AD320" s="11"/>
      <c r="AE320" s="11"/>
      <c r="AG320" s="1"/>
      <c r="AI320" s="1"/>
      <c r="AQ320" s="1"/>
      <c r="AS320" s="1"/>
      <c r="AU320" s="1"/>
      <c r="AZ320" s="1"/>
      <c r="BA320" s="1"/>
      <c r="BB320" s="1"/>
      <c r="BD320" s="1"/>
      <c r="BG320" s="1"/>
    </row>
    <row r="321" spans="1:59">
      <c r="A321" s="11"/>
      <c r="B321" s="308"/>
      <c r="C321" s="11"/>
      <c r="D321" s="11"/>
      <c r="E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W321" s="11"/>
      <c r="X321" s="11"/>
      <c r="AC321" s="11"/>
      <c r="AD321" s="11"/>
      <c r="AE321" s="11"/>
      <c r="AG321" s="1"/>
      <c r="AI321" s="1"/>
      <c r="AQ321" s="1"/>
      <c r="AS321" s="1"/>
      <c r="AU321" s="1"/>
      <c r="AZ321" s="1"/>
      <c r="BA321" s="1"/>
      <c r="BB321" s="1"/>
      <c r="BD321" s="1"/>
      <c r="BG321" s="1"/>
    </row>
    <row r="322" spans="1:59">
      <c r="A322" s="11"/>
      <c r="B322" s="308"/>
      <c r="C322" s="11"/>
      <c r="D322" s="11"/>
      <c r="E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W322" s="11"/>
      <c r="X322" s="11"/>
      <c r="AC322" s="11"/>
      <c r="AD322" s="11"/>
      <c r="AE322" s="11"/>
      <c r="AG322" s="1"/>
      <c r="AI322" s="1"/>
      <c r="AQ322" s="1"/>
      <c r="AS322" s="1"/>
      <c r="AU322" s="1"/>
      <c r="AZ322" s="1"/>
      <c r="BA322" s="1"/>
      <c r="BB322" s="1"/>
      <c r="BD322" s="1"/>
      <c r="BG322" s="1"/>
    </row>
    <row r="323" spans="1:59">
      <c r="A323" s="11"/>
      <c r="B323" s="308"/>
      <c r="C323" s="11"/>
      <c r="D323" s="11"/>
      <c r="E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W323" s="11"/>
      <c r="X323" s="11"/>
      <c r="AC323" s="11"/>
      <c r="AD323" s="11"/>
      <c r="AE323" s="11"/>
      <c r="AG323" s="1"/>
      <c r="AI323" s="1"/>
      <c r="AQ323" s="1"/>
      <c r="AS323" s="1"/>
      <c r="AU323" s="1"/>
      <c r="AZ323" s="1"/>
      <c r="BA323" s="1"/>
      <c r="BB323" s="1"/>
      <c r="BD323" s="1"/>
      <c r="BG323" s="1"/>
    </row>
    <row r="324" spans="1:59">
      <c r="A324" s="11"/>
      <c r="B324" s="308"/>
      <c r="C324" s="11"/>
      <c r="D324" s="11"/>
      <c r="E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W324" s="11"/>
      <c r="X324" s="11"/>
      <c r="AC324" s="11"/>
      <c r="AD324" s="11"/>
      <c r="AE324" s="11"/>
      <c r="AG324" s="1"/>
      <c r="AI324" s="1"/>
      <c r="AQ324" s="1"/>
      <c r="AS324" s="1"/>
      <c r="AU324" s="1"/>
      <c r="AZ324" s="1"/>
      <c r="BA324" s="1"/>
      <c r="BB324" s="1"/>
      <c r="BD324" s="1"/>
      <c r="BG324" s="1"/>
    </row>
    <row r="325" spans="1:59">
      <c r="A325" s="11"/>
      <c r="B325" s="308"/>
      <c r="C325" s="11"/>
      <c r="D325" s="11"/>
      <c r="E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W325" s="11"/>
      <c r="X325" s="11"/>
      <c r="AC325" s="11"/>
      <c r="AD325" s="11"/>
      <c r="AE325" s="11"/>
      <c r="AG325" s="1"/>
      <c r="AI325" s="1"/>
      <c r="AQ325" s="1"/>
      <c r="AS325" s="1"/>
      <c r="AU325" s="1"/>
      <c r="AZ325" s="1"/>
      <c r="BA325" s="1"/>
      <c r="BB325" s="1"/>
      <c r="BD325" s="1"/>
      <c r="BG325" s="1"/>
    </row>
    <row r="326" spans="1:59">
      <c r="A326" s="11"/>
      <c r="B326" s="308"/>
      <c r="C326" s="11"/>
      <c r="D326" s="11"/>
      <c r="E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W326" s="11"/>
      <c r="X326" s="11"/>
      <c r="AC326" s="11"/>
      <c r="AD326" s="11"/>
      <c r="AE326" s="11"/>
      <c r="AG326" s="1"/>
      <c r="AI326" s="1"/>
      <c r="AQ326" s="1"/>
      <c r="AS326" s="1"/>
      <c r="AU326" s="1"/>
      <c r="AZ326" s="1"/>
      <c r="BA326" s="1"/>
      <c r="BB326" s="1"/>
      <c r="BD326" s="1"/>
      <c r="BG326" s="1"/>
    </row>
    <row r="327" spans="1:59">
      <c r="A327" s="11"/>
      <c r="B327" s="308"/>
      <c r="C327" s="11"/>
      <c r="D327" s="11"/>
      <c r="E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W327" s="11"/>
      <c r="X327" s="11"/>
      <c r="AC327" s="11"/>
      <c r="AD327" s="11"/>
      <c r="AE327" s="11"/>
      <c r="AG327" s="1"/>
      <c r="AI327" s="1"/>
      <c r="AQ327" s="1"/>
      <c r="AS327" s="1"/>
      <c r="AU327" s="1"/>
      <c r="AZ327" s="1"/>
      <c r="BA327" s="1"/>
      <c r="BB327" s="1"/>
      <c r="BD327" s="1"/>
      <c r="BG327" s="1"/>
    </row>
    <row r="328" spans="1:59">
      <c r="A328" s="11"/>
      <c r="B328" s="308"/>
      <c r="C328" s="11"/>
      <c r="D328" s="11"/>
      <c r="E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W328" s="11"/>
      <c r="X328" s="11"/>
      <c r="AC328" s="11"/>
      <c r="AD328" s="11"/>
      <c r="AE328" s="11"/>
      <c r="AG328" s="1"/>
      <c r="AI328" s="1"/>
      <c r="AQ328" s="1"/>
      <c r="AS328" s="1"/>
      <c r="AU328" s="1"/>
      <c r="AZ328" s="1"/>
      <c r="BA328" s="1"/>
      <c r="BB328" s="1"/>
      <c r="BD328" s="1"/>
      <c r="BG328" s="1"/>
    </row>
    <row r="329" spans="1:59">
      <c r="A329" s="11"/>
      <c r="B329" s="308"/>
      <c r="C329" s="11"/>
      <c r="D329" s="11"/>
      <c r="E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W329" s="11"/>
      <c r="X329" s="11"/>
      <c r="AC329" s="11"/>
      <c r="AD329" s="11"/>
      <c r="AE329" s="11"/>
      <c r="AG329" s="1"/>
      <c r="AI329" s="1"/>
      <c r="AQ329" s="1"/>
      <c r="AS329" s="1"/>
      <c r="AU329" s="1"/>
      <c r="AZ329" s="1"/>
      <c r="BA329" s="1"/>
      <c r="BB329" s="1"/>
      <c r="BD329" s="1"/>
      <c r="BG329" s="1"/>
    </row>
    <row r="330" spans="1:59">
      <c r="A330" s="11"/>
      <c r="B330" s="308"/>
      <c r="C330" s="11"/>
      <c r="D330" s="11"/>
      <c r="E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W330" s="11"/>
      <c r="X330" s="11"/>
      <c r="AC330" s="11"/>
      <c r="AD330" s="11"/>
      <c r="AE330" s="11"/>
      <c r="AG330" s="1"/>
      <c r="AI330" s="1"/>
      <c r="AQ330" s="1"/>
      <c r="AS330" s="1"/>
      <c r="AU330" s="1"/>
      <c r="AZ330" s="1"/>
      <c r="BA330" s="1"/>
      <c r="BB330" s="1"/>
      <c r="BD330" s="1"/>
      <c r="BG330" s="1"/>
    </row>
    <row r="331" spans="1:59">
      <c r="A331" s="11"/>
      <c r="B331" s="308"/>
      <c r="C331" s="11"/>
      <c r="D331" s="11"/>
      <c r="E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W331" s="11"/>
      <c r="X331" s="11"/>
      <c r="AC331" s="11"/>
      <c r="AD331" s="11"/>
      <c r="AE331" s="11"/>
      <c r="AG331" s="1"/>
      <c r="AI331" s="1"/>
      <c r="AQ331" s="1"/>
      <c r="AS331" s="1"/>
      <c r="AU331" s="1"/>
      <c r="AZ331" s="1"/>
      <c r="BA331" s="1"/>
      <c r="BB331" s="1"/>
      <c r="BD331" s="1"/>
      <c r="BG331" s="1"/>
    </row>
    <row r="332" spans="1:59">
      <c r="A332" s="11"/>
      <c r="B332" s="308"/>
      <c r="C332" s="11"/>
      <c r="D332" s="11"/>
      <c r="E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W332" s="11"/>
      <c r="X332" s="11"/>
      <c r="AC332" s="11"/>
      <c r="AD332" s="11"/>
      <c r="AE332" s="11"/>
      <c r="AG332" s="1"/>
      <c r="AI332" s="1"/>
      <c r="AQ332" s="1"/>
      <c r="AS332" s="1"/>
      <c r="AU332" s="1"/>
      <c r="AZ332" s="1"/>
      <c r="BA332" s="1"/>
      <c r="BB332" s="1"/>
      <c r="BD332" s="1"/>
      <c r="BG332" s="1"/>
    </row>
    <row r="333" spans="1:59">
      <c r="A333" s="11"/>
      <c r="B333" s="308"/>
      <c r="C333" s="11"/>
      <c r="D333" s="11"/>
      <c r="E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W333" s="11"/>
      <c r="X333" s="11"/>
      <c r="AC333" s="11"/>
      <c r="AD333" s="11"/>
      <c r="AE333" s="11"/>
      <c r="AG333" s="1"/>
      <c r="AI333" s="1"/>
      <c r="AQ333" s="1"/>
      <c r="AS333" s="1"/>
      <c r="AU333" s="1"/>
      <c r="AZ333" s="1"/>
      <c r="BA333" s="1"/>
      <c r="BB333" s="1"/>
      <c r="BD333" s="1"/>
      <c r="BG333" s="1"/>
    </row>
    <row r="334" spans="1:59">
      <c r="A334" s="11"/>
      <c r="B334" s="308"/>
      <c r="C334" s="11"/>
      <c r="D334" s="11"/>
      <c r="E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W334" s="11"/>
      <c r="X334" s="11"/>
      <c r="AC334" s="11"/>
      <c r="AD334" s="11"/>
      <c r="AE334" s="11"/>
      <c r="AG334" s="1"/>
      <c r="AI334" s="1"/>
      <c r="AQ334" s="1"/>
      <c r="AS334" s="1"/>
      <c r="AU334" s="1"/>
      <c r="AZ334" s="1"/>
      <c r="BA334" s="1"/>
      <c r="BB334" s="1"/>
      <c r="BD334" s="1"/>
      <c r="BG334" s="1"/>
    </row>
    <row r="335" spans="1:59">
      <c r="A335" s="11"/>
      <c r="B335" s="308"/>
      <c r="C335" s="11"/>
      <c r="D335" s="11"/>
      <c r="E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W335" s="11"/>
      <c r="X335" s="11"/>
      <c r="AC335" s="11"/>
      <c r="AD335" s="11"/>
      <c r="AE335" s="11"/>
      <c r="AG335" s="1"/>
      <c r="AI335" s="1"/>
      <c r="AQ335" s="1"/>
      <c r="AS335" s="1"/>
      <c r="AU335" s="1"/>
      <c r="AZ335" s="1"/>
      <c r="BA335" s="1"/>
      <c r="BB335" s="1"/>
      <c r="BD335" s="1"/>
      <c r="BG335" s="1"/>
    </row>
    <row r="336" spans="1:59">
      <c r="A336" s="11"/>
      <c r="B336" s="308"/>
      <c r="C336" s="11"/>
      <c r="D336" s="11"/>
      <c r="E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W336" s="11"/>
      <c r="X336" s="11"/>
      <c r="AC336" s="11"/>
      <c r="AD336" s="11"/>
      <c r="AE336" s="11"/>
      <c r="AG336" s="1"/>
      <c r="AI336" s="1"/>
      <c r="AQ336" s="1"/>
      <c r="AS336" s="1"/>
      <c r="AU336" s="1"/>
      <c r="AZ336" s="1"/>
      <c r="BA336" s="1"/>
      <c r="BB336" s="1"/>
      <c r="BD336" s="1"/>
      <c r="BG336" s="1"/>
    </row>
    <row r="337" spans="1:59">
      <c r="A337" s="11"/>
      <c r="B337" s="308"/>
      <c r="C337" s="11"/>
      <c r="D337" s="11"/>
      <c r="E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W337" s="11"/>
      <c r="X337" s="11"/>
      <c r="AC337" s="11"/>
      <c r="AD337" s="11"/>
      <c r="AE337" s="11"/>
      <c r="AG337" s="1"/>
      <c r="AI337" s="1"/>
      <c r="AQ337" s="1"/>
      <c r="AS337" s="1"/>
      <c r="AU337" s="1"/>
      <c r="AZ337" s="1"/>
      <c r="BA337" s="1"/>
      <c r="BB337" s="1"/>
      <c r="BD337" s="1"/>
      <c r="BG337" s="1"/>
    </row>
    <row r="338" spans="1:59">
      <c r="A338" s="11"/>
      <c r="B338" s="308"/>
      <c r="C338" s="11"/>
      <c r="D338" s="11"/>
      <c r="E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W338" s="11"/>
      <c r="X338" s="11"/>
      <c r="AC338" s="11"/>
      <c r="AD338" s="11"/>
      <c r="AE338" s="11"/>
      <c r="AG338" s="1"/>
      <c r="AI338" s="1"/>
      <c r="AQ338" s="1"/>
      <c r="AS338" s="1"/>
      <c r="AU338" s="1"/>
      <c r="AZ338" s="1"/>
      <c r="BA338" s="1"/>
      <c r="BB338" s="1"/>
      <c r="BD338" s="1"/>
      <c r="BG338" s="1"/>
    </row>
    <row r="339" spans="1:59">
      <c r="A339" s="11"/>
      <c r="B339" s="308"/>
      <c r="C339" s="11"/>
      <c r="D339" s="11"/>
      <c r="E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W339" s="11"/>
      <c r="X339" s="11"/>
      <c r="AC339" s="11"/>
      <c r="AD339" s="11"/>
      <c r="AE339" s="11"/>
      <c r="AG339" s="1"/>
      <c r="AI339" s="1"/>
      <c r="AQ339" s="1"/>
      <c r="AS339" s="1"/>
      <c r="AU339" s="1"/>
      <c r="AZ339" s="1"/>
      <c r="BA339" s="1"/>
      <c r="BB339" s="1"/>
      <c r="BD339" s="1"/>
      <c r="BG339" s="1"/>
    </row>
    <row r="340" spans="1:59">
      <c r="A340" s="11"/>
      <c r="B340" s="308"/>
      <c r="C340" s="11"/>
      <c r="D340" s="11"/>
      <c r="E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W340" s="11"/>
      <c r="X340" s="11"/>
      <c r="AC340" s="11"/>
      <c r="AD340" s="11"/>
      <c r="AE340" s="11"/>
      <c r="AG340" s="1"/>
      <c r="AI340" s="1"/>
      <c r="AQ340" s="1"/>
      <c r="AS340" s="1"/>
      <c r="AU340" s="1"/>
      <c r="AZ340" s="1"/>
      <c r="BA340" s="1"/>
      <c r="BB340" s="1"/>
      <c r="BD340" s="1"/>
      <c r="BG340" s="1"/>
    </row>
    <row r="341" spans="1:59">
      <c r="A341" s="11"/>
      <c r="B341" s="308"/>
      <c r="C341" s="11"/>
      <c r="D341" s="11"/>
      <c r="E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W341" s="11"/>
      <c r="X341" s="11"/>
      <c r="AC341" s="11"/>
      <c r="AD341" s="11"/>
      <c r="AE341" s="11"/>
      <c r="AG341" s="1"/>
      <c r="AI341" s="1"/>
      <c r="AQ341" s="1"/>
      <c r="AS341" s="1"/>
      <c r="AU341" s="1"/>
      <c r="AZ341" s="1"/>
      <c r="BA341" s="1"/>
      <c r="BB341" s="1"/>
      <c r="BD341" s="1"/>
      <c r="BG341" s="1"/>
    </row>
    <row r="342" spans="1:59">
      <c r="A342" s="11"/>
      <c r="B342" s="308"/>
      <c r="C342" s="11"/>
      <c r="D342" s="11"/>
      <c r="E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W342" s="11"/>
      <c r="X342" s="11"/>
      <c r="AC342" s="11"/>
      <c r="AD342" s="11"/>
      <c r="AE342" s="11"/>
      <c r="AG342" s="1"/>
      <c r="AI342" s="1"/>
      <c r="AQ342" s="1"/>
      <c r="AS342" s="1"/>
      <c r="AU342" s="1"/>
      <c r="AZ342" s="1"/>
      <c r="BA342" s="1"/>
      <c r="BB342" s="1"/>
      <c r="BD342" s="1"/>
      <c r="BG342" s="1"/>
    </row>
    <row r="343" spans="1:59">
      <c r="A343" s="11"/>
      <c r="B343" s="308"/>
      <c r="C343" s="11"/>
      <c r="D343" s="11"/>
      <c r="E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W343" s="11"/>
      <c r="X343" s="11"/>
      <c r="AC343" s="11"/>
      <c r="AD343" s="11"/>
      <c r="AE343" s="11"/>
      <c r="AG343" s="1"/>
      <c r="AI343" s="1"/>
      <c r="AQ343" s="1"/>
      <c r="AS343" s="1"/>
      <c r="AU343" s="1"/>
      <c r="AZ343" s="1"/>
      <c r="BA343" s="1"/>
      <c r="BB343" s="1"/>
      <c r="BD343" s="1"/>
      <c r="BG343" s="1"/>
    </row>
    <row r="344" spans="1:59">
      <c r="A344" s="11"/>
      <c r="B344" s="308"/>
      <c r="C344" s="11"/>
      <c r="D344" s="11"/>
      <c r="E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W344" s="11"/>
      <c r="X344" s="11"/>
      <c r="AC344" s="11"/>
      <c r="AD344" s="11"/>
      <c r="AE344" s="11"/>
      <c r="AG344" s="1"/>
      <c r="AI344" s="1"/>
      <c r="AQ344" s="1"/>
      <c r="AS344" s="1"/>
      <c r="AU344" s="1"/>
      <c r="AZ344" s="1"/>
      <c r="BA344" s="1"/>
      <c r="BB344" s="1"/>
      <c r="BD344" s="1"/>
      <c r="BG344" s="1"/>
    </row>
    <row r="345" spans="1:59">
      <c r="A345" s="11"/>
      <c r="B345" s="308"/>
      <c r="C345" s="11"/>
      <c r="D345" s="11"/>
      <c r="E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W345" s="11"/>
      <c r="X345" s="11"/>
      <c r="AC345" s="11"/>
      <c r="AD345" s="11"/>
      <c r="AE345" s="11"/>
      <c r="AG345" s="1"/>
      <c r="AI345" s="1"/>
      <c r="AQ345" s="1"/>
      <c r="AS345" s="1"/>
      <c r="AU345" s="1"/>
      <c r="AZ345" s="1"/>
      <c r="BA345" s="1"/>
      <c r="BB345" s="1"/>
      <c r="BD345" s="1"/>
      <c r="BG345" s="1"/>
    </row>
    <row r="346" spans="1:59">
      <c r="A346" s="11"/>
      <c r="B346" s="308"/>
      <c r="C346" s="11"/>
      <c r="D346" s="11"/>
      <c r="E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W346" s="11"/>
      <c r="X346" s="11"/>
      <c r="AC346" s="11"/>
      <c r="AD346" s="11"/>
      <c r="AE346" s="11"/>
      <c r="AG346" s="1"/>
      <c r="AI346" s="1"/>
      <c r="AQ346" s="1"/>
      <c r="AS346" s="1"/>
      <c r="AU346" s="1"/>
      <c r="AZ346" s="1"/>
      <c r="BA346" s="1"/>
      <c r="BB346" s="1"/>
      <c r="BD346" s="1"/>
      <c r="BG346" s="1"/>
    </row>
    <row r="347" spans="1:59">
      <c r="A347" s="11"/>
      <c r="B347" s="308"/>
      <c r="C347" s="11"/>
      <c r="D347" s="11"/>
      <c r="E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W347" s="11"/>
      <c r="X347" s="11"/>
      <c r="AC347" s="11"/>
      <c r="AD347" s="11"/>
      <c r="AE347" s="11"/>
      <c r="AG347" s="1"/>
      <c r="AI347" s="1"/>
      <c r="AQ347" s="1"/>
      <c r="AS347" s="1"/>
      <c r="AU347" s="1"/>
      <c r="AZ347" s="1"/>
      <c r="BA347" s="1"/>
      <c r="BB347" s="1"/>
      <c r="BD347" s="1"/>
      <c r="BG347" s="1"/>
    </row>
    <row r="348" spans="1:59">
      <c r="A348" s="11"/>
      <c r="B348" s="308"/>
      <c r="C348" s="11"/>
      <c r="D348" s="11"/>
      <c r="E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W348" s="11"/>
      <c r="X348" s="11"/>
      <c r="AC348" s="11"/>
      <c r="AD348" s="11"/>
      <c r="AE348" s="11"/>
      <c r="AG348" s="1"/>
      <c r="AI348" s="1"/>
      <c r="AQ348" s="1"/>
      <c r="AS348" s="1"/>
      <c r="AU348" s="1"/>
      <c r="AZ348" s="1"/>
      <c r="BA348" s="1"/>
      <c r="BB348" s="1"/>
      <c r="BD348" s="1"/>
      <c r="BG348" s="1"/>
    </row>
    <row r="349" spans="1:59">
      <c r="A349" s="11"/>
      <c r="B349" s="308"/>
      <c r="C349" s="11"/>
      <c r="D349" s="11"/>
      <c r="E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W349" s="11"/>
      <c r="X349" s="11"/>
      <c r="AC349" s="11"/>
      <c r="AD349" s="11"/>
      <c r="AE349" s="11"/>
      <c r="AG349" s="1"/>
      <c r="AI349" s="1"/>
      <c r="AQ349" s="1"/>
      <c r="AS349" s="1"/>
      <c r="AU349" s="1"/>
      <c r="AZ349" s="1"/>
      <c r="BA349" s="1"/>
      <c r="BB349" s="1"/>
      <c r="BD349" s="1"/>
      <c r="BG349" s="1"/>
    </row>
    <row r="350" spans="1:59">
      <c r="A350" s="11"/>
      <c r="B350" s="308"/>
      <c r="C350" s="11"/>
      <c r="D350" s="11"/>
      <c r="E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W350" s="11"/>
      <c r="X350" s="11"/>
      <c r="AC350" s="11"/>
      <c r="AD350" s="11"/>
      <c r="AE350" s="11"/>
      <c r="AG350" s="1"/>
      <c r="AI350" s="1"/>
      <c r="AQ350" s="1"/>
      <c r="AS350" s="1"/>
      <c r="AU350" s="1"/>
      <c r="AZ350" s="1"/>
      <c r="BA350" s="1"/>
      <c r="BB350" s="1"/>
      <c r="BD350" s="1"/>
      <c r="BG350" s="1"/>
    </row>
    <row r="351" spans="1:59">
      <c r="A351" s="11"/>
      <c r="B351" s="308"/>
      <c r="C351" s="11"/>
      <c r="D351" s="11"/>
      <c r="E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W351" s="11"/>
      <c r="X351" s="11"/>
      <c r="AC351" s="11"/>
      <c r="AD351" s="11"/>
      <c r="AE351" s="11"/>
      <c r="AG351" s="1"/>
      <c r="AI351" s="1"/>
      <c r="AQ351" s="1"/>
      <c r="AS351" s="1"/>
      <c r="AU351" s="1"/>
      <c r="AZ351" s="1"/>
      <c r="BA351" s="1"/>
      <c r="BB351" s="1"/>
      <c r="BD351" s="1"/>
      <c r="BG351" s="1"/>
    </row>
    <row r="352" spans="1:59">
      <c r="A352" s="11"/>
      <c r="B352" s="308"/>
      <c r="C352" s="11"/>
      <c r="D352" s="11"/>
      <c r="E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W352" s="11"/>
      <c r="X352" s="11"/>
      <c r="AC352" s="11"/>
      <c r="AD352" s="11"/>
      <c r="AE352" s="11"/>
      <c r="AG352" s="1"/>
      <c r="AI352" s="1"/>
      <c r="AQ352" s="1"/>
      <c r="AS352" s="1"/>
      <c r="AU352" s="1"/>
      <c r="AZ352" s="1"/>
      <c r="BA352" s="1"/>
      <c r="BB352" s="1"/>
      <c r="BD352" s="1"/>
      <c r="BG352" s="1"/>
    </row>
    <row r="353" spans="1:59">
      <c r="A353" s="11"/>
      <c r="B353" s="308"/>
      <c r="C353" s="11"/>
      <c r="D353" s="11"/>
      <c r="E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W353" s="11"/>
      <c r="X353" s="11"/>
      <c r="AC353" s="11"/>
      <c r="AD353" s="11"/>
      <c r="AE353" s="11"/>
      <c r="AG353" s="1"/>
      <c r="AI353" s="1"/>
      <c r="AQ353" s="1"/>
      <c r="AS353" s="1"/>
      <c r="AU353" s="1"/>
      <c r="AZ353" s="1"/>
      <c r="BA353" s="1"/>
      <c r="BB353" s="1"/>
      <c r="BD353" s="1"/>
      <c r="BG353" s="1"/>
    </row>
    <row r="354" spans="1:59">
      <c r="A354" s="11"/>
      <c r="B354" s="308"/>
      <c r="C354" s="11"/>
      <c r="D354" s="11"/>
      <c r="E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W354" s="11"/>
      <c r="X354" s="11"/>
      <c r="AC354" s="11"/>
      <c r="AD354" s="11"/>
      <c r="AE354" s="11"/>
      <c r="AG354" s="1"/>
      <c r="AI354" s="1"/>
      <c r="AQ354" s="1"/>
      <c r="AS354" s="1"/>
      <c r="AU354" s="1"/>
      <c r="AZ354" s="1"/>
      <c r="BA354" s="1"/>
      <c r="BB354" s="1"/>
      <c r="BD354" s="1"/>
      <c r="BG354" s="1"/>
    </row>
    <row r="355" spans="1:59">
      <c r="A355" s="11"/>
      <c r="B355" s="308"/>
      <c r="C355" s="11"/>
      <c r="D355" s="11"/>
      <c r="E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W355" s="11"/>
      <c r="X355" s="11"/>
      <c r="AC355" s="11"/>
      <c r="AD355" s="11"/>
      <c r="AE355" s="11"/>
      <c r="AG355" s="1"/>
      <c r="AI355" s="1"/>
      <c r="AQ355" s="1"/>
      <c r="AS355" s="1"/>
      <c r="AU355" s="1"/>
      <c r="AZ355" s="1"/>
      <c r="BA355" s="1"/>
      <c r="BB355" s="1"/>
      <c r="BD355" s="1"/>
      <c r="BG355" s="1"/>
    </row>
    <row r="356" spans="1:59">
      <c r="A356" s="11"/>
      <c r="B356" s="308"/>
      <c r="C356" s="11"/>
      <c r="D356" s="11"/>
      <c r="E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W356" s="11"/>
      <c r="X356" s="11"/>
      <c r="AC356" s="11"/>
      <c r="AD356" s="11"/>
      <c r="AE356" s="11"/>
      <c r="AG356" s="1"/>
      <c r="AI356" s="1"/>
      <c r="AQ356" s="1"/>
      <c r="AS356" s="1"/>
      <c r="AU356" s="1"/>
      <c r="AZ356" s="1"/>
      <c r="BA356" s="1"/>
      <c r="BB356" s="1"/>
      <c r="BD356" s="1"/>
      <c r="BG356" s="1"/>
    </row>
    <row r="357" spans="1:59">
      <c r="A357" s="11"/>
      <c r="B357" s="308"/>
      <c r="C357" s="11"/>
      <c r="D357" s="11"/>
      <c r="E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W357" s="11"/>
      <c r="X357" s="11"/>
      <c r="AC357" s="11"/>
      <c r="AD357" s="11"/>
      <c r="AE357" s="11"/>
      <c r="AG357" s="1"/>
      <c r="AI357" s="1"/>
      <c r="AQ357" s="1"/>
      <c r="AS357" s="1"/>
      <c r="AU357" s="1"/>
      <c r="AZ357" s="1"/>
      <c r="BA357" s="1"/>
      <c r="BB357" s="1"/>
      <c r="BD357" s="1"/>
      <c r="BG357" s="1"/>
    </row>
    <row r="358" spans="1:59">
      <c r="A358" s="11"/>
      <c r="B358" s="308"/>
      <c r="C358" s="11"/>
      <c r="D358" s="11"/>
      <c r="E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W358" s="11"/>
      <c r="X358" s="11"/>
      <c r="AC358" s="11"/>
      <c r="AD358" s="11"/>
      <c r="AE358" s="11"/>
      <c r="AG358" s="1"/>
      <c r="AI358" s="1"/>
      <c r="AQ358" s="1"/>
      <c r="AS358" s="1"/>
      <c r="AU358" s="1"/>
      <c r="AZ358" s="1"/>
      <c r="BA358" s="1"/>
      <c r="BB358" s="1"/>
      <c r="BD358" s="1"/>
      <c r="BG358" s="1"/>
    </row>
    <row r="359" spans="1:59">
      <c r="A359" s="11"/>
      <c r="B359" s="308"/>
      <c r="C359" s="11"/>
      <c r="D359" s="11"/>
      <c r="E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W359" s="11"/>
      <c r="X359" s="11"/>
      <c r="AC359" s="11"/>
      <c r="AD359" s="11"/>
      <c r="AE359" s="11"/>
      <c r="AG359" s="1"/>
      <c r="AI359" s="1"/>
      <c r="AQ359" s="1"/>
      <c r="AS359" s="1"/>
      <c r="AU359" s="1"/>
      <c r="AZ359" s="1"/>
      <c r="BA359" s="1"/>
      <c r="BB359" s="1"/>
      <c r="BD359" s="1"/>
      <c r="BG359" s="1"/>
    </row>
    <row r="360" spans="1:59">
      <c r="A360" s="11"/>
      <c r="B360" s="308"/>
      <c r="C360" s="11"/>
      <c r="D360" s="11"/>
      <c r="E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W360" s="11"/>
      <c r="X360" s="11"/>
      <c r="AC360" s="11"/>
      <c r="AD360" s="11"/>
      <c r="AE360" s="11"/>
      <c r="AG360" s="1"/>
      <c r="AI360" s="1"/>
      <c r="AQ360" s="1"/>
      <c r="AS360" s="1"/>
      <c r="AU360" s="1"/>
      <c r="AZ360" s="1"/>
      <c r="BA360" s="1"/>
      <c r="BB360" s="1"/>
      <c r="BD360" s="1"/>
      <c r="BG360" s="1"/>
    </row>
    <row r="361" spans="1:59">
      <c r="A361" s="11"/>
      <c r="B361" s="308"/>
      <c r="C361" s="11"/>
      <c r="D361" s="11"/>
      <c r="E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W361" s="11"/>
      <c r="X361" s="11"/>
      <c r="AC361" s="11"/>
      <c r="AD361" s="11"/>
      <c r="AE361" s="11"/>
      <c r="AG361" s="1"/>
      <c r="AI361" s="1"/>
      <c r="AQ361" s="1"/>
      <c r="AS361" s="1"/>
      <c r="AU361" s="1"/>
      <c r="AZ361" s="1"/>
      <c r="BA361" s="1"/>
      <c r="BB361" s="1"/>
      <c r="BD361" s="1"/>
      <c r="BG361" s="1"/>
    </row>
    <row r="362" spans="1:59">
      <c r="A362" s="11"/>
      <c r="B362" s="308"/>
      <c r="C362" s="11"/>
      <c r="D362" s="11"/>
      <c r="E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W362" s="11"/>
      <c r="X362" s="11"/>
      <c r="AC362" s="11"/>
      <c r="AD362" s="11"/>
      <c r="AE362" s="11"/>
      <c r="AG362" s="1"/>
      <c r="AI362" s="1"/>
      <c r="AQ362" s="1"/>
      <c r="AS362" s="1"/>
      <c r="AU362" s="1"/>
      <c r="AZ362" s="1"/>
      <c r="BA362" s="1"/>
      <c r="BB362" s="1"/>
      <c r="BD362" s="1"/>
      <c r="BG362" s="1"/>
    </row>
    <row r="363" spans="1:59">
      <c r="A363" s="11"/>
      <c r="B363" s="308"/>
      <c r="C363" s="11"/>
      <c r="D363" s="11"/>
      <c r="E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W363" s="11"/>
      <c r="X363" s="11"/>
      <c r="AC363" s="11"/>
      <c r="AD363" s="11"/>
      <c r="AE363" s="11"/>
      <c r="AG363" s="1"/>
      <c r="AI363" s="1"/>
      <c r="AQ363" s="1"/>
      <c r="AS363" s="1"/>
      <c r="AU363" s="1"/>
      <c r="AZ363" s="1"/>
      <c r="BA363" s="1"/>
      <c r="BB363" s="1"/>
      <c r="BD363" s="1"/>
      <c r="BG363" s="1"/>
    </row>
    <row r="364" spans="1:59">
      <c r="A364" s="11"/>
      <c r="B364" s="308"/>
      <c r="C364" s="11"/>
      <c r="D364" s="11"/>
      <c r="E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W364" s="11"/>
      <c r="X364" s="11"/>
      <c r="AC364" s="11"/>
      <c r="AD364" s="11"/>
      <c r="AE364" s="11"/>
      <c r="AG364" s="1"/>
      <c r="AI364" s="1"/>
      <c r="AQ364" s="1"/>
      <c r="AS364" s="1"/>
      <c r="AU364" s="1"/>
      <c r="AZ364" s="1"/>
      <c r="BA364" s="1"/>
      <c r="BB364" s="1"/>
      <c r="BD364" s="1"/>
      <c r="BG364" s="1"/>
    </row>
    <row r="365" spans="1:59">
      <c r="A365" s="11"/>
      <c r="B365" s="308"/>
      <c r="C365" s="11"/>
      <c r="D365" s="11"/>
      <c r="E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W365" s="11"/>
      <c r="X365" s="11"/>
      <c r="AC365" s="11"/>
      <c r="AD365" s="11"/>
      <c r="AE365" s="11"/>
      <c r="AG365" s="1"/>
      <c r="AI365" s="1"/>
      <c r="AQ365" s="1"/>
      <c r="AS365" s="1"/>
      <c r="AU365" s="1"/>
      <c r="AZ365" s="1"/>
      <c r="BA365" s="1"/>
      <c r="BB365" s="1"/>
      <c r="BD365" s="1"/>
      <c r="BG365" s="1"/>
    </row>
    <row r="366" spans="1:59">
      <c r="A366" s="11"/>
      <c r="B366" s="308"/>
      <c r="C366" s="11"/>
      <c r="D366" s="11"/>
      <c r="E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W366" s="11"/>
      <c r="X366" s="11"/>
      <c r="AC366" s="11"/>
      <c r="AD366" s="11"/>
      <c r="AE366" s="11"/>
      <c r="AG366" s="1"/>
      <c r="AI366" s="1"/>
      <c r="AQ366" s="1"/>
      <c r="AS366" s="1"/>
      <c r="AU366" s="1"/>
      <c r="AZ366" s="1"/>
      <c r="BA366" s="1"/>
      <c r="BB366" s="1"/>
      <c r="BD366" s="1"/>
      <c r="BG366" s="1"/>
    </row>
    <row r="367" spans="1:59">
      <c r="A367" s="11"/>
      <c r="B367" s="308"/>
      <c r="C367" s="11"/>
      <c r="D367" s="11"/>
      <c r="E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W367" s="11"/>
      <c r="X367" s="11"/>
      <c r="AC367" s="11"/>
      <c r="AD367" s="11"/>
      <c r="AE367" s="11"/>
      <c r="AG367" s="1"/>
      <c r="AI367" s="1"/>
      <c r="AQ367" s="1"/>
      <c r="AS367" s="1"/>
      <c r="AU367" s="1"/>
      <c r="AZ367" s="1"/>
      <c r="BA367" s="1"/>
      <c r="BB367" s="1"/>
      <c r="BD367" s="1"/>
      <c r="BG367" s="1"/>
    </row>
    <row r="368" spans="1:59">
      <c r="A368" s="11"/>
      <c r="B368" s="308"/>
      <c r="C368" s="11"/>
      <c r="D368" s="11"/>
      <c r="E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W368" s="11"/>
      <c r="X368" s="11"/>
      <c r="AC368" s="11"/>
      <c r="AD368" s="11"/>
      <c r="AE368" s="11"/>
      <c r="AG368" s="1"/>
      <c r="AI368" s="1"/>
      <c r="AQ368" s="1"/>
      <c r="AS368" s="1"/>
      <c r="AU368" s="1"/>
      <c r="AZ368" s="1"/>
      <c r="BA368" s="1"/>
      <c r="BB368" s="1"/>
      <c r="BD368" s="1"/>
      <c r="BG368" s="1"/>
    </row>
    <row r="369" spans="1:59">
      <c r="A369" s="11"/>
      <c r="B369" s="308"/>
      <c r="C369" s="11"/>
      <c r="D369" s="11"/>
      <c r="E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W369" s="11"/>
      <c r="X369" s="11"/>
      <c r="AC369" s="11"/>
      <c r="AD369" s="11"/>
      <c r="AE369" s="11"/>
      <c r="AG369" s="1"/>
      <c r="AI369" s="1"/>
      <c r="AQ369" s="1"/>
      <c r="AS369" s="1"/>
      <c r="AU369" s="1"/>
      <c r="AZ369" s="1"/>
      <c r="BA369" s="1"/>
      <c r="BB369" s="1"/>
      <c r="BD369" s="1"/>
      <c r="BG369" s="1"/>
    </row>
    <row r="370" spans="1:59">
      <c r="A370" s="11"/>
      <c r="B370" s="308"/>
      <c r="C370" s="11"/>
      <c r="D370" s="11"/>
      <c r="E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W370" s="11"/>
      <c r="X370" s="11"/>
      <c r="AC370" s="11"/>
      <c r="AD370" s="11"/>
      <c r="AE370" s="11"/>
      <c r="AG370" s="1"/>
      <c r="AI370" s="1"/>
      <c r="AQ370" s="1"/>
      <c r="AS370" s="1"/>
      <c r="AU370" s="1"/>
      <c r="AZ370" s="1"/>
      <c r="BA370" s="1"/>
      <c r="BB370" s="1"/>
      <c r="BD370" s="1"/>
      <c r="BG370" s="1"/>
    </row>
    <row r="371" spans="1:59">
      <c r="A371" s="11"/>
      <c r="B371" s="308"/>
      <c r="C371" s="11"/>
      <c r="D371" s="11"/>
      <c r="E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W371" s="11"/>
      <c r="X371" s="11"/>
      <c r="AC371" s="11"/>
      <c r="AD371" s="11"/>
      <c r="AE371" s="11"/>
      <c r="AG371" s="1"/>
      <c r="AI371" s="1"/>
      <c r="AQ371" s="1"/>
      <c r="AS371" s="1"/>
      <c r="AU371" s="1"/>
      <c r="AZ371" s="1"/>
      <c r="BA371" s="1"/>
      <c r="BB371" s="1"/>
      <c r="BD371" s="1"/>
      <c r="BG371" s="1"/>
    </row>
    <row r="372" spans="1:59">
      <c r="A372" s="11"/>
      <c r="B372" s="308"/>
      <c r="C372" s="11"/>
      <c r="D372" s="11"/>
      <c r="E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W372" s="11"/>
      <c r="X372" s="11"/>
      <c r="AC372" s="11"/>
      <c r="AD372" s="11"/>
      <c r="AE372" s="11"/>
      <c r="AG372" s="1"/>
      <c r="AI372" s="1"/>
      <c r="AQ372" s="1"/>
      <c r="AS372" s="1"/>
      <c r="AU372" s="1"/>
      <c r="AZ372" s="1"/>
      <c r="BA372" s="1"/>
      <c r="BB372" s="1"/>
      <c r="BD372" s="1"/>
      <c r="BG372" s="1"/>
    </row>
    <row r="373" spans="1:59">
      <c r="A373" s="11"/>
      <c r="B373" s="308"/>
      <c r="C373" s="11"/>
      <c r="D373" s="11"/>
      <c r="E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W373" s="11"/>
      <c r="X373" s="11"/>
      <c r="AC373" s="11"/>
      <c r="AD373" s="11"/>
      <c r="AE373" s="11"/>
      <c r="AG373" s="1"/>
      <c r="AI373" s="1"/>
      <c r="AQ373" s="1"/>
      <c r="AS373" s="1"/>
      <c r="AU373" s="1"/>
      <c r="AZ373" s="1"/>
      <c r="BA373" s="1"/>
      <c r="BB373" s="1"/>
      <c r="BD373" s="1"/>
      <c r="BG373" s="1"/>
    </row>
    <row r="374" spans="1:59">
      <c r="A374" s="11"/>
      <c r="B374" s="308"/>
      <c r="C374" s="11"/>
      <c r="D374" s="11"/>
      <c r="E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W374" s="11"/>
      <c r="X374" s="11"/>
      <c r="AC374" s="11"/>
      <c r="AD374" s="11"/>
      <c r="AE374" s="11"/>
      <c r="AG374" s="1"/>
      <c r="AI374" s="1"/>
      <c r="AQ374" s="1"/>
      <c r="AS374" s="1"/>
      <c r="AU374" s="1"/>
      <c r="AZ374" s="1"/>
      <c r="BA374" s="1"/>
      <c r="BB374" s="1"/>
      <c r="BD374" s="1"/>
      <c r="BG374" s="1"/>
    </row>
    <row r="375" spans="1:59">
      <c r="A375" s="11"/>
      <c r="B375" s="308"/>
      <c r="C375" s="11"/>
      <c r="D375" s="11"/>
      <c r="E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W375" s="11"/>
      <c r="X375" s="11"/>
      <c r="AC375" s="11"/>
      <c r="AD375" s="11"/>
      <c r="AE375" s="11"/>
      <c r="AG375" s="1"/>
      <c r="AI375" s="1"/>
      <c r="AQ375" s="1"/>
      <c r="AS375" s="1"/>
      <c r="AU375" s="1"/>
      <c r="AZ375" s="1"/>
      <c r="BA375" s="1"/>
      <c r="BB375" s="1"/>
      <c r="BD375" s="1"/>
      <c r="BG375" s="1"/>
    </row>
    <row r="376" spans="1:59">
      <c r="A376" s="11"/>
      <c r="B376" s="308"/>
      <c r="C376" s="11"/>
      <c r="D376" s="11"/>
      <c r="E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W376" s="11"/>
      <c r="X376" s="11"/>
      <c r="AC376" s="11"/>
      <c r="AD376" s="11"/>
      <c r="AE376" s="11"/>
      <c r="AG376" s="1"/>
      <c r="AI376" s="1"/>
      <c r="AQ376" s="1"/>
      <c r="AS376" s="1"/>
      <c r="AU376" s="1"/>
      <c r="AZ376" s="1"/>
      <c r="BA376" s="1"/>
      <c r="BB376" s="1"/>
      <c r="BD376" s="1"/>
      <c r="BG376" s="1"/>
    </row>
    <row r="377" spans="1:59">
      <c r="A377" s="11"/>
      <c r="B377" s="308"/>
      <c r="C377" s="11"/>
      <c r="D377" s="11"/>
      <c r="E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W377" s="11"/>
      <c r="X377" s="11"/>
      <c r="AC377" s="11"/>
      <c r="AD377" s="11"/>
      <c r="AE377" s="11"/>
      <c r="AG377" s="1"/>
      <c r="AI377" s="1"/>
      <c r="AQ377" s="1"/>
      <c r="AS377" s="1"/>
      <c r="AU377" s="1"/>
      <c r="AZ377" s="1"/>
      <c r="BA377" s="1"/>
      <c r="BB377" s="1"/>
      <c r="BD377" s="1"/>
      <c r="BG377" s="1"/>
    </row>
    <row r="378" spans="1:59">
      <c r="A378" s="11"/>
      <c r="B378" s="308"/>
      <c r="C378" s="11"/>
      <c r="D378" s="11"/>
      <c r="E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W378" s="11"/>
      <c r="X378" s="11"/>
      <c r="AC378" s="11"/>
      <c r="AD378" s="11"/>
      <c r="AE378" s="11"/>
      <c r="AG378" s="1"/>
      <c r="AI378" s="1"/>
      <c r="AQ378" s="1"/>
      <c r="AS378" s="1"/>
      <c r="AU378" s="1"/>
      <c r="AZ378" s="1"/>
      <c r="BA378" s="1"/>
      <c r="BB378" s="1"/>
      <c r="BD378" s="1"/>
      <c r="BG378" s="1"/>
    </row>
    <row r="379" spans="1:59">
      <c r="A379" s="11"/>
      <c r="B379" s="308"/>
      <c r="C379" s="11"/>
      <c r="D379" s="11"/>
      <c r="E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W379" s="11"/>
      <c r="X379" s="11"/>
      <c r="AC379" s="11"/>
      <c r="AD379" s="11"/>
      <c r="AE379" s="11"/>
      <c r="AG379" s="1"/>
      <c r="AI379" s="1"/>
      <c r="AQ379" s="1"/>
      <c r="AS379" s="1"/>
      <c r="AU379" s="1"/>
      <c r="AZ379" s="1"/>
      <c r="BA379" s="1"/>
      <c r="BB379" s="1"/>
      <c r="BD379" s="1"/>
      <c r="BG379" s="1"/>
    </row>
    <row r="380" spans="1:59">
      <c r="A380" s="11"/>
      <c r="B380" s="308"/>
      <c r="C380" s="11"/>
      <c r="D380" s="11"/>
      <c r="E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W380" s="11"/>
      <c r="X380" s="11"/>
      <c r="AC380" s="11"/>
      <c r="AD380" s="11"/>
      <c r="AE380" s="11"/>
      <c r="AG380" s="1"/>
      <c r="AI380" s="1"/>
      <c r="AQ380" s="1"/>
      <c r="AS380" s="1"/>
      <c r="AU380" s="1"/>
      <c r="AZ380" s="1"/>
      <c r="BA380" s="1"/>
      <c r="BB380" s="1"/>
      <c r="BD380" s="1"/>
      <c r="BG380" s="1"/>
    </row>
    <row r="381" spans="1:59">
      <c r="A381" s="11"/>
      <c r="B381" s="308"/>
      <c r="C381" s="11"/>
      <c r="D381" s="11"/>
      <c r="E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W381" s="11"/>
      <c r="X381" s="11"/>
      <c r="AC381" s="11"/>
      <c r="AD381" s="11"/>
      <c r="AE381" s="11"/>
      <c r="AG381" s="1"/>
      <c r="AI381" s="1"/>
      <c r="AQ381" s="1"/>
      <c r="AS381" s="1"/>
      <c r="AU381" s="1"/>
      <c r="AZ381" s="1"/>
      <c r="BA381" s="1"/>
      <c r="BB381" s="1"/>
      <c r="BD381" s="1"/>
      <c r="BG381" s="1"/>
    </row>
    <row r="382" spans="1:59">
      <c r="A382" s="11"/>
      <c r="B382" s="308"/>
      <c r="C382" s="11"/>
      <c r="D382" s="11"/>
      <c r="E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W382" s="11"/>
      <c r="X382" s="11"/>
      <c r="AC382" s="11"/>
      <c r="AD382" s="11"/>
      <c r="AE382" s="11"/>
      <c r="AG382" s="1"/>
      <c r="AI382" s="1"/>
      <c r="AQ382" s="1"/>
      <c r="AS382" s="1"/>
      <c r="AU382" s="1"/>
      <c r="AZ382" s="1"/>
      <c r="BA382" s="1"/>
      <c r="BB382" s="1"/>
      <c r="BD382" s="1"/>
      <c r="BG382" s="1"/>
    </row>
    <row r="383" spans="1:59">
      <c r="A383" s="11"/>
      <c r="B383" s="308"/>
      <c r="C383" s="11"/>
      <c r="D383" s="11"/>
      <c r="E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W383" s="11"/>
      <c r="X383" s="11"/>
      <c r="AC383" s="11"/>
      <c r="AD383" s="11"/>
      <c r="AE383" s="11"/>
      <c r="AG383" s="1"/>
      <c r="AI383" s="1"/>
      <c r="AQ383" s="1"/>
      <c r="AS383" s="1"/>
      <c r="AU383" s="1"/>
      <c r="AZ383" s="1"/>
      <c r="BA383" s="1"/>
      <c r="BB383" s="1"/>
      <c r="BD383" s="1"/>
      <c r="BG383" s="1"/>
    </row>
    <row r="384" spans="1:59">
      <c r="A384" s="11"/>
      <c r="B384" s="308"/>
      <c r="C384" s="11"/>
      <c r="D384" s="11"/>
      <c r="E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W384" s="11"/>
      <c r="X384" s="11"/>
      <c r="AC384" s="11"/>
      <c r="AD384" s="11"/>
      <c r="AE384" s="11"/>
      <c r="AG384" s="1"/>
      <c r="AI384" s="1"/>
      <c r="AQ384" s="1"/>
      <c r="AS384" s="1"/>
      <c r="AU384" s="1"/>
      <c r="AZ384" s="1"/>
      <c r="BA384" s="1"/>
      <c r="BB384" s="1"/>
      <c r="BD384" s="1"/>
      <c r="BG384" s="1"/>
    </row>
    <row r="385" spans="1:59">
      <c r="A385" s="11"/>
      <c r="B385" s="308"/>
      <c r="C385" s="11"/>
      <c r="D385" s="11"/>
      <c r="E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W385" s="11"/>
      <c r="X385" s="11"/>
      <c r="AC385" s="11"/>
      <c r="AD385" s="11"/>
      <c r="AE385" s="11"/>
      <c r="AG385" s="1"/>
      <c r="AI385" s="1"/>
      <c r="AQ385" s="1"/>
      <c r="AS385" s="1"/>
      <c r="AU385" s="1"/>
      <c r="AZ385" s="1"/>
      <c r="BA385" s="1"/>
      <c r="BB385" s="1"/>
      <c r="BD385" s="1"/>
      <c r="BG385" s="1"/>
    </row>
    <row r="386" spans="1:59">
      <c r="A386" s="11"/>
      <c r="B386" s="308"/>
      <c r="C386" s="11"/>
      <c r="D386" s="11"/>
      <c r="E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W386" s="11"/>
      <c r="X386" s="11"/>
      <c r="AC386" s="11"/>
      <c r="AD386" s="11"/>
      <c r="AE386" s="11"/>
      <c r="AG386" s="1"/>
      <c r="AI386" s="1"/>
      <c r="AQ386" s="1"/>
      <c r="AS386" s="1"/>
      <c r="AU386" s="1"/>
      <c r="AZ386" s="1"/>
      <c r="BA386" s="1"/>
      <c r="BB386" s="1"/>
      <c r="BD386" s="1"/>
      <c r="BG386" s="1"/>
    </row>
    <row r="387" spans="1:59">
      <c r="A387" s="11"/>
      <c r="B387" s="308"/>
      <c r="C387" s="11"/>
      <c r="D387" s="11"/>
      <c r="E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W387" s="11"/>
      <c r="X387" s="11"/>
      <c r="AC387" s="11"/>
      <c r="AD387" s="11"/>
      <c r="AE387" s="11"/>
      <c r="AG387" s="1"/>
      <c r="AI387" s="1"/>
      <c r="AQ387" s="1"/>
      <c r="AS387" s="1"/>
      <c r="AU387" s="1"/>
      <c r="AZ387" s="1"/>
      <c r="BA387" s="1"/>
      <c r="BB387" s="1"/>
      <c r="BD387" s="1"/>
      <c r="BG387" s="1"/>
    </row>
    <row r="388" spans="1:59">
      <c r="A388" s="11"/>
      <c r="B388" s="308"/>
      <c r="C388" s="11"/>
      <c r="D388" s="11"/>
      <c r="E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W388" s="11"/>
      <c r="X388" s="11"/>
      <c r="AC388" s="11"/>
      <c r="AD388" s="11"/>
      <c r="AE388" s="11"/>
      <c r="AG388" s="1"/>
      <c r="AI388" s="1"/>
      <c r="AQ388" s="1"/>
      <c r="AS388" s="1"/>
      <c r="AU388" s="1"/>
      <c r="AZ388" s="1"/>
      <c r="BA388" s="1"/>
      <c r="BB388" s="1"/>
      <c r="BD388" s="1"/>
      <c r="BG388" s="1"/>
    </row>
    <row r="389" spans="1:59">
      <c r="A389" s="11"/>
      <c r="B389" s="308"/>
      <c r="C389" s="11"/>
      <c r="D389" s="11"/>
      <c r="E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W389" s="11"/>
      <c r="X389" s="11"/>
      <c r="AC389" s="11"/>
      <c r="AD389" s="11"/>
      <c r="AE389" s="11"/>
      <c r="AG389" s="1"/>
      <c r="AI389" s="1"/>
      <c r="AQ389" s="1"/>
      <c r="AS389" s="1"/>
      <c r="AU389" s="1"/>
      <c r="AZ389" s="1"/>
      <c r="BA389" s="1"/>
      <c r="BB389" s="1"/>
      <c r="BD389" s="1"/>
      <c r="BG389" s="1"/>
    </row>
    <row r="390" spans="1:59">
      <c r="A390" s="11"/>
      <c r="B390" s="308"/>
      <c r="C390" s="11"/>
      <c r="D390" s="11"/>
      <c r="E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W390" s="11"/>
      <c r="X390" s="11"/>
      <c r="AC390" s="11"/>
      <c r="AD390" s="11"/>
      <c r="AE390" s="11"/>
      <c r="AG390" s="1"/>
      <c r="AI390" s="1"/>
      <c r="AQ390" s="1"/>
      <c r="AS390" s="1"/>
      <c r="AU390" s="1"/>
      <c r="AZ390" s="1"/>
      <c r="BA390" s="1"/>
      <c r="BB390" s="1"/>
      <c r="BD390" s="1"/>
      <c r="BG390" s="1"/>
    </row>
    <row r="391" spans="1:59">
      <c r="A391" s="11"/>
      <c r="B391" s="308"/>
      <c r="C391" s="11"/>
      <c r="D391" s="11"/>
      <c r="E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W391" s="11"/>
      <c r="X391" s="11"/>
      <c r="AC391" s="11"/>
      <c r="AD391" s="11"/>
      <c r="AE391" s="11"/>
      <c r="AG391" s="1"/>
      <c r="AI391" s="1"/>
      <c r="AQ391" s="1"/>
      <c r="AS391" s="1"/>
      <c r="AU391" s="1"/>
      <c r="AZ391" s="1"/>
      <c r="BA391" s="1"/>
      <c r="BB391" s="1"/>
      <c r="BD391" s="1"/>
      <c r="BG391" s="1"/>
    </row>
    <row r="392" spans="1:59">
      <c r="A392" s="11"/>
      <c r="B392" s="308"/>
      <c r="C392" s="11"/>
      <c r="D392" s="11"/>
      <c r="E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W392" s="11"/>
      <c r="X392" s="11"/>
      <c r="AC392" s="11"/>
      <c r="AD392" s="11"/>
      <c r="AE392" s="11"/>
      <c r="AG392" s="1"/>
      <c r="AI392" s="1"/>
      <c r="AQ392" s="1"/>
      <c r="AS392" s="1"/>
      <c r="AU392" s="1"/>
      <c r="AZ392" s="1"/>
      <c r="BA392" s="1"/>
      <c r="BB392" s="1"/>
      <c r="BD392" s="1"/>
      <c r="BG392" s="1"/>
    </row>
    <row r="393" spans="1:59">
      <c r="A393" s="11"/>
      <c r="B393" s="308"/>
      <c r="C393" s="11"/>
      <c r="D393" s="11"/>
      <c r="E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W393" s="11"/>
      <c r="X393" s="11"/>
      <c r="AC393" s="11"/>
      <c r="AD393" s="11"/>
      <c r="AE393" s="11"/>
      <c r="AG393" s="1"/>
      <c r="AI393" s="1"/>
      <c r="AQ393" s="1"/>
      <c r="AS393" s="1"/>
      <c r="AU393" s="1"/>
      <c r="AZ393" s="1"/>
      <c r="BA393" s="1"/>
      <c r="BB393" s="1"/>
      <c r="BD393" s="1"/>
      <c r="BG393" s="1"/>
    </row>
    <row r="394" spans="1:59">
      <c r="A394" s="11"/>
      <c r="B394" s="308"/>
      <c r="C394" s="11"/>
      <c r="D394" s="11"/>
      <c r="E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W394" s="11"/>
      <c r="X394" s="11"/>
      <c r="AC394" s="11"/>
      <c r="AD394" s="11"/>
      <c r="AE394" s="11"/>
      <c r="AG394" s="1"/>
      <c r="AI394" s="1"/>
      <c r="AQ394" s="1"/>
      <c r="AS394" s="1"/>
      <c r="AU394" s="1"/>
      <c r="AZ394" s="1"/>
      <c r="BA394" s="1"/>
      <c r="BB394" s="1"/>
      <c r="BD394" s="1"/>
      <c r="BG394" s="1"/>
    </row>
    <row r="395" spans="1:59">
      <c r="A395" s="11"/>
      <c r="B395" s="308"/>
      <c r="C395" s="11"/>
      <c r="D395" s="11"/>
      <c r="E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W395" s="11"/>
      <c r="X395" s="11"/>
      <c r="AC395" s="11"/>
      <c r="AD395" s="11"/>
      <c r="AE395" s="11"/>
      <c r="AG395" s="1"/>
      <c r="AI395" s="1"/>
      <c r="AQ395" s="1"/>
      <c r="AS395" s="1"/>
      <c r="AU395" s="1"/>
      <c r="AZ395" s="1"/>
      <c r="BA395" s="1"/>
      <c r="BB395" s="1"/>
      <c r="BD395" s="1"/>
      <c r="BG395" s="1"/>
    </row>
    <row r="396" spans="1:59">
      <c r="A396" s="11"/>
      <c r="B396" s="308"/>
      <c r="C396" s="11"/>
      <c r="D396" s="11"/>
      <c r="E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W396" s="11"/>
      <c r="X396" s="11"/>
      <c r="AC396" s="11"/>
      <c r="AD396" s="11"/>
      <c r="AE396" s="11"/>
      <c r="AG396" s="1"/>
      <c r="AI396" s="1"/>
      <c r="AQ396" s="1"/>
      <c r="AS396" s="1"/>
      <c r="AU396" s="1"/>
      <c r="AZ396" s="1"/>
      <c r="BA396" s="1"/>
      <c r="BB396" s="1"/>
      <c r="BD396" s="1"/>
      <c r="BG396" s="1"/>
    </row>
    <row r="397" spans="1:59">
      <c r="A397" s="11"/>
      <c r="B397" s="308"/>
      <c r="C397" s="11"/>
      <c r="D397" s="11"/>
      <c r="E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W397" s="11"/>
      <c r="X397" s="11"/>
      <c r="AC397" s="11"/>
      <c r="AD397" s="11"/>
      <c r="AE397" s="11"/>
      <c r="AG397" s="1"/>
      <c r="AI397" s="1"/>
      <c r="AQ397" s="1"/>
      <c r="AS397" s="1"/>
      <c r="AU397" s="1"/>
      <c r="AZ397" s="1"/>
      <c r="BA397" s="1"/>
      <c r="BB397" s="1"/>
      <c r="BD397" s="1"/>
      <c r="BG397" s="1"/>
    </row>
    <row r="398" spans="1:59">
      <c r="A398" s="11"/>
      <c r="B398" s="308"/>
      <c r="C398" s="11"/>
      <c r="D398" s="11"/>
      <c r="E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W398" s="11"/>
      <c r="X398" s="11"/>
      <c r="AC398" s="11"/>
      <c r="AD398" s="11"/>
      <c r="AE398" s="11"/>
      <c r="AG398" s="1"/>
      <c r="AI398" s="1"/>
      <c r="AQ398" s="1"/>
      <c r="AS398" s="1"/>
      <c r="AU398" s="1"/>
      <c r="AZ398" s="1"/>
      <c r="BA398" s="1"/>
      <c r="BB398" s="1"/>
      <c r="BD398" s="1"/>
      <c r="BG398" s="1"/>
    </row>
    <row r="399" spans="1:59">
      <c r="A399" s="11"/>
      <c r="B399" s="308"/>
      <c r="C399" s="11"/>
      <c r="D399" s="11"/>
      <c r="E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W399" s="11"/>
      <c r="X399" s="11"/>
      <c r="AC399" s="11"/>
      <c r="AD399" s="11"/>
      <c r="AE399" s="11"/>
      <c r="AG399" s="1"/>
      <c r="AI399" s="1"/>
      <c r="AQ399" s="1"/>
      <c r="AS399" s="1"/>
      <c r="AU399" s="1"/>
      <c r="AZ399" s="1"/>
      <c r="BA399" s="1"/>
      <c r="BB399" s="1"/>
      <c r="BD399" s="1"/>
      <c r="BG399" s="1"/>
    </row>
    <row r="400" spans="1:59">
      <c r="A400" s="11"/>
      <c r="B400" s="308"/>
      <c r="C400" s="11"/>
      <c r="D400" s="11"/>
      <c r="E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W400" s="11"/>
      <c r="X400" s="11"/>
      <c r="AC400" s="11"/>
      <c r="AD400" s="11"/>
      <c r="AE400" s="11"/>
      <c r="AG400" s="1"/>
      <c r="AI400" s="1"/>
      <c r="AQ400" s="1"/>
      <c r="AS400" s="1"/>
      <c r="AU400" s="1"/>
      <c r="AZ400" s="1"/>
      <c r="BA400" s="1"/>
      <c r="BB400" s="1"/>
      <c r="BD400" s="1"/>
      <c r="BG400" s="1"/>
    </row>
    <row r="401" spans="1:59">
      <c r="A401" s="11"/>
      <c r="B401" s="308"/>
      <c r="C401" s="11"/>
      <c r="D401" s="11"/>
      <c r="E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W401" s="11"/>
      <c r="X401" s="11"/>
      <c r="AC401" s="11"/>
      <c r="AD401" s="11"/>
      <c r="AE401" s="11"/>
      <c r="AG401" s="1"/>
      <c r="AI401" s="1"/>
      <c r="AQ401" s="1"/>
      <c r="AS401" s="1"/>
      <c r="AU401" s="1"/>
      <c r="AZ401" s="1"/>
      <c r="BA401" s="1"/>
      <c r="BB401" s="1"/>
      <c r="BD401" s="1"/>
      <c r="BG401" s="1"/>
    </row>
    <row r="402" spans="1:59">
      <c r="A402" s="11"/>
      <c r="B402" s="308"/>
      <c r="C402" s="11"/>
      <c r="D402" s="11"/>
      <c r="E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W402" s="11"/>
      <c r="X402" s="11"/>
      <c r="AC402" s="11"/>
      <c r="AD402" s="11"/>
      <c r="AE402" s="11"/>
      <c r="AG402" s="1"/>
      <c r="AI402" s="1"/>
      <c r="AQ402" s="1"/>
      <c r="AS402" s="1"/>
      <c r="AU402" s="1"/>
      <c r="AZ402" s="1"/>
      <c r="BA402" s="1"/>
      <c r="BB402" s="1"/>
      <c r="BD402" s="1"/>
      <c r="BG402" s="1"/>
    </row>
    <row r="403" spans="1:59">
      <c r="A403" s="11"/>
      <c r="B403" s="308"/>
      <c r="C403" s="11"/>
      <c r="D403" s="11"/>
      <c r="E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W403" s="11"/>
      <c r="X403" s="11"/>
      <c r="AC403" s="11"/>
      <c r="AD403" s="11"/>
      <c r="AE403" s="11"/>
      <c r="AG403" s="1"/>
      <c r="AI403" s="1"/>
      <c r="AQ403" s="1"/>
      <c r="AS403" s="1"/>
      <c r="AU403" s="1"/>
      <c r="AZ403" s="1"/>
      <c r="BA403" s="1"/>
      <c r="BB403" s="1"/>
      <c r="BD403" s="1"/>
      <c r="BG403" s="1"/>
    </row>
    <row r="404" spans="1:59">
      <c r="A404" s="11"/>
      <c r="B404" s="308"/>
      <c r="C404" s="11"/>
      <c r="D404" s="11"/>
      <c r="E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W404" s="11"/>
      <c r="X404" s="11"/>
      <c r="AC404" s="11"/>
      <c r="AD404" s="11"/>
      <c r="AE404" s="11"/>
      <c r="AG404" s="1"/>
      <c r="AI404" s="1"/>
      <c r="AQ404" s="1"/>
      <c r="AS404" s="1"/>
      <c r="AU404" s="1"/>
      <c r="AZ404" s="1"/>
      <c r="BA404" s="1"/>
      <c r="BB404" s="1"/>
      <c r="BD404" s="1"/>
      <c r="BG404" s="1"/>
    </row>
    <row r="405" spans="1:59">
      <c r="A405" s="11"/>
      <c r="B405" s="308"/>
      <c r="C405" s="11"/>
      <c r="D405" s="11"/>
      <c r="E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W405" s="11"/>
      <c r="X405" s="11"/>
      <c r="AC405" s="11"/>
      <c r="AD405" s="11"/>
      <c r="AE405" s="11"/>
      <c r="AG405" s="1"/>
      <c r="AI405" s="1"/>
      <c r="AQ405" s="1"/>
      <c r="AS405" s="1"/>
      <c r="AU405" s="1"/>
      <c r="AZ405" s="1"/>
      <c r="BA405" s="1"/>
      <c r="BB405" s="1"/>
      <c r="BD405" s="1"/>
      <c r="BG405" s="1"/>
    </row>
    <row r="406" spans="1:59">
      <c r="A406" s="11"/>
      <c r="B406" s="308"/>
      <c r="C406" s="11"/>
      <c r="D406" s="11"/>
      <c r="E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W406" s="11"/>
      <c r="X406" s="11"/>
      <c r="AC406" s="11"/>
      <c r="AD406" s="11"/>
      <c r="AE406" s="11"/>
      <c r="AG406" s="1"/>
      <c r="AI406" s="1"/>
      <c r="AQ406" s="1"/>
      <c r="AS406" s="1"/>
      <c r="AU406" s="1"/>
      <c r="AZ406" s="1"/>
      <c r="BA406" s="1"/>
      <c r="BB406" s="1"/>
      <c r="BD406" s="1"/>
      <c r="BG406" s="1"/>
    </row>
    <row r="407" spans="1:59">
      <c r="A407" s="11"/>
      <c r="B407" s="308"/>
      <c r="C407" s="11"/>
      <c r="D407" s="11"/>
      <c r="E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W407" s="11"/>
      <c r="X407" s="11"/>
      <c r="AC407" s="11"/>
      <c r="AD407" s="11"/>
      <c r="AE407" s="11"/>
      <c r="AG407" s="1"/>
      <c r="AI407" s="1"/>
      <c r="AQ407" s="1"/>
      <c r="AS407" s="1"/>
      <c r="AU407" s="1"/>
      <c r="AZ407" s="1"/>
      <c r="BA407" s="1"/>
      <c r="BB407" s="1"/>
      <c r="BD407" s="1"/>
      <c r="BG407" s="1"/>
    </row>
    <row r="408" spans="1:59">
      <c r="A408" s="11"/>
      <c r="B408" s="308"/>
      <c r="C408" s="11"/>
      <c r="D408" s="11"/>
      <c r="E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W408" s="11"/>
      <c r="X408" s="11"/>
      <c r="AC408" s="11"/>
      <c r="AD408" s="11"/>
      <c r="AE408" s="11"/>
      <c r="AG408" s="1"/>
      <c r="AI408" s="1"/>
      <c r="AQ408" s="1"/>
      <c r="AS408" s="1"/>
      <c r="AU408" s="1"/>
      <c r="AZ408" s="1"/>
      <c r="BA408" s="1"/>
      <c r="BB408" s="1"/>
      <c r="BD408" s="1"/>
      <c r="BG408" s="1"/>
    </row>
    <row r="409" spans="1:59">
      <c r="A409" s="11"/>
      <c r="B409" s="308"/>
      <c r="C409" s="11"/>
      <c r="D409" s="11"/>
      <c r="E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W409" s="11"/>
      <c r="X409" s="11"/>
      <c r="AC409" s="11"/>
      <c r="AD409" s="11"/>
      <c r="AE409" s="11"/>
      <c r="AG409" s="1"/>
      <c r="AI409" s="1"/>
      <c r="AQ409" s="1"/>
      <c r="AS409" s="1"/>
      <c r="AU409" s="1"/>
      <c r="AZ409" s="1"/>
      <c r="BA409" s="1"/>
      <c r="BB409" s="1"/>
      <c r="BD409" s="1"/>
      <c r="BG409" s="1"/>
    </row>
    <row r="410" spans="1:59">
      <c r="A410" s="11"/>
      <c r="B410" s="308"/>
      <c r="C410" s="11"/>
      <c r="D410" s="11"/>
      <c r="E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W410" s="11"/>
      <c r="X410" s="11"/>
      <c r="AC410" s="11"/>
      <c r="AD410" s="11"/>
      <c r="AE410" s="11"/>
      <c r="AG410" s="1"/>
      <c r="AI410" s="1"/>
      <c r="AQ410" s="1"/>
      <c r="AS410" s="1"/>
      <c r="AU410" s="1"/>
      <c r="AZ410" s="1"/>
      <c r="BA410" s="1"/>
      <c r="BB410" s="1"/>
      <c r="BD410" s="1"/>
      <c r="BG410" s="1"/>
    </row>
    <row r="411" spans="1:59">
      <c r="A411" s="11"/>
      <c r="B411" s="308"/>
      <c r="C411" s="11"/>
      <c r="D411" s="11"/>
      <c r="E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W411" s="11"/>
      <c r="X411" s="11"/>
      <c r="AC411" s="11"/>
      <c r="AD411" s="11"/>
      <c r="AE411" s="11"/>
      <c r="AG411" s="1"/>
      <c r="AI411" s="1"/>
      <c r="AQ411" s="1"/>
      <c r="AS411" s="1"/>
      <c r="AU411" s="1"/>
      <c r="AZ411" s="1"/>
      <c r="BA411" s="1"/>
      <c r="BB411" s="1"/>
      <c r="BD411" s="1"/>
      <c r="BG411" s="1"/>
    </row>
    <row r="412" spans="1:59">
      <c r="A412" s="11"/>
      <c r="B412" s="308"/>
      <c r="C412" s="11"/>
      <c r="D412" s="11"/>
      <c r="E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W412" s="11"/>
      <c r="X412" s="11"/>
      <c r="AC412" s="11"/>
      <c r="AD412" s="11"/>
      <c r="AE412" s="11"/>
      <c r="AG412" s="1"/>
      <c r="AI412" s="1"/>
      <c r="AQ412" s="1"/>
      <c r="AS412" s="1"/>
      <c r="AU412" s="1"/>
      <c r="AZ412" s="1"/>
      <c r="BA412" s="1"/>
      <c r="BB412" s="1"/>
      <c r="BD412" s="1"/>
      <c r="BG412" s="1"/>
    </row>
    <row r="413" spans="1:59">
      <c r="A413" s="11"/>
      <c r="B413" s="308"/>
      <c r="C413" s="11"/>
      <c r="D413" s="11"/>
      <c r="E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W413" s="11"/>
      <c r="X413" s="11"/>
      <c r="AC413" s="11"/>
      <c r="AD413" s="11"/>
      <c r="AE413" s="11"/>
      <c r="AG413" s="1"/>
      <c r="AI413" s="1"/>
      <c r="AQ413" s="1"/>
      <c r="AS413" s="1"/>
      <c r="AU413" s="1"/>
      <c r="AZ413" s="1"/>
      <c r="BA413" s="1"/>
      <c r="BB413" s="1"/>
      <c r="BD413" s="1"/>
      <c r="BG413" s="1"/>
    </row>
    <row r="414" spans="1:59">
      <c r="A414" s="11"/>
      <c r="B414" s="308"/>
      <c r="C414" s="11"/>
      <c r="D414" s="11"/>
      <c r="E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W414" s="11"/>
      <c r="X414" s="11"/>
      <c r="AC414" s="11"/>
      <c r="AD414" s="11"/>
      <c r="AE414" s="11"/>
      <c r="AG414" s="1"/>
      <c r="AI414" s="1"/>
      <c r="AQ414" s="1"/>
      <c r="AS414" s="1"/>
      <c r="AU414" s="1"/>
      <c r="AZ414" s="1"/>
      <c r="BA414" s="1"/>
      <c r="BB414" s="1"/>
      <c r="BD414" s="1"/>
      <c r="BG414" s="1"/>
    </row>
    <row r="415" spans="1:59">
      <c r="A415" s="11"/>
      <c r="B415" s="308"/>
      <c r="C415" s="11"/>
      <c r="D415" s="11"/>
      <c r="E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W415" s="11"/>
      <c r="X415" s="11"/>
      <c r="AC415" s="11"/>
      <c r="AD415" s="11"/>
      <c r="AE415" s="11"/>
      <c r="AG415" s="1"/>
      <c r="AI415" s="1"/>
      <c r="AQ415" s="1"/>
      <c r="AS415" s="1"/>
      <c r="AU415" s="1"/>
      <c r="AZ415" s="1"/>
      <c r="BA415" s="1"/>
      <c r="BB415" s="1"/>
      <c r="BD415" s="1"/>
      <c r="BG415" s="1"/>
    </row>
    <row r="416" spans="1:59">
      <c r="A416" s="11"/>
      <c r="B416" s="308"/>
      <c r="C416" s="11"/>
      <c r="D416" s="11"/>
      <c r="E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W416" s="11"/>
      <c r="X416" s="11"/>
      <c r="AC416" s="11"/>
      <c r="AD416" s="11"/>
      <c r="AE416" s="11"/>
      <c r="AG416" s="1"/>
      <c r="AI416" s="1"/>
      <c r="AQ416" s="1"/>
      <c r="AS416" s="1"/>
      <c r="AU416" s="1"/>
      <c r="AZ416" s="1"/>
      <c r="BA416" s="1"/>
      <c r="BB416" s="1"/>
      <c r="BD416" s="1"/>
      <c r="BG416" s="1"/>
    </row>
    <row r="417" spans="1:59">
      <c r="A417" s="11"/>
      <c r="B417" s="308"/>
      <c r="C417" s="11"/>
      <c r="D417" s="11"/>
      <c r="E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W417" s="11"/>
      <c r="X417" s="11"/>
      <c r="AC417" s="11"/>
      <c r="AD417" s="11"/>
      <c r="AE417" s="11"/>
      <c r="AG417" s="1"/>
      <c r="AI417" s="1"/>
      <c r="AQ417" s="1"/>
      <c r="AS417" s="1"/>
      <c r="AU417" s="1"/>
      <c r="AZ417" s="1"/>
      <c r="BA417" s="1"/>
      <c r="BB417" s="1"/>
      <c r="BD417" s="1"/>
      <c r="BG417" s="1"/>
    </row>
    <row r="418" spans="1:59">
      <c r="A418" s="11"/>
      <c r="B418" s="308"/>
      <c r="C418" s="11"/>
      <c r="D418" s="11"/>
      <c r="E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W418" s="11"/>
      <c r="X418" s="11"/>
      <c r="AC418" s="11"/>
      <c r="AD418" s="11"/>
      <c r="AE418" s="11"/>
      <c r="AG418" s="1"/>
      <c r="AI418" s="1"/>
      <c r="AQ418" s="1"/>
      <c r="AS418" s="1"/>
      <c r="AU418" s="1"/>
      <c r="AZ418" s="1"/>
      <c r="BA418" s="1"/>
      <c r="BB418" s="1"/>
      <c r="BD418" s="1"/>
      <c r="BG418" s="1"/>
    </row>
    <row r="419" spans="1:59">
      <c r="A419" s="11"/>
      <c r="B419" s="308"/>
      <c r="C419" s="11"/>
      <c r="D419" s="11"/>
      <c r="E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W419" s="11"/>
      <c r="X419" s="11"/>
      <c r="AC419" s="11"/>
      <c r="AD419" s="11"/>
      <c r="AE419" s="11"/>
      <c r="AG419" s="1"/>
      <c r="AI419" s="1"/>
      <c r="AQ419" s="1"/>
      <c r="AS419" s="1"/>
      <c r="AU419" s="1"/>
      <c r="AZ419" s="1"/>
      <c r="BA419" s="1"/>
      <c r="BB419" s="1"/>
      <c r="BD419" s="1"/>
      <c r="BG419" s="1"/>
    </row>
    <row r="420" spans="1:59">
      <c r="A420" s="11"/>
      <c r="B420" s="308"/>
      <c r="C420" s="11"/>
      <c r="D420" s="11"/>
      <c r="E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W420" s="11"/>
      <c r="X420" s="11"/>
      <c r="AC420" s="11"/>
      <c r="AD420" s="11"/>
      <c r="AE420" s="11"/>
      <c r="AG420" s="1"/>
      <c r="AI420" s="1"/>
      <c r="AQ420" s="1"/>
      <c r="AS420" s="1"/>
      <c r="AU420" s="1"/>
      <c r="AZ420" s="1"/>
      <c r="BA420" s="1"/>
      <c r="BB420" s="1"/>
      <c r="BD420" s="1"/>
      <c r="BG420" s="1"/>
    </row>
    <row r="421" spans="1:59">
      <c r="A421" s="11"/>
      <c r="B421" s="308"/>
      <c r="C421" s="11"/>
      <c r="D421" s="11"/>
      <c r="E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W421" s="11"/>
      <c r="X421" s="11"/>
      <c r="AC421" s="11"/>
      <c r="AD421" s="11"/>
      <c r="AE421" s="11"/>
      <c r="AG421" s="1"/>
      <c r="AI421" s="1"/>
      <c r="AQ421" s="1"/>
      <c r="AS421" s="1"/>
      <c r="AU421" s="1"/>
      <c r="AZ421" s="1"/>
      <c r="BA421" s="1"/>
      <c r="BB421" s="1"/>
      <c r="BD421" s="1"/>
      <c r="BG421" s="1"/>
    </row>
    <row r="422" spans="1:59">
      <c r="A422" s="11"/>
      <c r="B422" s="308"/>
      <c r="C422" s="11"/>
      <c r="D422" s="11"/>
      <c r="E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W422" s="11"/>
      <c r="X422" s="11"/>
      <c r="AC422" s="11"/>
      <c r="AD422" s="11"/>
      <c r="AE422" s="11"/>
      <c r="AG422" s="1"/>
      <c r="AI422" s="1"/>
      <c r="AQ422" s="1"/>
      <c r="AS422" s="1"/>
      <c r="AU422" s="1"/>
      <c r="AZ422" s="1"/>
      <c r="BA422" s="1"/>
      <c r="BB422" s="1"/>
      <c r="BD422" s="1"/>
      <c r="BG422" s="1"/>
    </row>
    <row r="423" spans="1:59">
      <c r="A423" s="11"/>
      <c r="B423" s="308"/>
      <c r="C423" s="11"/>
      <c r="D423" s="11"/>
      <c r="E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W423" s="11"/>
      <c r="X423" s="11"/>
      <c r="AC423" s="11"/>
      <c r="AD423" s="11"/>
      <c r="AE423" s="11"/>
      <c r="AG423" s="1"/>
      <c r="AI423" s="1"/>
      <c r="AQ423" s="1"/>
      <c r="AS423" s="1"/>
      <c r="AU423" s="1"/>
      <c r="AZ423" s="1"/>
      <c r="BA423" s="1"/>
      <c r="BB423" s="1"/>
      <c r="BD423" s="1"/>
      <c r="BG423" s="1"/>
    </row>
    <row r="424" spans="1:59">
      <c r="A424" s="11"/>
      <c r="B424" s="308"/>
      <c r="C424" s="11"/>
      <c r="D424" s="11"/>
      <c r="E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W424" s="11"/>
      <c r="X424" s="11"/>
      <c r="AC424" s="11"/>
      <c r="AD424" s="11"/>
      <c r="AE424" s="11"/>
      <c r="AG424" s="1"/>
      <c r="AI424" s="1"/>
      <c r="AQ424" s="1"/>
      <c r="AS424" s="1"/>
      <c r="AU424" s="1"/>
      <c r="AZ424" s="1"/>
      <c r="BA424" s="1"/>
      <c r="BB424" s="1"/>
      <c r="BD424" s="1"/>
      <c r="BG424" s="1"/>
    </row>
    <row r="425" spans="1:59">
      <c r="A425" s="11"/>
      <c r="B425" s="308"/>
      <c r="C425" s="11"/>
      <c r="D425" s="11"/>
      <c r="E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W425" s="11"/>
      <c r="X425" s="11"/>
      <c r="AC425" s="11"/>
      <c r="AD425" s="11"/>
      <c r="AE425" s="11"/>
      <c r="AG425" s="1"/>
      <c r="AI425" s="1"/>
      <c r="AQ425" s="1"/>
      <c r="AS425" s="1"/>
      <c r="AU425" s="1"/>
      <c r="AZ425" s="1"/>
      <c r="BA425" s="1"/>
      <c r="BB425" s="1"/>
      <c r="BD425" s="1"/>
      <c r="BG425" s="1"/>
    </row>
    <row r="426" spans="1:59">
      <c r="A426" s="11"/>
      <c r="B426" s="308"/>
      <c r="C426" s="11"/>
      <c r="D426" s="11"/>
      <c r="E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W426" s="11"/>
      <c r="X426" s="11"/>
      <c r="AC426" s="11"/>
      <c r="AD426" s="11"/>
      <c r="AE426" s="11"/>
      <c r="AG426" s="1"/>
      <c r="AI426" s="1"/>
      <c r="AQ426" s="1"/>
      <c r="AS426" s="1"/>
      <c r="AU426" s="1"/>
      <c r="AZ426" s="1"/>
      <c r="BA426" s="1"/>
      <c r="BB426" s="1"/>
      <c r="BD426" s="1"/>
      <c r="BG426" s="1"/>
    </row>
    <row r="427" spans="1:59">
      <c r="A427" s="11"/>
      <c r="B427" s="308"/>
      <c r="C427" s="11"/>
      <c r="D427" s="11"/>
      <c r="E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W427" s="11"/>
      <c r="X427" s="11"/>
      <c r="AC427" s="11"/>
      <c r="AD427" s="11"/>
      <c r="AE427" s="11"/>
      <c r="AG427" s="1"/>
      <c r="AI427" s="1"/>
      <c r="AQ427" s="1"/>
      <c r="AS427" s="1"/>
      <c r="AU427" s="1"/>
      <c r="AZ427" s="1"/>
      <c r="BA427" s="1"/>
      <c r="BB427" s="1"/>
      <c r="BD427" s="1"/>
      <c r="BG427" s="1"/>
    </row>
    <row r="428" spans="1:59">
      <c r="A428" s="11"/>
      <c r="B428" s="308"/>
      <c r="C428" s="11"/>
      <c r="D428" s="11"/>
      <c r="E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W428" s="11"/>
      <c r="X428" s="11"/>
      <c r="AC428" s="11"/>
      <c r="AD428" s="11"/>
      <c r="AE428" s="11"/>
      <c r="AG428" s="1"/>
      <c r="AI428" s="1"/>
      <c r="AQ428" s="1"/>
      <c r="AS428" s="1"/>
      <c r="AU428" s="1"/>
      <c r="AZ428" s="1"/>
      <c r="BA428" s="1"/>
      <c r="BB428" s="1"/>
      <c r="BD428" s="1"/>
      <c r="BG428" s="1"/>
    </row>
    <row r="429" spans="1:59">
      <c r="A429" s="11"/>
      <c r="B429" s="308"/>
      <c r="C429" s="11"/>
      <c r="D429" s="11"/>
      <c r="E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W429" s="11"/>
      <c r="X429" s="11"/>
      <c r="AC429" s="11"/>
      <c r="AD429" s="11"/>
      <c r="AE429" s="11"/>
      <c r="AG429" s="1"/>
      <c r="AI429" s="1"/>
      <c r="AQ429" s="1"/>
      <c r="AS429" s="1"/>
      <c r="AU429" s="1"/>
      <c r="AZ429" s="1"/>
      <c r="BA429" s="1"/>
      <c r="BB429" s="1"/>
      <c r="BD429" s="1"/>
      <c r="BG429" s="1"/>
    </row>
    <row r="430" spans="1:59">
      <c r="A430" s="11"/>
      <c r="B430" s="308"/>
      <c r="C430" s="11"/>
      <c r="D430" s="11"/>
      <c r="E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W430" s="11"/>
      <c r="X430" s="11"/>
      <c r="AC430" s="11"/>
      <c r="AD430" s="11"/>
      <c r="AE430" s="11"/>
      <c r="AG430" s="1"/>
      <c r="AI430" s="1"/>
      <c r="AQ430" s="1"/>
      <c r="AS430" s="1"/>
      <c r="AU430" s="1"/>
      <c r="AZ430" s="1"/>
      <c r="BA430" s="1"/>
      <c r="BB430" s="1"/>
      <c r="BD430" s="1"/>
      <c r="BG430" s="1"/>
    </row>
    <row r="431" spans="1:59">
      <c r="A431" s="11"/>
      <c r="B431" s="308"/>
      <c r="C431" s="11"/>
      <c r="D431" s="11"/>
      <c r="E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W431" s="11"/>
      <c r="X431" s="11"/>
      <c r="AC431" s="11"/>
      <c r="AD431" s="11"/>
      <c r="AE431" s="11"/>
      <c r="AG431" s="1"/>
      <c r="AI431" s="1"/>
      <c r="AQ431" s="1"/>
      <c r="AS431" s="1"/>
      <c r="AU431" s="1"/>
      <c r="AZ431" s="1"/>
      <c r="BA431" s="1"/>
      <c r="BB431" s="1"/>
      <c r="BD431" s="1"/>
      <c r="BG431" s="1"/>
    </row>
    <row r="432" spans="1:59">
      <c r="A432" s="11"/>
      <c r="B432" s="308"/>
      <c r="C432" s="11"/>
      <c r="D432" s="11"/>
      <c r="E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W432" s="11"/>
      <c r="X432" s="11"/>
      <c r="AC432" s="11"/>
      <c r="AD432" s="11"/>
      <c r="AE432" s="11"/>
      <c r="AG432" s="1"/>
      <c r="AI432" s="1"/>
      <c r="AQ432" s="1"/>
      <c r="AS432" s="1"/>
      <c r="AU432" s="1"/>
      <c r="AZ432" s="1"/>
      <c r="BA432" s="1"/>
      <c r="BB432" s="1"/>
      <c r="BD432" s="1"/>
      <c r="BG432" s="1"/>
    </row>
    <row r="433" spans="1:59">
      <c r="A433" s="11"/>
      <c r="B433" s="308"/>
      <c r="C433" s="11"/>
      <c r="D433" s="11"/>
      <c r="E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W433" s="11"/>
      <c r="X433" s="11"/>
      <c r="AC433" s="11"/>
      <c r="AD433" s="11"/>
      <c r="AE433" s="11"/>
      <c r="AG433" s="1"/>
      <c r="AI433" s="1"/>
      <c r="AQ433" s="1"/>
      <c r="AS433" s="1"/>
      <c r="AU433" s="1"/>
      <c r="AZ433" s="1"/>
      <c r="BA433" s="1"/>
      <c r="BB433" s="1"/>
      <c r="BD433" s="1"/>
      <c r="BG433" s="1"/>
    </row>
    <row r="434" spans="1:59">
      <c r="A434" s="11"/>
      <c r="B434" s="308"/>
      <c r="C434" s="11"/>
      <c r="D434" s="11"/>
      <c r="E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W434" s="11"/>
      <c r="X434" s="11"/>
      <c r="AC434" s="11"/>
      <c r="AD434" s="11"/>
      <c r="AE434" s="11"/>
      <c r="AG434" s="1"/>
      <c r="AI434" s="1"/>
      <c r="AQ434" s="1"/>
      <c r="AS434" s="1"/>
      <c r="AU434" s="1"/>
      <c r="AZ434" s="1"/>
      <c r="BA434" s="1"/>
      <c r="BB434" s="1"/>
      <c r="BD434" s="1"/>
      <c r="BG434" s="1"/>
    </row>
    <row r="435" spans="1:59">
      <c r="A435" s="11"/>
      <c r="B435" s="308"/>
      <c r="C435" s="11"/>
      <c r="D435" s="11"/>
      <c r="E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W435" s="11"/>
      <c r="X435" s="11"/>
      <c r="AC435" s="11"/>
      <c r="AD435" s="11"/>
      <c r="AE435" s="11"/>
      <c r="AG435" s="1"/>
      <c r="AI435" s="1"/>
      <c r="AQ435" s="1"/>
      <c r="AS435" s="1"/>
      <c r="AU435" s="1"/>
      <c r="AZ435" s="1"/>
      <c r="BA435" s="1"/>
      <c r="BB435" s="1"/>
      <c r="BD435" s="1"/>
      <c r="BG435" s="1"/>
    </row>
    <row r="436" spans="1:59">
      <c r="A436" s="11"/>
      <c r="B436" s="308"/>
      <c r="C436" s="11"/>
      <c r="D436" s="11"/>
      <c r="E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W436" s="11"/>
      <c r="X436" s="11"/>
      <c r="AC436" s="11"/>
      <c r="AD436" s="11"/>
      <c r="AE436" s="11"/>
      <c r="AG436" s="1"/>
      <c r="AI436" s="1"/>
      <c r="AQ436" s="1"/>
      <c r="AS436" s="1"/>
      <c r="AU436" s="1"/>
      <c r="AZ436" s="1"/>
      <c r="BA436" s="1"/>
      <c r="BB436" s="1"/>
      <c r="BD436" s="1"/>
      <c r="BG436" s="1"/>
    </row>
    <row r="437" spans="1:59">
      <c r="A437" s="11"/>
      <c r="B437" s="308"/>
      <c r="C437" s="11"/>
      <c r="D437" s="11"/>
      <c r="E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W437" s="11"/>
      <c r="X437" s="11"/>
      <c r="AC437" s="11"/>
      <c r="AD437" s="11"/>
      <c r="AE437" s="11"/>
      <c r="AG437" s="1"/>
      <c r="AI437" s="1"/>
      <c r="AQ437" s="1"/>
      <c r="AS437" s="1"/>
      <c r="AU437" s="1"/>
      <c r="AZ437" s="1"/>
      <c r="BA437" s="1"/>
      <c r="BB437" s="1"/>
      <c r="BD437" s="1"/>
      <c r="BG437" s="1"/>
    </row>
    <row r="438" spans="1:59">
      <c r="A438" s="11"/>
      <c r="B438" s="308"/>
      <c r="C438" s="11"/>
      <c r="D438" s="11"/>
      <c r="E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W438" s="11"/>
      <c r="X438" s="11"/>
      <c r="AC438" s="11"/>
      <c r="AD438" s="11"/>
      <c r="AE438" s="11"/>
      <c r="AG438" s="1"/>
      <c r="AI438" s="1"/>
      <c r="AQ438" s="1"/>
      <c r="AS438" s="1"/>
      <c r="AU438" s="1"/>
      <c r="AZ438" s="1"/>
      <c r="BA438" s="1"/>
      <c r="BB438" s="1"/>
      <c r="BD438" s="1"/>
      <c r="BG438" s="1"/>
    </row>
    <row r="439" spans="1:59">
      <c r="A439" s="11"/>
      <c r="B439" s="308"/>
      <c r="C439" s="11"/>
      <c r="D439" s="11"/>
      <c r="E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W439" s="11"/>
      <c r="X439" s="11"/>
      <c r="AC439" s="11"/>
      <c r="AD439" s="11"/>
      <c r="AE439" s="11"/>
      <c r="AG439" s="1"/>
      <c r="AI439" s="1"/>
      <c r="AQ439" s="1"/>
      <c r="AS439" s="1"/>
      <c r="AU439" s="1"/>
      <c r="AZ439" s="1"/>
      <c r="BA439" s="1"/>
      <c r="BB439" s="1"/>
      <c r="BD439" s="1"/>
      <c r="BG439" s="1"/>
    </row>
    <row r="440" spans="1:59">
      <c r="A440" s="11"/>
      <c r="B440" s="308"/>
      <c r="C440" s="11"/>
      <c r="D440" s="11"/>
      <c r="E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W440" s="11"/>
      <c r="X440" s="11"/>
      <c r="AC440" s="11"/>
      <c r="AD440" s="11"/>
      <c r="AE440" s="11"/>
      <c r="AG440" s="1"/>
      <c r="AI440" s="1"/>
      <c r="AQ440" s="1"/>
      <c r="AS440" s="1"/>
      <c r="AU440" s="1"/>
      <c r="AZ440" s="1"/>
      <c r="BA440" s="1"/>
      <c r="BB440" s="1"/>
      <c r="BD440" s="1"/>
      <c r="BG440" s="1"/>
    </row>
    <row r="441" spans="1:59">
      <c r="A441" s="11"/>
      <c r="B441" s="308"/>
      <c r="C441" s="11"/>
      <c r="D441" s="11"/>
      <c r="E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W441" s="11"/>
      <c r="X441" s="11"/>
      <c r="AC441" s="11"/>
      <c r="AD441" s="11"/>
      <c r="AE441" s="11"/>
      <c r="AG441" s="1"/>
      <c r="AI441" s="1"/>
      <c r="AQ441" s="1"/>
      <c r="AS441" s="1"/>
      <c r="AU441" s="1"/>
      <c r="AZ441" s="1"/>
      <c r="BA441" s="1"/>
      <c r="BB441" s="1"/>
      <c r="BD441" s="1"/>
      <c r="BG441" s="1"/>
    </row>
    <row r="442" spans="1:59">
      <c r="A442" s="11"/>
      <c r="B442" s="308"/>
      <c r="C442" s="11"/>
      <c r="D442" s="11"/>
      <c r="E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W442" s="11"/>
      <c r="X442" s="11"/>
      <c r="AC442" s="11"/>
      <c r="AD442" s="11"/>
      <c r="AE442" s="11"/>
      <c r="AG442" s="1"/>
      <c r="AI442" s="1"/>
      <c r="AQ442" s="1"/>
      <c r="AS442" s="1"/>
      <c r="AU442" s="1"/>
      <c r="AZ442" s="1"/>
      <c r="BA442" s="1"/>
      <c r="BB442" s="1"/>
      <c r="BD442" s="1"/>
      <c r="BG442" s="1"/>
    </row>
    <row r="443" spans="1:59">
      <c r="A443" s="11"/>
      <c r="B443" s="308"/>
      <c r="C443" s="11"/>
      <c r="D443" s="11"/>
      <c r="E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W443" s="11"/>
      <c r="X443" s="11"/>
      <c r="AC443" s="11"/>
      <c r="AD443" s="11"/>
      <c r="AE443" s="11"/>
      <c r="AG443" s="1"/>
      <c r="AI443" s="1"/>
      <c r="AQ443" s="1"/>
      <c r="AS443" s="1"/>
      <c r="AU443" s="1"/>
      <c r="AZ443" s="1"/>
      <c r="BA443" s="1"/>
      <c r="BB443" s="1"/>
      <c r="BD443" s="1"/>
      <c r="BG443" s="1"/>
    </row>
    <row r="444" spans="1:59">
      <c r="A444" s="11"/>
      <c r="B444" s="308"/>
      <c r="C444" s="11"/>
      <c r="D444" s="11"/>
      <c r="E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W444" s="11"/>
      <c r="X444" s="11"/>
      <c r="AC444" s="11"/>
      <c r="AD444" s="11"/>
      <c r="AE444" s="11"/>
      <c r="AG444" s="1"/>
      <c r="AI444" s="1"/>
      <c r="AQ444" s="1"/>
      <c r="AS444" s="1"/>
      <c r="AU444" s="1"/>
      <c r="AZ444" s="1"/>
      <c r="BA444" s="1"/>
      <c r="BB444" s="1"/>
      <c r="BD444" s="1"/>
      <c r="BG444" s="1"/>
    </row>
    <row r="445" spans="1:59">
      <c r="A445" s="11"/>
      <c r="B445" s="308"/>
      <c r="C445" s="11"/>
      <c r="D445" s="11"/>
      <c r="E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W445" s="11"/>
      <c r="X445" s="11"/>
      <c r="AC445" s="11"/>
      <c r="AD445" s="11"/>
      <c r="AE445" s="11"/>
      <c r="AG445" s="1"/>
      <c r="AI445" s="1"/>
      <c r="AQ445" s="1"/>
      <c r="AS445" s="1"/>
      <c r="AU445" s="1"/>
      <c r="AZ445" s="1"/>
      <c r="BA445" s="1"/>
      <c r="BB445" s="1"/>
      <c r="BD445" s="1"/>
      <c r="BG445" s="1"/>
    </row>
    <row r="446" spans="1:59">
      <c r="A446" s="11"/>
      <c r="B446" s="308"/>
      <c r="C446" s="11"/>
      <c r="D446" s="11"/>
      <c r="E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W446" s="11"/>
      <c r="X446" s="11"/>
      <c r="AC446" s="11"/>
      <c r="AD446" s="11"/>
      <c r="AE446" s="11"/>
      <c r="AG446" s="1"/>
      <c r="AI446" s="1"/>
      <c r="AQ446" s="1"/>
      <c r="AS446" s="1"/>
      <c r="AU446" s="1"/>
      <c r="AZ446" s="1"/>
      <c r="BA446" s="1"/>
      <c r="BB446" s="1"/>
      <c r="BD446" s="1"/>
      <c r="BG446" s="1"/>
    </row>
    <row r="447" spans="1:59">
      <c r="A447" s="11"/>
      <c r="B447" s="308"/>
      <c r="C447" s="11"/>
      <c r="D447" s="11"/>
      <c r="E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W447" s="11"/>
      <c r="X447" s="11"/>
      <c r="AC447" s="11"/>
      <c r="AD447" s="11"/>
      <c r="AE447" s="11"/>
      <c r="AG447" s="1"/>
      <c r="AI447" s="1"/>
      <c r="AQ447" s="1"/>
      <c r="AS447" s="1"/>
      <c r="AU447" s="1"/>
      <c r="AZ447" s="1"/>
      <c r="BA447" s="1"/>
      <c r="BB447" s="1"/>
      <c r="BD447" s="1"/>
      <c r="BG447" s="1"/>
    </row>
    <row r="448" spans="1:59">
      <c r="A448" s="11"/>
      <c r="B448" s="308"/>
      <c r="C448" s="11"/>
      <c r="D448" s="11"/>
      <c r="E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W448" s="11"/>
      <c r="X448" s="11"/>
      <c r="AC448" s="11"/>
      <c r="AD448" s="11"/>
      <c r="AE448" s="11"/>
      <c r="AG448" s="1"/>
      <c r="AI448" s="1"/>
      <c r="AQ448" s="1"/>
      <c r="AS448" s="1"/>
      <c r="AU448" s="1"/>
      <c r="AZ448" s="1"/>
      <c r="BA448" s="1"/>
      <c r="BB448" s="1"/>
      <c r="BD448" s="1"/>
      <c r="BG448" s="1"/>
    </row>
    <row r="449" spans="1:59">
      <c r="A449" s="11"/>
      <c r="B449" s="308"/>
      <c r="C449" s="11"/>
      <c r="D449" s="11"/>
      <c r="E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W449" s="11"/>
      <c r="X449" s="11"/>
      <c r="AC449" s="11"/>
      <c r="AD449" s="11"/>
      <c r="AE449" s="11"/>
      <c r="AG449" s="1"/>
      <c r="AI449" s="1"/>
      <c r="AQ449" s="1"/>
      <c r="AS449" s="1"/>
      <c r="AU449" s="1"/>
      <c r="AZ449" s="1"/>
      <c r="BA449" s="1"/>
      <c r="BB449" s="1"/>
      <c r="BD449" s="1"/>
      <c r="BG449" s="1"/>
    </row>
    <row r="450" spans="1:59">
      <c r="A450" s="11"/>
      <c r="B450" s="308"/>
      <c r="C450" s="11"/>
      <c r="D450" s="11"/>
      <c r="E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W450" s="11"/>
      <c r="X450" s="11"/>
      <c r="AC450" s="11"/>
      <c r="AD450" s="11"/>
      <c r="AE450" s="11"/>
      <c r="AG450" s="1"/>
      <c r="AI450" s="1"/>
      <c r="AQ450" s="1"/>
      <c r="AS450" s="1"/>
      <c r="AU450" s="1"/>
      <c r="AZ450" s="1"/>
      <c r="BA450" s="1"/>
      <c r="BB450" s="1"/>
      <c r="BD450" s="1"/>
      <c r="BG450" s="1"/>
    </row>
    <row r="451" spans="1:59">
      <c r="A451" s="11"/>
      <c r="B451" s="308"/>
      <c r="C451" s="11"/>
      <c r="D451" s="11"/>
      <c r="E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W451" s="11"/>
      <c r="X451" s="11"/>
      <c r="AC451" s="11"/>
      <c r="AD451" s="11"/>
      <c r="AE451" s="11"/>
      <c r="AG451" s="1"/>
      <c r="AI451" s="1"/>
      <c r="AQ451" s="1"/>
      <c r="AS451" s="1"/>
      <c r="AU451" s="1"/>
      <c r="AZ451" s="1"/>
      <c r="BA451" s="1"/>
      <c r="BB451" s="1"/>
      <c r="BD451" s="1"/>
      <c r="BG451" s="1"/>
    </row>
    <row r="452" spans="1:59">
      <c r="A452" s="11"/>
      <c r="B452" s="308"/>
      <c r="C452" s="11"/>
      <c r="D452" s="11"/>
      <c r="E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W452" s="11"/>
      <c r="X452" s="11"/>
      <c r="AC452" s="11"/>
      <c r="AD452" s="11"/>
      <c r="AE452" s="11"/>
      <c r="AG452" s="1"/>
      <c r="AI452" s="1"/>
      <c r="AQ452" s="1"/>
      <c r="AS452" s="1"/>
      <c r="AU452" s="1"/>
      <c r="AZ452" s="1"/>
      <c r="BA452" s="1"/>
      <c r="BB452" s="1"/>
      <c r="BD452" s="1"/>
      <c r="BG452" s="1"/>
    </row>
    <row r="453" spans="1:59">
      <c r="A453" s="11"/>
      <c r="B453" s="308"/>
      <c r="C453" s="11"/>
      <c r="D453" s="11"/>
      <c r="E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W453" s="11"/>
      <c r="X453" s="11"/>
      <c r="AC453" s="11"/>
      <c r="AD453" s="11"/>
      <c r="AE453" s="11"/>
      <c r="AG453" s="1"/>
      <c r="AI453" s="1"/>
      <c r="AQ453" s="1"/>
      <c r="AS453" s="1"/>
      <c r="AU453" s="1"/>
      <c r="AZ453" s="1"/>
      <c r="BA453" s="1"/>
      <c r="BB453" s="1"/>
      <c r="BD453" s="1"/>
      <c r="BG453" s="1"/>
    </row>
    <row r="454" spans="1:59">
      <c r="A454" s="11"/>
      <c r="B454" s="308"/>
      <c r="C454" s="11"/>
      <c r="D454" s="11"/>
      <c r="E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W454" s="11"/>
      <c r="X454" s="11"/>
      <c r="AC454" s="11"/>
      <c r="AD454" s="11"/>
      <c r="AE454" s="11"/>
      <c r="AG454" s="1"/>
      <c r="AI454" s="1"/>
      <c r="AQ454" s="1"/>
      <c r="AS454" s="1"/>
      <c r="AU454" s="1"/>
      <c r="AZ454" s="1"/>
      <c r="BA454" s="1"/>
      <c r="BB454" s="1"/>
      <c r="BD454" s="1"/>
      <c r="BG454" s="1"/>
    </row>
    <row r="455" spans="1:59">
      <c r="A455" s="11"/>
      <c r="B455" s="308"/>
      <c r="C455" s="11"/>
      <c r="D455" s="11"/>
      <c r="E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W455" s="11"/>
      <c r="X455" s="11"/>
      <c r="AC455" s="11"/>
      <c r="AD455" s="11"/>
      <c r="AE455" s="11"/>
      <c r="AG455" s="1"/>
      <c r="AI455" s="1"/>
      <c r="AQ455" s="1"/>
      <c r="AS455" s="1"/>
      <c r="AU455" s="1"/>
      <c r="AZ455" s="1"/>
      <c r="BA455" s="1"/>
      <c r="BB455" s="1"/>
      <c r="BD455" s="1"/>
      <c r="BG455" s="1"/>
    </row>
    <row r="456" spans="1:59">
      <c r="A456" s="11"/>
      <c r="B456" s="308"/>
      <c r="C456" s="11"/>
      <c r="D456" s="11"/>
      <c r="E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W456" s="11"/>
      <c r="X456" s="11"/>
      <c r="AC456" s="11"/>
      <c r="AD456" s="11"/>
      <c r="AE456" s="11"/>
      <c r="AG456" s="1"/>
      <c r="AI456" s="1"/>
      <c r="AQ456" s="1"/>
      <c r="AS456" s="1"/>
      <c r="AU456" s="1"/>
      <c r="AZ456" s="1"/>
      <c r="BA456" s="1"/>
      <c r="BB456" s="1"/>
      <c r="BD456" s="1"/>
      <c r="BG456" s="1"/>
    </row>
    <row r="457" spans="1:59">
      <c r="A457" s="11"/>
      <c r="B457" s="308"/>
      <c r="C457" s="11"/>
      <c r="D457" s="11"/>
      <c r="E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W457" s="11"/>
      <c r="X457" s="11"/>
      <c r="AC457" s="11"/>
      <c r="AD457" s="11"/>
      <c r="AE457" s="11"/>
      <c r="AG457" s="1"/>
      <c r="AI457" s="1"/>
      <c r="AQ457" s="1"/>
      <c r="AS457" s="1"/>
      <c r="AU457" s="1"/>
      <c r="AZ457" s="1"/>
      <c r="BA457" s="1"/>
      <c r="BB457" s="1"/>
      <c r="BD457" s="1"/>
      <c r="BG457" s="1"/>
    </row>
    <row r="458" spans="1:59">
      <c r="A458" s="11"/>
      <c r="B458" s="308"/>
      <c r="C458" s="11"/>
      <c r="D458" s="11"/>
      <c r="E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W458" s="11"/>
      <c r="X458" s="11"/>
      <c r="AC458" s="11"/>
      <c r="AD458" s="11"/>
      <c r="AE458" s="11"/>
      <c r="AG458" s="1"/>
      <c r="AI458" s="1"/>
      <c r="AQ458" s="1"/>
      <c r="AS458" s="1"/>
      <c r="AU458" s="1"/>
      <c r="AZ458" s="1"/>
      <c r="BA458" s="1"/>
      <c r="BB458" s="1"/>
      <c r="BD458" s="1"/>
      <c r="BG458" s="1"/>
    </row>
    <row r="459" spans="1:59">
      <c r="A459" s="11"/>
      <c r="B459" s="308"/>
      <c r="C459" s="11"/>
      <c r="D459" s="11"/>
      <c r="E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W459" s="11"/>
      <c r="X459" s="11"/>
      <c r="AC459" s="11"/>
      <c r="AD459" s="11"/>
      <c r="AE459" s="11"/>
      <c r="AG459" s="1"/>
      <c r="AI459" s="1"/>
      <c r="AQ459" s="1"/>
      <c r="AS459" s="1"/>
      <c r="AU459" s="1"/>
      <c r="AZ459" s="1"/>
      <c r="BA459" s="1"/>
      <c r="BB459" s="1"/>
      <c r="BD459" s="1"/>
      <c r="BG459" s="1"/>
    </row>
    <row r="460" spans="1:59">
      <c r="A460" s="11"/>
      <c r="B460" s="308"/>
      <c r="C460" s="11"/>
      <c r="D460" s="11"/>
      <c r="E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W460" s="11"/>
      <c r="X460" s="11"/>
      <c r="AC460" s="11"/>
      <c r="AD460" s="11"/>
      <c r="AE460" s="11"/>
      <c r="AG460" s="1"/>
      <c r="AI460" s="1"/>
      <c r="AQ460" s="1"/>
      <c r="AS460" s="1"/>
      <c r="AU460" s="1"/>
      <c r="AZ460" s="1"/>
      <c r="BA460" s="1"/>
      <c r="BB460" s="1"/>
      <c r="BD460" s="1"/>
      <c r="BG460" s="1"/>
    </row>
    <row r="461" spans="1:59">
      <c r="A461" s="11"/>
      <c r="B461" s="308"/>
      <c r="C461" s="11"/>
      <c r="D461" s="11"/>
      <c r="E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W461" s="11"/>
      <c r="X461" s="11"/>
      <c r="AC461" s="11"/>
      <c r="AD461" s="11"/>
      <c r="AE461" s="11"/>
      <c r="AG461" s="1"/>
      <c r="AI461" s="1"/>
      <c r="AQ461" s="1"/>
      <c r="AS461" s="1"/>
      <c r="AU461" s="1"/>
      <c r="AZ461" s="1"/>
      <c r="BA461" s="1"/>
      <c r="BB461" s="1"/>
      <c r="BD461" s="1"/>
      <c r="BG461" s="1"/>
    </row>
    <row r="462" spans="1:59">
      <c r="A462" s="11"/>
      <c r="B462" s="308"/>
      <c r="C462" s="11"/>
      <c r="D462" s="11"/>
      <c r="E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W462" s="11"/>
      <c r="X462" s="11"/>
      <c r="AC462" s="11"/>
      <c r="AD462" s="11"/>
      <c r="AE462" s="11"/>
      <c r="AG462" s="1"/>
      <c r="AI462" s="1"/>
      <c r="AQ462" s="1"/>
      <c r="AS462" s="1"/>
      <c r="AU462" s="1"/>
      <c r="AZ462" s="1"/>
      <c r="BA462" s="1"/>
      <c r="BB462" s="1"/>
      <c r="BD462" s="1"/>
      <c r="BG462" s="1"/>
    </row>
    <row r="463" spans="1:59">
      <c r="A463" s="11"/>
      <c r="B463" s="308"/>
      <c r="C463" s="11"/>
      <c r="D463" s="11"/>
      <c r="E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W463" s="11"/>
      <c r="X463" s="11"/>
      <c r="AC463" s="11"/>
      <c r="AD463" s="11"/>
      <c r="AE463" s="11"/>
      <c r="AG463" s="1"/>
      <c r="AI463" s="1"/>
      <c r="AQ463" s="1"/>
      <c r="AS463" s="1"/>
      <c r="AU463" s="1"/>
      <c r="AZ463" s="1"/>
      <c r="BA463" s="1"/>
      <c r="BB463" s="1"/>
      <c r="BD463" s="1"/>
      <c r="BG463" s="1"/>
    </row>
    <row r="464" spans="1:59">
      <c r="A464" s="11"/>
      <c r="B464" s="308"/>
      <c r="C464" s="11"/>
      <c r="D464" s="11"/>
      <c r="E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W464" s="11"/>
      <c r="X464" s="11"/>
      <c r="AC464" s="11"/>
      <c r="AD464" s="11"/>
      <c r="AE464" s="11"/>
      <c r="AG464" s="1"/>
      <c r="AI464" s="1"/>
      <c r="AQ464" s="1"/>
      <c r="AS464" s="1"/>
      <c r="AU464" s="1"/>
      <c r="AZ464" s="1"/>
      <c r="BA464" s="1"/>
      <c r="BB464" s="1"/>
      <c r="BD464" s="1"/>
      <c r="BG464" s="1"/>
    </row>
    <row r="465" spans="1:59">
      <c r="A465" s="11"/>
      <c r="B465" s="308"/>
      <c r="C465" s="11"/>
      <c r="D465" s="11"/>
      <c r="E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W465" s="11"/>
      <c r="X465" s="11"/>
      <c r="AC465" s="11"/>
      <c r="AD465" s="11"/>
      <c r="AE465" s="11"/>
      <c r="AG465" s="1"/>
      <c r="AI465" s="1"/>
      <c r="AQ465" s="1"/>
      <c r="AS465" s="1"/>
      <c r="AU465" s="1"/>
      <c r="AZ465" s="1"/>
      <c r="BA465" s="1"/>
      <c r="BB465" s="1"/>
      <c r="BD465" s="1"/>
      <c r="BG465" s="1"/>
    </row>
    <row r="466" spans="1:59">
      <c r="A466" s="11"/>
      <c r="B466" s="308"/>
      <c r="C466" s="11"/>
      <c r="D466" s="11"/>
      <c r="E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W466" s="11"/>
      <c r="X466" s="11"/>
      <c r="AC466" s="11"/>
      <c r="AD466" s="11"/>
      <c r="AE466" s="11"/>
      <c r="AG466" s="1"/>
      <c r="AI466" s="1"/>
      <c r="AQ466" s="1"/>
      <c r="AS466" s="1"/>
      <c r="AU466" s="1"/>
      <c r="AZ466" s="1"/>
      <c r="BA466" s="1"/>
      <c r="BB466" s="1"/>
      <c r="BD466" s="1"/>
      <c r="BG466" s="1"/>
    </row>
    <row r="467" spans="1:59">
      <c r="A467" s="11"/>
      <c r="B467" s="308"/>
      <c r="C467" s="11"/>
      <c r="D467" s="11"/>
      <c r="E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W467" s="11"/>
      <c r="X467" s="11"/>
      <c r="AC467" s="11"/>
      <c r="AD467" s="11"/>
      <c r="AE467" s="11"/>
      <c r="AG467" s="1"/>
      <c r="AI467" s="1"/>
      <c r="AQ467" s="1"/>
      <c r="AS467" s="1"/>
      <c r="AU467" s="1"/>
      <c r="AZ467" s="1"/>
      <c r="BA467" s="1"/>
      <c r="BB467" s="1"/>
      <c r="BD467" s="1"/>
      <c r="BG467" s="1"/>
    </row>
    <row r="468" spans="1:59">
      <c r="A468" s="11"/>
      <c r="B468" s="308"/>
      <c r="C468" s="11"/>
      <c r="D468" s="11"/>
      <c r="E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W468" s="11"/>
      <c r="X468" s="11"/>
      <c r="AC468" s="11"/>
      <c r="AD468" s="11"/>
      <c r="AE468" s="11"/>
      <c r="AG468" s="1"/>
      <c r="AI468" s="1"/>
      <c r="AQ468" s="1"/>
      <c r="AS468" s="1"/>
      <c r="AU468" s="1"/>
      <c r="AZ468" s="1"/>
      <c r="BA468" s="1"/>
      <c r="BB468" s="1"/>
      <c r="BD468" s="1"/>
      <c r="BG468" s="1"/>
    </row>
    <row r="469" spans="1:59">
      <c r="A469" s="11"/>
      <c r="B469" s="308"/>
      <c r="C469" s="11"/>
      <c r="D469" s="11"/>
      <c r="E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W469" s="11"/>
      <c r="X469" s="11"/>
      <c r="AC469" s="11"/>
      <c r="AD469" s="11"/>
      <c r="AE469" s="11"/>
      <c r="AG469" s="1"/>
      <c r="AI469" s="1"/>
      <c r="AQ469" s="1"/>
      <c r="AS469" s="1"/>
      <c r="AU469" s="1"/>
      <c r="AZ469" s="1"/>
      <c r="BA469" s="1"/>
      <c r="BB469" s="1"/>
      <c r="BD469" s="1"/>
      <c r="BG469" s="1"/>
    </row>
    <row r="470" spans="1:59">
      <c r="A470" s="11"/>
      <c r="B470" s="308"/>
      <c r="C470" s="11"/>
      <c r="D470" s="11"/>
      <c r="E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W470" s="11"/>
      <c r="X470" s="11"/>
      <c r="AC470" s="11"/>
      <c r="AD470" s="11"/>
      <c r="AE470" s="11"/>
      <c r="AG470" s="1"/>
      <c r="AI470" s="1"/>
      <c r="AQ470" s="1"/>
      <c r="AS470" s="1"/>
      <c r="AU470" s="1"/>
      <c r="AZ470" s="1"/>
      <c r="BA470" s="1"/>
      <c r="BB470" s="1"/>
      <c r="BD470" s="1"/>
      <c r="BG470" s="1"/>
    </row>
    <row r="471" spans="1:59">
      <c r="A471" s="11"/>
      <c r="B471" s="308"/>
      <c r="C471" s="11"/>
      <c r="D471" s="11"/>
      <c r="E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W471" s="11"/>
      <c r="X471" s="11"/>
      <c r="AC471" s="11"/>
      <c r="AD471" s="11"/>
      <c r="AE471" s="11"/>
      <c r="AG471" s="1"/>
      <c r="AI471" s="1"/>
      <c r="AQ471" s="1"/>
      <c r="AS471" s="1"/>
      <c r="AU471" s="1"/>
      <c r="AZ471" s="1"/>
      <c r="BA471" s="1"/>
      <c r="BB471" s="1"/>
      <c r="BD471" s="1"/>
      <c r="BG471" s="1"/>
    </row>
    <row r="472" spans="1:59">
      <c r="A472" s="11"/>
      <c r="B472" s="308"/>
      <c r="C472" s="11"/>
      <c r="D472" s="11"/>
      <c r="E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W472" s="11"/>
      <c r="X472" s="11"/>
      <c r="AC472" s="11"/>
      <c r="AD472" s="11"/>
      <c r="AE472" s="11"/>
      <c r="AG472" s="1"/>
      <c r="AI472" s="1"/>
      <c r="AQ472" s="1"/>
      <c r="AS472" s="1"/>
      <c r="AU472" s="1"/>
      <c r="AZ472" s="1"/>
      <c r="BA472" s="1"/>
      <c r="BB472" s="1"/>
      <c r="BD472" s="1"/>
      <c r="BG472" s="1"/>
    </row>
    <row r="473" spans="1:59">
      <c r="A473" s="11"/>
      <c r="B473" s="308"/>
      <c r="C473" s="11"/>
      <c r="D473" s="11"/>
      <c r="E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W473" s="11"/>
      <c r="X473" s="11"/>
      <c r="AC473" s="11"/>
      <c r="AD473" s="11"/>
      <c r="AE473" s="11"/>
      <c r="AG473" s="1"/>
      <c r="AI473" s="1"/>
      <c r="AQ473" s="1"/>
      <c r="AS473" s="1"/>
      <c r="AU473" s="1"/>
      <c r="AZ473" s="1"/>
      <c r="BA473" s="1"/>
      <c r="BB473" s="1"/>
      <c r="BD473" s="1"/>
      <c r="BG473" s="1"/>
    </row>
    <row r="474" spans="1:59">
      <c r="A474" s="11"/>
      <c r="B474" s="308"/>
      <c r="C474" s="11"/>
      <c r="D474" s="11"/>
      <c r="E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W474" s="11"/>
      <c r="X474" s="11"/>
      <c r="AC474" s="11"/>
      <c r="AD474" s="11"/>
      <c r="AE474" s="11"/>
      <c r="AG474" s="1"/>
      <c r="AI474" s="1"/>
      <c r="AQ474" s="1"/>
      <c r="AS474" s="1"/>
      <c r="AU474" s="1"/>
      <c r="AZ474" s="1"/>
      <c r="BA474" s="1"/>
      <c r="BB474" s="1"/>
      <c r="BD474" s="1"/>
      <c r="BG474" s="1"/>
    </row>
    <row r="475" spans="1:59">
      <c r="A475" s="11"/>
      <c r="B475" s="308"/>
      <c r="C475" s="11"/>
      <c r="D475" s="11"/>
      <c r="E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W475" s="11"/>
      <c r="X475" s="11"/>
      <c r="AC475" s="11"/>
      <c r="AD475" s="11"/>
      <c r="AE475" s="11"/>
      <c r="AG475" s="1"/>
      <c r="AI475" s="1"/>
      <c r="AQ475" s="1"/>
      <c r="AS475" s="1"/>
      <c r="AU475" s="1"/>
      <c r="AZ475" s="1"/>
      <c r="BA475" s="1"/>
      <c r="BB475" s="1"/>
      <c r="BD475" s="1"/>
      <c r="BG475" s="1"/>
    </row>
    <row r="476" spans="1:59">
      <c r="A476" s="11"/>
      <c r="B476" s="308"/>
      <c r="C476" s="11"/>
      <c r="D476" s="11"/>
      <c r="E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W476" s="11"/>
      <c r="X476" s="11"/>
      <c r="AC476" s="11"/>
      <c r="AD476" s="11"/>
      <c r="AE476" s="11"/>
      <c r="AG476" s="1"/>
      <c r="AI476" s="1"/>
      <c r="AQ476" s="1"/>
      <c r="AS476" s="1"/>
      <c r="AU476" s="1"/>
      <c r="AZ476" s="1"/>
      <c r="BA476" s="1"/>
      <c r="BB476" s="1"/>
      <c r="BD476" s="1"/>
      <c r="BG476" s="1"/>
    </row>
    <row r="477" spans="1:59">
      <c r="A477" s="11"/>
      <c r="B477" s="308"/>
      <c r="C477" s="11"/>
      <c r="D477" s="11"/>
      <c r="E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W477" s="11"/>
      <c r="X477" s="11"/>
      <c r="AC477" s="11"/>
      <c r="AD477" s="11"/>
      <c r="AE477" s="11"/>
      <c r="AG477" s="1"/>
      <c r="AI477" s="1"/>
      <c r="AQ477" s="1"/>
      <c r="AS477" s="1"/>
      <c r="AU477" s="1"/>
      <c r="AZ477" s="1"/>
      <c r="BA477" s="1"/>
      <c r="BB477" s="1"/>
      <c r="BD477" s="1"/>
      <c r="BG477" s="1"/>
    </row>
    <row r="478" spans="1:59">
      <c r="A478" s="11"/>
      <c r="B478" s="308"/>
      <c r="C478" s="11"/>
      <c r="D478" s="11"/>
      <c r="E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W478" s="11"/>
      <c r="X478" s="11"/>
      <c r="AC478" s="11"/>
      <c r="AD478" s="11"/>
      <c r="AE478" s="11"/>
      <c r="AG478" s="1"/>
      <c r="AI478" s="1"/>
      <c r="AQ478" s="1"/>
      <c r="AS478" s="1"/>
      <c r="AU478" s="1"/>
      <c r="AZ478" s="1"/>
      <c r="BA478" s="1"/>
      <c r="BB478" s="1"/>
      <c r="BD478" s="1"/>
      <c r="BG478" s="1"/>
    </row>
    <row r="479" spans="1:59">
      <c r="A479" s="11"/>
      <c r="B479" s="308"/>
      <c r="C479" s="11"/>
      <c r="D479" s="11"/>
      <c r="E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W479" s="11"/>
      <c r="X479" s="11"/>
      <c r="AC479" s="11"/>
      <c r="AD479" s="11"/>
      <c r="AE479" s="11"/>
      <c r="AG479" s="1"/>
      <c r="AI479" s="1"/>
      <c r="AQ479" s="1"/>
      <c r="AS479" s="1"/>
      <c r="AU479" s="1"/>
      <c r="AZ479" s="1"/>
      <c r="BA479" s="1"/>
      <c r="BB479" s="1"/>
      <c r="BD479" s="1"/>
      <c r="BG479" s="1"/>
    </row>
    <row r="480" spans="1:59">
      <c r="A480" s="11"/>
      <c r="B480" s="308"/>
      <c r="C480" s="11"/>
      <c r="D480" s="11"/>
      <c r="E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W480" s="11"/>
      <c r="X480" s="11"/>
      <c r="AC480" s="11"/>
      <c r="AD480" s="11"/>
      <c r="AE480" s="11"/>
      <c r="AG480" s="1"/>
      <c r="AI480" s="1"/>
      <c r="AQ480" s="1"/>
      <c r="AS480" s="1"/>
      <c r="AU480" s="1"/>
      <c r="AZ480" s="1"/>
      <c r="BA480" s="1"/>
      <c r="BB480" s="1"/>
      <c r="BD480" s="1"/>
      <c r="BG480" s="1"/>
    </row>
    <row r="481" spans="1:59">
      <c r="A481" s="11"/>
      <c r="B481" s="308"/>
      <c r="C481" s="11"/>
      <c r="D481" s="11"/>
      <c r="E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W481" s="11"/>
      <c r="X481" s="11"/>
      <c r="AC481" s="11"/>
      <c r="AD481" s="11"/>
      <c r="AE481" s="11"/>
      <c r="AG481" s="1"/>
      <c r="AI481" s="1"/>
      <c r="AQ481" s="1"/>
      <c r="AS481" s="1"/>
      <c r="AU481" s="1"/>
      <c r="AZ481" s="1"/>
      <c r="BA481" s="1"/>
      <c r="BB481" s="1"/>
      <c r="BD481" s="1"/>
      <c r="BG481" s="1"/>
    </row>
    <row r="482" spans="1:59">
      <c r="A482" s="11"/>
      <c r="B482" s="308"/>
      <c r="C482" s="11"/>
      <c r="D482" s="11"/>
      <c r="E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W482" s="11"/>
      <c r="X482" s="11"/>
      <c r="AC482" s="11"/>
      <c r="AD482" s="11"/>
      <c r="AE482" s="11"/>
      <c r="AG482" s="1"/>
      <c r="AI482" s="1"/>
      <c r="AQ482" s="1"/>
      <c r="AS482" s="1"/>
      <c r="AU482" s="1"/>
      <c r="AZ482" s="1"/>
      <c r="BA482" s="1"/>
      <c r="BB482" s="1"/>
      <c r="BD482" s="1"/>
      <c r="BG482" s="1"/>
    </row>
    <row r="483" spans="1:59">
      <c r="A483" s="11"/>
      <c r="B483" s="308"/>
      <c r="C483" s="11"/>
      <c r="D483" s="11"/>
      <c r="E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W483" s="11"/>
      <c r="X483" s="11"/>
      <c r="AC483" s="11"/>
      <c r="AD483" s="11"/>
      <c r="AE483" s="11"/>
      <c r="AG483" s="1"/>
      <c r="AI483" s="1"/>
      <c r="AQ483" s="1"/>
      <c r="AS483" s="1"/>
      <c r="AU483" s="1"/>
      <c r="AZ483" s="1"/>
      <c r="BA483" s="1"/>
      <c r="BB483" s="1"/>
      <c r="BD483" s="1"/>
      <c r="BG483" s="1"/>
    </row>
    <row r="484" spans="1:59">
      <c r="A484" s="11"/>
      <c r="B484" s="308"/>
      <c r="C484" s="11"/>
      <c r="D484" s="11"/>
      <c r="E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W484" s="11"/>
      <c r="X484" s="11"/>
      <c r="AC484" s="11"/>
      <c r="AD484" s="11"/>
      <c r="AE484" s="11"/>
      <c r="AG484" s="1"/>
      <c r="AI484" s="1"/>
      <c r="AQ484" s="1"/>
      <c r="AS484" s="1"/>
      <c r="AU484" s="1"/>
      <c r="AZ484" s="1"/>
      <c r="BA484" s="1"/>
      <c r="BB484" s="1"/>
      <c r="BD484" s="1"/>
      <c r="BG484" s="1"/>
    </row>
    <row r="485" spans="1:59">
      <c r="A485" s="11"/>
      <c r="B485" s="308"/>
      <c r="C485" s="11"/>
      <c r="D485" s="11"/>
      <c r="E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W485" s="11"/>
      <c r="X485" s="11"/>
      <c r="AC485" s="11"/>
      <c r="AD485" s="11"/>
      <c r="AE485" s="11"/>
      <c r="AG485" s="1"/>
      <c r="AI485" s="1"/>
      <c r="AQ485" s="1"/>
      <c r="AS485" s="1"/>
      <c r="AU485" s="1"/>
      <c r="AZ485" s="1"/>
      <c r="BA485" s="1"/>
      <c r="BB485" s="1"/>
      <c r="BD485" s="1"/>
      <c r="BG485" s="1"/>
    </row>
    <row r="486" spans="1:59">
      <c r="A486" s="11"/>
      <c r="B486" s="308"/>
      <c r="C486" s="11"/>
      <c r="D486" s="11"/>
      <c r="E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W486" s="11"/>
      <c r="X486" s="11"/>
      <c r="AC486" s="11"/>
      <c r="AD486" s="11"/>
      <c r="AE486" s="11"/>
      <c r="AG486" s="1"/>
      <c r="AI486" s="1"/>
      <c r="AQ486" s="1"/>
      <c r="AS486" s="1"/>
      <c r="AU486" s="1"/>
      <c r="AZ486" s="1"/>
      <c r="BA486" s="1"/>
      <c r="BB486" s="1"/>
      <c r="BD486" s="1"/>
      <c r="BG486" s="1"/>
    </row>
    <row r="487" spans="1:59">
      <c r="A487" s="11"/>
      <c r="B487" s="308"/>
      <c r="C487" s="11"/>
      <c r="D487" s="11"/>
      <c r="E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W487" s="11"/>
      <c r="X487" s="11"/>
      <c r="AC487" s="11"/>
      <c r="AD487" s="11"/>
      <c r="AE487" s="11"/>
      <c r="AG487" s="1"/>
      <c r="AI487" s="1"/>
      <c r="AQ487" s="1"/>
      <c r="AS487" s="1"/>
      <c r="AU487" s="1"/>
      <c r="AZ487" s="1"/>
      <c r="BA487" s="1"/>
      <c r="BB487" s="1"/>
      <c r="BD487" s="1"/>
      <c r="BG487" s="1"/>
    </row>
    <row r="488" spans="1:59">
      <c r="A488" s="11"/>
      <c r="B488" s="308"/>
      <c r="C488" s="11"/>
      <c r="D488" s="11"/>
      <c r="E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W488" s="11"/>
      <c r="X488" s="11"/>
      <c r="AC488" s="11"/>
      <c r="AD488" s="11"/>
      <c r="AE488" s="11"/>
      <c r="AG488" s="1"/>
      <c r="AI488" s="1"/>
      <c r="AQ488" s="1"/>
      <c r="AS488" s="1"/>
      <c r="AU488" s="1"/>
      <c r="AZ488" s="1"/>
      <c r="BA488" s="1"/>
      <c r="BB488" s="1"/>
      <c r="BD488" s="1"/>
      <c r="BG488" s="1"/>
    </row>
    <row r="489" spans="1:59">
      <c r="A489" s="11"/>
      <c r="B489" s="308"/>
      <c r="C489" s="11"/>
      <c r="D489" s="11"/>
      <c r="E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W489" s="11"/>
      <c r="X489" s="11"/>
      <c r="AC489" s="11"/>
      <c r="AD489" s="11"/>
      <c r="AE489" s="11"/>
      <c r="AG489" s="1"/>
      <c r="AI489" s="1"/>
      <c r="AQ489" s="1"/>
      <c r="AS489" s="1"/>
      <c r="AU489" s="1"/>
      <c r="AZ489" s="1"/>
      <c r="BA489" s="1"/>
      <c r="BB489" s="1"/>
      <c r="BD489" s="1"/>
      <c r="BG489" s="1"/>
    </row>
    <row r="490" spans="1:59">
      <c r="A490" s="11"/>
      <c r="B490" s="308"/>
      <c r="C490" s="11"/>
      <c r="D490" s="11"/>
      <c r="E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W490" s="11"/>
      <c r="X490" s="11"/>
      <c r="AC490" s="11"/>
      <c r="AD490" s="11"/>
      <c r="AE490" s="11"/>
      <c r="AG490" s="1"/>
      <c r="AI490" s="1"/>
      <c r="AQ490" s="1"/>
      <c r="AS490" s="1"/>
      <c r="AU490" s="1"/>
      <c r="AZ490" s="1"/>
      <c r="BA490" s="1"/>
      <c r="BB490" s="1"/>
      <c r="BD490" s="1"/>
      <c r="BG490" s="1"/>
    </row>
    <row r="491" spans="1:59">
      <c r="A491" s="11"/>
      <c r="B491" s="308"/>
      <c r="C491" s="11"/>
      <c r="D491" s="11"/>
      <c r="E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W491" s="11"/>
      <c r="X491" s="11"/>
      <c r="AC491" s="11"/>
      <c r="AD491" s="11"/>
      <c r="AE491" s="11"/>
      <c r="AG491" s="1"/>
      <c r="AI491" s="1"/>
      <c r="AQ491" s="1"/>
      <c r="AS491" s="1"/>
      <c r="AU491" s="1"/>
      <c r="AZ491" s="1"/>
      <c r="BA491" s="1"/>
      <c r="BB491" s="1"/>
      <c r="BD491" s="1"/>
      <c r="BG491" s="1"/>
    </row>
    <row r="492" spans="1:59">
      <c r="A492" s="11"/>
      <c r="B492" s="308"/>
      <c r="C492" s="11"/>
      <c r="D492" s="11"/>
      <c r="E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W492" s="11"/>
      <c r="X492" s="11"/>
      <c r="AC492" s="11"/>
      <c r="AD492" s="11"/>
      <c r="AE492" s="11"/>
      <c r="AG492" s="1"/>
      <c r="AI492" s="1"/>
      <c r="AQ492" s="1"/>
      <c r="AS492" s="1"/>
      <c r="AU492" s="1"/>
      <c r="AZ492" s="1"/>
      <c r="BA492" s="1"/>
      <c r="BB492" s="1"/>
      <c r="BD492" s="1"/>
      <c r="BG492" s="1"/>
    </row>
    <row r="493" spans="1:59">
      <c r="A493" s="11"/>
      <c r="B493" s="308"/>
      <c r="C493" s="11"/>
      <c r="D493" s="11"/>
      <c r="E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W493" s="11"/>
      <c r="X493" s="11"/>
      <c r="AC493" s="11"/>
      <c r="AD493" s="11"/>
      <c r="AE493" s="11"/>
      <c r="AG493" s="1"/>
      <c r="AI493" s="1"/>
      <c r="AQ493" s="1"/>
      <c r="AS493" s="1"/>
      <c r="AU493" s="1"/>
      <c r="AZ493" s="1"/>
      <c r="BA493" s="1"/>
      <c r="BB493" s="1"/>
      <c r="BD493" s="1"/>
      <c r="BG493" s="1"/>
    </row>
    <row r="494" spans="1:59">
      <c r="A494" s="11"/>
      <c r="B494" s="308"/>
      <c r="C494" s="11"/>
      <c r="D494" s="11"/>
      <c r="E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W494" s="11"/>
      <c r="X494" s="11"/>
      <c r="AC494" s="11"/>
      <c r="AD494" s="11"/>
      <c r="AE494" s="11"/>
      <c r="AG494" s="1"/>
      <c r="AI494" s="1"/>
      <c r="AQ494" s="1"/>
      <c r="AS494" s="1"/>
      <c r="AU494" s="1"/>
      <c r="AZ494" s="1"/>
      <c r="BA494" s="1"/>
      <c r="BB494" s="1"/>
      <c r="BD494" s="1"/>
      <c r="BG494" s="1"/>
    </row>
    <row r="495" spans="1:59">
      <c r="A495" s="11"/>
      <c r="B495" s="308"/>
      <c r="C495" s="11"/>
      <c r="D495" s="11"/>
      <c r="E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W495" s="11"/>
      <c r="X495" s="11"/>
      <c r="AC495" s="11"/>
      <c r="AD495" s="11"/>
      <c r="AE495" s="11"/>
      <c r="AG495" s="1"/>
      <c r="AI495" s="1"/>
      <c r="AQ495" s="1"/>
      <c r="AS495" s="1"/>
      <c r="AU495" s="1"/>
      <c r="AZ495" s="1"/>
      <c r="BA495" s="1"/>
      <c r="BB495" s="1"/>
      <c r="BD495" s="1"/>
      <c r="BG495" s="1"/>
    </row>
    <row r="496" spans="1:59">
      <c r="A496" s="11"/>
      <c r="B496" s="308"/>
      <c r="C496" s="11"/>
      <c r="D496" s="11"/>
      <c r="E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W496" s="11"/>
      <c r="X496" s="11"/>
      <c r="AC496" s="11"/>
      <c r="AD496" s="11"/>
      <c r="AE496" s="11"/>
      <c r="AG496" s="1"/>
      <c r="AI496" s="1"/>
      <c r="AQ496" s="1"/>
      <c r="AS496" s="1"/>
      <c r="AU496" s="1"/>
      <c r="AZ496" s="1"/>
      <c r="BA496" s="1"/>
      <c r="BB496" s="1"/>
      <c r="BD496" s="1"/>
      <c r="BG496" s="1"/>
    </row>
    <row r="497" spans="1:59">
      <c r="A497" s="11"/>
      <c r="B497" s="308"/>
      <c r="C497" s="11"/>
      <c r="D497" s="11"/>
      <c r="E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W497" s="11"/>
      <c r="X497" s="11"/>
      <c r="AC497" s="11"/>
      <c r="AD497" s="11"/>
      <c r="AE497" s="11"/>
      <c r="AG497" s="1"/>
      <c r="AI497" s="1"/>
      <c r="AQ497" s="1"/>
      <c r="AS497" s="1"/>
      <c r="AU497" s="1"/>
      <c r="AZ497" s="1"/>
      <c r="BA497" s="1"/>
      <c r="BB497" s="1"/>
      <c r="BD497" s="1"/>
      <c r="BG497" s="1"/>
    </row>
    <row r="498" spans="1:59">
      <c r="A498" s="11"/>
      <c r="B498" s="308"/>
      <c r="C498" s="11"/>
      <c r="D498" s="11"/>
      <c r="E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W498" s="11"/>
      <c r="X498" s="11"/>
      <c r="AC498" s="11"/>
      <c r="AD498" s="11"/>
      <c r="AE498" s="11"/>
      <c r="AG498" s="1"/>
      <c r="AI498" s="1"/>
      <c r="AQ498" s="1"/>
      <c r="AS498" s="1"/>
      <c r="AU498" s="1"/>
      <c r="AZ498" s="1"/>
      <c r="BA498" s="1"/>
      <c r="BB498" s="1"/>
      <c r="BD498" s="1"/>
      <c r="BG498" s="1"/>
    </row>
    <row r="499" spans="1:59">
      <c r="A499" s="11"/>
      <c r="B499" s="308"/>
      <c r="C499" s="11"/>
      <c r="D499" s="11"/>
      <c r="E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W499" s="11"/>
      <c r="X499" s="11"/>
      <c r="AC499" s="11"/>
      <c r="AD499" s="11"/>
      <c r="AE499" s="11"/>
      <c r="AG499" s="1"/>
      <c r="AI499" s="1"/>
      <c r="AQ499" s="1"/>
      <c r="AS499" s="1"/>
      <c r="AU499" s="1"/>
      <c r="AZ499" s="1"/>
      <c r="BA499" s="1"/>
      <c r="BB499" s="1"/>
      <c r="BD499" s="1"/>
      <c r="BG499" s="1"/>
    </row>
    <row r="500" spans="1:59">
      <c r="A500" s="11"/>
      <c r="B500" s="308"/>
      <c r="C500" s="11"/>
      <c r="D500" s="11"/>
      <c r="E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W500" s="11"/>
      <c r="X500" s="11"/>
      <c r="AC500" s="11"/>
      <c r="AD500" s="11"/>
      <c r="AE500" s="11"/>
      <c r="AG500" s="1"/>
      <c r="AI500" s="1"/>
      <c r="AQ500" s="1"/>
      <c r="AS500" s="1"/>
      <c r="AU500" s="1"/>
      <c r="AZ500" s="1"/>
      <c r="BA500" s="1"/>
      <c r="BB500" s="1"/>
      <c r="BD500" s="1"/>
      <c r="BG500" s="1"/>
    </row>
    <row r="501" spans="1:59">
      <c r="A501" s="11"/>
      <c r="B501" s="308"/>
      <c r="C501" s="11"/>
      <c r="D501" s="11"/>
      <c r="E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W501" s="11"/>
      <c r="X501" s="11"/>
      <c r="AC501" s="11"/>
      <c r="AD501" s="11"/>
      <c r="AE501" s="11"/>
      <c r="AG501" s="1"/>
      <c r="AI501" s="1"/>
      <c r="AQ501" s="1"/>
      <c r="AS501" s="1"/>
      <c r="AU501" s="1"/>
      <c r="AZ501" s="1"/>
      <c r="BA501" s="1"/>
      <c r="BB501" s="1"/>
      <c r="BD501" s="1"/>
      <c r="BG501" s="1"/>
    </row>
    <row r="502" spans="1:59">
      <c r="A502" s="11"/>
      <c r="B502" s="308"/>
      <c r="C502" s="11"/>
      <c r="D502" s="11"/>
      <c r="E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W502" s="11"/>
      <c r="X502" s="11"/>
      <c r="AC502" s="11"/>
      <c r="AD502" s="11"/>
      <c r="AE502" s="11"/>
      <c r="AG502" s="1"/>
      <c r="AI502" s="1"/>
      <c r="AQ502" s="1"/>
      <c r="AS502" s="1"/>
      <c r="AU502" s="1"/>
      <c r="AZ502" s="1"/>
      <c r="BA502" s="1"/>
      <c r="BB502" s="1"/>
      <c r="BD502" s="1"/>
      <c r="BG502" s="1"/>
    </row>
    <row r="503" spans="1:59">
      <c r="A503" s="11"/>
      <c r="B503" s="308"/>
      <c r="C503" s="11"/>
      <c r="D503" s="11"/>
      <c r="E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W503" s="11"/>
      <c r="X503" s="11"/>
      <c r="AC503" s="11"/>
      <c r="AD503" s="11"/>
      <c r="AE503" s="11"/>
      <c r="AG503" s="1"/>
      <c r="AI503" s="1"/>
      <c r="AQ503" s="1"/>
      <c r="AS503" s="1"/>
      <c r="AU503" s="1"/>
      <c r="AZ503" s="1"/>
      <c r="BA503" s="1"/>
      <c r="BB503" s="1"/>
      <c r="BD503" s="1"/>
      <c r="BG503" s="1"/>
    </row>
    <row r="504" spans="1:59">
      <c r="A504" s="11"/>
      <c r="B504" s="308"/>
      <c r="C504" s="11"/>
      <c r="D504" s="11"/>
      <c r="E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W504" s="11"/>
      <c r="X504" s="11"/>
      <c r="AC504" s="11"/>
      <c r="AD504" s="11"/>
      <c r="AE504" s="11"/>
      <c r="AG504" s="1"/>
      <c r="AI504" s="1"/>
      <c r="AQ504" s="1"/>
      <c r="AS504" s="1"/>
      <c r="AU504" s="1"/>
      <c r="AZ504" s="1"/>
      <c r="BA504" s="1"/>
      <c r="BB504" s="1"/>
      <c r="BD504" s="1"/>
      <c r="BG504" s="1"/>
    </row>
    <row r="505" spans="1:59">
      <c r="A505" s="11"/>
      <c r="B505" s="308"/>
      <c r="C505" s="11"/>
      <c r="D505" s="11"/>
      <c r="E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W505" s="11"/>
      <c r="X505" s="11"/>
      <c r="AC505" s="11"/>
      <c r="AD505" s="11"/>
      <c r="AE505" s="11"/>
      <c r="AG505" s="1"/>
      <c r="AI505" s="1"/>
      <c r="AQ505" s="1"/>
      <c r="AS505" s="1"/>
      <c r="AU505" s="1"/>
      <c r="AZ505" s="1"/>
      <c r="BA505" s="1"/>
      <c r="BB505" s="1"/>
      <c r="BD505" s="1"/>
      <c r="BG505" s="1"/>
    </row>
    <row r="506" spans="1:59">
      <c r="A506" s="11"/>
      <c r="B506" s="308"/>
      <c r="C506" s="11"/>
      <c r="D506" s="11"/>
      <c r="E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W506" s="11"/>
      <c r="X506" s="11"/>
      <c r="AC506" s="11"/>
      <c r="AD506" s="11"/>
      <c r="AE506" s="11"/>
      <c r="AG506" s="1"/>
      <c r="AI506" s="1"/>
      <c r="AQ506" s="1"/>
      <c r="AS506" s="1"/>
      <c r="AU506" s="1"/>
      <c r="AZ506" s="1"/>
      <c r="BA506" s="1"/>
      <c r="BB506" s="1"/>
      <c r="BD506" s="1"/>
      <c r="BG506" s="1"/>
    </row>
    <row r="507" spans="1:59">
      <c r="A507" s="11"/>
      <c r="B507" s="308"/>
      <c r="C507" s="11"/>
      <c r="D507" s="11"/>
      <c r="E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W507" s="11"/>
      <c r="X507" s="11"/>
      <c r="AC507" s="11"/>
      <c r="AD507" s="11"/>
      <c r="AE507" s="11"/>
      <c r="AG507" s="1"/>
      <c r="AI507" s="1"/>
      <c r="AQ507" s="1"/>
      <c r="AS507" s="1"/>
      <c r="AU507" s="1"/>
      <c r="AZ507" s="1"/>
      <c r="BA507" s="1"/>
      <c r="BB507" s="1"/>
      <c r="BD507" s="1"/>
      <c r="BG507" s="1"/>
    </row>
    <row r="508" spans="1:59">
      <c r="A508" s="11"/>
      <c r="B508" s="308"/>
      <c r="C508" s="11"/>
      <c r="D508" s="11"/>
      <c r="E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W508" s="11"/>
      <c r="X508" s="11"/>
      <c r="AC508" s="11"/>
      <c r="AD508" s="11"/>
      <c r="AE508" s="11"/>
      <c r="AG508" s="1"/>
      <c r="AI508" s="1"/>
      <c r="AQ508" s="1"/>
      <c r="AS508" s="1"/>
      <c r="AU508" s="1"/>
      <c r="AZ508" s="1"/>
      <c r="BA508" s="1"/>
      <c r="BB508" s="1"/>
      <c r="BD508" s="1"/>
      <c r="BG508" s="1"/>
    </row>
    <row r="509" spans="1:59">
      <c r="A509" s="11"/>
      <c r="B509" s="308"/>
      <c r="C509" s="11"/>
      <c r="D509" s="11"/>
      <c r="E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W509" s="11"/>
      <c r="X509" s="11"/>
      <c r="AC509" s="11"/>
      <c r="AD509" s="11"/>
      <c r="AE509" s="11"/>
      <c r="AG509" s="1"/>
      <c r="AI509" s="1"/>
      <c r="AQ509" s="1"/>
      <c r="AS509" s="1"/>
      <c r="AU509" s="1"/>
      <c r="AZ509" s="1"/>
      <c r="BA509" s="1"/>
      <c r="BB509" s="1"/>
      <c r="BD509" s="1"/>
      <c r="BG509" s="1"/>
    </row>
    <row r="510" spans="1:59">
      <c r="A510" s="11"/>
      <c r="B510" s="308"/>
      <c r="C510" s="11"/>
      <c r="D510" s="11"/>
      <c r="E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W510" s="11"/>
      <c r="X510" s="11"/>
      <c r="AC510" s="11"/>
      <c r="AD510" s="11"/>
      <c r="AE510" s="11"/>
      <c r="AG510" s="1"/>
      <c r="AI510" s="1"/>
      <c r="AQ510" s="1"/>
      <c r="AS510" s="1"/>
      <c r="AU510" s="1"/>
      <c r="AZ510" s="1"/>
      <c r="BA510" s="1"/>
      <c r="BB510" s="1"/>
      <c r="BD510" s="1"/>
      <c r="BG510" s="1"/>
    </row>
    <row r="511" spans="1:59">
      <c r="A511" s="11"/>
      <c r="B511" s="308"/>
      <c r="C511" s="11"/>
      <c r="D511" s="11"/>
      <c r="E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W511" s="11"/>
      <c r="X511" s="11"/>
      <c r="AC511" s="11"/>
      <c r="AD511" s="11"/>
      <c r="AE511" s="11"/>
      <c r="AG511" s="1"/>
      <c r="AI511" s="1"/>
      <c r="AQ511" s="1"/>
      <c r="AS511" s="1"/>
      <c r="AU511" s="1"/>
      <c r="AZ511" s="1"/>
      <c r="BA511" s="1"/>
      <c r="BB511" s="1"/>
      <c r="BD511" s="1"/>
      <c r="BG511" s="1"/>
    </row>
    <row r="512" spans="1:59">
      <c r="A512" s="11"/>
      <c r="B512" s="308"/>
      <c r="C512" s="11"/>
      <c r="D512" s="11"/>
      <c r="E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W512" s="11"/>
      <c r="X512" s="11"/>
      <c r="AC512" s="11"/>
      <c r="AD512" s="11"/>
      <c r="AE512" s="11"/>
      <c r="AG512" s="1"/>
      <c r="AI512" s="1"/>
      <c r="AQ512" s="1"/>
      <c r="AS512" s="1"/>
      <c r="AU512" s="1"/>
      <c r="AZ512" s="1"/>
      <c r="BA512" s="1"/>
      <c r="BB512" s="1"/>
      <c r="BD512" s="1"/>
      <c r="BG512" s="1"/>
    </row>
    <row r="513" spans="1:59">
      <c r="A513" s="11"/>
      <c r="B513" s="308"/>
      <c r="C513" s="11"/>
      <c r="D513" s="11"/>
      <c r="E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W513" s="11"/>
      <c r="X513" s="11"/>
      <c r="AC513" s="11"/>
      <c r="AD513" s="11"/>
      <c r="AE513" s="11"/>
      <c r="AG513" s="1"/>
      <c r="AI513" s="1"/>
      <c r="AQ513" s="1"/>
      <c r="AS513" s="1"/>
      <c r="AU513" s="1"/>
      <c r="AZ513" s="1"/>
      <c r="BA513" s="1"/>
      <c r="BB513" s="1"/>
      <c r="BD513" s="1"/>
      <c r="BG513" s="1"/>
    </row>
    <row r="514" spans="1:59">
      <c r="A514" s="11"/>
      <c r="B514" s="308"/>
      <c r="C514" s="11"/>
      <c r="D514" s="11"/>
      <c r="E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W514" s="11"/>
      <c r="X514" s="11"/>
      <c r="AC514" s="11"/>
      <c r="AD514" s="11"/>
      <c r="AE514" s="11"/>
      <c r="AG514" s="1"/>
      <c r="AI514" s="1"/>
      <c r="AQ514" s="1"/>
      <c r="AS514" s="1"/>
      <c r="AU514" s="1"/>
      <c r="AZ514" s="1"/>
      <c r="BA514" s="1"/>
      <c r="BB514" s="1"/>
      <c r="BD514" s="1"/>
      <c r="BG514" s="1"/>
    </row>
    <row r="515" spans="1:59">
      <c r="A515" s="11"/>
      <c r="B515" s="308"/>
      <c r="C515" s="11"/>
      <c r="D515" s="11"/>
      <c r="E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W515" s="11"/>
      <c r="X515" s="11"/>
      <c r="AC515" s="11"/>
      <c r="AD515" s="11"/>
      <c r="AE515" s="11"/>
      <c r="AG515" s="1"/>
      <c r="AI515" s="1"/>
      <c r="AQ515" s="1"/>
      <c r="AS515" s="1"/>
      <c r="AU515" s="1"/>
      <c r="AZ515" s="1"/>
      <c r="BA515" s="1"/>
      <c r="BB515" s="1"/>
      <c r="BD515" s="1"/>
      <c r="BG515" s="1"/>
    </row>
    <row r="516" spans="1:59">
      <c r="A516" s="11"/>
      <c r="B516" s="308"/>
      <c r="C516" s="11"/>
      <c r="D516" s="11"/>
      <c r="E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W516" s="11"/>
      <c r="X516" s="11"/>
      <c r="AC516" s="11"/>
      <c r="AD516" s="11"/>
      <c r="AE516" s="11"/>
      <c r="AG516" s="1"/>
      <c r="AI516" s="1"/>
      <c r="AQ516" s="1"/>
      <c r="AS516" s="1"/>
      <c r="AU516" s="1"/>
      <c r="AZ516" s="1"/>
      <c r="BA516" s="1"/>
      <c r="BB516" s="1"/>
      <c r="BD516" s="1"/>
      <c r="BG516" s="1"/>
    </row>
    <row r="517" spans="1:59">
      <c r="A517" s="11"/>
      <c r="B517" s="308"/>
      <c r="C517" s="11"/>
      <c r="D517" s="11"/>
      <c r="E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W517" s="11"/>
      <c r="X517" s="11"/>
      <c r="AC517" s="11"/>
      <c r="AD517" s="11"/>
      <c r="AE517" s="11"/>
      <c r="AG517" s="1"/>
      <c r="AI517" s="1"/>
      <c r="AQ517" s="1"/>
      <c r="AS517" s="1"/>
      <c r="AU517" s="1"/>
      <c r="AZ517" s="1"/>
      <c r="BA517" s="1"/>
      <c r="BB517" s="1"/>
      <c r="BD517" s="1"/>
      <c r="BG517" s="1"/>
    </row>
    <row r="518" spans="1:59">
      <c r="A518" s="11"/>
      <c r="B518" s="308"/>
      <c r="C518" s="11"/>
      <c r="D518" s="11"/>
      <c r="E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W518" s="11"/>
      <c r="X518" s="11"/>
      <c r="AC518" s="11"/>
      <c r="AD518" s="11"/>
      <c r="AE518" s="11"/>
      <c r="AG518" s="1"/>
      <c r="AI518" s="1"/>
      <c r="AQ518" s="1"/>
      <c r="AS518" s="1"/>
      <c r="AU518" s="1"/>
      <c r="AZ518" s="1"/>
      <c r="BA518" s="1"/>
      <c r="BB518" s="1"/>
      <c r="BD518" s="1"/>
      <c r="BG518" s="1"/>
    </row>
    <row r="519" spans="1:59">
      <c r="A519" s="11"/>
      <c r="B519" s="308"/>
      <c r="C519" s="11"/>
      <c r="D519" s="11"/>
      <c r="E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W519" s="11"/>
      <c r="X519" s="11"/>
      <c r="AC519" s="11"/>
      <c r="AD519" s="11"/>
      <c r="AE519" s="11"/>
      <c r="AG519" s="1"/>
      <c r="AI519" s="1"/>
      <c r="AQ519" s="1"/>
      <c r="AS519" s="1"/>
      <c r="AU519" s="1"/>
      <c r="AZ519" s="1"/>
      <c r="BA519" s="1"/>
      <c r="BB519" s="1"/>
      <c r="BD519" s="1"/>
      <c r="BG519" s="1"/>
    </row>
    <row r="520" spans="1:59">
      <c r="A520" s="11"/>
      <c r="B520" s="308"/>
      <c r="C520" s="11"/>
      <c r="D520" s="11"/>
      <c r="E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W520" s="11"/>
      <c r="X520" s="11"/>
      <c r="AC520" s="11"/>
      <c r="AD520" s="11"/>
      <c r="AE520" s="11"/>
      <c r="AG520" s="1"/>
      <c r="AI520" s="1"/>
      <c r="AQ520" s="1"/>
      <c r="AS520" s="1"/>
      <c r="AU520" s="1"/>
      <c r="AZ520" s="1"/>
      <c r="BA520" s="1"/>
      <c r="BB520" s="1"/>
      <c r="BD520" s="1"/>
      <c r="BG520" s="1"/>
    </row>
    <row r="521" spans="1:59">
      <c r="A521" s="11"/>
      <c r="B521" s="308"/>
      <c r="C521" s="11"/>
      <c r="D521" s="11"/>
      <c r="E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W521" s="11"/>
      <c r="X521" s="11"/>
      <c r="AC521" s="11"/>
      <c r="AD521" s="11"/>
      <c r="AE521" s="11"/>
      <c r="AG521" s="1"/>
      <c r="AI521" s="1"/>
      <c r="AQ521" s="1"/>
      <c r="AS521" s="1"/>
      <c r="AU521" s="1"/>
      <c r="AZ521" s="1"/>
      <c r="BA521" s="1"/>
      <c r="BB521" s="1"/>
      <c r="BD521" s="1"/>
      <c r="BG521" s="1"/>
    </row>
    <row r="522" spans="1:59">
      <c r="A522" s="11"/>
      <c r="B522" s="308"/>
      <c r="C522" s="11"/>
      <c r="D522" s="11"/>
      <c r="E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W522" s="11"/>
      <c r="X522" s="11"/>
      <c r="AC522" s="11"/>
      <c r="AD522" s="11"/>
      <c r="AE522" s="11"/>
      <c r="AG522" s="1"/>
      <c r="AI522" s="1"/>
      <c r="AQ522" s="1"/>
      <c r="AS522" s="1"/>
      <c r="AU522" s="1"/>
      <c r="AZ522" s="1"/>
      <c r="BA522" s="1"/>
      <c r="BB522" s="1"/>
      <c r="BD522" s="1"/>
      <c r="BG522" s="1"/>
    </row>
    <row r="523" spans="1:59">
      <c r="A523" s="11"/>
      <c r="B523" s="308"/>
      <c r="C523" s="11"/>
      <c r="D523" s="11"/>
      <c r="E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W523" s="11"/>
      <c r="X523" s="11"/>
      <c r="AC523" s="11"/>
      <c r="AD523" s="11"/>
      <c r="AE523" s="11"/>
      <c r="AG523" s="1"/>
      <c r="AI523" s="1"/>
      <c r="AQ523" s="1"/>
      <c r="AS523" s="1"/>
      <c r="AU523" s="1"/>
      <c r="AZ523" s="1"/>
      <c r="BA523" s="1"/>
      <c r="BB523" s="1"/>
      <c r="BD523" s="1"/>
      <c r="BG523" s="1"/>
    </row>
    <row r="524" spans="1:59">
      <c r="A524" s="11"/>
      <c r="B524" s="308"/>
      <c r="C524" s="11"/>
      <c r="D524" s="11"/>
      <c r="E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W524" s="11"/>
      <c r="X524" s="11"/>
      <c r="AC524" s="11"/>
      <c r="AD524" s="11"/>
      <c r="AE524" s="11"/>
      <c r="AG524" s="1"/>
      <c r="AI524" s="1"/>
      <c r="AQ524" s="1"/>
      <c r="AS524" s="1"/>
      <c r="AU524" s="1"/>
      <c r="AZ524" s="1"/>
      <c r="BA524" s="1"/>
      <c r="BB524" s="1"/>
      <c r="BD524" s="1"/>
      <c r="BG524" s="1"/>
    </row>
    <row r="525" spans="1:59">
      <c r="A525" s="11"/>
      <c r="B525" s="308"/>
      <c r="C525" s="11"/>
      <c r="D525" s="11"/>
      <c r="E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W525" s="11"/>
      <c r="X525" s="11"/>
      <c r="AC525" s="11"/>
      <c r="AD525" s="11"/>
      <c r="AE525" s="11"/>
      <c r="AG525" s="1"/>
      <c r="AI525" s="1"/>
      <c r="AQ525" s="1"/>
      <c r="AS525" s="1"/>
      <c r="AU525" s="1"/>
      <c r="AZ525" s="1"/>
      <c r="BA525" s="1"/>
      <c r="BB525" s="1"/>
      <c r="BD525" s="1"/>
      <c r="BG525" s="1"/>
    </row>
    <row r="526" spans="1:59">
      <c r="A526" s="11"/>
      <c r="B526" s="308"/>
      <c r="C526" s="11"/>
      <c r="D526" s="11"/>
      <c r="E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W526" s="11"/>
      <c r="X526" s="11"/>
      <c r="AC526" s="11"/>
      <c r="AD526" s="11"/>
      <c r="AE526" s="11"/>
      <c r="AG526" s="1"/>
      <c r="AI526" s="1"/>
      <c r="AQ526" s="1"/>
      <c r="AS526" s="1"/>
      <c r="AU526" s="1"/>
      <c r="AZ526" s="1"/>
      <c r="BA526" s="1"/>
      <c r="BB526" s="1"/>
      <c r="BD526" s="1"/>
      <c r="BG526" s="1"/>
    </row>
    <row r="527" spans="1:59">
      <c r="A527" s="11"/>
      <c r="B527" s="308"/>
      <c r="C527" s="11"/>
      <c r="D527" s="11"/>
      <c r="E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W527" s="11"/>
      <c r="X527" s="11"/>
      <c r="AC527" s="11"/>
      <c r="AD527" s="11"/>
      <c r="AE527" s="11"/>
      <c r="AG527" s="1"/>
      <c r="AI527" s="1"/>
      <c r="AQ527" s="1"/>
      <c r="AS527" s="1"/>
      <c r="AU527" s="1"/>
      <c r="AZ527" s="1"/>
      <c r="BA527" s="1"/>
      <c r="BB527" s="1"/>
      <c r="BD527" s="1"/>
      <c r="BG527" s="1"/>
    </row>
    <row r="528" spans="1:59">
      <c r="A528" s="11"/>
      <c r="B528" s="308"/>
      <c r="C528" s="11"/>
      <c r="D528" s="11"/>
      <c r="E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W528" s="11"/>
      <c r="X528" s="11"/>
      <c r="AC528" s="11"/>
      <c r="AD528" s="11"/>
      <c r="AE528" s="11"/>
      <c r="AG528" s="1"/>
      <c r="AI528" s="1"/>
      <c r="AQ528" s="1"/>
      <c r="AS528" s="1"/>
      <c r="AU528" s="1"/>
      <c r="AZ528" s="1"/>
      <c r="BA528" s="1"/>
      <c r="BB528" s="1"/>
      <c r="BD528" s="1"/>
      <c r="BG528" s="1"/>
    </row>
    <row r="529" spans="1:59">
      <c r="A529" s="11"/>
      <c r="B529" s="308"/>
      <c r="C529" s="11"/>
      <c r="D529" s="11"/>
      <c r="E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W529" s="11"/>
      <c r="X529" s="11"/>
      <c r="AC529" s="11"/>
      <c r="AD529" s="11"/>
      <c r="AE529" s="11"/>
      <c r="AG529" s="1"/>
      <c r="AI529" s="1"/>
      <c r="AQ529" s="1"/>
      <c r="AS529" s="1"/>
      <c r="AU529" s="1"/>
      <c r="AZ529" s="1"/>
      <c r="BA529" s="1"/>
      <c r="BB529" s="1"/>
      <c r="BD529" s="1"/>
      <c r="BG529" s="1"/>
    </row>
    <row r="530" spans="1:59">
      <c r="A530" s="11"/>
      <c r="B530" s="308"/>
      <c r="C530" s="11"/>
      <c r="D530" s="11"/>
      <c r="E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W530" s="11"/>
      <c r="X530" s="11"/>
      <c r="AC530" s="11"/>
      <c r="AD530" s="11"/>
      <c r="AE530" s="11"/>
      <c r="AG530" s="1"/>
      <c r="AI530" s="1"/>
      <c r="AQ530" s="1"/>
      <c r="AS530" s="1"/>
      <c r="AU530" s="1"/>
      <c r="AZ530" s="1"/>
      <c r="BA530" s="1"/>
      <c r="BB530" s="1"/>
      <c r="BD530" s="1"/>
      <c r="BG530" s="1"/>
    </row>
    <row r="531" spans="1:59">
      <c r="A531" s="11"/>
      <c r="B531" s="308"/>
      <c r="C531" s="11"/>
      <c r="D531" s="11"/>
      <c r="E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W531" s="11"/>
      <c r="X531" s="11"/>
      <c r="AC531" s="11"/>
      <c r="AD531" s="11"/>
      <c r="AE531" s="11"/>
      <c r="AG531" s="1"/>
      <c r="AI531" s="1"/>
      <c r="AQ531" s="1"/>
      <c r="AS531" s="1"/>
      <c r="AU531" s="1"/>
      <c r="AZ531" s="1"/>
      <c r="BA531" s="1"/>
      <c r="BB531" s="1"/>
      <c r="BD531" s="1"/>
      <c r="BG531" s="1"/>
    </row>
    <row r="532" spans="1:59">
      <c r="A532" s="11"/>
      <c r="B532" s="308"/>
      <c r="C532" s="11"/>
      <c r="D532" s="11"/>
      <c r="E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W532" s="11"/>
      <c r="X532" s="11"/>
      <c r="AC532" s="11"/>
      <c r="AD532" s="11"/>
      <c r="AE532" s="11"/>
      <c r="AG532" s="1"/>
      <c r="AI532" s="1"/>
      <c r="AQ532" s="1"/>
      <c r="AS532" s="1"/>
      <c r="AU532" s="1"/>
      <c r="AZ532" s="1"/>
      <c r="BA532" s="1"/>
      <c r="BB532" s="1"/>
      <c r="BD532" s="1"/>
      <c r="BG532" s="1"/>
    </row>
    <row r="533" spans="1:59">
      <c r="A533" s="11"/>
      <c r="B533" s="308"/>
      <c r="C533" s="11"/>
      <c r="D533" s="11"/>
      <c r="E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W533" s="11"/>
      <c r="X533" s="11"/>
      <c r="AC533" s="11"/>
      <c r="AD533" s="11"/>
      <c r="AE533" s="11"/>
      <c r="AG533" s="1"/>
      <c r="AI533" s="1"/>
      <c r="AQ533" s="1"/>
      <c r="AS533" s="1"/>
      <c r="AU533" s="1"/>
      <c r="AZ533" s="1"/>
      <c r="BA533" s="1"/>
      <c r="BB533" s="1"/>
      <c r="BD533" s="1"/>
      <c r="BG533" s="1"/>
    </row>
    <row r="534" spans="1:59">
      <c r="A534" s="11"/>
      <c r="B534" s="308"/>
      <c r="C534" s="11"/>
      <c r="D534" s="11"/>
      <c r="E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W534" s="11"/>
      <c r="X534" s="11"/>
      <c r="AC534" s="11"/>
      <c r="AD534" s="11"/>
      <c r="AE534" s="11"/>
      <c r="AG534" s="1"/>
      <c r="AI534" s="1"/>
      <c r="AQ534" s="1"/>
      <c r="AS534" s="1"/>
      <c r="AU534" s="1"/>
      <c r="AZ534" s="1"/>
      <c r="BA534" s="1"/>
      <c r="BB534" s="1"/>
      <c r="BD534" s="1"/>
      <c r="BG534" s="1"/>
    </row>
    <row r="535" spans="1:59">
      <c r="A535" s="11"/>
      <c r="B535" s="308"/>
      <c r="C535" s="11"/>
      <c r="D535" s="11"/>
      <c r="E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W535" s="11"/>
      <c r="X535" s="11"/>
      <c r="AC535" s="11"/>
      <c r="AD535" s="11"/>
      <c r="AE535" s="11"/>
      <c r="AG535" s="1"/>
      <c r="AI535" s="1"/>
      <c r="AQ535" s="1"/>
      <c r="AS535" s="1"/>
      <c r="AU535" s="1"/>
      <c r="AZ535" s="1"/>
      <c r="BA535" s="1"/>
      <c r="BB535" s="1"/>
      <c r="BD535" s="1"/>
      <c r="BG535" s="1"/>
    </row>
    <row r="536" spans="1:59">
      <c r="A536" s="11"/>
      <c r="B536" s="308"/>
      <c r="C536" s="11"/>
      <c r="D536" s="11"/>
      <c r="E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W536" s="11"/>
      <c r="X536" s="11"/>
      <c r="AC536" s="11"/>
      <c r="AD536" s="11"/>
      <c r="AE536" s="11"/>
      <c r="AG536" s="1"/>
      <c r="AI536" s="1"/>
      <c r="AQ536" s="1"/>
      <c r="AS536" s="1"/>
      <c r="AU536" s="1"/>
      <c r="AZ536" s="1"/>
      <c r="BA536" s="1"/>
      <c r="BB536" s="1"/>
      <c r="BD536" s="1"/>
      <c r="BG536" s="1"/>
    </row>
    <row r="537" spans="1:59">
      <c r="A537" s="11"/>
      <c r="B537" s="308"/>
      <c r="C537" s="11"/>
      <c r="D537" s="11"/>
      <c r="E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W537" s="11"/>
      <c r="X537" s="11"/>
      <c r="AC537" s="11"/>
      <c r="AD537" s="11"/>
      <c r="AE537" s="11"/>
      <c r="AG537" s="1"/>
      <c r="AI537" s="1"/>
      <c r="AQ537" s="1"/>
      <c r="AS537" s="1"/>
      <c r="AU537" s="1"/>
      <c r="AZ537" s="1"/>
      <c r="BA537" s="1"/>
      <c r="BB537" s="1"/>
      <c r="BD537" s="1"/>
      <c r="BG537" s="1"/>
    </row>
    <row r="538" spans="1:59">
      <c r="A538" s="11"/>
      <c r="B538" s="308"/>
      <c r="C538" s="11"/>
      <c r="D538" s="11"/>
      <c r="E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W538" s="11"/>
      <c r="X538" s="11"/>
      <c r="AC538" s="11"/>
      <c r="AD538" s="11"/>
      <c r="AE538" s="11"/>
      <c r="AG538" s="1"/>
      <c r="AI538" s="1"/>
      <c r="AQ538" s="1"/>
      <c r="AS538" s="1"/>
      <c r="AU538" s="1"/>
      <c r="AZ538" s="1"/>
      <c r="BA538" s="1"/>
      <c r="BB538" s="1"/>
      <c r="BD538" s="1"/>
      <c r="BG538" s="1"/>
    </row>
    <row r="539" spans="1:59">
      <c r="A539" s="11"/>
      <c r="B539" s="308"/>
      <c r="C539" s="11"/>
      <c r="D539" s="11"/>
      <c r="E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W539" s="11"/>
      <c r="X539" s="11"/>
      <c r="AC539" s="11"/>
      <c r="AD539" s="11"/>
      <c r="AE539" s="11"/>
      <c r="AG539" s="1"/>
      <c r="AI539" s="1"/>
      <c r="AQ539" s="1"/>
      <c r="AS539" s="1"/>
      <c r="AU539" s="1"/>
      <c r="AZ539" s="1"/>
      <c r="BA539" s="1"/>
      <c r="BB539" s="1"/>
      <c r="BD539" s="1"/>
      <c r="BG539" s="1"/>
    </row>
    <row r="540" spans="1:59">
      <c r="A540" s="11"/>
      <c r="B540" s="308"/>
      <c r="C540" s="11"/>
      <c r="D540" s="11"/>
      <c r="E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W540" s="11"/>
      <c r="X540" s="11"/>
      <c r="AC540" s="11"/>
      <c r="AD540" s="11"/>
      <c r="AE540" s="11"/>
      <c r="AG540" s="1"/>
      <c r="AI540" s="1"/>
      <c r="AQ540" s="1"/>
      <c r="AS540" s="1"/>
      <c r="AU540" s="1"/>
      <c r="AZ540" s="1"/>
      <c r="BA540" s="1"/>
      <c r="BB540" s="1"/>
      <c r="BD540" s="1"/>
      <c r="BG540" s="1"/>
    </row>
    <row r="541" spans="1:59">
      <c r="A541" s="11"/>
      <c r="B541" s="308"/>
      <c r="C541" s="11"/>
      <c r="D541" s="11"/>
      <c r="E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W541" s="11"/>
      <c r="X541" s="11"/>
      <c r="AC541" s="11"/>
      <c r="AD541" s="11"/>
      <c r="AE541" s="11"/>
      <c r="AG541" s="1"/>
      <c r="AI541" s="1"/>
      <c r="AQ541" s="1"/>
      <c r="AS541" s="1"/>
      <c r="AU541" s="1"/>
      <c r="AZ541" s="1"/>
      <c r="BA541" s="1"/>
      <c r="BB541" s="1"/>
      <c r="BD541" s="1"/>
      <c r="BG541" s="1"/>
    </row>
    <row r="542" spans="1:59">
      <c r="A542" s="11"/>
      <c r="B542" s="308"/>
      <c r="C542" s="11"/>
      <c r="D542" s="11"/>
      <c r="E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W542" s="11"/>
      <c r="X542" s="11"/>
      <c r="AC542" s="11"/>
      <c r="AD542" s="11"/>
      <c r="AE542" s="11"/>
      <c r="AG542" s="1"/>
      <c r="AI542" s="1"/>
      <c r="AQ542" s="1"/>
      <c r="AS542" s="1"/>
      <c r="AU542" s="1"/>
      <c r="AZ542" s="1"/>
      <c r="BA542" s="1"/>
      <c r="BB542" s="1"/>
      <c r="BD542" s="1"/>
      <c r="BG542" s="1"/>
    </row>
    <row r="543" spans="1:59">
      <c r="A543" s="11"/>
      <c r="B543" s="308"/>
      <c r="C543" s="11"/>
      <c r="D543" s="11"/>
      <c r="E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W543" s="11"/>
      <c r="X543" s="11"/>
      <c r="AC543" s="11"/>
      <c r="AD543" s="11"/>
      <c r="AE543" s="11"/>
      <c r="AG543" s="1"/>
      <c r="AI543" s="1"/>
      <c r="AQ543" s="1"/>
      <c r="AS543" s="1"/>
      <c r="AU543" s="1"/>
      <c r="AZ543" s="1"/>
      <c r="BA543" s="1"/>
      <c r="BB543" s="1"/>
      <c r="BD543" s="1"/>
      <c r="BG543" s="1"/>
    </row>
    <row r="544" spans="1:59">
      <c r="A544" s="11"/>
      <c r="B544" s="308"/>
      <c r="C544" s="11"/>
      <c r="D544" s="11"/>
      <c r="E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W544" s="11"/>
      <c r="X544" s="11"/>
      <c r="AC544" s="11"/>
      <c r="AD544" s="11"/>
      <c r="AE544" s="11"/>
      <c r="AG544" s="1"/>
      <c r="AI544" s="1"/>
      <c r="AQ544" s="1"/>
      <c r="AS544" s="1"/>
      <c r="AU544" s="1"/>
      <c r="AZ544" s="1"/>
      <c r="BA544" s="1"/>
      <c r="BB544" s="1"/>
      <c r="BD544" s="1"/>
      <c r="BG544" s="1"/>
    </row>
    <row r="545" spans="1:59">
      <c r="A545" s="11"/>
      <c r="B545" s="308"/>
      <c r="C545" s="11"/>
      <c r="D545" s="11"/>
      <c r="E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W545" s="11"/>
      <c r="X545" s="11"/>
      <c r="AC545" s="11"/>
      <c r="AD545" s="11"/>
      <c r="AE545" s="11"/>
      <c r="AG545" s="1"/>
      <c r="AI545" s="1"/>
      <c r="AQ545" s="1"/>
      <c r="AS545" s="1"/>
      <c r="AU545" s="1"/>
      <c r="AZ545" s="1"/>
      <c r="BA545" s="1"/>
      <c r="BB545" s="1"/>
      <c r="BD545" s="1"/>
      <c r="BG545" s="1"/>
    </row>
    <row r="546" spans="1:59">
      <c r="A546" s="11"/>
      <c r="B546" s="308"/>
      <c r="C546" s="11"/>
      <c r="D546" s="11"/>
      <c r="E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W546" s="11"/>
      <c r="X546" s="11"/>
      <c r="AC546" s="11"/>
      <c r="AD546" s="11"/>
      <c r="AE546" s="11"/>
      <c r="AG546" s="1"/>
      <c r="AI546" s="1"/>
      <c r="AQ546" s="1"/>
      <c r="AS546" s="1"/>
      <c r="AU546" s="1"/>
      <c r="AZ546" s="1"/>
      <c r="BA546" s="1"/>
      <c r="BB546" s="1"/>
      <c r="BD546" s="1"/>
      <c r="BG546" s="1"/>
    </row>
    <row r="547" spans="1:59">
      <c r="A547" s="11"/>
      <c r="B547" s="308"/>
      <c r="C547" s="11"/>
      <c r="D547" s="11"/>
      <c r="E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W547" s="11"/>
      <c r="X547" s="11"/>
      <c r="AC547" s="11"/>
      <c r="AD547" s="11"/>
      <c r="AE547" s="11"/>
      <c r="AG547" s="1"/>
      <c r="AI547" s="1"/>
      <c r="AQ547" s="1"/>
      <c r="AS547" s="1"/>
      <c r="AU547" s="1"/>
      <c r="AZ547" s="1"/>
      <c r="BA547" s="1"/>
      <c r="BB547" s="1"/>
      <c r="BD547" s="1"/>
      <c r="BG547" s="1"/>
    </row>
    <row r="548" spans="1:59">
      <c r="A548" s="11"/>
      <c r="B548" s="308"/>
      <c r="C548" s="11"/>
      <c r="D548" s="11"/>
      <c r="E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W548" s="11"/>
      <c r="X548" s="11"/>
      <c r="AC548" s="11"/>
      <c r="AD548" s="11"/>
      <c r="AE548" s="11"/>
      <c r="AG548" s="1"/>
      <c r="AI548" s="1"/>
      <c r="AQ548" s="1"/>
      <c r="AS548" s="1"/>
      <c r="AU548" s="1"/>
      <c r="AZ548" s="1"/>
      <c r="BA548" s="1"/>
      <c r="BB548" s="1"/>
      <c r="BD548" s="1"/>
      <c r="BG548" s="1"/>
    </row>
    <row r="549" spans="1:59">
      <c r="A549" s="11"/>
      <c r="B549" s="308"/>
      <c r="C549" s="11"/>
      <c r="D549" s="11"/>
      <c r="E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W549" s="11"/>
      <c r="X549" s="11"/>
      <c r="AC549" s="11"/>
      <c r="AD549" s="11"/>
      <c r="AE549" s="11"/>
      <c r="AG549" s="1"/>
      <c r="AI549" s="1"/>
      <c r="AQ549" s="1"/>
      <c r="AS549" s="1"/>
      <c r="AU549" s="1"/>
      <c r="AZ549" s="1"/>
      <c r="BA549" s="1"/>
      <c r="BB549" s="1"/>
      <c r="BD549" s="1"/>
      <c r="BG549" s="1"/>
    </row>
    <row r="550" spans="1:59">
      <c r="A550" s="11"/>
      <c r="B550" s="308"/>
      <c r="C550" s="11"/>
      <c r="D550" s="11"/>
      <c r="E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W550" s="11"/>
      <c r="X550" s="11"/>
      <c r="AC550" s="11"/>
      <c r="AD550" s="11"/>
      <c r="AE550" s="11"/>
      <c r="AG550" s="1"/>
      <c r="AI550" s="1"/>
      <c r="AQ550" s="1"/>
      <c r="AS550" s="1"/>
      <c r="AU550" s="1"/>
      <c r="AZ550" s="1"/>
      <c r="BA550" s="1"/>
      <c r="BB550" s="1"/>
      <c r="BD550" s="1"/>
      <c r="BG550" s="1"/>
    </row>
    <row r="551" spans="1:59">
      <c r="A551" s="11"/>
      <c r="B551" s="308"/>
      <c r="C551" s="11"/>
      <c r="D551" s="11"/>
      <c r="E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W551" s="11"/>
      <c r="X551" s="11"/>
      <c r="AC551" s="11"/>
      <c r="AD551" s="11"/>
      <c r="AE551" s="11"/>
      <c r="AG551" s="1"/>
      <c r="AI551" s="1"/>
      <c r="AQ551" s="1"/>
      <c r="AS551" s="1"/>
      <c r="AU551" s="1"/>
      <c r="AZ551" s="1"/>
      <c r="BA551" s="1"/>
      <c r="BB551" s="1"/>
      <c r="BD551" s="1"/>
      <c r="BG551" s="1"/>
    </row>
    <row r="552" spans="1:59">
      <c r="A552" s="11"/>
      <c r="B552" s="308"/>
      <c r="C552" s="11"/>
      <c r="D552" s="11"/>
      <c r="E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W552" s="11"/>
      <c r="X552" s="11"/>
      <c r="AC552" s="11"/>
      <c r="AD552" s="11"/>
      <c r="AE552" s="11"/>
      <c r="AG552" s="1"/>
      <c r="AI552" s="1"/>
      <c r="AQ552" s="1"/>
      <c r="AS552" s="1"/>
      <c r="AU552" s="1"/>
      <c r="AZ552" s="1"/>
      <c r="BA552" s="1"/>
      <c r="BB552" s="1"/>
      <c r="BD552" s="1"/>
      <c r="BG552" s="1"/>
    </row>
    <row r="553" spans="1:59">
      <c r="A553" s="11"/>
      <c r="B553" s="308"/>
      <c r="C553" s="11"/>
      <c r="D553" s="11"/>
      <c r="E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W553" s="11"/>
      <c r="X553" s="11"/>
      <c r="AC553" s="11"/>
      <c r="AD553" s="11"/>
      <c r="AE553" s="11"/>
      <c r="AG553" s="1"/>
      <c r="AI553" s="1"/>
      <c r="AQ553" s="1"/>
      <c r="AS553" s="1"/>
      <c r="AU553" s="1"/>
      <c r="AZ553" s="1"/>
      <c r="BA553" s="1"/>
      <c r="BB553" s="1"/>
      <c r="BD553" s="1"/>
      <c r="BG553" s="1"/>
    </row>
    <row r="554" spans="1:59">
      <c r="A554" s="11"/>
      <c r="B554" s="308"/>
      <c r="C554" s="11"/>
      <c r="D554" s="11"/>
      <c r="E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W554" s="11"/>
      <c r="X554" s="11"/>
      <c r="AC554" s="11"/>
      <c r="AD554" s="11"/>
      <c r="AE554" s="11"/>
      <c r="AG554" s="1"/>
      <c r="AI554" s="1"/>
      <c r="AQ554" s="1"/>
      <c r="AS554" s="1"/>
      <c r="AU554" s="1"/>
      <c r="AZ554" s="1"/>
      <c r="BA554" s="1"/>
      <c r="BB554" s="1"/>
      <c r="BD554" s="1"/>
      <c r="BG554" s="1"/>
    </row>
    <row r="555" spans="1:59">
      <c r="A555" s="11"/>
      <c r="B555" s="308"/>
      <c r="C555" s="11"/>
      <c r="D555" s="11"/>
      <c r="E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W555" s="11"/>
      <c r="X555" s="11"/>
      <c r="AC555" s="11"/>
      <c r="AD555" s="11"/>
      <c r="AE555" s="11"/>
      <c r="AG555" s="1"/>
      <c r="AI555" s="1"/>
      <c r="AQ555" s="1"/>
      <c r="AS555" s="1"/>
      <c r="AU555" s="1"/>
      <c r="AZ555" s="1"/>
      <c r="BA555" s="1"/>
      <c r="BB555" s="1"/>
      <c r="BD555" s="1"/>
      <c r="BG555" s="1"/>
    </row>
    <row r="556" spans="1:59">
      <c r="A556" s="11"/>
      <c r="B556" s="308"/>
      <c r="C556" s="11"/>
      <c r="D556" s="11"/>
      <c r="E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W556" s="11"/>
      <c r="X556" s="11"/>
      <c r="AC556" s="11"/>
      <c r="AD556" s="11"/>
      <c r="AE556" s="11"/>
      <c r="AG556" s="1"/>
      <c r="AI556" s="1"/>
      <c r="AQ556" s="1"/>
      <c r="AS556" s="1"/>
      <c r="AU556" s="1"/>
      <c r="AZ556" s="1"/>
      <c r="BA556" s="1"/>
      <c r="BB556" s="1"/>
      <c r="BD556" s="1"/>
      <c r="BG556" s="1"/>
    </row>
    <row r="557" spans="1:59">
      <c r="A557" s="11"/>
      <c r="B557" s="308"/>
      <c r="C557" s="11"/>
      <c r="D557" s="11"/>
      <c r="E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W557" s="11"/>
      <c r="X557" s="11"/>
      <c r="AC557" s="11"/>
      <c r="AD557" s="11"/>
      <c r="AE557" s="11"/>
      <c r="AG557" s="1"/>
      <c r="AI557" s="1"/>
      <c r="AQ557" s="1"/>
      <c r="AS557" s="1"/>
      <c r="AU557" s="1"/>
      <c r="AZ557" s="1"/>
      <c r="BA557" s="1"/>
      <c r="BB557" s="1"/>
      <c r="BD557" s="1"/>
      <c r="BG557" s="1"/>
    </row>
    <row r="558" spans="1:59">
      <c r="A558" s="11"/>
      <c r="B558" s="308"/>
      <c r="C558" s="11"/>
      <c r="D558" s="11"/>
      <c r="E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W558" s="11"/>
      <c r="X558" s="11"/>
      <c r="AC558" s="11"/>
      <c r="AD558" s="11"/>
      <c r="AE558" s="11"/>
      <c r="AG558" s="1"/>
      <c r="AI558" s="1"/>
      <c r="AQ558" s="1"/>
      <c r="AS558" s="1"/>
      <c r="AU558" s="1"/>
      <c r="AZ558" s="1"/>
      <c r="BA558" s="1"/>
      <c r="BB558" s="1"/>
      <c r="BD558" s="1"/>
      <c r="BG558" s="1"/>
    </row>
    <row r="559" spans="1:59">
      <c r="A559" s="11"/>
      <c r="B559" s="308"/>
      <c r="C559" s="11"/>
      <c r="D559" s="11"/>
      <c r="E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W559" s="11"/>
      <c r="X559" s="11"/>
      <c r="AC559" s="11"/>
      <c r="AD559" s="11"/>
      <c r="AE559" s="11"/>
      <c r="AG559" s="1"/>
      <c r="AI559" s="1"/>
      <c r="AQ559" s="1"/>
      <c r="AS559" s="1"/>
      <c r="AU559" s="1"/>
      <c r="AZ559" s="1"/>
      <c r="BA559" s="1"/>
      <c r="BB559" s="1"/>
      <c r="BD559" s="1"/>
      <c r="BG559" s="1"/>
    </row>
    <row r="560" spans="1:59">
      <c r="A560" s="11"/>
      <c r="B560" s="308"/>
      <c r="C560" s="11"/>
      <c r="D560" s="11"/>
      <c r="E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W560" s="11"/>
      <c r="X560" s="11"/>
      <c r="AC560" s="11"/>
      <c r="AD560" s="11"/>
      <c r="AE560" s="11"/>
      <c r="AG560" s="1"/>
      <c r="AI560" s="1"/>
      <c r="AQ560" s="1"/>
      <c r="AS560" s="1"/>
      <c r="AU560" s="1"/>
      <c r="AZ560" s="1"/>
      <c r="BA560" s="1"/>
      <c r="BB560" s="1"/>
      <c r="BD560" s="1"/>
      <c r="BG560" s="1"/>
    </row>
    <row r="561" spans="1:59">
      <c r="A561" s="11"/>
      <c r="B561" s="308"/>
      <c r="C561" s="11"/>
      <c r="D561" s="11"/>
      <c r="E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W561" s="11"/>
      <c r="X561" s="11"/>
      <c r="AC561" s="11"/>
      <c r="AD561" s="11"/>
      <c r="AE561" s="11"/>
      <c r="AG561" s="1"/>
      <c r="AI561" s="1"/>
      <c r="AQ561" s="1"/>
      <c r="AS561" s="1"/>
      <c r="AU561" s="1"/>
      <c r="AZ561" s="1"/>
      <c r="BA561" s="1"/>
      <c r="BB561" s="1"/>
      <c r="BD561" s="1"/>
      <c r="BG561" s="1"/>
    </row>
    <row r="562" spans="1:59">
      <c r="A562" s="11"/>
      <c r="B562" s="308"/>
      <c r="C562" s="11"/>
      <c r="D562" s="11"/>
      <c r="E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W562" s="11"/>
      <c r="X562" s="11"/>
      <c r="AC562" s="11"/>
      <c r="AD562" s="11"/>
      <c r="AE562" s="11"/>
      <c r="AG562" s="1"/>
      <c r="AI562" s="1"/>
      <c r="AQ562" s="1"/>
      <c r="AS562" s="1"/>
      <c r="AU562" s="1"/>
      <c r="AZ562" s="1"/>
      <c r="BA562" s="1"/>
      <c r="BB562" s="1"/>
      <c r="BD562" s="1"/>
      <c r="BG562" s="1"/>
    </row>
    <row r="563" spans="1:59">
      <c r="A563" s="11"/>
      <c r="B563" s="308"/>
      <c r="C563" s="11"/>
      <c r="D563" s="11"/>
      <c r="E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W563" s="11"/>
      <c r="X563" s="11"/>
      <c r="AC563" s="11"/>
      <c r="AD563" s="11"/>
      <c r="AE563" s="11"/>
      <c r="AG563" s="1"/>
      <c r="AI563" s="1"/>
      <c r="AQ563" s="1"/>
      <c r="AS563" s="1"/>
      <c r="AU563" s="1"/>
      <c r="AZ563" s="1"/>
      <c r="BA563" s="1"/>
      <c r="BB563" s="1"/>
      <c r="BD563" s="1"/>
      <c r="BG563" s="1"/>
    </row>
    <row r="564" spans="1:59">
      <c r="A564" s="11"/>
      <c r="B564" s="308"/>
      <c r="C564" s="11"/>
      <c r="D564" s="11"/>
      <c r="E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W564" s="11"/>
      <c r="X564" s="11"/>
      <c r="AC564" s="11"/>
      <c r="AD564" s="11"/>
      <c r="AE564" s="11"/>
      <c r="AG564" s="1"/>
      <c r="AI564" s="1"/>
      <c r="AQ564" s="1"/>
      <c r="AS564" s="1"/>
      <c r="AU564" s="1"/>
      <c r="AZ564" s="1"/>
      <c r="BA564" s="1"/>
      <c r="BB564" s="1"/>
      <c r="BD564" s="1"/>
      <c r="BG564" s="1"/>
    </row>
    <row r="565" spans="1:59">
      <c r="A565" s="11"/>
      <c r="B565" s="308"/>
      <c r="C565" s="11"/>
      <c r="D565" s="11"/>
      <c r="E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W565" s="11"/>
      <c r="X565" s="11"/>
      <c r="AC565" s="11"/>
      <c r="AD565" s="11"/>
      <c r="AE565" s="11"/>
      <c r="AG565" s="1"/>
      <c r="AI565" s="1"/>
      <c r="AQ565" s="1"/>
      <c r="AS565" s="1"/>
      <c r="AU565" s="1"/>
      <c r="AZ565" s="1"/>
      <c r="BA565" s="1"/>
      <c r="BB565" s="1"/>
      <c r="BD565" s="1"/>
      <c r="BG565" s="1"/>
    </row>
    <row r="566" spans="1:59">
      <c r="A566" s="11"/>
      <c r="B566" s="308"/>
      <c r="C566" s="11"/>
      <c r="D566" s="11"/>
      <c r="E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W566" s="11"/>
      <c r="X566" s="11"/>
      <c r="AC566" s="11"/>
      <c r="AD566" s="11"/>
      <c r="AE566" s="11"/>
      <c r="AG566" s="1"/>
      <c r="AI566" s="1"/>
      <c r="AQ566" s="1"/>
      <c r="AS566" s="1"/>
      <c r="AU566" s="1"/>
      <c r="AZ566" s="1"/>
      <c r="BA566" s="1"/>
      <c r="BB566" s="1"/>
      <c r="BD566" s="1"/>
      <c r="BG566" s="1"/>
    </row>
    <row r="567" spans="1:59">
      <c r="A567" s="11"/>
      <c r="B567" s="308"/>
      <c r="C567" s="11"/>
      <c r="D567" s="11"/>
      <c r="E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W567" s="11"/>
      <c r="X567" s="11"/>
      <c r="AC567" s="11"/>
      <c r="AD567" s="11"/>
      <c r="AE567" s="11"/>
      <c r="AG567" s="1"/>
      <c r="AI567" s="1"/>
      <c r="AQ567" s="1"/>
      <c r="AS567" s="1"/>
      <c r="AU567" s="1"/>
      <c r="AZ567" s="1"/>
      <c r="BA567" s="1"/>
      <c r="BB567" s="1"/>
      <c r="BD567" s="1"/>
      <c r="BG567" s="1"/>
    </row>
    <row r="568" spans="1:59">
      <c r="A568" s="11"/>
      <c r="B568" s="308"/>
      <c r="C568" s="11"/>
      <c r="D568" s="11"/>
      <c r="E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W568" s="11"/>
      <c r="X568" s="11"/>
      <c r="AC568" s="11"/>
      <c r="AD568" s="11"/>
      <c r="AE568" s="11"/>
      <c r="AG568" s="1"/>
      <c r="AI568" s="1"/>
      <c r="AQ568" s="1"/>
      <c r="AS568" s="1"/>
      <c r="AU568" s="1"/>
      <c r="AZ568" s="1"/>
      <c r="BA568" s="1"/>
      <c r="BB568" s="1"/>
      <c r="BD568" s="1"/>
      <c r="BG568" s="1"/>
    </row>
    <row r="569" spans="1:59">
      <c r="A569" s="11"/>
      <c r="B569" s="308"/>
      <c r="C569" s="11"/>
      <c r="D569" s="11"/>
      <c r="E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W569" s="11"/>
      <c r="X569" s="11"/>
      <c r="AC569" s="11"/>
      <c r="AD569" s="11"/>
      <c r="AE569" s="11"/>
      <c r="AG569" s="1"/>
      <c r="AI569" s="1"/>
      <c r="AQ569" s="1"/>
      <c r="AS569" s="1"/>
      <c r="AU569" s="1"/>
      <c r="AZ569" s="1"/>
      <c r="BA569" s="1"/>
      <c r="BB569" s="1"/>
      <c r="BD569" s="1"/>
      <c r="BG569" s="1"/>
    </row>
    <row r="570" spans="1:59">
      <c r="A570" s="11"/>
      <c r="B570" s="308"/>
      <c r="C570" s="11"/>
      <c r="D570" s="11"/>
      <c r="E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W570" s="11"/>
      <c r="X570" s="11"/>
      <c r="AC570" s="11"/>
      <c r="AD570" s="11"/>
      <c r="AE570" s="11"/>
      <c r="AG570" s="1"/>
      <c r="AI570" s="1"/>
      <c r="AQ570" s="1"/>
      <c r="AS570" s="1"/>
      <c r="AU570" s="1"/>
      <c r="AZ570" s="1"/>
      <c r="BA570" s="1"/>
      <c r="BB570" s="1"/>
      <c r="BD570" s="1"/>
      <c r="BG570" s="1"/>
    </row>
    <row r="571" spans="1:59">
      <c r="A571" s="11"/>
      <c r="B571" s="308"/>
      <c r="C571" s="11"/>
      <c r="D571" s="11"/>
      <c r="E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W571" s="11"/>
      <c r="X571" s="11"/>
      <c r="AC571" s="11"/>
      <c r="AD571" s="11"/>
      <c r="AE571" s="11"/>
      <c r="AG571" s="1"/>
      <c r="AI571" s="1"/>
      <c r="AQ571" s="1"/>
      <c r="AS571" s="1"/>
      <c r="AU571" s="1"/>
      <c r="AZ571" s="1"/>
      <c r="BA571" s="1"/>
      <c r="BB571" s="1"/>
      <c r="BD571" s="1"/>
      <c r="BG571" s="1"/>
    </row>
    <row r="572" spans="1:59">
      <c r="A572" s="11"/>
      <c r="B572" s="308"/>
      <c r="C572" s="11"/>
      <c r="D572" s="11"/>
      <c r="E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W572" s="11"/>
      <c r="X572" s="11"/>
      <c r="AC572" s="11"/>
      <c r="AD572" s="11"/>
      <c r="AE572" s="11"/>
      <c r="AG572" s="1"/>
      <c r="AI572" s="1"/>
      <c r="AQ572" s="1"/>
      <c r="AS572" s="1"/>
      <c r="AU572" s="1"/>
      <c r="AZ572" s="1"/>
      <c r="BA572" s="1"/>
      <c r="BB572" s="1"/>
      <c r="BD572" s="1"/>
      <c r="BG572" s="1"/>
    </row>
    <row r="573" spans="1:59">
      <c r="A573" s="11"/>
      <c r="B573" s="308"/>
      <c r="C573" s="11"/>
      <c r="D573" s="11"/>
      <c r="E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W573" s="11"/>
      <c r="X573" s="11"/>
      <c r="AC573" s="11"/>
      <c r="AD573" s="11"/>
      <c r="AE573" s="11"/>
      <c r="AG573" s="1"/>
      <c r="AI573" s="1"/>
      <c r="AQ573" s="1"/>
      <c r="AS573" s="1"/>
      <c r="AU573" s="1"/>
      <c r="AZ573" s="1"/>
      <c r="BA573" s="1"/>
      <c r="BB573" s="1"/>
      <c r="BD573" s="1"/>
      <c r="BG573" s="1"/>
    </row>
    <row r="574" spans="1:59">
      <c r="A574" s="11"/>
      <c r="B574" s="308"/>
      <c r="C574" s="11"/>
      <c r="D574" s="11"/>
      <c r="E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W574" s="11"/>
      <c r="X574" s="11"/>
      <c r="AC574" s="11"/>
      <c r="AD574" s="11"/>
      <c r="AE574" s="11"/>
      <c r="AG574" s="1"/>
      <c r="AI574" s="1"/>
      <c r="AQ574" s="1"/>
      <c r="AS574" s="1"/>
      <c r="AU574" s="1"/>
      <c r="AZ574" s="1"/>
      <c r="BA574" s="1"/>
      <c r="BB574" s="1"/>
      <c r="BD574" s="1"/>
      <c r="BG574" s="1"/>
    </row>
    <row r="575" spans="1:59">
      <c r="A575" s="11"/>
      <c r="B575" s="308"/>
      <c r="C575" s="11"/>
      <c r="D575" s="11"/>
      <c r="E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W575" s="11"/>
      <c r="X575" s="11"/>
      <c r="AC575" s="11"/>
      <c r="AD575" s="11"/>
      <c r="AE575" s="11"/>
      <c r="AG575" s="1"/>
      <c r="AI575" s="1"/>
      <c r="AQ575" s="1"/>
      <c r="AS575" s="1"/>
      <c r="AU575" s="1"/>
      <c r="AZ575" s="1"/>
      <c r="BA575" s="1"/>
      <c r="BB575" s="1"/>
      <c r="BD575" s="1"/>
      <c r="BG575" s="1"/>
    </row>
    <row r="576" spans="1:59">
      <c r="A576" s="11"/>
      <c r="B576" s="308"/>
      <c r="C576" s="11"/>
      <c r="D576" s="11"/>
      <c r="E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W576" s="11"/>
      <c r="X576" s="11"/>
      <c r="AC576" s="11"/>
      <c r="AD576" s="11"/>
      <c r="AE576" s="11"/>
      <c r="AG576" s="1"/>
      <c r="AI576" s="1"/>
      <c r="AQ576" s="1"/>
      <c r="AS576" s="1"/>
      <c r="AU576" s="1"/>
      <c r="AZ576" s="1"/>
      <c r="BA576" s="1"/>
      <c r="BB576" s="1"/>
      <c r="BD576" s="1"/>
      <c r="BG576" s="1"/>
    </row>
    <row r="577" spans="1:59">
      <c r="A577" s="11"/>
      <c r="B577" s="308"/>
      <c r="C577" s="11"/>
      <c r="D577" s="11"/>
      <c r="E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W577" s="11"/>
      <c r="X577" s="11"/>
      <c r="AC577" s="11"/>
      <c r="AD577" s="11"/>
      <c r="AE577" s="11"/>
      <c r="AG577" s="1"/>
      <c r="AI577" s="1"/>
      <c r="AQ577" s="1"/>
      <c r="AS577" s="1"/>
      <c r="AU577" s="1"/>
      <c r="AZ577" s="1"/>
      <c r="BA577" s="1"/>
      <c r="BB577" s="1"/>
      <c r="BD577" s="1"/>
      <c r="BG577" s="1"/>
    </row>
    <row r="578" spans="1:59">
      <c r="A578" s="11"/>
      <c r="B578" s="308"/>
      <c r="C578" s="11"/>
      <c r="D578" s="11"/>
      <c r="E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W578" s="11"/>
      <c r="X578" s="11"/>
      <c r="AC578" s="11"/>
      <c r="AD578" s="11"/>
      <c r="AE578" s="11"/>
      <c r="AG578" s="1"/>
      <c r="AI578" s="1"/>
      <c r="AQ578" s="1"/>
      <c r="AS578" s="1"/>
      <c r="AU578" s="1"/>
      <c r="AZ578" s="1"/>
      <c r="BA578" s="1"/>
      <c r="BB578" s="1"/>
      <c r="BD578" s="1"/>
      <c r="BG578" s="1"/>
    </row>
    <row r="579" spans="1:59">
      <c r="A579" s="11"/>
      <c r="B579" s="308"/>
      <c r="C579" s="11"/>
      <c r="D579" s="11"/>
      <c r="E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W579" s="11"/>
      <c r="X579" s="11"/>
      <c r="AC579" s="11"/>
      <c r="AD579" s="11"/>
      <c r="AE579" s="11"/>
      <c r="AG579" s="1"/>
      <c r="AI579" s="1"/>
      <c r="AQ579" s="1"/>
      <c r="AS579" s="1"/>
      <c r="AU579" s="1"/>
      <c r="AZ579" s="1"/>
      <c r="BA579" s="1"/>
      <c r="BB579" s="1"/>
      <c r="BD579" s="1"/>
      <c r="BG579" s="1"/>
    </row>
    <row r="580" spans="1:59">
      <c r="A580" s="11"/>
      <c r="B580" s="308"/>
      <c r="C580" s="11"/>
      <c r="D580" s="11"/>
      <c r="E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W580" s="11"/>
      <c r="X580" s="11"/>
      <c r="AC580" s="11"/>
      <c r="AD580" s="11"/>
      <c r="AE580" s="11"/>
      <c r="AG580" s="1"/>
      <c r="AI580" s="1"/>
      <c r="AQ580" s="1"/>
      <c r="AS580" s="1"/>
      <c r="AU580" s="1"/>
      <c r="AZ580" s="1"/>
      <c r="BA580" s="1"/>
      <c r="BB580" s="1"/>
      <c r="BD580" s="1"/>
      <c r="BG580" s="1"/>
    </row>
    <row r="581" spans="1:59">
      <c r="A581" s="11"/>
      <c r="B581" s="308"/>
      <c r="C581" s="11"/>
      <c r="D581" s="11"/>
      <c r="E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W581" s="11"/>
      <c r="X581" s="11"/>
      <c r="AC581" s="11"/>
      <c r="AD581" s="11"/>
      <c r="AE581" s="11"/>
      <c r="AG581" s="1"/>
      <c r="AI581" s="1"/>
      <c r="AQ581" s="1"/>
      <c r="AS581" s="1"/>
      <c r="AU581" s="1"/>
      <c r="AZ581" s="1"/>
      <c r="BA581" s="1"/>
      <c r="BB581" s="1"/>
      <c r="BD581" s="1"/>
      <c r="BG581" s="1"/>
    </row>
    <row r="582" spans="1:59">
      <c r="A582" s="11"/>
      <c r="B582" s="308"/>
      <c r="C582" s="11"/>
      <c r="D582" s="11"/>
      <c r="E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W582" s="11"/>
      <c r="X582" s="11"/>
      <c r="AC582" s="11"/>
      <c r="AD582" s="11"/>
      <c r="AE582" s="11"/>
      <c r="AG582" s="1"/>
      <c r="AI582" s="1"/>
      <c r="AQ582" s="1"/>
      <c r="AS582" s="1"/>
      <c r="AU582" s="1"/>
      <c r="AZ582" s="1"/>
      <c r="BA582" s="1"/>
      <c r="BB582" s="1"/>
      <c r="BD582" s="1"/>
      <c r="BG582" s="1"/>
    </row>
    <row r="583" spans="1:59">
      <c r="A583" s="11"/>
      <c r="B583" s="308"/>
      <c r="C583" s="11"/>
      <c r="D583" s="11"/>
      <c r="E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W583" s="11"/>
      <c r="X583" s="11"/>
      <c r="AC583" s="11"/>
      <c r="AD583" s="11"/>
      <c r="AE583" s="11"/>
      <c r="AG583" s="1"/>
      <c r="AI583" s="1"/>
      <c r="AQ583" s="1"/>
      <c r="AS583" s="1"/>
      <c r="AU583" s="1"/>
      <c r="AZ583" s="1"/>
      <c r="BA583" s="1"/>
      <c r="BB583" s="1"/>
      <c r="BD583" s="1"/>
      <c r="BG583" s="1"/>
    </row>
    <row r="584" spans="1:59">
      <c r="A584" s="11"/>
      <c r="B584" s="308"/>
      <c r="C584" s="11"/>
      <c r="D584" s="11"/>
      <c r="E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W584" s="11"/>
      <c r="X584" s="11"/>
      <c r="AC584" s="11"/>
      <c r="AD584" s="11"/>
      <c r="AE584" s="11"/>
      <c r="AG584" s="1"/>
      <c r="AI584" s="1"/>
      <c r="AQ584" s="1"/>
      <c r="AS584" s="1"/>
      <c r="AU584" s="1"/>
      <c r="AZ584" s="1"/>
      <c r="BA584" s="1"/>
      <c r="BB584" s="1"/>
      <c r="BD584" s="1"/>
      <c r="BG584" s="1"/>
    </row>
    <row r="585" spans="1:59">
      <c r="A585" s="11"/>
      <c r="B585" s="308"/>
      <c r="C585" s="11"/>
      <c r="D585" s="11"/>
      <c r="E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W585" s="11"/>
      <c r="X585" s="11"/>
      <c r="AC585" s="11"/>
      <c r="AD585" s="11"/>
      <c r="AE585" s="11"/>
      <c r="AG585" s="1"/>
      <c r="AI585" s="1"/>
      <c r="AQ585" s="1"/>
      <c r="AS585" s="1"/>
      <c r="AU585" s="1"/>
      <c r="AZ585" s="1"/>
      <c r="BA585" s="1"/>
      <c r="BB585" s="1"/>
      <c r="BD585" s="1"/>
      <c r="BG585" s="1"/>
    </row>
    <row r="586" spans="1:59">
      <c r="A586" s="11"/>
      <c r="B586" s="308"/>
      <c r="C586" s="11"/>
      <c r="D586" s="11"/>
      <c r="E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W586" s="11"/>
      <c r="X586" s="11"/>
      <c r="AC586" s="11"/>
      <c r="AD586" s="11"/>
      <c r="AE586" s="11"/>
      <c r="AG586" s="1"/>
      <c r="AI586" s="1"/>
      <c r="AQ586" s="1"/>
      <c r="AS586" s="1"/>
      <c r="AU586" s="1"/>
      <c r="AZ586" s="1"/>
      <c r="BA586" s="1"/>
      <c r="BB586" s="1"/>
      <c r="BD586" s="1"/>
      <c r="BG586" s="1"/>
    </row>
    <row r="587" spans="1:59">
      <c r="A587" s="11"/>
      <c r="B587" s="308"/>
      <c r="C587" s="11"/>
      <c r="D587" s="11"/>
      <c r="E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W587" s="11"/>
      <c r="X587" s="11"/>
      <c r="AC587" s="11"/>
      <c r="AD587" s="11"/>
      <c r="AE587" s="11"/>
      <c r="AG587" s="1"/>
      <c r="AI587" s="1"/>
      <c r="AQ587" s="1"/>
      <c r="AS587" s="1"/>
      <c r="AU587" s="1"/>
      <c r="AZ587" s="1"/>
      <c r="BA587" s="1"/>
      <c r="BB587" s="1"/>
      <c r="BD587" s="1"/>
      <c r="BG587" s="1"/>
    </row>
    <row r="588" spans="1:59">
      <c r="A588" s="11"/>
      <c r="B588" s="308"/>
      <c r="C588" s="11"/>
      <c r="D588" s="11"/>
      <c r="E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W588" s="11"/>
      <c r="X588" s="11"/>
      <c r="AC588" s="11"/>
      <c r="AD588" s="11"/>
      <c r="AE588" s="11"/>
      <c r="AG588" s="1"/>
      <c r="AI588" s="1"/>
      <c r="AQ588" s="1"/>
      <c r="AS588" s="1"/>
      <c r="AU588" s="1"/>
      <c r="AZ588" s="1"/>
      <c r="BA588" s="1"/>
      <c r="BB588" s="1"/>
      <c r="BD588" s="1"/>
      <c r="BG588" s="1"/>
    </row>
    <row r="589" spans="1:59">
      <c r="A589" s="11"/>
      <c r="B589" s="308"/>
      <c r="C589" s="11"/>
      <c r="D589" s="11"/>
      <c r="E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W589" s="11"/>
      <c r="X589" s="11"/>
      <c r="AC589" s="11"/>
      <c r="AD589" s="11"/>
      <c r="AE589" s="11"/>
      <c r="AG589" s="1"/>
      <c r="AI589" s="1"/>
      <c r="AQ589" s="1"/>
      <c r="AS589" s="1"/>
      <c r="AU589" s="1"/>
      <c r="AZ589" s="1"/>
      <c r="BA589" s="1"/>
      <c r="BB589" s="1"/>
      <c r="BD589" s="1"/>
      <c r="BG589" s="1"/>
    </row>
    <row r="590" spans="1:59">
      <c r="A590" s="11"/>
      <c r="B590" s="308"/>
      <c r="C590" s="11"/>
      <c r="D590" s="11"/>
      <c r="E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W590" s="11"/>
      <c r="X590" s="11"/>
      <c r="AC590" s="11"/>
      <c r="AD590" s="11"/>
      <c r="AE590" s="11"/>
      <c r="AG590" s="1"/>
      <c r="AI590" s="1"/>
      <c r="AQ590" s="1"/>
      <c r="AS590" s="1"/>
      <c r="AU590" s="1"/>
      <c r="AZ590" s="1"/>
      <c r="BA590" s="1"/>
      <c r="BB590" s="1"/>
      <c r="BD590" s="1"/>
      <c r="BG590" s="1"/>
    </row>
    <row r="591" spans="1:59">
      <c r="A591" s="11"/>
      <c r="B591" s="308"/>
      <c r="C591" s="11"/>
      <c r="D591" s="11"/>
      <c r="E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W591" s="11"/>
      <c r="X591" s="11"/>
      <c r="AC591" s="11"/>
      <c r="AD591" s="11"/>
      <c r="AE591" s="11"/>
      <c r="AG591" s="1"/>
      <c r="AI591" s="1"/>
      <c r="AQ591" s="1"/>
      <c r="AS591" s="1"/>
      <c r="AU591" s="1"/>
      <c r="AZ591" s="1"/>
      <c r="BA591" s="1"/>
      <c r="BB591" s="1"/>
      <c r="BD591" s="1"/>
      <c r="BG591" s="1"/>
    </row>
    <row r="592" spans="1:59">
      <c r="A592" s="11"/>
      <c r="B592" s="308"/>
      <c r="C592" s="11"/>
      <c r="D592" s="11"/>
      <c r="E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W592" s="11"/>
      <c r="X592" s="11"/>
      <c r="AC592" s="11"/>
      <c r="AD592" s="11"/>
      <c r="AE592" s="11"/>
      <c r="AG592" s="1"/>
      <c r="AI592" s="1"/>
      <c r="AQ592" s="1"/>
      <c r="AS592" s="1"/>
      <c r="AU592" s="1"/>
      <c r="AZ592" s="1"/>
      <c r="BA592" s="1"/>
      <c r="BB592" s="1"/>
      <c r="BD592" s="1"/>
      <c r="BG592" s="1"/>
    </row>
    <row r="593" spans="1:59">
      <c r="A593" s="11"/>
      <c r="B593" s="308"/>
      <c r="C593" s="11"/>
      <c r="D593" s="11"/>
      <c r="E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W593" s="11"/>
      <c r="X593" s="11"/>
      <c r="AC593" s="11"/>
      <c r="AD593" s="11"/>
      <c r="AE593" s="11"/>
      <c r="AG593" s="1"/>
      <c r="AI593" s="1"/>
      <c r="AQ593" s="1"/>
      <c r="AS593" s="1"/>
      <c r="AU593" s="1"/>
      <c r="AZ593" s="1"/>
      <c r="BA593" s="1"/>
      <c r="BB593" s="1"/>
      <c r="BD593" s="1"/>
      <c r="BG593" s="1"/>
    </row>
    <row r="594" spans="1:59">
      <c r="A594" s="11"/>
      <c r="B594" s="308"/>
      <c r="C594" s="11"/>
      <c r="D594" s="11"/>
      <c r="E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W594" s="11"/>
      <c r="X594" s="11"/>
      <c r="AC594" s="11"/>
      <c r="AD594" s="11"/>
      <c r="AE594" s="11"/>
      <c r="AG594" s="1"/>
      <c r="AI594" s="1"/>
      <c r="AQ594" s="1"/>
      <c r="AS594" s="1"/>
      <c r="AU594" s="1"/>
      <c r="AZ594" s="1"/>
      <c r="BA594" s="1"/>
      <c r="BB594" s="1"/>
      <c r="BD594" s="1"/>
      <c r="BG594" s="1"/>
    </row>
    <row r="595" spans="1:59">
      <c r="A595" s="11"/>
      <c r="B595" s="308"/>
      <c r="C595" s="11"/>
      <c r="D595" s="11"/>
      <c r="E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W595" s="11"/>
      <c r="X595" s="11"/>
      <c r="AC595" s="11"/>
      <c r="AD595" s="11"/>
      <c r="AE595" s="11"/>
      <c r="AG595" s="1"/>
      <c r="AI595" s="1"/>
      <c r="AQ595" s="1"/>
      <c r="AS595" s="1"/>
      <c r="AU595" s="1"/>
      <c r="AZ595" s="1"/>
      <c r="BA595" s="1"/>
      <c r="BB595" s="1"/>
      <c r="BD595" s="1"/>
      <c r="BG595" s="1"/>
    </row>
    <row r="596" spans="1:59">
      <c r="A596" s="11"/>
      <c r="B596" s="308"/>
      <c r="C596" s="11"/>
      <c r="D596" s="11"/>
      <c r="E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W596" s="11"/>
      <c r="X596" s="11"/>
      <c r="AC596" s="11"/>
      <c r="AD596" s="11"/>
      <c r="AE596" s="11"/>
      <c r="AG596" s="1"/>
      <c r="AI596" s="1"/>
      <c r="AQ596" s="1"/>
      <c r="AS596" s="1"/>
      <c r="AU596" s="1"/>
      <c r="AZ596" s="1"/>
      <c r="BA596" s="1"/>
      <c r="BB596" s="1"/>
      <c r="BD596" s="1"/>
      <c r="BG596" s="1"/>
    </row>
    <row r="597" spans="1:59">
      <c r="A597" s="11"/>
      <c r="B597" s="308"/>
      <c r="C597" s="11"/>
      <c r="D597" s="11"/>
      <c r="E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W597" s="11"/>
      <c r="X597" s="11"/>
      <c r="AC597" s="11"/>
      <c r="AD597" s="11"/>
      <c r="AE597" s="11"/>
      <c r="AG597" s="1"/>
      <c r="AI597" s="1"/>
      <c r="AQ597" s="1"/>
      <c r="AS597" s="1"/>
      <c r="AU597" s="1"/>
      <c r="AZ597" s="1"/>
      <c r="BA597" s="1"/>
      <c r="BB597" s="1"/>
      <c r="BD597" s="1"/>
      <c r="BG597" s="1"/>
    </row>
    <row r="598" spans="1:59">
      <c r="A598" s="11"/>
      <c r="B598" s="308"/>
      <c r="C598" s="11"/>
      <c r="D598" s="11"/>
      <c r="E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W598" s="11"/>
      <c r="X598" s="11"/>
      <c r="AC598" s="11"/>
      <c r="AD598" s="11"/>
      <c r="AE598" s="11"/>
      <c r="AG598" s="1"/>
      <c r="AI598" s="1"/>
      <c r="AQ598" s="1"/>
      <c r="AS598" s="1"/>
      <c r="AU598" s="1"/>
      <c r="AZ598" s="1"/>
      <c r="BA598" s="1"/>
      <c r="BB598" s="1"/>
      <c r="BD598" s="1"/>
      <c r="BG598" s="1"/>
    </row>
    <row r="599" spans="1:59">
      <c r="A599" s="11"/>
      <c r="B599" s="308"/>
      <c r="C599" s="11"/>
      <c r="D599" s="11"/>
      <c r="E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W599" s="11"/>
      <c r="X599" s="11"/>
      <c r="AC599" s="11"/>
      <c r="AD599" s="11"/>
      <c r="AE599" s="11"/>
      <c r="AG599" s="1"/>
      <c r="AI599" s="1"/>
      <c r="AQ599" s="1"/>
      <c r="AS599" s="1"/>
      <c r="AU599" s="1"/>
      <c r="AZ599" s="1"/>
      <c r="BA599" s="1"/>
      <c r="BB599" s="1"/>
      <c r="BD599" s="1"/>
      <c r="BG599" s="1"/>
    </row>
    <row r="600" spans="1:59">
      <c r="A600" s="11"/>
      <c r="B600" s="308"/>
      <c r="C600" s="11"/>
      <c r="D600" s="11"/>
      <c r="E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W600" s="11"/>
      <c r="X600" s="11"/>
      <c r="AC600" s="11"/>
      <c r="AD600" s="11"/>
      <c r="AE600" s="11"/>
      <c r="AG600" s="1"/>
      <c r="AI600" s="1"/>
      <c r="AQ600" s="1"/>
      <c r="AS600" s="1"/>
      <c r="AU600" s="1"/>
      <c r="AZ600" s="1"/>
      <c r="BA600" s="1"/>
      <c r="BB600" s="1"/>
      <c r="BD600" s="1"/>
      <c r="BG600" s="1"/>
    </row>
    <row r="601" spans="1:59">
      <c r="A601" s="11"/>
      <c r="B601" s="308"/>
      <c r="C601" s="11"/>
      <c r="D601" s="11"/>
      <c r="E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W601" s="11"/>
      <c r="X601" s="11"/>
      <c r="AC601" s="11"/>
      <c r="AD601" s="11"/>
      <c r="AE601" s="11"/>
      <c r="AG601" s="1"/>
      <c r="AI601" s="1"/>
      <c r="AQ601" s="1"/>
      <c r="AS601" s="1"/>
      <c r="AU601" s="1"/>
      <c r="AZ601" s="1"/>
      <c r="BA601" s="1"/>
      <c r="BB601" s="1"/>
      <c r="BD601" s="1"/>
      <c r="BG601" s="1"/>
    </row>
    <row r="602" spans="1:59">
      <c r="A602" s="11"/>
      <c r="B602" s="308"/>
      <c r="C602" s="11"/>
      <c r="D602" s="11"/>
      <c r="E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W602" s="11"/>
      <c r="X602" s="11"/>
      <c r="AC602" s="11"/>
      <c r="AD602" s="11"/>
      <c r="AE602" s="11"/>
      <c r="AG602" s="1"/>
      <c r="AI602" s="1"/>
      <c r="AQ602" s="1"/>
      <c r="AS602" s="1"/>
      <c r="AU602" s="1"/>
      <c r="AZ602" s="1"/>
      <c r="BA602" s="1"/>
      <c r="BB602" s="1"/>
      <c r="BD602" s="1"/>
      <c r="BG602" s="1"/>
    </row>
    <row r="603" spans="1:59">
      <c r="A603" s="11"/>
      <c r="B603" s="308"/>
      <c r="C603" s="11"/>
      <c r="D603" s="11"/>
      <c r="E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W603" s="11"/>
      <c r="X603" s="11"/>
      <c r="AC603" s="11"/>
      <c r="AD603" s="11"/>
      <c r="AE603" s="11"/>
      <c r="AG603" s="1"/>
      <c r="AI603" s="1"/>
      <c r="AQ603" s="1"/>
      <c r="AS603" s="1"/>
      <c r="AU603" s="1"/>
      <c r="AZ603" s="1"/>
      <c r="BA603" s="1"/>
      <c r="BB603" s="1"/>
      <c r="BD603" s="1"/>
      <c r="BG603" s="1"/>
    </row>
    <row r="604" spans="1:59">
      <c r="A604" s="11"/>
      <c r="B604" s="308"/>
      <c r="C604" s="11"/>
      <c r="D604" s="11"/>
      <c r="E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W604" s="11"/>
      <c r="X604" s="11"/>
      <c r="AC604" s="11"/>
      <c r="AD604" s="11"/>
      <c r="AE604" s="11"/>
      <c r="AG604" s="1"/>
      <c r="AI604" s="1"/>
      <c r="AQ604" s="1"/>
      <c r="AS604" s="1"/>
      <c r="AU604" s="1"/>
      <c r="AZ604" s="1"/>
      <c r="BA604" s="1"/>
      <c r="BB604" s="1"/>
      <c r="BD604" s="1"/>
      <c r="BG604" s="1"/>
    </row>
    <row r="605" spans="1:59">
      <c r="A605" s="11"/>
      <c r="B605" s="308"/>
      <c r="C605" s="11"/>
      <c r="D605" s="11"/>
      <c r="E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W605" s="11"/>
      <c r="X605" s="11"/>
      <c r="AC605" s="11"/>
      <c r="AD605" s="11"/>
      <c r="AE605" s="11"/>
      <c r="AG605" s="1"/>
      <c r="AI605" s="1"/>
      <c r="AQ605" s="1"/>
      <c r="AS605" s="1"/>
      <c r="AU605" s="1"/>
      <c r="AZ605" s="1"/>
      <c r="BA605" s="1"/>
      <c r="BB605" s="1"/>
      <c r="BD605" s="1"/>
      <c r="BG605" s="1"/>
    </row>
    <row r="606" spans="1:59">
      <c r="A606" s="11"/>
      <c r="B606" s="308"/>
      <c r="C606" s="11"/>
      <c r="D606" s="11"/>
      <c r="E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W606" s="11"/>
      <c r="X606" s="11"/>
      <c r="AC606" s="11"/>
      <c r="AD606" s="11"/>
      <c r="AE606" s="11"/>
      <c r="AG606" s="1"/>
      <c r="AI606" s="1"/>
      <c r="AQ606" s="1"/>
      <c r="AS606" s="1"/>
      <c r="AU606" s="1"/>
      <c r="AZ606" s="1"/>
      <c r="BA606" s="1"/>
      <c r="BB606" s="1"/>
      <c r="BD606" s="1"/>
      <c r="BG606" s="1"/>
    </row>
    <row r="607" spans="1:59">
      <c r="A607" s="11"/>
      <c r="B607" s="308"/>
      <c r="C607" s="11"/>
      <c r="D607" s="11"/>
      <c r="E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W607" s="11"/>
      <c r="X607" s="11"/>
      <c r="AC607" s="11"/>
      <c r="AD607" s="11"/>
      <c r="AE607" s="11"/>
      <c r="AG607" s="1"/>
      <c r="AI607" s="1"/>
      <c r="AQ607" s="1"/>
      <c r="AS607" s="1"/>
      <c r="AU607" s="1"/>
      <c r="AZ607" s="1"/>
      <c r="BA607" s="1"/>
      <c r="BB607" s="1"/>
      <c r="BD607" s="1"/>
      <c r="BG607" s="1"/>
    </row>
    <row r="608" spans="1:59">
      <c r="A608" s="11"/>
      <c r="B608" s="308"/>
      <c r="C608" s="11"/>
      <c r="D608" s="11"/>
      <c r="E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W608" s="11"/>
      <c r="X608" s="11"/>
      <c r="AC608" s="11"/>
      <c r="AD608" s="11"/>
      <c r="AE608" s="11"/>
      <c r="AG608" s="1"/>
      <c r="AI608" s="1"/>
      <c r="AQ608" s="1"/>
      <c r="AS608" s="1"/>
      <c r="AU608" s="1"/>
      <c r="AZ608" s="1"/>
      <c r="BA608" s="1"/>
      <c r="BB608" s="1"/>
      <c r="BD608" s="1"/>
      <c r="BG608" s="1"/>
    </row>
    <row r="609" spans="1:59">
      <c r="A609" s="11"/>
      <c r="B609" s="308"/>
      <c r="C609" s="11"/>
      <c r="D609" s="11"/>
      <c r="E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W609" s="11"/>
      <c r="X609" s="11"/>
      <c r="AC609" s="11"/>
      <c r="AD609" s="11"/>
      <c r="AE609" s="11"/>
      <c r="AG609" s="1"/>
      <c r="AI609" s="1"/>
      <c r="AQ609" s="1"/>
      <c r="AS609" s="1"/>
      <c r="AU609" s="1"/>
      <c r="AZ609" s="1"/>
      <c r="BA609" s="1"/>
      <c r="BB609" s="1"/>
      <c r="BD609" s="1"/>
      <c r="BG609" s="1"/>
    </row>
    <row r="610" spans="1:59">
      <c r="A610" s="11"/>
      <c r="B610" s="308"/>
      <c r="C610" s="11"/>
      <c r="D610" s="11"/>
      <c r="E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W610" s="11"/>
      <c r="X610" s="11"/>
      <c r="AC610" s="11"/>
      <c r="AD610" s="11"/>
      <c r="AE610" s="11"/>
      <c r="AG610" s="1"/>
      <c r="AI610" s="1"/>
      <c r="AQ610" s="1"/>
      <c r="AS610" s="1"/>
      <c r="AU610" s="1"/>
      <c r="AZ610" s="1"/>
      <c r="BA610" s="1"/>
      <c r="BB610" s="1"/>
      <c r="BD610" s="1"/>
      <c r="BG610" s="1"/>
    </row>
    <row r="611" spans="1:59">
      <c r="A611" s="11"/>
      <c r="B611" s="308"/>
      <c r="C611" s="11"/>
      <c r="D611" s="11"/>
      <c r="E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W611" s="11"/>
      <c r="X611" s="11"/>
      <c r="AC611" s="11"/>
      <c r="AD611" s="11"/>
      <c r="AE611" s="11"/>
      <c r="AG611" s="1"/>
      <c r="AI611" s="1"/>
      <c r="AQ611" s="1"/>
      <c r="AS611" s="1"/>
      <c r="AU611" s="1"/>
      <c r="AZ611" s="1"/>
      <c r="BA611" s="1"/>
      <c r="BB611" s="1"/>
      <c r="BD611" s="1"/>
      <c r="BG611" s="1"/>
    </row>
    <row r="612" spans="1:59">
      <c r="A612" s="11"/>
      <c r="B612" s="308"/>
      <c r="C612" s="11"/>
      <c r="D612" s="11"/>
      <c r="E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W612" s="11"/>
      <c r="X612" s="11"/>
      <c r="AC612" s="11"/>
      <c r="AD612" s="11"/>
      <c r="AE612" s="11"/>
      <c r="AG612" s="1"/>
      <c r="AI612" s="1"/>
      <c r="AQ612" s="1"/>
      <c r="AS612" s="1"/>
      <c r="AU612" s="1"/>
      <c r="AZ612" s="1"/>
      <c r="BA612" s="1"/>
      <c r="BB612" s="1"/>
      <c r="BD612" s="1"/>
      <c r="BG612" s="1"/>
    </row>
    <row r="613" spans="1:59">
      <c r="A613" s="11"/>
      <c r="B613" s="308"/>
      <c r="C613" s="11"/>
      <c r="D613" s="11"/>
      <c r="E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W613" s="11"/>
      <c r="X613" s="11"/>
      <c r="AC613" s="11"/>
      <c r="AD613" s="11"/>
      <c r="AE613" s="11"/>
      <c r="AG613" s="1"/>
      <c r="AI613" s="1"/>
      <c r="AQ613" s="1"/>
      <c r="AS613" s="1"/>
      <c r="AU613" s="1"/>
      <c r="AZ613" s="1"/>
      <c r="BA613" s="1"/>
      <c r="BB613" s="1"/>
      <c r="BD613" s="1"/>
      <c r="BG613" s="1"/>
    </row>
    <row r="614" spans="1:59">
      <c r="A614" s="11"/>
      <c r="B614" s="308"/>
      <c r="C614" s="11"/>
      <c r="D614" s="11"/>
      <c r="E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W614" s="11"/>
      <c r="X614" s="11"/>
      <c r="AC614" s="11"/>
      <c r="AD614" s="11"/>
      <c r="AE614" s="11"/>
      <c r="AG614" s="1"/>
      <c r="AI614" s="1"/>
      <c r="AQ614" s="1"/>
      <c r="AS614" s="1"/>
      <c r="AU614" s="1"/>
      <c r="AZ614" s="1"/>
      <c r="BA614" s="1"/>
      <c r="BB614" s="1"/>
      <c r="BD614" s="1"/>
      <c r="BG614" s="1"/>
    </row>
    <row r="615" spans="1:59">
      <c r="A615" s="11"/>
      <c r="B615" s="308"/>
      <c r="C615" s="11"/>
      <c r="D615" s="11"/>
      <c r="E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W615" s="11"/>
      <c r="X615" s="11"/>
      <c r="AC615" s="11"/>
      <c r="AD615" s="11"/>
      <c r="AE615" s="11"/>
      <c r="AG615" s="1"/>
      <c r="AI615" s="1"/>
      <c r="AQ615" s="1"/>
      <c r="AS615" s="1"/>
      <c r="AU615" s="1"/>
      <c r="AZ615" s="1"/>
      <c r="BA615" s="1"/>
      <c r="BB615" s="1"/>
      <c r="BD615" s="1"/>
      <c r="BG615" s="1"/>
    </row>
    <row r="616" spans="1:59">
      <c r="A616" s="11"/>
      <c r="B616" s="308"/>
      <c r="C616" s="11"/>
      <c r="D616" s="11"/>
      <c r="E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W616" s="11"/>
      <c r="X616" s="11"/>
      <c r="AC616" s="11"/>
      <c r="AD616" s="11"/>
      <c r="AE616" s="11"/>
      <c r="AG616" s="1"/>
      <c r="AI616" s="1"/>
      <c r="AQ616" s="1"/>
      <c r="AS616" s="1"/>
      <c r="AU616" s="1"/>
      <c r="AZ616" s="1"/>
      <c r="BA616" s="1"/>
      <c r="BB616" s="1"/>
      <c r="BD616" s="1"/>
      <c r="BG616" s="1"/>
    </row>
    <row r="617" spans="1:59">
      <c r="A617" s="11"/>
      <c r="B617" s="308"/>
      <c r="C617" s="11"/>
      <c r="D617" s="11"/>
      <c r="E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W617" s="11"/>
      <c r="X617" s="11"/>
      <c r="AC617" s="11"/>
      <c r="AD617" s="11"/>
      <c r="AE617" s="11"/>
      <c r="AG617" s="1"/>
      <c r="AI617" s="1"/>
      <c r="AQ617" s="1"/>
      <c r="AS617" s="1"/>
      <c r="AU617" s="1"/>
      <c r="AZ617" s="1"/>
      <c r="BA617" s="1"/>
      <c r="BB617" s="1"/>
      <c r="BD617" s="1"/>
      <c r="BG617" s="1"/>
    </row>
    <row r="618" spans="1:59">
      <c r="A618" s="11"/>
      <c r="B618" s="308"/>
      <c r="C618" s="11"/>
      <c r="D618" s="11"/>
      <c r="E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W618" s="11"/>
      <c r="X618" s="11"/>
      <c r="AC618" s="11"/>
      <c r="AD618" s="11"/>
      <c r="AE618" s="11"/>
      <c r="AG618" s="1"/>
      <c r="AI618" s="1"/>
      <c r="AQ618" s="1"/>
      <c r="AS618" s="1"/>
      <c r="AU618" s="1"/>
      <c r="AZ618" s="1"/>
      <c r="BA618" s="1"/>
      <c r="BB618" s="1"/>
      <c r="BD618" s="1"/>
      <c r="BG618" s="1"/>
    </row>
    <row r="619" spans="1:59">
      <c r="A619" s="11"/>
      <c r="B619" s="308"/>
      <c r="C619" s="11"/>
      <c r="D619" s="11"/>
      <c r="E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W619" s="11"/>
      <c r="X619" s="11"/>
      <c r="AC619" s="11"/>
      <c r="AD619" s="11"/>
      <c r="AE619" s="11"/>
      <c r="AG619" s="1"/>
      <c r="AI619" s="1"/>
      <c r="AQ619" s="1"/>
      <c r="AS619" s="1"/>
      <c r="AU619" s="1"/>
      <c r="AZ619" s="1"/>
      <c r="BA619" s="1"/>
      <c r="BB619" s="1"/>
      <c r="BD619" s="1"/>
      <c r="BG619" s="1"/>
    </row>
    <row r="620" spans="1:59">
      <c r="A620" s="11"/>
      <c r="B620" s="308"/>
      <c r="C620" s="11"/>
      <c r="D620" s="11"/>
      <c r="E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W620" s="11"/>
      <c r="X620" s="11"/>
      <c r="AC620" s="11"/>
      <c r="AD620" s="11"/>
      <c r="AE620" s="11"/>
      <c r="AG620" s="1"/>
      <c r="AI620" s="1"/>
      <c r="AQ620" s="1"/>
      <c r="AS620" s="1"/>
      <c r="AU620" s="1"/>
      <c r="AZ620" s="1"/>
      <c r="BA620" s="1"/>
      <c r="BB620" s="1"/>
      <c r="BD620" s="1"/>
      <c r="BG620" s="1"/>
    </row>
    <row r="621" spans="1:59">
      <c r="A621" s="11"/>
      <c r="B621" s="308"/>
      <c r="C621" s="11"/>
      <c r="D621" s="11"/>
      <c r="E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W621" s="11"/>
      <c r="X621" s="11"/>
      <c r="AC621" s="11"/>
      <c r="AD621" s="11"/>
      <c r="AE621" s="11"/>
      <c r="AG621" s="1"/>
      <c r="AI621" s="1"/>
      <c r="AQ621" s="1"/>
      <c r="AS621" s="1"/>
      <c r="AU621" s="1"/>
      <c r="AZ621" s="1"/>
      <c r="BA621" s="1"/>
      <c r="BB621" s="1"/>
      <c r="BD621" s="1"/>
      <c r="BG621" s="1"/>
    </row>
    <row r="622" spans="1:59">
      <c r="A622" s="11"/>
      <c r="B622" s="308"/>
      <c r="C622" s="11"/>
      <c r="D622" s="11"/>
      <c r="E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W622" s="11"/>
      <c r="X622" s="11"/>
      <c r="AC622" s="11"/>
      <c r="AD622" s="11"/>
      <c r="AE622" s="11"/>
      <c r="AG622" s="1"/>
      <c r="AI622" s="1"/>
      <c r="AQ622" s="1"/>
      <c r="AS622" s="1"/>
      <c r="AU622" s="1"/>
      <c r="AZ622" s="1"/>
      <c r="BA622" s="1"/>
      <c r="BB622" s="1"/>
      <c r="BD622" s="1"/>
      <c r="BG622" s="1"/>
    </row>
    <row r="623" spans="1:59">
      <c r="A623" s="11"/>
      <c r="B623" s="308"/>
      <c r="C623" s="11"/>
      <c r="D623" s="11"/>
      <c r="E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W623" s="11"/>
      <c r="X623" s="11"/>
      <c r="AC623" s="11"/>
      <c r="AD623" s="11"/>
      <c r="AE623" s="11"/>
      <c r="AG623" s="1"/>
      <c r="AI623" s="1"/>
      <c r="AQ623" s="1"/>
      <c r="AS623" s="1"/>
      <c r="AU623" s="1"/>
      <c r="AZ623" s="1"/>
      <c r="BA623" s="1"/>
      <c r="BB623" s="1"/>
      <c r="BD623" s="1"/>
      <c r="BG623" s="1"/>
    </row>
    <row r="624" spans="1:59">
      <c r="A624" s="11"/>
      <c r="B624" s="308"/>
      <c r="C624" s="11"/>
      <c r="D624" s="11"/>
      <c r="E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W624" s="11"/>
      <c r="X624" s="11"/>
      <c r="AC624" s="11"/>
      <c r="AD624" s="11"/>
      <c r="AE624" s="11"/>
      <c r="AG624" s="1"/>
      <c r="AI624" s="1"/>
      <c r="AQ624" s="1"/>
      <c r="AS624" s="1"/>
      <c r="AU624" s="1"/>
      <c r="AZ624" s="1"/>
      <c r="BA624" s="1"/>
      <c r="BB624" s="1"/>
      <c r="BD624" s="1"/>
      <c r="BG624" s="1"/>
    </row>
    <row r="625" spans="1:59">
      <c r="A625" s="11"/>
      <c r="B625" s="308"/>
      <c r="C625" s="11"/>
      <c r="D625" s="11"/>
      <c r="E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W625" s="11"/>
      <c r="X625" s="11"/>
      <c r="AC625" s="11"/>
      <c r="AD625" s="11"/>
      <c r="AE625" s="11"/>
      <c r="AG625" s="1"/>
      <c r="AI625" s="1"/>
      <c r="AQ625" s="1"/>
      <c r="AS625" s="1"/>
      <c r="AU625" s="1"/>
      <c r="AZ625" s="1"/>
      <c r="BA625" s="1"/>
      <c r="BB625" s="1"/>
      <c r="BD625" s="1"/>
      <c r="BG625" s="1"/>
    </row>
    <row r="626" spans="1:59">
      <c r="A626" s="11"/>
      <c r="B626" s="308"/>
      <c r="C626" s="11"/>
      <c r="D626" s="11"/>
      <c r="E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W626" s="11"/>
      <c r="X626" s="11"/>
      <c r="AC626" s="11"/>
      <c r="AD626" s="11"/>
      <c r="AE626" s="11"/>
      <c r="AG626" s="1"/>
      <c r="AI626" s="1"/>
      <c r="AQ626" s="1"/>
      <c r="AS626" s="1"/>
      <c r="AU626" s="1"/>
      <c r="AZ626" s="1"/>
      <c r="BA626" s="1"/>
      <c r="BB626" s="1"/>
      <c r="BD626" s="1"/>
      <c r="BG626" s="1"/>
    </row>
    <row r="627" spans="1:59">
      <c r="A627" s="11"/>
      <c r="B627" s="308"/>
      <c r="C627" s="11"/>
      <c r="D627" s="11"/>
      <c r="E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W627" s="11"/>
      <c r="X627" s="11"/>
      <c r="AC627" s="11"/>
      <c r="AD627" s="11"/>
      <c r="AE627" s="11"/>
      <c r="AG627" s="1"/>
      <c r="AI627" s="1"/>
      <c r="AQ627" s="1"/>
      <c r="AS627" s="1"/>
      <c r="AU627" s="1"/>
      <c r="AZ627" s="1"/>
      <c r="BA627" s="1"/>
      <c r="BB627" s="1"/>
      <c r="BD627" s="1"/>
      <c r="BG627" s="1"/>
    </row>
    <row r="628" spans="1:59">
      <c r="A628" s="11"/>
      <c r="B628" s="308"/>
      <c r="C628" s="11"/>
      <c r="D628" s="11"/>
      <c r="E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W628" s="11"/>
      <c r="X628" s="11"/>
      <c r="AC628" s="11"/>
      <c r="AD628" s="11"/>
      <c r="AE628" s="11"/>
      <c r="AG628" s="1"/>
      <c r="AI628" s="1"/>
      <c r="AQ628" s="1"/>
      <c r="AS628" s="1"/>
      <c r="AU628" s="1"/>
      <c r="AZ628" s="1"/>
      <c r="BA628" s="1"/>
      <c r="BB628" s="1"/>
      <c r="BD628" s="1"/>
      <c r="BG628" s="1"/>
    </row>
    <row r="629" spans="1:59">
      <c r="A629" s="11"/>
      <c r="B629" s="308"/>
      <c r="C629" s="11"/>
      <c r="D629" s="11"/>
      <c r="E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W629" s="11"/>
      <c r="X629" s="11"/>
      <c r="AC629" s="11"/>
      <c r="AD629" s="11"/>
      <c r="AE629" s="11"/>
      <c r="AG629" s="1"/>
      <c r="AI629" s="1"/>
      <c r="AQ629" s="1"/>
      <c r="AS629" s="1"/>
      <c r="AU629" s="1"/>
      <c r="AZ629" s="1"/>
      <c r="BA629" s="1"/>
      <c r="BB629" s="1"/>
      <c r="BD629" s="1"/>
      <c r="BG629" s="1"/>
    </row>
    <row r="630" spans="1:59">
      <c r="A630" s="11"/>
      <c r="B630" s="308"/>
      <c r="C630" s="11"/>
      <c r="D630" s="11"/>
      <c r="E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W630" s="11"/>
      <c r="X630" s="11"/>
      <c r="AC630" s="11"/>
      <c r="AD630" s="11"/>
      <c r="AE630" s="11"/>
      <c r="AG630" s="1"/>
      <c r="AI630" s="1"/>
      <c r="AQ630" s="1"/>
      <c r="AS630" s="1"/>
      <c r="AU630" s="1"/>
      <c r="AZ630" s="1"/>
      <c r="BA630" s="1"/>
      <c r="BB630" s="1"/>
      <c r="BD630" s="1"/>
      <c r="BG630" s="1"/>
    </row>
    <row r="631" spans="1:59">
      <c r="A631" s="11"/>
      <c r="B631" s="308"/>
      <c r="C631" s="11"/>
      <c r="D631" s="11"/>
      <c r="E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W631" s="11"/>
      <c r="X631" s="11"/>
      <c r="AC631" s="11"/>
      <c r="AD631" s="11"/>
      <c r="AE631" s="11"/>
      <c r="AG631" s="1"/>
      <c r="AI631" s="1"/>
      <c r="AQ631" s="1"/>
      <c r="AS631" s="1"/>
      <c r="AU631" s="1"/>
      <c r="AZ631" s="1"/>
      <c r="BA631" s="1"/>
      <c r="BB631" s="1"/>
      <c r="BD631" s="1"/>
      <c r="BG631" s="1"/>
    </row>
    <row r="632" spans="1:59">
      <c r="A632" s="11"/>
      <c r="B632" s="308"/>
      <c r="C632" s="11"/>
      <c r="D632" s="11"/>
      <c r="E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W632" s="11"/>
      <c r="X632" s="11"/>
      <c r="AC632" s="11"/>
      <c r="AD632" s="11"/>
      <c r="AE632" s="11"/>
      <c r="AG632" s="1"/>
      <c r="AI632" s="1"/>
      <c r="AQ632" s="1"/>
      <c r="AS632" s="1"/>
      <c r="AU632" s="1"/>
      <c r="AZ632" s="1"/>
      <c r="BA632" s="1"/>
      <c r="BB632" s="1"/>
      <c r="BD632" s="1"/>
      <c r="BG632" s="1"/>
    </row>
    <row r="633" spans="1:59">
      <c r="A633" s="11"/>
      <c r="B633" s="308"/>
      <c r="C633" s="11"/>
      <c r="D633" s="11"/>
      <c r="E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W633" s="11"/>
      <c r="X633" s="11"/>
      <c r="AC633" s="11"/>
      <c r="AD633" s="11"/>
      <c r="AE633" s="11"/>
      <c r="AG633" s="1"/>
      <c r="AI633" s="1"/>
      <c r="AQ633" s="1"/>
      <c r="AS633" s="1"/>
      <c r="AU633" s="1"/>
      <c r="AZ633" s="1"/>
      <c r="BA633" s="1"/>
      <c r="BB633" s="1"/>
      <c r="BD633" s="1"/>
      <c r="BG633" s="1"/>
    </row>
    <row r="634" spans="1:59">
      <c r="A634" s="11"/>
      <c r="B634" s="308"/>
      <c r="C634" s="11"/>
      <c r="D634" s="11"/>
      <c r="E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W634" s="11"/>
      <c r="X634" s="11"/>
      <c r="AC634" s="11"/>
      <c r="AD634" s="11"/>
      <c r="AE634" s="11"/>
      <c r="AG634" s="1"/>
      <c r="AI634" s="1"/>
      <c r="AQ634" s="1"/>
      <c r="AS634" s="1"/>
      <c r="AU634" s="1"/>
      <c r="AZ634" s="1"/>
      <c r="BA634" s="1"/>
      <c r="BB634" s="1"/>
      <c r="BD634" s="1"/>
      <c r="BG634" s="1"/>
    </row>
    <row r="635" spans="1:59">
      <c r="A635" s="11"/>
      <c r="B635" s="308"/>
      <c r="C635" s="11"/>
      <c r="D635" s="11"/>
      <c r="E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W635" s="11"/>
      <c r="X635" s="11"/>
      <c r="AC635" s="11"/>
      <c r="AD635" s="11"/>
      <c r="AE635" s="11"/>
      <c r="AG635" s="1"/>
      <c r="AI635" s="1"/>
      <c r="AQ635" s="1"/>
      <c r="AS635" s="1"/>
      <c r="AU635" s="1"/>
      <c r="AZ635" s="1"/>
      <c r="BA635" s="1"/>
      <c r="BB635" s="1"/>
      <c r="BD635" s="1"/>
      <c r="BG635" s="1"/>
    </row>
    <row r="636" spans="1:59">
      <c r="A636" s="11"/>
      <c r="B636" s="308"/>
      <c r="C636" s="11"/>
      <c r="D636" s="11"/>
      <c r="E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W636" s="11"/>
      <c r="X636" s="11"/>
      <c r="AC636" s="11"/>
      <c r="AD636" s="11"/>
      <c r="AE636" s="11"/>
      <c r="AG636" s="1"/>
      <c r="AI636" s="1"/>
      <c r="AQ636" s="1"/>
      <c r="AS636" s="1"/>
      <c r="AU636" s="1"/>
      <c r="AZ636" s="1"/>
      <c r="BA636" s="1"/>
      <c r="BB636" s="1"/>
      <c r="BD636" s="1"/>
      <c r="BG636" s="1"/>
    </row>
    <row r="637" spans="1:59">
      <c r="A637" s="11"/>
      <c r="B637" s="308"/>
      <c r="C637" s="11"/>
      <c r="D637" s="11"/>
      <c r="E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W637" s="11"/>
      <c r="X637" s="11"/>
      <c r="AC637" s="11"/>
      <c r="AD637" s="11"/>
      <c r="AE637" s="11"/>
      <c r="AG637" s="1"/>
      <c r="AI637" s="1"/>
      <c r="AQ637" s="1"/>
      <c r="AS637" s="1"/>
      <c r="AU637" s="1"/>
      <c r="AZ637" s="1"/>
      <c r="BA637" s="1"/>
      <c r="BB637" s="1"/>
      <c r="BD637" s="1"/>
      <c r="BG637" s="1"/>
    </row>
    <row r="638" spans="1:59">
      <c r="A638" s="11"/>
      <c r="B638" s="308"/>
      <c r="C638" s="11"/>
      <c r="D638" s="11"/>
      <c r="E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W638" s="11"/>
      <c r="X638" s="11"/>
      <c r="AC638" s="11"/>
      <c r="AD638" s="11"/>
      <c r="AE638" s="11"/>
      <c r="AG638" s="1"/>
      <c r="AI638" s="1"/>
      <c r="AQ638" s="1"/>
      <c r="AS638" s="1"/>
      <c r="AU638" s="1"/>
      <c r="AZ638" s="1"/>
      <c r="BA638" s="1"/>
      <c r="BB638" s="1"/>
      <c r="BD638" s="1"/>
      <c r="BG638" s="1"/>
    </row>
    <row r="639" spans="1:59">
      <c r="A639" s="11"/>
      <c r="B639" s="308"/>
      <c r="C639" s="11"/>
      <c r="D639" s="11"/>
      <c r="E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W639" s="11"/>
      <c r="X639" s="11"/>
      <c r="AC639" s="11"/>
      <c r="AD639" s="11"/>
      <c r="AE639" s="11"/>
      <c r="AG639" s="1"/>
      <c r="AI639" s="1"/>
      <c r="AQ639" s="1"/>
      <c r="AS639" s="1"/>
      <c r="AU639" s="1"/>
      <c r="AZ639" s="1"/>
      <c r="BA639" s="1"/>
      <c r="BB639" s="1"/>
      <c r="BD639" s="1"/>
      <c r="BG639" s="1"/>
    </row>
    <row r="640" spans="1:59">
      <c r="A640" s="11"/>
      <c r="B640" s="308"/>
      <c r="C640" s="11"/>
      <c r="D640" s="11"/>
      <c r="E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W640" s="11"/>
      <c r="X640" s="11"/>
      <c r="AC640" s="11"/>
      <c r="AD640" s="11"/>
      <c r="AE640" s="11"/>
      <c r="AG640" s="1"/>
      <c r="AI640" s="1"/>
      <c r="AQ640" s="1"/>
      <c r="AS640" s="1"/>
      <c r="AU640" s="1"/>
      <c r="AZ640" s="1"/>
      <c r="BA640" s="1"/>
      <c r="BB640" s="1"/>
      <c r="BD640" s="1"/>
      <c r="BG640" s="1"/>
    </row>
    <row r="641" spans="1:59">
      <c r="A641" s="11"/>
      <c r="B641" s="308"/>
      <c r="C641" s="11"/>
      <c r="D641" s="11"/>
      <c r="E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W641" s="11"/>
      <c r="X641" s="11"/>
      <c r="AC641" s="11"/>
      <c r="AD641" s="11"/>
      <c r="AE641" s="11"/>
      <c r="AG641" s="1"/>
      <c r="AI641" s="1"/>
      <c r="AQ641" s="1"/>
      <c r="AS641" s="1"/>
      <c r="AU641" s="1"/>
      <c r="AZ641" s="1"/>
      <c r="BA641" s="1"/>
      <c r="BB641" s="1"/>
      <c r="BD641" s="1"/>
      <c r="BG641" s="1"/>
    </row>
    <row r="642" spans="1:59">
      <c r="A642" s="11"/>
      <c r="B642" s="308"/>
      <c r="C642" s="11"/>
      <c r="D642" s="11"/>
      <c r="E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W642" s="11"/>
      <c r="X642" s="11"/>
      <c r="AC642" s="11"/>
      <c r="AD642" s="11"/>
      <c r="AE642" s="11"/>
      <c r="AG642" s="1"/>
      <c r="AI642" s="1"/>
      <c r="AQ642" s="1"/>
      <c r="AS642" s="1"/>
      <c r="AU642" s="1"/>
      <c r="AZ642" s="1"/>
      <c r="BA642" s="1"/>
      <c r="BB642" s="1"/>
      <c r="BD642" s="1"/>
      <c r="BG642" s="1"/>
    </row>
    <row r="643" spans="1:59">
      <c r="A643" s="11"/>
      <c r="B643" s="308"/>
      <c r="C643" s="11"/>
      <c r="D643" s="11"/>
      <c r="E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W643" s="11"/>
      <c r="X643" s="11"/>
      <c r="AC643" s="11"/>
      <c r="AD643" s="11"/>
      <c r="AE643" s="11"/>
      <c r="AG643" s="1"/>
      <c r="AI643" s="1"/>
      <c r="AQ643" s="1"/>
      <c r="AS643" s="1"/>
      <c r="AU643" s="1"/>
      <c r="AZ643" s="1"/>
      <c r="BA643" s="1"/>
      <c r="BB643" s="1"/>
      <c r="BD643" s="1"/>
      <c r="BG643" s="1"/>
    </row>
    <row r="644" spans="1:59">
      <c r="A644" s="11"/>
      <c r="B644" s="308"/>
      <c r="C644" s="11"/>
      <c r="D644" s="11"/>
      <c r="E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W644" s="11"/>
      <c r="X644" s="11"/>
      <c r="AC644" s="11"/>
      <c r="AD644" s="11"/>
      <c r="AE644" s="11"/>
      <c r="AG644" s="1"/>
      <c r="AI644" s="1"/>
      <c r="AQ644" s="1"/>
      <c r="AS644" s="1"/>
      <c r="AU644" s="1"/>
      <c r="AZ644" s="1"/>
      <c r="BA644" s="1"/>
      <c r="BB644" s="1"/>
      <c r="BD644" s="1"/>
      <c r="BG644" s="1"/>
    </row>
    <row r="645" spans="1:59">
      <c r="A645" s="11"/>
      <c r="B645" s="308"/>
      <c r="C645" s="11"/>
      <c r="D645" s="11"/>
      <c r="E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W645" s="11"/>
      <c r="X645" s="11"/>
      <c r="AC645" s="11"/>
      <c r="AD645" s="11"/>
      <c r="AE645" s="11"/>
      <c r="AG645" s="1"/>
      <c r="AI645" s="1"/>
      <c r="AQ645" s="1"/>
      <c r="AS645" s="1"/>
      <c r="AU645" s="1"/>
      <c r="AZ645" s="1"/>
      <c r="BA645" s="1"/>
      <c r="BB645" s="1"/>
      <c r="BD645" s="1"/>
      <c r="BG645" s="1"/>
    </row>
    <row r="646" spans="1:59">
      <c r="A646" s="11"/>
      <c r="B646" s="308"/>
      <c r="C646" s="11"/>
      <c r="D646" s="11"/>
      <c r="E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W646" s="11"/>
      <c r="X646" s="11"/>
      <c r="AC646" s="11"/>
      <c r="AD646" s="11"/>
      <c r="AE646" s="11"/>
      <c r="AG646" s="1"/>
      <c r="AI646" s="1"/>
      <c r="AQ646" s="1"/>
      <c r="AS646" s="1"/>
      <c r="AU646" s="1"/>
      <c r="AZ646" s="1"/>
      <c r="BA646" s="1"/>
      <c r="BB646" s="1"/>
      <c r="BD646" s="1"/>
      <c r="BG646" s="1"/>
    </row>
    <row r="647" spans="1:59">
      <c r="A647" s="11"/>
      <c r="B647" s="308"/>
      <c r="C647" s="11"/>
      <c r="D647" s="11"/>
      <c r="E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W647" s="11"/>
      <c r="X647" s="11"/>
      <c r="AC647" s="11"/>
      <c r="AD647" s="11"/>
      <c r="AE647" s="11"/>
      <c r="AG647" s="1"/>
      <c r="AI647" s="1"/>
      <c r="AQ647" s="1"/>
      <c r="AS647" s="1"/>
      <c r="AU647" s="1"/>
      <c r="AZ647" s="1"/>
      <c r="BA647" s="1"/>
      <c r="BB647" s="1"/>
      <c r="BD647" s="1"/>
      <c r="BG647" s="1"/>
    </row>
    <row r="648" spans="1:59">
      <c r="A648" s="11"/>
      <c r="B648" s="308"/>
      <c r="C648" s="11"/>
      <c r="D648" s="11"/>
      <c r="E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W648" s="11"/>
      <c r="X648" s="11"/>
      <c r="AC648" s="11"/>
      <c r="AD648" s="11"/>
      <c r="AE648" s="11"/>
      <c r="AG648" s="1"/>
      <c r="AI648" s="1"/>
      <c r="AQ648" s="1"/>
      <c r="AS648" s="1"/>
      <c r="AU648" s="1"/>
      <c r="AZ648" s="1"/>
      <c r="BA648" s="1"/>
      <c r="BB648" s="1"/>
      <c r="BD648" s="1"/>
      <c r="BG648" s="1"/>
    </row>
    <row r="649" spans="1:59">
      <c r="A649" s="11"/>
      <c r="B649" s="308"/>
      <c r="C649" s="11"/>
      <c r="D649" s="11"/>
      <c r="E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W649" s="11"/>
      <c r="X649" s="11"/>
      <c r="AC649" s="11"/>
      <c r="AD649" s="11"/>
      <c r="AE649" s="11"/>
      <c r="AG649" s="1"/>
      <c r="AI649" s="1"/>
      <c r="AQ649" s="1"/>
      <c r="AS649" s="1"/>
      <c r="AU649" s="1"/>
      <c r="AZ649" s="1"/>
      <c r="BA649" s="1"/>
      <c r="BB649" s="1"/>
      <c r="BD649" s="1"/>
      <c r="BG649" s="1"/>
    </row>
    <row r="650" spans="1:59">
      <c r="A650" s="11"/>
      <c r="B650" s="308"/>
      <c r="C650" s="11"/>
      <c r="D650" s="11"/>
      <c r="E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W650" s="11"/>
      <c r="X650" s="11"/>
      <c r="AC650" s="11"/>
      <c r="AD650" s="11"/>
      <c r="AE650" s="11"/>
      <c r="AG650" s="1"/>
      <c r="AI650" s="1"/>
      <c r="AQ650" s="1"/>
      <c r="AS650" s="1"/>
      <c r="AU650" s="1"/>
      <c r="AZ650" s="1"/>
      <c r="BA650" s="1"/>
      <c r="BB650" s="1"/>
      <c r="BD650" s="1"/>
      <c r="BG650" s="1"/>
    </row>
    <row r="651" spans="1:59">
      <c r="A651" s="11"/>
      <c r="B651" s="308"/>
      <c r="C651" s="11"/>
      <c r="D651" s="11"/>
      <c r="E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W651" s="11"/>
      <c r="X651" s="11"/>
      <c r="AC651" s="11"/>
      <c r="AD651" s="11"/>
      <c r="AE651" s="11"/>
      <c r="AG651" s="1"/>
      <c r="AI651" s="1"/>
      <c r="AQ651" s="1"/>
      <c r="AS651" s="1"/>
      <c r="AU651" s="1"/>
      <c r="AZ651" s="1"/>
      <c r="BA651" s="1"/>
      <c r="BB651" s="1"/>
      <c r="BD651" s="1"/>
      <c r="BG651" s="1"/>
    </row>
    <row r="652" spans="1:59">
      <c r="A652" s="11"/>
      <c r="B652" s="308"/>
      <c r="C652" s="11"/>
      <c r="D652" s="11"/>
      <c r="E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W652" s="11"/>
      <c r="X652" s="11"/>
      <c r="AC652" s="11"/>
      <c r="AD652" s="11"/>
      <c r="AE652" s="11"/>
      <c r="AG652" s="1"/>
      <c r="AI652" s="1"/>
      <c r="AQ652" s="1"/>
      <c r="AS652" s="1"/>
      <c r="AU652" s="1"/>
      <c r="AZ652" s="1"/>
      <c r="BA652" s="1"/>
      <c r="BB652" s="1"/>
      <c r="BD652" s="1"/>
      <c r="BG652" s="1"/>
    </row>
    <row r="653" spans="1:59">
      <c r="A653" s="11"/>
      <c r="B653" s="308"/>
      <c r="C653" s="11"/>
      <c r="D653" s="11"/>
      <c r="E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W653" s="11"/>
      <c r="X653" s="11"/>
      <c r="AC653" s="11"/>
      <c r="AD653" s="11"/>
      <c r="AE653" s="11"/>
      <c r="AG653" s="1"/>
      <c r="AI653" s="1"/>
      <c r="AQ653" s="1"/>
      <c r="AS653" s="1"/>
      <c r="AU653" s="1"/>
      <c r="AZ653" s="1"/>
      <c r="BA653" s="1"/>
      <c r="BB653" s="1"/>
      <c r="BD653" s="1"/>
      <c r="BG653" s="1"/>
    </row>
    <row r="654" spans="1:59">
      <c r="A654" s="11"/>
      <c r="B654" s="308"/>
      <c r="C654" s="11"/>
      <c r="D654" s="11"/>
      <c r="E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W654" s="11"/>
      <c r="X654" s="11"/>
      <c r="AC654" s="11"/>
      <c r="AD654" s="11"/>
      <c r="AE654" s="11"/>
      <c r="AG654" s="1"/>
      <c r="AI654" s="1"/>
      <c r="AQ654" s="1"/>
      <c r="AS654" s="1"/>
      <c r="AU654" s="1"/>
      <c r="AZ654" s="1"/>
      <c r="BA654" s="1"/>
      <c r="BB654" s="1"/>
      <c r="BD654" s="1"/>
      <c r="BG654" s="1"/>
    </row>
    <row r="655" spans="1:59">
      <c r="A655" s="11"/>
      <c r="B655" s="308"/>
      <c r="C655" s="11"/>
      <c r="D655" s="11"/>
      <c r="E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W655" s="11"/>
      <c r="X655" s="11"/>
      <c r="AC655" s="11"/>
      <c r="AD655" s="11"/>
      <c r="AE655" s="11"/>
      <c r="AG655" s="1"/>
      <c r="AI655" s="1"/>
      <c r="AQ655" s="1"/>
      <c r="AS655" s="1"/>
      <c r="AU655" s="1"/>
      <c r="AZ655" s="1"/>
      <c r="BA655" s="1"/>
      <c r="BB655" s="1"/>
      <c r="BD655" s="1"/>
      <c r="BG655" s="1"/>
    </row>
    <row r="656" spans="1:59">
      <c r="A656" s="11"/>
      <c r="B656" s="308"/>
      <c r="C656" s="11"/>
      <c r="D656" s="11"/>
      <c r="E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W656" s="11"/>
      <c r="X656" s="11"/>
      <c r="AC656" s="11"/>
      <c r="AD656" s="11"/>
      <c r="AE656" s="11"/>
      <c r="AG656" s="1"/>
      <c r="AI656" s="1"/>
      <c r="AQ656" s="1"/>
      <c r="AS656" s="1"/>
      <c r="AU656" s="1"/>
      <c r="AZ656" s="1"/>
      <c r="BA656" s="1"/>
      <c r="BB656" s="1"/>
      <c r="BD656" s="1"/>
      <c r="BG656" s="1"/>
    </row>
    <row r="657" spans="1:59">
      <c r="A657" s="11"/>
      <c r="B657" s="308"/>
      <c r="C657" s="11"/>
      <c r="D657" s="11"/>
      <c r="E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W657" s="11"/>
      <c r="X657" s="11"/>
      <c r="AC657" s="11"/>
      <c r="AD657" s="11"/>
      <c r="AE657" s="11"/>
      <c r="AG657" s="1"/>
      <c r="AI657" s="1"/>
      <c r="AQ657" s="1"/>
      <c r="AS657" s="1"/>
      <c r="AU657" s="1"/>
      <c r="AZ657" s="1"/>
      <c r="BA657" s="1"/>
      <c r="BB657" s="1"/>
      <c r="BD657" s="1"/>
      <c r="BG657" s="1"/>
    </row>
    <row r="658" spans="1:59">
      <c r="A658" s="11"/>
      <c r="B658" s="308"/>
      <c r="C658" s="11"/>
      <c r="D658" s="11"/>
      <c r="E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W658" s="11"/>
      <c r="X658" s="11"/>
      <c r="AC658" s="11"/>
      <c r="AD658" s="11"/>
      <c r="AE658" s="11"/>
      <c r="AG658" s="1"/>
      <c r="AI658" s="1"/>
      <c r="AQ658" s="1"/>
      <c r="AS658" s="1"/>
      <c r="AU658" s="1"/>
      <c r="AZ658" s="1"/>
      <c r="BA658" s="1"/>
      <c r="BB658" s="1"/>
      <c r="BD658" s="1"/>
      <c r="BG658" s="1"/>
    </row>
    <row r="659" spans="1:59">
      <c r="A659" s="11"/>
      <c r="B659" s="308"/>
      <c r="C659" s="11"/>
      <c r="D659" s="11"/>
      <c r="E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W659" s="11"/>
      <c r="X659" s="11"/>
      <c r="AC659" s="11"/>
      <c r="AD659" s="11"/>
      <c r="AE659" s="11"/>
      <c r="AG659" s="1"/>
      <c r="AI659" s="1"/>
      <c r="AQ659" s="1"/>
      <c r="AS659" s="1"/>
      <c r="AU659" s="1"/>
      <c r="AZ659" s="1"/>
      <c r="BA659" s="1"/>
      <c r="BB659" s="1"/>
      <c r="BD659" s="1"/>
      <c r="BG659" s="1"/>
    </row>
    <row r="660" spans="1:59">
      <c r="A660" s="11"/>
      <c r="B660" s="308"/>
      <c r="C660" s="11"/>
      <c r="D660" s="11"/>
      <c r="E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W660" s="11"/>
      <c r="X660" s="11"/>
      <c r="AC660" s="11"/>
      <c r="AD660" s="11"/>
      <c r="AE660" s="11"/>
      <c r="AG660" s="1"/>
      <c r="AI660" s="1"/>
      <c r="AQ660" s="1"/>
      <c r="AS660" s="1"/>
      <c r="AU660" s="1"/>
      <c r="AZ660" s="1"/>
      <c r="BA660" s="1"/>
      <c r="BB660" s="1"/>
      <c r="BD660" s="1"/>
      <c r="BG660" s="1"/>
    </row>
    <row r="661" spans="1:59">
      <c r="A661" s="11"/>
      <c r="B661" s="308"/>
      <c r="C661" s="11"/>
      <c r="D661" s="11"/>
      <c r="E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W661" s="11"/>
      <c r="X661" s="11"/>
      <c r="AC661" s="11"/>
      <c r="AD661" s="11"/>
      <c r="AE661" s="11"/>
      <c r="AG661" s="1"/>
      <c r="AI661" s="1"/>
      <c r="AQ661" s="1"/>
      <c r="AS661" s="1"/>
      <c r="AU661" s="1"/>
      <c r="AZ661" s="1"/>
      <c r="BA661" s="1"/>
      <c r="BB661" s="1"/>
      <c r="BD661" s="1"/>
      <c r="BG661" s="1"/>
    </row>
    <row r="662" spans="1:59">
      <c r="A662" s="11"/>
      <c r="B662" s="308"/>
      <c r="C662" s="11"/>
      <c r="D662" s="11"/>
      <c r="E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W662" s="11"/>
      <c r="X662" s="11"/>
      <c r="AC662" s="11"/>
      <c r="AD662" s="11"/>
      <c r="AE662" s="11"/>
      <c r="AG662" s="1"/>
      <c r="AI662" s="1"/>
      <c r="AQ662" s="1"/>
      <c r="AS662" s="1"/>
      <c r="AU662" s="1"/>
      <c r="AZ662" s="1"/>
      <c r="BA662" s="1"/>
      <c r="BB662" s="1"/>
      <c r="BD662" s="1"/>
      <c r="BG662" s="1"/>
    </row>
    <row r="663" spans="1:59">
      <c r="A663" s="11"/>
      <c r="B663" s="308"/>
      <c r="C663" s="11"/>
      <c r="D663" s="11"/>
      <c r="E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W663" s="11"/>
      <c r="X663" s="11"/>
      <c r="AC663" s="11"/>
      <c r="AD663" s="11"/>
      <c r="AE663" s="11"/>
      <c r="AG663" s="1"/>
      <c r="AI663" s="1"/>
      <c r="AQ663" s="1"/>
      <c r="AS663" s="1"/>
      <c r="AU663" s="1"/>
      <c r="AZ663" s="1"/>
      <c r="BA663" s="1"/>
      <c r="BB663" s="1"/>
      <c r="BD663" s="1"/>
      <c r="BG663" s="1"/>
    </row>
    <row r="664" spans="1:59">
      <c r="A664" s="11"/>
      <c r="B664" s="308"/>
      <c r="C664" s="11"/>
      <c r="D664" s="11"/>
      <c r="E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W664" s="11"/>
      <c r="X664" s="11"/>
      <c r="AC664" s="11"/>
      <c r="AD664" s="11"/>
      <c r="AE664" s="11"/>
      <c r="AG664" s="1"/>
      <c r="AI664" s="1"/>
      <c r="AQ664" s="1"/>
      <c r="AS664" s="1"/>
      <c r="AU664" s="1"/>
      <c r="AZ664" s="1"/>
      <c r="BA664" s="1"/>
      <c r="BB664" s="1"/>
      <c r="BD664" s="1"/>
      <c r="BG664" s="1"/>
    </row>
    <row r="665" spans="1:59">
      <c r="A665" s="11"/>
      <c r="B665" s="308"/>
      <c r="C665" s="11"/>
      <c r="D665" s="11"/>
      <c r="E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W665" s="11"/>
      <c r="X665" s="11"/>
      <c r="AC665" s="11"/>
      <c r="AD665" s="11"/>
      <c r="AE665" s="11"/>
      <c r="AG665" s="1"/>
      <c r="AI665" s="1"/>
      <c r="AQ665" s="1"/>
      <c r="AS665" s="1"/>
      <c r="AU665" s="1"/>
      <c r="AZ665" s="1"/>
      <c r="BA665" s="1"/>
      <c r="BB665" s="1"/>
      <c r="BD665" s="1"/>
      <c r="BG665" s="1"/>
    </row>
    <row r="666" spans="1:59">
      <c r="A666" s="11"/>
      <c r="B666" s="308"/>
      <c r="C666" s="11"/>
      <c r="D666" s="11"/>
      <c r="E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W666" s="11"/>
      <c r="X666" s="11"/>
      <c r="AC666" s="11"/>
      <c r="AD666" s="11"/>
      <c r="AE666" s="11"/>
      <c r="AG666" s="1"/>
      <c r="AI666" s="1"/>
      <c r="AQ666" s="1"/>
      <c r="AS666" s="1"/>
      <c r="AU666" s="1"/>
      <c r="AZ666" s="1"/>
      <c r="BA666" s="1"/>
      <c r="BB666" s="1"/>
      <c r="BD666" s="1"/>
      <c r="BG666" s="1"/>
    </row>
    <row r="667" spans="1:59">
      <c r="A667" s="11"/>
      <c r="B667" s="308"/>
      <c r="C667" s="11"/>
      <c r="D667" s="11"/>
      <c r="E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W667" s="11"/>
      <c r="X667" s="11"/>
      <c r="AC667" s="11"/>
      <c r="AD667" s="11"/>
      <c r="AE667" s="11"/>
      <c r="AG667" s="1"/>
      <c r="AI667" s="1"/>
      <c r="AQ667" s="1"/>
      <c r="AS667" s="1"/>
      <c r="AU667" s="1"/>
      <c r="AZ667" s="1"/>
      <c r="BA667" s="1"/>
      <c r="BB667" s="1"/>
      <c r="BD667" s="1"/>
      <c r="BG667" s="1"/>
    </row>
    <row r="668" spans="1:59">
      <c r="A668" s="11"/>
      <c r="B668" s="308"/>
      <c r="C668" s="11"/>
      <c r="D668" s="11"/>
      <c r="E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W668" s="11"/>
      <c r="X668" s="11"/>
      <c r="AC668" s="11"/>
      <c r="AD668" s="11"/>
      <c r="AE668" s="11"/>
      <c r="AG668" s="1"/>
      <c r="AI668" s="1"/>
      <c r="AQ668" s="1"/>
      <c r="AS668" s="1"/>
      <c r="AU668" s="1"/>
      <c r="AZ668" s="1"/>
      <c r="BA668" s="1"/>
      <c r="BB668" s="1"/>
      <c r="BD668" s="1"/>
      <c r="BG668" s="1"/>
    </row>
    <row r="669" spans="1:59">
      <c r="A669" s="11"/>
      <c r="B669" s="308"/>
      <c r="C669" s="11"/>
      <c r="D669" s="11"/>
      <c r="E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W669" s="11"/>
      <c r="X669" s="11"/>
      <c r="AC669" s="11"/>
      <c r="AD669" s="11"/>
      <c r="AE669" s="11"/>
      <c r="AG669" s="1"/>
      <c r="AI669" s="1"/>
      <c r="AQ669" s="1"/>
      <c r="AS669" s="1"/>
      <c r="AU669" s="1"/>
      <c r="AZ669" s="1"/>
      <c r="BA669" s="1"/>
      <c r="BB669" s="1"/>
      <c r="BD669" s="1"/>
      <c r="BG669" s="1"/>
    </row>
    <row r="670" spans="1:59">
      <c r="A670" s="11"/>
      <c r="B670" s="308"/>
      <c r="C670" s="11"/>
      <c r="D670" s="11"/>
      <c r="E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W670" s="11"/>
      <c r="X670" s="11"/>
      <c r="AC670" s="11"/>
      <c r="AD670" s="11"/>
      <c r="AE670" s="11"/>
      <c r="AG670" s="1"/>
      <c r="AI670" s="1"/>
      <c r="AQ670" s="1"/>
      <c r="AS670" s="1"/>
      <c r="AU670" s="1"/>
      <c r="AZ670" s="1"/>
      <c r="BA670" s="1"/>
      <c r="BB670" s="1"/>
      <c r="BD670" s="1"/>
      <c r="BG670" s="1"/>
    </row>
    <row r="671" spans="1:59">
      <c r="A671" s="11"/>
      <c r="B671" s="308"/>
      <c r="C671" s="11"/>
      <c r="D671" s="11"/>
      <c r="E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W671" s="11"/>
      <c r="X671" s="11"/>
      <c r="AC671" s="11"/>
      <c r="AD671" s="11"/>
      <c r="AE671" s="11"/>
      <c r="AG671" s="1"/>
      <c r="AI671" s="1"/>
      <c r="AQ671" s="1"/>
      <c r="AS671" s="1"/>
      <c r="AU671" s="1"/>
      <c r="AZ671" s="1"/>
      <c r="BA671" s="1"/>
      <c r="BB671" s="1"/>
      <c r="BD671" s="1"/>
      <c r="BG671" s="1"/>
    </row>
    <row r="672" spans="1:59">
      <c r="A672" s="11"/>
      <c r="B672" s="308"/>
      <c r="C672" s="11"/>
      <c r="D672" s="11"/>
      <c r="E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W672" s="11"/>
      <c r="X672" s="11"/>
      <c r="AC672" s="11"/>
      <c r="AD672" s="11"/>
      <c r="AE672" s="11"/>
      <c r="AG672" s="1"/>
      <c r="AI672" s="1"/>
      <c r="AQ672" s="1"/>
      <c r="AS672" s="1"/>
      <c r="AU672" s="1"/>
      <c r="AZ672" s="1"/>
      <c r="BA672" s="1"/>
      <c r="BB672" s="1"/>
      <c r="BD672" s="1"/>
      <c r="BG672" s="1"/>
    </row>
    <row r="673" spans="1:59">
      <c r="A673" s="11"/>
      <c r="B673" s="308"/>
      <c r="C673" s="11"/>
      <c r="D673" s="11"/>
      <c r="E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W673" s="11"/>
      <c r="X673" s="11"/>
      <c r="AC673" s="11"/>
      <c r="AD673" s="11"/>
      <c r="AE673" s="11"/>
      <c r="AG673" s="1"/>
      <c r="AI673" s="1"/>
      <c r="AQ673" s="1"/>
      <c r="AS673" s="1"/>
      <c r="AU673" s="1"/>
      <c r="AZ673" s="1"/>
      <c r="BA673" s="1"/>
      <c r="BB673" s="1"/>
      <c r="BD673" s="1"/>
      <c r="BG673" s="1"/>
    </row>
    <row r="674" spans="1:59">
      <c r="A674" s="11"/>
      <c r="B674" s="308"/>
      <c r="C674" s="11"/>
      <c r="D674" s="11"/>
      <c r="E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W674" s="11"/>
      <c r="X674" s="11"/>
      <c r="AC674" s="11"/>
      <c r="AD674" s="11"/>
      <c r="AE674" s="11"/>
      <c r="AG674" s="1"/>
      <c r="AI674" s="1"/>
      <c r="AQ674" s="1"/>
      <c r="AS674" s="1"/>
      <c r="AU674" s="1"/>
      <c r="AZ674" s="1"/>
      <c r="BA674" s="1"/>
      <c r="BB674" s="1"/>
      <c r="BD674" s="1"/>
      <c r="BG674" s="1"/>
    </row>
    <row r="675" spans="1:59">
      <c r="A675" s="11"/>
      <c r="B675" s="308"/>
      <c r="C675" s="11"/>
      <c r="D675" s="11"/>
      <c r="E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W675" s="11"/>
      <c r="X675" s="11"/>
      <c r="AC675" s="11"/>
      <c r="AD675" s="11"/>
      <c r="AE675" s="11"/>
      <c r="AG675" s="1"/>
      <c r="AI675" s="1"/>
      <c r="AQ675" s="1"/>
      <c r="AS675" s="1"/>
      <c r="AU675" s="1"/>
      <c r="AZ675" s="1"/>
      <c r="BA675" s="1"/>
      <c r="BB675" s="1"/>
      <c r="BD675" s="1"/>
      <c r="BG675" s="1"/>
    </row>
    <row r="676" spans="1:59">
      <c r="A676" s="11"/>
      <c r="B676" s="308"/>
      <c r="C676" s="11"/>
      <c r="D676" s="11"/>
      <c r="E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W676" s="11"/>
      <c r="X676" s="11"/>
      <c r="AC676" s="11"/>
      <c r="AD676" s="11"/>
      <c r="AE676" s="11"/>
      <c r="AG676" s="1"/>
      <c r="AI676" s="1"/>
      <c r="AQ676" s="1"/>
      <c r="AS676" s="1"/>
      <c r="AU676" s="1"/>
      <c r="AZ676" s="1"/>
      <c r="BA676" s="1"/>
      <c r="BB676" s="1"/>
      <c r="BD676" s="1"/>
      <c r="BG676" s="1"/>
    </row>
    <row r="677" spans="1:59">
      <c r="A677" s="11"/>
      <c r="B677" s="308"/>
      <c r="C677" s="11"/>
      <c r="D677" s="11"/>
      <c r="E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W677" s="11"/>
      <c r="X677" s="11"/>
      <c r="AC677" s="11"/>
      <c r="AD677" s="11"/>
      <c r="AE677" s="11"/>
      <c r="AG677" s="1"/>
      <c r="AI677" s="1"/>
      <c r="AQ677" s="1"/>
      <c r="AS677" s="1"/>
      <c r="AU677" s="1"/>
      <c r="AZ677" s="1"/>
      <c r="BA677" s="1"/>
      <c r="BB677" s="1"/>
      <c r="BD677" s="1"/>
      <c r="BG677" s="1"/>
    </row>
    <row r="678" spans="1:59">
      <c r="A678" s="11"/>
      <c r="B678" s="308"/>
      <c r="C678" s="11"/>
      <c r="D678" s="11"/>
      <c r="E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W678" s="11"/>
      <c r="X678" s="11"/>
      <c r="AC678" s="11"/>
      <c r="AD678" s="11"/>
      <c r="AE678" s="11"/>
      <c r="AG678" s="1"/>
      <c r="AI678" s="1"/>
      <c r="AQ678" s="1"/>
      <c r="AS678" s="1"/>
      <c r="AU678" s="1"/>
      <c r="AZ678" s="1"/>
      <c r="BA678" s="1"/>
      <c r="BB678" s="1"/>
      <c r="BD678" s="1"/>
      <c r="BG678" s="1"/>
    </row>
    <row r="679" spans="1:59">
      <c r="A679" s="11"/>
      <c r="B679" s="308"/>
      <c r="C679" s="11"/>
      <c r="D679" s="11"/>
      <c r="E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W679" s="11"/>
      <c r="X679" s="11"/>
      <c r="AC679" s="11"/>
      <c r="AD679" s="11"/>
      <c r="AE679" s="11"/>
      <c r="AG679" s="1"/>
      <c r="AI679" s="1"/>
      <c r="AQ679" s="1"/>
      <c r="AS679" s="1"/>
      <c r="AU679" s="1"/>
      <c r="AZ679" s="1"/>
      <c r="BA679" s="1"/>
      <c r="BB679" s="1"/>
      <c r="BD679" s="1"/>
      <c r="BG679" s="1"/>
    </row>
    <row r="680" spans="1:59">
      <c r="A680" s="11"/>
      <c r="B680" s="308"/>
      <c r="C680" s="11"/>
      <c r="D680" s="11"/>
      <c r="E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W680" s="11"/>
      <c r="X680" s="11"/>
      <c r="AC680" s="11"/>
      <c r="AD680" s="11"/>
      <c r="AE680" s="11"/>
      <c r="AG680" s="1"/>
      <c r="AI680" s="1"/>
      <c r="AQ680" s="1"/>
      <c r="AS680" s="1"/>
      <c r="AU680" s="1"/>
      <c r="AZ680" s="1"/>
      <c r="BA680" s="1"/>
      <c r="BB680" s="1"/>
      <c r="BD680" s="1"/>
      <c r="BG680" s="1"/>
    </row>
    <row r="681" spans="1:59">
      <c r="A681" s="11"/>
      <c r="B681" s="308"/>
      <c r="C681" s="11"/>
      <c r="D681" s="11"/>
      <c r="E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W681" s="11"/>
      <c r="X681" s="11"/>
      <c r="AC681" s="11"/>
      <c r="AD681" s="11"/>
      <c r="AE681" s="11"/>
      <c r="AG681" s="1"/>
      <c r="AI681" s="1"/>
      <c r="AQ681" s="1"/>
      <c r="AS681" s="1"/>
      <c r="AU681" s="1"/>
      <c r="AZ681" s="1"/>
      <c r="BA681" s="1"/>
      <c r="BB681" s="1"/>
      <c r="BD681" s="1"/>
      <c r="BG681" s="1"/>
    </row>
    <row r="682" spans="1:59">
      <c r="A682" s="11"/>
      <c r="B682" s="308"/>
      <c r="C682" s="11"/>
      <c r="D682" s="11"/>
      <c r="E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W682" s="11"/>
      <c r="X682" s="11"/>
      <c r="AC682" s="11"/>
      <c r="AD682" s="11"/>
      <c r="AE682" s="11"/>
      <c r="AG682" s="1"/>
      <c r="AI682" s="1"/>
      <c r="AQ682" s="1"/>
      <c r="AS682" s="1"/>
      <c r="AU682" s="1"/>
      <c r="AZ682" s="1"/>
      <c r="BA682" s="1"/>
      <c r="BB682" s="1"/>
      <c r="BD682" s="1"/>
      <c r="BG682" s="1"/>
    </row>
    <row r="683" spans="1:59">
      <c r="A683" s="11"/>
      <c r="B683" s="308"/>
      <c r="C683" s="11"/>
      <c r="D683" s="11"/>
      <c r="E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W683" s="11"/>
      <c r="X683" s="11"/>
      <c r="AC683" s="11"/>
      <c r="AD683" s="11"/>
      <c r="AE683" s="11"/>
      <c r="AG683" s="1"/>
      <c r="AI683" s="1"/>
      <c r="AQ683" s="1"/>
      <c r="AS683" s="1"/>
      <c r="AU683" s="1"/>
      <c r="AZ683" s="1"/>
      <c r="BA683" s="1"/>
      <c r="BB683" s="1"/>
      <c r="BD683" s="1"/>
      <c r="BG683" s="1"/>
    </row>
    <row r="684" spans="1:59">
      <c r="A684" s="11"/>
      <c r="B684" s="308"/>
      <c r="C684" s="11"/>
      <c r="D684" s="11"/>
      <c r="E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W684" s="11"/>
      <c r="X684" s="11"/>
      <c r="AC684" s="11"/>
      <c r="AD684" s="11"/>
      <c r="AE684" s="11"/>
      <c r="AG684" s="1"/>
      <c r="AI684" s="1"/>
      <c r="AQ684" s="1"/>
      <c r="AS684" s="1"/>
      <c r="AU684" s="1"/>
      <c r="AZ684" s="1"/>
      <c r="BA684" s="1"/>
      <c r="BB684" s="1"/>
      <c r="BD684" s="1"/>
      <c r="BG684" s="1"/>
    </row>
    <row r="685" spans="1:59">
      <c r="A685" s="11"/>
      <c r="B685" s="308"/>
      <c r="C685" s="11"/>
      <c r="D685" s="11"/>
      <c r="E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W685" s="11"/>
      <c r="X685" s="11"/>
      <c r="AC685" s="11"/>
      <c r="AD685" s="11"/>
      <c r="AE685" s="11"/>
      <c r="AG685" s="1"/>
      <c r="AI685" s="1"/>
      <c r="AQ685" s="1"/>
      <c r="AS685" s="1"/>
      <c r="AU685" s="1"/>
      <c r="AZ685" s="1"/>
      <c r="BA685" s="1"/>
      <c r="BB685" s="1"/>
      <c r="BD685" s="1"/>
      <c r="BG685" s="1"/>
    </row>
    <row r="686" spans="1:59">
      <c r="A686" s="11"/>
      <c r="B686" s="308"/>
      <c r="C686" s="11"/>
      <c r="D686" s="11"/>
      <c r="E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W686" s="11"/>
      <c r="X686" s="11"/>
      <c r="AC686" s="11"/>
      <c r="AD686" s="11"/>
      <c r="AE686" s="11"/>
      <c r="AG686" s="1"/>
      <c r="AI686" s="1"/>
      <c r="AQ686" s="1"/>
      <c r="AS686" s="1"/>
      <c r="AU686" s="1"/>
      <c r="AZ686" s="1"/>
      <c r="BA686" s="1"/>
      <c r="BB686" s="1"/>
      <c r="BD686" s="1"/>
      <c r="BG686" s="1"/>
    </row>
    <row r="687" spans="1:59">
      <c r="A687" s="11"/>
      <c r="B687" s="308"/>
      <c r="C687" s="11"/>
      <c r="D687" s="11"/>
      <c r="E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W687" s="11"/>
      <c r="X687" s="11"/>
      <c r="AC687" s="11"/>
      <c r="AD687" s="11"/>
      <c r="AE687" s="11"/>
      <c r="AG687" s="1"/>
      <c r="AI687" s="1"/>
      <c r="AQ687" s="1"/>
      <c r="AS687" s="1"/>
      <c r="AU687" s="1"/>
      <c r="AZ687" s="1"/>
      <c r="BA687" s="1"/>
      <c r="BB687" s="1"/>
      <c r="BD687" s="1"/>
      <c r="BG687" s="1"/>
    </row>
    <row r="688" spans="1:59">
      <c r="A688" s="11"/>
      <c r="B688" s="308"/>
      <c r="C688" s="11"/>
      <c r="D688" s="11"/>
      <c r="E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W688" s="11"/>
      <c r="X688" s="11"/>
      <c r="AC688" s="11"/>
      <c r="AD688" s="11"/>
      <c r="AE688" s="11"/>
      <c r="AG688" s="1"/>
      <c r="AI688" s="1"/>
      <c r="AQ688" s="1"/>
      <c r="AS688" s="1"/>
      <c r="AU688" s="1"/>
      <c r="AZ688" s="1"/>
      <c r="BA688" s="1"/>
      <c r="BB688" s="1"/>
      <c r="BD688" s="1"/>
      <c r="BG688" s="1"/>
    </row>
    <row r="689" spans="1:59">
      <c r="A689" s="11"/>
      <c r="B689" s="308"/>
      <c r="C689" s="11"/>
      <c r="D689" s="11"/>
      <c r="E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W689" s="11"/>
      <c r="X689" s="11"/>
      <c r="AC689" s="11"/>
      <c r="AD689" s="11"/>
      <c r="AE689" s="11"/>
      <c r="AG689" s="1"/>
      <c r="AI689" s="1"/>
      <c r="AQ689" s="1"/>
      <c r="AS689" s="1"/>
      <c r="AU689" s="1"/>
      <c r="AZ689" s="1"/>
      <c r="BA689" s="1"/>
      <c r="BB689" s="1"/>
      <c r="BD689" s="1"/>
      <c r="BG689" s="1"/>
    </row>
    <row r="690" spans="1:59">
      <c r="A690" s="11"/>
      <c r="B690" s="308"/>
      <c r="C690" s="11"/>
      <c r="D690" s="11"/>
      <c r="E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W690" s="11"/>
      <c r="X690" s="11"/>
      <c r="AC690" s="11"/>
      <c r="AD690" s="11"/>
      <c r="AE690" s="11"/>
      <c r="AG690" s="1"/>
      <c r="AI690" s="1"/>
      <c r="AQ690" s="1"/>
      <c r="AS690" s="1"/>
      <c r="AU690" s="1"/>
      <c r="AZ690" s="1"/>
      <c r="BA690" s="1"/>
      <c r="BB690" s="1"/>
      <c r="BD690" s="1"/>
      <c r="BG690" s="1"/>
    </row>
    <row r="691" spans="1:59">
      <c r="A691" s="11"/>
      <c r="B691" s="308"/>
      <c r="C691" s="11"/>
      <c r="D691" s="11"/>
      <c r="E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W691" s="11"/>
      <c r="X691" s="11"/>
      <c r="AC691" s="11"/>
      <c r="AD691" s="11"/>
      <c r="AE691" s="11"/>
      <c r="AG691" s="1"/>
      <c r="AI691" s="1"/>
      <c r="AQ691" s="1"/>
      <c r="AS691" s="1"/>
      <c r="AU691" s="1"/>
      <c r="AZ691" s="1"/>
      <c r="BA691" s="1"/>
      <c r="BB691" s="1"/>
      <c r="BD691" s="1"/>
      <c r="BG691" s="1"/>
    </row>
    <row r="692" spans="1:59">
      <c r="A692" s="11"/>
      <c r="B692" s="308"/>
      <c r="C692" s="11"/>
      <c r="D692" s="11"/>
      <c r="E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W692" s="11"/>
      <c r="X692" s="11"/>
      <c r="AC692" s="11"/>
      <c r="AD692" s="11"/>
      <c r="AE692" s="11"/>
      <c r="AG692" s="1"/>
      <c r="AI692" s="1"/>
      <c r="AQ692" s="1"/>
      <c r="AS692" s="1"/>
      <c r="AU692" s="1"/>
      <c r="AZ692" s="1"/>
      <c r="BA692" s="1"/>
      <c r="BB692" s="1"/>
      <c r="BD692" s="1"/>
      <c r="BG692" s="1"/>
    </row>
    <row r="693" spans="1:59">
      <c r="A693" s="11"/>
      <c r="B693" s="308"/>
      <c r="C693" s="11"/>
      <c r="D693" s="11"/>
      <c r="E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W693" s="11"/>
      <c r="X693" s="11"/>
      <c r="AC693" s="11"/>
      <c r="AD693" s="11"/>
      <c r="AE693" s="11"/>
      <c r="AG693" s="1"/>
      <c r="AI693" s="1"/>
      <c r="AQ693" s="1"/>
      <c r="AS693" s="1"/>
      <c r="AU693" s="1"/>
      <c r="AZ693" s="1"/>
      <c r="BA693" s="1"/>
      <c r="BB693" s="1"/>
      <c r="BD693" s="1"/>
      <c r="BG693" s="1"/>
    </row>
    <row r="694" spans="1:59">
      <c r="A694" s="11"/>
      <c r="B694" s="308"/>
      <c r="C694" s="11"/>
      <c r="D694" s="11"/>
      <c r="E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W694" s="11"/>
      <c r="X694" s="11"/>
      <c r="AC694" s="11"/>
      <c r="AD694" s="11"/>
      <c r="AE694" s="11"/>
      <c r="AG694" s="1"/>
      <c r="AI694" s="1"/>
      <c r="AQ694" s="1"/>
      <c r="AS694" s="1"/>
      <c r="AU694" s="1"/>
      <c r="AZ694" s="1"/>
      <c r="BA694" s="1"/>
      <c r="BB694" s="1"/>
      <c r="BD694" s="1"/>
      <c r="BG694" s="1"/>
    </row>
    <row r="695" spans="1:59">
      <c r="A695" s="11"/>
      <c r="B695" s="308"/>
      <c r="C695" s="11"/>
      <c r="D695" s="11"/>
      <c r="E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W695" s="11"/>
      <c r="X695" s="11"/>
      <c r="AC695" s="11"/>
      <c r="AD695" s="11"/>
      <c r="AE695" s="11"/>
      <c r="AG695" s="1"/>
      <c r="AI695" s="1"/>
      <c r="AQ695" s="1"/>
      <c r="AS695" s="1"/>
      <c r="AU695" s="1"/>
      <c r="AZ695" s="1"/>
      <c r="BA695" s="1"/>
      <c r="BB695" s="1"/>
      <c r="BD695" s="1"/>
      <c r="BG695" s="1"/>
    </row>
    <row r="696" spans="1:59">
      <c r="A696" s="11"/>
      <c r="B696" s="308"/>
      <c r="C696" s="11"/>
      <c r="D696" s="11"/>
      <c r="E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W696" s="11"/>
      <c r="X696" s="11"/>
      <c r="AC696" s="11"/>
      <c r="AD696" s="11"/>
      <c r="AE696" s="11"/>
      <c r="AG696" s="1"/>
      <c r="AI696" s="1"/>
      <c r="AQ696" s="1"/>
      <c r="AS696" s="1"/>
      <c r="AU696" s="1"/>
      <c r="AZ696" s="1"/>
      <c r="BA696" s="1"/>
      <c r="BB696" s="1"/>
      <c r="BD696" s="1"/>
      <c r="BG696" s="1"/>
    </row>
    <row r="697" spans="1:59">
      <c r="A697" s="11"/>
      <c r="B697" s="308"/>
      <c r="C697" s="11"/>
      <c r="D697" s="11"/>
      <c r="E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W697" s="11"/>
      <c r="X697" s="11"/>
      <c r="AC697" s="11"/>
      <c r="AD697" s="11"/>
      <c r="AE697" s="11"/>
      <c r="AG697" s="1"/>
      <c r="AI697" s="1"/>
      <c r="AQ697" s="1"/>
      <c r="AS697" s="1"/>
      <c r="AU697" s="1"/>
      <c r="AZ697" s="1"/>
      <c r="BA697" s="1"/>
      <c r="BB697" s="1"/>
      <c r="BD697" s="1"/>
      <c r="BG697" s="1"/>
    </row>
    <row r="698" spans="1:59">
      <c r="A698" s="11"/>
      <c r="B698" s="308"/>
      <c r="C698" s="11"/>
      <c r="D698" s="11"/>
      <c r="E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W698" s="11"/>
      <c r="X698" s="11"/>
      <c r="AC698" s="11"/>
      <c r="AD698" s="11"/>
      <c r="AE698" s="11"/>
      <c r="AG698" s="1"/>
      <c r="AI698" s="1"/>
      <c r="AQ698" s="1"/>
      <c r="AS698" s="1"/>
      <c r="AU698" s="1"/>
      <c r="AZ698" s="1"/>
      <c r="BA698" s="1"/>
      <c r="BB698" s="1"/>
      <c r="BD698" s="1"/>
      <c r="BG698" s="1"/>
    </row>
    <row r="699" spans="1:59">
      <c r="A699" s="11"/>
      <c r="B699" s="308"/>
      <c r="C699" s="11"/>
      <c r="D699" s="11"/>
      <c r="E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W699" s="11"/>
      <c r="X699" s="11"/>
      <c r="AC699" s="11"/>
      <c r="AD699" s="11"/>
      <c r="AE699" s="11"/>
      <c r="AG699" s="1"/>
      <c r="AI699" s="1"/>
      <c r="AQ699" s="1"/>
      <c r="AS699" s="1"/>
      <c r="AU699" s="1"/>
      <c r="AZ699" s="1"/>
      <c r="BA699" s="1"/>
      <c r="BB699" s="1"/>
      <c r="BD699" s="1"/>
      <c r="BG699" s="1"/>
    </row>
    <row r="700" spans="1:59">
      <c r="A700" s="11"/>
      <c r="B700" s="308"/>
      <c r="C700" s="11"/>
      <c r="D700" s="11"/>
      <c r="E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W700" s="11"/>
      <c r="X700" s="11"/>
      <c r="AC700" s="11"/>
      <c r="AD700" s="11"/>
      <c r="AE700" s="11"/>
      <c r="AG700" s="1"/>
      <c r="AI700" s="1"/>
      <c r="AQ700" s="1"/>
      <c r="AS700" s="1"/>
      <c r="AU700" s="1"/>
      <c r="AZ700" s="1"/>
      <c r="BA700" s="1"/>
      <c r="BB700" s="1"/>
      <c r="BD700" s="1"/>
      <c r="BG700" s="1"/>
    </row>
    <row r="701" spans="1:59">
      <c r="A701" s="11"/>
      <c r="B701" s="308"/>
      <c r="C701" s="11"/>
      <c r="D701" s="11"/>
      <c r="E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W701" s="11"/>
      <c r="X701" s="11"/>
      <c r="AC701" s="11"/>
      <c r="AD701" s="11"/>
      <c r="AE701" s="11"/>
      <c r="AG701" s="1"/>
      <c r="AI701" s="1"/>
      <c r="AQ701" s="1"/>
      <c r="AS701" s="1"/>
      <c r="AU701" s="1"/>
      <c r="AZ701" s="1"/>
      <c r="BA701" s="1"/>
      <c r="BB701" s="1"/>
      <c r="BD701" s="1"/>
      <c r="BG701" s="1"/>
    </row>
    <row r="702" spans="1:59">
      <c r="A702" s="11"/>
      <c r="B702" s="308"/>
      <c r="C702" s="11"/>
      <c r="D702" s="11"/>
      <c r="E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W702" s="11"/>
      <c r="X702" s="11"/>
      <c r="AC702" s="11"/>
      <c r="AD702" s="11"/>
      <c r="AE702" s="11"/>
      <c r="AG702" s="1"/>
      <c r="AI702" s="1"/>
      <c r="AQ702" s="1"/>
      <c r="AS702" s="1"/>
      <c r="AU702" s="1"/>
      <c r="AZ702" s="1"/>
      <c r="BA702" s="1"/>
      <c r="BB702" s="1"/>
      <c r="BD702" s="1"/>
      <c r="BG702" s="1"/>
    </row>
    <row r="703" spans="1:59">
      <c r="A703" s="11"/>
      <c r="B703" s="308"/>
      <c r="C703" s="11"/>
      <c r="D703" s="11"/>
      <c r="E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W703" s="11"/>
      <c r="X703" s="11"/>
      <c r="AC703" s="11"/>
      <c r="AD703" s="11"/>
      <c r="AE703" s="11"/>
      <c r="AG703" s="1"/>
      <c r="AI703" s="1"/>
      <c r="AQ703" s="1"/>
      <c r="AS703" s="1"/>
      <c r="AU703" s="1"/>
      <c r="AZ703" s="1"/>
      <c r="BA703" s="1"/>
      <c r="BB703" s="1"/>
      <c r="BD703" s="1"/>
      <c r="BG703" s="1"/>
    </row>
    <row r="704" spans="1:59">
      <c r="A704" s="11"/>
      <c r="B704" s="308"/>
      <c r="C704" s="11"/>
      <c r="D704" s="11"/>
      <c r="E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W704" s="11"/>
      <c r="X704" s="11"/>
      <c r="AC704" s="11"/>
      <c r="AD704" s="11"/>
      <c r="AE704" s="11"/>
      <c r="AG704" s="1"/>
      <c r="AI704" s="1"/>
      <c r="AQ704" s="1"/>
      <c r="AS704" s="1"/>
      <c r="AU704" s="1"/>
      <c r="AZ704" s="1"/>
      <c r="BA704" s="1"/>
      <c r="BB704" s="1"/>
      <c r="BD704" s="1"/>
      <c r="BG704" s="1"/>
    </row>
    <row r="705" spans="1:59">
      <c r="A705" s="11"/>
      <c r="B705" s="308"/>
      <c r="C705" s="11"/>
      <c r="D705" s="11"/>
      <c r="E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W705" s="11"/>
      <c r="X705" s="11"/>
      <c r="AC705" s="11"/>
      <c r="AD705" s="11"/>
      <c r="AE705" s="11"/>
      <c r="AG705" s="1"/>
      <c r="AI705" s="1"/>
      <c r="AQ705" s="1"/>
      <c r="AS705" s="1"/>
      <c r="AU705" s="1"/>
      <c r="AZ705" s="1"/>
      <c r="BA705" s="1"/>
      <c r="BB705" s="1"/>
      <c r="BD705" s="1"/>
      <c r="BG705" s="1"/>
    </row>
    <row r="706" spans="1:59">
      <c r="A706" s="11"/>
      <c r="B706" s="308"/>
      <c r="C706" s="11"/>
      <c r="D706" s="11"/>
      <c r="E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W706" s="11"/>
      <c r="X706" s="11"/>
      <c r="AC706" s="11"/>
      <c r="AD706" s="11"/>
      <c r="AE706" s="11"/>
      <c r="AG706" s="1"/>
      <c r="AI706" s="1"/>
      <c r="AQ706" s="1"/>
      <c r="AS706" s="1"/>
      <c r="AU706" s="1"/>
      <c r="AZ706" s="1"/>
      <c r="BA706" s="1"/>
      <c r="BB706" s="1"/>
      <c r="BD706" s="1"/>
      <c r="BG706" s="1"/>
    </row>
    <row r="707" spans="1:59">
      <c r="A707" s="11"/>
      <c r="B707" s="308"/>
      <c r="C707" s="11"/>
      <c r="D707" s="11"/>
      <c r="E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W707" s="11"/>
      <c r="X707" s="11"/>
      <c r="AC707" s="11"/>
      <c r="AD707" s="11"/>
      <c r="AE707" s="11"/>
      <c r="AG707" s="1"/>
      <c r="AI707" s="1"/>
      <c r="AQ707" s="1"/>
      <c r="AS707" s="1"/>
      <c r="AU707" s="1"/>
      <c r="AZ707" s="1"/>
      <c r="BA707" s="1"/>
      <c r="BB707" s="1"/>
      <c r="BD707" s="1"/>
      <c r="BG707" s="1"/>
    </row>
    <row r="708" spans="1:59">
      <c r="A708" s="11"/>
      <c r="B708" s="308"/>
      <c r="C708" s="11"/>
      <c r="D708" s="11"/>
      <c r="E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W708" s="11"/>
      <c r="X708" s="11"/>
      <c r="AC708" s="11"/>
      <c r="AD708" s="11"/>
      <c r="AE708" s="11"/>
      <c r="AG708" s="1"/>
      <c r="AI708" s="1"/>
      <c r="AQ708" s="1"/>
      <c r="AS708" s="1"/>
      <c r="AU708" s="1"/>
      <c r="AZ708" s="1"/>
      <c r="BA708" s="1"/>
      <c r="BB708" s="1"/>
      <c r="BD708" s="1"/>
      <c r="BG708" s="1"/>
    </row>
    <row r="709" spans="1:59">
      <c r="A709" s="11"/>
      <c r="B709" s="308"/>
      <c r="C709" s="11"/>
      <c r="D709" s="11"/>
      <c r="E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W709" s="11"/>
      <c r="X709" s="11"/>
      <c r="AC709" s="11"/>
      <c r="AD709" s="11"/>
      <c r="AE709" s="11"/>
      <c r="AG709" s="1"/>
      <c r="AI709" s="1"/>
      <c r="AQ709" s="1"/>
      <c r="AS709" s="1"/>
      <c r="AU709" s="1"/>
      <c r="AZ709" s="1"/>
      <c r="BA709" s="1"/>
      <c r="BB709" s="1"/>
      <c r="BD709" s="1"/>
      <c r="BG709" s="1"/>
    </row>
    <row r="710" spans="1:59">
      <c r="A710" s="11"/>
      <c r="B710" s="308"/>
      <c r="C710" s="11"/>
      <c r="D710" s="11"/>
      <c r="E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W710" s="11"/>
      <c r="X710" s="11"/>
      <c r="AC710" s="11"/>
      <c r="AD710" s="11"/>
      <c r="AE710" s="11"/>
      <c r="AG710" s="1"/>
      <c r="AI710" s="1"/>
      <c r="AQ710" s="1"/>
      <c r="AS710" s="1"/>
      <c r="AU710" s="1"/>
      <c r="AZ710" s="1"/>
      <c r="BA710" s="1"/>
      <c r="BB710" s="1"/>
      <c r="BD710" s="1"/>
      <c r="BG710" s="1"/>
    </row>
    <row r="711" spans="1:59">
      <c r="A711" s="11"/>
      <c r="B711" s="308"/>
      <c r="C711" s="11"/>
      <c r="D711" s="11"/>
      <c r="E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W711" s="11"/>
      <c r="X711" s="11"/>
      <c r="AC711" s="11"/>
      <c r="AD711" s="11"/>
      <c r="AE711" s="11"/>
      <c r="AG711" s="1"/>
      <c r="AI711" s="1"/>
      <c r="AQ711" s="1"/>
      <c r="AS711" s="1"/>
      <c r="AU711" s="1"/>
      <c r="AZ711" s="1"/>
      <c r="BA711" s="1"/>
      <c r="BB711" s="1"/>
      <c r="BD711" s="1"/>
      <c r="BG711" s="1"/>
    </row>
    <row r="712" spans="1:59">
      <c r="A712" s="11"/>
      <c r="B712" s="308"/>
      <c r="C712" s="11"/>
      <c r="D712" s="11"/>
      <c r="E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W712" s="11"/>
      <c r="X712" s="11"/>
      <c r="AC712" s="11"/>
      <c r="AD712" s="11"/>
      <c r="AE712" s="11"/>
      <c r="AG712" s="1"/>
      <c r="AI712" s="1"/>
      <c r="AQ712" s="1"/>
      <c r="AS712" s="1"/>
      <c r="AU712" s="1"/>
      <c r="AZ712" s="1"/>
      <c r="BA712" s="1"/>
      <c r="BB712" s="1"/>
      <c r="BD712" s="1"/>
      <c r="BG712" s="1"/>
    </row>
    <row r="713" spans="1:59">
      <c r="A713" s="11"/>
      <c r="B713" s="308"/>
      <c r="C713" s="11"/>
      <c r="D713" s="11"/>
      <c r="E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W713" s="11"/>
      <c r="X713" s="11"/>
      <c r="AC713" s="11"/>
      <c r="AD713" s="11"/>
      <c r="AE713" s="11"/>
      <c r="AG713" s="1"/>
      <c r="AI713" s="1"/>
      <c r="AQ713" s="1"/>
      <c r="AS713" s="1"/>
      <c r="AU713" s="1"/>
      <c r="AZ713" s="1"/>
      <c r="BA713" s="1"/>
      <c r="BB713" s="1"/>
      <c r="BD713" s="1"/>
      <c r="BG713" s="1"/>
    </row>
    <row r="714" spans="1:59">
      <c r="A714" s="11"/>
      <c r="B714" s="308"/>
      <c r="C714" s="11"/>
      <c r="D714" s="11"/>
      <c r="E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W714" s="11"/>
      <c r="X714" s="11"/>
      <c r="AC714" s="11"/>
      <c r="AD714" s="11"/>
      <c r="AE714" s="11"/>
      <c r="AG714" s="1"/>
      <c r="AI714" s="1"/>
      <c r="AQ714" s="1"/>
      <c r="AS714" s="1"/>
      <c r="AU714" s="1"/>
      <c r="AZ714" s="1"/>
      <c r="BA714" s="1"/>
      <c r="BB714" s="1"/>
      <c r="BD714" s="1"/>
      <c r="BG714" s="1"/>
    </row>
    <row r="715" spans="1:59">
      <c r="A715" s="11"/>
      <c r="B715" s="308"/>
      <c r="C715" s="11"/>
      <c r="D715" s="11"/>
      <c r="E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W715" s="11"/>
      <c r="X715" s="11"/>
      <c r="AC715" s="11"/>
      <c r="AD715" s="11"/>
      <c r="AE715" s="11"/>
      <c r="AG715" s="1"/>
      <c r="AI715" s="1"/>
      <c r="AQ715" s="1"/>
      <c r="AS715" s="1"/>
      <c r="AU715" s="1"/>
      <c r="AZ715" s="1"/>
      <c r="BA715" s="1"/>
      <c r="BB715" s="1"/>
      <c r="BD715" s="1"/>
      <c r="BG715" s="1"/>
    </row>
    <row r="716" spans="1:59">
      <c r="A716" s="11"/>
      <c r="B716" s="308"/>
      <c r="C716" s="11"/>
      <c r="D716" s="11"/>
      <c r="E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W716" s="11"/>
      <c r="X716" s="11"/>
      <c r="AC716" s="11"/>
      <c r="AD716" s="11"/>
      <c r="AE716" s="11"/>
      <c r="AG716" s="1"/>
      <c r="AI716" s="1"/>
      <c r="AQ716" s="1"/>
      <c r="AS716" s="1"/>
      <c r="AU716" s="1"/>
      <c r="AZ716" s="1"/>
      <c r="BA716" s="1"/>
      <c r="BB716" s="1"/>
      <c r="BD716" s="1"/>
      <c r="BG716" s="1"/>
    </row>
    <row r="717" spans="1:59">
      <c r="A717" s="11"/>
      <c r="B717" s="308"/>
      <c r="C717" s="11"/>
      <c r="D717" s="11"/>
      <c r="E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W717" s="11"/>
      <c r="X717" s="11"/>
      <c r="AC717" s="11"/>
      <c r="AD717" s="11"/>
      <c r="AE717" s="11"/>
      <c r="AG717" s="1"/>
      <c r="AI717" s="1"/>
      <c r="AQ717" s="1"/>
      <c r="AS717" s="1"/>
      <c r="AU717" s="1"/>
      <c r="AZ717" s="1"/>
      <c r="BA717" s="1"/>
      <c r="BB717" s="1"/>
      <c r="BD717" s="1"/>
      <c r="BG717" s="1"/>
    </row>
    <row r="718" spans="1:59">
      <c r="A718" s="11"/>
      <c r="B718" s="308"/>
      <c r="C718" s="11"/>
      <c r="D718" s="11"/>
      <c r="E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W718" s="11"/>
      <c r="X718" s="11"/>
      <c r="AC718" s="11"/>
      <c r="AD718" s="11"/>
      <c r="AE718" s="11"/>
      <c r="AG718" s="1"/>
      <c r="AI718" s="1"/>
      <c r="AQ718" s="1"/>
      <c r="AS718" s="1"/>
      <c r="AU718" s="1"/>
      <c r="AZ718" s="1"/>
      <c r="BA718" s="1"/>
      <c r="BB718" s="1"/>
      <c r="BD718" s="1"/>
      <c r="BG718" s="1"/>
    </row>
    <row r="719" spans="1:59">
      <c r="A719" s="11"/>
      <c r="B719" s="308"/>
      <c r="C719" s="11"/>
      <c r="D719" s="11"/>
      <c r="E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W719" s="11"/>
      <c r="X719" s="11"/>
      <c r="AC719" s="11"/>
      <c r="AD719" s="11"/>
      <c r="AE719" s="11"/>
      <c r="AG719" s="1"/>
      <c r="AI719" s="1"/>
      <c r="AQ719" s="1"/>
      <c r="AS719" s="1"/>
      <c r="AU719" s="1"/>
      <c r="AZ719" s="1"/>
      <c r="BA719" s="1"/>
      <c r="BB719" s="1"/>
      <c r="BD719" s="1"/>
      <c r="BG719" s="1"/>
    </row>
    <row r="720" spans="1:59">
      <c r="A720" s="11"/>
      <c r="B720" s="308"/>
      <c r="C720" s="11"/>
      <c r="D720" s="11"/>
      <c r="E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W720" s="11"/>
      <c r="X720" s="11"/>
      <c r="AC720" s="11"/>
      <c r="AD720" s="11"/>
      <c r="AE720" s="11"/>
      <c r="AG720" s="1"/>
      <c r="AI720" s="1"/>
      <c r="AQ720" s="1"/>
      <c r="AS720" s="1"/>
      <c r="AU720" s="1"/>
      <c r="AZ720" s="1"/>
      <c r="BA720" s="1"/>
      <c r="BB720" s="1"/>
      <c r="BD720" s="1"/>
      <c r="BG720" s="1"/>
    </row>
    <row r="721" spans="1:59">
      <c r="A721" s="11"/>
      <c r="B721" s="308"/>
      <c r="C721" s="11"/>
      <c r="D721" s="11"/>
      <c r="E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W721" s="11"/>
      <c r="X721" s="11"/>
      <c r="AC721" s="11"/>
      <c r="AD721" s="11"/>
      <c r="AE721" s="11"/>
      <c r="AG721" s="1"/>
      <c r="AI721" s="1"/>
      <c r="AQ721" s="1"/>
      <c r="AS721" s="1"/>
      <c r="AU721" s="1"/>
      <c r="AZ721" s="1"/>
      <c r="BA721" s="1"/>
      <c r="BB721" s="1"/>
      <c r="BD721" s="1"/>
      <c r="BG721" s="1"/>
    </row>
    <row r="722" spans="1:59">
      <c r="A722" s="11"/>
      <c r="B722" s="308"/>
      <c r="C722" s="11"/>
      <c r="D722" s="11"/>
      <c r="E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W722" s="11"/>
      <c r="X722" s="11"/>
      <c r="AC722" s="11"/>
      <c r="AD722" s="11"/>
      <c r="AE722" s="11"/>
      <c r="AG722" s="1"/>
      <c r="AI722" s="1"/>
      <c r="AQ722" s="1"/>
      <c r="AS722" s="1"/>
      <c r="AU722" s="1"/>
      <c r="AZ722" s="1"/>
      <c r="BA722" s="1"/>
      <c r="BB722" s="1"/>
      <c r="BD722" s="1"/>
      <c r="BG722" s="1"/>
    </row>
    <row r="723" spans="1:59">
      <c r="A723" s="11"/>
      <c r="B723" s="308"/>
      <c r="C723" s="11"/>
      <c r="D723" s="11"/>
      <c r="E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W723" s="11"/>
      <c r="X723" s="11"/>
      <c r="AC723" s="11"/>
      <c r="AD723" s="11"/>
      <c r="AE723" s="11"/>
      <c r="AG723" s="1"/>
      <c r="AI723" s="1"/>
      <c r="AQ723" s="1"/>
      <c r="AS723" s="1"/>
      <c r="AU723" s="1"/>
      <c r="AZ723" s="1"/>
      <c r="BA723" s="1"/>
      <c r="BB723" s="1"/>
      <c r="BD723" s="1"/>
      <c r="BG723" s="1"/>
    </row>
    <row r="724" spans="1:59">
      <c r="A724" s="11"/>
      <c r="B724" s="308"/>
      <c r="C724" s="11"/>
      <c r="D724" s="11"/>
      <c r="E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W724" s="11"/>
      <c r="X724" s="11"/>
      <c r="AC724" s="11"/>
      <c r="AD724" s="11"/>
      <c r="AE724" s="11"/>
      <c r="AG724" s="1"/>
      <c r="AI724" s="1"/>
      <c r="AQ724" s="1"/>
      <c r="AS724" s="1"/>
      <c r="AU724" s="1"/>
      <c r="AZ724" s="1"/>
      <c r="BA724" s="1"/>
      <c r="BB724" s="1"/>
      <c r="BD724" s="1"/>
      <c r="BG724" s="1"/>
    </row>
    <row r="725" spans="1:59">
      <c r="A725" s="11"/>
      <c r="B725" s="308"/>
      <c r="C725" s="11"/>
      <c r="D725" s="11"/>
      <c r="E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W725" s="11"/>
      <c r="X725" s="11"/>
      <c r="AC725" s="11"/>
      <c r="AD725" s="11"/>
      <c r="AE725" s="11"/>
      <c r="AG725" s="1"/>
      <c r="AI725" s="1"/>
      <c r="AQ725" s="1"/>
      <c r="AS725" s="1"/>
      <c r="AU725" s="1"/>
      <c r="AZ725" s="1"/>
      <c r="BA725" s="1"/>
      <c r="BB725" s="1"/>
      <c r="BD725" s="1"/>
      <c r="BG725" s="1"/>
    </row>
    <row r="726" spans="1:59">
      <c r="A726" s="11"/>
      <c r="B726" s="308"/>
      <c r="C726" s="11"/>
      <c r="D726" s="11"/>
      <c r="E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W726" s="11"/>
      <c r="X726" s="11"/>
      <c r="AC726" s="11"/>
      <c r="AD726" s="11"/>
      <c r="AE726" s="11"/>
      <c r="AG726" s="1"/>
      <c r="AI726" s="1"/>
      <c r="AQ726" s="1"/>
      <c r="AS726" s="1"/>
      <c r="AU726" s="1"/>
      <c r="AZ726" s="1"/>
      <c r="BA726" s="1"/>
      <c r="BB726" s="1"/>
      <c r="BD726" s="1"/>
      <c r="BG726" s="1"/>
    </row>
    <row r="727" spans="1:59">
      <c r="A727" s="11"/>
      <c r="B727" s="308"/>
      <c r="C727" s="11"/>
      <c r="D727" s="11"/>
      <c r="E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W727" s="11"/>
      <c r="X727" s="11"/>
      <c r="AC727" s="11"/>
      <c r="AD727" s="11"/>
      <c r="AE727" s="11"/>
      <c r="AG727" s="1"/>
      <c r="AI727" s="1"/>
      <c r="AQ727" s="1"/>
      <c r="AS727" s="1"/>
      <c r="AU727" s="1"/>
      <c r="AZ727" s="1"/>
      <c r="BA727" s="1"/>
      <c r="BB727" s="1"/>
      <c r="BD727" s="1"/>
      <c r="BG727" s="1"/>
    </row>
    <row r="728" spans="1:59">
      <c r="A728" s="11"/>
      <c r="B728" s="308"/>
      <c r="C728" s="11"/>
      <c r="D728" s="11"/>
      <c r="E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W728" s="11"/>
      <c r="X728" s="11"/>
      <c r="AC728" s="11"/>
      <c r="AD728" s="11"/>
      <c r="AE728" s="11"/>
      <c r="AG728" s="1"/>
      <c r="AI728" s="1"/>
      <c r="AQ728" s="1"/>
      <c r="AS728" s="1"/>
      <c r="AU728" s="1"/>
      <c r="AZ728" s="1"/>
      <c r="BA728" s="1"/>
      <c r="BB728" s="1"/>
      <c r="BD728" s="1"/>
      <c r="BG728" s="1"/>
    </row>
    <row r="729" spans="1:59">
      <c r="A729" s="11"/>
      <c r="B729" s="308"/>
      <c r="C729" s="11"/>
      <c r="D729" s="11"/>
      <c r="E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W729" s="11"/>
      <c r="X729" s="11"/>
      <c r="AC729" s="11"/>
      <c r="AD729" s="11"/>
      <c r="AE729" s="11"/>
      <c r="AG729" s="1"/>
      <c r="AI729" s="1"/>
      <c r="AQ729" s="1"/>
      <c r="AS729" s="1"/>
      <c r="AU729" s="1"/>
      <c r="AZ729" s="1"/>
      <c r="BA729" s="1"/>
      <c r="BB729" s="1"/>
      <c r="BD729" s="1"/>
      <c r="BG729" s="1"/>
    </row>
    <row r="730" spans="1:59">
      <c r="A730" s="11"/>
      <c r="B730" s="308"/>
      <c r="C730" s="11"/>
      <c r="D730" s="11"/>
      <c r="E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W730" s="11"/>
      <c r="X730" s="11"/>
      <c r="AC730" s="11"/>
      <c r="AD730" s="11"/>
      <c r="AE730" s="11"/>
      <c r="AG730" s="1"/>
      <c r="AI730" s="1"/>
      <c r="AQ730" s="1"/>
      <c r="AS730" s="1"/>
      <c r="AU730" s="1"/>
      <c r="AZ730" s="1"/>
      <c r="BA730" s="1"/>
      <c r="BB730" s="1"/>
      <c r="BD730" s="1"/>
      <c r="BG730" s="1"/>
    </row>
    <row r="731" spans="1:59">
      <c r="A731" s="11"/>
      <c r="B731" s="308"/>
      <c r="C731" s="11"/>
      <c r="D731" s="11"/>
      <c r="E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W731" s="11"/>
      <c r="X731" s="11"/>
      <c r="AC731" s="11"/>
      <c r="AD731" s="11"/>
      <c r="AE731" s="11"/>
      <c r="AG731" s="1"/>
      <c r="AI731" s="1"/>
      <c r="AQ731" s="1"/>
      <c r="AS731" s="1"/>
      <c r="AU731" s="1"/>
      <c r="AZ731" s="1"/>
      <c r="BA731" s="1"/>
      <c r="BB731" s="1"/>
      <c r="BD731" s="1"/>
      <c r="BG731" s="1"/>
    </row>
    <row r="732" spans="1:59">
      <c r="A732" s="11"/>
      <c r="B732" s="308"/>
      <c r="C732" s="11"/>
      <c r="D732" s="11"/>
      <c r="E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W732" s="11"/>
      <c r="X732" s="11"/>
      <c r="AC732" s="11"/>
      <c r="AD732" s="11"/>
      <c r="AE732" s="11"/>
      <c r="AG732" s="1"/>
      <c r="AI732" s="1"/>
      <c r="AQ732" s="1"/>
      <c r="AS732" s="1"/>
      <c r="AU732" s="1"/>
      <c r="AZ732" s="1"/>
      <c r="BA732" s="1"/>
      <c r="BB732" s="1"/>
      <c r="BD732" s="1"/>
      <c r="BG732" s="1"/>
    </row>
    <row r="733" spans="1:59">
      <c r="A733" s="11"/>
      <c r="B733" s="308"/>
      <c r="C733" s="11"/>
      <c r="D733" s="11"/>
      <c r="E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W733" s="11"/>
      <c r="X733" s="11"/>
      <c r="AC733" s="11"/>
      <c r="AD733" s="11"/>
      <c r="AE733" s="11"/>
      <c r="AG733" s="1"/>
      <c r="AI733" s="1"/>
      <c r="AQ733" s="1"/>
      <c r="AS733" s="1"/>
      <c r="AU733" s="1"/>
      <c r="AZ733" s="1"/>
      <c r="BA733" s="1"/>
      <c r="BB733" s="1"/>
      <c r="BD733" s="1"/>
      <c r="BG733" s="1"/>
    </row>
    <row r="734" spans="1:59">
      <c r="A734" s="11"/>
      <c r="B734" s="308"/>
      <c r="C734" s="11"/>
      <c r="D734" s="11"/>
      <c r="E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W734" s="11"/>
      <c r="X734" s="11"/>
      <c r="AC734" s="11"/>
      <c r="AD734" s="11"/>
      <c r="AE734" s="11"/>
      <c r="AG734" s="1"/>
      <c r="AI734" s="1"/>
      <c r="AQ734" s="1"/>
      <c r="AS734" s="1"/>
      <c r="AU734" s="1"/>
      <c r="AZ734" s="1"/>
      <c r="BA734" s="1"/>
      <c r="BB734" s="1"/>
      <c r="BD734" s="1"/>
      <c r="BG734" s="1"/>
    </row>
    <row r="735" spans="1:59">
      <c r="A735" s="11"/>
      <c r="B735" s="308"/>
      <c r="C735" s="11"/>
      <c r="D735" s="11"/>
      <c r="E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W735" s="11"/>
      <c r="X735" s="11"/>
      <c r="AC735" s="11"/>
      <c r="AD735" s="11"/>
      <c r="AE735" s="11"/>
      <c r="AG735" s="1"/>
      <c r="AI735" s="1"/>
      <c r="AQ735" s="1"/>
      <c r="AS735" s="1"/>
      <c r="AU735" s="1"/>
      <c r="AZ735" s="1"/>
      <c r="BA735" s="1"/>
      <c r="BB735" s="1"/>
      <c r="BD735" s="1"/>
      <c r="BG735" s="1"/>
    </row>
    <row r="736" spans="1:59">
      <c r="A736" s="11"/>
      <c r="B736" s="308"/>
      <c r="C736" s="11"/>
      <c r="D736" s="11"/>
      <c r="E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W736" s="11"/>
      <c r="X736" s="11"/>
      <c r="AC736" s="11"/>
      <c r="AD736" s="11"/>
      <c r="AE736" s="11"/>
      <c r="AG736" s="1"/>
      <c r="AI736" s="1"/>
      <c r="AQ736" s="1"/>
      <c r="AS736" s="1"/>
      <c r="AU736" s="1"/>
      <c r="AZ736" s="1"/>
      <c r="BA736" s="1"/>
      <c r="BB736" s="1"/>
      <c r="BD736" s="1"/>
      <c r="BG736" s="1"/>
    </row>
    <row r="737" spans="1:59">
      <c r="A737" s="11"/>
      <c r="B737" s="308"/>
      <c r="C737" s="11"/>
      <c r="D737" s="11"/>
      <c r="E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W737" s="11"/>
      <c r="X737" s="11"/>
      <c r="AC737" s="11"/>
      <c r="AD737" s="11"/>
      <c r="AE737" s="11"/>
      <c r="AG737" s="1"/>
      <c r="AI737" s="1"/>
      <c r="AQ737" s="1"/>
      <c r="AS737" s="1"/>
      <c r="AU737" s="1"/>
      <c r="AZ737" s="1"/>
      <c r="BA737" s="1"/>
      <c r="BB737" s="1"/>
      <c r="BD737" s="1"/>
      <c r="BG737" s="1"/>
    </row>
    <row r="738" spans="1:59">
      <c r="A738" s="11"/>
      <c r="B738" s="308"/>
      <c r="C738" s="11"/>
      <c r="D738" s="11"/>
      <c r="E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W738" s="11"/>
      <c r="X738" s="11"/>
      <c r="AC738" s="11"/>
      <c r="AD738" s="11"/>
      <c r="AE738" s="11"/>
      <c r="AG738" s="1"/>
      <c r="AI738" s="1"/>
      <c r="AQ738" s="1"/>
      <c r="AS738" s="1"/>
      <c r="AU738" s="1"/>
      <c r="AZ738" s="1"/>
      <c r="BA738" s="1"/>
      <c r="BB738" s="1"/>
      <c r="BD738" s="1"/>
      <c r="BG738" s="1"/>
    </row>
    <row r="739" spans="1:59">
      <c r="A739" s="11"/>
      <c r="B739" s="308"/>
      <c r="C739" s="11"/>
      <c r="D739" s="11"/>
      <c r="E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W739" s="11"/>
      <c r="X739" s="11"/>
      <c r="AC739" s="11"/>
      <c r="AD739" s="11"/>
      <c r="AE739" s="11"/>
      <c r="AG739" s="1"/>
      <c r="AI739" s="1"/>
      <c r="AQ739" s="1"/>
      <c r="AS739" s="1"/>
      <c r="AU739" s="1"/>
      <c r="AZ739" s="1"/>
      <c r="BA739" s="1"/>
      <c r="BB739" s="1"/>
      <c r="BD739" s="1"/>
      <c r="BG739" s="1"/>
    </row>
    <row r="740" spans="1:59">
      <c r="A740" s="11"/>
      <c r="B740" s="308"/>
      <c r="C740" s="11"/>
      <c r="D740" s="11"/>
      <c r="E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W740" s="11"/>
      <c r="X740" s="11"/>
      <c r="AC740" s="11"/>
      <c r="AD740" s="11"/>
      <c r="AE740" s="11"/>
      <c r="AG740" s="1"/>
      <c r="AI740" s="1"/>
      <c r="AQ740" s="1"/>
      <c r="AS740" s="1"/>
      <c r="AU740" s="1"/>
      <c r="AZ740" s="1"/>
      <c r="BA740" s="1"/>
      <c r="BB740" s="1"/>
      <c r="BD740" s="1"/>
      <c r="BG740" s="1"/>
    </row>
    <row r="741" spans="1:59">
      <c r="A741" s="11"/>
      <c r="B741" s="308"/>
      <c r="C741" s="11"/>
      <c r="D741" s="11"/>
      <c r="E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W741" s="11"/>
      <c r="X741" s="11"/>
      <c r="AC741" s="11"/>
      <c r="AD741" s="11"/>
      <c r="AE741" s="11"/>
      <c r="AG741" s="1"/>
      <c r="AI741" s="1"/>
      <c r="AQ741" s="1"/>
      <c r="AS741" s="1"/>
      <c r="AU741" s="1"/>
      <c r="AZ741" s="1"/>
      <c r="BA741" s="1"/>
      <c r="BB741" s="1"/>
      <c r="BD741" s="1"/>
      <c r="BG741" s="1"/>
    </row>
    <row r="742" spans="1:59">
      <c r="A742" s="11"/>
      <c r="B742" s="308"/>
      <c r="C742" s="11"/>
      <c r="D742" s="11"/>
      <c r="E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W742" s="11"/>
      <c r="X742" s="11"/>
      <c r="AC742" s="11"/>
      <c r="AD742" s="11"/>
      <c r="AE742" s="11"/>
      <c r="AG742" s="1"/>
      <c r="AI742" s="1"/>
      <c r="AQ742" s="1"/>
      <c r="AS742" s="1"/>
      <c r="AU742" s="1"/>
      <c r="AZ742" s="1"/>
      <c r="BA742" s="1"/>
      <c r="BB742" s="1"/>
      <c r="BD742" s="1"/>
      <c r="BG742" s="1"/>
    </row>
    <row r="743" spans="1:59">
      <c r="A743" s="11"/>
      <c r="B743" s="308"/>
      <c r="C743" s="11"/>
      <c r="D743" s="11"/>
      <c r="E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W743" s="11"/>
      <c r="X743" s="11"/>
      <c r="AC743" s="11"/>
      <c r="AD743" s="11"/>
      <c r="AE743" s="11"/>
      <c r="AG743" s="1"/>
      <c r="AI743" s="1"/>
      <c r="AQ743" s="1"/>
      <c r="AS743" s="1"/>
      <c r="AU743" s="1"/>
      <c r="AZ743" s="1"/>
      <c r="BA743" s="1"/>
      <c r="BB743" s="1"/>
      <c r="BD743" s="1"/>
      <c r="BG743" s="1"/>
    </row>
    <row r="744" spans="1:59">
      <c r="A744" s="11"/>
      <c r="B744" s="308"/>
      <c r="C744" s="11"/>
      <c r="D744" s="11"/>
      <c r="E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W744" s="11"/>
      <c r="X744" s="11"/>
      <c r="AC744" s="11"/>
      <c r="AD744" s="11"/>
      <c r="AE744" s="11"/>
      <c r="AG744" s="1"/>
      <c r="AI744" s="1"/>
      <c r="AQ744" s="1"/>
      <c r="AS744" s="1"/>
      <c r="AU744" s="1"/>
      <c r="AZ744" s="1"/>
      <c r="BA744" s="1"/>
      <c r="BB744" s="1"/>
      <c r="BD744" s="1"/>
      <c r="BG744" s="1"/>
    </row>
    <row r="745" spans="1:59">
      <c r="A745" s="11"/>
      <c r="B745" s="308"/>
      <c r="C745" s="11"/>
      <c r="D745" s="11"/>
      <c r="E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W745" s="11"/>
      <c r="X745" s="11"/>
      <c r="AC745" s="11"/>
      <c r="AD745" s="11"/>
      <c r="AE745" s="11"/>
      <c r="AG745" s="1"/>
      <c r="AI745" s="1"/>
      <c r="AQ745" s="1"/>
      <c r="AS745" s="1"/>
      <c r="AU745" s="1"/>
      <c r="AZ745" s="1"/>
      <c r="BA745" s="1"/>
      <c r="BB745" s="1"/>
      <c r="BD745" s="1"/>
      <c r="BG745" s="1"/>
    </row>
    <row r="746" spans="1:59">
      <c r="A746" s="11"/>
      <c r="B746" s="308"/>
      <c r="C746" s="11"/>
      <c r="D746" s="11"/>
      <c r="E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W746" s="11"/>
      <c r="X746" s="11"/>
      <c r="AC746" s="11"/>
      <c r="AD746" s="11"/>
      <c r="AE746" s="11"/>
      <c r="AG746" s="1"/>
      <c r="AI746" s="1"/>
      <c r="AQ746" s="1"/>
      <c r="AS746" s="1"/>
      <c r="AU746" s="1"/>
      <c r="AZ746" s="1"/>
      <c r="BA746" s="1"/>
      <c r="BB746" s="1"/>
      <c r="BD746" s="1"/>
      <c r="BG746" s="1"/>
    </row>
    <row r="747" spans="1:59">
      <c r="A747" s="11"/>
      <c r="B747" s="308"/>
      <c r="C747" s="11"/>
      <c r="D747" s="11"/>
      <c r="E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W747" s="11"/>
      <c r="X747" s="11"/>
      <c r="AC747" s="11"/>
      <c r="AD747" s="11"/>
      <c r="AE747" s="11"/>
      <c r="AG747" s="1"/>
      <c r="AI747" s="1"/>
      <c r="AQ747" s="1"/>
      <c r="AS747" s="1"/>
      <c r="AU747" s="1"/>
      <c r="AZ747" s="1"/>
      <c r="BA747" s="1"/>
      <c r="BB747" s="1"/>
      <c r="BD747" s="1"/>
      <c r="BG747" s="1"/>
    </row>
    <row r="748" spans="1:59">
      <c r="A748" s="11"/>
      <c r="B748" s="308"/>
      <c r="C748" s="11"/>
      <c r="D748" s="11"/>
      <c r="E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W748" s="11"/>
      <c r="X748" s="11"/>
      <c r="AC748" s="11"/>
      <c r="AD748" s="11"/>
      <c r="AE748" s="11"/>
      <c r="AG748" s="1"/>
      <c r="AI748" s="1"/>
      <c r="AQ748" s="1"/>
      <c r="AS748" s="1"/>
      <c r="AU748" s="1"/>
      <c r="AZ748" s="1"/>
      <c r="BA748" s="1"/>
      <c r="BB748" s="1"/>
      <c r="BD748" s="1"/>
      <c r="BG748" s="1"/>
    </row>
    <row r="749" spans="1:59">
      <c r="A749" s="11"/>
      <c r="B749" s="308"/>
      <c r="C749" s="11"/>
      <c r="D749" s="11"/>
      <c r="E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W749" s="11"/>
      <c r="X749" s="11"/>
      <c r="AC749" s="11"/>
      <c r="AD749" s="11"/>
      <c r="AE749" s="11"/>
      <c r="AG749" s="1"/>
      <c r="AI749" s="1"/>
      <c r="AQ749" s="1"/>
      <c r="AS749" s="1"/>
      <c r="AU749" s="1"/>
      <c r="AZ749" s="1"/>
      <c r="BA749" s="1"/>
      <c r="BB749" s="1"/>
      <c r="BD749" s="1"/>
      <c r="BG749" s="1"/>
    </row>
    <row r="750" spans="1:59">
      <c r="A750" s="11"/>
      <c r="B750" s="308"/>
      <c r="C750" s="11"/>
      <c r="D750" s="11"/>
      <c r="E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W750" s="11"/>
      <c r="X750" s="11"/>
      <c r="AC750" s="11"/>
      <c r="AD750" s="11"/>
      <c r="AE750" s="11"/>
      <c r="AG750" s="1"/>
      <c r="AI750" s="1"/>
      <c r="AQ750" s="1"/>
      <c r="AS750" s="1"/>
      <c r="AU750" s="1"/>
      <c r="AZ750" s="1"/>
      <c r="BA750" s="1"/>
      <c r="BB750" s="1"/>
      <c r="BD750" s="1"/>
      <c r="BG750" s="1"/>
    </row>
    <row r="751" spans="1:59">
      <c r="A751" s="11"/>
      <c r="B751" s="308"/>
      <c r="C751" s="11"/>
      <c r="D751" s="11"/>
      <c r="E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W751" s="11"/>
      <c r="X751" s="11"/>
      <c r="AC751" s="11"/>
      <c r="AD751" s="11"/>
      <c r="AE751" s="11"/>
      <c r="AG751" s="1"/>
      <c r="AI751" s="1"/>
      <c r="AQ751" s="1"/>
      <c r="AS751" s="1"/>
      <c r="AU751" s="1"/>
      <c r="AZ751" s="1"/>
      <c r="BA751" s="1"/>
      <c r="BB751" s="1"/>
      <c r="BD751" s="1"/>
      <c r="BG751" s="1"/>
    </row>
    <row r="752" spans="1:59">
      <c r="A752" s="11"/>
      <c r="B752" s="308"/>
      <c r="C752" s="11"/>
      <c r="D752" s="11"/>
      <c r="E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W752" s="11"/>
      <c r="X752" s="11"/>
      <c r="AC752" s="11"/>
      <c r="AD752" s="11"/>
      <c r="AE752" s="11"/>
    </row>
    <row r="753" spans="1:31">
      <c r="A753" s="11"/>
      <c r="B753" s="308"/>
      <c r="C753" s="11"/>
      <c r="D753" s="11"/>
      <c r="E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W753" s="11"/>
      <c r="X753" s="11"/>
      <c r="AC753" s="11"/>
      <c r="AD753" s="11"/>
      <c r="AE753" s="11"/>
    </row>
    <row r="754" spans="1:31">
      <c r="A754" s="11"/>
      <c r="B754" s="308"/>
      <c r="C754" s="11"/>
      <c r="D754" s="11"/>
      <c r="E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W754" s="11"/>
      <c r="X754" s="11"/>
      <c r="AC754" s="11"/>
      <c r="AD754" s="11"/>
      <c r="AE754" s="11"/>
    </row>
    <row r="755" spans="1:31">
      <c r="A755" s="11"/>
      <c r="B755" s="308"/>
      <c r="C755" s="11"/>
      <c r="D755" s="11"/>
      <c r="E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W755" s="11"/>
      <c r="X755" s="11"/>
      <c r="AC755" s="11"/>
      <c r="AD755" s="11"/>
      <c r="AE755" s="11"/>
    </row>
    <row r="756" spans="1:31">
      <c r="A756" s="11"/>
      <c r="B756" s="308"/>
      <c r="C756" s="11"/>
      <c r="D756" s="11"/>
      <c r="E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W756" s="11"/>
      <c r="X756" s="11"/>
      <c r="AC756" s="11"/>
      <c r="AD756" s="11"/>
      <c r="AE756" s="11"/>
    </row>
    <row r="757" spans="1:31">
      <c r="A757" s="11"/>
      <c r="B757" s="308"/>
      <c r="C757" s="11"/>
      <c r="D757" s="11"/>
      <c r="E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W757" s="11"/>
      <c r="X757" s="11"/>
      <c r="AC757" s="11"/>
      <c r="AD757" s="11"/>
      <c r="AE757" s="11"/>
    </row>
    <row r="758" spans="1:31">
      <c r="A758" s="11"/>
      <c r="B758" s="308"/>
      <c r="C758" s="11"/>
      <c r="D758" s="11"/>
      <c r="E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W758" s="11"/>
      <c r="X758" s="11"/>
      <c r="AC758" s="11"/>
      <c r="AD758" s="11"/>
      <c r="AE758" s="11"/>
    </row>
    <row r="759" spans="1:31">
      <c r="A759" s="11"/>
      <c r="B759" s="308"/>
      <c r="C759" s="11"/>
      <c r="D759" s="11"/>
      <c r="E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W759" s="11"/>
      <c r="X759" s="11"/>
      <c r="AC759" s="11"/>
      <c r="AD759" s="11"/>
      <c r="AE759" s="11"/>
    </row>
    <row r="760" spans="1:31">
      <c r="A760" s="11"/>
      <c r="B760" s="308"/>
      <c r="C760" s="11"/>
      <c r="D760" s="11"/>
      <c r="E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W760" s="11"/>
      <c r="X760" s="11"/>
      <c r="AC760" s="11"/>
      <c r="AD760" s="11"/>
      <c r="AE760" s="11"/>
    </row>
    <row r="761" spans="1:31">
      <c r="A761" s="11"/>
      <c r="B761" s="308"/>
      <c r="C761" s="11"/>
      <c r="D761" s="11"/>
      <c r="E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W761" s="11"/>
      <c r="X761" s="11"/>
      <c r="AC761" s="11"/>
      <c r="AD761" s="11"/>
      <c r="AE761" s="11"/>
    </row>
    <row r="762" spans="1:31">
      <c r="A762" s="11"/>
      <c r="B762" s="308"/>
      <c r="C762" s="11"/>
      <c r="D762" s="11"/>
      <c r="E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W762" s="11"/>
      <c r="X762" s="11"/>
      <c r="AC762" s="11"/>
      <c r="AD762" s="11"/>
      <c r="AE762" s="11"/>
    </row>
    <row r="763" spans="1:31">
      <c r="A763" s="11"/>
      <c r="B763" s="308"/>
      <c r="C763" s="11"/>
      <c r="D763" s="11"/>
      <c r="E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W763" s="11"/>
      <c r="X763" s="11"/>
      <c r="AC763" s="11"/>
      <c r="AD763" s="11"/>
      <c r="AE763" s="11"/>
    </row>
    <row r="764" spans="1:31">
      <c r="A764" s="11"/>
      <c r="B764" s="308"/>
      <c r="C764" s="11"/>
      <c r="D764" s="11"/>
      <c r="E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W764" s="11"/>
      <c r="X764" s="11"/>
      <c r="AC764" s="11"/>
      <c r="AD764" s="11"/>
      <c r="AE764" s="11"/>
    </row>
    <row r="765" spans="1:31">
      <c r="A765" s="11"/>
      <c r="B765" s="308"/>
      <c r="C765" s="11"/>
      <c r="D765" s="11"/>
      <c r="E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W765" s="11"/>
      <c r="X765" s="11"/>
      <c r="AC765" s="11"/>
      <c r="AD765" s="11"/>
      <c r="AE765" s="11"/>
    </row>
    <row r="766" spans="1:31">
      <c r="A766" s="11"/>
      <c r="B766" s="308"/>
      <c r="C766" s="11"/>
      <c r="D766" s="11"/>
      <c r="E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W766" s="11"/>
      <c r="X766" s="11"/>
      <c r="AC766" s="11"/>
      <c r="AD766" s="11"/>
      <c r="AE766" s="11"/>
    </row>
    <row r="767" spans="1:31">
      <c r="A767" s="11"/>
      <c r="B767" s="308"/>
      <c r="C767" s="11"/>
      <c r="D767" s="11"/>
      <c r="E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W767" s="11"/>
      <c r="X767" s="11"/>
      <c r="AC767" s="11"/>
      <c r="AD767" s="11"/>
      <c r="AE767" s="11"/>
    </row>
    <row r="768" spans="1:31">
      <c r="A768" s="11"/>
      <c r="B768" s="308"/>
      <c r="C768" s="11"/>
      <c r="D768" s="11"/>
      <c r="E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W768" s="11"/>
      <c r="X768" s="11"/>
      <c r="AC768" s="11"/>
      <c r="AD768" s="11"/>
      <c r="AE768" s="11"/>
    </row>
    <row r="769" spans="1:31">
      <c r="A769" s="11"/>
      <c r="B769" s="308"/>
      <c r="C769" s="11"/>
      <c r="D769" s="11"/>
      <c r="E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W769" s="11"/>
      <c r="X769" s="11"/>
      <c r="AC769" s="11"/>
      <c r="AD769" s="11"/>
      <c r="AE769" s="11"/>
    </row>
    <row r="770" spans="1:31">
      <c r="A770" s="11"/>
      <c r="B770" s="308"/>
      <c r="C770" s="11"/>
      <c r="D770" s="11"/>
      <c r="E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W770" s="11"/>
      <c r="X770" s="11"/>
      <c r="AC770" s="11"/>
      <c r="AD770" s="11"/>
      <c r="AE770" s="11"/>
    </row>
    <row r="771" spans="1:31">
      <c r="A771" s="11"/>
      <c r="B771" s="308"/>
      <c r="C771" s="11"/>
      <c r="D771" s="11"/>
      <c r="E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W771" s="11"/>
      <c r="X771" s="11"/>
      <c r="AC771" s="11"/>
      <c r="AD771" s="11"/>
      <c r="AE771" s="11"/>
    </row>
    <row r="772" spans="1:31">
      <c r="A772" s="11"/>
      <c r="B772" s="308"/>
      <c r="C772" s="11"/>
      <c r="D772" s="11"/>
      <c r="E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W772" s="11"/>
      <c r="X772" s="11"/>
      <c r="AC772" s="11"/>
      <c r="AD772" s="11"/>
      <c r="AE772" s="11"/>
    </row>
    <row r="773" spans="1:31">
      <c r="A773" s="11"/>
      <c r="B773" s="308"/>
      <c r="C773" s="11"/>
      <c r="D773" s="11"/>
      <c r="E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W773" s="11"/>
      <c r="X773" s="11"/>
      <c r="AC773" s="11"/>
      <c r="AD773" s="11"/>
      <c r="AE773" s="11"/>
    </row>
    <row r="774" spans="1:31">
      <c r="A774" s="11"/>
      <c r="B774" s="308"/>
      <c r="C774" s="11"/>
      <c r="D774" s="11"/>
      <c r="E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W774" s="11"/>
      <c r="X774" s="11"/>
      <c r="AC774" s="11"/>
      <c r="AD774" s="11"/>
      <c r="AE774" s="11"/>
    </row>
    <row r="775" spans="1:31">
      <c r="A775" s="11"/>
      <c r="B775" s="308"/>
      <c r="C775" s="11"/>
      <c r="D775" s="11"/>
      <c r="E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W775" s="11"/>
      <c r="X775" s="11"/>
      <c r="AC775" s="11"/>
      <c r="AD775" s="11"/>
      <c r="AE775" s="11"/>
    </row>
    <row r="776" spans="1:31">
      <c r="A776" s="11"/>
      <c r="B776" s="308"/>
      <c r="C776" s="11"/>
      <c r="D776" s="11"/>
      <c r="E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W776" s="11"/>
      <c r="X776" s="11"/>
      <c r="AC776" s="11"/>
      <c r="AD776" s="11"/>
      <c r="AE776" s="11"/>
    </row>
    <row r="777" spans="1:31">
      <c r="A777" s="11"/>
      <c r="B777" s="308"/>
      <c r="C777" s="11"/>
      <c r="D777" s="11"/>
      <c r="E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W777" s="11"/>
      <c r="X777" s="11"/>
      <c r="AC777" s="11"/>
      <c r="AD777" s="11"/>
      <c r="AE777" s="11"/>
    </row>
    <row r="778" spans="1:31">
      <c r="A778" s="11"/>
      <c r="B778" s="308"/>
      <c r="C778" s="11"/>
      <c r="D778" s="11"/>
      <c r="E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W778" s="11"/>
      <c r="X778" s="11"/>
      <c r="AC778" s="11"/>
      <c r="AD778" s="11"/>
      <c r="AE778" s="11"/>
    </row>
    <row r="779" spans="1:31">
      <c r="A779" s="11"/>
      <c r="B779" s="308"/>
      <c r="C779" s="11"/>
      <c r="D779" s="11"/>
      <c r="E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W779" s="11"/>
      <c r="X779" s="11"/>
      <c r="AC779" s="11"/>
      <c r="AD779" s="11"/>
      <c r="AE779" s="11"/>
    </row>
    <row r="780" spans="1:31">
      <c r="A780" s="11"/>
      <c r="B780" s="308"/>
      <c r="C780" s="11"/>
      <c r="D780" s="11"/>
      <c r="E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W780" s="11"/>
      <c r="X780" s="11"/>
      <c r="AC780" s="11"/>
      <c r="AD780" s="11"/>
      <c r="AE780" s="11"/>
    </row>
    <row r="781" spans="1:31">
      <c r="A781" s="11"/>
      <c r="B781" s="308"/>
      <c r="C781" s="11"/>
      <c r="D781" s="11"/>
      <c r="E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W781" s="11"/>
      <c r="X781" s="11"/>
      <c r="AC781" s="11"/>
      <c r="AD781" s="11"/>
      <c r="AE781" s="11"/>
    </row>
    <row r="782" spans="1:31">
      <c r="A782" s="11"/>
      <c r="B782" s="308"/>
      <c r="C782" s="11"/>
      <c r="D782" s="11"/>
      <c r="E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W782" s="11"/>
      <c r="X782" s="11"/>
      <c r="AC782" s="11"/>
      <c r="AD782" s="11"/>
      <c r="AE782" s="11"/>
    </row>
    <row r="783" spans="1:31">
      <c r="A783" s="11"/>
      <c r="B783" s="308"/>
      <c r="C783" s="11"/>
      <c r="D783" s="11"/>
      <c r="E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W783" s="11"/>
      <c r="X783" s="11"/>
      <c r="AC783" s="11"/>
      <c r="AD783" s="11"/>
      <c r="AE783" s="11"/>
    </row>
    <row r="784" spans="1:31">
      <c r="A784" s="11"/>
      <c r="B784" s="308"/>
      <c r="C784" s="11"/>
      <c r="D784" s="11"/>
      <c r="E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W784" s="11"/>
      <c r="X784" s="11"/>
      <c r="AC784" s="11"/>
      <c r="AD784" s="11"/>
      <c r="AE784" s="11"/>
    </row>
    <row r="785" spans="1:31">
      <c r="A785" s="11"/>
      <c r="B785" s="308"/>
      <c r="C785" s="11"/>
      <c r="D785" s="11"/>
      <c r="E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W785" s="11"/>
      <c r="X785" s="11"/>
      <c r="AC785" s="11"/>
      <c r="AD785" s="11"/>
      <c r="AE785" s="11"/>
    </row>
    <row r="786" spans="1:31">
      <c r="A786" s="11"/>
      <c r="B786" s="308"/>
      <c r="C786" s="11"/>
      <c r="D786" s="11"/>
      <c r="E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W786" s="11"/>
      <c r="X786" s="11"/>
      <c r="AC786" s="11"/>
      <c r="AD786" s="11"/>
      <c r="AE786" s="11"/>
    </row>
    <row r="787" spans="1:31">
      <c r="A787" s="11"/>
      <c r="B787" s="308"/>
      <c r="C787" s="11"/>
      <c r="D787" s="11"/>
      <c r="E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W787" s="11"/>
      <c r="X787" s="11"/>
      <c r="AC787" s="11"/>
      <c r="AD787" s="11"/>
      <c r="AE787" s="11"/>
    </row>
    <row r="788" spans="1:31">
      <c r="A788" s="11"/>
      <c r="B788" s="308"/>
      <c r="C788" s="11"/>
      <c r="D788" s="11"/>
      <c r="E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W788" s="11"/>
      <c r="X788" s="11"/>
      <c r="AC788" s="11"/>
      <c r="AD788" s="11"/>
      <c r="AE788" s="11"/>
    </row>
    <row r="789" spans="1:31">
      <c r="A789" s="11"/>
      <c r="B789" s="308"/>
      <c r="C789" s="11"/>
      <c r="D789" s="11"/>
      <c r="E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W789" s="11"/>
      <c r="X789" s="11"/>
      <c r="AC789" s="11"/>
      <c r="AD789" s="11"/>
      <c r="AE789" s="11"/>
    </row>
    <row r="790" spans="1:31">
      <c r="A790" s="11"/>
      <c r="B790" s="308"/>
      <c r="C790" s="11"/>
      <c r="D790" s="11"/>
      <c r="E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W790" s="11"/>
      <c r="X790" s="11"/>
      <c r="AC790" s="11"/>
      <c r="AD790" s="11"/>
      <c r="AE790" s="11"/>
    </row>
    <row r="791" spans="1:31">
      <c r="A791" s="11"/>
      <c r="B791" s="308"/>
      <c r="C791" s="11"/>
      <c r="D791" s="11"/>
      <c r="E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W791" s="11"/>
      <c r="X791" s="11"/>
      <c r="AC791" s="11"/>
      <c r="AD791" s="11"/>
      <c r="AE791" s="11"/>
    </row>
    <row r="792" spans="1:31">
      <c r="A792" s="11"/>
      <c r="B792" s="308"/>
      <c r="C792" s="11"/>
      <c r="D792" s="11"/>
      <c r="E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W792" s="11"/>
      <c r="X792" s="11"/>
      <c r="AC792" s="11"/>
      <c r="AD792" s="11"/>
      <c r="AE792" s="11"/>
    </row>
    <row r="793" spans="1:31">
      <c r="A793" s="11"/>
      <c r="B793" s="308"/>
      <c r="C793" s="11"/>
      <c r="D793" s="11"/>
      <c r="E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W793" s="11"/>
      <c r="X793" s="11"/>
      <c r="AC793" s="11"/>
      <c r="AD793" s="11"/>
      <c r="AE793" s="11"/>
    </row>
    <row r="794" spans="1:31">
      <c r="A794" s="11"/>
      <c r="B794" s="308"/>
      <c r="C794" s="11"/>
      <c r="D794" s="11"/>
      <c r="E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W794" s="11"/>
      <c r="X794" s="11"/>
      <c r="AC794" s="11"/>
      <c r="AD794" s="11"/>
      <c r="AE794" s="11"/>
    </row>
    <row r="795" spans="1:31">
      <c r="A795" s="11"/>
      <c r="B795" s="308"/>
      <c r="C795" s="11"/>
      <c r="D795" s="11"/>
      <c r="E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W795" s="11"/>
      <c r="X795" s="11"/>
      <c r="AC795" s="11"/>
      <c r="AD795" s="11"/>
      <c r="AE795" s="11"/>
    </row>
    <row r="796" spans="1:31">
      <c r="A796" s="11"/>
      <c r="B796" s="308"/>
      <c r="C796" s="11"/>
      <c r="D796" s="11"/>
      <c r="E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W796" s="11"/>
      <c r="X796" s="11"/>
      <c r="AC796" s="11"/>
      <c r="AD796" s="11"/>
      <c r="AE796" s="11"/>
    </row>
    <row r="797" spans="1:31">
      <c r="A797" s="11"/>
      <c r="B797" s="308"/>
      <c r="C797" s="11"/>
      <c r="D797" s="11"/>
      <c r="E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W797" s="11"/>
      <c r="X797" s="11"/>
      <c r="AC797" s="11"/>
      <c r="AD797" s="11"/>
      <c r="AE797" s="11"/>
    </row>
    <row r="798" spans="1:31">
      <c r="A798" s="11"/>
      <c r="B798" s="308"/>
      <c r="C798" s="11"/>
      <c r="D798" s="11"/>
      <c r="E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W798" s="11"/>
      <c r="X798" s="11"/>
      <c r="AC798" s="11"/>
      <c r="AD798" s="11"/>
      <c r="AE798" s="11"/>
    </row>
    <row r="799" spans="1:31">
      <c r="A799" s="11"/>
      <c r="B799" s="308"/>
      <c r="C799" s="11"/>
      <c r="D799" s="11"/>
      <c r="E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W799" s="11"/>
      <c r="X799" s="11"/>
      <c r="AC799" s="11"/>
      <c r="AD799" s="11"/>
      <c r="AE799" s="11"/>
    </row>
    <row r="800" spans="1:31">
      <c r="A800" s="11"/>
      <c r="B800" s="308"/>
      <c r="C800" s="11"/>
      <c r="D800" s="11"/>
      <c r="E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W800" s="11"/>
      <c r="X800" s="11"/>
      <c r="AC800" s="11"/>
      <c r="AD800" s="11"/>
      <c r="AE800" s="11"/>
    </row>
    <row r="801" spans="1:31">
      <c r="A801" s="11"/>
      <c r="B801" s="308"/>
      <c r="C801" s="11"/>
      <c r="D801" s="11"/>
      <c r="E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W801" s="11"/>
      <c r="X801" s="11"/>
      <c r="AC801" s="11"/>
      <c r="AD801" s="11"/>
      <c r="AE801" s="11"/>
    </row>
    <row r="802" spans="1:31">
      <c r="A802" s="11"/>
      <c r="B802" s="308"/>
      <c r="C802" s="11"/>
      <c r="D802" s="11"/>
      <c r="E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W802" s="11"/>
      <c r="X802" s="11"/>
      <c r="AC802" s="11"/>
      <c r="AD802" s="11"/>
      <c r="AE802" s="11"/>
    </row>
    <row r="803" spans="1:31">
      <c r="A803" s="11"/>
      <c r="B803" s="308"/>
      <c r="C803" s="11"/>
      <c r="D803" s="11"/>
      <c r="E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W803" s="11"/>
      <c r="X803" s="11"/>
      <c r="AC803" s="11"/>
      <c r="AD803" s="11"/>
      <c r="AE803" s="11"/>
    </row>
    <row r="804" spans="1:31">
      <c r="A804" s="11"/>
      <c r="B804" s="308"/>
      <c r="C804" s="11"/>
      <c r="D804" s="11"/>
      <c r="E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W804" s="11"/>
      <c r="X804" s="11"/>
      <c r="AC804" s="11"/>
      <c r="AD804" s="11"/>
      <c r="AE804" s="11"/>
    </row>
    <row r="805" spans="1:31">
      <c r="A805" s="11"/>
      <c r="B805" s="308"/>
      <c r="C805" s="11"/>
      <c r="D805" s="11"/>
      <c r="E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W805" s="11"/>
      <c r="X805" s="11"/>
      <c r="AC805" s="11"/>
      <c r="AD805" s="11"/>
      <c r="AE805" s="11"/>
    </row>
    <row r="806" spans="1:31">
      <c r="A806" s="11"/>
      <c r="B806" s="308"/>
      <c r="C806" s="11"/>
      <c r="D806" s="11"/>
      <c r="E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W806" s="11"/>
      <c r="X806" s="11"/>
      <c r="AC806" s="11"/>
      <c r="AD806" s="11"/>
      <c r="AE806" s="11"/>
    </row>
    <row r="807" spans="1:31">
      <c r="A807" s="11"/>
      <c r="B807" s="308"/>
      <c r="C807" s="11"/>
      <c r="D807" s="11"/>
      <c r="E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W807" s="11"/>
      <c r="X807" s="11"/>
      <c r="AC807" s="11"/>
      <c r="AD807" s="11"/>
      <c r="AE807" s="11"/>
    </row>
    <row r="808" spans="1:31">
      <c r="A808" s="11"/>
      <c r="B808" s="308"/>
      <c r="C808" s="11"/>
      <c r="D808" s="11"/>
      <c r="E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W808" s="11"/>
      <c r="X808" s="11"/>
      <c r="AC808" s="11"/>
      <c r="AD808" s="11"/>
      <c r="AE808" s="11"/>
    </row>
    <row r="809" spans="1:31">
      <c r="A809" s="11"/>
      <c r="B809" s="308"/>
      <c r="C809" s="11"/>
      <c r="D809" s="11"/>
      <c r="E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W809" s="11"/>
      <c r="X809" s="11"/>
      <c r="AC809" s="11"/>
      <c r="AD809" s="11"/>
      <c r="AE809" s="11"/>
    </row>
    <row r="810" spans="1:31">
      <c r="A810" s="11"/>
      <c r="B810" s="308"/>
      <c r="C810" s="11"/>
      <c r="D810" s="11"/>
      <c r="E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W810" s="11"/>
      <c r="X810" s="11"/>
      <c r="AC810" s="11"/>
      <c r="AD810" s="11"/>
      <c r="AE810" s="11"/>
    </row>
    <row r="811" spans="1:31">
      <c r="A811" s="11"/>
      <c r="B811" s="308"/>
      <c r="C811" s="11"/>
      <c r="D811" s="11"/>
      <c r="E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W811" s="11"/>
      <c r="X811" s="11"/>
      <c r="AC811" s="11"/>
      <c r="AD811" s="11"/>
      <c r="AE811" s="11"/>
    </row>
    <row r="812" spans="1:31">
      <c r="A812" s="11"/>
      <c r="B812" s="308"/>
      <c r="C812" s="11"/>
      <c r="D812" s="11"/>
      <c r="E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W812" s="11"/>
      <c r="X812" s="11"/>
      <c r="AC812" s="11"/>
      <c r="AD812" s="11"/>
      <c r="AE812" s="11"/>
    </row>
    <row r="813" spans="1:31">
      <c r="A813" s="11"/>
      <c r="B813" s="308"/>
      <c r="C813" s="11"/>
      <c r="D813" s="11"/>
      <c r="E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W813" s="11"/>
      <c r="X813" s="11"/>
      <c r="AC813" s="11"/>
      <c r="AD813" s="11"/>
      <c r="AE813" s="11"/>
    </row>
    <row r="814" spans="1:31">
      <c r="A814" s="11"/>
      <c r="B814" s="308"/>
      <c r="C814" s="11"/>
      <c r="D814" s="11"/>
      <c r="E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W814" s="11"/>
      <c r="X814" s="11"/>
      <c r="AC814" s="11"/>
      <c r="AD814" s="11"/>
      <c r="AE814" s="11"/>
    </row>
    <row r="815" spans="1:31">
      <c r="A815" s="11"/>
      <c r="B815" s="308"/>
      <c r="C815" s="11"/>
      <c r="D815" s="11"/>
      <c r="E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W815" s="11"/>
      <c r="X815" s="11"/>
      <c r="AC815" s="11"/>
      <c r="AD815" s="11"/>
      <c r="AE815" s="11"/>
    </row>
    <row r="816" spans="1:31">
      <c r="A816" s="11"/>
      <c r="B816" s="308"/>
      <c r="C816" s="11"/>
      <c r="D816" s="11"/>
      <c r="E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W816" s="11"/>
      <c r="X816" s="11"/>
      <c r="AC816" s="11"/>
      <c r="AD816" s="11"/>
      <c r="AE816" s="11"/>
    </row>
    <row r="817" spans="1:31">
      <c r="A817" s="11"/>
      <c r="B817" s="308"/>
      <c r="C817" s="11"/>
      <c r="D817" s="11"/>
      <c r="E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W817" s="11"/>
      <c r="X817" s="11"/>
      <c r="AC817" s="11"/>
      <c r="AD817" s="11"/>
      <c r="AE817" s="11"/>
    </row>
    <row r="818" spans="1:31">
      <c r="A818" s="11"/>
      <c r="B818" s="308"/>
      <c r="C818" s="11"/>
      <c r="D818" s="11"/>
      <c r="E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W818" s="11"/>
      <c r="X818" s="11"/>
      <c r="AC818" s="11"/>
      <c r="AD818" s="11"/>
      <c r="AE818" s="11"/>
    </row>
    <row r="819" spans="1:31">
      <c r="A819" s="11"/>
      <c r="B819" s="308"/>
      <c r="C819" s="11"/>
      <c r="D819" s="11"/>
      <c r="E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W819" s="11"/>
      <c r="X819" s="11"/>
      <c r="AC819" s="11"/>
      <c r="AD819" s="11"/>
      <c r="AE819" s="11"/>
    </row>
    <row r="820" spans="1:31">
      <c r="A820" s="11"/>
      <c r="B820" s="308"/>
      <c r="C820" s="11"/>
      <c r="D820" s="11"/>
      <c r="E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W820" s="11"/>
      <c r="X820" s="11"/>
      <c r="AC820" s="11"/>
      <c r="AD820" s="11"/>
      <c r="AE820" s="11"/>
    </row>
    <row r="821" spans="1:31">
      <c r="A821" s="11"/>
      <c r="B821" s="308"/>
      <c r="C821" s="11"/>
      <c r="D821" s="11"/>
      <c r="E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W821" s="11"/>
      <c r="X821" s="11"/>
      <c r="AC821" s="11"/>
      <c r="AD821" s="11"/>
      <c r="AE821" s="11"/>
    </row>
    <row r="822" spans="1:31">
      <c r="A822" s="11"/>
      <c r="B822" s="308"/>
      <c r="C822" s="11"/>
      <c r="D822" s="11"/>
      <c r="E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W822" s="11"/>
      <c r="X822" s="11"/>
      <c r="AC822" s="11"/>
      <c r="AD822" s="11"/>
      <c r="AE822" s="11"/>
    </row>
    <row r="823" spans="1:31">
      <c r="A823" s="11"/>
      <c r="B823" s="308"/>
      <c r="C823" s="11"/>
      <c r="D823" s="11"/>
      <c r="E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W823" s="11"/>
      <c r="X823" s="11"/>
      <c r="AC823" s="11"/>
      <c r="AD823" s="11"/>
      <c r="AE823" s="11"/>
    </row>
    <row r="824" spans="1:31">
      <c r="A824" s="11"/>
      <c r="B824" s="308"/>
      <c r="C824" s="11"/>
      <c r="D824" s="11"/>
      <c r="E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W824" s="11"/>
      <c r="X824" s="11"/>
      <c r="AC824" s="11"/>
      <c r="AD824" s="11"/>
      <c r="AE824" s="11"/>
    </row>
    <row r="825" spans="1:31">
      <c r="A825" s="11"/>
      <c r="B825" s="308"/>
      <c r="C825" s="11"/>
      <c r="D825" s="11"/>
      <c r="E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W825" s="11"/>
      <c r="X825" s="11"/>
      <c r="AC825" s="11"/>
      <c r="AD825" s="11"/>
      <c r="AE825" s="11"/>
    </row>
    <row r="826" spans="1:31">
      <c r="A826" s="11"/>
      <c r="B826" s="308"/>
      <c r="C826" s="11"/>
      <c r="D826" s="11"/>
      <c r="E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W826" s="11"/>
      <c r="X826" s="11"/>
      <c r="AC826" s="11"/>
      <c r="AD826" s="11"/>
      <c r="AE826" s="11"/>
    </row>
    <row r="827" spans="1:31">
      <c r="A827" s="11"/>
      <c r="B827" s="308"/>
      <c r="C827" s="11"/>
      <c r="D827" s="11"/>
      <c r="E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W827" s="11"/>
      <c r="X827" s="11"/>
      <c r="AC827" s="11"/>
      <c r="AD827" s="11"/>
      <c r="AE827" s="11"/>
    </row>
    <row r="828" spans="1:31">
      <c r="A828" s="11"/>
      <c r="B828" s="308"/>
      <c r="C828" s="11"/>
      <c r="D828" s="11"/>
      <c r="E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W828" s="11"/>
      <c r="X828" s="11"/>
      <c r="AC828" s="11"/>
      <c r="AD828" s="11"/>
      <c r="AE828" s="11"/>
    </row>
    <row r="829" spans="1:31">
      <c r="A829" s="11"/>
      <c r="B829" s="308"/>
      <c r="C829" s="11"/>
      <c r="D829" s="11"/>
      <c r="E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W829" s="11"/>
      <c r="X829" s="11"/>
      <c r="AC829" s="11"/>
      <c r="AD829" s="11"/>
      <c r="AE829" s="11"/>
    </row>
    <row r="830" spans="1:31">
      <c r="A830" s="11"/>
      <c r="B830" s="308"/>
      <c r="C830" s="11"/>
      <c r="D830" s="11"/>
      <c r="E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W830" s="11"/>
      <c r="X830" s="11"/>
      <c r="AC830" s="11"/>
      <c r="AD830" s="11"/>
      <c r="AE830" s="11"/>
    </row>
    <row r="831" spans="1:31">
      <c r="A831" s="11"/>
      <c r="B831" s="308"/>
      <c r="C831" s="11"/>
      <c r="D831" s="11"/>
      <c r="E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W831" s="11"/>
      <c r="X831" s="11"/>
      <c r="AC831" s="11"/>
      <c r="AD831" s="11"/>
      <c r="AE831" s="11"/>
    </row>
    <row r="832" spans="1:31">
      <c r="A832" s="11"/>
      <c r="B832" s="308"/>
      <c r="C832" s="11"/>
      <c r="D832" s="11"/>
      <c r="E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W832" s="11"/>
      <c r="X832" s="11"/>
      <c r="AC832" s="11"/>
      <c r="AD832" s="11"/>
      <c r="AE832" s="11"/>
    </row>
    <row r="833" spans="1:31">
      <c r="A833" s="11"/>
      <c r="B833" s="308"/>
      <c r="C833" s="11"/>
      <c r="D833" s="11"/>
      <c r="E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W833" s="11"/>
      <c r="X833" s="11"/>
      <c r="AC833" s="11"/>
      <c r="AD833" s="11"/>
      <c r="AE833" s="11"/>
    </row>
    <row r="834" spans="1:31">
      <c r="A834" s="11"/>
      <c r="B834" s="308"/>
      <c r="C834" s="11"/>
      <c r="D834" s="11"/>
      <c r="E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W834" s="11"/>
      <c r="X834" s="11"/>
      <c r="AC834" s="11"/>
      <c r="AD834" s="11"/>
      <c r="AE834" s="11"/>
    </row>
    <row r="835" spans="1:31">
      <c r="A835" s="11"/>
      <c r="B835" s="308"/>
      <c r="C835" s="11"/>
      <c r="D835" s="11"/>
      <c r="E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W835" s="11"/>
      <c r="X835" s="11"/>
      <c r="AC835" s="11"/>
      <c r="AD835" s="11"/>
      <c r="AE835" s="11"/>
    </row>
    <row r="836" spans="1:31">
      <c r="A836" s="11"/>
      <c r="B836" s="308"/>
      <c r="C836" s="11"/>
      <c r="D836" s="11"/>
      <c r="E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W836" s="11"/>
      <c r="X836" s="11"/>
      <c r="AC836" s="11"/>
      <c r="AD836" s="11"/>
      <c r="AE836" s="11"/>
    </row>
    <row r="837" spans="1:31">
      <c r="A837" s="11"/>
      <c r="B837" s="308"/>
      <c r="C837" s="11"/>
      <c r="D837" s="11"/>
      <c r="E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W837" s="11"/>
      <c r="X837" s="11"/>
      <c r="AC837" s="11"/>
      <c r="AD837" s="11"/>
      <c r="AE837" s="11"/>
    </row>
    <row r="838" spans="1:31">
      <c r="A838" s="11"/>
      <c r="B838" s="308"/>
      <c r="C838" s="11"/>
      <c r="D838" s="11"/>
      <c r="E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W838" s="11"/>
      <c r="X838" s="11"/>
      <c r="AC838" s="11"/>
      <c r="AD838" s="11"/>
      <c r="AE838" s="11"/>
    </row>
    <row r="839" spans="1:31">
      <c r="A839" s="11"/>
      <c r="B839" s="308"/>
      <c r="C839" s="11"/>
      <c r="D839" s="11"/>
      <c r="E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W839" s="11"/>
      <c r="X839" s="11"/>
      <c r="AC839" s="11"/>
      <c r="AD839" s="11"/>
      <c r="AE839" s="11"/>
    </row>
    <row r="840" spans="1:31">
      <c r="A840" s="11"/>
      <c r="B840" s="308"/>
      <c r="C840" s="11"/>
      <c r="D840" s="11"/>
      <c r="E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W840" s="11"/>
      <c r="X840" s="11"/>
      <c r="AC840" s="11"/>
      <c r="AD840" s="11"/>
      <c r="AE840" s="11"/>
    </row>
    <row r="841" spans="1:31">
      <c r="A841" s="11"/>
      <c r="B841" s="308"/>
      <c r="C841" s="11"/>
      <c r="D841" s="11"/>
      <c r="E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W841" s="11"/>
      <c r="X841" s="11"/>
      <c r="AC841" s="11"/>
      <c r="AD841" s="11"/>
      <c r="AE841" s="11"/>
    </row>
    <row r="842" spans="1:31">
      <c r="A842" s="11"/>
      <c r="B842" s="308"/>
      <c r="C842" s="11"/>
      <c r="D842" s="11"/>
      <c r="E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W842" s="11"/>
      <c r="X842" s="11"/>
      <c r="AC842" s="11"/>
      <c r="AD842" s="11"/>
      <c r="AE842" s="11"/>
    </row>
    <row r="843" spans="1:31">
      <c r="A843" s="11"/>
      <c r="B843" s="308"/>
      <c r="C843" s="11"/>
      <c r="D843" s="11"/>
      <c r="E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W843" s="11"/>
      <c r="X843" s="11"/>
      <c r="AC843" s="11"/>
      <c r="AD843" s="11"/>
      <c r="AE843" s="11"/>
    </row>
    <row r="844" spans="1:31">
      <c r="A844" s="11"/>
      <c r="B844" s="308"/>
      <c r="C844" s="11"/>
      <c r="D844" s="11"/>
      <c r="E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W844" s="11"/>
      <c r="X844" s="11"/>
      <c r="AC844" s="11"/>
      <c r="AD844" s="11"/>
      <c r="AE844" s="11"/>
    </row>
    <row r="845" spans="1:31">
      <c r="A845" s="11"/>
      <c r="B845" s="308"/>
      <c r="C845" s="11"/>
      <c r="D845" s="11"/>
      <c r="E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W845" s="11"/>
      <c r="X845" s="11"/>
      <c r="AC845" s="11"/>
      <c r="AD845" s="11"/>
      <c r="AE845" s="11"/>
    </row>
    <row r="846" spans="1:31">
      <c r="A846" s="11"/>
      <c r="B846" s="308"/>
      <c r="C846" s="11"/>
      <c r="D846" s="11"/>
      <c r="E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W846" s="11"/>
      <c r="X846" s="11"/>
      <c r="AC846" s="11"/>
      <c r="AD846" s="11"/>
      <c r="AE846" s="11"/>
    </row>
    <row r="847" spans="1:31">
      <c r="A847" s="11"/>
      <c r="B847" s="308"/>
      <c r="C847" s="11"/>
      <c r="D847" s="11"/>
      <c r="E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W847" s="11"/>
      <c r="X847" s="11"/>
      <c r="AC847" s="11"/>
      <c r="AD847" s="11"/>
      <c r="AE847" s="11"/>
    </row>
    <row r="848" spans="1:31">
      <c r="A848" s="11"/>
      <c r="B848" s="308"/>
      <c r="C848" s="11"/>
      <c r="D848" s="11"/>
      <c r="E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W848" s="11"/>
      <c r="X848" s="11"/>
      <c r="AC848" s="11"/>
      <c r="AD848" s="11"/>
      <c r="AE848" s="11"/>
    </row>
    <row r="849" spans="1:31">
      <c r="A849" s="11"/>
      <c r="B849" s="308"/>
      <c r="C849" s="11"/>
      <c r="D849" s="11"/>
      <c r="E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W849" s="11"/>
      <c r="X849" s="11"/>
      <c r="AC849" s="11"/>
      <c r="AD849" s="11"/>
      <c r="AE849" s="11"/>
    </row>
    <row r="850" spans="1:31">
      <c r="A850" s="11"/>
      <c r="B850" s="308"/>
      <c r="C850" s="11"/>
      <c r="D850" s="11"/>
      <c r="E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W850" s="11"/>
      <c r="X850" s="11"/>
      <c r="AC850" s="11"/>
      <c r="AD850" s="11"/>
      <c r="AE850" s="11"/>
    </row>
    <row r="851" spans="1:31">
      <c r="A851" s="11"/>
      <c r="B851" s="308"/>
      <c r="C851" s="11"/>
      <c r="D851" s="11"/>
      <c r="E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W851" s="11"/>
      <c r="X851" s="11"/>
      <c r="AC851" s="11"/>
      <c r="AD851" s="11"/>
      <c r="AE851" s="11"/>
    </row>
    <row r="852" spans="1:31">
      <c r="A852" s="11"/>
      <c r="B852" s="308"/>
      <c r="C852" s="11"/>
      <c r="D852" s="11"/>
      <c r="E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W852" s="11"/>
      <c r="X852" s="11"/>
      <c r="AC852" s="11"/>
      <c r="AD852" s="11"/>
      <c r="AE852" s="11"/>
    </row>
    <row r="853" spans="1:31">
      <c r="A853" s="11"/>
      <c r="B853" s="308"/>
      <c r="C853" s="11"/>
      <c r="D853" s="11"/>
      <c r="E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W853" s="11"/>
      <c r="X853" s="11"/>
      <c r="AC853" s="11"/>
      <c r="AD853" s="11"/>
      <c r="AE853" s="11"/>
    </row>
    <row r="854" spans="1:31">
      <c r="A854" s="11"/>
      <c r="B854" s="308"/>
      <c r="C854" s="11"/>
      <c r="D854" s="11"/>
      <c r="E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W854" s="11"/>
      <c r="X854" s="11"/>
      <c r="AC854" s="11"/>
      <c r="AD854" s="11"/>
      <c r="AE854" s="11"/>
    </row>
    <row r="855" spans="1:31">
      <c r="A855" s="11"/>
      <c r="B855" s="308"/>
      <c r="C855" s="11"/>
      <c r="D855" s="11"/>
      <c r="E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W855" s="11"/>
      <c r="X855" s="11"/>
      <c r="AC855" s="11"/>
      <c r="AD855" s="11"/>
      <c r="AE855" s="11"/>
    </row>
    <row r="856" spans="1:31">
      <c r="A856" s="11"/>
      <c r="B856" s="308"/>
      <c r="C856" s="11"/>
      <c r="D856" s="11"/>
      <c r="E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W856" s="11"/>
      <c r="X856" s="11"/>
      <c r="AC856" s="11"/>
      <c r="AD856" s="11"/>
      <c r="AE856" s="11"/>
    </row>
    <row r="857" spans="1:31">
      <c r="A857" s="11"/>
      <c r="B857" s="308"/>
      <c r="C857" s="11"/>
      <c r="D857" s="11"/>
      <c r="E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W857" s="11"/>
      <c r="X857" s="11"/>
      <c r="AC857" s="11"/>
      <c r="AD857" s="11"/>
      <c r="AE857" s="11"/>
    </row>
    <row r="858" spans="1:31">
      <c r="A858" s="11"/>
      <c r="B858" s="308"/>
      <c r="C858" s="11"/>
      <c r="D858" s="11"/>
      <c r="E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W858" s="11"/>
      <c r="X858" s="11"/>
      <c r="AC858" s="11"/>
      <c r="AD858" s="11"/>
      <c r="AE858" s="11"/>
    </row>
    <row r="859" spans="1:31">
      <c r="A859" s="11"/>
      <c r="B859" s="308"/>
      <c r="C859" s="11"/>
      <c r="D859" s="11"/>
      <c r="E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W859" s="11"/>
      <c r="X859" s="11"/>
      <c r="AC859" s="11"/>
      <c r="AD859" s="11"/>
      <c r="AE859" s="11"/>
    </row>
    <row r="860" spans="1:31">
      <c r="A860" s="11"/>
      <c r="B860" s="308"/>
      <c r="C860" s="11"/>
      <c r="D860" s="11"/>
      <c r="E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W860" s="11"/>
      <c r="X860" s="11"/>
      <c r="AC860" s="11"/>
      <c r="AD860" s="11"/>
      <c r="AE860" s="11"/>
    </row>
    <row r="861" spans="1:31">
      <c r="A861" s="11"/>
      <c r="B861" s="308"/>
      <c r="C861" s="11"/>
      <c r="D861" s="11"/>
      <c r="E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W861" s="11"/>
      <c r="X861" s="11"/>
      <c r="AC861" s="11"/>
      <c r="AD861" s="11"/>
      <c r="AE861" s="11"/>
    </row>
    <row r="862" spans="1:31">
      <c r="A862" s="11"/>
      <c r="B862" s="308"/>
      <c r="C862" s="11"/>
      <c r="D862" s="11"/>
      <c r="E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W862" s="11"/>
      <c r="X862" s="11"/>
      <c r="AC862" s="11"/>
      <c r="AD862" s="11"/>
      <c r="AE862" s="11"/>
    </row>
    <row r="863" spans="1:31">
      <c r="A863" s="11"/>
      <c r="B863" s="308"/>
      <c r="C863" s="11"/>
      <c r="D863" s="11"/>
      <c r="E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W863" s="11"/>
      <c r="X863" s="11"/>
      <c r="AC863" s="11"/>
      <c r="AD863" s="11"/>
      <c r="AE863" s="11"/>
    </row>
    <row r="864" spans="1:31">
      <c r="A864" s="11"/>
      <c r="B864" s="308"/>
      <c r="C864" s="11"/>
      <c r="D864" s="11"/>
      <c r="E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W864" s="11"/>
      <c r="X864" s="11"/>
      <c r="AC864" s="11"/>
      <c r="AD864" s="11"/>
      <c r="AE864" s="11"/>
    </row>
    <row r="865" spans="1:31">
      <c r="A865" s="11"/>
      <c r="B865" s="308"/>
      <c r="C865" s="11"/>
      <c r="D865" s="11"/>
      <c r="E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W865" s="11"/>
      <c r="X865" s="11"/>
      <c r="AC865" s="11"/>
      <c r="AD865" s="11"/>
      <c r="AE865" s="11"/>
    </row>
    <row r="866" spans="1:31">
      <c r="A866" s="11"/>
      <c r="B866" s="308"/>
      <c r="C866" s="11"/>
      <c r="D866" s="11"/>
      <c r="E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W866" s="11"/>
      <c r="X866" s="11"/>
      <c r="AC866" s="11"/>
      <c r="AD866" s="11"/>
      <c r="AE866" s="11"/>
    </row>
    <row r="867" spans="1:31">
      <c r="A867" s="11"/>
      <c r="B867" s="308"/>
      <c r="C867" s="11"/>
      <c r="D867" s="11"/>
      <c r="E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W867" s="11"/>
      <c r="X867" s="11"/>
      <c r="AC867" s="11"/>
      <c r="AD867" s="11"/>
      <c r="AE867" s="11"/>
    </row>
    <row r="868" spans="1:31">
      <c r="A868" s="11"/>
      <c r="B868" s="308"/>
      <c r="C868" s="11"/>
      <c r="D868" s="11"/>
      <c r="E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W868" s="11"/>
      <c r="X868" s="11"/>
      <c r="AC868" s="11"/>
      <c r="AD868" s="11"/>
      <c r="AE868" s="11"/>
    </row>
    <row r="869" spans="1:31">
      <c r="A869" s="11"/>
      <c r="B869" s="308"/>
      <c r="C869" s="11"/>
      <c r="D869" s="11"/>
      <c r="E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W869" s="11"/>
      <c r="X869" s="11"/>
      <c r="AC869" s="11"/>
      <c r="AD869" s="11"/>
      <c r="AE869" s="11"/>
    </row>
    <row r="870" spans="1:31">
      <c r="A870" s="11"/>
      <c r="B870" s="308"/>
      <c r="C870" s="11"/>
      <c r="D870" s="11"/>
      <c r="E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W870" s="11"/>
      <c r="X870" s="11"/>
      <c r="AC870" s="11"/>
      <c r="AD870" s="11"/>
      <c r="AE870" s="11"/>
    </row>
    <row r="871" spans="1:31">
      <c r="A871" s="11"/>
      <c r="B871" s="308"/>
      <c r="C871" s="11"/>
      <c r="D871" s="11"/>
      <c r="E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W871" s="11"/>
      <c r="X871" s="11"/>
      <c r="AC871" s="11"/>
      <c r="AD871" s="11"/>
      <c r="AE871" s="11"/>
    </row>
    <row r="872" spans="1:31">
      <c r="A872" s="11"/>
      <c r="B872" s="308"/>
      <c r="C872" s="11"/>
      <c r="D872" s="11"/>
      <c r="E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W872" s="11"/>
      <c r="X872" s="11"/>
      <c r="AC872" s="11"/>
      <c r="AD872" s="11"/>
      <c r="AE872" s="11"/>
    </row>
    <row r="873" spans="1:31">
      <c r="A873" s="11"/>
      <c r="B873" s="308"/>
      <c r="C873" s="11"/>
      <c r="D873" s="11"/>
      <c r="E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W873" s="11"/>
      <c r="X873" s="11"/>
      <c r="AC873" s="11"/>
      <c r="AD873" s="11"/>
      <c r="AE873" s="11"/>
    </row>
    <row r="874" spans="1:31">
      <c r="A874" s="11"/>
      <c r="B874" s="308"/>
      <c r="C874" s="11"/>
      <c r="D874" s="11"/>
      <c r="E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W874" s="11"/>
      <c r="X874" s="11"/>
      <c r="AC874" s="11"/>
      <c r="AD874" s="11"/>
      <c r="AE874" s="11"/>
    </row>
    <row r="875" spans="1:31">
      <c r="A875" s="11"/>
      <c r="B875" s="308"/>
      <c r="C875" s="11"/>
      <c r="D875" s="11"/>
      <c r="E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W875" s="11"/>
      <c r="X875" s="11"/>
      <c r="AC875" s="11"/>
      <c r="AD875" s="11"/>
      <c r="AE875" s="11"/>
    </row>
    <row r="876" spans="1:31">
      <c r="A876" s="11"/>
      <c r="B876" s="308"/>
      <c r="C876" s="11"/>
      <c r="D876" s="11"/>
      <c r="E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W876" s="11"/>
      <c r="X876" s="11"/>
      <c r="AC876" s="11"/>
      <c r="AD876" s="11"/>
      <c r="AE876" s="11"/>
    </row>
    <row r="877" spans="1:31">
      <c r="A877" s="11"/>
      <c r="B877" s="308"/>
      <c r="C877" s="11"/>
      <c r="D877" s="11"/>
      <c r="E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W877" s="11"/>
      <c r="X877" s="11"/>
      <c r="AC877" s="11"/>
      <c r="AD877" s="11"/>
      <c r="AE877" s="11"/>
    </row>
    <row r="878" spans="1:31">
      <c r="A878" s="11"/>
      <c r="B878" s="308"/>
      <c r="C878" s="11"/>
      <c r="D878" s="11"/>
      <c r="E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W878" s="11"/>
      <c r="X878" s="11"/>
      <c r="AC878" s="11"/>
      <c r="AD878" s="11"/>
      <c r="AE878" s="11"/>
    </row>
    <row r="879" spans="1:31">
      <c r="A879" s="11"/>
      <c r="B879" s="308"/>
      <c r="C879" s="11"/>
      <c r="D879" s="11"/>
      <c r="E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W879" s="11"/>
      <c r="X879" s="11"/>
      <c r="AC879" s="11"/>
      <c r="AD879" s="11"/>
      <c r="AE879" s="11"/>
    </row>
    <row r="880" spans="1:31">
      <c r="A880" s="11"/>
      <c r="B880" s="308"/>
      <c r="C880" s="11"/>
      <c r="D880" s="11"/>
      <c r="E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W880" s="11"/>
      <c r="X880" s="11"/>
      <c r="AC880" s="11"/>
      <c r="AD880" s="11"/>
      <c r="AE880" s="11"/>
    </row>
    <row r="881" spans="1:31">
      <c r="A881" s="11"/>
      <c r="B881" s="308"/>
      <c r="C881" s="11"/>
      <c r="D881" s="11"/>
      <c r="E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W881" s="11"/>
      <c r="X881" s="11"/>
      <c r="AC881" s="11"/>
      <c r="AD881" s="11"/>
      <c r="AE881" s="11"/>
    </row>
    <row r="882" spans="1:31">
      <c r="A882" s="11"/>
      <c r="B882" s="308"/>
      <c r="C882" s="11"/>
      <c r="D882" s="11"/>
      <c r="E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W882" s="11"/>
      <c r="X882" s="11"/>
      <c r="AC882" s="11"/>
      <c r="AD882" s="11"/>
      <c r="AE882" s="11"/>
    </row>
    <row r="883" spans="1:31">
      <c r="A883" s="11"/>
      <c r="B883" s="308"/>
      <c r="C883" s="11"/>
      <c r="D883" s="11"/>
      <c r="E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W883" s="11"/>
      <c r="X883" s="11"/>
      <c r="AC883" s="11"/>
      <c r="AD883" s="11"/>
      <c r="AE883" s="11"/>
    </row>
    <row r="884" spans="1:31">
      <c r="A884" s="11"/>
      <c r="B884" s="308"/>
      <c r="C884" s="11"/>
      <c r="D884" s="11"/>
      <c r="E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W884" s="11"/>
      <c r="X884" s="11"/>
      <c r="AC884" s="11"/>
      <c r="AD884" s="11"/>
      <c r="AE884" s="11"/>
    </row>
    <row r="885" spans="1:31">
      <c r="A885" s="11"/>
      <c r="B885" s="308"/>
      <c r="C885" s="11"/>
      <c r="D885" s="11"/>
      <c r="E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W885" s="11"/>
      <c r="X885" s="11"/>
      <c r="AC885" s="11"/>
      <c r="AD885" s="11"/>
      <c r="AE885" s="11"/>
    </row>
    <row r="886" spans="1:31">
      <c r="A886" s="11"/>
      <c r="B886" s="308"/>
      <c r="C886" s="11"/>
      <c r="D886" s="11"/>
      <c r="E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W886" s="11"/>
      <c r="X886" s="11"/>
      <c r="AC886" s="11"/>
      <c r="AD886" s="11"/>
      <c r="AE886" s="11"/>
    </row>
    <row r="887" spans="1:31">
      <c r="A887" s="11"/>
      <c r="B887" s="308"/>
      <c r="C887" s="11"/>
      <c r="D887" s="11"/>
      <c r="E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W887" s="11"/>
      <c r="X887" s="11"/>
      <c r="AC887" s="11"/>
      <c r="AD887" s="11"/>
      <c r="AE887" s="11"/>
    </row>
    <row r="888" spans="1:31">
      <c r="A888" s="11"/>
      <c r="B888" s="308"/>
      <c r="C888" s="11"/>
      <c r="D888" s="11"/>
      <c r="E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W888" s="11"/>
      <c r="X888" s="11"/>
      <c r="AC888" s="11"/>
      <c r="AD888" s="11"/>
      <c r="AE888" s="11"/>
    </row>
    <row r="889" spans="1:31">
      <c r="A889" s="11"/>
      <c r="B889" s="308"/>
      <c r="C889" s="11"/>
      <c r="D889" s="11"/>
      <c r="E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W889" s="11"/>
      <c r="X889" s="11"/>
      <c r="AC889" s="11"/>
      <c r="AD889" s="11"/>
      <c r="AE889" s="11"/>
    </row>
    <row r="890" spans="1:31">
      <c r="A890" s="11"/>
      <c r="B890" s="308"/>
      <c r="C890" s="11"/>
      <c r="D890" s="11"/>
      <c r="E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W890" s="11"/>
      <c r="X890" s="11"/>
      <c r="AC890" s="11"/>
      <c r="AD890" s="11"/>
      <c r="AE890" s="11"/>
    </row>
    <row r="891" spans="1:31">
      <c r="A891" s="11"/>
      <c r="B891" s="308"/>
      <c r="C891" s="11"/>
      <c r="D891" s="11"/>
      <c r="E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W891" s="11"/>
      <c r="X891" s="11"/>
      <c r="AC891" s="11"/>
      <c r="AD891" s="11"/>
      <c r="AE891" s="11"/>
    </row>
    <row r="892" spans="1:31">
      <c r="A892" s="11"/>
      <c r="B892" s="308"/>
      <c r="C892" s="11"/>
      <c r="D892" s="11"/>
      <c r="E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W892" s="11"/>
      <c r="X892" s="11"/>
      <c r="AC892" s="11"/>
      <c r="AD892" s="11"/>
      <c r="AE892" s="11"/>
    </row>
    <row r="893" spans="1:31">
      <c r="A893" s="11"/>
      <c r="B893" s="308"/>
      <c r="C893" s="11"/>
      <c r="D893" s="11"/>
      <c r="E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W893" s="11"/>
      <c r="X893" s="11"/>
      <c r="AC893" s="11"/>
      <c r="AD893" s="11"/>
      <c r="AE893" s="11"/>
    </row>
    <row r="894" spans="1:31">
      <c r="A894" s="11"/>
      <c r="B894" s="308"/>
      <c r="C894" s="11"/>
      <c r="D894" s="11"/>
      <c r="E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W894" s="11"/>
      <c r="X894" s="11"/>
      <c r="AC894" s="11"/>
      <c r="AD894" s="11"/>
      <c r="AE894" s="11"/>
    </row>
    <row r="895" spans="1:31">
      <c r="A895" s="11"/>
      <c r="B895" s="308"/>
      <c r="C895" s="11"/>
      <c r="D895" s="11"/>
      <c r="E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W895" s="11"/>
      <c r="X895" s="11"/>
      <c r="AC895" s="11"/>
      <c r="AD895" s="11"/>
      <c r="AE895" s="11"/>
    </row>
    <row r="896" spans="1:31">
      <c r="A896" s="11"/>
      <c r="B896" s="308"/>
      <c r="C896" s="11"/>
      <c r="D896" s="11"/>
      <c r="E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W896" s="11"/>
      <c r="X896" s="11"/>
      <c r="AC896" s="11"/>
      <c r="AD896" s="11"/>
      <c r="AE896" s="11"/>
    </row>
    <row r="897" spans="1:31">
      <c r="A897" s="11"/>
      <c r="B897" s="308"/>
      <c r="C897" s="11"/>
      <c r="D897" s="11"/>
      <c r="E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W897" s="11"/>
      <c r="X897" s="11"/>
      <c r="AC897" s="11"/>
      <c r="AD897" s="11"/>
      <c r="AE897" s="11"/>
    </row>
    <row r="898" spans="1:31">
      <c r="A898" s="11"/>
      <c r="B898" s="308"/>
      <c r="C898" s="11"/>
      <c r="D898" s="11"/>
      <c r="E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W898" s="11"/>
      <c r="X898" s="11"/>
      <c r="AC898" s="11"/>
      <c r="AD898" s="11"/>
      <c r="AE898" s="11"/>
    </row>
    <row r="899" spans="1:31">
      <c r="A899" s="11"/>
      <c r="B899" s="308"/>
      <c r="C899" s="11"/>
      <c r="D899" s="11"/>
      <c r="E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W899" s="11"/>
      <c r="X899" s="11"/>
      <c r="AC899" s="11"/>
      <c r="AD899" s="11"/>
      <c r="AE899" s="11"/>
    </row>
    <row r="900" spans="1:31">
      <c r="A900" s="11"/>
      <c r="B900" s="308"/>
      <c r="C900" s="11"/>
      <c r="D900" s="11"/>
      <c r="E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W900" s="11"/>
      <c r="X900" s="11"/>
      <c r="AC900" s="11"/>
      <c r="AD900" s="11"/>
      <c r="AE900" s="11"/>
    </row>
    <row r="901" spans="1:31">
      <c r="A901" s="11"/>
      <c r="B901" s="308"/>
      <c r="C901" s="11"/>
      <c r="D901" s="11"/>
      <c r="E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W901" s="11"/>
      <c r="X901" s="11"/>
      <c r="AC901" s="11"/>
      <c r="AD901" s="11"/>
      <c r="AE901" s="11"/>
    </row>
    <row r="902" spans="1:31">
      <c r="A902" s="11"/>
      <c r="B902" s="308"/>
      <c r="C902" s="11"/>
      <c r="D902" s="11"/>
      <c r="E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W902" s="11"/>
      <c r="X902" s="11"/>
      <c r="AC902" s="11"/>
      <c r="AD902" s="11"/>
      <c r="AE902" s="11"/>
    </row>
    <row r="903" spans="1:31">
      <c r="A903" s="11"/>
      <c r="B903" s="308"/>
      <c r="C903" s="11"/>
      <c r="D903" s="11"/>
      <c r="E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W903" s="11"/>
      <c r="X903" s="11"/>
      <c r="AC903" s="11"/>
      <c r="AD903" s="11"/>
      <c r="AE903" s="11"/>
    </row>
    <row r="904" spans="1:31">
      <c r="A904" s="11"/>
      <c r="B904" s="308"/>
      <c r="C904" s="11"/>
      <c r="D904" s="11"/>
      <c r="E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W904" s="11"/>
      <c r="X904" s="11"/>
      <c r="AC904" s="11"/>
      <c r="AD904" s="11"/>
      <c r="AE904" s="11"/>
    </row>
    <row r="905" spans="1:31">
      <c r="A905" s="11"/>
      <c r="B905" s="308"/>
      <c r="C905" s="11"/>
      <c r="D905" s="11"/>
      <c r="E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W905" s="11"/>
      <c r="X905" s="11"/>
      <c r="AC905" s="11"/>
      <c r="AD905" s="11"/>
      <c r="AE905" s="11"/>
    </row>
    <row r="906" spans="1:31">
      <c r="A906" s="11"/>
      <c r="B906" s="308"/>
      <c r="C906" s="11"/>
      <c r="D906" s="11"/>
      <c r="E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W906" s="11"/>
      <c r="X906" s="11"/>
      <c r="AC906" s="11"/>
      <c r="AD906" s="11"/>
      <c r="AE906" s="11"/>
    </row>
    <row r="907" spans="1:31">
      <c r="A907" s="11"/>
      <c r="B907" s="308"/>
      <c r="C907" s="11"/>
      <c r="D907" s="11"/>
      <c r="E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W907" s="11"/>
      <c r="X907" s="11"/>
      <c r="AC907" s="11"/>
      <c r="AD907" s="11"/>
      <c r="AE907" s="11"/>
    </row>
    <row r="908" spans="1:31">
      <c r="A908" s="11"/>
      <c r="B908" s="308"/>
      <c r="C908" s="11"/>
      <c r="D908" s="11"/>
      <c r="E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W908" s="11"/>
      <c r="X908" s="11"/>
      <c r="AC908" s="11"/>
      <c r="AD908" s="11"/>
      <c r="AE908" s="11"/>
    </row>
    <row r="909" spans="1:31">
      <c r="A909" s="11"/>
      <c r="B909" s="308"/>
      <c r="C909" s="11"/>
      <c r="D909" s="11"/>
      <c r="E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W909" s="11"/>
      <c r="X909" s="11"/>
      <c r="AC909" s="11"/>
      <c r="AD909" s="11"/>
      <c r="AE909" s="11"/>
    </row>
    <row r="910" spans="1:31">
      <c r="A910" s="11"/>
      <c r="B910" s="308"/>
      <c r="C910" s="11"/>
      <c r="D910" s="11"/>
      <c r="E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W910" s="11"/>
      <c r="X910" s="11"/>
      <c r="AC910" s="11"/>
      <c r="AD910" s="11"/>
      <c r="AE910" s="11"/>
    </row>
    <row r="911" spans="1:31">
      <c r="A911" s="11"/>
      <c r="B911" s="308"/>
      <c r="C911" s="11"/>
      <c r="D911" s="11"/>
      <c r="E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W911" s="11"/>
      <c r="X911" s="11"/>
      <c r="AC911" s="11"/>
      <c r="AD911" s="11"/>
      <c r="AE911" s="11"/>
    </row>
    <row r="912" spans="1:31">
      <c r="A912" s="11"/>
      <c r="B912" s="308"/>
      <c r="C912" s="11"/>
      <c r="D912" s="11"/>
      <c r="E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W912" s="11"/>
      <c r="X912" s="11"/>
      <c r="AC912" s="11"/>
      <c r="AD912" s="11"/>
      <c r="AE912" s="11"/>
    </row>
    <row r="913" spans="1:31">
      <c r="A913" s="11"/>
      <c r="B913" s="308"/>
      <c r="C913" s="11"/>
      <c r="D913" s="11"/>
      <c r="E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W913" s="11"/>
      <c r="X913" s="11"/>
      <c r="AC913" s="11"/>
      <c r="AD913" s="11"/>
      <c r="AE913" s="11"/>
    </row>
    <row r="914" spans="1:31">
      <c r="A914" s="11"/>
      <c r="B914" s="308"/>
      <c r="C914" s="11"/>
      <c r="D914" s="11"/>
      <c r="E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W914" s="11"/>
      <c r="X914" s="11"/>
      <c r="AC914" s="11"/>
      <c r="AD914" s="11"/>
      <c r="AE914" s="11"/>
    </row>
    <row r="915" spans="1:31">
      <c r="A915" s="11"/>
      <c r="B915" s="308"/>
      <c r="C915" s="11"/>
      <c r="D915" s="11"/>
      <c r="E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W915" s="11"/>
      <c r="X915" s="11"/>
      <c r="AC915" s="11"/>
      <c r="AD915" s="11"/>
      <c r="AE915" s="11"/>
    </row>
    <row r="916" spans="1:31">
      <c r="A916" s="11"/>
      <c r="B916" s="308"/>
      <c r="C916" s="11"/>
      <c r="D916" s="11"/>
      <c r="E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W916" s="11"/>
      <c r="X916" s="11"/>
      <c r="AC916" s="11"/>
      <c r="AD916" s="11"/>
      <c r="AE916" s="11"/>
    </row>
    <row r="917" spans="1:31">
      <c r="A917" s="11"/>
      <c r="B917" s="308"/>
      <c r="C917" s="11"/>
      <c r="D917" s="11"/>
      <c r="E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W917" s="11"/>
      <c r="X917" s="11"/>
      <c r="AC917" s="11"/>
      <c r="AD917" s="11"/>
      <c r="AE917" s="11"/>
    </row>
    <row r="918" spans="1:31">
      <c r="A918" s="11"/>
      <c r="B918" s="308"/>
      <c r="C918" s="11"/>
      <c r="D918" s="11"/>
      <c r="E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W918" s="11"/>
      <c r="X918" s="11"/>
      <c r="AC918" s="11"/>
      <c r="AD918" s="11"/>
      <c r="AE918" s="11"/>
    </row>
    <row r="919" spans="1:31">
      <c r="A919" s="11"/>
      <c r="B919" s="308"/>
      <c r="C919" s="11"/>
      <c r="D919" s="11"/>
      <c r="E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W919" s="11"/>
      <c r="X919" s="11"/>
      <c r="AC919" s="11"/>
      <c r="AD919" s="11"/>
      <c r="AE919" s="11"/>
    </row>
    <row r="920" spans="1:31">
      <c r="A920" s="11"/>
      <c r="B920" s="308"/>
      <c r="C920" s="11"/>
      <c r="D920" s="11"/>
      <c r="E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W920" s="11"/>
      <c r="X920" s="11"/>
      <c r="AC920" s="11"/>
      <c r="AD920" s="11"/>
      <c r="AE920" s="11"/>
    </row>
    <row r="921" spans="1:31">
      <c r="A921" s="11"/>
      <c r="B921" s="308"/>
      <c r="C921" s="11"/>
      <c r="D921" s="11"/>
      <c r="E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W921" s="11"/>
      <c r="X921" s="11"/>
      <c r="AC921" s="11"/>
      <c r="AD921" s="11"/>
      <c r="AE921" s="11"/>
    </row>
    <row r="922" spans="1:31">
      <c r="A922" s="11"/>
      <c r="B922" s="308"/>
      <c r="C922" s="11"/>
      <c r="D922" s="11"/>
      <c r="E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W922" s="11"/>
      <c r="X922" s="11"/>
      <c r="AC922" s="11"/>
      <c r="AD922" s="11"/>
      <c r="AE922" s="11"/>
    </row>
    <row r="923" spans="1:31">
      <c r="A923" s="11"/>
      <c r="B923" s="308"/>
      <c r="C923" s="11"/>
      <c r="D923" s="11"/>
      <c r="E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W923" s="11"/>
      <c r="X923" s="11"/>
      <c r="AC923" s="11"/>
      <c r="AD923" s="11"/>
      <c r="AE923" s="11"/>
    </row>
    <row r="924" spans="1:31">
      <c r="A924" s="11"/>
      <c r="B924" s="308"/>
      <c r="C924" s="11"/>
      <c r="D924" s="11"/>
      <c r="E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W924" s="11"/>
      <c r="X924" s="11"/>
      <c r="AC924" s="11"/>
      <c r="AD924" s="11"/>
      <c r="AE924" s="11"/>
    </row>
    <row r="925" spans="1:31">
      <c r="A925" s="11"/>
      <c r="B925" s="308"/>
      <c r="C925" s="11"/>
      <c r="D925" s="11"/>
      <c r="E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W925" s="11"/>
      <c r="X925" s="11"/>
      <c r="AC925" s="11"/>
      <c r="AD925" s="11"/>
      <c r="AE925" s="11"/>
    </row>
    <row r="926" spans="1:31">
      <c r="A926" s="11"/>
      <c r="B926" s="308"/>
      <c r="C926" s="11"/>
      <c r="D926" s="11"/>
      <c r="E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W926" s="11"/>
      <c r="X926" s="11"/>
      <c r="AC926" s="11"/>
      <c r="AD926" s="11"/>
      <c r="AE926" s="11"/>
    </row>
    <row r="927" spans="1:31">
      <c r="A927" s="11"/>
      <c r="B927" s="308"/>
      <c r="C927" s="11"/>
      <c r="D927" s="11"/>
      <c r="E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W927" s="11"/>
      <c r="X927" s="11"/>
      <c r="AC927" s="11"/>
      <c r="AD927" s="11"/>
      <c r="AE927" s="11"/>
    </row>
    <row r="928" spans="1:31">
      <c r="A928" s="11"/>
      <c r="B928" s="308"/>
      <c r="C928" s="11"/>
      <c r="D928" s="11"/>
      <c r="E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W928" s="11"/>
      <c r="X928" s="11"/>
      <c r="AC928" s="11"/>
      <c r="AD928" s="11"/>
      <c r="AE928" s="11"/>
    </row>
    <row r="929" spans="1:31">
      <c r="A929" s="11"/>
      <c r="B929" s="308"/>
      <c r="C929" s="11"/>
      <c r="D929" s="11"/>
      <c r="E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W929" s="11"/>
      <c r="X929" s="11"/>
      <c r="AC929" s="11"/>
      <c r="AD929" s="11"/>
      <c r="AE929" s="11"/>
    </row>
    <row r="930" spans="1:31">
      <c r="A930" s="11"/>
      <c r="B930" s="308"/>
      <c r="C930" s="11"/>
      <c r="D930" s="11"/>
      <c r="E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W930" s="11"/>
      <c r="X930" s="11"/>
      <c r="AC930" s="11"/>
      <c r="AD930" s="11"/>
      <c r="AE930" s="11"/>
    </row>
    <row r="931" spans="1:31">
      <c r="A931" s="11"/>
      <c r="B931" s="308"/>
      <c r="C931" s="11"/>
      <c r="D931" s="11"/>
      <c r="E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W931" s="11"/>
      <c r="X931" s="11"/>
      <c r="AC931" s="11"/>
      <c r="AD931" s="11"/>
      <c r="AE931" s="11"/>
    </row>
    <row r="932" spans="1:31">
      <c r="A932" s="11"/>
      <c r="B932" s="308"/>
      <c r="C932" s="11"/>
      <c r="D932" s="11"/>
      <c r="E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W932" s="11"/>
      <c r="X932" s="11"/>
      <c r="AC932" s="11"/>
      <c r="AD932" s="11"/>
      <c r="AE932" s="11"/>
    </row>
    <row r="933" spans="1:31">
      <c r="A933" s="11"/>
      <c r="B933" s="308"/>
      <c r="C933" s="11"/>
      <c r="D933" s="11"/>
      <c r="E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W933" s="11"/>
      <c r="X933" s="11"/>
      <c r="AC933" s="11"/>
      <c r="AD933" s="11"/>
      <c r="AE933" s="11"/>
    </row>
    <row r="934" spans="1:31">
      <c r="A934" s="11"/>
      <c r="B934" s="308"/>
      <c r="C934" s="11"/>
      <c r="D934" s="11"/>
      <c r="E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W934" s="11"/>
      <c r="X934" s="11"/>
      <c r="AC934" s="11"/>
      <c r="AD934" s="11"/>
      <c r="AE934" s="11"/>
    </row>
    <row r="935" spans="1:31">
      <c r="A935" s="11"/>
      <c r="B935" s="308"/>
      <c r="C935" s="11"/>
      <c r="D935" s="11"/>
      <c r="E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W935" s="11"/>
      <c r="X935" s="11"/>
      <c r="AC935" s="11"/>
      <c r="AD935" s="11"/>
      <c r="AE935" s="11"/>
    </row>
    <row r="936" spans="1:31">
      <c r="A936" s="11"/>
      <c r="B936" s="308"/>
      <c r="C936" s="11"/>
      <c r="D936" s="11"/>
      <c r="E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W936" s="11"/>
      <c r="X936" s="11"/>
      <c r="AC936" s="11"/>
      <c r="AD936" s="11"/>
      <c r="AE936" s="11"/>
    </row>
    <row r="937" spans="1:31">
      <c r="A937" s="11"/>
      <c r="B937" s="308"/>
      <c r="C937" s="11"/>
      <c r="D937" s="11"/>
      <c r="E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W937" s="11"/>
      <c r="X937" s="11"/>
      <c r="AC937" s="11"/>
      <c r="AD937" s="11"/>
      <c r="AE937" s="11"/>
    </row>
    <row r="938" spans="1:31">
      <c r="A938" s="11"/>
      <c r="B938" s="308"/>
      <c r="C938" s="11"/>
      <c r="D938" s="11"/>
      <c r="E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W938" s="11"/>
      <c r="X938" s="11"/>
      <c r="AC938" s="11"/>
      <c r="AD938" s="11"/>
      <c r="AE938" s="11"/>
    </row>
    <row r="939" spans="1:31">
      <c r="A939" s="11"/>
      <c r="B939" s="308"/>
      <c r="C939" s="11"/>
      <c r="D939" s="11"/>
      <c r="E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W939" s="11"/>
      <c r="X939" s="11"/>
      <c r="AC939" s="11"/>
      <c r="AD939" s="11"/>
      <c r="AE939" s="11"/>
    </row>
    <row r="940" spans="1:31">
      <c r="A940" s="11"/>
      <c r="B940" s="308"/>
      <c r="C940" s="11"/>
      <c r="D940" s="11"/>
      <c r="E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W940" s="11"/>
      <c r="X940" s="11"/>
      <c r="AC940" s="11"/>
      <c r="AD940" s="11"/>
      <c r="AE940" s="11"/>
    </row>
    <row r="941" spans="1:31">
      <c r="A941" s="11"/>
      <c r="B941" s="308"/>
      <c r="C941" s="11"/>
      <c r="D941" s="11"/>
      <c r="E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W941" s="11"/>
      <c r="X941" s="11"/>
      <c r="AC941" s="11"/>
      <c r="AD941" s="11"/>
      <c r="AE941" s="11"/>
    </row>
    <row r="942" spans="1:31">
      <c r="A942" s="11"/>
      <c r="B942" s="308"/>
      <c r="C942" s="11"/>
      <c r="D942" s="11"/>
      <c r="E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W942" s="11"/>
      <c r="X942" s="11"/>
      <c r="AC942" s="11"/>
      <c r="AD942" s="11"/>
      <c r="AE942" s="11"/>
    </row>
    <row r="943" spans="1:31">
      <c r="A943" s="11"/>
      <c r="B943" s="308"/>
      <c r="C943" s="11"/>
      <c r="D943" s="11"/>
      <c r="E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W943" s="11"/>
      <c r="X943" s="11"/>
      <c r="AC943" s="11"/>
      <c r="AD943" s="11"/>
      <c r="AE943" s="11"/>
    </row>
    <row r="944" spans="1:31">
      <c r="A944" s="11"/>
      <c r="B944" s="308"/>
      <c r="C944" s="11"/>
      <c r="D944" s="11"/>
      <c r="E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W944" s="11"/>
      <c r="X944" s="11"/>
      <c r="AC944" s="11"/>
      <c r="AD944" s="11"/>
      <c r="AE944" s="11"/>
    </row>
    <row r="945" spans="1:31">
      <c r="A945" s="11"/>
      <c r="B945" s="308"/>
      <c r="C945" s="11"/>
      <c r="D945" s="11"/>
      <c r="E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W945" s="11"/>
      <c r="X945" s="11"/>
      <c r="AC945" s="11"/>
      <c r="AD945" s="11"/>
      <c r="AE945" s="11"/>
    </row>
    <row r="946" spans="1:31">
      <c r="A946" s="11"/>
      <c r="B946" s="308"/>
      <c r="C946" s="11"/>
      <c r="D946" s="11"/>
      <c r="E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W946" s="11"/>
      <c r="X946" s="11"/>
      <c r="AC946" s="11"/>
      <c r="AD946" s="11"/>
      <c r="AE946" s="11"/>
    </row>
    <row r="947" spans="1:31">
      <c r="A947" s="11"/>
      <c r="B947" s="308"/>
      <c r="C947" s="11"/>
      <c r="D947" s="11"/>
      <c r="E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W947" s="11"/>
      <c r="X947" s="11"/>
      <c r="AC947" s="11"/>
      <c r="AD947" s="11"/>
      <c r="AE947" s="11"/>
    </row>
    <row r="948" spans="1:31">
      <c r="A948" s="11"/>
      <c r="B948" s="308"/>
      <c r="C948" s="11"/>
      <c r="D948" s="11"/>
      <c r="E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W948" s="11"/>
      <c r="X948" s="11"/>
      <c r="AC948" s="11"/>
      <c r="AD948" s="11"/>
      <c r="AE948" s="11"/>
    </row>
    <row r="949" spans="1:31">
      <c r="A949" s="11"/>
      <c r="B949" s="308"/>
      <c r="C949" s="11"/>
      <c r="D949" s="11"/>
      <c r="E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W949" s="11"/>
      <c r="X949" s="11"/>
      <c r="AC949" s="11"/>
      <c r="AD949" s="11"/>
      <c r="AE949" s="11"/>
    </row>
    <row r="950" spans="1:31">
      <c r="A950" s="11"/>
      <c r="B950" s="308"/>
      <c r="C950" s="11"/>
      <c r="D950" s="11"/>
      <c r="E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W950" s="11"/>
      <c r="X950" s="11"/>
      <c r="AC950" s="11"/>
      <c r="AD950" s="11"/>
      <c r="AE950" s="11"/>
    </row>
    <row r="951" spans="1:31">
      <c r="A951" s="11"/>
      <c r="B951" s="308"/>
      <c r="C951" s="11"/>
      <c r="D951" s="11"/>
      <c r="E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W951" s="11"/>
      <c r="X951" s="11"/>
      <c r="AC951" s="11"/>
      <c r="AD951" s="11"/>
      <c r="AE951" s="11"/>
    </row>
    <row r="952" spans="1:31">
      <c r="A952" s="11"/>
      <c r="B952" s="308"/>
      <c r="C952" s="11"/>
      <c r="D952" s="11"/>
      <c r="E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W952" s="11"/>
      <c r="X952" s="11"/>
      <c r="AC952" s="11"/>
      <c r="AD952" s="11"/>
      <c r="AE952" s="11"/>
    </row>
    <row r="953" spans="1:31">
      <c r="A953" s="11"/>
      <c r="B953" s="308"/>
      <c r="C953" s="11"/>
      <c r="D953" s="11"/>
      <c r="E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W953" s="11"/>
      <c r="X953" s="11"/>
      <c r="AC953" s="11"/>
      <c r="AD953" s="11"/>
      <c r="AE953" s="11"/>
    </row>
    <row r="954" spans="1:31">
      <c r="A954" s="11"/>
      <c r="B954" s="308"/>
      <c r="C954" s="11"/>
      <c r="D954" s="11"/>
      <c r="E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W954" s="11"/>
      <c r="X954" s="11"/>
      <c r="AC954" s="11"/>
      <c r="AD954" s="11"/>
      <c r="AE954" s="11"/>
    </row>
    <row r="955" spans="1:31">
      <c r="A955" s="11"/>
      <c r="B955" s="308"/>
      <c r="C955" s="11"/>
      <c r="D955" s="11"/>
      <c r="E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W955" s="11"/>
      <c r="X955" s="11"/>
      <c r="AC955" s="11"/>
      <c r="AD955" s="11"/>
      <c r="AE955" s="11"/>
    </row>
    <row r="956" spans="1:31">
      <c r="A956" s="11"/>
      <c r="B956" s="308"/>
      <c r="C956" s="11"/>
      <c r="D956" s="11"/>
      <c r="E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W956" s="11"/>
      <c r="X956" s="11"/>
      <c r="AC956" s="11"/>
      <c r="AD956" s="11"/>
      <c r="AE956" s="11"/>
    </row>
    <row r="957" spans="1:31">
      <c r="A957" s="11"/>
      <c r="B957" s="308"/>
      <c r="C957" s="11"/>
      <c r="D957" s="11"/>
      <c r="E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W957" s="11"/>
      <c r="X957" s="11"/>
      <c r="AC957" s="11"/>
      <c r="AD957" s="11"/>
      <c r="AE957" s="11"/>
    </row>
    <row r="958" spans="1:31">
      <c r="A958" s="11"/>
      <c r="B958" s="308"/>
      <c r="C958" s="11"/>
      <c r="D958" s="11"/>
      <c r="E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W958" s="11"/>
      <c r="X958" s="11"/>
      <c r="AC958" s="11"/>
      <c r="AD958" s="11"/>
      <c r="AE958" s="11"/>
    </row>
    <row r="959" spans="1:31">
      <c r="A959" s="11"/>
      <c r="B959" s="308"/>
      <c r="C959" s="11"/>
      <c r="D959" s="11"/>
      <c r="E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W959" s="11"/>
      <c r="X959" s="11"/>
      <c r="AC959" s="11"/>
      <c r="AD959" s="11"/>
      <c r="AE959" s="11"/>
    </row>
    <row r="960" spans="1:31">
      <c r="A960" s="11"/>
      <c r="B960" s="308"/>
      <c r="C960" s="11"/>
      <c r="D960" s="11"/>
      <c r="E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W960" s="11"/>
      <c r="X960" s="11"/>
      <c r="AC960" s="11"/>
      <c r="AD960" s="11"/>
      <c r="AE960" s="11"/>
    </row>
    <row r="961" spans="1:31">
      <c r="A961" s="11"/>
      <c r="B961" s="308"/>
      <c r="C961" s="11"/>
      <c r="D961" s="11"/>
      <c r="E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W961" s="11"/>
      <c r="X961" s="11"/>
      <c r="AC961" s="11"/>
      <c r="AD961" s="11"/>
      <c r="AE961" s="11"/>
    </row>
    <row r="962" spans="1:31">
      <c r="A962" s="11"/>
      <c r="B962" s="308"/>
      <c r="C962" s="11"/>
      <c r="D962" s="11"/>
      <c r="E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W962" s="11"/>
      <c r="X962" s="11"/>
      <c r="AC962" s="11"/>
      <c r="AD962" s="11"/>
      <c r="AE962" s="11"/>
    </row>
    <row r="963" spans="1:31">
      <c r="A963" s="11"/>
      <c r="B963" s="308"/>
      <c r="C963" s="11"/>
      <c r="D963" s="11"/>
      <c r="E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W963" s="11"/>
      <c r="X963" s="11"/>
      <c r="AC963" s="11"/>
      <c r="AD963" s="11"/>
      <c r="AE963" s="11"/>
    </row>
    <row r="964" spans="1:31">
      <c r="A964" s="11"/>
      <c r="B964" s="308"/>
      <c r="C964" s="11"/>
      <c r="D964" s="11"/>
      <c r="E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W964" s="11"/>
      <c r="X964" s="11"/>
      <c r="AC964" s="11"/>
      <c r="AD964" s="11"/>
      <c r="AE964" s="11"/>
    </row>
    <row r="965" spans="1:31">
      <c r="A965" s="11"/>
      <c r="B965" s="308"/>
      <c r="C965" s="11"/>
      <c r="D965" s="11"/>
      <c r="E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W965" s="11"/>
      <c r="X965" s="11"/>
      <c r="AC965" s="11"/>
      <c r="AD965" s="11"/>
      <c r="AE965" s="11"/>
    </row>
    <row r="966" spans="1:31">
      <c r="A966" s="11"/>
      <c r="B966" s="308"/>
      <c r="C966" s="11"/>
      <c r="D966" s="11"/>
      <c r="E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W966" s="11"/>
      <c r="X966" s="11"/>
      <c r="AC966" s="11"/>
      <c r="AD966" s="11"/>
      <c r="AE966" s="11"/>
    </row>
    <row r="967" spans="1:31">
      <c r="A967" s="11"/>
      <c r="B967" s="308"/>
      <c r="C967" s="11"/>
      <c r="D967" s="11"/>
      <c r="E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W967" s="11"/>
      <c r="X967" s="11"/>
      <c r="AC967" s="11"/>
      <c r="AD967" s="11"/>
      <c r="AE967" s="11"/>
    </row>
    <row r="968" spans="1:31">
      <c r="A968" s="11"/>
      <c r="B968" s="308"/>
      <c r="C968" s="11"/>
      <c r="D968" s="11"/>
      <c r="E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W968" s="11"/>
      <c r="X968" s="11"/>
      <c r="AC968" s="11"/>
      <c r="AD968" s="11"/>
      <c r="AE968" s="11"/>
    </row>
    <row r="969" spans="1:31">
      <c r="A969" s="11"/>
      <c r="B969" s="308"/>
      <c r="C969" s="11"/>
      <c r="D969" s="11"/>
      <c r="E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W969" s="11"/>
      <c r="X969" s="11"/>
      <c r="AC969" s="11"/>
      <c r="AD969" s="11"/>
      <c r="AE969" s="11"/>
    </row>
    <row r="970" spans="1:31">
      <c r="A970" s="11"/>
      <c r="B970" s="308"/>
      <c r="C970" s="11"/>
      <c r="D970" s="11"/>
      <c r="E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W970" s="11"/>
      <c r="X970" s="11"/>
      <c r="AC970" s="11"/>
      <c r="AD970" s="11"/>
      <c r="AE970" s="11"/>
    </row>
    <row r="971" spans="1:31">
      <c r="A971" s="11"/>
      <c r="B971" s="308"/>
      <c r="C971" s="11"/>
      <c r="D971" s="11"/>
      <c r="E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W971" s="11"/>
      <c r="X971" s="11"/>
      <c r="AC971" s="11"/>
      <c r="AD971" s="11"/>
      <c r="AE971" s="11"/>
    </row>
    <row r="972" spans="1:31">
      <c r="A972" s="11"/>
      <c r="B972" s="308"/>
      <c r="C972" s="11"/>
      <c r="D972" s="11"/>
      <c r="E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W972" s="11"/>
      <c r="X972" s="11"/>
      <c r="AC972" s="11"/>
      <c r="AD972" s="11"/>
      <c r="AE972" s="11"/>
    </row>
    <row r="973" spans="1:31">
      <c r="A973" s="11"/>
      <c r="B973" s="308"/>
      <c r="C973" s="11"/>
      <c r="D973" s="11"/>
      <c r="E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W973" s="11"/>
      <c r="X973" s="11"/>
      <c r="AC973" s="11"/>
      <c r="AD973" s="11"/>
      <c r="AE973" s="11"/>
    </row>
    <row r="974" spans="1:31">
      <c r="A974" s="11"/>
      <c r="B974" s="308"/>
      <c r="C974" s="11"/>
      <c r="D974" s="11"/>
      <c r="E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W974" s="11"/>
      <c r="X974" s="11"/>
      <c r="AC974" s="11"/>
      <c r="AD974" s="11"/>
      <c r="AE974" s="11"/>
    </row>
    <row r="975" spans="1:31">
      <c r="A975" s="11"/>
      <c r="B975" s="308"/>
      <c r="C975" s="11"/>
      <c r="D975" s="11"/>
      <c r="E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W975" s="11"/>
      <c r="X975" s="11"/>
      <c r="AC975" s="11"/>
      <c r="AD975" s="11"/>
      <c r="AE975" s="11"/>
    </row>
    <row r="976" spans="1:31">
      <c r="A976" s="11"/>
      <c r="B976" s="308"/>
      <c r="C976" s="11"/>
      <c r="D976" s="11"/>
      <c r="E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W976" s="11"/>
      <c r="X976" s="11"/>
      <c r="AC976" s="11"/>
      <c r="AD976" s="11"/>
      <c r="AE976" s="11"/>
    </row>
    <row r="977" spans="1:31">
      <c r="A977" s="11"/>
      <c r="B977" s="308"/>
      <c r="C977" s="11"/>
      <c r="D977" s="11"/>
      <c r="E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W977" s="11"/>
      <c r="X977" s="11"/>
      <c r="AC977" s="11"/>
      <c r="AD977" s="11"/>
      <c r="AE977" s="11"/>
    </row>
    <row r="978" spans="1:31">
      <c r="A978" s="11"/>
      <c r="B978" s="308"/>
      <c r="C978" s="11"/>
      <c r="D978" s="11"/>
      <c r="E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W978" s="11"/>
      <c r="X978" s="11"/>
      <c r="AC978" s="11"/>
      <c r="AD978" s="11"/>
      <c r="AE978" s="11"/>
    </row>
    <row r="979" spans="1:31">
      <c r="A979" s="11"/>
      <c r="B979" s="308"/>
      <c r="C979" s="11"/>
      <c r="D979" s="11"/>
      <c r="E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W979" s="11"/>
      <c r="X979" s="11"/>
      <c r="AC979" s="11"/>
      <c r="AD979" s="11"/>
      <c r="AE979" s="11"/>
    </row>
    <row r="980" spans="1:31">
      <c r="A980" s="11"/>
      <c r="B980" s="308"/>
      <c r="C980" s="11"/>
      <c r="D980" s="11"/>
      <c r="E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W980" s="11"/>
      <c r="X980" s="11"/>
      <c r="AC980" s="11"/>
      <c r="AD980" s="11"/>
      <c r="AE980" s="11"/>
    </row>
    <row r="981" spans="1:31">
      <c r="A981" s="11"/>
      <c r="B981" s="308"/>
      <c r="C981" s="11"/>
      <c r="D981" s="11"/>
      <c r="E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W981" s="11"/>
      <c r="X981" s="11"/>
      <c r="AC981" s="11"/>
      <c r="AD981" s="11"/>
      <c r="AE981" s="11"/>
    </row>
    <row r="982" spans="1:31">
      <c r="A982" s="11"/>
      <c r="B982" s="308"/>
      <c r="C982" s="11"/>
      <c r="D982" s="11"/>
      <c r="E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W982" s="11"/>
      <c r="X982" s="11"/>
      <c r="AC982" s="11"/>
      <c r="AD982" s="11"/>
      <c r="AE982" s="11"/>
    </row>
    <row r="983" spans="1:31">
      <c r="A983" s="11"/>
      <c r="B983" s="308"/>
      <c r="C983" s="11"/>
      <c r="D983" s="11"/>
      <c r="E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W983" s="11"/>
      <c r="X983" s="11"/>
      <c r="AC983" s="11"/>
      <c r="AD983" s="11"/>
      <c r="AE983" s="11"/>
    </row>
    <row r="984" spans="1:31">
      <c r="A984" s="11"/>
      <c r="B984" s="308"/>
      <c r="C984" s="11"/>
      <c r="D984" s="11"/>
      <c r="E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W984" s="11"/>
      <c r="X984" s="11"/>
      <c r="AC984" s="11"/>
      <c r="AD984" s="11"/>
      <c r="AE984" s="11"/>
    </row>
    <row r="985" spans="1:31">
      <c r="A985" s="11"/>
      <c r="B985" s="308"/>
      <c r="C985" s="11"/>
      <c r="D985" s="11"/>
      <c r="E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W985" s="11"/>
      <c r="X985" s="11"/>
      <c r="AC985" s="11"/>
      <c r="AD985" s="11"/>
      <c r="AE985" s="11"/>
    </row>
    <row r="986" spans="1:31">
      <c r="A986" s="11"/>
      <c r="B986" s="308"/>
      <c r="C986" s="11"/>
      <c r="D986" s="11"/>
      <c r="E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W986" s="11"/>
      <c r="X986" s="11"/>
      <c r="AC986" s="11"/>
      <c r="AD986" s="11"/>
      <c r="AE986" s="11"/>
    </row>
    <row r="987" spans="1:31">
      <c r="A987" s="11"/>
      <c r="B987" s="308"/>
      <c r="C987" s="11"/>
      <c r="D987" s="11"/>
      <c r="E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W987" s="11"/>
      <c r="X987" s="11"/>
      <c r="AC987" s="11"/>
      <c r="AD987" s="11"/>
      <c r="AE987" s="11"/>
    </row>
    <row r="988" spans="1:31">
      <c r="A988" s="11"/>
      <c r="B988" s="308"/>
      <c r="C988" s="11"/>
      <c r="D988" s="11"/>
      <c r="E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W988" s="11"/>
      <c r="X988" s="11"/>
      <c r="AC988" s="11"/>
      <c r="AD988" s="11"/>
      <c r="AE988" s="11"/>
    </row>
    <row r="989" spans="1:31">
      <c r="A989" s="11"/>
      <c r="B989" s="308"/>
      <c r="C989" s="11"/>
      <c r="D989" s="11"/>
      <c r="E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W989" s="11"/>
      <c r="X989" s="11"/>
      <c r="AC989" s="11"/>
      <c r="AD989" s="11"/>
      <c r="AE989" s="11"/>
    </row>
    <row r="990" spans="1:31">
      <c r="A990" s="11"/>
      <c r="B990" s="308"/>
      <c r="C990" s="11"/>
      <c r="D990" s="11"/>
      <c r="E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W990" s="11"/>
      <c r="X990" s="11"/>
      <c r="AC990" s="11"/>
      <c r="AD990" s="11"/>
      <c r="AE990" s="11"/>
    </row>
    <row r="991" spans="1:31">
      <c r="A991" s="11"/>
      <c r="B991" s="308"/>
      <c r="C991" s="11"/>
      <c r="D991" s="11"/>
      <c r="E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W991" s="11"/>
      <c r="X991" s="11"/>
      <c r="AC991" s="11"/>
      <c r="AD991" s="11"/>
      <c r="AE991" s="11"/>
    </row>
    <row r="992" spans="1:31">
      <c r="A992" s="11"/>
      <c r="B992" s="308"/>
      <c r="C992" s="11"/>
      <c r="D992" s="11"/>
      <c r="E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W992" s="11"/>
      <c r="X992" s="11"/>
      <c r="AC992" s="11"/>
      <c r="AD992" s="11"/>
      <c r="AE992" s="11"/>
    </row>
    <row r="993" spans="1:31">
      <c r="A993" s="11"/>
      <c r="B993" s="308"/>
      <c r="C993" s="11"/>
      <c r="D993" s="11"/>
      <c r="E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W993" s="11"/>
      <c r="X993" s="11"/>
      <c r="AC993" s="11"/>
      <c r="AD993" s="11"/>
      <c r="AE993" s="11"/>
    </row>
    <row r="994" spans="1:31">
      <c r="A994" s="11"/>
      <c r="B994" s="308"/>
      <c r="C994" s="11"/>
      <c r="D994" s="11"/>
      <c r="E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W994" s="11"/>
      <c r="X994" s="11"/>
      <c r="AC994" s="11"/>
      <c r="AD994" s="11"/>
      <c r="AE994" s="11"/>
    </row>
    <row r="995" spans="1:31">
      <c r="A995" s="11"/>
      <c r="B995" s="308"/>
      <c r="C995" s="11"/>
      <c r="D995" s="11"/>
      <c r="E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W995" s="11"/>
      <c r="X995" s="11"/>
      <c r="AC995" s="11"/>
      <c r="AD995" s="11"/>
      <c r="AE995" s="11"/>
    </row>
    <row r="996" spans="1:31">
      <c r="A996" s="11"/>
      <c r="B996" s="308"/>
      <c r="C996" s="11"/>
      <c r="D996" s="11"/>
      <c r="E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W996" s="11"/>
      <c r="X996" s="11"/>
      <c r="AC996" s="11"/>
      <c r="AD996" s="11"/>
      <c r="AE996" s="11"/>
    </row>
    <row r="997" spans="1:31">
      <c r="A997" s="11"/>
      <c r="B997" s="308"/>
      <c r="C997" s="11"/>
      <c r="D997" s="11"/>
      <c r="E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W997" s="11"/>
      <c r="X997" s="11"/>
      <c r="AC997" s="11"/>
      <c r="AD997" s="11"/>
      <c r="AE997" s="11"/>
    </row>
    <row r="998" spans="1:31">
      <c r="A998" s="11"/>
      <c r="B998" s="308"/>
      <c r="C998" s="11"/>
      <c r="D998" s="11"/>
      <c r="E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W998" s="11"/>
      <c r="X998" s="11"/>
      <c r="AC998" s="11"/>
      <c r="AD998" s="11"/>
      <c r="AE998" s="11"/>
    </row>
    <row r="999" spans="1:31">
      <c r="A999" s="11"/>
      <c r="B999" s="308"/>
      <c r="C999" s="11"/>
      <c r="D999" s="11"/>
      <c r="E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W999" s="11"/>
      <c r="X999" s="11"/>
      <c r="AC999" s="11"/>
      <c r="AD999" s="11"/>
      <c r="AE999" s="11"/>
    </row>
    <row r="1000" spans="1:31">
      <c r="A1000" s="11"/>
      <c r="B1000" s="308"/>
      <c r="C1000" s="11"/>
      <c r="D1000" s="11"/>
      <c r="E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W1000" s="11"/>
      <c r="X1000" s="11"/>
      <c r="AC1000" s="11"/>
      <c r="AD1000" s="11"/>
      <c r="AE1000" s="11"/>
    </row>
    <row r="1001" spans="1:31">
      <c r="A1001" s="11"/>
      <c r="B1001" s="308"/>
      <c r="C1001" s="11"/>
      <c r="D1001" s="11"/>
      <c r="E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W1001" s="11"/>
      <c r="X1001" s="11"/>
      <c r="AC1001" s="11"/>
      <c r="AD1001" s="11"/>
      <c r="AE1001" s="11"/>
    </row>
    <row r="1002" spans="1:31">
      <c r="A1002" s="11"/>
      <c r="B1002" s="308"/>
      <c r="C1002" s="11"/>
      <c r="D1002" s="11"/>
      <c r="E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W1002" s="11"/>
      <c r="X1002" s="11"/>
      <c r="AC1002" s="11"/>
      <c r="AD1002" s="11"/>
      <c r="AE1002" s="11"/>
    </row>
    <row r="1003" spans="1:31">
      <c r="A1003" s="11"/>
      <c r="B1003" s="308"/>
      <c r="C1003" s="11"/>
      <c r="D1003" s="11"/>
      <c r="E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W1003" s="11"/>
      <c r="X1003" s="11"/>
      <c r="AC1003" s="11"/>
      <c r="AD1003" s="11"/>
      <c r="AE1003" s="11"/>
    </row>
    <row r="1004" spans="1:31">
      <c r="A1004" s="11"/>
      <c r="B1004" s="308"/>
      <c r="C1004" s="11"/>
      <c r="D1004" s="11"/>
      <c r="E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W1004" s="11"/>
      <c r="X1004" s="11"/>
      <c r="AC1004" s="11"/>
      <c r="AD1004" s="11"/>
      <c r="AE1004" s="11"/>
    </row>
    <row r="1005" spans="1:31">
      <c r="A1005" s="11"/>
      <c r="B1005" s="308"/>
      <c r="C1005" s="11"/>
      <c r="D1005" s="11"/>
      <c r="E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W1005" s="11"/>
      <c r="X1005" s="11"/>
      <c r="AC1005" s="11"/>
      <c r="AD1005" s="11"/>
      <c r="AE1005" s="11"/>
    </row>
    <row r="1006" spans="1:31">
      <c r="A1006" s="11"/>
      <c r="B1006" s="308"/>
      <c r="C1006" s="11"/>
      <c r="D1006" s="11"/>
      <c r="E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W1006" s="11"/>
      <c r="X1006" s="11"/>
      <c r="AC1006" s="11"/>
      <c r="AD1006" s="11"/>
      <c r="AE1006" s="11"/>
    </row>
    <row r="1007" spans="1:31">
      <c r="A1007" s="11"/>
      <c r="B1007" s="308"/>
      <c r="C1007" s="11"/>
      <c r="D1007" s="11"/>
      <c r="E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W1007" s="11"/>
      <c r="X1007" s="11"/>
      <c r="AC1007" s="11"/>
      <c r="AD1007" s="11"/>
      <c r="AE1007" s="11"/>
    </row>
    <row r="1008" spans="1:31">
      <c r="A1008" s="11"/>
      <c r="B1008" s="308"/>
      <c r="C1008" s="11"/>
      <c r="D1008" s="11"/>
      <c r="E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W1008" s="11"/>
      <c r="X1008" s="11"/>
      <c r="AC1008" s="11"/>
      <c r="AD1008" s="11"/>
      <c r="AE1008" s="11"/>
    </row>
    <row r="1009" spans="1:31">
      <c r="A1009" s="11"/>
      <c r="B1009" s="308"/>
      <c r="C1009" s="11"/>
      <c r="D1009" s="11"/>
      <c r="E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W1009" s="11"/>
      <c r="X1009" s="11"/>
      <c r="AC1009" s="11"/>
      <c r="AD1009" s="11"/>
      <c r="AE1009" s="11"/>
    </row>
    <row r="1010" spans="1:31">
      <c r="A1010" s="11"/>
      <c r="B1010" s="308"/>
      <c r="C1010" s="11"/>
      <c r="D1010" s="11"/>
      <c r="E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W1010" s="11"/>
      <c r="X1010" s="11"/>
      <c r="AC1010" s="11"/>
      <c r="AD1010" s="11"/>
      <c r="AE1010" s="11"/>
    </row>
    <row r="1011" spans="1:31">
      <c r="A1011" s="11"/>
      <c r="B1011" s="308"/>
      <c r="C1011" s="11"/>
      <c r="D1011" s="11"/>
      <c r="E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W1011" s="11"/>
      <c r="X1011" s="11"/>
      <c r="AC1011" s="11"/>
      <c r="AD1011" s="11"/>
      <c r="AE1011" s="11"/>
    </row>
    <row r="1012" spans="1:31">
      <c r="A1012" s="11"/>
      <c r="B1012" s="308"/>
      <c r="C1012" s="11"/>
      <c r="D1012" s="11"/>
      <c r="E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W1012" s="11"/>
      <c r="X1012" s="11"/>
      <c r="AC1012" s="11"/>
      <c r="AD1012" s="11"/>
      <c r="AE1012" s="11"/>
    </row>
    <row r="1013" spans="1:31">
      <c r="A1013" s="11"/>
      <c r="B1013" s="308"/>
      <c r="C1013" s="11"/>
      <c r="D1013" s="11"/>
      <c r="E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W1013" s="11"/>
      <c r="X1013" s="11"/>
      <c r="AC1013" s="11"/>
      <c r="AD1013" s="11"/>
      <c r="AE1013" s="11"/>
    </row>
    <row r="1014" spans="1:31">
      <c r="A1014" s="11"/>
      <c r="B1014" s="308"/>
      <c r="C1014" s="11"/>
      <c r="D1014" s="11"/>
      <c r="E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W1014" s="11"/>
      <c r="X1014" s="11"/>
      <c r="AC1014" s="11"/>
      <c r="AD1014" s="11"/>
      <c r="AE1014" s="11"/>
    </row>
    <row r="1015" spans="1:31">
      <c r="A1015" s="11"/>
      <c r="B1015" s="308"/>
      <c r="C1015" s="11"/>
      <c r="D1015" s="11"/>
      <c r="E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W1015" s="11"/>
      <c r="X1015" s="11"/>
      <c r="AC1015" s="11"/>
      <c r="AD1015" s="11"/>
      <c r="AE1015" s="11"/>
    </row>
    <row r="1016" spans="1:31">
      <c r="A1016" s="11"/>
      <c r="B1016" s="308"/>
      <c r="C1016" s="11"/>
      <c r="D1016" s="11"/>
      <c r="E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W1016" s="11"/>
      <c r="X1016" s="11"/>
      <c r="AC1016" s="11"/>
      <c r="AD1016" s="11"/>
      <c r="AE1016" s="11"/>
    </row>
    <row r="1017" spans="1:31">
      <c r="A1017" s="11"/>
      <c r="B1017" s="308"/>
      <c r="C1017" s="11"/>
      <c r="D1017" s="11"/>
      <c r="E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W1017" s="11"/>
      <c r="X1017" s="11"/>
      <c r="AC1017" s="11"/>
      <c r="AD1017" s="11"/>
      <c r="AE1017" s="11"/>
    </row>
    <row r="1018" spans="1:31">
      <c r="A1018" s="11"/>
      <c r="B1018" s="308"/>
      <c r="C1018" s="11"/>
      <c r="D1018" s="11"/>
      <c r="E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W1018" s="11"/>
      <c r="X1018" s="11"/>
      <c r="AC1018" s="11"/>
      <c r="AD1018" s="11"/>
      <c r="AE1018" s="11"/>
    </row>
    <row r="1019" spans="1:31">
      <c r="A1019" s="11"/>
      <c r="B1019" s="308"/>
      <c r="C1019" s="11"/>
      <c r="D1019" s="11"/>
      <c r="E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W1019" s="11"/>
      <c r="X1019" s="11"/>
      <c r="AC1019" s="11"/>
      <c r="AD1019" s="11"/>
      <c r="AE1019" s="11"/>
    </row>
    <row r="1020" spans="1:31">
      <c r="A1020" s="11"/>
      <c r="B1020" s="308"/>
      <c r="C1020" s="11"/>
      <c r="D1020" s="11"/>
      <c r="E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W1020" s="11"/>
      <c r="X1020" s="11"/>
      <c r="AC1020" s="11"/>
      <c r="AD1020" s="11"/>
      <c r="AE1020" s="11"/>
    </row>
    <row r="1021" spans="1:31">
      <c r="A1021" s="11"/>
      <c r="B1021" s="308"/>
      <c r="C1021" s="11"/>
      <c r="D1021" s="11"/>
      <c r="E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W1021" s="11"/>
      <c r="X1021" s="11"/>
      <c r="AC1021" s="11"/>
      <c r="AD1021" s="11"/>
      <c r="AE1021" s="11"/>
    </row>
    <row r="1022" spans="1:31">
      <c r="A1022" s="11"/>
      <c r="B1022" s="308"/>
      <c r="C1022" s="11"/>
      <c r="D1022" s="11"/>
      <c r="E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W1022" s="11"/>
      <c r="X1022" s="11"/>
      <c r="AC1022" s="11"/>
      <c r="AD1022" s="11"/>
      <c r="AE1022" s="11"/>
    </row>
    <row r="1023" spans="1:31">
      <c r="A1023" s="11"/>
      <c r="B1023" s="308"/>
      <c r="C1023" s="11"/>
      <c r="D1023" s="11"/>
      <c r="E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W1023" s="11"/>
      <c r="X1023" s="11"/>
      <c r="AC1023" s="11"/>
      <c r="AD1023" s="11"/>
      <c r="AE1023" s="11"/>
    </row>
    <row r="1024" spans="1:31">
      <c r="A1024" s="11"/>
      <c r="B1024" s="308"/>
      <c r="C1024" s="11"/>
      <c r="D1024" s="11"/>
      <c r="E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W1024" s="11"/>
      <c r="X1024" s="11"/>
      <c r="AC1024" s="11"/>
      <c r="AD1024" s="11"/>
      <c r="AE1024" s="11"/>
    </row>
    <row r="1025" spans="1:31">
      <c r="A1025" s="11"/>
      <c r="B1025" s="308"/>
      <c r="C1025" s="11"/>
      <c r="D1025" s="11"/>
      <c r="E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W1025" s="11"/>
      <c r="X1025" s="11"/>
      <c r="AC1025" s="11"/>
      <c r="AD1025" s="11"/>
      <c r="AE1025" s="11"/>
    </row>
    <row r="1026" spans="1:31">
      <c r="A1026" s="11"/>
      <c r="B1026" s="308"/>
      <c r="C1026" s="11"/>
      <c r="D1026" s="11"/>
      <c r="E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W1026" s="11"/>
      <c r="X1026" s="11"/>
      <c r="AC1026" s="11"/>
      <c r="AD1026" s="11"/>
      <c r="AE1026" s="11"/>
    </row>
    <row r="1027" spans="1:31">
      <c r="A1027" s="11"/>
      <c r="B1027" s="308"/>
      <c r="C1027" s="11"/>
      <c r="D1027" s="11"/>
      <c r="E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W1027" s="11"/>
      <c r="X1027" s="11"/>
      <c r="AC1027" s="11"/>
      <c r="AD1027" s="11"/>
      <c r="AE1027" s="11"/>
    </row>
    <row r="1028" spans="1:31">
      <c r="A1028" s="11"/>
      <c r="B1028" s="308"/>
      <c r="C1028" s="11"/>
      <c r="D1028" s="11"/>
      <c r="E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W1028" s="11"/>
      <c r="X1028" s="11"/>
      <c r="AC1028" s="11"/>
      <c r="AD1028" s="11"/>
      <c r="AE1028" s="11"/>
    </row>
    <row r="1029" spans="1:31">
      <c r="A1029" s="11"/>
      <c r="B1029" s="308"/>
      <c r="C1029" s="11"/>
      <c r="D1029" s="11"/>
      <c r="E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W1029" s="11"/>
      <c r="X1029" s="11"/>
      <c r="AC1029" s="11"/>
      <c r="AD1029" s="11"/>
      <c r="AE1029" s="11"/>
    </row>
    <row r="1030" spans="1:31">
      <c r="A1030" s="11"/>
      <c r="B1030" s="308"/>
      <c r="C1030" s="11"/>
      <c r="D1030" s="11"/>
      <c r="E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W1030" s="11"/>
      <c r="X1030" s="11"/>
      <c r="AC1030" s="11"/>
      <c r="AD1030" s="11"/>
      <c r="AE1030" s="11"/>
    </row>
    <row r="1031" spans="1:31">
      <c r="A1031" s="11"/>
      <c r="B1031" s="308"/>
      <c r="C1031" s="11"/>
      <c r="D1031" s="11"/>
      <c r="E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W1031" s="11"/>
      <c r="X1031" s="11"/>
      <c r="AC1031" s="11"/>
      <c r="AD1031" s="11"/>
      <c r="AE1031" s="11"/>
    </row>
    <row r="1032" spans="1:31">
      <c r="A1032" s="11"/>
      <c r="B1032" s="308"/>
      <c r="C1032" s="11"/>
      <c r="D1032" s="11"/>
      <c r="E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W1032" s="11"/>
      <c r="X1032" s="11"/>
      <c r="AC1032" s="11"/>
      <c r="AD1032" s="11"/>
      <c r="AE1032" s="11"/>
    </row>
    <row r="1033" spans="1:31">
      <c r="A1033" s="11"/>
      <c r="B1033" s="308"/>
      <c r="C1033" s="11"/>
      <c r="D1033" s="11"/>
      <c r="E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W1033" s="11"/>
      <c r="X1033" s="11"/>
      <c r="AC1033" s="11"/>
      <c r="AD1033" s="11"/>
      <c r="AE1033" s="11"/>
    </row>
    <row r="1034" spans="1:31">
      <c r="A1034" s="11"/>
      <c r="B1034" s="308"/>
      <c r="C1034" s="11"/>
      <c r="D1034" s="11"/>
      <c r="E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W1034" s="11"/>
      <c r="X1034" s="11"/>
      <c r="AC1034" s="11"/>
      <c r="AD1034" s="11"/>
      <c r="AE1034" s="11"/>
    </row>
    <row r="1035" spans="1:31">
      <c r="A1035" s="11"/>
      <c r="B1035" s="308"/>
      <c r="C1035" s="11"/>
      <c r="D1035" s="11"/>
      <c r="E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W1035" s="11"/>
      <c r="X1035" s="11"/>
      <c r="AC1035" s="11"/>
      <c r="AD1035" s="11"/>
      <c r="AE1035" s="11"/>
    </row>
    <row r="1036" spans="1:31">
      <c r="A1036" s="11"/>
      <c r="B1036" s="308"/>
      <c r="C1036" s="11"/>
      <c r="D1036" s="11"/>
      <c r="E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W1036" s="11"/>
      <c r="X1036" s="11"/>
      <c r="AC1036" s="11"/>
      <c r="AD1036" s="11"/>
      <c r="AE1036" s="11"/>
    </row>
    <row r="1037" spans="1:31">
      <c r="A1037" s="11"/>
      <c r="B1037" s="308"/>
      <c r="C1037" s="11"/>
      <c r="D1037" s="11"/>
      <c r="E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W1037" s="11"/>
      <c r="X1037" s="11"/>
      <c r="AC1037" s="11"/>
      <c r="AD1037" s="11"/>
      <c r="AE1037" s="11"/>
    </row>
    <row r="1038" spans="1:31">
      <c r="A1038" s="11"/>
      <c r="B1038" s="308"/>
      <c r="C1038" s="11"/>
      <c r="D1038" s="11"/>
      <c r="E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W1038" s="11"/>
      <c r="X1038" s="11"/>
      <c r="AC1038" s="11"/>
      <c r="AD1038" s="11"/>
      <c r="AE1038" s="11"/>
    </row>
    <row r="1039" spans="1:31">
      <c r="A1039" s="11"/>
      <c r="B1039" s="308"/>
      <c r="C1039" s="11"/>
      <c r="D1039" s="11"/>
      <c r="E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W1039" s="11"/>
      <c r="X1039" s="11"/>
      <c r="AC1039" s="11"/>
      <c r="AD1039" s="11"/>
      <c r="AE1039" s="11"/>
    </row>
    <row r="1040" spans="1:31">
      <c r="A1040" s="11"/>
      <c r="B1040" s="308"/>
      <c r="C1040" s="11"/>
      <c r="D1040" s="11"/>
      <c r="E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W1040" s="11"/>
      <c r="X1040" s="11"/>
      <c r="AC1040" s="11"/>
      <c r="AD1040" s="11"/>
      <c r="AE1040" s="11"/>
    </row>
    <row r="1041" spans="1:31">
      <c r="A1041" s="11"/>
      <c r="B1041" s="308"/>
      <c r="C1041" s="11"/>
      <c r="D1041" s="11"/>
      <c r="E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W1041" s="11"/>
      <c r="X1041" s="11"/>
      <c r="AC1041" s="11"/>
      <c r="AD1041" s="11"/>
      <c r="AE1041" s="11"/>
    </row>
    <row r="1042" spans="1:31">
      <c r="A1042" s="11"/>
      <c r="B1042" s="308"/>
      <c r="C1042" s="11"/>
      <c r="D1042" s="11"/>
      <c r="E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W1042" s="11"/>
      <c r="X1042" s="11"/>
      <c r="AC1042" s="11"/>
      <c r="AD1042" s="11"/>
      <c r="AE1042" s="11"/>
    </row>
    <row r="1043" spans="1:31">
      <c r="A1043" s="11"/>
      <c r="B1043" s="308"/>
      <c r="C1043" s="11"/>
      <c r="D1043" s="11"/>
      <c r="E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W1043" s="11"/>
      <c r="X1043" s="11"/>
      <c r="AC1043" s="11"/>
      <c r="AD1043" s="11"/>
      <c r="AE1043" s="11"/>
    </row>
    <row r="1044" spans="1:31">
      <c r="A1044" s="11"/>
      <c r="B1044" s="308"/>
      <c r="C1044" s="11"/>
      <c r="D1044" s="11"/>
      <c r="E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W1044" s="11"/>
      <c r="X1044" s="11"/>
      <c r="AC1044" s="11"/>
      <c r="AD1044" s="11"/>
      <c r="AE1044" s="11"/>
    </row>
    <row r="1045" spans="1:31">
      <c r="A1045" s="11"/>
      <c r="B1045" s="308"/>
      <c r="C1045" s="11"/>
      <c r="D1045" s="11"/>
      <c r="E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W1045" s="11"/>
      <c r="X1045" s="11"/>
      <c r="AC1045" s="11"/>
      <c r="AD1045" s="11"/>
      <c r="AE1045" s="11"/>
    </row>
    <row r="1046" spans="1:31">
      <c r="A1046" s="11"/>
      <c r="B1046" s="308"/>
      <c r="C1046" s="11"/>
      <c r="D1046" s="11"/>
      <c r="E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W1046" s="11"/>
      <c r="X1046" s="11"/>
      <c r="AC1046" s="11"/>
      <c r="AD1046" s="11"/>
      <c r="AE1046" s="11"/>
    </row>
    <row r="1047" spans="1:31">
      <c r="A1047" s="11"/>
      <c r="B1047" s="308"/>
      <c r="C1047" s="11"/>
      <c r="D1047" s="11"/>
      <c r="E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W1047" s="11"/>
      <c r="X1047" s="11"/>
      <c r="AC1047" s="11"/>
      <c r="AD1047" s="11"/>
      <c r="AE1047" s="11"/>
    </row>
    <row r="1048" spans="1:31">
      <c r="A1048" s="11"/>
      <c r="B1048" s="308"/>
      <c r="C1048" s="11"/>
      <c r="D1048" s="11"/>
      <c r="E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W1048" s="11"/>
      <c r="X1048" s="11"/>
      <c r="AC1048" s="11"/>
      <c r="AD1048" s="11"/>
      <c r="AE1048" s="11"/>
    </row>
    <row r="1049" spans="1:31">
      <c r="A1049" s="11"/>
      <c r="B1049" s="308"/>
      <c r="C1049" s="11"/>
      <c r="D1049" s="11"/>
      <c r="E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W1049" s="11"/>
      <c r="X1049" s="11"/>
      <c r="AC1049" s="11"/>
      <c r="AD1049" s="11"/>
      <c r="AE1049" s="11"/>
    </row>
    <row r="1050" spans="1:31">
      <c r="A1050" s="11"/>
      <c r="B1050" s="308"/>
      <c r="C1050" s="11"/>
      <c r="D1050" s="11"/>
      <c r="E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W1050" s="11"/>
      <c r="X1050" s="11"/>
      <c r="AC1050" s="11"/>
      <c r="AD1050" s="11"/>
      <c r="AE1050" s="11"/>
    </row>
    <row r="1051" spans="1:31">
      <c r="A1051" s="11"/>
      <c r="B1051" s="308"/>
      <c r="C1051" s="11"/>
      <c r="D1051" s="11"/>
      <c r="E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W1051" s="11"/>
      <c r="X1051" s="11"/>
      <c r="AC1051" s="11"/>
      <c r="AD1051" s="11"/>
      <c r="AE1051" s="11"/>
    </row>
    <row r="1052" spans="1:31">
      <c r="A1052" s="11"/>
      <c r="B1052" s="308"/>
      <c r="C1052" s="11"/>
      <c r="D1052" s="11"/>
      <c r="E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W1052" s="11"/>
      <c r="X1052" s="11"/>
      <c r="AC1052" s="11"/>
      <c r="AD1052" s="11"/>
      <c r="AE1052" s="11"/>
    </row>
    <row r="1053" spans="1:31">
      <c r="A1053" s="11"/>
      <c r="B1053" s="308"/>
      <c r="C1053" s="11"/>
      <c r="D1053" s="11"/>
      <c r="E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W1053" s="11"/>
      <c r="X1053" s="11"/>
      <c r="AC1053" s="11"/>
      <c r="AD1053" s="11"/>
      <c r="AE1053" s="11"/>
    </row>
    <row r="1054" spans="1:31">
      <c r="A1054" s="11"/>
      <c r="B1054" s="308"/>
      <c r="C1054" s="11"/>
      <c r="D1054" s="11"/>
      <c r="E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W1054" s="11"/>
      <c r="X1054" s="11"/>
      <c r="AC1054" s="11"/>
      <c r="AD1054" s="11"/>
      <c r="AE1054" s="11"/>
    </row>
    <row r="1055" spans="1:31">
      <c r="A1055" s="11"/>
      <c r="B1055" s="308"/>
      <c r="C1055" s="11"/>
      <c r="D1055" s="11"/>
      <c r="E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W1055" s="11"/>
      <c r="X1055" s="11"/>
      <c r="AC1055" s="11"/>
      <c r="AD1055" s="11"/>
      <c r="AE1055" s="11"/>
    </row>
  </sheetData>
  <mergeCells count="2">
    <mergeCell ref="H4:I4"/>
    <mergeCell ref="X4:Z4"/>
  </mergeCells>
  <phoneticPr fontId="11" type="noConversion"/>
  <conditionalFormatting sqref="G10">
    <cfRule type="cellIs" dxfId="372" priority="71" operator="lessThan">
      <formula>0</formula>
    </cfRule>
    <cfRule type="cellIs" dxfId="371" priority="72" operator="greaterThan">
      <formula>0</formula>
    </cfRule>
  </conditionalFormatting>
  <conditionalFormatting sqref="R10">
    <cfRule type="cellIs" dxfId="370" priority="47" operator="lessThan">
      <formula>0</formula>
    </cfRule>
    <cfRule type="cellIs" dxfId="369" priority="48" operator="greaterThan">
      <formula>0</formula>
    </cfRule>
    <cfRule type="cellIs" dxfId="368" priority="65" operator="lessThan">
      <formula>0</formula>
    </cfRule>
    <cfRule type="cellIs" dxfId="367" priority="66" operator="greaterThan">
      <formula>0</formula>
    </cfRule>
    <cfRule type="cellIs" dxfId="366" priority="67" operator="lessThan">
      <formula>0</formula>
    </cfRule>
    <cfRule type="cellIs" dxfId="365" priority="68" operator="greaterThan">
      <formula>0</formula>
    </cfRule>
  </conditionalFormatting>
  <conditionalFormatting sqref="T10">
    <cfRule type="cellIs" dxfId="364" priority="63" operator="lessThan">
      <formula>0</formula>
    </cfRule>
    <cfRule type="cellIs" dxfId="363" priority="64" operator="greaterThan">
      <formula>0</formula>
    </cfRule>
  </conditionalFormatting>
  <conditionalFormatting sqref="X10">
    <cfRule type="cellIs" dxfId="362" priority="55" operator="lessThan">
      <formula>0</formula>
    </cfRule>
    <cfRule type="cellIs" dxfId="361" priority="56" operator="greaterThan">
      <formula>0</formula>
    </cfRule>
  </conditionalFormatting>
  <conditionalFormatting sqref="V10">
    <cfRule type="cellIs" dxfId="360" priority="41" operator="lessThan">
      <formula>0</formula>
    </cfRule>
    <cfRule type="cellIs" dxfId="359" priority="42" operator="greaterThan">
      <formula>0</formula>
    </cfRule>
    <cfRule type="cellIs" dxfId="358" priority="43" operator="lessThan">
      <formula>0</formula>
    </cfRule>
    <cfRule type="cellIs" dxfId="357" priority="44" operator="greaterThan">
      <formula>0</formula>
    </cfRule>
    <cfRule type="cellIs" dxfId="356" priority="45" operator="lessThan">
      <formula>0</formula>
    </cfRule>
    <cfRule type="cellIs" dxfId="355" priority="46" operator="greaterThan">
      <formula>0</formula>
    </cfRule>
  </conditionalFormatting>
  <conditionalFormatting sqref="G11:G61 G63">
    <cfRule type="cellIs" dxfId="354" priority="37" operator="lessThan">
      <formula>0</formula>
    </cfRule>
    <cfRule type="cellIs" dxfId="353" priority="38" operator="greaterThan">
      <formula>0</formula>
    </cfRule>
  </conditionalFormatting>
  <conditionalFormatting sqref="R11:R61">
    <cfRule type="cellIs" dxfId="352" priority="17" operator="lessThan">
      <formula>0</formula>
    </cfRule>
    <cfRule type="cellIs" dxfId="351" priority="18" operator="greaterThan">
      <formula>0</formula>
    </cfRule>
    <cfRule type="cellIs" dxfId="350" priority="31" operator="lessThan">
      <formula>0</formula>
    </cfRule>
    <cfRule type="cellIs" dxfId="349" priority="32" operator="greaterThan">
      <formula>0</formula>
    </cfRule>
    <cfRule type="cellIs" dxfId="348" priority="33" operator="lessThan">
      <formula>0</formula>
    </cfRule>
    <cfRule type="cellIs" dxfId="347" priority="34" operator="greaterThan">
      <formula>0</formula>
    </cfRule>
  </conditionalFormatting>
  <conditionalFormatting sqref="T11:T61">
    <cfRule type="cellIs" dxfId="346" priority="29" operator="lessThan">
      <formula>0</formula>
    </cfRule>
    <cfRule type="cellIs" dxfId="345" priority="30" operator="greaterThan">
      <formula>0</formula>
    </cfRule>
  </conditionalFormatting>
  <conditionalFormatting sqref="X11:X61">
    <cfRule type="cellIs" dxfId="344" priority="25" operator="lessThan">
      <formula>0</formula>
    </cfRule>
    <cfRule type="cellIs" dxfId="343" priority="26" operator="greaterThan">
      <formula>0</formula>
    </cfRule>
  </conditionalFormatting>
  <conditionalFormatting sqref="V11:V61">
    <cfRule type="cellIs" dxfId="342" priority="11" operator="lessThan">
      <formula>0</formula>
    </cfRule>
    <cfRule type="cellIs" dxfId="341" priority="12" operator="greaterThan">
      <formula>0</formula>
    </cfRule>
    <cfRule type="cellIs" dxfId="340" priority="13" operator="lessThan">
      <formula>0</formula>
    </cfRule>
    <cfRule type="cellIs" dxfId="339" priority="14" operator="greaterThan">
      <formula>0</formula>
    </cfRule>
    <cfRule type="cellIs" dxfId="338" priority="15" operator="lessThan">
      <formula>0</formula>
    </cfRule>
    <cfRule type="cellIs" dxfId="337" priority="16" operator="greaterThan">
      <formula>0</formula>
    </cfRule>
  </conditionalFormatting>
  <conditionalFormatting sqref="L10:L61">
    <cfRule type="cellIs" dxfId="336" priority="1" operator="lessThan">
      <formula>0</formula>
    </cfRule>
    <cfRule type="cellIs" dxfId="335" priority="2" operator="greaterThan">
      <formula>0</formula>
    </cfRule>
  </conditionalFormatting>
  <pageMargins left="0.5" right="0.5" top="0.5" bottom="0.55000000000000004" header="0.5" footer="0.5"/>
  <pageSetup paperSize="9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transitionEvaluation="1">
    <tabColor theme="0"/>
  </sheetPr>
  <dimension ref="A1:AK1571"/>
  <sheetViews>
    <sheetView defaultGridColor="0" colorId="22" zoomScale="94" zoomScaleNormal="94" workbookViewId="0">
      <selection activeCell="AB12" sqref="AB12"/>
    </sheetView>
  </sheetViews>
  <sheetFormatPr baseColWidth="10" defaultColWidth="9.90625" defaultRowHeight="15"/>
  <cols>
    <col min="1" max="1" width="5.54296875" style="86" customWidth="1"/>
    <col min="2" max="2" width="5.36328125" style="86" customWidth="1"/>
    <col min="3" max="3" width="5.1796875" style="86" customWidth="1"/>
    <col min="4" max="4" width="4.81640625" style="86" customWidth="1"/>
    <col min="5" max="5" width="6" style="28" hidden="1" customWidth="1"/>
    <col min="6" max="6" width="5.36328125" style="86" customWidth="1"/>
    <col min="7" max="7" width="5.36328125" style="28" customWidth="1"/>
    <col min="8" max="8" width="6.36328125" style="86" customWidth="1"/>
    <col min="9" max="9" width="6.81640625" style="28" customWidth="1"/>
    <col min="10" max="10" width="4.453125" style="86" customWidth="1"/>
    <col min="11" max="11" width="7.90625" style="86" customWidth="1"/>
    <col min="12" max="12" width="4.6328125" style="33" customWidth="1"/>
    <col min="13" max="13" width="6.54296875" style="86" customWidth="1"/>
    <col min="14" max="14" width="4.54296875" style="86" customWidth="1"/>
    <col min="15" max="15" width="5.90625" style="86" customWidth="1"/>
    <col min="16" max="16" width="4.453125" style="86" customWidth="1"/>
    <col min="17" max="17" width="7.90625" style="28" customWidth="1"/>
    <col min="18" max="18" width="4" style="86" customWidth="1"/>
    <col min="19" max="19" width="7.81640625" style="28" customWidth="1"/>
    <col min="20" max="20" width="6.36328125" style="86" customWidth="1"/>
    <col min="21" max="22" width="7.90625" style="86" customWidth="1"/>
    <col min="23" max="23" width="8.54296875" style="28" customWidth="1"/>
    <col min="24" max="24" width="8.54296875" style="86" customWidth="1"/>
    <col min="25" max="25" width="8" style="28" customWidth="1"/>
    <col min="26" max="26" width="7.90625" style="28" customWidth="1"/>
    <col min="27" max="27" width="7.90625" style="86" customWidth="1"/>
    <col min="28" max="28" width="7.6328125" style="28" customWidth="1"/>
    <col min="29" max="29" width="5.54296875" style="86" customWidth="1"/>
    <col min="30" max="16384" width="9.90625" style="86"/>
  </cols>
  <sheetData>
    <row r="1" s="86" customFormat="1"/>
    <row r="2" s="86" customFormat="1"/>
    <row r="3" s="86" customFormat="1"/>
    <row r="4" s="86" customFormat="1"/>
    <row r="5" s="86" customFormat="1"/>
    <row r="6" s="86" customFormat="1"/>
    <row r="7" s="86" customFormat="1"/>
    <row r="8" s="86" customFormat="1"/>
    <row r="9" s="86" customFormat="1"/>
    <row r="10" s="86" customFormat="1"/>
    <row r="11" s="86" customFormat="1"/>
    <row r="12" s="86" customFormat="1"/>
    <row r="13" s="86" customFormat="1"/>
    <row r="14" s="86" customFormat="1"/>
    <row r="15" s="86" customFormat="1"/>
    <row r="16" s="86" customFormat="1"/>
    <row r="17" s="86" customFormat="1"/>
    <row r="18" s="86" customFormat="1"/>
    <row r="19" s="86" customFormat="1"/>
    <row r="20" s="86" customFormat="1"/>
    <row r="21" s="86" customFormat="1"/>
    <row r="22" s="86" customFormat="1"/>
    <row r="23" s="86" customFormat="1"/>
    <row r="24" s="86" customFormat="1"/>
    <row r="25" s="86" customFormat="1"/>
    <row r="26" s="86" customFormat="1"/>
    <row r="27" s="86" customFormat="1"/>
    <row r="28" s="86" customFormat="1"/>
    <row r="29" s="86" customFormat="1"/>
    <row r="30" s="86" customFormat="1"/>
    <row r="31" s="86" customFormat="1"/>
    <row r="32" s="86" customFormat="1"/>
    <row r="33" spans="28:29" s="86" customFormat="1"/>
    <row r="34" spans="28:29" s="86" customFormat="1"/>
    <row r="35" spans="28:29" s="86" customFormat="1"/>
    <row r="36" spans="28:29" s="86" customFormat="1"/>
    <row r="37" spans="28:29" s="86" customFormat="1"/>
    <row r="38" spans="28:29" s="86" customFormat="1"/>
    <row r="39" spans="28:29" s="86" customFormat="1"/>
    <row r="40" spans="28:29" s="86" customFormat="1"/>
    <row r="41" spans="28:29" s="86" customFormat="1"/>
    <row r="42" spans="28:29" s="86" customFormat="1"/>
    <row r="43" spans="28:29" s="86" customFormat="1"/>
    <row r="44" spans="28:29" s="86" customFormat="1"/>
    <row r="45" spans="28:29" s="86" customFormat="1"/>
    <row r="46" spans="28:29" s="86" customFormat="1"/>
    <row r="47" spans="28:29" s="86" customFormat="1" ht="15.6">
      <c r="AB47" s="494">
        <f>+År!F35</f>
        <v>303.70392211873076</v>
      </c>
      <c r="AC47" s="209" t="s">
        <v>568</v>
      </c>
    </row>
    <row r="48" spans="28:29" s="86" customFormat="1"/>
    <row r="49" spans="1:37">
      <c r="E49" s="86"/>
      <c r="G49" s="86"/>
      <c r="I49" s="86"/>
      <c r="L49" s="86"/>
      <c r="Q49" s="86"/>
      <c r="S49" s="86"/>
      <c r="W49" s="86"/>
      <c r="Y49" s="86"/>
      <c r="Z49" s="86"/>
      <c r="AB49" s="86"/>
    </row>
    <row r="50" spans="1:37" s="209" customFormat="1" ht="15.6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</row>
    <row r="51" spans="1:37">
      <c r="E51" s="86"/>
      <c r="G51" s="86"/>
      <c r="I51" s="86"/>
      <c r="L51" s="86"/>
      <c r="Q51" s="86"/>
      <c r="S51" s="86"/>
      <c r="W51" s="86"/>
      <c r="Y51" s="86"/>
      <c r="Z51" s="86"/>
      <c r="AB51" s="86"/>
    </row>
    <row r="52" spans="1:37">
      <c r="E52" s="86"/>
      <c r="G52" s="86"/>
      <c r="I52" s="86"/>
      <c r="L52" s="86"/>
      <c r="Q52" s="86"/>
      <c r="S52" s="86"/>
      <c r="W52" s="86"/>
      <c r="Y52" s="86"/>
      <c r="Z52" s="86"/>
      <c r="AH52" s="86">
        <v>5</v>
      </c>
      <c r="AI52" s="351" t="s">
        <v>97</v>
      </c>
    </row>
    <row r="53" spans="1:37">
      <c r="E53" s="86"/>
      <c r="G53" s="86"/>
      <c r="I53" s="86"/>
      <c r="L53" s="86"/>
      <c r="Q53" s="86"/>
      <c r="S53" s="86"/>
      <c r="W53" s="86"/>
      <c r="Y53" s="86"/>
      <c r="Z53" s="86"/>
      <c r="AH53" s="86">
        <v>6</v>
      </c>
      <c r="AI53" s="86" t="s">
        <v>98</v>
      </c>
    </row>
    <row r="54" spans="1:37">
      <c r="E54" s="86"/>
      <c r="G54" s="86"/>
      <c r="I54" s="86"/>
      <c r="L54" s="86"/>
      <c r="Q54" s="86"/>
      <c r="S54" s="86"/>
      <c r="W54" s="86"/>
      <c r="Y54" s="86"/>
      <c r="Z54" s="86"/>
      <c r="AH54" s="86">
        <v>7</v>
      </c>
      <c r="AI54" s="86" t="s">
        <v>99</v>
      </c>
    </row>
    <row r="55" spans="1:37">
      <c r="E55" s="86"/>
      <c r="G55" s="86"/>
      <c r="I55" s="86"/>
      <c r="L55" s="86"/>
      <c r="Q55" s="86"/>
      <c r="S55" s="86"/>
      <c r="W55" s="86"/>
      <c r="Y55" s="86"/>
      <c r="Z55" s="86"/>
      <c r="AH55" s="86">
        <v>8</v>
      </c>
      <c r="AI55" s="351" t="s">
        <v>100</v>
      </c>
    </row>
    <row r="56" spans="1:37">
      <c r="E56" s="86"/>
      <c r="G56" s="86"/>
      <c r="I56" s="86"/>
      <c r="L56" s="86"/>
      <c r="Q56" s="86"/>
      <c r="S56" s="86"/>
      <c r="W56" s="86"/>
      <c r="Y56" s="86"/>
      <c r="Z56" s="86"/>
      <c r="AB56" s="86"/>
    </row>
    <row r="57" spans="1:37">
      <c r="E57" s="86"/>
      <c r="G57" s="86"/>
      <c r="I57" s="86"/>
      <c r="L57" s="86"/>
      <c r="Q57" s="86"/>
      <c r="S57" s="86"/>
      <c r="W57" s="86"/>
      <c r="Y57" s="86"/>
      <c r="Z57" s="86"/>
      <c r="AB57" s="86"/>
    </row>
    <row r="58" spans="1:37">
      <c r="E58" s="86"/>
      <c r="G58" s="86"/>
      <c r="I58" s="86"/>
      <c r="L58" s="86"/>
      <c r="Q58" s="86"/>
      <c r="S58" s="86"/>
      <c r="W58" s="86"/>
      <c r="Y58" s="86"/>
      <c r="Z58" s="86"/>
      <c r="AB58" s="86"/>
    </row>
    <row r="59" spans="1:37">
      <c r="E59" s="86"/>
      <c r="G59" s="86"/>
      <c r="I59" s="86"/>
      <c r="L59" s="86"/>
      <c r="Q59" s="86"/>
      <c r="S59" s="86"/>
      <c r="W59" s="86"/>
      <c r="Y59" s="86"/>
      <c r="Z59" s="86"/>
      <c r="AB59" s="86"/>
    </row>
    <row r="60" spans="1:37">
      <c r="E60" s="86"/>
      <c r="G60" s="86"/>
      <c r="I60" s="86"/>
      <c r="L60" s="86"/>
      <c r="Q60" s="86"/>
      <c r="S60" s="86"/>
      <c r="W60" s="86"/>
      <c r="Y60" s="86"/>
      <c r="Z60" s="86"/>
      <c r="AB60" s="86"/>
    </row>
    <row r="61" spans="1:37" s="209" customFormat="1" ht="15.6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</row>
    <row r="62" spans="1:37" s="209" customFormat="1" ht="15.6">
      <c r="A62" s="86"/>
      <c r="B62" s="86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86"/>
      <c r="AC62" s="86"/>
      <c r="AD62" s="86"/>
      <c r="AE62" s="86"/>
      <c r="AF62" s="86"/>
      <c r="AG62" s="86"/>
      <c r="AH62" s="86"/>
      <c r="AI62" s="86"/>
      <c r="AJ62" s="86"/>
      <c r="AK62" s="86"/>
    </row>
    <row r="63" spans="1:37" s="209" customFormat="1" ht="15.6">
      <c r="A63" s="86"/>
      <c r="B63" s="86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86"/>
      <c r="AJ63" s="86"/>
      <c r="AK63" s="86"/>
    </row>
    <row r="64" spans="1:37">
      <c r="E64" s="86"/>
      <c r="G64" s="86"/>
      <c r="I64" s="86"/>
      <c r="L64" s="86"/>
      <c r="Q64" s="86"/>
      <c r="S64" s="86"/>
      <c r="W64" s="86"/>
      <c r="Y64" s="86"/>
      <c r="Z64" s="86"/>
      <c r="AB64" s="86"/>
    </row>
    <row r="65" spans="5:28">
      <c r="E65" s="86"/>
      <c r="G65" s="86"/>
      <c r="I65" s="86"/>
      <c r="L65" s="86"/>
      <c r="Q65" s="86"/>
      <c r="S65" s="86"/>
      <c r="W65" s="86"/>
      <c r="Y65" s="86"/>
      <c r="Z65" s="86"/>
      <c r="AB65" s="86"/>
    </row>
    <row r="66" spans="5:28">
      <c r="E66" s="86"/>
      <c r="G66" s="86"/>
      <c r="I66" s="86"/>
      <c r="L66" s="86"/>
      <c r="Q66" s="86"/>
      <c r="S66" s="86"/>
      <c r="W66" s="86"/>
      <c r="Y66" s="86"/>
      <c r="Z66" s="86"/>
      <c r="AB66" s="86"/>
    </row>
    <row r="67" spans="5:28">
      <c r="E67" s="86"/>
      <c r="G67" s="86"/>
      <c r="I67" s="86"/>
      <c r="L67" s="86"/>
      <c r="Q67" s="86"/>
      <c r="S67" s="86"/>
      <c r="W67" s="86"/>
      <c r="Y67" s="86"/>
      <c r="Z67" s="86"/>
      <c r="AB67" s="86"/>
    </row>
    <row r="68" spans="5:28">
      <c r="E68" s="86"/>
      <c r="G68" s="86"/>
      <c r="I68" s="86"/>
      <c r="L68" s="86"/>
      <c r="Q68" s="86"/>
      <c r="S68" s="86"/>
      <c r="W68" s="86"/>
      <c r="Y68" s="86"/>
      <c r="Z68" s="86"/>
      <c r="AB68" s="86"/>
    </row>
    <row r="69" spans="5:28">
      <c r="E69" s="86"/>
      <c r="G69" s="86"/>
      <c r="I69" s="86"/>
      <c r="L69" s="86"/>
      <c r="Q69" s="86"/>
      <c r="S69" s="86"/>
      <c r="W69" s="86"/>
      <c r="Y69" s="86"/>
      <c r="Z69" s="86"/>
      <c r="AB69" s="86"/>
    </row>
    <row r="70" spans="5:28">
      <c r="E70" s="86"/>
      <c r="G70" s="86"/>
      <c r="I70" s="86"/>
      <c r="L70" s="86"/>
      <c r="Q70" s="86"/>
      <c r="S70" s="86"/>
      <c r="W70" s="86"/>
      <c r="Y70" s="86"/>
      <c r="Z70" s="86"/>
      <c r="AB70" s="86"/>
    </row>
    <row r="71" spans="5:28">
      <c r="E71" s="86"/>
      <c r="G71" s="86"/>
      <c r="I71" s="86"/>
      <c r="L71" s="86"/>
      <c r="Q71" s="86"/>
      <c r="S71" s="86"/>
      <c r="W71" s="86"/>
      <c r="Y71" s="86"/>
      <c r="Z71" s="86"/>
      <c r="AB71" s="86"/>
    </row>
    <row r="72" spans="5:28">
      <c r="E72" s="86"/>
      <c r="G72" s="86"/>
      <c r="I72" s="86"/>
      <c r="L72" s="86"/>
      <c r="Q72" s="86"/>
      <c r="S72" s="86"/>
      <c r="W72" s="86"/>
      <c r="Y72" s="86"/>
      <c r="Z72" s="86"/>
      <c r="AB72" s="86"/>
    </row>
    <row r="73" spans="5:28">
      <c r="E73" s="86"/>
      <c r="G73" s="86"/>
      <c r="I73" s="86"/>
      <c r="L73" s="86"/>
      <c r="Q73" s="86"/>
      <c r="S73" s="86"/>
      <c r="W73" s="86"/>
      <c r="Y73" s="86"/>
      <c r="Z73" s="86"/>
      <c r="AB73" s="86"/>
    </row>
    <row r="74" spans="5:28">
      <c r="E74" s="86"/>
      <c r="G74" s="86"/>
      <c r="I74" s="86"/>
      <c r="L74" s="86"/>
      <c r="Q74" s="86"/>
      <c r="S74" s="86"/>
      <c r="W74" s="86"/>
      <c r="Y74" s="86"/>
      <c r="Z74" s="86"/>
      <c r="AB74" s="86"/>
    </row>
    <row r="75" spans="5:28">
      <c r="E75" s="86"/>
      <c r="G75" s="86"/>
      <c r="I75" s="86"/>
      <c r="L75" s="86"/>
      <c r="Q75" s="86"/>
      <c r="S75" s="86"/>
      <c r="W75" s="86"/>
      <c r="Y75" s="86"/>
      <c r="Z75" s="86"/>
      <c r="AB75" s="86"/>
    </row>
    <row r="76" spans="5:28">
      <c r="E76" s="86"/>
      <c r="G76" s="86"/>
      <c r="I76" s="86"/>
      <c r="L76" s="86"/>
      <c r="Q76" s="86"/>
      <c r="S76" s="86"/>
      <c r="W76" s="86"/>
      <c r="Y76" s="86"/>
      <c r="Z76" s="86"/>
      <c r="AA76" s="86">
        <v>5</v>
      </c>
      <c r="AB76" s="86" t="s">
        <v>402</v>
      </c>
    </row>
    <row r="77" spans="5:28">
      <c r="E77" s="86"/>
      <c r="G77" s="86"/>
      <c r="I77" s="86"/>
      <c r="L77" s="86"/>
      <c r="Q77" s="86"/>
      <c r="S77" s="86"/>
      <c r="W77" s="86"/>
      <c r="Y77" s="86"/>
      <c r="Z77" s="86"/>
      <c r="AA77" s="86">
        <v>4</v>
      </c>
      <c r="AB77" s="86" t="s">
        <v>32</v>
      </c>
    </row>
    <row r="78" spans="5:28">
      <c r="E78" s="86"/>
      <c r="G78" s="86"/>
      <c r="I78" s="86"/>
      <c r="L78" s="86"/>
      <c r="Q78" s="86"/>
      <c r="S78" s="86"/>
      <c r="W78" s="86"/>
      <c r="Y78" s="86"/>
      <c r="Z78" s="86"/>
      <c r="AA78" s="86">
        <v>3</v>
      </c>
      <c r="AB78" s="86" t="s">
        <v>31</v>
      </c>
    </row>
    <row r="79" spans="5:28">
      <c r="E79" s="86"/>
      <c r="G79" s="86"/>
      <c r="I79" s="86"/>
      <c r="L79" s="86"/>
      <c r="Q79" s="86"/>
      <c r="S79" s="86"/>
      <c r="W79" s="86"/>
      <c r="Y79" s="86"/>
      <c r="Z79" s="86"/>
      <c r="AB79" s="86"/>
    </row>
    <row r="80" spans="5:28">
      <c r="E80" s="86"/>
      <c r="G80" s="86"/>
      <c r="I80" s="86"/>
      <c r="L80" s="86"/>
      <c r="Q80" s="86"/>
      <c r="S80" s="86"/>
      <c r="W80" s="86"/>
      <c r="Y80" s="86"/>
      <c r="Z80" s="86"/>
      <c r="AB80" s="86"/>
    </row>
    <row r="81" s="86" customFormat="1"/>
    <row r="82" s="86" customFormat="1"/>
    <row r="83" s="86" customFormat="1"/>
    <row r="84" s="86" customFormat="1"/>
    <row r="85" s="86" customFormat="1"/>
    <row r="86" s="86" customFormat="1"/>
    <row r="87" s="86" customFormat="1"/>
    <row r="88" s="86" customFormat="1"/>
    <row r="89" s="86" customFormat="1"/>
    <row r="90" s="86" customFormat="1"/>
    <row r="91" s="86" customFormat="1"/>
    <row r="92" s="86" customFormat="1"/>
    <row r="93" s="86" customFormat="1"/>
    <row r="94" s="86" customFormat="1"/>
    <row r="95" s="86" customFormat="1"/>
    <row r="96" s="86" customFormat="1"/>
    <row r="97" s="86" customFormat="1"/>
    <row r="98" s="86" customFormat="1"/>
    <row r="99" s="86" customFormat="1"/>
    <row r="100" s="86" customFormat="1"/>
    <row r="101" s="86" customFormat="1"/>
    <row r="102" s="86" customFormat="1"/>
    <row r="103" s="86" customFormat="1"/>
    <row r="104" s="86" customFormat="1"/>
    <row r="105" s="86" customFormat="1"/>
    <row r="106" s="86" customFormat="1"/>
    <row r="107" s="86" customFormat="1"/>
    <row r="108" s="86" customFormat="1"/>
    <row r="109" s="86" customFormat="1"/>
    <row r="110" s="86" customFormat="1"/>
    <row r="111" s="86" customFormat="1"/>
    <row r="112" s="86" customFormat="1"/>
    <row r="113" s="86" customFormat="1"/>
    <row r="114" s="86" customFormat="1"/>
    <row r="115" s="86" customFormat="1"/>
    <row r="116" s="86" customFormat="1"/>
    <row r="117" s="86" customFormat="1"/>
    <row r="118" s="86" customFormat="1"/>
    <row r="119" s="86" customFormat="1"/>
    <row r="120" s="86" customFormat="1"/>
    <row r="121" s="86" customFormat="1"/>
    <row r="122" s="86" customFormat="1"/>
    <row r="123" s="86" customFormat="1"/>
    <row r="124" s="86" customFormat="1"/>
    <row r="125" s="86" customFormat="1"/>
    <row r="126" s="86" customFormat="1"/>
    <row r="127" s="86" customFormat="1"/>
    <row r="128" s="86" customFormat="1"/>
    <row r="129" s="86" customFormat="1"/>
    <row r="130" s="86" customFormat="1"/>
    <row r="131" s="86" customFormat="1"/>
    <row r="132" s="86" customFormat="1"/>
    <row r="133" s="86" customFormat="1"/>
    <row r="134" s="86" customFormat="1"/>
    <row r="135" s="86" customFormat="1"/>
    <row r="136" s="86" customFormat="1"/>
    <row r="137" s="86" customFormat="1"/>
    <row r="138" s="86" customFormat="1"/>
    <row r="139" s="86" customFormat="1"/>
    <row r="140" s="86" customFormat="1"/>
    <row r="141" s="86" customFormat="1"/>
    <row r="142" s="86" customFormat="1"/>
    <row r="143" s="86" customFormat="1"/>
    <row r="144" s="86" customFormat="1"/>
    <row r="145" s="86" customFormat="1"/>
    <row r="146" s="86" customFormat="1"/>
    <row r="147" s="86" customFormat="1"/>
    <row r="148" s="86" customFormat="1"/>
    <row r="149" s="86" customFormat="1"/>
    <row r="150" s="86" customFormat="1"/>
    <row r="151" s="86" customFormat="1"/>
    <row r="152" s="86" customFormat="1"/>
    <row r="153" s="86" customFormat="1"/>
    <row r="154" s="86" customFormat="1"/>
    <row r="155" s="86" customFormat="1"/>
    <row r="156" s="86" customFormat="1"/>
    <row r="157" s="86" customFormat="1"/>
    <row r="158" s="86" customFormat="1"/>
    <row r="159" s="86" customFormat="1"/>
    <row r="160" s="86" customFormat="1"/>
    <row r="161" s="86" customFormat="1"/>
    <row r="162" s="86" customFormat="1"/>
    <row r="163" s="86" customFormat="1"/>
    <row r="164" s="86" customFormat="1"/>
    <row r="165" s="86" customFormat="1"/>
    <row r="166" s="86" customFormat="1"/>
    <row r="167" s="86" customFormat="1"/>
    <row r="168" s="86" customFormat="1"/>
    <row r="169" s="86" customFormat="1"/>
    <row r="170" s="86" customFormat="1"/>
    <row r="171" s="86" customFormat="1"/>
    <row r="172" s="86" customFormat="1"/>
    <row r="173" s="86" customFormat="1"/>
    <row r="174" s="86" customFormat="1"/>
    <row r="175" s="86" customFormat="1"/>
    <row r="176" s="86" customFormat="1"/>
    <row r="177" s="86" customFormat="1"/>
    <row r="178" s="86" customFormat="1"/>
    <row r="179" s="86" customFormat="1"/>
    <row r="180" s="86" customFormat="1"/>
    <row r="181" s="86" customFormat="1"/>
    <row r="182" s="86" customFormat="1"/>
    <row r="183" s="86" customFormat="1"/>
    <row r="184" s="86" customFormat="1"/>
    <row r="185" s="86" customFormat="1"/>
    <row r="186" s="86" customFormat="1"/>
    <row r="187" s="86" customFormat="1"/>
    <row r="188" s="86" customFormat="1"/>
    <row r="189" s="86" customFormat="1"/>
    <row r="190" s="86" customFormat="1"/>
    <row r="191" s="86" customFormat="1"/>
    <row r="192" s="86" customFormat="1"/>
    <row r="193" s="86" customFormat="1"/>
    <row r="194" s="86" customFormat="1"/>
    <row r="195" s="86" customFormat="1"/>
    <row r="196" s="86" customFormat="1"/>
    <row r="197" s="86" customFormat="1"/>
    <row r="198" s="86" customFormat="1"/>
    <row r="199" s="86" customFormat="1"/>
    <row r="200" s="86" customFormat="1"/>
    <row r="201" s="86" customFormat="1"/>
    <row r="202" s="86" customFormat="1"/>
    <row r="203" s="86" customFormat="1"/>
    <row r="204" s="86" customFormat="1"/>
    <row r="205" s="86" customFormat="1"/>
    <row r="206" s="86" customFormat="1"/>
    <row r="207" s="86" customFormat="1"/>
    <row r="208" s="86" customFormat="1"/>
    <row r="209" s="86" customFormat="1"/>
    <row r="210" s="86" customFormat="1"/>
    <row r="211" s="86" customFormat="1"/>
    <row r="212" s="86" customFormat="1"/>
    <row r="213" s="86" customFormat="1"/>
    <row r="214" s="86" customFormat="1"/>
    <row r="215" s="86" customFormat="1"/>
    <row r="216" s="86" customFormat="1"/>
    <row r="217" s="86" customFormat="1"/>
    <row r="218" s="86" customFormat="1"/>
    <row r="219" s="86" customFormat="1"/>
    <row r="220" s="86" customFormat="1"/>
    <row r="221" s="86" customFormat="1"/>
    <row r="222" s="86" customFormat="1"/>
    <row r="223" s="86" customFormat="1"/>
    <row r="224" s="86" customFormat="1"/>
    <row r="225" s="86" customFormat="1"/>
    <row r="226" s="86" customFormat="1"/>
    <row r="227" s="86" customFormat="1"/>
    <row r="228" s="86" customFormat="1"/>
    <row r="229" s="86" customFormat="1"/>
    <row r="230" s="86" customFormat="1"/>
    <row r="231" s="86" customFormat="1"/>
    <row r="232" s="86" customFormat="1"/>
    <row r="233" s="86" customFormat="1"/>
    <row r="234" s="86" customFormat="1"/>
    <row r="235" s="86" customFormat="1"/>
    <row r="236" s="86" customFormat="1"/>
    <row r="237" s="86" customFormat="1"/>
    <row r="238" s="86" customFormat="1"/>
    <row r="239" s="86" customFormat="1"/>
    <row r="240" s="86" customFormat="1"/>
    <row r="241" s="86" customFormat="1"/>
    <row r="242" s="86" customFormat="1"/>
    <row r="243" s="86" customFormat="1"/>
    <row r="244" s="86" customFormat="1"/>
    <row r="245" s="86" customFormat="1"/>
    <row r="246" s="86" customFormat="1"/>
    <row r="247" s="86" customFormat="1"/>
    <row r="248" s="86" customFormat="1"/>
    <row r="249" s="86" customFormat="1"/>
    <row r="250" s="86" customFormat="1"/>
    <row r="251" s="86" customFormat="1"/>
    <row r="252" s="86" customFormat="1"/>
    <row r="253" s="86" customFormat="1"/>
    <row r="254" s="86" customFormat="1"/>
    <row r="255" s="86" customFormat="1"/>
    <row r="256" s="86" customFormat="1"/>
    <row r="257" s="86" customFormat="1"/>
    <row r="258" s="86" customFormat="1"/>
    <row r="259" s="86" customFormat="1"/>
    <row r="260" s="86" customFormat="1"/>
    <row r="261" s="86" customFormat="1"/>
    <row r="262" s="86" customFormat="1"/>
    <row r="263" s="86" customFormat="1"/>
    <row r="264" s="86" customFormat="1"/>
    <row r="265" s="86" customFormat="1"/>
    <row r="266" s="86" customFormat="1"/>
    <row r="267" s="86" customFormat="1"/>
    <row r="268" s="86" customFormat="1"/>
    <row r="269" s="86" customFormat="1"/>
    <row r="270" s="86" customFormat="1"/>
    <row r="271" s="86" customFormat="1"/>
    <row r="272" s="86" customFormat="1"/>
    <row r="273" s="86" customFormat="1"/>
    <row r="274" s="86" customFormat="1"/>
    <row r="275" s="86" customFormat="1"/>
    <row r="276" s="86" customFormat="1"/>
    <row r="277" s="86" customFormat="1"/>
    <row r="278" s="86" customFormat="1"/>
    <row r="279" s="86" customFormat="1"/>
    <row r="280" s="86" customFormat="1"/>
    <row r="281" s="86" customFormat="1"/>
    <row r="282" s="86" customFormat="1"/>
    <row r="283" s="86" customFormat="1"/>
    <row r="284" s="86" customFormat="1"/>
    <row r="285" s="86" customFormat="1"/>
    <row r="286" s="86" customFormat="1"/>
    <row r="287" s="86" customFormat="1"/>
    <row r="288" s="86" customFormat="1"/>
    <row r="289" spans="5:28">
      <c r="E289" s="86"/>
      <c r="G289" s="86"/>
      <c r="I289" s="86"/>
      <c r="L289" s="86"/>
      <c r="Q289" s="86"/>
      <c r="S289" s="86"/>
      <c r="W289" s="86"/>
      <c r="Y289" s="86"/>
      <c r="Z289" s="86"/>
      <c r="AB289" s="86"/>
    </row>
    <row r="290" spans="5:28">
      <c r="E290" s="86"/>
      <c r="G290" s="86"/>
      <c r="I290" s="86"/>
      <c r="L290" s="86"/>
      <c r="Q290" s="86"/>
      <c r="S290" s="86"/>
      <c r="W290" s="86"/>
      <c r="Y290" s="86"/>
      <c r="Z290" s="86"/>
      <c r="AB290" s="86"/>
    </row>
    <row r="291" spans="5:28">
      <c r="E291" s="86"/>
      <c r="G291" s="86"/>
      <c r="I291" s="86"/>
      <c r="L291" s="86"/>
      <c r="Q291" s="86"/>
      <c r="S291" s="86"/>
      <c r="W291" s="86"/>
      <c r="Y291" s="86"/>
      <c r="Z291" s="86"/>
      <c r="AB291" s="86"/>
    </row>
    <row r="292" spans="5:28">
      <c r="E292" s="86"/>
      <c r="G292" s="86"/>
      <c r="I292" s="86"/>
      <c r="L292" s="86"/>
      <c r="Q292" s="86"/>
      <c r="S292" s="86"/>
      <c r="W292" s="86"/>
      <c r="Y292" s="86"/>
      <c r="Z292" s="86"/>
      <c r="AB292" s="86" t="s">
        <v>869</v>
      </c>
    </row>
    <row r="293" spans="5:28">
      <c r="E293" s="86"/>
      <c r="G293" s="86"/>
      <c r="I293" s="86"/>
      <c r="L293" s="86"/>
      <c r="Q293" s="86"/>
      <c r="S293" s="86"/>
      <c r="W293" s="86"/>
      <c r="Y293" s="86"/>
      <c r="Z293" s="86"/>
      <c r="AB293" s="86"/>
    </row>
    <row r="294" spans="5:28">
      <c r="E294" s="86"/>
      <c r="G294" s="86"/>
      <c r="I294" s="86"/>
      <c r="L294" s="86"/>
      <c r="Q294" s="86"/>
      <c r="S294" s="86"/>
      <c r="W294" s="86"/>
      <c r="Y294" s="86"/>
      <c r="Z294" s="86"/>
      <c r="AB294" s="86"/>
    </row>
    <row r="295" spans="5:28">
      <c r="E295" s="86"/>
      <c r="G295" s="86"/>
      <c r="I295" s="86"/>
      <c r="L295" s="86"/>
      <c r="Q295" s="86"/>
      <c r="S295" s="86"/>
      <c r="W295" s="86"/>
      <c r="Y295" s="86"/>
      <c r="Z295" s="86"/>
      <c r="AB295" s="86"/>
    </row>
    <row r="296" spans="5:28">
      <c r="E296" s="86"/>
      <c r="G296" s="86"/>
      <c r="I296" s="86"/>
      <c r="L296" s="86"/>
      <c r="Q296" s="86"/>
      <c r="S296" s="86"/>
      <c r="W296" s="86"/>
      <c r="Y296" s="86"/>
      <c r="Z296" s="86"/>
      <c r="AB296" s="86"/>
    </row>
    <row r="297" spans="5:28">
      <c r="E297" s="86"/>
      <c r="G297" s="86"/>
      <c r="I297" s="86"/>
      <c r="L297" s="86"/>
      <c r="Q297" s="86"/>
      <c r="S297" s="86"/>
      <c r="W297" s="86"/>
      <c r="Y297" s="86"/>
      <c r="Z297" s="86"/>
      <c r="AB297" s="86"/>
    </row>
    <row r="298" spans="5:28">
      <c r="E298" s="86"/>
      <c r="G298" s="86"/>
      <c r="I298" s="86"/>
      <c r="L298" s="86"/>
      <c r="Q298" s="86"/>
      <c r="S298" s="86"/>
      <c r="W298" s="86"/>
      <c r="Y298" s="86"/>
      <c r="Z298" s="86"/>
      <c r="AB298" s="86"/>
    </row>
    <row r="299" spans="5:28">
      <c r="E299" s="86"/>
      <c r="G299" s="86"/>
      <c r="I299" s="86"/>
      <c r="L299" s="86"/>
      <c r="Q299" s="86"/>
      <c r="S299" s="86"/>
      <c r="W299" s="86"/>
      <c r="Y299" s="86"/>
      <c r="Z299" s="86"/>
      <c r="AB299" s="86"/>
    </row>
    <row r="300" spans="5:28">
      <c r="E300" s="86"/>
      <c r="G300" s="86"/>
      <c r="I300" s="86"/>
      <c r="L300" s="86"/>
      <c r="Q300" s="86"/>
      <c r="S300" s="86"/>
      <c r="W300" s="86"/>
      <c r="Y300" s="86"/>
      <c r="Z300" s="86"/>
      <c r="AB300" s="86"/>
    </row>
    <row r="301" spans="5:28">
      <c r="E301" s="86"/>
      <c r="G301" s="86"/>
      <c r="I301" s="86"/>
      <c r="L301" s="86"/>
      <c r="Q301" s="86"/>
      <c r="S301" s="86"/>
      <c r="W301" s="86"/>
      <c r="Y301" s="86"/>
      <c r="Z301" s="86"/>
      <c r="AB301" s="86"/>
    </row>
    <row r="302" spans="5:28">
      <c r="E302" s="86"/>
      <c r="G302" s="86"/>
      <c r="I302" s="86"/>
      <c r="L302" s="86"/>
      <c r="Q302" s="86"/>
      <c r="S302" s="86"/>
      <c r="W302" s="86"/>
      <c r="Y302" s="86"/>
      <c r="Z302" s="86"/>
      <c r="AB302" s="86"/>
    </row>
    <row r="303" spans="5:28">
      <c r="E303" s="86"/>
      <c r="G303" s="86"/>
      <c r="I303" s="86"/>
      <c r="L303" s="86"/>
      <c r="Q303" s="86"/>
      <c r="S303" s="86"/>
      <c r="W303" s="86"/>
      <c r="Y303" s="86"/>
      <c r="Z303" s="86"/>
      <c r="AB303" s="86"/>
    </row>
    <row r="304" spans="5:28">
      <c r="E304" s="86"/>
      <c r="G304" s="86"/>
      <c r="I304" s="86"/>
      <c r="L304" s="86"/>
      <c r="Q304" s="86"/>
      <c r="S304" s="86"/>
      <c r="W304" s="86"/>
      <c r="Y304" s="86"/>
      <c r="Z304" s="86"/>
      <c r="AB304" s="86"/>
    </row>
    <row r="305" s="86" customFormat="1"/>
    <row r="306" s="86" customFormat="1"/>
    <row r="307" s="86" customFormat="1"/>
    <row r="308" s="86" customFormat="1"/>
    <row r="309" s="86" customFormat="1"/>
    <row r="310" s="86" customFormat="1"/>
    <row r="311" s="86" customFormat="1"/>
    <row r="312" s="86" customFormat="1"/>
    <row r="313" s="86" customFormat="1"/>
    <row r="314" s="86" customFormat="1"/>
    <row r="315" s="86" customFormat="1"/>
    <row r="316" s="86" customFormat="1"/>
    <row r="317" s="86" customFormat="1"/>
    <row r="318" s="86" customFormat="1"/>
    <row r="319" s="86" customFormat="1"/>
    <row r="320" s="86" customFormat="1"/>
    <row r="321" s="86" customFormat="1"/>
    <row r="322" s="86" customFormat="1"/>
    <row r="323" s="86" customFormat="1"/>
    <row r="324" s="86" customFormat="1"/>
    <row r="325" s="86" customFormat="1"/>
    <row r="326" s="86" customFormat="1"/>
    <row r="327" s="86" customFormat="1"/>
    <row r="328" s="86" customFormat="1"/>
    <row r="329" s="86" customFormat="1"/>
    <row r="330" s="86" customFormat="1"/>
    <row r="331" s="86" customFormat="1"/>
    <row r="332" s="86" customFormat="1"/>
    <row r="333" s="86" customFormat="1"/>
    <row r="334" s="86" customFormat="1"/>
    <row r="335" s="86" customFormat="1"/>
    <row r="336" s="86" customFormat="1"/>
    <row r="337" s="86" customFormat="1"/>
    <row r="338" s="86" customFormat="1"/>
    <row r="339" s="86" customFormat="1"/>
    <row r="340" s="86" customFormat="1"/>
    <row r="341" s="86" customFormat="1"/>
    <row r="342" s="86" customFormat="1"/>
    <row r="343" s="86" customFormat="1"/>
    <row r="344" s="86" customFormat="1"/>
    <row r="345" s="86" customFormat="1"/>
    <row r="346" s="86" customFormat="1"/>
    <row r="347" s="86" customFormat="1"/>
    <row r="348" s="86" customFormat="1"/>
    <row r="349" s="86" customFormat="1"/>
    <row r="350" s="86" customFormat="1"/>
    <row r="351" s="86" customFormat="1"/>
    <row r="352" s="86" customFormat="1"/>
    <row r="353" s="86" customFormat="1"/>
    <row r="354" s="86" customFormat="1"/>
    <row r="355" s="86" customFormat="1"/>
    <row r="356" s="86" customFormat="1"/>
    <row r="357" s="86" customFormat="1"/>
    <row r="358" s="86" customFormat="1"/>
    <row r="359" s="86" customFormat="1"/>
    <row r="360" s="86" customFormat="1"/>
    <row r="361" s="86" customFormat="1"/>
    <row r="362" s="86" customFormat="1"/>
    <row r="363" s="86" customFormat="1"/>
    <row r="364" s="86" customFormat="1"/>
    <row r="365" s="86" customFormat="1"/>
    <row r="366" s="86" customFormat="1"/>
    <row r="367" s="86" customFormat="1"/>
    <row r="368" s="86" customFormat="1"/>
    <row r="369" s="86" customFormat="1"/>
    <row r="370" s="86" customFormat="1"/>
    <row r="371" s="86" customFormat="1"/>
    <row r="372" s="86" customFormat="1"/>
    <row r="373" s="86" customFormat="1"/>
    <row r="374" s="86" customFormat="1"/>
    <row r="375" s="86" customFormat="1"/>
    <row r="376" s="86" customFormat="1"/>
    <row r="377" s="86" customFormat="1"/>
    <row r="378" s="86" customFormat="1"/>
    <row r="379" s="86" customFormat="1"/>
    <row r="380" s="86" customFormat="1"/>
    <row r="381" s="86" customFormat="1"/>
    <row r="382" s="86" customFormat="1"/>
    <row r="383" s="86" customFormat="1"/>
    <row r="384" s="86" customFormat="1"/>
    <row r="385" s="86" customFormat="1"/>
    <row r="386" s="86" customFormat="1"/>
    <row r="387" s="86" customFormat="1"/>
    <row r="388" s="86" customFormat="1"/>
    <row r="389" s="86" customFormat="1"/>
    <row r="390" s="86" customFormat="1"/>
    <row r="391" s="86" customFormat="1"/>
    <row r="392" s="86" customFormat="1"/>
    <row r="393" s="86" customFormat="1"/>
    <row r="394" s="86" customFormat="1"/>
    <row r="395" s="86" customFormat="1"/>
    <row r="396" s="86" customFormat="1"/>
    <row r="397" s="86" customFormat="1"/>
    <row r="398" s="86" customFormat="1"/>
    <row r="399" s="86" customFormat="1"/>
    <row r="400" s="86" customFormat="1"/>
    <row r="401" s="86" customFormat="1"/>
    <row r="402" s="86" customFormat="1"/>
    <row r="403" s="86" customFormat="1"/>
    <row r="404" s="86" customFormat="1"/>
    <row r="405" s="86" customFormat="1"/>
    <row r="406" s="86" customFormat="1"/>
    <row r="407" s="86" customFormat="1"/>
    <row r="408" s="86" customFormat="1"/>
    <row r="409" s="86" customFormat="1"/>
    <row r="410" s="86" customFormat="1"/>
    <row r="411" s="86" customFormat="1"/>
    <row r="412" s="86" customFormat="1"/>
    <row r="413" s="86" customFormat="1"/>
    <row r="414" s="86" customFormat="1"/>
    <row r="415" s="86" customFormat="1"/>
    <row r="416" s="86" customFormat="1"/>
    <row r="417" s="86" customFormat="1"/>
    <row r="418" s="86" customFormat="1"/>
    <row r="419" s="86" customFormat="1"/>
    <row r="420" s="86" customFormat="1"/>
    <row r="421" s="86" customFormat="1"/>
    <row r="422" s="86" customFormat="1"/>
    <row r="423" s="86" customFormat="1"/>
    <row r="424" s="86" customFormat="1"/>
    <row r="425" s="86" customFormat="1"/>
    <row r="426" s="86" customFormat="1"/>
    <row r="427" s="86" customFormat="1"/>
    <row r="428" s="86" customFormat="1"/>
    <row r="429" s="86" customFormat="1"/>
    <row r="430" s="86" customFormat="1"/>
    <row r="431" s="86" customFormat="1"/>
    <row r="432" s="86" customFormat="1"/>
    <row r="433" s="86" customFormat="1"/>
    <row r="434" s="86" customFormat="1"/>
    <row r="435" s="86" customFormat="1"/>
    <row r="436" s="86" customFormat="1"/>
    <row r="437" s="86" customFormat="1"/>
    <row r="438" s="86" customFormat="1"/>
    <row r="439" s="86" customFormat="1"/>
    <row r="440" s="86" customFormat="1"/>
    <row r="441" s="86" customFormat="1"/>
    <row r="442" s="86" customFormat="1"/>
    <row r="443" s="86" customFormat="1"/>
    <row r="444" s="86" customFormat="1"/>
    <row r="445" s="86" customFormat="1"/>
    <row r="446" s="86" customFormat="1"/>
    <row r="447" s="86" customFormat="1"/>
    <row r="448" s="86" customFormat="1"/>
    <row r="449" s="86" customFormat="1"/>
    <row r="450" s="86" customFormat="1"/>
    <row r="451" s="86" customFormat="1"/>
    <row r="452" s="86" customFormat="1"/>
    <row r="453" s="86" customFormat="1"/>
    <row r="454" s="86" customFormat="1"/>
    <row r="455" s="86" customFormat="1"/>
    <row r="456" s="86" customFormat="1"/>
    <row r="457" s="86" customFormat="1"/>
    <row r="458" s="86" customFormat="1"/>
    <row r="459" s="86" customFormat="1"/>
    <row r="460" s="86" customFormat="1"/>
    <row r="461" s="86" customFormat="1"/>
    <row r="462" s="86" customFormat="1"/>
    <row r="463" s="86" customFormat="1"/>
    <row r="464" s="86" customFormat="1"/>
    <row r="465" s="86" customFormat="1"/>
    <row r="466" s="86" customFormat="1"/>
    <row r="467" s="86" customFormat="1"/>
    <row r="468" s="86" customFormat="1"/>
    <row r="469" s="86" customFormat="1"/>
    <row r="470" s="86" customFormat="1"/>
    <row r="471" s="86" customFormat="1"/>
    <row r="472" s="86" customFormat="1"/>
    <row r="473" s="86" customFormat="1"/>
    <row r="474" s="86" customFormat="1"/>
    <row r="475" s="86" customFormat="1"/>
    <row r="476" s="86" customFormat="1"/>
    <row r="477" s="86" customFormat="1"/>
    <row r="478" s="86" customFormat="1"/>
    <row r="479" s="86" customFormat="1"/>
    <row r="480" s="86" customFormat="1"/>
    <row r="481" s="86" customFormat="1"/>
    <row r="482" s="86" customFormat="1"/>
    <row r="483" s="86" customFormat="1"/>
    <row r="484" s="86" customFormat="1"/>
    <row r="485" s="86" customFormat="1"/>
    <row r="486" s="86" customFormat="1"/>
    <row r="487" s="86" customFormat="1"/>
    <row r="488" s="86" customFormat="1"/>
    <row r="489" s="86" customFormat="1"/>
    <row r="490" s="86" customFormat="1"/>
    <row r="491" s="86" customFormat="1"/>
    <row r="492" s="86" customFormat="1"/>
    <row r="493" s="86" customFormat="1"/>
    <row r="494" s="86" customFormat="1"/>
    <row r="495" s="86" customFormat="1"/>
    <row r="496" s="86" customFormat="1"/>
    <row r="497" s="86" customFormat="1"/>
    <row r="498" s="86" customFormat="1"/>
    <row r="499" s="86" customFormat="1"/>
    <row r="500" s="86" customFormat="1"/>
    <row r="501" s="86" customFormat="1"/>
    <row r="502" s="86" customFormat="1"/>
    <row r="503" s="86" customFormat="1"/>
    <row r="504" s="86" customFormat="1"/>
    <row r="505" s="86" customFormat="1"/>
    <row r="506" s="86" customFormat="1"/>
    <row r="507" s="86" customFormat="1"/>
    <row r="508" s="86" customFormat="1"/>
    <row r="509" s="86" customFormat="1"/>
    <row r="510" s="86" customFormat="1"/>
    <row r="511" s="86" customFormat="1"/>
    <row r="512" s="86" customFormat="1"/>
    <row r="513" s="86" customFormat="1"/>
    <row r="514" s="86" customFormat="1"/>
    <row r="515" s="86" customFormat="1"/>
    <row r="516" s="86" customFormat="1"/>
    <row r="517" s="86" customFormat="1"/>
    <row r="518" s="86" customFormat="1"/>
    <row r="519" s="86" customFormat="1"/>
    <row r="520" s="86" customFormat="1"/>
    <row r="521" s="86" customFormat="1"/>
    <row r="522" s="86" customFormat="1"/>
    <row r="523" s="86" customFormat="1"/>
    <row r="524" s="86" customFormat="1"/>
    <row r="525" s="86" customFormat="1"/>
    <row r="526" s="86" customFormat="1"/>
    <row r="527" s="86" customFormat="1"/>
    <row r="528" s="86" customFormat="1"/>
    <row r="529" s="86" customFormat="1"/>
    <row r="530" s="86" customFormat="1"/>
    <row r="531" s="86" customFormat="1"/>
    <row r="532" s="86" customFormat="1"/>
    <row r="533" s="86" customFormat="1"/>
    <row r="534" s="86" customFormat="1"/>
    <row r="535" s="86" customFormat="1"/>
    <row r="536" s="86" customFormat="1"/>
    <row r="537" s="86" customFormat="1"/>
    <row r="538" s="86" customFormat="1"/>
    <row r="539" s="86" customFormat="1"/>
    <row r="540" s="86" customFormat="1"/>
    <row r="541" s="86" customFormat="1"/>
    <row r="542" s="86" customFormat="1"/>
    <row r="543" s="86" customFormat="1"/>
    <row r="544" s="86" customFormat="1"/>
    <row r="545" s="86" customFormat="1"/>
    <row r="546" s="86" customFormat="1"/>
    <row r="547" s="86" customFormat="1"/>
    <row r="548" s="86" customFormat="1"/>
    <row r="549" s="86" customFormat="1"/>
    <row r="550" s="86" customFormat="1"/>
    <row r="551" s="86" customFormat="1"/>
    <row r="552" s="86" customFormat="1"/>
    <row r="553" s="86" customFormat="1"/>
    <row r="554" s="86" customFormat="1"/>
    <row r="555" s="86" customFormat="1"/>
    <row r="556" s="86" customFormat="1"/>
    <row r="557" s="86" customFormat="1"/>
    <row r="558" s="86" customFormat="1"/>
    <row r="559" s="86" customFormat="1"/>
    <row r="560" s="86" customFormat="1"/>
    <row r="561" s="86" customFormat="1"/>
    <row r="562" s="86" customFormat="1"/>
    <row r="563" s="86" customFormat="1"/>
    <row r="564" s="86" customFormat="1"/>
    <row r="565" s="86" customFormat="1"/>
    <row r="566" s="86" customFormat="1"/>
    <row r="567" s="86" customFormat="1"/>
    <row r="568" s="86" customFormat="1"/>
    <row r="569" s="86" customFormat="1"/>
    <row r="570" s="86" customFormat="1"/>
    <row r="571" s="86" customFormat="1"/>
    <row r="572" s="86" customFormat="1"/>
    <row r="573" s="86" customFormat="1"/>
    <row r="574" s="86" customFormat="1"/>
    <row r="575" s="86" customFormat="1"/>
    <row r="576" s="86" customFormat="1"/>
    <row r="577" s="86" customFormat="1"/>
    <row r="578" s="86" customFormat="1"/>
    <row r="579" s="86" customFormat="1"/>
    <row r="580" s="86" customFormat="1"/>
    <row r="581" s="86" customFormat="1"/>
    <row r="582" s="86" customFormat="1"/>
    <row r="583" s="86" customFormat="1"/>
    <row r="584" s="86" customFormat="1"/>
    <row r="585" s="86" customFormat="1"/>
    <row r="586" s="86" customFormat="1"/>
    <row r="587" s="86" customFormat="1"/>
    <row r="588" s="86" customFormat="1"/>
    <row r="589" s="86" customFormat="1"/>
    <row r="590" s="86" customFormat="1"/>
    <row r="591" s="86" customFormat="1"/>
    <row r="592" s="86" customFormat="1"/>
    <row r="593" s="86" customFormat="1"/>
    <row r="594" s="86" customFormat="1"/>
    <row r="595" s="86" customFormat="1"/>
    <row r="596" s="86" customFormat="1"/>
    <row r="597" s="86" customFormat="1"/>
    <row r="598" s="86" customFormat="1"/>
    <row r="599" s="86" customFormat="1"/>
    <row r="600" s="86" customFormat="1"/>
    <row r="601" s="86" customFormat="1"/>
    <row r="602" s="86" customFormat="1"/>
    <row r="603" s="86" customFormat="1"/>
    <row r="604" s="86" customFormat="1"/>
    <row r="605" s="86" customFormat="1"/>
    <row r="606" s="86" customFormat="1"/>
    <row r="607" s="86" customFormat="1"/>
    <row r="608" s="86" customFormat="1"/>
    <row r="609" s="86" customFormat="1"/>
    <row r="610" s="86" customFormat="1"/>
    <row r="611" s="86" customFormat="1"/>
    <row r="612" s="86" customFormat="1"/>
    <row r="613" s="86" customFormat="1"/>
    <row r="614" s="86" customFormat="1"/>
    <row r="615" s="86" customFormat="1"/>
    <row r="616" s="86" customFormat="1"/>
    <row r="617" s="86" customFormat="1"/>
    <row r="618" s="86" customFormat="1"/>
    <row r="619" s="86" customFormat="1"/>
    <row r="620" s="86" customFormat="1"/>
    <row r="621" s="86" customFormat="1"/>
    <row r="622" s="86" customFormat="1"/>
    <row r="623" s="86" customFormat="1"/>
    <row r="624" s="86" customFormat="1"/>
    <row r="625" s="86" customFormat="1"/>
    <row r="626" s="86" customFormat="1"/>
    <row r="627" s="86" customFormat="1"/>
    <row r="628" s="86" customFormat="1"/>
    <row r="629" s="86" customFormat="1"/>
    <row r="630" s="86" customFormat="1"/>
    <row r="631" s="86" customFormat="1"/>
    <row r="632" s="86" customFormat="1"/>
    <row r="633" s="86" customFormat="1"/>
    <row r="634" s="86" customFormat="1"/>
    <row r="635" s="86" customFormat="1"/>
    <row r="636" s="86" customFormat="1"/>
    <row r="637" s="86" customFormat="1"/>
    <row r="638" s="86" customFormat="1"/>
    <row r="639" s="86" customFormat="1"/>
    <row r="640" s="86" customFormat="1"/>
    <row r="641" s="86" customFormat="1"/>
    <row r="642" s="86" customFormat="1"/>
    <row r="643" s="86" customFormat="1"/>
    <row r="644" s="86" customFormat="1"/>
    <row r="645" s="86" customFormat="1"/>
    <row r="646" s="86" customFormat="1"/>
    <row r="647" s="86" customFormat="1"/>
    <row r="648" s="86" customFormat="1"/>
    <row r="649" s="86" customFormat="1"/>
    <row r="650" s="86" customFormat="1"/>
    <row r="651" s="86" customFormat="1"/>
    <row r="652" s="86" customFormat="1"/>
    <row r="653" s="86" customFormat="1"/>
    <row r="654" s="86" customFormat="1"/>
    <row r="655" s="86" customFormat="1"/>
    <row r="656" s="86" customFormat="1"/>
    <row r="657" s="86" customFormat="1"/>
    <row r="658" s="86" customFormat="1"/>
    <row r="659" s="86" customFormat="1"/>
    <row r="660" s="86" customFormat="1"/>
    <row r="661" s="86" customFormat="1"/>
    <row r="662" s="86" customFormat="1"/>
    <row r="663" s="86" customFormat="1"/>
    <row r="664" s="86" customFormat="1"/>
    <row r="665" s="86" customFormat="1"/>
    <row r="666" s="86" customFormat="1"/>
    <row r="667" s="86" customFormat="1"/>
    <row r="668" s="86" customFormat="1"/>
    <row r="669" s="86" customFormat="1"/>
    <row r="670" s="86" customFormat="1"/>
    <row r="671" s="86" customFormat="1"/>
    <row r="672" s="86" customFormat="1"/>
    <row r="673" s="86" customFormat="1"/>
    <row r="674" s="86" customFormat="1"/>
    <row r="675" s="86" customFormat="1"/>
    <row r="676" s="86" customFormat="1"/>
    <row r="677" s="86" customFormat="1"/>
    <row r="678" s="86" customFormat="1"/>
    <row r="679" s="86" customFormat="1"/>
    <row r="680" s="86" customFormat="1"/>
    <row r="681" s="86" customFormat="1"/>
    <row r="682" s="86" customFormat="1"/>
    <row r="683" s="86" customFormat="1"/>
    <row r="684" s="86" customFormat="1"/>
    <row r="685" s="86" customFormat="1"/>
    <row r="686" s="86" customFormat="1"/>
    <row r="687" s="86" customFormat="1"/>
    <row r="688" s="86" customFormat="1"/>
    <row r="689" s="86" customFormat="1"/>
    <row r="690" s="86" customFormat="1"/>
    <row r="691" s="86" customFormat="1"/>
    <row r="692" s="86" customFormat="1"/>
    <row r="693" s="86" customFormat="1"/>
    <row r="694" s="86" customFormat="1"/>
    <row r="695" s="86" customFormat="1"/>
    <row r="696" s="86" customFormat="1"/>
    <row r="697" s="86" customFormat="1"/>
    <row r="698" s="86" customFormat="1"/>
    <row r="699" s="86" customFormat="1"/>
    <row r="700" s="86" customFormat="1"/>
    <row r="701" s="86" customFormat="1"/>
    <row r="702" s="86" customFormat="1"/>
    <row r="703" s="86" customFormat="1"/>
    <row r="704" s="86" customFormat="1"/>
    <row r="705" s="86" customFormat="1"/>
    <row r="706" s="86" customFormat="1"/>
    <row r="707" s="86" customFormat="1"/>
    <row r="708" s="86" customFormat="1"/>
    <row r="709" s="86" customFormat="1"/>
    <row r="710" s="86" customFormat="1"/>
    <row r="711" s="86" customFormat="1"/>
    <row r="712" s="86" customFormat="1"/>
    <row r="713" s="86" customFormat="1"/>
    <row r="714" s="86" customFormat="1"/>
    <row r="715" s="86" customFormat="1"/>
    <row r="716" s="86" customFormat="1"/>
    <row r="717" s="86" customFormat="1"/>
    <row r="718" s="86" customFormat="1"/>
    <row r="719" s="86" customFormat="1"/>
    <row r="720" s="86" customFormat="1"/>
    <row r="721" s="86" customFormat="1"/>
    <row r="722" s="86" customFormat="1"/>
    <row r="723" s="86" customFormat="1"/>
    <row r="724" s="86" customFormat="1"/>
    <row r="725" s="86" customFormat="1"/>
    <row r="726" s="86" customFormat="1"/>
    <row r="727" s="86" customFormat="1"/>
    <row r="728" s="86" customFormat="1"/>
    <row r="729" s="86" customFormat="1"/>
    <row r="730" s="86" customFormat="1"/>
    <row r="731" s="86" customFormat="1"/>
    <row r="732" s="86" customFormat="1"/>
    <row r="733" s="86" customFormat="1"/>
    <row r="734" s="86" customFormat="1"/>
    <row r="735" s="86" customFormat="1"/>
    <row r="736" s="86" customFormat="1"/>
    <row r="737" s="86" customFormat="1"/>
    <row r="738" s="86" customFormat="1"/>
    <row r="739" s="86" customFormat="1"/>
    <row r="740" s="86" customFormat="1"/>
    <row r="741" s="86" customFormat="1"/>
    <row r="742" s="86" customFormat="1"/>
    <row r="743" s="86" customFormat="1"/>
    <row r="744" s="86" customFormat="1"/>
    <row r="745" s="86" customFormat="1"/>
    <row r="746" s="86" customFormat="1"/>
    <row r="747" s="86" customFormat="1"/>
    <row r="748" s="86" customFormat="1"/>
    <row r="749" s="86" customFormat="1"/>
    <row r="750" s="86" customFormat="1"/>
    <row r="751" s="86" customFormat="1"/>
    <row r="752" s="86" customFormat="1"/>
    <row r="753" s="86" customFormat="1"/>
    <row r="754" s="86" customFormat="1"/>
    <row r="755" s="86" customFormat="1"/>
    <row r="756" s="86" customFormat="1"/>
    <row r="757" s="86" customFormat="1"/>
    <row r="758" s="86" customFormat="1"/>
    <row r="759" s="86" customFormat="1"/>
    <row r="760" s="86" customFormat="1"/>
    <row r="761" s="86" customFormat="1"/>
    <row r="762" s="86" customFormat="1"/>
    <row r="763" s="86" customFormat="1"/>
    <row r="764" s="86" customFormat="1"/>
    <row r="765" s="86" customFormat="1"/>
    <row r="766" s="86" customFormat="1"/>
    <row r="767" s="86" customFormat="1"/>
    <row r="768" s="86" customFormat="1"/>
    <row r="769" s="86" customFormat="1"/>
    <row r="770" s="86" customFormat="1"/>
    <row r="771" s="86" customFormat="1"/>
    <row r="772" s="86" customFormat="1"/>
    <row r="773" s="86" customFormat="1"/>
    <row r="774" s="86" customFormat="1"/>
    <row r="775" s="86" customFormat="1"/>
    <row r="776" s="86" customFormat="1"/>
    <row r="777" s="86" customFormat="1"/>
    <row r="778" s="86" customFormat="1"/>
    <row r="779" s="86" customFormat="1"/>
    <row r="780" s="86" customFormat="1"/>
    <row r="781" s="86" customFormat="1"/>
    <row r="782" s="86" customFormat="1"/>
    <row r="783" s="86" customFormat="1"/>
    <row r="784" s="86" customFormat="1"/>
    <row r="785" s="86" customFormat="1"/>
    <row r="786" s="86" customFormat="1"/>
    <row r="787" s="86" customFormat="1"/>
    <row r="788" s="86" customFormat="1"/>
    <row r="789" s="86" customFormat="1"/>
    <row r="790" s="86" customFormat="1"/>
    <row r="791" s="86" customFormat="1"/>
    <row r="792" s="86" customFormat="1"/>
    <row r="793" s="86" customFormat="1"/>
    <row r="794" s="86" customFormat="1"/>
    <row r="795" s="86" customFormat="1"/>
    <row r="796" s="86" customFormat="1"/>
    <row r="797" s="86" customFormat="1"/>
    <row r="798" s="86" customFormat="1"/>
    <row r="799" s="86" customFormat="1"/>
    <row r="800" s="86" customFormat="1"/>
    <row r="801" s="86" customFormat="1"/>
    <row r="802" s="86" customFormat="1"/>
    <row r="803" s="86" customFormat="1"/>
    <row r="804" s="86" customFormat="1"/>
    <row r="805" s="86" customFormat="1"/>
    <row r="806" s="86" customFormat="1"/>
    <row r="807" s="86" customFormat="1"/>
    <row r="808" s="86" customFormat="1"/>
    <row r="809" s="86" customFormat="1"/>
    <row r="810" s="86" customFormat="1"/>
    <row r="811" s="86" customFormat="1"/>
    <row r="812" s="86" customFormat="1"/>
    <row r="813" s="86" customFormat="1"/>
    <row r="814" s="86" customFormat="1"/>
    <row r="815" s="86" customFormat="1"/>
    <row r="816" s="86" customFormat="1"/>
    <row r="817" s="86" customFormat="1"/>
    <row r="818" s="86" customFormat="1"/>
    <row r="819" s="86" customFormat="1"/>
    <row r="820" s="86" customFormat="1"/>
    <row r="821" s="86" customFormat="1"/>
    <row r="822" s="86" customFormat="1"/>
    <row r="823" s="86" customFormat="1"/>
    <row r="824" s="86" customFormat="1"/>
    <row r="825" s="86" customFormat="1"/>
    <row r="826" s="86" customFormat="1"/>
    <row r="827" s="86" customFormat="1"/>
    <row r="828" s="86" customFormat="1"/>
    <row r="829" s="86" customFormat="1"/>
    <row r="830" s="86" customFormat="1"/>
    <row r="831" s="86" customFormat="1"/>
    <row r="832" s="86" customFormat="1"/>
    <row r="833" spans="1:27">
      <c r="A833" s="27"/>
      <c r="C833" s="27"/>
      <c r="K833" s="27"/>
      <c r="M833" s="27"/>
      <c r="O833" s="27"/>
      <c r="T833" s="27"/>
      <c r="U833" s="27"/>
      <c r="V833" s="27"/>
      <c r="X833" s="27"/>
      <c r="AA833" s="27"/>
    </row>
    <row r="834" spans="1:27">
      <c r="A834" s="27"/>
      <c r="C834" s="27"/>
      <c r="K834" s="27"/>
      <c r="M834" s="27"/>
      <c r="O834" s="27"/>
      <c r="T834" s="27"/>
      <c r="U834" s="27"/>
      <c r="V834" s="27"/>
      <c r="X834" s="27"/>
      <c r="AA834" s="27"/>
    </row>
    <row r="835" spans="1:27">
      <c r="A835" s="27"/>
      <c r="C835" s="27"/>
      <c r="K835" s="27"/>
      <c r="M835" s="27"/>
      <c r="O835" s="27"/>
      <c r="T835" s="27"/>
      <c r="U835" s="27"/>
      <c r="V835" s="27"/>
      <c r="X835" s="27"/>
      <c r="AA835" s="27"/>
    </row>
    <row r="836" spans="1:27">
      <c r="A836" s="27"/>
      <c r="C836" s="27"/>
      <c r="K836" s="27"/>
      <c r="M836" s="27"/>
      <c r="O836" s="27"/>
      <c r="T836" s="27"/>
      <c r="U836" s="27"/>
      <c r="V836" s="27"/>
      <c r="X836" s="27"/>
      <c r="AA836" s="27"/>
    </row>
    <row r="837" spans="1:27">
      <c r="A837" s="27"/>
      <c r="C837" s="27"/>
      <c r="K837" s="27"/>
      <c r="M837" s="27"/>
      <c r="O837" s="27"/>
      <c r="T837" s="27"/>
      <c r="U837" s="27"/>
      <c r="V837" s="27"/>
      <c r="X837" s="27"/>
      <c r="AA837" s="27"/>
    </row>
    <row r="838" spans="1:27">
      <c r="A838" s="27"/>
      <c r="C838" s="27"/>
      <c r="K838" s="27"/>
      <c r="M838" s="27"/>
      <c r="O838" s="27"/>
      <c r="T838" s="27"/>
      <c r="U838" s="27"/>
      <c r="V838" s="27"/>
      <c r="X838" s="27"/>
      <c r="AA838" s="27"/>
    </row>
    <row r="839" spans="1:27">
      <c r="A839" s="27"/>
      <c r="C839" s="27"/>
      <c r="K839" s="27"/>
      <c r="M839" s="27"/>
      <c r="O839" s="27"/>
      <c r="T839" s="27"/>
      <c r="U839" s="27"/>
      <c r="V839" s="27"/>
      <c r="X839" s="27"/>
      <c r="AA839" s="27"/>
    </row>
    <row r="840" spans="1:27">
      <c r="A840" s="27"/>
      <c r="C840" s="27"/>
      <c r="K840" s="27"/>
      <c r="M840" s="27"/>
      <c r="O840" s="27"/>
      <c r="T840" s="27"/>
      <c r="U840" s="27"/>
      <c r="V840" s="27"/>
      <c r="X840" s="27"/>
      <c r="AA840" s="27"/>
    </row>
    <row r="841" spans="1:27">
      <c r="A841" s="27"/>
      <c r="C841" s="27"/>
      <c r="K841" s="27"/>
      <c r="M841" s="27"/>
      <c r="O841" s="27"/>
      <c r="T841" s="27"/>
      <c r="U841" s="27"/>
      <c r="V841" s="27"/>
      <c r="X841" s="27"/>
      <c r="AA841" s="27"/>
    </row>
    <row r="842" spans="1:27">
      <c r="A842" s="27"/>
      <c r="C842" s="27"/>
      <c r="K842" s="27"/>
      <c r="M842" s="27"/>
      <c r="O842" s="27"/>
      <c r="T842" s="27"/>
      <c r="U842" s="27"/>
      <c r="V842" s="27"/>
      <c r="X842" s="27"/>
      <c r="AA842" s="27"/>
    </row>
    <row r="843" spans="1:27">
      <c r="A843" s="27"/>
      <c r="C843" s="27"/>
      <c r="K843" s="27"/>
      <c r="M843" s="27"/>
      <c r="O843" s="27"/>
      <c r="T843" s="27"/>
      <c r="U843" s="27"/>
      <c r="V843" s="27"/>
      <c r="X843" s="27"/>
      <c r="AA843" s="27"/>
    </row>
    <row r="844" spans="1:27">
      <c r="A844" s="27"/>
      <c r="C844" s="27"/>
      <c r="K844" s="27"/>
      <c r="M844" s="27"/>
      <c r="O844" s="27"/>
      <c r="T844" s="27"/>
      <c r="U844" s="27"/>
      <c r="V844" s="27"/>
      <c r="X844" s="27"/>
      <c r="AA844" s="27"/>
    </row>
    <row r="845" spans="1:27">
      <c r="A845" s="27"/>
      <c r="C845" s="27"/>
      <c r="K845" s="27"/>
      <c r="M845" s="27"/>
      <c r="O845" s="27"/>
      <c r="T845" s="27"/>
      <c r="U845" s="27"/>
      <c r="V845" s="27"/>
      <c r="X845" s="27"/>
      <c r="AA845" s="27"/>
    </row>
    <row r="846" spans="1:27">
      <c r="A846" s="27"/>
      <c r="C846" s="27"/>
      <c r="K846" s="27"/>
      <c r="M846" s="27"/>
      <c r="O846" s="27"/>
      <c r="T846" s="27"/>
      <c r="U846" s="27"/>
      <c r="V846" s="27"/>
      <c r="X846" s="27"/>
      <c r="AA846" s="27"/>
    </row>
    <row r="847" spans="1:27">
      <c r="A847" s="27"/>
      <c r="C847" s="27"/>
      <c r="K847" s="27"/>
      <c r="M847" s="27"/>
      <c r="O847" s="27"/>
      <c r="T847" s="27"/>
      <c r="U847" s="27"/>
      <c r="V847" s="27"/>
      <c r="X847" s="27"/>
      <c r="AA847" s="27"/>
    </row>
    <row r="848" spans="1:27">
      <c r="A848" s="27"/>
      <c r="C848" s="27"/>
      <c r="K848" s="27"/>
      <c r="M848" s="27"/>
      <c r="O848" s="27"/>
      <c r="T848" s="27"/>
      <c r="U848" s="27"/>
      <c r="V848" s="27"/>
      <c r="X848" s="27"/>
      <c r="AA848" s="27"/>
    </row>
    <row r="849" spans="1:27">
      <c r="A849" s="27"/>
      <c r="C849" s="27"/>
      <c r="K849" s="27"/>
      <c r="M849" s="27"/>
      <c r="O849" s="27"/>
      <c r="T849" s="27"/>
      <c r="U849" s="27"/>
      <c r="V849" s="27"/>
      <c r="X849" s="27"/>
      <c r="AA849" s="27"/>
    </row>
    <row r="850" spans="1:27">
      <c r="A850" s="27"/>
      <c r="C850" s="27"/>
      <c r="K850" s="27"/>
      <c r="M850" s="27"/>
      <c r="O850" s="27"/>
      <c r="T850" s="27"/>
      <c r="U850" s="27"/>
      <c r="V850" s="27"/>
      <c r="X850" s="27"/>
      <c r="AA850" s="27"/>
    </row>
    <row r="851" spans="1:27">
      <c r="A851" s="27"/>
      <c r="C851" s="27"/>
      <c r="K851" s="27"/>
      <c r="M851" s="27"/>
      <c r="O851" s="27"/>
      <c r="T851" s="27"/>
      <c r="U851" s="27"/>
      <c r="V851" s="27"/>
      <c r="X851" s="27"/>
      <c r="AA851" s="27"/>
    </row>
    <row r="852" spans="1:27">
      <c r="A852" s="27"/>
      <c r="C852" s="27"/>
      <c r="K852" s="27"/>
      <c r="M852" s="27"/>
      <c r="O852" s="27"/>
      <c r="T852" s="27"/>
      <c r="U852" s="27"/>
      <c r="V852" s="27"/>
      <c r="X852" s="27"/>
      <c r="AA852" s="27"/>
    </row>
    <row r="853" spans="1:27">
      <c r="A853" s="27"/>
      <c r="C853" s="27"/>
      <c r="K853" s="27"/>
      <c r="M853" s="27"/>
      <c r="O853" s="27"/>
      <c r="T853" s="27"/>
      <c r="U853" s="27"/>
      <c r="V853" s="27"/>
      <c r="X853" s="27"/>
      <c r="AA853" s="27"/>
    </row>
    <row r="854" spans="1:27">
      <c r="A854" s="27"/>
      <c r="C854" s="27"/>
      <c r="K854" s="27"/>
      <c r="M854" s="27"/>
      <c r="O854" s="27"/>
      <c r="T854" s="27"/>
      <c r="U854" s="27"/>
      <c r="V854" s="27"/>
      <c r="X854" s="27"/>
      <c r="AA854" s="27"/>
    </row>
    <row r="855" spans="1:27">
      <c r="A855" s="27"/>
      <c r="C855" s="27"/>
      <c r="K855" s="27"/>
      <c r="M855" s="27"/>
      <c r="O855" s="27"/>
      <c r="T855" s="27"/>
      <c r="U855" s="27"/>
      <c r="V855" s="27"/>
      <c r="X855" s="27"/>
      <c r="AA855" s="27"/>
    </row>
    <row r="856" spans="1:27">
      <c r="A856" s="27"/>
      <c r="C856" s="27"/>
      <c r="K856" s="27"/>
      <c r="M856" s="27"/>
      <c r="O856" s="27"/>
      <c r="T856" s="27"/>
      <c r="U856" s="27"/>
      <c r="V856" s="27"/>
      <c r="X856" s="27"/>
      <c r="AA856" s="27"/>
    </row>
    <row r="857" spans="1:27">
      <c r="A857" s="27"/>
      <c r="C857" s="27"/>
      <c r="K857" s="27"/>
      <c r="M857" s="27"/>
      <c r="O857" s="27"/>
      <c r="T857" s="27"/>
      <c r="U857" s="27"/>
      <c r="V857" s="27"/>
      <c r="X857" s="27"/>
      <c r="AA857" s="27"/>
    </row>
    <row r="858" spans="1:27">
      <c r="A858" s="27"/>
      <c r="C858" s="27"/>
      <c r="K858" s="27"/>
      <c r="M858" s="27"/>
      <c r="O858" s="27"/>
      <c r="T858" s="27"/>
      <c r="U858" s="27"/>
      <c r="V858" s="27"/>
      <c r="X858" s="27"/>
      <c r="AA858" s="27"/>
    </row>
    <row r="859" spans="1:27">
      <c r="A859" s="27"/>
      <c r="C859" s="27"/>
      <c r="K859" s="27"/>
      <c r="M859" s="27"/>
      <c r="O859" s="27"/>
      <c r="T859" s="27"/>
      <c r="U859" s="27"/>
      <c r="V859" s="27"/>
      <c r="X859" s="27"/>
      <c r="AA859" s="27"/>
    </row>
    <row r="860" spans="1:27">
      <c r="A860" s="27"/>
      <c r="C860" s="27"/>
      <c r="K860" s="27"/>
      <c r="M860" s="27"/>
      <c r="O860" s="27"/>
      <c r="T860" s="27"/>
      <c r="U860" s="27"/>
      <c r="V860" s="27"/>
      <c r="X860" s="27"/>
      <c r="AA860" s="27"/>
    </row>
    <row r="861" spans="1:27">
      <c r="A861" s="27"/>
      <c r="C861" s="27"/>
      <c r="K861" s="27"/>
      <c r="M861" s="27"/>
      <c r="O861" s="27"/>
      <c r="T861" s="27"/>
      <c r="U861" s="27"/>
      <c r="V861" s="27"/>
      <c r="X861" s="27"/>
      <c r="AA861" s="27"/>
    </row>
    <row r="862" spans="1:27">
      <c r="A862" s="27"/>
      <c r="C862" s="27"/>
      <c r="K862" s="27"/>
      <c r="M862" s="27"/>
      <c r="O862" s="27"/>
      <c r="T862" s="27"/>
      <c r="U862" s="27"/>
      <c r="V862" s="27"/>
      <c r="X862" s="27"/>
      <c r="AA862" s="27"/>
    </row>
    <row r="863" spans="1:27">
      <c r="A863" s="27"/>
      <c r="C863" s="27"/>
      <c r="K863" s="27"/>
      <c r="M863" s="27"/>
      <c r="O863" s="27"/>
      <c r="T863" s="27"/>
      <c r="U863" s="27"/>
      <c r="V863" s="27"/>
      <c r="X863" s="27"/>
      <c r="AA863" s="27"/>
    </row>
    <row r="864" spans="1:27">
      <c r="A864" s="27"/>
      <c r="C864" s="27"/>
      <c r="K864" s="27"/>
      <c r="M864" s="27"/>
      <c r="O864" s="27"/>
      <c r="T864" s="27"/>
      <c r="U864" s="27"/>
      <c r="V864" s="27"/>
      <c r="X864" s="27"/>
      <c r="AA864" s="27"/>
    </row>
    <row r="865" spans="1:27">
      <c r="A865" s="27"/>
      <c r="C865" s="27"/>
      <c r="K865" s="27"/>
      <c r="M865" s="27"/>
      <c r="O865" s="27"/>
      <c r="T865" s="27"/>
      <c r="U865" s="27"/>
      <c r="V865" s="27"/>
      <c r="X865" s="27"/>
      <c r="AA865" s="27"/>
    </row>
    <row r="866" spans="1:27">
      <c r="A866" s="27"/>
      <c r="C866" s="27"/>
      <c r="K866" s="27"/>
      <c r="M866" s="27"/>
      <c r="O866" s="27"/>
      <c r="T866" s="27"/>
      <c r="U866" s="27"/>
      <c r="V866" s="27"/>
      <c r="X866" s="27"/>
      <c r="AA866" s="27"/>
    </row>
    <row r="867" spans="1:27">
      <c r="A867" s="27"/>
      <c r="C867" s="27"/>
      <c r="K867" s="27"/>
      <c r="M867" s="27"/>
      <c r="O867" s="27"/>
      <c r="T867" s="27"/>
      <c r="U867" s="27"/>
      <c r="V867" s="27"/>
      <c r="X867" s="27"/>
      <c r="AA867" s="27"/>
    </row>
    <row r="868" spans="1:27">
      <c r="A868" s="27"/>
      <c r="C868" s="27"/>
      <c r="K868" s="27"/>
      <c r="M868" s="27"/>
      <c r="O868" s="27"/>
      <c r="T868" s="27"/>
      <c r="U868" s="27"/>
      <c r="V868" s="27"/>
      <c r="X868" s="27"/>
      <c r="AA868" s="27"/>
    </row>
    <row r="869" spans="1:27">
      <c r="A869" s="27"/>
      <c r="C869" s="27"/>
      <c r="K869" s="27"/>
      <c r="M869" s="27"/>
      <c r="O869" s="27"/>
      <c r="T869" s="27"/>
      <c r="U869" s="27"/>
      <c r="V869" s="27"/>
      <c r="X869" s="27"/>
      <c r="AA869" s="27"/>
    </row>
    <row r="870" spans="1:27">
      <c r="A870" s="27"/>
      <c r="C870" s="27"/>
      <c r="K870" s="27"/>
      <c r="M870" s="27"/>
      <c r="O870" s="27"/>
      <c r="T870" s="27"/>
      <c r="U870" s="27"/>
      <c r="V870" s="27"/>
      <c r="X870" s="27"/>
      <c r="AA870" s="27"/>
    </row>
    <row r="871" spans="1:27">
      <c r="A871" s="27"/>
      <c r="C871" s="27"/>
      <c r="K871" s="27"/>
      <c r="M871" s="27"/>
      <c r="O871" s="27"/>
      <c r="T871" s="27"/>
      <c r="U871" s="27"/>
      <c r="V871" s="27"/>
      <c r="X871" s="27"/>
      <c r="AA871" s="27"/>
    </row>
    <row r="872" spans="1:27">
      <c r="A872" s="27"/>
      <c r="C872" s="27"/>
      <c r="K872" s="27"/>
      <c r="M872" s="27"/>
      <c r="O872" s="27"/>
      <c r="T872" s="27"/>
      <c r="U872" s="27"/>
      <c r="V872" s="27"/>
      <c r="X872" s="27"/>
      <c r="AA872" s="27"/>
    </row>
    <row r="873" spans="1:27">
      <c r="A873" s="27"/>
      <c r="C873" s="27"/>
      <c r="K873" s="27"/>
      <c r="M873" s="27"/>
      <c r="O873" s="27"/>
      <c r="T873" s="27"/>
      <c r="U873" s="27"/>
      <c r="V873" s="27"/>
      <c r="X873" s="27"/>
      <c r="AA873" s="27"/>
    </row>
    <row r="874" spans="1:27">
      <c r="A874" s="27"/>
      <c r="C874" s="27"/>
      <c r="K874" s="27"/>
      <c r="M874" s="27"/>
      <c r="O874" s="27"/>
      <c r="T874" s="27"/>
      <c r="U874" s="27"/>
      <c r="V874" s="27"/>
      <c r="X874" s="27"/>
      <c r="AA874" s="27"/>
    </row>
    <row r="875" spans="1:27">
      <c r="A875" s="27"/>
      <c r="C875" s="27"/>
      <c r="K875" s="27"/>
      <c r="M875" s="27"/>
      <c r="O875" s="27"/>
      <c r="T875" s="27"/>
      <c r="U875" s="27"/>
      <c r="V875" s="27"/>
      <c r="X875" s="27"/>
      <c r="AA875" s="27"/>
    </row>
    <row r="876" spans="1:27">
      <c r="A876" s="27"/>
      <c r="C876" s="27"/>
      <c r="K876" s="27"/>
      <c r="M876" s="27"/>
      <c r="O876" s="27"/>
      <c r="T876" s="27"/>
      <c r="U876" s="27"/>
      <c r="V876" s="27"/>
      <c r="X876" s="27"/>
      <c r="AA876" s="27"/>
    </row>
    <row r="877" spans="1:27">
      <c r="A877" s="27"/>
      <c r="C877" s="27"/>
      <c r="K877" s="27"/>
      <c r="M877" s="27"/>
      <c r="O877" s="27"/>
      <c r="T877" s="27"/>
      <c r="U877" s="27"/>
      <c r="V877" s="27"/>
      <c r="X877" s="27"/>
      <c r="AA877" s="27"/>
    </row>
    <row r="878" spans="1:27">
      <c r="A878" s="27"/>
      <c r="C878" s="27"/>
      <c r="K878" s="27"/>
      <c r="M878" s="27"/>
      <c r="O878" s="27"/>
      <c r="T878" s="27"/>
      <c r="U878" s="27"/>
      <c r="V878" s="27"/>
      <c r="X878" s="27"/>
      <c r="AA878" s="27"/>
    </row>
    <row r="879" spans="1:27">
      <c r="A879" s="27"/>
      <c r="C879" s="27"/>
      <c r="K879" s="27"/>
      <c r="M879" s="27"/>
      <c r="O879" s="27"/>
      <c r="T879" s="27"/>
      <c r="U879" s="27"/>
      <c r="V879" s="27"/>
      <c r="X879" s="27"/>
      <c r="AA879" s="27"/>
    </row>
    <row r="880" spans="1:27">
      <c r="A880" s="27"/>
      <c r="C880" s="27"/>
      <c r="K880" s="27"/>
      <c r="M880" s="27"/>
      <c r="O880" s="27"/>
      <c r="T880" s="27"/>
      <c r="U880" s="27"/>
      <c r="V880" s="27"/>
      <c r="X880" s="27"/>
      <c r="AA880" s="27"/>
    </row>
    <row r="881" spans="1:27">
      <c r="A881" s="27"/>
      <c r="C881" s="27"/>
      <c r="K881" s="27"/>
      <c r="M881" s="27"/>
      <c r="O881" s="27"/>
      <c r="T881" s="27"/>
      <c r="U881" s="27"/>
      <c r="V881" s="27"/>
      <c r="X881" s="27"/>
      <c r="AA881" s="27"/>
    </row>
    <row r="882" spans="1:27">
      <c r="A882" s="27"/>
      <c r="C882" s="27"/>
      <c r="K882" s="27"/>
      <c r="M882" s="27"/>
      <c r="O882" s="27"/>
      <c r="T882" s="27"/>
      <c r="U882" s="27"/>
      <c r="V882" s="27"/>
      <c r="X882" s="27"/>
      <c r="AA882" s="27"/>
    </row>
    <row r="883" spans="1:27">
      <c r="A883" s="27"/>
      <c r="C883" s="27"/>
      <c r="K883" s="27"/>
      <c r="M883" s="27"/>
      <c r="O883" s="27"/>
      <c r="T883" s="27"/>
      <c r="U883" s="27"/>
      <c r="V883" s="27"/>
      <c r="X883" s="27"/>
      <c r="AA883" s="27"/>
    </row>
    <row r="884" spans="1:27">
      <c r="A884" s="27"/>
      <c r="C884" s="27"/>
      <c r="K884" s="27"/>
      <c r="M884" s="27"/>
      <c r="O884" s="27"/>
      <c r="T884" s="27"/>
      <c r="U884" s="27"/>
      <c r="V884" s="27"/>
      <c r="X884" s="27"/>
      <c r="AA884" s="27"/>
    </row>
    <row r="885" spans="1:27">
      <c r="A885" s="27"/>
      <c r="C885" s="27"/>
      <c r="K885" s="27"/>
      <c r="M885" s="27"/>
      <c r="O885" s="27"/>
      <c r="T885" s="27"/>
      <c r="U885" s="27"/>
      <c r="V885" s="27"/>
      <c r="X885" s="27"/>
      <c r="AA885" s="27"/>
    </row>
    <row r="886" spans="1:27">
      <c r="A886" s="27"/>
      <c r="C886" s="27"/>
      <c r="K886" s="27"/>
      <c r="M886" s="27"/>
      <c r="O886" s="27"/>
      <c r="T886" s="27"/>
      <c r="U886" s="27"/>
      <c r="V886" s="27"/>
      <c r="X886" s="27"/>
      <c r="AA886" s="27"/>
    </row>
    <row r="887" spans="1:27">
      <c r="A887" s="27"/>
      <c r="C887" s="27"/>
      <c r="K887" s="27"/>
      <c r="M887" s="27"/>
      <c r="O887" s="27"/>
      <c r="T887" s="27"/>
      <c r="U887" s="27"/>
      <c r="V887" s="27"/>
      <c r="X887" s="27"/>
      <c r="AA887" s="27"/>
    </row>
    <row r="888" spans="1:27">
      <c r="A888" s="27"/>
      <c r="C888" s="27"/>
      <c r="K888" s="27"/>
      <c r="M888" s="27"/>
      <c r="O888" s="27"/>
      <c r="T888" s="27"/>
      <c r="U888" s="27"/>
      <c r="V888" s="27"/>
      <c r="X888" s="27"/>
      <c r="AA888" s="27"/>
    </row>
    <row r="889" spans="1:27">
      <c r="A889" s="27"/>
      <c r="C889" s="27"/>
      <c r="K889" s="27"/>
      <c r="M889" s="27"/>
      <c r="O889" s="27"/>
      <c r="T889" s="27"/>
      <c r="U889" s="27"/>
      <c r="V889" s="27"/>
      <c r="X889" s="27"/>
      <c r="AA889" s="27"/>
    </row>
    <row r="890" spans="1:27">
      <c r="A890" s="27"/>
      <c r="C890" s="27"/>
      <c r="K890" s="27"/>
      <c r="M890" s="27"/>
      <c r="O890" s="27"/>
      <c r="T890" s="27"/>
      <c r="U890" s="27"/>
      <c r="V890" s="27"/>
      <c r="X890" s="27"/>
      <c r="AA890" s="27"/>
    </row>
    <row r="891" spans="1:27">
      <c r="A891" s="27"/>
      <c r="C891" s="27"/>
      <c r="K891" s="27"/>
      <c r="M891" s="27"/>
      <c r="O891" s="27"/>
      <c r="T891" s="27"/>
      <c r="U891" s="27"/>
      <c r="V891" s="27"/>
      <c r="X891" s="27"/>
      <c r="AA891" s="27"/>
    </row>
    <row r="892" spans="1:27">
      <c r="A892" s="27"/>
      <c r="C892" s="27"/>
      <c r="K892" s="27"/>
      <c r="M892" s="27"/>
      <c r="O892" s="27"/>
      <c r="T892" s="27"/>
      <c r="U892" s="27"/>
      <c r="V892" s="27"/>
      <c r="X892" s="27"/>
      <c r="AA892" s="27"/>
    </row>
    <row r="893" spans="1:27">
      <c r="A893" s="27"/>
      <c r="C893" s="27"/>
      <c r="K893" s="27"/>
      <c r="M893" s="27"/>
      <c r="O893" s="27"/>
      <c r="T893" s="27"/>
      <c r="U893" s="27"/>
      <c r="V893" s="27"/>
      <c r="X893" s="27"/>
      <c r="AA893" s="27"/>
    </row>
    <row r="894" spans="1:27">
      <c r="A894" s="27"/>
      <c r="C894" s="27"/>
      <c r="K894" s="27"/>
      <c r="M894" s="27"/>
      <c r="O894" s="27"/>
      <c r="T894" s="27"/>
      <c r="U894" s="27"/>
      <c r="V894" s="27"/>
      <c r="X894" s="27"/>
      <c r="AA894" s="27"/>
    </row>
    <row r="895" spans="1:27">
      <c r="A895" s="27"/>
      <c r="C895" s="27"/>
      <c r="K895" s="27"/>
      <c r="M895" s="27"/>
      <c r="O895" s="27"/>
      <c r="T895" s="27"/>
      <c r="U895" s="27"/>
      <c r="V895" s="27"/>
      <c r="X895" s="27"/>
      <c r="AA895" s="27"/>
    </row>
    <row r="896" spans="1:27">
      <c r="A896" s="27"/>
      <c r="C896" s="27"/>
      <c r="K896" s="27"/>
      <c r="M896" s="27"/>
      <c r="O896" s="27"/>
      <c r="T896" s="27"/>
      <c r="U896" s="27"/>
      <c r="V896" s="27"/>
      <c r="X896" s="27"/>
      <c r="AA896" s="27"/>
    </row>
    <row r="897" spans="1:27">
      <c r="A897" s="27"/>
      <c r="C897" s="27"/>
      <c r="K897" s="27"/>
      <c r="M897" s="27"/>
      <c r="O897" s="27"/>
      <c r="T897" s="27"/>
      <c r="U897" s="27"/>
      <c r="V897" s="27"/>
      <c r="X897" s="27"/>
      <c r="AA897" s="27"/>
    </row>
    <row r="898" spans="1:27">
      <c r="A898" s="27"/>
      <c r="C898" s="27"/>
      <c r="K898" s="27"/>
      <c r="M898" s="27"/>
      <c r="O898" s="27"/>
      <c r="T898" s="27"/>
      <c r="U898" s="27"/>
      <c r="V898" s="27"/>
      <c r="X898" s="27"/>
      <c r="AA898" s="27"/>
    </row>
    <row r="899" spans="1:27">
      <c r="A899" s="27"/>
      <c r="C899" s="27"/>
      <c r="K899" s="27"/>
      <c r="M899" s="27"/>
      <c r="O899" s="27"/>
      <c r="T899" s="27"/>
      <c r="U899" s="27"/>
      <c r="V899" s="27"/>
      <c r="X899" s="27"/>
      <c r="AA899" s="27"/>
    </row>
    <row r="900" spans="1:27">
      <c r="A900" s="27"/>
      <c r="C900" s="27"/>
      <c r="K900" s="27"/>
      <c r="M900" s="27"/>
      <c r="O900" s="27"/>
      <c r="T900" s="27"/>
      <c r="U900" s="27"/>
      <c r="V900" s="27"/>
      <c r="X900" s="27"/>
      <c r="AA900" s="27"/>
    </row>
    <row r="901" spans="1:27">
      <c r="A901" s="27"/>
      <c r="C901" s="27"/>
      <c r="K901" s="27"/>
      <c r="M901" s="27"/>
      <c r="O901" s="27"/>
      <c r="T901" s="27"/>
      <c r="U901" s="27"/>
      <c r="V901" s="27"/>
      <c r="X901" s="27"/>
      <c r="AA901" s="27"/>
    </row>
    <row r="902" spans="1:27">
      <c r="A902" s="27"/>
      <c r="C902" s="27"/>
      <c r="K902" s="27"/>
      <c r="M902" s="27"/>
      <c r="O902" s="27"/>
      <c r="T902" s="27"/>
      <c r="U902" s="27"/>
      <c r="V902" s="27"/>
      <c r="X902" s="27"/>
      <c r="AA902" s="27"/>
    </row>
    <row r="903" spans="1:27">
      <c r="A903" s="27"/>
      <c r="C903" s="27"/>
      <c r="K903" s="27"/>
      <c r="M903" s="27"/>
      <c r="O903" s="27"/>
      <c r="T903" s="27"/>
      <c r="U903" s="27"/>
      <c r="V903" s="27"/>
      <c r="X903" s="27"/>
      <c r="AA903" s="27"/>
    </row>
    <row r="904" spans="1:27">
      <c r="A904" s="27"/>
      <c r="C904" s="27"/>
      <c r="K904" s="27"/>
      <c r="M904" s="27"/>
      <c r="O904" s="27"/>
      <c r="T904" s="27"/>
      <c r="U904" s="27"/>
      <c r="V904" s="27"/>
      <c r="X904" s="27"/>
      <c r="AA904" s="27"/>
    </row>
    <row r="905" spans="1:27">
      <c r="A905" s="27"/>
      <c r="C905" s="27"/>
      <c r="K905" s="27"/>
      <c r="M905" s="27"/>
      <c r="O905" s="27"/>
      <c r="T905" s="27"/>
      <c r="U905" s="27"/>
      <c r="V905" s="27"/>
      <c r="X905" s="27"/>
      <c r="AA905" s="27"/>
    </row>
    <row r="906" spans="1:27">
      <c r="A906" s="27"/>
      <c r="C906" s="27"/>
      <c r="K906" s="27"/>
      <c r="M906" s="27"/>
      <c r="O906" s="27"/>
      <c r="T906" s="27"/>
      <c r="U906" s="27"/>
      <c r="V906" s="27"/>
      <c r="X906" s="27"/>
      <c r="AA906" s="27"/>
    </row>
    <row r="907" spans="1:27">
      <c r="A907" s="27"/>
      <c r="C907" s="27"/>
      <c r="K907" s="27"/>
      <c r="M907" s="27"/>
      <c r="O907" s="27"/>
      <c r="T907" s="27"/>
      <c r="U907" s="27"/>
      <c r="V907" s="27"/>
      <c r="X907" s="27"/>
      <c r="AA907" s="27"/>
    </row>
    <row r="908" spans="1:27">
      <c r="A908" s="27"/>
      <c r="C908" s="27"/>
      <c r="K908" s="27"/>
      <c r="M908" s="27"/>
      <c r="O908" s="27"/>
      <c r="T908" s="27"/>
      <c r="U908" s="27"/>
      <c r="V908" s="27"/>
      <c r="X908" s="27"/>
      <c r="AA908" s="27"/>
    </row>
    <row r="909" spans="1:27">
      <c r="A909" s="27"/>
      <c r="C909" s="27"/>
      <c r="K909" s="27"/>
      <c r="M909" s="27"/>
      <c r="O909" s="27"/>
      <c r="T909" s="27"/>
      <c r="U909" s="27"/>
      <c r="V909" s="27"/>
      <c r="X909" s="27"/>
      <c r="AA909" s="27"/>
    </row>
    <row r="910" spans="1:27">
      <c r="A910" s="27"/>
      <c r="C910" s="27"/>
      <c r="K910" s="27"/>
      <c r="M910" s="27"/>
      <c r="O910" s="27"/>
      <c r="T910" s="27"/>
      <c r="U910" s="27"/>
      <c r="V910" s="27"/>
      <c r="X910" s="27"/>
      <c r="AA910" s="27"/>
    </row>
    <row r="911" spans="1:27">
      <c r="A911" s="27"/>
      <c r="C911" s="27"/>
      <c r="K911" s="27"/>
      <c r="M911" s="27"/>
      <c r="O911" s="27"/>
      <c r="T911" s="27"/>
      <c r="U911" s="27"/>
      <c r="V911" s="27"/>
      <c r="X911" s="27"/>
      <c r="AA911" s="27"/>
    </row>
    <row r="912" spans="1:27">
      <c r="A912" s="27"/>
      <c r="C912" s="27"/>
      <c r="K912" s="27"/>
      <c r="M912" s="27"/>
      <c r="O912" s="27"/>
      <c r="T912" s="27"/>
      <c r="U912" s="27"/>
      <c r="V912" s="27"/>
      <c r="X912" s="27"/>
      <c r="AA912" s="27"/>
    </row>
    <row r="913" spans="1:27">
      <c r="A913" s="27"/>
      <c r="C913" s="27"/>
      <c r="K913" s="27"/>
      <c r="M913" s="27"/>
      <c r="O913" s="27"/>
      <c r="T913" s="27"/>
      <c r="U913" s="27"/>
      <c r="V913" s="27"/>
      <c r="X913" s="27"/>
      <c r="AA913" s="27"/>
    </row>
    <row r="914" spans="1:27">
      <c r="A914" s="27"/>
      <c r="C914" s="27"/>
      <c r="K914" s="27"/>
      <c r="M914" s="27"/>
      <c r="O914" s="27"/>
      <c r="T914" s="27"/>
      <c r="U914" s="27"/>
      <c r="V914" s="27"/>
      <c r="X914" s="27"/>
      <c r="AA914" s="27"/>
    </row>
    <row r="915" spans="1:27">
      <c r="A915" s="27"/>
      <c r="C915" s="27"/>
      <c r="K915" s="27"/>
      <c r="M915" s="27"/>
      <c r="O915" s="27"/>
      <c r="T915" s="27"/>
      <c r="U915" s="27"/>
      <c r="V915" s="27"/>
      <c r="X915" s="27"/>
      <c r="AA915" s="27"/>
    </row>
    <row r="916" spans="1:27">
      <c r="A916" s="27"/>
      <c r="C916" s="27"/>
      <c r="K916" s="27"/>
      <c r="M916" s="27"/>
      <c r="O916" s="27"/>
      <c r="T916" s="27"/>
      <c r="U916" s="27"/>
      <c r="V916" s="27"/>
      <c r="X916" s="27"/>
      <c r="AA916" s="27"/>
    </row>
    <row r="917" spans="1:27">
      <c r="A917" s="27"/>
      <c r="C917" s="27"/>
      <c r="K917" s="27"/>
      <c r="M917" s="27"/>
      <c r="O917" s="27"/>
      <c r="T917" s="27"/>
      <c r="U917" s="27"/>
      <c r="V917" s="27"/>
      <c r="X917" s="27"/>
      <c r="AA917" s="27"/>
    </row>
    <row r="918" spans="1:27">
      <c r="A918" s="27"/>
      <c r="C918" s="27"/>
      <c r="K918" s="27"/>
      <c r="M918" s="27"/>
      <c r="O918" s="27"/>
      <c r="T918" s="27"/>
      <c r="U918" s="27"/>
      <c r="V918" s="27"/>
      <c r="X918" s="27"/>
      <c r="AA918" s="27"/>
    </row>
    <row r="919" spans="1:27">
      <c r="A919" s="27"/>
      <c r="C919" s="27"/>
      <c r="K919" s="27"/>
      <c r="M919" s="27"/>
      <c r="O919" s="27"/>
      <c r="T919" s="27"/>
      <c r="U919" s="27"/>
      <c r="V919" s="27"/>
      <c r="X919" s="27"/>
      <c r="AA919" s="27"/>
    </row>
    <row r="920" spans="1:27">
      <c r="A920" s="27"/>
      <c r="C920" s="27"/>
      <c r="K920" s="27"/>
      <c r="M920" s="27"/>
      <c r="O920" s="27"/>
      <c r="T920" s="27"/>
      <c r="U920" s="27"/>
      <c r="V920" s="27"/>
      <c r="X920" s="27"/>
      <c r="AA920" s="27"/>
    </row>
    <row r="921" spans="1:27">
      <c r="A921" s="27"/>
      <c r="C921" s="27"/>
      <c r="K921" s="27"/>
      <c r="M921" s="27"/>
      <c r="O921" s="27"/>
      <c r="T921" s="27"/>
      <c r="U921" s="27"/>
      <c r="V921" s="27"/>
      <c r="X921" s="27"/>
      <c r="AA921" s="27"/>
    </row>
    <row r="922" spans="1:27">
      <c r="A922" s="27"/>
      <c r="C922" s="27"/>
      <c r="K922" s="27"/>
      <c r="M922" s="27"/>
      <c r="O922" s="27"/>
      <c r="T922" s="27"/>
      <c r="U922" s="27"/>
      <c r="V922" s="27"/>
      <c r="X922" s="27"/>
      <c r="AA922" s="27"/>
    </row>
    <row r="923" spans="1:27">
      <c r="A923" s="27"/>
      <c r="C923" s="27"/>
      <c r="K923" s="27"/>
      <c r="M923" s="27"/>
      <c r="O923" s="27"/>
      <c r="T923" s="27"/>
      <c r="U923" s="27"/>
      <c r="V923" s="27"/>
      <c r="X923" s="27"/>
      <c r="AA923" s="27"/>
    </row>
    <row r="924" spans="1:27">
      <c r="A924" s="27"/>
      <c r="C924" s="27"/>
      <c r="K924" s="27"/>
      <c r="M924" s="27"/>
      <c r="O924" s="27"/>
      <c r="T924" s="27"/>
      <c r="U924" s="27"/>
      <c r="V924" s="27"/>
      <c r="X924" s="27"/>
      <c r="AA924" s="27"/>
    </row>
    <row r="925" spans="1:27">
      <c r="A925" s="27"/>
      <c r="C925" s="27"/>
      <c r="K925" s="27"/>
      <c r="M925" s="27"/>
      <c r="O925" s="27"/>
      <c r="T925" s="27"/>
      <c r="U925" s="27"/>
      <c r="V925" s="27"/>
      <c r="X925" s="27"/>
      <c r="AA925" s="27"/>
    </row>
    <row r="926" spans="1:27">
      <c r="A926" s="27"/>
      <c r="C926" s="27"/>
      <c r="K926" s="27"/>
      <c r="M926" s="27"/>
      <c r="O926" s="27"/>
      <c r="T926" s="27"/>
      <c r="U926" s="27"/>
      <c r="V926" s="27"/>
      <c r="X926" s="27"/>
      <c r="AA926" s="27"/>
    </row>
    <row r="927" spans="1:27">
      <c r="A927" s="27"/>
      <c r="C927" s="27"/>
      <c r="K927" s="27"/>
      <c r="M927" s="27"/>
      <c r="O927" s="27"/>
      <c r="T927" s="27"/>
      <c r="U927" s="27"/>
      <c r="V927" s="27"/>
      <c r="X927" s="27"/>
      <c r="AA927" s="27"/>
    </row>
    <row r="928" spans="1:27">
      <c r="A928" s="27"/>
      <c r="C928" s="27"/>
      <c r="K928" s="27"/>
      <c r="M928" s="27"/>
      <c r="O928" s="27"/>
      <c r="T928" s="27"/>
      <c r="U928" s="27"/>
      <c r="V928" s="27"/>
      <c r="X928" s="27"/>
      <c r="AA928" s="27"/>
    </row>
    <row r="929" spans="1:27">
      <c r="A929" s="27"/>
      <c r="C929" s="27"/>
      <c r="K929" s="27"/>
      <c r="M929" s="27"/>
      <c r="O929" s="27"/>
      <c r="T929" s="27"/>
      <c r="U929" s="27"/>
      <c r="V929" s="27"/>
      <c r="X929" s="27"/>
      <c r="AA929" s="27"/>
    </row>
    <row r="930" spans="1:27">
      <c r="A930" s="27"/>
      <c r="C930" s="27"/>
      <c r="K930" s="27"/>
      <c r="M930" s="27"/>
      <c r="O930" s="27"/>
      <c r="T930" s="27"/>
      <c r="U930" s="27"/>
      <c r="V930" s="27"/>
      <c r="X930" s="27"/>
      <c r="AA930" s="27"/>
    </row>
    <row r="931" spans="1:27">
      <c r="A931" s="27"/>
      <c r="C931" s="27"/>
      <c r="K931" s="27"/>
      <c r="M931" s="27"/>
      <c r="O931" s="27"/>
      <c r="T931" s="27"/>
      <c r="U931" s="27"/>
      <c r="V931" s="27"/>
      <c r="X931" s="27"/>
      <c r="AA931" s="27"/>
    </row>
    <row r="932" spans="1:27">
      <c r="A932" s="27"/>
      <c r="C932" s="27"/>
      <c r="K932" s="27"/>
      <c r="M932" s="27"/>
      <c r="O932" s="27"/>
      <c r="T932" s="27"/>
      <c r="U932" s="27"/>
      <c r="V932" s="27"/>
      <c r="X932" s="27"/>
      <c r="AA932" s="27"/>
    </row>
    <row r="933" spans="1:27">
      <c r="A933" s="27"/>
      <c r="C933" s="27"/>
      <c r="K933" s="27"/>
      <c r="M933" s="27"/>
      <c r="O933" s="27"/>
      <c r="T933" s="27"/>
      <c r="U933" s="27"/>
      <c r="V933" s="27"/>
      <c r="X933" s="27"/>
      <c r="AA933" s="27"/>
    </row>
    <row r="934" spans="1:27">
      <c r="A934" s="27"/>
      <c r="C934" s="27"/>
      <c r="K934" s="27"/>
      <c r="M934" s="27"/>
      <c r="O934" s="27"/>
      <c r="T934" s="27"/>
      <c r="U934" s="27"/>
      <c r="V934" s="27"/>
      <c r="X934" s="27"/>
      <c r="AA934" s="27"/>
    </row>
    <row r="935" spans="1:27">
      <c r="A935" s="27"/>
      <c r="C935" s="27"/>
      <c r="K935" s="27"/>
      <c r="M935" s="27"/>
      <c r="O935" s="27"/>
      <c r="T935" s="27"/>
      <c r="U935" s="27"/>
      <c r="V935" s="27"/>
      <c r="X935" s="27"/>
      <c r="AA935" s="27"/>
    </row>
    <row r="936" spans="1:27">
      <c r="A936" s="27"/>
      <c r="C936" s="27"/>
      <c r="K936" s="27"/>
      <c r="M936" s="27"/>
      <c r="O936" s="27"/>
      <c r="T936" s="27"/>
      <c r="U936" s="27"/>
      <c r="V936" s="27"/>
      <c r="X936" s="27"/>
      <c r="AA936" s="27"/>
    </row>
    <row r="937" spans="1:27">
      <c r="A937" s="27"/>
      <c r="C937" s="27"/>
      <c r="K937" s="27"/>
      <c r="M937" s="27"/>
      <c r="O937" s="27"/>
      <c r="T937" s="27"/>
      <c r="U937" s="27"/>
      <c r="V937" s="27"/>
      <c r="X937" s="27"/>
      <c r="AA937" s="27"/>
    </row>
    <row r="938" spans="1:27">
      <c r="A938" s="27"/>
      <c r="C938" s="27"/>
      <c r="K938" s="27"/>
      <c r="M938" s="27"/>
      <c r="O938" s="27"/>
      <c r="T938" s="27"/>
      <c r="U938" s="27"/>
      <c r="V938" s="27"/>
      <c r="X938" s="27"/>
      <c r="AA938" s="27"/>
    </row>
    <row r="939" spans="1:27">
      <c r="A939" s="27"/>
      <c r="C939" s="27"/>
      <c r="K939" s="27"/>
      <c r="M939" s="27"/>
      <c r="O939" s="27"/>
      <c r="T939" s="27"/>
      <c r="U939" s="27"/>
      <c r="V939" s="27"/>
      <c r="X939" s="27"/>
      <c r="AA939" s="27"/>
    </row>
    <row r="940" spans="1:27">
      <c r="A940" s="27"/>
      <c r="C940" s="27"/>
      <c r="K940" s="27"/>
      <c r="M940" s="27"/>
      <c r="O940" s="27"/>
      <c r="T940" s="27"/>
      <c r="U940" s="27"/>
      <c r="V940" s="27"/>
      <c r="X940" s="27"/>
      <c r="AA940" s="27"/>
    </row>
    <row r="941" spans="1:27">
      <c r="A941" s="27"/>
      <c r="C941" s="27"/>
      <c r="K941" s="27"/>
      <c r="M941" s="27"/>
      <c r="O941" s="27"/>
      <c r="T941" s="27"/>
      <c r="U941" s="27"/>
      <c r="V941" s="27"/>
      <c r="X941" s="27"/>
      <c r="AA941" s="27"/>
    </row>
    <row r="942" spans="1:27">
      <c r="A942" s="27"/>
      <c r="C942" s="27"/>
      <c r="K942" s="27"/>
      <c r="M942" s="27"/>
      <c r="O942" s="27"/>
      <c r="T942" s="27"/>
      <c r="U942" s="27"/>
      <c r="V942" s="27"/>
      <c r="X942" s="27"/>
      <c r="AA942" s="27"/>
    </row>
    <row r="943" spans="1:27">
      <c r="A943" s="27"/>
      <c r="C943" s="27"/>
      <c r="K943" s="27"/>
      <c r="M943" s="27"/>
      <c r="O943" s="27"/>
      <c r="T943" s="27"/>
      <c r="U943" s="27"/>
      <c r="V943" s="27"/>
      <c r="X943" s="27"/>
      <c r="AA943" s="27"/>
    </row>
    <row r="944" spans="1:27">
      <c r="A944" s="27"/>
      <c r="C944" s="27"/>
      <c r="K944" s="27"/>
      <c r="M944" s="27"/>
      <c r="O944" s="27"/>
      <c r="T944" s="27"/>
      <c r="U944" s="27"/>
      <c r="V944" s="27"/>
      <c r="X944" s="27"/>
      <c r="AA944" s="27"/>
    </row>
    <row r="945" spans="1:27">
      <c r="A945" s="27"/>
      <c r="C945" s="27"/>
      <c r="K945" s="27"/>
      <c r="M945" s="27"/>
      <c r="O945" s="27"/>
      <c r="T945" s="27"/>
      <c r="U945" s="27"/>
      <c r="V945" s="27"/>
      <c r="X945" s="27"/>
      <c r="AA945" s="27"/>
    </row>
    <row r="946" spans="1:27">
      <c r="A946" s="27"/>
      <c r="C946" s="27"/>
      <c r="K946" s="27"/>
      <c r="M946" s="27"/>
      <c r="O946" s="27"/>
      <c r="T946" s="27"/>
      <c r="U946" s="27"/>
      <c r="V946" s="27"/>
      <c r="X946" s="27"/>
      <c r="AA946" s="27"/>
    </row>
    <row r="947" spans="1:27">
      <c r="A947" s="27"/>
      <c r="C947" s="27"/>
      <c r="K947" s="27"/>
      <c r="M947" s="27"/>
      <c r="O947" s="27"/>
      <c r="T947" s="27"/>
      <c r="U947" s="27"/>
      <c r="V947" s="27"/>
      <c r="X947" s="27"/>
      <c r="AA947" s="27"/>
    </row>
    <row r="948" spans="1:27">
      <c r="A948" s="27"/>
      <c r="C948" s="27"/>
      <c r="K948" s="27"/>
      <c r="M948" s="27"/>
      <c r="O948" s="27"/>
      <c r="T948" s="27"/>
      <c r="U948" s="27"/>
      <c r="V948" s="27"/>
      <c r="X948" s="27"/>
      <c r="AA948" s="27"/>
    </row>
    <row r="949" spans="1:27">
      <c r="A949" s="27"/>
      <c r="C949" s="27"/>
      <c r="K949" s="27"/>
      <c r="M949" s="27"/>
      <c r="O949" s="27"/>
      <c r="T949" s="27"/>
      <c r="U949" s="27"/>
      <c r="V949" s="27"/>
      <c r="X949" s="27"/>
      <c r="AA949" s="27"/>
    </row>
    <row r="950" spans="1:27">
      <c r="A950" s="27"/>
      <c r="C950" s="27"/>
      <c r="K950" s="27"/>
      <c r="M950" s="27"/>
      <c r="O950" s="27"/>
      <c r="T950" s="27"/>
      <c r="U950" s="27"/>
      <c r="V950" s="27"/>
      <c r="X950" s="27"/>
      <c r="AA950" s="27"/>
    </row>
    <row r="951" spans="1:27">
      <c r="A951" s="27"/>
      <c r="C951" s="27"/>
      <c r="K951" s="27"/>
      <c r="M951" s="27"/>
      <c r="O951" s="27"/>
      <c r="T951" s="27"/>
      <c r="U951" s="27"/>
      <c r="V951" s="27"/>
      <c r="X951" s="27"/>
      <c r="AA951" s="27"/>
    </row>
    <row r="952" spans="1:27">
      <c r="A952" s="27"/>
      <c r="C952" s="27"/>
      <c r="K952" s="27"/>
      <c r="M952" s="27"/>
      <c r="O952" s="27"/>
      <c r="T952" s="27"/>
      <c r="U952" s="27"/>
      <c r="V952" s="27"/>
      <c r="X952" s="27"/>
      <c r="AA952" s="27"/>
    </row>
    <row r="953" spans="1:27">
      <c r="A953" s="27"/>
      <c r="C953" s="27"/>
      <c r="K953" s="27"/>
      <c r="M953" s="27"/>
      <c r="O953" s="27"/>
      <c r="T953" s="27"/>
      <c r="U953" s="27"/>
      <c r="V953" s="27"/>
      <c r="X953" s="27"/>
      <c r="AA953" s="27"/>
    </row>
    <row r="954" spans="1:27">
      <c r="A954" s="27"/>
      <c r="C954" s="27"/>
      <c r="K954" s="27"/>
      <c r="M954" s="27"/>
      <c r="O954" s="27"/>
      <c r="T954" s="27"/>
      <c r="U954" s="27"/>
      <c r="V954" s="27"/>
      <c r="X954" s="27"/>
      <c r="AA954" s="27"/>
    </row>
    <row r="955" spans="1:27">
      <c r="A955" s="27"/>
      <c r="C955" s="27"/>
      <c r="K955" s="27"/>
      <c r="M955" s="27"/>
      <c r="O955" s="27"/>
      <c r="T955" s="27"/>
      <c r="U955" s="27"/>
      <c r="V955" s="27"/>
      <c r="X955" s="27"/>
      <c r="AA955" s="27"/>
    </row>
    <row r="956" spans="1:27">
      <c r="A956" s="27"/>
      <c r="C956" s="27"/>
      <c r="K956" s="27"/>
      <c r="M956" s="27"/>
      <c r="O956" s="27"/>
      <c r="T956" s="27"/>
      <c r="U956" s="27"/>
      <c r="V956" s="27"/>
      <c r="X956" s="27"/>
      <c r="AA956" s="27"/>
    </row>
    <row r="957" spans="1:27">
      <c r="A957" s="27"/>
      <c r="C957" s="27"/>
      <c r="K957" s="27"/>
      <c r="M957" s="27"/>
      <c r="O957" s="27"/>
      <c r="T957" s="27"/>
      <c r="U957" s="27"/>
      <c r="V957" s="27"/>
      <c r="X957" s="27"/>
      <c r="AA957" s="27"/>
    </row>
    <row r="958" spans="1:27">
      <c r="A958" s="27"/>
      <c r="C958" s="27"/>
      <c r="K958" s="27"/>
      <c r="M958" s="27"/>
      <c r="O958" s="27"/>
      <c r="T958" s="27"/>
      <c r="U958" s="27"/>
      <c r="V958" s="27"/>
      <c r="X958" s="27"/>
      <c r="AA958" s="27"/>
    </row>
    <row r="959" spans="1:27">
      <c r="A959" s="27"/>
      <c r="C959" s="27"/>
      <c r="K959" s="27"/>
      <c r="M959" s="27"/>
      <c r="O959" s="27"/>
      <c r="T959" s="27"/>
      <c r="U959" s="27"/>
      <c r="V959" s="27"/>
      <c r="X959" s="27"/>
      <c r="AA959" s="27"/>
    </row>
    <row r="960" spans="1:27">
      <c r="A960" s="27"/>
      <c r="C960" s="27"/>
      <c r="K960" s="27"/>
      <c r="M960" s="27"/>
      <c r="O960" s="27"/>
      <c r="T960" s="27"/>
      <c r="U960" s="27"/>
      <c r="V960" s="27"/>
      <c r="X960" s="27"/>
      <c r="AA960" s="27"/>
    </row>
    <row r="961" spans="1:27">
      <c r="A961" s="27"/>
      <c r="C961" s="27"/>
      <c r="K961" s="27"/>
      <c r="M961" s="27"/>
      <c r="O961" s="27"/>
      <c r="T961" s="27"/>
      <c r="U961" s="27"/>
      <c r="V961" s="27"/>
      <c r="X961" s="27"/>
      <c r="AA961" s="27"/>
    </row>
    <row r="962" spans="1:27">
      <c r="A962" s="27"/>
      <c r="C962" s="27"/>
      <c r="K962" s="27"/>
      <c r="M962" s="27"/>
      <c r="O962" s="27"/>
      <c r="T962" s="27"/>
      <c r="U962" s="27"/>
      <c r="V962" s="27"/>
      <c r="X962" s="27"/>
      <c r="AA962" s="27"/>
    </row>
    <row r="963" spans="1:27">
      <c r="A963" s="27"/>
      <c r="C963" s="27"/>
      <c r="K963" s="27"/>
      <c r="M963" s="27"/>
      <c r="O963" s="27"/>
      <c r="T963" s="27"/>
      <c r="U963" s="27"/>
      <c r="V963" s="27"/>
      <c r="X963" s="27"/>
      <c r="AA963" s="27"/>
    </row>
    <row r="964" spans="1:27">
      <c r="A964" s="27"/>
      <c r="C964" s="27"/>
      <c r="K964" s="27"/>
      <c r="M964" s="27"/>
      <c r="O964" s="27"/>
      <c r="T964" s="27"/>
      <c r="U964" s="27"/>
      <c r="V964" s="27"/>
      <c r="X964" s="27"/>
      <c r="AA964" s="27"/>
    </row>
    <row r="965" spans="1:27">
      <c r="A965" s="27"/>
      <c r="C965" s="27"/>
      <c r="K965" s="27"/>
      <c r="M965" s="27"/>
      <c r="O965" s="27"/>
      <c r="T965" s="27"/>
      <c r="U965" s="27"/>
      <c r="V965" s="27"/>
      <c r="X965" s="27"/>
      <c r="AA965" s="27"/>
    </row>
    <row r="966" spans="1:27">
      <c r="A966" s="27"/>
      <c r="C966" s="27"/>
      <c r="K966" s="27"/>
      <c r="M966" s="27"/>
      <c r="O966" s="27"/>
      <c r="T966" s="27"/>
      <c r="U966" s="27"/>
      <c r="V966" s="27"/>
      <c r="X966" s="27"/>
      <c r="AA966" s="27"/>
    </row>
    <row r="967" spans="1:27">
      <c r="A967" s="27"/>
      <c r="C967" s="27"/>
      <c r="K967" s="27"/>
      <c r="M967" s="27"/>
      <c r="O967" s="27"/>
      <c r="T967" s="27"/>
      <c r="U967" s="27"/>
      <c r="V967" s="27"/>
      <c r="X967" s="27"/>
      <c r="AA967" s="27"/>
    </row>
    <row r="968" spans="1:27">
      <c r="A968" s="27"/>
      <c r="C968" s="27"/>
      <c r="K968" s="27"/>
      <c r="M968" s="27"/>
      <c r="O968" s="27"/>
      <c r="T968" s="27"/>
      <c r="U968" s="27"/>
      <c r="V968" s="27"/>
      <c r="X968" s="27"/>
      <c r="AA968" s="27"/>
    </row>
    <row r="969" spans="1:27">
      <c r="A969" s="27"/>
      <c r="C969" s="27"/>
      <c r="K969" s="27"/>
      <c r="M969" s="27"/>
      <c r="O969" s="27"/>
      <c r="T969" s="27"/>
      <c r="U969" s="27"/>
      <c r="V969" s="27"/>
      <c r="X969" s="27"/>
      <c r="AA969" s="27"/>
    </row>
    <row r="970" spans="1:27">
      <c r="A970" s="27"/>
      <c r="C970" s="27"/>
      <c r="K970" s="27"/>
      <c r="M970" s="27"/>
      <c r="O970" s="27"/>
      <c r="T970" s="27"/>
      <c r="U970" s="27"/>
      <c r="V970" s="27"/>
      <c r="X970" s="27"/>
      <c r="AA970" s="27"/>
    </row>
    <row r="971" spans="1:27">
      <c r="A971" s="27"/>
      <c r="C971" s="27"/>
      <c r="K971" s="27"/>
      <c r="M971" s="27"/>
      <c r="O971" s="27"/>
      <c r="T971" s="27"/>
      <c r="U971" s="27"/>
      <c r="V971" s="27"/>
      <c r="X971" s="27"/>
      <c r="AA971" s="27"/>
    </row>
    <row r="972" spans="1:27">
      <c r="A972" s="27"/>
      <c r="C972" s="27"/>
      <c r="K972" s="27"/>
      <c r="M972" s="27"/>
      <c r="O972" s="27"/>
      <c r="T972" s="27"/>
      <c r="U972" s="27"/>
      <c r="V972" s="27"/>
      <c r="X972" s="27"/>
      <c r="AA972" s="27"/>
    </row>
    <row r="973" spans="1:27">
      <c r="A973" s="27"/>
      <c r="C973" s="27"/>
      <c r="K973" s="27"/>
      <c r="M973" s="27"/>
      <c r="O973" s="27"/>
      <c r="T973" s="27"/>
      <c r="U973" s="27"/>
      <c r="V973" s="27"/>
      <c r="X973" s="27"/>
      <c r="AA973" s="27"/>
    </row>
    <row r="974" spans="1:27">
      <c r="A974" s="27"/>
      <c r="C974" s="27"/>
      <c r="K974" s="27"/>
      <c r="M974" s="27"/>
      <c r="O974" s="27"/>
      <c r="T974" s="27"/>
      <c r="U974" s="27"/>
      <c r="V974" s="27"/>
      <c r="X974" s="27"/>
      <c r="AA974" s="27"/>
    </row>
    <row r="975" spans="1:27">
      <c r="A975" s="27"/>
      <c r="C975" s="27"/>
      <c r="K975" s="27"/>
      <c r="M975" s="27"/>
      <c r="O975" s="27"/>
      <c r="T975" s="27"/>
      <c r="U975" s="27"/>
      <c r="V975" s="27"/>
      <c r="X975" s="27"/>
      <c r="AA975" s="27"/>
    </row>
    <row r="976" spans="1:27">
      <c r="A976" s="27"/>
      <c r="C976" s="27"/>
      <c r="K976" s="27"/>
      <c r="M976" s="27"/>
      <c r="O976" s="27"/>
      <c r="T976" s="27"/>
      <c r="U976" s="27"/>
      <c r="V976" s="27"/>
      <c r="X976" s="27"/>
      <c r="AA976" s="27"/>
    </row>
    <row r="977" spans="1:27">
      <c r="A977" s="27"/>
      <c r="C977" s="27"/>
      <c r="K977" s="27"/>
      <c r="M977" s="27"/>
      <c r="O977" s="27"/>
      <c r="T977" s="27"/>
      <c r="U977" s="27"/>
      <c r="V977" s="27"/>
      <c r="X977" s="27"/>
      <c r="AA977" s="27"/>
    </row>
    <row r="978" spans="1:27">
      <c r="A978" s="27"/>
      <c r="C978" s="27"/>
      <c r="K978" s="27"/>
      <c r="M978" s="27"/>
      <c r="O978" s="27"/>
      <c r="T978" s="27"/>
      <c r="U978" s="27"/>
      <c r="V978" s="27"/>
      <c r="X978" s="27"/>
      <c r="AA978" s="27"/>
    </row>
    <row r="979" spans="1:27">
      <c r="A979" s="27"/>
      <c r="C979" s="27"/>
      <c r="K979" s="27"/>
      <c r="M979" s="27"/>
      <c r="O979" s="27"/>
      <c r="T979" s="27"/>
      <c r="U979" s="27"/>
      <c r="V979" s="27"/>
      <c r="X979" s="27"/>
      <c r="AA979" s="27"/>
    </row>
    <row r="980" spans="1:27">
      <c r="A980" s="27"/>
      <c r="C980" s="27"/>
      <c r="K980" s="27"/>
      <c r="M980" s="27"/>
      <c r="O980" s="27"/>
      <c r="T980" s="27"/>
      <c r="U980" s="27"/>
      <c r="V980" s="27"/>
      <c r="X980" s="27"/>
      <c r="AA980" s="27"/>
    </row>
    <row r="981" spans="1:27">
      <c r="A981" s="27"/>
      <c r="C981" s="27"/>
      <c r="K981" s="27"/>
      <c r="M981" s="27"/>
      <c r="O981" s="27"/>
      <c r="T981" s="27"/>
      <c r="U981" s="27"/>
      <c r="V981" s="27"/>
      <c r="X981" s="27"/>
      <c r="AA981" s="27"/>
    </row>
    <row r="982" spans="1:27">
      <c r="A982" s="27"/>
      <c r="C982" s="27"/>
      <c r="K982" s="27"/>
      <c r="M982" s="27"/>
      <c r="O982" s="27"/>
      <c r="T982" s="27"/>
      <c r="U982" s="27"/>
      <c r="V982" s="27"/>
      <c r="X982" s="27"/>
      <c r="AA982" s="27"/>
    </row>
    <row r="983" spans="1:27">
      <c r="A983" s="27"/>
      <c r="C983" s="27"/>
      <c r="K983" s="27"/>
      <c r="M983" s="27"/>
      <c r="O983" s="27"/>
      <c r="T983" s="27"/>
      <c r="U983" s="27"/>
      <c r="V983" s="27"/>
      <c r="X983" s="27"/>
      <c r="AA983" s="27"/>
    </row>
    <row r="984" spans="1:27">
      <c r="A984" s="27"/>
      <c r="C984" s="27"/>
      <c r="K984" s="27"/>
      <c r="M984" s="27"/>
      <c r="O984" s="27"/>
      <c r="T984" s="27"/>
      <c r="U984" s="27"/>
      <c r="V984" s="27"/>
      <c r="X984" s="27"/>
      <c r="AA984" s="27"/>
    </row>
    <row r="985" spans="1:27">
      <c r="A985" s="27"/>
      <c r="C985" s="27"/>
      <c r="K985" s="27"/>
      <c r="M985" s="27"/>
      <c r="O985" s="27"/>
      <c r="T985" s="27"/>
      <c r="U985" s="27"/>
      <c r="V985" s="27"/>
      <c r="X985" s="27"/>
      <c r="AA985" s="27"/>
    </row>
    <row r="986" spans="1:27">
      <c r="A986" s="27"/>
      <c r="C986" s="27"/>
      <c r="K986" s="27"/>
      <c r="M986" s="27"/>
      <c r="O986" s="27"/>
      <c r="T986" s="27"/>
      <c r="U986" s="27"/>
      <c r="V986" s="27"/>
      <c r="X986" s="27"/>
      <c r="AA986" s="27"/>
    </row>
    <row r="987" spans="1:27">
      <c r="A987" s="27"/>
      <c r="C987" s="27"/>
      <c r="K987" s="27"/>
      <c r="M987" s="27"/>
      <c r="O987" s="27"/>
      <c r="T987" s="27"/>
      <c r="U987" s="27"/>
      <c r="V987" s="27"/>
      <c r="X987" s="27"/>
      <c r="AA987" s="27"/>
    </row>
    <row r="988" spans="1:27">
      <c r="A988" s="27"/>
      <c r="C988" s="27"/>
      <c r="K988" s="27"/>
      <c r="M988" s="27"/>
      <c r="O988" s="27"/>
      <c r="T988" s="27"/>
      <c r="U988" s="27"/>
      <c r="V988" s="27"/>
      <c r="X988" s="27"/>
      <c r="AA988" s="27"/>
    </row>
    <row r="989" spans="1:27">
      <c r="A989" s="27"/>
      <c r="C989" s="27"/>
      <c r="K989" s="27"/>
      <c r="M989" s="27"/>
      <c r="O989" s="27"/>
      <c r="T989" s="27"/>
      <c r="U989" s="27"/>
      <c r="V989" s="27"/>
      <c r="X989" s="27"/>
      <c r="AA989" s="27"/>
    </row>
    <row r="990" spans="1:27">
      <c r="A990" s="27"/>
      <c r="C990" s="27"/>
      <c r="K990" s="27"/>
      <c r="M990" s="27"/>
      <c r="O990" s="27"/>
      <c r="T990" s="27"/>
      <c r="U990" s="27"/>
      <c r="V990" s="27"/>
      <c r="X990" s="27"/>
      <c r="AA990" s="27"/>
    </row>
    <row r="991" spans="1:27">
      <c r="A991" s="27"/>
      <c r="C991" s="27"/>
      <c r="K991" s="27"/>
      <c r="M991" s="27"/>
      <c r="O991" s="27"/>
      <c r="T991" s="27"/>
      <c r="U991" s="27"/>
      <c r="V991" s="27"/>
      <c r="X991" s="27"/>
      <c r="AA991" s="27"/>
    </row>
    <row r="992" spans="1:27">
      <c r="A992" s="27"/>
      <c r="C992" s="27"/>
      <c r="K992" s="27"/>
      <c r="M992" s="27"/>
      <c r="O992" s="27"/>
      <c r="T992" s="27"/>
      <c r="U992" s="27"/>
      <c r="V992" s="27"/>
      <c r="X992" s="27"/>
      <c r="AA992" s="27"/>
    </row>
    <row r="993" spans="1:27">
      <c r="A993" s="27"/>
      <c r="C993" s="27"/>
      <c r="K993" s="27"/>
      <c r="M993" s="27"/>
      <c r="O993" s="27"/>
      <c r="T993" s="27"/>
      <c r="U993" s="27"/>
      <c r="V993" s="27"/>
      <c r="X993" s="27"/>
      <c r="AA993" s="27"/>
    </row>
    <row r="994" spans="1:27">
      <c r="A994" s="27"/>
      <c r="C994" s="27"/>
      <c r="K994" s="27"/>
      <c r="M994" s="27"/>
      <c r="O994" s="27"/>
      <c r="T994" s="27"/>
      <c r="U994" s="27"/>
      <c r="V994" s="27"/>
      <c r="X994" s="27"/>
      <c r="AA994" s="27"/>
    </row>
    <row r="995" spans="1:27">
      <c r="A995" s="27"/>
      <c r="C995" s="27"/>
      <c r="K995" s="27"/>
      <c r="M995" s="27"/>
      <c r="O995" s="27"/>
      <c r="T995" s="27"/>
      <c r="U995" s="27"/>
      <c r="V995" s="27"/>
      <c r="X995" s="27"/>
      <c r="AA995" s="27"/>
    </row>
    <row r="996" spans="1:27">
      <c r="A996" s="27"/>
      <c r="C996" s="27"/>
      <c r="K996" s="27"/>
      <c r="M996" s="27"/>
      <c r="O996" s="27"/>
      <c r="T996" s="27"/>
      <c r="U996" s="27"/>
      <c r="V996" s="27"/>
      <c r="X996" s="27"/>
      <c r="AA996" s="27"/>
    </row>
    <row r="997" spans="1:27">
      <c r="A997" s="27"/>
      <c r="C997" s="27"/>
      <c r="K997" s="27"/>
      <c r="M997" s="27"/>
      <c r="O997" s="27"/>
      <c r="T997" s="27"/>
      <c r="U997" s="27"/>
      <c r="V997" s="27"/>
      <c r="X997" s="27"/>
      <c r="AA997" s="27"/>
    </row>
    <row r="998" spans="1:27">
      <c r="A998" s="27"/>
      <c r="C998" s="27"/>
      <c r="K998" s="27"/>
      <c r="M998" s="27"/>
      <c r="O998" s="27"/>
      <c r="T998" s="27"/>
      <c r="U998" s="27"/>
      <c r="V998" s="27"/>
      <c r="X998" s="27"/>
      <c r="AA998" s="27"/>
    </row>
    <row r="999" spans="1:27">
      <c r="A999" s="27"/>
      <c r="C999" s="27"/>
      <c r="K999" s="27"/>
      <c r="M999" s="27"/>
      <c r="O999" s="27"/>
      <c r="T999" s="27"/>
      <c r="U999" s="27"/>
      <c r="V999" s="27"/>
      <c r="X999" s="27"/>
      <c r="AA999" s="27"/>
    </row>
    <row r="1000" spans="1:27">
      <c r="A1000" s="27"/>
      <c r="C1000" s="27"/>
      <c r="K1000" s="27"/>
      <c r="M1000" s="27"/>
      <c r="O1000" s="27"/>
      <c r="T1000" s="27"/>
      <c r="U1000" s="27"/>
      <c r="V1000" s="27"/>
      <c r="X1000" s="27"/>
      <c r="AA1000" s="27"/>
    </row>
    <row r="1001" spans="1:27">
      <c r="A1001" s="27"/>
      <c r="C1001" s="27"/>
      <c r="K1001" s="27"/>
      <c r="M1001" s="27"/>
      <c r="O1001" s="27"/>
      <c r="T1001" s="27"/>
      <c r="U1001" s="27"/>
      <c r="V1001" s="27"/>
      <c r="X1001" s="27"/>
      <c r="AA1001" s="27"/>
    </row>
    <row r="1002" spans="1:27">
      <c r="A1002" s="27"/>
      <c r="C1002" s="27"/>
      <c r="K1002" s="27"/>
      <c r="M1002" s="27"/>
      <c r="O1002" s="27"/>
      <c r="T1002" s="27"/>
      <c r="U1002" s="27"/>
      <c r="V1002" s="27"/>
      <c r="X1002" s="27"/>
      <c r="AA1002" s="27"/>
    </row>
    <row r="1003" spans="1:27">
      <c r="A1003" s="27"/>
      <c r="C1003" s="27"/>
      <c r="K1003" s="27"/>
      <c r="M1003" s="27"/>
      <c r="O1003" s="27"/>
      <c r="T1003" s="27"/>
      <c r="U1003" s="27"/>
      <c r="V1003" s="27"/>
      <c r="X1003" s="27"/>
      <c r="AA1003" s="27"/>
    </row>
    <row r="1004" spans="1:27">
      <c r="A1004" s="27"/>
      <c r="C1004" s="27"/>
      <c r="K1004" s="27"/>
      <c r="M1004" s="27"/>
      <c r="O1004" s="27"/>
      <c r="T1004" s="27"/>
      <c r="U1004" s="27"/>
      <c r="V1004" s="27"/>
      <c r="X1004" s="27"/>
      <c r="AA1004" s="27"/>
    </row>
    <row r="1005" spans="1:27">
      <c r="A1005" s="27"/>
      <c r="C1005" s="27"/>
      <c r="K1005" s="27"/>
      <c r="M1005" s="27"/>
      <c r="O1005" s="27"/>
      <c r="T1005" s="27"/>
      <c r="U1005" s="27"/>
      <c r="V1005" s="27"/>
      <c r="X1005" s="27"/>
      <c r="AA1005" s="27"/>
    </row>
    <row r="1006" spans="1:27">
      <c r="A1006" s="27"/>
      <c r="C1006" s="27"/>
      <c r="K1006" s="27"/>
      <c r="M1006" s="27"/>
      <c r="O1006" s="27"/>
      <c r="T1006" s="27"/>
      <c r="U1006" s="27"/>
      <c r="V1006" s="27"/>
      <c r="X1006" s="27"/>
      <c r="AA1006" s="27"/>
    </row>
    <row r="1007" spans="1:27">
      <c r="A1007" s="27"/>
      <c r="C1007" s="27"/>
      <c r="K1007" s="27"/>
      <c r="M1007" s="27"/>
      <c r="O1007" s="27"/>
      <c r="T1007" s="27"/>
      <c r="U1007" s="27"/>
      <c r="V1007" s="27"/>
      <c r="X1007" s="27"/>
      <c r="AA1007" s="27"/>
    </row>
    <row r="1008" spans="1:27">
      <c r="A1008" s="27"/>
      <c r="C1008" s="27"/>
      <c r="K1008" s="27"/>
      <c r="M1008" s="27"/>
      <c r="O1008" s="27"/>
      <c r="T1008" s="27"/>
      <c r="U1008" s="27"/>
      <c r="V1008" s="27"/>
      <c r="X1008" s="27"/>
      <c r="AA1008" s="27"/>
    </row>
    <row r="1009" spans="1:27">
      <c r="A1009" s="27"/>
      <c r="C1009" s="27"/>
      <c r="K1009" s="27"/>
      <c r="M1009" s="27"/>
      <c r="O1009" s="27"/>
      <c r="T1009" s="27"/>
      <c r="U1009" s="27"/>
      <c r="V1009" s="27"/>
      <c r="X1009" s="27"/>
      <c r="AA1009" s="27"/>
    </row>
    <row r="1010" spans="1:27">
      <c r="A1010" s="27"/>
      <c r="C1010" s="27"/>
      <c r="K1010" s="27"/>
      <c r="M1010" s="27"/>
      <c r="O1010" s="27"/>
      <c r="T1010" s="27"/>
      <c r="U1010" s="27"/>
      <c r="V1010" s="27"/>
      <c r="X1010" s="27"/>
      <c r="AA1010" s="27"/>
    </row>
    <row r="1011" spans="1:27">
      <c r="A1011" s="27"/>
      <c r="C1011" s="27"/>
      <c r="K1011" s="27"/>
      <c r="M1011" s="27"/>
      <c r="O1011" s="27"/>
      <c r="T1011" s="27"/>
      <c r="U1011" s="27"/>
      <c r="V1011" s="27"/>
      <c r="X1011" s="27"/>
      <c r="AA1011" s="27"/>
    </row>
    <row r="1012" spans="1:27">
      <c r="A1012" s="27"/>
      <c r="C1012" s="27"/>
      <c r="K1012" s="27"/>
      <c r="M1012" s="27"/>
      <c r="O1012" s="27"/>
      <c r="T1012" s="27"/>
      <c r="U1012" s="27"/>
      <c r="V1012" s="27"/>
      <c r="X1012" s="27"/>
      <c r="AA1012" s="27"/>
    </row>
    <row r="1013" spans="1:27">
      <c r="A1013" s="27"/>
      <c r="C1013" s="27"/>
      <c r="K1013" s="27"/>
      <c r="M1013" s="27"/>
      <c r="O1013" s="27"/>
      <c r="T1013" s="27"/>
      <c r="U1013" s="27"/>
      <c r="V1013" s="27"/>
      <c r="X1013" s="27"/>
      <c r="AA1013" s="27"/>
    </row>
    <row r="1014" spans="1:27">
      <c r="A1014" s="27"/>
      <c r="C1014" s="27"/>
      <c r="K1014" s="27"/>
      <c r="M1014" s="27"/>
      <c r="O1014" s="27"/>
      <c r="T1014" s="27"/>
      <c r="U1014" s="27"/>
      <c r="V1014" s="27"/>
      <c r="X1014" s="27"/>
      <c r="AA1014" s="27"/>
    </row>
    <row r="1015" spans="1:27">
      <c r="A1015" s="27"/>
      <c r="C1015" s="27"/>
      <c r="K1015" s="27"/>
      <c r="M1015" s="27"/>
      <c r="O1015" s="27"/>
      <c r="T1015" s="27"/>
      <c r="U1015" s="27"/>
      <c r="V1015" s="27"/>
      <c r="X1015" s="27"/>
      <c r="AA1015" s="27"/>
    </row>
    <row r="1016" spans="1:27">
      <c r="A1016" s="27"/>
      <c r="C1016" s="27"/>
      <c r="K1016" s="27"/>
      <c r="M1016" s="27"/>
      <c r="O1016" s="27"/>
      <c r="T1016" s="27"/>
      <c r="U1016" s="27"/>
      <c r="V1016" s="27"/>
      <c r="X1016" s="27"/>
      <c r="AA1016" s="27"/>
    </row>
    <row r="1017" spans="1:27">
      <c r="A1017" s="27"/>
      <c r="C1017" s="27"/>
      <c r="K1017" s="27"/>
      <c r="M1017" s="27"/>
      <c r="O1017" s="27"/>
      <c r="T1017" s="27"/>
      <c r="U1017" s="27"/>
      <c r="V1017" s="27"/>
      <c r="X1017" s="27"/>
      <c r="AA1017" s="27"/>
    </row>
    <row r="1018" spans="1:27">
      <c r="A1018" s="27"/>
      <c r="C1018" s="27"/>
      <c r="K1018" s="27"/>
      <c r="M1018" s="27"/>
      <c r="O1018" s="27"/>
      <c r="T1018" s="27"/>
      <c r="U1018" s="27"/>
      <c r="V1018" s="27"/>
      <c r="X1018" s="27"/>
      <c r="AA1018" s="27"/>
    </row>
    <row r="1019" spans="1:27">
      <c r="A1019" s="27"/>
      <c r="C1019" s="27"/>
      <c r="K1019" s="27"/>
      <c r="M1019" s="27"/>
      <c r="O1019" s="27"/>
      <c r="T1019" s="27"/>
      <c r="U1019" s="27"/>
      <c r="V1019" s="27"/>
      <c r="X1019" s="27"/>
      <c r="AA1019" s="27"/>
    </row>
    <row r="1020" spans="1:27">
      <c r="A1020" s="27"/>
      <c r="C1020" s="27"/>
      <c r="K1020" s="27"/>
      <c r="M1020" s="27"/>
      <c r="O1020" s="27"/>
      <c r="T1020" s="27"/>
      <c r="U1020" s="27"/>
      <c r="V1020" s="27"/>
      <c r="X1020" s="27"/>
      <c r="AA1020" s="27"/>
    </row>
    <row r="1021" spans="1:27">
      <c r="A1021" s="27"/>
      <c r="C1021" s="27"/>
      <c r="K1021" s="27"/>
      <c r="M1021" s="27"/>
      <c r="O1021" s="27"/>
      <c r="T1021" s="27"/>
      <c r="U1021" s="27"/>
      <c r="V1021" s="27"/>
      <c r="X1021" s="27"/>
      <c r="AA1021" s="27"/>
    </row>
    <row r="1022" spans="1:27">
      <c r="A1022" s="27"/>
      <c r="C1022" s="27"/>
      <c r="K1022" s="27"/>
      <c r="M1022" s="27"/>
      <c r="O1022" s="27"/>
      <c r="T1022" s="27"/>
      <c r="U1022" s="27"/>
      <c r="V1022" s="27"/>
      <c r="X1022" s="27"/>
      <c r="AA1022" s="27"/>
    </row>
    <row r="1023" spans="1:27">
      <c r="A1023" s="27"/>
      <c r="C1023" s="27"/>
      <c r="K1023" s="27"/>
      <c r="M1023" s="27"/>
      <c r="O1023" s="27"/>
      <c r="T1023" s="27"/>
      <c r="U1023" s="27"/>
      <c r="V1023" s="27"/>
      <c r="X1023" s="27"/>
      <c r="AA1023" s="27"/>
    </row>
    <row r="1024" spans="1:27">
      <c r="A1024" s="27"/>
      <c r="C1024" s="27"/>
      <c r="K1024" s="27"/>
      <c r="M1024" s="27"/>
      <c r="O1024" s="27"/>
      <c r="T1024" s="27"/>
      <c r="U1024" s="27"/>
      <c r="V1024" s="27"/>
      <c r="X1024" s="27"/>
      <c r="AA1024" s="27"/>
    </row>
    <row r="1025" spans="1:27">
      <c r="A1025" s="27"/>
      <c r="C1025" s="27"/>
      <c r="K1025" s="27"/>
      <c r="M1025" s="27"/>
      <c r="O1025" s="27"/>
      <c r="T1025" s="27"/>
      <c r="U1025" s="27"/>
      <c r="V1025" s="27"/>
      <c r="X1025" s="27"/>
      <c r="AA1025" s="27"/>
    </row>
    <row r="1026" spans="1:27">
      <c r="A1026" s="27"/>
      <c r="C1026" s="27"/>
      <c r="K1026" s="27"/>
      <c r="M1026" s="27"/>
      <c r="O1026" s="27"/>
      <c r="T1026" s="27"/>
      <c r="U1026" s="27"/>
      <c r="V1026" s="27"/>
      <c r="X1026" s="27"/>
      <c r="AA1026" s="27"/>
    </row>
    <row r="1027" spans="1:27">
      <c r="A1027" s="27"/>
      <c r="C1027" s="27"/>
      <c r="K1027" s="27"/>
      <c r="M1027" s="27"/>
      <c r="O1027" s="27"/>
      <c r="T1027" s="27"/>
      <c r="U1027" s="27"/>
      <c r="V1027" s="27"/>
      <c r="X1027" s="27"/>
      <c r="AA1027" s="27"/>
    </row>
    <row r="1028" spans="1:27">
      <c r="A1028" s="27"/>
      <c r="C1028" s="27"/>
      <c r="K1028" s="27"/>
      <c r="M1028" s="27"/>
      <c r="O1028" s="27"/>
      <c r="T1028" s="27"/>
      <c r="U1028" s="27"/>
      <c r="V1028" s="27"/>
      <c r="X1028" s="27"/>
      <c r="AA1028" s="27"/>
    </row>
    <row r="1029" spans="1:27">
      <c r="A1029" s="27"/>
      <c r="C1029" s="27"/>
      <c r="K1029" s="27"/>
      <c r="M1029" s="27"/>
      <c r="O1029" s="27"/>
      <c r="T1029" s="27"/>
      <c r="U1029" s="27"/>
      <c r="V1029" s="27"/>
      <c r="X1029" s="27"/>
      <c r="AA1029" s="27"/>
    </row>
    <row r="1030" spans="1:27">
      <c r="A1030" s="27"/>
      <c r="C1030" s="27"/>
      <c r="K1030" s="27"/>
      <c r="M1030" s="27"/>
      <c r="O1030" s="27"/>
      <c r="T1030" s="27"/>
      <c r="U1030" s="27"/>
      <c r="V1030" s="27"/>
      <c r="X1030" s="27"/>
      <c r="AA1030" s="27"/>
    </row>
    <row r="1031" spans="1:27">
      <c r="A1031" s="27"/>
      <c r="C1031" s="27"/>
      <c r="K1031" s="27"/>
      <c r="M1031" s="27"/>
      <c r="O1031" s="27"/>
      <c r="T1031" s="27"/>
      <c r="U1031" s="27"/>
      <c r="V1031" s="27"/>
      <c r="X1031" s="27"/>
      <c r="AA1031" s="27"/>
    </row>
    <row r="1032" spans="1:27">
      <c r="A1032" s="27"/>
      <c r="C1032" s="27"/>
      <c r="K1032" s="27"/>
      <c r="M1032" s="27"/>
      <c r="O1032" s="27"/>
      <c r="T1032" s="27"/>
      <c r="U1032" s="27"/>
      <c r="V1032" s="27"/>
      <c r="X1032" s="27"/>
      <c r="AA1032" s="27"/>
    </row>
    <row r="1033" spans="1:27">
      <c r="A1033" s="27"/>
      <c r="C1033" s="27"/>
      <c r="K1033" s="27"/>
      <c r="M1033" s="27"/>
      <c r="O1033" s="27"/>
      <c r="T1033" s="27"/>
      <c r="U1033" s="27"/>
      <c r="V1033" s="27"/>
      <c r="X1033" s="27"/>
      <c r="AA1033" s="27"/>
    </row>
    <row r="1034" spans="1:27">
      <c r="A1034" s="27"/>
      <c r="C1034" s="27"/>
      <c r="K1034" s="27"/>
      <c r="M1034" s="27"/>
      <c r="O1034" s="27"/>
      <c r="T1034" s="27"/>
      <c r="U1034" s="27"/>
      <c r="V1034" s="27"/>
      <c r="X1034" s="27"/>
      <c r="AA1034" s="27"/>
    </row>
    <row r="1035" spans="1:27">
      <c r="A1035" s="27"/>
      <c r="C1035" s="27"/>
      <c r="K1035" s="27"/>
      <c r="M1035" s="27"/>
      <c r="O1035" s="27"/>
      <c r="T1035" s="27"/>
      <c r="U1035" s="27"/>
      <c r="V1035" s="27"/>
      <c r="X1035" s="27"/>
      <c r="AA1035" s="27"/>
    </row>
    <row r="1036" spans="1:27">
      <c r="A1036" s="27"/>
      <c r="C1036" s="27"/>
      <c r="K1036" s="27"/>
      <c r="M1036" s="27"/>
      <c r="O1036" s="27"/>
      <c r="T1036" s="27"/>
      <c r="U1036" s="27"/>
      <c r="V1036" s="27"/>
      <c r="X1036" s="27"/>
      <c r="AA1036" s="27"/>
    </row>
    <row r="1037" spans="1:27">
      <c r="A1037" s="27"/>
      <c r="C1037" s="27"/>
      <c r="K1037" s="27"/>
      <c r="M1037" s="27"/>
      <c r="O1037" s="27"/>
      <c r="T1037" s="27"/>
      <c r="U1037" s="27"/>
      <c r="V1037" s="27"/>
      <c r="X1037" s="27"/>
      <c r="AA1037" s="27"/>
    </row>
    <row r="1038" spans="1:27">
      <c r="A1038" s="27"/>
      <c r="C1038" s="27"/>
      <c r="K1038" s="27"/>
      <c r="M1038" s="27"/>
      <c r="O1038" s="27"/>
      <c r="T1038" s="27"/>
      <c r="U1038" s="27"/>
      <c r="V1038" s="27"/>
      <c r="X1038" s="27"/>
      <c r="AA1038" s="27"/>
    </row>
    <row r="1039" spans="1:27">
      <c r="A1039" s="27"/>
      <c r="C1039" s="27"/>
      <c r="K1039" s="27"/>
      <c r="M1039" s="27"/>
      <c r="O1039" s="27"/>
      <c r="T1039" s="27"/>
      <c r="U1039" s="27"/>
      <c r="V1039" s="27"/>
      <c r="X1039" s="27"/>
      <c r="AA1039" s="27"/>
    </row>
    <row r="1040" spans="1:27">
      <c r="A1040" s="27"/>
      <c r="C1040" s="27"/>
      <c r="K1040" s="27"/>
      <c r="M1040" s="27"/>
      <c r="O1040" s="27"/>
      <c r="T1040" s="27"/>
      <c r="U1040" s="27"/>
      <c r="V1040" s="27"/>
      <c r="X1040" s="27"/>
      <c r="AA1040" s="27"/>
    </row>
    <row r="1041" spans="1:27">
      <c r="A1041" s="27"/>
      <c r="C1041" s="27"/>
      <c r="K1041" s="27"/>
      <c r="M1041" s="27"/>
      <c r="O1041" s="27"/>
      <c r="T1041" s="27"/>
      <c r="U1041" s="27"/>
      <c r="V1041" s="27"/>
      <c r="X1041" s="27"/>
      <c r="AA1041" s="27"/>
    </row>
    <row r="1042" spans="1:27">
      <c r="A1042" s="27"/>
      <c r="C1042" s="27"/>
      <c r="K1042" s="27"/>
      <c r="M1042" s="27"/>
      <c r="O1042" s="27"/>
      <c r="T1042" s="27"/>
      <c r="U1042" s="27"/>
      <c r="V1042" s="27"/>
      <c r="X1042" s="27"/>
      <c r="AA1042" s="27"/>
    </row>
    <row r="1043" spans="1:27">
      <c r="A1043" s="27"/>
      <c r="C1043" s="27"/>
      <c r="K1043" s="27"/>
      <c r="M1043" s="27"/>
      <c r="O1043" s="27"/>
      <c r="T1043" s="27"/>
      <c r="U1043" s="27"/>
      <c r="V1043" s="27"/>
      <c r="X1043" s="27"/>
      <c r="AA1043" s="27"/>
    </row>
    <row r="1044" spans="1:27">
      <c r="A1044" s="27"/>
      <c r="C1044" s="27"/>
      <c r="K1044" s="27"/>
      <c r="M1044" s="27"/>
      <c r="O1044" s="27"/>
      <c r="T1044" s="27"/>
      <c r="U1044" s="27"/>
      <c r="V1044" s="27"/>
      <c r="X1044" s="27"/>
      <c r="AA1044" s="27"/>
    </row>
    <row r="1045" spans="1:27">
      <c r="A1045" s="27"/>
      <c r="C1045" s="27"/>
      <c r="K1045" s="27"/>
      <c r="M1045" s="27"/>
      <c r="O1045" s="27"/>
      <c r="T1045" s="27"/>
      <c r="U1045" s="27"/>
      <c r="V1045" s="27"/>
      <c r="X1045" s="27"/>
      <c r="AA1045" s="27"/>
    </row>
    <row r="1046" spans="1:27">
      <c r="A1046" s="27"/>
      <c r="C1046" s="27"/>
      <c r="K1046" s="27"/>
      <c r="M1046" s="27"/>
      <c r="O1046" s="27"/>
      <c r="T1046" s="27"/>
      <c r="U1046" s="27"/>
      <c r="V1046" s="27"/>
      <c r="X1046" s="27"/>
      <c r="AA1046" s="27"/>
    </row>
    <row r="1047" spans="1:27">
      <c r="A1047" s="27"/>
      <c r="C1047" s="27"/>
      <c r="K1047" s="27"/>
      <c r="M1047" s="27"/>
      <c r="O1047" s="27"/>
      <c r="T1047" s="27"/>
      <c r="U1047" s="27"/>
      <c r="V1047" s="27"/>
      <c r="X1047" s="27"/>
      <c r="AA1047" s="27"/>
    </row>
    <row r="1048" spans="1:27">
      <c r="A1048" s="27"/>
      <c r="C1048" s="27"/>
      <c r="K1048" s="27"/>
      <c r="M1048" s="27"/>
      <c r="O1048" s="27"/>
      <c r="T1048" s="27"/>
      <c r="U1048" s="27"/>
      <c r="V1048" s="27"/>
      <c r="X1048" s="27"/>
      <c r="AA1048" s="27"/>
    </row>
    <row r="1049" spans="1:27">
      <c r="A1049" s="27"/>
      <c r="C1049" s="27"/>
      <c r="K1049" s="27"/>
      <c r="M1049" s="27"/>
      <c r="O1049" s="27"/>
      <c r="T1049" s="27"/>
      <c r="U1049" s="27"/>
      <c r="V1049" s="27"/>
      <c r="X1049" s="27"/>
      <c r="AA1049" s="27"/>
    </row>
    <row r="1050" spans="1:27">
      <c r="A1050" s="27"/>
      <c r="C1050" s="27"/>
      <c r="K1050" s="27"/>
      <c r="M1050" s="27"/>
      <c r="O1050" s="27"/>
      <c r="T1050" s="27"/>
      <c r="U1050" s="27"/>
      <c r="V1050" s="27"/>
      <c r="X1050" s="27"/>
      <c r="AA1050" s="27"/>
    </row>
    <row r="1051" spans="1:27">
      <c r="A1051" s="27"/>
      <c r="C1051" s="27"/>
      <c r="K1051" s="27"/>
      <c r="M1051" s="27"/>
      <c r="O1051" s="27"/>
      <c r="T1051" s="27"/>
      <c r="U1051" s="27"/>
      <c r="V1051" s="27"/>
      <c r="X1051" s="27"/>
      <c r="AA1051" s="27"/>
    </row>
    <row r="1052" spans="1:27">
      <c r="A1052" s="27"/>
      <c r="C1052" s="27"/>
      <c r="K1052" s="27"/>
      <c r="M1052" s="27"/>
      <c r="O1052" s="27"/>
      <c r="T1052" s="27"/>
      <c r="U1052" s="27"/>
      <c r="V1052" s="27"/>
      <c r="X1052" s="27"/>
      <c r="AA1052" s="27"/>
    </row>
    <row r="1053" spans="1:27">
      <c r="A1053" s="27"/>
      <c r="C1053" s="27"/>
      <c r="K1053" s="27"/>
      <c r="M1053" s="27"/>
      <c r="O1053" s="27"/>
      <c r="T1053" s="27"/>
      <c r="U1053" s="27"/>
      <c r="V1053" s="27"/>
      <c r="X1053" s="27"/>
      <c r="AA1053" s="27"/>
    </row>
    <row r="1054" spans="1:27">
      <c r="A1054" s="27"/>
      <c r="C1054" s="27"/>
      <c r="K1054" s="27"/>
      <c r="M1054" s="27"/>
      <c r="O1054" s="27"/>
      <c r="T1054" s="27"/>
      <c r="U1054" s="27"/>
      <c r="V1054" s="27"/>
      <c r="X1054" s="27"/>
      <c r="AA1054" s="27"/>
    </row>
    <row r="1055" spans="1:27">
      <c r="A1055" s="27"/>
      <c r="C1055" s="27"/>
      <c r="K1055" s="27"/>
      <c r="M1055" s="27"/>
      <c r="O1055" s="27"/>
      <c r="T1055" s="27"/>
      <c r="U1055" s="27"/>
      <c r="V1055" s="27"/>
      <c r="X1055" s="27"/>
      <c r="AA1055" s="27"/>
    </row>
    <row r="1056" spans="1:27">
      <c r="A1056" s="27"/>
      <c r="C1056" s="27"/>
      <c r="K1056" s="27"/>
      <c r="M1056" s="27"/>
      <c r="O1056" s="27"/>
      <c r="T1056" s="27"/>
      <c r="U1056" s="27"/>
      <c r="V1056" s="27"/>
      <c r="X1056" s="27"/>
      <c r="AA1056" s="27"/>
    </row>
    <row r="1057" spans="1:27">
      <c r="A1057" s="27"/>
      <c r="C1057" s="27"/>
      <c r="K1057" s="27"/>
      <c r="M1057" s="27"/>
      <c r="O1057" s="27"/>
      <c r="T1057" s="27"/>
      <c r="U1057" s="27"/>
      <c r="V1057" s="27"/>
      <c r="X1057" s="27"/>
      <c r="AA1057" s="27"/>
    </row>
    <row r="1058" spans="1:27">
      <c r="A1058" s="27"/>
      <c r="C1058" s="27"/>
      <c r="K1058" s="27"/>
      <c r="M1058" s="27"/>
      <c r="O1058" s="27"/>
      <c r="T1058" s="27"/>
      <c r="U1058" s="27"/>
      <c r="V1058" s="27"/>
      <c r="X1058" s="27"/>
      <c r="AA1058" s="27"/>
    </row>
    <row r="1059" spans="1:27">
      <c r="A1059" s="27"/>
      <c r="C1059" s="27"/>
      <c r="K1059" s="27"/>
      <c r="M1059" s="27"/>
      <c r="O1059" s="27"/>
      <c r="T1059" s="27"/>
      <c r="U1059" s="27"/>
      <c r="V1059" s="27"/>
      <c r="X1059" s="27"/>
      <c r="AA1059" s="27"/>
    </row>
    <row r="1060" spans="1:27">
      <c r="A1060" s="27"/>
      <c r="C1060" s="27"/>
      <c r="K1060" s="27"/>
      <c r="M1060" s="27"/>
      <c r="O1060" s="27"/>
      <c r="T1060" s="27"/>
      <c r="U1060" s="27"/>
      <c r="V1060" s="27"/>
      <c r="X1060" s="27"/>
      <c r="AA1060" s="27"/>
    </row>
    <row r="1061" spans="1:27">
      <c r="A1061" s="27"/>
      <c r="C1061" s="27"/>
      <c r="K1061" s="27"/>
      <c r="M1061" s="27"/>
      <c r="O1061" s="27"/>
      <c r="T1061" s="27"/>
      <c r="U1061" s="27"/>
      <c r="V1061" s="27"/>
      <c r="X1061" s="27"/>
      <c r="AA1061" s="27"/>
    </row>
    <row r="1062" spans="1:27">
      <c r="A1062" s="27"/>
      <c r="C1062" s="27"/>
      <c r="K1062" s="27"/>
      <c r="M1062" s="27"/>
      <c r="O1062" s="27"/>
      <c r="T1062" s="27"/>
      <c r="U1062" s="27"/>
      <c r="V1062" s="27"/>
      <c r="X1062" s="27"/>
      <c r="AA1062" s="27"/>
    </row>
    <row r="1063" spans="1:27">
      <c r="A1063" s="27"/>
      <c r="C1063" s="27"/>
      <c r="K1063" s="27"/>
      <c r="M1063" s="27"/>
      <c r="O1063" s="27"/>
      <c r="T1063" s="27"/>
      <c r="U1063" s="27"/>
      <c r="V1063" s="27"/>
      <c r="X1063" s="27"/>
      <c r="AA1063" s="27"/>
    </row>
    <row r="1064" spans="1:27">
      <c r="A1064" s="27"/>
      <c r="C1064" s="27"/>
      <c r="K1064" s="27"/>
      <c r="M1064" s="27"/>
      <c r="O1064" s="27"/>
      <c r="T1064" s="27"/>
      <c r="U1064" s="27"/>
      <c r="V1064" s="27"/>
      <c r="X1064" s="27"/>
      <c r="AA1064" s="27"/>
    </row>
    <row r="1065" spans="1:27">
      <c r="A1065" s="27"/>
      <c r="C1065" s="27"/>
      <c r="K1065" s="27"/>
      <c r="M1065" s="27"/>
      <c r="O1065" s="27"/>
      <c r="T1065" s="27"/>
      <c r="U1065" s="27"/>
      <c r="V1065" s="27"/>
      <c r="X1065" s="27"/>
      <c r="AA1065" s="27"/>
    </row>
    <row r="1066" spans="1:27">
      <c r="A1066" s="27"/>
      <c r="C1066" s="27"/>
      <c r="K1066" s="27"/>
      <c r="M1066" s="27"/>
      <c r="O1066" s="27"/>
      <c r="T1066" s="27"/>
      <c r="U1066" s="27"/>
      <c r="V1066" s="27"/>
      <c r="X1066" s="27"/>
      <c r="AA1066" s="27"/>
    </row>
    <row r="1067" spans="1:27">
      <c r="A1067" s="27"/>
      <c r="C1067" s="27"/>
      <c r="K1067" s="27"/>
      <c r="M1067" s="27"/>
      <c r="O1067" s="27"/>
      <c r="T1067" s="27"/>
      <c r="U1067" s="27"/>
      <c r="V1067" s="27"/>
      <c r="X1067" s="27"/>
      <c r="AA1067" s="27"/>
    </row>
    <row r="1068" spans="1:27">
      <c r="A1068" s="27"/>
      <c r="C1068" s="27"/>
      <c r="K1068" s="27"/>
      <c r="M1068" s="27"/>
      <c r="O1068" s="27"/>
      <c r="T1068" s="27"/>
      <c r="U1068" s="27"/>
      <c r="V1068" s="27"/>
      <c r="X1068" s="27"/>
      <c r="AA1068" s="27"/>
    </row>
    <row r="1069" spans="1:27">
      <c r="A1069" s="27"/>
      <c r="C1069" s="27"/>
      <c r="K1069" s="27"/>
      <c r="M1069" s="27"/>
      <c r="O1069" s="27"/>
      <c r="T1069" s="27"/>
      <c r="U1069" s="27"/>
      <c r="V1069" s="27"/>
      <c r="X1069" s="27"/>
      <c r="AA1069" s="27"/>
    </row>
    <row r="1070" spans="1:27">
      <c r="A1070" s="27"/>
      <c r="C1070" s="27"/>
      <c r="K1070" s="27"/>
      <c r="M1070" s="27"/>
      <c r="O1070" s="27"/>
      <c r="T1070" s="27"/>
      <c r="U1070" s="27"/>
      <c r="V1070" s="27"/>
      <c r="X1070" s="27"/>
      <c r="AA1070" s="27"/>
    </row>
    <row r="1071" spans="1:27">
      <c r="A1071" s="27"/>
      <c r="C1071" s="27"/>
      <c r="K1071" s="27"/>
      <c r="M1071" s="27"/>
      <c r="O1071" s="27"/>
      <c r="T1071" s="27"/>
      <c r="U1071" s="27"/>
      <c r="V1071" s="27"/>
      <c r="X1071" s="27"/>
      <c r="AA1071" s="27"/>
    </row>
    <row r="1072" spans="1:27">
      <c r="A1072" s="27"/>
      <c r="C1072" s="27"/>
      <c r="K1072" s="27"/>
      <c r="M1072" s="27"/>
      <c r="O1072" s="27"/>
      <c r="T1072" s="27"/>
      <c r="U1072" s="27"/>
      <c r="V1072" s="27"/>
      <c r="X1072" s="27"/>
      <c r="AA1072" s="27"/>
    </row>
    <row r="1073" spans="1:27">
      <c r="A1073" s="27"/>
      <c r="C1073" s="27"/>
      <c r="K1073" s="27"/>
      <c r="M1073" s="27"/>
      <c r="O1073" s="27"/>
      <c r="T1073" s="27"/>
      <c r="U1073" s="27"/>
      <c r="V1073" s="27"/>
      <c r="X1073" s="27"/>
      <c r="AA1073" s="27"/>
    </row>
    <row r="1074" spans="1:27">
      <c r="A1074" s="27"/>
      <c r="C1074" s="27"/>
      <c r="K1074" s="27"/>
      <c r="M1074" s="27"/>
      <c r="O1074" s="27"/>
      <c r="T1074" s="27"/>
      <c r="U1074" s="27"/>
      <c r="V1074" s="27"/>
      <c r="X1074" s="27"/>
      <c r="AA1074" s="27"/>
    </row>
    <row r="1075" spans="1:27">
      <c r="A1075" s="27"/>
      <c r="C1075" s="27"/>
      <c r="K1075" s="27"/>
      <c r="M1075" s="27"/>
      <c r="O1075" s="27"/>
      <c r="T1075" s="27"/>
      <c r="U1075" s="27"/>
      <c r="V1075" s="27"/>
      <c r="X1075" s="27"/>
      <c r="AA1075" s="27"/>
    </row>
    <row r="1076" spans="1:27">
      <c r="A1076" s="27"/>
      <c r="C1076" s="27"/>
      <c r="K1076" s="27"/>
      <c r="M1076" s="27"/>
      <c r="O1076" s="27"/>
      <c r="T1076" s="27"/>
      <c r="U1076" s="27"/>
      <c r="V1076" s="27"/>
      <c r="X1076" s="27"/>
      <c r="AA1076" s="27"/>
    </row>
    <row r="1077" spans="1:27">
      <c r="A1077" s="27"/>
      <c r="C1077" s="27"/>
      <c r="K1077" s="27"/>
      <c r="M1077" s="27"/>
      <c r="O1077" s="27"/>
      <c r="T1077" s="27"/>
      <c r="U1077" s="27"/>
      <c r="V1077" s="27"/>
      <c r="X1077" s="27"/>
      <c r="AA1077" s="27"/>
    </row>
    <row r="1078" spans="1:27">
      <c r="A1078" s="27"/>
      <c r="C1078" s="27"/>
      <c r="K1078" s="27"/>
      <c r="M1078" s="27"/>
      <c r="O1078" s="27"/>
      <c r="T1078" s="27"/>
      <c r="U1078" s="27"/>
      <c r="V1078" s="27"/>
      <c r="X1078" s="27"/>
      <c r="AA1078" s="27"/>
    </row>
    <row r="1079" spans="1:27">
      <c r="A1079" s="27"/>
      <c r="C1079" s="27"/>
      <c r="K1079" s="27"/>
      <c r="M1079" s="27"/>
      <c r="O1079" s="27"/>
      <c r="T1079" s="27"/>
      <c r="U1079" s="27"/>
      <c r="V1079" s="27"/>
      <c r="X1079" s="27"/>
      <c r="AA1079" s="27"/>
    </row>
    <row r="1080" spans="1:27">
      <c r="A1080" s="27"/>
      <c r="C1080" s="27"/>
      <c r="K1080" s="27"/>
      <c r="M1080" s="27"/>
      <c r="O1080" s="27"/>
      <c r="T1080" s="27"/>
      <c r="U1080" s="27"/>
      <c r="V1080" s="27"/>
      <c r="X1080" s="27"/>
      <c r="AA1080" s="27"/>
    </row>
    <row r="1081" spans="1:27">
      <c r="A1081" s="27"/>
      <c r="C1081" s="27"/>
      <c r="K1081" s="27"/>
      <c r="M1081" s="27"/>
      <c r="O1081" s="27"/>
      <c r="T1081" s="27"/>
      <c r="U1081" s="27"/>
      <c r="V1081" s="27"/>
      <c r="X1081" s="27"/>
      <c r="AA1081" s="27"/>
    </row>
    <row r="1082" spans="1:27">
      <c r="A1082" s="27"/>
      <c r="C1082" s="27"/>
      <c r="K1082" s="27"/>
      <c r="M1082" s="27"/>
      <c r="O1082" s="27"/>
      <c r="T1082" s="27"/>
      <c r="U1082" s="27"/>
      <c r="V1082" s="27"/>
      <c r="X1082" s="27"/>
      <c r="AA1082" s="27"/>
    </row>
    <row r="1083" spans="1:27">
      <c r="A1083" s="27"/>
      <c r="C1083" s="27"/>
      <c r="K1083" s="27"/>
      <c r="M1083" s="27"/>
      <c r="O1083" s="27"/>
      <c r="T1083" s="27"/>
      <c r="U1083" s="27"/>
      <c r="V1083" s="27"/>
      <c r="X1083" s="27"/>
      <c r="AA1083" s="27"/>
    </row>
    <row r="1084" spans="1:27">
      <c r="A1084" s="27"/>
      <c r="C1084" s="27"/>
      <c r="K1084" s="27"/>
      <c r="M1084" s="27"/>
      <c r="O1084" s="27"/>
      <c r="T1084" s="27"/>
      <c r="U1084" s="27"/>
      <c r="V1084" s="27"/>
      <c r="X1084" s="27"/>
      <c r="AA1084" s="27"/>
    </row>
    <row r="1085" spans="1:27">
      <c r="A1085" s="27"/>
      <c r="C1085" s="27"/>
      <c r="K1085" s="27"/>
      <c r="M1085" s="27"/>
      <c r="O1085" s="27"/>
      <c r="T1085" s="27"/>
      <c r="U1085" s="27"/>
      <c r="V1085" s="27"/>
      <c r="X1085" s="27"/>
      <c r="AA1085" s="27"/>
    </row>
    <row r="1086" spans="1:27">
      <c r="A1086" s="27"/>
      <c r="C1086" s="27"/>
      <c r="K1086" s="27"/>
      <c r="M1086" s="27"/>
      <c r="O1086" s="27"/>
      <c r="T1086" s="27"/>
      <c r="U1086" s="27"/>
      <c r="V1086" s="27"/>
      <c r="X1086" s="27"/>
      <c r="AA1086" s="27"/>
    </row>
    <row r="1087" spans="1:27">
      <c r="A1087" s="27"/>
      <c r="C1087" s="27"/>
      <c r="K1087" s="27"/>
      <c r="M1087" s="27"/>
      <c r="O1087" s="27"/>
      <c r="T1087" s="27"/>
      <c r="U1087" s="27"/>
      <c r="V1087" s="27"/>
      <c r="X1087" s="27"/>
      <c r="AA1087" s="27"/>
    </row>
    <row r="1088" spans="1:27">
      <c r="A1088" s="27"/>
      <c r="C1088" s="27"/>
      <c r="K1088" s="27"/>
      <c r="M1088" s="27"/>
      <c r="O1088" s="27"/>
      <c r="T1088" s="27"/>
      <c r="U1088" s="27"/>
      <c r="V1088" s="27"/>
      <c r="X1088" s="27"/>
      <c r="AA1088" s="27"/>
    </row>
    <row r="1089" spans="1:27">
      <c r="A1089" s="27"/>
      <c r="C1089" s="27"/>
      <c r="K1089" s="27"/>
      <c r="M1089" s="27"/>
      <c r="O1089" s="27"/>
      <c r="T1089" s="27"/>
      <c r="U1089" s="27"/>
      <c r="V1089" s="27"/>
      <c r="X1089" s="27"/>
      <c r="AA1089" s="27"/>
    </row>
    <row r="1090" spans="1:27">
      <c r="A1090" s="27"/>
      <c r="C1090" s="27"/>
      <c r="K1090" s="27"/>
      <c r="M1090" s="27"/>
      <c r="O1090" s="27"/>
      <c r="T1090" s="27"/>
      <c r="U1090" s="27"/>
      <c r="V1090" s="27"/>
      <c r="X1090" s="27"/>
      <c r="AA1090" s="27"/>
    </row>
    <row r="1091" spans="1:27">
      <c r="A1091" s="27"/>
      <c r="C1091" s="27"/>
      <c r="K1091" s="27"/>
      <c r="M1091" s="27"/>
      <c r="O1091" s="27"/>
      <c r="T1091" s="27"/>
      <c r="U1091" s="27"/>
      <c r="V1091" s="27"/>
      <c r="X1091" s="27"/>
      <c r="AA1091" s="27"/>
    </row>
    <row r="1092" spans="1:27">
      <c r="A1092" s="27"/>
      <c r="C1092" s="27"/>
      <c r="K1092" s="27"/>
      <c r="M1092" s="27"/>
      <c r="O1092" s="27"/>
      <c r="T1092" s="27"/>
      <c r="U1092" s="27"/>
      <c r="V1092" s="27"/>
      <c r="X1092" s="27"/>
      <c r="AA1092" s="27"/>
    </row>
    <row r="1093" spans="1:27">
      <c r="A1093" s="27"/>
      <c r="C1093" s="27"/>
      <c r="K1093" s="27"/>
      <c r="M1093" s="27"/>
      <c r="O1093" s="27"/>
      <c r="T1093" s="27"/>
      <c r="U1093" s="27"/>
      <c r="V1093" s="27"/>
      <c r="X1093" s="27"/>
      <c r="AA1093" s="27"/>
    </row>
    <row r="1094" spans="1:27">
      <c r="A1094" s="27"/>
      <c r="C1094" s="27"/>
      <c r="K1094" s="27"/>
      <c r="M1094" s="27"/>
      <c r="O1094" s="27"/>
      <c r="T1094" s="27"/>
      <c r="U1094" s="27"/>
      <c r="V1094" s="27"/>
      <c r="X1094" s="27"/>
      <c r="AA1094" s="27"/>
    </row>
    <row r="1095" spans="1:27">
      <c r="A1095" s="27"/>
      <c r="C1095" s="27"/>
      <c r="K1095" s="27"/>
      <c r="M1095" s="27"/>
      <c r="O1095" s="27"/>
      <c r="T1095" s="27"/>
      <c r="U1095" s="27"/>
      <c r="V1095" s="27"/>
      <c r="X1095" s="27"/>
      <c r="AA1095" s="27"/>
    </row>
    <row r="1096" spans="1:27">
      <c r="A1096" s="27"/>
      <c r="C1096" s="27"/>
      <c r="K1096" s="27"/>
      <c r="M1096" s="27"/>
      <c r="O1096" s="27"/>
      <c r="T1096" s="27"/>
      <c r="U1096" s="27"/>
      <c r="V1096" s="27"/>
      <c r="X1096" s="27"/>
      <c r="AA1096" s="27"/>
    </row>
    <row r="1097" spans="1:27">
      <c r="A1097" s="27"/>
      <c r="C1097" s="27"/>
      <c r="K1097" s="27"/>
      <c r="M1097" s="27"/>
      <c r="O1097" s="27"/>
      <c r="T1097" s="27"/>
      <c r="U1097" s="27"/>
      <c r="V1097" s="27"/>
      <c r="X1097" s="27"/>
      <c r="AA1097" s="27"/>
    </row>
    <row r="1098" spans="1:27">
      <c r="A1098" s="27"/>
      <c r="C1098" s="27"/>
      <c r="K1098" s="27"/>
      <c r="M1098" s="27"/>
      <c r="O1098" s="27"/>
      <c r="T1098" s="27"/>
      <c r="U1098" s="27"/>
      <c r="V1098" s="27"/>
      <c r="X1098" s="27"/>
      <c r="AA1098" s="27"/>
    </row>
    <row r="1099" spans="1:27">
      <c r="A1099" s="27"/>
      <c r="C1099" s="27"/>
      <c r="K1099" s="27"/>
      <c r="M1099" s="27"/>
      <c r="O1099" s="27"/>
      <c r="T1099" s="27"/>
      <c r="U1099" s="27"/>
      <c r="V1099" s="27"/>
      <c r="X1099" s="27"/>
      <c r="AA1099" s="27"/>
    </row>
    <row r="1100" spans="1:27">
      <c r="A1100" s="27"/>
      <c r="C1100" s="27"/>
      <c r="K1100" s="27"/>
      <c r="M1100" s="27"/>
      <c r="O1100" s="27"/>
      <c r="T1100" s="27"/>
      <c r="U1100" s="27"/>
      <c r="V1100" s="27"/>
      <c r="X1100" s="27"/>
      <c r="AA1100" s="27"/>
    </row>
    <row r="1101" spans="1:27">
      <c r="A1101" s="27"/>
      <c r="C1101" s="27"/>
      <c r="K1101" s="27"/>
      <c r="M1101" s="27"/>
      <c r="O1101" s="27"/>
      <c r="T1101" s="27"/>
      <c r="U1101" s="27"/>
      <c r="V1101" s="27"/>
      <c r="X1101" s="27"/>
      <c r="AA1101" s="27"/>
    </row>
    <row r="1102" spans="1:27">
      <c r="A1102" s="27"/>
      <c r="C1102" s="27"/>
      <c r="K1102" s="27"/>
      <c r="M1102" s="27"/>
      <c r="O1102" s="27"/>
      <c r="T1102" s="27"/>
      <c r="U1102" s="27"/>
      <c r="V1102" s="27"/>
      <c r="X1102" s="27"/>
      <c r="AA1102" s="27"/>
    </row>
    <row r="1103" spans="1:27">
      <c r="A1103" s="27"/>
      <c r="C1103" s="27"/>
      <c r="K1103" s="27"/>
      <c r="M1103" s="27"/>
      <c r="O1103" s="27"/>
      <c r="T1103" s="27"/>
      <c r="U1103" s="27"/>
      <c r="V1103" s="27"/>
      <c r="X1103" s="27"/>
      <c r="AA1103" s="27"/>
    </row>
    <row r="1104" spans="1:27">
      <c r="A1104" s="27"/>
      <c r="C1104" s="27"/>
      <c r="K1104" s="27"/>
      <c r="M1104" s="27"/>
      <c r="O1104" s="27"/>
      <c r="T1104" s="27"/>
      <c r="U1104" s="27"/>
      <c r="V1104" s="27"/>
      <c r="X1104" s="27"/>
      <c r="AA1104" s="27"/>
    </row>
    <row r="1105" spans="1:27">
      <c r="A1105" s="27"/>
      <c r="C1105" s="27"/>
      <c r="K1105" s="27"/>
      <c r="M1105" s="27"/>
      <c r="O1105" s="27"/>
      <c r="T1105" s="27"/>
      <c r="U1105" s="27"/>
      <c r="V1105" s="27"/>
      <c r="X1105" s="27"/>
      <c r="AA1105" s="27"/>
    </row>
    <row r="1106" spans="1:27">
      <c r="A1106" s="27"/>
      <c r="C1106" s="27"/>
      <c r="K1106" s="27"/>
      <c r="M1106" s="27"/>
      <c r="O1106" s="27"/>
      <c r="T1106" s="27"/>
      <c r="U1106" s="27"/>
      <c r="V1106" s="27"/>
      <c r="X1106" s="27"/>
      <c r="AA1106" s="27"/>
    </row>
    <row r="1107" spans="1:27">
      <c r="A1107" s="27"/>
      <c r="C1107" s="27"/>
      <c r="K1107" s="27"/>
      <c r="M1107" s="27"/>
      <c r="O1107" s="27"/>
      <c r="T1107" s="27"/>
      <c r="U1107" s="27"/>
      <c r="V1107" s="27"/>
      <c r="X1107" s="27"/>
      <c r="AA1107" s="27"/>
    </row>
    <row r="1108" spans="1:27">
      <c r="A1108" s="27"/>
      <c r="C1108" s="27"/>
      <c r="K1108" s="27"/>
      <c r="M1108" s="27"/>
      <c r="O1108" s="27"/>
      <c r="T1108" s="27"/>
      <c r="U1108" s="27"/>
      <c r="V1108" s="27"/>
      <c r="X1108" s="27"/>
      <c r="AA1108" s="27"/>
    </row>
    <row r="1109" spans="1:27">
      <c r="A1109" s="27"/>
      <c r="C1109" s="27"/>
      <c r="K1109" s="27"/>
      <c r="M1109" s="27"/>
      <c r="O1109" s="27"/>
      <c r="T1109" s="27"/>
      <c r="U1109" s="27"/>
      <c r="V1109" s="27"/>
      <c r="X1109" s="27"/>
      <c r="AA1109" s="27"/>
    </row>
    <row r="1110" spans="1:27">
      <c r="A1110" s="27"/>
      <c r="C1110" s="27"/>
      <c r="K1110" s="27"/>
      <c r="M1110" s="27"/>
      <c r="O1110" s="27"/>
      <c r="T1110" s="27"/>
      <c r="U1110" s="27"/>
      <c r="V1110" s="27"/>
      <c r="X1110" s="27"/>
      <c r="AA1110" s="27"/>
    </row>
    <row r="1111" spans="1:27">
      <c r="A1111" s="27"/>
      <c r="C1111" s="27"/>
      <c r="K1111" s="27"/>
      <c r="M1111" s="27"/>
      <c r="O1111" s="27"/>
      <c r="T1111" s="27"/>
      <c r="U1111" s="27"/>
      <c r="V1111" s="27"/>
      <c r="X1111" s="27"/>
      <c r="AA1111" s="27"/>
    </row>
    <row r="1112" spans="1:27">
      <c r="A1112" s="27"/>
      <c r="C1112" s="27"/>
      <c r="K1112" s="27"/>
      <c r="M1112" s="27"/>
      <c r="O1112" s="27"/>
      <c r="T1112" s="27"/>
      <c r="U1112" s="27"/>
      <c r="V1112" s="27"/>
      <c r="X1112" s="27"/>
      <c r="AA1112" s="27"/>
    </row>
    <row r="1113" spans="1:27">
      <c r="A1113" s="27"/>
      <c r="C1113" s="27"/>
      <c r="K1113" s="27"/>
      <c r="M1113" s="27"/>
      <c r="O1113" s="27"/>
      <c r="T1113" s="27"/>
      <c r="U1113" s="27"/>
      <c r="V1113" s="27"/>
      <c r="X1113" s="27"/>
      <c r="AA1113" s="27"/>
    </row>
    <row r="1114" spans="1:27">
      <c r="A1114" s="27"/>
      <c r="C1114" s="27"/>
      <c r="K1114" s="27"/>
      <c r="M1114" s="27"/>
      <c r="O1114" s="27"/>
      <c r="T1114" s="27"/>
      <c r="U1114" s="27"/>
      <c r="V1114" s="27"/>
      <c r="X1114" s="27"/>
      <c r="AA1114" s="27"/>
    </row>
    <row r="1115" spans="1:27">
      <c r="A1115" s="27"/>
      <c r="C1115" s="27"/>
      <c r="K1115" s="27"/>
      <c r="M1115" s="27"/>
      <c r="O1115" s="27"/>
      <c r="T1115" s="27"/>
      <c r="U1115" s="27"/>
      <c r="V1115" s="27"/>
      <c r="X1115" s="27"/>
      <c r="AA1115" s="27"/>
    </row>
    <row r="1116" spans="1:27">
      <c r="A1116" s="27"/>
      <c r="C1116" s="27"/>
      <c r="K1116" s="27"/>
      <c r="M1116" s="27"/>
      <c r="O1116" s="27"/>
      <c r="T1116" s="27"/>
      <c r="U1116" s="27"/>
      <c r="V1116" s="27"/>
      <c r="X1116" s="27"/>
      <c r="AA1116" s="27"/>
    </row>
    <row r="1117" spans="1:27">
      <c r="A1117" s="27"/>
      <c r="C1117" s="27"/>
      <c r="K1117" s="27"/>
      <c r="M1117" s="27"/>
      <c r="O1117" s="27"/>
      <c r="T1117" s="27"/>
      <c r="U1117" s="27"/>
      <c r="V1117" s="27"/>
      <c r="X1117" s="27"/>
      <c r="AA1117" s="27"/>
    </row>
    <row r="1118" spans="1:27">
      <c r="A1118" s="27"/>
      <c r="C1118" s="27"/>
      <c r="K1118" s="27"/>
      <c r="M1118" s="27"/>
      <c r="O1118" s="27"/>
      <c r="T1118" s="27"/>
      <c r="U1118" s="27"/>
      <c r="V1118" s="27"/>
      <c r="X1118" s="27"/>
      <c r="AA1118" s="27"/>
    </row>
    <row r="1119" spans="1:27">
      <c r="A1119" s="27"/>
      <c r="C1119" s="27"/>
      <c r="K1119" s="27"/>
      <c r="M1119" s="27"/>
      <c r="O1119" s="27"/>
      <c r="T1119" s="27"/>
      <c r="U1119" s="27"/>
      <c r="V1119" s="27"/>
      <c r="X1119" s="27"/>
      <c r="AA1119" s="27"/>
    </row>
    <row r="1120" spans="1:27">
      <c r="A1120" s="27"/>
      <c r="C1120" s="27"/>
      <c r="K1120" s="27"/>
      <c r="M1120" s="27"/>
      <c r="O1120" s="27"/>
      <c r="T1120" s="27"/>
      <c r="U1120" s="27"/>
      <c r="V1120" s="27"/>
      <c r="X1120" s="27"/>
      <c r="AA1120" s="27"/>
    </row>
    <row r="1121" spans="1:27">
      <c r="A1121" s="27"/>
      <c r="C1121" s="27"/>
      <c r="K1121" s="27"/>
      <c r="M1121" s="27"/>
      <c r="O1121" s="27"/>
      <c r="T1121" s="27"/>
      <c r="U1121" s="27"/>
      <c r="V1121" s="27"/>
      <c r="X1121" s="27"/>
      <c r="AA1121" s="27"/>
    </row>
    <row r="1122" spans="1:27">
      <c r="A1122" s="27"/>
      <c r="C1122" s="27"/>
      <c r="K1122" s="27"/>
      <c r="M1122" s="27"/>
      <c r="O1122" s="27"/>
      <c r="T1122" s="27"/>
      <c r="U1122" s="27"/>
      <c r="V1122" s="27"/>
      <c r="X1122" s="27"/>
      <c r="AA1122" s="27"/>
    </row>
    <row r="1123" spans="1:27">
      <c r="A1123" s="27"/>
      <c r="C1123" s="27"/>
      <c r="K1123" s="27"/>
      <c r="M1123" s="27"/>
      <c r="O1123" s="27"/>
      <c r="T1123" s="27"/>
      <c r="U1123" s="27"/>
      <c r="V1123" s="27"/>
      <c r="X1123" s="27"/>
      <c r="AA1123" s="27"/>
    </row>
    <row r="1124" spans="1:27">
      <c r="A1124" s="27"/>
      <c r="C1124" s="27"/>
      <c r="K1124" s="27"/>
      <c r="M1124" s="27"/>
      <c r="O1124" s="27"/>
      <c r="T1124" s="27"/>
      <c r="U1124" s="27"/>
      <c r="V1124" s="27"/>
      <c r="X1124" s="27"/>
      <c r="AA1124" s="27"/>
    </row>
    <row r="1125" spans="1:27">
      <c r="A1125" s="27"/>
      <c r="C1125" s="27"/>
      <c r="K1125" s="27"/>
      <c r="M1125" s="27"/>
      <c r="O1125" s="27"/>
      <c r="T1125" s="27"/>
      <c r="U1125" s="27"/>
      <c r="V1125" s="27"/>
      <c r="X1125" s="27"/>
      <c r="AA1125" s="27"/>
    </row>
    <row r="1126" spans="1:27">
      <c r="A1126" s="27"/>
      <c r="C1126" s="27"/>
      <c r="K1126" s="27"/>
      <c r="M1126" s="27"/>
      <c r="O1126" s="27"/>
      <c r="T1126" s="27"/>
      <c r="U1126" s="27"/>
      <c r="V1126" s="27"/>
      <c r="X1126" s="27"/>
      <c r="AA1126" s="27"/>
    </row>
    <row r="1127" spans="1:27">
      <c r="A1127" s="27"/>
      <c r="C1127" s="27"/>
      <c r="K1127" s="27"/>
      <c r="M1127" s="27"/>
      <c r="O1127" s="27"/>
      <c r="T1127" s="27"/>
      <c r="U1127" s="27"/>
      <c r="V1127" s="27"/>
      <c r="X1127" s="27"/>
      <c r="AA1127" s="27"/>
    </row>
    <row r="1128" spans="1:27">
      <c r="A1128" s="27"/>
      <c r="C1128" s="27"/>
      <c r="K1128" s="27"/>
      <c r="M1128" s="27"/>
      <c r="O1128" s="27"/>
      <c r="T1128" s="27"/>
      <c r="U1128" s="27"/>
      <c r="V1128" s="27"/>
      <c r="X1128" s="27"/>
      <c r="AA1128" s="27"/>
    </row>
    <row r="1129" spans="1:27">
      <c r="A1129" s="27"/>
      <c r="C1129" s="27"/>
      <c r="K1129" s="27"/>
      <c r="M1129" s="27"/>
      <c r="O1129" s="27"/>
      <c r="T1129" s="27"/>
      <c r="U1129" s="27"/>
      <c r="V1129" s="27"/>
      <c r="X1129" s="27"/>
      <c r="AA1129" s="27"/>
    </row>
    <row r="1130" spans="1:27">
      <c r="A1130" s="27"/>
      <c r="C1130" s="27"/>
      <c r="K1130" s="27"/>
      <c r="M1130" s="27"/>
      <c r="O1130" s="27"/>
      <c r="T1130" s="27"/>
      <c r="U1130" s="27"/>
      <c r="V1130" s="27"/>
      <c r="X1130" s="27"/>
      <c r="AA1130" s="27"/>
    </row>
    <row r="1131" spans="1:27">
      <c r="A1131" s="27"/>
      <c r="C1131" s="27"/>
      <c r="K1131" s="27"/>
      <c r="M1131" s="27"/>
      <c r="O1131" s="27"/>
      <c r="T1131" s="27"/>
      <c r="U1131" s="27"/>
      <c r="V1131" s="27"/>
      <c r="X1131" s="27"/>
      <c r="AA1131" s="27"/>
    </row>
    <row r="1132" spans="1:27">
      <c r="A1132" s="27"/>
      <c r="C1132" s="27"/>
      <c r="K1132" s="27"/>
      <c r="M1132" s="27"/>
      <c r="O1132" s="27"/>
      <c r="T1132" s="27"/>
      <c r="U1132" s="27"/>
      <c r="V1132" s="27"/>
      <c r="X1132" s="27"/>
      <c r="AA1132" s="27"/>
    </row>
    <row r="1133" spans="1:27">
      <c r="A1133" s="27"/>
      <c r="C1133" s="27"/>
      <c r="K1133" s="27"/>
      <c r="M1133" s="27"/>
      <c r="O1133" s="27"/>
      <c r="T1133" s="27"/>
      <c r="U1133" s="27"/>
      <c r="V1133" s="27"/>
      <c r="X1133" s="27"/>
      <c r="AA1133" s="27"/>
    </row>
    <row r="1134" spans="1:27">
      <c r="A1134" s="27"/>
      <c r="C1134" s="27"/>
      <c r="K1134" s="27"/>
      <c r="M1134" s="27"/>
      <c r="O1134" s="27"/>
      <c r="T1134" s="27"/>
      <c r="U1134" s="27"/>
      <c r="V1134" s="27"/>
      <c r="X1134" s="27"/>
      <c r="AA1134" s="27"/>
    </row>
    <row r="1135" spans="1:27">
      <c r="A1135" s="27"/>
      <c r="C1135" s="27"/>
      <c r="K1135" s="27"/>
      <c r="M1135" s="27"/>
      <c r="O1135" s="27"/>
      <c r="T1135" s="27"/>
      <c r="U1135" s="27"/>
      <c r="V1135" s="27"/>
      <c r="X1135" s="27"/>
      <c r="AA1135" s="27"/>
    </row>
    <row r="1136" spans="1:27">
      <c r="A1136" s="27"/>
      <c r="C1136" s="27"/>
      <c r="K1136" s="27"/>
      <c r="M1136" s="27"/>
      <c r="O1136" s="27"/>
      <c r="T1136" s="27"/>
      <c r="U1136" s="27"/>
      <c r="V1136" s="27"/>
      <c r="X1136" s="27"/>
      <c r="AA1136" s="27"/>
    </row>
    <row r="1137" spans="1:27">
      <c r="A1137" s="27"/>
      <c r="C1137" s="27"/>
      <c r="K1137" s="27"/>
      <c r="M1137" s="27"/>
      <c r="O1137" s="27"/>
      <c r="T1137" s="27"/>
      <c r="U1137" s="27"/>
      <c r="V1137" s="27"/>
      <c r="X1137" s="27"/>
      <c r="AA1137" s="27"/>
    </row>
    <row r="1138" spans="1:27">
      <c r="A1138" s="27"/>
      <c r="C1138" s="27"/>
      <c r="K1138" s="27"/>
      <c r="M1138" s="27"/>
      <c r="O1138" s="27"/>
      <c r="T1138" s="27"/>
      <c r="U1138" s="27"/>
      <c r="V1138" s="27"/>
      <c r="X1138" s="27"/>
      <c r="AA1138" s="27"/>
    </row>
    <row r="1139" spans="1:27">
      <c r="A1139" s="27"/>
      <c r="C1139" s="27"/>
      <c r="K1139" s="27"/>
      <c r="M1139" s="27"/>
      <c r="O1139" s="27"/>
      <c r="T1139" s="27"/>
      <c r="U1139" s="27"/>
      <c r="V1139" s="27"/>
      <c r="X1139" s="27"/>
      <c r="AA1139" s="27"/>
    </row>
    <row r="1140" spans="1:27">
      <c r="A1140" s="27"/>
      <c r="C1140" s="27"/>
      <c r="K1140" s="27"/>
      <c r="M1140" s="27"/>
      <c r="O1140" s="27"/>
      <c r="T1140" s="27"/>
      <c r="U1140" s="27"/>
      <c r="V1140" s="27"/>
      <c r="X1140" s="27"/>
      <c r="AA1140" s="27"/>
    </row>
    <row r="1141" spans="1:27">
      <c r="A1141" s="27"/>
      <c r="C1141" s="27"/>
      <c r="K1141" s="27"/>
      <c r="M1141" s="27"/>
      <c r="O1141" s="27"/>
      <c r="T1141" s="27"/>
      <c r="U1141" s="27"/>
      <c r="V1141" s="27"/>
      <c r="X1141" s="27"/>
      <c r="AA1141" s="27"/>
    </row>
    <row r="1142" spans="1:27">
      <c r="A1142" s="27"/>
      <c r="C1142" s="27"/>
      <c r="K1142" s="27"/>
      <c r="M1142" s="27"/>
      <c r="O1142" s="27"/>
      <c r="T1142" s="27"/>
      <c r="U1142" s="27"/>
      <c r="V1142" s="27"/>
      <c r="X1142" s="27"/>
      <c r="AA1142" s="27"/>
    </row>
    <row r="1143" spans="1:27">
      <c r="A1143" s="27"/>
      <c r="C1143" s="27"/>
      <c r="K1143" s="27"/>
      <c r="M1143" s="27"/>
      <c r="O1143" s="27"/>
      <c r="T1143" s="27"/>
      <c r="U1143" s="27"/>
      <c r="V1143" s="27"/>
      <c r="X1143" s="27"/>
      <c r="AA1143" s="27"/>
    </row>
    <row r="1144" spans="1:27">
      <c r="A1144" s="27"/>
      <c r="C1144" s="27"/>
      <c r="K1144" s="27"/>
      <c r="M1144" s="27"/>
      <c r="O1144" s="27"/>
      <c r="T1144" s="27"/>
      <c r="U1144" s="27"/>
      <c r="V1144" s="27"/>
      <c r="X1144" s="27"/>
      <c r="AA1144" s="27"/>
    </row>
    <row r="1145" spans="1:27">
      <c r="A1145" s="27"/>
      <c r="C1145" s="27"/>
      <c r="K1145" s="27"/>
      <c r="M1145" s="27"/>
      <c r="O1145" s="27"/>
      <c r="T1145" s="27"/>
      <c r="U1145" s="27"/>
      <c r="V1145" s="27"/>
      <c r="X1145" s="27"/>
      <c r="AA1145" s="27"/>
    </row>
    <row r="1146" spans="1:27">
      <c r="A1146" s="27"/>
      <c r="C1146" s="27"/>
      <c r="K1146" s="27"/>
      <c r="M1146" s="27"/>
      <c r="O1146" s="27"/>
      <c r="T1146" s="27"/>
      <c r="U1146" s="27"/>
      <c r="V1146" s="27"/>
      <c r="X1146" s="27"/>
      <c r="AA1146" s="27"/>
    </row>
    <row r="1147" spans="1:27">
      <c r="A1147" s="27"/>
      <c r="C1147" s="27"/>
      <c r="K1147" s="27"/>
      <c r="M1147" s="27"/>
      <c r="O1147" s="27"/>
      <c r="T1147" s="27"/>
      <c r="U1147" s="27"/>
      <c r="V1147" s="27"/>
      <c r="X1147" s="27"/>
      <c r="AA1147" s="27"/>
    </row>
    <row r="1148" spans="1:27">
      <c r="A1148" s="27"/>
      <c r="C1148" s="27"/>
      <c r="K1148" s="27"/>
      <c r="M1148" s="27"/>
      <c r="O1148" s="27"/>
      <c r="T1148" s="27"/>
      <c r="U1148" s="27"/>
      <c r="V1148" s="27"/>
      <c r="X1148" s="27"/>
      <c r="AA1148" s="27"/>
    </row>
    <row r="1149" spans="1:27">
      <c r="A1149" s="27"/>
      <c r="C1149" s="27"/>
      <c r="K1149" s="27"/>
      <c r="M1149" s="27"/>
      <c r="O1149" s="27"/>
      <c r="T1149" s="27"/>
      <c r="U1149" s="27"/>
      <c r="V1149" s="27"/>
      <c r="X1149" s="27"/>
      <c r="AA1149" s="27"/>
    </row>
    <row r="1150" spans="1:27">
      <c r="A1150" s="27"/>
      <c r="C1150" s="27"/>
      <c r="K1150" s="27"/>
      <c r="M1150" s="27"/>
      <c r="O1150" s="27"/>
      <c r="T1150" s="27"/>
      <c r="U1150" s="27"/>
      <c r="V1150" s="27"/>
      <c r="X1150" s="27"/>
      <c r="AA1150" s="27"/>
    </row>
    <row r="1151" spans="1:27">
      <c r="A1151" s="27"/>
      <c r="C1151" s="27"/>
      <c r="K1151" s="27"/>
      <c r="M1151" s="27"/>
      <c r="O1151" s="27"/>
      <c r="T1151" s="27"/>
      <c r="U1151" s="27"/>
      <c r="V1151" s="27"/>
      <c r="X1151" s="27"/>
      <c r="AA1151" s="27"/>
    </row>
    <row r="1152" spans="1:27">
      <c r="A1152" s="27"/>
      <c r="C1152" s="27"/>
      <c r="K1152" s="27"/>
      <c r="M1152" s="27"/>
      <c r="O1152" s="27"/>
      <c r="T1152" s="27"/>
      <c r="U1152" s="27"/>
      <c r="V1152" s="27"/>
      <c r="X1152" s="27"/>
      <c r="AA1152" s="27"/>
    </row>
    <row r="1153" spans="1:27">
      <c r="A1153" s="27"/>
      <c r="C1153" s="27"/>
      <c r="K1153" s="27"/>
      <c r="M1153" s="27"/>
      <c r="O1153" s="27"/>
      <c r="T1153" s="27"/>
      <c r="U1153" s="27"/>
      <c r="V1153" s="27"/>
      <c r="X1153" s="27"/>
      <c r="AA1153" s="27"/>
    </row>
    <row r="1154" spans="1:27">
      <c r="A1154" s="27"/>
      <c r="C1154" s="27"/>
      <c r="K1154" s="27"/>
      <c r="M1154" s="27"/>
      <c r="O1154" s="27"/>
      <c r="T1154" s="27"/>
      <c r="U1154" s="27"/>
      <c r="V1154" s="27"/>
      <c r="X1154" s="27"/>
      <c r="AA1154" s="27"/>
    </row>
    <row r="1155" spans="1:27">
      <c r="A1155" s="27"/>
      <c r="C1155" s="27"/>
      <c r="K1155" s="27"/>
      <c r="M1155" s="27"/>
      <c r="O1155" s="27"/>
      <c r="T1155" s="27"/>
      <c r="U1155" s="27"/>
      <c r="V1155" s="27"/>
      <c r="X1155" s="27"/>
      <c r="AA1155" s="27"/>
    </row>
    <row r="1156" spans="1:27">
      <c r="A1156" s="27"/>
      <c r="C1156" s="27"/>
      <c r="K1156" s="27"/>
      <c r="M1156" s="27"/>
      <c r="O1156" s="27"/>
      <c r="T1156" s="27"/>
      <c r="U1156" s="27"/>
      <c r="V1156" s="27"/>
      <c r="X1156" s="27"/>
      <c r="AA1156" s="27"/>
    </row>
    <row r="1157" spans="1:27">
      <c r="A1157" s="27"/>
      <c r="C1157" s="27"/>
      <c r="K1157" s="27"/>
      <c r="M1157" s="27"/>
      <c r="O1157" s="27"/>
      <c r="T1157" s="27"/>
      <c r="U1157" s="27"/>
      <c r="V1157" s="27"/>
      <c r="X1157" s="27"/>
      <c r="AA1157" s="27"/>
    </row>
    <row r="1158" spans="1:27">
      <c r="A1158" s="27"/>
      <c r="C1158" s="27"/>
      <c r="K1158" s="27"/>
      <c r="M1158" s="27"/>
      <c r="O1158" s="27"/>
      <c r="T1158" s="27"/>
      <c r="U1158" s="27"/>
      <c r="V1158" s="27"/>
      <c r="X1158" s="27"/>
      <c r="AA1158" s="27"/>
    </row>
    <row r="1159" spans="1:27">
      <c r="A1159" s="27"/>
      <c r="C1159" s="27"/>
      <c r="K1159" s="27"/>
      <c r="M1159" s="27"/>
      <c r="O1159" s="27"/>
      <c r="T1159" s="27"/>
      <c r="U1159" s="27"/>
      <c r="V1159" s="27"/>
      <c r="X1159" s="27"/>
      <c r="AA1159" s="27"/>
    </row>
    <row r="1160" spans="1:27">
      <c r="A1160" s="27"/>
      <c r="C1160" s="27"/>
      <c r="K1160" s="27"/>
      <c r="M1160" s="27"/>
      <c r="O1160" s="27"/>
      <c r="T1160" s="27"/>
      <c r="U1160" s="27"/>
      <c r="V1160" s="27"/>
      <c r="X1160" s="27"/>
      <c r="AA1160" s="27"/>
    </row>
    <row r="1161" spans="1:27">
      <c r="A1161" s="27"/>
      <c r="C1161" s="27"/>
      <c r="K1161" s="27"/>
      <c r="M1161" s="27"/>
      <c r="O1161" s="27"/>
      <c r="T1161" s="27"/>
      <c r="U1161" s="27"/>
      <c r="V1161" s="27"/>
      <c r="X1161" s="27"/>
      <c r="AA1161" s="27"/>
    </row>
    <row r="1162" spans="1:27">
      <c r="A1162" s="27"/>
      <c r="C1162" s="27"/>
      <c r="K1162" s="27"/>
      <c r="M1162" s="27"/>
      <c r="O1162" s="27"/>
      <c r="T1162" s="27"/>
      <c r="U1162" s="27"/>
      <c r="V1162" s="27"/>
      <c r="X1162" s="27"/>
      <c r="AA1162" s="27"/>
    </row>
    <row r="1163" spans="1:27">
      <c r="A1163" s="27"/>
      <c r="C1163" s="27"/>
      <c r="K1163" s="27"/>
      <c r="M1163" s="27"/>
      <c r="O1163" s="27"/>
      <c r="T1163" s="27"/>
      <c r="U1163" s="27"/>
      <c r="V1163" s="27"/>
      <c r="X1163" s="27"/>
      <c r="AA1163" s="27"/>
    </row>
    <row r="1164" spans="1:27">
      <c r="A1164" s="27"/>
      <c r="C1164" s="27"/>
      <c r="K1164" s="27"/>
      <c r="M1164" s="27"/>
      <c r="O1164" s="27"/>
      <c r="T1164" s="27"/>
      <c r="U1164" s="27"/>
      <c r="V1164" s="27"/>
      <c r="X1164" s="27"/>
      <c r="AA1164" s="27"/>
    </row>
    <row r="1165" spans="1:27">
      <c r="A1165" s="27"/>
      <c r="C1165" s="27"/>
      <c r="K1165" s="27"/>
      <c r="M1165" s="27"/>
      <c r="O1165" s="27"/>
      <c r="T1165" s="27"/>
      <c r="U1165" s="27"/>
      <c r="V1165" s="27"/>
      <c r="X1165" s="27"/>
      <c r="AA1165" s="27"/>
    </row>
    <row r="1166" spans="1:27">
      <c r="A1166" s="27"/>
      <c r="C1166" s="27"/>
      <c r="K1166" s="27"/>
      <c r="M1166" s="27"/>
      <c r="O1166" s="27"/>
      <c r="T1166" s="27"/>
      <c r="U1166" s="27"/>
      <c r="V1166" s="27"/>
      <c r="X1166" s="27"/>
      <c r="AA1166" s="27"/>
    </row>
    <row r="1167" spans="1:27">
      <c r="A1167" s="27"/>
      <c r="C1167" s="27"/>
      <c r="K1167" s="27"/>
      <c r="M1167" s="27"/>
      <c r="O1167" s="27"/>
      <c r="T1167" s="27"/>
      <c r="U1167" s="27"/>
      <c r="V1167" s="27"/>
      <c r="X1167" s="27"/>
      <c r="AA1167" s="27"/>
    </row>
    <row r="1168" spans="1:27">
      <c r="A1168" s="27"/>
      <c r="C1168" s="27"/>
      <c r="K1168" s="27"/>
      <c r="M1168" s="27"/>
      <c r="O1168" s="27"/>
      <c r="T1168" s="27"/>
      <c r="U1168" s="27"/>
      <c r="V1168" s="27"/>
      <c r="X1168" s="27"/>
      <c r="AA1168" s="27"/>
    </row>
    <row r="1169" spans="1:27">
      <c r="A1169" s="27"/>
      <c r="C1169" s="27"/>
      <c r="K1169" s="27"/>
      <c r="M1169" s="27"/>
      <c r="O1169" s="27"/>
      <c r="T1169" s="27"/>
      <c r="U1169" s="27"/>
      <c r="V1169" s="27"/>
      <c r="X1169" s="27"/>
      <c r="AA1169" s="27"/>
    </row>
    <row r="1170" spans="1:27">
      <c r="A1170" s="27"/>
      <c r="C1170" s="27"/>
      <c r="K1170" s="27"/>
      <c r="M1170" s="27"/>
      <c r="O1170" s="27"/>
      <c r="T1170" s="27"/>
      <c r="U1170" s="27"/>
      <c r="V1170" s="27"/>
      <c r="X1170" s="27"/>
      <c r="AA1170" s="27"/>
    </row>
    <row r="1171" spans="1:27">
      <c r="A1171" s="27"/>
      <c r="C1171" s="27"/>
      <c r="K1171" s="27"/>
      <c r="M1171" s="27"/>
      <c r="O1171" s="27"/>
      <c r="T1171" s="27"/>
      <c r="U1171" s="27"/>
      <c r="V1171" s="27"/>
      <c r="X1171" s="27"/>
      <c r="AA1171" s="27"/>
    </row>
    <row r="1172" spans="1:27">
      <c r="A1172" s="27"/>
      <c r="C1172" s="27"/>
      <c r="K1172" s="27"/>
      <c r="M1172" s="27"/>
      <c r="O1172" s="27"/>
      <c r="T1172" s="27"/>
      <c r="U1172" s="27"/>
      <c r="V1172" s="27"/>
      <c r="X1172" s="27"/>
      <c r="AA1172" s="27"/>
    </row>
    <row r="1173" spans="1:27">
      <c r="A1173" s="27"/>
      <c r="C1173" s="27"/>
      <c r="K1173" s="27"/>
      <c r="M1173" s="27"/>
      <c r="O1173" s="27"/>
      <c r="T1173" s="27"/>
      <c r="U1173" s="27"/>
      <c r="V1173" s="27"/>
      <c r="X1173" s="27"/>
      <c r="AA1173" s="27"/>
    </row>
    <row r="1174" spans="1:27">
      <c r="A1174" s="27"/>
      <c r="C1174" s="27"/>
      <c r="K1174" s="27"/>
      <c r="M1174" s="27"/>
      <c r="O1174" s="27"/>
      <c r="T1174" s="27"/>
      <c r="U1174" s="27"/>
      <c r="V1174" s="27"/>
      <c r="X1174" s="27"/>
      <c r="AA1174" s="27"/>
    </row>
    <row r="1175" spans="1:27">
      <c r="A1175" s="27"/>
      <c r="C1175" s="27"/>
      <c r="K1175" s="27"/>
      <c r="M1175" s="27"/>
      <c r="O1175" s="27"/>
      <c r="T1175" s="27"/>
      <c r="U1175" s="27"/>
      <c r="V1175" s="27"/>
      <c r="X1175" s="27"/>
      <c r="AA1175" s="27"/>
    </row>
    <row r="1176" spans="1:27">
      <c r="A1176" s="27"/>
      <c r="C1176" s="27"/>
      <c r="K1176" s="27"/>
      <c r="M1176" s="27"/>
      <c r="O1176" s="27"/>
      <c r="T1176" s="27"/>
      <c r="U1176" s="27"/>
      <c r="V1176" s="27"/>
      <c r="X1176" s="27"/>
      <c r="AA1176" s="27"/>
    </row>
    <row r="1177" spans="1:27">
      <c r="A1177" s="27"/>
      <c r="C1177" s="27"/>
      <c r="K1177" s="27"/>
      <c r="M1177" s="27"/>
      <c r="O1177" s="27"/>
      <c r="T1177" s="27"/>
      <c r="U1177" s="27"/>
      <c r="V1177" s="27"/>
      <c r="X1177" s="27"/>
      <c r="AA1177" s="27"/>
    </row>
    <row r="1178" spans="1:27">
      <c r="A1178" s="27"/>
      <c r="C1178" s="27"/>
      <c r="K1178" s="27"/>
      <c r="M1178" s="27"/>
      <c r="O1178" s="27"/>
      <c r="T1178" s="27"/>
      <c r="U1178" s="27"/>
      <c r="V1178" s="27"/>
      <c r="X1178" s="27"/>
      <c r="AA1178" s="27"/>
    </row>
    <row r="1179" spans="1:27">
      <c r="A1179" s="27"/>
      <c r="C1179" s="27"/>
      <c r="K1179" s="27"/>
      <c r="M1179" s="27"/>
      <c r="O1179" s="27"/>
      <c r="T1179" s="27"/>
      <c r="U1179" s="27"/>
      <c r="V1179" s="27"/>
      <c r="X1179" s="27"/>
      <c r="AA1179" s="27"/>
    </row>
    <row r="1180" spans="1:27">
      <c r="A1180" s="27"/>
      <c r="C1180" s="27"/>
      <c r="K1180" s="27"/>
      <c r="M1180" s="27"/>
      <c r="O1180" s="27"/>
      <c r="T1180" s="27"/>
      <c r="U1180" s="27"/>
      <c r="V1180" s="27"/>
      <c r="X1180" s="27"/>
      <c r="AA1180" s="27"/>
    </row>
    <row r="1181" spans="1:27">
      <c r="A1181" s="27"/>
      <c r="C1181" s="27"/>
      <c r="K1181" s="27"/>
      <c r="M1181" s="27"/>
      <c r="O1181" s="27"/>
      <c r="T1181" s="27"/>
      <c r="U1181" s="27"/>
      <c r="V1181" s="27"/>
      <c r="X1181" s="27"/>
      <c r="AA1181" s="27"/>
    </row>
    <row r="1182" spans="1:27">
      <c r="A1182" s="27"/>
      <c r="C1182" s="27"/>
      <c r="K1182" s="27"/>
      <c r="M1182" s="27"/>
      <c r="O1182" s="27"/>
      <c r="T1182" s="27"/>
      <c r="U1182" s="27"/>
      <c r="V1182" s="27"/>
      <c r="X1182" s="27"/>
      <c r="AA1182" s="27"/>
    </row>
    <row r="1183" spans="1:27">
      <c r="A1183" s="27"/>
      <c r="C1183" s="27"/>
      <c r="K1183" s="27"/>
      <c r="M1183" s="27"/>
      <c r="O1183" s="27"/>
      <c r="T1183" s="27"/>
      <c r="U1183" s="27"/>
      <c r="V1183" s="27"/>
      <c r="X1183" s="27"/>
      <c r="AA1183" s="27"/>
    </row>
    <row r="1184" spans="1:27">
      <c r="A1184" s="27"/>
      <c r="C1184" s="27"/>
      <c r="K1184" s="27"/>
      <c r="M1184" s="27"/>
      <c r="O1184" s="27"/>
      <c r="T1184" s="27"/>
      <c r="U1184" s="27"/>
      <c r="V1184" s="27"/>
      <c r="X1184" s="27"/>
      <c r="AA1184" s="27"/>
    </row>
    <row r="1185" spans="1:27">
      <c r="A1185" s="27"/>
      <c r="C1185" s="27"/>
      <c r="K1185" s="27"/>
      <c r="M1185" s="27"/>
      <c r="O1185" s="27"/>
      <c r="T1185" s="27"/>
      <c r="U1185" s="27"/>
      <c r="V1185" s="27"/>
      <c r="X1185" s="27"/>
      <c r="AA1185" s="27"/>
    </row>
    <row r="1186" spans="1:27">
      <c r="A1186" s="27"/>
      <c r="C1186" s="27"/>
      <c r="K1186" s="27"/>
      <c r="M1186" s="27"/>
      <c r="O1186" s="27"/>
      <c r="T1186" s="27"/>
      <c r="U1186" s="27"/>
      <c r="V1186" s="27"/>
      <c r="X1186" s="27"/>
      <c r="AA1186" s="27"/>
    </row>
    <row r="1187" spans="1:27">
      <c r="A1187" s="27"/>
      <c r="C1187" s="27"/>
      <c r="K1187" s="27"/>
      <c r="M1187" s="27"/>
      <c r="O1187" s="27"/>
      <c r="T1187" s="27"/>
      <c r="U1187" s="27"/>
      <c r="V1187" s="27"/>
      <c r="X1187" s="27"/>
      <c r="AA1187" s="27"/>
    </row>
    <row r="1188" spans="1:27">
      <c r="A1188" s="27"/>
      <c r="C1188" s="27"/>
      <c r="K1188" s="27"/>
      <c r="M1188" s="27"/>
      <c r="O1188" s="27"/>
      <c r="T1188" s="27"/>
      <c r="U1188" s="27"/>
      <c r="V1188" s="27"/>
      <c r="X1188" s="27"/>
      <c r="AA1188" s="27"/>
    </row>
    <row r="1189" spans="1:27">
      <c r="A1189" s="27"/>
      <c r="C1189" s="27"/>
      <c r="K1189" s="27"/>
      <c r="M1189" s="27"/>
      <c r="O1189" s="27"/>
      <c r="T1189" s="27"/>
      <c r="U1189" s="27"/>
      <c r="V1189" s="27"/>
      <c r="X1189" s="27"/>
      <c r="AA1189" s="27"/>
    </row>
    <row r="1190" spans="1:27">
      <c r="A1190" s="27"/>
      <c r="C1190" s="27"/>
      <c r="K1190" s="27"/>
      <c r="M1190" s="27"/>
      <c r="O1190" s="27"/>
      <c r="T1190" s="27"/>
      <c r="U1190" s="27"/>
      <c r="V1190" s="27"/>
      <c r="X1190" s="27"/>
      <c r="AA1190" s="27"/>
    </row>
    <row r="1191" spans="1:27">
      <c r="A1191" s="27"/>
      <c r="C1191" s="27"/>
      <c r="K1191" s="27"/>
      <c r="M1191" s="27"/>
      <c r="O1191" s="27"/>
      <c r="T1191" s="27"/>
      <c r="U1191" s="27"/>
      <c r="V1191" s="27"/>
      <c r="X1191" s="27"/>
      <c r="AA1191" s="27"/>
    </row>
    <row r="1192" spans="1:27">
      <c r="A1192" s="27"/>
      <c r="C1192" s="27"/>
      <c r="K1192" s="27"/>
      <c r="M1192" s="27"/>
      <c r="O1192" s="27"/>
      <c r="T1192" s="27"/>
      <c r="U1192" s="27"/>
      <c r="V1192" s="27"/>
      <c r="X1192" s="27"/>
      <c r="AA1192" s="27"/>
    </row>
    <row r="1193" spans="1:27">
      <c r="A1193" s="27"/>
      <c r="C1193" s="27"/>
      <c r="K1193" s="27"/>
      <c r="M1193" s="27"/>
      <c r="O1193" s="27"/>
      <c r="T1193" s="27"/>
      <c r="U1193" s="27"/>
      <c r="V1193" s="27"/>
      <c r="X1193" s="27"/>
      <c r="AA1193" s="27"/>
    </row>
    <row r="1194" spans="1:27">
      <c r="A1194" s="27"/>
      <c r="C1194" s="27"/>
      <c r="K1194" s="27"/>
      <c r="M1194" s="27"/>
      <c r="O1194" s="27"/>
      <c r="T1194" s="27"/>
      <c r="U1194" s="27"/>
      <c r="V1194" s="27"/>
      <c r="X1194" s="27"/>
      <c r="AA1194" s="27"/>
    </row>
    <row r="1195" spans="1:27">
      <c r="A1195" s="27"/>
      <c r="C1195" s="27"/>
      <c r="K1195" s="27"/>
      <c r="M1195" s="27"/>
      <c r="O1195" s="27"/>
      <c r="T1195" s="27"/>
      <c r="U1195" s="27"/>
      <c r="V1195" s="27"/>
      <c r="X1195" s="27"/>
      <c r="AA1195" s="27"/>
    </row>
    <row r="1196" spans="1:27">
      <c r="A1196" s="27"/>
      <c r="C1196" s="27"/>
      <c r="K1196" s="27"/>
      <c r="M1196" s="27"/>
      <c r="O1196" s="27"/>
      <c r="T1196" s="27"/>
      <c r="U1196" s="27"/>
      <c r="V1196" s="27"/>
      <c r="X1196" s="27"/>
      <c r="AA1196" s="27"/>
    </row>
    <row r="1197" spans="1:27">
      <c r="A1197" s="27"/>
      <c r="C1197" s="27"/>
      <c r="K1197" s="27"/>
      <c r="M1197" s="27"/>
      <c r="O1197" s="27"/>
      <c r="T1197" s="27"/>
      <c r="U1197" s="27"/>
      <c r="V1197" s="27"/>
      <c r="X1197" s="27"/>
      <c r="AA1197" s="27"/>
    </row>
    <row r="1198" spans="1:27">
      <c r="A1198" s="27"/>
      <c r="C1198" s="27"/>
      <c r="K1198" s="27"/>
      <c r="M1198" s="27"/>
      <c r="O1198" s="27"/>
      <c r="T1198" s="27"/>
      <c r="U1198" s="27"/>
      <c r="V1198" s="27"/>
      <c r="X1198" s="27"/>
      <c r="AA1198" s="27"/>
    </row>
    <row r="1199" spans="1:27">
      <c r="A1199" s="27"/>
      <c r="C1199" s="27"/>
      <c r="K1199" s="27"/>
      <c r="M1199" s="27"/>
      <c r="O1199" s="27"/>
      <c r="T1199" s="27"/>
      <c r="U1199" s="27"/>
      <c r="V1199" s="27"/>
      <c r="X1199" s="27"/>
      <c r="AA1199" s="27"/>
    </row>
    <row r="1200" spans="1:27">
      <c r="A1200" s="27"/>
      <c r="C1200" s="27"/>
      <c r="K1200" s="27"/>
      <c r="M1200" s="27"/>
      <c r="O1200" s="27"/>
      <c r="T1200" s="27"/>
      <c r="U1200" s="27"/>
      <c r="V1200" s="27"/>
      <c r="X1200" s="27"/>
      <c r="AA1200" s="27"/>
    </row>
    <row r="1201" spans="1:27">
      <c r="A1201" s="27"/>
      <c r="C1201" s="27"/>
      <c r="K1201" s="27"/>
      <c r="M1201" s="27"/>
      <c r="O1201" s="27"/>
      <c r="T1201" s="27"/>
      <c r="U1201" s="27"/>
      <c r="V1201" s="27"/>
      <c r="X1201" s="27"/>
      <c r="AA1201" s="27"/>
    </row>
    <row r="1202" spans="1:27">
      <c r="A1202" s="27"/>
      <c r="C1202" s="27"/>
      <c r="K1202" s="27"/>
      <c r="M1202" s="27"/>
      <c r="O1202" s="27"/>
      <c r="T1202" s="27"/>
      <c r="U1202" s="27"/>
      <c r="V1202" s="27"/>
      <c r="X1202" s="27"/>
      <c r="AA1202" s="27"/>
    </row>
    <row r="1203" spans="1:27">
      <c r="A1203" s="27"/>
      <c r="C1203" s="27"/>
      <c r="K1203" s="27"/>
      <c r="M1203" s="27"/>
      <c r="O1203" s="27"/>
      <c r="T1203" s="27"/>
      <c r="U1203" s="27"/>
      <c r="V1203" s="27"/>
      <c r="X1203" s="27"/>
      <c r="AA1203" s="27"/>
    </row>
    <row r="1204" spans="1:27">
      <c r="A1204" s="27"/>
      <c r="C1204" s="27"/>
      <c r="K1204" s="27"/>
      <c r="M1204" s="27"/>
      <c r="O1204" s="27"/>
      <c r="T1204" s="27"/>
      <c r="U1204" s="27"/>
      <c r="V1204" s="27"/>
      <c r="X1204" s="27"/>
      <c r="AA1204" s="27"/>
    </row>
    <row r="1205" spans="1:27">
      <c r="A1205" s="27"/>
      <c r="C1205" s="27"/>
      <c r="K1205" s="27"/>
      <c r="M1205" s="27"/>
      <c r="O1205" s="27"/>
      <c r="T1205" s="27"/>
      <c r="U1205" s="27"/>
      <c r="V1205" s="27"/>
      <c r="X1205" s="27"/>
      <c r="AA1205" s="27"/>
    </row>
    <row r="1206" spans="1:27">
      <c r="A1206" s="27"/>
      <c r="C1206" s="27"/>
      <c r="K1206" s="27"/>
      <c r="M1206" s="27"/>
      <c r="O1206" s="27"/>
      <c r="T1206" s="27"/>
      <c r="U1206" s="27"/>
      <c r="V1206" s="27"/>
      <c r="X1206" s="27"/>
      <c r="AA1206" s="27"/>
    </row>
    <row r="1207" spans="1:27">
      <c r="A1207" s="27"/>
      <c r="C1207" s="27"/>
      <c r="K1207" s="27"/>
      <c r="M1207" s="27"/>
      <c r="O1207" s="27"/>
      <c r="T1207" s="27"/>
      <c r="U1207" s="27"/>
      <c r="V1207" s="27"/>
      <c r="X1207" s="27"/>
      <c r="AA1207" s="27"/>
    </row>
    <row r="1208" spans="1:27">
      <c r="A1208" s="27"/>
      <c r="C1208" s="27"/>
      <c r="K1208" s="27"/>
      <c r="M1208" s="27"/>
      <c r="O1208" s="27"/>
      <c r="T1208" s="27"/>
      <c r="U1208" s="27"/>
      <c r="V1208" s="27"/>
      <c r="X1208" s="27"/>
      <c r="AA1208" s="27"/>
    </row>
    <row r="1209" spans="1:27">
      <c r="A1209" s="27"/>
      <c r="C1209" s="27"/>
      <c r="K1209" s="27"/>
      <c r="M1209" s="27"/>
      <c r="O1209" s="27"/>
      <c r="T1209" s="27"/>
      <c r="U1209" s="27"/>
      <c r="V1209" s="27"/>
      <c r="X1209" s="27"/>
      <c r="AA1209" s="27"/>
    </row>
    <row r="1210" spans="1:27">
      <c r="A1210" s="27"/>
      <c r="C1210" s="27"/>
      <c r="K1210" s="27"/>
      <c r="M1210" s="27"/>
      <c r="O1210" s="27"/>
      <c r="T1210" s="27"/>
      <c r="U1210" s="27"/>
      <c r="V1210" s="27"/>
      <c r="X1210" s="27"/>
      <c r="AA1210" s="27"/>
    </row>
    <row r="1211" spans="1:27">
      <c r="A1211" s="27"/>
      <c r="C1211" s="27"/>
      <c r="K1211" s="27"/>
      <c r="M1211" s="27"/>
      <c r="O1211" s="27"/>
      <c r="T1211" s="27"/>
      <c r="U1211" s="27"/>
      <c r="V1211" s="27"/>
      <c r="X1211" s="27"/>
      <c r="AA1211" s="27"/>
    </row>
    <row r="1212" spans="1:27">
      <c r="A1212" s="27"/>
      <c r="C1212" s="27"/>
      <c r="K1212" s="27"/>
      <c r="M1212" s="27"/>
      <c r="O1212" s="27"/>
      <c r="T1212" s="27"/>
      <c r="U1212" s="27"/>
      <c r="V1212" s="27"/>
      <c r="X1212" s="27"/>
      <c r="AA1212" s="27"/>
    </row>
    <row r="1213" spans="1:27">
      <c r="A1213" s="27"/>
      <c r="C1213" s="27"/>
      <c r="K1213" s="27"/>
      <c r="M1213" s="27"/>
      <c r="O1213" s="27"/>
      <c r="T1213" s="27"/>
      <c r="U1213" s="27"/>
      <c r="V1213" s="27"/>
      <c r="X1213" s="27"/>
      <c r="AA1213" s="27"/>
    </row>
    <row r="1214" spans="1:27">
      <c r="A1214" s="27"/>
      <c r="C1214" s="27"/>
      <c r="K1214" s="27"/>
      <c r="M1214" s="27"/>
      <c r="O1214" s="27"/>
      <c r="T1214" s="27"/>
      <c r="U1214" s="27"/>
      <c r="V1214" s="27"/>
      <c r="X1214" s="27"/>
      <c r="AA1214" s="27"/>
    </row>
    <row r="1215" spans="1:27">
      <c r="A1215" s="27"/>
      <c r="C1215" s="27"/>
      <c r="K1215" s="27"/>
      <c r="M1215" s="27"/>
      <c r="O1215" s="27"/>
      <c r="T1215" s="27"/>
      <c r="U1215" s="27"/>
      <c r="V1215" s="27"/>
      <c r="X1215" s="27"/>
      <c r="AA1215" s="27"/>
    </row>
    <row r="1216" spans="1:27">
      <c r="A1216" s="27"/>
      <c r="C1216" s="27"/>
      <c r="K1216" s="27"/>
      <c r="M1216" s="27"/>
      <c r="O1216" s="27"/>
      <c r="T1216" s="27"/>
      <c r="U1216" s="27"/>
      <c r="V1216" s="27"/>
      <c r="X1216" s="27"/>
      <c r="AA1216" s="27"/>
    </row>
    <row r="1217" spans="1:27">
      <c r="A1217" s="27"/>
      <c r="C1217" s="27"/>
      <c r="K1217" s="27"/>
      <c r="M1217" s="27"/>
      <c r="O1217" s="27"/>
      <c r="T1217" s="27"/>
      <c r="U1217" s="27"/>
      <c r="V1217" s="27"/>
      <c r="X1217" s="27"/>
      <c r="AA1217" s="27"/>
    </row>
    <row r="1218" spans="1:27">
      <c r="A1218" s="27"/>
      <c r="C1218" s="27"/>
      <c r="K1218" s="27"/>
      <c r="M1218" s="27"/>
      <c r="O1218" s="27"/>
      <c r="T1218" s="27"/>
      <c r="U1218" s="27"/>
      <c r="V1218" s="27"/>
      <c r="X1218" s="27"/>
      <c r="AA1218" s="27"/>
    </row>
    <row r="1219" spans="1:27">
      <c r="A1219" s="27"/>
      <c r="C1219" s="27"/>
      <c r="K1219" s="27"/>
      <c r="M1219" s="27"/>
      <c r="O1219" s="27"/>
      <c r="T1219" s="27"/>
      <c r="U1219" s="27"/>
      <c r="V1219" s="27"/>
      <c r="X1219" s="27"/>
      <c r="AA1219" s="27"/>
    </row>
    <row r="1220" spans="1:27">
      <c r="A1220" s="27"/>
      <c r="C1220" s="27"/>
      <c r="K1220" s="27"/>
      <c r="M1220" s="27"/>
      <c r="O1220" s="27"/>
      <c r="T1220" s="27"/>
      <c r="U1220" s="27"/>
      <c r="V1220" s="27"/>
      <c r="X1220" s="27"/>
      <c r="AA1220" s="27"/>
    </row>
    <row r="1221" spans="1:27">
      <c r="A1221" s="27"/>
      <c r="C1221" s="27"/>
      <c r="K1221" s="27"/>
      <c r="M1221" s="27"/>
      <c r="O1221" s="27"/>
      <c r="T1221" s="27"/>
      <c r="U1221" s="27"/>
      <c r="V1221" s="27"/>
      <c r="X1221" s="27"/>
      <c r="AA1221" s="27"/>
    </row>
    <row r="1222" spans="1:27">
      <c r="A1222" s="27"/>
      <c r="C1222" s="27"/>
      <c r="K1222" s="27"/>
      <c r="M1222" s="27"/>
      <c r="O1222" s="27"/>
      <c r="T1222" s="27"/>
      <c r="U1222" s="27"/>
      <c r="V1222" s="27"/>
      <c r="X1222" s="27"/>
      <c r="AA1222" s="27"/>
    </row>
    <row r="1223" spans="1:27">
      <c r="A1223" s="27"/>
      <c r="C1223" s="27"/>
      <c r="K1223" s="27"/>
      <c r="M1223" s="27"/>
      <c r="O1223" s="27"/>
      <c r="T1223" s="27"/>
      <c r="U1223" s="27"/>
      <c r="V1223" s="27"/>
      <c r="X1223" s="27"/>
      <c r="AA1223" s="27"/>
    </row>
    <row r="1224" spans="1:27">
      <c r="A1224" s="27"/>
      <c r="C1224" s="27"/>
      <c r="K1224" s="27"/>
      <c r="M1224" s="27"/>
      <c r="O1224" s="27"/>
      <c r="T1224" s="27"/>
      <c r="U1224" s="27"/>
      <c r="V1224" s="27"/>
      <c r="X1224" s="27"/>
      <c r="AA1224" s="27"/>
    </row>
    <row r="1225" spans="1:27">
      <c r="A1225" s="27"/>
      <c r="C1225" s="27"/>
      <c r="K1225" s="27"/>
      <c r="M1225" s="27"/>
      <c r="O1225" s="27"/>
      <c r="T1225" s="27"/>
      <c r="U1225" s="27"/>
      <c r="V1225" s="27"/>
      <c r="X1225" s="27"/>
      <c r="AA1225" s="27"/>
    </row>
    <row r="1226" spans="1:27">
      <c r="A1226" s="27"/>
      <c r="C1226" s="27"/>
      <c r="K1226" s="27"/>
      <c r="M1226" s="27"/>
      <c r="O1226" s="27"/>
      <c r="T1226" s="27"/>
      <c r="U1226" s="27"/>
      <c r="V1226" s="27"/>
      <c r="X1226" s="27"/>
      <c r="AA1226" s="27"/>
    </row>
    <row r="1227" spans="1:27">
      <c r="A1227" s="27"/>
      <c r="C1227" s="27"/>
      <c r="K1227" s="27"/>
      <c r="M1227" s="27"/>
      <c r="O1227" s="27"/>
      <c r="T1227" s="27"/>
      <c r="U1227" s="27"/>
      <c r="V1227" s="27"/>
      <c r="X1227" s="27"/>
      <c r="AA1227" s="27"/>
    </row>
    <row r="1228" spans="1:27">
      <c r="A1228" s="27"/>
      <c r="C1228" s="27"/>
      <c r="K1228" s="27"/>
      <c r="M1228" s="27"/>
      <c r="O1228" s="27"/>
      <c r="T1228" s="27"/>
      <c r="U1228" s="27"/>
      <c r="V1228" s="27"/>
      <c r="X1228" s="27"/>
      <c r="AA1228" s="27"/>
    </row>
    <row r="1229" spans="1:27">
      <c r="A1229" s="27"/>
      <c r="C1229" s="27"/>
      <c r="K1229" s="27"/>
      <c r="M1229" s="27"/>
      <c r="O1229" s="27"/>
      <c r="T1229" s="27"/>
      <c r="U1229" s="27"/>
      <c r="V1229" s="27"/>
      <c r="X1229" s="27"/>
      <c r="AA1229" s="27"/>
    </row>
    <row r="1230" spans="1:27">
      <c r="A1230" s="27"/>
      <c r="C1230" s="27"/>
      <c r="K1230" s="27"/>
      <c r="M1230" s="27"/>
      <c r="O1230" s="27"/>
      <c r="T1230" s="27"/>
      <c r="U1230" s="27"/>
      <c r="V1230" s="27"/>
      <c r="X1230" s="27"/>
      <c r="AA1230" s="27"/>
    </row>
    <row r="1231" spans="1:27">
      <c r="A1231" s="27"/>
      <c r="C1231" s="27"/>
      <c r="K1231" s="27"/>
      <c r="M1231" s="27"/>
      <c r="O1231" s="27"/>
      <c r="T1231" s="27"/>
      <c r="U1231" s="27"/>
      <c r="V1231" s="27"/>
      <c r="X1231" s="27"/>
      <c r="AA1231" s="27"/>
    </row>
    <row r="1232" spans="1:27">
      <c r="A1232" s="27"/>
      <c r="C1232" s="27"/>
      <c r="K1232" s="27"/>
      <c r="M1232" s="27"/>
      <c r="O1232" s="27"/>
      <c r="T1232" s="27"/>
      <c r="U1232" s="27"/>
      <c r="V1232" s="27"/>
      <c r="X1232" s="27"/>
      <c r="AA1232" s="27"/>
    </row>
    <row r="1233" spans="1:27">
      <c r="A1233" s="27"/>
      <c r="C1233" s="27"/>
      <c r="K1233" s="27"/>
      <c r="M1233" s="27"/>
      <c r="O1233" s="27"/>
      <c r="T1233" s="27"/>
      <c r="U1233" s="27"/>
      <c r="V1233" s="27"/>
      <c r="X1233" s="27"/>
      <c r="AA1233" s="27"/>
    </row>
    <row r="1234" spans="1:27">
      <c r="A1234" s="27"/>
      <c r="C1234" s="27"/>
      <c r="K1234" s="27"/>
      <c r="M1234" s="27"/>
      <c r="O1234" s="27"/>
      <c r="T1234" s="27"/>
      <c r="U1234" s="27"/>
      <c r="V1234" s="27"/>
      <c r="X1234" s="27"/>
      <c r="AA1234" s="27"/>
    </row>
    <row r="1235" spans="1:27">
      <c r="A1235" s="27"/>
      <c r="C1235" s="27"/>
      <c r="K1235" s="27"/>
      <c r="M1235" s="27"/>
      <c r="O1235" s="27"/>
      <c r="T1235" s="27"/>
      <c r="U1235" s="27"/>
      <c r="V1235" s="27"/>
      <c r="X1235" s="27"/>
      <c r="AA1235" s="27"/>
    </row>
    <row r="1236" spans="1:27">
      <c r="A1236" s="27"/>
      <c r="C1236" s="27"/>
      <c r="K1236" s="27"/>
      <c r="M1236" s="27"/>
      <c r="O1236" s="27"/>
      <c r="T1236" s="27"/>
      <c r="U1236" s="27"/>
      <c r="V1236" s="27"/>
      <c r="X1236" s="27"/>
      <c r="AA1236" s="27"/>
    </row>
    <row r="1237" spans="1:27">
      <c r="A1237" s="27"/>
      <c r="C1237" s="27"/>
      <c r="K1237" s="27"/>
      <c r="M1237" s="27"/>
      <c r="O1237" s="27"/>
      <c r="T1237" s="27"/>
      <c r="U1237" s="27"/>
      <c r="V1237" s="27"/>
      <c r="X1237" s="27"/>
      <c r="AA1237" s="27"/>
    </row>
    <row r="1238" spans="1:27">
      <c r="A1238" s="27"/>
      <c r="C1238" s="27"/>
      <c r="K1238" s="27"/>
      <c r="M1238" s="27"/>
      <c r="O1238" s="27"/>
      <c r="T1238" s="27"/>
      <c r="U1238" s="27"/>
      <c r="V1238" s="27"/>
      <c r="X1238" s="27"/>
      <c r="AA1238" s="27"/>
    </row>
    <row r="1239" spans="1:27">
      <c r="A1239" s="27"/>
      <c r="C1239" s="27"/>
      <c r="K1239" s="27"/>
      <c r="M1239" s="27"/>
      <c r="O1239" s="27"/>
      <c r="T1239" s="27"/>
      <c r="U1239" s="27"/>
      <c r="V1239" s="27"/>
      <c r="X1239" s="27"/>
      <c r="AA1239" s="27"/>
    </row>
    <row r="1240" spans="1:27">
      <c r="A1240" s="27"/>
      <c r="C1240" s="27"/>
      <c r="K1240" s="27"/>
      <c r="M1240" s="27"/>
      <c r="O1240" s="27"/>
      <c r="T1240" s="27"/>
      <c r="U1240" s="27"/>
      <c r="V1240" s="27"/>
      <c r="X1240" s="27"/>
      <c r="AA1240" s="27"/>
    </row>
    <row r="1241" spans="1:27">
      <c r="A1241" s="27"/>
      <c r="C1241" s="27"/>
      <c r="K1241" s="27"/>
      <c r="M1241" s="27"/>
      <c r="O1241" s="27"/>
      <c r="T1241" s="27"/>
      <c r="U1241" s="27"/>
      <c r="V1241" s="27"/>
      <c r="X1241" s="27"/>
      <c r="AA1241" s="27"/>
    </row>
    <row r="1242" spans="1:27">
      <c r="A1242" s="27"/>
      <c r="C1242" s="27"/>
      <c r="K1242" s="27"/>
      <c r="M1242" s="27"/>
      <c r="O1242" s="27"/>
      <c r="T1242" s="27"/>
      <c r="U1242" s="27"/>
      <c r="V1242" s="27"/>
      <c r="X1242" s="27"/>
      <c r="AA1242" s="27"/>
    </row>
    <row r="1243" spans="1:27">
      <c r="A1243" s="27"/>
      <c r="C1243" s="27"/>
      <c r="K1243" s="27"/>
      <c r="M1243" s="27"/>
      <c r="O1243" s="27"/>
      <c r="T1243" s="27"/>
      <c r="U1243" s="27"/>
      <c r="V1243" s="27"/>
      <c r="X1243" s="27"/>
      <c r="AA1243" s="27"/>
    </row>
    <row r="1244" spans="1:27">
      <c r="A1244" s="27"/>
      <c r="C1244" s="27"/>
      <c r="K1244" s="27"/>
      <c r="M1244" s="27"/>
      <c r="O1244" s="27"/>
      <c r="T1244" s="27"/>
      <c r="U1244" s="27"/>
      <c r="V1244" s="27"/>
      <c r="X1244" s="27"/>
      <c r="AA1244" s="27"/>
    </row>
    <row r="1245" spans="1:27">
      <c r="A1245" s="27"/>
      <c r="C1245" s="27"/>
      <c r="K1245" s="27"/>
      <c r="M1245" s="27"/>
      <c r="O1245" s="27"/>
      <c r="T1245" s="27"/>
      <c r="U1245" s="27"/>
      <c r="V1245" s="27"/>
      <c r="X1245" s="27"/>
      <c r="AA1245" s="27"/>
    </row>
    <row r="1246" spans="1:27">
      <c r="A1246" s="27"/>
      <c r="C1246" s="27"/>
      <c r="K1246" s="27"/>
      <c r="M1246" s="27"/>
      <c r="O1246" s="27"/>
      <c r="T1246" s="27"/>
      <c r="U1246" s="27"/>
      <c r="V1246" s="27"/>
      <c r="X1246" s="27"/>
      <c r="AA1246" s="27"/>
    </row>
    <row r="1247" spans="1:27">
      <c r="A1247" s="27"/>
      <c r="C1247" s="27"/>
      <c r="K1247" s="27"/>
      <c r="M1247" s="27"/>
      <c r="O1247" s="27"/>
      <c r="T1247" s="27"/>
      <c r="U1247" s="27"/>
      <c r="V1247" s="27"/>
      <c r="X1247" s="27"/>
      <c r="AA1247" s="27"/>
    </row>
    <row r="1248" spans="1:27">
      <c r="A1248" s="27"/>
      <c r="C1248" s="27"/>
      <c r="K1248" s="27"/>
      <c r="M1248" s="27"/>
      <c r="O1248" s="27"/>
      <c r="T1248" s="27"/>
      <c r="U1248" s="27"/>
      <c r="V1248" s="27"/>
      <c r="X1248" s="27"/>
      <c r="AA1248" s="27"/>
    </row>
    <row r="1249" spans="1:27">
      <c r="A1249" s="27"/>
      <c r="C1249" s="27"/>
      <c r="K1249" s="27"/>
      <c r="M1249" s="27"/>
      <c r="O1249" s="27"/>
      <c r="T1249" s="27"/>
      <c r="U1249" s="27"/>
      <c r="V1249" s="27"/>
      <c r="X1249" s="27"/>
      <c r="AA1249" s="27"/>
    </row>
    <row r="1250" spans="1:27">
      <c r="A1250" s="27"/>
      <c r="C1250" s="27"/>
      <c r="K1250" s="27"/>
      <c r="M1250" s="27"/>
      <c r="O1250" s="27"/>
      <c r="T1250" s="27"/>
      <c r="U1250" s="27"/>
      <c r="V1250" s="27"/>
      <c r="X1250" s="27"/>
      <c r="AA1250" s="27"/>
    </row>
    <row r="1251" spans="1:27">
      <c r="A1251" s="27"/>
      <c r="C1251" s="27"/>
      <c r="K1251" s="27"/>
      <c r="M1251" s="27"/>
      <c r="O1251" s="27"/>
      <c r="T1251" s="27"/>
      <c r="U1251" s="27"/>
      <c r="V1251" s="27"/>
      <c r="X1251" s="27"/>
      <c r="AA1251" s="27"/>
    </row>
    <row r="1252" spans="1:27">
      <c r="A1252" s="27"/>
      <c r="C1252" s="27"/>
      <c r="K1252" s="27"/>
      <c r="M1252" s="27"/>
      <c r="O1252" s="27"/>
      <c r="T1252" s="27"/>
      <c r="U1252" s="27"/>
      <c r="V1252" s="27"/>
      <c r="X1252" s="27"/>
      <c r="AA1252" s="27"/>
    </row>
    <row r="1253" spans="1:27">
      <c r="A1253" s="27"/>
      <c r="C1253" s="27"/>
      <c r="K1253" s="27"/>
      <c r="M1253" s="27"/>
      <c r="O1253" s="27"/>
      <c r="T1253" s="27"/>
      <c r="U1253" s="27"/>
      <c r="V1253" s="27"/>
      <c r="X1253" s="27"/>
      <c r="AA1253" s="27"/>
    </row>
    <row r="1254" spans="1:27">
      <c r="A1254" s="27"/>
      <c r="C1254" s="27"/>
      <c r="K1254" s="27"/>
      <c r="M1254" s="27"/>
      <c r="O1254" s="27"/>
      <c r="T1254" s="27"/>
      <c r="U1254" s="27"/>
      <c r="V1254" s="27"/>
      <c r="X1254" s="27"/>
      <c r="AA1254" s="27"/>
    </row>
    <row r="1255" spans="1:27">
      <c r="A1255" s="27"/>
      <c r="C1255" s="27"/>
      <c r="K1255" s="27"/>
      <c r="M1255" s="27"/>
      <c r="O1255" s="27"/>
      <c r="T1255" s="27"/>
      <c r="U1255" s="27"/>
      <c r="V1255" s="27"/>
      <c r="X1255" s="27"/>
      <c r="AA1255" s="27"/>
    </row>
    <row r="1256" spans="1:27">
      <c r="A1256" s="27"/>
      <c r="C1256" s="27"/>
      <c r="K1256" s="27"/>
      <c r="M1256" s="27"/>
      <c r="O1256" s="27"/>
      <c r="T1256" s="27"/>
      <c r="U1256" s="27"/>
      <c r="V1256" s="27"/>
      <c r="X1256" s="27"/>
      <c r="AA1256" s="27"/>
    </row>
    <row r="1257" spans="1:27">
      <c r="A1257" s="27"/>
      <c r="C1257" s="27"/>
      <c r="K1257" s="27"/>
      <c r="M1257" s="27"/>
      <c r="O1257" s="27"/>
      <c r="T1257" s="27"/>
      <c r="U1257" s="27"/>
      <c r="V1257" s="27"/>
      <c r="X1257" s="27"/>
      <c r="AA1257" s="27"/>
    </row>
    <row r="1258" spans="1:27">
      <c r="A1258" s="27"/>
      <c r="C1258" s="27"/>
      <c r="K1258" s="27"/>
      <c r="M1258" s="27"/>
      <c r="O1258" s="27"/>
      <c r="T1258" s="27"/>
      <c r="U1258" s="27"/>
      <c r="V1258" s="27"/>
      <c r="X1258" s="27"/>
      <c r="AA1258" s="27"/>
    </row>
    <row r="1259" spans="1:27">
      <c r="A1259" s="27"/>
      <c r="C1259" s="27"/>
      <c r="K1259" s="27"/>
      <c r="M1259" s="27"/>
      <c r="O1259" s="27"/>
      <c r="T1259" s="27"/>
      <c r="U1259" s="27"/>
      <c r="V1259" s="27"/>
      <c r="X1259" s="27"/>
      <c r="AA1259" s="27"/>
    </row>
    <row r="1260" spans="1:27">
      <c r="A1260" s="27"/>
      <c r="C1260" s="27"/>
      <c r="K1260" s="27"/>
      <c r="M1260" s="27"/>
      <c r="O1260" s="27"/>
      <c r="T1260" s="27"/>
      <c r="U1260" s="27"/>
      <c r="V1260" s="27"/>
      <c r="X1260" s="27"/>
      <c r="AA1260" s="27"/>
    </row>
    <row r="1261" spans="1:27">
      <c r="A1261" s="27"/>
      <c r="C1261" s="27"/>
      <c r="K1261" s="27"/>
      <c r="M1261" s="27"/>
      <c r="O1261" s="27"/>
      <c r="T1261" s="27"/>
      <c r="U1261" s="27"/>
      <c r="V1261" s="27"/>
      <c r="X1261" s="27"/>
      <c r="AA1261" s="27"/>
    </row>
    <row r="1262" spans="1:27">
      <c r="A1262" s="27"/>
      <c r="C1262" s="27"/>
      <c r="K1262" s="27"/>
      <c r="M1262" s="27"/>
      <c r="O1262" s="27"/>
      <c r="T1262" s="27"/>
      <c r="U1262" s="27"/>
      <c r="V1262" s="27"/>
      <c r="X1262" s="27"/>
      <c r="AA1262" s="27"/>
    </row>
    <row r="1263" spans="1:27">
      <c r="A1263" s="27"/>
      <c r="C1263" s="27"/>
      <c r="K1263" s="27"/>
      <c r="M1263" s="27"/>
      <c r="O1263" s="27"/>
      <c r="T1263" s="27"/>
      <c r="U1263" s="27"/>
      <c r="V1263" s="27"/>
      <c r="X1263" s="27"/>
      <c r="AA1263" s="27"/>
    </row>
    <row r="1264" spans="1:27">
      <c r="A1264" s="27"/>
      <c r="C1264" s="27"/>
      <c r="K1264" s="27"/>
      <c r="M1264" s="27"/>
      <c r="O1264" s="27"/>
      <c r="T1264" s="27"/>
      <c r="U1264" s="27"/>
      <c r="V1264" s="27"/>
      <c r="X1264" s="27"/>
      <c r="AA1264" s="27"/>
    </row>
    <row r="1265" spans="1:27">
      <c r="A1265" s="27"/>
      <c r="C1265" s="27"/>
      <c r="K1265" s="27"/>
      <c r="M1265" s="27"/>
      <c r="O1265" s="27"/>
      <c r="T1265" s="27"/>
      <c r="U1265" s="27"/>
      <c r="V1265" s="27"/>
      <c r="X1265" s="27"/>
      <c r="AA1265" s="27"/>
    </row>
    <row r="1266" spans="1:27">
      <c r="A1266" s="27"/>
      <c r="C1266" s="27"/>
      <c r="K1266" s="27"/>
      <c r="M1266" s="27"/>
      <c r="O1266" s="27"/>
      <c r="T1266" s="27"/>
      <c r="U1266" s="27"/>
      <c r="V1266" s="27"/>
      <c r="X1266" s="27"/>
      <c r="AA1266" s="27"/>
    </row>
    <row r="1267" spans="1:27">
      <c r="A1267" s="27"/>
      <c r="C1267" s="27"/>
      <c r="K1267" s="27"/>
      <c r="M1267" s="27"/>
      <c r="O1267" s="27"/>
      <c r="T1267" s="27"/>
      <c r="U1267" s="27"/>
      <c r="V1267" s="27"/>
      <c r="X1267" s="27"/>
      <c r="AA1267" s="27"/>
    </row>
    <row r="1268" spans="1:27">
      <c r="A1268" s="27"/>
      <c r="C1268" s="27"/>
      <c r="K1268" s="27"/>
      <c r="M1268" s="27"/>
      <c r="O1268" s="27"/>
      <c r="T1268" s="27"/>
      <c r="U1268" s="27"/>
      <c r="V1268" s="27"/>
      <c r="X1268" s="27"/>
      <c r="AA1268" s="27"/>
    </row>
    <row r="1269" spans="1:27">
      <c r="A1269" s="27"/>
      <c r="C1269" s="27"/>
      <c r="K1269" s="27"/>
      <c r="M1269" s="27"/>
      <c r="O1269" s="27"/>
      <c r="T1269" s="27"/>
      <c r="U1269" s="27"/>
      <c r="V1269" s="27"/>
      <c r="X1269" s="27"/>
      <c r="AA1269" s="27"/>
    </row>
    <row r="1270" spans="1:27">
      <c r="A1270" s="27"/>
      <c r="C1270" s="27"/>
      <c r="K1270" s="27"/>
      <c r="M1270" s="27"/>
      <c r="O1270" s="27"/>
      <c r="T1270" s="27"/>
      <c r="U1270" s="27"/>
      <c r="V1270" s="27"/>
      <c r="X1270" s="27"/>
      <c r="AA1270" s="27"/>
    </row>
    <row r="1271" spans="1:27">
      <c r="A1271" s="27"/>
      <c r="C1271" s="27"/>
      <c r="K1271" s="27"/>
      <c r="M1271" s="27"/>
      <c r="O1271" s="27"/>
      <c r="T1271" s="27"/>
      <c r="U1271" s="27"/>
      <c r="V1271" s="27"/>
      <c r="X1271" s="27"/>
      <c r="AA1271" s="27"/>
    </row>
    <row r="1272" spans="1:27">
      <c r="A1272" s="27"/>
      <c r="C1272" s="27"/>
      <c r="K1272" s="27"/>
      <c r="M1272" s="27"/>
      <c r="O1272" s="27"/>
      <c r="T1272" s="27"/>
      <c r="U1272" s="27"/>
      <c r="V1272" s="27"/>
      <c r="X1272" s="27"/>
      <c r="AA1272" s="27"/>
    </row>
    <row r="1273" spans="1:27">
      <c r="A1273" s="27"/>
      <c r="C1273" s="27"/>
      <c r="K1273" s="27"/>
      <c r="M1273" s="27"/>
      <c r="O1273" s="27"/>
      <c r="T1273" s="27"/>
      <c r="U1273" s="27"/>
      <c r="V1273" s="27"/>
      <c r="X1273" s="27"/>
      <c r="AA1273" s="27"/>
    </row>
    <row r="1274" spans="1:27">
      <c r="A1274" s="27"/>
      <c r="C1274" s="27"/>
      <c r="K1274" s="27"/>
      <c r="M1274" s="27"/>
      <c r="O1274" s="27"/>
      <c r="T1274" s="27"/>
      <c r="U1274" s="27"/>
      <c r="V1274" s="27"/>
      <c r="X1274" s="27"/>
      <c r="AA1274" s="27"/>
    </row>
    <row r="1275" spans="1:27">
      <c r="A1275" s="27"/>
      <c r="C1275" s="27"/>
      <c r="K1275" s="27"/>
      <c r="M1275" s="27"/>
      <c r="O1275" s="27"/>
      <c r="T1275" s="27"/>
      <c r="U1275" s="27"/>
      <c r="V1275" s="27"/>
      <c r="X1275" s="27"/>
      <c r="AA1275" s="27"/>
    </row>
    <row r="1276" spans="1:27">
      <c r="A1276" s="27"/>
      <c r="C1276" s="27"/>
      <c r="K1276" s="27"/>
      <c r="M1276" s="27"/>
      <c r="O1276" s="27"/>
      <c r="T1276" s="27"/>
      <c r="U1276" s="27"/>
      <c r="V1276" s="27"/>
      <c r="X1276" s="27"/>
      <c r="AA1276" s="27"/>
    </row>
    <row r="1277" spans="1:27">
      <c r="A1277" s="27"/>
      <c r="C1277" s="27"/>
      <c r="K1277" s="27"/>
      <c r="M1277" s="27"/>
      <c r="O1277" s="27"/>
      <c r="T1277" s="27"/>
      <c r="U1277" s="27"/>
      <c r="V1277" s="27"/>
      <c r="X1277" s="27"/>
      <c r="AA1277" s="27"/>
    </row>
    <row r="1278" spans="1:27">
      <c r="A1278" s="27"/>
      <c r="C1278" s="27"/>
      <c r="K1278" s="27"/>
      <c r="M1278" s="27"/>
      <c r="O1278" s="27"/>
      <c r="T1278" s="27"/>
      <c r="U1278" s="27"/>
      <c r="V1278" s="27"/>
      <c r="X1278" s="27"/>
      <c r="AA1278" s="27"/>
    </row>
    <row r="1279" spans="1:27">
      <c r="A1279" s="27"/>
      <c r="C1279" s="27"/>
      <c r="K1279" s="27"/>
      <c r="M1279" s="27"/>
      <c r="O1279" s="27"/>
      <c r="T1279" s="27"/>
      <c r="U1279" s="27"/>
      <c r="V1279" s="27"/>
      <c r="X1279" s="27"/>
      <c r="AA1279" s="27"/>
    </row>
    <row r="1280" spans="1:27">
      <c r="A1280" s="27"/>
      <c r="C1280" s="27"/>
      <c r="K1280" s="27"/>
      <c r="M1280" s="27"/>
      <c r="O1280" s="27"/>
      <c r="T1280" s="27"/>
      <c r="U1280" s="27"/>
      <c r="V1280" s="27"/>
      <c r="X1280" s="27"/>
      <c r="AA1280" s="27"/>
    </row>
    <row r="1281" spans="1:27">
      <c r="A1281" s="27"/>
      <c r="C1281" s="27"/>
      <c r="K1281" s="27"/>
      <c r="M1281" s="27"/>
      <c r="O1281" s="27"/>
      <c r="T1281" s="27"/>
      <c r="U1281" s="27"/>
      <c r="V1281" s="27"/>
      <c r="X1281" s="27"/>
      <c r="AA1281" s="27"/>
    </row>
    <row r="1282" spans="1:27">
      <c r="A1282" s="27"/>
      <c r="C1282" s="27"/>
      <c r="K1282" s="27"/>
      <c r="M1282" s="27"/>
      <c r="O1282" s="27"/>
      <c r="T1282" s="27"/>
      <c r="U1282" s="27"/>
      <c r="V1282" s="27"/>
      <c r="X1282" s="27"/>
      <c r="AA1282" s="27"/>
    </row>
    <row r="1283" spans="1:27">
      <c r="A1283" s="27"/>
      <c r="C1283" s="27"/>
      <c r="K1283" s="27"/>
      <c r="M1283" s="27"/>
      <c r="O1283" s="27"/>
      <c r="T1283" s="27"/>
      <c r="U1283" s="27"/>
      <c r="V1283" s="27"/>
      <c r="X1283" s="27"/>
      <c r="AA1283" s="27"/>
    </row>
    <row r="1284" spans="1:27">
      <c r="A1284" s="27"/>
      <c r="C1284" s="27"/>
      <c r="K1284" s="27"/>
      <c r="M1284" s="27"/>
      <c r="O1284" s="27"/>
      <c r="T1284" s="27"/>
      <c r="U1284" s="27"/>
      <c r="V1284" s="27"/>
      <c r="X1284" s="27"/>
      <c r="AA1284" s="27"/>
    </row>
    <row r="1285" spans="1:27">
      <c r="A1285" s="27"/>
      <c r="C1285" s="27"/>
      <c r="K1285" s="27"/>
      <c r="M1285" s="27"/>
      <c r="O1285" s="27"/>
      <c r="T1285" s="27"/>
      <c r="U1285" s="27"/>
      <c r="V1285" s="27"/>
      <c r="X1285" s="27"/>
      <c r="AA1285" s="27"/>
    </row>
    <row r="1286" spans="1:27">
      <c r="A1286" s="27"/>
      <c r="C1286" s="27"/>
      <c r="K1286" s="27"/>
      <c r="M1286" s="27"/>
      <c r="O1286" s="27"/>
      <c r="T1286" s="27"/>
      <c r="U1286" s="27"/>
      <c r="V1286" s="27"/>
      <c r="X1286" s="27"/>
      <c r="AA1286" s="27"/>
    </row>
    <row r="1287" spans="1:27">
      <c r="A1287" s="27"/>
      <c r="C1287" s="27"/>
      <c r="K1287" s="27"/>
      <c r="M1287" s="27"/>
      <c r="O1287" s="27"/>
      <c r="T1287" s="27"/>
      <c r="U1287" s="27"/>
      <c r="V1287" s="27"/>
      <c r="X1287" s="27"/>
      <c r="AA1287" s="27"/>
    </row>
    <row r="1288" spans="1:27">
      <c r="A1288" s="27"/>
      <c r="C1288" s="27"/>
      <c r="K1288" s="27"/>
      <c r="M1288" s="27"/>
      <c r="O1288" s="27"/>
      <c r="T1288" s="27"/>
      <c r="U1288" s="27"/>
      <c r="V1288" s="27"/>
      <c r="X1288" s="27"/>
      <c r="AA1288" s="27"/>
    </row>
    <row r="1289" spans="1:27">
      <c r="A1289" s="27"/>
      <c r="C1289" s="27"/>
      <c r="K1289" s="27"/>
      <c r="M1289" s="27"/>
      <c r="O1289" s="27"/>
      <c r="T1289" s="27"/>
      <c r="U1289" s="27"/>
      <c r="V1289" s="27"/>
      <c r="X1289" s="27"/>
      <c r="AA1289" s="27"/>
    </row>
    <row r="1290" spans="1:27">
      <c r="A1290" s="27"/>
      <c r="C1290" s="27"/>
      <c r="K1290" s="27"/>
      <c r="M1290" s="27"/>
      <c r="O1290" s="27"/>
      <c r="T1290" s="27"/>
      <c r="U1290" s="27"/>
      <c r="V1290" s="27"/>
      <c r="X1290" s="27"/>
      <c r="AA1290" s="27"/>
    </row>
    <row r="1291" spans="1:27">
      <c r="A1291" s="27"/>
      <c r="C1291" s="27"/>
      <c r="K1291" s="27"/>
      <c r="M1291" s="27"/>
      <c r="O1291" s="27"/>
      <c r="T1291" s="27"/>
      <c r="U1291" s="27"/>
      <c r="V1291" s="27"/>
      <c r="X1291" s="27"/>
      <c r="AA1291" s="27"/>
    </row>
    <row r="1292" spans="1:27">
      <c r="A1292" s="27"/>
      <c r="C1292" s="27"/>
      <c r="K1292" s="27"/>
      <c r="M1292" s="27"/>
      <c r="O1292" s="27"/>
      <c r="T1292" s="27"/>
      <c r="U1292" s="27"/>
      <c r="V1292" s="27"/>
      <c r="X1292" s="27"/>
      <c r="AA1292" s="27"/>
    </row>
    <row r="1293" spans="1:27">
      <c r="A1293" s="27"/>
      <c r="C1293" s="27"/>
      <c r="K1293" s="27"/>
      <c r="M1293" s="27"/>
      <c r="O1293" s="27"/>
      <c r="T1293" s="27"/>
      <c r="U1293" s="27"/>
      <c r="V1293" s="27"/>
      <c r="X1293" s="27"/>
      <c r="AA1293" s="27"/>
    </row>
    <row r="1294" spans="1:27">
      <c r="A1294" s="27"/>
      <c r="C1294" s="27"/>
      <c r="K1294" s="27"/>
      <c r="M1294" s="27"/>
      <c r="O1294" s="27"/>
      <c r="T1294" s="27"/>
      <c r="U1294" s="27"/>
      <c r="V1294" s="27"/>
      <c r="X1294" s="27"/>
      <c r="AA1294" s="27"/>
    </row>
    <row r="1295" spans="1:27">
      <c r="A1295" s="27"/>
      <c r="C1295" s="27"/>
      <c r="K1295" s="27"/>
      <c r="M1295" s="27"/>
      <c r="O1295" s="27"/>
      <c r="T1295" s="27"/>
      <c r="U1295" s="27"/>
      <c r="V1295" s="27"/>
      <c r="X1295" s="27"/>
      <c r="AA1295" s="27"/>
    </row>
    <row r="1296" spans="1:27">
      <c r="A1296" s="27"/>
      <c r="C1296" s="27"/>
      <c r="K1296" s="27"/>
      <c r="M1296" s="27"/>
      <c r="O1296" s="27"/>
      <c r="T1296" s="27"/>
      <c r="U1296" s="27"/>
      <c r="V1296" s="27"/>
      <c r="X1296" s="27"/>
      <c r="AA1296" s="27"/>
    </row>
    <row r="1297" spans="1:27">
      <c r="A1297" s="27"/>
      <c r="C1297" s="27"/>
      <c r="K1297" s="27"/>
      <c r="M1297" s="27"/>
      <c r="O1297" s="27"/>
      <c r="T1297" s="27"/>
      <c r="U1297" s="27"/>
      <c r="V1297" s="27"/>
      <c r="X1297" s="27"/>
      <c r="AA1297" s="27"/>
    </row>
    <row r="1298" spans="1:27">
      <c r="A1298" s="27"/>
      <c r="C1298" s="27"/>
      <c r="K1298" s="27"/>
      <c r="M1298" s="27"/>
      <c r="O1298" s="27"/>
      <c r="T1298" s="27"/>
      <c r="U1298" s="27"/>
      <c r="V1298" s="27"/>
      <c r="X1298" s="27"/>
      <c r="AA1298" s="27"/>
    </row>
    <row r="1299" spans="1:27">
      <c r="A1299" s="27"/>
      <c r="C1299" s="27"/>
      <c r="K1299" s="27"/>
      <c r="M1299" s="27"/>
      <c r="O1299" s="27"/>
      <c r="T1299" s="27"/>
      <c r="U1299" s="27"/>
      <c r="V1299" s="27"/>
      <c r="X1299" s="27"/>
      <c r="AA1299" s="27"/>
    </row>
    <row r="1300" spans="1:27">
      <c r="A1300" s="27"/>
      <c r="C1300" s="27"/>
      <c r="K1300" s="27"/>
      <c r="M1300" s="27"/>
      <c r="O1300" s="27"/>
      <c r="T1300" s="27"/>
      <c r="U1300" s="27"/>
      <c r="V1300" s="27"/>
      <c r="X1300" s="27"/>
      <c r="AA1300" s="27"/>
    </row>
    <row r="1301" spans="1:27">
      <c r="A1301" s="27"/>
      <c r="C1301" s="27"/>
      <c r="K1301" s="27"/>
      <c r="M1301" s="27"/>
      <c r="O1301" s="27"/>
      <c r="T1301" s="27"/>
      <c r="U1301" s="27"/>
      <c r="V1301" s="27"/>
      <c r="X1301" s="27"/>
      <c r="AA1301" s="27"/>
    </row>
    <row r="1302" spans="1:27">
      <c r="A1302" s="27"/>
      <c r="C1302" s="27"/>
      <c r="K1302" s="27"/>
      <c r="M1302" s="27"/>
      <c r="O1302" s="27"/>
      <c r="T1302" s="27"/>
      <c r="U1302" s="27"/>
      <c r="V1302" s="27"/>
      <c r="X1302" s="27"/>
      <c r="AA1302" s="27"/>
    </row>
    <row r="1303" spans="1:27">
      <c r="A1303" s="27"/>
      <c r="C1303" s="27"/>
      <c r="K1303" s="27"/>
      <c r="M1303" s="27"/>
      <c r="O1303" s="27"/>
      <c r="T1303" s="27"/>
      <c r="U1303" s="27"/>
      <c r="V1303" s="27"/>
      <c r="X1303" s="27"/>
      <c r="AA1303" s="27"/>
    </row>
    <row r="1304" spans="1:27">
      <c r="A1304" s="27"/>
      <c r="C1304" s="27"/>
      <c r="K1304" s="27"/>
      <c r="M1304" s="27"/>
      <c r="O1304" s="27"/>
      <c r="T1304" s="27"/>
      <c r="U1304" s="27"/>
      <c r="V1304" s="27"/>
      <c r="X1304" s="27"/>
      <c r="AA1304" s="27"/>
    </row>
    <row r="1305" spans="1:27">
      <c r="A1305" s="27"/>
      <c r="C1305" s="27"/>
      <c r="K1305" s="27"/>
      <c r="M1305" s="27"/>
      <c r="O1305" s="27"/>
      <c r="T1305" s="27"/>
      <c r="U1305" s="27"/>
      <c r="V1305" s="27"/>
      <c r="X1305" s="27"/>
      <c r="AA1305" s="27"/>
    </row>
    <row r="1306" spans="1:27">
      <c r="A1306" s="27"/>
      <c r="C1306" s="27"/>
      <c r="K1306" s="27"/>
      <c r="M1306" s="27"/>
      <c r="O1306" s="27"/>
      <c r="T1306" s="27"/>
      <c r="U1306" s="27"/>
      <c r="V1306" s="27"/>
      <c r="X1306" s="27"/>
      <c r="AA1306" s="27"/>
    </row>
    <row r="1307" spans="1:27">
      <c r="A1307" s="27"/>
      <c r="C1307" s="27"/>
      <c r="K1307" s="27"/>
      <c r="M1307" s="27"/>
      <c r="O1307" s="27"/>
      <c r="T1307" s="27"/>
      <c r="U1307" s="27"/>
      <c r="V1307" s="27"/>
      <c r="X1307" s="27"/>
      <c r="AA1307" s="27"/>
    </row>
    <row r="1308" spans="1:27">
      <c r="A1308" s="27"/>
      <c r="C1308" s="27"/>
      <c r="K1308" s="27"/>
      <c r="M1308" s="27"/>
      <c r="O1308" s="27"/>
      <c r="T1308" s="27"/>
      <c r="U1308" s="27"/>
      <c r="V1308" s="27"/>
      <c r="X1308" s="27"/>
      <c r="AA1308" s="27"/>
    </row>
    <row r="1309" spans="1:27">
      <c r="A1309" s="27"/>
      <c r="C1309" s="27"/>
      <c r="K1309" s="27"/>
      <c r="M1309" s="27"/>
      <c r="O1309" s="27"/>
      <c r="T1309" s="27"/>
      <c r="U1309" s="27"/>
      <c r="V1309" s="27"/>
      <c r="X1309" s="27"/>
      <c r="AA1309" s="27"/>
    </row>
    <row r="1310" spans="1:27">
      <c r="A1310" s="27"/>
      <c r="C1310" s="27"/>
      <c r="K1310" s="27"/>
      <c r="M1310" s="27"/>
      <c r="O1310" s="27"/>
      <c r="T1310" s="27"/>
      <c r="U1310" s="27"/>
      <c r="V1310" s="27"/>
      <c r="X1310" s="27"/>
      <c r="AA1310" s="27"/>
    </row>
    <row r="1311" spans="1:27">
      <c r="A1311" s="27"/>
      <c r="C1311" s="27"/>
      <c r="K1311" s="27"/>
      <c r="M1311" s="27"/>
      <c r="O1311" s="27"/>
      <c r="T1311" s="27"/>
      <c r="U1311" s="27"/>
      <c r="V1311" s="27"/>
      <c r="X1311" s="27"/>
      <c r="AA1311" s="27"/>
    </row>
    <row r="1312" spans="1:27">
      <c r="A1312" s="27"/>
      <c r="C1312" s="27"/>
      <c r="K1312" s="27"/>
      <c r="M1312" s="27"/>
      <c r="O1312" s="27"/>
      <c r="T1312" s="27"/>
      <c r="U1312" s="27"/>
      <c r="V1312" s="27"/>
      <c r="X1312" s="27"/>
      <c r="AA1312" s="27"/>
    </row>
    <row r="1313" spans="1:27">
      <c r="A1313" s="27"/>
      <c r="C1313" s="27"/>
      <c r="K1313" s="27"/>
      <c r="M1313" s="27"/>
      <c r="O1313" s="27"/>
      <c r="T1313" s="27"/>
      <c r="U1313" s="27"/>
      <c r="V1313" s="27"/>
      <c r="X1313" s="27"/>
      <c r="AA1313" s="27"/>
    </row>
    <row r="1314" spans="1:27">
      <c r="A1314" s="27"/>
      <c r="C1314" s="27"/>
      <c r="K1314" s="27"/>
      <c r="M1314" s="27"/>
      <c r="O1314" s="27"/>
      <c r="T1314" s="27"/>
      <c r="U1314" s="27"/>
      <c r="V1314" s="27"/>
      <c r="X1314" s="27"/>
      <c r="AA1314" s="27"/>
    </row>
    <row r="1315" spans="1:27">
      <c r="A1315" s="27"/>
      <c r="C1315" s="27"/>
      <c r="K1315" s="27"/>
      <c r="M1315" s="27"/>
      <c r="O1315" s="27"/>
      <c r="T1315" s="27"/>
      <c r="U1315" s="27"/>
      <c r="V1315" s="27"/>
      <c r="X1315" s="27"/>
      <c r="AA1315" s="27"/>
    </row>
    <row r="1316" spans="1:27">
      <c r="A1316" s="27"/>
      <c r="C1316" s="27"/>
      <c r="K1316" s="27"/>
      <c r="M1316" s="27"/>
      <c r="O1316" s="27"/>
      <c r="T1316" s="27"/>
      <c r="U1316" s="27"/>
      <c r="V1316" s="27"/>
      <c r="X1316" s="27"/>
      <c r="AA1316" s="27"/>
    </row>
    <row r="1317" spans="1:27">
      <c r="A1317" s="27"/>
      <c r="C1317" s="27"/>
      <c r="K1317" s="27"/>
      <c r="M1317" s="27"/>
      <c r="O1317" s="27"/>
      <c r="T1317" s="27"/>
      <c r="U1317" s="27"/>
      <c r="V1317" s="27"/>
      <c r="X1317" s="27"/>
      <c r="AA1317" s="27"/>
    </row>
    <row r="1318" spans="1:27">
      <c r="A1318" s="27"/>
      <c r="C1318" s="27"/>
      <c r="K1318" s="27"/>
      <c r="M1318" s="27"/>
      <c r="O1318" s="27"/>
      <c r="T1318" s="27"/>
      <c r="U1318" s="27"/>
      <c r="V1318" s="27"/>
      <c r="X1318" s="27"/>
      <c r="AA1318" s="27"/>
    </row>
    <row r="1319" spans="1:27">
      <c r="A1319" s="27"/>
      <c r="C1319" s="27"/>
      <c r="K1319" s="27"/>
      <c r="M1319" s="27"/>
      <c r="O1319" s="27"/>
      <c r="T1319" s="27"/>
      <c r="U1319" s="27"/>
      <c r="V1319" s="27"/>
      <c r="X1319" s="27"/>
      <c r="AA1319" s="27"/>
    </row>
    <row r="1320" spans="1:27">
      <c r="A1320" s="27"/>
      <c r="C1320" s="27"/>
      <c r="K1320" s="27"/>
      <c r="M1320" s="27"/>
      <c r="O1320" s="27"/>
      <c r="T1320" s="27"/>
      <c r="U1320" s="27"/>
      <c r="V1320" s="27"/>
      <c r="X1320" s="27"/>
      <c r="AA1320" s="27"/>
    </row>
    <row r="1321" spans="1:27">
      <c r="A1321" s="27"/>
      <c r="C1321" s="27"/>
      <c r="K1321" s="27"/>
      <c r="M1321" s="27"/>
      <c r="O1321" s="27"/>
      <c r="T1321" s="27"/>
      <c r="U1321" s="27"/>
      <c r="V1321" s="27"/>
      <c r="X1321" s="27"/>
      <c r="AA1321" s="27"/>
    </row>
    <row r="1322" spans="1:27">
      <c r="A1322" s="27"/>
      <c r="C1322" s="27"/>
      <c r="K1322" s="27"/>
      <c r="M1322" s="27"/>
      <c r="O1322" s="27"/>
      <c r="T1322" s="27"/>
      <c r="U1322" s="27"/>
      <c r="V1322" s="27"/>
      <c r="X1322" s="27"/>
      <c r="AA1322" s="27"/>
    </row>
    <row r="1323" spans="1:27">
      <c r="A1323" s="27"/>
      <c r="C1323" s="27"/>
      <c r="K1323" s="27"/>
      <c r="M1323" s="27"/>
      <c r="O1323" s="27"/>
      <c r="T1323" s="27"/>
      <c r="U1323" s="27"/>
      <c r="V1323" s="27"/>
      <c r="X1323" s="27"/>
      <c r="AA1323" s="27"/>
    </row>
    <row r="1324" spans="1:27">
      <c r="A1324" s="27"/>
      <c r="C1324" s="27"/>
      <c r="K1324" s="27"/>
      <c r="M1324" s="27"/>
      <c r="O1324" s="27"/>
      <c r="T1324" s="27"/>
      <c r="U1324" s="27"/>
      <c r="V1324" s="27"/>
      <c r="X1324" s="27"/>
      <c r="AA1324" s="27"/>
    </row>
    <row r="1325" spans="1:27">
      <c r="A1325" s="27"/>
      <c r="C1325" s="27"/>
      <c r="K1325" s="27"/>
      <c r="M1325" s="27"/>
      <c r="O1325" s="27"/>
      <c r="T1325" s="27"/>
      <c r="U1325" s="27"/>
      <c r="V1325" s="27"/>
      <c r="X1325" s="27"/>
      <c r="AA1325" s="27"/>
    </row>
    <row r="1326" spans="1:27">
      <c r="A1326" s="27"/>
      <c r="C1326" s="27"/>
      <c r="K1326" s="27"/>
      <c r="M1326" s="27"/>
      <c r="O1326" s="27"/>
      <c r="T1326" s="27"/>
      <c r="U1326" s="27"/>
      <c r="V1326" s="27"/>
      <c r="X1326" s="27"/>
      <c r="AA1326" s="27"/>
    </row>
    <row r="1327" spans="1:27">
      <c r="A1327" s="27"/>
      <c r="C1327" s="27"/>
      <c r="K1327" s="27"/>
      <c r="M1327" s="27"/>
      <c r="O1327" s="27"/>
      <c r="T1327" s="27"/>
      <c r="U1327" s="27"/>
      <c r="V1327" s="27"/>
      <c r="X1327" s="27"/>
      <c r="AA1327" s="27"/>
    </row>
    <row r="1328" spans="1:27">
      <c r="A1328" s="27"/>
      <c r="C1328" s="27"/>
      <c r="K1328" s="27"/>
      <c r="M1328" s="27"/>
      <c r="O1328" s="27"/>
      <c r="T1328" s="27"/>
      <c r="U1328" s="27"/>
      <c r="V1328" s="27"/>
      <c r="X1328" s="27"/>
      <c r="AA1328" s="27"/>
    </row>
    <row r="1329" spans="1:27">
      <c r="A1329" s="27"/>
      <c r="C1329" s="27"/>
      <c r="K1329" s="27"/>
      <c r="M1329" s="27"/>
      <c r="O1329" s="27"/>
      <c r="T1329" s="27"/>
      <c r="U1329" s="27"/>
      <c r="V1329" s="27"/>
      <c r="X1329" s="27"/>
      <c r="AA1329" s="27"/>
    </row>
    <row r="1330" spans="1:27">
      <c r="A1330" s="27"/>
      <c r="C1330" s="27"/>
      <c r="K1330" s="27"/>
      <c r="M1330" s="27"/>
      <c r="O1330" s="27"/>
      <c r="T1330" s="27"/>
      <c r="U1330" s="27"/>
      <c r="V1330" s="27"/>
      <c r="X1330" s="27"/>
      <c r="AA1330" s="27"/>
    </row>
    <row r="1331" spans="1:27">
      <c r="A1331" s="27"/>
      <c r="C1331" s="27"/>
      <c r="K1331" s="27"/>
      <c r="M1331" s="27"/>
      <c r="O1331" s="27"/>
      <c r="T1331" s="27"/>
      <c r="U1331" s="27"/>
      <c r="V1331" s="27"/>
      <c r="X1331" s="27"/>
      <c r="AA1331" s="27"/>
    </row>
    <row r="1332" spans="1:27">
      <c r="A1332" s="27"/>
      <c r="C1332" s="27"/>
      <c r="K1332" s="27"/>
      <c r="M1332" s="27"/>
      <c r="O1332" s="27"/>
      <c r="T1332" s="27"/>
      <c r="U1332" s="27"/>
      <c r="V1332" s="27"/>
      <c r="X1332" s="27"/>
      <c r="AA1332" s="27"/>
    </row>
    <row r="1333" spans="1:27">
      <c r="A1333" s="27"/>
      <c r="C1333" s="27"/>
      <c r="K1333" s="27"/>
      <c r="M1333" s="27"/>
      <c r="O1333" s="27"/>
      <c r="T1333" s="27"/>
      <c r="U1333" s="27"/>
      <c r="V1333" s="27"/>
      <c r="X1333" s="27"/>
      <c r="AA1333" s="27"/>
    </row>
    <row r="1334" spans="1:27">
      <c r="A1334" s="27"/>
      <c r="C1334" s="27"/>
      <c r="K1334" s="27"/>
      <c r="M1334" s="27"/>
      <c r="O1334" s="27"/>
      <c r="T1334" s="27"/>
      <c r="U1334" s="27"/>
      <c r="V1334" s="27"/>
      <c r="X1334" s="27"/>
      <c r="AA1334" s="27"/>
    </row>
    <row r="1335" spans="1:27">
      <c r="A1335" s="27"/>
      <c r="C1335" s="27"/>
      <c r="K1335" s="27"/>
      <c r="M1335" s="27"/>
      <c r="O1335" s="27"/>
      <c r="T1335" s="27"/>
      <c r="U1335" s="27"/>
      <c r="V1335" s="27"/>
      <c r="X1335" s="27"/>
      <c r="AA1335" s="27"/>
    </row>
    <row r="1336" spans="1:27">
      <c r="A1336" s="27"/>
      <c r="C1336" s="27"/>
      <c r="K1336" s="27"/>
      <c r="M1336" s="27"/>
      <c r="O1336" s="27"/>
      <c r="T1336" s="27"/>
      <c r="U1336" s="27"/>
      <c r="V1336" s="27"/>
      <c r="X1336" s="27"/>
      <c r="AA1336" s="27"/>
    </row>
    <row r="1337" spans="1:27">
      <c r="A1337" s="27"/>
      <c r="C1337" s="27"/>
      <c r="K1337" s="27"/>
      <c r="M1337" s="27"/>
      <c r="O1337" s="27"/>
      <c r="T1337" s="27"/>
      <c r="U1337" s="27"/>
      <c r="V1337" s="27"/>
      <c r="X1337" s="27"/>
      <c r="AA1337" s="27"/>
    </row>
    <row r="1338" spans="1:27">
      <c r="A1338" s="27"/>
      <c r="C1338" s="27"/>
      <c r="K1338" s="27"/>
      <c r="M1338" s="27"/>
      <c r="O1338" s="27"/>
      <c r="T1338" s="27"/>
      <c r="U1338" s="27"/>
      <c r="V1338" s="27"/>
      <c r="X1338" s="27"/>
      <c r="AA1338" s="27"/>
    </row>
    <row r="1339" spans="1:27">
      <c r="A1339" s="27"/>
      <c r="C1339" s="27"/>
      <c r="K1339" s="27"/>
      <c r="M1339" s="27"/>
      <c r="O1339" s="27"/>
      <c r="T1339" s="27"/>
      <c r="U1339" s="27"/>
      <c r="V1339" s="27"/>
      <c r="X1339" s="27"/>
      <c r="AA1339" s="27"/>
    </row>
    <row r="1340" spans="1:27">
      <c r="A1340" s="27"/>
      <c r="C1340" s="27"/>
      <c r="K1340" s="27"/>
      <c r="M1340" s="27"/>
      <c r="O1340" s="27"/>
      <c r="T1340" s="27"/>
      <c r="U1340" s="27"/>
      <c r="V1340" s="27"/>
      <c r="X1340" s="27"/>
      <c r="AA1340" s="27"/>
    </row>
    <row r="1341" spans="1:27">
      <c r="A1341" s="27"/>
      <c r="C1341" s="27"/>
      <c r="K1341" s="27"/>
      <c r="M1341" s="27"/>
      <c r="O1341" s="27"/>
      <c r="T1341" s="27"/>
      <c r="U1341" s="27"/>
      <c r="V1341" s="27"/>
      <c r="X1341" s="27"/>
      <c r="AA1341" s="27"/>
    </row>
    <row r="1342" spans="1:27">
      <c r="A1342" s="27"/>
      <c r="C1342" s="27"/>
      <c r="K1342" s="27"/>
      <c r="M1342" s="27"/>
      <c r="O1342" s="27"/>
      <c r="T1342" s="27"/>
      <c r="U1342" s="27"/>
      <c r="V1342" s="27"/>
      <c r="X1342" s="27"/>
      <c r="AA1342" s="27"/>
    </row>
    <row r="1343" spans="1:27">
      <c r="A1343" s="27"/>
      <c r="C1343" s="27"/>
      <c r="K1343" s="27"/>
      <c r="M1343" s="27"/>
      <c r="O1343" s="27"/>
      <c r="T1343" s="27"/>
      <c r="U1343" s="27"/>
      <c r="V1343" s="27"/>
      <c r="X1343" s="27"/>
      <c r="AA1343" s="27"/>
    </row>
    <row r="1344" spans="1:27">
      <c r="A1344" s="27"/>
      <c r="C1344" s="27"/>
      <c r="K1344" s="27"/>
      <c r="M1344" s="27"/>
      <c r="O1344" s="27"/>
      <c r="T1344" s="27"/>
      <c r="U1344" s="27"/>
      <c r="V1344" s="27"/>
      <c r="X1344" s="27"/>
      <c r="AA1344" s="27"/>
    </row>
    <row r="1345" spans="1:27">
      <c r="A1345" s="27"/>
      <c r="C1345" s="27"/>
      <c r="K1345" s="27"/>
      <c r="M1345" s="27"/>
      <c r="O1345" s="27"/>
      <c r="T1345" s="27"/>
      <c r="U1345" s="27"/>
      <c r="V1345" s="27"/>
      <c r="X1345" s="27"/>
      <c r="AA1345" s="27"/>
    </row>
    <row r="1346" spans="1:27">
      <c r="A1346" s="27"/>
      <c r="C1346" s="27"/>
      <c r="K1346" s="27"/>
      <c r="M1346" s="27"/>
      <c r="O1346" s="27"/>
      <c r="T1346" s="27"/>
      <c r="U1346" s="27"/>
      <c r="V1346" s="27"/>
      <c r="X1346" s="27"/>
      <c r="AA1346" s="27"/>
    </row>
    <row r="1347" spans="1:27">
      <c r="A1347" s="27"/>
      <c r="C1347" s="27"/>
      <c r="K1347" s="27"/>
      <c r="M1347" s="27"/>
      <c r="O1347" s="27"/>
      <c r="T1347" s="27"/>
      <c r="U1347" s="27"/>
      <c r="V1347" s="27"/>
      <c r="X1347" s="27"/>
      <c r="AA1347" s="27"/>
    </row>
    <row r="1348" spans="1:27">
      <c r="A1348" s="27"/>
      <c r="C1348" s="27"/>
      <c r="K1348" s="27"/>
      <c r="M1348" s="27"/>
      <c r="O1348" s="27"/>
      <c r="T1348" s="27"/>
      <c r="U1348" s="27"/>
      <c r="V1348" s="27"/>
      <c r="X1348" s="27"/>
      <c r="AA1348" s="27"/>
    </row>
    <row r="1349" spans="1:27">
      <c r="A1349" s="27"/>
      <c r="C1349" s="27"/>
      <c r="K1349" s="27"/>
      <c r="M1349" s="27"/>
      <c r="O1349" s="27"/>
      <c r="T1349" s="27"/>
      <c r="U1349" s="27"/>
      <c r="V1349" s="27"/>
      <c r="X1349" s="27"/>
      <c r="AA1349" s="27"/>
    </row>
    <row r="1350" spans="1:27">
      <c r="A1350" s="27"/>
      <c r="C1350" s="27"/>
      <c r="K1350" s="27"/>
      <c r="M1350" s="27"/>
      <c r="O1350" s="27"/>
      <c r="T1350" s="27"/>
      <c r="U1350" s="27"/>
      <c r="V1350" s="27"/>
      <c r="X1350" s="27"/>
      <c r="AA1350" s="27"/>
    </row>
    <row r="1351" spans="1:27">
      <c r="A1351" s="27"/>
      <c r="C1351" s="27"/>
      <c r="K1351" s="27"/>
      <c r="M1351" s="27"/>
      <c r="O1351" s="27"/>
      <c r="T1351" s="27"/>
      <c r="U1351" s="27"/>
      <c r="V1351" s="27"/>
      <c r="X1351" s="27"/>
      <c r="AA1351" s="27"/>
    </row>
    <row r="1352" spans="1:27">
      <c r="A1352" s="27"/>
      <c r="C1352" s="27"/>
      <c r="K1352" s="27"/>
      <c r="M1352" s="27"/>
      <c r="O1352" s="27"/>
      <c r="T1352" s="27"/>
      <c r="U1352" s="27"/>
      <c r="V1352" s="27"/>
      <c r="X1352" s="27"/>
      <c r="AA1352" s="27"/>
    </row>
    <row r="1353" spans="1:27">
      <c r="A1353" s="27"/>
      <c r="C1353" s="27"/>
      <c r="K1353" s="27"/>
      <c r="M1353" s="27"/>
      <c r="O1353" s="27"/>
      <c r="T1353" s="27"/>
      <c r="U1353" s="27"/>
      <c r="V1353" s="27"/>
      <c r="X1353" s="27"/>
      <c r="AA1353" s="27"/>
    </row>
    <row r="1354" spans="1:27">
      <c r="A1354" s="27"/>
      <c r="C1354" s="27"/>
      <c r="K1354" s="27"/>
      <c r="M1354" s="27"/>
      <c r="O1354" s="27"/>
      <c r="T1354" s="27"/>
      <c r="U1354" s="27"/>
      <c r="V1354" s="27"/>
      <c r="X1354" s="27"/>
      <c r="AA1354" s="27"/>
    </row>
    <row r="1355" spans="1:27">
      <c r="A1355" s="27"/>
      <c r="C1355" s="27"/>
      <c r="K1355" s="27"/>
      <c r="M1355" s="27"/>
      <c r="O1355" s="27"/>
      <c r="T1355" s="27"/>
      <c r="U1355" s="27"/>
      <c r="V1355" s="27"/>
      <c r="X1355" s="27"/>
      <c r="AA1355" s="27"/>
    </row>
    <row r="1356" spans="1:27">
      <c r="A1356" s="27"/>
      <c r="C1356" s="27"/>
      <c r="K1356" s="27"/>
      <c r="M1356" s="27"/>
      <c r="O1356" s="27"/>
      <c r="T1356" s="27"/>
      <c r="U1356" s="27"/>
      <c r="V1356" s="27"/>
      <c r="X1356" s="27"/>
      <c r="AA1356" s="27"/>
    </row>
    <row r="1357" spans="1:27">
      <c r="A1357" s="27"/>
      <c r="C1357" s="27"/>
      <c r="K1357" s="27"/>
      <c r="M1357" s="27"/>
      <c r="O1357" s="27"/>
      <c r="T1357" s="27"/>
      <c r="U1357" s="27"/>
      <c r="V1357" s="27"/>
      <c r="X1357" s="27"/>
      <c r="AA1357" s="27"/>
    </row>
    <row r="1358" spans="1:27">
      <c r="A1358" s="27"/>
      <c r="C1358" s="27"/>
      <c r="K1358" s="27"/>
      <c r="M1358" s="27"/>
      <c r="O1358" s="27"/>
      <c r="T1358" s="27"/>
      <c r="U1358" s="27"/>
      <c r="V1358" s="27"/>
      <c r="X1358" s="27"/>
      <c r="AA1358" s="27"/>
    </row>
    <row r="1359" spans="1:27">
      <c r="A1359" s="27"/>
      <c r="C1359" s="27"/>
      <c r="K1359" s="27"/>
      <c r="M1359" s="27"/>
      <c r="O1359" s="27"/>
      <c r="T1359" s="27"/>
      <c r="U1359" s="27"/>
      <c r="V1359" s="27"/>
      <c r="X1359" s="27"/>
      <c r="AA1359" s="27"/>
    </row>
    <row r="1360" spans="1:27">
      <c r="A1360" s="27"/>
      <c r="C1360" s="27"/>
      <c r="K1360" s="27"/>
      <c r="M1360" s="27"/>
      <c r="O1360" s="27"/>
      <c r="T1360" s="27"/>
      <c r="U1360" s="27"/>
      <c r="V1360" s="27"/>
      <c r="X1360" s="27"/>
      <c r="AA1360" s="27"/>
    </row>
    <row r="1361" spans="1:27">
      <c r="A1361" s="27"/>
      <c r="C1361" s="27"/>
      <c r="K1361" s="27"/>
      <c r="M1361" s="27"/>
      <c r="O1361" s="27"/>
      <c r="T1361" s="27"/>
      <c r="U1361" s="27"/>
      <c r="V1361" s="27"/>
      <c r="X1361" s="27"/>
      <c r="AA1361" s="27"/>
    </row>
    <row r="1362" spans="1:27">
      <c r="A1362" s="27"/>
      <c r="C1362" s="27"/>
      <c r="K1362" s="27"/>
      <c r="M1362" s="27"/>
      <c r="O1362" s="27"/>
      <c r="T1362" s="27"/>
      <c r="U1362" s="27"/>
      <c r="V1362" s="27"/>
      <c r="X1362" s="27"/>
      <c r="AA1362" s="27"/>
    </row>
    <row r="1363" spans="1:27">
      <c r="A1363" s="27"/>
      <c r="C1363" s="27"/>
      <c r="K1363" s="27"/>
      <c r="M1363" s="27"/>
      <c r="O1363" s="27"/>
      <c r="T1363" s="27"/>
      <c r="U1363" s="27"/>
      <c r="V1363" s="27"/>
      <c r="X1363" s="27"/>
      <c r="AA1363" s="27"/>
    </row>
    <row r="1364" spans="1:27">
      <c r="A1364" s="27"/>
      <c r="C1364" s="27"/>
      <c r="K1364" s="27"/>
      <c r="M1364" s="27"/>
      <c r="O1364" s="27"/>
      <c r="T1364" s="27"/>
      <c r="U1364" s="27"/>
      <c r="V1364" s="27"/>
      <c r="X1364" s="27"/>
      <c r="AA1364" s="27"/>
    </row>
    <row r="1365" spans="1:27">
      <c r="A1365" s="27"/>
      <c r="C1365" s="27"/>
      <c r="K1365" s="27"/>
      <c r="M1365" s="27"/>
      <c r="O1365" s="27"/>
      <c r="T1365" s="27"/>
      <c r="U1365" s="27"/>
      <c r="V1365" s="27"/>
      <c r="X1365" s="27"/>
      <c r="AA1365" s="27"/>
    </row>
    <row r="1366" spans="1:27">
      <c r="A1366" s="27"/>
      <c r="C1366" s="27"/>
      <c r="K1366" s="27"/>
      <c r="M1366" s="27"/>
      <c r="O1366" s="27"/>
      <c r="T1366" s="27"/>
      <c r="U1366" s="27"/>
      <c r="V1366" s="27"/>
      <c r="X1366" s="27"/>
      <c r="AA1366" s="27"/>
    </row>
    <row r="1367" spans="1:27">
      <c r="A1367" s="27"/>
      <c r="C1367" s="27"/>
      <c r="K1367" s="27"/>
      <c r="M1367" s="27"/>
      <c r="O1367" s="27"/>
      <c r="T1367" s="27"/>
      <c r="U1367" s="27"/>
      <c r="V1367" s="27"/>
      <c r="X1367" s="27"/>
      <c r="AA1367" s="27"/>
    </row>
    <row r="1368" spans="1:27">
      <c r="A1368" s="27"/>
      <c r="C1368" s="27"/>
      <c r="K1368" s="27"/>
      <c r="M1368" s="27"/>
      <c r="O1368" s="27"/>
      <c r="T1368" s="27"/>
      <c r="U1368" s="27"/>
      <c r="V1368" s="27"/>
      <c r="X1368" s="27"/>
      <c r="AA1368" s="27"/>
    </row>
    <row r="1369" spans="1:27">
      <c r="A1369" s="27"/>
      <c r="C1369" s="27"/>
      <c r="K1369" s="27"/>
      <c r="M1369" s="27"/>
      <c r="O1369" s="27"/>
      <c r="T1369" s="27"/>
      <c r="U1369" s="27"/>
      <c r="V1369" s="27"/>
      <c r="X1369" s="27"/>
      <c r="AA1369" s="27"/>
    </row>
    <row r="1370" spans="1:27">
      <c r="A1370" s="27"/>
      <c r="C1370" s="27"/>
      <c r="K1370" s="27"/>
      <c r="M1370" s="27"/>
      <c r="O1370" s="27"/>
      <c r="T1370" s="27"/>
      <c r="U1370" s="27"/>
      <c r="V1370" s="27"/>
      <c r="X1370" s="27"/>
      <c r="AA1370" s="27"/>
    </row>
    <row r="1371" spans="1:27">
      <c r="A1371" s="27"/>
      <c r="C1371" s="27"/>
      <c r="K1371" s="27"/>
      <c r="M1371" s="27"/>
      <c r="O1371" s="27"/>
      <c r="T1371" s="27"/>
      <c r="U1371" s="27"/>
      <c r="V1371" s="27"/>
      <c r="X1371" s="27"/>
      <c r="AA1371" s="27"/>
    </row>
    <row r="1372" spans="1:27">
      <c r="A1372" s="27"/>
      <c r="C1372" s="27"/>
      <c r="K1372" s="27"/>
      <c r="M1372" s="27"/>
      <c r="O1372" s="27"/>
      <c r="T1372" s="27"/>
      <c r="U1372" s="27"/>
      <c r="V1372" s="27"/>
      <c r="X1372" s="27"/>
      <c r="AA1372" s="27"/>
    </row>
    <row r="1373" spans="1:27">
      <c r="A1373" s="27"/>
      <c r="C1373" s="27"/>
      <c r="K1373" s="27"/>
      <c r="M1373" s="27"/>
      <c r="O1373" s="27"/>
      <c r="T1373" s="27"/>
      <c r="U1373" s="27"/>
      <c r="V1373" s="27"/>
      <c r="X1373" s="27"/>
      <c r="AA1373" s="27"/>
    </row>
    <row r="1374" spans="1:27">
      <c r="A1374" s="27"/>
      <c r="C1374" s="27"/>
      <c r="K1374" s="27"/>
      <c r="M1374" s="27"/>
      <c r="O1374" s="27"/>
      <c r="T1374" s="27"/>
      <c r="U1374" s="27"/>
      <c r="V1374" s="27"/>
      <c r="X1374" s="27"/>
      <c r="AA1374" s="27"/>
    </row>
    <row r="1375" spans="1:27">
      <c r="A1375" s="27"/>
      <c r="C1375" s="27"/>
      <c r="K1375" s="27"/>
      <c r="M1375" s="27"/>
      <c r="O1375" s="27"/>
      <c r="T1375" s="27"/>
      <c r="U1375" s="27"/>
      <c r="V1375" s="27"/>
      <c r="X1375" s="27"/>
      <c r="AA1375" s="27"/>
    </row>
    <row r="1376" spans="1:27">
      <c r="A1376" s="27"/>
      <c r="C1376" s="27"/>
      <c r="K1376" s="27"/>
      <c r="M1376" s="27"/>
      <c r="O1376" s="27"/>
      <c r="T1376" s="27"/>
      <c r="U1376" s="27"/>
      <c r="V1376" s="27"/>
      <c r="X1376" s="27"/>
      <c r="AA1376" s="27"/>
    </row>
    <row r="1377" spans="1:27">
      <c r="A1377" s="27"/>
      <c r="C1377" s="27"/>
      <c r="K1377" s="27"/>
      <c r="M1377" s="27"/>
      <c r="O1377" s="27"/>
      <c r="T1377" s="27"/>
      <c r="U1377" s="27"/>
      <c r="V1377" s="27"/>
      <c r="X1377" s="27"/>
      <c r="AA1377" s="27"/>
    </row>
    <row r="1378" spans="1:27">
      <c r="A1378" s="27"/>
      <c r="C1378" s="27"/>
      <c r="K1378" s="27"/>
      <c r="M1378" s="27"/>
      <c r="O1378" s="27"/>
      <c r="T1378" s="27"/>
      <c r="U1378" s="27"/>
      <c r="V1378" s="27"/>
      <c r="X1378" s="27"/>
      <c r="AA1378" s="27"/>
    </row>
    <row r="1379" spans="1:27">
      <c r="A1379" s="27"/>
      <c r="C1379" s="27"/>
      <c r="K1379" s="27"/>
      <c r="M1379" s="27"/>
      <c r="O1379" s="27"/>
      <c r="T1379" s="27"/>
      <c r="U1379" s="27"/>
      <c r="V1379" s="27"/>
      <c r="X1379" s="27"/>
      <c r="AA1379" s="27"/>
    </row>
    <row r="1380" spans="1:27">
      <c r="A1380" s="27"/>
      <c r="C1380" s="27"/>
      <c r="K1380" s="27"/>
      <c r="M1380" s="27"/>
      <c r="O1380" s="27"/>
      <c r="T1380" s="27"/>
      <c r="U1380" s="27"/>
      <c r="V1380" s="27"/>
      <c r="X1380" s="27"/>
      <c r="AA1380" s="27"/>
    </row>
    <row r="1381" spans="1:27">
      <c r="A1381" s="27"/>
      <c r="C1381" s="27"/>
      <c r="K1381" s="27"/>
      <c r="M1381" s="27"/>
      <c r="O1381" s="27"/>
      <c r="T1381" s="27"/>
      <c r="U1381" s="27"/>
      <c r="V1381" s="27"/>
      <c r="X1381" s="27"/>
      <c r="AA1381" s="27"/>
    </row>
    <row r="1382" spans="1:27">
      <c r="A1382" s="27"/>
      <c r="C1382" s="27"/>
      <c r="K1382" s="27"/>
      <c r="M1382" s="27"/>
      <c r="O1382" s="27"/>
      <c r="T1382" s="27"/>
      <c r="U1382" s="27"/>
      <c r="V1382" s="27"/>
      <c r="X1382" s="27"/>
      <c r="AA1382" s="27"/>
    </row>
    <row r="1383" spans="1:27">
      <c r="A1383" s="27"/>
      <c r="C1383" s="27"/>
      <c r="K1383" s="27"/>
      <c r="M1383" s="27"/>
      <c r="O1383" s="27"/>
      <c r="T1383" s="27"/>
      <c r="U1383" s="27"/>
      <c r="V1383" s="27"/>
      <c r="X1383" s="27"/>
      <c r="AA1383" s="27"/>
    </row>
    <row r="1384" spans="1:27">
      <c r="A1384" s="27"/>
      <c r="C1384" s="27"/>
      <c r="K1384" s="27"/>
      <c r="M1384" s="27"/>
      <c r="O1384" s="27"/>
      <c r="T1384" s="27"/>
      <c r="U1384" s="27"/>
      <c r="V1384" s="27"/>
      <c r="X1384" s="27"/>
      <c r="AA1384" s="27"/>
    </row>
    <row r="1385" spans="1:27">
      <c r="A1385" s="27"/>
      <c r="C1385" s="27"/>
      <c r="K1385" s="27"/>
      <c r="M1385" s="27"/>
      <c r="O1385" s="27"/>
      <c r="T1385" s="27"/>
      <c r="U1385" s="27"/>
      <c r="V1385" s="27"/>
      <c r="X1385" s="27"/>
      <c r="AA1385" s="27"/>
    </row>
    <row r="1386" spans="1:27">
      <c r="A1386" s="27"/>
      <c r="C1386" s="27"/>
      <c r="K1386" s="27"/>
      <c r="M1386" s="27"/>
      <c r="O1386" s="27"/>
      <c r="T1386" s="27"/>
      <c r="U1386" s="27"/>
      <c r="V1386" s="27"/>
      <c r="X1386" s="27"/>
      <c r="AA1386" s="27"/>
    </row>
    <row r="1387" spans="1:27">
      <c r="A1387" s="27"/>
      <c r="C1387" s="27"/>
      <c r="K1387" s="27"/>
      <c r="M1387" s="27"/>
      <c r="O1387" s="27"/>
      <c r="T1387" s="27"/>
      <c r="U1387" s="27"/>
      <c r="V1387" s="27"/>
      <c r="X1387" s="27"/>
      <c r="AA1387" s="27"/>
    </row>
    <row r="1388" spans="1:27">
      <c r="A1388" s="27"/>
      <c r="C1388" s="27"/>
      <c r="K1388" s="27"/>
      <c r="M1388" s="27"/>
      <c r="O1388" s="27"/>
      <c r="T1388" s="27"/>
      <c r="U1388" s="27"/>
      <c r="V1388" s="27"/>
      <c r="X1388" s="27"/>
      <c r="AA1388" s="27"/>
    </row>
    <row r="1389" spans="1:27">
      <c r="A1389" s="27"/>
      <c r="C1389" s="27"/>
      <c r="K1389" s="27"/>
      <c r="M1389" s="27"/>
      <c r="O1389" s="27"/>
      <c r="T1389" s="27"/>
      <c r="U1389" s="27"/>
      <c r="V1389" s="27"/>
      <c r="X1389" s="27"/>
      <c r="AA1389" s="27"/>
    </row>
    <row r="1390" spans="1:27">
      <c r="A1390" s="27"/>
      <c r="C1390" s="27"/>
      <c r="K1390" s="27"/>
      <c r="M1390" s="27"/>
      <c r="O1390" s="27"/>
      <c r="T1390" s="27"/>
      <c r="U1390" s="27"/>
      <c r="V1390" s="27"/>
      <c r="X1390" s="27"/>
      <c r="AA1390" s="27"/>
    </row>
    <row r="1391" spans="1:27">
      <c r="A1391" s="27"/>
      <c r="C1391" s="27"/>
      <c r="K1391" s="27"/>
      <c r="M1391" s="27"/>
      <c r="O1391" s="27"/>
      <c r="T1391" s="27"/>
      <c r="U1391" s="27"/>
      <c r="V1391" s="27"/>
      <c r="X1391" s="27"/>
      <c r="AA1391" s="27"/>
    </row>
    <row r="1392" spans="1:27">
      <c r="A1392" s="27"/>
      <c r="C1392" s="27"/>
      <c r="K1392" s="27"/>
      <c r="M1392" s="27"/>
      <c r="O1392" s="27"/>
      <c r="T1392" s="27"/>
      <c r="U1392" s="27"/>
      <c r="V1392" s="27"/>
      <c r="X1392" s="27"/>
      <c r="AA1392" s="27"/>
    </row>
    <row r="1393" spans="1:27">
      <c r="A1393" s="27"/>
      <c r="C1393" s="27"/>
      <c r="K1393" s="27"/>
      <c r="M1393" s="27"/>
      <c r="O1393" s="27"/>
      <c r="T1393" s="27"/>
      <c r="U1393" s="27"/>
      <c r="V1393" s="27"/>
      <c r="X1393" s="27"/>
      <c r="AA1393" s="27"/>
    </row>
    <row r="1394" spans="1:27">
      <c r="A1394" s="27"/>
      <c r="C1394" s="27"/>
      <c r="K1394" s="27"/>
      <c r="M1394" s="27"/>
      <c r="O1394" s="27"/>
      <c r="T1394" s="27"/>
      <c r="U1394" s="27"/>
      <c r="V1394" s="27"/>
      <c r="X1394" s="27"/>
      <c r="AA1394" s="27"/>
    </row>
    <row r="1395" spans="1:27">
      <c r="A1395" s="27"/>
      <c r="C1395" s="27"/>
      <c r="K1395" s="27"/>
      <c r="M1395" s="27"/>
      <c r="O1395" s="27"/>
      <c r="T1395" s="27"/>
      <c r="U1395" s="27"/>
      <c r="V1395" s="27"/>
      <c r="X1395" s="27"/>
      <c r="AA1395" s="27"/>
    </row>
    <row r="1396" spans="1:27">
      <c r="A1396" s="27"/>
      <c r="C1396" s="27"/>
      <c r="K1396" s="27"/>
      <c r="M1396" s="27"/>
      <c r="O1396" s="27"/>
      <c r="T1396" s="27"/>
      <c r="U1396" s="27"/>
      <c r="V1396" s="27"/>
      <c r="X1396" s="27"/>
      <c r="AA1396" s="27"/>
    </row>
    <row r="1397" spans="1:27">
      <c r="A1397" s="27"/>
      <c r="C1397" s="27"/>
      <c r="K1397" s="27"/>
      <c r="M1397" s="27"/>
      <c r="O1397" s="27"/>
      <c r="T1397" s="27"/>
      <c r="U1397" s="27"/>
      <c r="V1397" s="27"/>
      <c r="X1397" s="27"/>
      <c r="AA1397" s="27"/>
    </row>
    <row r="1398" spans="1:27">
      <c r="A1398" s="27"/>
      <c r="C1398" s="27"/>
      <c r="K1398" s="27"/>
      <c r="M1398" s="27"/>
      <c r="O1398" s="27"/>
      <c r="T1398" s="27"/>
      <c r="U1398" s="27"/>
      <c r="V1398" s="27"/>
      <c r="X1398" s="27"/>
      <c r="AA1398" s="27"/>
    </row>
    <row r="1399" spans="1:27">
      <c r="A1399" s="27"/>
      <c r="C1399" s="27"/>
      <c r="K1399" s="27"/>
      <c r="M1399" s="27"/>
      <c r="O1399" s="27"/>
      <c r="T1399" s="27"/>
      <c r="U1399" s="27"/>
      <c r="V1399" s="27"/>
      <c r="X1399" s="27"/>
      <c r="AA1399" s="27"/>
    </row>
    <row r="1400" spans="1:27">
      <c r="A1400" s="27"/>
      <c r="C1400" s="27"/>
      <c r="K1400" s="27"/>
      <c r="M1400" s="27"/>
      <c r="O1400" s="27"/>
      <c r="T1400" s="27"/>
      <c r="U1400" s="27"/>
      <c r="V1400" s="27"/>
      <c r="X1400" s="27"/>
      <c r="AA1400" s="27"/>
    </row>
    <row r="1401" spans="1:27">
      <c r="A1401" s="27"/>
      <c r="C1401" s="27"/>
      <c r="K1401" s="27"/>
      <c r="M1401" s="27"/>
      <c r="O1401" s="27"/>
      <c r="T1401" s="27"/>
      <c r="U1401" s="27"/>
      <c r="V1401" s="27"/>
      <c r="X1401" s="27"/>
      <c r="AA1401" s="27"/>
    </row>
    <row r="1402" spans="1:27">
      <c r="A1402" s="27"/>
      <c r="C1402" s="27"/>
      <c r="K1402" s="27"/>
      <c r="M1402" s="27"/>
      <c r="O1402" s="27"/>
      <c r="T1402" s="27"/>
      <c r="U1402" s="27"/>
      <c r="V1402" s="27"/>
      <c r="X1402" s="27"/>
      <c r="AA1402" s="27"/>
    </row>
    <row r="1403" spans="1:27">
      <c r="A1403" s="27"/>
      <c r="C1403" s="27"/>
      <c r="K1403" s="27"/>
      <c r="M1403" s="27"/>
      <c r="O1403" s="27"/>
      <c r="T1403" s="27"/>
      <c r="U1403" s="27"/>
      <c r="V1403" s="27"/>
      <c r="X1403" s="27"/>
      <c r="AA1403" s="27"/>
    </row>
    <row r="1404" spans="1:27">
      <c r="A1404" s="27"/>
      <c r="C1404" s="27"/>
      <c r="K1404" s="27"/>
      <c r="M1404" s="27"/>
      <c r="O1404" s="27"/>
      <c r="T1404" s="27"/>
      <c r="U1404" s="27"/>
      <c r="V1404" s="27"/>
      <c r="X1404" s="27"/>
      <c r="AA1404" s="27"/>
    </row>
    <row r="1405" spans="1:27">
      <c r="A1405" s="27"/>
      <c r="C1405" s="27"/>
      <c r="K1405" s="27"/>
      <c r="M1405" s="27"/>
      <c r="O1405" s="27"/>
      <c r="T1405" s="27"/>
      <c r="U1405" s="27"/>
      <c r="V1405" s="27"/>
      <c r="X1405" s="27"/>
      <c r="AA1405" s="27"/>
    </row>
    <row r="1406" spans="1:27">
      <c r="A1406" s="27"/>
      <c r="C1406" s="27"/>
      <c r="K1406" s="27"/>
      <c r="M1406" s="27"/>
      <c r="O1406" s="27"/>
      <c r="T1406" s="27"/>
      <c r="U1406" s="27"/>
      <c r="V1406" s="27"/>
      <c r="X1406" s="27"/>
      <c r="AA1406" s="27"/>
    </row>
    <row r="1407" spans="1:27">
      <c r="A1407" s="27"/>
      <c r="C1407" s="27"/>
      <c r="K1407" s="27"/>
      <c r="M1407" s="27"/>
      <c r="O1407" s="27"/>
      <c r="T1407" s="27"/>
      <c r="U1407" s="27"/>
      <c r="V1407" s="27"/>
      <c r="X1407" s="27"/>
      <c r="AA1407" s="27"/>
    </row>
    <row r="1408" spans="1:27">
      <c r="A1408" s="27"/>
      <c r="C1408" s="27"/>
      <c r="K1408" s="27"/>
      <c r="M1408" s="27"/>
      <c r="O1408" s="27"/>
      <c r="T1408" s="27"/>
      <c r="U1408" s="27"/>
      <c r="V1408" s="27"/>
      <c r="X1408" s="27"/>
      <c r="AA1408" s="27"/>
    </row>
    <row r="1409" spans="1:27">
      <c r="A1409" s="27"/>
      <c r="C1409" s="27"/>
      <c r="K1409" s="27"/>
      <c r="M1409" s="27"/>
      <c r="O1409" s="27"/>
      <c r="T1409" s="27"/>
      <c r="U1409" s="27"/>
      <c r="V1409" s="27"/>
      <c r="X1409" s="27"/>
      <c r="AA1409" s="27"/>
    </row>
    <row r="1410" spans="1:27">
      <c r="A1410" s="27"/>
      <c r="C1410" s="27"/>
      <c r="K1410" s="27"/>
      <c r="M1410" s="27"/>
      <c r="O1410" s="27"/>
      <c r="T1410" s="27"/>
      <c r="U1410" s="27"/>
      <c r="V1410" s="27"/>
      <c r="X1410" s="27"/>
      <c r="AA1410" s="27"/>
    </row>
    <row r="1411" spans="1:27">
      <c r="A1411" s="27"/>
      <c r="C1411" s="27"/>
      <c r="K1411" s="27"/>
      <c r="M1411" s="27"/>
      <c r="O1411" s="27"/>
      <c r="T1411" s="27"/>
      <c r="U1411" s="27"/>
      <c r="V1411" s="27"/>
      <c r="X1411" s="27"/>
      <c r="AA1411" s="27"/>
    </row>
    <row r="1412" spans="1:27">
      <c r="A1412" s="27"/>
      <c r="C1412" s="27"/>
      <c r="K1412" s="27"/>
      <c r="M1412" s="27"/>
      <c r="O1412" s="27"/>
      <c r="T1412" s="27"/>
      <c r="U1412" s="27"/>
      <c r="V1412" s="27"/>
      <c r="X1412" s="27"/>
      <c r="AA1412" s="27"/>
    </row>
    <row r="1413" spans="1:27">
      <c r="A1413" s="27"/>
      <c r="C1413" s="27"/>
      <c r="K1413" s="27"/>
      <c r="M1413" s="27"/>
      <c r="O1413" s="27"/>
      <c r="T1413" s="27"/>
      <c r="U1413" s="27"/>
      <c r="V1413" s="27"/>
      <c r="X1413" s="27"/>
      <c r="AA1413" s="27"/>
    </row>
    <row r="1414" spans="1:27">
      <c r="A1414" s="27"/>
      <c r="C1414" s="27"/>
      <c r="K1414" s="27"/>
      <c r="M1414" s="27"/>
      <c r="O1414" s="27"/>
      <c r="T1414" s="27"/>
      <c r="U1414" s="27"/>
      <c r="V1414" s="27"/>
      <c r="X1414" s="27"/>
      <c r="AA1414" s="27"/>
    </row>
    <row r="1415" spans="1:27">
      <c r="A1415" s="27"/>
      <c r="C1415" s="27"/>
      <c r="K1415" s="27"/>
      <c r="M1415" s="27"/>
      <c r="O1415" s="27"/>
      <c r="T1415" s="27"/>
      <c r="U1415" s="27"/>
      <c r="V1415" s="27"/>
      <c r="X1415" s="27"/>
      <c r="AA1415" s="27"/>
    </row>
    <row r="1416" spans="1:27">
      <c r="A1416" s="27"/>
      <c r="C1416" s="27"/>
      <c r="K1416" s="27"/>
      <c r="M1416" s="27"/>
      <c r="O1416" s="27"/>
      <c r="T1416" s="27"/>
      <c r="U1416" s="27"/>
      <c r="V1416" s="27"/>
      <c r="X1416" s="27"/>
      <c r="AA1416" s="27"/>
    </row>
    <row r="1417" spans="1:27">
      <c r="A1417" s="27"/>
      <c r="C1417" s="27"/>
      <c r="K1417" s="27"/>
      <c r="M1417" s="27"/>
      <c r="O1417" s="27"/>
      <c r="T1417" s="27"/>
      <c r="U1417" s="27"/>
      <c r="V1417" s="27"/>
      <c r="X1417" s="27"/>
      <c r="AA1417" s="27"/>
    </row>
    <row r="1418" spans="1:27">
      <c r="A1418" s="27"/>
      <c r="C1418" s="27"/>
      <c r="K1418" s="27"/>
      <c r="M1418" s="27"/>
      <c r="O1418" s="27"/>
      <c r="T1418" s="27"/>
      <c r="U1418" s="27"/>
      <c r="V1418" s="27"/>
      <c r="X1418" s="27"/>
      <c r="AA1418" s="27"/>
    </row>
    <row r="1419" spans="1:27">
      <c r="A1419" s="27"/>
      <c r="C1419" s="27"/>
      <c r="K1419" s="27"/>
      <c r="M1419" s="27"/>
      <c r="O1419" s="27"/>
      <c r="T1419" s="27"/>
      <c r="U1419" s="27"/>
      <c r="V1419" s="27"/>
      <c r="X1419" s="27"/>
      <c r="AA1419" s="27"/>
    </row>
    <row r="1420" spans="1:27">
      <c r="A1420" s="27"/>
      <c r="C1420" s="27"/>
      <c r="K1420" s="27"/>
      <c r="M1420" s="27"/>
      <c r="O1420" s="27"/>
      <c r="T1420" s="27"/>
      <c r="U1420" s="27"/>
      <c r="V1420" s="27"/>
      <c r="X1420" s="27"/>
      <c r="AA1420" s="27"/>
    </row>
    <row r="1421" spans="1:27">
      <c r="A1421" s="27"/>
      <c r="C1421" s="27"/>
      <c r="K1421" s="27"/>
      <c r="M1421" s="27"/>
      <c r="O1421" s="27"/>
      <c r="T1421" s="27"/>
      <c r="U1421" s="27"/>
      <c r="V1421" s="27"/>
      <c r="X1421" s="27"/>
      <c r="AA1421" s="27"/>
    </row>
    <row r="1422" spans="1:27">
      <c r="A1422" s="27"/>
      <c r="C1422" s="27"/>
      <c r="K1422" s="27"/>
      <c r="M1422" s="27"/>
      <c r="O1422" s="27"/>
      <c r="T1422" s="27"/>
      <c r="U1422" s="27"/>
      <c r="V1422" s="27"/>
      <c r="X1422" s="27"/>
      <c r="AA1422" s="27"/>
    </row>
    <row r="1423" spans="1:27">
      <c r="A1423" s="27"/>
      <c r="C1423" s="27"/>
      <c r="K1423" s="27"/>
      <c r="M1423" s="27"/>
      <c r="O1423" s="27"/>
      <c r="T1423" s="27"/>
      <c r="U1423" s="27"/>
      <c r="V1423" s="27"/>
      <c r="X1423" s="27"/>
      <c r="AA1423" s="27"/>
    </row>
    <row r="1424" spans="1:27">
      <c r="A1424" s="27"/>
      <c r="C1424" s="27"/>
      <c r="K1424" s="27"/>
      <c r="M1424" s="27"/>
      <c r="O1424" s="27"/>
      <c r="T1424" s="27"/>
      <c r="U1424" s="27"/>
      <c r="V1424" s="27"/>
      <c r="X1424" s="27"/>
      <c r="AA1424" s="27"/>
    </row>
    <row r="1425" spans="1:27">
      <c r="A1425" s="27"/>
      <c r="C1425" s="27"/>
      <c r="K1425" s="27"/>
      <c r="M1425" s="27"/>
      <c r="O1425" s="27"/>
      <c r="T1425" s="27"/>
      <c r="U1425" s="27"/>
      <c r="V1425" s="27"/>
      <c r="X1425" s="27"/>
      <c r="AA1425" s="27"/>
    </row>
    <row r="1426" spans="1:27">
      <c r="A1426" s="27"/>
      <c r="C1426" s="27"/>
      <c r="K1426" s="27"/>
      <c r="M1426" s="27"/>
      <c r="O1426" s="27"/>
      <c r="T1426" s="27"/>
      <c r="U1426" s="27"/>
      <c r="V1426" s="27"/>
      <c r="X1426" s="27"/>
      <c r="AA1426" s="27"/>
    </row>
    <row r="1427" spans="1:27">
      <c r="A1427" s="27"/>
      <c r="C1427" s="27"/>
      <c r="K1427" s="27"/>
      <c r="M1427" s="27"/>
      <c r="O1427" s="27"/>
      <c r="T1427" s="27"/>
      <c r="U1427" s="27"/>
      <c r="V1427" s="27"/>
      <c r="X1427" s="27"/>
      <c r="AA1427" s="27"/>
    </row>
    <row r="1428" spans="1:27">
      <c r="A1428" s="27"/>
      <c r="C1428" s="27"/>
      <c r="K1428" s="27"/>
      <c r="M1428" s="27"/>
      <c r="O1428" s="27"/>
      <c r="T1428" s="27"/>
      <c r="U1428" s="27"/>
      <c r="V1428" s="27"/>
      <c r="X1428" s="27"/>
      <c r="AA1428" s="27"/>
    </row>
    <row r="1429" spans="1:27">
      <c r="A1429" s="27"/>
      <c r="C1429" s="27"/>
      <c r="K1429" s="27"/>
      <c r="M1429" s="27"/>
      <c r="O1429" s="27"/>
      <c r="T1429" s="27"/>
      <c r="U1429" s="27"/>
      <c r="V1429" s="27"/>
      <c r="X1429" s="27"/>
      <c r="AA1429" s="27"/>
    </row>
    <row r="1430" spans="1:27">
      <c r="A1430" s="27"/>
      <c r="C1430" s="27"/>
      <c r="K1430" s="27"/>
      <c r="M1430" s="27"/>
      <c r="O1430" s="27"/>
      <c r="T1430" s="27"/>
      <c r="U1430" s="27"/>
      <c r="V1430" s="27"/>
      <c r="X1430" s="27"/>
      <c r="AA1430" s="27"/>
    </row>
    <row r="1431" spans="1:27">
      <c r="A1431" s="27"/>
      <c r="C1431" s="27"/>
      <c r="K1431" s="27"/>
      <c r="M1431" s="27"/>
      <c r="O1431" s="27"/>
      <c r="T1431" s="27"/>
      <c r="U1431" s="27"/>
      <c r="V1431" s="27"/>
      <c r="X1431" s="27"/>
      <c r="AA1431" s="27"/>
    </row>
    <row r="1432" spans="1:27">
      <c r="A1432" s="27"/>
      <c r="C1432" s="27"/>
      <c r="K1432" s="27"/>
      <c r="M1432" s="27"/>
      <c r="O1432" s="27"/>
      <c r="T1432" s="27"/>
      <c r="U1432" s="27"/>
      <c r="V1432" s="27"/>
      <c r="X1432" s="27"/>
      <c r="AA1432" s="27"/>
    </row>
    <row r="1433" spans="1:27">
      <c r="A1433" s="27"/>
      <c r="C1433" s="27"/>
      <c r="K1433" s="27"/>
      <c r="M1433" s="27"/>
      <c r="O1433" s="27"/>
      <c r="T1433" s="27"/>
      <c r="U1433" s="27"/>
      <c r="V1433" s="27"/>
      <c r="X1433" s="27"/>
      <c r="AA1433" s="27"/>
    </row>
    <row r="1434" spans="1:27">
      <c r="A1434" s="27"/>
      <c r="C1434" s="27"/>
      <c r="K1434" s="27"/>
      <c r="M1434" s="27"/>
      <c r="O1434" s="27"/>
      <c r="T1434" s="27"/>
      <c r="U1434" s="27"/>
      <c r="V1434" s="27"/>
      <c r="X1434" s="27"/>
      <c r="AA1434" s="27"/>
    </row>
    <row r="1435" spans="1:27">
      <c r="A1435" s="27"/>
      <c r="C1435" s="27"/>
      <c r="K1435" s="27"/>
      <c r="M1435" s="27"/>
      <c r="O1435" s="27"/>
      <c r="T1435" s="27"/>
      <c r="U1435" s="27"/>
      <c r="V1435" s="27"/>
      <c r="X1435" s="27"/>
      <c r="AA1435" s="27"/>
    </row>
    <row r="1436" spans="1:27">
      <c r="A1436" s="27"/>
      <c r="C1436" s="27"/>
      <c r="K1436" s="27"/>
      <c r="M1436" s="27"/>
      <c r="O1436" s="27"/>
      <c r="T1436" s="27"/>
      <c r="U1436" s="27"/>
      <c r="V1436" s="27"/>
      <c r="X1436" s="27"/>
      <c r="AA1436" s="27"/>
    </row>
    <row r="1437" spans="1:27">
      <c r="A1437" s="27"/>
      <c r="C1437" s="27"/>
      <c r="K1437" s="27"/>
      <c r="M1437" s="27"/>
      <c r="O1437" s="27"/>
      <c r="T1437" s="27"/>
      <c r="U1437" s="27"/>
      <c r="V1437" s="27"/>
      <c r="X1437" s="27"/>
      <c r="AA1437" s="27"/>
    </row>
    <row r="1438" spans="1:27">
      <c r="A1438" s="27"/>
      <c r="C1438" s="27"/>
      <c r="K1438" s="27"/>
      <c r="M1438" s="27"/>
      <c r="O1438" s="27"/>
      <c r="T1438" s="27"/>
      <c r="U1438" s="27"/>
      <c r="V1438" s="27"/>
      <c r="X1438" s="27"/>
      <c r="AA1438" s="27"/>
    </row>
    <row r="1439" spans="1:27">
      <c r="A1439" s="27"/>
      <c r="C1439" s="27"/>
      <c r="K1439" s="27"/>
      <c r="M1439" s="27"/>
      <c r="O1439" s="27"/>
      <c r="T1439" s="27"/>
      <c r="U1439" s="27"/>
      <c r="V1439" s="27"/>
      <c r="X1439" s="27"/>
      <c r="AA1439" s="27"/>
    </row>
    <row r="1440" spans="1:27">
      <c r="A1440" s="27"/>
      <c r="C1440" s="27"/>
      <c r="K1440" s="27"/>
      <c r="M1440" s="27"/>
      <c r="O1440" s="27"/>
      <c r="T1440" s="27"/>
      <c r="U1440" s="27"/>
      <c r="V1440" s="27"/>
      <c r="X1440" s="27"/>
      <c r="AA1440" s="27"/>
    </row>
    <row r="1441" spans="1:27">
      <c r="A1441" s="27"/>
      <c r="C1441" s="27"/>
      <c r="K1441" s="27"/>
      <c r="M1441" s="27"/>
      <c r="O1441" s="27"/>
      <c r="T1441" s="27"/>
      <c r="U1441" s="27"/>
      <c r="V1441" s="27"/>
      <c r="X1441" s="27"/>
      <c r="AA1441" s="27"/>
    </row>
    <row r="1442" spans="1:27">
      <c r="A1442" s="27"/>
      <c r="C1442" s="27"/>
      <c r="K1442" s="27"/>
      <c r="M1442" s="27"/>
      <c r="O1442" s="27"/>
      <c r="T1442" s="27"/>
      <c r="U1442" s="27"/>
      <c r="V1442" s="27"/>
      <c r="X1442" s="27"/>
      <c r="AA1442" s="27"/>
    </row>
    <row r="1443" spans="1:27">
      <c r="A1443" s="27"/>
      <c r="C1443" s="27"/>
      <c r="K1443" s="27"/>
      <c r="M1443" s="27"/>
      <c r="O1443" s="27"/>
      <c r="T1443" s="27"/>
      <c r="U1443" s="27"/>
      <c r="V1443" s="27"/>
      <c r="X1443" s="27"/>
      <c r="AA1443" s="27"/>
    </row>
    <row r="1444" spans="1:27">
      <c r="A1444" s="27"/>
      <c r="C1444" s="27"/>
      <c r="K1444" s="27"/>
      <c r="M1444" s="27"/>
      <c r="O1444" s="27"/>
      <c r="T1444" s="27"/>
      <c r="U1444" s="27"/>
      <c r="V1444" s="27"/>
      <c r="X1444" s="27"/>
      <c r="AA1444" s="27"/>
    </row>
    <row r="1445" spans="1:27">
      <c r="A1445" s="27"/>
      <c r="C1445" s="27"/>
      <c r="K1445" s="27"/>
      <c r="M1445" s="27"/>
      <c r="O1445" s="27"/>
      <c r="T1445" s="27"/>
      <c r="U1445" s="27"/>
      <c r="V1445" s="27"/>
      <c r="X1445" s="27"/>
      <c r="AA1445" s="27"/>
    </row>
    <row r="1446" spans="1:27">
      <c r="A1446" s="27"/>
      <c r="C1446" s="27"/>
      <c r="K1446" s="27"/>
      <c r="M1446" s="27"/>
      <c r="O1446" s="27"/>
      <c r="T1446" s="27"/>
      <c r="U1446" s="27"/>
      <c r="V1446" s="27"/>
      <c r="X1446" s="27"/>
      <c r="AA1446" s="27"/>
    </row>
    <row r="1447" spans="1:27">
      <c r="A1447" s="27"/>
      <c r="C1447" s="27"/>
      <c r="K1447" s="27"/>
      <c r="M1447" s="27"/>
      <c r="O1447" s="27"/>
      <c r="T1447" s="27"/>
      <c r="U1447" s="27"/>
      <c r="V1447" s="27"/>
      <c r="X1447" s="27"/>
      <c r="AA1447" s="27"/>
    </row>
    <row r="1448" spans="1:27">
      <c r="A1448" s="27"/>
      <c r="C1448" s="27"/>
      <c r="K1448" s="27"/>
      <c r="M1448" s="27"/>
      <c r="O1448" s="27"/>
      <c r="T1448" s="27"/>
      <c r="U1448" s="27"/>
      <c r="V1448" s="27"/>
      <c r="X1448" s="27"/>
      <c r="AA1448" s="27"/>
    </row>
    <row r="1449" spans="1:27">
      <c r="A1449" s="27"/>
      <c r="C1449" s="27"/>
      <c r="K1449" s="27"/>
      <c r="M1449" s="27"/>
      <c r="O1449" s="27"/>
      <c r="T1449" s="27"/>
      <c r="U1449" s="27"/>
      <c r="V1449" s="27"/>
      <c r="X1449" s="27"/>
      <c r="AA1449" s="27"/>
    </row>
    <row r="1450" spans="1:27">
      <c r="A1450" s="27"/>
      <c r="C1450" s="27"/>
      <c r="K1450" s="27"/>
      <c r="M1450" s="27"/>
      <c r="O1450" s="27"/>
      <c r="T1450" s="27"/>
      <c r="U1450" s="27"/>
      <c r="V1450" s="27"/>
      <c r="X1450" s="27"/>
      <c r="AA1450" s="27"/>
    </row>
    <row r="1451" spans="1:27">
      <c r="A1451" s="27"/>
      <c r="C1451" s="27"/>
      <c r="K1451" s="27"/>
      <c r="M1451" s="27"/>
      <c r="O1451" s="27"/>
      <c r="T1451" s="27"/>
      <c r="U1451" s="27"/>
      <c r="V1451" s="27"/>
      <c r="X1451" s="27"/>
      <c r="AA1451" s="27"/>
    </row>
    <row r="1452" spans="1:27">
      <c r="A1452" s="27"/>
      <c r="C1452" s="27"/>
      <c r="K1452" s="27"/>
      <c r="M1452" s="27"/>
      <c r="O1452" s="27"/>
      <c r="T1452" s="27"/>
      <c r="U1452" s="27"/>
      <c r="V1452" s="27"/>
      <c r="X1452" s="27"/>
      <c r="AA1452" s="27"/>
    </row>
    <row r="1453" spans="1:27">
      <c r="A1453" s="27"/>
      <c r="C1453" s="27"/>
      <c r="K1453" s="27"/>
      <c r="M1453" s="27"/>
      <c r="O1453" s="27"/>
      <c r="T1453" s="27"/>
      <c r="U1453" s="27"/>
      <c r="V1453" s="27"/>
      <c r="X1453" s="27"/>
      <c r="AA1453" s="27"/>
    </row>
    <row r="1454" spans="1:27">
      <c r="A1454" s="27"/>
      <c r="C1454" s="27"/>
      <c r="K1454" s="27"/>
      <c r="M1454" s="27"/>
      <c r="O1454" s="27"/>
      <c r="T1454" s="27"/>
      <c r="U1454" s="27"/>
      <c r="V1454" s="27"/>
      <c r="X1454" s="27"/>
      <c r="AA1454" s="27"/>
    </row>
    <row r="1455" spans="1:27">
      <c r="A1455" s="27"/>
      <c r="C1455" s="27"/>
      <c r="K1455" s="27"/>
      <c r="M1455" s="27"/>
      <c r="O1455" s="27"/>
      <c r="T1455" s="27"/>
      <c r="U1455" s="27"/>
      <c r="V1455" s="27"/>
      <c r="X1455" s="27"/>
      <c r="AA1455" s="27"/>
    </row>
    <row r="1456" spans="1:27">
      <c r="A1456" s="27"/>
      <c r="C1456" s="27"/>
      <c r="K1456" s="27"/>
      <c r="M1456" s="27"/>
      <c r="O1456" s="27"/>
      <c r="T1456" s="27"/>
      <c r="U1456" s="27"/>
      <c r="V1456" s="27"/>
      <c r="X1456" s="27"/>
      <c r="AA1456" s="27"/>
    </row>
    <row r="1457" spans="1:27">
      <c r="A1457" s="27"/>
      <c r="C1457" s="27"/>
      <c r="K1457" s="27"/>
      <c r="M1457" s="27"/>
      <c r="O1457" s="27"/>
      <c r="T1457" s="27"/>
      <c r="U1457" s="27"/>
      <c r="V1457" s="27"/>
      <c r="X1457" s="27"/>
      <c r="AA1457" s="27"/>
    </row>
    <row r="1458" spans="1:27">
      <c r="A1458" s="27"/>
      <c r="C1458" s="27"/>
      <c r="K1458" s="27"/>
      <c r="M1458" s="27"/>
      <c r="O1458" s="27"/>
      <c r="T1458" s="27"/>
      <c r="U1458" s="27"/>
      <c r="V1458" s="27"/>
      <c r="X1458" s="27"/>
      <c r="AA1458" s="27"/>
    </row>
    <row r="1459" spans="1:27">
      <c r="A1459" s="27"/>
      <c r="C1459" s="27"/>
      <c r="K1459" s="27"/>
      <c r="M1459" s="27"/>
      <c r="O1459" s="27"/>
      <c r="T1459" s="27"/>
      <c r="U1459" s="27"/>
      <c r="V1459" s="27"/>
      <c r="X1459" s="27"/>
      <c r="AA1459" s="27"/>
    </row>
    <row r="1460" spans="1:27">
      <c r="A1460" s="27"/>
      <c r="C1460" s="27"/>
      <c r="K1460" s="27"/>
      <c r="M1460" s="27"/>
      <c r="O1460" s="27"/>
      <c r="T1460" s="27"/>
      <c r="U1460" s="27"/>
      <c r="V1460" s="27"/>
      <c r="X1460" s="27"/>
      <c r="AA1460" s="27"/>
    </row>
    <row r="1461" spans="1:27">
      <c r="A1461" s="27"/>
      <c r="C1461" s="27"/>
      <c r="K1461" s="27"/>
      <c r="M1461" s="27"/>
      <c r="O1461" s="27"/>
      <c r="T1461" s="27"/>
      <c r="U1461" s="27"/>
      <c r="V1461" s="27"/>
      <c r="X1461" s="27"/>
      <c r="AA1461" s="27"/>
    </row>
    <row r="1462" spans="1:27">
      <c r="A1462" s="27"/>
      <c r="C1462" s="27"/>
      <c r="K1462" s="27"/>
      <c r="M1462" s="27"/>
      <c r="O1462" s="27"/>
      <c r="T1462" s="27"/>
      <c r="U1462" s="27"/>
      <c r="V1462" s="27"/>
      <c r="X1462" s="27"/>
      <c r="AA1462" s="27"/>
    </row>
    <row r="1463" spans="1:27">
      <c r="A1463" s="27"/>
      <c r="C1463" s="27"/>
      <c r="K1463" s="27"/>
      <c r="M1463" s="27"/>
      <c r="O1463" s="27"/>
      <c r="T1463" s="27"/>
      <c r="U1463" s="27"/>
      <c r="V1463" s="27"/>
      <c r="X1463" s="27"/>
      <c r="AA1463" s="27"/>
    </row>
    <row r="1464" spans="1:27">
      <c r="A1464" s="27"/>
      <c r="C1464" s="27"/>
      <c r="K1464" s="27"/>
      <c r="M1464" s="27"/>
      <c r="O1464" s="27"/>
      <c r="T1464" s="27"/>
      <c r="U1464" s="27"/>
      <c r="V1464" s="27"/>
      <c r="X1464" s="27"/>
      <c r="AA1464" s="27"/>
    </row>
    <row r="1465" spans="1:27">
      <c r="A1465" s="27"/>
      <c r="C1465" s="27"/>
      <c r="K1465" s="27"/>
      <c r="M1465" s="27"/>
      <c r="O1465" s="27"/>
      <c r="T1465" s="27"/>
      <c r="U1465" s="27"/>
      <c r="V1465" s="27"/>
      <c r="X1465" s="27"/>
      <c r="AA1465" s="27"/>
    </row>
    <row r="1466" spans="1:27">
      <c r="A1466" s="27"/>
      <c r="C1466" s="27"/>
      <c r="K1466" s="27"/>
      <c r="M1466" s="27"/>
      <c r="O1466" s="27"/>
      <c r="T1466" s="27"/>
      <c r="U1466" s="27"/>
      <c r="V1466" s="27"/>
      <c r="X1466" s="27"/>
      <c r="AA1466" s="27"/>
    </row>
    <row r="1467" spans="1:27">
      <c r="A1467" s="27"/>
      <c r="C1467" s="27"/>
      <c r="K1467" s="27"/>
      <c r="M1467" s="27"/>
      <c r="O1467" s="27"/>
      <c r="T1467" s="27"/>
      <c r="U1467" s="27"/>
      <c r="V1467" s="27"/>
      <c r="X1467" s="27"/>
      <c r="AA1467" s="27"/>
    </row>
    <row r="1468" spans="1:27">
      <c r="A1468" s="27"/>
      <c r="C1468" s="27"/>
      <c r="K1468" s="27"/>
      <c r="M1468" s="27"/>
      <c r="O1468" s="27"/>
      <c r="T1468" s="27"/>
      <c r="U1468" s="27"/>
      <c r="V1468" s="27"/>
      <c r="X1468" s="27"/>
      <c r="AA1468" s="27"/>
    </row>
    <row r="1469" spans="1:27">
      <c r="A1469" s="27"/>
      <c r="C1469" s="27"/>
      <c r="K1469" s="27"/>
      <c r="M1469" s="27"/>
      <c r="O1469" s="27"/>
      <c r="T1469" s="27"/>
      <c r="U1469" s="27"/>
      <c r="V1469" s="27"/>
      <c r="X1469" s="27"/>
      <c r="AA1469" s="27"/>
    </row>
    <row r="1470" spans="1:27">
      <c r="A1470" s="27"/>
      <c r="C1470" s="27"/>
      <c r="K1470" s="27"/>
      <c r="M1470" s="27"/>
      <c r="O1470" s="27"/>
      <c r="T1470" s="27"/>
      <c r="U1470" s="27"/>
      <c r="V1470" s="27"/>
      <c r="X1470" s="27"/>
      <c r="AA1470" s="27"/>
    </row>
    <row r="1471" spans="1:27">
      <c r="A1471" s="27"/>
      <c r="C1471" s="27"/>
      <c r="K1471" s="27"/>
      <c r="M1471" s="27"/>
      <c r="O1471" s="27"/>
      <c r="T1471" s="27"/>
      <c r="U1471" s="27"/>
      <c r="V1471" s="27"/>
      <c r="X1471" s="27"/>
      <c r="AA1471" s="27"/>
    </row>
    <row r="1472" spans="1:27">
      <c r="A1472" s="27"/>
      <c r="C1472" s="27"/>
      <c r="K1472" s="27"/>
      <c r="M1472" s="27"/>
      <c r="O1472" s="27"/>
      <c r="T1472" s="27"/>
      <c r="U1472" s="27"/>
      <c r="V1472" s="27"/>
      <c r="X1472" s="27"/>
      <c r="AA1472" s="27"/>
    </row>
    <row r="1473" spans="1:27">
      <c r="A1473" s="27"/>
      <c r="C1473" s="27"/>
      <c r="K1473" s="27"/>
      <c r="M1473" s="27"/>
      <c r="O1473" s="27"/>
      <c r="T1473" s="27"/>
      <c r="U1473" s="27"/>
      <c r="V1473" s="27"/>
      <c r="X1473" s="27"/>
      <c r="AA1473" s="27"/>
    </row>
    <row r="1474" spans="1:27">
      <c r="A1474" s="27"/>
      <c r="C1474" s="27"/>
      <c r="K1474" s="27"/>
      <c r="M1474" s="27"/>
      <c r="O1474" s="27"/>
      <c r="T1474" s="27"/>
      <c r="U1474" s="27"/>
      <c r="V1474" s="27"/>
      <c r="X1474" s="27"/>
      <c r="AA1474" s="27"/>
    </row>
    <row r="1475" spans="1:27">
      <c r="A1475" s="27"/>
      <c r="C1475" s="27"/>
      <c r="K1475" s="27"/>
      <c r="M1475" s="27"/>
      <c r="O1475" s="27"/>
      <c r="T1475" s="27"/>
      <c r="U1475" s="27"/>
      <c r="V1475" s="27"/>
      <c r="X1475" s="27"/>
      <c r="AA1475" s="27"/>
    </row>
    <row r="1476" spans="1:27">
      <c r="A1476" s="27"/>
      <c r="C1476" s="27"/>
      <c r="K1476" s="27"/>
      <c r="M1476" s="27"/>
      <c r="O1476" s="27"/>
      <c r="T1476" s="27"/>
      <c r="U1476" s="27"/>
      <c r="V1476" s="27"/>
      <c r="X1476" s="27"/>
      <c r="AA1476" s="27"/>
    </row>
    <row r="1477" spans="1:27">
      <c r="A1477" s="27"/>
      <c r="C1477" s="27"/>
      <c r="K1477" s="27"/>
      <c r="M1477" s="27"/>
      <c r="O1477" s="27"/>
      <c r="T1477" s="27"/>
      <c r="U1477" s="27"/>
      <c r="V1477" s="27"/>
      <c r="X1477" s="27"/>
      <c r="AA1477" s="27"/>
    </row>
    <row r="1478" spans="1:27">
      <c r="A1478" s="27"/>
      <c r="C1478" s="27"/>
      <c r="K1478" s="27"/>
      <c r="M1478" s="27"/>
      <c r="O1478" s="27"/>
      <c r="T1478" s="27"/>
      <c r="U1478" s="27"/>
      <c r="V1478" s="27"/>
      <c r="X1478" s="27"/>
      <c r="AA1478" s="27"/>
    </row>
    <row r="1479" spans="1:27">
      <c r="A1479" s="27"/>
      <c r="C1479" s="27"/>
      <c r="K1479" s="27"/>
      <c r="M1479" s="27"/>
      <c r="O1479" s="27"/>
      <c r="T1479" s="27"/>
      <c r="U1479" s="27"/>
      <c r="V1479" s="27"/>
      <c r="X1479" s="27"/>
      <c r="AA1479" s="27"/>
    </row>
    <row r="1480" spans="1:27">
      <c r="A1480" s="27"/>
      <c r="C1480" s="27"/>
      <c r="K1480" s="27"/>
      <c r="M1480" s="27"/>
      <c r="O1480" s="27"/>
      <c r="T1480" s="27"/>
      <c r="U1480" s="27"/>
      <c r="V1480" s="27"/>
      <c r="X1480" s="27"/>
      <c r="AA1480" s="27"/>
    </row>
    <row r="1481" spans="1:27">
      <c r="A1481" s="27"/>
      <c r="C1481" s="27"/>
      <c r="K1481" s="27"/>
      <c r="M1481" s="27"/>
      <c r="O1481" s="27"/>
      <c r="T1481" s="27"/>
      <c r="U1481" s="27"/>
      <c r="V1481" s="27"/>
      <c r="X1481" s="27"/>
      <c r="AA1481" s="27"/>
    </row>
    <row r="1482" spans="1:27">
      <c r="A1482" s="27"/>
      <c r="C1482" s="27"/>
      <c r="K1482" s="27"/>
      <c r="M1482" s="27"/>
      <c r="O1482" s="27"/>
      <c r="T1482" s="27"/>
      <c r="U1482" s="27"/>
      <c r="V1482" s="27"/>
      <c r="X1482" s="27"/>
      <c r="AA1482" s="27"/>
    </row>
    <row r="1483" spans="1:27">
      <c r="A1483" s="27"/>
      <c r="C1483" s="27"/>
      <c r="K1483" s="27"/>
      <c r="M1483" s="27"/>
      <c r="O1483" s="27"/>
      <c r="T1483" s="27"/>
      <c r="U1483" s="27"/>
      <c r="V1483" s="27"/>
      <c r="X1483" s="27"/>
      <c r="AA1483" s="27"/>
    </row>
    <row r="1484" spans="1:27">
      <c r="A1484" s="27"/>
      <c r="C1484" s="27"/>
      <c r="K1484" s="27"/>
      <c r="M1484" s="27"/>
      <c r="O1484" s="27"/>
      <c r="T1484" s="27"/>
      <c r="U1484" s="27"/>
      <c r="V1484" s="27"/>
      <c r="X1484" s="27"/>
      <c r="AA1484" s="27"/>
    </row>
    <row r="1485" spans="1:27">
      <c r="A1485" s="27"/>
      <c r="C1485" s="27"/>
      <c r="K1485" s="27"/>
      <c r="M1485" s="27"/>
      <c r="O1485" s="27"/>
      <c r="T1485" s="27"/>
      <c r="U1485" s="27"/>
      <c r="V1485" s="27"/>
      <c r="X1485" s="27"/>
      <c r="AA1485" s="27"/>
    </row>
    <row r="1486" spans="1:27">
      <c r="A1486" s="27"/>
      <c r="C1486" s="27"/>
      <c r="K1486" s="27"/>
      <c r="M1486" s="27"/>
      <c r="O1486" s="27"/>
      <c r="T1486" s="27"/>
      <c r="U1486" s="27"/>
      <c r="V1486" s="27"/>
      <c r="X1486" s="27"/>
      <c r="AA1486" s="27"/>
    </row>
    <row r="1487" spans="1:27">
      <c r="A1487" s="27"/>
      <c r="C1487" s="27"/>
      <c r="K1487" s="27"/>
      <c r="M1487" s="27"/>
      <c r="O1487" s="27"/>
      <c r="T1487" s="27"/>
      <c r="U1487" s="27"/>
      <c r="V1487" s="27"/>
      <c r="X1487" s="27"/>
      <c r="AA1487" s="27"/>
    </row>
    <row r="1488" spans="1:27">
      <c r="A1488" s="27"/>
      <c r="C1488" s="27"/>
      <c r="K1488" s="27"/>
      <c r="M1488" s="27"/>
      <c r="O1488" s="27"/>
      <c r="T1488" s="27"/>
      <c r="U1488" s="27"/>
      <c r="V1488" s="27"/>
      <c r="X1488" s="27"/>
      <c r="AA1488" s="27"/>
    </row>
    <row r="1489" spans="1:27">
      <c r="A1489" s="27"/>
      <c r="C1489" s="27"/>
      <c r="K1489" s="27"/>
      <c r="M1489" s="27"/>
      <c r="O1489" s="27"/>
      <c r="T1489" s="27"/>
      <c r="U1489" s="27"/>
      <c r="V1489" s="27"/>
      <c r="X1489" s="27"/>
      <c r="AA1489" s="27"/>
    </row>
    <row r="1490" spans="1:27">
      <c r="A1490" s="27"/>
      <c r="C1490" s="27"/>
      <c r="K1490" s="27"/>
      <c r="M1490" s="27"/>
      <c r="O1490" s="27"/>
      <c r="T1490" s="27"/>
      <c r="U1490" s="27"/>
      <c r="V1490" s="27"/>
      <c r="X1490" s="27"/>
      <c r="AA1490" s="27"/>
    </row>
    <row r="1491" spans="1:27">
      <c r="A1491" s="27"/>
      <c r="C1491" s="27"/>
      <c r="K1491" s="27"/>
      <c r="M1491" s="27"/>
      <c r="O1491" s="27"/>
      <c r="T1491" s="27"/>
      <c r="U1491" s="27"/>
      <c r="V1491" s="27"/>
      <c r="X1491" s="27"/>
      <c r="AA1491" s="27"/>
    </row>
    <row r="1492" spans="1:27">
      <c r="A1492" s="27"/>
      <c r="C1492" s="27"/>
      <c r="K1492" s="27"/>
      <c r="M1492" s="27"/>
      <c r="O1492" s="27"/>
      <c r="T1492" s="27"/>
      <c r="U1492" s="27"/>
      <c r="V1492" s="27"/>
      <c r="X1492" s="27"/>
      <c r="AA1492" s="27"/>
    </row>
    <row r="1493" spans="1:27">
      <c r="A1493" s="27"/>
      <c r="C1493" s="27"/>
      <c r="K1493" s="27"/>
      <c r="M1493" s="27"/>
      <c r="O1493" s="27"/>
      <c r="T1493" s="27"/>
      <c r="U1493" s="27"/>
      <c r="V1493" s="27"/>
      <c r="X1493" s="27"/>
      <c r="AA1493" s="27"/>
    </row>
    <row r="1494" spans="1:27">
      <c r="A1494" s="27"/>
      <c r="C1494" s="27"/>
      <c r="K1494" s="27"/>
      <c r="M1494" s="27"/>
      <c r="O1494" s="27"/>
      <c r="T1494" s="27"/>
      <c r="U1494" s="27"/>
      <c r="V1494" s="27"/>
      <c r="X1494" s="27"/>
      <c r="AA1494" s="27"/>
    </row>
    <row r="1495" spans="1:27">
      <c r="A1495" s="27"/>
      <c r="C1495" s="27"/>
      <c r="K1495" s="27"/>
      <c r="M1495" s="27"/>
      <c r="O1495" s="27"/>
      <c r="T1495" s="27"/>
      <c r="U1495" s="27"/>
      <c r="V1495" s="27"/>
      <c r="X1495" s="27"/>
      <c r="AA1495" s="27"/>
    </row>
    <row r="1496" spans="1:27">
      <c r="A1496" s="27"/>
      <c r="C1496" s="27"/>
      <c r="K1496" s="27"/>
      <c r="M1496" s="27"/>
      <c r="O1496" s="27"/>
      <c r="T1496" s="27"/>
      <c r="U1496" s="27"/>
      <c r="V1496" s="27"/>
      <c r="X1496" s="27"/>
      <c r="AA1496" s="27"/>
    </row>
    <row r="1497" spans="1:27">
      <c r="A1497" s="27"/>
      <c r="C1497" s="27"/>
      <c r="K1497" s="27"/>
      <c r="M1497" s="27"/>
      <c r="O1497" s="27"/>
      <c r="T1497" s="27"/>
      <c r="U1497" s="27"/>
      <c r="V1497" s="27"/>
      <c r="X1497" s="27"/>
      <c r="AA1497" s="27"/>
    </row>
    <row r="1498" spans="1:27">
      <c r="A1498" s="27"/>
      <c r="C1498" s="27"/>
      <c r="K1498" s="27"/>
      <c r="M1498" s="27"/>
      <c r="O1498" s="27"/>
      <c r="T1498" s="27"/>
      <c r="U1498" s="27"/>
      <c r="V1498" s="27"/>
      <c r="X1498" s="27"/>
      <c r="AA1498" s="27"/>
    </row>
    <row r="1499" spans="1:27">
      <c r="A1499" s="27"/>
      <c r="C1499" s="27"/>
      <c r="K1499" s="27"/>
      <c r="M1499" s="27"/>
      <c r="O1499" s="27"/>
      <c r="T1499" s="27"/>
      <c r="U1499" s="27"/>
      <c r="V1499" s="27"/>
      <c r="X1499" s="27"/>
      <c r="AA1499" s="27"/>
    </row>
    <row r="1500" spans="1:27">
      <c r="A1500" s="27"/>
      <c r="C1500" s="27"/>
      <c r="K1500" s="27"/>
      <c r="M1500" s="27"/>
      <c r="O1500" s="27"/>
      <c r="T1500" s="27"/>
      <c r="U1500" s="27"/>
      <c r="V1500" s="27"/>
      <c r="X1500" s="27"/>
      <c r="AA1500" s="27"/>
    </row>
    <row r="1501" spans="1:27">
      <c r="A1501" s="27"/>
      <c r="C1501" s="27"/>
      <c r="K1501" s="27"/>
      <c r="M1501" s="27"/>
      <c r="O1501" s="27"/>
      <c r="T1501" s="27"/>
      <c r="U1501" s="27"/>
      <c r="V1501" s="27"/>
      <c r="X1501" s="27"/>
      <c r="AA1501" s="27"/>
    </row>
    <row r="1502" spans="1:27">
      <c r="A1502" s="27"/>
      <c r="C1502" s="27"/>
      <c r="K1502" s="27"/>
      <c r="M1502" s="27"/>
      <c r="O1502" s="27"/>
      <c r="T1502" s="27"/>
      <c r="U1502" s="27"/>
      <c r="V1502" s="27"/>
      <c r="X1502" s="27"/>
      <c r="AA1502" s="27"/>
    </row>
    <row r="1503" spans="1:27">
      <c r="A1503" s="27"/>
      <c r="C1503" s="27"/>
      <c r="K1503" s="27"/>
      <c r="M1503" s="27"/>
      <c r="O1503" s="27"/>
      <c r="T1503" s="27"/>
      <c r="U1503" s="27"/>
      <c r="V1503" s="27"/>
      <c r="X1503" s="27"/>
      <c r="AA1503" s="27"/>
    </row>
    <row r="1504" spans="1:27">
      <c r="A1504" s="27"/>
      <c r="C1504" s="27"/>
      <c r="K1504" s="27"/>
      <c r="M1504" s="27"/>
      <c r="O1504" s="27"/>
      <c r="T1504" s="27"/>
      <c r="U1504" s="27"/>
      <c r="V1504" s="27"/>
      <c r="X1504" s="27"/>
      <c r="AA1504" s="27"/>
    </row>
    <row r="1505" spans="1:27">
      <c r="A1505" s="27"/>
      <c r="C1505" s="27"/>
      <c r="K1505" s="27"/>
      <c r="M1505" s="27"/>
      <c r="O1505" s="27"/>
      <c r="T1505" s="27"/>
      <c r="U1505" s="27"/>
      <c r="V1505" s="27"/>
      <c r="X1505" s="27"/>
      <c r="AA1505" s="27"/>
    </row>
    <row r="1506" spans="1:27">
      <c r="A1506" s="27"/>
      <c r="C1506" s="27"/>
      <c r="K1506" s="27"/>
      <c r="M1506" s="27"/>
      <c r="O1506" s="27"/>
      <c r="T1506" s="27"/>
      <c r="U1506" s="27"/>
      <c r="V1506" s="27"/>
      <c r="X1506" s="27"/>
      <c r="AA1506" s="27"/>
    </row>
    <row r="1507" spans="1:27">
      <c r="A1507" s="27"/>
      <c r="C1507" s="27"/>
      <c r="K1507" s="27"/>
      <c r="M1507" s="27"/>
      <c r="O1507" s="27"/>
      <c r="T1507" s="27"/>
      <c r="U1507" s="27"/>
      <c r="V1507" s="27"/>
      <c r="X1507" s="27"/>
      <c r="AA1507" s="27"/>
    </row>
    <row r="1508" spans="1:27">
      <c r="A1508" s="27"/>
      <c r="C1508" s="27"/>
      <c r="K1508" s="27"/>
      <c r="M1508" s="27"/>
      <c r="O1508" s="27"/>
      <c r="T1508" s="27"/>
      <c r="U1508" s="27"/>
      <c r="V1508" s="27"/>
      <c r="X1508" s="27"/>
      <c r="AA1508" s="27"/>
    </row>
    <row r="1509" spans="1:27">
      <c r="A1509" s="27"/>
      <c r="C1509" s="27"/>
      <c r="K1509" s="27"/>
      <c r="M1509" s="27"/>
      <c r="O1509" s="27"/>
      <c r="T1509" s="27"/>
      <c r="U1509" s="27"/>
      <c r="V1509" s="27"/>
      <c r="X1509" s="27"/>
      <c r="AA1509" s="27"/>
    </row>
    <row r="1510" spans="1:27">
      <c r="A1510" s="27"/>
      <c r="C1510" s="27"/>
      <c r="K1510" s="27"/>
      <c r="M1510" s="27"/>
      <c r="O1510" s="27"/>
      <c r="T1510" s="27"/>
      <c r="U1510" s="27"/>
      <c r="V1510" s="27"/>
      <c r="X1510" s="27"/>
      <c r="AA1510" s="27"/>
    </row>
    <row r="1511" spans="1:27">
      <c r="A1511" s="27"/>
      <c r="C1511" s="27"/>
      <c r="K1511" s="27"/>
      <c r="M1511" s="27"/>
      <c r="O1511" s="27"/>
      <c r="T1511" s="27"/>
      <c r="U1511" s="27"/>
      <c r="V1511" s="27"/>
      <c r="X1511" s="27"/>
      <c r="AA1511" s="27"/>
    </row>
    <row r="1512" spans="1:27">
      <c r="A1512" s="27"/>
      <c r="C1512" s="27"/>
      <c r="K1512" s="27"/>
      <c r="M1512" s="27"/>
      <c r="O1512" s="27"/>
      <c r="T1512" s="27"/>
      <c r="U1512" s="27"/>
      <c r="V1512" s="27"/>
      <c r="X1512" s="27"/>
      <c r="AA1512" s="27"/>
    </row>
    <row r="1513" spans="1:27">
      <c r="A1513" s="27"/>
      <c r="C1513" s="27"/>
      <c r="K1513" s="27"/>
      <c r="M1513" s="27"/>
      <c r="O1513" s="27"/>
      <c r="T1513" s="27"/>
      <c r="U1513" s="27"/>
      <c r="V1513" s="27"/>
      <c r="X1513" s="27"/>
      <c r="AA1513" s="27"/>
    </row>
    <row r="1514" spans="1:27">
      <c r="A1514" s="27"/>
      <c r="C1514" s="27"/>
      <c r="K1514" s="27"/>
      <c r="M1514" s="27"/>
      <c r="O1514" s="27"/>
      <c r="T1514" s="27"/>
      <c r="U1514" s="27"/>
      <c r="V1514" s="27"/>
      <c r="X1514" s="27"/>
      <c r="AA1514" s="27"/>
    </row>
    <row r="1515" spans="1:27">
      <c r="A1515" s="27"/>
      <c r="C1515" s="27"/>
      <c r="K1515" s="27"/>
      <c r="M1515" s="27"/>
      <c r="O1515" s="27"/>
      <c r="T1515" s="27"/>
      <c r="U1515" s="27"/>
      <c r="V1515" s="27"/>
      <c r="X1515" s="27"/>
      <c r="AA1515" s="27"/>
    </row>
    <row r="1516" spans="1:27">
      <c r="A1516" s="27"/>
      <c r="C1516" s="27"/>
      <c r="K1516" s="27"/>
      <c r="M1516" s="27"/>
      <c r="O1516" s="27"/>
      <c r="T1516" s="27"/>
      <c r="U1516" s="27"/>
      <c r="V1516" s="27"/>
      <c r="X1516" s="27"/>
      <c r="AA1516" s="27"/>
    </row>
    <row r="1517" spans="1:27">
      <c r="A1517" s="27"/>
      <c r="C1517" s="27"/>
      <c r="K1517" s="27"/>
      <c r="M1517" s="27"/>
      <c r="O1517" s="27"/>
      <c r="T1517" s="27"/>
      <c r="U1517" s="27"/>
      <c r="V1517" s="27"/>
      <c r="X1517" s="27"/>
      <c r="AA1517" s="27"/>
    </row>
    <row r="1518" spans="1:27">
      <c r="A1518" s="27"/>
      <c r="C1518" s="27"/>
      <c r="K1518" s="27"/>
      <c r="M1518" s="27"/>
      <c r="O1518" s="27"/>
      <c r="T1518" s="27"/>
      <c r="U1518" s="27"/>
      <c r="V1518" s="27"/>
      <c r="X1518" s="27"/>
      <c r="AA1518" s="27"/>
    </row>
    <row r="1519" spans="1:27">
      <c r="A1519" s="27"/>
      <c r="C1519" s="27"/>
      <c r="K1519" s="27"/>
      <c r="M1519" s="27"/>
      <c r="O1519" s="27"/>
      <c r="T1519" s="27"/>
      <c r="U1519" s="27"/>
      <c r="V1519" s="27"/>
      <c r="X1519" s="27"/>
      <c r="AA1519" s="27"/>
    </row>
    <row r="1520" spans="1:27">
      <c r="A1520" s="27"/>
      <c r="C1520" s="27"/>
      <c r="K1520" s="27"/>
      <c r="M1520" s="27"/>
      <c r="O1520" s="27"/>
      <c r="T1520" s="27"/>
      <c r="U1520" s="27"/>
      <c r="V1520" s="27"/>
      <c r="X1520" s="27"/>
      <c r="AA1520" s="27"/>
    </row>
    <row r="1521" spans="1:27">
      <c r="A1521" s="27"/>
      <c r="C1521" s="27"/>
      <c r="K1521" s="27"/>
      <c r="M1521" s="27"/>
      <c r="O1521" s="27"/>
      <c r="T1521" s="27"/>
      <c r="U1521" s="27"/>
      <c r="V1521" s="27"/>
      <c r="X1521" s="27"/>
      <c r="AA1521" s="27"/>
    </row>
    <row r="1522" spans="1:27">
      <c r="A1522" s="27"/>
      <c r="C1522" s="27"/>
      <c r="K1522" s="27"/>
      <c r="M1522" s="27"/>
      <c r="O1522" s="27"/>
      <c r="T1522" s="27"/>
      <c r="U1522" s="27"/>
      <c r="V1522" s="27"/>
      <c r="X1522" s="27"/>
      <c r="AA1522" s="27"/>
    </row>
    <row r="1523" spans="1:27">
      <c r="A1523" s="27"/>
      <c r="C1523" s="27"/>
      <c r="K1523" s="27"/>
      <c r="M1523" s="27"/>
      <c r="O1523" s="27"/>
      <c r="T1523" s="27"/>
      <c r="U1523" s="27"/>
      <c r="V1523" s="27"/>
      <c r="X1523" s="27"/>
      <c r="AA1523" s="27"/>
    </row>
    <row r="1524" spans="1:27">
      <c r="A1524" s="27"/>
      <c r="C1524" s="27"/>
      <c r="K1524" s="27"/>
      <c r="M1524" s="27"/>
      <c r="O1524" s="27"/>
      <c r="T1524" s="27"/>
      <c r="U1524" s="27"/>
      <c r="V1524" s="27"/>
      <c r="X1524" s="27"/>
      <c r="AA1524" s="27"/>
    </row>
    <row r="1525" spans="1:27">
      <c r="A1525" s="27"/>
      <c r="C1525" s="27"/>
      <c r="K1525" s="27"/>
      <c r="M1525" s="27"/>
      <c r="O1525" s="27"/>
      <c r="T1525" s="27"/>
      <c r="U1525" s="27"/>
      <c r="V1525" s="27"/>
      <c r="X1525" s="27"/>
      <c r="AA1525" s="27"/>
    </row>
    <row r="1526" spans="1:27">
      <c r="A1526" s="27"/>
      <c r="C1526" s="27"/>
      <c r="K1526" s="27"/>
      <c r="M1526" s="27"/>
      <c r="O1526" s="27"/>
      <c r="T1526" s="27"/>
      <c r="U1526" s="27"/>
      <c r="V1526" s="27"/>
      <c r="X1526" s="27"/>
      <c r="AA1526" s="27"/>
    </row>
    <row r="1527" spans="1:27">
      <c r="A1527" s="27"/>
      <c r="C1527" s="27"/>
      <c r="K1527" s="27"/>
      <c r="M1527" s="27"/>
      <c r="O1527" s="27"/>
      <c r="T1527" s="27"/>
      <c r="U1527" s="27"/>
      <c r="V1527" s="27"/>
      <c r="X1527" s="27"/>
      <c r="AA1527" s="27"/>
    </row>
    <row r="1528" spans="1:27">
      <c r="A1528" s="27"/>
      <c r="C1528" s="27"/>
      <c r="K1528" s="27"/>
      <c r="M1528" s="27"/>
      <c r="O1528" s="27"/>
      <c r="T1528" s="27"/>
      <c r="U1528" s="27"/>
      <c r="V1528" s="27"/>
      <c r="X1528" s="27"/>
      <c r="AA1528" s="27"/>
    </row>
    <row r="1529" spans="1:27">
      <c r="A1529" s="27"/>
      <c r="C1529" s="27"/>
      <c r="K1529" s="27"/>
      <c r="M1529" s="27"/>
      <c r="O1529" s="27"/>
      <c r="T1529" s="27"/>
      <c r="U1529" s="27"/>
      <c r="V1529" s="27"/>
      <c r="X1529" s="27"/>
      <c r="AA1529" s="27"/>
    </row>
    <row r="1530" spans="1:27">
      <c r="A1530" s="27"/>
      <c r="C1530" s="27"/>
      <c r="K1530" s="27"/>
      <c r="M1530" s="27"/>
      <c r="O1530" s="27"/>
      <c r="T1530" s="27"/>
      <c r="U1530" s="27"/>
      <c r="V1530" s="27"/>
      <c r="X1530" s="27"/>
      <c r="AA1530" s="27"/>
    </row>
    <row r="1531" spans="1:27">
      <c r="A1531" s="27"/>
      <c r="C1531" s="27"/>
      <c r="K1531" s="27"/>
      <c r="M1531" s="27"/>
      <c r="O1531" s="27"/>
      <c r="T1531" s="27"/>
      <c r="U1531" s="27"/>
      <c r="V1531" s="27"/>
      <c r="X1531" s="27"/>
      <c r="AA1531" s="27"/>
    </row>
    <row r="1532" spans="1:27">
      <c r="A1532" s="27"/>
      <c r="C1532" s="27"/>
      <c r="K1532" s="27"/>
      <c r="M1532" s="27"/>
      <c r="O1532" s="27"/>
      <c r="T1532" s="27"/>
      <c r="U1532" s="27"/>
      <c r="V1532" s="27"/>
      <c r="X1532" s="27"/>
      <c r="AA1532" s="27"/>
    </row>
    <row r="1533" spans="1:27">
      <c r="A1533" s="27"/>
      <c r="C1533" s="27"/>
      <c r="K1533" s="27"/>
      <c r="M1533" s="27"/>
      <c r="O1533" s="27"/>
      <c r="T1533" s="27"/>
      <c r="U1533" s="27"/>
      <c r="V1533" s="27"/>
      <c r="X1533" s="27"/>
      <c r="AA1533" s="27"/>
    </row>
    <row r="1534" spans="1:27">
      <c r="A1534" s="27"/>
      <c r="C1534" s="27"/>
      <c r="K1534" s="27"/>
      <c r="M1534" s="27"/>
      <c r="O1534" s="27"/>
      <c r="T1534" s="27"/>
      <c r="U1534" s="27"/>
      <c r="V1534" s="27"/>
      <c r="X1534" s="27"/>
      <c r="AA1534" s="27"/>
    </row>
    <row r="1535" spans="1:27">
      <c r="A1535" s="27"/>
      <c r="C1535" s="27"/>
      <c r="K1535" s="27"/>
      <c r="M1535" s="27"/>
      <c r="O1535" s="27"/>
      <c r="T1535" s="27"/>
      <c r="U1535" s="27"/>
      <c r="V1535" s="27"/>
      <c r="X1535" s="27"/>
      <c r="AA1535" s="27"/>
    </row>
    <row r="1536" spans="1:27">
      <c r="A1536" s="27"/>
      <c r="C1536" s="27"/>
      <c r="K1536" s="27"/>
      <c r="M1536" s="27"/>
      <c r="O1536" s="27"/>
      <c r="T1536" s="27"/>
      <c r="U1536" s="27"/>
      <c r="V1536" s="27"/>
      <c r="X1536" s="27"/>
      <c r="AA1536" s="27"/>
    </row>
    <row r="1537" spans="1:27">
      <c r="A1537" s="27"/>
      <c r="C1537" s="27"/>
      <c r="K1537" s="27"/>
      <c r="M1537" s="27"/>
      <c r="O1537" s="27"/>
      <c r="T1537" s="27"/>
      <c r="U1537" s="27"/>
      <c r="V1537" s="27"/>
      <c r="X1537" s="27"/>
      <c r="AA1537" s="27"/>
    </row>
    <row r="1538" spans="1:27">
      <c r="A1538" s="27"/>
      <c r="C1538" s="27"/>
      <c r="K1538" s="27"/>
      <c r="M1538" s="27"/>
      <c r="O1538" s="27"/>
      <c r="T1538" s="27"/>
      <c r="U1538" s="27"/>
      <c r="V1538" s="27"/>
      <c r="X1538" s="27"/>
      <c r="AA1538" s="27"/>
    </row>
    <row r="1539" spans="1:27">
      <c r="A1539" s="27"/>
      <c r="C1539" s="27"/>
      <c r="K1539" s="27"/>
      <c r="M1539" s="27"/>
      <c r="O1539" s="27"/>
      <c r="T1539" s="27"/>
      <c r="U1539" s="27"/>
      <c r="V1539" s="27"/>
      <c r="X1539" s="27"/>
      <c r="AA1539" s="27"/>
    </row>
    <row r="1540" spans="1:27">
      <c r="A1540" s="27"/>
      <c r="C1540" s="27"/>
      <c r="K1540" s="27"/>
      <c r="M1540" s="27"/>
      <c r="O1540" s="27"/>
      <c r="T1540" s="27"/>
      <c r="U1540" s="27"/>
      <c r="V1540" s="27"/>
      <c r="X1540" s="27"/>
      <c r="AA1540" s="27"/>
    </row>
    <row r="1541" spans="1:27">
      <c r="A1541" s="27"/>
      <c r="C1541" s="27"/>
      <c r="K1541" s="27"/>
      <c r="M1541" s="27"/>
      <c r="O1541" s="27"/>
      <c r="T1541" s="27"/>
      <c r="U1541" s="27"/>
      <c r="V1541" s="27"/>
      <c r="X1541" s="27"/>
      <c r="AA1541" s="27"/>
    </row>
    <row r="1542" spans="1:27">
      <c r="A1542" s="27"/>
      <c r="C1542" s="27"/>
      <c r="K1542" s="27"/>
      <c r="M1542" s="27"/>
      <c r="O1542" s="27"/>
      <c r="T1542" s="27"/>
      <c r="U1542" s="27"/>
      <c r="V1542" s="27"/>
      <c r="X1542" s="27"/>
      <c r="AA1542" s="27"/>
    </row>
    <row r="1543" spans="1:27">
      <c r="A1543" s="27"/>
      <c r="C1543" s="27"/>
      <c r="K1543" s="27"/>
      <c r="M1543" s="27"/>
      <c r="O1543" s="27"/>
      <c r="T1543" s="27"/>
      <c r="U1543" s="27"/>
      <c r="V1543" s="27"/>
      <c r="X1543" s="27"/>
      <c r="AA1543" s="27"/>
    </row>
    <row r="1544" spans="1:27">
      <c r="A1544" s="27"/>
      <c r="C1544" s="27"/>
      <c r="K1544" s="27"/>
      <c r="M1544" s="27"/>
      <c r="O1544" s="27"/>
      <c r="T1544" s="27"/>
      <c r="U1544" s="27"/>
      <c r="V1544" s="27"/>
      <c r="X1544" s="27"/>
      <c r="AA1544" s="27"/>
    </row>
    <row r="1545" spans="1:27">
      <c r="A1545" s="27"/>
      <c r="C1545" s="27"/>
      <c r="K1545" s="27"/>
      <c r="M1545" s="27"/>
      <c r="O1545" s="27"/>
      <c r="T1545" s="27"/>
      <c r="U1545" s="27"/>
      <c r="V1545" s="27"/>
      <c r="X1545" s="27"/>
      <c r="AA1545" s="27"/>
    </row>
    <row r="1546" spans="1:27">
      <c r="A1546" s="27"/>
      <c r="C1546" s="27"/>
      <c r="K1546" s="27"/>
      <c r="M1546" s="27"/>
      <c r="O1546" s="27"/>
      <c r="T1546" s="27"/>
      <c r="U1546" s="27"/>
      <c r="V1546" s="27"/>
      <c r="X1546" s="27"/>
      <c r="AA1546" s="27"/>
    </row>
    <row r="1547" spans="1:27">
      <c r="A1547" s="27"/>
      <c r="C1547" s="27"/>
      <c r="K1547" s="27"/>
      <c r="M1547" s="27"/>
      <c r="O1547" s="27"/>
      <c r="T1547" s="27"/>
      <c r="U1547" s="27"/>
      <c r="V1547" s="27"/>
      <c r="X1547" s="27"/>
      <c r="AA1547" s="27"/>
    </row>
    <row r="1548" spans="1:27">
      <c r="A1548" s="27"/>
      <c r="C1548" s="27"/>
      <c r="K1548" s="27"/>
      <c r="M1548" s="27"/>
      <c r="O1548" s="27"/>
      <c r="T1548" s="27"/>
      <c r="U1548" s="27"/>
      <c r="V1548" s="27"/>
      <c r="X1548" s="27"/>
      <c r="AA1548" s="27"/>
    </row>
    <row r="1549" spans="1:27">
      <c r="A1549" s="27"/>
      <c r="C1549" s="27"/>
      <c r="K1549" s="27"/>
      <c r="M1549" s="27"/>
      <c r="O1549" s="27"/>
      <c r="T1549" s="27"/>
      <c r="U1549" s="27"/>
      <c r="V1549" s="27"/>
      <c r="X1549" s="27"/>
      <c r="AA1549" s="27"/>
    </row>
    <row r="1550" spans="1:27">
      <c r="A1550" s="27"/>
      <c r="C1550" s="27"/>
      <c r="K1550" s="27"/>
      <c r="M1550" s="27"/>
      <c r="O1550" s="27"/>
      <c r="T1550" s="27"/>
      <c r="U1550" s="27"/>
      <c r="V1550" s="27"/>
      <c r="X1550" s="27"/>
      <c r="AA1550" s="27"/>
    </row>
    <row r="1551" spans="1:27">
      <c r="A1551" s="27"/>
      <c r="C1551" s="27"/>
      <c r="K1551" s="27"/>
      <c r="M1551" s="27"/>
      <c r="O1551" s="27"/>
      <c r="T1551" s="27"/>
      <c r="U1551" s="27"/>
      <c r="V1551" s="27"/>
      <c r="X1551" s="27"/>
      <c r="AA1551" s="27"/>
    </row>
    <row r="1552" spans="1:27">
      <c r="A1552" s="27"/>
      <c r="C1552" s="27"/>
      <c r="K1552" s="27"/>
      <c r="M1552" s="27"/>
      <c r="O1552" s="27"/>
      <c r="T1552" s="27"/>
      <c r="U1552" s="27"/>
      <c r="V1552" s="27"/>
      <c r="X1552" s="27"/>
      <c r="AA1552" s="27"/>
    </row>
    <row r="1553" spans="1:27">
      <c r="A1553" s="27"/>
      <c r="C1553" s="27"/>
      <c r="K1553" s="27"/>
      <c r="M1553" s="27"/>
      <c r="O1553" s="27"/>
      <c r="T1553" s="27"/>
      <c r="U1553" s="27"/>
      <c r="V1553" s="27"/>
      <c r="X1553" s="27"/>
      <c r="AA1553" s="27"/>
    </row>
    <row r="1554" spans="1:27">
      <c r="A1554" s="27"/>
      <c r="C1554" s="27"/>
      <c r="K1554" s="27"/>
      <c r="M1554" s="27"/>
      <c r="O1554" s="27"/>
      <c r="T1554" s="27"/>
      <c r="U1554" s="27"/>
      <c r="V1554" s="27"/>
      <c r="X1554" s="27"/>
      <c r="AA1554" s="27"/>
    </row>
    <row r="1555" spans="1:27">
      <c r="A1555" s="27"/>
      <c r="C1555" s="27"/>
      <c r="K1555" s="27"/>
      <c r="M1555" s="27"/>
      <c r="O1555" s="27"/>
      <c r="T1555" s="27"/>
      <c r="U1555" s="27"/>
      <c r="V1555" s="27"/>
      <c r="X1555" s="27"/>
      <c r="AA1555" s="27"/>
    </row>
    <row r="1556" spans="1:27">
      <c r="A1556" s="27"/>
      <c r="C1556" s="27"/>
      <c r="K1556" s="27"/>
      <c r="M1556" s="27"/>
      <c r="O1556" s="27"/>
      <c r="T1556" s="27"/>
      <c r="U1556" s="27"/>
      <c r="V1556" s="27"/>
      <c r="X1556" s="27"/>
      <c r="AA1556" s="27"/>
    </row>
    <row r="1557" spans="1:27">
      <c r="A1557" s="27"/>
      <c r="C1557" s="27"/>
      <c r="K1557" s="27"/>
      <c r="M1557" s="27"/>
      <c r="O1557" s="27"/>
      <c r="T1557" s="27"/>
      <c r="U1557" s="27"/>
      <c r="V1557" s="27"/>
      <c r="X1557" s="27"/>
      <c r="AA1557" s="27"/>
    </row>
    <row r="1558" spans="1:27">
      <c r="A1558" s="27"/>
      <c r="C1558" s="27"/>
      <c r="K1558" s="27"/>
      <c r="M1558" s="27"/>
      <c r="O1558" s="27"/>
      <c r="T1558" s="27"/>
      <c r="U1558" s="27"/>
      <c r="V1558" s="27"/>
      <c r="X1558" s="27"/>
      <c r="AA1558" s="27"/>
    </row>
    <row r="1559" spans="1:27">
      <c r="A1559" s="27"/>
      <c r="C1559" s="27"/>
      <c r="K1559" s="27"/>
      <c r="M1559" s="27"/>
      <c r="O1559" s="27"/>
      <c r="T1559" s="27"/>
      <c r="U1559" s="27"/>
      <c r="V1559" s="27"/>
      <c r="X1559" s="27"/>
      <c r="AA1559" s="27"/>
    </row>
    <row r="1560" spans="1:27">
      <c r="A1560" s="27"/>
      <c r="C1560" s="27"/>
      <c r="K1560" s="27"/>
      <c r="M1560" s="27"/>
      <c r="O1560" s="27"/>
      <c r="T1560" s="27"/>
      <c r="U1560" s="27"/>
      <c r="V1560" s="27"/>
      <c r="X1560" s="27"/>
      <c r="AA1560" s="27"/>
    </row>
    <row r="1561" spans="1:27">
      <c r="A1561" s="27"/>
      <c r="C1561" s="27"/>
      <c r="K1561" s="27"/>
      <c r="M1561" s="27"/>
      <c r="O1561" s="27"/>
      <c r="T1561" s="27"/>
      <c r="U1561" s="27"/>
      <c r="V1561" s="27"/>
      <c r="X1561" s="27"/>
      <c r="AA1561" s="27"/>
    </row>
    <row r="1562" spans="1:27">
      <c r="A1562" s="27"/>
      <c r="C1562" s="27"/>
      <c r="K1562" s="27"/>
      <c r="M1562" s="27"/>
      <c r="O1562" s="27"/>
      <c r="T1562" s="27"/>
      <c r="U1562" s="27"/>
      <c r="V1562" s="27"/>
      <c r="X1562" s="27"/>
      <c r="AA1562" s="27"/>
    </row>
    <row r="1563" spans="1:27">
      <c r="A1563" s="27"/>
      <c r="C1563" s="27"/>
      <c r="K1563" s="27"/>
      <c r="M1563" s="27"/>
      <c r="O1563" s="27"/>
      <c r="T1563" s="27"/>
      <c r="U1563" s="27"/>
      <c r="V1563" s="27"/>
      <c r="X1563" s="27"/>
      <c r="AA1563" s="27"/>
    </row>
    <row r="1564" spans="1:27">
      <c r="A1564" s="27"/>
      <c r="C1564" s="27"/>
      <c r="K1564" s="27"/>
      <c r="M1564" s="27"/>
      <c r="O1564" s="27"/>
      <c r="T1564" s="27"/>
      <c r="U1564" s="27"/>
      <c r="V1564" s="27"/>
      <c r="X1564" s="27"/>
      <c r="AA1564" s="27"/>
    </row>
    <row r="1565" spans="1:27">
      <c r="A1565" s="27"/>
      <c r="C1565" s="27"/>
      <c r="K1565" s="27"/>
      <c r="M1565" s="27"/>
      <c r="O1565" s="27"/>
      <c r="T1565" s="27"/>
      <c r="U1565" s="27"/>
      <c r="V1565" s="27"/>
      <c r="X1565" s="27"/>
      <c r="AA1565" s="27"/>
    </row>
    <row r="1566" spans="1:27">
      <c r="A1566" s="27"/>
      <c r="C1566" s="27"/>
      <c r="K1566" s="27"/>
      <c r="M1566" s="27"/>
      <c r="O1566" s="27"/>
      <c r="T1566" s="27"/>
      <c r="U1566" s="27"/>
      <c r="V1566" s="27"/>
      <c r="X1566" s="27"/>
      <c r="AA1566" s="27"/>
    </row>
    <row r="1567" spans="1:27">
      <c r="A1567" s="27"/>
      <c r="C1567" s="27"/>
      <c r="K1567" s="27"/>
      <c r="M1567" s="27"/>
      <c r="O1567" s="27"/>
      <c r="T1567" s="27"/>
      <c r="U1567" s="27"/>
      <c r="V1567" s="27"/>
      <c r="X1567" s="27"/>
      <c r="AA1567" s="27"/>
    </row>
    <row r="1568" spans="1:27">
      <c r="A1568" s="27"/>
      <c r="C1568" s="27"/>
      <c r="K1568" s="27"/>
      <c r="M1568" s="27"/>
      <c r="O1568" s="27"/>
      <c r="T1568" s="27"/>
      <c r="U1568" s="27"/>
      <c r="V1568" s="27"/>
      <c r="X1568" s="27"/>
      <c r="AA1568" s="27"/>
    </row>
    <row r="1569" spans="1:27">
      <c r="A1569" s="27"/>
      <c r="C1569" s="27"/>
      <c r="K1569" s="27"/>
      <c r="M1569" s="27"/>
      <c r="O1569" s="27"/>
      <c r="T1569" s="27"/>
      <c r="U1569" s="27"/>
      <c r="V1569" s="27"/>
      <c r="X1569" s="27"/>
      <c r="AA1569" s="27"/>
    </row>
    <row r="1570" spans="1:27">
      <c r="A1570" s="27"/>
      <c r="C1570" s="27"/>
      <c r="K1570" s="27"/>
      <c r="M1570" s="27"/>
      <c r="O1570" s="27"/>
      <c r="T1570" s="27"/>
      <c r="U1570" s="27"/>
      <c r="V1570" s="27"/>
      <c r="X1570" s="27"/>
      <c r="AA1570" s="27"/>
    </row>
    <row r="1571" spans="1:27">
      <c r="A1571" s="27"/>
      <c r="C1571" s="27"/>
      <c r="K1571" s="27"/>
      <c r="M1571" s="27"/>
      <c r="O1571" s="27"/>
      <c r="T1571" s="27"/>
      <c r="U1571" s="27"/>
      <c r="V1571" s="27"/>
      <c r="X1571" s="27"/>
      <c r="AA1571" s="27"/>
    </row>
  </sheetData>
  <pageMargins left="0.5" right="0.5" top="0.5" bottom="0.55000000000000004" header="0.5" footer="0.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BE226"/>
  <sheetViews>
    <sheetView zoomScale="92" zoomScaleNormal="92" workbookViewId="0">
      <selection activeCell="A24" sqref="A24:XFD24"/>
    </sheetView>
  </sheetViews>
  <sheetFormatPr baseColWidth="10" defaultRowHeight="15"/>
  <cols>
    <col min="1" max="1" width="1.81640625" customWidth="1"/>
    <col min="2" max="2" width="4.90625" customWidth="1"/>
    <col min="3" max="3" width="2.08984375" customWidth="1"/>
    <col min="4" max="4" width="5.54296875" customWidth="1"/>
    <col min="5" max="5" width="5.90625" customWidth="1"/>
    <col min="6" max="6" width="4.90625" customWidth="1"/>
    <col min="7" max="7" width="7.1796875" customWidth="1"/>
    <col min="8" max="8" width="5.81640625" customWidth="1"/>
    <col min="9" max="9" width="5.36328125" style="67" customWidth="1"/>
    <col min="10" max="10" width="4.90625" style="67" customWidth="1"/>
    <col min="11" max="11" width="5" style="67" customWidth="1"/>
    <col min="12" max="12" width="3.08984375" style="67" customWidth="1"/>
    <col min="13" max="13" width="6.08984375" customWidth="1"/>
    <col min="14" max="14" width="5.54296875" customWidth="1"/>
    <col min="15" max="15" width="5.453125" style="11" customWidth="1"/>
    <col min="16" max="16" width="7.1796875" customWidth="1"/>
    <col min="17" max="17" width="2.1796875" customWidth="1"/>
    <col min="18" max="18" width="7" customWidth="1"/>
    <col min="19" max="19" width="5.1796875" customWidth="1"/>
    <col min="20" max="20" width="5.90625" style="11" customWidth="1"/>
    <col min="21" max="21" width="5.08984375" style="67" customWidth="1"/>
    <col min="22" max="22" width="5.08984375" style="11" customWidth="1"/>
    <col min="23" max="23" width="4.08984375" style="11" customWidth="1"/>
    <col min="24" max="24" width="5.81640625" style="11" customWidth="1"/>
    <col min="25" max="25" width="4.90625" style="11" customWidth="1"/>
    <col min="26" max="26" width="4.6328125" style="11" customWidth="1"/>
    <col min="27" max="27" width="5.453125" style="11" customWidth="1"/>
    <col min="28" max="28" width="4.90625" style="11" customWidth="1"/>
    <col min="29" max="29" width="6.08984375" style="11" customWidth="1"/>
    <col min="30" max="30" width="5" customWidth="1"/>
    <col min="31" max="31" width="5.90625" customWidth="1"/>
    <col min="32" max="32" width="1.36328125" customWidth="1"/>
    <col min="33" max="33" width="5.6328125" style="11" customWidth="1"/>
    <col min="34" max="34" width="5.90625" style="11" customWidth="1"/>
    <col min="35" max="35" width="9" customWidth="1"/>
    <col min="36" max="36" width="6.6328125" customWidth="1"/>
    <col min="37" max="37" width="8" style="67" customWidth="1"/>
    <col min="38" max="38" width="7.6328125" customWidth="1"/>
    <col min="39" max="39" width="8.90625" customWidth="1"/>
    <col min="40" max="40" width="12.453125" customWidth="1"/>
    <col min="41" max="41" width="13.36328125" customWidth="1"/>
    <col min="43" max="43" width="9.54296875" customWidth="1"/>
    <col min="44" max="44" width="10.08984375" customWidth="1"/>
    <col min="45" max="45" width="10.36328125" customWidth="1"/>
  </cols>
  <sheetData>
    <row r="1" spans="1:49">
      <c r="A1" s="46"/>
      <c r="B1" s="46"/>
      <c r="C1" s="46"/>
      <c r="D1" s="46"/>
      <c r="E1" s="46"/>
      <c r="F1" s="46"/>
      <c r="G1" s="46"/>
      <c r="H1" s="46"/>
      <c r="I1" s="95"/>
      <c r="J1" s="95"/>
      <c r="K1" s="95"/>
      <c r="L1" s="95"/>
      <c r="M1" s="46"/>
      <c r="N1" s="46"/>
      <c r="O1" s="170"/>
      <c r="P1" s="46"/>
      <c r="Q1" s="46"/>
      <c r="R1" s="46"/>
      <c r="S1" s="46"/>
      <c r="T1" s="170"/>
      <c r="U1" s="95"/>
      <c r="V1" s="170"/>
      <c r="W1" s="170"/>
      <c r="X1" s="170"/>
      <c r="Y1" s="170"/>
      <c r="Z1" s="170"/>
      <c r="AA1" s="170"/>
      <c r="AB1" s="170"/>
      <c r="AC1" s="170"/>
      <c r="AD1" s="46"/>
      <c r="AE1" s="46"/>
      <c r="AF1" s="46"/>
      <c r="AG1" s="170"/>
      <c r="AH1" s="170"/>
      <c r="AI1" s="46"/>
    </row>
    <row r="2" spans="1:49" ht="31.8">
      <c r="A2" s="46"/>
      <c r="B2" s="46"/>
      <c r="C2" s="151" t="s">
        <v>556</v>
      </c>
      <c r="D2" s="46"/>
      <c r="E2" s="46"/>
      <c r="F2" s="46"/>
      <c r="G2" s="46"/>
      <c r="H2" s="46"/>
      <c r="I2" s="95"/>
      <c r="J2" s="95"/>
      <c r="K2" s="95"/>
      <c r="L2" s="95"/>
      <c r="M2" s="46"/>
      <c r="N2" s="46"/>
      <c r="O2" s="170"/>
      <c r="P2" s="46"/>
      <c r="Q2" s="46"/>
      <c r="R2" s="46"/>
      <c r="S2" s="46"/>
      <c r="T2" s="170"/>
      <c r="U2" s="95"/>
      <c r="V2" s="170"/>
      <c r="W2" s="170"/>
      <c r="X2" s="170"/>
      <c r="Y2" s="192" t="str">
        <f>+År!B2</f>
        <v>KU</v>
      </c>
      <c r="Z2" s="170"/>
      <c r="AA2" s="170"/>
      <c r="AB2" s="170"/>
      <c r="AC2" s="170"/>
      <c r="AD2" s="46"/>
      <c r="AE2" s="46"/>
      <c r="AF2" s="46"/>
      <c r="AG2" s="170"/>
      <c r="AH2" s="170"/>
      <c r="AI2" s="95"/>
      <c r="AK2"/>
      <c r="AL2" s="67"/>
    </row>
    <row r="3" spans="1:49" ht="17.25" customHeight="1">
      <c r="A3" s="46"/>
      <c r="B3" s="139"/>
      <c r="C3" s="46"/>
      <c r="D3" s="46"/>
      <c r="E3" s="46"/>
      <c r="F3" s="46"/>
      <c r="G3" s="46"/>
      <c r="H3" s="46"/>
      <c r="I3" s="95"/>
      <c r="J3" s="95"/>
      <c r="K3" s="95"/>
      <c r="L3" s="95"/>
      <c r="M3" s="46"/>
      <c r="N3" s="46"/>
      <c r="O3" s="170"/>
      <c r="P3" s="46"/>
      <c r="Q3" s="46"/>
      <c r="R3" s="46"/>
      <c r="S3" s="46"/>
      <c r="T3" s="170"/>
      <c r="U3" s="95"/>
      <c r="V3" s="170"/>
      <c r="W3" s="170"/>
      <c r="X3" s="170"/>
      <c r="Y3" s="170"/>
      <c r="Z3" s="170"/>
      <c r="AA3" s="170"/>
      <c r="AB3" s="170"/>
      <c r="AC3" s="170"/>
      <c r="AD3" s="46"/>
      <c r="AE3" s="46"/>
      <c r="AF3" s="46"/>
      <c r="AG3" s="170"/>
      <c r="AH3" s="170"/>
      <c r="AI3" s="46"/>
    </row>
    <row r="4" spans="1:49">
      <c r="A4" s="46"/>
      <c r="B4" s="46"/>
      <c r="C4" s="46"/>
      <c r="D4" s="46"/>
      <c r="E4" s="46"/>
      <c r="F4" s="46"/>
      <c r="G4" s="46"/>
      <c r="H4" s="46"/>
      <c r="I4" s="95"/>
      <c r="J4" s="95"/>
      <c r="K4" s="95"/>
      <c r="L4" s="95"/>
      <c r="M4" s="46"/>
      <c r="N4" s="46"/>
      <c r="O4" s="170"/>
      <c r="P4" s="46"/>
      <c r="Q4" s="46"/>
      <c r="R4" s="46"/>
      <c r="S4" s="46"/>
      <c r="T4" s="170"/>
      <c r="U4" s="95"/>
      <c r="V4" s="170"/>
      <c r="W4" s="170"/>
      <c r="X4" s="170"/>
      <c r="Y4" s="170"/>
      <c r="Z4" s="170"/>
      <c r="AA4" s="170"/>
      <c r="AB4" s="170"/>
      <c r="AC4" s="170"/>
      <c r="AD4" s="46"/>
      <c r="AE4" s="46"/>
      <c r="AF4" s="46"/>
      <c r="AG4" s="170"/>
      <c r="AH4" s="170"/>
      <c r="AI4" s="46"/>
    </row>
    <row r="5" spans="1:49" s="174" customFormat="1" ht="19.8">
      <c r="A5" s="153"/>
      <c r="B5" s="153"/>
      <c r="C5" s="153"/>
      <c r="D5" s="153"/>
      <c r="E5" s="153"/>
      <c r="F5" s="153"/>
      <c r="G5" s="153"/>
      <c r="H5" s="153"/>
      <c r="I5" s="173"/>
      <c r="J5" s="173"/>
      <c r="K5" s="173" t="s">
        <v>7</v>
      </c>
      <c r="L5" s="173"/>
      <c r="M5" s="174">
        <f>+År!R2</f>
        <v>49</v>
      </c>
      <c r="N5" s="153"/>
      <c r="O5" s="170"/>
      <c r="P5" s="153"/>
      <c r="Q5" s="153"/>
      <c r="R5" s="153"/>
      <c r="S5" s="173"/>
      <c r="T5" s="175" t="s">
        <v>423</v>
      </c>
      <c r="U5" s="175"/>
      <c r="V5" s="175"/>
      <c r="W5" s="175"/>
      <c r="X5" s="175"/>
      <c r="Y5" s="175"/>
      <c r="Z5" s="547">
        <f>SUM(G10:G13)</f>
        <v>53466</v>
      </c>
      <c r="AA5" s="547"/>
      <c r="AB5" s="547"/>
      <c r="AC5" s="175"/>
      <c r="AD5" s="153"/>
      <c r="AE5" s="153"/>
      <c r="AF5" s="153"/>
      <c r="AG5" s="175"/>
      <c r="AH5" s="153"/>
      <c r="AI5" s="153"/>
      <c r="AJ5" s="176"/>
      <c r="AK5" s="176"/>
      <c r="AL5" s="176"/>
      <c r="AM5" s="176"/>
      <c r="AN5" s="176"/>
      <c r="AO5" s="176"/>
      <c r="AP5" s="176"/>
      <c r="AQ5" s="176"/>
      <c r="AR5" s="176"/>
    </row>
    <row r="6" spans="1:49" ht="17.25" customHeight="1">
      <c r="A6" s="46"/>
      <c r="B6" s="46"/>
      <c r="C6" s="46"/>
      <c r="D6" s="46"/>
      <c r="E6" s="46"/>
      <c r="F6" s="46"/>
      <c r="G6" s="46"/>
      <c r="H6" s="46"/>
      <c r="I6" s="95"/>
      <c r="J6" s="95"/>
      <c r="K6" s="95"/>
      <c r="L6" s="95"/>
      <c r="M6" s="46"/>
      <c r="N6" s="46"/>
      <c r="O6" s="73"/>
      <c r="P6" s="46"/>
      <c r="Q6" s="46"/>
      <c r="R6" s="43"/>
      <c r="S6" s="46"/>
      <c r="T6" s="382"/>
      <c r="U6" s="95"/>
      <c r="V6" s="73"/>
      <c r="W6" s="170"/>
      <c r="X6" s="73"/>
      <c r="Y6" s="73"/>
      <c r="Z6" s="170"/>
      <c r="AA6" s="73"/>
      <c r="AB6" s="73"/>
      <c r="AC6" s="74"/>
      <c r="AD6" s="43"/>
      <c r="AE6" s="43"/>
      <c r="AF6" s="43"/>
      <c r="AG6" s="170"/>
      <c r="AH6" s="74" t="s">
        <v>4</v>
      </c>
      <c r="AI6" s="46"/>
      <c r="AK6"/>
    </row>
    <row r="7" spans="1:49" ht="19.5" customHeight="1">
      <c r="A7" s="46"/>
      <c r="B7" s="46"/>
      <c r="C7" s="46"/>
      <c r="D7" s="46"/>
      <c r="E7" s="38" t="s">
        <v>4</v>
      </c>
      <c r="F7" s="46"/>
      <c r="G7" s="46"/>
      <c r="H7" s="46"/>
      <c r="I7" s="95"/>
      <c r="J7" s="95"/>
      <c r="K7" s="95"/>
      <c r="L7" s="95"/>
      <c r="M7" s="46"/>
      <c r="N7" s="46"/>
      <c r="O7" s="169"/>
      <c r="P7" s="46"/>
      <c r="Q7" s="46"/>
      <c r="R7" s="38" t="s">
        <v>24</v>
      </c>
      <c r="S7" s="46"/>
      <c r="T7" s="382"/>
      <c r="U7" s="95"/>
      <c r="V7" s="130" t="s">
        <v>564</v>
      </c>
      <c r="W7" s="130"/>
      <c r="X7" s="128"/>
      <c r="Y7" s="130" t="s">
        <v>484</v>
      </c>
      <c r="Z7" s="130"/>
      <c r="AA7" s="169" t="s">
        <v>404</v>
      </c>
      <c r="AB7" s="169" t="s">
        <v>404</v>
      </c>
      <c r="AC7" s="130" t="s">
        <v>424</v>
      </c>
      <c r="AD7" s="26"/>
      <c r="AE7" s="26"/>
      <c r="AF7" s="26"/>
      <c r="AG7" s="130" t="s">
        <v>479</v>
      </c>
      <c r="AH7" s="130" t="s">
        <v>10</v>
      </c>
      <c r="AI7" s="43"/>
      <c r="AK7"/>
      <c r="AU7" s="23"/>
      <c r="AV7" s="23"/>
      <c r="AW7" s="23"/>
    </row>
    <row r="8" spans="1:49" ht="15.6">
      <c r="A8" s="46"/>
      <c r="B8" s="46"/>
      <c r="C8" s="46"/>
      <c r="D8" s="46"/>
      <c r="E8" s="38" t="s">
        <v>477</v>
      </c>
      <c r="F8" s="38"/>
      <c r="G8" s="130" t="s">
        <v>4</v>
      </c>
      <c r="H8" s="46"/>
      <c r="I8" s="93" t="s">
        <v>4</v>
      </c>
      <c r="J8" s="95"/>
      <c r="K8" s="93" t="s">
        <v>1</v>
      </c>
      <c r="L8" s="95"/>
      <c r="M8" s="38" t="s">
        <v>24</v>
      </c>
      <c r="N8" s="46"/>
      <c r="O8" s="411" t="s">
        <v>24</v>
      </c>
      <c r="P8" s="411" t="s">
        <v>24</v>
      </c>
      <c r="Q8" s="46"/>
      <c r="R8" s="38" t="s">
        <v>483</v>
      </c>
      <c r="S8" s="46"/>
      <c r="T8" s="130" t="s">
        <v>24</v>
      </c>
      <c r="U8" s="95"/>
      <c r="V8" s="130" t="s">
        <v>536</v>
      </c>
      <c r="W8" s="130"/>
      <c r="X8" s="130" t="s">
        <v>567</v>
      </c>
      <c r="Y8" s="130" t="s">
        <v>565</v>
      </c>
      <c r="Z8" s="130"/>
      <c r="AA8" s="130" t="s">
        <v>491</v>
      </c>
      <c r="AB8" s="130" t="s">
        <v>562</v>
      </c>
      <c r="AC8" s="130" t="s">
        <v>417</v>
      </c>
      <c r="AD8" s="38" t="s">
        <v>541</v>
      </c>
      <c r="AE8" s="38" t="s">
        <v>415</v>
      </c>
      <c r="AF8" s="38"/>
      <c r="AG8" s="130" t="s">
        <v>569</v>
      </c>
      <c r="AH8" s="130" t="s">
        <v>71</v>
      </c>
      <c r="AI8" s="43"/>
      <c r="AJ8" s="23"/>
      <c r="AK8" s="23"/>
      <c r="AL8" s="23"/>
    </row>
    <row r="9" spans="1:49" ht="15.6">
      <c r="A9" s="43"/>
      <c r="B9" s="38" t="s">
        <v>90</v>
      </c>
      <c r="C9" s="38" t="s">
        <v>422</v>
      </c>
      <c r="D9" s="84"/>
      <c r="E9" s="141" t="s">
        <v>478</v>
      </c>
      <c r="F9" s="164" t="s">
        <v>535</v>
      </c>
      <c r="G9" s="142" t="s">
        <v>10</v>
      </c>
      <c r="H9" s="164" t="s">
        <v>535</v>
      </c>
      <c r="I9" s="143" t="s">
        <v>404</v>
      </c>
      <c r="J9" s="194" t="s">
        <v>535</v>
      </c>
      <c r="K9" s="143" t="s">
        <v>404</v>
      </c>
      <c r="L9" s="95"/>
      <c r="M9" s="141" t="s">
        <v>0</v>
      </c>
      <c r="N9" s="164" t="s">
        <v>535</v>
      </c>
      <c r="O9" s="411" t="s">
        <v>711</v>
      </c>
      <c r="P9" s="411" t="s">
        <v>712</v>
      </c>
      <c r="Q9" s="46"/>
      <c r="R9" s="141" t="s">
        <v>416</v>
      </c>
      <c r="S9" s="164" t="s">
        <v>535</v>
      </c>
      <c r="T9" s="142" t="s">
        <v>45</v>
      </c>
      <c r="U9" s="194" t="s">
        <v>535</v>
      </c>
      <c r="V9" s="142" t="s">
        <v>552</v>
      </c>
      <c r="W9" s="193" t="s">
        <v>535</v>
      </c>
      <c r="X9" s="142" t="s">
        <v>568</v>
      </c>
      <c r="Y9" s="142" t="s">
        <v>566</v>
      </c>
      <c r="Z9" s="193" t="s">
        <v>535</v>
      </c>
      <c r="AA9" s="142" t="s">
        <v>472</v>
      </c>
      <c r="AB9" s="142" t="s">
        <v>531</v>
      </c>
      <c r="AC9" s="142" t="s">
        <v>45</v>
      </c>
      <c r="AD9" s="141" t="s">
        <v>542</v>
      </c>
      <c r="AE9" s="141" t="s">
        <v>563</v>
      </c>
      <c r="AF9" s="141"/>
      <c r="AG9" s="142" t="s">
        <v>488</v>
      </c>
      <c r="AH9" s="142" t="s">
        <v>557</v>
      </c>
      <c r="AI9" s="43"/>
      <c r="AJ9" s="23"/>
      <c r="AK9" s="23"/>
      <c r="AL9" s="23"/>
      <c r="AS9" s="4"/>
    </row>
    <row r="10" spans="1:49" s="2" customFormat="1" ht="15.6">
      <c r="A10" s="49"/>
      <c r="B10" s="165">
        <f>+'Ark1'!C171</f>
        <v>2024</v>
      </c>
      <c r="C10" s="165">
        <f>+'Ark1'!G171</f>
        <v>1</v>
      </c>
      <c r="D10" s="166" t="s">
        <v>432</v>
      </c>
      <c r="E10" s="165">
        <f>+'Ark1'!Q171</f>
        <v>3391</v>
      </c>
      <c r="F10" s="165">
        <f>+E10-E15</f>
        <v>-209</v>
      </c>
      <c r="G10" s="167">
        <f>+'Ark1'!R171</f>
        <v>18715</v>
      </c>
      <c r="H10" s="388">
        <f>+G10-G15</f>
        <v>-2425</v>
      </c>
      <c r="I10" s="168">
        <f>+'Ark1'!AE171</f>
        <v>35.003553660270072</v>
      </c>
      <c r="J10" s="168">
        <f>+I10-I15</f>
        <v>-2.0425699903678023</v>
      </c>
      <c r="K10" s="168">
        <f>+'Ark1'!AF171</f>
        <v>35.909338868160248</v>
      </c>
      <c r="L10" s="95"/>
      <c r="M10" s="347">
        <f>+'Ark1'!S171</f>
        <v>4.3706046312178373</v>
      </c>
      <c r="N10" s="166">
        <f>+M10-M15</f>
        <v>-3.5956948879018569E-2</v>
      </c>
      <c r="O10" s="412">
        <f>+'Ark1'!AR171</f>
        <v>222.87757768562179</v>
      </c>
      <c r="P10" s="114">
        <f>+'Ark1'!AS171</f>
        <v>28.25613566838615</v>
      </c>
      <c r="Q10" s="46"/>
      <c r="R10" s="347">
        <f>+'Ark1'!T171</f>
        <v>7.9927331017900096</v>
      </c>
      <c r="S10" s="166">
        <f>+R10-R15</f>
        <v>-0.21701145828567459</v>
      </c>
      <c r="T10" s="296">
        <f>+'Ark1'!U171</f>
        <v>311.56285332620888</v>
      </c>
      <c r="U10" s="168">
        <f>+T10-T15</f>
        <v>-7.0240335097253137E-2</v>
      </c>
      <c r="V10" s="167">
        <f>+'Ark1'!W171</f>
        <v>73.208656158161901</v>
      </c>
      <c r="W10" s="167">
        <f>+V10-V15</f>
        <v>-2.7137657907501165</v>
      </c>
      <c r="X10" s="167">
        <f>+'Ark1'!X171</f>
        <v>25.166978359604599</v>
      </c>
      <c r="Y10" s="167">
        <f>+'Ark1'!AG171</f>
        <v>2393.1246378458218</v>
      </c>
      <c r="Z10" s="167">
        <f>+Y10-Y15</f>
        <v>6.6843761447653378</v>
      </c>
      <c r="AA10" s="167">
        <f>+'Ark1'!AH171</f>
        <v>94.042212129308027</v>
      </c>
      <c r="AB10" s="296">
        <f>+'Ark1'!AI171</f>
        <v>38.605396740582421</v>
      </c>
      <c r="AC10" s="167">
        <f>+'Ark1'!Y171</f>
        <v>64.392224418967984</v>
      </c>
      <c r="AD10" s="166">
        <f>+'Ark1'!Z171</f>
        <v>1.9134158115989264</v>
      </c>
      <c r="AE10" s="166">
        <f>+'Ark1'!AA171</f>
        <v>2.5085801115159381</v>
      </c>
      <c r="AF10" s="141"/>
      <c r="AG10" s="296">
        <f>1000*T10/Y10</f>
        <v>130.19081764444292</v>
      </c>
      <c r="AH10" s="167">
        <f>+'Ark1'!AF171</f>
        <v>35.909338868160248</v>
      </c>
      <c r="AI10" s="49"/>
      <c r="AJ10" s="23"/>
      <c r="AK10" s="23"/>
      <c r="AL10" s="23"/>
      <c r="AS10" s="48"/>
    </row>
    <row r="11" spans="1:49" s="2" customFormat="1" ht="15.6">
      <c r="A11" s="49"/>
      <c r="B11" s="165">
        <f>+'Ark1'!C172</f>
        <v>2024</v>
      </c>
      <c r="C11" s="165">
        <f>+'Ark1'!G172</f>
        <v>2</v>
      </c>
      <c r="D11" s="166" t="s">
        <v>109</v>
      </c>
      <c r="E11" s="165">
        <f>+'Ark1'!Q172</f>
        <v>2679</v>
      </c>
      <c r="F11" s="165">
        <f>+E11-E16</f>
        <v>-21</v>
      </c>
      <c r="G11" s="167">
        <f>+'Ark1'!R172</f>
        <v>14291</v>
      </c>
      <c r="H11" s="388">
        <f>+G11-G16</f>
        <v>-534</v>
      </c>
      <c r="I11" s="168">
        <f>+'Ark1'!AE172</f>
        <v>26.729136273519625</v>
      </c>
      <c r="J11" s="168">
        <f>+I11-I16</f>
        <v>0.74953442296586203</v>
      </c>
      <c r="K11" s="168">
        <f>+'Ark1'!AF172</f>
        <v>26.356542543522341</v>
      </c>
      <c r="L11" s="95"/>
      <c r="M11" s="347">
        <f>+'Ark1'!S172</f>
        <v>3.8450832923314806</v>
      </c>
      <c r="N11" s="166">
        <f>+M11-M16</f>
        <v>0.20854091945012465</v>
      </c>
      <c r="O11" s="412">
        <f>+'Ark1'!AR172</f>
        <v>223.07511842995712</v>
      </c>
      <c r="P11" s="114">
        <f>+'Ark1'!AS172</f>
        <v>27.023428894880464</v>
      </c>
      <c r="Q11" s="46"/>
      <c r="R11" s="347">
        <f>+'Ark1'!T172</f>
        <v>8.042894129172204</v>
      </c>
      <c r="S11" s="166">
        <f>+R11-R16</f>
        <v>0.26164623709800416</v>
      </c>
      <c r="T11" s="296">
        <f>+'Ark1'!U172</f>
        <v>299.47040794905803</v>
      </c>
      <c r="U11" s="168">
        <f>+T11-T16</f>
        <v>6.9743614060560049</v>
      </c>
      <c r="V11" s="167">
        <f>+'Ark1'!W172</f>
        <v>74.151563921349108</v>
      </c>
      <c r="W11" s="167">
        <f>+V11-V16</f>
        <v>3.2443126565936353</v>
      </c>
      <c r="X11" s="167">
        <f>+'Ark1'!X172</f>
        <v>19.144916380939055</v>
      </c>
      <c r="Y11" s="167">
        <f>+'Ark1'!AG172</f>
        <v>2230.2164824422889</v>
      </c>
      <c r="Z11" s="167">
        <f>+Y11-Y16</f>
        <v>31.2243756684652</v>
      </c>
      <c r="AA11" s="167">
        <f>+'Ark1'!AH172</f>
        <v>93.037576096844148</v>
      </c>
      <c r="AB11" s="296">
        <f>+'Ark1'!AI172</f>
        <v>22.748583024281022</v>
      </c>
      <c r="AC11" s="167">
        <f>+'Ark1'!Y172</f>
        <v>60.24547934498856</v>
      </c>
      <c r="AD11" s="166">
        <f>+'Ark1'!Z172</f>
        <v>1.7164131499646411</v>
      </c>
      <c r="AE11" s="166">
        <f>+'Ark1'!AA172</f>
        <v>2.4943110121975094</v>
      </c>
      <c r="AF11" s="141"/>
      <c r="AG11" s="296">
        <f>1000*T11/Y11</f>
        <v>134.27862734702367</v>
      </c>
      <c r="AH11" s="167">
        <f>+'Ark1'!AF172</f>
        <v>26.356542543522341</v>
      </c>
      <c r="AI11" s="49"/>
      <c r="AJ11" s="23"/>
      <c r="AK11" s="23"/>
      <c r="AL11" s="23"/>
      <c r="AS11" s="48"/>
    </row>
    <row r="12" spans="1:49" s="2" customFormat="1" ht="15.6">
      <c r="A12" s="49"/>
      <c r="B12" s="165">
        <f>+'Ark1'!C173</f>
        <v>2024</v>
      </c>
      <c r="C12" s="165">
        <f>+'Ark1'!G173</f>
        <v>3</v>
      </c>
      <c r="D12" s="166" t="s">
        <v>651</v>
      </c>
      <c r="E12" s="165">
        <f>+'Ark1'!Q173</f>
        <v>2460</v>
      </c>
      <c r="F12" s="165">
        <f>+E12-E17</f>
        <v>-70</v>
      </c>
      <c r="G12" s="167">
        <f>+'Ark1'!R173</f>
        <v>15472</v>
      </c>
      <c r="H12" s="388">
        <f>+G12-G17</f>
        <v>-162</v>
      </c>
      <c r="I12" s="168">
        <f>+'Ark1'!AE173</f>
        <v>28.9380166834998</v>
      </c>
      <c r="J12" s="168">
        <f>+I12-I17</f>
        <v>1.5407083980658953</v>
      </c>
      <c r="K12" s="168">
        <f>+'Ark1'!AF173</f>
        <v>28.622005426475024</v>
      </c>
      <c r="L12" s="95"/>
      <c r="M12" s="347">
        <f>+'Ark1'!S173</f>
        <v>3.840806012699236</v>
      </c>
      <c r="N12" s="166">
        <f>+M12-M17</f>
        <v>0.18009402195254731</v>
      </c>
      <c r="O12" s="412">
        <f>+'Ark1'!AR173</f>
        <v>223.70283591685111</v>
      </c>
      <c r="P12" s="114">
        <f>+'Ark1'!AS173</f>
        <v>26.926306054521238</v>
      </c>
      <c r="Q12" s="46"/>
      <c r="R12" s="347">
        <f>+'Ark1'!T173</f>
        <v>8.1845915201654584</v>
      </c>
      <c r="S12" s="166">
        <f>+R12-R17</f>
        <v>0.18407981490768321</v>
      </c>
      <c r="T12" s="296">
        <f>+'Ark1'!U173</f>
        <v>300.38739012409496</v>
      </c>
      <c r="U12" s="168">
        <f>+T12-T17</f>
        <v>5.8638388896047218</v>
      </c>
      <c r="V12" s="167">
        <f>+'Ark1'!W173</f>
        <v>75.853154084798348</v>
      </c>
      <c r="W12" s="167">
        <f>+V12-V17</f>
        <v>3.2549706384634476</v>
      </c>
      <c r="X12" s="167">
        <f>+'Ark1'!X173</f>
        <v>17.554291623578077</v>
      </c>
      <c r="Y12" s="167">
        <f>+'Ark1'!AG173</f>
        <v>2224.8759911422244</v>
      </c>
      <c r="Z12" s="167">
        <f>+Y12-Y17</f>
        <v>31.909073425606493</v>
      </c>
      <c r="AA12" s="167">
        <f>+'Ark1'!AH173</f>
        <v>90.453722854188186</v>
      </c>
      <c r="AB12" s="296">
        <f>+'Ark1'!AI173</f>
        <v>18.969751809720787</v>
      </c>
      <c r="AC12" s="167">
        <f>+'Ark1'!Y173</f>
        <v>56.928007606219957</v>
      </c>
      <c r="AD12" s="166">
        <f>+'Ark1'!Z173</f>
        <v>1.6127740366169356</v>
      </c>
      <c r="AE12" s="166">
        <f>+'Ark1'!AA173</f>
        <v>2.4212093719467873</v>
      </c>
      <c r="AF12" s="141"/>
      <c r="AG12" s="296">
        <f>1000*T12/Y12</f>
        <v>135.01309345779748</v>
      </c>
      <c r="AH12" s="167">
        <f>+'Ark1'!AF173</f>
        <v>28.622005426475024</v>
      </c>
      <c r="AI12" s="49"/>
      <c r="AJ12" s="23"/>
      <c r="AK12" s="23"/>
      <c r="AL12" s="23"/>
      <c r="AS12" s="48"/>
    </row>
    <row r="13" spans="1:49" s="2" customFormat="1" ht="15.6">
      <c r="A13" s="49"/>
      <c r="B13" s="165">
        <f>+'Ark1'!C174</f>
        <v>2024</v>
      </c>
      <c r="C13" s="165">
        <f>+'Ark1'!G174</f>
        <v>4</v>
      </c>
      <c r="D13" s="166" t="s">
        <v>110</v>
      </c>
      <c r="E13" s="165">
        <f>+'Ark1'!Q174</f>
        <v>869</v>
      </c>
      <c r="F13" s="165">
        <f>+E13-E18</f>
        <v>-17</v>
      </c>
      <c r="G13" s="167">
        <f>+'Ark1'!R174</f>
        <v>4988</v>
      </c>
      <c r="H13" s="388">
        <f>+G13-G18</f>
        <v>-477</v>
      </c>
      <c r="I13" s="168">
        <f>+'Ark1'!AE174</f>
        <v>9.3292933827105102</v>
      </c>
      <c r="J13" s="168">
        <f>+I13-I18</f>
        <v>-0.24767283066394619</v>
      </c>
      <c r="K13" s="168">
        <f>+'Ark1'!AF174</f>
        <v>9.1121131618423998</v>
      </c>
      <c r="L13" s="95"/>
      <c r="M13" s="347">
        <f>+'Ark1'!S174</f>
        <v>3.7524096385542158</v>
      </c>
      <c r="N13" s="166">
        <f>+M13-M18</f>
        <v>0.11977902443872557</v>
      </c>
      <c r="O13" s="412">
        <f>+'Ark1'!AR174</f>
        <v>223.15498458376163</v>
      </c>
      <c r="P13" s="114">
        <f>+'Ark1'!AS174</f>
        <v>26.728973074856757</v>
      </c>
      <c r="Q13" s="46"/>
      <c r="R13" s="347">
        <f>+'Ark1'!T174</f>
        <v>7.9955894145950301</v>
      </c>
      <c r="S13" s="166">
        <f>+R13-R18</f>
        <v>0.12660496811744437</v>
      </c>
      <c r="T13" s="296">
        <f>+'Ark1'!U174</f>
        <v>296.63388131515762</v>
      </c>
      <c r="U13" s="168">
        <f>+T13-T18</f>
        <v>6.0161685978656578</v>
      </c>
      <c r="V13" s="167">
        <f>+'Ark1'!W174</f>
        <v>71.952686447473937</v>
      </c>
      <c r="W13" s="167">
        <f>+V13-V18</f>
        <v>2.035028624967083</v>
      </c>
      <c r="X13" s="167">
        <f>+'Ark1'!X174</f>
        <v>15.216519647153161</v>
      </c>
      <c r="Y13" s="167">
        <f>+'Ark1'!AG174</f>
        <v>2233.294141829394</v>
      </c>
      <c r="Z13" s="167">
        <f>+Y13-Y18</f>
        <v>16.245620222116031</v>
      </c>
      <c r="AA13" s="167">
        <f>+'Ark1'!AH174</f>
        <v>97.51403368083399</v>
      </c>
      <c r="AB13" s="296">
        <f>+'Ark1'!AI174</f>
        <v>19.406575781876501</v>
      </c>
      <c r="AC13" s="167">
        <f>+'Ark1'!Y174</f>
        <v>54.201144901852878</v>
      </c>
      <c r="AD13" s="166">
        <f>+'Ark1'!Z174</f>
        <v>1.5935840474206278</v>
      </c>
      <c r="AE13" s="166">
        <f>+'Ark1'!AA174</f>
        <v>2.417106195243814</v>
      </c>
      <c r="AF13" s="141"/>
      <c r="AG13" s="296">
        <f>1000*T13/Y13</f>
        <v>132.82347173139101</v>
      </c>
      <c r="AH13" s="167">
        <f>+'Ark1'!AF174</f>
        <v>9.1121131618423998</v>
      </c>
      <c r="AI13" s="49"/>
      <c r="AJ13" s="23"/>
      <c r="AK13" s="23"/>
      <c r="AL13" s="23"/>
      <c r="AS13" s="48"/>
    </row>
    <row r="14" spans="1:49" s="2" customFormat="1" ht="15.6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95"/>
      <c r="M14" s="49"/>
      <c r="N14" s="49"/>
      <c r="O14" s="49"/>
      <c r="P14" s="49"/>
      <c r="Q14" s="46"/>
      <c r="R14" s="49"/>
      <c r="S14" s="49"/>
      <c r="T14" s="74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141"/>
      <c r="AG14" s="49"/>
      <c r="AH14" s="49"/>
      <c r="AI14" s="49"/>
      <c r="AJ14" s="23"/>
      <c r="AK14" s="23"/>
      <c r="AL14" s="23"/>
      <c r="AS14" s="48"/>
    </row>
    <row r="15" spans="1:49" ht="15.6">
      <c r="A15" s="43"/>
      <c r="B15" s="3">
        <f>+'Ark1'!C175</f>
        <v>2023</v>
      </c>
      <c r="C15" s="3">
        <f>+'Ark1'!G175</f>
        <v>1</v>
      </c>
      <c r="D15" s="13" t="str">
        <f>+D10</f>
        <v>Øst</v>
      </c>
      <c r="E15" s="3">
        <f>+'Ark1'!Q175</f>
        <v>3600</v>
      </c>
      <c r="F15" s="3"/>
      <c r="G15" s="16">
        <f>+'Ark1'!R175</f>
        <v>21140</v>
      </c>
      <c r="H15" s="3"/>
      <c r="I15" s="56">
        <f>+'Ark1'!AE175</f>
        <v>37.046123650637874</v>
      </c>
      <c r="J15" s="56"/>
      <c r="K15" s="56">
        <f>+'Ark1'!AF175</f>
        <v>38.487641347392469</v>
      </c>
      <c r="L15" s="95"/>
      <c r="M15" s="13">
        <f>+'Ark1'!S175</f>
        <v>4.4065615800968558</v>
      </c>
      <c r="N15" s="3"/>
      <c r="O15" s="412">
        <f>+'Ark1'!AR175</f>
        <v>222.52853548062404</v>
      </c>
      <c r="P15" s="114">
        <f>+'Ark1'!AS175</f>
        <v>28.391506211876301</v>
      </c>
      <c r="Q15" s="46"/>
      <c r="R15" s="13">
        <f>+'Ark1'!T175</f>
        <v>8.2097445600756842</v>
      </c>
      <c r="S15" s="3"/>
      <c r="T15" s="16">
        <f>+'Ark1'!U175</f>
        <v>311.63309366130613</v>
      </c>
      <c r="U15" s="56"/>
      <c r="V15" s="16">
        <f>+'Ark1'!W175</f>
        <v>75.922421948912017</v>
      </c>
      <c r="W15" s="16"/>
      <c r="X15" s="16">
        <f>+'Ark1'!X175</f>
        <v>25.894039735099341</v>
      </c>
      <c r="Y15" s="16">
        <f>+'Ark1'!AG175</f>
        <v>2386.4402617010564</v>
      </c>
      <c r="Z15" s="16"/>
      <c r="AA15" s="16">
        <f>+'Ark1'!AH175</f>
        <v>93.973509933774849</v>
      </c>
      <c r="AB15" s="16">
        <f>+'Ark1'!AI175</f>
        <v>38.864711447492894</v>
      </c>
      <c r="AC15" s="16">
        <f>+'Ark1'!Y175</f>
        <v>66.572539599635093</v>
      </c>
      <c r="AD15" s="13">
        <f>+'Ark1'!Z175</f>
        <v>1.9899585430283071</v>
      </c>
      <c r="AE15" s="13">
        <f>+'Ark1'!AA175</f>
        <v>2.530925025817925</v>
      </c>
      <c r="AF15" s="141"/>
      <c r="AG15" s="16">
        <f t="shared" ref="AG15:AG28" si="0">1000*T15/Y15</f>
        <v>130.58491287738073</v>
      </c>
      <c r="AH15" s="16">
        <f>+'Ark1'!AF175</f>
        <v>38.487641347392469</v>
      </c>
      <c r="AI15" s="43"/>
      <c r="AJ15" s="23"/>
      <c r="AK15" s="23"/>
      <c r="AL15" s="23"/>
      <c r="AS15" s="47"/>
    </row>
    <row r="16" spans="1:49" ht="15.6">
      <c r="A16" s="43"/>
      <c r="B16" s="3">
        <f>+'Ark1'!C176</f>
        <v>2023</v>
      </c>
      <c r="C16" s="3">
        <f>+'Ark1'!G176</f>
        <v>2</v>
      </c>
      <c r="D16" s="13" t="str">
        <f t="shared" ref="D16:D18" si="1">+D11</f>
        <v>Vest</v>
      </c>
      <c r="E16" s="3">
        <f>+'Ark1'!Q176</f>
        <v>2700</v>
      </c>
      <c r="F16" s="3"/>
      <c r="G16" s="16">
        <f>+'Ark1'!R176</f>
        <v>14825</v>
      </c>
      <c r="H16" s="3"/>
      <c r="I16" s="56">
        <f>+'Ark1'!AE176</f>
        <v>25.979601850553763</v>
      </c>
      <c r="J16" s="56"/>
      <c r="K16" s="56">
        <f>+'Ark1'!AF176</f>
        <v>25.333047959080055</v>
      </c>
      <c r="L16" s="95"/>
      <c r="M16" s="13">
        <f>+'Ark1'!S176</f>
        <v>3.636542372881356</v>
      </c>
      <c r="N16" s="3"/>
      <c r="O16" s="412">
        <f>+'Ark1'!AR176</f>
        <v>223.17235935706088</v>
      </c>
      <c r="P16" s="114">
        <f>+'Ark1'!AS176</f>
        <v>26.373063394779205</v>
      </c>
      <c r="Q16" s="46"/>
      <c r="R16" s="13">
        <f>+'Ark1'!T176</f>
        <v>7.7812478920741999</v>
      </c>
      <c r="S16" s="3"/>
      <c r="T16" s="16">
        <f>+'Ark1'!U176</f>
        <v>292.49604654300202</v>
      </c>
      <c r="U16" s="56"/>
      <c r="V16" s="16">
        <f>+'Ark1'!W176</f>
        <v>70.907251264755473</v>
      </c>
      <c r="W16" s="16"/>
      <c r="X16" s="16">
        <f>+'Ark1'!X176</f>
        <v>15.244519392917372</v>
      </c>
      <c r="Y16" s="16">
        <f>+'Ark1'!AG176</f>
        <v>2198.9921067738237</v>
      </c>
      <c r="Z16" s="16"/>
      <c r="AA16" s="16">
        <f>+'Ark1'!AH176</f>
        <v>93.956155143338975</v>
      </c>
      <c r="AB16" s="16">
        <f>+'Ark1'!AI176</f>
        <v>20.620573355817871</v>
      </c>
      <c r="AC16" s="16">
        <f>+'Ark1'!Y176</f>
        <v>59.057875667341939</v>
      </c>
      <c r="AD16" s="13">
        <f>+'Ark1'!Z176</f>
        <v>1.6856635970683098</v>
      </c>
      <c r="AE16" s="13">
        <f>+'Ark1'!AA176</f>
        <v>2.4057489732639712</v>
      </c>
      <c r="AF16" s="141"/>
      <c r="AG16" s="16">
        <f t="shared" si="0"/>
        <v>133.01368642569963</v>
      </c>
      <c r="AH16" s="16">
        <f>+'Ark1'!AF176</f>
        <v>25.333047959080055</v>
      </c>
      <c r="AI16" s="43"/>
      <c r="AJ16" s="23"/>
      <c r="AK16" s="23"/>
      <c r="AL16" s="23"/>
      <c r="AS16" s="47"/>
    </row>
    <row r="17" spans="1:57" ht="15.6">
      <c r="A17" s="43"/>
      <c r="B17" s="3">
        <f>+'Ark1'!C177</f>
        <v>2023</v>
      </c>
      <c r="C17" s="3">
        <f>+'Ark1'!G177</f>
        <v>3</v>
      </c>
      <c r="D17" s="13" t="str">
        <f t="shared" si="1"/>
        <v>Midt</v>
      </c>
      <c r="E17" s="3">
        <f>+'Ark1'!Q177</f>
        <v>2530</v>
      </c>
      <c r="F17" s="3"/>
      <c r="G17" s="16">
        <f>+'Ark1'!R177</f>
        <v>15634</v>
      </c>
      <c r="H17" s="3"/>
      <c r="I17" s="56">
        <f>+'Ark1'!AE177</f>
        <v>27.397308285433905</v>
      </c>
      <c r="J17" s="56"/>
      <c r="K17" s="56">
        <f>+'Ark1'!AF177</f>
        <v>26.900656495249361</v>
      </c>
      <c r="L17" s="95"/>
      <c r="M17" s="13">
        <f>+'Ark1'!S177</f>
        <v>3.6607119907466887</v>
      </c>
      <c r="N17" s="3"/>
      <c r="O17" s="412">
        <f>+'Ark1'!AR177</f>
        <v>223.71204335890752</v>
      </c>
      <c r="P17" s="114">
        <f>+'Ark1'!AS177</f>
        <v>26.431735132323318</v>
      </c>
      <c r="Q17" s="46"/>
      <c r="R17" s="13">
        <f>+'Ark1'!T177</f>
        <v>8.0005117052577752</v>
      </c>
      <c r="S17" s="3"/>
      <c r="T17" s="16">
        <f>+'Ark1'!U177</f>
        <v>294.52355123449024</v>
      </c>
      <c r="U17" s="56"/>
      <c r="V17" s="16">
        <f>+'Ark1'!W177</f>
        <v>72.5981834463349</v>
      </c>
      <c r="W17" s="16"/>
      <c r="X17" s="16">
        <f>+'Ark1'!X177</f>
        <v>14.692337213764869</v>
      </c>
      <c r="Y17" s="16">
        <f>+'Ark1'!AG177</f>
        <v>2192.9669177166179</v>
      </c>
      <c r="Z17" s="16"/>
      <c r="AA17" s="16">
        <f>+'Ark1'!AH177</f>
        <v>90.859664833056172</v>
      </c>
      <c r="AB17" s="16">
        <f>+'Ark1'!AI177</f>
        <v>17.078162978124599</v>
      </c>
      <c r="AC17" s="16">
        <f>+'Ark1'!Y177</f>
        <v>55.628893260698085</v>
      </c>
      <c r="AD17" s="13">
        <f>+'Ark1'!Z177</f>
        <v>1.5940054333086349</v>
      </c>
      <c r="AE17" s="13">
        <f>+'Ark1'!AA177</f>
        <v>2.513898883795942</v>
      </c>
      <c r="AF17" s="141"/>
      <c r="AG17" s="16">
        <f t="shared" si="0"/>
        <v>134.30369097458018</v>
      </c>
      <c r="AH17" s="16">
        <f>+'Ark1'!AF177</f>
        <v>26.900656495249361</v>
      </c>
      <c r="AI17" s="43"/>
      <c r="AJ17" s="23"/>
      <c r="AK17" s="23"/>
      <c r="AL17" s="23"/>
      <c r="AS17" s="47"/>
    </row>
    <row r="18" spans="1:57" ht="15.6">
      <c r="A18" s="43"/>
      <c r="B18" s="3">
        <f>+'Ark1'!C178</f>
        <v>2023</v>
      </c>
      <c r="C18" s="3">
        <f>+'Ark1'!G178</f>
        <v>4</v>
      </c>
      <c r="D18" s="13" t="str">
        <f t="shared" si="1"/>
        <v>Nord</v>
      </c>
      <c r="E18" s="3">
        <f>+'Ark1'!Q178</f>
        <v>886</v>
      </c>
      <c r="F18" s="3"/>
      <c r="G18" s="16">
        <f>+'Ark1'!R178</f>
        <v>5465</v>
      </c>
      <c r="H18" s="3"/>
      <c r="I18" s="56">
        <f>+'Ark1'!AE178</f>
        <v>9.5769662133744564</v>
      </c>
      <c r="J18" s="56"/>
      <c r="K18" s="56">
        <f>+'Ark1'!AF178</f>
        <v>9.2786541982781063</v>
      </c>
      <c r="L18" s="95"/>
      <c r="M18" s="13">
        <f>+'Ark1'!S178</f>
        <v>3.6326306141154903</v>
      </c>
      <c r="N18" s="3"/>
      <c r="O18" s="412">
        <f>+'Ark1'!AR178</f>
        <v>222.51535253980279</v>
      </c>
      <c r="P18" s="114">
        <f>+'Ark1'!AS178</f>
        <v>26.390019435382158</v>
      </c>
      <c r="Q18" s="46"/>
      <c r="R18" s="13">
        <f>+'Ark1'!T178</f>
        <v>7.8689844464775858</v>
      </c>
      <c r="S18" s="3"/>
      <c r="T18" s="16">
        <f>+'Ark1'!U178</f>
        <v>290.61771271729197</v>
      </c>
      <c r="U18" s="56"/>
      <c r="V18" s="16">
        <f>+'Ark1'!W178</f>
        <v>69.917657822506854</v>
      </c>
      <c r="W18" s="16"/>
      <c r="X18" s="16">
        <f>+'Ark1'!X178</f>
        <v>12.881976212259827</v>
      </c>
      <c r="Y18" s="16">
        <f>+'Ark1'!AG178</f>
        <v>2217.048521607278</v>
      </c>
      <c r="Z18" s="16"/>
      <c r="AA18" s="16">
        <f>+'Ark1'!AH178</f>
        <v>96.505032021957931</v>
      </c>
      <c r="AB18" s="16">
        <f>+'Ark1'!AI178</f>
        <v>19.359560841720032</v>
      </c>
      <c r="AC18" s="16">
        <f>+'Ark1'!Y178</f>
        <v>54.162018517094914</v>
      </c>
      <c r="AD18" s="13">
        <f>+'Ark1'!Z178</f>
        <v>1.5948127085270214</v>
      </c>
      <c r="AE18" s="13">
        <f>+'Ark1'!AA178</f>
        <v>2.4380407318182993</v>
      </c>
      <c r="AF18" s="141"/>
      <c r="AG18" s="16">
        <f t="shared" si="0"/>
        <v>131.08315397021843</v>
      </c>
      <c r="AH18" s="16">
        <f>+'Ark1'!AF178</f>
        <v>9.2786541982781063</v>
      </c>
      <c r="AI18" s="43"/>
      <c r="AJ18" s="23"/>
      <c r="AK18" s="23"/>
      <c r="AL18" s="23"/>
      <c r="AS18" s="47"/>
    </row>
    <row r="19" spans="1:57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95"/>
      <c r="M19" s="43"/>
      <c r="N19" s="43"/>
      <c r="O19" s="43"/>
      <c r="P19" s="43"/>
      <c r="Q19" s="46"/>
      <c r="R19" s="43"/>
      <c r="S19" s="43"/>
      <c r="T19" s="7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23"/>
      <c r="AK19" s="23"/>
      <c r="AL19" s="23"/>
      <c r="AS19" s="47"/>
    </row>
    <row r="20" spans="1:57" ht="15.6">
      <c r="A20" s="43"/>
      <c r="B20" s="44">
        <f>+'Ark1'!C179</f>
        <v>2022</v>
      </c>
      <c r="C20" s="44">
        <f>+'Ark1'!G179</f>
        <v>1</v>
      </c>
      <c r="D20" s="45" t="str">
        <f>+D15</f>
        <v>Øst</v>
      </c>
      <c r="E20" s="44">
        <f>+'Ark1'!Q179</f>
        <v>3607</v>
      </c>
      <c r="F20" s="44"/>
      <c r="G20" s="83">
        <f>+'Ark1'!R179</f>
        <v>22253</v>
      </c>
      <c r="H20" s="44"/>
      <c r="I20" s="96">
        <f>+'Ark1'!AE179</f>
        <v>35.962119620549799</v>
      </c>
      <c r="J20" s="96"/>
      <c r="K20" s="96">
        <f>+'Ark1'!AF179</f>
        <v>37.265631118031976</v>
      </c>
      <c r="L20" s="95"/>
      <c r="M20" s="45">
        <f>+'Ark1'!S179</f>
        <v>4.3045696739817565</v>
      </c>
      <c r="N20" s="44"/>
      <c r="O20" s="412">
        <f>+'Ark1'!AR179</f>
        <v>222.9949211570088</v>
      </c>
      <c r="P20" s="114">
        <f>+'Ark1'!AS179</f>
        <v>28.140896860085672</v>
      </c>
      <c r="Q20" s="46"/>
      <c r="R20" s="45">
        <f>+'Ark1'!T179</f>
        <v>8.1456882218127866</v>
      </c>
      <c r="S20" s="44"/>
      <c r="T20" s="83">
        <f>+'Ark1'!U179</f>
        <v>311.31704669033547</v>
      </c>
      <c r="U20" s="96"/>
      <c r="V20" s="83">
        <f>+'Ark1'!W179</f>
        <v>74.673077787264617</v>
      </c>
      <c r="W20" s="83"/>
      <c r="X20" s="83">
        <f>+'Ark1'!X179</f>
        <v>24.792162854446595</v>
      </c>
      <c r="Y20" s="83">
        <f>+'Ark1'!AG179</f>
        <v>2330.1251330173159</v>
      </c>
      <c r="Z20" s="83"/>
      <c r="AA20" s="83">
        <f>+'Ark1'!AH179</f>
        <v>92.558306745157978</v>
      </c>
      <c r="AB20" s="83">
        <f>+'Ark1'!AI179</f>
        <v>33.379769019907421</v>
      </c>
      <c r="AC20" s="83">
        <f>+'Ark1'!Y179</f>
        <v>64.882276824703979</v>
      </c>
      <c r="AD20" s="45">
        <f>+'Ark1'!Z179</f>
        <v>1.9606981935577728</v>
      </c>
      <c r="AE20" s="45">
        <f>+'Ark1'!AA179</f>
        <v>2.5704094700283342</v>
      </c>
      <c r="AF20" s="141"/>
      <c r="AG20" s="83">
        <f t="shared" si="0"/>
        <v>133.60529109748117</v>
      </c>
      <c r="AH20" s="83">
        <f>+'Ark1'!AF179</f>
        <v>37.265631118031976</v>
      </c>
      <c r="AI20" s="43"/>
      <c r="AJ20" s="23"/>
      <c r="AK20" s="23"/>
      <c r="AL20" s="23"/>
      <c r="AS20" s="47"/>
    </row>
    <row r="21" spans="1:57" ht="15.6">
      <c r="A21" s="43"/>
      <c r="B21" s="44">
        <f>+'Ark1'!C180</f>
        <v>2022</v>
      </c>
      <c r="C21" s="44">
        <f>+'Ark1'!G180</f>
        <v>2</v>
      </c>
      <c r="D21" s="45" t="str">
        <f t="shared" ref="D21:D23" si="2">+D16</f>
        <v>Vest</v>
      </c>
      <c r="E21" s="44">
        <f>+'Ark1'!Q180</f>
        <v>2765</v>
      </c>
      <c r="F21" s="44"/>
      <c r="G21" s="83">
        <f>+'Ark1'!R180</f>
        <v>16297</v>
      </c>
      <c r="H21" s="44"/>
      <c r="I21" s="96">
        <f>+'Ark1'!AE180</f>
        <v>26.336883272192505</v>
      </c>
      <c r="J21" s="96"/>
      <c r="K21" s="96">
        <f>+'Ark1'!AF180</f>
        <v>25.67803538381326</v>
      </c>
      <c r="L21" s="95"/>
      <c r="M21" s="45">
        <f>+'Ark1'!S180</f>
        <v>3.6222235894911714</v>
      </c>
      <c r="N21" s="44"/>
      <c r="O21" s="412">
        <f>+'Ark1'!AR180</f>
        <v>223.11599216710181</v>
      </c>
      <c r="P21" s="114">
        <f>+'Ark1'!AS180</f>
        <v>26.409727694567518</v>
      </c>
      <c r="Q21" s="46"/>
      <c r="R21" s="45">
        <f>+'Ark1'!T180</f>
        <v>7.7036877952997473</v>
      </c>
      <c r="S21" s="44"/>
      <c r="T21" s="83">
        <f>+'Ark1'!U180</f>
        <v>292.91196784684411</v>
      </c>
      <c r="U21" s="96"/>
      <c r="V21" s="83">
        <f>+'Ark1'!W180</f>
        <v>68.31318647603851</v>
      </c>
      <c r="W21" s="83"/>
      <c r="X21" s="83">
        <f>+'Ark1'!X180</f>
        <v>14.769589494999078</v>
      </c>
      <c r="Y21" s="83">
        <f>+'Ark1'!AG180</f>
        <v>2164.9171018276757</v>
      </c>
      <c r="Z21" s="83"/>
      <c r="AA21" s="83">
        <f>+'Ark1'!AH180</f>
        <v>93.710498864821759</v>
      </c>
      <c r="AB21" s="83">
        <f>+'Ark1'!AI180</f>
        <v>19.089402957599557</v>
      </c>
      <c r="AC21" s="83">
        <f>+'Ark1'!Y180</f>
        <v>56.653492204380782</v>
      </c>
      <c r="AD21" s="45">
        <f>+'Ark1'!Z180</f>
        <v>1.6642295819892587</v>
      </c>
      <c r="AE21" s="45">
        <f>+'Ark1'!AA180</f>
        <v>2.4217281091481833</v>
      </c>
      <c r="AF21" s="141"/>
      <c r="AG21" s="83">
        <f t="shared" si="0"/>
        <v>135.2993921104696</v>
      </c>
      <c r="AH21" s="83">
        <f>+'Ark1'!AF180</f>
        <v>25.67803538381326</v>
      </c>
      <c r="AI21" s="43"/>
      <c r="AJ21" s="23"/>
      <c r="AK21" s="23"/>
      <c r="AL21" s="23"/>
      <c r="AS21" s="47"/>
    </row>
    <row r="22" spans="1:57" ht="15.6">
      <c r="A22" s="43"/>
      <c r="B22" s="44">
        <f>+'Ark1'!C181</f>
        <v>2022</v>
      </c>
      <c r="C22" s="44">
        <f>+'Ark1'!G181</f>
        <v>3</v>
      </c>
      <c r="D22" s="45" t="str">
        <f t="shared" si="2"/>
        <v>Midt</v>
      </c>
      <c r="E22" s="44">
        <f>+'Ark1'!Q181</f>
        <v>2607</v>
      </c>
      <c r="F22" s="44"/>
      <c r="G22" s="83">
        <f>+'Ark1'!R181</f>
        <v>17432</v>
      </c>
      <c r="H22" s="44"/>
      <c r="I22" s="96">
        <f>+'Ark1'!AE181</f>
        <v>28.171108130383494</v>
      </c>
      <c r="J22" s="96"/>
      <c r="K22" s="96">
        <f>+'Ark1'!AF181</f>
        <v>27.713215235337735</v>
      </c>
      <c r="L22" s="95"/>
      <c r="M22" s="45">
        <f>+'Ark1'!S181</f>
        <v>3.697004608294931</v>
      </c>
      <c r="N22" s="44"/>
      <c r="O22" s="412">
        <f>+'Ark1'!AR181</f>
        <v>223.58840232205955</v>
      </c>
      <c r="P22" s="114">
        <f>+'Ark1'!AS181</f>
        <v>26.588170949487129</v>
      </c>
      <c r="Q22" s="46"/>
      <c r="R22" s="45">
        <f>+'Ark1'!T181</f>
        <v>8.0538090867370364</v>
      </c>
      <c r="S22" s="44"/>
      <c r="T22" s="83">
        <f>+'Ark1'!U181</f>
        <v>295.54436725562294</v>
      </c>
      <c r="U22" s="96"/>
      <c r="V22" s="83">
        <f>+'Ark1'!W181</f>
        <v>74.529600734281772</v>
      </c>
      <c r="W22" s="83"/>
      <c r="X22" s="83">
        <f>+'Ark1'!X181</f>
        <v>15.156034878384579</v>
      </c>
      <c r="Y22" s="83">
        <f>+'Ark1'!AG181</f>
        <v>2174.1720090863196</v>
      </c>
      <c r="Z22" s="83"/>
      <c r="AA22" s="83">
        <f>+'Ark1'!AH181</f>
        <v>90.534648921523612</v>
      </c>
      <c r="AB22" s="83">
        <f>+'Ark1'!AI181</f>
        <v>16.877007801743918</v>
      </c>
      <c r="AC22" s="83">
        <f>+'Ark1'!Y181</f>
        <v>54.569927866263242</v>
      </c>
      <c r="AD22" s="45">
        <f>+'Ark1'!Z181</f>
        <v>1.6031562979892289</v>
      </c>
      <c r="AE22" s="45">
        <f>+'Ark1'!AA181</f>
        <v>2.4391108082485995</v>
      </c>
      <c r="AF22" s="141"/>
      <c r="AG22" s="83">
        <f t="shared" si="0"/>
        <v>135.93421588562506</v>
      </c>
      <c r="AH22" s="83">
        <f>+'Ark1'!AF181</f>
        <v>27.713215235337735</v>
      </c>
      <c r="AI22" s="43"/>
      <c r="AJ22" s="23"/>
      <c r="AK22" s="23"/>
      <c r="AL22" s="23"/>
      <c r="AS22" s="47"/>
    </row>
    <row r="23" spans="1:57" ht="15.6">
      <c r="A23" s="43"/>
      <c r="B23" s="44">
        <f>+'Ark1'!C182</f>
        <v>2022</v>
      </c>
      <c r="C23" s="44">
        <f>+'Ark1'!G182</f>
        <v>4</v>
      </c>
      <c r="D23" s="45" t="str">
        <f t="shared" si="2"/>
        <v>Nord</v>
      </c>
      <c r="E23" s="44">
        <f>+'Ark1'!Q182</f>
        <v>926</v>
      </c>
      <c r="F23" s="44"/>
      <c r="G23" s="83">
        <f>+'Ark1'!R182</f>
        <v>5897</v>
      </c>
      <c r="H23" s="44"/>
      <c r="I23" s="96">
        <f>+'Ark1'!AE182</f>
        <v>9.5298889768742203</v>
      </c>
      <c r="J23" s="96"/>
      <c r="K23" s="96">
        <f>+'Ark1'!AF182</f>
        <v>9.3431182628170326</v>
      </c>
      <c r="L23" s="95"/>
      <c r="M23" s="45">
        <f>+'Ark1'!S182</f>
        <v>3.7376212353241449</v>
      </c>
      <c r="N23" s="44"/>
      <c r="O23" s="412">
        <f>+'Ark1'!AR182</f>
        <v>222.71688682613356</v>
      </c>
      <c r="P23" s="114">
        <f>+'Ark1'!AS182</f>
        <v>26.727853638581681</v>
      </c>
      <c r="Q23" s="46"/>
      <c r="R23" s="45">
        <f>+'Ark1'!T182</f>
        <v>8.0596913684924516</v>
      </c>
      <c r="S23" s="44"/>
      <c r="T23" s="83">
        <f>+'Ark1'!U182</f>
        <v>294.53960997117196</v>
      </c>
      <c r="U23" s="96"/>
      <c r="V23" s="83">
        <f>+'Ark1'!W182</f>
        <v>72.460573172799712</v>
      </c>
      <c r="W23" s="83"/>
      <c r="X23" s="83">
        <f>+'Ark1'!X182</f>
        <v>14.871968797693739</v>
      </c>
      <c r="Y23" s="83">
        <f>+'Ark1'!AG182</f>
        <v>2187.8122099250263</v>
      </c>
      <c r="Z23" s="83"/>
      <c r="AA23" s="83">
        <f>+'Ark1'!AH182</f>
        <v>94.573511955231481</v>
      </c>
      <c r="AB23" s="83">
        <f>+'Ark1'!AI182</f>
        <v>19.043581482109548</v>
      </c>
      <c r="AC23" s="83">
        <f>+'Ark1'!Y182</f>
        <v>55.098054139888191</v>
      </c>
      <c r="AD23" s="45">
        <f>+'Ark1'!Z182</f>
        <v>1.6501764128330021</v>
      </c>
      <c r="AE23" s="45">
        <f>+'Ark1'!AA182</f>
        <v>2.526608898251343</v>
      </c>
      <c r="AF23" s="141"/>
      <c r="AG23" s="83">
        <f t="shared" si="0"/>
        <v>134.62746420144782</v>
      </c>
      <c r="AH23" s="83">
        <f>+'Ark1'!AF182</f>
        <v>9.3431182628170326</v>
      </c>
      <c r="AI23" s="43"/>
      <c r="AJ23" s="23"/>
      <c r="AK23" s="23"/>
      <c r="AL23" s="23"/>
      <c r="AS23" s="21"/>
    </row>
    <row r="24" spans="1:57" s="539" customFormat="1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95"/>
      <c r="M24" s="43"/>
      <c r="N24" s="43"/>
      <c r="O24" s="43"/>
      <c r="P24" s="43"/>
      <c r="Q24" s="46"/>
      <c r="R24" s="43"/>
      <c r="S24" s="43"/>
      <c r="T24" s="43"/>
      <c r="U24" s="43"/>
      <c r="V24" s="43"/>
      <c r="W24" s="43"/>
      <c r="X24" s="43"/>
      <c r="Y24" s="43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23"/>
      <c r="AK24" s="23"/>
      <c r="AL24" s="23"/>
      <c r="AS24" s="21"/>
    </row>
    <row r="25" spans="1:57" ht="15.6">
      <c r="A25" s="43"/>
      <c r="B25" s="3">
        <f>+'Ark1'!C183</f>
        <v>2021</v>
      </c>
      <c r="C25" s="3">
        <f>+'Ark1'!G183</f>
        <v>1</v>
      </c>
      <c r="D25" s="13" t="str">
        <f>+D15</f>
        <v>Øst</v>
      </c>
      <c r="E25" s="3">
        <f>+'Ark1'!Q183</f>
        <v>3632</v>
      </c>
      <c r="F25" s="3"/>
      <c r="G25" s="16">
        <f>+'Ark1'!R183</f>
        <v>20252.72</v>
      </c>
      <c r="H25" s="3"/>
      <c r="I25" s="56">
        <f>+'Ark1'!AE183</f>
        <v>35.20618405268015</v>
      </c>
      <c r="J25" s="56"/>
      <c r="K25" s="56">
        <f>+'Ark1'!AF183</f>
        <v>36.593021671677562</v>
      </c>
      <c r="L25" s="95"/>
      <c r="M25" s="13">
        <f>+'Ark1'!S183</f>
        <v>4.485148167752282</v>
      </c>
      <c r="N25" s="3"/>
      <c r="O25" s="412">
        <f>+'Ark1'!AR183</f>
        <v>221.93626899956016</v>
      </c>
      <c r="P25" s="114">
        <f>+'Ark1'!AS183</f>
        <v>28.765538583911113</v>
      </c>
      <c r="Q25" s="46"/>
      <c r="R25" s="13">
        <f>+'Ark1'!T183</f>
        <v>8.4490379563831421</v>
      </c>
      <c r="S25" s="3"/>
      <c r="T25" s="16">
        <f>+'Ark1'!U183</f>
        <v>314.08676464198248</v>
      </c>
      <c r="U25" s="56"/>
      <c r="V25" s="16">
        <f>+'Ark1'!W183</f>
        <v>78.577099767339888</v>
      </c>
      <c r="W25" s="16"/>
      <c r="X25" s="16">
        <f>+'Ark1'!X183</f>
        <v>26.085385074202392</v>
      </c>
      <c r="Y25" s="16">
        <f>+'Ark1'!AG183</f>
        <v>2351.9103159740921</v>
      </c>
      <c r="Z25" s="16"/>
      <c r="AA25" s="16">
        <f>+'Ark1'!AH183</f>
        <v>99.3249301822175</v>
      </c>
      <c r="AB25" s="16">
        <f>+'Ark1'!AI183</f>
        <v>37.510813362353296</v>
      </c>
      <c r="AC25" s="16">
        <f>+'Ark1'!Y183</f>
        <v>64.097776577660866</v>
      </c>
      <c r="AD25" s="13">
        <f>+'Ark1'!Z183</f>
        <v>1.982493782487506</v>
      </c>
      <c r="AE25" s="13">
        <f>+'Ark1'!AA183</f>
        <v>2.6240477623363594</v>
      </c>
      <c r="AF25" s="141"/>
      <c r="AG25" s="16">
        <f t="shared" si="0"/>
        <v>133.54538330340074</v>
      </c>
      <c r="AH25" s="16">
        <f>+'Ark1'!AF183</f>
        <v>36.593021671677562</v>
      </c>
      <c r="AI25" s="43"/>
      <c r="AJ25" s="23"/>
      <c r="AK25" s="23"/>
      <c r="AL25" s="23"/>
      <c r="AS25" s="21"/>
    </row>
    <row r="26" spans="1:57" ht="15.6">
      <c r="A26" s="43"/>
      <c r="B26" s="3">
        <f>+'Ark1'!C184</f>
        <v>2021</v>
      </c>
      <c r="C26" s="3">
        <f>+'Ark1'!G184</f>
        <v>2</v>
      </c>
      <c r="D26" s="13" t="str">
        <f>+D16</f>
        <v>Vest</v>
      </c>
      <c r="E26" s="3">
        <f>+'Ark1'!Q184</f>
        <v>2800</v>
      </c>
      <c r="F26" s="3"/>
      <c r="G26" s="16">
        <f>+'Ark1'!R184</f>
        <v>15545</v>
      </c>
      <c r="H26" s="3"/>
      <c r="I26" s="56">
        <f>+'Ark1'!AE184</f>
        <v>27.022549617972945</v>
      </c>
      <c r="J26" s="56"/>
      <c r="K26" s="56">
        <f>+'Ark1'!AF184</f>
        <v>26.309097996061077</v>
      </c>
      <c r="L26" s="95"/>
      <c r="M26" s="13">
        <f>+'Ark1'!S184</f>
        <v>3.654486973303313</v>
      </c>
      <c r="N26" s="3"/>
      <c r="O26" s="412">
        <f>+'Ark1'!AR184</f>
        <v>223.01096927320543</v>
      </c>
      <c r="P26" s="114">
        <f>+'Ark1'!AS184</f>
        <v>26.53615925848424</v>
      </c>
      <c r="Q26" s="46"/>
      <c r="R26" s="13">
        <f>+'Ark1'!T184</f>
        <v>7.8632357671276942</v>
      </c>
      <c r="S26" s="3"/>
      <c r="T26" s="16">
        <f>+'Ark1'!U184</f>
        <v>294.20493534898645</v>
      </c>
      <c r="U26" s="56"/>
      <c r="V26" s="16">
        <f>+'Ark1'!W184</f>
        <v>72.479897073013859</v>
      </c>
      <c r="W26" s="16"/>
      <c r="X26" s="16">
        <f>+'Ark1'!X184</f>
        <v>14.628497909295596</v>
      </c>
      <c r="Y26" s="16">
        <f>+'Ark1'!AG184</f>
        <v>2180.5822637858764</v>
      </c>
      <c r="Z26" s="16"/>
      <c r="AA26" s="16">
        <f>+'Ark1'!AH184</f>
        <v>98.912833708587982</v>
      </c>
      <c r="AB26" s="16">
        <f>+'Ark1'!AI184</f>
        <v>22.039240913476998</v>
      </c>
      <c r="AC26" s="16">
        <f>+'Ark1'!Y184</f>
        <v>55.363978130075346</v>
      </c>
      <c r="AD26" s="13">
        <f>+'Ark1'!Z184</f>
        <v>1.6426537444424256</v>
      </c>
      <c r="AE26" s="13">
        <f>+'Ark1'!AA184</f>
        <v>2.4357321696719079</v>
      </c>
      <c r="AF26" s="141"/>
      <c r="AG26" s="16">
        <f t="shared" si="0"/>
        <v>134.92035601454205</v>
      </c>
      <c r="AH26" s="16">
        <f>+'Ark1'!AF184</f>
        <v>26.309097996061077</v>
      </c>
      <c r="AI26" s="43"/>
      <c r="AJ26" s="23"/>
      <c r="AK26" s="23"/>
      <c r="AL26" s="23"/>
      <c r="AS26" s="21"/>
    </row>
    <row r="27" spans="1:57" ht="15.6">
      <c r="A27" s="43"/>
      <c r="B27" s="3">
        <f>+'Ark1'!C185</f>
        <v>2021</v>
      </c>
      <c r="C27" s="3">
        <f>+'Ark1'!G185</f>
        <v>3</v>
      </c>
      <c r="D27" s="13" t="str">
        <f>+D17</f>
        <v>Midt</v>
      </c>
      <c r="E27" s="3">
        <f>+'Ark1'!Q185</f>
        <v>2652</v>
      </c>
      <c r="F27" s="3"/>
      <c r="G27" s="16">
        <f>+'Ark1'!R185</f>
        <v>16276.65</v>
      </c>
      <c r="H27" s="3"/>
      <c r="I27" s="56">
        <f>+'Ark1'!AE185</f>
        <v>28.2944086355342</v>
      </c>
      <c r="J27" s="56"/>
      <c r="K27" s="56">
        <f>+'Ark1'!AF185</f>
        <v>27.68872247173157</v>
      </c>
      <c r="L27" s="95"/>
      <c r="M27" s="13">
        <f>+'Ark1'!S185</f>
        <v>3.7043267502833808</v>
      </c>
      <c r="N27" s="3"/>
      <c r="O27" s="412">
        <f>+'Ark1'!AR185</f>
        <v>222.95292589385127</v>
      </c>
      <c r="P27" s="114">
        <f>+'Ark1'!AS185</f>
        <v>26.688473666242096</v>
      </c>
      <c r="Q27" s="46"/>
      <c r="R27" s="13">
        <f>+'Ark1'!T185</f>
        <v>8.1632891289055181</v>
      </c>
      <c r="S27" s="3"/>
      <c r="T27" s="16">
        <f>+'Ark1'!U185</f>
        <v>295.7144965333776</v>
      </c>
      <c r="U27" s="56"/>
      <c r="V27" s="16">
        <f>+'Ark1'!W185</f>
        <v>75.943145548991978</v>
      </c>
      <c r="W27" s="16"/>
      <c r="X27" s="16">
        <f>+'Ark1'!X185</f>
        <v>14.941649540906756</v>
      </c>
      <c r="Y27" s="16">
        <f>+'Ark1'!AG185</f>
        <v>2183.0296641475438</v>
      </c>
      <c r="Z27" s="16"/>
      <c r="AA27" s="16">
        <f>+'Ark1'!AH185</f>
        <v>98.189738060350265</v>
      </c>
      <c r="AB27" s="16">
        <f>+'Ark1'!AI185</f>
        <v>20.464407602301453</v>
      </c>
      <c r="AC27" s="16">
        <f>+'Ark1'!Y185</f>
        <v>54.232203012765709</v>
      </c>
      <c r="AD27" s="13">
        <f>+'Ark1'!Z185</f>
        <v>1.607409849863551</v>
      </c>
      <c r="AE27" s="13">
        <f>+'Ark1'!AA185</f>
        <v>2.4521184767941913</v>
      </c>
      <c r="AF27" s="141"/>
      <c r="AG27" s="16">
        <f t="shared" si="0"/>
        <v>135.46059469093464</v>
      </c>
      <c r="AH27" s="16">
        <f>+'Ark1'!AF185</f>
        <v>27.68872247173157</v>
      </c>
      <c r="AI27" s="43"/>
      <c r="AJ27" s="23"/>
      <c r="AK27" s="23"/>
      <c r="AL27" s="23"/>
      <c r="AS27" s="21"/>
    </row>
    <row r="28" spans="1:57" ht="15.6">
      <c r="A28" s="43"/>
      <c r="B28" s="3">
        <f>+'Ark1'!C186</f>
        <v>2021</v>
      </c>
      <c r="C28" s="3">
        <f>+'Ark1'!G186</f>
        <v>4</v>
      </c>
      <c r="D28" s="13" t="str">
        <f>+D18</f>
        <v>Nord</v>
      </c>
      <c r="E28" s="3">
        <f>+'Ark1'!Q186</f>
        <v>935</v>
      </c>
      <c r="F28" s="3"/>
      <c r="G28" s="16">
        <f>+'Ark1'!R186</f>
        <v>5451.66</v>
      </c>
      <c r="H28" s="3"/>
      <c r="I28" s="56">
        <f>+'Ark1'!AE186</f>
        <v>9.4768576938126969</v>
      </c>
      <c r="J28" s="56"/>
      <c r="K28" s="56">
        <f>+'Ark1'!AF186</f>
        <v>9.409157860529799</v>
      </c>
      <c r="L28" s="95"/>
      <c r="M28" s="13">
        <f>+'Ark1'!S186</f>
        <v>3.8202840969539551</v>
      </c>
      <c r="N28" s="3"/>
      <c r="O28" s="412">
        <f>+'Ark1'!AR186</f>
        <v>223.04619271021295</v>
      </c>
      <c r="P28" s="114">
        <f>+'Ark1'!AS186</f>
        <v>27.044829996763919</v>
      </c>
      <c r="Q28" s="46"/>
      <c r="R28" s="13">
        <f>+'Ark1'!T186</f>
        <v>8.3809335138288148</v>
      </c>
      <c r="S28" s="3"/>
      <c r="T28" s="16">
        <f>+'Ark1'!U186</f>
        <v>300.0244952913439</v>
      </c>
      <c r="U28" s="56"/>
      <c r="V28" s="16">
        <f>+'Ark1'!W186</f>
        <v>77.022411522362006</v>
      </c>
      <c r="W28" s="16"/>
      <c r="X28" s="16">
        <f>+'Ark1'!X186</f>
        <v>17.205768518212803</v>
      </c>
      <c r="Y28" s="16">
        <f>+'Ark1'!AG186</f>
        <v>2184.9975659758325</v>
      </c>
      <c r="Z28" s="16"/>
      <c r="AA28" s="16">
        <f>+'Ark1'!AH186</f>
        <v>99.199143013320707</v>
      </c>
      <c r="AB28" s="16">
        <f>+'Ark1'!AI186</f>
        <v>19.960525784806826</v>
      </c>
      <c r="AC28" s="16">
        <f>+'Ark1'!Y186</f>
        <v>55.305078246682051</v>
      </c>
      <c r="AD28" s="13">
        <f>+'Ark1'!Z186</f>
        <v>1.660434156497945</v>
      </c>
      <c r="AE28" s="13">
        <f>+'Ark1'!AA186</f>
        <v>2.4996787712004553</v>
      </c>
      <c r="AF28" s="141"/>
      <c r="AG28" s="16">
        <f t="shared" si="0"/>
        <v>137.31113478716907</v>
      </c>
      <c r="AH28" s="16">
        <f>+'Ark1'!AF186</f>
        <v>9.409157860529799</v>
      </c>
      <c r="AI28" s="43"/>
      <c r="AJ28" s="23"/>
      <c r="AK28" s="23"/>
      <c r="AL28" s="23"/>
      <c r="AS28" s="21"/>
    </row>
    <row r="29" spans="1:57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95"/>
      <c r="M29" s="43"/>
      <c r="N29" s="43"/>
      <c r="O29" s="43"/>
      <c r="P29" s="43"/>
      <c r="Q29" s="46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23"/>
      <c r="AK29" s="23"/>
      <c r="AL29" s="23"/>
      <c r="AS29" s="21"/>
    </row>
    <row r="30" spans="1:57" ht="15.6">
      <c r="A30" s="43"/>
      <c r="B30" s="43"/>
      <c r="C30" s="43"/>
      <c r="D30" s="43"/>
      <c r="E30" s="43"/>
      <c r="F30" s="43"/>
      <c r="G30" s="43"/>
      <c r="H30" s="43"/>
      <c r="I30" s="43"/>
      <c r="J30" s="64"/>
      <c r="K30" s="43"/>
      <c r="L30" s="95"/>
      <c r="M30" s="43"/>
      <c r="N30" s="43"/>
      <c r="O30" s="43"/>
      <c r="P30" s="43"/>
      <c r="Q30" s="46"/>
      <c r="R30" s="43"/>
      <c r="S30" s="43"/>
      <c r="T30" s="73"/>
      <c r="U30" s="64"/>
      <c r="V30" s="43"/>
      <c r="W30" s="73"/>
      <c r="X30" s="73"/>
      <c r="Y30" s="43"/>
      <c r="Z30" s="43"/>
      <c r="AA30" s="43"/>
      <c r="AB30" s="43"/>
      <c r="AC30" s="73"/>
      <c r="AD30" s="43"/>
      <c r="AE30" s="43"/>
      <c r="AF30" s="141"/>
      <c r="AG30" s="43"/>
      <c r="AH30" s="43"/>
      <c r="AI30" s="43"/>
      <c r="AJ30" s="3"/>
      <c r="AK30" s="56"/>
      <c r="AL30" s="23"/>
      <c r="AM30" s="3"/>
      <c r="AN30" s="3"/>
      <c r="AO30" s="3"/>
      <c r="AP30" s="3"/>
      <c r="AQ30" s="3"/>
      <c r="AR30" s="3"/>
      <c r="BE30" s="1"/>
    </row>
    <row r="31" spans="1:57" ht="15.6">
      <c r="A31" s="43"/>
      <c r="B31" s="43"/>
      <c r="C31" s="43"/>
      <c r="D31" s="43"/>
      <c r="E31" s="43"/>
      <c r="F31" s="43"/>
      <c r="G31" s="43"/>
      <c r="H31" s="43"/>
      <c r="I31" s="43"/>
      <c r="J31" s="64"/>
      <c r="K31" s="43"/>
      <c r="L31" s="95"/>
      <c r="M31" s="43"/>
      <c r="N31" s="43"/>
      <c r="O31" s="43"/>
      <c r="P31" s="43"/>
      <c r="Q31" s="46"/>
      <c r="R31" s="43"/>
      <c r="S31" s="43"/>
      <c r="T31" s="73"/>
      <c r="U31" s="64"/>
      <c r="V31" s="43"/>
      <c r="W31" s="73"/>
      <c r="X31" s="73"/>
      <c r="Y31" s="43"/>
      <c r="Z31" s="43"/>
      <c r="AA31" s="43"/>
      <c r="AB31" s="43"/>
      <c r="AC31" s="73"/>
      <c r="AD31" s="43"/>
      <c r="AE31" s="43"/>
      <c r="AF31" s="141"/>
      <c r="AG31" s="43"/>
      <c r="AH31" s="43"/>
      <c r="AI31" s="43"/>
      <c r="AJ31" s="3"/>
      <c r="AK31" s="56"/>
      <c r="AL31" s="23"/>
      <c r="AM31" s="3"/>
      <c r="AN31" s="3"/>
      <c r="AO31" s="3"/>
      <c r="AP31" s="3"/>
      <c r="AQ31" s="3"/>
      <c r="AR31" s="3"/>
    </row>
    <row r="32" spans="1:57">
      <c r="D32" s="13"/>
      <c r="O32" s="16"/>
      <c r="V32" s="16"/>
      <c r="X32" s="16"/>
      <c r="Y32" s="16"/>
      <c r="AA32" s="16"/>
      <c r="AB32" s="16"/>
      <c r="AC32" s="16"/>
      <c r="AD32" s="3"/>
      <c r="AE32" s="3"/>
      <c r="AF32" s="3"/>
      <c r="AG32" s="16"/>
      <c r="AH32" s="16"/>
      <c r="AI32" s="3"/>
      <c r="AJ32" s="3"/>
      <c r="AK32" s="56"/>
      <c r="AL32" s="23"/>
      <c r="AM32" s="3"/>
      <c r="AN32" s="3"/>
      <c r="AO32" s="3"/>
      <c r="AP32" s="3"/>
      <c r="AQ32" s="3"/>
      <c r="AR32" s="3"/>
    </row>
    <row r="33" spans="4:44">
      <c r="D33" s="13"/>
      <c r="O33" s="16"/>
      <c r="V33" s="16"/>
      <c r="X33" s="16"/>
      <c r="Y33" s="16"/>
      <c r="AA33" s="16"/>
      <c r="AB33" s="16"/>
      <c r="AC33" s="16"/>
      <c r="AD33" s="3"/>
      <c r="AE33" s="3"/>
      <c r="AF33" s="3"/>
      <c r="AG33" s="16"/>
      <c r="AH33" s="16"/>
      <c r="AI33" s="3"/>
      <c r="AJ33" s="3"/>
      <c r="AK33" s="56"/>
      <c r="AL33" s="23"/>
      <c r="AM33" s="3"/>
      <c r="AN33" s="3"/>
      <c r="AO33" s="3"/>
      <c r="AP33" s="3"/>
      <c r="AQ33" s="3"/>
      <c r="AR33" s="3"/>
    </row>
    <row r="34" spans="4:44">
      <c r="O34" s="16"/>
      <c r="V34" s="16"/>
      <c r="X34" s="16"/>
      <c r="Y34" s="16"/>
      <c r="AA34" s="16"/>
      <c r="AB34" s="16"/>
      <c r="AC34" s="16"/>
      <c r="AD34" s="3"/>
      <c r="AE34" s="3"/>
      <c r="AF34" s="3"/>
      <c r="AG34" s="16"/>
      <c r="AH34" s="16"/>
      <c r="AI34" s="3"/>
      <c r="AJ34" s="3"/>
      <c r="AK34" s="56"/>
      <c r="AL34" s="23"/>
      <c r="AM34" s="3"/>
      <c r="AN34" s="3"/>
      <c r="AO34" s="3"/>
      <c r="AP34" s="3"/>
      <c r="AQ34" s="3"/>
      <c r="AR34" s="3"/>
    </row>
    <row r="35" spans="4:44">
      <c r="O35" s="16"/>
      <c r="V35" s="16"/>
      <c r="X35" s="16"/>
      <c r="Y35" s="16"/>
      <c r="AA35" s="16"/>
      <c r="AB35" s="16"/>
      <c r="AC35" s="16"/>
      <c r="AD35" s="3"/>
      <c r="AE35" s="3"/>
      <c r="AF35" s="3"/>
      <c r="AG35" s="16"/>
      <c r="AH35" s="16"/>
      <c r="AI35" s="3"/>
      <c r="AJ35" s="3"/>
      <c r="AK35" s="56"/>
      <c r="AL35" s="23"/>
      <c r="AM35" s="3"/>
      <c r="AN35" s="3"/>
      <c r="AO35" s="3"/>
      <c r="AP35" s="3"/>
      <c r="AQ35" s="3"/>
      <c r="AR35" s="3"/>
    </row>
    <row r="36" spans="4:44">
      <c r="O36" s="16"/>
      <c r="V36" s="16"/>
      <c r="X36" s="16"/>
      <c r="Y36" s="16"/>
      <c r="AA36" s="16"/>
      <c r="AB36" s="16"/>
      <c r="AC36" s="16"/>
      <c r="AD36" s="3"/>
      <c r="AE36" s="3"/>
      <c r="AF36" s="3"/>
      <c r="AG36" s="16"/>
      <c r="AH36" s="16"/>
      <c r="AI36" s="3"/>
      <c r="AJ36" s="3"/>
      <c r="AK36" s="56"/>
      <c r="AL36" s="23"/>
      <c r="AM36" s="3"/>
      <c r="AN36" s="3"/>
      <c r="AO36" s="3"/>
      <c r="AP36" s="3"/>
      <c r="AQ36" s="3"/>
      <c r="AR36" s="3"/>
    </row>
    <row r="37" spans="4:44">
      <c r="O37" s="16"/>
      <c r="V37" s="16"/>
      <c r="X37" s="16"/>
      <c r="Y37" s="16"/>
      <c r="AA37" s="16"/>
      <c r="AB37" s="16"/>
      <c r="AC37" s="16"/>
      <c r="AD37" s="3"/>
      <c r="AE37" s="3"/>
      <c r="AF37" s="3"/>
      <c r="AG37" s="16"/>
      <c r="AH37" s="16"/>
      <c r="AI37" s="3"/>
      <c r="AJ37" s="3"/>
      <c r="AK37" s="56"/>
      <c r="AL37" s="23"/>
      <c r="AM37" s="3"/>
      <c r="AN37" s="3"/>
      <c r="AO37" s="3"/>
      <c r="AP37" s="3"/>
      <c r="AQ37" s="3"/>
      <c r="AR37" s="3"/>
    </row>
    <row r="38" spans="4:44">
      <c r="O38" s="16"/>
      <c r="V38" s="16"/>
      <c r="X38" s="16"/>
      <c r="Y38" s="16"/>
      <c r="AA38" s="16"/>
      <c r="AB38" s="16"/>
      <c r="AC38" s="16"/>
      <c r="AD38" s="3"/>
      <c r="AE38" s="3"/>
      <c r="AF38" s="3"/>
      <c r="AG38" s="16"/>
      <c r="AH38" s="16"/>
      <c r="AI38" s="3"/>
      <c r="AJ38" s="3"/>
      <c r="AK38" s="56"/>
      <c r="AL38" s="23"/>
      <c r="AM38" s="3"/>
      <c r="AN38" s="3"/>
      <c r="AO38" s="3"/>
      <c r="AP38" s="3"/>
      <c r="AQ38" s="3"/>
      <c r="AR38" s="3"/>
    </row>
    <row r="39" spans="4:44">
      <c r="O39" s="16"/>
      <c r="V39" s="16"/>
      <c r="X39" s="16"/>
      <c r="Y39" s="16"/>
      <c r="AA39" s="16"/>
      <c r="AB39" s="16"/>
      <c r="AC39" s="16"/>
      <c r="AD39" s="3"/>
      <c r="AE39" s="3"/>
      <c r="AF39" s="3"/>
      <c r="AG39" s="16"/>
      <c r="AH39" s="16"/>
      <c r="AI39" s="3"/>
      <c r="AJ39" s="3"/>
      <c r="AK39" s="56"/>
      <c r="AL39" s="23"/>
      <c r="AM39" s="3"/>
      <c r="AN39" s="3"/>
      <c r="AO39" s="3"/>
      <c r="AP39" s="3"/>
      <c r="AQ39" s="3"/>
      <c r="AR39" s="3"/>
    </row>
    <row r="40" spans="4:44">
      <c r="O40" s="16"/>
      <c r="V40" s="16"/>
      <c r="X40" s="16"/>
      <c r="Y40" s="16"/>
      <c r="AA40" s="16"/>
      <c r="AB40" s="16"/>
      <c r="AC40" s="16"/>
      <c r="AD40" s="3"/>
      <c r="AE40" s="3"/>
      <c r="AF40" s="3"/>
      <c r="AG40" s="16"/>
      <c r="AH40" s="16"/>
      <c r="AI40" s="3"/>
      <c r="AJ40" s="3"/>
      <c r="AK40" s="56"/>
      <c r="AL40" s="23"/>
      <c r="AM40" s="3"/>
      <c r="AN40" s="3"/>
      <c r="AO40" s="3"/>
      <c r="AP40" s="3"/>
      <c r="AQ40" s="3"/>
      <c r="AR40" s="3"/>
    </row>
    <row r="41" spans="4:44">
      <c r="O41" s="16"/>
      <c r="V41" s="16"/>
      <c r="X41" s="16"/>
      <c r="Y41" s="16"/>
      <c r="AA41" s="16"/>
      <c r="AB41" s="16"/>
      <c r="AC41" s="16"/>
      <c r="AD41" s="3"/>
      <c r="AE41" s="3"/>
      <c r="AF41" s="3"/>
      <c r="AG41" s="16"/>
      <c r="AH41" s="16"/>
      <c r="AI41" s="3"/>
      <c r="AJ41" s="3"/>
      <c r="AK41" s="56"/>
      <c r="AL41" s="23"/>
      <c r="AM41" s="3"/>
      <c r="AN41" s="3"/>
      <c r="AO41" s="3"/>
      <c r="AP41" s="3"/>
      <c r="AQ41" s="3"/>
      <c r="AR41" s="3"/>
    </row>
    <row r="42" spans="4:44">
      <c r="O42" s="16"/>
      <c r="V42" s="16"/>
      <c r="X42" s="16"/>
      <c r="Y42" s="16"/>
      <c r="AA42" s="16"/>
      <c r="AB42" s="16"/>
      <c r="AC42" s="16"/>
      <c r="AD42" s="3"/>
      <c r="AE42" s="3"/>
      <c r="AF42" s="3"/>
      <c r="AG42" s="16"/>
      <c r="AH42" s="16"/>
      <c r="AI42" s="3"/>
      <c r="AJ42" s="3"/>
      <c r="AK42" s="56"/>
      <c r="AL42" s="23"/>
      <c r="AM42" s="3"/>
      <c r="AN42" s="3"/>
      <c r="AO42" s="3"/>
      <c r="AP42" s="3"/>
      <c r="AQ42" s="3"/>
      <c r="AR42" s="3"/>
    </row>
    <row r="43" spans="4:44">
      <c r="O43" s="16"/>
      <c r="V43" s="16"/>
      <c r="X43" s="16"/>
      <c r="Y43" s="16"/>
      <c r="AA43" s="16"/>
      <c r="AB43" s="16"/>
      <c r="AC43" s="16"/>
      <c r="AD43" s="3"/>
      <c r="AE43" s="3"/>
      <c r="AF43" s="3"/>
      <c r="AG43" s="16"/>
      <c r="AH43" s="16"/>
      <c r="AI43" s="3"/>
      <c r="AJ43" s="3"/>
      <c r="AK43" s="56"/>
      <c r="AL43" s="23"/>
      <c r="AM43" s="3"/>
      <c r="AN43" s="3"/>
      <c r="AO43" s="3"/>
      <c r="AP43" s="3"/>
      <c r="AQ43" s="3"/>
      <c r="AR43" s="3"/>
    </row>
    <row r="44" spans="4:44">
      <c r="O44" s="16"/>
      <c r="V44" s="16"/>
      <c r="X44" s="16"/>
      <c r="Y44" s="16"/>
      <c r="AA44" s="16"/>
      <c r="AB44" s="16"/>
      <c r="AC44" s="16"/>
      <c r="AD44" s="3"/>
      <c r="AE44" s="3"/>
      <c r="AF44" s="3"/>
      <c r="AG44" s="16"/>
      <c r="AH44" s="16"/>
      <c r="AI44" s="3"/>
      <c r="AJ44" s="3"/>
      <c r="AK44" s="56"/>
      <c r="AL44" s="23"/>
      <c r="AM44" s="3"/>
      <c r="AN44" s="3"/>
      <c r="AO44" s="3"/>
      <c r="AP44" s="3"/>
      <c r="AQ44" s="3"/>
      <c r="AR44" s="3"/>
    </row>
    <row r="45" spans="4:44">
      <c r="O45" s="16"/>
      <c r="V45" s="16"/>
      <c r="X45" s="16"/>
      <c r="Y45" s="16"/>
      <c r="AA45" s="16"/>
      <c r="AB45" s="16"/>
      <c r="AC45" s="16"/>
      <c r="AD45" s="3"/>
      <c r="AE45" s="3"/>
      <c r="AF45" s="3"/>
      <c r="AG45" s="16"/>
      <c r="AH45" s="16"/>
      <c r="AI45" s="3"/>
      <c r="AJ45" s="3"/>
      <c r="AK45" s="56"/>
      <c r="AL45" s="23"/>
      <c r="AM45" s="3"/>
      <c r="AN45" s="3"/>
      <c r="AO45" s="3"/>
      <c r="AP45" s="3"/>
      <c r="AQ45" s="3"/>
      <c r="AR45" s="3"/>
    </row>
    <row r="46" spans="4:44">
      <c r="O46" s="16"/>
      <c r="V46" s="16"/>
      <c r="X46" s="16"/>
      <c r="Y46" s="16"/>
      <c r="AA46" s="16"/>
      <c r="AB46" s="16"/>
      <c r="AC46" s="16"/>
      <c r="AD46" s="3"/>
      <c r="AE46" s="3"/>
      <c r="AF46" s="3"/>
      <c r="AG46" s="16"/>
      <c r="AH46" s="16"/>
      <c r="AI46" s="3"/>
      <c r="AJ46" s="3"/>
      <c r="AK46" s="56"/>
      <c r="AL46" s="23"/>
      <c r="AM46" s="3"/>
      <c r="AN46" s="3"/>
      <c r="AO46" s="3"/>
      <c r="AP46" s="3"/>
      <c r="AQ46" s="3"/>
      <c r="AR46" s="3"/>
    </row>
    <row r="47" spans="4:44">
      <c r="O47" s="16"/>
      <c r="V47" s="16"/>
      <c r="X47" s="16"/>
      <c r="Y47" s="16"/>
      <c r="AA47" s="16"/>
      <c r="AB47" s="16"/>
      <c r="AC47" s="16"/>
      <c r="AD47" s="3"/>
      <c r="AE47" s="3"/>
      <c r="AF47" s="3"/>
      <c r="AG47" s="16"/>
      <c r="AH47" s="16"/>
      <c r="AI47" s="3"/>
      <c r="AJ47" s="3"/>
      <c r="AK47" s="56"/>
      <c r="AL47" s="23"/>
      <c r="AM47" s="3"/>
      <c r="AN47" s="3"/>
      <c r="AO47" s="3"/>
      <c r="AP47" s="3"/>
      <c r="AQ47" s="3"/>
      <c r="AR47" s="3"/>
    </row>
    <row r="48" spans="4:44">
      <c r="O48" s="16"/>
      <c r="V48" s="16"/>
      <c r="X48" s="16"/>
      <c r="Y48" s="16"/>
      <c r="AA48" s="16"/>
      <c r="AB48" s="16"/>
      <c r="AC48" s="16"/>
      <c r="AD48" s="3"/>
      <c r="AE48" s="3"/>
      <c r="AF48" s="3"/>
      <c r="AG48" s="16"/>
      <c r="AH48" s="16"/>
      <c r="AI48" s="3"/>
      <c r="AJ48" s="3"/>
      <c r="AK48" s="56"/>
      <c r="AL48" s="23"/>
      <c r="AM48" s="3"/>
      <c r="AN48" s="3"/>
      <c r="AO48" s="3"/>
      <c r="AP48" s="3"/>
      <c r="AQ48" s="3"/>
      <c r="AR48" s="3"/>
    </row>
    <row r="49" spans="15:44">
      <c r="O49" s="16"/>
      <c r="V49" s="16"/>
      <c r="X49" s="16"/>
      <c r="Y49" s="16"/>
      <c r="AA49" s="16"/>
      <c r="AB49" s="16"/>
      <c r="AC49" s="16"/>
      <c r="AD49" s="3"/>
      <c r="AE49" s="3"/>
      <c r="AF49" s="3"/>
      <c r="AG49" s="16"/>
      <c r="AH49" s="16"/>
      <c r="AI49" s="3"/>
      <c r="AJ49" s="3"/>
      <c r="AK49" s="56"/>
      <c r="AL49" s="23"/>
      <c r="AM49" s="3"/>
      <c r="AN49" s="3"/>
      <c r="AO49" s="3"/>
      <c r="AP49" s="3"/>
      <c r="AQ49" s="3"/>
      <c r="AR49" s="3"/>
    </row>
    <row r="50" spans="15:44">
      <c r="O50" s="16"/>
      <c r="V50" s="16"/>
      <c r="X50" s="16"/>
      <c r="Y50" s="16"/>
      <c r="AA50" s="16"/>
      <c r="AB50" s="16"/>
      <c r="AC50" s="16"/>
      <c r="AD50" s="3"/>
      <c r="AE50" s="3"/>
      <c r="AF50" s="3"/>
      <c r="AG50" s="16"/>
      <c r="AH50" s="16"/>
      <c r="AI50" s="3"/>
      <c r="AJ50" s="3"/>
      <c r="AK50" s="56"/>
      <c r="AL50" s="23"/>
      <c r="AM50" s="3"/>
      <c r="AN50" s="3"/>
      <c r="AO50" s="3"/>
      <c r="AP50" s="3"/>
      <c r="AQ50" s="3"/>
      <c r="AR50" s="3"/>
    </row>
    <row r="51" spans="15:44">
      <c r="O51" s="16"/>
      <c r="V51" s="16"/>
      <c r="X51" s="16"/>
      <c r="Y51" s="16"/>
      <c r="AA51" s="16"/>
      <c r="AB51" s="16"/>
      <c r="AC51" s="16"/>
      <c r="AD51" s="3"/>
      <c r="AE51" s="3"/>
      <c r="AF51" s="3"/>
      <c r="AG51" s="16"/>
      <c r="AH51" s="16"/>
      <c r="AI51" s="3"/>
      <c r="AJ51" s="3"/>
      <c r="AK51" s="56"/>
      <c r="AL51" s="23"/>
      <c r="AM51" s="3"/>
      <c r="AN51" s="3"/>
      <c r="AO51" s="3"/>
      <c r="AP51" s="3"/>
      <c r="AQ51" s="3"/>
      <c r="AR51" s="3"/>
    </row>
    <row r="52" spans="15:44">
      <c r="O52" s="16"/>
      <c r="V52" s="16"/>
      <c r="X52" s="16"/>
      <c r="Y52" s="16"/>
      <c r="AA52" s="16"/>
      <c r="AB52" s="16"/>
      <c r="AC52" s="16"/>
      <c r="AD52" s="3"/>
      <c r="AE52" s="3"/>
      <c r="AF52" s="3"/>
      <c r="AG52" s="16"/>
      <c r="AH52" s="16"/>
      <c r="AI52" s="3"/>
      <c r="AJ52" s="3"/>
      <c r="AK52" s="56"/>
      <c r="AL52" s="23"/>
      <c r="AM52" s="3"/>
      <c r="AN52" s="3"/>
      <c r="AO52" s="3"/>
      <c r="AP52" s="3"/>
      <c r="AQ52" s="3"/>
      <c r="AR52" s="3"/>
    </row>
    <row r="53" spans="15:44">
      <c r="O53" s="16"/>
      <c r="V53" s="16"/>
      <c r="X53" s="16"/>
      <c r="Y53" s="16"/>
      <c r="AA53" s="16"/>
      <c r="AB53" s="16"/>
      <c r="AC53" s="16"/>
      <c r="AD53" s="3"/>
      <c r="AE53" s="3"/>
      <c r="AF53" s="3"/>
      <c r="AG53" s="16"/>
      <c r="AH53" s="16"/>
      <c r="AI53" s="3"/>
      <c r="AJ53" s="3"/>
      <c r="AK53" s="56"/>
      <c r="AL53" s="23"/>
      <c r="AM53" s="3"/>
      <c r="AN53" s="3"/>
      <c r="AO53" s="3"/>
      <c r="AP53" s="3"/>
      <c r="AQ53" s="3"/>
      <c r="AR53" s="3"/>
    </row>
    <row r="54" spans="15:44">
      <c r="O54" s="16"/>
      <c r="V54" s="16"/>
      <c r="X54" s="16"/>
      <c r="Y54" s="16"/>
      <c r="AA54" s="16"/>
      <c r="AB54" s="16"/>
      <c r="AC54" s="16"/>
      <c r="AD54" s="3"/>
      <c r="AE54" s="3"/>
      <c r="AF54" s="3"/>
      <c r="AG54" s="16"/>
      <c r="AH54" s="16"/>
      <c r="AI54" s="3"/>
      <c r="AJ54" s="3"/>
      <c r="AK54" s="56"/>
      <c r="AL54" s="23"/>
      <c r="AM54" s="3"/>
      <c r="AN54" s="3"/>
      <c r="AO54" s="3"/>
      <c r="AP54" s="3"/>
      <c r="AQ54" s="3"/>
      <c r="AR54" s="3"/>
    </row>
    <row r="55" spans="15:44">
      <c r="O55" s="16"/>
      <c r="V55" s="16"/>
      <c r="X55" s="16"/>
      <c r="Y55" s="16"/>
      <c r="AA55" s="16"/>
      <c r="AB55" s="16"/>
      <c r="AC55" s="16"/>
      <c r="AD55" s="3"/>
      <c r="AE55" s="3"/>
      <c r="AF55" s="3"/>
      <c r="AG55" s="16"/>
      <c r="AH55" s="16"/>
      <c r="AI55" s="3"/>
      <c r="AJ55" s="3"/>
      <c r="AK55" s="56"/>
      <c r="AL55" s="23"/>
      <c r="AM55" s="3"/>
      <c r="AN55" s="3"/>
      <c r="AO55" s="3"/>
      <c r="AP55" s="3"/>
      <c r="AQ55" s="3"/>
      <c r="AR55" s="3"/>
    </row>
    <row r="56" spans="15:44">
      <c r="O56" s="16"/>
      <c r="V56" s="16"/>
      <c r="X56" s="16"/>
      <c r="Y56" s="16"/>
      <c r="AA56" s="16"/>
      <c r="AB56" s="16"/>
      <c r="AC56" s="16"/>
      <c r="AD56" s="3"/>
      <c r="AE56" s="3"/>
      <c r="AF56" s="3"/>
      <c r="AG56" s="16"/>
      <c r="AH56" s="16"/>
      <c r="AI56" s="3"/>
      <c r="AJ56" s="3"/>
      <c r="AK56" s="56"/>
      <c r="AL56" s="23"/>
      <c r="AM56" s="3"/>
      <c r="AN56" s="3"/>
      <c r="AO56" s="3"/>
      <c r="AP56" s="3"/>
      <c r="AQ56" s="3"/>
      <c r="AR56" s="3"/>
    </row>
    <row r="57" spans="15:44">
      <c r="O57" s="16"/>
      <c r="V57" s="16"/>
      <c r="X57" s="16"/>
      <c r="Y57" s="16"/>
      <c r="AA57" s="16"/>
      <c r="AB57" s="16"/>
      <c r="AC57" s="16"/>
      <c r="AD57" s="3"/>
      <c r="AE57" s="3"/>
      <c r="AF57" s="3"/>
      <c r="AG57" s="16"/>
      <c r="AH57" s="16"/>
      <c r="AI57" s="3"/>
      <c r="AJ57" s="3"/>
      <c r="AK57" s="56"/>
      <c r="AL57" s="23"/>
      <c r="AM57" s="3"/>
      <c r="AN57" s="3"/>
      <c r="AO57" s="3"/>
      <c r="AP57" s="3"/>
      <c r="AQ57" s="3"/>
      <c r="AR57" s="3"/>
    </row>
    <row r="58" spans="15:44">
      <c r="O58" s="16"/>
      <c r="V58" s="16"/>
      <c r="X58" s="16"/>
      <c r="Y58" s="16"/>
      <c r="AA58" s="16"/>
      <c r="AB58" s="16"/>
      <c r="AC58" s="16"/>
      <c r="AD58" s="3"/>
      <c r="AE58" s="3"/>
      <c r="AF58" s="3"/>
      <c r="AG58" s="16"/>
      <c r="AH58" s="16"/>
      <c r="AI58" s="3"/>
      <c r="AJ58" s="3"/>
      <c r="AK58" s="56"/>
      <c r="AL58" s="23"/>
      <c r="AM58" s="3"/>
      <c r="AN58" s="3"/>
      <c r="AO58" s="3"/>
      <c r="AP58" s="3"/>
      <c r="AQ58" s="3"/>
      <c r="AR58" s="3"/>
    </row>
    <row r="59" spans="15:44">
      <c r="O59" s="16"/>
      <c r="V59" s="16"/>
      <c r="X59" s="16"/>
      <c r="Y59" s="16"/>
      <c r="AA59" s="16"/>
      <c r="AB59" s="16"/>
      <c r="AC59" s="16"/>
      <c r="AD59" s="3"/>
      <c r="AE59" s="3"/>
      <c r="AF59" s="3"/>
      <c r="AG59" s="16"/>
      <c r="AH59" s="16"/>
      <c r="AI59" s="3"/>
      <c r="AJ59" s="3"/>
      <c r="AK59" s="56"/>
      <c r="AL59" s="23"/>
      <c r="AM59" s="3"/>
      <c r="AN59" s="3"/>
      <c r="AO59" s="3"/>
      <c r="AP59" s="3"/>
      <c r="AQ59" s="3"/>
      <c r="AR59" s="3"/>
    </row>
    <row r="60" spans="15:44">
      <c r="O60" s="16"/>
      <c r="V60" s="16"/>
      <c r="X60" s="16"/>
      <c r="Y60" s="16"/>
      <c r="AA60" s="16"/>
      <c r="AB60" s="16"/>
      <c r="AC60" s="16"/>
      <c r="AD60" s="3"/>
      <c r="AE60" s="3"/>
      <c r="AF60" s="3"/>
      <c r="AG60" s="16"/>
      <c r="AH60" s="16"/>
      <c r="AI60" s="3"/>
      <c r="AJ60" s="3"/>
      <c r="AK60" s="56"/>
      <c r="AL60" s="23"/>
      <c r="AM60" s="3"/>
      <c r="AN60" s="3"/>
      <c r="AO60" s="3"/>
      <c r="AP60" s="3"/>
      <c r="AQ60" s="3"/>
      <c r="AR60" s="3"/>
    </row>
    <row r="61" spans="15:44">
      <c r="O61" s="16"/>
      <c r="V61" s="16"/>
      <c r="X61" s="16"/>
      <c r="Y61" s="16"/>
      <c r="AA61" s="16"/>
      <c r="AB61" s="16"/>
      <c r="AC61" s="16"/>
      <c r="AD61" s="3"/>
      <c r="AE61" s="3"/>
      <c r="AF61" s="3"/>
      <c r="AG61" s="16"/>
      <c r="AH61" s="16"/>
      <c r="AI61" s="3"/>
      <c r="AJ61" s="3"/>
      <c r="AK61" s="56"/>
      <c r="AL61" s="23"/>
      <c r="AM61" s="3"/>
      <c r="AN61" s="3"/>
      <c r="AO61" s="3"/>
      <c r="AP61" s="3"/>
      <c r="AQ61" s="3"/>
      <c r="AR61" s="3"/>
    </row>
    <row r="62" spans="15:44">
      <c r="O62" s="16"/>
      <c r="V62" s="16"/>
      <c r="X62" s="16"/>
      <c r="Y62" s="16"/>
      <c r="AA62" s="16"/>
      <c r="AB62" s="16"/>
      <c r="AC62" s="16"/>
      <c r="AD62" s="3"/>
      <c r="AE62" s="3"/>
      <c r="AF62" s="3"/>
      <c r="AG62" s="16"/>
      <c r="AH62" s="16"/>
      <c r="AI62" s="3"/>
      <c r="AJ62" s="3"/>
      <c r="AK62" s="56"/>
      <c r="AL62" s="23"/>
      <c r="AM62" s="3"/>
      <c r="AN62" s="3"/>
      <c r="AO62" s="3"/>
      <c r="AP62" s="3"/>
      <c r="AQ62" s="3"/>
      <c r="AR62" s="3"/>
    </row>
    <row r="63" spans="15:44">
      <c r="O63" s="16"/>
      <c r="V63" s="16"/>
      <c r="X63" s="16"/>
      <c r="Y63" s="16"/>
      <c r="AA63" s="16"/>
      <c r="AB63" s="16"/>
      <c r="AC63" s="16"/>
      <c r="AD63" s="3"/>
      <c r="AE63" s="3"/>
      <c r="AF63" s="3"/>
      <c r="AG63" s="16"/>
      <c r="AH63" s="16"/>
      <c r="AI63" s="3"/>
      <c r="AJ63" s="3"/>
      <c r="AK63" s="56"/>
      <c r="AL63" s="23"/>
      <c r="AM63" s="3"/>
      <c r="AN63" s="3"/>
      <c r="AO63" s="3"/>
      <c r="AP63" s="3"/>
      <c r="AQ63" s="3"/>
      <c r="AR63" s="3"/>
    </row>
    <row r="64" spans="15:44">
      <c r="O64" s="16"/>
      <c r="V64" s="16"/>
      <c r="X64" s="16"/>
      <c r="Y64" s="16"/>
      <c r="AA64" s="16"/>
      <c r="AB64" s="16"/>
      <c r="AC64" s="16"/>
      <c r="AD64" s="3"/>
      <c r="AE64" s="3"/>
      <c r="AF64" s="3"/>
      <c r="AG64" s="16"/>
      <c r="AH64" s="16"/>
      <c r="AI64" s="3"/>
      <c r="AJ64" s="3"/>
      <c r="AK64" s="56"/>
      <c r="AL64" s="23"/>
      <c r="AM64" s="3"/>
      <c r="AN64" s="3"/>
      <c r="AO64" s="3"/>
      <c r="AP64" s="3"/>
      <c r="AQ64" s="3"/>
      <c r="AR64" s="3"/>
    </row>
    <row r="65" spans="15:44">
      <c r="O65" s="16"/>
      <c r="V65" s="16"/>
      <c r="X65" s="16"/>
      <c r="Y65" s="16"/>
      <c r="AA65" s="16"/>
      <c r="AB65" s="16"/>
      <c r="AC65" s="16"/>
      <c r="AD65" s="3"/>
      <c r="AE65" s="3"/>
      <c r="AF65" s="3"/>
      <c r="AG65" s="16"/>
      <c r="AH65" s="16"/>
      <c r="AI65" s="3"/>
      <c r="AJ65" s="3"/>
      <c r="AK65" s="56"/>
      <c r="AL65" s="23"/>
      <c r="AM65" s="3"/>
      <c r="AN65" s="3"/>
      <c r="AO65" s="3"/>
      <c r="AP65" s="3"/>
      <c r="AQ65" s="3"/>
      <c r="AR65" s="3"/>
    </row>
    <row r="66" spans="15:44">
      <c r="O66" s="16"/>
      <c r="V66" s="16"/>
      <c r="X66" s="16"/>
      <c r="Y66" s="16"/>
      <c r="AA66" s="16"/>
      <c r="AB66" s="16"/>
      <c r="AC66" s="16"/>
      <c r="AD66" s="3"/>
      <c r="AE66" s="3"/>
      <c r="AF66" s="3"/>
      <c r="AG66" s="16"/>
      <c r="AH66" s="16"/>
      <c r="AI66" s="3"/>
      <c r="AJ66" s="3"/>
      <c r="AK66" s="56"/>
      <c r="AL66" s="23"/>
      <c r="AM66" s="3"/>
      <c r="AN66" s="3"/>
      <c r="AO66" s="3"/>
      <c r="AP66" s="3"/>
      <c r="AQ66" s="3"/>
      <c r="AR66" s="3"/>
    </row>
    <row r="67" spans="15:44">
      <c r="O67" s="16"/>
      <c r="V67" s="16"/>
      <c r="X67" s="16"/>
      <c r="Y67" s="16"/>
      <c r="AA67" s="16"/>
      <c r="AB67" s="16"/>
      <c r="AC67" s="16"/>
      <c r="AD67" s="3"/>
      <c r="AE67" s="3"/>
      <c r="AF67" s="3"/>
      <c r="AG67" s="16"/>
      <c r="AH67" s="16"/>
      <c r="AI67" s="3"/>
      <c r="AJ67" s="3"/>
      <c r="AK67" s="56"/>
      <c r="AL67" s="23"/>
      <c r="AM67" s="3"/>
      <c r="AN67" s="3"/>
      <c r="AO67" s="3"/>
      <c r="AP67" s="3"/>
      <c r="AQ67" s="3"/>
      <c r="AR67" s="3"/>
    </row>
    <row r="68" spans="15:44">
      <c r="O68" s="16"/>
      <c r="V68" s="16"/>
      <c r="X68" s="16"/>
      <c r="Y68" s="16"/>
      <c r="AA68" s="16"/>
      <c r="AB68" s="16"/>
      <c r="AC68" s="16"/>
      <c r="AD68" s="3"/>
      <c r="AE68" s="3"/>
      <c r="AF68" s="3"/>
      <c r="AG68" s="16"/>
      <c r="AH68" s="16"/>
      <c r="AI68" s="3"/>
      <c r="AJ68" s="3"/>
      <c r="AK68" s="56"/>
      <c r="AL68" s="23"/>
      <c r="AM68" s="3"/>
      <c r="AN68" s="3"/>
      <c r="AO68" s="3"/>
      <c r="AP68" s="3"/>
      <c r="AQ68" s="3"/>
      <c r="AR68" s="3"/>
    </row>
    <row r="69" spans="15:44">
      <c r="O69" s="16"/>
      <c r="V69" s="16"/>
      <c r="X69" s="16"/>
      <c r="Y69" s="16"/>
      <c r="AA69" s="16"/>
      <c r="AB69" s="16"/>
      <c r="AC69" s="16"/>
      <c r="AD69" s="3"/>
      <c r="AE69" s="3"/>
      <c r="AF69" s="3"/>
      <c r="AG69" s="16"/>
      <c r="AH69" s="16"/>
      <c r="AI69" s="3"/>
      <c r="AJ69" s="3"/>
      <c r="AK69" s="56"/>
      <c r="AL69" s="23"/>
      <c r="AM69" s="3"/>
      <c r="AN69" s="3"/>
      <c r="AO69" s="3"/>
      <c r="AP69" s="3"/>
      <c r="AQ69" s="3"/>
      <c r="AR69" s="3"/>
    </row>
    <row r="70" spans="15:44">
      <c r="O70" s="16"/>
      <c r="V70" s="16"/>
      <c r="X70" s="16"/>
      <c r="Y70" s="16"/>
      <c r="AA70" s="16"/>
      <c r="AB70" s="16"/>
      <c r="AC70" s="16"/>
      <c r="AD70" s="3"/>
      <c r="AE70" s="3"/>
      <c r="AF70" s="3"/>
      <c r="AG70" s="16"/>
      <c r="AH70" s="16"/>
      <c r="AI70" s="3"/>
      <c r="AJ70" s="3"/>
      <c r="AK70" s="56"/>
      <c r="AL70" s="23"/>
      <c r="AM70" s="3"/>
      <c r="AN70" s="3"/>
      <c r="AO70" s="3"/>
      <c r="AP70" s="3"/>
      <c r="AQ70" s="3"/>
      <c r="AR70" s="3"/>
    </row>
    <row r="71" spans="15:44">
      <c r="O71" s="16"/>
      <c r="V71" s="16"/>
      <c r="X71" s="16"/>
      <c r="Y71" s="16"/>
      <c r="AA71" s="16"/>
      <c r="AB71" s="16"/>
      <c r="AC71" s="16"/>
      <c r="AD71" s="3"/>
      <c r="AE71" s="3"/>
      <c r="AF71" s="3"/>
      <c r="AG71" s="16"/>
      <c r="AH71" s="16"/>
      <c r="AI71" s="3"/>
      <c r="AJ71" s="3"/>
      <c r="AK71" s="56"/>
      <c r="AL71" s="23"/>
      <c r="AM71" s="3"/>
      <c r="AN71" s="3"/>
      <c r="AO71" s="3"/>
      <c r="AP71" s="3"/>
      <c r="AQ71" s="3"/>
      <c r="AR71" s="3"/>
    </row>
    <row r="72" spans="15:44">
      <c r="O72" s="16"/>
      <c r="V72" s="16"/>
      <c r="X72" s="16"/>
      <c r="Y72" s="16"/>
      <c r="AA72" s="16"/>
      <c r="AB72" s="16"/>
      <c r="AC72" s="16"/>
      <c r="AD72" s="3"/>
      <c r="AE72" s="3"/>
      <c r="AF72" s="3"/>
      <c r="AG72" s="16"/>
      <c r="AH72" s="16"/>
      <c r="AI72" s="3"/>
      <c r="AJ72" s="3"/>
      <c r="AK72" s="56"/>
      <c r="AL72" s="23"/>
      <c r="AM72" s="3"/>
      <c r="AN72" s="3"/>
      <c r="AO72" s="3"/>
      <c r="AP72" s="3"/>
      <c r="AQ72" s="3"/>
      <c r="AR72" s="3"/>
    </row>
    <row r="73" spans="15:44">
      <c r="O73" s="16"/>
      <c r="V73" s="16"/>
      <c r="X73" s="16"/>
      <c r="Y73" s="16"/>
      <c r="AA73" s="16"/>
      <c r="AB73" s="16"/>
      <c r="AC73" s="16"/>
      <c r="AD73" s="3"/>
      <c r="AE73" s="3"/>
      <c r="AF73" s="3"/>
      <c r="AG73" s="16"/>
      <c r="AH73" s="16"/>
      <c r="AI73" s="3"/>
      <c r="AJ73" s="3"/>
      <c r="AK73" s="56"/>
      <c r="AL73" s="23"/>
      <c r="AM73" s="3"/>
      <c r="AN73" s="3"/>
      <c r="AO73" s="3"/>
      <c r="AP73" s="3"/>
      <c r="AQ73" s="3"/>
      <c r="AR73" s="3"/>
    </row>
    <row r="74" spans="15:44">
      <c r="O74" s="16"/>
      <c r="V74" s="16"/>
      <c r="X74" s="16"/>
      <c r="Y74" s="16"/>
      <c r="AA74" s="16"/>
      <c r="AB74" s="16"/>
      <c r="AC74" s="16"/>
      <c r="AD74" s="3"/>
      <c r="AE74" s="3"/>
      <c r="AF74" s="3"/>
      <c r="AG74" s="16"/>
      <c r="AH74" s="16"/>
      <c r="AI74" s="3"/>
      <c r="AJ74" s="3"/>
      <c r="AK74" s="56"/>
      <c r="AL74" s="23"/>
      <c r="AM74" s="3"/>
      <c r="AN74" s="3"/>
      <c r="AO74" s="3"/>
      <c r="AP74" s="3"/>
      <c r="AQ74" s="3"/>
      <c r="AR74" s="3"/>
    </row>
    <row r="75" spans="15:44">
      <c r="O75" s="16"/>
      <c r="V75" s="16"/>
      <c r="X75" s="16"/>
      <c r="Y75" s="16"/>
      <c r="AA75" s="16"/>
      <c r="AB75" s="16"/>
      <c r="AC75" s="16"/>
      <c r="AD75" s="3"/>
      <c r="AE75" s="3"/>
      <c r="AF75" s="3"/>
      <c r="AG75" s="16"/>
      <c r="AH75" s="16"/>
      <c r="AI75" s="3"/>
      <c r="AJ75" s="3"/>
      <c r="AK75" s="56"/>
      <c r="AL75" s="23"/>
      <c r="AM75" s="3"/>
      <c r="AN75" s="3"/>
      <c r="AO75" s="3"/>
      <c r="AP75" s="3"/>
      <c r="AQ75" s="3"/>
      <c r="AR75" s="3"/>
    </row>
    <row r="76" spans="15:44">
      <c r="O76" s="16"/>
      <c r="V76" s="16"/>
      <c r="X76" s="16"/>
      <c r="Y76" s="16"/>
      <c r="AA76" s="16"/>
      <c r="AB76" s="16"/>
      <c r="AC76" s="16"/>
      <c r="AD76" s="3"/>
      <c r="AE76" s="3"/>
      <c r="AF76" s="3"/>
      <c r="AG76" s="16"/>
      <c r="AH76" s="16"/>
      <c r="AI76" s="3"/>
      <c r="AJ76" s="3"/>
      <c r="AK76" s="56"/>
      <c r="AL76" s="23"/>
      <c r="AM76" s="3"/>
      <c r="AN76" s="3"/>
      <c r="AO76" s="3"/>
      <c r="AP76" s="3"/>
      <c r="AQ76" s="3"/>
      <c r="AR76" s="3"/>
    </row>
    <row r="77" spans="15:44">
      <c r="O77" s="16"/>
      <c r="V77" s="16"/>
      <c r="X77" s="16"/>
      <c r="Y77" s="16"/>
      <c r="AA77" s="16"/>
      <c r="AB77" s="16"/>
      <c r="AC77" s="16"/>
      <c r="AD77" s="3"/>
      <c r="AE77" s="3"/>
      <c r="AF77" s="3"/>
      <c r="AG77" s="16"/>
      <c r="AH77" s="16"/>
      <c r="AI77" s="3"/>
      <c r="AJ77" s="3"/>
      <c r="AK77" s="56"/>
      <c r="AL77" s="23"/>
      <c r="AM77" s="3"/>
      <c r="AN77" s="3"/>
      <c r="AO77" s="3"/>
      <c r="AP77" s="3"/>
      <c r="AQ77" s="3"/>
      <c r="AR77" s="3"/>
    </row>
    <row r="78" spans="15:44">
      <c r="O78" s="16"/>
      <c r="V78" s="16"/>
      <c r="X78" s="16"/>
      <c r="Y78" s="16"/>
      <c r="AA78" s="16"/>
      <c r="AB78" s="16"/>
      <c r="AC78" s="16"/>
      <c r="AD78" s="3"/>
      <c r="AE78" s="3"/>
      <c r="AF78" s="3"/>
      <c r="AG78" s="16"/>
      <c r="AH78" s="16"/>
      <c r="AI78" s="3"/>
      <c r="AJ78" s="3"/>
      <c r="AK78" s="56"/>
      <c r="AL78" s="23"/>
      <c r="AM78" s="3"/>
      <c r="AN78" s="3"/>
      <c r="AO78" s="3"/>
      <c r="AP78" s="3"/>
      <c r="AQ78" s="3"/>
      <c r="AR78" s="3"/>
    </row>
    <row r="79" spans="15:44">
      <c r="O79" s="16"/>
      <c r="V79" s="16"/>
      <c r="X79" s="16"/>
      <c r="Y79" s="16"/>
      <c r="AA79" s="16"/>
      <c r="AB79" s="16"/>
      <c r="AC79" s="16"/>
      <c r="AD79" s="3"/>
      <c r="AE79" s="3"/>
      <c r="AF79" s="3"/>
      <c r="AG79" s="16"/>
      <c r="AH79" s="16"/>
      <c r="AI79" s="3"/>
      <c r="AJ79" s="3"/>
      <c r="AK79" s="56"/>
      <c r="AL79" s="23"/>
      <c r="AM79" s="3"/>
      <c r="AN79" s="3"/>
      <c r="AO79" s="3"/>
      <c r="AP79" s="3"/>
      <c r="AQ79" s="3"/>
      <c r="AR79" s="3"/>
    </row>
    <row r="80" spans="15:44">
      <c r="O80" s="16"/>
      <c r="V80" s="16"/>
      <c r="X80" s="16"/>
      <c r="Y80" s="16"/>
      <c r="AA80" s="16"/>
      <c r="AB80" s="16"/>
      <c r="AC80" s="16"/>
      <c r="AD80" s="3"/>
      <c r="AE80" s="3"/>
      <c r="AF80" s="3"/>
      <c r="AG80" s="16"/>
      <c r="AH80" s="16"/>
      <c r="AI80" s="3"/>
      <c r="AJ80" s="3"/>
      <c r="AK80" s="56"/>
      <c r="AL80" s="23"/>
      <c r="AM80" s="3"/>
      <c r="AN80" s="3"/>
      <c r="AO80" s="3"/>
      <c r="AP80" s="3"/>
      <c r="AQ80" s="3"/>
      <c r="AR80" s="3"/>
    </row>
    <row r="81" spans="15:46">
      <c r="O81" s="16"/>
      <c r="V81" s="16"/>
      <c r="X81" s="16"/>
      <c r="Y81" s="16"/>
      <c r="AA81" s="16"/>
      <c r="AB81" s="16"/>
      <c r="AC81" s="16"/>
      <c r="AD81" s="3"/>
      <c r="AE81" s="3"/>
      <c r="AF81" s="3"/>
      <c r="AG81" s="16"/>
      <c r="AH81" s="16"/>
      <c r="AI81" s="3"/>
      <c r="AJ81" s="3"/>
      <c r="AK81" s="56"/>
      <c r="AL81" s="23"/>
      <c r="AM81" s="3"/>
      <c r="AN81" s="3"/>
      <c r="AO81" s="3"/>
      <c r="AP81" s="3"/>
      <c r="AQ81" s="3"/>
      <c r="AR81" s="3"/>
      <c r="AT81" s="23"/>
    </row>
    <row r="82" spans="15:46">
      <c r="O82" s="16"/>
      <c r="V82" s="16"/>
      <c r="X82" s="16"/>
      <c r="Y82" s="16"/>
      <c r="AA82" s="16"/>
      <c r="AB82" s="16"/>
      <c r="AC82" s="16"/>
      <c r="AD82" s="3"/>
      <c r="AE82" s="3"/>
      <c r="AF82" s="3"/>
      <c r="AG82" s="16"/>
      <c r="AH82" s="16"/>
      <c r="AI82" s="3"/>
      <c r="AJ82" s="3"/>
      <c r="AK82" s="56"/>
      <c r="AL82" s="23"/>
      <c r="AM82" s="3"/>
      <c r="AN82" s="3"/>
      <c r="AO82" s="3"/>
      <c r="AP82" s="3"/>
      <c r="AQ82" s="3"/>
      <c r="AR82" s="3"/>
      <c r="AT82" s="23"/>
    </row>
    <row r="83" spans="15:46" ht="12.75" customHeight="1">
      <c r="O83" s="16"/>
      <c r="V83" s="16"/>
      <c r="X83" s="16"/>
      <c r="Y83" s="16"/>
      <c r="AA83" s="16"/>
      <c r="AB83" s="16"/>
      <c r="AC83" s="16"/>
      <c r="AD83" s="3"/>
      <c r="AE83" s="3"/>
      <c r="AF83" s="3"/>
      <c r="AG83" s="16"/>
      <c r="AH83" s="16"/>
      <c r="AI83" s="3"/>
      <c r="AJ83" s="3"/>
      <c r="AK83" s="56"/>
      <c r="AL83" s="23"/>
      <c r="AM83" s="3"/>
      <c r="AN83" s="3"/>
      <c r="AO83" s="3"/>
      <c r="AP83" s="3"/>
      <c r="AQ83" s="3"/>
      <c r="AR83" s="3"/>
      <c r="AT83" s="23"/>
    </row>
    <row r="84" spans="15:46">
      <c r="O84" s="16"/>
      <c r="V84" s="16"/>
      <c r="X84" s="16"/>
      <c r="Y84" s="16"/>
      <c r="AA84" s="16"/>
      <c r="AB84" s="16"/>
      <c r="AC84" s="16"/>
      <c r="AD84" s="3"/>
      <c r="AE84" s="3"/>
      <c r="AF84" s="3"/>
      <c r="AG84" s="16"/>
      <c r="AH84" s="16"/>
      <c r="AI84" s="3"/>
      <c r="AJ84" s="3"/>
      <c r="AK84" s="56"/>
      <c r="AL84" s="23"/>
      <c r="AM84" s="3"/>
      <c r="AN84" s="3"/>
      <c r="AO84" s="3"/>
      <c r="AP84" s="3"/>
      <c r="AQ84" s="3"/>
      <c r="AR84" s="3"/>
      <c r="AT84" s="23"/>
    </row>
    <row r="85" spans="15:46">
      <c r="O85" s="16"/>
      <c r="V85" s="16"/>
      <c r="X85" s="16"/>
      <c r="Y85" s="16"/>
      <c r="AA85" s="16"/>
      <c r="AB85" s="16"/>
      <c r="AC85" s="16"/>
      <c r="AD85" s="3"/>
      <c r="AE85" s="3"/>
      <c r="AF85" s="3"/>
      <c r="AG85" s="16"/>
      <c r="AH85" s="16"/>
      <c r="AI85" s="3"/>
      <c r="AJ85" s="3"/>
      <c r="AK85" s="56"/>
      <c r="AL85" s="23"/>
      <c r="AM85" s="3"/>
      <c r="AN85" s="3"/>
      <c r="AO85" s="3"/>
      <c r="AP85" s="3"/>
      <c r="AQ85" s="3"/>
      <c r="AR85" s="3"/>
      <c r="AT85" s="23"/>
    </row>
    <row r="86" spans="15:46">
      <c r="O86" s="16"/>
      <c r="V86" s="16"/>
      <c r="X86" s="16"/>
      <c r="Y86" s="16"/>
      <c r="AA86" s="16"/>
      <c r="AB86" s="16"/>
      <c r="AC86" s="16"/>
      <c r="AD86" s="3"/>
      <c r="AE86" s="3"/>
      <c r="AF86" s="3"/>
      <c r="AG86" s="16"/>
      <c r="AH86" s="16"/>
      <c r="AI86" s="3"/>
      <c r="AJ86" s="3"/>
      <c r="AK86" s="56"/>
      <c r="AL86" s="23"/>
      <c r="AM86" s="3"/>
      <c r="AN86" s="3"/>
      <c r="AO86" s="3"/>
      <c r="AP86" s="3"/>
      <c r="AQ86" s="3"/>
      <c r="AR86" s="3"/>
      <c r="AT86" s="23"/>
    </row>
    <row r="87" spans="15:46">
      <c r="O87" s="16"/>
      <c r="V87" s="16"/>
      <c r="X87" s="16"/>
      <c r="Y87" s="16"/>
      <c r="AA87" s="16"/>
      <c r="AB87" s="16"/>
      <c r="AC87" s="16"/>
      <c r="AD87" s="3"/>
      <c r="AE87" s="3"/>
      <c r="AF87" s="3"/>
      <c r="AG87" s="16"/>
      <c r="AH87" s="16"/>
      <c r="AI87" s="3"/>
      <c r="AJ87" s="3"/>
      <c r="AK87" s="56"/>
      <c r="AL87" s="23"/>
      <c r="AM87" s="3"/>
      <c r="AN87" s="3"/>
      <c r="AO87" s="3"/>
      <c r="AP87" s="3"/>
      <c r="AQ87" s="3"/>
      <c r="AR87" s="3"/>
      <c r="AT87" s="23"/>
    </row>
    <row r="88" spans="15:46">
      <c r="O88" s="16"/>
      <c r="V88" s="16"/>
      <c r="X88" s="16"/>
      <c r="Y88" s="16"/>
      <c r="AA88" s="16"/>
      <c r="AB88" s="16"/>
      <c r="AC88" s="16"/>
      <c r="AD88" s="3"/>
      <c r="AE88" s="3"/>
      <c r="AF88" s="3"/>
      <c r="AG88" s="16"/>
      <c r="AH88" s="16"/>
      <c r="AI88" s="3"/>
      <c r="AJ88" s="3"/>
      <c r="AK88" s="56"/>
      <c r="AL88" s="23"/>
      <c r="AM88" s="3"/>
      <c r="AN88" s="3"/>
      <c r="AO88" s="3"/>
      <c r="AP88" s="3"/>
      <c r="AQ88" s="3"/>
      <c r="AR88" s="3"/>
      <c r="AT88" s="23"/>
    </row>
    <row r="89" spans="15:46">
      <c r="O89" s="16"/>
      <c r="V89" s="16"/>
      <c r="X89" s="16"/>
      <c r="Y89" s="16"/>
      <c r="AA89" s="16"/>
      <c r="AB89" s="16"/>
      <c r="AC89" s="16"/>
      <c r="AD89" s="3"/>
      <c r="AE89" s="3"/>
      <c r="AF89" s="3"/>
      <c r="AG89" s="16"/>
      <c r="AH89" s="16"/>
      <c r="AI89" s="3"/>
      <c r="AJ89" s="3"/>
      <c r="AK89" s="56"/>
      <c r="AL89" s="23"/>
      <c r="AM89" s="3"/>
      <c r="AN89" s="3"/>
      <c r="AO89" s="3"/>
      <c r="AP89" s="3"/>
      <c r="AQ89" s="3"/>
      <c r="AR89" s="3"/>
      <c r="AT89" s="23"/>
    </row>
    <row r="90" spans="15:46">
      <c r="O90" s="16"/>
      <c r="V90" s="16"/>
      <c r="X90" s="16"/>
      <c r="Y90" s="16"/>
      <c r="AA90" s="16"/>
      <c r="AB90" s="16"/>
      <c r="AC90" s="16"/>
      <c r="AD90" s="3"/>
      <c r="AE90" s="3"/>
      <c r="AF90" s="3"/>
      <c r="AG90" s="16"/>
      <c r="AH90" s="16"/>
      <c r="AI90" s="3"/>
      <c r="AJ90" s="3"/>
      <c r="AK90" s="56"/>
      <c r="AL90" s="23"/>
      <c r="AM90" s="3"/>
      <c r="AN90" s="3"/>
      <c r="AO90" s="3"/>
      <c r="AP90" s="3"/>
      <c r="AQ90" s="3"/>
      <c r="AR90" s="3"/>
      <c r="AT90" s="23"/>
    </row>
    <row r="91" spans="15:46">
      <c r="O91" s="16"/>
      <c r="V91" s="16"/>
      <c r="X91" s="16"/>
      <c r="Y91" s="16"/>
      <c r="AA91" s="16"/>
      <c r="AB91" s="16"/>
      <c r="AC91" s="16"/>
      <c r="AD91" s="3"/>
      <c r="AE91" s="3"/>
      <c r="AF91" s="3"/>
      <c r="AG91" s="16"/>
      <c r="AH91" s="16"/>
      <c r="AI91" s="3"/>
      <c r="AJ91" s="3"/>
      <c r="AK91" s="56"/>
      <c r="AL91" s="23"/>
      <c r="AM91" s="3"/>
      <c r="AN91" s="3"/>
      <c r="AO91" s="3"/>
      <c r="AP91" s="3"/>
      <c r="AQ91" s="3"/>
      <c r="AR91" s="3"/>
      <c r="AT91" s="23"/>
    </row>
    <row r="92" spans="15:46">
      <c r="O92" s="16"/>
      <c r="V92" s="16"/>
      <c r="X92" s="16"/>
      <c r="Y92" s="16"/>
      <c r="AA92" s="16"/>
      <c r="AB92" s="16"/>
      <c r="AC92" s="16"/>
      <c r="AD92" s="3"/>
      <c r="AE92" s="3"/>
      <c r="AF92" s="3"/>
      <c r="AG92" s="16"/>
      <c r="AH92" s="16"/>
      <c r="AI92" s="3"/>
      <c r="AJ92" s="3"/>
      <c r="AK92" s="56"/>
      <c r="AL92" s="23"/>
      <c r="AM92" s="3"/>
      <c r="AN92" s="3"/>
      <c r="AO92" s="3"/>
      <c r="AP92" s="3"/>
      <c r="AQ92" s="3"/>
      <c r="AR92" s="3"/>
      <c r="AT92" s="23"/>
    </row>
    <row r="93" spans="15:46">
      <c r="O93" s="16"/>
      <c r="V93" s="16"/>
      <c r="X93" s="16"/>
      <c r="Y93" s="16"/>
      <c r="AA93" s="16"/>
      <c r="AB93" s="16"/>
      <c r="AC93" s="16"/>
      <c r="AD93" s="3"/>
      <c r="AE93" s="3"/>
      <c r="AF93" s="3"/>
      <c r="AG93" s="16"/>
      <c r="AH93" s="16"/>
      <c r="AI93" s="3"/>
      <c r="AJ93" s="3"/>
      <c r="AK93" s="56"/>
      <c r="AL93" s="23"/>
      <c r="AM93" s="3"/>
      <c r="AN93" s="3"/>
      <c r="AO93" s="3"/>
      <c r="AP93" s="3"/>
      <c r="AQ93" s="3"/>
      <c r="AR93" s="3"/>
      <c r="AT93" s="23"/>
    </row>
    <row r="94" spans="15:46">
      <c r="O94" s="16"/>
      <c r="V94" s="16"/>
      <c r="X94" s="16"/>
      <c r="Y94" s="16"/>
      <c r="AA94" s="16"/>
      <c r="AB94" s="16"/>
      <c r="AC94" s="16"/>
      <c r="AD94" s="3"/>
      <c r="AE94" s="3"/>
      <c r="AF94" s="3"/>
      <c r="AG94" s="16"/>
      <c r="AH94" s="16"/>
      <c r="AI94" s="3"/>
      <c r="AJ94" s="3"/>
      <c r="AK94" s="56"/>
      <c r="AL94" s="23"/>
      <c r="AM94" s="3"/>
      <c r="AN94" s="3"/>
      <c r="AO94" s="3"/>
      <c r="AP94" s="3"/>
      <c r="AQ94" s="3"/>
      <c r="AR94" s="3"/>
      <c r="AT94" s="23"/>
    </row>
    <row r="95" spans="15:46">
      <c r="O95" s="16"/>
      <c r="V95" s="16"/>
      <c r="X95" s="16"/>
      <c r="Y95" s="16"/>
      <c r="AA95" s="16"/>
      <c r="AB95" s="16"/>
      <c r="AC95" s="16"/>
      <c r="AD95" s="3"/>
      <c r="AE95" s="3"/>
      <c r="AF95" s="3"/>
      <c r="AG95" s="16"/>
      <c r="AH95" s="16"/>
      <c r="AI95" s="3"/>
      <c r="AJ95" s="3"/>
      <c r="AK95" s="56"/>
      <c r="AL95" s="23"/>
      <c r="AM95" s="3"/>
      <c r="AN95" s="3"/>
      <c r="AO95" s="3"/>
      <c r="AP95" s="3"/>
      <c r="AQ95" s="3"/>
      <c r="AR95" s="3"/>
      <c r="AT95" s="23"/>
    </row>
    <row r="96" spans="15:46">
      <c r="O96" s="16"/>
      <c r="V96" s="16"/>
      <c r="X96" s="16"/>
      <c r="Y96" s="16"/>
      <c r="AA96" s="16"/>
      <c r="AB96" s="16"/>
      <c r="AC96" s="16"/>
      <c r="AD96" s="3"/>
      <c r="AE96" s="3"/>
      <c r="AF96" s="3"/>
      <c r="AG96" s="16"/>
      <c r="AH96" s="16"/>
      <c r="AI96" s="3"/>
      <c r="AJ96" s="3"/>
      <c r="AK96" s="56"/>
      <c r="AL96" s="23"/>
      <c r="AM96" s="3"/>
      <c r="AN96" s="3"/>
      <c r="AO96" s="3"/>
      <c r="AP96" s="3"/>
      <c r="AQ96" s="3"/>
      <c r="AR96" s="3"/>
      <c r="AT96" s="23"/>
    </row>
    <row r="97" spans="15:46">
      <c r="O97" s="16"/>
      <c r="V97" s="16"/>
      <c r="X97" s="16"/>
      <c r="Y97" s="16"/>
      <c r="AA97" s="16"/>
      <c r="AB97" s="16"/>
      <c r="AC97" s="16"/>
      <c r="AD97" s="3"/>
      <c r="AE97" s="3"/>
      <c r="AF97" s="3"/>
      <c r="AG97" s="16"/>
      <c r="AH97" s="16"/>
      <c r="AI97" s="3"/>
      <c r="AJ97" s="3"/>
      <c r="AK97" s="56"/>
      <c r="AL97" s="23"/>
      <c r="AM97" s="3"/>
      <c r="AN97" s="3"/>
      <c r="AO97" s="3"/>
      <c r="AP97" s="3"/>
      <c r="AQ97" s="3"/>
      <c r="AR97" s="3"/>
      <c r="AT97" s="23"/>
    </row>
    <row r="98" spans="15:46">
      <c r="O98" s="16"/>
      <c r="V98" s="16"/>
      <c r="X98" s="16"/>
      <c r="Y98" s="16"/>
      <c r="AA98" s="16"/>
      <c r="AB98" s="16"/>
      <c r="AC98" s="16"/>
      <c r="AD98" s="3"/>
      <c r="AE98" s="3"/>
      <c r="AF98" s="3"/>
      <c r="AG98" s="16"/>
      <c r="AH98" s="16"/>
      <c r="AI98" s="3"/>
      <c r="AJ98" s="3"/>
      <c r="AK98" s="56"/>
      <c r="AL98" s="23"/>
      <c r="AM98" s="3"/>
      <c r="AN98" s="3"/>
      <c r="AO98" s="3"/>
      <c r="AP98" s="3"/>
      <c r="AQ98" s="3"/>
      <c r="AR98" s="3"/>
      <c r="AT98" s="23"/>
    </row>
    <row r="99" spans="15:46">
      <c r="O99" s="16"/>
      <c r="V99" s="16"/>
      <c r="X99" s="16"/>
      <c r="Y99" s="16"/>
      <c r="AA99" s="16"/>
      <c r="AB99" s="16"/>
      <c r="AC99" s="16"/>
      <c r="AD99" s="3"/>
      <c r="AE99" s="3"/>
      <c r="AF99" s="3"/>
      <c r="AG99" s="16"/>
      <c r="AH99" s="16"/>
      <c r="AI99" s="3"/>
      <c r="AJ99" s="3"/>
      <c r="AK99" s="56"/>
      <c r="AL99" s="23"/>
      <c r="AM99" s="3"/>
      <c r="AN99" s="3"/>
      <c r="AO99" s="3"/>
      <c r="AP99" s="3"/>
      <c r="AQ99" s="3"/>
      <c r="AR99" s="3"/>
      <c r="AT99" s="23"/>
    </row>
    <row r="100" spans="15:46">
      <c r="O100" s="16"/>
      <c r="V100" s="16"/>
      <c r="X100" s="16"/>
      <c r="Y100" s="16"/>
      <c r="AA100" s="16"/>
      <c r="AB100" s="16"/>
      <c r="AC100" s="16"/>
      <c r="AD100" s="3"/>
      <c r="AE100" s="3"/>
      <c r="AF100" s="3"/>
      <c r="AG100" s="16"/>
      <c r="AH100" s="16"/>
      <c r="AI100" s="3"/>
      <c r="AJ100" s="3"/>
      <c r="AK100" s="56"/>
      <c r="AL100" s="23"/>
      <c r="AM100" s="3"/>
      <c r="AN100" s="3"/>
      <c r="AO100" s="3"/>
      <c r="AP100" s="3"/>
      <c r="AQ100" s="3"/>
      <c r="AR100" s="3"/>
      <c r="AT100" s="23"/>
    </row>
    <row r="101" spans="15:46">
      <c r="O101" s="16"/>
      <c r="V101" s="16"/>
      <c r="X101" s="16"/>
      <c r="Y101" s="16"/>
      <c r="AA101" s="16"/>
      <c r="AB101" s="16"/>
      <c r="AC101" s="16"/>
      <c r="AD101" s="3"/>
      <c r="AE101" s="3"/>
      <c r="AF101" s="3"/>
      <c r="AG101" s="16"/>
      <c r="AH101" s="16"/>
      <c r="AI101" s="3"/>
      <c r="AJ101" s="3"/>
      <c r="AK101" s="56"/>
      <c r="AL101" s="23"/>
      <c r="AM101" s="3"/>
      <c r="AN101" s="3"/>
      <c r="AO101" s="3"/>
      <c r="AP101" s="3"/>
      <c r="AQ101" s="3"/>
      <c r="AR101" s="3"/>
      <c r="AT101" s="23"/>
    </row>
    <row r="102" spans="15:46">
      <c r="O102" s="16"/>
      <c r="V102" s="16"/>
      <c r="X102" s="16"/>
      <c r="Y102" s="16"/>
      <c r="AA102" s="16"/>
      <c r="AB102" s="16"/>
      <c r="AC102" s="16"/>
      <c r="AD102" s="3"/>
      <c r="AE102" s="3"/>
      <c r="AF102" s="3"/>
      <c r="AG102" s="16"/>
      <c r="AH102" s="16"/>
      <c r="AI102" s="3"/>
      <c r="AJ102" s="3"/>
      <c r="AK102" s="56"/>
      <c r="AL102" s="23"/>
      <c r="AM102" s="3"/>
      <c r="AN102" s="3"/>
      <c r="AO102" s="3"/>
      <c r="AP102" s="3"/>
      <c r="AQ102" s="3"/>
      <c r="AR102" s="3"/>
      <c r="AT102" s="23"/>
    </row>
    <row r="103" spans="15:46">
      <c r="O103" s="16"/>
      <c r="V103" s="16"/>
      <c r="X103" s="16"/>
      <c r="Y103" s="16"/>
      <c r="AA103" s="16"/>
      <c r="AB103" s="16"/>
      <c r="AC103" s="16"/>
      <c r="AD103" s="3"/>
      <c r="AE103" s="3"/>
      <c r="AF103" s="3"/>
      <c r="AG103" s="16"/>
      <c r="AH103" s="16"/>
      <c r="AI103" s="3"/>
      <c r="AJ103" s="3"/>
      <c r="AK103" s="56"/>
      <c r="AL103" s="23"/>
      <c r="AM103" s="3"/>
      <c r="AN103" s="3"/>
      <c r="AO103" s="3"/>
      <c r="AP103" s="3"/>
      <c r="AQ103" s="3"/>
      <c r="AR103" s="3"/>
      <c r="AT103" s="23"/>
    </row>
    <row r="104" spans="15:46">
      <c r="O104" s="16"/>
      <c r="V104" s="16"/>
      <c r="X104" s="16"/>
      <c r="Y104" s="16"/>
      <c r="AA104" s="16"/>
      <c r="AB104" s="16"/>
      <c r="AC104" s="16"/>
      <c r="AD104" s="3"/>
      <c r="AE104" s="3"/>
      <c r="AF104" s="3"/>
      <c r="AG104" s="16"/>
      <c r="AH104" s="16"/>
      <c r="AI104" s="3"/>
      <c r="AJ104" s="3"/>
      <c r="AK104" s="56"/>
      <c r="AL104" s="23"/>
      <c r="AM104" s="3"/>
      <c r="AN104" s="3"/>
      <c r="AO104" s="3"/>
      <c r="AP104" s="3"/>
      <c r="AQ104" s="3"/>
      <c r="AR104" s="3"/>
      <c r="AT104" s="23"/>
    </row>
    <row r="105" spans="15:46">
      <c r="O105" s="16"/>
      <c r="V105" s="16"/>
      <c r="X105" s="16"/>
      <c r="Y105" s="16"/>
      <c r="AA105" s="16"/>
      <c r="AB105" s="16"/>
      <c r="AC105" s="16"/>
      <c r="AD105" s="3"/>
      <c r="AE105" s="3"/>
      <c r="AF105" s="3"/>
      <c r="AG105" s="16"/>
      <c r="AH105" s="16"/>
      <c r="AI105" s="3"/>
      <c r="AJ105" s="3"/>
      <c r="AK105" s="56"/>
      <c r="AL105" s="23"/>
      <c r="AM105" s="3"/>
      <c r="AN105" s="3"/>
      <c r="AO105" s="3"/>
      <c r="AP105" s="3"/>
      <c r="AQ105" s="3"/>
      <c r="AR105" s="3"/>
      <c r="AT105" s="23"/>
    </row>
    <row r="106" spans="15:46">
      <c r="O106" s="16"/>
      <c r="V106" s="16"/>
      <c r="X106" s="16"/>
      <c r="Y106" s="16"/>
      <c r="AA106" s="16"/>
      <c r="AB106" s="16"/>
      <c r="AC106" s="16"/>
      <c r="AD106" s="3"/>
      <c r="AE106" s="3"/>
      <c r="AF106" s="3"/>
      <c r="AG106" s="16"/>
      <c r="AH106" s="16"/>
      <c r="AI106" s="3"/>
      <c r="AJ106" s="3"/>
      <c r="AK106" s="56"/>
      <c r="AL106" s="23"/>
      <c r="AM106" s="3"/>
      <c r="AN106" s="3"/>
      <c r="AO106" s="3"/>
      <c r="AP106" s="3"/>
      <c r="AQ106" s="3"/>
      <c r="AR106" s="3"/>
      <c r="AT106" s="23"/>
    </row>
    <row r="107" spans="15:46">
      <c r="O107" s="16"/>
      <c r="V107" s="16"/>
      <c r="X107" s="16"/>
      <c r="Y107" s="16"/>
      <c r="AA107" s="16"/>
      <c r="AB107" s="16"/>
      <c r="AC107" s="16"/>
      <c r="AD107" s="3"/>
      <c r="AE107" s="3"/>
      <c r="AF107" s="3"/>
      <c r="AG107" s="16"/>
      <c r="AH107" s="16"/>
      <c r="AI107" s="3"/>
      <c r="AJ107" s="3"/>
      <c r="AK107" s="56"/>
      <c r="AL107" s="23"/>
      <c r="AM107" s="3"/>
      <c r="AN107" s="3"/>
      <c r="AO107" s="3"/>
      <c r="AP107" s="3"/>
      <c r="AQ107" s="3"/>
      <c r="AR107" s="3"/>
      <c r="AT107" s="23"/>
    </row>
    <row r="108" spans="15:46">
      <c r="O108" s="16"/>
      <c r="V108" s="16"/>
      <c r="X108" s="16"/>
      <c r="Y108" s="16"/>
      <c r="AA108" s="16"/>
      <c r="AB108" s="16"/>
      <c r="AC108" s="16"/>
      <c r="AD108" s="3"/>
      <c r="AE108" s="3"/>
      <c r="AF108" s="3"/>
      <c r="AG108" s="16"/>
      <c r="AH108" s="16"/>
      <c r="AI108" s="3"/>
      <c r="AJ108" s="3"/>
      <c r="AK108" s="56"/>
      <c r="AL108" s="23"/>
      <c r="AM108" s="3"/>
      <c r="AN108" s="3"/>
      <c r="AO108" s="3"/>
      <c r="AP108" s="3"/>
      <c r="AQ108" s="3"/>
      <c r="AR108" s="3"/>
      <c r="AT108" s="23"/>
    </row>
    <row r="109" spans="15:46">
      <c r="O109" s="16"/>
      <c r="V109" s="16"/>
      <c r="X109" s="16"/>
      <c r="Y109" s="16"/>
      <c r="AA109" s="16"/>
      <c r="AB109" s="16"/>
      <c r="AC109" s="16"/>
      <c r="AD109" s="3"/>
      <c r="AE109" s="3"/>
      <c r="AF109" s="3"/>
      <c r="AG109" s="16"/>
      <c r="AH109" s="16"/>
      <c r="AI109" s="3"/>
      <c r="AJ109" s="3"/>
      <c r="AK109" s="56"/>
      <c r="AL109" s="23"/>
      <c r="AM109" s="3"/>
      <c r="AN109" s="3"/>
      <c r="AO109" s="3"/>
      <c r="AP109" s="3"/>
      <c r="AQ109" s="3"/>
      <c r="AR109" s="3"/>
      <c r="AT109" s="23"/>
    </row>
    <row r="110" spans="15:46">
      <c r="O110" s="16"/>
      <c r="V110" s="16"/>
      <c r="X110" s="16"/>
      <c r="Y110" s="16"/>
      <c r="AA110" s="16"/>
      <c r="AB110" s="16"/>
      <c r="AC110" s="16"/>
      <c r="AD110" s="3"/>
      <c r="AE110" s="3"/>
      <c r="AF110" s="3"/>
      <c r="AG110" s="16"/>
      <c r="AH110" s="16"/>
      <c r="AI110" s="3"/>
      <c r="AJ110" s="3"/>
      <c r="AK110" s="56"/>
      <c r="AL110" s="23"/>
      <c r="AM110" s="3"/>
      <c r="AN110" s="3"/>
      <c r="AO110" s="3"/>
      <c r="AP110" s="3"/>
      <c r="AQ110" s="3"/>
      <c r="AR110" s="3"/>
      <c r="AT110" s="23"/>
    </row>
    <row r="111" spans="15:46">
      <c r="O111" s="16"/>
      <c r="V111" s="16"/>
      <c r="X111" s="16"/>
      <c r="Y111" s="16"/>
      <c r="AA111" s="16"/>
      <c r="AB111" s="16"/>
      <c r="AC111" s="16"/>
      <c r="AD111" s="3"/>
      <c r="AE111" s="3"/>
      <c r="AF111" s="3"/>
      <c r="AG111" s="16"/>
      <c r="AH111" s="16"/>
      <c r="AI111" s="3"/>
      <c r="AJ111" s="3"/>
      <c r="AK111" s="56"/>
      <c r="AL111" s="23"/>
      <c r="AM111" s="3"/>
      <c r="AN111" s="3"/>
      <c r="AO111" s="3"/>
      <c r="AP111" s="3"/>
      <c r="AQ111" s="3"/>
      <c r="AR111" s="3"/>
      <c r="AT111" s="23"/>
    </row>
    <row r="112" spans="15:46">
      <c r="O112" s="16"/>
      <c r="V112" s="16"/>
      <c r="X112" s="16"/>
      <c r="Y112" s="16"/>
      <c r="AA112" s="16"/>
      <c r="AB112" s="16"/>
      <c r="AC112" s="16"/>
      <c r="AD112" s="3"/>
      <c r="AE112" s="3"/>
      <c r="AF112" s="3"/>
      <c r="AG112" s="16"/>
      <c r="AH112" s="16"/>
      <c r="AI112" s="3"/>
      <c r="AJ112" s="3"/>
      <c r="AK112" s="56"/>
      <c r="AL112" s="23"/>
      <c r="AM112" s="3"/>
      <c r="AN112" s="3"/>
      <c r="AO112" s="3"/>
      <c r="AP112" s="3"/>
      <c r="AQ112" s="3"/>
      <c r="AR112" s="3"/>
      <c r="AT112" s="23"/>
    </row>
    <row r="113" spans="15:46">
      <c r="O113" s="16"/>
      <c r="V113" s="16"/>
      <c r="X113" s="16"/>
      <c r="Y113" s="16"/>
      <c r="AA113" s="16"/>
      <c r="AB113" s="16"/>
      <c r="AC113" s="16"/>
      <c r="AD113" s="3"/>
      <c r="AE113" s="3"/>
      <c r="AF113" s="3"/>
      <c r="AG113" s="16"/>
      <c r="AH113" s="16"/>
      <c r="AI113" s="3"/>
      <c r="AJ113" s="3"/>
      <c r="AK113" s="56"/>
      <c r="AL113" s="23"/>
      <c r="AM113" s="3"/>
      <c r="AN113" s="3"/>
      <c r="AO113" s="3"/>
      <c r="AP113" s="3"/>
      <c r="AQ113" s="3"/>
      <c r="AR113" s="3"/>
      <c r="AT113" s="23"/>
    </row>
    <row r="114" spans="15:46">
      <c r="O114" s="16"/>
      <c r="V114" s="16"/>
      <c r="X114" s="16"/>
      <c r="Y114" s="16"/>
      <c r="AA114" s="16"/>
      <c r="AB114" s="16"/>
      <c r="AC114" s="16"/>
      <c r="AD114" s="3"/>
      <c r="AE114" s="3"/>
      <c r="AF114" s="3"/>
      <c r="AG114" s="16"/>
      <c r="AH114" s="16"/>
      <c r="AI114" s="3"/>
      <c r="AJ114" s="3"/>
      <c r="AK114" s="56"/>
      <c r="AL114" s="23"/>
      <c r="AM114" s="3"/>
      <c r="AN114" s="3"/>
      <c r="AO114" s="3"/>
      <c r="AP114" s="3"/>
      <c r="AQ114" s="3"/>
      <c r="AR114" s="3"/>
      <c r="AT114" s="23"/>
    </row>
    <row r="115" spans="15:46">
      <c r="O115" s="16"/>
      <c r="V115" s="16"/>
      <c r="X115" s="16"/>
      <c r="Y115" s="16"/>
      <c r="AA115" s="16"/>
      <c r="AB115" s="16"/>
      <c r="AC115" s="16"/>
      <c r="AD115" s="3"/>
      <c r="AE115" s="3"/>
      <c r="AF115" s="3"/>
      <c r="AG115" s="16"/>
      <c r="AH115" s="16"/>
      <c r="AI115" s="3"/>
      <c r="AJ115" s="3"/>
      <c r="AK115" s="56"/>
      <c r="AL115" s="23"/>
      <c r="AM115" s="3"/>
      <c r="AN115" s="3"/>
      <c r="AO115" s="3"/>
      <c r="AP115" s="3"/>
      <c r="AQ115" s="3"/>
      <c r="AR115" s="3"/>
      <c r="AT115" s="23"/>
    </row>
    <row r="116" spans="15:46">
      <c r="O116" s="16"/>
      <c r="V116" s="16"/>
      <c r="X116" s="16"/>
      <c r="Y116" s="16"/>
      <c r="AA116" s="16"/>
      <c r="AB116" s="16"/>
      <c r="AC116" s="16"/>
      <c r="AD116" s="3"/>
      <c r="AE116" s="3"/>
      <c r="AF116" s="3"/>
      <c r="AG116" s="16"/>
      <c r="AH116" s="16"/>
      <c r="AI116" s="3"/>
      <c r="AJ116" s="3"/>
      <c r="AK116" s="56"/>
      <c r="AL116" s="23"/>
      <c r="AM116" s="3"/>
      <c r="AN116" s="3"/>
      <c r="AO116" s="3"/>
      <c r="AP116" s="3"/>
      <c r="AQ116" s="3"/>
      <c r="AR116" s="3"/>
      <c r="AT116" s="23"/>
    </row>
    <row r="117" spans="15:46">
      <c r="O117" s="16"/>
      <c r="V117" s="16"/>
      <c r="X117" s="16"/>
      <c r="Y117" s="16"/>
      <c r="AA117" s="16"/>
      <c r="AB117" s="16"/>
      <c r="AC117" s="16"/>
      <c r="AD117" s="3"/>
      <c r="AE117" s="3"/>
      <c r="AF117" s="3"/>
      <c r="AG117" s="16"/>
      <c r="AH117" s="16"/>
      <c r="AI117" s="3"/>
      <c r="AJ117" s="3"/>
      <c r="AK117" s="56"/>
      <c r="AL117" s="23"/>
      <c r="AM117" s="3"/>
      <c r="AN117" s="3"/>
      <c r="AO117" s="3"/>
      <c r="AP117" s="3"/>
      <c r="AQ117" s="3"/>
      <c r="AR117" s="3"/>
      <c r="AT117" s="23"/>
    </row>
    <row r="118" spans="15:46">
      <c r="O118" s="16"/>
      <c r="V118" s="16"/>
      <c r="X118" s="16"/>
      <c r="Y118" s="16"/>
      <c r="AA118" s="16"/>
      <c r="AB118" s="16"/>
      <c r="AC118" s="16"/>
      <c r="AD118" s="3"/>
      <c r="AE118" s="3"/>
      <c r="AF118" s="3"/>
      <c r="AG118" s="16"/>
      <c r="AH118" s="16"/>
      <c r="AI118" s="3"/>
      <c r="AJ118" s="3"/>
      <c r="AK118" s="56"/>
      <c r="AL118" s="23"/>
      <c r="AM118" s="3"/>
      <c r="AN118" s="3"/>
      <c r="AO118" s="3"/>
      <c r="AP118" s="3"/>
      <c r="AQ118" s="3"/>
      <c r="AR118" s="3"/>
      <c r="AT118" s="23"/>
    </row>
    <row r="119" spans="15:46">
      <c r="O119" s="16"/>
      <c r="V119" s="16"/>
      <c r="X119" s="16"/>
      <c r="Y119" s="16"/>
      <c r="AA119" s="16"/>
      <c r="AB119" s="16"/>
      <c r="AC119" s="16"/>
      <c r="AD119" s="3"/>
      <c r="AE119" s="3"/>
      <c r="AF119" s="3"/>
      <c r="AG119" s="16"/>
      <c r="AH119" s="16"/>
      <c r="AI119" s="3"/>
      <c r="AJ119" s="3"/>
      <c r="AK119" s="56"/>
      <c r="AL119" s="23"/>
      <c r="AM119" s="3"/>
      <c r="AN119" s="3"/>
      <c r="AO119" s="3"/>
      <c r="AP119" s="3"/>
      <c r="AQ119" s="3"/>
      <c r="AR119" s="3"/>
      <c r="AT119" s="23"/>
    </row>
    <row r="120" spans="15:46">
      <c r="O120" s="16"/>
      <c r="V120" s="16"/>
      <c r="X120" s="16"/>
      <c r="Y120" s="16"/>
      <c r="AA120" s="16"/>
      <c r="AB120" s="16"/>
      <c r="AC120" s="16"/>
      <c r="AD120" s="3"/>
      <c r="AE120" s="3"/>
      <c r="AF120" s="3"/>
      <c r="AG120" s="16"/>
      <c r="AH120" s="16"/>
      <c r="AI120" s="3"/>
      <c r="AJ120" s="3"/>
      <c r="AK120" s="56"/>
      <c r="AL120" s="23"/>
      <c r="AM120" s="3"/>
      <c r="AN120" s="3"/>
      <c r="AO120" s="3"/>
      <c r="AP120" s="3"/>
      <c r="AQ120" s="3"/>
      <c r="AR120" s="3"/>
      <c r="AT120" s="23"/>
    </row>
    <row r="121" spans="15:46">
      <c r="O121" s="16"/>
      <c r="V121" s="16"/>
      <c r="X121" s="16"/>
      <c r="Y121" s="16"/>
      <c r="AA121" s="16"/>
      <c r="AB121" s="16"/>
      <c r="AC121" s="16"/>
      <c r="AD121" s="3"/>
      <c r="AE121" s="3"/>
      <c r="AF121" s="3"/>
      <c r="AG121" s="16"/>
      <c r="AH121" s="16"/>
      <c r="AI121" s="3"/>
      <c r="AJ121" s="3"/>
      <c r="AK121" s="56"/>
      <c r="AL121" s="23"/>
      <c r="AM121" s="3"/>
      <c r="AN121" s="3"/>
      <c r="AO121" s="3"/>
      <c r="AP121" s="3"/>
      <c r="AQ121" s="3"/>
      <c r="AR121" s="3"/>
      <c r="AT121" s="23"/>
    </row>
    <row r="122" spans="15:46">
      <c r="O122" s="16"/>
      <c r="V122" s="16"/>
      <c r="X122" s="16"/>
      <c r="Y122" s="16"/>
      <c r="AA122" s="16"/>
      <c r="AB122" s="16"/>
      <c r="AC122" s="16"/>
      <c r="AD122" s="3"/>
      <c r="AE122" s="3"/>
      <c r="AF122" s="3"/>
      <c r="AG122" s="16"/>
      <c r="AH122" s="16"/>
      <c r="AI122" s="3"/>
      <c r="AJ122" s="3"/>
      <c r="AK122" s="56"/>
      <c r="AL122" s="23"/>
      <c r="AM122" s="3"/>
      <c r="AN122" s="3"/>
      <c r="AO122" s="3"/>
      <c r="AP122" s="3"/>
      <c r="AQ122" s="3"/>
      <c r="AR122" s="3"/>
      <c r="AT122" s="23"/>
    </row>
    <row r="123" spans="15:46">
      <c r="O123" s="16"/>
      <c r="V123" s="16"/>
      <c r="X123" s="16"/>
      <c r="Y123" s="16"/>
      <c r="AA123" s="16"/>
      <c r="AB123" s="16"/>
      <c r="AC123" s="16"/>
      <c r="AD123" s="3"/>
      <c r="AE123" s="3"/>
      <c r="AF123" s="3"/>
      <c r="AG123" s="16"/>
      <c r="AH123" s="16"/>
      <c r="AI123" s="3"/>
      <c r="AJ123" s="3"/>
      <c r="AK123" s="56"/>
      <c r="AL123" s="23"/>
      <c r="AM123" s="3"/>
      <c r="AN123" s="3"/>
      <c r="AO123" s="3"/>
      <c r="AP123" s="3"/>
      <c r="AQ123" s="3"/>
      <c r="AR123" s="3"/>
      <c r="AT123" s="23"/>
    </row>
    <row r="124" spans="15:46">
      <c r="O124" s="16"/>
      <c r="V124" s="16"/>
      <c r="X124" s="16"/>
      <c r="Y124" s="16"/>
      <c r="AA124" s="16"/>
      <c r="AB124" s="16"/>
      <c r="AC124" s="16"/>
      <c r="AD124" s="3"/>
      <c r="AE124" s="3"/>
      <c r="AF124" s="3"/>
      <c r="AG124" s="16"/>
      <c r="AH124" s="16"/>
      <c r="AI124" s="3"/>
      <c r="AJ124" s="3"/>
      <c r="AK124" s="56"/>
      <c r="AL124" s="23"/>
      <c r="AM124" s="3"/>
      <c r="AN124" s="3"/>
      <c r="AO124" s="3"/>
      <c r="AP124" s="3"/>
      <c r="AQ124" s="3"/>
      <c r="AR124" s="3"/>
      <c r="AT124" s="23"/>
    </row>
    <row r="125" spans="15:46">
      <c r="O125" s="16"/>
      <c r="V125" s="16"/>
      <c r="X125" s="16"/>
      <c r="Y125" s="16"/>
      <c r="AA125" s="16"/>
      <c r="AB125" s="16"/>
      <c r="AC125" s="16"/>
      <c r="AD125" s="3"/>
      <c r="AE125" s="3"/>
      <c r="AF125" s="3"/>
      <c r="AG125" s="16"/>
      <c r="AH125" s="16"/>
      <c r="AI125" s="3"/>
      <c r="AJ125" s="3"/>
      <c r="AK125" s="56"/>
      <c r="AL125" s="23"/>
      <c r="AM125" s="3"/>
      <c r="AN125" s="3"/>
      <c r="AO125" s="3"/>
      <c r="AP125" s="3"/>
      <c r="AQ125" s="3"/>
      <c r="AR125" s="3"/>
      <c r="AT125" s="23"/>
    </row>
    <row r="126" spans="15:46">
      <c r="O126" s="16"/>
      <c r="V126" s="16"/>
      <c r="X126" s="16"/>
      <c r="Y126" s="16"/>
      <c r="AA126" s="16"/>
      <c r="AB126" s="16"/>
      <c r="AC126" s="16"/>
      <c r="AD126" s="3"/>
      <c r="AE126" s="3"/>
      <c r="AF126" s="3"/>
      <c r="AG126" s="16"/>
      <c r="AH126" s="16"/>
      <c r="AI126" s="3"/>
      <c r="AJ126" s="3"/>
      <c r="AK126" s="56"/>
      <c r="AL126" s="23"/>
      <c r="AM126" s="3"/>
      <c r="AN126" s="3"/>
      <c r="AO126" s="3"/>
      <c r="AP126" s="3"/>
      <c r="AQ126" s="3"/>
      <c r="AR126" s="3"/>
      <c r="AT126" s="23"/>
    </row>
    <row r="127" spans="15:46">
      <c r="O127" s="16"/>
      <c r="V127" s="16"/>
      <c r="X127" s="16"/>
      <c r="Y127" s="16"/>
      <c r="AA127" s="16"/>
      <c r="AB127" s="16"/>
      <c r="AC127" s="16"/>
      <c r="AD127" s="3"/>
      <c r="AE127" s="3"/>
      <c r="AF127" s="3"/>
      <c r="AG127" s="16"/>
      <c r="AH127" s="16"/>
      <c r="AI127" s="3"/>
      <c r="AJ127" s="3"/>
      <c r="AK127" s="56"/>
      <c r="AL127" s="23"/>
      <c r="AM127" s="3"/>
      <c r="AN127" s="3"/>
      <c r="AO127" s="3"/>
      <c r="AP127" s="3"/>
      <c r="AQ127" s="3"/>
      <c r="AR127" s="3"/>
      <c r="AT127" s="23"/>
    </row>
    <row r="128" spans="15:46">
      <c r="O128" s="16"/>
      <c r="V128" s="16"/>
      <c r="X128" s="16"/>
      <c r="Y128" s="16"/>
      <c r="AA128" s="16"/>
      <c r="AB128" s="16"/>
      <c r="AC128" s="16"/>
      <c r="AD128" s="3"/>
      <c r="AE128" s="3"/>
      <c r="AF128" s="3"/>
      <c r="AG128" s="16"/>
      <c r="AH128" s="16"/>
      <c r="AI128" s="3"/>
      <c r="AJ128" s="3"/>
      <c r="AK128" s="56"/>
      <c r="AL128" s="23"/>
      <c r="AM128" s="3"/>
      <c r="AN128" s="3"/>
      <c r="AO128" s="3"/>
      <c r="AP128" s="3"/>
      <c r="AQ128" s="3"/>
      <c r="AR128" s="3"/>
      <c r="AT128" s="23"/>
    </row>
    <row r="129" spans="15:46">
      <c r="O129" s="16"/>
      <c r="V129" s="16"/>
      <c r="X129" s="16"/>
      <c r="Y129" s="16"/>
      <c r="AA129" s="16"/>
      <c r="AB129" s="16"/>
      <c r="AC129" s="16"/>
      <c r="AD129" s="3"/>
      <c r="AE129" s="3"/>
      <c r="AF129" s="3"/>
      <c r="AG129" s="16"/>
      <c r="AH129" s="16"/>
      <c r="AI129" s="3"/>
      <c r="AJ129" s="3"/>
      <c r="AK129" s="56"/>
      <c r="AL129" s="23"/>
      <c r="AM129" s="3"/>
      <c r="AN129" s="3"/>
      <c r="AO129" s="3"/>
      <c r="AP129" s="3"/>
      <c r="AQ129" s="3"/>
      <c r="AR129" s="3"/>
      <c r="AT129" s="23"/>
    </row>
    <row r="130" spans="15:46">
      <c r="O130" s="16"/>
      <c r="V130" s="16"/>
      <c r="X130" s="16"/>
      <c r="Y130" s="16"/>
      <c r="AA130" s="16"/>
      <c r="AB130" s="16"/>
      <c r="AC130" s="16"/>
      <c r="AD130" s="3"/>
      <c r="AE130" s="3"/>
      <c r="AF130" s="3"/>
      <c r="AG130" s="16"/>
      <c r="AH130" s="16"/>
      <c r="AI130" s="3"/>
      <c r="AJ130" s="3"/>
      <c r="AK130" s="56"/>
      <c r="AL130" s="3"/>
      <c r="AM130" s="3"/>
      <c r="AN130" s="3"/>
      <c r="AO130" s="3"/>
      <c r="AP130" s="3"/>
      <c r="AQ130" s="3"/>
      <c r="AR130" s="3"/>
      <c r="AT130" s="23"/>
    </row>
    <row r="131" spans="15:46">
      <c r="O131" s="16"/>
      <c r="V131" s="16"/>
      <c r="X131" s="16"/>
      <c r="Y131" s="16"/>
      <c r="AA131" s="16"/>
      <c r="AB131" s="16"/>
      <c r="AC131" s="16"/>
      <c r="AD131" s="3"/>
      <c r="AE131" s="3"/>
      <c r="AF131" s="3"/>
      <c r="AG131" s="16"/>
      <c r="AH131" s="16"/>
      <c r="AI131" s="3"/>
      <c r="AJ131" s="3"/>
      <c r="AK131" s="56"/>
      <c r="AL131" s="3"/>
      <c r="AM131" s="3"/>
      <c r="AN131" s="3"/>
      <c r="AO131" s="3"/>
      <c r="AP131" s="3"/>
      <c r="AQ131" s="3"/>
      <c r="AR131" s="3"/>
      <c r="AT131" s="23"/>
    </row>
    <row r="132" spans="15:46">
      <c r="O132" s="16"/>
      <c r="V132" s="16"/>
      <c r="X132" s="16"/>
      <c r="Y132" s="16"/>
      <c r="AA132" s="16"/>
      <c r="AB132" s="16"/>
      <c r="AC132" s="16"/>
      <c r="AD132" s="3"/>
      <c r="AE132" s="3"/>
      <c r="AF132" s="3"/>
      <c r="AG132" s="16"/>
      <c r="AH132" s="16"/>
      <c r="AI132" s="3"/>
      <c r="AJ132" s="3"/>
      <c r="AK132" s="56"/>
      <c r="AL132" s="3"/>
      <c r="AM132" s="3"/>
      <c r="AN132" s="3"/>
      <c r="AO132" s="3"/>
      <c r="AP132" s="3"/>
      <c r="AQ132" s="3"/>
      <c r="AR132" s="3"/>
      <c r="AT132" s="23"/>
    </row>
    <row r="133" spans="15:46">
      <c r="O133" s="16"/>
      <c r="R133" s="20"/>
      <c r="T133" s="171"/>
      <c r="V133" s="16"/>
      <c r="X133" s="16"/>
      <c r="Y133" s="16"/>
      <c r="AA133" s="16"/>
      <c r="AB133" s="16"/>
      <c r="AC133" s="16"/>
      <c r="AD133" s="3"/>
      <c r="AE133" s="3"/>
      <c r="AF133" s="3"/>
      <c r="AG133" s="16"/>
      <c r="AH133" s="16"/>
      <c r="AI133" s="3"/>
      <c r="AJ133" s="3"/>
      <c r="AK133" s="56"/>
      <c r="AL133" s="3"/>
      <c r="AM133" s="3"/>
      <c r="AN133" s="3"/>
      <c r="AO133" s="3"/>
      <c r="AP133" s="3"/>
      <c r="AQ133" s="3"/>
      <c r="AR133" s="3"/>
      <c r="AS133" s="23"/>
      <c r="AT133" s="23"/>
    </row>
    <row r="134" spans="15:46">
      <c r="O134" s="16"/>
      <c r="R134" s="20"/>
      <c r="T134" s="171"/>
      <c r="V134" s="16"/>
      <c r="X134" s="16"/>
      <c r="Y134" s="16"/>
      <c r="AA134" s="16"/>
      <c r="AB134" s="16"/>
      <c r="AC134" s="16"/>
      <c r="AD134" s="3"/>
      <c r="AE134" s="3"/>
      <c r="AF134" s="3"/>
      <c r="AG134" s="16"/>
      <c r="AH134" s="16"/>
      <c r="AI134" s="3"/>
      <c r="AJ134" s="3"/>
      <c r="AK134" s="56"/>
      <c r="AL134" s="3"/>
      <c r="AM134" s="3"/>
      <c r="AN134" s="3"/>
      <c r="AO134" s="3"/>
      <c r="AP134" s="3"/>
      <c r="AQ134" s="3"/>
      <c r="AR134" s="3"/>
      <c r="AS134" s="23"/>
      <c r="AT134" s="23"/>
    </row>
    <row r="135" spans="15:46">
      <c r="O135" s="16"/>
      <c r="R135" s="20"/>
      <c r="T135" s="171"/>
      <c r="V135" s="16"/>
      <c r="X135" s="16"/>
      <c r="Y135" s="16"/>
      <c r="AA135" s="16"/>
      <c r="AB135" s="16"/>
      <c r="AC135" s="16"/>
      <c r="AD135" s="3"/>
      <c r="AE135" s="3"/>
      <c r="AF135" s="3"/>
      <c r="AG135" s="16"/>
      <c r="AH135" s="16"/>
      <c r="AI135" s="3"/>
      <c r="AJ135" s="3"/>
      <c r="AK135" s="56"/>
      <c r="AL135" s="3"/>
      <c r="AM135" s="3"/>
      <c r="AN135" s="3"/>
      <c r="AO135" s="3"/>
      <c r="AP135" s="3"/>
      <c r="AQ135" s="3"/>
      <c r="AR135" s="3"/>
      <c r="AS135" s="23"/>
      <c r="AT135" s="23"/>
    </row>
    <row r="136" spans="15:46">
      <c r="O136" s="16"/>
      <c r="R136" s="20"/>
      <c r="T136" s="171"/>
      <c r="V136" s="16"/>
      <c r="X136" s="16"/>
      <c r="Y136" s="16"/>
      <c r="AA136" s="16"/>
      <c r="AB136" s="16"/>
      <c r="AC136" s="16"/>
      <c r="AD136" s="3"/>
      <c r="AE136" s="3"/>
      <c r="AF136" s="3"/>
      <c r="AG136" s="16"/>
      <c r="AH136" s="16"/>
      <c r="AI136" s="3"/>
      <c r="AJ136" s="3"/>
      <c r="AK136" s="56"/>
      <c r="AL136" s="3"/>
      <c r="AM136" s="3"/>
      <c r="AN136" s="3"/>
      <c r="AO136" s="3"/>
      <c r="AP136" s="3"/>
      <c r="AQ136" s="3"/>
      <c r="AR136" s="3"/>
      <c r="AS136" s="23"/>
      <c r="AT136" s="23"/>
    </row>
    <row r="137" spans="15:46">
      <c r="O137" s="16"/>
      <c r="R137" s="20"/>
      <c r="T137" s="171"/>
      <c r="V137" s="16"/>
      <c r="X137" s="16"/>
      <c r="Y137" s="16"/>
      <c r="AA137" s="16"/>
      <c r="AB137" s="16"/>
      <c r="AC137" s="16"/>
      <c r="AD137" s="3"/>
      <c r="AE137" s="3"/>
      <c r="AF137" s="3"/>
      <c r="AG137" s="16"/>
      <c r="AH137" s="16"/>
      <c r="AI137" s="3"/>
      <c r="AJ137" s="3"/>
      <c r="AK137" s="56"/>
      <c r="AL137" s="3"/>
      <c r="AM137" s="3"/>
      <c r="AN137" s="3"/>
      <c r="AO137" s="3"/>
      <c r="AP137" s="3"/>
      <c r="AQ137" s="3"/>
      <c r="AR137" s="3"/>
      <c r="AS137" s="23"/>
      <c r="AT137" s="23"/>
    </row>
    <row r="138" spans="15:46">
      <c r="O138" s="16"/>
      <c r="R138" s="20"/>
      <c r="T138" s="171"/>
      <c r="V138" s="16"/>
      <c r="X138" s="16"/>
      <c r="Y138" s="16"/>
      <c r="AA138" s="16"/>
      <c r="AB138" s="16"/>
      <c r="AC138" s="16"/>
      <c r="AD138" s="3"/>
      <c r="AE138" s="3"/>
      <c r="AF138" s="3"/>
      <c r="AG138" s="16"/>
      <c r="AH138" s="16"/>
      <c r="AI138" s="3"/>
      <c r="AJ138" s="3"/>
      <c r="AK138" s="56"/>
      <c r="AL138" s="3"/>
      <c r="AM138" s="3"/>
      <c r="AN138" s="3"/>
      <c r="AO138" s="3"/>
      <c r="AP138" s="3"/>
      <c r="AQ138" s="3"/>
      <c r="AR138" s="3"/>
      <c r="AS138" s="23"/>
      <c r="AT138" s="23"/>
    </row>
    <row r="139" spans="15:46">
      <c r="O139" s="16"/>
      <c r="R139" s="20"/>
      <c r="T139" s="171"/>
      <c r="V139" s="16"/>
      <c r="X139" s="16"/>
      <c r="Y139" s="16"/>
      <c r="AA139" s="16"/>
      <c r="AB139" s="16"/>
      <c r="AC139" s="16"/>
      <c r="AD139" s="3"/>
      <c r="AE139" s="3"/>
      <c r="AF139" s="3"/>
      <c r="AG139" s="16"/>
      <c r="AH139" s="16"/>
      <c r="AI139" s="3"/>
      <c r="AJ139" s="3"/>
      <c r="AK139" s="56"/>
      <c r="AL139" s="3"/>
      <c r="AM139" s="3"/>
      <c r="AN139" s="3"/>
      <c r="AO139" s="3"/>
      <c r="AP139" s="3"/>
      <c r="AQ139" s="3"/>
      <c r="AR139" s="3"/>
      <c r="AS139" s="23"/>
      <c r="AT139" s="23"/>
    </row>
    <row r="140" spans="15:46">
      <c r="O140" s="16"/>
      <c r="R140" s="20"/>
      <c r="T140" s="171"/>
      <c r="V140" s="16"/>
      <c r="X140" s="16"/>
      <c r="Y140" s="16"/>
      <c r="AA140" s="16"/>
      <c r="AB140" s="16"/>
      <c r="AC140" s="16"/>
      <c r="AD140" s="3"/>
      <c r="AE140" s="3"/>
      <c r="AF140" s="3"/>
      <c r="AG140" s="16"/>
      <c r="AH140" s="16"/>
      <c r="AI140" s="3"/>
      <c r="AJ140" s="3"/>
      <c r="AK140" s="56"/>
      <c r="AL140" s="3"/>
      <c r="AM140" s="3"/>
      <c r="AN140" s="3"/>
      <c r="AO140" s="3"/>
      <c r="AP140" s="3"/>
      <c r="AQ140" s="3"/>
      <c r="AR140" s="3"/>
      <c r="AS140" s="23"/>
      <c r="AT140" s="23"/>
    </row>
    <row r="141" spans="15:46">
      <c r="O141" s="16"/>
      <c r="R141" s="20"/>
      <c r="T141" s="171"/>
      <c r="V141" s="16"/>
      <c r="X141" s="16"/>
      <c r="Y141" s="16"/>
      <c r="AA141" s="16"/>
      <c r="AB141" s="16"/>
      <c r="AC141" s="16"/>
      <c r="AD141" s="3"/>
      <c r="AE141" s="3"/>
      <c r="AF141" s="3"/>
      <c r="AG141" s="16"/>
      <c r="AH141" s="16"/>
      <c r="AI141" s="3"/>
      <c r="AJ141" s="3"/>
      <c r="AK141" s="56"/>
      <c r="AL141" s="3"/>
      <c r="AM141" s="3"/>
      <c r="AN141" s="3"/>
      <c r="AO141" s="3"/>
      <c r="AP141" s="3"/>
      <c r="AQ141" s="3"/>
      <c r="AR141" s="3"/>
      <c r="AS141" s="23"/>
      <c r="AT141" s="23"/>
    </row>
    <row r="142" spans="15:46">
      <c r="O142" s="16"/>
      <c r="R142" s="20"/>
      <c r="T142" s="171"/>
      <c r="V142" s="16"/>
      <c r="X142" s="16"/>
      <c r="Y142" s="16"/>
      <c r="AA142" s="16"/>
      <c r="AB142" s="16"/>
      <c r="AC142" s="16"/>
      <c r="AD142" s="3"/>
      <c r="AE142" s="3"/>
      <c r="AF142" s="3"/>
      <c r="AG142" s="16"/>
      <c r="AH142" s="16"/>
      <c r="AI142" s="3"/>
      <c r="AJ142" s="3"/>
      <c r="AK142" s="56"/>
      <c r="AL142" s="3"/>
      <c r="AM142" s="3"/>
      <c r="AN142" s="3"/>
      <c r="AO142" s="3"/>
      <c r="AP142" s="3"/>
      <c r="AQ142" s="3"/>
      <c r="AR142" s="3"/>
      <c r="AS142" s="23"/>
      <c r="AT142" s="23"/>
    </row>
    <row r="143" spans="15:46">
      <c r="O143" s="16"/>
      <c r="R143" s="20"/>
      <c r="T143" s="171"/>
      <c r="V143" s="16"/>
      <c r="X143" s="16"/>
      <c r="Y143" s="16"/>
      <c r="AA143" s="16"/>
      <c r="AB143" s="16"/>
      <c r="AC143" s="16"/>
      <c r="AD143" s="3"/>
      <c r="AE143" s="3"/>
      <c r="AF143" s="3"/>
      <c r="AG143" s="16"/>
      <c r="AH143" s="16"/>
      <c r="AI143" s="3"/>
      <c r="AJ143" s="3"/>
      <c r="AK143" s="56"/>
      <c r="AL143" s="3"/>
      <c r="AM143" s="3"/>
      <c r="AN143" s="3"/>
      <c r="AO143" s="3"/>
      <c r="AP143" s="3"/>
      <c r="AQ143" s="3"/>
      <c r="AR143" s="3"/>
      <c r="AS143" s="23"/>
      <c r="AT143" s="23"/>
    </row>
    <row r="144" spans="15:46">
      <c r="O144" s="16"/>
      <c r="R144" s="20"/>
      <c r="T144" s="171"/>
      <c r="V144" s="16"/>
      <c r="X144" s="16"/>
      <c r="Y144" s="16"/>
      <c r="AA144" s="16"/>
      <c r="AB144" s="16"/>
      <c r="AC144" s="16"/>
      <c r="AD144" s="3"/>
      <c r="AE144" s="3"/>
      <c r="AF144" s="3"/>
      <c r="AG144" s="16"/>
      <c r="AH144" s="16"/>
      <c r="AI144" s="3"/>
      <c r="AJ144" s="3"/>
      <c r="AK144" s="56"/>
      <c r="AL144" s="3"/>
      <c r="AM144" s="3"/>
      <c r="AN144" s="3"/>
      <c r="AO144" s="3"/>
      <c r="AP144" s="3"/>
      <c r="AQ144" s="3"/>
      <c r="AR144" s="3"/>
      <c r="AS144" s="23"/>
      <c r="AT144" s="23"/>
    </row>
    <row r="145" spans="15:46">
      <c r="O145" s="16"/>
      <c r="R145" s="20"/>
      <c r="T145" s="171"/>
      <c r="V145" s="16"/>
      <c r="X145" s="16"/>
      <c r="Y145" s="16"/>
      <c r="AA145" s="16"/>
      <c r="AB145" s="16"/>
      <c r="AC145" s="16"/>
      <c r="AD145" s="3"/>
      <c r="AE145" s="3"/>
      <c r="AF145" s="3"/>
      <c r="AG145" s="16"/>
      <c r="AH145" s="16"/>
      <c r="AI145" s="3"/>
      <c r="AJ145" s="3"/>
      <c r="AK145" s="56"/>
      <c r="AL145" s="3"/>
      <c r="AM145" s="3"/>
      <c r="AN145" s="3"/>
      <c r="AO145" s="3"/>
      <c r="AP145" s="3"/>
      <c r="AQ145" s="3"/>
      <c r="AR145" s="3"/>
      <c r="AS145" s="23"/>
      <c r="AT145" s="23"/>
    </row>
    <row r="146" spans="15:46">
      <c r="O146" s="16"/>
      <c r="R146" s="20"/>
      <c r="T146" s="171"/>
      <c r="V146" s="16"/>
      <c r="X146" s="16"/>
      <c r="Y146" s="16"/>
      <c r="AA146" s="16"/>
      <c r="AB146" s="16"/>
      <c r="AC146" s="16"/>
      <c r="AD146" s="3"/>
      <c r="AE146" s="3"/>
      <c r="AF146" s="3"/>
      <c r="AG146" s="16"/>
      <c r="AH146" s="16"/>
      <c r="AI146" s="3"/>
      <c r="AJ146" s="3"/>
      <c r="AK146" s="56"/>
      <c r="AL146" s="3"/>
      <c r="AM146" s="3"/>
      <c r="AN146" s="3"/>
      <c r="AO146" s="3"/>
      <c r="AP146" s="3"/>
      <c r="AQ146" s="3"/>
      <c r="AR146" s="3"/>
      <c r="AS146" s="23"/>
      <c r="AT146" s="23"/>
    </row>
    <row r="147" spans="15:46">
      <c r="O147" s="16"/>
      <c r="R147" s="20"/>
      <c r="T147" s="171"/>
      <c r="V147" s="16"/>
      <c r="X147" s="16"/>
      <c r="Y147" s="16"/>
      <c r="AA147" s="16"/>
      <c r="AB147" s="16"/>
      <c r="AC147" s="16"/>
      <c r="AD147" s="3"/>
      <c r="AE147" s="3"/>
      <c r="AF147" s="3"/>
      <c r="AG147" s="16"/>
      <c r="AH147" s="16"/>
      <c r="AI147" s="3"/>
      <c r="AJ147" s="3"/>
      <c r="AK147" s="56"/>
      <c r="AL147" s="3"/>
      <c r="AM147" s="3"/>
      <c r="AN147" s="3"/>
      <c r="AO147" s="3"/>
      <c r="AP147" s="3"/>
      <c r="AQ147" s="3"/>
      <c r="AR147" s="3"/>
      <c r="AS147" s="23"/>
      <c r="AT147" s="23"/>
    </row>
    <row r="148" spans="15:46">
      <c r="O148" s="16"/>
      <c r="R148" s="20"/>
      <c r="T148" s="171"/>
      <c r="V148" s="16"/>
      <c r="X148" s="16"/>
      <c r="Y148" s="16"/>
      <c r="AA148" s="16"/>
      <c r="AB148" s="16"/>
      <c r="AC148" s="16"/>
      <c r="AD148" s="3"/>
      <c r="AE148" s="3"/>
      <c r="AF148" s="3"/>
      <c r="AG148" s="16"/>
      <c r="AH148" s="16"/>
      <c r="AI148" s="3"/>
      <c r="AJ148" s="3"/>
      <c r="AK148" s="56"/>
      <c r="AL148" s="3"/>
      <c r="AM148" s="3"/>
      <c r="AN148" s="3"/>
      <c r="AO148" s="3"/>
      <c r="AP148" s="3"/>
      <c r="AQ148" s="3"/>
      <c r="AR148" s="3"/>
      <c r="AS148" s="23"/>
      <c r="AT148" s="23"/>
    </row>
    <row r="149" spans="15:46">
      <c r="O149" s="16"/>
      <c r="R149" s="20"/>
      <c r="T149" s="171"/>
      <c r="V149" s="16"/>
      <c r="X149" s="16"/>
      <c r="Y149" s="16"/>
      <c r="AA149" s="16"/>
      <c r="AB149" s="16"/>
      <c r="AC149" s="16"/>
      <c r="AD149" s="3"/>
      <c r="AE149" s="3"/>
      <c r="AF149" s="3"/>
      <c r="AG149" s="16"/>
      <c r="AH149" s="16"/>
      <c r="AI149" s="3"/>
      <c r="AJ149" s="3"/>
      <c r="AK149" s="56"/>
      <c r="AL149" s="3"/>
      <c r="AM149" s="3"/>
      <c r="AN149" s="3"/>
      <c r="AO149" s="3"/>
      <c r="AP149" s="3"/>
      <c r="AQ149" s="3"/>
      <c r="AR149" s="3"/>
      <c r="AS149" s="23"/>
      <c r="AT149" s="23"/>
    </row>
    <row r="150" spans="15:46">
      <c r="O150" s="16"/>
      <c r="R150" s="20"/>
      <c r="T150" s="171"/>
      <c r="V150" s="16"/>
      <c r="X150" s="16"/>
      <c r="Y150" s="16"/>
      <c r="AA150" s="16"/>
      <c r="AB150" s="16"/>
      <c r="AC150" s="16"/>
      <c r="AD150" s="3"/>
      <c r="AE150" s="3"/>
      <c r="AF150" s="3"/>
      <c r="AG150" s="16"/>
      <c r="AH150" s="16"/>
      <c r="AI150" s="3"/>
      <c r="AJ150" s="3"/>
      <c r="AK150" s="56"/>
      <c r="AL150" s="3"/>
      <c r="AM150" s="3"/>
      <c r="AN150" s="3"/>
      <c r="AO150" s="3"/>
      <c r="AP150" s="3"/>
      <c r="AQ150" s="3"/>
      <c r="AR150" s="3"/>
      <c r="AS150" s="23"/>
      <c r="AT150" s="23"/>
    </row>
    <row r="151" spans="15:46">
      <c r="O151" s="16"/>
      <c r="R151" s="20"/>
      <c r="T151" s="171"/>
      <c r="V151" s="16"/>
      <c r="X151" s="16"/>
      <c r="Y151" s="16"/>
      <c r="AA151" s="16"/>
      <c r="AB151" s="16"/>
      <c r="AC151" s="16"/>
      <c r="AD151" s="3"/>
      <c r="AE151" s="3"/>
      <c r="AF151" s="3"/>
      <c r="AG151" s="16"/>
      <c r="AH151" s="16"/>
      <c r="AI151" s="3"/>
      <c r="AJ151" s="3"/>
      <c r="AK151" s="56"/>
      <c r="AL151" s="3"/>
      <c r="AM151" s="3"/>
      <c r="AN151" s="3"/>
      <c r="AO151" s="3"/>
      <c r="AP151" s="3"/>
      <c r="AQ151" s="3"/>
      <c r="AR151" s="3"/>
      <c r="AS151" s="23"/>
      <c r="AT151" s="23"/>
    </row>
    <row r="152" spans="15:46">
      <c r="O152" s="16"/>
      <c r="R152" s="20"/>
      <c r="T152" s="171"/>
      <c r="V152" s="16"/>
      <c r="X152" s="16"/>
      <c r="Y152" s="16"/>
      <c r="AA152" s="16"/>
      <c r="AB152" s="16"/>
      <c r="AC152" s="16"/>
      <c r="AD152" s="3"/>
      <c r="AE152" s="3"/>
      <c r="AF152" s="3"/>
      <c r="AG152" s="16"/>
      <c r="AH152" s="16"/>
      <c r="AI152" s="3"/>
      <c r="AJ152" s="3"/>
      <c r="AK152" s="56"/>
      <c r="AL152" s="3"/>
      <c r="AM152" s="3"/>
      <c r="AN152" s="3"/>
      <c r="AO152" s="3"/>
      <c r="AP152" s="3"/>
      <c r="AQ152" s="3"/>
      <c r="AR152" s="3"/>
      <c r="AS152" s="23"/>
      <c r="AT152" s="23"/>
    </row>
    <row r="153" spans="15:46">
      <c r="O153" s="16"/>
      <c r="R153" s="20"/>
      <c r="T153" s="171"/>
      <c r="V153" s="16"/>
      <c r="X153" s="16"/>
      <c r="Y153" s="16"/>
      <c r="AA153" s="16"/>
      <c r="AB153" s="16"/>
      <c r="AC153" s="16"/>
      <c r="AD153" s="3"/>
      <c r="AE153" s="3"/>
      <c r="AF153" s="3"/>
      <c r="AG153" s="16"/>
      <c r="AH153" s="16"/>
      <c r="AI153" s="3"/>
      <c r="AJ153" s="3"/>
      <c r="AK153" s="56"/>
      <c r="AL153" s="3"/>
      <c r="AM153" s="3"/>
      <c r="AN153" s="3"/>
      <c r="AO153" s="3"/>
      <c r="AP153" s="3"/>
      <c r="AQ153" s="3"/>
      <c r="AR153" s="3"/>
      <c r="AS153" s="23"/>
      <c r="AT153" s="23"/>
    </row>
    <row r="154" spans="15:46">
      <c r="O154" s="16"/>
      <c r="R154" s="20"/>
      <c r="T154" s="171"/>
      <c r="V154" s="16"/>
      <c r="X154" s="16"/>
      <c r="Y154" s="16"/>
      <c r="AA154" s="16"/>
      <c r="AB154" s="16"/>
      <c r="AC154" s="16"/>
      <c r="AD154" s="3"/>
      <c r="AE154" s="3"/>
      <c r="AF154" s="3"/>
      <c r="AG154" s="16"/>
      <c r="AH154" s="16"/>
      <c r="AI154" s="3"/>
      <c r="AJ154" s="3"/>
      <c r="AK154" s="56"/>
      <c r="AL154" s="3"/>
      <c r="AM154" s="3"/>
      <c r="AN154" s="3"/>
      <c r="AO154" s="3"/>
      <c r="AP154" s="3"/>
      <c r="AQ154" s="3"/>
      <c r="AR154" s="3"/>
      <c r="AS154" s="23"/>
      <c r="AT154" s="23"/>
    </row>
    <row r="155" spans="15:46">
      <c r="O155" s="16"/>
      <c r="R155" s="20"/>
      <c r="T155" s="171"/>
      <c r="V155" s="16"/>
      <c r="X155" s="16"/>
      <c r="Y155" s="16"/>
      <c r="AA155" s="16"/>
      <c r="AB155" s="16"/>
      <c r="AC155" s="16"/>
      <c r="AD155" s="3"/>
      <c r="AE155" s="3"/>
      <c r="AF155" s="3"/>
      <c r="AG155" s="16"/>
      <c r="AH155" s="16"/>
      <c r="AI155" s="3"/>
      <c r="AJ155" s="3"/>
      <c r="AK155" s="56"/>
      <c r="AL155" s="3"/>
      <c r="AM155" s="3"/>
      <c r="AN155" s="3"/>
      <c r="AO155" s="3"/>
      <c r="AP155" s="3"/>
      <c r="AQ155" s="3"/>
      <c r="AR155" s="3"/>
      <c r="AS155" s="23"/>
      <c r="AT155" s="23"/>
    </row>
    <row r="156" spans="15:46">
      <c r="O156" s="16"/>
      <c r="R156" s="20"/>
      <c r="T156" s="171"/>
      <c r="V156" s="16"/>
      <c r="X156" s="16"/>
      <c r="Y156" s="16"/>
      <c r="AA156" s="16"/>
      <c r="AB156" s="16"/>
      <c r="AC156" s="16"/>
      <c r="AD156" s="3"/>
      <c r="AE156" s="3"/>
      <c r="AF156" s="3"/>
      <c r="AG156" s="16"/>
      <c r="AH156" s="16"/>
      <c r="AI156" s="3"/>
      <c r="AJ156" s="3"/>
      <c r="AK156" s="56"/>
      <c r="AL156" s="3"/>
      <c r="AM156" s="3"/>
      <c r="AN156" s="3"/>
      <c r="AO156" s="3"/>
      <c r="AP156" s="3"/>
      <c r="AQ156" s="3"/>
      <c r="AR156" s="3"/>
      <c r="AS156" s="23"/>
      <c r="AT156" s="23"/>
    </row>
    <row r="157" spans="15:46">
      <c r="O157" s="16"/>
      <c r="R157" s="20"/>
      <c r="T157" s="171"/>
      <c r="V157" s="16"/>
      <c r="X157" s="16"/>
      <c r="Y157" s="16"/>
      <c r="AA157" s="16"/>
      <c r="AB157" s="16"/>
      <c r="AC157" s="16"/>
      <c r="AD157" s="3"/>
      <c r="AE157" s="3"/>
      <c r="AF157" s="3"/>
      <c r="AG157" s="16"/>
      <c r="AH157" s="16"/>
      <c r="AI157" s="3"/>
      <c r="AJ157" s="3"/>
      <c r="AK157" s="56"/>
      <c r="AL157" s="3"/>
      <c r="AM157" s="3"/>
      <c r="AN157" s="3"/>
      <c r="AO157" s="3"/>
      <c r="AP157" s="3"/>
      <c r="AQ157" s="3"/>
      <c r="AR157" s="3"/>
      <c r="AS157" s="23"/>
      <c r="AT157" s="23"/>
    </row>
    <row r="158" spans="15:46">
      <c r="O158" s="16"/>
      <c r="R158" s="20"/>
      <c r="T158" s="171"/>
      <c r="V158" s="16"/>
      <c r="X158" s="16"/>
      <c r="Y158" s="16"/>
      <c r="AA158" s="16"/>
      <c r="AB158" s="16"/>
      <c r="AC158" s="16"/>
      <c r="AD158" s="3"/>
      <c r="AE158" s="3"/>
      <c r="AF158" s="3"/>
      <c r="AG158" s="16"/>
      <c r="AH158" s="16"/>
      <c r="AI158" s="3"/>
      <c r="AJ158" s="3"/>
      <c r="AK158" s="56"/>
      <c r="AL158" s="3"/>
      <c r="AM158" s="3"/>
      <c r="AN158" s="3"/>
      <c r="AO158" s="3"/>
      <c r="AP158" s="3"/>
      <c r="AQ158" s="3"/>
      <c r="AR158" s="3"/>
      <c r="AS158" s="23"/>
      <c r="AT158" s="23"/>
    </row>
    <row r="159" spans="15:46">
      <c r="O159" s="16"/>
      <c r="R159" s="20"/>
      <c r="T159" s="171"/>
      <c r="V159" s="16"/>
      <c r="X159" s="16"/>
      <c r="Y159" s="16"/>
      <c r="AA159" s="16"/>
      <c r="AB159" s="16"/>
      <c r="AC159" s="16"/>
      <c r="AD159" s="3"/>
      <c r="AE159" s="3"/>
      <c r="AF159" s="3"/>
      <c r="AG159" s="16"/>
      <c r="AH159" s="16"/>
      <c r="AI159" s="3"/>
      <c r="AJ159" s="3"/>
      <c r="AK159" s="56"/>
      <c r="AL159" s="3"/>
      <c r="AM159" s="3"/>
      <c r="AN159" s="3"/>
      <c r="AO159" s="3"/>
      <c r="AP159" s="3"/>
      <c r="AQ159" s="3"/>
      <c r="AR159" s="3"/>
      <c r="AS159" s="23"/>
      <c r="AT159" s="23"/>
    </row>
    <row r="160" spans="15:46">
      <c r="O160" s="16"/>
      <c r="R160" s="20"/>
      <c r="T160" s="171"/>
      <c r="V160" s="16"/>
      <c r="X160" s="16"/>
      <c r="Y160" s="16"/>
      <c r="AA160" s="16"/>
      <c r="AB160" s="16"/>
      <c r="AC160" s="16"/>
      <c r="AD160" s="3"/>
      <c r="AE160" s="3"/>
      <c r="AF160" s="3"/>
      <c r="AG160" s="16"/>
      <c r="AH160" s="16"/>
      <c r="AI160" s="3"/>
      <c r="AJ160" s="3"/>
      <c r="AK160" s="56"/>
      <c r="AL160" s="3"/>
      <c r="AM160" s="3"/>
      <c r="AN160" s="3"/>
      <c r="AO160" s="3"/>
      <c r="AP160" s="3"/>
      <c r="AQ160" s="3"/>
      <c r="AR160" s="3"/>
      <c r="AS160" s="23"/>
      <c r="AT160" s="23"/>
    </row>
    <row r="161" spans="15:46">
      <c r="O161" s="16"/>
      <c r="R161" s="20"/>
      <c r="T161" s="171"/>
      <c r="V161" s="16"/>
      <c r="X161" s="16"/>
      <c r="Y161" s="16"/>
      <c r="AA161" s="16"/>
      <c r="AB161" s="16"/>
      <c r="AC161" s="16"/>
      <c r="AD161" s="3"/>
      <c r="AE161" s="3"/>
      <c r="AF161" s="3"/>
      <c r="AG161" s="16"/>
      <c r="AH161" s="16"/>
      <c r="AI161" s="3"/>
      <c r="AJ161" s="3"/>
      <c r="AK161" s="56"/>
      <c r="AL161" s="3"/>
      <c r="AM161" s="3"/>
      <c r="AN161" s="3"/>
      <c r="AO161" s="3"/>
      <c r="AP161" s="3"/>
      <c r="AQ161" s="3"/>
      <c r="AR161" s="3"/>
      <c r="AS161" s="23"/>
      <c r="AT161" s="23"/>
    </row>
    <row r="162" spans="15:46">
      <c r="O162" s="16"/>
      <c r="R162" s="20"/>
      <c r="T162" s="171"/>
      <c r="V162" s="16"/>
      <c r="X162" s="16"/>
      <c r="Y162" s="16"/>
      <c r="AA162" s="16"/>
      <c r="AB162" s="16"/>
      <c r="AC162" s="16"/>
      <c r="AD162" s="3"/>
      <c r="AE162" s="3"/>
      <c r="AF162" s="3"/>
      <c r="AG162" s="16"/>
      <c r="AH162" s="16"/>
      <c r="AI162" s="3"/>
      <c r="AJ162" s="3"/>
      <c r="AK162" s="56"/>
      <c r="AL162" s="3"/>
      <c r="AM162" s="3"/>
      <c r="AN162" s="3"/>
      <c r="AO162" s="3"/>
      <c r="AP162" s="3"/>
      <c r="AQ162" s="3"/>
      <c r="AR162" s="3"/>
      <c r="AS162" s="23"/>
      <c r="AT162" s="23"/>
    </row>
    <row r="163" spans="15:46">
      <c r="O163" s="16"/>
      <c r="R163" s="20"/>
      <c r="T163" s="171"/>
      <c r="V163" s="16"/>
      <c r="X163" s="16"/>
      <c r="Y163" s="16"/>
      <c r="AA163" s="16"/>
      <c r="AB163" s="16"/>
      <c r="AC163" s="16"/>
      <c r="AD163" s="3"/>
      <c r="AE163" s="3"/>
      <c r="AF163" s="3"/>
      <c r="AG163" s="16"/>
      <c r="AH163" s="16"/>
      <c r="AI163" s="3"/>
      <c r="AJ163" s="3"/>
      <c r="AK163" s="56"/>
      <c r="AL163" s="3"/>
      <c r="AM163" s="3"/>
      <c r="AN163" s="3"/>
      <c r="AO163" s="3"/>
      <c r="AP163" s="3"/>
      <c r="AQ163" s="3"/>
      <c r="AR163" s="3"/>
      <c r="AS163" s="23"/>
      <c r="AT163" s="23"/>
    </row>
    <row r="164" spans="15:46">
      <c r="O164" s="16"/>
      <c r="R164" s="20"/>
      <c r="T164" s="171"/>
      <c r="V164" s="16"/>
      <c r="X164" s="16"/>
      <c r="Y164" s="16"/>
      <c r="AA164" s="16"/>
      <c r="AB164" s="16"/>
      <c r="AC164" s="16"/>
      <c r="AD164" s="3"/>
      <c r="AE164" s="3"/>
      <c r="AF164" s="3"/>
      <c r="AG164" s="16"/>
      <c r="AH164" s="16"/>
      <c r="AI164" s="3"/>
      <c r="AJ164" s="3"/>
      <c r="AK164" s="56"/>
      <c r="AL164" s="3"/>
      <c r="AM164" s="3"/>
      <c r="AN164" s="3"/>
      <c r="AO164" s="3"/>
      <c r="AP164" s="3"/>
      <c r="AQ164" s="3"/>
      <c r="AR164" s="3"/>
      <c r="AS164" s="23"/>
      <c r="AT164" s="23"/>
    </row>
    <row r="165" spans="15:46">
      <c r="O165" s="16"/>
      <c r="R165" s="20"/>
      <c r="T165" s="171"/>
      <c r="V165" s="16"/>
      <c r="X165" s="16"/>
      <c r="Y165" s="16"/>
      <c r="AA165" s="16"/>
      <c r="AB165" s="16"/>
      <c r="AC165" s="16"/>
      <c r="AD165" s="3"/>
      <c r="AE165" s="3"/>
      <c r="AF165" s="3"/>
      <c r="AG165" s="16"/>
      <c r="AH165" s="16"/>
      <c r="AI165" s="3"/>
      <c r="AJ165" s="3"/>
      <c r="AK165" s="56"/>
      <c r="AL165" s="3"/>
      <c r="AM165" s="3"/>
      <c r="AN165" s="3"/>
      <c r="AO165" s="3"/>
      <c r="AP165" s="3"/>
      <c r="AQ165" s="3"/>
      <c r="AR165" s="3"/>
      <c r="AS165" s="23"/>
      <c r="AT165" s="23"/>
    </row>
    <row r="166" spans="15:46">
      <c r="O166" s="16"/>
      <c r="R166" s="20"/>
      <c r="T166" s="171"/>
      <c r="V166" s="16"/>
      <c r="X166" s="16"/>
      <c r="Y166" s="16"/>
      <c r="AA166" s="16"/>
      <c r="AB166" s="16"/>
      <c r="AC166" s="16"/>
      <c r="AD166" s="3"/>
      <c r="AE166" s="3"/>
      <c r="AF166" s="3"/>
      <c r="AG166" s="16"/>
      <c r="AH166" s="16"/>
      <c r="AI166" s="3"/>
      <c r="AJ166" s="3"/>
      <c r="AK166" s="56"/>
      <c r="AL166" s="3"/>
      <c r="AM166" s="3"/>
      <c r="AN166" s="3"/>
      <c r="AO166" s="3"/>
      <c r="AP166" s="3"/>
      <c r="AQ166" s="3"/>
      <c r="AR166" s="3"/>
      <c r="AS166" s="23"/>
      <c r="AT166" s="23"/>
    </row>
    <row r="167" spans="15:46">
      <c r="O167" s="16"/>
      <c r="R167" s="20"/>
      <c r="T167" s="171"/>
      <c r="V167" s="16"/>
      <c r="X167" s="16"/>
      <c r="Y167" s="16"/>
      <c r="AA167" s="16"/>
      <c r="AB167" s="16"/>
      <c r="AC167" s="16"/>
      <c r="AD167" s="3"/>
      <c r="AE167" s="3"/>
      <c r="AF167" s="3"/>
      <c r="AG167" s="16"/>
      <c r="AH167" s="16"/>
      <c r="AI167" s="3"/>
      <c r="AJ167" s="3"/>
      <c r="AK167" s="56"/>
      <c r="AL167" s="3"/>
      <c r="AM167" s="3"/>
      <c r="AN167" s="3"/>
      <c r="AO167" s="3"/>
      <c r="AP167" s="3"/>
      <c r="AQ167" s="3"/>
      <c r="AR167" s="3"/>
      <c r="AS167" s="23"/>
      <c r="AT167" s="23"/>
    </row>
    <row r="168" spans="15:46">
      <c r="O168" s="16"/>
      <c r="R168" s="20"/>
      <c r="T168" s="171"/>
      <c r="V168" s="16"/>
      <c r="X168" s="16"/>
      <c r="Y168" s="16"/>
      <c r="AA168" s="16"/>
      <c r="AB168" s="16"/>
      <c r="AC168" s="16"/>
      <c r="AD168" s="3"/>
      <c r="AE168" s="3"/>
      <c r="AF168" s="3"/>
      <c r="AG168" s="16"/>
      <c r="AH168" s="16"/>
      <c r="AI168" s="3"/>
      <c r="AJ168" s="3"/>
      <c r="AK168" s="56"/>
      <c r="AL168" s="3"/>
      <c r="AM168" s="3"/>
      <c r="AN168" s="3"/>
      <c r="AO168" s="3"/>
      <c r="AP168" s="3"/>
      <c r="AQ168" s="3"/>
      <c r="AR168" s="3"/>
      <c r="AS168" s="23"/>
      <c r="AT168" s="23"/>
    </row>
    <row r="169" spans="15:46">
      <c r="O169" s="16"/>
      <c r="R169" s="20"/>
      <c r="T169" s="171"/>
      <c r="V169" s="16"/>
      <c r="X169" s="16"/>
      <c r="Y169" s="16"/>
      <c r="AA169" s="16"/>
      <c r="AB169" s="16"/>
      <c r="AC169" s="16"/>
      <c r="AD169" s="3"/>
      <c r="AE169" s="3"/>
      <c r="AF169" s="3"/>
      <c r="AG169" s="16"/>
      <c r="AH169" s="16"/>
      <c r="AI169" s="3"/>
      <c r="AJ169" s="3"/>
      <c r="AK169" s="56"/>
      <c r="AL169" s="3"/>
      <c r="AM169" s="3"/>
      <c r="AN169" s="3"/>
      <c r="AO169" s="3"/>
      <c r="AP169" s="3"/>
      <c r="AQ169" s="3"/>
      <c r="AR169" s="3"/>
      <c r="AS169" s="23"/>
      <c r="AT169" s="23"/>
    </row>
    <row r="170" spans="15:46">
      <c r="O170" s="16"/>
      <c r="R170" s="20"/>
      <c r="T170" s="171"/>
      <c r="V170" s="16"/>
      <c r="X170" s="16"/>
      <c r="Y170" s="16"/>
      <c r="AA170" s="16"/>
      <c r="AB170" s="16"/>
      <c r="AC170" s="16"/>
      <c r="AD170" s="3"/>
      <c r="AE170" s="3"/>
      <c r="AF170" s="3"/>
      <c r="AG170" s="16"/>
      <c r="AH170" s="16"/>
      <c r="AI170" s="3"/>
      <c r="AJ170" s="3"/>
      <c r="AK170" s="56"/>
      <c r="AL170" s="3"/>
      <c r="AM170" s="3"/>
      <c r="AN170" s="3"/>
      <c r="AO170" s="3"/>
      <c r="AP170" s="3"/>
      <c r="AQ170" s="3"/>
      <c r="AR170" s="3"/>
      <c r="AS170" s="23"/>
      <c r="AT170" s="23"/>
    </row>
    <row r="171" spans="15:46">
      <c r="O171" s="16"/>
      <c r="R171" s="20"/>
      <c r="T171" s="171"/>
      <c r="V171" s="16"/>
      <c r="X171" s="16"/>
      <c r="Y171" s="16"/>
      <c r="AA171" s="16"/>
      <c r="AB171" s="16"/>
      <c r="AC171" s="16"/>
      <c r="AD171" s="3"/>
      <c r="AE171" s="3"/>
      <c r="AF171" s="3"/>
      <c r="AG171" s="16"/>
      <c r="AH171" s="16"/>
      <c r="AI171" s="3"/>
      <c r="AJ171" s="3"/>
      <c r="AK171" s="56"/>
      <c r="AL171" s="3"/>
      <c r="AM171" s="3"/>
      <c r="AN171" s="3"/>
      <c r="AO171" s="3"/>
      <c r="AP171" s="3"/>
      <c r="AQ171" s="3"/>
      <c r="AR171" s="3"/>
      <c r="AS171" s="23"/>
      <c r="AT171" s="23"/>
    </row>
    <row r="172" spans="15:46">
      <c r="O172" s="16"/>
      <c r="R172" s="20"/>
      <c r="T172" s="171"/>
      <c r="V172" s="16"/>
      <c r="X172" s="16"/>
      <c r="Y172" s="16"/>
      <c r="AA172" s="16"/>
      <c r="AB172" s="16"/>
      <c r="AC172" s="16"/>
      <c r="AD172" s="3"/>
      <c r="AE172" s="3"/>
      <c r="AF172" s="3"/>
      <c r="AG172" s="16"/>
      <c r="AH172" s="16"/>
      <c r="AI172" s="3"/>
      <c r="AJ172" s="3"/>
      <c r="AK172" s="56"/>
      <c r="AL172" s="3"/>
      <c r="AM172" s="3"/>
      <c r="AN172" s="3"/>
      <c r="AO172" s="3"/>
      <c r="AP172" s="3"/>
      <c r="AQ172" s="3"/>
      <c r="AR172" s="3"/>
      <c r="AS172" s="23"/>
      <c r="AT172" s="23"/>
    </row>
    <row r="173" spans="15:46">
      <c r="O173" s="16"/>
      <c r="R173" s="20"/>
      <c r="T173" s="171"/>
      <c r="V173" s="16"/>
      <c r="X173" s="16"/>
      <c r="Y173" s="16"/>
      <c r="AA173" s="16"/>
      <c r="AB173" s="16"/>
      <c r="AC173" s="16"/>
      <c r="AD173" s="3"/>
      <c r="AE173" s="3"/>
      <c r="AF173" s="3"/>
      <c r="AG173" s="16"/>
      <c r="AH173" s="16"/>
      <c r="AI173" s="3"/>
      <c r="AJ173" s="3"/>
      <c r="AK173" s="56"/>
      <c r="AL173" s="3"/>
      <c r="AM173" s="3"/>
      <c r="AN173" s="3"/>
      <c r="AO173" s="3"/>
      <c r="AP173" s="3"/>
      <c r="AQ173" s="3"/>
      <c r="AR173" s="3"/>
      <c r="AS173" s="23"/>
      <c r="AT173" s="23"/>
    </row>
    <row r="174" spans="15:46">
      <c r="O174" s="16"/>
      <c r="R174" s="20"/>
      <c r="T174" s="171"/>
      <c r="V174" s="16"/>
      <c r="X174" s="16"/>
      <c r="Y174" s="16"/>
      <c r="AA174" s="16"/>
      <c r="AB174" s="16"/>
      <c r="AC174" s="16"/>
      <c r="AD174" s="3"/>
      <c r="AE174" s="3"/>
      <c r="AF174" s="3"/>
      <c r="AG174" s="16"/>
      <c r="AH174" s="16"/>
      <c r="AI174" s="3"/>
      <c r="AJ174" s="3"/>
      <c r="AK174" s="56"/>
      <c r="AL174" s="3"/>
      <c r="AM174" s="3"/>
      <c r="AN174" s="3"/>
      <c r="AO174" s="3"/>
      <c r="AP174" s="3"/>
      <c r="AQ174" s="3"/>
      <c r="AR174" s="3"/>
      <c r="AS174" s="23"/>
      <c r="AT174" s="23"/>
    </row>
    <row r="175" spans="15:46">
      <c r="O175" s="16"/>
      <c r="R175" s="20"/>
      <c r="T175" s="171"/>
      <c r="V175" s="16"/>
      <c r="X175" s="16"/>
      <c r="Y175" s="16"/>
      <c r="AA175" s="16"/>
      <c r="AB175" s="16"/>
      <c r="AC175" s="16"/>
      <c r="AD175" s="3"/>
      <c r="AE175" s="3"/>
      <c r="AF175" s="3"/>
      <c r="AG175" s="16"/>
      <c r="AH175" s="16"/>
      <c r="AI175" s="3"/>
      <c r="AJ175" s="3"/>
      <c r="AK175" s="56"/>
      <c r="AL175" s="3"/>
      <c r="AM175" s="3"/>
      <c r="AN175" s="3"/>
      <c r="AO175" s="3"/>
      <c r="AP175" s="3"/>
      <c r="AQ175" s="3"/>
      <c r="AR175" s="3"/>
      <c r="AS175" s="23"/>
      <c r="AT175" s="23"/>
    </row>
    <row r="176" spans="15:46">
      <c r="O176" s="16"/>
      <c r="R176" s="20"/>
      <c r="T176" s="171"/>
      <c r="V176" s="16"/>
      <c r="X176" s="16"/>
      <c r="Y176" s="16"/>
      <c r="AA176" s="16"/>
      <c r="AB176" s="16"/>
      <c r="AC176" s="16"/>
      <c r="AD176" s="3"/>
      <c r="AE176" s="3"/>
      <c r="AF176" s="3"/>
      <c r="AG176" s="16"/>
      <c r="AH176" s="16"/>
      <c r="AI176" s="3"/>
      <c r="AJ176" s="3"/>
      <c r="AK176" s="56"/>
      <c r="AL176" s="3"/>
      <c r="AM176" s="3"/>
      <c r="AN176" s="3"/>
      <c r="AO176" s="3"/>
      <c r="AP176" s="3"/>
      <c r="AQ176" s="3"/>
      <c r="AR176" s="3"/>
      <c r="AS176" s="23"/>
      <c r="AT176" s="23"/>
    </row>
    <row r="177" spans="15:46">
      <c r="O177" s="16"/>
      <c r="R177" s="20"/>
      <c r="T177" s="171"/>
      <c r="V177" s="16"/>
      <c r="X177" s="16"/>
      <c r="Y177" s="16"/>
      <c r="AA177" s="16"/>
      <c r="AB177" s="16"/>
      <c r="AC177" s="16"/>
      <c r="AD177" s="3"/>
      <c r="AE177" s="3"/>
      <c r="AF177" s="3"/>
      <c r="AG177" s="16"/>
      <c r="AH177" s="16"/>
      <c r="AI177" s="3"/>
      <c r="AJ177" s="3"/>
      <c r="AK177" s="56"/>
      <c r="AL177" s="3"/>
      <c r="AM177" s="3"/>
      <c r="AN177" s="3"/>
      <c r="AO177" s="3"/>
      <c r="AP177" s="3"/>
      <c r="AQ177" s="3"/>
      <c r="AR177" s="3"/>
      <c r="AS177" s="23"/>
      <c r="AT177" s="23"/>
    </row>
    <row r="178" spans="15:46">
      <c r="O178" s="16"/>
      <c r="R178" s="20"/>
      <c r="T178" s="171"/>
      <c r="V178" s="16"/>
      <c r="X178" s="16"/>
      <c r="Y178" s="16"/>
      <c r="AA178" s="16"/>
      <c r="AB178" s="16"/>
      <c r="AC178" s="16"/>
      <c r="AD178" s="3"/>
      <c r="AE178" s="3"/>
      <c r="AF178" s="3"/>
      <c r="AG178" s="16"/>
      <c r="AH178" s="16"/>
      <c r="AI178" s="3"/>
      <c r="AJ178" s="3"/>
      <c r="AK178" s="56"/>
      <c r="AL178" s="3"/>
      <c r="AM178" s="3"/>
      <c r="AN178" s="3"/>
      <c r="AO178" s="3"/>
      <c r="AP178" s="3"/>
      <c r="AQ178" s="3"/>
      <c r="AR178" s="3"/>
      <c r="AS178" s="23"/>
      <c r="AT178" s="23"/>
    </row>
    <row r="179" spans="15:46">
      <c r="O179" s="16"/>
      <c r="R179" s="20"/>
      <c r="T179" s="171"/>
      <c r="V179" s="16"/>
      <c r="X179" s="16"/>
      <c r="Y179" s="16"/>
      <c r="AA179" s="16"/>
      <c r="AB179" s="16"/>
      <c r="AC179" s="16"/>
      <c r="AD179" s="3"/>
      <c r="AE179" s="3"/>
      <c r="AF179" s="3"/>
      <c r="AG179" s="16"/>
      <c r="AH179" s="16"/>
      <c r="AI179" s="3"/>
      <c r="AJ179" s="3"/>
      <c r="AK179" s="56"/>
      <c r="AL179" s="3"/>
      <c r="AM179" s="3"/>
      <c r="AN179" s="3"/>
      <c r="AO179" s="3"/>
      <c r="AP179" s="3"/>
      <c r="AQ179" s="3"/>
      <c r="AR179" s="3"/>
      <c r="AS179" s="23"/>
      <c r="AT179" s="23"/>
    </row>
    <row r="180" spans="15:46">
      <c r="O180" s="16"/>
      <c r="R180" s="20"/>
      <c r="T180" s="171"/>
      <c r="V180" s="16"/>
      <c r="X180" s="16"/>
      <c r="Y180" s="16"/>
      <c r="AA180" s="16"/>
      <c r="AB180" s="16"/>
      <c r="AC180" s="16"/>
      <c r="AD180" s="3"/>
      <c r="AE180" s="3"/>
      <c r="AF180" s="3"/>
      <c r="AG180" s="16"/>
      <c r="AH180" s="16"/>
      <c r="AI180" s="3"/>
      <c r="AJ180" s="3"/>
      <c r="AK180" s="56"/>
      <c r="AL180" s="3"/>
      <c r="AM180" s="3"/>
      <c r="AN180" s="3"/>
      <c r="AO180" s="3"/>
      <c r="AP180" s="3"/>
      <c r="AQ180" s="3"/>
      <c r="AR180" s="3"/>
      <c r="AS180" s="23"/>
      <c r="AT180" s="23"/>
    </row>
    <row r="181" spans="15:46">
      <c r="O181" s="16"/>
      <c r="R181" s="20"/>
      <c r="T181" s="171"/>
      <c r="V181" s="16"/>
      <c r="X181" s="16"/>
      <c r="Y181" s="16"/>
      <c r="AA181" s="16"/>
      <c r="AB181" s="16"/>
      <c r="AC181" s="16"/>
      <c r="AD181" s="3"/>
      <c r="AE181" s="3"/>
      <c r="AF181" s="3"/>
      <c r="AG181" s="16"/>
      <c r="AH181" s="16"/>
      <c r="AI181" s="3"/>
      <c r="AJ181" s="3"/>
      <c r="AK181" s="56"/>
      <c r="AL181" s="3"/>
      <c r="AM181" s="3"/>
      <c r="AN181" s="3"/>
      <c r="AO181" s="3"/>
      <c r="AP181" s="3"/>
      <c r="AQ181" s="3"/>
      <c r="AR181" s="3"/>
      <c r="AS181" s="23"/>
    </row>
    <row r="182" spans="15:46">
      <c r="O182" s="16"/>
      <c r="R182" s="20"/>
      <c r="T182" s="171"/>
      <c r="V182" s="16"/>
      <c r="X182" s="16"/>
      <c r="Y182" s="16"/>
      <c r="AA182" s="16"/>
      <c r="AB182" s="16"/>
      <c r="AC182" s="16"/>
      <c r="AD182" s="3"/>
      <c r="AE182" s="3"/>
      <c r="AF182" s="3"/>
      <c r="AG182" s="16"/>
      <c r="AH182" s="16"/>
      <c r="AI182" s="3"/>
      <c r="AJ182" s="3"/>
      <c r="AK182" s="56"/>
      <c r="AL182" s="3"/>
      <c r="AM182" s="3"/>
      <c r="AN182" s="3"/>
      <c r="AO182" s="3"/>
      <c r="AP182" s="3"/>
      <c r="AQ182" s="3"/>
      <c r="AR182" s="3"/>
      <c r="AS182" s="23"/>
    </row>
    <row r="183" spans="15:46">
      <c r="O183" s="16"/>
      <c r="R183" s="20"/>
      <c r="T183" s="171"/>
      <c r="V183" s="16"/>
      <c r="X183" s="16"/>
      <c r="Y183" s="16"/>
      <c r="AA183" s="16"/>
      <c r="AB183" s="16"/>
      <c r="AC183" s="16"/>
      <c r="AD183" s="3"/>
      <c r="AE183" s="3"/>
      <c r="AF183" s="3"/>
      <c r="AG183" s="16"/>
      <c r="AH183" s="16"/>
      <c r="AI183" s="3"/>
      <c r="AJ183" s="3"/>
      <c r="AK183" s="56"/>
      <c r="AL183" s="3"/>
      <c r="AM183" s="3"/>
      <c r="AN183" s="3"/>
      <c r="AO183" s="3"/>
      <c r="AP183" s="3"/>
      <c r="AQ183" s="3"/>
      <c r="AR183" s="3"/>
      <c r="AS183" s="23"/>
    </row>
    <row r="184" spans="15:46">
      <c r="O184" s="16"/>
      <c r="R184" s="20"/>
      <c r="T184" s="171"/>
      <c r="V184" s="16"/>
      <c r="X184" s="16"/>
      <c r="Y184" s="16"/>
      <c r="AA184" s="16"/>
      <c r="AB184" s="16"/>
      <c r="AC184" s="16"/>
      <c r="AD184" s="3"/>
      <c r="AE184" s="3"/>
      <c r="AF184" s="3"/>
      <c r="AG184" s="16"/>
      <c r="AH184" s="16"/>
      <c r="AI184" s="3"/>
      <c r="AJ184" s="3"/>
      <c r="AK184" s="56"/>
      <c r="AL184" s="3"/>
      <c r="AM184" s="3"/>
      <c r="AN184" s="3"/>
      <c r="AO184" s="3"/>
      <c r="AP184" s="3"/>
      <c r="AQ184" s="3"/>
      <c r="AR184" s="3"/>
      <c r="AS184" s="23"/>
    </row>
    <row r="185" spans="15:46">
      <c r="O185" s="16"/>
      <c r="R185" s="20"/>
      <c r="T185" s="171"/>
      <c r="V185" s="16"/>
      <c r="X185" s="16"/>
      <c r="Y185" s="16"/>
      <c r="AA185" s="16"/>
      <c r="AB185" s="16"/>
      <c r="AC185" s="16"/>
      <c r="AD185" s="3"/>
      <c r="AE185" s="3"/>
      <c r="AF185" s="3"/>
      <c r="AG185" s="16"/>
      <c r="AH185" s="16"/>
      <c r="AI185" s="3"/>
      <c r="AJ185" s="3"/>
      <c r="AK185" s="56"/>
      <c r="AL185" s="3"/>
      <c r="AM185" s="3"/>
      <c r="AN185" s="3"/>
      <c r="AO185" s="3"/>
      <c r="AP185" s="3"/>
      <c r="AQ185" s="3"/>
      <c r="AR185" s="3"/>
      <c r="AS185" s="23"/>
    </row>
    <row r="186" spans="15:46">
      <c r="O186" s="16"/>
      <c r="R186" s="20"/>
      <c r="T186" s="171"/>
      <c r="V186" s="16"/>
      <c r="X186" s="16"/>
      <c r="Y186" s="16"/>
      <c r="AA186" s="16"/>
      <c r="AB186" s="16"/>
      <c r="AC186" s="16"/>
      <c r="AD186" s="3"/>
      <c r="AE186" s="3"/>
      <c r="AF186" s="3"/>
      <c r="AG186" s="16"/>
      <c r="AH186" s="16"/>
      <c r="AI186" s="3"/>
      <c r="AJ186" s="3"/>
      <c r="AK186" s="56"/>
      <c r="AL186" s="3"/>
      <c r="AM186" s="3"/>
      <c r="AN186" s="3"/>
      <c r="AO186" s="3"/>
      <c r="AP186" s="3"/>
      <c r="AQ186" s="3"/>
      <c r="AR186" s="3"/>
      <c r="AS186" s="23"/>
    </row>
    <row r="187" spans="15:46">
      <c r="O187" s="16"/>
      <c r="R187" s="20"/>
      <c r="T187" s="171"/>
      <c r="V187" s="16"/>
      <c r="X187" s="16"/>
      <c r="Y187" s="16"/>
      <c r="AA187" s="16"/>
      <c r="AB187" s="16"/>
      <c r="AC187" s="16"/>
      <c r="AD187" s="3"/>
      <c r="AE187" s="3"/>
      <c r="AF187" s="3"/>
      <c r="AG187" s="16"/>
      <c r="AH187" s="16"/>
      <c r="AI187" s="3"/>
      <c r="AJ187" s="3"/>
      <c r="AK187" s="56"/>
      <c r="AL187" s="3"/>
      <c r="AM187" s="3"/>
      <c r="AN187" s="3"/>
      <c r="AO187" s="3"/>
      <c r="AP187" s="3"/>
      <c r="AQ187" s="3"/>
      <c r="AR187" s="3"/>
      <c r="AS187" s="23"/>
    </row>
    <row r="188" spans="15:46">
      <c r="O188" s="16"/>
      <c r="R188" s="20"/>
      <c r="T188" s="171"/>
      <c r="V188" s="16"/>
      <c r="X188" s="16"/>
      <c r="Y188" s="16"/>
      <c r="AA188" s="16"/>
      <c r="AB188" s="16"/>
      <c r="AC188" s="16"/>
      <c r="AD188" s="3"/>
      <c r="AE188" s="3"/>
      <c r="AF188" s="3"/>
      <c r="AG188" s="16"/>
      <c r="AH188" s="16"/>
      <c r="AI188" s="3"/>
      <c r="AJ188" s="3"/>
      <c r="AK188" s="56"/>
      <c r="AL188" s="3"/>
      <c r="AM188" s="3"/>
      <c r="AN188" s="3"/>
      <c r="AO188" s="3"/>
      <c r="AP188" s="3"/>
      <c r="AQ188" s="3"/>
      <c r="AR188" s="3"/>
      <c r="AS188" s="23"/>
    </row>
    <row r="189" spans="15:46">
      <c r="O189" s="16"/>
      <c r="R189" s="20"/>
      <c r="T189" s="171"/>
      <c r="V189" s="16"/>
      <c r="X189" s="16"/>
      <c r="Y189" s="16"/>
      <c r="AA189" s="16"/>
      <c r="AB189" s="16"/>
      <c r="AC189" s="16"/>
      <c r="AD189" s="3"/>
      <c r="AE189" s="3"/>
      <c r="AF189" s="3"/>
      <c r="AG189" s="16"/>
      <c r="AH189" s="16"/>
      <c r="AI189" s="3"/>
      <c r="AJ189" s="3"/>
      <c r="AK189" s="56"/>
      <c r="AL189" s="3"/>
      <c r="AM189" s="3"/>
      <c r="AN189" s="3"/>
      <c r="AO189" s="3"/>
      <c r="AP189" s="3"/>
      <c r="AQ189" s="3"/>
      <c r="AR189" s="3"/>
      <c r="AS189" s="23"/>
    </row>
    <row r="190" spans="15:46">
      <c r="O190" s="16"/>
      <c r="R190" s="20"/>
      <c r="T190" s="171"/>
      <c r="V190" s="16"/>
      <c r="X190" s="16"/>
      <c r="Y190" s="16"/>
      <c r="AA190" s="16"/>
      <c r="AB190" s="16"/>
      <c r="AC190" s="16"/>
      <c r="AD190" s="3"/>
      <c r="AE190" s="3"/>
      <c r="AF190" s="3"/>
      <c r="AG190" s="16"/>
      <c r="AH190" s="16"/>
      <c r="AI190" s="3"/>
      <c r="AJ190" s="3"/>
      <c r="AK190" s="56"/>
      <c r="AL190" s="3"/>
      <c r="AM190" s="3"/>
      <c r="AN190" s="3"/>
      <c r="AO190" s="3"/>
      <c r="AP190" s="3"/>
      <c r="AQ190" s="3"/>
      <c r="AR190" s="3"/>
      <c r="AS190" s="23"/>
    </row>
    <row r="191" spans="15:46">
      <c r="O191" s="16"/>
      <c r="R191" s="20"/>
      <c r="T191" s="171"/>
      <c r="V191" s="16"/>
      <c r="X191" s="16"/>
      <c r="Y191" s="16"/>
      <c r="AA191" s="16"/>
      <c r="AB191" s="16"/>
      <c r="AC191" s="16"/>
      <c r="AD191" s="3"/>
      <c r="AE191" s="3"/>
      <c r="AF191" s="3"/>
      <c r="AG191" s="16"/>
      <c r="AH191" s="16"/>
      <c r="AI191" s="3"/>
      <c r="AJ191" s="3"/>
      <c r="AK191" s="56"/>
      <c r="AL191" s="3"/>
      <c r="AM191" s="3"/>
      <c r="AN191" s="3"/>
      <c r="AO191" s="3"/>
      <c r="AP191" s="3"/>
      <c r="AQ191" s="3"/>
      <c r="AR191" s="3"/>
      <c r="AS191" s="23"/>
    </row>
    <row r="192" spans="15:46">
      <c r="O192" s="16"/>
      <c r="R192" s="20"/>
      <c r="T192" s="171"/>
      <c r="V192" s="16"/>
      <c r="X192" s="16"/>
      <c r="Y192" s="16"/>
      <c r="AA192" s="16"/>
      <c r="AB192" s="16"/>
      <c r="AC192" s="16"/>
      <c r="AD192" s="3"/>
      <c r="AE192" s="3"/>
      <c r="AF192" s="3"/>
      <c r="AG192" s="16"/>
      <c r="AH192" s="16"/>
      <c r="AI192" s="3"/>
      <c r="AJ192" s="3"/>
      <c r="AK192" s="56"/>
      <c r="AL192" s="3"/>
      <c r="AM192" s="3"/>
      <c r="AN192" s="3"/>
      <c r="AO192" s="3"/>
      <c r="AP192" s="3"/>
      <c r="AQ192" s="3"/>
      <c r="AR192" s="3"/>
      <c r="AS192" s="23"/>
    </row>
    <row r="193" spans="15:45">
      <c r="O193" s="16"/>
      <c r="R193" s="20"/>
      <c r="T193" s="171"/>
      <c r="V193" s="16"/>
      <c r="X193" s="16"/>
      <c r="Y193" s="16"/>
      <c r="AA193" s="16"/>
      <c r="AB193" s="16"/>
      <c r="AC193" s="16"/>
      <c r="AD193" s="3"/>
      <c r="AE193" s="3"/>
      <c r="AF193" s="3"/>
      <c r="AG193" s="16"/>
      <c r="AH193" s="16"/>
      <c r="AI193" s="3"/>
      <c r="AJ193" s="3"/>
      <c r="AK193" s="56"/>
      <c r="AL193" s="3"/>
      <c r="AM193" s="3"/>
      <c r="AN193" s="3"/>
      <c r="AO193" s="3"/>
      <c r="AP193" s="3"/>
      <c r="AQ193" s="3"/>
      <c r="AR193" s="3"/>
      <c r="AS193" s="23"/>
    </row>
    <row r="194" spans="15:45">
      <c r="O194" s="16"/>
      <c r="R194" s="20"/>
      <c r="T194" s="171"/>
      <c r="V194" s="16"/>
      <c r="X194" s="16"/>
      <c r="Y194" s="16"/>
      <c r="AA194" s="16"/>
      <c r="AB194" s="16"/>
      <c r="AC194" s="16"/>
      <c r="AD194" s="3"/>
      <c r="AE194" s="3"/>
      <c r="AF194" s="3"/>
      <c r="AG194" s="16"/>
      <c r="AH194" s="16"/>
      <c r="AI194" s="3"/>
      <c r="AJ194" s="3"/>
      <c r="AK194" s="56"/>
      <c r="AL194" s="3"/>
      <c r="AM194" s="3"/>
      <c r="AN194" s="3"/>
      <c r="AO194" s="3"/>
      <c r="AP194" s="3"/>
      <c r="AQ194" s="3"/>
      <c r="AR194" s="3"/>
      <c r="AS194" s="23"/>
    </row>
    <row r="195" spans="15:45">
      <c r="O195" s="16"/>
      <c r="R195" s="20"/>
      <c r="T195" s="171"/>
      <c r="V195" s="16"/>
      <c r="X195" s="16"/>
      <c r="Y195" s="16"/>
      <c r="AA195" s="16"/>
      <c r="AB195" s="16"/>
      <c r="AC195" s="16"/>
      <c r="AD195" s="3"/>
      <c r="AE195" s="3"/>
      <c r="AF195" s="3"/>
      <c r="AG195" s="16"/>
      <c r="AH195" s="16"/>
      <c r="AI195" s="3"/>
      <c r="AJ195" s="3"/>
      <c r="AK195" s="56"/>
      <c r="AL195" s="3"/>
      <c r="AM195" s="3"/>
      <c r="AN195" s="3"/>
      <c r="AO195" s="3"/>
      <c r="AP195" s="3"/>
      <c r="AQ195" s="3"/>
      <c r="AR195" s="3"/>
      <c r="AS195" s="23"/>
    </row>
    <row r="196" spans="15:45">
      <c r="O196" s="16"/>
      <c r="R196" s="20"/>
      <c r="T196" s="171"/>
      <c r="V196" s="16"/>
      <c r="X196" s="16"/>
      <c r="Y196" s="16"/>
      <c r="AA196" s="16"/>
      <c r="AB196" s="16"/>
      <c r="AC196" s="16"/>
      <c r="AD196" s="3"/>
      <c r="AE196" s="3"/>
      <c r="AF196" s="3"/>
      <c r="AG196" s="16"/>
      <c r="AH196" s="16"/>
      <c r="AI196" s="3"/>
      <c r="AJ196" s="3"/>
      <c r="AK196" s="56"/>
      <c r="AL196" s="3"/>
      <c r="AM196" s="3"/>
      <c r="AN196" s="3"/>
      <c r="AO196" s="3"/>
      <c r="AP196" s="3"/>
      <c r="AQ196" s="3"/>
      <c r="AR196" s="3"/>
      <c r="AS196" s="23"/>
    </row>
    <row r="197" spans="15:45">
      <c r="O197" s="16"/>
      <c r="R197" s="20"/>
      <c r="T197" s="171"/>
      <c r="V197" s="16"/>
      <c r="X197" s="16"/>
      <c r="Y197" s="16"/>
      <c r="AA197" s="16"/>
      <c r="AB197" s="16"/>
      <c r="AC197" s="16"/>
      <c r="AD197" s="3"/>
      <c r="AE197" s="3"/>
      <c r="AF197" s="3"/>
      <c r="AG197" s="16"/>
      <c r="AH197" s="16"/>
      <c r="AI197" s="3"/>
      <c r="AJ197" s="3"/>
      <c r="AK197" s="56"/>
      <c r="AL197" s="3"/>
      <c r="AM197" s="3"/>
      <c r="AN197" s="3"/>
      <c r="AO197" s="3"/>
      <c r="AP197" s="3"/>
      <c r="AQ197" s="3"/>
      <c r="AR197" s="3"/>
      <c r="AS197" s="23"/>
    </row>
    <row r="198" spans="15:45">
      <c r="O198" s="16"/>
      <c r="R198" s="20"/>
      <c r="T198" s="171"/>
      <c r="V198" s="16"/>
      <c r="X198" s="16"/>
      <c r="Y198" s="16"/>
      <c r="AA198" s="16"/>
      <c r="AB198" s="16"/>
      <c r="AC198" s="16"/>
      <c r="AD198" s="3"/>
      <c r="AE198" s="3"/>
      <c r="AF198" s="3"/>
      <c r="AG198" s="16"/>
      <c r="AH198" s="16"/>
      <c r="AI198" s="3"/>
      <c r="AJ198" s="3"/>
      <c r="AK198" s="56"/>
      <c r="AL198" s="3"/>
      <c r="AM198" s="3"/>
      <c r="AN198" s="3"/>
      <c r="AO198" s="3"/>
      <c r="AP198" s="3"/>
      <c r="AQ198" s="3"/>
      <c r="AR198" s="3"/>
      <c r="AS198" s="23"/>
    </row>
    <row r="199" spans="15:45">
      <c r="O199" s="16"/>
      <c r="R199" s="20"/>
      <c r="T199" s="171"/>
      <c r="V199" s="16"/>
      <c r="X199" s="16"/>
      <c r="Y199" s="16"/>
      <c r="AA199" s="16"/>
      <c r="AB199" s="16"/>
      <c r="AC199" s="16"/>
      <c r="AD199" s="3"/>
      <c r="AE199" s="3"/>
      <c r="AF199" s="3"/>
      <c r="AG199" s="16"/>
      <c r="AH199" s="16"/>
      <c r="AI199" s="3"/>
      <c r="AJ199" s="3"/>
      <c r="AK199" s="56"/>
      <c r="AL199" s="3"/>
      <c r="AM199" s="3"/>
      <c r="AN199" s="3"/>
      <c r="AO199" s="3"/>
      <c r="AP199" s="3"/>
      <c r="AQ199" s="3"/>
      <c r="AR199" s="3"/>
      <c r="AS199" s="23"/>
    </row>
    <row r="200" spans="15:45">
      <c r="O200" s="16"/>
      <c r="R200" s="20"/>
      <c r="T200" s="171"/>
      <c r="V200" s="16"/>
      <c r="X200" s="16"/>
      <c r="Y200" s="16"/>
      <c r="AA200" s="16"/>
      <c r="AB200" s="16"/>
      <c r="AC200" s="16"/>
      <c r="AD200" s="3"/>
      <c r="AE200" s="3"/>
      <c r="AF200" s="3"/>
      <c r="AG200" s="16"/>
      <c r="AH200" s="16"/>
      <c r="AI200" s="3"/>
      <c r="AJ200" s="3"/>
      <c r="AK200" s="56"/>
      <c r="AL200" s="3"/>
      <c r="AM200" s="3"/>
      <c r="AN200" s="3"/>
      <c r="AO200" s="3"/>
      <c r="AP200" s="3"/>
      <c r="AQ200" s="3"/>
      <c r="AR200" s="3"/>
      <c r="AS200" s="23"/>
    </row>
    <row r="201" spans="15:45">
      <c r="O201" s="16"/>
      <c r="R201" s="20"/>
      <c r="T201" s="171"/>
      <c r="V201" s="16"/>
      <c r="X201" s="16"/>
      <c r="Y201" s="16"/>
      <c r="AA201" s="16"/>
      <c r="AB201" s="16"/>
      <c r="AC201" s="16"/>
      <c r="AD201" s="3"/>
      <c r="AE201" s="3"/>
      <c r="AF201" s="3"/>
      <c r="AG201" s="16"/>
      <c r="AH201" s="16"/>
      <c r="AI201" s="3"/>
      <c r="AJ201" s="3"/>
      <c r="AK201" s="56"/>
      <c r="AL201" s="3"/>
      <c r="AM201" s="3"/>
      <c r="AN201" s="3"/>
      <c r="AO201" s="3"/>
      <c r="AP201" s="3"/>
      <c r="AQ201" s="3"/>
      <c r="AR201" s="3"/>
      <c r="AS201" s="23"/>
    </row>
    <row r="202" spans="15:45">
      <c r="O202" s="16"/>
      <c r="R202" s="20"/>
      <c r="T202" s="171"/>
      <c r="V202" s="16"/>
      <c r="X202" s="16"/>
      <c r="Y202" s="16"/>
      <c r="AA202" s="16"/>
      <c r="AB202" s="16"/>
      <c r="AC202" s="16"/>
      <c r="AD202" s="3"/>
      <c r="AE202" s="3"/>
      <c r="AF202" s="3"/>
      <c r="AG202" s="16"/>
      <c r="AH202" s="16"/>
      <c r="AI202" s="3"/>
      <c r="AJ202" s="3"/>
      <c r="AK202" s="56"/>
      <c r="AL202" s="3"/>
      <c r="AM202" s="3"/>
      <c r="AN202" s="3"/>
      <c r="AO202" s="3"/>
      <c r="AP202" s="3"/>
      <c r="AQ202" s="3"/>
      <c r="AR202" s="3"/>
      <c r="AS202" s="23"/>
    </row>
    <row r="203" spans="15:45">
      <c r="O203" s="16"/>
      <c r="R203" s="20"/>
      <c r="T203" s="171"/>
      <c r="V203" s="16"/>
      <c r="X203" s="16"/>
      <c r="Y203" s="16"/>
      <c r="AA203" s="16"/>
      <c r="AB203" s="16"/>
      <c r="AC203" s="16"/>
      <c r="AD203" s="3"/>
      <c r="AE203" s="3"/>
      <c r="AF203" s="3"/>
      <c r="AG203" s="16"/>
      <c r="AH203" s="16"/>
      <c r="AI203" s="3"/>
      <c r="AJ203" s="3"/>
      <c r="AK203" s="56"/>
      <c r="AL203" s="3"/>
      <c r="AM203" s="3"/>
      <c r="AN203" s="3"/>
      <c r="AO203" s="3"/>
      <c r="AP203" s="3"/>
      <c r="AQ203" s="3"/>
      <c r="AR203" s="3"/>
      <c r="AS203" s="23"/>
    </row>
    <row r="204" spans="15:45">
      <c r="O204" s="16"/>
      <c r="R204" s="20"/>
      <c r="T204" s="171"/>
      <c r="V204" s="16"/>
      <c r="X204" s="16"/>
      <c r="Y204" s="16"/>
      <c r="AA204" s="16"/>
      <c r="AB204" s="16"/>
      <c r="AC204" s="16"/>
      <c r="AD204" s="3"/>
      <c r="AE204" s="3"/>
      <c r="AF204" s="3"/>
      <c r="AG204" s="16"/>
      <c r="AH204" s="16"/>
      <c r="AI204" s="3"/>
      <c r="AJ204" s="3"/>
      <c r="AK204" s="56"/>
      <c r="AL204" s="3"/>
      <c r="AM204" s="3"/>
      <c r="AN204" s="3"/>
      <c r="AO204" s="3"/>
      <c r="AP204" s="3"/>
      <c r="AQ204" s="3"/>
      <c r="AR204" s="3"/>
      <c r="AS204" s="23"/>
    </row>
    <row r="205" spans="15:45">
      <c r="O205" s="16"/>
      <c r="R205" s="20"/>
      <c r="T205" s="171"/>
      <c r="V205" s="16"/>
      <c r="X205" s="16"/>
      <c r="Y205" s="16"/>
      <c r="AA205" s="16"/>
      <c r="AB205" s="16"/>
      <c r="AC205" s="16"/>
      <c r="AD205" s="3"/>
      <c r="AE205" s="3"/>
      <c r="AF205" s="3"/>
      <c r="AG205" s="16"/>
      <c r="AH205" s="16"/>
      <c r="AI205" s="3"/>
      <c r="AJ205" s="3"/>
      <c r="AK205" s="56"/>
      <c r="AL205" s="3"/>
      <c r="AM205" s="3"/>
      <c r="AN205" s="3"/>
      <c r="AO205" s="3"/>
      <c r="AP205" s="3"/>
      <c r="AQ205" s="3"/>
      <c r="AR205" s="3"/>
      <c r="AS205" s="23"/>
    </row>
    <row r="206" spans="15:45">
      <c r="O206" s="16"/>
      <c r="R206" s="20"/>
      <c r="T206" s="171"/>
      <c r="V206" s="16"/>
      <c r="X206" s="16"/>
      <c r="Y206" s="16"/>
      <c r="AA206" s="16"/>
      <c r="AB206" s="16"/>
      <c r="AC206" s="16"/>
      <c r="AD206" s="3"/>
      <c r="AE206" s="3"/>
      <c r="AF206" s="3"/>
      <c r="AG206" s="16"/>
      <c r="AH206" s="16"/>
      <c r="AI206" s="3"/>
      <c r="AJ206" s="3"/>
      <c r="AK206" s="56"/>
      <c r="AL206" s="3"/>
      <c r="AM206" s="3"/>
      <c r="AN206" s="3"/>
      <c r="AO206" s="3"/>
      <c r="AP206" s="3"/>
      <c r="AQ206" s="3"/>
      <c r="AR206" s="3"/>
      <c r="AS206" s="23"/>
    </row>
    <row r="207" spans="15:45">
      <c r="O207" s="16"/>
      <c r="R207" s="20"/>
      <c r="T207" s="171"/>
      <c r="V207" s="16"/>
      <c r="X207" s="16"/>
      <c r="Y207" s="16"/>
      <c r="AA207" s="16"/>
      <c r="AB207" s="16"/>
      <c r="AC207" s="16"/>
      <c r="AD207" s="3"/>
      <c r="AE207" s="3"/>
      <c r="AF207" s="3"/>
      <c r="AG207" s="16"/>
      <c r="AH207" s="16"/>
      <c r="AI207" s="3"/>
      <c r="AJ207" s="3"/>
      <c r="AK207" s="56"/>
      <c r="AL207" s="3"/>
      <c r="AM207" s="3"/>
      <c r="AN207" s="3"/>
      <c r="AO207" s="3"/>
      <c r="AP207" s="3"/>
      <c r="AQ207" s="3"/>
      <c r="AR207" s="3"/>
      <c r="AS207" s="23"/>
    </row>
    <row r="208" spans="15:45">
      <c r="O208" s="16"/>
      <c r="R208" s="20"/>
      <c r="T208" s="171"/>
      <c r="V208" s="16"/>
      <c r="X208" s="16"/>
      <c r="Y208" s="16"/>
      <c r="AA208" s="16"/>
      <c r="AB208" s="16"/>
      <c r="AC208" s="16"/>
      <c r="AD208" s="3"/>
      <c r="AE208" s="3"/>
      <c r="AF208" s="3"/>
      <c r="AG208" s="16"/>
      <c r="AH208" s="16"/>
      <c r="AI208" s="3"/>
      <c r="AJ208" s="3"/>
      <c r="AK208" s="56"/>
      <c r="AL208" s="3"/>
      <c r="AM208" s="3"/>
      <c r="AN208" s="3"/>
      <c r="AO208" s="3"/>
      <c r="AP208" s="3"/>
      <c r="AQ208" s="3"/>
      <c r="AR208" s="3"/>
      <c r="AS208" s="23"/>
    </row>
    <row r="209" spans="15:45">
      <c r="O209" s="16"/>
      <c r="R209" s="20"/>
      <c r="T209" s="171"/>
      <c r="V209" s="16"/>
      <c r="X209" s="16"/>
      <c r="Y209" s="16"/>
      <c r="AA209" s="16"/>
      <c r="AB209" s="16"/>
      <c r="AC209" s="16"/>
      <c r="AD209" s="3"/>
      <c r="AE209" s="3"/>
      <c r="AF209" s="3"/>
      <c r="AG209" s="16"/>
      <c r="AH209" s="16"/>
      <c r="AI209" s="3"/>
      <c r="AJ209" s="3"/>
      <c r="AK209" s="56"/>
      <c r="AL209" s="3"/>
      <c r="AM209" s="3"/>
      <c r="AN209" s="3"/>
      <c r="AO209" s="3"/>
      <c r="AP209" s="3"/>
      <c r="AQ209" s="3"/>
      <c r="AR209" s="3"/>
      <c r="AS209" s="23"/>
    </row>
    <row r="210" spans="15:45">
      <c r="O210" s="16"/>
      <c r="R210" s="20"/>
      <c r="T210" s="171"/>
      <c r="V210" s="16"/>
      <c r="X210" s="16"/>
      <c r="Y210" s="16"/>
      <c r="AA210" s="16"/>
      <c r="AB210" s="16"/>
      <c r="AC210" s="16"/>
      <c r="AD210" s="3"/>
      <c r="AE210" s="3"/>
      <c r="AF210" s="3"/>
      <c r="AG210" s="16"/>
      <c r="AH210" s="16"/>
      <c r="AI210" s="3"/>
      <c r="AJ210" s="3"/>
      <c r="AK210" s="56"/>
      <c r="AL210" s="3"/>
      <c r="AM210" s="3"/>
      <c r="AN210" s="3"/>
      <c r="AO210" s="3"/>
      <c r="AP210" s="3"/>
      <c r="AQ210" s="3"/>
      <c r="AR210" s="3"/>
      <c r="AS210" s="23"/>
    </row>
    <row r="211" spans="15:45">
      <c r="O211" s="16"/>
      <c r="R211" s="20"/>
      <c r="T211" s="171"/>
      <c r="V211" s="16"/>
      <c r="X211" s="16"/>
      <c r="Y211" s="16"/>
      <c r="AA211" s="16"/>
      <c r="AB211" s="16"/>
      <c r="AC211" s="16"/>
      <c r="AD211" s="3"/>
      <c r="AE211" s="3"/>
      <c r="AF211" s="3"/>
      <c r="AG211" s="16"/>
      <c r="AH211" s="16"/>
      <c r="AI211" s="3"/>
      <c r="AJ211" s="3"/>
      <c r="AK211" s="56"/>
      <c r="AL211" s="3"/>
      <c r="AM211" s="3"/>
      <c r="AN211" s="3"/>
      <c r="AO211" s="3"/>
      <c r="AP211" s="3"/>
      <c r="AQ211" s="3"/>
      <c r="AR211" s="3"/>
      <c r="AS211" s="23"/>
    </row>
    <row r="212" spans="15:45">
      <c r="O212" s="16"/>
      <c r="R212" s="20"/>
      <c r="T212" s="171"/>
      <c r="V212" s="16"/>
      <c r="X212" s="16"/>
      <c r="Y212" s="16"/>
      <c r="AA212" s="16"/>
      <c r="AB212" s="16"/>
      <c r="AC212" s="16"/>
      <c r="AD212" s="3"/>
      <c r="AE212" s="3"/>
      <c r="AF212" s="3"/>
      <c r="AG212" s="16"/>
      <c r="AH212" s="16"/>
      <c r="AI212" s="3"/>
      <c r="AJ212" s="3"/>
      <c r="AK212" s="56"/>
      <c r="AL212" s="3"/>
      <c r="AM212" s="3"/>
      <c r="AN212" s="3"/>
      <c r="AO212" s="3"/>
      <c r="AP212" s="3"/>
      <c r="AQ212" s="3"/>
      <c r="AR212" s="3"/>
      <c r="AS212" s="23"/>
    </row>
    <row r="213" spans="15:45">
      <c r="O213" s="16"/>
      <c r="R213" s="20"/>
      <c r="T213" s="171"/>
      <c r="V213" s="16"/>
      <c r="X213" s="16"/>
      <c r="Y213" s="16"/>
      <c r="AA213" s="16"/>
      <c r="AB213" s="16"/>
      <c r="AC213" s="16"/>
      <c r="AD213" s="3"/>
      <c r="AE213" s="3"/>
      <c r="AF213" s="3"/>
      <c r="AG213" s="16"/>
      <c r="AH213" s="16"/>
      <c r="AI213" s="3"/>
      <c r="AJ213" s="3"/>
      <c r="AK213" s="56"/>
      <c r="AL213" s="3"/>
      <c r="AM213" s="3"/>
      <c r="AN213" s="3"/>
      <c r="AO213" s="3"/>
      <c r="AP213" s="3"/>
      <c r="AQ213" s="3"/>
      <c r="AR213" s="3"/>
      <c r="AS213" s="23"/>
    </row>
    <row r="214" spans="15:45">
      <c r="O214" s="16"/>
      <c r="R214" s="20"/>
      <c r="T214" s="171"/>
      <c r="V214" s="16"/>
      <c r="X214" s="16"/>
      <c r="Y214" s="16"/>
      <c r="AA214" s="16"/>
      <c r="AB214" s="16"/>
      <c r="AC214" s="16"/>
      <c r="AD214" s="3"/>
      <c r="AE214" s="3"/>
      <c r="AF214" s="3"/>
      <c r="AG214" s="16"/>
      <c r="AH214" s="16"/>
      <c r="AI214" s="3"/>
      <c r="AJ214" s="3"/>
      <c r="AK214" s="56"/>
      <c r="AL214" s="3"/>
      <c r="AM214" s="3"/>
      <c r="AN214" s="3"/>
      <c r="AO214" s="3"/>
      <c r="AP214" s="3"/>
      <c r="AQ214" s="3"/>
      <c r="AR214" s="3"/>
      <c r="AS214" s="23"/>
    </row>
    <row r="215" spans="15:45">
      <c r="O215" s="16"/>
      <c r="R215" s="20"/>
      <c r="T215" s="171"/>
      <c r="V215" s="16"/>
      <c r="X215" s="16"/>
      <c r="Y215" s="16"/>
      <c r="AA215" s="16"/>
      <c r="AB215" s="16"/>
      <c r="AC215" s="16"/>
      <c r="AD215" s="3"/>
      <c r="AE215" s="3"/>
      <c r="AF215" s="3"/>
      <c r="AG215" s="16"/>
      <c r="AH215" s="16"/>
      <c r="AI215" s="3"/>
      <c r="AJ215" s="3"/>
      <c r="AK215" s="56"/>
      <c r="AL215" s="3"/>
      <c r="AM215" s="3"/>
      <c r="AN215" s="3"/>
      <c r="AO215" s="3"/>
      <c r="AP215" s="3"/>
      <c r="AQ215" s="3"/>
      <c r="AR215" s="3"/>
      <c r="AS215" s="23"/>
    </row>
    <row r="216" spans="15:45">
      <c r="O216" s="16"/>
      <c r="R216" s="20"/>
      <c r="T216" s="171"/>
      <c r="V216" s="16"/>
      <c r="X216" s="16"/>
      <c r="Y216" s="16"/>
      <c r="AA216" s="16"/>
      <c r="AB216" s="16"/>
      <c r="AC216" s="16"/>
      <c r="AD216" s="3"/>
      <c r="AE216" s="3"/>
      <c r="AF216" s="3"/>
      <c r="AG216" s="16"/>
      <c r="AH216" s="16"/>
      <c r="AI216" s="3"/>
      <c r="AJ216" s="3"/>
      <c r="AK216" s="56"/>
      <c r="AL216" s="3"/>
      <c r="AM216" s="3"/>
      <c r="AN216" s="3"/>
      <c r="AO216" s="3"/>
      <c r="AP216" s="3"/>
      <c r="AQ216" s="3"/>
      <c r="AR216" s="3"/>
      <c r="AS216" s="23"/>
    </row>
    <row r="217" spans="15:45">
      <c r="O217" s="16"/>
      <c r="R217" s="20"/>
      <c r="T217" s="171"/>
      <c r="V217" s="16"/>
      <c r="X217" s="16"/>
      <c r="Y217" s="16"/>
      <c r="AA217" s="16"/>
      <c r="AB217" s="16"/>
      <c r="AC217" s="16"/>
      <c r="AD217" s="3"/>
      <c r="AE217" s="3"/>
      <c r="AF217" s="3"/>
      <c r="AG217" s="16"/>
      <c r="AH217" s="16"/>
      <c r="AI217" s="3"/>
      <c r="AJ217" s="3"/>
      <c r="AK217" s="56"/>
      <c r="AL217" s="3"/>
      <c r="AM217" s="3"/>
      <c r="AN217" s="3"/>
      <c r="AO217" s="3"/>
      <c r="AP217" s="3"/>
      <c r="AQ217" s="3"/>
      <c r="AR217" s="3"/>
      <c r="AS217" s="23"/>
    </row>
    <row r="218" spans="15:45">
      <c r="O218" s="16"/>
      <c r="R218" s="20"/>
      <c r="T218" s="171"/>
      <c r="V218" s="16"/>
      <c r="X218" s="16"/>
      <c r="Y218" s="16"/>
      <c r="AA218" s="16"/>
      <c r="AB218" s="16"/>
      <c r="AC218" s="16"/>
      <c r="AD218" s="3"/>
      <c r="AE218" s="3"/>
      <c r="AF218" s="3"/>
      <c r="AG218" s="16"/>
      <c r="AH218" s="16"/>
      <c r="AI218" s="3"/>
      <c r="AJ218" s="3"/>
      <c r="AK218" s="56"/>
      <c r="AL218" s="3"/>
      <c r="AM218" s="3"/>
      <c r="AN218" s="3"/>
      <c r="AO218" s="3"/>
      <c r="AP218" s="3"/>
      <c r="AQ218" s="3"/>
      <c r="AR218" s="3"/>
      <c r="AS218" s="23"/>
    </row>
    <row r="219" spans="15:45">
      <c r="O219" s="16"/>
      <c r="R219" s="20"/>
      <c r="T219" s="171"/>
      <c r="V219" s="16"/>
      <c r="X219" s="16"/>
      <c r="Y219" s="16"/>
      <c r="AA219" s="16"/>
      <c r="AB219" s="16"/>
      <c r="AC219" s="16"/>
      <c r="AD219" s="3"/>
      <c r="AE219" s="3"/>
      <c r="AF219" s="3"/>
      <c r="AG219" s="16"/>
      <c r="AH219" s="16"/>
      <c r="AI219" s="3"/>
      <c r="AJ219" s="3"/>
      <c r="AK219" s="56"/>
      <c r="AL219" s="3"/>
      <c r="AM219" s="3"/>
      <c r="AN219" s="3"/>
      <c r="AO219" s="3"/>
      <c r="AP219" s="3"/>
      <c r="AQ219" s="3"/>
      <c r="AR219" s="3"/>
      <c r="AS219" s="23"/>
    </row>
    <row r="220" spans="15:45">
      <c r="O220" s="16"/>
      <c r="R220" s="20"/>
      <c r="T220" s="171"/>
      <c r="V220" s="16"/>
      <c r="X220" s="16"/>
      <c r="Y220" s="16"/>
      <c r="AA220" s="16"/>
      <c r="AB220" s="16"/>
      <c r="AC220" s="16"/>
      <c r="AD220" s="3"/>
      <c r="AE220" s="3"/>
      <c r="AF220" s="3"/>
      <c r="AG220" s="16"/>
      <c r="AH220" s="16"/>
      <c r="AI220" s="3"/>
      <c r="AJ220" s="3"/>
      <c r="AK220" s="56"/>
      <c r="AL220" s="3"/>
      <c r="AM220" s="3"/>
      <c r="AN220" s="3"/>
      <c r="AO220" s="3"/>
      <c r="AP220" s="3"/>
      <c r="AQ220" s="3"/>
      <c r="AR220" s="3"/>
      <c r="AS220" s="23"/>
    </row>
    <row r="221" spans="15:45">
      <c r="O221" s="16"/>
      <c r="R221" s="20"/>
      <c r="T221" s="171"/>
      <c r="V221" s="16"/>
      <c r="X221" s="16"/>
      <c r="Y221" s="16"/>
      <c r="AA221" s="16"/>
      <c r="AB221" s="16"/>
      <c r="AC221" s="16"/>
      <c r="AD221" s="3"/>
      <c r="AE221" s="3"/>
      <c r="AF221" s="3"/>
      <c r="AG221" s="16"/>
      <c r="AH221" s="16"/>
      <c r="AI221" s="3"/>
      <c r="AJ221" s="3"/>
      <c r="AK221" s="56"/>
      <c r="AL221" s="3"/>
      <c r="AM221" s="3"/>
      <c r="AN221" s="3"/>
      <c r="AO221" s="3"/>
      <c r="AP221" s="3"/>
      <c r="AQ221" s="3"/>
      <c r="AR221" s="3"/>
      <c r="AS221" s="23"/>
    </row>
    <row r="222" spans="15:45">
      <c r="O222" s="16"/>
      <c r="R222" s="20"/>
      <c r="T222" s="171"/>
      <c r="V222" s="16"/>
      <c r="X222" s="16"/>
      <c r="Y222" s="16"/>
      <c r="AA222" s="16"/>
      <c r="AB222" s="16"/>
      <c r="AC222" s="16"/>
      <c r="AD222" s="3"/>
      <c r="AE222" s="3"/>
      <c r="AF222" s="3"/>
      <c r="AG222" s="16"/>
      <c r="AH222" s="16"/>
      <c r="AI222" s="3"/>
      <c r="AJ222" s="3"/>
      <c r="AK222" s="56"/>
      <c r="AL222" s="3"/>
      <c r="AM222" s="3"/>
      <c r="AN222" s="3"/>
      <c r="AO222" s="3"/>
      <c r="AP222" s="3"/>
      <c r="AQ222" s="3"/>
      <c r="AR222" s="3"/>
      <c r="AS222" s="23"/>
    </row>
    <row r="223" spans="15:45">
      <c r="O223" s="16"/>
      <c r="R223" s="20"/>
      <c r="T223" s="171"/>
      <c r="V223" s="16"/>
      <c r="X223" s="16"/>
      <c r="Y223" s="16"/>
      <c r="AA223" s="16"/>
      <c r="AB223" s="16"/>
      <c r="AC223" s="16"/>
      <c r="AD223" s="3"/>
      <c r="AE223" s="3"/>
      <c r="AF223" s="3"/>
      <c r="AG223" s="16"/>
      <c r="AH223" s="16"/>
      <c r="AI223" s="3"/>
      <c r="AJ223" s="3"/>
      <c r="AK223" s="56"/>
      <c r="AL223" s="3"/>
      <c r="AM223" s="3"/>
      <c r="AN223" s="3"/>
      <c r="AO223" s="3"/>
      <c r="AP223" s="3"/>
      <c r="AQ223" s="3"/>
      <c r="AR223" s="3"/>
      <c r="AS223" s="23"/>
    </row>
    <row r="224" spans="15:45">
      <c r="O224" s="16"/>
      <c r="R224" s="20"/>
      <c r="T224" s="171"/>
      <c r="V224" s="16"/>
      <c r="X224" s="16"/>
      <c r="Y224" s="16"/>
      <c r="AA224" s="16"/>
      <c r="AB224" s="16"/>
      <c r="AC224" s="16"/>
      <c r="AD224" s="3"/>
      <c r="AE224" s="3"/>
      <c r="AF224" s="3"/>
      <c r="AG224" s="16"/>
      <c r="AH224" s="16"/>
      <c r="AI224" s="3"/>
      <c r="AJ224" s="3"/>
      <c r="AK224" s="56"/>
      <c r="AL224" s="3"/>
      <c r="AM224" s="3"/>
      <c r="AN224" s="3"/>
      <c r="AO224" s="3"/>
      <c r="AP224" s="3"/>
      <c r="AQ224" s="3"/>
      <c r="AR224" s="3"/>
      <c r="AS224" s="23"/>
    </row>
    <row r="225" spans="15:45">
      <c r="O225" s="16"/>
      <c r="R225" s="20"/>
      <c r="T225" s="171"/>
      <c r="V225" s="16"/>
      <c r="X225" s="16"/>
      <c r="Y225" s="16"/>
      <c r="AA225" s="16"/>
      <c r="AB225" s="16"/>
      <c r="AC225" s="16"/>
      <c r="AD225" s="3"/>
      <c r="AE225" s="3"/>
      <c r="AF225" s="3"/>
      <c r="AG225" s="16"/>
      <c r="AH225" s="16"/>
      <c r="AI225" s="3"/>
      <c r="AJ225" s="3"/>
      <c r="AK225" s="56"/>
      <c r="AL225" s="3"/>
      <c r="AM225" s="3"/>
      <c r="AN225" s="3"/>
      <c r="AO225" s="3"/>
      <c r="AP225" s="3"/>
      <c r="AQ225" s="3"/>
      <c r="AR225" s="3"/>
      <c r="AS225" s="23"/>
    </row>
    <row r="226" spans="15:45">
      <c r="O226" s="16"/>
      <c r="R226" s="20"/>
      <c r="T226" s="171"/>
      <c r="V226" s="16"/>
      <c r="X226" s="16"/>
      <c r="Y226" s="16"/>
      <c r="AA226" s="16"/>
      <c r="AB226" s="16"/>
      <c r="AC226" s="16"/>
      <c r="AD226" s="3"/>
      <c r="AE226" s="3"/>
      <c r="AF226" s="3"/>
      <c r="AG226" s="16"/>
      <c r="AH226" s="16"/>
      <c r="AI226" s="3"/>
      <c r="AJ226" s="3"/>
      <c r="AK226" s="56"/>
      <c r="AL226" s="3"/>
      <c r="AM226" s="3"/>
      <c r="AN226" s="3"/>
      <c r="AO226" s="3"/>
      <c r="AP226" s="3"/>
      <c r="AQ226" s="3"/>
      <c r="AR226" s="3"/>
      <c r="AS226" s="23"/>
    </row>
  </sheetData>
  <mergeCells count="1">
    <mergeCell ref="Z5:AB5"/>
  </mergeCells>
  <phoneticPr fontId="11" type="noConversion"/>
  <conditionalFormatting sqref="F10:F13">
    <cfRule type="cellIs" dxfId="334" priority="27" operator="lessThan">
      <formula>0</formula>
    </cfRule>
    <cfRule type="cellIs" dxfId="333" priority="28" operator="greaterThan">
      <formula>0</formula>
    </cfRule>
  </conditionalFormatting>
  <conditionalFormatting sqref="H10:H13">
    <cfRule type="cellIs" dxfId="332" priority="25" operator="lessThan">
      <formula>0</formula>
    </cfRule>
    <cfRule type="cellIs" dxfId="331" priority="26" operator="greaterThan">
      <formula>0</formula>
    </cfRule>
  </conditionalFormatting>
  <conditionalFormatting sqref="J10:J13">
    <cfRule type="cellIs" dxfId="330" priority="23" operator="lessThan">
      <formula>0</formula>
    </cfRule>
    <cfRule type="cellIs" dxfId="329" priority="24" operator="greaterThan">
      <formula>0</formula>
    </cfRule>
  </conditionalFormatting>
  <conditionalFormatting sqref="N10:N13">
    <cfRule type="cellIs" dxfId="328" priority="19" operator="lessThan">
      <formula>0</formula>
    </cfRule>
    <cfRule type="cellIs" dxfId="327" priority="20" operator="greaterThan">
      <formula>0</formula>
    </cfRule>
  </conditionalFormatting>
  <conditionalFormatting sqref="S10:S13">
    <cfRule type="cellIs" dxfId="326" priority="17" operator="lessThan">
      <formula>0</formula>
    </cfRule>
    <cfRule type="cellIs" dxfId="325" priority="18" operator="greaterThan">
      <formula>0</formula>
    </cfRule>
  </conditionalFormatting>
  <conditionalFormatting sqref="U10:U13">
    <cfRule type="cellIs" dxfId="324" priority="15" operator="lessThan">
      <formula>0</formula>
    </cfRule>
    <cfRule type="cellIs" dxfId="323" priority="16" operator="greaterThan">
      <formula>0</formula>
    </cfRule>
  </conditionalFormatting>
  <conditionalFormatting sqref="W10:W13">
    <cfRule type="cellIs" dxfId="322" priority="13" operator="lessThan">
      <formula>0</formula>
    </cfRule>
    <cfRule type="cellIs" dxfId="321" priority="14" operator="greaterThan">
      <formula>0</formula>
    </cfRule>
  </conditionalFormatting>
  <conditionalFormatting sqref="Z10:Z13">
    <cfRule type="cellIs" dxfId="320" priority="11" operator="lessThan">
      <formula>0</formula>
    </cfRule>
    <cfRule type="cellIs" dxfId="319" priority="1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8B071-9724-451B-9980-9950630DCD80}">
  <sheetPr>
    <tabColor theme="0"/>
  </sheetPr>
  <dimension ref="P1:CH196"/>
  <sheetViews>
    <sheetView zoomScale="96" zoomScaleNormal="96" workbookViewId="0">
      <selection activeCell="A17" sqref="A17"/>
    </sheetView>
  </sheetViews>
  <sheetFormatPr baseColWidth="10" defaultRowHeight="15"/>
  <cols>
    <col min="38" max="38" width="2.453125" customWidth="1"/>
    <col min="39" max="39" width="4.90625" customWidth="1"/>
    <col min="40" max="40" width="2.08984375" customWidth="1"/>
    <col min="41" max="41" width="10.54296875" customWidth="1"/>
    <col min="42" max="42" width="5.90625" customWidth="1"/>
    <col min="43" max="43" width="4.90625" customWidth="1"/>
    <col min="44" max="44" width="6.6328125" customWidth="1"/>
    <col min="45" max="45" width="5" customWidth="1"/>
    <col min="46" max="46" width="5.36328125" style="67" customWidth="1"/>
    <col min="47" max="47" width="4.90625" style="67" customWidth="1"/>
    <col min="48" max="48" width="5" style="67" customWidth="1"/>
    <col min="49" max="49" width="4.36328125" style="67" customWidth="1"/>
    <col min="50" max="50" width="6.08984375" customWidth="1"/>
    <col min="51" max="51" width="4.81640625" customWidth="1"/>
    <col min="52" max="52" width="7" customWidth="1"/>
    <col min="53" max="53" width="4.81640625" customWidth="1"/>
    <col min="54" max="54" width="5.90625" customWidth="1"/>
    <col min="55" max="55" width="4.453125" style="67" customWidth="1"/>
    <col min="56" max="56" width="5.08984375" style="11" customWidth="1"/>
    <col min="57" max="57" width="4.08984375" style="11" customWidth="1"/>
    <col min="58" max="58" width="5.81640625" style="11" customWidth="1"/>
    <col min="59" max="59" width="4.90625" style="11" customWidth="1"/>
    <col min="60" max="60" width="4" style="11" customWidth="1"/>
    <col min="61" max="61" width="5.453125" style="11" customWidth="1"/>
    <col min="62" max="62" width="3.54296875" style="11" customWidth="1"/>
    <col min="63" max="63" width="2.90625" customWidth="1"/>
    <col min="64" max="64" width="6.08984375" customWidth="1"/>
    <col min="65" max="65" width="5" customWidth="1"/>
    <col min="66" max="66" width="5.90625" customWidth="1"/>
    <col min="67" max="67" width="6.90625" customWidth="1"/>
    <col min="68" max="68" width="6.08984375" style="67" customWidth="1"/>
    <col min="69" max="69" width="6.453125" customWidth="1"/>
    <col min="70" max="70" width="5.6328125" style="11" customWidth="1"/>
    <col min="71" max="71" width="3.36328125" style="11" customWidth="1"/>
    <col min="72" max="72" width="5.08984375" style="11" customWidth="1"/>
    <col min="73" max="73" width="4.08984375" style="11" customWidth="1"/>
    <col min="74" max="74" width="5.90625" style="11" customWidth="1"/>
    <col min="75" max="75" width="9" customWidth="1"/>
    <col min="76" max="76" width="6.6328125" customWidth="1"/>
    <col min="77" max="77" width="8" style="67" customWidth="1"/>
    <col min="78" max="78" width="7.6328125" customWidth="1"/>
    <col min="79" max="79" width="8.90625" customWidth="1"/>
    <col min="80" max="80" width="12.453125" customWidth="1"/>
    <col min="81" max="81" width="13.36328125" customWidth="1"/>
    <col min="83" max="83" width="9.54296875" customWidth="1"/>
    <col min="84" max="84" width="10.08984375" customWidth="1"/>
    <col min="85" max="85" width="10.36328125" customWidth="1"/>
  </cols>
  <sheetData>
    <row r="1" customFormat="1"/>
    <row r="2" customFormat="1"/>
    <row r="3" customFormat="1"/>
    <row r="4" customFormat="1"/>
    <row r="5" customFormat="1"/>
    <row r="6" customFormat="1"/>
    <row r="7" customFormat="1"/>
    <row r="8" customFormat="1"/>
    <row r="9" customFormat="1"/>
    <row r="10" customFormat="1"/>
    <row r="11" customFormat="1"/>
    <row r="12" customFormat="1"/>
    <row r="13" customFormat="1"/>
    <row r="14" customFormat="1"/>
    <row r="15" customFormat="1"/>
    <row r="16" customFormat="1"/>
    <row r="17" customFormat="1"/>
    <row r="18" customFormat="1"/>
    <row r="19" customFormat="1"/>
    <row r="20" customFormat="1"/>
    <row r="21" customFormat="1"/>
    <row r="22" customFormat="1"/>
    <row r="23" customFormat="1"/>
    <row r="24" customFormat="1"/>
    <row r="25" customFormat="1"/>
    <row r="26" customFormat="1"/>
    <row r="27" customFormat="1"/>
    <row r="28" customFormat="1"/>
    <row r="29" customFormat="1"/>
    <row r="30" customFormat="1"/>
    <row r="31" customFormat="1"/>
    <row r="32" customFormat="1"/>
    <row r="33" spans="46:84">
      <c r="AT33"/>
      <c r="AU33"/>
      <c r="AV33"/>
      <c r="AW33"/>
      <c r="BC33"/>
      <c r="BD33"/>
      <c r="BE33"/>
      <c r="BF33"/>
      <c r="BG33"/>
      <c r="BH33"/>
      <c r="BI33"/>
      <c r="BJ33"/>
      <c r="BP33"/>
      <c r="BR33"/>
      <c r="BS33"/>
      <c r="BT33"/>
      <c r="BU33"/>
      <c r="BV33"/>
      <c r="BY33"/>
    </row>
    <row r="34" spans="46:84">
      <c r="BD34" s="16"/>
      <c r="BF34" s="16"/>
      <c r="BG34" s="16"/>
      <c r="BI34" s="16"/>
      <c r="BJ34" s="16"/>
      <c r="BL34" s="3"/>
      <c r="BM34" s="3"/>
      <c r="BN34" s="3"/>
      <c r="BO34" s="3"/>
      <c r="BP34" s="56"/>
      <c r="BQ34" s="3"/>
      <c r="BR34" s="16"/>
      <c r="BT34" s="16"/>
      <c r="BV34" s="16"/>
      <c r="BW34" s="3"/>
      <c r="BX34" s="3"/>
      <c r="BY34" s="56"/>
      <c r="BZ34" s="3"/>
      <c r="CA34" s="3"/>
      <c r="CB34" s="3"/>
      <c r="CC34" s="3"/>
      <c r="CD34" s="3"/>
      <c r="CE34" s="3"/>
      <c r="CF34" s="3"/>
    </row>
    <row r="35" spans="46:84">
      <c r="BD35" s="16"/>
      <c r="BF35" s="16"/>
      <c r="BG35" s="16"/>
      <c r="BI35" s="16"/>
      <c r="BJ35" s="16"/>
      <c r="BL35" s="3"/>
      <c r="BM35" s="3"/>
      <c r="BN35" s="3"/>
      <c r="BO35" s="3"/>
      <c r="BP35" s="56"/>
      <c r="BQ35" s="3"/>
      <c r="BR35" s="16"/>
      <c r="BT35" s="16"/>
      <c r="BV35" s="16"/>
      <c r="BW35" s="3"/>
      <c r="BX35" s="3"/>
      <c r="BY35" s="56"/>
      <c r="BZ35" s="3"/>
      <c r="CA35" s="3"/>
      <c r="CB35" s="3"/>
      <c r="CC35" s="3"/>
      <c r="CD35" s="3"/>
      <c r="CE35" s="3"/>
      <c r="CF35" s="3"/>
    </row>
    <row r="36" spans="46:84">
      <c r="BD36" s="16"/>
      <c r="BF36" s="16"/>
      <c r="BG36" s="16"/>
      <c r="BI36" s="16"/>
      <c r="BJ36" s="16"/>
      <c r="BL36" s="3"/>
      <c r="BM36" s="3"/>
      <c r="BN36" s="3"/>
      <c r="BO36" s="3"/>
      <c r="BP36" s="56"/>
      <c r="BQ36" s="3"/>
      <c r="BR36" s="16"/>
      <c r="BT36" s="16"/>
      <c r="BV36" s="16"/>
      <c r="BW36" s="3"/>
      <c r="BX36" s="3"/>
      <c r="BY36" s="56"/>
      <c r="BZ36" s="3"/>
      <c r="CA36" s="3"/>
      <c r="CB36" s="3"/>
      <c r="CC36" s="3"/>
      <c r="CD36" s="3"/>
      <c r="CE36" s="3"/>
      <c r="CF36" s="3"/>
    </row>
    <row r="37" spans="46:84">
      <c r="BD37" s="16"/>
      <c r="BF37" s="16"/>
      <c r="BG37" s="16"/>
      <c r="BI37" s="16"/>
      <c r="BJ37" s="16"/>
      <c r="BL37" s="3"/>
      <c r="BM37" s="3"/>
      <c r="BN37" s="3"/>
      <c r="BO37" s="3"/>
      <c r="BP37" s="56"/>
      <c r="BQ37" s="3"/>
      <c r="BR37" s="16"/>
      <c r="BT37" s="16"/>
      <c r="BV37" s="16"/>
      <c r="BW37" s="3"/>
      <c r="BX37" s="3"/>
      <c r="BY37" s="56"/>
      <c r="BZ37" s="3"/>
      <c r="CA37" s="3"/>
      <c r="CB37" s="3"/>
      <c r="CC37" s="3"/>
      <c r="CD37" s="3"/>
      <c r="CE37" s="3"/>
      <c r="CF37" s="3"/>
    </row>
    <row r="38" spans="46:84">
      <c r="BD38" s="16"/>
      <c r="BF38" s="16"/>
      <c r="BG38" s="16"/>
      <c r="BI38" s="16"/>
      <c r="BJ38" s="16"/>
      <c r="BL38" s="3"/>
      <c r="BM38" s="3"/>
      <c r="BN38" s="3"/>
      <c r="BO38" s="3"/>
      <c r="BP38" s="56"/>
      <c r="BQ38" s="3"/>
      <c r="BR38" s="16"/>
      <c r="BT38" s="16"/>
      <c r="BV38" s="16"/>
      <c r="BW38" s="3"/>
      <c r="BX38" s="3"/>
      <c r="BY38" s="56"/>
      <c r="BZ38" s="3"/>
      <c r="CA38" s="3"/>
      <c r="CB38" s="3"/>
      <c r="CC38" s="3"/>
      <c r="CD38" s="3"/>
      <c r="CE38" s="3"/>
      <c r="CF38" s="3"/>
    </row>
    <row r="39" spans="46:84">
      <c r="BD39" s="16"/>
      <c r="BF39" s="16"/>
      <c r="BG39" s="16"/>
      <c r="BI39" s="16"/>
      <c r="BJ39" s="16"/>
      <c r="BL39" s="3"/>
      <c r="BM39" s="3"/>
      <c r="BN39" s="3"/>
      <c r="BO39" s="3"/>
      <c r="BP39" s="56"/>
      <c r="BQ39" s="3"/>
      <c r="BR39" s="16"/>
      <c r="BT39" s="16"/>
      <c r="BV39" s="16"/>
      <c r="BW39" s="3"/>
      <c r="BX39" s="3"/>
      <c r="BY39" s="56"/>
      <c r="BZ39" s="3"/>
      <c r="CA39" s="3"/>
      <c r="CB39" s="3"/>
      <c r="CC39" s="3"/>
      <c r="CD39" s="3"/>
      <c r="CE39" s="3"/>
      <c r="CF39" s="3"/>
    </row>
    <row r="40" spans="46:84">
      <c r="BD40" s="16"/>
      <c r="BF40" s="16"/>
      <c r="BG40" s="16"/>
      <c r="BI40" s="16"/>
      <c r="BJ40" s="16"/>
      <c r="BL40" s="3"/>
      <c r="BM40" s="3"/>
      <c r="BN40" s="3"/>
      <c r="BO40" s="3"/>
      <c r="BP40" s="56"/>
      <c r="BQ40" s="3"/>
      <c r="BR40" s="16"/>
      <c r="BT40" s="16"/>
      <c r="BV40" s="16"/>
      <c r="BW40" s="3"/>
      <c r="BX40" s="3"/>
      <c r="BY40" s="56"/>
      <c r="BZ40" s="3"/>
      <c r="CA40" s="3"/>
      <c r="CB40" s="3"/>
      <c r="CC40" s="3"/>
      <c r="CD40" s="3"/>
      <c r="CE40" s="3"/>
      <c r="CF40" s="3"/>
    </row>
    <row r="41" spans="46:84">
      <c r="BD41" s="16"/>
      <c r="BF41" s="16"/>
      <c r="BG41" s="16"/>
      <c r="BI41" s="16"/>
      <c r="BJ41" s="16"/>
      <c r="BL41" s="3"/>
      <c r="BM41" s="3"/>
      <c r="BN41" s="3"/>
      <c r="BO41" s="3"/>
      <c r="BP41" s="56"/>
      <c r="BQ41" s="3"/>
      <c r="BR41" s="16"/>
      <c r="BT41" s="16"/>
      <c r="BV41" s="16"/>
      <c r="BW41" s="3"/>
      <c r="BX41" s="3"/>
      <c r="BY41" s="56"/>
      <c r="BZ41" s="3"/>
      <c r="CA41" s="3"/>
      <c r="CB41" s="3"/>
      <c r="CC41" s="3"/>
      <c r="CD41" s="3"/>
      <c r="CE41" s="3"/>
      <c r="CF41" s="3"/>
    </row>
    <row r="42" spans="46:84">
      <c r="BD42" s="16"/>
      <c r="BF42" s="16"/>
      <c r="BG42" s="16"/>
      <c r="BI42" s="16"/>
      <c r="BJ42" s="16"/>
      <c r="BL42" s="3"/>
      <c r="BM42" s="3"/>
      <c r="BN42" s="3"/>
      <c r="BO42" s="3"/>
      <c r="BP42" s="56"/>
      <c r="BQ42" s="3"/>
      <c r="BR42" s="16"/>
      <c r="BT42" s="16"/>
      <c r="BV42" s="16"/>
      <c r="BW42" s="3"/>
      <c r="BX42" s="3"/>
      <c r="BY42" s="56"/>
      <c r="BZ42" s="3"/>
      <c r="CA42" s="3"/>
      <c r="CB42" s="3"/>
      <c r="CC42" s="3"/>
      <c r="CD42" s="3"/>
      <c r="CE42" s="3"/>
      <c r="CF42" s="3"/>
    </row>
    <row r="43" spans="46:84">
      <c r="BD43" s="16"/>
      <c r="BF43" s="16"/>
      <c r="BG43" s="16"/>
      <c r="BI43" s="16"/>
      <c r="BJ43" s="16"/>
      <c r="BL43" s="3"/>
      <c r="BM43" s="3"/>
      <c r="BN43" s="3"/>
      <c r="BO43" s="3"/>
      <c r="BP43" s="56"/>
      <c r="BQ43" s="3"/>
      <c r="BR43" s="16"/>
      <c r="BT43" s="16"/>
      <c r="BV43" s="16"/>
      <c r="BW43" s="3"/>
      <c r="BX43" s="3"/>
      <c r="BY43" s="56"/>
      <c r="BZ43" s="3"/>
      <c r="CA43" s="3"/>
      <c r="CB43" s="3"/>
      <c r="CC43" s="3"/>
      <c r="CD43" s="3"/>
      <c r="CE43" s="3"/>
      <c r="CF43" s="3"/>
    </row>
    <row r="44" spans="46:84">
      <c r="BD44" s="16"/>
      <c r="BF44" s="16"/>
      <c r="BG44" s="16"/>
      <c r="BI44" s="16"/>
      <c r="BJ44" s="16"/>
      <c r="BL44" s="3"/>
      <c r="BM44" s="3"/>
      <c r="BN44" s="3"/>
      <c r="BO44" s="3"/>
      <c r="BP44" s="56"/>
      <c r="BQ44" s="3"/>
      <c r="BR44" s="16"/>
      <c r="BT44" s="16"/>
      <c r="BV44" s="16"/>
      <c r="BW44" s="3"/>
      <c r="BX44" s="3"/>
      <c r="BY44" s="56"/>
      <c r="BZ44" s="3"/>
      <c r="CA44" s="3"/>
      <c r="CB44" s="3"/>
      <c r="CC44" s="3"/>
      <c r="CD44" s="3"/>
      <c r="CE44" s="3"/>
      <c r="CF44" s="3"/>
    </row>
    <row r="45" spans="46:84">
      <c r="BD45" s="16"/>
      <c r="BF45" s="16"/>
      <c r="BG45" s="16"/>
      <c r="BI45" s="16"/>
      <c r="BJ45" s="16"/>
      <c r="BL45" s="3"/>
      <c r="BM45" s="3"/>
      <c r="BN45" s="3"/>
      <c r="BO45" s="3"/>
      <c r="BP45" s="56"/>
      <c r="BQ45" s="3"/>
      <c r="BR45" s="16"/>
      <c r="BT45" s="16"/>
      <c r="BV45" s="16"/>
      <c r="BW45" s="3"/>
      <c r="BX45" s="3"/>
      <c r="BY45" s="56"/>
      <c r="BZ45" s="3"/>
      <c r="CA45" s="3"/>
      <c r="CB45" s="3"/>
      <c r="CC45" s="3"/>
      <c r="CD45" s="3"/>
      <c r="CE45" s="3"/>
      <c r="CF45" s="3"/>
    </row>
    <row r="46" spans="46:84">
      <c r="BD46" s="16"/>
      <c r="BF46" s="16"/>
      <c r="BG46" s="16"/>
      <c r="BI46" s="16"/>
      <c r="BJ46" s="16"/>
      <c r="BL46" s="3"/>
      <c r="BM46" s="3"/>
      <c r="BN46" s="3"/>
      <c r="BO46" s="3"/>
      <c r="BP46" s="56"/>
      <c r="BQ46" s="3"/>
      <c r="BR46" s="16"/>
      <c r="BT46" s="16"/>
      <c r="BV46" s="16"/>
      <c r="BW46" s="3"/>
      <c r="BX46" s="3"/>
      <c r="BY46" s="56"/>
      <c r="BZ46" s="3"/>
      <c r="CA46" s="3"/>
      <c r="CB46" s="3"/>
      <c r="CC46" s="3"/>
      <c r="CD46" s="3"/>
      <c r="CE46" s="3"/>
      <c r="CF46" s="3"/>
    </row>
    <row r="47" spans="46:84">
      <c r="BD47" s="16"/>
      <c r="BF47" s="16"/>
      <c r="BG47" s="16"/>
      <c r="BI47" s="16"/>
      <c r="BJ47" s="16"/>
      <c r="BL47" s="3"/>
      <c r="BM47" s="3"/>
      <c r="BN47" s="3"/>
      <c r="BO47" s="3"/>
      <c r="BP47" s="56"/>
      <c r="BQ47" s="3"/>
      <c r="BR47" s="16"/>
      <c r="BT47" s="16"/>
      <c r="BV47" s="16"/>
      <c r="BW47" s="3"/>
      <c r="BX47" s="3"/>
      <c r="BY47" s="56"/>
      <c r="BZ47" s="3"/>
      <c r="CA47" s="3"/>
      <c r="CB47" s="3"/>
      <c r="CC47" s="3"/>
      <c r="CD47" s="3"/>
      <c r="CE47" s="3"/>
      <c r="CF47" s="3"/>
    </row>
    <row r="48" spans="46:84">
      <c r="BD48" s="16"/>
      <c r="BF48" s="16"/>
      <c r="BG48" s="16"/>
      <c r="BI48" s="16"/>
      <c r="BJ48" s="16"/>
      <c r="BL48" s="3"/>
      <c r="BM48" s="3"/>
      <c r="BN48" s="3"/>
      <c r="BO48" s="3"/>
      <c r="BP48" s="56"/>
      <c r="BQ48" s="3"/>
      <c r="BR48" s="16"/>
      <c r="BT48" s="16"/>
      <c r="BV48" s="16"/>
      <c r="BW48" s="3"/>
      <c r="BX48" s="3"/>
      <c r="BY48" s="56"/>
      <c r="BZ48" s="3"/>
      <c r="CA48" s="3"/>
      <c r="CB48" s="3"/>
      <c r="CC48" s="3"/>
      <c r="CD48" s="3"/>
      <c r="CE48" s="3"/>
      <c r="CF48" s="3"/>
    </row>
    <row r="49" spans="56:84">
      <c r="BD49" s="16"/>
      <c r="BF49" s="16"/>
      <c r="BG49" s="16"/>
      <c r="BI49" s="16"/>
      <c r="BJ49" s="16"/>
      <c r="BL49" s="3"/>
      <c r="BM49" s="3"/>
      <c r="BN49" s="3"/>
      <c r="BO49" s="3"/>
      <c r="BP49" s="56"/>
      <c r="BQ49" s="3"/>
      <c r="BR49" s="16"/>
      <c r="BT49" s="16"/>
      <c r="BV49" s="16"/>
      <c r="BW49" s="3"/>
      <c r="BX49" s="3"/>
      <c r="BY49" s="56"/>
      <c r="BZ49" s="3"/>
      <c r="CA49" s="3"/>
      <c r="CB49" s="3"/>
      <c r="CC49" s="3"/>
      <c r="CD49" s="3"/>
      <c r="CE49" s="3"/>
      <c r="CF49" s="3"/>
    </row>
    <row r="50" spans="56:84">
      <c r="BD50" s="16"/>
      <c r="BF50" s="16"/>
      <c r="BG50" s="16"/>
      <c r="BI50" s="16"/>
      <c r="BJ50" s="16"/>
      <c r="BL50" s="3"/>
      <c r="BM50" s="3"/>
      <c r="BN50" s="3"/>
      <c r="BO50" s="3"/>
      <c r="BP50" s="56"/>
      <c r="BQ50" s="3"/>
      <c r="BR50" s="16"/>
      <c r="BT50" s="16"/>
      <c r="BV50" s="16"/>
      <c r="BW50" s="3"/>
      <c r="BX50" s="3"/>
      <c r="BY50" s="56"/>
      <c r="BZ50" s="3"/>
      <c r="CA50" s="3"/>
      <c r="CB50" s="3"/>
      <c r="CC50" s="3"/>
      <c r="CD50" s="3"/>
      <c r="CE50" s="3"/>
      <c r="CF50" s="3"/>
    </row>
    <row r="51" spans="56:84">
      <c r="BD51" s="16"/>
      <c r="BF51" s="16"/>
      <c r="BG51" s="16"/>
      <c r="BI51" s="16"/>
      <c r="BJ51" s="16"/>
      <c r="BL51" s="3"/>
      <c r="BM51" s="3"/>
      <c r="BN51" s="3"/>
      <c r="BO51" s="3"/>
      <c r="BP51" s="56"/>
      <c r="BQ51" s="3"/>
      <c r="BR51" s="16"/>
      <c r="BT51" s="16"/>
      <c r="BV51" s="16"/>
      <c r="BW51" s="3"/>
      <c r="BX51" s="3"/>
      <c r="BY51" s="56"/>
      <c r="BZ51" s="3"/>
      <c r="CA51" s="3"/>
      <c r="CB51" s="3"/>
      <c r="CC51" s="3"/>
      <c r="CD51" s="3"/>
      <c r="CE51" s="3"/>
      <c r="CF51" s="3"/>
    </row>
    <row r="52" spans="56:84">
      <c r="BD52" s="16"/>
      <c r="BF52" s="16"/>
      <c r="BG52" s="16"/>
      <c r="BI52" s="16"/>
      <c r="BJ52" s="16"/>
      <c r="BL52" s="3"/>
      <c r="BM52" s="3"/>
      <c r="BN52" s="3"/>
      <c r="BO52" s="3"/>
      <c r="BP52" s="56"/>
      <c r="BQ52" s="3"/>
      <c r="BR52" s="16"/>
      <c r="BT52" s="16"/>
      <c r="BV52" s="16"/>
      <c r="BW52" s="3"/>
      <c r="BX52" s="3"/>
      <c r="BY52" s="56"/>
      <c r="BZ52" s="3"/>
      <c r="CA52" s="3"/>
      <c r="CB52" s="3"/>
      <c r="CC52" s="3"/>
      <c r="CD52" s="3"/>
      <c r="CE52" s="3"/>
      <c r="CF52" s="3"/>
    </row>
    <row r="53" spans="56:84">
      <c r="BD53" s="16"/>
      <c r="BF53" s="16"/>
      <c r="BG53" s="16"/>
      <c r="BI53" s="16"/>
      <c r="BJ53" s="16"/>
      <c r="BL53" s="3"/>
      <c r="BM53" s="3"/>
      <c r="BN53" s="3"/>
      <c r="BO53" s="3"/>
      <c r="BP53" s="56"/>
      <c r="BQ53" s="3"/>
      <c r="BR53" s="16"/>
      <c r="BT53" s="16"/>
      <c r="BV53" s="16"/>
      <c r="BW53" s="3"/>
      <c r="BX53" s="3"/>
      <c r="BY53" s="56"/>
      <c r="BZ53" s="3"/>
      <c r="CA53" s="3"/>
      <c r="CB53" s="3"/>
      <c r="CC53" s="3"/>
      <c r="CD53" s="3"/>
      <c r="CE53" s="3"/>
      <c r="CF53" s="3"/>
    </row>
    <row r="54" spans="56:84">
      <c r="BD54" s="16"/>
      <c r="BF54" s="16"/>
      <c r="BG54" s="16"/>
      <c r="BI54" s="16"/>
      <c r="BJ54" s="16"/>
      <c r="BL54" s="3"/>
      <c r="BM54" s="3"/>
      <c r="BN54" s="3"/>
      <c r="BO54" s="3"/>
      <c r="BP54" s="56"/>
      <c r="BQ54" s="3"/>
      <c r="BR54" s="16"/>
      <c r="BT54" s="16"/>
      <c r="BV54" s="16"/>
      <c r="BW54" s="3"/>
      <c r="BX54" s="3"/>
      <c r="BY54" s="56"/>
      <c r="BZ54" s="3"/>
      <c r="CA54" s="3"/>
      <c r="CB54" s="3"/>
      <c r="CC54" s="3"/>
      <c r="CD54" s="3"/>
      <c r="CE54" s="3"/>
      <c r="CF54" s="3"/>
    </row>
    <row r="55" spans="56:84">
      <c r="BD55" s="16"/>
      <c r="BF55" s="16"/>
      <c r="BG55" s="16"/>
      <c r="BI55" s="16"/>
      <c r="BJ55" s="16"/>
      <c r="BL55" s="3"/>
      <c r="BM55" s="3"/>
      <c r="BN55" s="3"/>
      <c r="BO55" s="3"/>
      <c r="BP55" s="56"/>
      <c r="BQ55" s="3"/>
      <c r="BR55" s="16"/>
      <c r="BT55" s="16"/>
      <c r="BV55" s="16"/>
      <c r="BW55" s="3"/>
      <c r="BX55" s="3"/>
      <c r="BY55" s="56"/>
      <c r="BZ55" s="3"/>
      <c r="CA55" s="3"/>
      <c r="CB55" s="3"/>
      <c r="CC55" s="3"/>
      <c r="CD55" s="3"/>
      <c r="CE55" s="3"/>
      <c r="CF55" s="3"/>
    </row>
    <row r="56" spans="56:84">
      <c r="BD56" s="16"/>
      <c r="BF56" s="16"/>
      <c r="BG56" s="16"/>
      <c r="BI56" s="16"/>
      <c r="BJ56" s="16"/>
      <c r="BL56" s="3"/>
      <c r="BM56" s="3"/>
      <c r="BN56" s="3"/>
      <c r="BO56" s="3"/>
      <c r="BP56" s="56"/>
      <c r="BQ56" s="3"/>
      <c r="BR56" s="16"/>
      <c r="BT56" s="16"/>
      <c r="BV56" s="16"/>
      <c r="BW56" s="3"/>
      <c r="BX56" s="3"/>
      <c r="BY56" s="56"/>
      <c r="BZ56" s="3"/>
      <c r="CA56" s="3"/>
      <c r="CB56" s="3"/>
      <c r="CC56" s="3"/>
      <c r="CD56" s="3"/>
      <c r="CE56" s="3"/>
      <c r="CF56" s="3"/>
    </row>
    <row r="57" spans="56:84">
      <c r="BD57" s="16"/>
      <c r="BF57" s="16"/>
      <c r="BG57" s="16"/>
      <c r="BI57" s="16"/>
      <c r="BJ57" s="16"/>
      <c r="BL57" s="3"/>
      <c r="BM57" s="3"/>
      <c r="BN57" s="3"/>
      <c r="BO57" s="3"/>
      <c r="BP57" s="56"/>
      <c r="BQ57" s="3"/>
      <c r="BR57" s="16"/>
      <c r="BT57" s="16"/>
      <c r="BV57" s="16"/>
      <c r="BW57" s="3"/>
      <c r="BX57" s="3"/>
      <c r="BY57" s="56"/>
      <c r="BZ57" s="3"/>
      <c r="CA57" s="3"/>
      <c r="CB57" s="3"/>
      <c r="CC57" s="3"/>
      <c r="CD57" s="3"/>
      <c r="CE57" s="3"/>
      <c r="CF57" s="3"/>
    </row>
    <row r="58" spans="56:84">
      <c r="BD58" s="16"/>
      <c r="BF58" s="16"/>
      <c r="BG58" s="16"/>
      <c r="BI58" s="16"/>
      <c r="BJ58" s="16"/>
      <c r="BL58" s="3"/>
      <c r="BM58" s="3"/>
      <c r="BN58" s="3"/>
      <c r="BO58" s="3"/>
      <c r="BP58" s="56"/>
      <c r="BQ58" s="3"/>
      <c r="BR58" s="16"/>
      <c r="BT58" s="16"/>
      <c r="BV58" s="16"/>
      <c r="BW58" s="3"/>
      <c r="BX58" s="3"/>
      <c r="BY58" s="56"/>
      <c r="BZ58" s="3"/>
      <c r="CA58" s="3"/>
      <c r="CB58" s="3"/>
      <c r="CC58" s="3"/>
      <c r="CD58" s="3"/>
      <c r="CE58" s="3"/>
      <c r="CF58" s="3"/>
    </row>
    <row r="59" spans="56:84">
      <c r="BD59" s="16"/>
      <c r="BF59" s="16"/>
      <c r="BG59" s="16"/>
      <c r="BI59" s="16"/>
      <c r="BJ59" s="16"/>
      <c r="BL59" s="3"/>
      <c r="BM59" s="3"/>
      <c r="BN59" s="3"/>
      <c r="BO59" s="3"/>
      <c r="BP59" s="56"/>
      <c r="BQ59" s="3"/>
      <c r="BR59" s="16"/>
      <c r="BT59" s="16"/>
      <c r="BV59" s="16"/>
      <c r="BW59" s="3"/>
      <c r="BX59" s="3"/>
      <c r="BY59" s="56"/>
      <c r="BZ59" s="3"/>
      <c r="CA59" s="3"/>
      <c r="CB59" s="3"/>
      <c r="CC59" s="3"/>
      <c r="CD59" s="3"/>
      <c r="CE59" s="3"/>
      <c r="CF59" s="3"/>
    </row>
    <row r="60" spans="56:84">
      <c r="BD60" s="16"/>
      <c r="BF60" s="16"/>
      <c r="BG60" s="16"/>
      <c r="BI60" s="16"/>
      <c r="BJ60" s="16"/>
      <c r="BL60" s="3"/>
      <c r="BM60" s="3"/>
      <c r="BN60" s="3"/>
      <c r="BO60" s="3"/>
      <c r="BP60" s="56"/>
      <c r="BQ60" s="3"/>
      <c r="BR60" s="16"/>
      <c r="BT60" s="16"/>
      <c r="BV60" s="16"/>
      <c r="BW60" s="3"/>
      <c r="BX60" s="3"/>
      <c r="BY60" s="56"/>
      <c r="BZ60" s="3"/>
      <c r="CA60" s="3"/>
      <c r="CB60" s="3"/>
      <c r="CC60" s="3"/>
      <c r="CD60" s="3"/>
      <c r="CE60" s="3"/>
      <c r="CF60" s="3"/>
    </row>
    <row r="61" spans="56:84">
      <c r="BD61" s="16"/>
      <c r="BF61" s="16"/>
      <c r="BG61" s="16"/>
      <c r="BI61" s="16"/>
      <c r="BJ61" s="16"/>
      <c r="BL61" s="3"/>
      <c r="BM61" s="3"/>
      <c r="BN61" s="3"/>
      <c r="BO61" s="3"/>
      <c r="BP61" s="56"/>
      <c r="BQ61" s="3"/>
      <c r="BR61" s="16"/>
      <c r="BT61" s="16"/>
      <c r="BV61" s="16"/>
      <c r="BW61" s="3"/>
      <c r="BX61" s="3"/>
      <c r="BY61" s="56"/>
      <c r="BZ61" s="3"/>
      <c r="CA61" s="3"/>
      <c r="CB61" s="3"/>
      <c r="CC61" s="3"/>
      <c r="CD61" s="3"/>
      <c r="CE61" s="3"/>
      <c r="CF61" s="3"/>
    </row>
    <row r="62" spans="56:84">
      <c r="BD62" s="16"/>
      <c r="BF62" s="16"/>
      <c r="BG62" s="16"/>
      <c r="BI62" s="16"/>
      <c r="BJ62" s="16"/>
      <c r="BL62" s="3"/>
      <c r="BM62" s="3"/>
      <c r="BN62" s="3"/>
      <c r="BO62" s="3"/>
      <c r="BP62" s="56"/>
      <c r="BQ62" s="3"/>
      <c r="BR62" s="16"/>
      <c r="BT62" s="16"/>
      <c r="BV62" s="16"/>
      <c r="BW62" s="3"/>
      <c r="BX62" s="3"/>
      <c r="BY62" s="56"/>
      <c r="BZ62" s="3"/>
      <c r="CA62" s="3"/>
      <c r="CB62" s="3"/>
      <c r="CC62" s="3"/>
      <c r="CD62" s="3"/>
      <c r="CE62" s="3"/>
      <c r="CF62" s="3"/>
    </row>
    <row r="63" spans="56:84">
      <c r="BD63" s="16"/>
      <c r="BF63" s="16"/>
      <c r="BG63" s="16"/>
      <c r="BI63" s="16"/>
      <c r="BJ63" s="16"/>
      <c r="BL63" s="3"/>
      <c r="BM63" s="3"/>
      <c r="BN63" s="3"/>
      <c r="BO63" s="3"/>
      <c r="BP63" s="56"/>
      <c r="BQ63" s="3"/>
      <c r="BR63" s="16"/>
      <c r="BT63" s="16"/>
      <c r="BV63" s="16"/>
      <c r="BW63" s="3"/>
      <c r="BX63" s="3"/>
      <c r="BY63" s="56"/>
      <c r="BZ63" s="3"/>
      <c r="CA63" s="3"/>
      <c r="CB63" s="3"/>
      <c r="CC63" s="3"/>
      <c r="CD63" s="3"/>
      <c r="CE63" s="3"/>
      <c r="CF63" s="3"/>
    </row>
    <row r="64" spans="56:84">
      <c r="BD64" s="16"/>
      <c r="BF64" s="16"/>
      <c r="BG64" s="16"/>
      <c r="BI64" s="16"/>
      <c r="BJ64" s="16"/>
      <c r="BL64" s="3"/>
      <c r="BM64" s="3"/>
      <c r="BN64" s="3"/>
      <c r="BO64" s="3"/>
      <c r="BP64" s="56"/>
      <c r="BQ64" s="3"/>
      <c r="BR64" s="16"/>
      <c r="BT64" s="16"/>
      <c r="BV64" s="16"/>
      <c r="BW64" s="3"/>
      <c r="BX64" s="3"/>
      <c r="BY64" s="56"/>
      <c r="BZ64" s="3"/>
      <c r="CA64" s="3"/>
      <c r="CB64" s="3"/>
      <c r="CC64" s="3"/>
      <c r="CD64" s="3"/>
      <c r="CE64" s="3"/>
      <c r="CF64" s="3"/>
    </row>
    <row r="65" spans="56:86">
      <c r="BD65" s="16"/>
      <c r="BF65" s="16"/>
      <c r="BG65" s="16"/>
      <c r="BI65" s="16"/>
      <c r="BJ65" s="16"/>
      <c r="BL65" s="3"/>
      <c r="BM65" s="3"/>
      <c r="BN65" s="3"/>
      <c r="BO65" s="3"/>
      <c r="BP65" s="56"/>
      <c r="BQ65" s="3"/>
      <c r="BR65" s="16"/>
      <c r="BT65" s="16"/>
      <c r="BV65" s="16"/>
      <c r="BW65" s="3"/>
      <c r="BX65" s="3"/>
      <c r="BY65" s="56"/>
      <c r="BZ65" s="3"/>
      <c r="CA65" s="3"/>
      <c r="CB65" s="3"/>
      <c r="CC65" s="3"/>
      <c r="CD65" s="3"/>
      <c r="CE65" s="3"/>
      <c r="CF65" s="3"/>
    </row>
    <row r="66" spans="56:86">
      <c r="BD66" s="16"/>
      <c r="BF66" s="16"/>
      <c r="BG66" s="16"/>
      <c r="BI66" s="16"/>
      <c r="BJ66" s="16"/>
      <c r="BL66" s="3"/>
      <c r="BM66" s="3"/>
      <c r="BN66" s="3"/>
      <c r="BO66" s="3"/>
      <c r="BP66" s="56"/>
      <c r="BQ66" s="3"/>
      <c r="BR66" s="16"/>
      <c r="BT66" s="16"/>
      <c r="BV66" s="16"/>
      <c r="BW66" s="3"/>
      <c r="BX66" s="3"/>
      <c r="BY66" s="56"/>
      <c r="BZ66" s="3"/>
      <c r="CA66" s="3"/>
      <c r="CB66" s="3"/>
      <c r="CC66" s="3"/>
      <c r="CD66" s="3"/>
      <c r="CE66" s="3"/>
      <c r="CF66" s="3"/>
    </row>
    <row r="67" spans="56:86">
      <c r="BD67" s="16"/>
      <c r="BF67" s="16"/>
      <c r="BG67" s="16"/>
      <c r="BI67" s="16"/>
      <c r="BJ67" s="16"/>
      <c r="BL67" s="3"/>
      <c r="BM67" s="3"/>
      <c r="BN67" s="3"/>
      <c r="BO67" s="3"/>
      <c r="BP67" s="56"/>
      <c r="BQ67" s="3"/>
      <c r="BR67" s="16"/>
      <c r="BT67" s="16"/>
      <c r="BV67" s="16"/>
      <c r="BW67" s="3"/>
      <c r="BX67" s="3"/>
      <c r="BY67" s="56"/>
      <c r="BZ67" s="3"/>
      <c r="CA67" s="3"/>
      <c r="CB67" s="3"/>
      <c r="CC67" s="3"/>
      <c r="CD67" s="3"/>
      <c r="CE67" s="3"/>
      <c r="CF67" s="3"/>
      <c r="CH67" s="23"/>
    </row>
    <row r="68" spans="56:86">
      <c r="BD68" s="16"/>
      <c r="BF68" s="16"/>
      <c r="BG68" s="16"/>
      <c r="BI68" s="16"/>
      <c r="BJ68" s="16"/>
      <c r="BL68" s="3"/>
      <c r="BM68" s="3"/>
      <c r="BN68" s="3"/>
      <c r="BO68" s="3"/>
      <c r="BP68" s="56"/>
      <c r="BQ68" s="3"/>
      <c r="BR68" s="16"/>
      <c r="BT68" s="16"/>
      <c r="BV68" s="16"/>
      <c r="BW68" s="3"/>
      <c r="BX68" s="3"/>
      <c r="BY68" s="56"/>
      <c r="BZ68" s="3"/>
      <c r="CA68" s="3"/>
      <c r="CB68" s="3"/>
      <c r="CC68" s="3"/>
      <c r="CD68" s="3"/>
      <c r="CE68" s="3"/>
      <c r="CF68" s="3"/>
      <c r="CH68" s="23"/>
    </row>
    <row r="69" spans="56:86">
      <c r="BD69" s="16"/>
      <c r="BF69" s="16"/>
      <c r="BG69" s="16"/>
      <c r="BI69" s="16"/>
      <c r="BJ69" s="16"/>
      <c r="BL69" s="3"/>
      <c r="BM69" s="3"/>
      <c r="BN69" s="3"/>
      <c r="BO69" s="3"/>
      <c r="BP69" s="56"/>
      <c r="BQ69" s="3"/>
      <c r="BR69" s="16"/>
      <c r="BT69" s="16"/>
      <c r="BV69" s="16"/>
      <c r="BW69" s="3"/>
      <c r="BX69" s="3"/>
      <c r="BY69" s="56"/>
      <c r="BZ69" s="3"/>
      <c r="CA69" s="3"/>
      <c r="CB69" s="3"/>
      <c r="CC69" s="3"/>
      <c r="CD69" s="3"/>
      <c r="CE69" s="3"/>
      <c r="CF69" s="3"/>
      <c r="CH69" s="23"/>
    </row>
    <row r="70" spans="56:86">
      <c r="BD70" s="16"/>
      <c r="BF70" s="16"/>
      <c r="BG70" s="16"/>
      <c r="BI70" s="16"/>
      <c r="BJ70" s="16"/>
      <c r="BL70" s="3"/>
      <c r="BM70" s="3"/>
      <c r="BN70" s="3"/>
      <c r="BO70" s="3"/>
      <c r="BP70" s="56"/>
      <c r="BQ70" s="3"/>
      <c r="BR70" s="16"/>
      <c r="BT70" s="16"/>
      <c r="BV70" s="16"/>
      <c r="BW70" s="3"/>
      <c r="BX70" s="3"/>
      <c r="BY70" s="56"/>
      <c r="BZ70" s="3"/>
      <c r="CA70" s="3"/>
      <c r="CB70" s="3"/>
      <c r="CC70" s="3"/>
      <c r="CD70" s="3"/>
      <c r="CE70" s="3"/>
      <c r="CF70" s="3"/>
      <c r="CH70" s="23"/>
    </row>
    <row r="71" spans="56:86">
      <c r="BD71" s="16"/>
      <c r="BF71" s="16"/>
      <c r="BG71" s="16"/>
      <c r="BI71" s="16"/>
      <c r="BJ71" s="16"/>
      <c r="BL71" s="3"/>
      <c r="BM71" s="3"/>
      <c r="BN71" s="3"/>
      <c r="BO71" s="3"/>
      <c r="BP71" s="56"/>
      <c r="BQ71" s="3"/>
      <c r="BR71" s="16"/>
      <c r="BT71" s="16"/>
      <c r="BV71" s="16"/>
      <c r="BW71" s="3"/>
      <c r="BX71" s="3"/>
      <c r="BY71" s="56"/>
      <c r="BZ71" s="3"/>
      <c r="CA71" s="3"/>
      <c r="CB71" s="3"/>
      <c r="CC71" s="3"/>
      <c r="CD71" s="3"/>
      <c r="CE71" s="3"/>
      <c r="CF71" s="3"/>
      <c r="CH71" s="23"/>
    </row>
    <row r="72" spans="56:86">
      <c r="BD72" s="16"/>
      <c r="BF72" s="16"/>
      <c r="BG72" s="16"/>
      <c r="BI72" s="16"/>
      <c r="BJ72" s="16"/>
      <c r="BL72" s="3"/>
      <c r="BM72" s="3"/>
      <c r="BN72" s="3"/>
      <c r="BO72" s="3"/>
      <c r="BP72" s="56"/>
      <c r="BQ72" s="3"/>
      <c r="BR72" s="16"/>
      <c r="BT72" s="16"/>
      <c r="BV72" s="16"/>
      <c r="BW72" s="3"/>
      <c r="BX72" s="3"/>
      <c r="BY72" s="56"/>
      <c r="BZ72" s="3"/>
      <c r="CA72" s="3"/>
      <c r="CB72" s="3"/>
      <c r="CC72" s="3"/>
      <c r="CD72" s="3"/>
      <c r="CE72" s="3"/>
      <c r="CF72" s="3"/>
      <c r="CH72" s="23"/>
    </row>
    <row r="73" spans="56:86">
      <c r="BD73" s="16"/>
      <c r="BF73" s="16"/>
      <c r="BG73" s="16"/>
      <c r="BI73" s="16"/>
      <c r="BJ73" s="16"/>
      <c r="BL73" s="3"/>
      <c r="BM73" s="3"/>
      <c r="BN73" s="3"/>
      <c r="BO73" s="3"/>
      <c r="BP73" s="56"/>
      <c r="BQ73" s="3"/>
      <c r="BR73" s="16"/>
      <c r="BT73" s="16"/>
      <c r="BV73" s="16"/>
      <c r="BW73" s="3"/>
      <c r="BX73" s="3"/>
      <c r="BY73" s="56"/>
      <c r="BZ73" s="3"/>
      <c r="CA73" s="3"/>
      <c r="CB73" s="3"/>
      <c r="CC73" s="3"/>
      <c r="CD73" s="3"/>
      <c r="CE73" s="3"/>
      <c r="CF73" s="3"/>
      <c r="CH73" s="23"/>
    </row>
    <row r="74" spans="56:86">
      <c r="BD74" s="16"/>
      <c r="BF74" s="16"/>
      <c r="BG74" s="16"/>
      <c r="BI74" s="16"/>
      <c r="BJ74" s="16"/>
      <c r="BL74" s="3"/>
      <c r="BM74" s="3"/>
      <c r="BN74" s="3"/>
      <c r="BO74" s="3"/>
      <c r="BP74" s="56"/>
      <c r="BQ74" s="3"/>
      <c r="BR74" s="16"/>
      <c r="BT74" s="16"/>
      <c r="BV74" s="16"/>
      <c r="BW74" s="3"/>
      <c r="BX74" s="3"/>
      <c r="BY74" s="56"/>
      <c r="BZ74" s="3"/>
      <c r="CA74" s="3"/>
      <c r="CB74" s="3"/>
      <c r="CC74" s="3"/>
      <c r="CD74" s="3"/>
      <c r="CE74" s="3"/>
      <c r="CF74" s="3"/>
      <c r="CH74" s="23"/>
    </row>
    <row r="75" spans="56:86">
      <c r="BD75" s="16"/>
      <c r="BF75" s="16"/>
      <c r="BG75" s="16"/>
      <c r="BI75" s="16"/>
      <c r="BJ75" s="16"/>
      <c r="BL75" s="3"/>
      <c r="BM75" s="3"/>
      <c r="BN75" s="3"/>
      <c r="BO75" s="3"/>
      <c r="BP75" s="56"/>
      <c r="BQ75" s="3"/>
      <c r="BR75" s="16"/>
      <c r="BT75" s="16"/>
      <c r="BV75" s="16"/>
      <c r="BW75" s="3"/>
      <c r="BX75" s="3"/>
      <c r="BY75" s="56"/>
      <c r="BZ75" s="3"/>
      <c r="CA75" s="3"/>
      <c r="CB75" s="3"/>
      <c r="CC75" s="3"/>
      <c r="CD75" s="3"/>
      <c r="CE75" s="3"/>
      <c r="CF75" s="3"/>
      <c r="CH75" s="23"/>
    </row>
    <row r="76" spans="56:86">
      <c r="BD76" s="16"/>
      <c r="BF76" s="16"/>
      <c r="BG76" s="16"/>
      <c r="BI76" s="16"/>
      <c r="BJ76" s="16"/>
      <c r="BL76" s="3"/>
      <c r="BM76" s="3"/>
      <c r="BN76" s="3"/>
      <c r="BO76" s="3"/>
      <c r="BP76" s="56"/>
      <c r="BQ76" s="3"/>
      <c r="BR76" s="16"/>
      <c r="BT76" s="16"/>
      <c r="BV76" s="16"/>
      <c r="BW76" s="3"/>
      <c r="BX76" s="3"/>
      <c r="BY76" s="56"/>
      <c r="BZ76" s="3"/>
      <c r="CA76" s="3"/>
      <c r="CB76" s="3"/>
      <c r="CC76" s="3"/>
      <c r="CD76" s="3"/>
      <c r="CE76" s="3"/>
      <c r="CF76" s="3"/>
      <c r="CH76" s="23"/>
    </row>
    <row r="77" spans="56:86">
      <c r="BD77" s="16"/>
      <c r="BF77" s="16"/>
      <c r="BG77" s="16"/>
      <c r="BI77" s="16"/>
      <c r="BJ77" s="16"/>
      <c r="BL77" s="3"/>
      <c r="BM77" s="3"/>
      <c r="BN77" s="3"/>
      <c r="BO77" s="3"/>
      <c r="BP77" s="56"/>
      <c r="BQ77" s="3"/>
      <c r="BR77" s="16"/>
      <c r="BT77" s="16"/>
      <c r="BV77" s="16"/>
      <c r="BW77" s="3"/>
      <c r="BX77" s="3"/>
      <c r="BY77" s="56"/>
      <c r="BZ77" s="3"/>
      <c r="CA77" s="3"/>
      <c r="CB77" s="3"/>
      <c r="CC77" s="3"/>
      <c r="CD77" s="3"/>
      <c r="CE77" s="3"/>
      <c r="CF77" s="3"/>
      <c r="CH77" s="23"/>
    </row>
    <row r="78" spans="56:86">
      <c r="BD78" s="16"/>
      <c r="BF78" s="16"/>
      <c r="BG78" s="16"/>
      <c r="BI78" s="16"/>
      <c r="BJ78" s="16"/>
      <c r="BL78" s="3"/>
      <c r="BM78" s="3"/>
      <c r="BN78" s="3"/>
      <c r="BO78" s="3"/>
      <c r="BP78" s="56"/>
      <c r="BQ78" s="3"/>
      <c r="BR78" s="16"/>
      <c r="BT78" s="16"/>
      <c r="BV78" s="16"/>
      <c r="BW78" s="3"/>
      <c r="BX78" s="3"/>
      <c r="BY78" s="56"/>
      <c r="BZ78" s="3"/>
      <c r="CA78" s="3"/>
      <c r="CB78" s="3"/>
      <c r="CC78" s="3"/>
      <c r="CD78" s="3"/>
      <c r="CE78" s="3"/>
      <c r="CF78" s="3"/>
      <c r="CH78" s="23"/>
    </row>
    <row r="79" spans="56:86">
      <c r="BD79" s="16"/>
      <c r="BF79" s="16"/>
      <c r="BG79" s="16"/>
      <c r="BI79" s="16"/>
      <c r="BJ79" s="16"/>
      <c r="BL79" s="3"/>
      <c r="BM79" s="3"/>
      <c r="BN79" s="3"/>
      <c r="BO79" s="3"/>
      <c r="BP79" s="56"/>
      <c r="BQ79" s="3"/>
      <c r="BR79" s="16"/>
      <c r="BT79" s="16"/>
      <c r="BV79" s="16"/>
      <c r="BW79" s="3"/>
      <c r="BX79" s="3"/>
      <c r="BY79" s="56"/>
      <c r="BZ79" s="3"/>
      <c r="CA79" s="3"/>
      <c r="CB79" s="3"/>
      <c r="CC79" s="3"/>
      <c r="CD79" s="3"/>
      <c r="CE79" s="3"/>
      <c r="CF79" s="3"/>
      <c r="CH79" s="23"/>
    </row>
    <row r="80" spans="56:86">
      <c r="BD80" s="16"/>
      <c r="BF80" s="16"/>
      <c r="BG80" s="16"/>
      <c r="BI80" s="16"/>
      <c r="BJ80" s="16"/>
      <c r="BL80" s="3"/>
      <c r="BM80" s="3"/>
      <c r="BN80" s="3"/>
      <c r="BO80" s="3"/>
      <c r="BP80" s="56"/>
      <c r="BQ80" s="3"/>
      <c r="BR80" s="16"/>
      <c r="BT80" s="16"/>
      <c r="BV80" s="16"/>
      <c r="BW80" s="3"/>
      <c r="BX80" s="3"/>
      <c r="BY80" s="56"/>
      <c r="BZ80" s="3"/>
      <c r="CA80" s="3"/>
      <c r="CB80" s="3"/>
      <c r="CC80" s="3"/>
      <c r="CD80" s="3"/>
      <c r="CE80" s="3"/>
      <c r="CF80" s="3"/>
      <c r="CH80" s="23"/>
    </row>
    <row r="81" spans="56:86">
      <c r="BD81" s="16"/>
      <c r="BF81" s="16"/>
      <c r="BG81" s="16"/>
      <c r="BI81" s="16"/>
      <c r="BJ81" s="16"/>
      <c r="BL81" s="3"/>
      <c r="BM81" s="3"/>
      <c r="BN81" s="3"/>
      <c r="BO81" s="3"/>
      <c r="BP81" s="56"/>
      <c r="BQ81" s="3"/>
      <c r="BR81" s="16"/>
      <c r="BT81" s="16"/>
      <c r="BV81" s="16"/>
      <c r="BW81" s="3"/>
      <c r="BX81" s="3"/>
      <c r="BY81" s="56"/>
      <c r="BZ81" s="3"/>
      <c r="CA81" s="3"/>
      <c r="CB81" s="3"/>
      <c r="CC81" s="3"/>
      <c r="CD81" s="3"/>
      <c r="CE81" s="3"/>
      <c r="CF81" s="3"/>
      <c r="CH81" s="23"/>
    </row>
    <row r="82" spans="56:86">
      <c r="BD82" s="16"/>
      <c r="BF82" s="16"/>
      <c r="BG82" s="16"/>
      <c r="BI82" s="16"/>
      <c r="BJ82" s="16"/>
      <c r="BL82" s="3"/>
      <c r="BM82" s="3"/>
      <c r="BN82" s="3"/>
      <c r="BO82" s="3"/>
      <c r="BP82" s="56"/>
      <c r="BQ82" s="3"/>
      <c r="BR82" s="16"/>
      <c r="BT82" s="16"/>
      <c r="BV82" s="16"/>
      <c r="BW82" s="3"/>
      <c r="BX82" s="3"/>
      <c r="BY82" s="56"/>
      <c r="BZ82" s="3"/>
      <c r="CA82" s="3"/>
      <c r="CB82" s="3"/>
      <c r="CC82" s="3"/>
      <c r="CD82" s="3"/>
      <c r="CE82" s="3"/>
      <c r="CF82" s="3"/>
      <c r="CH82" s="23"/>
    </row>
    <row r="83" spans="56:86">
      <c r="BD83" s="16"/>
      <c r="BF83" s="16"/>
      <c r="BG83" s="16"/>
      <c r="BI83" s="16"/>
      <c r="BJ83" s="16"/>
      <c r="BL83" s="3"/>
      <c r="BM83" s="3"/>
      <c r="BN83" s="3"/>
      <c r="BO83" s="3"/>
      <c r="BP83" s="56"/>
      <c r="BQ83" s="3"/>
      <c r="BR83" s="16"/>
      <c r="BT83" s="16"/>
      <c r="BV83" s="16"/>
      <c r="BW83" s="3"/>
      <c r="BX83" s="3"/>
      <c r="BY83" s="56"/>
      <c r="BZ83" s="3"/>
      <c r="CA83" s="3"/>
      <c r="CB83" s="3"/>
      <c r="CC83" s="3"/>
      <c r="CD83" s="3"/>
      <c r="CE83" s="3"/>
      <c r="CF83" s="3"/>
      <c r="CH83" s="23"/>
    </row>
    <row r="84" spans="56:86">
      <c r="BD84" s="16"/>
      <c r="BF84" s="16"/>
      <c r="BG84" s="16"/>
      <c r="BI84" s="16"/>
      <c r="BJ84" s="16"/>
      <c r="BL84" s="3"/>
      <c r="BM84" s="3"/>
      <c r="BN84" s="3"/>
      <c r="BO84" s="3"/>
      <c r="BP84" s="56"/>
      <c r="BQ84" s="3"/>
      <c r="BR84" s="16"/>
      <c r="BT84" s="16"/>
      <c r="BV84" s="16"/>
      <c r="BW84" s="3"/>
      <c r="BX84" s="3"/>
      <c r="BY84" s="56"/>
      <c r="BZ84" s="3"/>
      <c r="CA84" s="3"/>
      <c r="CB84" s="3"/>
      <c r="CC84" s="3"/>
      <c r="CD84" s="3"/>
      <c r="CE84" s="3"/>
      <c r="CF84" s="3"/>
      <c r="CH84" s="23"/>
    </row>
    <row r="85" spans="56:86">
      <c r="BD85" s="16"/>
      <c r="BF85" s="16"/>
      <c r="BG85" s="16"/>
      <c r="BI85" s="16"/>
      <c r="BJ85" s="16"/>
      <c r="BL85" s="3"/>
      <c r="BM85" s="3"/>
      <c r="BN85" s="3"/>
      <c r="BO85" s="3"/>
      <c r="BP85" s="56"/>
      <c r="BQ85" s="3"/>
      <c r="BR85" s="16"/>
      <c r="BT85" s="16"/>
      <c r="BV85" s="16"/>
      <c r="BW85" s="3"/>
      <c r="BX85" s="3"/>
      <c r="BY85" s="56"/>
      <c r="BZ85" s="3"/>
      <c r="CA85" s="3"/>
      <c r="CB85" s="3"/>
      <c r="CC85" s="3"/>
      <c r="CD85" s="3"/>
      <c r="CE85" s="3"/>
      <c r="CF85" s="3"/>
      <c r="CH85" s="23"/>
    </row>
    <row r="86" spans="56:86">
      <c r="BD86" s="16"/>
      <c r="BF86" s="16"/>
      <c r="BG86" s="16"/>
      <c r="BI86" s="16"/>
      <c r="BJ86" s="16"/>
      <c r="BL86" s="3"/>
      <c r="BM86" s="3"/>
      <c r="BN86" s="3"/>
      <c r="BO86" s="3"/>
      <c r="BP86" s="56"/>
      <c r="BQ86" s="3"/>
      <c r="BR86" s="16"/>
      <c r="BT86" s="16"/>
      <c r="BV86" s="16"/>
      <c r="BW86" s="3"/>
      <c r="BX86" s="3"/>
      <c r="BY86" s="56"/>
      <c r="BZ86" s="3"/>
      <c r="CA86" s="3"/>
      <c r="CB86" s="3"/>
      <c r="CC86" s="3"/>
      <c r="CD86" s="3"/>
      <c r="CE86" s="3"/>
      <c r="CF86" s="3"/>
      <c r="CH86" s="23"/>
    </row>
    <row r="87" spans="56:86">
      <c r="BD87" s="16"/>
      <c r="BF87" s="16"/>
      <c r="BG87" s="16"/>
      <c r="BI87" s="16"/>
      <c r="BJ87" s="16"/>
      <c r="BL87" s="3"/>
      <c r="BM87" s="3"/>
      <c r="BN87" s="3"/>
      <c r="BO87" s="3"/>
      <c r="BP87" s="56"/>
      <c r="BQ87" s="3"/>
      <c r="BR87" s="16"/>
      <c r="BT87" s="16"/>
      <c r="BV87" s="16"/>
      <c r="BW87" s="3"/>
      <c r="BX87" s="3"/>
      <c r="BY87" s="56"/>
      <c r="BZ87" s="3"/>
      <c r="CA87" s="3"/>
      <c r="CB87" s="3"/>
      <c r="CC87" s="3"/>
      <c r="CD87" s="3"/>
      <c r="CE87" s="3"/>
      <c r="CF87" s="3"/>
      <c r="CH87" s="23"/>
    </row>
    <row r="88" spans="56:86">
      <c r="BD88" s="16"/>
      <c r="BF88" s="16"/>
      <c r="BG88" s="16"/>
      <c r="BI88" s="16"/>
      <c r="BJ88" s="16"/>
      <c r="BL88" s="3"/>
      <c r="BM88" s="3"/>
      <c r="BN88" s="3"/>
      <c r="BO88" s="3"/>
      <c r="BP88" s="56"/>
      <c r="BQ88" s="3"/>
      <c r="BR88" s="16"/>
      <c r="BT88" s="16"/>
      <c r="BV88" s="16"/>
      <c r="BW88" s="3"/>
      <c r="BX88" s="3"/>
      <c r="BY88" s="56"/>
      <c r="BZ88" s="3"/>
      <c r="CA88" s="3"/>
      <c r="CB88" s="3"/>
      <c r="CC88" s="3"/>
      <c r="CD88" s="3"/>
      <c r="CE88" s="3"/>
      <c r="CF88" s="3"/>
      <c r="CH88" s="23"/>
    </row>
    <row r="89" spans="56:86">
      <c r="BD89" s="16"/>
      <c r="BF89" s="16"/>
      <c r="BG89" s="16"/>
      <c r="BI89" s="16"/>
      <c r="BJ89" s="16"/>
      <c r="BL89" s="3"/>
      <c r="BM89" s="3"/>
      <c r="BN89" s="3"/>
      <c r="BO89" s="3"/>
      <c r="BP89" s="56"/>
      <c r="BQ89" s="3"/>
      <c r="BR89" s="16"/>
      <c r="BT89" s="16"/>
      <c r="BV89" s="16"/>
      <c r="BW89" s="3"/>
      <c r="BX89" s="3"/>
      <c r="BY89" s="56"/>
      <c r="BZ89" s="3"/>
      <c r="CA89" s="3"/>
      <c r="CB89" s="3"/>
      <c r="CC89" s="3"/>
      <c r="CD89" s="3"/>
      <c r="CE89" s="3"/>
      <c r="CF89" s="3"/>
      <c r="CH89" s="23"/>
    </row>
    <row r="90" spans="56:86">
      <c r="BD90" s="16"/>
      <c r="BF90" s="16"/>
      <c r="BG90" s="16"/>
      <c r="BI90" s="16"/>
      <c r="BJ90" s="16"/>
      <c r="BL90" s="3"/>
      <c r="BM90" s="3"/>
      <c r="BN90" s="3"/>
      <c r="BO90" s="3"/>
      <c r="BP90" s="56"/>
      <c r="BQ90" s="3"/>
      <c r="BR90" s="16"/>
      <c r="BT90" s="16"/>
      <c r="BV90" s="16"/>
      <c r="BW90" s="3"/>
      <c r="BX90" s="3"/>
      <c r="BY90" s="56"/>
      <c r="BZ90" s="3"/>
      <c r="CA90" s="3"/>
      <c r="CB90" s="3"/>
      <c r="CC90" s="3"/>
      <c r="CD90" s="3"/>
      <c r="CE90" s="3"/>
      <c r="CF90" s="3"/>
      <c r="CH90" s="23"/>
    </row>
    <row r="91" spans="56:86">
      <c r="BD91" s="16"/>
      <c r="BF91" s="16"/>
      <c r="BG91" s="16"/>
      <c r="BI91" s="16"/>
      <c r="BJ91" s="16"/>
      <c r="BL91" s="3"/>
      <c r="BM91" s="3"/>
      <c r="BN91" s="3"/>
      <c r="BO91" s="3"/>
      <c r="BP91" s="56"/>
      <c r="BQ91" s="3"/>
      <c r="BR91" s="16"/>
      <c r="BT91" s="16"/>
      <c r="BV91" s="16"/>
      <c r="BW91" s="3"/>
      <c r="BX91" s="3"/>
      <c r="BY91" s="56"/>
      <c r="BZ91" s="3"/>
      <c r="CA91" s="3"/>
      <c r="CB91" s="3"/>
      <c r="CC91" s="3"/>
      <c r="CD91" s="3"/>
      <c r="CE91" s="3"/>
      <c r="CF91" s="3"/>
      <c r="CH91" s="23"/>
    </row>
    <row r="92" spans="56:86">
      <c r="BD92" s="16"/>
      <c r="BF92" s="16"/>
      <c r="BG92" s="16"/>
      <c r="BI92" s="16"/>
      <c r="BJ92" s="16"/>
      <c r="BL92" s="3"/>
      <c r="BM92" s="3"/>
      <c r="BN92" s="3"/>
      <c r="BO92" s="3"/>
      <c r="BP92" s="56"/>
      <c r="BQ92" s="3"/>
      <c r="BR92" s="16"/>
      <c r="BT92" s="16"/>
      <c r="BV92" s="16"/>
      <c r="BW92" s="3"/>
      <c r="BX92" s="3"/>
      <c r="BY92" s="56"/>
      <c r="BZ92" s="3"/>
      <c r="CA92" s="3"/>
      <c r="CB92" s="3"/>
      <c r="CC92" s="3"/>
      <c r="CD92" s="3"/>
      <c r="CE92" s="3"/>
      <c r="CF92" s="3"/>
      <c r="CH92" s="23"/>
    </row>
    <row r="93" spans="56:86">
      <c r="BD93" s="16"/>
      <c r="BF93" s="16"/>
      <c r="BG93" s="16"/>
      <c r="BI93" s="16"/>
      <c r="BJ93" s="16"/>
      <c r="BL93" s="3"/>
      <c r="BM93" s="3"/>
      <c r="BN93" s="3"/>
      <c r="BO93" s="3"/>
      <c r="BP93" s="56"/>
      <c r="BQ93" s="3"/>
      <c r="BR93" s="16"/>
      <c r="BT93" s="16"/>
      <c r="BV93" s="16"/>
      <c r="BW93" s="3"/>
      <c r="BX93" s="3"/>
      <c r="BY93" s="56"/>
      <c r="BZ93" s="3"/>
      <c r="CA93" s="3"/>
      <c r="CB93" s="3"/>
      <c r="CC93" s="3"/>
      <c r="CD93" s="3"/>
      <c r="CE93" s="3"/>
      <c r="CF93" s="3"/>
      <c r="CH93" s="23"/>
    </row>
    <row r="94" spans="56:86">
      <c r="BD94" s="16"/>
      <c r="BF94" s="16"/>
      <c r="BG94" s="16"/>
      <c r="BI94" s="16"/>
      <c r="BJ94" s="16"/>
      <c r="BL94" s="3"/>
      <c r="BM94" s="3"/>
      <c r="BN94" s="3"/>
      <c r="BO94" s="3"/>
      <c r="BP94" s="56"/>
      <c r="BQ94" s="3"/>
      <c r="BR94" s="16"/>
      <c r="BT94" s="16"/>
      <c r="BV94" s="16"/>
      <c r="BW94" s="3"/>
      <c r="BX94" s="3"/>
      <c r="BY94" s="56"/>
      <c r="BZ94" s="3"/>
      <c r="CA94" s="3"/>
      <c r="CB94" s="3"/>
      <c r="CC94" s="3"/>
      <c r="CD94" s="3"/>
      <c r="CE94" s="3"/>
      <c r="CF94" s="3"/>
      <c r="CH94" s="23"/>
    </row>
    <row r="95" spans="56:86">
      <c r="BD95" s="16"/>
      <c r="BF95" s="16"/>
      <c r="BG95" s="16"/>
      <c r="BI95" s="16"/>
      <c r="BJ95" s="16"/>
      <c r="BL95" s="3"/>
      <c r="BM95" s="3"/>
      <c r="BN95" s="3"/>
      <c r="BO95" s="3"/>
      <c r="BP95" s="56"/>
      <c r="BQ95" s="3"/>
      <c r="BR95" s="16"/>
      <c r="BT95" s="16"/>
      <c r="BV95" s="16"/>
      <c r="BW95" s="3"/>
      <c r="BX95" s="3"/>
      <c r="BY95" s="56"/>
      <c r="BZ95" s="3"/>
      <c r="CA95" s="3"/>
      <c r="CB95" s="3"/>
      <c r="CC95" s="3"/>
      <c r="CD95" s="3"/>
      <c r="CE95" s="3"/>
      <c r="CF95" s="3"/>
      <c r="CH95" s="23"/>
    </row>
    <row r="96" spans="56:86">
      <c r="BD96" s="16"/>
      <c r="BF96" s="16"/>
      <c r="BG96" s="16"/>
      <c r="BI96" s="16"/>
      <c r="BJ96" s="16"/>
      <c r="BL96" s="3"/>
      <c r="BM96" s="3"/>
      <c r="BN96" s="3"/>
      <c r="BO96" s="3"/>
      <c r="BP96" s="56"/>
      <c r="BQ96" s="3"/>
      <c r="BR96" s="16"/>
      <c r="BT96" s="16"/>
      <c r="BV96" s="16"/>
      <c r="BW96" s="3"/>
      <c r="BX96" s="3"/>
      <c r="BY96" s="56"/>
      <c r="BZ96" s="3"/>
      <c r="CA96" s="3"/>
      <c r="CB96" s="3"/>
      <c r="CC96" s="3"/>
      <c r="CD96" s="3"/>
      <c r="CE96" s="3"/>
      <c r="CF96" s="3"/>
      <c r="CH96" s="23"/>
    </row>
    <row r="97" spans="52:86">
      <c r="BD97" s="16"/>
      <c r="BF97" s="16"/>
      <c r="BG97" s="16"/>
      <c r="BI97" s="16"/>
      <c r="BJ97" s="16"/>
      <c r="BL97" s="3"/>
      <c r="BM97" s="3"/>
      <c r="BN97" s="3"/>
      <c r="BO97" s="3"/>
      <c r="BP97" s="56"/>
      <c r="BQ97" s="3"/>
      <c r="BR97" s="16"/>
      <c r="BT97" s="16"/>
      <c r="BV97" s="16"/>
      <c r="BW97" s="3"/>
      <c r="BX97" s="3"/>
      <c r="BY97" s="56"/>
      <c r="BZ97" s="3"/>
      <c r="CA97" s="3"/>
      <c r="CB97" s="3"/>
      <c r="CC97" s="3"/>
      <c r="CD97" s="3"/>
      <c r="CE97" s="3"/>
      <c r="CF97" s="3"/>
      <c r="CH97" s="23"/>
    </row>
    <row r="98" spans="52:86">
      <c r="BD98" s="16"/>
      <c r="BF98" s="16"/>
      <c r="BG98" s="16"/>
      <c r="BI98" s="16"/>
      <c r="BJ98" s="16"/>
      <c r="BL98" s="3"/>
      <c r="BM98" s="3"/>
      <c r="BN98" s="3"/>
      <c r="BO98" s="3"/>
      <c r="BP98" s="56"/>
      <c r="BQ98" s="3"/>
      <c r="BR98" s="16"/>
      <c r="BT98" s="16"/>
      <c r="BV98" s="16"/>
      <c r="BW98" s="3"/>
      <c r="BX98" s="3"/>
      <c r="BY98" s="56"/>
      <c r="BZ98" s="3"/>
      <c r="CA98" s="3"/>
      <c r="CB98" s="3"/>
      <c r="CC98" s="3"/>
      <c r="CD98" s="3"/>
      <c r="CE98" s="3"/>
      <c r="CF98" s="3"/>
      <c r="CH98" s="23"/>
    </row>
    <row r="99" spans="52:86">
      <c r="BD99" s="16"/>
      <c r="BF99" s="16"/>
      <c r="BG99" s="16"/>
      <c r="BI99" s="16"/>
      <c r="BJ99" s="16"/>
      <c r="BL99" s="3"/>
      <c r="BM99" s="3"/>
      <c r="BN99" s="3"/>
      <c r="BO99" s="3"/>
      <c r="BP99" s="56"/>
      <c r="BQ99" s="3"/>
      <c r="BR99" s="16"/>
      <c r="BT99" s="16"/>
      <c r="BV99" s="16"/>
      <c r="BW99" s="3"/>
      <c r="BX99" s="3"/>
      <c r="BY99" s="56"/>
      <c r="BZ99" s="3"/>
      <c r="CA99" s="3"/>
      <c r="CB99" s="3"/>
      <c r="CC99" s="3"/>
      <c r="CD99" s="3"/>
      <c r="CE99" s="3"/>
      <c r="CF99" s="3"/>
      <c r="CH99" s="23"/>
    </row>
    <row r="100" spans="52:86">
      <c r="AZ100" s="20"/>
      <c r="BB100" s="23"/>
      <c r="BD100" s="16"/>
      <c r="BF100" s="16"/>
      <c r="BG100" s="16"/>
      <c r="BI100" s="16"/>
      <c r="BJ100" s="16"/>
      <c r="BL100" s="3"/>
      <c r="BM100" s="3"/>
      <c r="BN100" s="3"/>
      <c r="BO100" s="3"/>
      <c r="BP100" s="56"/>
      <c r="BQ100" s="3"/>
      <c r="BR100" s="16"/>
      <c r="BT100" s="16"/>
      <c r="BV100" s="16"/>
      <c r="BW100" s="3"/>
      <c r="BX100" s="3"/>
      <c r="BY100" s="56"/>
      <c r="BZ100" s="3"/>
      <c r="CA100" s="3"/>
      <c r="CB100" s="3"/>
      <c r="CC100" s="3"/>
      <c r="CD100" s="3"/>
      <c r="CE100" s="3"/>
      <c r="CF100" s="3"/>
      <c r="CG100" s="23"/>
      <c r="CH100" s="23"/>
    </row>
    <row r="101" spans="52:86">
      <c r="AZ101" s="20"/>
      <c r="BB101" s="23"/>
      <c r="BD101" s="16"/>
      <c r="BF101" s="16"/>
      <c r="BG101" s="16"/>
      <c r="BI101" s="16"/>
      <c r="BJ101" s="16"/>
      <c r="BL101" s="3"/>
      <c r="BM101" s="3"/>
      <c r="BN101" s="3"/>
      <c r="BO101" s="3"/>
      <c r="BP101" s="56"/>
      <c r="BQ101" s="3"/>
      <c r="BR101" s="16"/>
      <c r="BT101" s="16"/>
      <c r="BV101" s="16"/>
      <c r="BW101" s="3"/>
      <c r="BX101" s="3"/>
      <c r="BY101" s="56"/>
      <c r="BZ101" s="3"/>
      <c r="CA101" s="3"/>
      <c r="CB101" s="3"/>
      <c r="CC101" s="3"/>
      <c r="CD101" s="3"/>
      <c r="CE101" s="3"/>
      <c r="CF101" s="3"/>
      <c r="CG101" s="23"/>
      <c r="CH101" s="23"/>
    </row>
    <row r="102" spans="52:86">
      <c r="AZ102" s="20"/>
      <c r="BB102" s="23"/>
      <c r="BD102" s="16"/>
      <c r="BF102" s="16"/>
      <c r="BG102" s="16"/>
      <c r="BI102" s="16"/>
      <c r="BJ102" s="16"/>
      <c r="BL102" s="3"/>
      <c r="BM102" s="3"/>
      <c r="BN102" s="3"/>
      <c r="BO102" s="3"/>
      <c r="BP102" s="56"/>
      <c r="BQ102" s="3"/>
      <c r="BR102" s="16"/>
      <c r="BT102" s="16"/>
      <c r="BV102" s="16"/>
      <c r="BW102" s="3"/>
      <c r="BX102" s="3"/>
      <c r="BY102" s="56"/>
      <c r="BZ102" s="3"/>
      <c r="CA102" s="3"/>
      <c r="CB102" s="3"/>
      <c r="CC102" s="3"/>
      <c r="CD102" s="3"/>
      <c r="CE102" s="3"/>
      <c r="CF102" s="3"/>
      <c r="CG102" s="23"/>
      <c r="CH102" s="23"/>
    </row>
    <row r="103" spans="52:86">
      <c r="AZ103" s="20"/>
      <c r="BB103" s="23"/>
      <c r="BD103" s="16"/>
      <c r="BF103" s="16"/>
      <c r="BG103" s="16"/>
      <c r="BI103" s="16"/>
      <c r="BJ103" s="16"/>
      <c r="BL103" s="3"/>
      <c r="BM103" s="3"/>
      <c r="BN103" s="3"/>
      <c r="BO103" s="3"/>
      <c r="BP103" s="56"/>
      <c r="BQ103" s="3"/>
      <c r="BR103" s="16"/>
      <c r="BT103" s="16"/>
      <c r="BV103" s="16"/>
      <c r="BW103" s="3"/>
      <c r="BX103" s="3"/>
      <c r="BY103" s="56"/>
      <c r="BZ103" s="3"/>
      <c r="CA103" s="3"/>
      <c r="CB103" s="3"/>
      <c r="CC103" s="3"/>
      <c r="CD103" s="3"/>
      <c r="CE103" s="3"/>
      <c r="CF103" s="3"/>
      <c r="CG103" s="23"/>
      <c r="CH103" s="23"/>
    </row>
    <row r="104" spans="52:86">
      <c r="AZ104" s="20"/>
      <c r="BB104" s="23"/>
      <c r="BD104" s="16"/>
      <c r="BF104" s="16"/>
      <c r="BG104" s="16"/>
      <c r="BI104" s="16"/>
      <c r="BJ104" s="16"/>
      <c r="BL104" s="3"/>
      <c r="BM104" s="3"/>
      <c r="BN104" s="3"/>
      <c r="BO104" s="3"/>
      <c r="BP104" s="56"/>
      <c r="BQ104" s="3"/>
      <c r="BR104" s="16"/>
      <c r="BT104" s="16"/>
      <c r="BV104" s="16"/>
      <c r="BW104" s="3"/>
      <c r="BX104" s="3"/>
      <c r="BY104" s="56"/>
      <c r="BZ104" s="3"/>
      <c r="CA104" s="3"/>
      <c r="CB104" s="3"/>
      <c r="CC104" s="3"/>
      <c r="CD104" s="3"/>
      <c r="CE104" s="3"/>
      <c r="CF104" s="3"/>
      <c r="CG104" s="23"/>
      <c r="CH104" s="23"/>
    </row>
    <row r="105" spans="52:86">
      <c r="AZ105" s="20"/>
      <c r="BB105" s="23"/>
      <c r="BD105" s="16"/>
      <c r="BF105" s="16"/>
      <c r="BG105" s="16"/>
      <c r="BI105" s="16"/>
      <c r="BJ105" s="16"/>
      <c r="BL105" s="3"/>
      <c r="BM105" s="3"/>
      <c r="BN105" s="3"/>
      <c r="BO105" s="3"/>
      <c r="BP105" s="56"/>
      <c r="BQ105" s="3"/>
      <c r="BR105" s="16"/>
      <c r="BT105" s="16"/>
      <c r="BV105" s="16"/>
      <c r="BW105" s="3"/>
      <c r="BX105" s="3"/>
      <c r="BY105" s="56"/>
      <c r="BZ105" s="3"/>
      <c r="CA105" s="3"/>
      <c r="CB105" s="3"/>
      <c r="CC105" s="3"/>
      <c r="CD105" s="3"/>
      <c r="CE105" s="3"/>
      <c r="CF105" s="3"/>
      <c r="CG105" s="23"/>
      <c r="CH105" s="23"/>
    </row>
    <row r="106" spans="52:86">
      <c r="AZ106" s="20"/>
      <c r="BB106" s="23"/>
      <c r="BD106" s="16"/>
      <c r="BF106" s="16"/>
      <c r="BG106" s="16"/>
      <c r="BI106" s="16"/>
      <c r="BJ106" s="16"/>
      <c r="BL106" s="3"/>
      <c r="BM106" s="3"/>
      <c r="BN106" s="3"/>
      <c r="BO106" s="3"/>
      <c r="BP106" s="56"/>
      <c r="BQ106" s="3"/>
      <c r="BR106" s="16"/>
      <c r="BT106" s="16"/>
      <c r="BV106" s="16"/>
      <c r="BW106" s="3"/>
      <c r="BX106" s="3"/>
      <c r="BY106" s="56"/>
      <c r="BZ106" s="3"/>
      <c r="CA106" s="3"/>
      <c r="CB106" s="3"/>
      <c r="CC106" s="3"/>
      <c r="CD106" s="3"/>
      <c r="CE106" s="3"/>
      <c r="CF106" s="3"/>
      <c r="CG106" s="23"/>
      <c r="CH106" s="23"/>
    </row>
    <row r="107" spans="52:86">
      <c r="AZ107" s="20"/>
      <c r="BB107" s="23"/>
      <c r="BD107" s="16"/>
      <c r="BF107" s="16"/>
      <c r="BG107" s="16"/>
      <c r="BI107" s="16"/>
      <c r="BJ107" s="16"/>
      <c r="BL107" s="3"/>
      <c r="BM107" s="3"/>
      <c r="BN107" s="3"/>
      <c r="BO107" s="3"/>
      <c r="BP107" s="56"/>
      <c r="BQ107" s="3"/>
      <c r="BR107" s="16"/>
      <c r="BT107" s="16"/>
      <c r="BV107" s="16"/>
      <c r="BW107" s="3"/>
      <c r="BX107" s="3"/>
      <c r="BY107" s="56"/>
      <c r="BZ107" s="3"/>
      <c r="CA107" s="3"/>
      <c r="CB107" s="3"/>
      <c r="CC107" s="3"/>
      <c r="CD107" s="3"/>
      <c r="CE107" s="3"/>
      <c r="CF107" s="3"/>
      <c r="CG107" s="23"/>
      <c r="CH107" s="23"/>
    </row>
    <row r="108" spans="52:86">
      <c r="AZ108" s="20"/>
      <c r="BB108" s="23"/>
      <c r="BD108" s="16"/>
      <c r="BF108" s="16"/>
      <c r="BG108" s="16"/>
      <c r="BI108" s="16"/>
      <c r="BJ108" s="16"/>
      <c r="BL108" s="3"/>
      <c r="BM108" s="3"/>
      <c r="BN108" s="3"/>
      <c r="BO108" s="3"/>
      <c r="BP108" s="56"/>
      <c r="BQ108" s="3"/>
      <c r="BR108" s="16"/>
      <c r="BT108" s="16"/>
      <c r="BV108" s="16"/>
      <c r="BW108" s="3"/>
      <c r="BX108" s="3"/>
      <c r="BY108" s="56"/>
      <c r="BZ108" s="3"/>
      <c r="CA108" s="3"/>
      <c r="CB108" s="3"/>
      <c r="CC108" s="3"/>
      <c r="CD108" s="3"/>
      <c r="CE108" s="3"/>
      <c r="CF108" s="3"/>
      <c r="CG108" s="23"/>
      <c r="CH108" s="23"/>
    </row>
    <row r="109" spans="52:86">
      <c r="AZ109" s="20"/>
      <c r="BB109" s="23"/>
      <c r="BD109" s="16"/>
      <c r="BF109" s="16"/>
      <c r="BG109" s="16"/>
      <c r="BI109" s="16"/>
      <c r="BJ109" s="16"/>
      <c r="BL109" s="3"/>
      <c r="BM109" s="3"/>
      <c r="BN109" s="3"/>
      <c r="BO109" s="3"/>
      <c r="BP109" s="56"/>
      <c r="BQ109" s="3"/>
      <c r="BR109" s="16"/>
      <c r="BT109" s="16"/>
      <c r="BV109" s="16"/>
      <c r="BW109" s="3"/>
      <c r="BX109" s="3"/>
      <c r="BY109" s="56"/>
      <c r="BZ109" s="3"/>
      <c r="CA109" s="3"/>
      <c r="CB109" s="3"/>
      <c r="CC109" s="3"/>
      <c r="CD109" s="3"/>
      <c r="CE109" s="3"/>
      <c r="CF109" s="3"/>
      <c r="CG109" s="23"/>
      <c r="CH109" s="23"/>
    </row>
    <row r="110" spans="52:86">
      <c r="AZ110" s="20"/>
      <c r="BB110" s="23"/>
      <c r="BD110" s="16"/>
      <c r="BF110" s="16"/>
      <c r="BG110" s="16"/>
      <c r="BI110" s="16"/>
      <c r="BJ110" s="16"/>
      <c r="BL110" s="3"/>
      <c r="BM110" s="3"/>
      <c r="BN110" s="3"/>
      <c r="BO110" s="3"/>
      <c r="BP110" s="56"/>
      <c r="BQ110" s="3"/>
      <c r="BR110" s="16"/>
      <c r="BT110" s="16"/>
      <c r="BV110" s="16"/>
      <c r="BW110" s="3"/>
      <c r="BX110" s="3"/>
      <c r="BY110" s="56"/>
      <c r="BZ110" s="3"/>
      <c r="CA110" s="3"/>
      <c r="CB110" s="3"/>
      <c r="CC110" s="3"/>
      <c r="CD110" s="3"/>
      <c r="CE110" s="3"/>
      <c r="CF110" s="3"/>
      <c r="CG110" s="23"/>
      <c r="CH110" s="23"/>
    </row>
    <row r="111" spans="52:86">
      <c r="AZ111" s="20"/>
      <c r="BB111" s="23"/>
      <c r="BD111" s="16"/>
      <c r="BF111" s="16"/>
      <c r="BG111" s="16"/>
      <c r="BI111" s="16"/>
      <c r="BJ111" s="16"/>
      <c r="BL111" s="3"/>
      <c r="BM111" s="3"/>
      <c r="BN111" s="3"/>
      <c r="BO111" s="3"/>
      <c r="BP111" s="56"/>
      <c r="BQ111" s="3"/>
      <c r="BR111" s="16"/>
      <c r="BT111" s="16"/>
      <c r="BV111" s="16"/>
      <c r="BW111" s="3"/>
      <c r="BX111" s="3"/>
      <c r="BY111" s="56"/>
      <c r="BZ111" s="3"/>
      <c r="CA111" s="3"/>
      <c r="CB111" s="3"/>
      <c r="CC111" s="3"/>
      <c r="CD111" s="3"/>
      <c r="CE111" s="3"/>
      <c r="CF111" s="3"/>
      <c r="CG111" s="23"/>
      <c r="CH111" s="23"/>
    </row>
    <row r="112" spans="52:86">
      <c r="AZ112" s="20"/>
      <c r="BB112" s="23"/>
      <c r="BD112" s="16"/>
      <c r="BF112" s="16"/>
      <c r="BG112" s="16"/>
      <c r="BI112" s="16"/>
      <c r="BJ112" s="16"/>
      <c r="BL112" s="3"/>
      <c r="BM112" s="3"/>
      <c r="BN112" s="3"/>
      <c r="BO112" s="3"/>
      <c r="BP112" s="56"/>
      <c r="BQ112" s="3"/>
      <c r="BR112" s="16"/>
      <c r="BT112" s="16"/>
      <c r="BV112" s="16"/>
      <c r="BW112" s="3"/>
      <c r="BX112" s="3"/>
      <c r="BY112" s="56"/>
      <c r="BZ112" s="3"/>
      <c r="CA112" s="3"/>
      <c r="CB112" s="3"/>
      <c r="CC112" s="3"/>
      <c r="CD112" s="3"/>
      <c r="CE112" s="3"/>
      <c r="CF112" s="3"/>
      <c r="CG112" s="23"/>
      <c r="CH112" s="23"/>
    </row>
    <row r="113" spans="52:86">
      <c r="AZ113" s="20"/>
      <c r="BB113" s="23"/>
      <c r="BD113" s="16"/>
      <c r="BF113" s="16"/>
      <c r="BG113" s="16"/>
      <c r="BI113" s="16"/>
      <c r="BJ113" s="16"/>
      <c r="BL113" s="3"/>
      <c r="BM113" s="3"/>
      <c r="BN113" s="3"/>
      <c r="BO113" s="3"/>
      <c r="BP113" s="56"/>
      <c r="BQ113" s="3"/>
      <c r="BR113" s="16"/>
      <c r="BT113" s="16"/>
      <c r="BV113" s="16"/>
      <c r="BW113" s="3"/>
      <c r="BX113" s="3"/>
      <c r="BY113" s="56"/>
      <c r="BZ113" s="3"/>
      <c r="CA113" s="3"/>
      <c r="CB113" s="3"/>
      <c r="CC113" s="3"/>
      <c r="CD113" s="3"/>
      <c r="CE113" s="3"/>
      <c r="CF113" s="3"/>
      <c r="CG113" s="23"/>
      <c r="CH113" s="23"/>
    </row>
    <row r="114" spans="52:86">
      <c r="AZ114" s="20"/>
      <c r="BB114" s="23"/>
      <c r="BD114" s="16"/>
      <c r="BF114" s="16"/>
      <c r="BG114" s="16"/>
      <c r="BI114" s="16"/>
      <c r="BJ114" s="16"/>
      <c r="BL114" s="3"/>
      <c r="BM114" s="3"/>
      <c r="BN114" s="3"/>
      <c r="BO114" s="3"/>
      <c r="BP114" s="56"/>
      <c r="BQ114" s="3"/>
      <c r="BR114" s="16"/>
      <c r="BT114" s="16"/>
      <c r="BV114" s="16"/>
      <c r="BW114" s="3"/>
      <c r="BX114" s="3"/>
      <c r="BY114" s="56"/>
      <c r="BZ114" s="3"/>
      <c r="CA114" s="3"/>
      <c r="CB114" s="3"/>
      <c r="CC114" s="3"/>
      <c r="CD114" s="3"/>
      <c r="CE114" s="3"/>
      <c r="CF114" s="3"/>
      <c r="CG114" s="23"/>
      <c r="CH114" s="23"/>
    </row>
    <row r="115" spans="52:86">
      <c r="AZ115" s="20"/>
      <c r="BB115" s="23"/>
      <c r="BD115" s="16"/>
      <c r="BF115" s="16"/>
      <c r="BG115" s="16"/>
      <c r="BI115" s="16"/>
      <c r="BJ115" s="16"/>
      <c r="BL115" s="3"/>
      <c r="BM115" s="3"/>
      <c r="BN115" s="3"/>
      <c r="BO115" s="3"/>
      <c r="BP115" s="56"/>
      <c r="BQ115" s="3"/>
      <c r="BR115" s="16"/>
      <c r="BT115" s="16"/>
      <c r="BV115" s="16"/>
      <c r="BW115" s="3"/>
      <c r="BX115" s="3"/>
      <c r="BY115" s="56"/>
      <c r="BZ115" s="3"/>
      <c r="CA115" s="3"/>
      <c r="CB115" s="3"/>
      <c r="CC115" s="3"/>
      <c r="CD115" s="3"/>
      <c r="CE115" s="3"/>
      <c r="CF115" s="3"/>
      <c r="CG115" s="23"/>
      <c r="CH115" s="23"/>
    </row>
    <row r="116" spans="52:86">
      <c r="AZ116" s="20"/>
      <c r="BB116" s="23"/>
      <c r="BD116" s="16"/>
      <c r="BF116" s="16"/>
      <c r="BG116" s="16"/>
      <c r="BI116" s="16"/>
      <c r="BJ116" s="16"/>
      <c r="BL116" s="3"/>
      <c r="BM116" s="3"/>
      <c r="BN116" s="3"/>
      <c r="BO116" s="3"/>
      <c r="BP116" s="56"/>
      <c r="BQ116" s="3"/>
      <c r="BR116" s="16"/>
      <c r="BT116" s="16"/>
      <c r="BV116" s="16"/>
      <c r="BW116" s="3"/>
      <c r="BX116" s="3"/>
      <c r="BY116" s="56"/>
      <c r="BZ116" s="3"/>
      <c r="CA116" s="3"/>
      <c r="CB116" s="3"/>
      <c r="CC116" s="3"/>
      <c r="CD116" s="3"/>
      <c r="CE116" s="3"/>
      <c r="CF116" s="3"/>
      <c r="CG116" s="23"/>
    </row>
    <row r="117" spans="52:86">
      <c r="AZ117" s="20"/>
      <c r="BB117" s="23"/>
      <c r="BD117" s="16"/>
      <c r="BF117" s="16"/>
      <c r="BG117" s="16"/>
      <c r="BI117" s="16"/>
      <c r="BJ117" s="16"/>
      <c r="BL117" s="3"/>
      <c r="BM117" s="3"/>
      <c r="BN117" s="3"/>
      <c r="BO117" s="3"/>
      <c r="BP117" s="56"/>
      <c r="BQ117" s="3"/>
      <c r="BR117" s="16"/>
      <c r="BT117" s="16"/>
      <c r="BV117" s="16"/>
      <c r="BW117" s="3"/>
      <c r="BX117" s="3"/>
      <c r="BY117" s="56"/>
      <c r="BZ117" s="3"/>
      <c r="CA117" s="3"/>
      <c r="CB117" s="3"/>
      <c r="CC117" s="3"/>
      <c r="CD117" s="3"/>
      <c r="CE117" s="3"/>
      <c r="CF117" s="3"/>
      <c r="CG117" s="23"/>
    </row>
    <row r="118" spans="52:86">
      <c r="AZ118" s="20"/>
      <c r="BB118" s="23"/>
      <c r="BD118" s="16"/>
      <c r="BF118" s="16"/>
      <c r="BG118" s="16"/>
      <c r="BI118" s="16"/>
      <c r="BJ118" s="16"/>
      <c r="BL118" s="3"/>
      <c r="BM118" s="3"/>
      <c r="BN118" s="3"/>
      <c r="BO118" s="3"/>
      <c r="BP118" s="56"/>
      <c r="BQ118" s="3"/>
      <c r="BR118" s="16"/>
      <c r="BT118" s="16"/>
      <c r="BV118" s="16"/>
      <c r="BW118" s="3"/>
      <c r="BX118" s="3"/>
      <c r="BY118" s="56"/>
      <c r="BZ118" s="3"/>
      <c r="CA118" s="3"/>
      <c r="CB118" s="3"/>
      <c r="CC118" s="3"/>
      <c r="CD118" s="3"/>
      <c r="CE118" s="3"/>
      <c r="CF118" s="3"/>
      <c r="CG118" s="23"/>
    </row>
    <row r="119" spans="52:86">
      <c r="AZ119" s="20"/>
      <c r="BB119" s="23"/>
      <c r="BD119" s="16"/>
      <c r="BF119" s="16"/>
      <c r="BG119" s="16"/>
      <c r="BI119" s="16"/>
      <c r="BJ119" s="16"/>
      <c r="BL119" s="3"/>
      <c r="BM119" s="3"/>
      <c r="BN119" s="3"/>
      <c r="BO119" s="3"/>
      <c r="BP119" s="56"/>
      <c r="BQ119" s="3"/>
      <c r="BR119" s="16"/>
      <c r="BT119" s="16"/>
      <c r="BV119" s="16"/>
      <c r="BW119" s="3"/>
      <c r="BX119" s="3"/>
      <c r="BY119" s="56"/>
      <c r="BZ119" s="3"/>
      <c r="CA119" s="3"/>
      <c r="CB119" s="3"/>
      <c r="CC119" s="3"/>
      <c r="CD119" s="3"/>
      <c r="CE119" s="3"/>
      <c r="CF119" s="3"/>
      <c r="CG119" s="23"/>
    </row>
    <row r="120" spans="52:86">
      <c r="AZ120" s="20"/>
      <c r="BB120" s="23"/>
      <c r="BD120" s="16"/>
      <c r="BF120" s="16"/>
      <c r="BG120" s="16"/>
      <c r="BI120" s="16"/>
      <c r="BJ120" s="16"/>
      <c r="BL120" s="3"/>
      <c r="BM120" s="3"/>
      <c r="BN120" s="3"/>
      <c r="BO120" s="3"/>
      <c r="BP120" s="56"/>
      <c r="BQ120" s="3"/>
      <c r="BR120" s="16"/>
      <c r="BT120" s="16"/>
      <c r="BV120" s="16"/>
      <c r="BW120" s="3"/>
      <c r="BX120" s="3"/>
      <c r="BY120" s="56"/>
      <c r="BZ120" s="3"/>
      <c r="CA120" s="3"/>
      <c r="CB120" s="3"/>
      <c r="CC120" s="3"/>
      <c r="CD120" s="3"/>
      <c r="CE120" s="3"/>
      <c r="CF120" s="3"/>
      <c r="CG120" s="23"/>
    </row>
    <row r="121" spans="52:86">
      <c r="AZ121" s="20"/>
      <c r="BB121" s="23"/>
      <c r="BD121" s="16"/>
      <c r="BF121" s="16"/>
      <c r="BG121" s="16"/>
      <c r="BI121" s="16"/>
      <c r="BJ121" s="16"/>
      <c r="BL121" s="3"/>
      <c r="BM121" s="3"/>
      <c r="BN121" s="3"/>
      <c r="BO121" s="3"/>
      <c r="BP121" s="56"/>
      <c r="BQ121" s="3"/>
      <c r="BR121" s="16"/>
      <c r="BT121" s="16"/>
      <c r="BV121" s="16"/>
      <c r="BW121" s="3"/>
      <c r="BX121" s="3"/>
      <c r="BY121" s="56"/>
      <c r="BZ121" s="3"/>
      <c r="CA121" s="3"/>
      <c r="CB121" s="3"/>
      <c r="CC121" s="3"/>
      <c r="CD121" s="3"/>
      <c r="CE121" s="3"/>
      <c r="CF121" s="3"/>
      <c r="CG121" s="23"/>
    </row>
    <row r="122" spans="52:86">
      <c r="AZ122" s="20"/>
      <c r="BB122" s="23"/>
      <c r="BD122" s="16"/>
      <c r="BF122" s="16"/>
      <c r="BG122" s="16"/>
      <c r="BI122" s="16"/>
      <c r="BJ122" s="16"/>
      <c r="BL122" s="3"/>
      <c r="BM122" s="3"/>
      <c r="BN122" s="3"/>
      <c r="BO122" s="3"/>
      <c r="BP122" s="56"/>
      <c r="BQ122" s="3"/>
      <c r="BR122" s="16"/>
      <c r="BT122" s="16"/>
      <c r="BV122" s="16"/>
      <c r="BW122" s="3"/>
      <c r="BX122" s="3"/>
      <c r="BY122" s="56"/>
      <c r="BZ122" s="3"/>
      <c r="CA122" s="3"/>
      <c r="CB122" s="3"/>
      <c r="CC122" s="3"/>
      <c r="CD122" s="3"/>
      <c r="CE122" s="3"/>
      <c r="CF122" s="3"/>
      <c r="CG122" s="23"/>
    </row>
    <row r="123" spans="52:86">
      <c r="AZ123" s="20"/>
      <c r="BB123" s="23"/>
      <c r="BD123" s="16"/>
      <c r="BF123" s="16"/>
      <c r="BG123" s="16"/>
      <c r="BI123" s="16"/>
      <c r="BJ123" s="16"/>
      <c r="BL123" s="3"/>
      <c r="BM123" s="3"/>
      <c r="BN123" s="3"/>
      <c r="BO123" s="3"/>
      <c r="BP123" s="56"/>
      <c r="BQ123" s="3"/>
      <c r="BR123" s="16"/>
      <c r="BT123" s="16"/>
      <c r="BV123" s="16"/>
      <c r="BW123" s="3"/>
      <c r="BX123" s="3"/>
      <c r="BY123" s="56"/>
      <c r="BZ123" s="3"/>
      <c r="CA123" s="3"/>
      <c r="CB123" s="3"/>
      <c r="CC123" s="3"/>
      <c r="CD123" s="3"/>
      <c r="CE123" s="3"/>
      <c r="CF123" s="3"/>
      <c r="CG123" s="23"/>
    </row>
    <row r="124" spans="52:86">
      <c r="AZ124" s="20"/>
      <c r="BB124" s="23"/>
      <c r="BD124" s="16"/>
      <c r="BF124" s="16"/>
      <c r="BG124" s="16"/>
      <c r="BI124" s="16"/>
      <c r="BJ124" s="16"/>
      <c r="BL124" s="3"/>
      <c r="BM124" s="3"/>
      <c r="BN124" s="3"/>
      <c r="BO124" s="3"/>
      <c r="BP124" s="56"/>
      <c r="BQ124" s="3"/>
      <c r="BR124" s="16"/>
      <c r="BT124" s="16"/>
      <c r="BV124" s="16"/>
      <c r="BW124" s="3"/>
      <c r="BX124" s="3"/>
      <c r="BY124" s="56"/>
      <c r="BZ124" s="3"/>
      <c r="CA124" s="3"/>
      <c r="CB124" s="3"/>
      <c r="CC124" s="3"/>
      <c r="CD124" s="3"/>
      <c r="CE124" s="3"/>
      <c r="CF124" s="3"/>
      <c r="CG124" s="23"/>
    </row>
    <row r="125" spans="52:86">
      <c r="AZ125" s="20"/>
      <c r="BB125" s="23"/>
      <c r="BD125" s="16"/>
      <c r="BF125" s="16"/>
      <c r="BG125" s="16"/>
      <c r="BI125" s="16"/>
      <c r="BJ125" s="16"/>
      <c r="BL125" s="3"/>
      <c r="BM125" s="3"/>
      <c r="BN125" s="3"/>
      <c r="BO125" s="3"/>
      <c r="BP125" s="56"/>
      <c r="BQ125" s="3"/>
      <c r="BR125" s="16"/>
      <c r="BT125" s="16"/>
      <c r="BV125" s="16"/>
      <c r="BW125" s="3"/>
      <c r="BX125" s="3"/>
      <c r="BY125" s="56"/>
      <c r="BZ125" s="3"/>
      <c r="CA125" s="3"/>
      <c r="CB125" s="3"/>
      <c r="CC125" s="3"/>
      <c r="CD125" s="3"/>
      <c r="CE125" s="3"/>
      <c r="CF125" s="3"/>
      <c r="CG125" s="23"/>
    </row>
    <row r="126" spans="52:86">
      <c r="AZ126" s="20"/>
      <c r="BB126" s="23"/>
      <c r="BD126" s="16"/>
      <c r="BF126" s="16"/>
      <c r="BG126" s="16"/>
      <c r="BI126" s="16"/>
      <c r="BJ126" s="16"/>
      <c r="BL126" s="3"/>
      <c r="BM126" s="3"/>
      <c r="BN126" s="3"/>
      <c r="BO126" s="3"/>
      <c r="BP126" s="56"/>
      <c r="BQ126" s="3"/>
      <c r="BR126" s="16"/>
      <c r="BT126" s="16"/>
      <c r="BV126" s="16"/>
      <c r="BW126" s="3"/>
      <c r="BX126" s="3"/>
      <c r="BY126" s="56"/>
      <c r="BZ126" s="3"/>
      <c r="CA126" s="3"/>
      <c r="CB126" s="3"/>
      <c r="CC126" s="3"/>
      <c r="CD126" s="3"/>
      <c r="CE126" s="3"/>
      <c r="CF126" s="3"/>
      <c r="CG126" s="23"/>
    </row>
    <row r="127" spans="52:86">
      <c r="AZ127" s="20"/>
      <c r="BB127" s="23"/>
      <c r="BD127" s="16"/>
      <c r="BF127" s="16"/>
      <c r="BG127" s="16"/>
      <c r="BI127" s="16"/>
      <c r="BJ127" s="16"/>
      <c r="BL127" s="3"/>
      <c r="BM127" s="3"/>
      <c r="BN127" s="3"/>
      <c r="BO127" s="3"/>
      <c r="BP127" s="56"/>
      <c r="BQ127" s="3"/>
      <c r="BR127" s="16"/>
      <c r="BT127" s="16"/>
      <c r="BV127" s="16"/>
      <c r="BW127" s="3"/>
      <c r="BX127" s="3"/>
      <c r="BY127" s="56"/>
      <c r="BZ127" s="3"/>
      <c r="CA127" s="3"/>
      <c r="CB127" s="3"/>
      <c r="CC127" s="3"/>
      <c r="CD127" s="3"/>
      <c r="CE127" s="3"/>
      <c r="CF127" s="3"/>
      <c r="CG127" s="23"/>
    </row>
    <row r="128" spans="52:86">
      <c r="AZ128" s="20"/>
      <c r="BB128" s="23"/>
      <c r="BD128" s="16"/>
      <c r="BF128" s="16"/>
      <c r="BG128" s="16"/>
      <c r="BI128" s="16"/>
      <c r="BJ128" s="16"/>
      <c r="BL128" s="3"/>
      <c r="BM128" s="3"/>
      <c r="BN128" s="3"/>
      <c r="BO128" s="3"/>
      <c r="BP128" s="56"/>
      <c r="BQ128" s="3"/>
      <c r="BR128" s="16"/>
      <c r="BT128" s="16"/>
      <c r="BV128" s="16"/>
      <c r="BW128" s="3"/>
      <c r="BX128" s="3"/>
      <c r="BY128" s="56"/>
      <c r="BZ128" s="3"/>
      <c r="CA128" s="3"/>
      <c r="CB128" s="3"/>
      <c r="CC128" s="3"/>
      <c r="CD128" s="3"/>
      <c r="CE128" s="3"/>
      <c r="CF128" s="3"/>
      <c r="CG128" s="23"/>
    </row>
    <row r="129" spans="52:85">
      <c r="AZ129" s="20"/>
      <c r="BB129" s="23"/>
      <c r="BD129" s="16"/>
      <c r="BF129" s="16"/>
      <c r="BG129" s="16"/>
      <c r="BI129" s="16"/>
      <c r="BJ129" s="16"/>
      <c r="BL129" s="3"/>
      <c r="BM129" s="3"/>
      <c r="BN129" s="3"/>
      <c r="BO129" s="3"/>
      <c r="BP129" s="56"/>
      <c r="BQ129" s="3"/>
      <c r="BR129" s="16"/>
      <c r="BT129" s="16"/>
      <c r="BV129" s="16"/>
      <c r="BW129" s="3"/>
      <c r="BX129" s="3"/>
      <c r="BY129" s="56"/>
      <c r="BZ129" s="3"/>
      <c r="CA129" s="3"/>
      <c r="CB129" s="3"/>
      <c r="CC129" s="3"/>
      <c r="CD129" s="3"/>
      <c r="CE129" s="3"/>
      <c r="CF129" s="3"/>
      <c r="CG129" s="23"/>
    </row>
    <row r="130" spans="52:85">
      <c r="AZ130" s="20"/>
      <c r="BB130" s="23"/>
      <c r="BD130" s="16"/>
      <c r="BF130" s="16"/>
      <c r="BG130" s="16"/>
      <c r="BI130" s="16"/>
      <c r="BJ130" s="16"/>
      <c r="BL130" s="3"/>
      <c r="BM130" s="3"/>
      <c r="BN130" s="3"/>
      <c r="BO130" s="3"/>
      <c r="BP130" s="56"/>
      <c r="BQ130" s="3"/>
      <c r="BR130" s="16"/>
      <c r="BT130" s="16"/>
      <c r="BV130" s="16"/>
      <c r="BW130" s="3"/>
      <c r="BX130" s="3"/>
      <c r="BY130" s="56"/>
      <c r="BZ130" s="3"/>
      <c r="CA130" s="3"/>
      <c r="CB130" s="3"/>
      <c r="CC130" s="3"/>
      <c r="CD130" s="3"/>
      <c r="CE130" s="3"/>
      <c r="CF130" s="3"/>
      <c r="CG130" s="23"/>
    </row>
    <row r="131" spans="52:85">
      <c r="AZ131" s="20"/>
      <c r="BB131" s="23"/>
      <c r="BD131" s="16"/>
      <c r="BF131" s="16"/>
      <c r="BG131" s="16"/>
      <c r="BI131" s="16"/>
      <c r="BJ131" s="16"/>
      <c r="BL131" s="3"/>
      <c r="BM131" s="3"/>
      <c r="BN131" s="3"/>
      <c r="BO131" s="3"/>
      <c r="BP131" s="56"/>
      <c r="BQ131" s="3"/>
      <c r="BR131" s="16"/>
      <c r="BT131" s="16"/>
      <c r="BV131" s="16"/>
      <c r="BW131" s="3"/>
      <c r="BX131" s="3"/>
      <c r="BY131" s="56"/>
      <c r="BZ131" s="3"/>
      <c r="CA131" s="3"/>
      <c r="CB131" s="3"/>
      <c r="CC131" s="3"/>
      <c r="CD131" s="3"/>
      <c r="CE131" s="3"/>
      <c r="CF131" s="3"/>
      <c r="CG131" s="23"/>
    </row>
    <row r="132" spans="52:85">
      <c r="AZ132" s="20"/>
      <c r="BB132" s="23"/>
      <c r="BD132" s="16"/>
      <c r="BF132" s="16"/>
      <c r="BG132" s="16"/>
      <c r="BI132" s="16"/>
      <c r="BJ132" s="16"/>
      <c r="BL132" s="3"/>
      <c r="BM132" s="3"/>
      <c r="BN132" s="3"/>
      <c r="BO132" s="3"/>
      <c r="BP132" s="56"/>
      <c r="BQ132" s="3"/>
      <c r="BR132" s="16"/>
      <c r="BT132" s="16"/>
      <c r="BV132" s="16"/>
      <c r="BW132" s="3"/>
      <c r="BX132" s="3"/>
      <c r="BY132" s="56"/>
      <c r="BZ132" s="3"/>
      <c r="CA132" s="3"/>
      <c r="CB132" s="3"/>
      <c r="CC132" s="3"/>
      <c r="CD132" s="3"/>
      <c r="CE132" s="3"/>
      <c r="CF132" s="3"/>
      <c r="CG132" s="23"/>
    </row>
    <row r="133" spans="52:85">
      <c r="AZ133" s="20"/>
      <c r="BB133" s="23"/>
      <c r="BD133" s="16"/>
      <c r="BF133" s="16"/>
      <c r="BG133" s="16"/>
      <c r="BI133" s="16"/>
      <c r="BJ133" s="16"/>
      <c r="BL133" s="3"/>
      <c r="BM133" s="3"/>
      <c r="BN133" s="3"/>
      <c r="BO133" s="3"/>
      <c r="BP133" s="56"/>
      <c r="BQ133" s="3"/>
      <c r="BR133" s="16"/>
      <c r="BT133" s="16"/>
      <c r="BV133" s="16"/>
      <c r="BW133" s="3"/>
      <c r="BX133" s="3"/>
      <c r="BY133" s="56"/>
      <c r="BZ133" s="3"/>
      <c r="CA133" s="3"/>
      <c r="CB133" s="3"/>
      <c r="CC133" s="3"/>
      <c r="CD133" s="3"/>
      <c r="CE133" s="3"/>
      <c r="CF133" s="3"/>
      <c r="CG133" s="23"/>
    </row>
    <row r="182" spans="16:16">
      <c r="P182" s="3"/>
    </row>
    <row r="196" spans="16:16">
      <c r="P196" s="3" t="s">
        <v>869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02639C5A1B8A840AC473FF9863AD1CA" ma:contentTypeVersion="18" ma:contentTypeDescription="Opprett et nytt dokument." ma:contentTypeScope="" ma:versionID="e10c23aa7042ae91de9410431a903bbb">
  <xsd:schema xmlns:xsd="http://www.w3.org/2001/XMLSchema" xmlns:xs="http://www.w3.org/2001/XMLSchema" xmlns:p="http://schemas.microsoft.com/office/2006/metadata/properties" xmlns:ns2="3d3141ed-b50e-4808-93af-aad52dd4fba6" xmlns:ns3="5ff6b645-c60d-4b50-b5f7-300ffdfc934c" targetNamespace="http://schemas.microsoft.com/office/2006/metadata/properties" ma:root="true" ma:fieldsID="76ada151378d96fceb4058ee780bc234" ns2:_="" ns3:_="">
    <xsd:import namespace="3d3141ed-b50e-4808-93af-aad52dd4fba6"/>
    <xsd:import namespace="5ff6b645-c60d-4b50-b5f7-300ffdfc93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3141ed-b50e-4808-93af-aad52dd4fb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a02aee4e-53e0-47e8-9d4f-fe4a9ab66a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ff6b645-c60d-4b50-b5f7-300ffdfc934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ac0e0da-6492-4c0e-bcdd-216fef237188}" ma:internalName="TaxCatchAll" ma:showField="CatchAllData" ma:web="5ff6b645-c60d-4b50-b5f7-300ffdfc93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ff6b645-c60d-4b50-b5f7-300ffdfc934c" xsi:nil="true"/>
    <lcf76f155ced4ddcb4097134ff3c332f xmlns="3d3141ed-b50e-4808-93af-aad52dd4fba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6787F70-2866-44C4-8F07-0156949391A9}"/>
</file>

<file path=customXml/itemProps2.xml><?xml version="1.0" encoding="utf-8"?>
<ds:datastoreItem xmlns:ds="http://schemas.openxmlformats.org/officeDocument/2006/customXml" ds:itemID="{8CF999FC-2801-4058-ABC6-5543AD957E04}"/>
</file>

<file path=customXml/itemProps3.xml><?xml version="1.0" encoding="utf-8"?>
<ds:datastoreItem xmlns:ds="http://schemas.openxmlformats.org/officeDocument/2006/customXml" ds:itemID="{CFB14EE7-1E7D-42FE-8187-DDE71CC9E8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48</vt:i4>
      </vt:variant>
      <vt:variant>
        <vt:lpstr>Navngitte områder</vt:lpstr>
      </vt:variant>
      <vt:variant>
        <vt:i4>5</vt:i4>
      </vt:variant>
    </vt:vector>
  </HeadingPairs>
  <TitlesOfParts>
    <vt:vector size="53" baseType="lpstr">
      <vt:lpstr>Ark1</vt:lpstr>
      <vt:lpstr>År</vt:lpstr>
      <vt:lpstr>Å</vt:lpstr>
      <vt:lpstr>Måned</vt:lpstr>
      <vt:lpstr>M</vt:lpstr>
      <vt:lpstr>Uke</vt:lpstr>
      <vt:lpstr>U</vt:lpstr>
      <vt:lpstr>Regioner</vt:lpstr>
      <vt:lpstr>R</vt:lpstr>
      <vt:lpstr>Organisasjon</vt:lpstr>
      <vt:lpstr>O</vt:lpstr>
      <vt:lpstr>Regorg</vt:lpstr>
      <vt:lpstr>RO</vt:lpstr>
      <vt:lpstr>Bedrifter</vt:lpstr>
      <vt:lpstr>B</vt:lpstr>
      <vt:lpstr>Slakteri</vt:lpstr>
      <vt:lpstr>S</vt:lpstr>
      <vt:lpstr>Klasse</vt:lpstr>
      <vt:lpstr>RNR</vt:lpstr>
      <vt:lpstr>KL</vt:lpstr>
      <vt:lpstr>Klasse_mnd</vt:lpstr>
      <vt:lpstr>KM</vt:lpstr>
      <vt:lpstr>KLM</vt:lpstr>
      <vt:lpstr>Vektgrupper</vt:lpstr>
      <vt:lpstr>VK</vt:lpstr>
      <vt:lpstr>Klasse Rase</vt:lpstr>
      <vt:lpstr>KR1</vt:lpstr>
      <vt:lpstr>Klasse Rase2</vt:lpstr>
      <vt:lpstr>KR2</vt:lpstr>
      <vt:lpstr>Fettgruppe</vt:lpstr>
      <vt:lpstr>FE</vt:lpstr>
      <vt:lpstr>Fett per mnd</vt:lpstr>
      <vt:lpstr>FE2</vt:lpstr>
      <vt:lpstr>Variant</vt:lpstr>
      <vt:lpstr>V</vt:lpstr>
      <vt:lpstr>Raser</vt:lpstr>
      <vt:lpstr>RA</vt:lpstr>
      <vt:lpstr>Typefe</vt:lpstr>
      <vt:lpstr>TF</vt:lpstr>
      <vt:lpstr>Typefe2</vt:lpstr>
      <vt:lpstr>TF2</vt:lpstr>
      <vt:lpstr>Rasetype</vt:lpstr>
      <vt:lpstr>RT</vt:lpstr>
      <vt:lpstr>Fylker</vt:lpstr>
      <vt:lpstr>FY</vt:lpstr>
      <vt:lpstr>Komm</vt:lpstr>
      <vt:lpstr>Alder</vt:lpstr>
      <vt:lpstr>A</vt:lpstr>
      <vt:lpstr>Ark1</vt:lpstr>
      <vt:lpstr>Typefe!Utskriftsområde</vt:lpstr>
      <vt:lpstr>Typefe2!Utskriftsområde</vt:lpstr>
      <vt:lpstr>Å!Utskriftsområde</vt:lpstr>
      <vt:lpstr>År!Utskriftsområde</vt:lpstr>
    </vt:vector>
  </TitlesOfParts>
  <Company>Norsk Kjøttsamvirke 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Norsk Kjøtt</dc:creator>
  <cp:lastModifiedBy>Morten Røe</cp:lastModifiedBy>
  <cp:lastPrinted>2018-06-23T13:13:02Z</cp:lastPrinted>
  <dcterms:created xsi:type="dcterms:W3CDTF">1998-09-02T15:52:34Z</dcterms:created>
  <dcterms:modified xsi:type="dcterms:W3CDTF">2024-12-15T21:46:27Z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0x010100802639C5A1B8A840AC473FF9863AD1CA</vt:lpwstr>
  </property>
</Properties>
</file>